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b850801dcc58ae/Desktop/Nikita/Data Analyst/IPL performance analytics/"/>
    </mc:Choice>
  </mc:AlternateContent>
  <xr:revisionPtr revIDLastSave="843" documentId="8_{68F8DDCC-B8B5-4141-AEA3-8E35C050A011}" xr6:coauthVersionLast="47" xr6:coauthVersionMax="47" xr10:uidLastSave="{1384020B-CF17-4D1F-93D4-C471F441395F}"/>
  <bookViews>
    <workbookView xWindow="-108" yWindow="-108" windowWidth="23256" windowHeight="12456" xr2:uid="{1268C3AE-5D91-489F-8A9D-C75691A029F3}"/>
  </bookViews>
  <sheets>
    <sheet name="raw data_matches " sheetId="1" r:id="rId1"/>
    <sheet name="raw data_deliveries" sheetId="2" r:id="rId2"/>
    <sheet name="MI_Match_Analysis" sheetId="5" r:id="rId3"/>
    <sheet name="MI_Batting_Analysis" sheetId="6" r:id="rId4"/>
    <sheet name="Bowling_Analysis" sheetId="7" r:id="rId5"/>
    <sheet name="Phase_Analysis" sheetId="8" r:id="rId6"/>
    <sheet name="Pivot_Analysis" sheetId="11" r:id="rId7"/>
    <sheet name="Dashboard " sheetId="14" r:id="rId8"/>
    <sheet name="Key Findings" sheetId="15" r:id="rId9"/>
  </sheets>
  <definedNames>
    <definedName name="_xlcn.WorksheetConnection_IPL_Performance_Analysis.xlsxmatches1" hidden="1">matches[]</definedName>
    <definedName name="_xlcn.WorksheetConnection_MI_Match_AnalysisC1C81" hidden="1">MI_Match_Analysis!$C$1:$C$8</definedName>
    <definedName name="ExternalData_1" localSheetId="0" hidden="1">'raw data_matches '!$A$1:$W$40</definedName>
    <definedName name="ExternalData_2" localSheetId="1" hidden="1">'raw data_deliveries'!$A$1:$S$17478</definedName>
    <definedName name="tbl">matches[#All]</definedName>
    <definedName name="tbldeliveries">deliveries[#All]</definedName>
    <definedName name="tblmatches">matches[#All]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MI_Match_Analysis!$C$1:$C$8"/>
          <x15:modelTable id="matches" name="matches" connection="WorksheetConnection_IPL_Performance_Analysis.xlsx!match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5" l="1"/>
  <c r="D11" i="5"/>
  <c r="C12" i="5"/>
  <c r="C11" i="5"/>
  <c r="G2" i="5" a="1"/>
  <c r="F2" i="5" a="1"/>
  <c r="H2" i="5" a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T10002" i="2"/>
  <c r="T10003" i="2"/>
  <c r="T10004" i="2"/>
  <c r="T10005" i="2"/>
  <c r="T10006" i="2"/>
  <c r="T10007" i="2"/>
  <c r="T10008" i="2"/>
  <c r="T10009" i="2"/>
  <c r="T10010" i="2"/>
  <c r="T10011" i="2"/>
  <c r="T10012" i="2"/>
  <c r="T10013" i="2"/>
  <c r="T10014" i="2"/>
  <c r="T10015" i="2"/>
  <c r="T10016" i="2"/>
  <c r="T10017" i="2"/>
  <c r="T10018" i="2"/>
  <c r="T10019" i="2"/>
  <c r="T10020" i="2"/>
  <c r="T10021" i="2"/>
  <c r="T10022" i="2"/>
  <c r="T10023" i="2"/>
  <c r="T10024" i="2"/>
  <c r="T10025" i="2"/>
  <c r="T10026" i="2"/>
  <c r="T10027" i="2"/>
  <c r="T10028" i="2"/>
  <c r="T10029" i="2"/>
  <c r="T10030" i="2"/>
  <c r="T10031" i="2"/>
  <c r="T10032" i="2"/>
  <c r="T10033" i="2"/>
  <c r="T10034" i="2"/>
  <c r="T10035" i="2"/>
  <c r="T10036" i="2"/>
  <c r="T10037" i="2"/>
  <c r="T10038" i="2"/>
  <c r="T10039" i="2"/>
  <c r="T10040" i="2"/>
  <c r="T10041" i="2"/>
  <c r="T10042" i="2"/>
  <c r="T10043" i="2"/>
  <c r="T10044" i="2"/>
  <c r="T10045" i="2"/>
  <c r="T10046" i="2"/>
  <c r="T10047" i="2"/>
  <c r="T10048" i="2"/>
  <c r="T10049" i="2"/>
  <c r="T10050" i="2"/>
  <c r="T10051" i="2"/>
  <c r="T10052" i="2"/>
  <c r="T10053" i="2"/>
  <c r="T10054" i="2"/>
  <c r="T10055" i="2"/>
  <c r="T10056" i="2"/>
  <c r="T10057" i="2"/>
  <c r="T10058" i="2"/>
  <c r="T10059" i="2"/>
  <c r="T10060" i="2"/>
  <c r="T10061" i="2"/>
  <c r="T10062" i="2"/>
  <c r="T10063" i="2"/>
  <c r="T10064" i="2"/>
  <c r="T10065" i="2"/>
  <c r="T10066" i="2"/>
  <c r="T10067" i="2"/>
  <c r="T10068" i="2"/>
  <c r="T10069" i="2"/>
  <c r="T10070" i="2"/>
  <c r="T10071" i="2"/>
  <c r="T10072" i="2"/>
  <c r="T10073" i="2"/>
  <c r="T10074" i="2"/>
  <c r="T10075" i="2"/>
  <c r="T10076" i="2"/>
  <c r="T10077" i="2"/>
  <c r="T10078" i="2"/>
  <c r="T10079" i="2"/>
  <c r="T10080" i="2"/>
  <c r="T10081" i="2"/>
  <c r="T10082" i="2"/>
  <c r="T10083" i="2"/>
  <c r="T10084" i="2"/>
  <c r="T10085" i="2"/>
  <c r="T10086" i="2"/>
  <c r="T10087" i="2"/>
  <c r="T10088" i="2"/>
  <c r="T10089" i="2"/>
  <c r="T10090" i="2"/>
  <c r="T10091" i="2"/>
  <c r="T10092" i="2"/>
  <c r="T10093" i="2"/>
  <c r="T10094" i="2"/>
  <c r="T10095" i="2"/>
  <c r="T10096" i="2"/>
  <c r="T10097" i="2"/>
  <c r="T10098" i="2"/>
  <c r="T10099" i="2"/>
  <c r="T10100" i="2"/>
  <c r="T10101" i="2"/>
  <c r="T10102" i="2"/>
  <c r="T10103" i="2"/>
  <c r="T10104" i="2"/>
  <c r="T10105" i="2"/>
  <c r="T10106" i="2"/>
  <c r="T10107" i="2"/>
  <c r="T10108" i="2"/>
  <c r="T10109" i="2"/>
  <c r="T10110" i="2"/>
  <c r="T10111" i="2"/>
  <c r="T10112" i="2"/>
  <c r="T10113" i="2"/>
  <c r="T10114" i="2"/>
  <c r="T10115" i="2"/>
  <c r="T10116" i="2"/>
  <c r="T10117" i="2"/>
  <c r="T10118" i="2"/>
  <c r="T10119" i="2"/>
  <c r="T10120" i="2"/>
  <c r="T10121" i="2"/>
  <c r="T10122" i="2"/>
  <c r="T10123" i="2"/>
  <c r="T10124" i="2"/>
  <c r="T10125" i="2"/>
  <c r="T10126" i="2"/>
  <c r="T10127" i="2"/>
  <c r="T10128" i="2"/>
  <c r="T10129" i="2"/>
  <c r="T10130" i="2"/>
  <c r="T10131" i="2"/>
  <c r="T10132" i="2"/>
  <c r="T10133" i="2"/>
  <c r="T10134" i="2"/>
  <c r="T10135" i="2"/>
  <c r="T10136" i="2"/>
  <c r="T10137" i="2"/>
  <c r="T10138" i="2"/>
  <c r="T10139" i="2"/>
  <c r="T10140" i="2"/>
  <c r="T10141" i="2"/>
  <c r="T10142" i="2"/>
  <c r="T10143" i="2"/>
  <c r="T10144" i="2"/>
  <c r="T10145" i="2"/>
  <c r="T10146" i="2"/>
  <c r="T10147" i="2"/>
  <c r="T10148" i="2"/>
  <c r="T10149" i="2"/>
  <c r="T10150" i="2"/>
  <c r="T10151" i="2"/>
  <c r="T10152" i="2"/>
  <c r="T10153" i="2"/>
  <c r="T10154" i="2"/>
  <c r="T10155" i="2"/>
  <c r="T10156" i="2"/>
  <c r="T10157" i="2"/>
  <c r="T10158" i="2"/>
  <c r="T10159" i="2"/>
  <c r="T10160" i="2"/>
  <c r="T10161" i="2"/>
  <c r="T10162" i="2"/>
  <c r="T10163" i="2"/>
  <c r="T10164" i="2"/>
  <c r="T10165" i="2"/>
  <c r="T10166" i="2"/>
  <c r="T10167" i="2"/>
  <c r="T10168" i="2"/>
  <c r="T10169" i="2"/>
  <c r="T10170" i="2"/>
  <c r="T10171" i="2"/>
  <c r="T10172" i="2"/>
  <c r="T10173" i="2"/>
  <c r="T10174" i="2"/>
  <c r="T10175" i="2"/>
  <c r="T10176" i="2"/>
  <c r="T10177" i="2"/>
  <c r="T10178" i="2"/>
  <c r="T10179" i="2"/>
  <c r="T10180" i="2"/>
  <c r="T10181" i="2"/>
  <c r="T10182" i="2"/>
  <c r="T10183" i="2"/>
  <c r="T10184" i="2"/>
  <c r="T10185" i="2"/>
  <c r="T10186" i="2"/>
  <c r="T10187" i="2"/>
  <c r="T10188" i="2"/>
  <c r="T10189" i="2"/>
  <c r="T10190" i="2"/>
  <c r="T10191" i="2"/>
  <c r="T10192" i="2"/>
  <c r="T10193" i="2"/>
  <c r="T10194" i="2"/>
  <c r="T10195" i="2"/>
  <c r="T10196" i="2"/>
  <c r="T10197" i="2"/>
  <c r="T10198" i="2"/>
  <c r="T10199" i="2"/>
  <c r="T10200" i="2"/>
  <c r="T10201" i="2"/>
  <c r="T10202" i="2"/>
  <c r="T10203" i="2"/>
  <c r="T10204" i="2"/>
  <c r="T10205" i="2"/>
  <c r="T10206" i="2"/>
  <c r="T10207" i="2"/>
  <c r="T10208" i="2"/>
  <c r="T10209" i="2"/>
  <c r="T10210" i="2"/>
  <c r="T10211" i="2"/>
  <c r="T10212" i="2"/>
  <c r="T10213" i="2"/>
  <c r="T10214" i="2"/>
  <c r="T10215" i="2"/>
  <c r="T10216" i="2"/>
  <c r="T10217" i="2"/>
  <c r="T10218" i="2"/>
  <c r="T10219" i="2"/>
  <c r="T10220" i="2"/>
  <c r="T10221" i="2"/>
  <c r="T10222" i="2"/>
  <c r="T10223" i="2"/>
  <c r="T10224" i="2"/>
  <c r="T10225" i="2"/>
  <c r="T10226" i="2"/>
  <c r="T10227" i="2"/>
  <c r="T10228" i="2"/>
  <c r="T10229" i="2"/>
  <c r="T10230" i="2"/>
  <c r="T10231" i="2"/>
  <c r="T10232" i="2"/>
  <c r="T10233" i="2"/>
  <c r="T10234" i="2"/>
  <c r="T10235" i="2"/>
  <c r="T10236" i="2"/>
  <c r="T10237" i="2"/>
  <c r="T10238" i="2"/>
  <c r="T10239" i="2"/>
  <c r="T10240" i="2"/>
  <c r="T10241" i="2"/>
  <c r="T10242" i="2"/>
  <c r="T10243" i="2"/>
  <c r="T10244" i="2"/>
  <c r="T10245" i="2"/>
  <c r="T10246" i="2"/>
  <c r="T10247" i="2"/>
  <c r="T10248" i="2"/>
  <c r="T10249" i="2"/>
  <c r="T10250" i="2"/>
  <c r="T10251" i="2"/>
  <c r="T10252" i="2"/>
  <c r="T10253" i="2"/>
  <c r="T10254" i="2"/>
  <c r="T10255" i="2"/>
  <c r="T10256" i="2"/>
  <c r="T10257" i="2"/>
  <c r="T10258" i="2"/>
  <c r="T10259" i="2"/>
  <c r="T10260" i="2"/>
  <c r="T10261" i="2"/>
  <c r="T10262" i="2"/>
  <c r="T10263" i="2"/>
  <c r="T10264" i="2"/>
  <c r="T10265" i="2"/>
  <c r="T10266" i="2"/>
  <c r="T10267" i="2"/>
  <c r="T10268" i="2"/>
  <c r="T10269" i="2"/>
  <c r="T10270" i="2"/>
  <c r="T10271" i="2"/>
  <c r="T10272" i="2"/>
  <c r="T10273" i="2"/>
  <c r="T10274" i="2"/>
  <c r="T10275" i="2"/>
  <c r="T10276" i="2"/>
  <c r="T10277" i="2"/>
  <c r="T10278" i="2"/>
  <c r="T10279" i="2"/>
  <c r="T10280" i="2"/>
  <c r="T10281" i="2"/>
  <c r="T10282" i="2"/>
  <c r="T10283" i="2"/>
  <c r="T10284" i="2"/>
  <c r="T10285" i="2"/>
  <c r="T10286" i="2"/>
  <c r="T10287" i="2"/>
  <c r="T10288" i="2"/>
  <c r="T10289" i="2"/>
  <c r="T10290" i="2"/>
  <c r="T10291" i="2"/>
  <c r="T10292" i="2"/>
  <c r="T10293" i="2"/>
  <c r="T10294" i="2"/>
  <c r="T10295" i="2"/>
  <c r="T10296" i="2"/>
  <c r="T10297" i="2"/>
  <c r="T10298" i="2"/>
  <c r="T10299" i="2"/>
  <c r="T10300" i="2"/>
  <c r="T10301" i="2"/>
  <c r="T10302" i="2"/>
  <c r="T10303" i="2"/>
  <c r="T10304" i="2"/>
  <c r="T10305" i="2"/>
  <c r="T10306" i="2"/>
  <c r="T10307" i="2"/>
  <c r="T10308" i="2"/>
  <c r="T10309" i="2"/>
  <c r="T10310" i="2"/>
  <c r="T10311" i="2"/>
  <c r="T10312" i="2"/>
  <c r="T10313" i="2"/>
  <c r="T10314" i="2"/>
  <c r="T10315" i="2"/>
  <c r="T10316" i="2"/>
  <c r="T10317" i="2"/>
  <c r="T10318" i="2"/>
  <c r="T10319" i="2"/>
  <c r="T10320" i="2"/>
  <c r="T10321" i="2"/>
  <c r="T10322" i="2"/>
  <c r="T10323" i="2"/>
  <c r="T10324" i="2"/>
  <c r="T10325" i="2"/>
  <c r="T10326" i="2"/>
  <c r="T10327" i="2"/>
  <c r="T10328" i="2"/>
  <c r="T10329" i="2"/>
  <c r="T10330" i="2"/>
  <c r="T10331" i="2"/>
  <c r="T10332" i="2"/>
  <c r="T10333" i="2"/>
  <c r="T10334" i="2"/>
  <c r="T10335" i="2"/>
  <c r="T10336" i="2"/>
  <c r="T10337" i="2"/>
  <c r="T10338" i="2"/>
  <c r="T10339" i="2"/>
  <c r="T10340" i="2"/>
  <c r="T10341" i="2"/>
  <c r="T10342" i="2"/>
  <c r="T10343" i="2"/>
  <c r="T10344" i="2"/>
  <c r="T10345" i="2"/>
  <c r="T10346" i="2"/>
  <c r="T10347" i="2"/>
  <c r="T10348" i="2"/>
  <c r="T10349" i="2"/>
  <c r="T10350" i="2"/>
  <c r="T10351" i="2"/>
  <c r="T10352" i="2"/>
  <c r="T10353" i="2"/>
  <c r="T10354" i="2"/>
  <c r="T10355" i="2"/>
  <c r="T10356" i="2"/>
  <c r="T10357" i="2"/>
  <c r="T10358" i="2"/>
  <c r="T10359" i="2"/>
  <c r="T10360" i="2"/>
  <c r="T10361" i="2"/>
  <c r="T10362" i="2"/>
  <c r="T10363" i="2"/>
  <c r="T10364" i="2"/>
  <c r="T10365" i="2"/>
  <c r="T10366" i="2"/>
  <c r="T10367" i="2"/>
  <c r="T10368" i="2"/>
  <c r="T10369" i="2"/>
  <c r="T10370" i="2"/>
  <c r="T10371" i="2"/>
  <c r="T10372" i="2"/>
  <c r="T10373" i="2"/>
  <c r="T10374" i="2"/>
  <c r="T10375" i="2"/>
  <c r="T10376" i="2"/>
  <c r="T10377" i="2"/>
  <c r="T10378" i="2"/>
  <c r="T10379" i="2"/>
  <c r="T10380" i="2"/>
  <c r="T10381" i="2"/>
  <c r="T10382" i="2"/>
  <c r="T10383" i="2"/>
  <c r="T10384" i="2"/>
  <c r="T10385" i="2"/>
  <c r="T10386" i="2"/>
  <c r="T10387" i="2"/>
  <c r="T10388" i="2"/>
  <c r="T10389" i="2"/>
  <c r="T10390" i="2"/>
  <c r="T10391" i="2"/>
  <c r="T10392" i="2"/>
  <c r="T10393" i="2"/>
  <c r="T10394" i="2"/>
  <c r="T10395" i="2"/>
  <c r="T10396" i="2"/>
  <c r="T10397" i="2"/>
  <c r="T10398" i="2"/>
  <c r="T10399" i="2"/>
  <c r="T10400" i="2"/>
  <c r="T10401" i="2"/>
  <c r="T10402" i="2"/>
  <c r="T10403" i="2"/>
  <c r="T10404" i="2"/>
  <c r="T10405" i="2"/>
  <c r="T10406" i="2"/>
  <c r="T10407" i="2"/>
  <c r="T10408" i="2"/>
  <c r="T10409" i="2"/>
  <c r="T10410" i="2"/>
  <c r="T10411" i="2"/>
  <c r="T10412" i="2"/>
  <c r="T10413" i="2"/>
  <c r="T10414" i="2"/>
  <c r="T10415" i="2"/>
  <c r="T10416" i="2"/>
  <c r="T10417" i="2"/>
  <c r="T10418" i="2"/>
  <c r="T10419" i="2"/>
  <c r="T10420" i="2"/>
  <c r="T10421" i="2"/>
  <c r="T10422" i="2"/>
  <c r="T10423" i="2"/>
  <c r="T10424" i="2"/>
  <c r="T10425" i="2"/>
  <c r="T10426" i="2"/>
  <c r="T10427" i="2"/>
  <c r="T10428" i="2"/>
  <c r="T10429" i="2"/>
  <c r="T10430" i="2"/>
  <c r="T10431" i="2"/>
  <c r="T10432" i="2"/>
  <c r="T10433" i="2"/>
  <c r="T10434" i="2"/>
  <c r="T10435" i="2"/>
  <c r="T10436" i="2"/>
  <c r="T10437" i="2"/>
  <c r="T10438" i="2"/>
  <c r="T10439" i="2"/>
  <c r="T10440" i="2"/>
  <c r="T10441" i="2"/>
  <c r="T10442" i="2"/>
  <c r="T10443" i="2"/>
  <c r="T10444" i="2"/>
  <c r="T10445" i="2"/>
  <c r="T10446" i="2"/>
  <c r="T10447" i="2"/>
  <c r="T10448" i="2"/>
  <c r="T10449" i="2"/>
  <c r="T10450" i="2"/>
  <c r="T10451" i="2"/>
  <c r="T10452" i="2"/>
  <c r="T10453" i="2"/>
  <c r="T10454" i="2"/>
  <c r="T10455" i="2"/>
  <c r="T10456" i="2"/>
  <c r="T10457" i="2"/>
  <c r="T10458" i="2"/>
  <c r="T10459" i="2"/>
  <c r="T10460" i="2"/>
  <c r="T10461" i="2"/>
  <c r="T10462" i="2"/>
  <c r="T10463" i="2"/>
  <c r="T10464" i="2"/>
  <c r="T10465" i="2"/>
  <c r="T10466" i="2"/>
  <c r="T10467" i="2"/>
  <c r="T10468" i="2"/>
  <c r="T10469" i="2"/>
  <c r="T10470" i="2"/>
  <c r="T10471" i="2"/>
  <c r="T10472" i="2"/>
  <c r="T10473" i="2"/>
  <c r="T10474" i="2"/>
  <c r="T10475" i="2"/>
  <c r="T10476" i="2"/>
  <c r="T10477" i="2"/>
  <c r="T10478" i="2"/>
  <c r="T10479" i="2"/>
  <c r="T10480" i="2"/>
  <c r="T10481" i="2"/>
  <c r="T10482" i="2"/>
  <c r="T10483" i="2"/>
  <c r="T10484" i="2"/>
  <c r="T10485" i="2"/>
  <c r="T10486" i="2"/>
  <c r="T10487" i="2"/>
  <c r="T10488" i="2"/>
  <c r="T10489" i="2"/>
  <c r="T10490" i="2"/>
  <c r="T10491" i="2"/>
  <c r="T10492" i="2"/>
  <c r="T10493" i="2"/>
  <c r="T10494" i="2"/>
  <c r="T10495" i="2"/>
  <c r="T10496" i="2"/>
  <c r="T10497" i="2"/>
  <c r="T10498" i="2"/>
  <c r="T10499" i="2"/>
  <c r="T10500" i="2"/>
  <c r="T10501" i="2"/>
  <c r="T10502" i="2"/>
  <c r="T10503" i="2"/>
  <c r="T10504" i="2"/>
  <c r="T10505" i="2"/>
  <c r="T10506" i="2"/>
  <c r="T10507" i="2"/>
  <c r="T10508" i="2"/>
  <c r="T10509" i="2"/>
  <c r="T10510" i="2"/>
  <c r="T10511" i="2"/>
  <c r="T10512" i="2"/>
  <c r="T10513" i="2"/>
  <c r="T10514" i="2"/>
  <c r="T10515" i="2"/>
  <c r="T10516" i="2"/>
  <c r="T10517" i="2"/>
  <c r="T10518" i="2"/>
  <c r="T10519" i="2"/>
  <c r="T10520" i="2"/>
  <c r="T10521" i="2"/>
  <c r="T10522" i="2"/>
  <c r="T10523" i="2"/>
  <c r="T10524" i="2"/>
  <c r="T10525" i="2"/>
  <c r="T10526" i="2"/>
  <c r="T10527" i="2"/>
  <c r="T10528" i="2"/>
  <c r="T10529" i="2"/>
  <c r="T10530" i="2"/>
  <c r="T10531" i="2"/>
  <c r="T10532" i="2"/>
  <c r="T10533" i="2"/>
  <c r="T10534" i="2"/>
  <c r="T10535" i="2"/>
  <c r="T10536" i="2"/>
  <c r="T10537" i="2"/>
  <c r="T10538" i="2"/>
  <c r="T10539" i="2"/>
  <c r="T10540" i="2"/>
  <c r="T10541" i="2"/>
  <c r="T10542" i="2"/>
  <c r="T10543" i="2"/>
  <c r="T10544" i="2"/>
  <c r="T10545" i="2"/>
  <c r="T10546" i="2"/>
  <c r="T10547" i="2"/>
  <c r="T10548" i="2"/>
  <c r="T10549" i="2"/>
  <c r="T10550" i="2"/>
  <c r="T10551" i="2"/>
  <c r="T10552" i="2"/>
  <c r="T10553" i="2"/>
  <c r="T10554" i="2"/>
  <c r="T10555" i="2"/>
  <c r="T10556" i="2"/>
  <c r="T10557" i="2"/>
  <c r="T10558" i="2"/>
  <c r="T10559" i="2"/>
  <c r="T10560" i="2"/>
  <c r="T10561" i="2"/>
  <c r="T10562" i="2"/>
  <c r="T10563" i="2"/>
  <c r="T10564" i="2"/>
  <c r="T10565" i="2"/>
  <c r="T10566" i="2"/>
  <c r="T10567" i="2"/>
  <c r="T10568" i="2"/>
  <c r="T10569" i="2"/>
  <c r="T10570" i="2"/>
  <c r="T10571" i="2"/>
  <c r="T10572" i="2"/>
  <c r="T10573" i="2"/>
  <c r="T10574" i="2"/>
  <c r="T10575" i="2"/>
  <c r="T10576" i="2"/>
  <c r="T10577" i="2"/>
  <c r="T10578" i="2"/>
  <c r="T10579" i="2"/>
  <c r="T10580" i="2"/>
  <c r="T10581" i="2"/>
  <c r="T10582" i="2"/>
  <c r="T10583" i="2"/>
  <c r="T10584" i="2"/>
  <c r="T10585" i="2"/>
  <c r="T10586" i="2"/>
  <c r="T10587" i="2"/>
  <c r="T10588" i="2"/>
  <c r="T10589" i="2"/>
  <c r="T10590" i="2"/>
  <c r="T10591" i="2"/>
  <c r="T10592" i="2"/>
  <c r="T10593" i="2"/>
  <c r="T10594" i="2"/>
  <c r="T10595" i="2"/>
  <c r="T10596" i="2"/>
  <c r="T10597" i="2"/>
  <c r="T10598" i="2"/>
  <c r="T10599" i="2"/>
  <c r="T10600" i="2"/>
  <c r="T10601" i="2"/>
  <c r="T10602" i="2"/>
  <c r="T10603" i="2"/>
  <c r="T10604" i="2"/>
  <c r="T10605" i="2"/>
  <c r="T10606" i="2"/>
  <c r="T10607" i="2"/>
  <c r="T10608" i="2"/>
  <c r="T10609" i="2"/>
  <c r="T10610" i="2"/>
  <c r="T10611" i="2"/>
  <c r="T10612" i="2"/>
  <c r="T10613" i="2"/>
  <c r="T10614" i="2"/>
  <c r="T10615" i="2"/>
  <c r="T10616" i="2"/>
  <c r="T10617" i="2"/>
  <c r="T10618" i="2"/>
  <c r="T10619" i="2"/>
  <c r="T10620" i="2"/>
  <c r="T10621" i="2"/>
  <c r="T10622" i="2"/>
  <c r="T10623" i="2"/>
  <c r="T10624" i="2"/>
  <c r="T10625" i="2"/>
  <c r="T10626" i="2"/>
  <c r="T10627" i="2"/>
  <c r="T10628" i="2"/>
  <c r="T10629" i="2"/>
  <c r="T10630" i="2"/>
  <c r="T10631" i="2"/>
  <c r="T10632" i="2"/>
  <c r="T10633" i="2"/>
  <c r="T10634" i="2"/>
  <c r="T10635" i="2"/>
  <c r="T10636" i="2"/>
  <c r="T10637" i="2"/>
  <c r="T10638" i="2"/>
  <c r="T10639" i="2"/>
  <c r="T10640" i="2"/>
  <c r="T10641" i="2"/>
  <c r="T10642" i="2"/>
  <c r="T10643" i="2"/>
  <c r="T10644" i="2"/>
  <c r="T10645" i="2"/>
  <c r="T10646" i="2"/>
  <c r="T10647" i="2"/>
  <c r="T10648" i="2"/>
  <c r="T10649" i="2"/>
  <c r="T10650" i="2"/>
  <c r="T10651" i="2"/>
  <c r="T10652" i="2"/>
  <c r="T10653" i="2"/>
  <c r="T10654" i="2"/>
  <c r="T10655" i="2"/>
  <c r="T10656" i="2"/>
  <c r="T10657" i="2"/>
  <c r="T10658" i="2"/>
  <c r="T10659" i="2"/>
  <c r="T10660" i="2"/>
  <c r="T10661" i="2"/>
  <c r="T10662" i="2"/>
  <c r="T10663" i="2"/>
  <c r="T10664" i="2"/>
  <c r="T10665" i="2"/>
  <c r="T10666" i="2"/>
  <c r="T10667" i="2"/>
  <c r="T10668" i="2"/>
  <c r="T10669" i="2"/>
  <c r="T10670" i="2"/>
  <c r="T10671" i="2"/>
  <c r="T10672" i="2"/>
  <c r="T10673" i="2"/>
  <c r="T10674" i="2"/>
  <c r="T10675" i="2"/>
  <c r="T10676" i="2"/>
  <c r="T10677" i="2"/>
  <c r="T10678" i="2"/>
  <c r="T10679" i="2"/>
  <c r="T10680" i="2"/>
  <c r="T10681" i="2"/>
  <c r="T10682" i="2"/>
  <c r="T10683" i="2"/>
  <c r="T10684" i="2"/>
  <c r="T10685" i="2"/>
  <c r="T10686" i="2"/>
  <c r="T10687" i="2"/>
  <c r="T10688" i="2"/>
  <c r="T10689" i="2"/>
  <c r="T10690" i="2"/>
  <c r="T10691" i="2"/>
  <c r="T10692" i="2"/>
  <c r="T10693" i="2"/>
  <c r="T10694" i="2"/>
  <c r="T10695" i="2"/>
  <c r="T10696" i="2"/>
  <c r="T10697" i="2"/>
  <c r="T10698" i="2"/>
  <c r="T10699" i="2"/>
  <c r="T10700" i="2"/>
  <c r="T10701" i="2"/>
  <c r="T10702" i="2"/>
  <c r="T10703" i="2"/>
  <c r="T10704" i="2"/>
  <c r="T10705" i="2"/>
  <c r="T10706" i="2"/>
  <c r="T10707" i="2"/>
  <c r="T10708" i="2"/>
  <c r="T10709" i="2"/>
  <c r="T10710" i="2"/>
  <c r="T10711" i="2"/>
  <c r="T10712" i="2"/>
  <c r="T10713" i="2"/>
  <c r="T10714" i="2"/>
  <c r="T10715" i="2"/>
  <c r="T10716" i="2"/>
  <c r="T10717" i="2"/>
  <c r="T10718" i="2"/>
  <c r="T10719" i="2"/>
  <c r="T10720" i="2"/>
  <c r="T10721" i="2"/>
  <c r="T10722" i="2"/>
  <c r="T10723" i="2"/>
  <c r="T10724" i="2"/>
  <c r="T10725" i="2"/>
  <c r="T10726" i="2"/>
  <c r="T10727" i="2"/>
  <c r="T10728" i="2"/>
  <c r="T10729" i="2"/>
  <c r="T10730" i="2"/>
  <c r="T10731" i="2"/>
  <c r="T10732" i="2"/>
  <c r="T10733" i="2"/>
  <c r="T10734" i="2"/>
  <c r="T10735" i="2"/>
  <c r="T10736" i="2"/>
  <c r="T10737" i="2"/>
  <c r="T10738" i="2"/>
  <c r="T10739" i="2"/>
  <c r="T10740" i="2"/>
  <c r="T10741" i="2"/>
  <c r="T10742" i="2"/>
  <c r="T10743" i="2"/>
  <c r="T10744" i="2"/>
  <c r="T10745" i="2"/>
  <c r="T10746" i="2"/>
  <c r="T10747" i="2"/>
  <c r="T10748" i="2"/>
  <c r="T10749" i="2"/>
  <c r="T10750" i="2"/>
  <c r="T10751" i="2"/>
  <c r="T10752" i="2"/>
  <c r="T10753" i="2"/>
  <c r="T10754" i="2"/>
  <c r="T10755" i="2"/>
  <c r="T10756" i="2"/>
  <c r="T10757" i="2"/>
  <c r="T10758" i="2"/>
  <c r="T10759" i="2"/>
  <c r="T10760" i="2"/>
  <c r="T10761" i="2"/>
  <c r="T10762" i="2"/>
  <c r="T10763" i="2"/>
  <c r="T10764" i="2"/>
  <c r="T10765" i="2"/>
  <c r="T10766" i="2"/>
  <c r="T10767" i="2"/>
  <c r="T10768" i="2"/>
  <c r="T10769" i="2"/>
  <c r="T10770" i="2"/>
  <c r="T10771" i="2"/>
  <c r="T10772" i="2"/>
  <c r="T10773" i="2"/>
  <c r="T10774" i="2"/>
  <c r="T10775" i="2"/>
  <c r="T10776" i="2"/>
  <c r="T10777" i="2"/>
  <c r="T10778" i="2"/>
  <c r="T10779" i="2"/>
  <c r="T10780" i="2"/>
  <c r="T10781" i="2"/>
  <c r="T10782" i="2"/>
  <c r="T10783" i="2"/>
  <c r="T10784" i="2"/>
  <c r="T10785" i="2"/>
  <c r="T10786" i="2"/>
  <c r="T10787" i="2"/>
  <c r="T10788" i="2"/>
  <c r="T10789" i="2"/>
  <c r="T10790" i="2"/>
  <c r="T10791" i="2"/>
  <c r="T10792" i="2"/>
  <c r="T10793" i="2"/>
  <c r="T10794" i="2"/>
  <c r="T10795" i="2"/>
  <c r="T10796" i="2"/>
  <c r="T10797" i="2"/>
  <c r="T10798" i="2"/>
  <c r="T10799" i="2"/>
  <c r="T10800" i="2"/>
  <c r="T10801" i="2"/>
  <c r="T10802" i="2"/>
  <c r="T10803" i="2"/>
  <c r="T10804" i="2"/>
  <c r="T10805" i="2"/>
  <c r="T10806" i="2"/>
  <c r="T10807" i="2"/>
  <c r="T10808" i="2"/>
  <c r="T10809" i="2"/>
  <c r="T10810" i="2"/>
  <c r="T10811" i="2"/>
  <c r="T10812" i="2"/>
  <c r="T10813" i="2"/>
  <c r="T10814" i="2"/>
  <c r="T10815" i="2"/>
  <c r="T10816" i="2"/>
  <c r="T10817" i="2"/>
  <c r="T10818" i="2"/>
  <c r="T10819" i="2"/>
  <c r="T10820" i="2"/>
  <c r="T10821" i="2"/>
  <c r="T10822" i="2"/>
  <c r="T10823" i="2"/>
  <c r="T10824" i="2"/>
  <c r="T10825" i="2"/>
  <c r="T10826" i="2"/>
  <c r="T10827" i="2"/>
  <c r="T10828" i="2"/>
  <c r="T10829" i="2"/>
  <c r="T10830" i="2"/>
  <c r="T10831" i="2"/>
  <c r="T10832" i="2"/>
  <c r="T10833" i="2"/>
  <c r="T10834" i="2"/>
  <c r="T10835" i="2"/>
  <c r="T10836" i="2"/>
  <c r="T10837" i="2"/>
  <c r="T10838" i="2"/>
  <c r="T10839" i="2"/>
  <c r="T10840" i="2"/>
  <c r="T10841" i="2"/>
  <c r="T10842" i="2"/>
  <c r="T10843" i="2"/>
  <c r="T10844" i="2"/>
  <c r="T10845" i="2"/>
  <c r="T10846" i="2"/>
  <c r="T10847" i="2"/>
  <c r="T10848" i="2"/>
  <c r="T10849" i="2"/>
  <c r="T10850" i="2"/>
  <c r="T10851" i="2"/>
  <c r="T10852" i="2"/>
  <c r="T10853" i="2"/>
  <c r="T10854" i="2"/>
  <c r="T10855" i="2"/>
  <c r="T10856" i="2"/>
  <c r="T10857" i="2"/>
  <c r="T10858" i="2"/>
  <c r="T10859" i="2"/>
  <c r="T10860" i="2"/>
  <c r="T10861" i="2"/>
  <c r="T10862" i="2"/>
  <c r="T10863" i="2"/>
  <c r="T10864" i="2"/>
  <c r="T10865" i="2"/>
  <c r="T10866" i="2"/>
  <c r="T10867" i="2"/>
  <c r="T10868" i="2"/>
  <c r="T10869" i="2"/>
  <c r="T10870" i="2"/>
  <c r="T10871" i="2"/>
  <c r="T10872" i="2"/>
  <c r="T10873" i="2"/>
  <c r="T10874" i="2"/>
  <c r="T10875" i="2"/>
  <c r="T10876" i="2"/>
  <c r="T10877" i="2"/>
  <c r="T10878" i="2"/>
  <c r="T10879" i="2"/>
  <c r="T10880" i="2"/>
  <c r="T10881" i="2"/>
  <c r="T10882" i="2"/>
  <c r="T10883" i="2"/>
  <c r="T10884" i="2"/>
  <c r="T10885" i="2"/>
  <c r="T10886" i="2"/>
  <c r="T10887" i="2"/>
  <c r="T10888" i="2"/>
  <c r="T10889" i="2"/>
  <c r="T10890" i="2"/>
  <c r="T10891" i="2"/>
  <c r="T10892" i="2"/>
  <c r="T10893" i="2"/>
  <c r="T10894" i="2"/>
  <c r="T10895" i="2"/>
  <c r="T10896" i="2"/>
  <c r="T10897" i="2"/>
  <c r="T10898" i="2"/>
  <c r="T10899" i="2"/>
  <c r="T10900" i="2"/>
  <c r="T10901" i="2"/>
  <c r="T10902" i="2"/>
  <c r="T10903" i="2"/>
  <c r="T10904" i="2"/>
  <c r="T10905" i="2"/>
  <c r="T10906" i="2"/>
  <c r="T10907" i="2"/>
  <c r="T10908" i="2"/>
  <c r="T10909" i="2"/>
  <c r="T10910" i="2"/>
  <c r="T10911" i="2"/>
  <c r="T10912" i="2"/>
  <c r="T10913" i="2"/>
  <c r="T10914" i="2"/>
  <c r="T10915" i="2"/>
  <c r="T10916" i="2"/>
  <c r="T10917" i="2"/>
  <c r="T10918" i="2"/>
  <c r="T10919" i="2"/>
  <c r="T10920" i="2"/>
  <c r="T10921" i="2"/>
  <c r="T10922" i="2"/>
  <c r="T10923" i="2"/>
  <c r="T10924" i="2"/>
  <c r="T10925" i="2"/>
  <c r="T10926" i="2"/>
  <c r="T10927" i="2"/>
  <c r="T10928" i="2"/>
  <c r="T10929" i="2"/>
  <c r="T10930" i="2"/>
  <c r="T10931" i="2"/>
  <c r="T10932" i="2"/>
  <c r="T10933" i="2"/>
  <c r="T10934" i="2"/>
  <c r="T10935" i="2"/>
  <c r="T10936" i="2"/>
  <c r="T10937" i="2"/>
  <c r="T10938" i="2"/>
  <c r="T10939" i="2"/>
  <c r="T10940" i="2"/>
  <c r="T10941" i="2"/>
  <c r="T10942" i="2"/>
  <c r="T10943" i="2"/>
  <c r="T10944" i="2"/>
  <c r="T10945" i="2"/>
  <c r="T10946" i="2"/>
  <c r="T10947" i="2"/>
  <c r="T10948" i="2"/>
  <c r="T10949" i="2"/>
  <c r="T10950" i="2"/>
  <c r="T10951" i="2"/>
  <c r="T10952" i="2"/>
  <c r="T10953" i="2"/>
  <c r="T10954" i="2"/>
  <c r="T10955" i="2"/>
  <c r="T10956" i="2"/>
  <c r="T10957" i="2"/>
  <c r="T10958" i="2"/>
  <c r="T10959" i="2"/>
  <c r="T10960" i="2"/>
  <c r="T10961" i="2"/>
  <c r="T10962" i="2"/>
  <c r="T10963" i="2"/>
  <c r="T10964" i="2"/>
  <c r="T10965" i="2"/>
  <c r="T10966" i="2"/>
  <c r="T10967" i="2"/>
  <c r="T10968" i="2"/>
  <c r="T10969" i="2"/>
  <c r="T10970" i="2"/>
  <c r="T10971" i="2"/>
  <c r="T10972" i="2"/>
  <c r="T10973" i="2"/>
  <c r="T10974" i="2"/>
  <c r="T10975" i="2"/>
  <c r="T10976" i="2"/>
  <c r="T10977" i="2"/>
  <c r="T10978" i="2"/>
  <c r="T10979" i="2"/>
  <c r="T10980" i="2"/>
  <c r="T10981" i="2"/>
  <c r="T10982" i="2"/>
  <c r="T10983" i="2"/>
  <c r="T10984" i="2"/>
  <c r="T10985" i="2"/>
  <c r="T10986" i="2"/>
  <c r="T10987" i="2"/>
  <c r="T10988" i="2"/>
  <c r="T10989" i="2"/>
  <c r="T10990" i="2"/>
  <c r="T10991" i="2"/>
  <c r="T10992" i="2"/>
  <c r="T10993" i="2"/>
  <c r="T10994" i="2"/>
  <c r="T10995" i="2"/>
  <c r="T10996" i="2"/>
  <c r="T10997" i="2"/>
  <c r="T10998" i="2"/>
  <c r="T10999" i="2"/>
  <c r="T11000" i="2"/>
  <c r="T11001" i="2"/>
  <c r="T11002" i="2"/>
  <c r="T11003" i="2"/>
  <c r="T11004" i="2"/>
  <c r="T11005" i="2"/>
  <c r="T11006" i="2"/>
  <c r="T11007" i="2"/>
  <c r="T11008" i="2"/>
  <c r="T11009" i="2"/>
  <c r="T11010" i="2"/>
  <c r="T11011" i="2"/>
  <c r="T11012" i="2"/>
  <c r="T11013" i="2"/>
  <c r="T11014" i="2"/>
  <c r="T11015" i="2"/>
  <c r="T11016" i="2"/>
  <c r="T11017" i="2"/>
  <c r="T11018" i="2"/>
  <c r="T11019" i="2"/>
  <c r="T11020" i="2"/>
  <c r="T11021" i="2"/>
  <c r="T11022" i="2"/>
  <c r="T11023" i="2"/>
  <c r="T11024" i="2"/>
  <c r="T11025" i="2"/>
  <c r="T11026" i="2"/>
  <c r="T11027" i="2"/>
  <c r="T11028" i="2"/>
  <c r="T11029" i="2"/>
  <c r="T11030" i="2"/>
  <c r="T11031" i="2"/>
  <c r="T11032" i="2"/>
  <c r="T11033" i="2"/>
  <c r="T11034" i="2"/>
  <c r="T11035" i="2"/>
  <c r="T11036" i="2"/>
  <c r="T11037" i="2"/>
  <c r="T11038" i="2"/>
  <c r="T11039" i="2"/>
  <c r="T11040" i="2"/>
  <c r="T11041" i="2"/>
  <c r="T11042" i="2"/>
  <c r="T11043" i="2"/>
  <c r="T11044" i="2"/>
  <c r="T11045" i="2"/>
  <c r="T11046" i="2"/>
  <c r="T11047" i="2"/>
  <c r="T11048" i="2"/>
  <c r="T11049" i="2"/>
  <c r="T11050" i="2"/>
  <c r="T11051" i="2"/>
  <c r="T11052" i="2"/>
  <c r="T11053" i="2"/>
  <c r="T11054" i="2"/>
  <c r="T11055" i="2"/>
  <c r="T11056" i="2"/>
  <c r="T11057" i="2"/>
  <c r="T11058" i="2"/>
  <c r="T11059" i="2"/>
  <c r="T11060" i="2"/>
  <c r="T11061" i="2"/>
  <c r="T11062" i="2"/>
  <c r="T11063" i="2"/>
  <c r="T11064" i="2"/>
  <c r="T11065" i="2"/>
  <c r="T11066" i="2"/>
  <c r="T11067" i="2"/>
  <c r="T11068" i="2"/>
  <c r="T11069" i="2"/>
  <c r="T11070" i="2"/>
  <c r="T11071" i="2"/>
  <c r="T11072" i="2"/>
  <c r="T11073" i="2"/>
  <c r="T11074" i="2"/>
  <c r="T11075" i="2"/>
  <c r="T11076" i="2"/>
  <c r="T11077" i="2"/>
  <c r="T11078" i="2"/>
  <c r="T11079" i="2"/>
  <c r="T11080" i="2"/>
  <c r="T11081" i="2"/>
  <c r="T11082" i="2"/>
  <c r="T11083" i="2"/>
  <c r="T11084" i="2"/>
  <c r="T11085" i="2"/>
  <c r="T11086" i="2"/>
  <c r="T11087" i="2"/>
  <c r="T11088" i="2"/>
  <c r="T11089" i="2"/>
  <c r="T11090" i="2"/>
  <c r="T11091" i="2"/>
  <c r="T11092" i="2"/>
  <c r="T11093" i="2"/>
  <c r="T11094" i="2"/>
  <c r="T11095" i="2"/>
  <c r="T11096" i="2"/>
  <c r="T11097" i="2"/>
  <c r="T11098" i="2"/>
  <c r="T11099" i="2"/>
  <c r="T11100" i="2"/>
  <c r="T11101" i="2"/>
  <c r="T11102" i="2"/>
  <c r="T11103" i="2"/>
  <c r="T11104" i="2"/>
  <c r="T11105" i="2"/>
  <c r="T11106" i="2"/>
  <c r="T11107" i="2"/>
  <c r="T11108" i="2"/>
  <c r="T11109" i="2"/>
  <c r="T11110" i="2"/>
  <c r="T11111" i="2"/>
  <c r="T11112" i="2"/>
  <c r="T11113" i="2"/>
  <c r="T11114" i="2"/>
  <c r="T11115" i="2"/>
  <c r="T11116" i="2"/>
  <c r="T11117" i="2"/>
  <c r="T11118" i="2"/>
  <c r="T11119" i="2"/>
  <c r="T11120" i="2"/>
  <c r="T11121" i="2"/>
  <c r="T11122" i="2"/>
  <c r="T11123" i="2"/>
  <c r="T11124" i="2"/>
  <c r="T11125" i="2"/>
  <c r="T11126" i="2"/>
  <c r="T11127" i="2"/>
  <c r="T11128" i="2"/>
  <c r="T11129" i="2"/>
  <c r="T11130" i="2"/>
  <c r="T11131" i="2"/>
  <c r="T11132" i="2"/>
  <c r="T11133" i="2"/>
  <c r="T11134" i="2"/>
  <c r="T11135" i="2"/>
  <c r="T11136" i="2"/>
  <c r="T11137" i="2"/>
  <c r="T11138" i="2"/>
  <c r="T11139" i="2"/>
  <c r="T11140" i="2"/>
  <c r="T11141" i="2"/>
  <c r="T11142" i="2"/>
  <c r="T11143" i="2"/>
  <c r="T11144" i="2"/>
  <c r="T11145" i="2"/>
  <c r="T11146" i="2"/>
  <c r="T11147" i="2"/>
  <c r="T11148" i="2"/>
  <c r="T11149" i="2"/>
  <c r="T11150" i="2"/>
  <c r="T11151" i="2"/>
  <c r="T11152" i="2"/>
  <c r="T11153" i="2"/>
  <c r="T11154" i="2"/>
  <c r="T11155" i="2"/>
  <c r="T11156" i="2"/>
  <c r="T11157" i="2"/>
  <c r="T11158" i="2"/>
  <c r="T11159" i="2"/>
  <c r="T11160" i="2"/>
  <c r="T11161" i="2"/>
  <c r="T11162" i="2"/>
  <c r="T11163" i="2"/>
  <c r="T11164" i="2"/>
  <c r="T11165" i="2"/>
  <c r="T11166" i="2"/>
  <c r="T11167" i="2"/>
  <c r="T11168" i="2"/>
  <c r="T11169" i="2"/>
  <c r="T11170" i="2"/>
  <c r="T11171" i="2"/>
  <c r="T11172" i="2"/>
  <c r="T11173" i="2"/>
  <c r="T11174" i="2"/>
  <c r="T11175" i="2"/>
  <c r="T11176" i="2"/>
  <c r="T11177" i="2"/>
  <c r="T11178" i="2"/>
  <c r="T11179" i="2"/>
  <c r="T11180" i="2"/>
  <c r="T11181" i="2"/>
  <c r="T11182" i="2"/>
  <c r="T11183" i="2"/>
  <c r="T11184" i="2"/>
  <c r="T11185" i="2"/>
  <c r="T11186" i="2"/>
  <c r="T11187" i="2"/>
  <c r="T11188" i="2"/>
  <c r="T11189" i="2"/>
  <c r="T11190" i="2"/>
  <c r="T11191" i="2"/>
  <c r="T11192" i="2"/>
  <c r="T11193" i="2"/>
  <c r="T11194" i="2"/>
  <c r="T11195" i="2"/>
  <c r="T11196" i="2"/>
  <c r="T11197" i="2"/>
  <c r="T11198" i="2"/>
  <c r="T11199" i="2"/>
  <c r="T11200" i="2"/>
  <c r="T11201" i="2"/>
  <c r="T11202" i="2"/>
  <c r="T11203" i="2"/>
  <c r="T11204" i="2"/>
  <c r="T11205" i="2"/>
  <c r="T11206" i="2"/>
  <c r="T11207" i="2"/>
  <c r="T11208" i="2"/>
  <c r="T11209" i="2"/>
  <c r="T11210" i="2"/>
  <c r="T11211" i="2"/>
  <c r="T11212" i="2"/>
  <c r="T11213" i="2"/>
  <c r="T11214" i="2"/>
  <c r="T11215" i="2"/>
  <c r="T11216" i="2"/>
  <c r="T11217" i="2"/>
  <c r="T11218" i="2"/>
  <c r="T11219" i="2"/>
  <c r="T11220" i="2"/>
  <c r="T11221" i="2"/>
  <c r="T11222" i="2"/>
  <c r="T11223" i="2"/>
  <c r="T11224" i="2"/>
  <c r="T11225" i="2"/>
  <c r="T11226" i="2"/>
  <c r="T11227" i="2"/>
  <c r="T11228" i="2"/>
  <c r="T11229" i="2"/>
  <c r="T11230" i="2"/>
  <c r="T11231" i="2"/>
  <c r="T11232" i="2"/>
  <c r="T11233" i="2"/>
  <c r="T11234" i="2"/>
  <c r="T11235" i="2"/>
  <c r="T11236" i="2"/>
  <c r="T11237" i="2"/>
  <c r="T11238" i="2"/>
  <c r="T11239" i="2"/>
  <c r="T11240" i="2"/>
  <c r="T11241" i="2"/>
  <c r="T11242" i="2"/>
  <c r="T11243" i="2"/>
  <c r="T11244" i="2"/>
  <c r="T11245" i="2"/>
  <c r="T11246" i="2"/>
  <c r="T11247" i="2"/>
  <c r="T11248" i="2"/>
  <c r="T11249" i="2"/>
  <c r="T11250" i="2"/>
  <c r="T11251" i="2"/>
  <c r="T11252" i="2"/>
  <c r="T11253" i="2"/>
  <c r="T11254" i="2"/>
  <c r="T11255" i="2"/>
  <c r="T11256" i="2"/>
  <c r="T11257" i="2"/>
  <c r="T11258" i="2"/>
  <c r="T11259" i="2"/>
  <c r="T11260" i="2"/>
  <c r="T11261" i="2"/>
  <c r="T11262" i="2"/>
  <c r="T11263" i="2"/>
  <c r="T11264" i="2"/>
  <c r="T11265" i="2"/>
  <c r="T11266" i="2"/>
  <c r="T11267" i="2"/>
  <c r="T11268" i="2"/>
  <c r="T11269" i="2"/>
  <c r="T11270" i="2"/>
  <c r="T11271" i="2"/>
  <c r="T11272" i="2"/>
  <c r="T11273" i="2"/>
  <c r="T11274" i="2"/>
  <c r="T11275" i="2"/>
  <c r="T11276" i="2"/>
  <c r="T11277" i="2"/>
  <c r="T11278" i="2"/>
  <c r="T11279" i="2"/>
  <c r="T11280" i="2"/>
  <c r="T11281" i="2"/>
  <c r="T11282" i="2"/>
  <c r="T11283" i="2"/>
  <c r="T11284" i="2"/>
  <c r="T11285" i="2"/>
  <c r="T11286" i="2"/>
  <c r="T11287" i="2"/>
  <c r="T11288" i="2"/>
  <c r="T11289" i="2"/>
  <c r="T11290" i="2"/>
  <c r="T11291" i="2"/>
  <c r="T11292" i="2"/>
  <c r="T11293" i="2"/>
  <c r="T11294" i="2"/>
  <c r="T11295" i="2"/>
  <c r="T11296" i="2"/>
  <c r="T11297" i="2"/>
  <c r="T11298" i="2"/>
  <c r="T11299" i="2"/>
  <c r="T11300" i="2"/>
  <c r="T11301" i="2"/>
  <c r="T11302" i="2"/>
  <c r="T11303" i="2"/>
  <c r="T11304" i="2"/>
  <c r="T11305" i="2"/>
  <c r="T11306" i="2"/>
  <c r="T11307" i="2"/>
  <c r="T11308" i="2"/>
  <c r="T11309" i="2"/>
  <c r="T11310" i="2"/>
  <c r="T11311" i="2"/>
  <c r="T11312" i="2"/>
  <c r="T11313" i="2"/>
  <c r="T11314" i="2"/>
  <c r="T11315" i="2"/>
  <c r="T11316" i="2"/>
  <c r="T11317" i="2"/>
  <c r="T11318" i="2"/>
  <c r="T11319" i="2"/>
  <c r="T11320" i="2"/>
  <c r="T11321" i="2"/>
  <c r="T11322" i="2"/>
  <c r="T11323" i="2"/>
  <c r="T11324" i="2"/>
  <c r="T11325" i="2"/>
  <c r="T11326" i="2"/>
  <c r="T11327" i="2"/>
  <c r="T11328" i="2"/>
  <c r="T11329" i="2"/>
  <c r="T11330" i="2"/>
  <c r="T11331" i="2"/>
  <c r="T11332" i="2"/>
  <c r="T11333" i="2"/>
  <c r="T11334" i="2"/>
  <c r="T11335" i="2"/>
  <c r="T11336" i="2"/>
  <c r="T11337" i="2"/>
  <c r="T11338" i="2"/>
  <c r="T11339" i="2"/>
  <c r="T11340" i="2"/>
  <c r="T11341" i="2"/>
  <c r="T11342" i="2"/>
  <c r="T11343" i="2"/>
  <c r="T11344" i="2"/>
  <c r="T11345" i="2"/>
  <c r="T11346" i="2"/>
  <c r="T11347" i="2"/>
  <c r="T11348" i="2"/>
  <c r="T11349" i="2"/>
  <c r="T11350" i="2"/>
  <c r="T11351" i="2"/>
  <c r="T11352" i="2"/>
  <c r="T11353" i="2"/>
  <c r="T11354" i="2"/>
  <c r="T11355" i="2"/>
  <c r="T11356" i="2"/>
  <c r="T11357" i="2"/>
  <c r="T11358" i="2"/>
  <c r="T11359" i="2"/>
  <c r="T11360" i="2"/>
  <c r="T11361" i="2"/>
  <c r="T11362" i="2"/>
  <c r="T11363" i="2"/>
  <c r="T11364" i="2"/>
  <c r="T11365" i="2"/>
  <c r="T11366" i="2"/>
  <c r="T11367" i="2"/>
  <c r="T11368" i="2"/>
  <c r="T11369" i="2"/>
  <c r="T11370" i="2"/>
  <c r="T11371" i="2"/>
  <c r="T11372" i="2"/>
  <c r="T11373" i="2"/>
  <c r="T11374" i="2"/>
  <c r="T11375" i="2"/>
  <c r="T11376" i="2"/>
  <c r="T11377" i="2"/>
  <c r="T11378" i="2"/>
  <c r="T11379" i="2"/>
  <c r="T11380" i="2"/>
  <c r="T11381" i="2"/>
  <c r="T11382" i="2"/>
  <c r="T11383" i="2"/>
  <c r="T11384" i="2"/>
  <c r="T11385" i="2"/>
  <c r="T11386" i="2"/>
  <c r="T11387" i="2"/>
  <c r="T11388" i="2"/>
  <c r="T11389" i="2"/>
  <c r="T11390" i="2"/>
  <c r="T11391" i="2"/>
  <c r="T11392" i="2"/>
  <c r="T11393" i="2"/>
  <c r="T11394" i="2"/>
  <c r="T11395" i="2"/>
  <c r="T11396" i="2"/>
  <c r="T11397" i="2"/>
  <c r="T11398" i="2"/>
  <c r="T11399" i="2"/>
  <c r="T11400" i="2"/>
  <c r="T11401" i="2"/>
  <c r="T11402" i="2"/>
  <c r="T11403" i="2"/>
  <c r="T11404" i="2"/>
  <c r="T11405" i="2"/>
  <c r="T11406" i="2"/>
  <c r="T11407" i="2"/>
  <c r="T11408" i="2"/>
  <c r="T11409" i="2"/>
  <c r="T11410" i="2"/>
  <c r="T11411" i="2"/>
  <c r="T11412" i="2"/>
  <c r="T11413" i="2"/>
  <c r="T11414" i="2"/>
  <c r="T11415" i="2"/>
  <c r="T11416" i="2"/>
  <c r="T11417" i="2"/>
  <c r="T11418" i="2"/>
  <c r="T11419" i="2"/>
  <c r="T11420" i="2"/>
  <c r="T11421" i="2"/>
  <c r="T11422" i="2"/>
  <c r="T11423" i="2"/>
  <c r="T11424" i="2"/>
  <c r="T11425" i="2"/>
  <c r="T11426" i="2"/>
  <c r="T11427" i="2"/>
  <c r="T11428" i="2"/>
  <c r="T11429" i="2"/>
  <c r="T11430" i="2"/>
  <c r="T11431" i="2"/>
  <c r="T11432" i="2"/>
  <c r="T11433" i="2"/>
  <c r="T11434" i="2"/>
  <c r="T11435" i="2"/>
  <c r="T11436" i="2"/>
  <c r="T11437" i="2"/>
  <c r="T11438" i="2"/>
  <c r="T11439" i="2"/>
  <c r="T11440" i="2"/>
  <c r="T11441" i="2"/>
  <c r="T11442" i="2"/>
  <c r="T11443" i="2"/>
  <c r="T11444" i="2"/>
  <c r="T11445" i="2"/>
  <c r="T11446" i="2"/>
  <c r="T11447" i="2"/>
  <c r="T11448" i="2"/>
  <c r="T11449" i="2"/>
  <c r="T11450" i="2"/>
  <c r="T11451" i="2"/>
  <c r="T11452" i="2"/>
  <c r="T11453" i="2"/>
  <c r="T11454" i="2"/>
  <c r="T11455" i="2"/>
  <c r="T11456" i="2"/>
  <c r="T11457" i="2"/>
  <c r="T11458" i="2"/>
  <c r="T11459" i="2"/>
  <c r="T11460" i="2"/>
  <c r="T11461" i="2"/>
  <c r="T11462" i="2"/>
  <c r="T11463" i="2"/>
  <c r="T11464" i="2"/>
  <c r="T11465" i="2"/>
  <c r="T11466" i="2"/>
  <c r="T11467" i="2"/>
  <c r="T11468" i="2"/>
  <c r="T11469" i="2"/>
  <c r="T11470" i="2"/>
  <c r="T11471" i="2"/>
  <c r="T11472" i="2"/>
  <c r="T11473" i="2"/>
  <c r="T11474" i="2"/>
  <c r="T11475" i="2"/>
  <c r="T11476" i="2"/>
  <c r="T11477" i="2"/>
  <c r="T11478" i="2"/>
  <c r="T11479" i="2"/>
  <c r="T11480" i="2"/>
  <c r="T11481" i="2"/>
  <c r="T11482" i="2"/>
  <c r="T11483" i="2"/>
  <c r="T11484" i="2"/>
  <c r="T11485" i="2"/>
  <c r="T11486" i="2"/>
  <c r="T11487" i="2"/>
  <c r="T11488" i="2"/>
  <c r="T11489" i="2"/>
  <c r="T11490" i="2"/>
  <c r="T11491" i="2"/>
  <c r="T11492" i="2"/>
  <c r="T11493" i="2"/>
  <c r="T11494" i="2"/>
  <c r="T11495" i="2"/>
  <c r="T11496" i="2"/>
  <c r="T11497" i="2"/>
  <c r="T11498" i="2"/>
  <c r="T11499" i="2"/>
  <c r="T11500" i="2"/>
  <c r="T11501" i="2"/>
  <c r="T11502" i="2"/>
  <c r="T11503" i="2"/>
  <c r="T11504" i="2"/>
  <c r="T11505" i="2"/>
  <c r="T11506" i="2"/>
  <c r="T11507" i="2"/>
  <c r="T11508" i="2"/>
  <c r="T11509" i="2"/>
  <c r="T11510" i="2"/>
  <c r="T11511" i="2"/>
  <c r="T11512" i="2"/>
  <c r="T11513" i="2"/>
  <c r="T11514" i="2"/>
  <c r="T11515" i="2"/>
  <c r="T11516" i="2"/>
  <c r="T11517" i="2"/>
  <c r="T11518" i="2"/>
  <c r="T11519" i="2"/>
  <c r="T11520" i="2"/>
  <c r="T11521" i="2"/>
  <c r="T11522" i="2"/>
  <c r="T11523" i="2"/>
  <c r="T11524" i="2"/>
  <c r="T11525" i="2"/>
  <c r="T11526" i="2"/>
  <c r="T11527" i="2"/>
  <c r="T11528" i="2"/>
  <c r="T11529" i="2"/>
  <c r="T11530" i="2"/>
  <c r="T11531" i="2"/>
  <c r="T11532" i="2"/>
  <c r="T11533" i="2"/>
  <c r="T11534" i="2"/>
  <c r="T11535" i="2"/>
  <c r="T11536" i="2"/>
  <c r="T11537" i="2"/>
  <c r="T11538" i="2"/>
  <c r="T11539" i="2"/>
  <c r="T11540" i="2"/>
  <c r="T11541" i="2"/>
  <c r="T11542" i="2"/>
  <c r="T11543" i="2"/>
  <c r="T11544" i="2"/>
  <c r="T11545" i="2"/>
  <c r="T11546" i="2"/>
  <c r="T11547" i="2"/>
  <c r="T11548" i="2"/>
  <c r="T11549" i="2"/>
  <c r="T11550" i="2"/>
  <c r="T11551" i="2"/>
  <c r="T11552" i="2"/>
  <c r="T11553" i="2"/>
  <c r="T11554" i="2"/>
  <c r="T11555" i="2"/>
  <c r="T11556" i="2"/>
  <c r="T11557" i="2"/>
  <c r="T11558" i="2"/>
  <c r="T11559" i="2"/>
  <c r="T11560" i="2"/>
  <c r="T11561" i="2"/>
  <c r="T11562" i="2"/>
  <c r="T11563" i="2"/>
  <c r="T11564" i="2"/>
  <c r="T11565" i="2"/>
  <c r="T11566" i="2"/>
  <c r="T11567" i="2"/>
  <c r="T11568" i="2"/>
  <c r="T11569" i="2"/>
  <c r="T11570" i="2"/>
  <c r="T11571" i="2"/>
  <c r="T11572" i="2"/>
  <c r="T11573" i="2"/>
  <c r="T11574" i="2"/>
  <c r="T11575" i="2"/>
  <c r="T11576" i="2"/>
  <c r="T11577" i="2"/>
  <c r="T11578" i="2"/>
  <c r="T11579" i="2"/>
  <c r="T11580" i="2"/>
  <c r="T11581" i="2"/>
  <c r="T11582" i="2"/>
  <c r="T11583" i="2"/>
  <c r="T11584" i="2"/>
  <c r="T11585" i="2"/>
  <c r="T11586" i="2"/>
  <c r="T11587" i="2"/>
  <c r="T11588" i="2"/>
  <c r="T11589" i="2"/>
  <c r="T11590" i="2"/>
  <c r="T11591" i="2"/>
  <c r="T11592" i="2"/>
  <c r="T11593" i="2"/>
  <c r="T11594" i="2"/>
  <c r="T11595" i="2"/>
  <c r="T11596" i="2"/>
  <c r="T11597" i="2"/>
  <c r="T11598" i="2"/>
  <c r="T11599" i="2"/>
  <c r="T11600" i="2"/>
  <c r="T11601" i="2"/>
  <c r="T11602" i="2"/>
  <c r="T11603" i="2"/>
  <c r="T11604" i="2"/>
  <c r="T11605" i="2"/>
  <c r="T11606" i="2"/>
  <c r="T11607" i="2"/>
  <c r="T11608" i="2"/>
  <c r="T11609" i="2"/>
  <c r="T11610" i="2"/>
  <c r="T11611" i="2"/>
  <c r="T11612" i="2"/>
  <c r="T11613" i="2"/>
  <c r="T11614" i="2"/>
  <c r="T11615" i="2"/>
  <c r="T11616" i="2"/>
  <c r="T11617" i="2"/>
  <c r="T11618" i="2"/>
  <c r="T11619" i="2"/>
  <c r="T11620" i="2"/>
  <c r="T11621" i="2"/>
  <c r="T11622" i="2"/>
  <c r="T11623" i="2"/>
  <c r="T11624" i="2"/>
  <c r="T11625" i="2"/>
  <c r="T11626" i="2"/>
  <c r="T11627" i="2"/>
  <c r="T11628" i="2"/>
  <c r="T11629" i="2"/>
  <c r="T11630" i="2"/>
  <c r="T11631" i="2"/>
  <c r="T11632" i="2"/>
  <c r="T11633" i="2"/>
  <c r="T11634" i="2"/>
  <c r="T11635" i="2"/>
  <c r="T11636" i="2"/>
  <c r="T11637" i="2"/>
  <c r="T11638" i="2"/>
  <c r="T11639" i="2"/>
  <c r="T11640" i="2"/>
  <c r="T11641" i="2"/>
  <c r="T11642" i="2"/>
  <c r="T11643" i="2"/>
  <c r="T11644" i="2"/>
  <c r="T11645" i="2"/>
  <c r="T11646" i="2"/>
  <c r="T11647" i="2"/>
  <c r="T11648" i="2"/>
  <c r="T11649" i="2"/>
  <c r="T11650" i="2"/>
  <c r="T11651" i="2"/>
  <c r="T11652" i="2"/>
  <c r="T11653" i="2"/>
  <c r="T11654" i="2"/>
  <c r="T11655" i="2"/>
  <c r="T11656" i="2"/>
  <c r="T11657" i="2"/>
  <c r="T11658" i="2"/>
  <c r="T11659" i="2"/>
  <c r="T11660" i="2"/>
  <c r="T11661" i="2"/>
  <c r="T11662" i="2"/>
  <c r="T11663" i="2"/>
  <c r="T11664" i="2"/>
  <c r="T11665" i="2"/>
  <c r="T11666" i="2"/>
  <c r="T11667" i="2"/>
  <c r="T11668" i="2"/>
  <c r="T11669" i="2"/>
  <c r="T11670" i="2"/>
  <c r="T11671" i="2"/>
  <c r="T11672" i="2"/>
  <c r="T11673" i="2"/>
  <c r="T11674" i="2"/>
  <c r="T11675" i="2"/>
  <c r="T11676" i="2"/>
  <c r="T11677" i="2"/>
  <c r="T11678" i="2"/>
  <c r="T11679" i="2"/>
  <c r="T11680" i="2"/>
  <c r="T11681" i="2"/>
  <c r="T11682" i="2"/>
  <c r="T11683" i="2"/>
  <c r="T11684" i="2"/>
  <c r="T11685" i="2"/>
  <c r="T11686" i="2"/>
  <c r="T11687" i="2"/>
  <c r="T11688" i="2"/>
  <c r="T11689" i="2"/>
  <c r="T11690" i="2"/>
  <c r="T11691" i="2"/>
  <c r="T11692" i="2"/>
  <c r="T11693" i="2"/>
  <c r="T11694" i="2"/>
  <c r="T11695" i="2"/>
  <c r="T11696" i="2"/>
  <c r="T11697" i="2"/>
  <c r="T11698" i="2"/>
  <c r="T11699" i="2"/>
  <c r="T11700" i="2"/>
  <c r="T11701" i="2"/>
  <c r="T11702" i="2"/>
  <c r="T11703" i="2"/>
  <c r="T11704" i="2"/>
  <c r="T11705" i="2"/>
  <c r="T11706" i="2"/>
  <c r="T11707" i="2"/>
  <c r="T11708" i="2"/>
  <c r="T11709" i="2"/>
  <c r="T11710" i="2"/>
  <c r="T11711" i="2"/>
  <c r="T11712" i="2"/>
  <c r="T11713" i="2"/>
  <c r="T11714" i="2"/>
  <c r="T11715" i="2"/>
  <c r="T11716" i="2"/>
  <c r="T11717" i="2"/>
  <c r="T11718" i="2"/>
  <c r="T11719" i="2"/>
  <c r="T11720" i="2"/>
  <c r="T11721" i="2"/>
  <c r="T11722" i="2"/>
  <c r="T11723" i="2"/>
  <c r="T11724" i="2"/>
  <c r="T11725" i="2"/>
  <c r="T11726" i="2"/>
  <c r="T11727" i="2"/>
  <c r="T11728" i="2"/>
  <c r="T11729" i="2"/>
  <c r="T11730" i="2"/>
  <c r="T11731" i="2"/>
  <c r="T11732" i="2"/>
  <c r="T11733" i="2"/>
  <c r="T11734" i="2"/>
  <c r="T11735" i="2"/>
  <c r="T11736" i="2"/>
  <c r="T11737" i="2"/>
  <c r="T11738" i="2"/>
  <c r="T11739" i="2"/>
  <c r="T11740" i="2"/>
  <c r="T11741" i="2"/>
  <c r="T11742" i="2"/>
  <c r="T11743" i="2"/>
  <c r="T11744" i="2"/>
  <c r="T11745" i="2"/>
  <c r="T11746" i="2"/>
  <c r="T11747" i="2"/>
  <c r="T11748" i="2"/>
  <c r="T11749" i="2"/>
  <c r="T11750" i="2"/>
  <c r="T11751" i="2"/>
  <c r="T11752" i="2"/>
  <c r="T11753" i="2"/>
  <c r="T11754" i="2"/>
  <c r="T11755" i="2"/>
  <c r="T11756" i="2"/>
  <c r="T11757" i="2"/>
  <c r="T11758" i="2"/>
  <c r="T11759" i="2"/>
  <c r="T11760" i="2"/>
  <c r="T11761" i="2"/>
  <c r="T11762" i="2"/>
  <c r="T11763" i="2"/>
  <c r="T11764" i="2"/>
  <c r="T11765" i="2"/>
  <c r="T11766" i="2"/>
  <c r="T11767" i="2"/>
  <c r="T11768" i="2"/>
  <c r="T11769" i="2"/>
  <c r="T11770" i="2"/>
  <c r="T11771" i="2"/>
  <c r="T11772" i="2"/>
  <c r="T11773" i="2"/>
  <c r="T11774" i="2"/>
  <c r="T11775" i="2"/>
  <c r="T11776" i="2"/>
  <c r="T11777" i="2"/>
  <c r="T11778" i="2"/>
  <c r="T11779" i="2"/>
  <c r="T11780" i="2"/>
  <c r="T11781" i="2"/>
  <c r="T11782" i="2"/>
  <c r="T11783" i="2"/>
  <c r="T11784" i="2"/>
  <c r="T11785" i="2"/>
  <c r="T11786" i="2"/>
  <c r="T11787" i="2"/>
  <c r="T11788" i="2"/>
  <c r="T11789" i="2"/>
  <c r="T11790" i="2"/>
  <c r="T11791" i="2"/>
  <c r="T11792" i="2"/>
  <c r="T11793" i="2"/>
  <c r="T11794" i="2"/>
  <c r="T11795" i="2"/>
  <c r="T11796" i="2"/>
  <c r="T11797" i="2"/>
  <c r="T11798" i="2"/>
  <c r="T11799" i="2"/>
  <c r="T11800" i="2"/>
  <c r="T11801" i="2"/>
  <c r="T11802" i="2"/>
  <c r="T11803" i="2"/>
  <c r="T11804" i="2"/>
  <c r="T11805" i="2"/>
  <c r="T11806" i="2"/>
  <c r="T11807" i="2"/>
  <c r="T11808" i="2"/>
  <c r="T11809" i="2"/>
  <c r="T11810" i="2"/>
  <c r="T11811" i="2"/>
  <c r="T11812" i="2"/>
  <c r="T11813" i="2"/>
  <c r="T11814" i="2"/>
  <c r="T11815" i="2"/>
  <c r="T11816" i="2"/>
  <c r="T11817" i="2"/>
  <c r="T11818" i="2"/>
  <c r="T11819" i="2"/>
  <c r="T11820" i="2"/>
  <c r="T11821" i="2"/>
  <c r="T11822" i="2"/>
  <c r="T11823" i="2"/>
  <c r="T11824" i="2"/>
  <c r="T11825" i="2"/>
  <c r="T11826" i="2"/>
  <c r="T11827" i="2"/>
  <c r="T11828" i="2"/>
  <c r="T11829" i="2"/>
  <c r="T11830" i="2"/>
  <c r="T11831" i="2"/>
  <c r="T11832" i="2"/>
  <c r="T11833" i="2"/>
  <c r="T11834" i="2"/>
  <c r="T11835" i="2"/>
  <c r="T11836" i="2"/>
  <c r="T11837" i="2"/>
  <c r="T11838" i="2"/>
  <c r="T11839" i="2"/>
  <c r="T11840" i="2"/>
  <c r="T11841" i="2"/>
  <c r="T11842" i="2"/>
  <c r="T11843" i="2"/>
  <c r="T11844" i="2"/>
  <c r="T11845" i="2"/>
  <c r="T11846" i="2"/>
  <c r="T11847" i="2"/>
  <c r="T11848" i="2"/>
  <c r="T11849" i="2"/>
  <c r="T11850" i="2"/>
  <c r="T11851" i="2"/>
  <c r="T11852" i="2"/>
  <c r="T11853" i="2"/>
  <c r="T11854" i="2"/>
  <c r="T11855" i="2"/>
  <c r="T11856" i="2"/>
  <c r="T11857" i="2"/>
  <c r="T11858" i="2"/>
  <c r="T11859" i="2"/>
  <c r="T11860" i="2"/>
  <c r="T11861" i="2"/>
  <c r="T11862" i="2"/>
  <c r="T11863" i="2"/>
  <c r="T11864" i="2"/>
  <c r="T11865" i="2"/>
  <c r="T11866" i="2"/>
  <c r="T11867" i="2"/>
  <c r="T11868" i="2"/>
  <c r="T11869" i="2"/>
  <c r="T11870" i="2"/>
  <c r="T11871" i="2"/>
  <c r="T11872" i="2"/>
  <c r="T11873" i="2"/>
  <c r="T11874" i="2"/>
  <c r="T11875" i="2"/>
  <c r="T11876" i="2"/>
  <c r="T11877" i="2"/>
  <c r="T11878" i="2"/>
  <c r="T11879" i="2"/>
  <c r="T11880" i="2"/>
  <c r="T11881" i="2"/>
  <c r="T11882" i="2"/>
  <c r="T11883" i="2"/>
  <c r="T11884" i="2"/>
  <c r="T11885" i="2"/>
  <c r="T11886" i="2"/>
  <c r="T11887" i="2"/>
  <c r="T11888" i="2"/>
  <c r="T11889" i="2"/>
  <c r="T11890" i="2"/>
  <c r="T11891" i="2"/>
  <c r="T11892" i="2"/>
  <c r="T11893" i="2"/>
  <c r="T11894" i="2"/>
  <c r="T11895" i="2"/>
  <c r="T11896" i="2"/>
  <c r="T11897" i="2"/>
  <c r="T11898" i="2"/>
  <c r="T11899" i="2"/>
  <c r="T11900" i="2"/>
  <c r="T11901" i="2"/>
  <c r="T11902" i="2"/>
  <c r="T11903" i="2"/>
  <c r="T11904" i="2"/>
  <c r="T11905" i="2"/>
  <c r="T11906" i="2"/>
  <c r="T11907" i="2"/>
  <c r="T11908" i="2"/>
  <c r="T11909" i="2"/>
  <c r="T11910" i="2"/>
  <c r="T11911" i="2"/>
  <c r="T11912" i="2"/>
  <c r="T11913" i="2"/>
  <c r="T11914" i="2"/>
  <c r="T11915" i="2"/>
  <c r="T11916" i="2"/>
  <c r="T11917" i="2"/>
  <c r="T11918" i="2"/>
  <c r="T11919" i="2"/>
  <c r="T11920" i="2"/>
  <c r="T11921" i="2"/>
  <c r="T11922" i="2"/>
  <c r="T11923" i="2"/>
  <c r="T11924" i="2"/>
  <c r="T11925" i="2"/>
  <c r="T11926" i="2"/>
  <c r="T11927" i="2"/>
  <c r="T11928" i="2"/>
  <c r="T11929" i="2"/>
  <c r="T11930" i="2"/>
  <c r="T11931" i="2"/>
  <c r="T11932" i="2"/>
  <c r="T11933" i="2"/>
  <c r="T11934" i="2"/>
  <c r="T11935" i="2"/>
  <c r="T11936" i="2"/>
  <c r="T11937" i="2"/>
  <c r="T11938" i="2"/>
  <c r="T11939" i="2"/>
  <c r="T11940" i="2"/>
  <c r="T11941" i="2"/>
  <c r="T11942" i="2"/>
  <c r="T11943" i="2"/>
  <c r="T11944" i="2"/>
  <c r="T11945" i="2"/>
  <c r="T11946" i="2"/>
  <c r="T11947" i="2"/>
  <c r="T11948" i="2"/>
  <c r="T11949" i="2"/>
  <c r="T11950" i="2"/>
  <c r="T11951" i="2"/>
  <c r="T11952" i="2"/>
  <c r="T11953" i="2"/>
  <c r="T11954" i="2"/>
  <c r="T11955" i="2"/>
  <c r="T11956" i="2"/>
  <c r="T11957" i="2"/>
  <c r="T11958" i="2"/>
  <c r="T11959" i="2"/>
  <c r="T11960" i="2"/>
  <c r="T11961" i="2"/>
  <c r="T11962" i="2"/>
  <c r="T11963" i="2"/>
  <c r="T11964" i="2"/>
  <c r="T11965" i="2"/>
  <c r="T11966" i="2"/>
  <c r="T11967" i="2"/>
  <c r="T11968" i="2"/>
  <c r="T11969" i="2"/>
  <c r="T11970" i="2"/>
  <c r="T11971" i="2"/>
  <c r="T11972" i="2"/>
  <c r="T11973" i="2"/>
  <c r="T11974" i="2"/>
  <c r="T11975" i="2"/>
  <c r="T11976" i="2"/>
  <c r="T11977" i="2"/>
  <c r="T11978" i="2"/>
  <c r="T11979" i="2"/>
  <c r="T11980" i="2"/>
  <c r="T11981" i="2"/>
  <c r="T11982" i="2"/>
  <c r="T11983" i="2"/>
  <c r="T11984" i="2"/>
  <c r="T11985" i="2"/>
  <c r="T11986" i="2"/>
  <c r="T11987" i="2"/>
  <c r="T11988" i="2"/>
  <c r="T11989" i="2"/>
  <c r="T11990" i="2"/>
  <c r="T11991" i="2"/>
  <c r="T11992" i="2"/>
  <c r="T11993" i="2"/>
  <c r="T11994" i="2"/>
  <c r="T11995" i="2"/>
  <c r="T11996" i="2"/>
  <c r="T11997" i="2"/>
  <c r="T11998" i="2"/>
  <c r="T11999" i="2"/>
  <c r="T12000" i="2"/>
  <c r="T12001" i="2"/>
  <c r="T12002" i="2"/>
  <c r="T12003" i="2"/>
  <c r="T12004" i="2"/>
  <c r="T12005" i="2"/>
  <c r="T12006" i="2"/>
  <c r="T12007" i="2"/>
  <c r="T12008" i="2"/>
  <c r="T12009" i="2"/>
  <c r="T12010" i="2"/>
  <c r="T12011" i="2"/>
  <c r="T12012" i="2"/>
  <c r="T12013" i="2"/>
  <c r="T12014" i="2"/>
  <c r="T12015" i="2"/>
  <c r="T12016" i="2"/>
  <c r="T12017" i="2"/>
  <c r="T12018" i="2"/>
  <c r="T12019" i="2"/>
  <c r="T12020" i="2"/>
  <c r="T12021" i="2"/>
  <c r="T12022" i="2"/>
  <c r="T12023" i="2"/>
  <c r="T12024" i="2"/>
  <c r="T12025" i="2"/>
  <c r="T12026" i="2"/>
  <c r="T12027" i="2"/>
  <c r="T12028" i="2"/>
  <c r="T12029" i="2"/>
  <c r="T12030" i="2"/>
  <c r="T12031" i="2"/>
  <c r="T12032" i="2"/>
  <c r="T12033" i="2"/>
  <c r="T12034" i="2"/>
  <c r="T12035" i="2"/>
  <c r="T12036" i="2"/>
  <c r="T12037" i="2"/>
  <c r="T12038" i="2"/>
  <c r="T12039" i="2"/>
  <c r="T12040" i="2"/>
  <c r="T12041" i="2"/>
  <c r="T12042" i="2"/>
  <c r="T12043" i="2"/>
  <c r="T12044" i="2"/>
  <c r="T12045" i="2"/>
  <c r="T12046" i="2"/>
  <c r="T12047" i="2"/>
  <c r="T12048" i="2"/>
  <c r="T12049" i="2"/>
  <c r="T12050" i="2"/>
  <c r="T12051" i="2"/>
  <c r="T12052" i="2"/>
  <c r="T12053" i="2"/>
  <c r="T12054" i="2"/>
  <c r="T12055" i="2"/>
  <c r="T12056" i="2"/>
  <c r="T12057" i="2"/>
  <c r="T12058" i="2"/>
  <c r="T12059" i="2"/>
  <c r="T12060" i="2"/>
  <c r="T12061" i="2"/>
  <c r="T12062" i="2"/>
  <c r="T12063" i="2"/>
  <c r="T12064" i="2"/>
  <c r="T12065" i="2"/>
  <c r="T12066" i="2"/>
  <c r="T12067" i="2"/>
  <c r="T12068" i="2"/>
  <c r="T12069" i="2"/>
  <c r="T12070" i="2"/>
  <c r="T12071" i="2"/>
  <c r="T12072" i="2"/>
  <c r="T12073" i="2"/>
  <c r="T12074" i="2"/>
  <c r="T12075" i="2"/>
  <c r="T12076" i="2"/>
  <c r="T12077" i="2"/>
  <c r="T12078" i="2"/>
  <c r="T12079" i="2"/>
  <c r="T12080" i="2"/>
  <c r="T12081" i="2"/>
  <c r="T12082" i="2"/>
  <c r="T12083" i="2"/>
  <c r="T12084" i="2"/>
  <c r="T12085" i="2"/>
  <c r="T12086" i="2"/>
  <c r="T12087" i="2"/>
  <c r="T12088" i="2"/>
  <c r="T12089" i="2"/>
  <c r="T12090" i="2"/>
  <c r="T12091" i="2"/>
  <c r="T12092" i="2"/>
  <c r="T12093" i="2"/>
  <c r="T12094" i="2"/>
  <c r="T12095" i="2"/>
  <c r="T12096" i="2"/>
  <c r="T12097" i="2"/>
  <c r="T12098" i="2"/>
  <c r="T12099" i="2"/>
  <c r="T12100" i="2"/>
  <c r="T12101" i="2"/>
  <c r="T12102" i="2"/>
  <c r="T12103" i="2"/>
  <c r="T12104" i="2"/>
  <c r="T12105" i="2"/>
  <c r="T12106" i="2"/>
  <c r="T12107" i="2"/>
  <c r="T12108" i="2"/>
  <c r="T12109" i="2"/>
  <c r="T12110" i="2"/>
  <c r="T12111" i="2"/>
  <c r="T12112" i="2"/>
  <c r="T12113" i="2"/>
  <c r="T12114" i="2"/>
  <c r="T12115" i="2"/>
  <c r="T12116" i="2"/>
  <c r="T12117" i="2"/>
  <c r="T12118" i="2"/>
  <c r="T12119" i="2"/>
  <c r="T12120" i="2"/>
  <c r="T12121" i="2"/>
  <c r="T12122" i="2"/>
  <c r="T12123" i="2"/>
  <c r="T12124" i="2"/>
  <c r="T12125" i="2"/>
  <c r="T12126" i="2"/>
  <c r="T12127" i="2"/>
  <c r="T12128" i="2"/>
  <c r="T12129" i="2"/>
  <c r="T12130" i="2"/>
  <c r="T12131" i="2"/>
  <c r="T12132" i="2"/>
  <c r="T12133" i="2"/>
  <c r="T12134" i="2"/>
  <c r="T12135" i="2"/>
  <c r="T12136" i="2"/>
  <c r="T12137" i="2"/>
  <c r="T12138" i="2"/>
  <c r="T12139" i="2"/>
  <c r="T12140" i="2"/>
  <c r="T12141" i="2"/>
  <c r="T12142" i="2"/>
  <c r="T12143" i="2"/>
  <c r="T12144" i="2"/>
  <c r="T12145" i="2"/>
  <c r="T12146" i="2"/>
  <c r="T12147" i="2"/>
  <c r="T12148" i="2"/>
  <c r="T12149" i="2"/>
  <c r="T12150" i="2"/>
  <c r="T12151" i="2"/>
  <c r="T12152" i="2"/>
  <c r="T12153" i="2"/>
  <c r="T12154" i="2"/>
  <c r="T12155" i="2"/>
  <c r="T12156" i="2"/>
  <c r="T12157" i="2"/>
  <c r="T12158" i="2"/>
  <c r="T12159" i="2"/>
  <c r="T12160" i="2"/>
  <c r="T12161" i="2"/>
  <c r="T12162" i="2"/>
  <c r="T12163" i="2"/>
  <c r="T12164" i="2"/>
  <c r="T12165" i="2"/>
  <c r="T12166" i="2"/>
  <c r="T12167" i="2"/>
  <c r="T12168" i="2"/>
  <c r="T12169" i="2"/>
  <c r="T12170" i="2"/>
  <c r="T12171" i="2"/>
  <c r="T12172" i="2"/>
  <c r="T12173" i="2"/>
  <c r="T12174" i="2"/>
  <c r="T12175" i="2"/>
  <c r="T12176" i="2"/>
  <c r="T12177" i="2"/>
  <c r="T12178" i="2"/>
  <c r="T12179" i="2"/>
  <c r="T12180" i="2"/>
  <c r="T12181" i="2"/>
  <c r="T12182" i="2"/>
  <c r="T12183" i="2"/>
  <c r="T12184" i="2"/>
  <c r="T12185" i="2"/>
  <c r="T12186" i="2"/>
  <c r="T12187" i="2"/>
  <c r="T12188" i="2"/>
  <c r="T12189" i="2"/>
  <c r="T12190" i="2"/>
  <c r="T12191" i="2"/>
  <c r="T12192" i="2"/>
  <c r="T12193" i="2"/>
  <c r="T12194" i="2"/>
  <c r="T12195" i="2"/>
  <c r="T12196" i="2"/>
  <c r="T12197" i="2"/>
  <c r="T12198" i="2"/>
  <c r="T12199" i="2"/>
  <c r="T12200" i="2"/>
  <c r="T12201" i="2"/>
  <c r="T12202" i="2"/>
  <c r="T12203" i="2"/>
  <c r="T12204" i="2"/>
  <c r="T12205" i="2"/>
  <c r="T12206" i="2"/>
  <c r="T12207" i="2"/>
  <c r="T12208" i="2"/>
  <c r="T12209" i="2"/>
  <c r="T12210" i="2"/>
  <c r="T12211" i="2"/>
  <c r="T12212" i="2"/>
  <c r="T12213" i="2"/>
  <c r="T12214" i="2"/>
  <c r="T12215" i="2"/>
  <c r="T12216" i="2"/>
  <c r="T12217" i="2"/>
  <c r="T12218" i="2"/>
  <c r="T12219" i="2"/>
  <c r="T12220" i="2"/>
  <c r="T12221" i="2"/>
  <c r="T12222" i="2"/>
  <c r="T12223" i="2"/>
  <c r="T12224" i="2"/>
  <c r="T12225" i="2"/>
  <c r="T12226" i="2"/>
  <c r="T12227" i="2"/>
  <c r="T12228" i="2"/>
  <c r="T12229" i="2"/>
  <c r="T12230" i="2"/>
  <c r="T12231" i="2"/>
  <c r="T12232" i="2"/>
  <c r="T12233" i="2"/>
  <c r="T12234" i="2"/>
  <c r="T12235" i="2"/>
  <c r="T12236" i="2"/>
  <c r="T12237" i="2"/>
  <c r="T12238" i="2"/>
  <c r="T12239" i="2"/>
  <c r="T12240" i="2"/>
  <c r="T12241" i="2"/>
  <c r="T12242" i="2"/>
  <c r="T12243" i="2"/>
  <c r="T12244" i="2"/>
  <c r="T12245" i="2"/>
  <c r="T12246" i="2"/>
  <c r="T12247" i="2"/>
  <c r="T12248" i="2"/>
  <c r="T12249" i="2"/>
  <c r="T12250" i="2"/>
  <c r="T12251" i="2"/>
  <c r="T12252" i="2"/>
  <c r="T12253" i="2"/>
  <c r="T12254" i="2"/>
  <c r="T12255" i="2"/>
  <c r="T12256" i="2"/>
  <c r="T12257" i="2"/>
  <c r="T12258" i="2"/>
  <c r="T12259" i="2"/>
  <c r="T12260" i="2"/>
  <c r="T12261" i="2"/>
  <c r="T12262" i="2"/>
  <c r="T12263" i="2"/>
  <c r="T12264" i="2"/>
  <c r="T12265" i="2"/>
  <c r="T12266" i="2"/>
  <c r="T12267" i="2"/>
  <c r="T12268" i="2"/>
  <c r="T12269" i="2"/>
  <c r="T12270" i="2"/>
  <c r="T12271" i="2"/>
  <c r="T12272" i="2"/>
  <c r="T12273" i="2"/>
  <c r="T12274" i="2"/>
  <c r="T12275" i="2"/>
  <c r="T12276" i="2"/>
  <c r="T12277" i="2"/>
  <c r="T12278" i="2"/>
  <c r="T12279" i="2"/>
  <c r="T12280" i="2"/>
  <c r="T12281" i="2"/>
  <c r="T12282" i="2"/>
  <c r="T12283" i="2"/>
  <c r="T12284" i="2"/>
  <c r="T12285" i="2"/>
  <c r="T12286" i="2"/>
  <c r="T12287" i="2"/>
  <c r="T12288" i="2"/>
  <c r="T12289" i="2"/>
  <c r="T12290" i="2"/>
  <c r="T12291" i="2"/>
  <c r="T12292" i="2"/>
  <c r="T12293" i="2"/>
  <c r="T12294" i="2"/>
  <c r="T12295" i="2"/>
  <c r="T12296" i="2"/>
  <c r="T12297" i="2"/>
  <c r="T12298" i="2"/>
  <c r="T12299" i="2"/>
  <c r="T12300" i="2"/>
  <c r="T12301" i="2"/>
  <c r="T12302" i="2"/>
  <c r="T12303" i="2"/>
  <c r="T12304" i="2"/>
  <c r="T12305" i="2"/>
  <c r="T12306" i="2"/>
  <c r="T12307" i="2"/>
  <c r="T12308" i="2"/>
  <c r="T12309" i="2"/>
  <c r="T12310" i="2"/>
  <c r="T12311" i="2"/>
  <c r="T12312" i="2"/>
  <c r="T12313" i="2"/>
  <c r="T12314" i="2"/>
  <c r="T12315" i="2"/>
  <c r="T12316" i="2"/>
  <c r="T12317" i="2"/>
  <c r="T12318" i="2"/>
  <c r="T12319" i="2"/>
  <c r="T12320" i="2"/>
  <c r="T12321" i="2"/>
  <c r="T12322" i="2"/>
  <c r="T12323" i="2"/>
  <c r="T12324" i="2"/>
  <c r="T12325" i="2"/>
  <c r="T12326" i="2"/>
  <c r="T12327" i="2"/>
  <c r="T12328" i="2"/>
  <c r="T12329" i="2"/>
  <c r="T12330" i="2"/>
  <c r="T12331" i="2"/>
  <c r="T12332" i="2"/>
  <c r="T12333" i="2"/>
  <c r="T12334" i="2"/>
  <c r="T12335" i="2"/>
  <c r="T12336" i="2"/>
  <c r="T12337" i="2"/>
  <c r="T12338" i="2"/>
  <c r="T12339" i="2"/>
  <c r="T12340" i="2"/>
  <c r="T12341" i="2"/>
  <c r="T12342" i="2"/>
  <c r="T12343" i="2"/>
  <c r="T12344" i="2"/>
  <c r="T12345" i="2"/>
  <c r="T12346" i="2"/>
  <c r="T12347" i="2"/>
  <c r="T12348" i="2"/>
  <c r="T12349" i="2"/>
  <c r="T12350" i="2"/>
  <c r="T12351" i="2"/>
  <c r="T12352" i="2"/>
  <c r="T12353" i="2"/>
  <c r="T12354" i="2"/>
  <c r="T12355" i="2"/>
  <c r="T12356" i="2"/>
  <c r="T12357" i="2"/>
  <c r="T12358" i="2"/>
  <c r="T12359" i="2"/>
  <c r="T12360" i="2"/>
  <c r="T12361" i="2"/>
  <c r="T12362" i="2"/>
  <c r="T12363" i="2"/>
  <c r="T12364" i="2"/>
  <c r="T12365" i="2"/>
  <c r="T12366" i="2"/>
  <c r="T12367" i="2"/>
  <c r="T12368" i="2"/>
  <c r="T12369" i="2"/>
  <c r="T12370" i="2"/>
  <c r="T12371" i="2"/>
  <c r="T12372" i="2"/>
  <c r="T12373" i="2"/>
  <c r="T12374" i="2"/>
  <c r="T12375" i="2"/>
  <c r="T12376" i="2"/>
  <c r="T12377" i="2"/>
  <c r="T12378" i="2"/>
  <c r="T12379" i="2"/>
  <c r="T12380" i="2"/>
  <c r="T12381" i="2"/>
  <c r="T12382" i="2"/>
  <c r="T12383" i="2"/>
  <c r="T12384" i="2"/>
  <c r="T12385" i="2"/>
  <c r="T12386" i="2"/>
  <c r="T12387" i="2"/>
  <c r="T12388" i="2"/>
  <c r="T12389" i="2"/>
  <c r="T12390" i="2"/>
  <c r="T12391" i="2"/>
  <c r="T12392" i="2"/>
  <c r="T12393" i="2"/>
  <c r="T12394" i="2"/>
  <c r="T12395" i="2"/>
  <c r="T12396" i="2"/>
  <c r="T12397" i="2"/>
  <c r="T12398" i="2"/>
  <c r="T12399" i="2"/>
  <c r="T12400" i="2"/>
  <c r="T12401" i="2"/>
  <c r="T12402" i="2"/>
  <c r="T12403" i="2"/>
  <c r="T12404" i="2"/>
  <c r="T12405" i="2"/>
  <c r="T12406" i="2"/>
  <c r="T12407" i="2"/>
  <c r="T12408" i="2"/>
  <c r="T12409" i="2"/>
  <c r="T12410" i="2"/>
  <c r="T12411" i="2"/>
  <c r="T12412" i="2"/>
  <c r="T12413" i="2"/>
  <c r="T12414" i="2"/>
  <c r="T12415" i="2"/>
  <c r="T12416" i="2"/>
  <c r="T12417" i="2"/>
  <c r="T12418" i="2"/>
  <c r="T12419" i="2"/>
  <c r="T12420" i="2"/>
  <c r="T12421" i="2"/>
  <c r="T12422" i="2"/>
  <c r="T12423" i="2"/>
  <c r="T12424" i="2"/>
  <c r="T12425" i="2"/>
  <c r="T12426" i="2"/>
  <c r="T12427" i="2"/>
  <c r="T12428" i="2"/>
  <c r="T12429" i="2"/>
  <c r="T12430" i="2"/>
  <c r="T12431" i="2"/>
  <c r="T12432" i="2"/>
  <c r="T12433" i="2"/>
  <c r="T12434" i="2"/>
  <c r="T12435" i="2"/>
  <c r="T12436" i="2"/>
  <c r="T12437" i="2"/>
  <c r="T12438" i="2"/>
  <c r="T12439" i="2"/>
  <c r="T12440" i="2"/>
  <c r="T12441" i="2"/>
  <c r="T12442" i="2"/>
  <c r="T12443" i="2"/>
  <c r="T12444" i="2"/>
  <c r="T12445" i="2"/>
  <c r="T12446" i="2"/>
  <c r="T12447" i="2"/>
  <c r="T12448" i="2"/>
  <c r="T12449" i="2"/>
  <c r="T12450" i="2"/>
  <c r="T12451" i="2"/>
  <c r="T12452" i="2"/>
  <c r="T12453" i="2"/>
  <c r="T12454" i="2"/>
  <c r="T12455" i="2"/>
  <c r="T12456" i="2"/>
  <c r="T12457" i="2"/>
  <c r="T12458" i="2"/>
  <c r="T12459" i="2"/>
  <c r="T12460" i="2"/>
  <c r="T12461" i="2"/>
  <c r="T12462" i="2"/>
  <c r="T12463" i="2"/>
  <c r="T12464" i="2"/>
  <c r="T12465" i="2"/>
  <c r="T12466" i="2"/>
  <c r="T12467" i="2"/>
  <c r="T12468" i="2"/>
  <c r="T12469" i="2"/>
  <c r="T12470" i="2"/>
  <c r="T12471" i="2"/>
  <c r="T12472" i="2"/>
  <c r="T12473" i="2"/>
  <c r="T12474" i="2"/>
  <c r="T12475" i="2"/>
  <c r="T12476" i="2"/>
  <c r="T12477" i="2"/>
  <c r="T12478" i="2"/>
  <c r="T12479" i="2"/>
  <c r="T12480" i="2"/>
  <c r="T12481" i="2"/>
  <c r="T12482" i="2"/>
  <c r="T12483" i="2"/>
  <c r="T12484" i="2"/>
  <c r="T12485" i="2"/>
  <c r="T12486" i="2"/>
  <c r="T12487" i="2"/>
  <c r="T12488" i="2"/>
  <c r="T12489" i="2"/>
  <c r="T12490" i="2"/>
  <c r="T12491" i="2"/>
  <c r="T12492" i="2"/>
  <c r="T12493" i="2"/>
  <c r="T12494" i="2"/>
  <c r="T12495" i="2"/>
  <c r="T12496" i="2"/>
  <c r="T12497" i="2"/>
  <c r="T12498" i="2"/>
  <c r="T12499" i="2"/>
  <c r="T12500" i="2"/>
  <c r="T12501" i="2"/>
  <c r="T12502" i="2"/>
  <c r="T12503" i="2"/>
  <c r="T12504" i="2"/>
  <c r="T12505" i="2"/>
  <c r="T12506" i="2"/>
  <c r="T12507" i="2"/>
  <c r="T12508" i="2"/>
  <c r="T12509" i="2"/>
  <c r="T12510" i="2"/>
  <c r="T12511" i="2"/>
  <c r="T12512" i="2"/>
  <c r="T12513" i="2"/>
  <c r="T12514" i="2"/>
  <c r="T12515" i="2"/>
  <c r="T12516" i="2"/>
  <c r="T12517" i="2"/>
  <c r="T12518" i="2"/>
  <c r="T12519" i="2"/>
  <c r="T12520" i="2"/>
  <c r="T12521" i="2"/>
  <c r="T12522" i="2"/>
  <c r="T12523" i="2"/>
  <c r="T12524" i="2"/>
  <c r="T12525" i="2"/>
  <c r="T12526" i="2"/>
  <c r="T12527" i="2"/>
  <c r="T12528" i="2"/>
  <c r="T12529" i="2"/>
  <c r="T12530" i="2"/>
  <c r="T12531" i="2"/>
  <c r="T12532" i="2"/>
  <c r="T12533" i="2"/>
  <c r="T12534" i="2"/>
  <c r="T12535" i="2"/>
  <c r="T12536" i="2"/>
  <c r="T12537" i="2"/>
  <c r="T12538" i="2"/>
  <c r="T12539" i="2"/>
  <c r="T12540" i="2"/>
  <c r="T12541" i="2"/>
  <c r="T12542" i="2"/>
  <c r="T12543" i="2"/>
  <c r="T12544" i="2"/>
  <c r="T12545" i="2"/>
  <c r="T12546" i="2"/>
  <c r="T12547" i="2"/>
  <c r="T12548" i="2"/>
  <c r="T12549" i="2"/>
  <c r="T12550" i="2"/>
  <c r="T12551" i="2"/>
  <c r="T12552" i="2"/>
  <c r="T12553" i="2"/>
  <c r="T12554" i="2"/>
  <c r="T12555" i="2"/>
  <c r="T12556" i="2"/>
  <c r="T12557" i="2"/>
  <c r="T12558" i="2"/>
  <c r="T12559" i="2"/>
  <c r="T12560" i="2"/>
  <c r="T12561" i="2"/>
  <c r="T12562" i="2"/>
  <c r="T12563" i="2"/>
  <c r="T12564" i="2"/>
  <c r="T12565" i="2"/>
  <c r="T12566" i="2"/>
  <c r="T12567" i="2"/>
  <c r="T12568" i="2"/>
  <c r="T12569" i="2"/>
  <c r="T12570" i="2"/>
  <c r="T12571" i="2"/>
  <c r="T12572" i="2"/>
  <c r="T12573" i="2"/>
  <c r="T12574" i="2"/>
  <c r="T12575" i="2"/>
  <c r="T12576" i="2"/>
  <c r="T12577" i="2"/>
  <c r="T12578" i="2"/>
  <c r="T12579" i="2"/>
  <c r="T12580" i="2"/>
  <c r="T12581" i="2"/>
  <c r="T12582" i="2"/>
  <c r="T12583" i="2"/>
  <c r="T12584" i="2"/>
  <c r="T12585" i="2"/>
  <c r="T12586" i="2"/>
  <c r="T12587" i="2"/>
  <c r="T12588" i="2"/>
  <c r="T12589" i="2"/>
  <c r="T12590" i="2"/>
  <c r="T12591" i="2"/>
  <c r="T12592" i="2"/>
  <c r="T12593" i="2"/>
  <c r="T12594" i="2"/>
  <c r="T12595" i="2"/>
  <c r="T12596" i="2"/>
  <c r="T12597" i="2"/>
  <c r="T12598" i="2"/>
  <c r="T12599" i="2"/>
  <c r="T12600" i="2"/>
  <c r="T12601" i="2"/>
  <c r="T12602" i="2"/>
  <c r="T12603" i="2"/>
  <c r="T12604" i="2"/>
  <c r="T12605" i="2"/>
  <c r="T12606" i="2"/>
  <c r="T12607" i="2"/>
  <c r="T12608" i="2"/>
  <c r="T12609" i="2"/>
  <c r="T12610" i="2"/>
  <c r="T12611" i="2"/>
  <c r="T12612" i="2"/>
  <c r="T12613" i="2"/>
  <c r="T12614" i="2"/>
  <c r="T12615" i="2"/>
  <c r="T12616" i="2"/>
  <c r="T12617" i="2"/>
  <c r="T12618" i="2"/>
  <c r="T12619" i="2"/>
  <c r="T12620" i="2"/>
  <c r="T12621" i="2"/>
  <c r="T12622" i="2"/>
  <c r="T12623" i="2"/>
  <c r="T12624" i="2"/>
  <c r="T12625" i="2"/>
  <c r="T12626" i="2"/>
  <c r="T12627" i="2"/>
  <c r="T12628" i="2"/>
  <c r="T12629" i="2"/>
  <c r="T12630" i="2"/>
  <c r="T12631" i="2"/>
  <c r="T12632" i="2"/>
  <c r="T12633" i="2"/>
  <c r="T12634" i="2"/>
  <c r="T12635" i="2"/>
  <c r="T12636" i="2"/>
  <c r="T12637" i="2"/>
  <c r="T12638" i="2"/>
  <c r="T12639" i="2"/>
  <c r="T12640" i="2"/>
  <c r="T12641" i="2"/>
  <c r="T12642" i="2"/>
  <c r="T12643" i="2"/>
  <c r="T12644" i="2"/>
  <c r="T12645" i="2"/>
  <c r="T12646" i="2"/>
  <c r="T12647" i="2"/>
  <c r="T12648" i="2"/>
  <c r="T12649" i="2"/>
  <c r="T12650" i="2"/>
  <c r="T12651" i="2"/>
  <c r="T12652" i="2"/>
  <c r="T12653" i="2"/>
  <c r="T12654" i="2"/>
  <c r="T12655" i="2"/>
  <c r="T12656" i="2"/>
  <c r="T12657" i="2"/>
  <c r="T12658" i="2"/>
  <c r="T12659" i="2"/>
  <c r="T12660" i="2"/>
  <c r="T12661" i="2"/>
  <c r="T12662" i="2"/>
  <c r="T12663" i="2"/>
  <c r="T12664" i="2"/>
  <c r="T12665" i="2"/>
  <c r="T12666" i="2"/>
  <c r="T12667" i="2"/>
  <c r="T12668" i="2"/>
  <c r="T12669" i="2"/>
  <c r="T12670" i="2"/>
  <c r="T12671" i="2"/>
  <c r="T12672" i="2"/>
  <c r="T12673" i="2"/>
  <c r="T12674" i="2"/>
  <c r="T12675" i="2"/>
  <c r="T12676" i="2"/>
  <c r="T12677" i="2"/>
  <c r="T12678" i="2"/>
  <c r="T12679" i="2"/>
  <c r="T12680" i="2"/>
  <c r="T12681" i="2"/>
  <c r="T12682" i="2"/>
  <c r="T12683" i="2"/>
  <c r="T12684" i="2"/>
  <c r="T12685" i="2"/>
  <c r="T12686" i="2"/>
  <c r="T12687" i="2"/>
  <c r="T12688" i="2"/>
  <c r="T12689" i="2"/>
  <c r="T12690" i="2"/>
  <c r="T12691" i="2"/>
  <c r="T12692" i="2"/>
  <c r="T12693" i="2"/>
  <c r="T12694" i="2"/>
  <c r="T12695" i="2"/>
  <c r="T12696" i="2"/>
  <c r="T12697" i="2"/>
  <c r="T12698" i="2"/>
  <c r="T12699" i="2"/>
  <c r="T12700" i="2"/>
  <c r="T12701" i="2"/>
  <c r="T12702" i="2"/>
  <c r="T12703" i="2"/>
  <c r="T12704" i="2"/>
  <c r="T12705" i="2"/>
  <c r="T12706" i="2"/>
  <c r="T12707" i="2"/>
  <c r="T12708" i="2"/>
  <c r="T12709" i="2"/>
  <c r="T12710" i="2"/>
  <c r="T12711" i="2"/>
  <c r="T12712" i="2"/>
  <c r="T12713" i="2"/>
  <c r="T12714" i="2"/>
  <c r="T12715" i="2"/>
  <c r="T12716" i="2"/>
  <c r="T12717" i="2"/>
  <c r="T12718" i="2"/>
  <c r="T12719" i="2"/>
  <c r="T12720" i="2"/>
  <c r="T12721" i="2"/>
  <c r="T12722" i="2"/>
  <c r="T12723" i="2"/>
  <c r="T12724" i="2"/>
  <c r="T12725" i="2"/>
  <c r="T12726" i="2"/>
  <c r="T12727" i="2"/>
  <c r="T12728" i="2"/>
  <c r="T12729" i="2"/>
  <c r="T12730" i="2"/>
  <c r="T12731" i="2"/>
  <c r="T12732" i="2"/>
  <c r="T12733" i="2"/>
  <c r="T12734" i="2"/>
  <c r="T12735" i="2"/>
  <c r="T12736" i="2"/>
  <c r="T12737" i="2"/>
  <c r="T12738" i="2"/>
  <c r="T12739" i="2"/>
  <c r="T12740" i="2"/>
  <c r="T12741" i="2"/>
  <c r="T12742" i="2"/>
  <c r="T12743" i="2"/>
  <c r="T12744" i="2"/>
  <c r="T12745" i="2"/>
  <c r="T12746" i="2"/>
  <c r="T12747" i="2"/>
  <c r="T12748" i="2"/>
  <c r="T12749" i="2"/>
  <c r="T12750" i="2"/>
  <c r="T12751" i="2"/>
  <c r="T12752" i="2"/>
  <c r="T12753" i="2"/>
  <c r="T12754" i="2"/>
  <c r="T12755" i="2"/>
  <c r="T12756" i="2"/>
  <c r="T12757" i="2"/>
  <c r="T12758" i="2"/>
  <c r="T12759" i="2"/>
  <c r="T12760" i="2"/>
  <c r="T12761" i="2"/>
  <c r="T12762" i="2"/>
  <c r="T12763" i="2"/>
  <c r="T12764" i="2"/>
  <c r="T12765" i="2"/>
  <c r="T12766" i="2"/>
  <c r="T12767" i="2"/>
  <c r="T12768" i="2"/>
  <c r="T12769" i="2"/>
  <c r="T12770" i="2"/>
  <c r="T12771" i="2"/>
  <c r="T12772" i="2"/>
  <c r="T12773" i="2"/>
  <c r="T12774" i="2"/>
  <c r="T12775" i="2"/>
  <c r="T12776" i="2"/>
  <c r="T12777" i="2"/>
  <c r="T12778" i="2"/>
  <c r="T12779" i="2"/>
  <c r="T12780" i="2"/>
  <c r="T12781" i="2"/>
  <c r="T12782" i="2"/>
  <c r="T12783" i="2"/>
  <c r="T12784" i="2"/>
  <c r="T12785" i="2"/>
  <c r="T12786" i="2"/>
  <c r="T12787" i="2"/>
  <c r="T12788" i="2"/>
  <c r="T12789" i="2"/>
  <c r="T12790" i="2"/>
  <c r="T12791" i="2"/>
  <c r="T12792" i="2"/>
  <c r="T12793" i="2"/>
  <c r="T12794" i="2"/>
  <c r="T12795" i="2"/>
  <c r="T12796" i="2"/>
  <c r="T12797" i="2"/>
  <c r="T12798" i="2"/>
  <c r="T12799" i="2"/>
  <c r="T12800" i="2"/>
  <c r="T12801" i="2"/>
  <c r="T12802" i="2"/>
  <c r="T12803" i="2"/>
  <c r="T12804" i="2"/>
  <c r="T12805" i="2"/>
  <c r="T12806" i="2"/>
  <c r="T12807" i="2"/>
  <c r="T12808" i="2"/>
  <c r="T12809" i="2"/>
  <c r="T12810" i="2"/>
  <c r="T12811" i="2"/>
  <c r="T12812" i="2"/>
  <c r="T12813" i="2"/>
  <c r="T12814" i="2"/>
  <c r="T12815" i="2"/>
  <c r="T12816" i="2"/>
  <c r="T12817" i="2"/>
  <c r="T12818" i="2"/>
  <c r="T12819" i="2"/>
  <c r="T12820" i="2"/>
  <c r="T12821" i="2"/>
  <c r="T12822" i="2"/>
  <c r="T12823" i="2"/>
  <c r="T12824" i="2"/>
  <c r="T12825" i="2"/>
  <c r="T12826" i="2"/>
  <c r="T12827" i="2"/>
  <c r="T12828" i="2"/>
  <c r="T12829" i="2"/>
  <c r="T12830" i="2"/>
  <c r="T12831" i="2"/>
  <c r="T12832" i="2"/>
  <c r="T12833" i="2"/>
  <c r="T12834" i="2"/>
  <c r="T12835" i="2"/>
  <c r="T12836" i="2"/>
  <c r="T12837" i="2"/>
  <c r="T12838" i="2"/>
  <c r="T12839" i="2"/>
  <c r="T12840" i="2"/>
  <c r="T12841" i="2"/>
  <c r="T12842" i="2"/>
  <c r="T12843" i="2"/>
  <c r="T12844" i="2"/>
  <c r="T12845" i="2"/>
  <c r="T12846" i="2"/>
  <c r="T12847" i="2"/>
  <c r="T12848" i="2"/>
  <c r="T12849" i="2"/>
  <c r="T12850" i="2"/>
  <c r="T12851" i="2"/>
  <c r="T12852" i="2"/>
  <c r="T12853" i="2"/>
  <c r="T12854" i="2"/>
  <c r="T12855" i="2"/>
  <c r="T12856" i="2"/>
  <c r="T12857" i="2"/>
  <c r="T12858" i="2"/>
  <c r="T12859" i="2"/>
  <c r="T12860" i="2"/>
  <c r="T12861" i="2"/>
  <c r="T12862" i="2"/>
  <c r="T12863" i="2"/>
  <c r="T12864" i="2"/>
  <c r="T12865" i="2"/>
  <c r="T12866" i="2"/>
  <c r="T12867" i="2"/>
  <c r="T12868" i="2"/>
  <c r="T12869" i="2"/>
  <c r="T12870" i="2"/>
  <c r="T12871" i="2"/>
  <c r="T12872" i="2"/>
  <c r="T12873" i="2"/>
  <c r="T12874" i="2"/>
  <c r="T12875" i="2"/>
  <c r="T12876" i="2"/>
  <c r="T12877" i="2"/>
  <c r="T12878" i="2"/>
  <c r="T12879" i="2"/>
  <c r="T12880" i="2"/>
  <c r="T12881" i="2"/>
  <c r="T12882" i="2"/>
  <c r="T12883" i="2"/>
  <c r="T12884" i="2"/>
  <c r="T12885" i="2"/>
  <c r="T12886" i="2"/>
  <c r="T12887" i="2"/>
  <c r="T12888" i="2"/>
  <c r="T12889" i="2"/>
  <c r="T12890" i="2"/>
  <c r="T12891" i="2"/>
  <c r="T12892" i="2"/>
  <c r="T12893" i="2"/>
  <c r="T12894" i="2"/>
  <c r="T12895" i="2"/>
  <c r="T12896" i="2"/>
  <c r="T12897" i="2"/>
  <c r="T12898" i="2"/>
  <c r="T12899" i="2"/>
  <c r="T12900" i="2"/>
  <c r="T12901" i="2"/>
  <c r="T12902" i="2"/>
  <c r="T12903" i="2"/>
  <c r="T12904" i="2"/>
  <c r="T12905" i="2"/>
  <c r="T12906" i="2"/>
  <c r="T12907" i="2"/>
  <c r="T12908" i="2"/>
  <c r="T12909" i="2"/>
  <c r="T12910" i="2"/>
  <c r="T12911" i="2"/>
  <c r="T12912" i="2"/>
  <c r="T12913" i="2"/>
  <c r="T12914" i="2"/>
  <c r="T12915" i="2"/>
  <c r="T12916" i="2"/>
  <c r="T12917" i="2"/>
  <c r="T12918" i="2"/>
  <c r="T12919" i="2"/>
  <c r="T12920" i="2"/>
  <c r="T12921" i="2"/>
  <c r="T12922" i="2"/>
  <c r="T12923" i="2"/>
  <c r="T12924" i="2"/>
  <c r="T12925" i="2"/>
  <c r="T12926" i="2"/>
  <c r="T12927" i="2"/>
  <c r="T12928" i="2"/>
  <c r="T12929" i="2"/>
  <c r="T12930" i="2"/>
  <c r="T12931" i="2"/>
  <c r="T12932" i="2"/>
  <c r="T12933" i="2"/>
  <c r="T12934" i="2"/>
  <c r="T12935" i="2"/>
  <c r="T12936" i="2"/>
  <c r="T12937" i="2"/>
  <c r="T12938" i="2"/>
  <c r="T12939" i="2"/>
  <c r="T12940" i="2"/>
  <c r="T12941" i="2"/>
  <c r="T12942" i="2"/>
  <c r="T12943" i="2"/>
  <c r="T12944" i="2"/>
  <c r="T12945" i="2"/>
  <c r="T12946" i="2"/>
  <c r="T12947" i="2"/>
  <c r="T12948" i="2"/>
  <c r="T12949" i="2"/>
  <c r="T12950" i="2"/>
  <c r="T12951" i="2"/>
  <c r="T12952" i="2"/>
  <c r="T12953" i="2"/>
  <c r="T12954" i="2"/>
  <c r="T12955" i="2"/>
  <c r="T12956" i="2"/>
  <c r="T12957" i="2"/>
  <c r="T12958" i="2"/>
  <c r="T12959" i="2"/>
  <c r="T12960" i="2"/>
  <c r="T12961" i="2"/>
  <c r="T12962" i="2"/>
  <c r="T12963" i="2"/>
  <c r="T12964" i="2"/>
  <c r="T12965" i="2"/>
  <c r="T12966" i="2"/>
  <c r="T12967" i="2"/>
  <c r="T12968" i="2"/>
  <c r="T12969" i="2"/>
  <c r="T12970" i="2"/>
  <c r="T12971" i="2"/>
  <c r="T12972" i="2"/>
  <c r="T12973" i="2"/>
  <c r="T12974" i="2"/>
  <c r="T12975" i="2"/>
  <c r="T12976" i="2"/>
  <c r="T12977" i="2"/>
  <c r="T12978" i="2"/>
  <c r="T12979" i="2"/>
  <c r="T12980" i="2"/>
  <c r="T12981" i="2"/>
  <c r="T12982" i="2"/>
  <c r="T12983" i="2"/>
  <c r="T12984" i="2"/>
  <c r="T12985" i="2"/>
  <c r="T12986" i="2"/>
  <c r="T12987" i="2"/>
  <c r="T12988" i="2"/>
  <c r="T12989" i="2"/>
  <c r="T12990" i="2"/>
  <c r="T12991" i="2"/>
  <c r="T12992" i="2"/>
  <c r="T12993" i="2"/>
  <c r="T12994" i="2"/>
  <c r="T12995" i="2"/>
  <c r="T12996" i="2"/>
  <c r="T12997" i="2"/>
  <c r="T12998" i="2"/>
  <c r="T12999" i="2"/>
  <c r="T13000" i="2"/>
  <c r="T13001" i="2"/>
  <c r="T13002" i="2"/>
  <c r="T13003" i="2"/>
  <c r="T13004" i="2"/>
  <c r="T13005" i="2"/>
  <c r="T13006" i="2"/>
  <c r="T13007" i="2"/>
  <c r="T13008" i="2"/>
  <c r="T13009" i="2"/>
  <c r="T13010" i="2"/>
  <c r="T13011" i="2"/>
  <c r="T13012" i="2"/>
  <c r="T13013" i="2"/>
  <c r="T13014" i="2"/>
  <c r="T13015" i="2"/>
  <c r="T13016" i="2"/>
  <c r="T13017" i="2"/>
  <c r="T13018" i="2"/>
  <c r="T13019" i="2"/>
  <c r="T13020" i="2"/>
  <c r="T13021" i="2"/>
  <c r="T13022" i="2"/>
  <c r="T13023" i="2"/>
  <c r="T13024" i="2"/>
  <c r="T13025" i="2"/>
  <c r="T13026" i="2"/>
  <c r="T13027" i="2"/>
  <c r="T13028" i="2"/>
  <c r="T13029" i="2"/>
  <c r="T13030" i="2"/>
  <c r="T13031" i="2"/>
  <c r="T13032" i="2"/>
  <c r="T13033" i="2"/>
  <c r="T13034" i="2"/>
  <c r="T13035" i="2"/>
  <c r="T13036" i="2"/>
  <c r="T13037" i="2"/>
  <c r="T13038" i="2"/>
  <c r="T13039" i="2"/>
  <c r="T13040" i="2"/>
  <c r="T13041" i="2"/>
  <c r="T13042" i="2"/>
  <c r="T13043" i="2"/>
  <c r="T13044" i="2"/>
  <c r="T13045" i="2"/>
  <c r="T13046" i="2"/>
  <c r="T13047" i="2"/>
  <c r="T13048" i="2"/>
  <c r="T13049" i="2"/>
  <c r="T13050" i="2"/>
  <c r="T13051" i="2"/>
  <c r="T13052" i="2"/>
  <c r="T13053" i="2"/>
  <c r="T13054" i="2"/>
  <c r="T13055" i="2"/>
  <c r="T13056" i="2"/>
  <c r="T13057" i="2"/>
  <c r="T13058" i="2"/>
  <c r="T13059" i="2"/>
  <c r="T13060" i="2"/>
  <c r="T13061" i="2"/>
  <c r="T13062" i="2"/>
  <c r="T13063" i="2"/>
  <c r="T13064" i="2"/>
  <c r="T13065" i="2"/>
  <c r="T13066" i="2"/>
  <c r="T13067" i="2"/>
  <c r="T13068" i="2"/>
  <c r="T13069" i="2"/>
  <c r="T13070" i="2"/>
  <c r="T13071" i="2"/>
  <c r="T13072" i="2"/>
  <c r="T13073" i="2"/>
  <c r="T13074" i="2"/>
  <c r="T13075" i="2"/>
  <c r="T13076" i="2"/>
  <c r="T13077" i="2"/>
  <c r="T13078" i="2"/>
  <c r="T13079" i="2"/>
  <c r="T13080" i="2"/>
  <c r="T13081" i="2"/>
  <c r="T13082" i="2"/>
  <c r="T13083" i="2"/>
  <c r="T13084" i="2"/>
  <c r="T13085" i="2"/>
  <c r="T13086" i="2"/>
  <c r="T13087" i="2"/>
  <c r="T13088" i="2"/>
  <c r="T13089" i="2"/>
  <c r="T13090" i="2"/>
  <c r="T13091" i="2"/>
  <c r="T13092" i="2"/>
  <c r="T13093" i="2"/>
  <c r="T13094" i="2"/>
  <c r="T13095" i="2"/>
  <c r="T13096" i="2"/>
  <c r="T13097" i="2"/>
  <c r="T13098" i="2"/>
  <c r="T13099" i="2"/>
  <c r="T13100" i="2"/>
  <c r="T13101" i="2"/>
  <c r="T13102" i="2"/>
  <c r="T13103" i="2"/>
  <c r="T13104" i="2"/>
  <c r="T13105" i="2"/>
  <c r="T13106" i="2"/>
  <c r="T13107" i="2"/>
  <c r="T13108" i="2"/>
  <c r="T13109" i="2"/>
  <c r="T13110" i="2"/>
  <c r="T13111" i="2"/>
  <c r="T13112" i="2"/>
  <c r="T13113" i="2"/>
  <c r="T13114" i="2"/>
  <c r="T13115" i="2"/>
  <c r="T13116" i="2"/>
  <c r="T13117" i="2"/>
  <c r="T13118" i="2"/>
  <c r="T13119" i="2"/>
  <c r="T13120" i="2"/>
  <c r="T13121" i="2"/>
  <c r="T13122" i="2"/>
  <c r="T13123" i="2"/>
  <c r="T13124" i="2"/>
  <c r="T13125" i="2"/>
  <c r="T13126" i="2"/>
  <c r="T13127" i="2"/>
  <c r="T13128" i="2"/>
  <c r="T13129" i="2"/>
  <c r="T13130" i="2"/>
  <c r="T13131" i="2"/>
  <c r="T13132" i="2"/>
  <c r="T13133" i="2"/>
  <c r="T13134" i="2"/>
  <c r="T13135" i="2"/>
  <c r="T13136" i="2"/>
  <c r="T13137" i="2"/>
  <c r="T13138" i="2"/>
  <c r="T13139" i="2"/>
  <c r="T13140" i="2"/>
  <c r="T13141" i="2"/>
  <c r="T13142" i="2"/>
  <c r="T13143" i="2"/>
  <c r="T13144" i="2"/>
  <c r="T13145" i="2"/>
  <c r="T13146" i="2"/>
  <c r="T13147" i="2"/>
  <c r="T13148" i="2"/>
  <c r="T13149" i="2"/>
  <c r="T13150" i="2"/>
  <c r="T13151" i="2"/>
  <c r="T13152" i="2"/>
  <c r="T13153" i="2"/>
  <c r="T13154" i="2"/>
  <c r="T13155" i="2"/>
  <c r="T13156" i="2"/>
  <c r="T13157" i="2"/>
  <c r="T13158" i="2"/>
  <c r="T13159" i="2"/>
  <c r="T13160" i="2"/>
  <c r="T13161" i="2"/>
  <c r="T13162" i="2"/>
  <c r="T13163" i="2"/>
  <c r="T13164" i="2"/>
  <c r="T13165" i="2"/>
  <c r="T13166" i="2"/>
  <c r="T13167" i="2"/>
  <c r="T13168" i="2"/>
  <c r="T13169" i="2"/>
  <c r="T13170" i="2"/>
  <c r="T13171" i="2"/>
  <c r="T13172" i="2"/>
  <c r="T13173" i="2"/>
  <c r="T13174" i="2"/>
  <c r="T13175" i="2"/>
  <c r="T13176" i="2"/>
  <c r="T13177" i="2"/>
  <c r="T13178" i="2"/>
  <c r="T13179" i="2"/>
  <c r="T13180" i="2"/>
  <c r="T13181" i="2"/>
  <c r="T13182" i="2"/>
  <c r="T13183" i="2"/>
  <c r="T13184" i="2"/>
  <c r="T13185" i="2"/>
  <c r="T13186" i="2"/>
  <c r="T13187" i="2"/>
  <c r="T13188" i="2"/>
  <c r="T13189" i="2"/>
  <c r="T13190" i="2"/>
  <c r="T13191" i="2"/>
  <c r="T13192" i="2"/>
  <c r="T13193" i="2"/>
  <c r="T13194" i="2"/>
  <c r="T13195" i="2"/>
  <c r="T13196" i="2"/>
  <c r="T13197" i="2"/>
  <c r="T13198" i="2"/>
  <c r="T13199" i="2"/>
  <c r="T13200" i="2"/>
  <c r="T13201" i="2"/>
  <c r="T13202" i="2"/>
  <c r="T13203" i="2"/>
  <c r="T13204" i="2"/>
  <c r="T13205" i="2"/>
  <c r="T13206" i="2"/>
  <c r="T13207" i="2"/>
  <c r="T13208" i="2"/>
  <c r="T13209" i="2"/>
  <c r="T13210" i="2"/>
  <c r="T13211" i="2"/>
  <c r="T13212" i="2"/>
  <c r="T13213" i="2"/>
  <c r="T13214" i="2"/>
  <c r="T13215" i="2"/>
  <c r="T13216" i="2"/>
  <c r="T13217" i="2"/>
  <c r="T13218" i="2"/>
  <c r="T13219" i="2"/>
  <c r="T13220" i="2"/>
  <c r="T13221" i="2"/>
  <c r="T13222" i="2"/>
  <c r="T13223" i="2"/>
  <c r="T13224" i="2"/>
  <c r="T13225" i="2"/>
  <c r="T13226" i="2"/>
  <c r="T13227" i="2"/>
  <c r="T13228" i="2"/>
  <c r="T13229" i="2"/>
  <c r="T13230" i="2"/>
  <c r="T13231" i="2"/>
  <c r="T13232" i="2"/>
  <c r="T13233" i="2"/>
  <c r="T13234" i="2"/>
  <c r="T13235" i="2"/>
  <c r="T13236" i="2"/>
  <c r="T13237" i="2"/>
  <c r="T13238" i="2"/>
  <c r="T13239" i="2"/>
  <c r="T13240" i="2"/>
  <c r="T13241" i="2"/>
  <c r="T13242" i="2"/>
  <c r="T13243" i="2"/>
  <c r="T13244" i="2"/>
  <c r="T13245" i="2"/>
  <c r="T13246" i="2"/>
  <c r="T13247" i="2"/>
  <c r="T13248" i="2"/>
  <c r="T13249" i="2"/>
  <c r="T13250" i="2"/>
  <c r="T13251" i="2"/>
  <c r="T13252" i="2"/>
  <c r="T13253" i="2"/>
  <c r="T13254" i="2"/>
  <c r="T13255" i="2"/>
  <c r="T13256" i="2"/>
  <c r="T13257" i="2"/>
  <c r="T13258" i="2"/>
  <c r="T13259" i="2"/>
  <c r="T13260" i="2"/>
  <c r="T13261" i="2"/>
  <c r="T13262" i="2"/>
  <c r="T13263" i="2"/>
  <c r="T13264" i="2"/>
  <c r="T13265" i="2"/>
  <c r="T13266" i="2"/>
  <c r="T13267" i="2"/>
  <c r="T13268" i="2"/>
  <c r="T13269" i="2"/>
  <c r="T13270" i="2"/>
  <c r="T13271" i="2"/>
  <c r="T13272" i="2"/>
  <c r="T13273" i="2"/>
  <c r="T13274" i="2"/>
  <c r="T13275" i="2"/>
  <c r="T13276" i="2"/>
  <c r="T13277" i="2"/>
  <c r="T13278" i="2"/>
  <c r="T13279" i="2"/>
  <c r="T13280" i="2"/>
  <c r="T13281" i="2"/>
  <c r="T13282" i="2"/>
  <c r="T13283" i="2"/>
  <c r="T13284" i="2"/>
  <c r="T13285" i="2"/>
  <c r="T13286" i="2"/>
  <c r="T13287" i="2"/>
  <c r="T13288" i="2"/>
  <c r="T13289" i="2"/>
  <c r="T13290" i="2"/>
  <c r="T13291" i="2"/>
  <c r="T13292" i="2"/>
  <c r="T13293" i="2"/>
  <c r="T13294" i="2"/>
  <c r="T13295" i="2"/>
  <c r="T13296" i="2"/>
  <c r="T13297" i="2"/>
  <c r="T13298" i="2"/>
  <c r="T13299" i="2"/>
  <c r="T13300" i="2"/>
  <c r="T13301" i="2"/>
  <c r="T13302" i="2"/>
  <c r="T13303" i="2"/>
  <c r="T13304" i="2"/>
  <c r="T13305" i="2"/>
  <c r="T13306" i="2"/>
  <c r="T13307" i="2"/>
  <c r="T13308" i="2"/>
  <c r="T13309" i="2"/>
  <c r="T13310" i="2"/>
  <c r="T13311" i="2"/>
  <c r="T13312" i="2"/>
  <c r="T13313" i="2"/>
  <c r="T13314" i="2"/>
  <c r="T13315" i="2"/>
  <c r="T13316" i="2"/>
  <c r="T13317" i="2"/>
  <c r="T13318" i="2"/>
  <c r="T13319" i="2"/>
  <c r="T13320" i="2"/>
  <c r="T13321" i="2"/>
  <c r="T13322" i="2"/>
  <c r="T13323" i="2"/>
  <c r="T13324" i="2"/>
  <c r="T13325" i="2"/>
  <c r="T13326" i="2"/>
  <c r="T13327" i="2"/>
  <c r="T13328" i="2"/>
  <c r="T13329" i="2"/>
  <c r="T13330" i="2"/>
  <c r="T13331" i="2"/>
  <c r="T13332" i="2"/>
  <c r="T13333" i="2"/>
  <c r="T13334" i="2"/>
  <c r="T13335" i="2"/>
  <c r="T13336" i="2"/>
  <c r="T13337" i="2"/>
  <c r="T13338" i="2"/>
  <c r="T13339" i="2"/>
  <c r="T13340" i="2"/>
  <c r="T13341" i="2"/>
  <c r="T13342" i="2"/>
  <c r="T13343" i="2"/>
  <c r="T13344" i="2"/>
  <c r="T13345" i="2"/>
  <c r="T13346" i="2"/>
  <c r="T13347" i="2"/>
  <c r="T13348" i="2"/>
  <c r="T13349" i="2"/>
  <c r="T13350" i="2"/>
  <c r="T13351" i="2"/>
  <c r="T13352" i="2"/>
  <c r="T13353" i="2"/>
  <c r="T13354" i="2"/>
  <c r="T13355" i="2"/>
  <c r="T13356" i="2"/>
  <c r="T13357" i="2"/>
  <c r="T13358" i="2"/>
  <c r="T13359" i="2"/>
  <c r="T13360" i="2"/>
  <c r="T13361" i="2"/>
  <c r="T13362" i="2"/>
  <c r="T13363" i="2"/>
  <c r="T13364" i="2"/>
  <c r="T13365" i="2"/>
  <c r="T13366" i="2"/>
  <c r="T13367" i="2"/>
  <c r="T13368" i="2"/>
  <c r="T13369" i="2"/>
  <c r="T13370" i="2"/>
  <c r="T13371" i="2"/>
  <c r="T13372" i="2"/>
  <c r="T13373" i="2"/>
  <c r="T13374" i="2"/>
  <c r="T13375" i="2"/>
  <c r="T13376" i="2"/>
  <c r="T13377" i="2"/>
  <c r="T13378" i="2"/>
  <c r="T13379" i="2"/>
  <c r="T13380" i="2"/>
  <c r="T13381" i="2"/>
  <c r="T13382" i="2"/>
  <c r="T13383" i="2"/>
  <c r="T13384" i="2"/>
  <c r="T13385" i="2"/>
  <c r="T13386" i="2"/>
  <c r="T13387" i="2"/>
  <c r="T13388" i="2"/>
  <c r="T13389" i="2"/>
  <c r="T13390" i="2"/>
  <c r="T13391" i="2"/>
  <c r="T13392" i="2"/>
  <c r="T13393" i="2"/>
  <c r="T13394" i="2"/>
  <c r="T13395" i="2"/>
  <c r="T13396" i="2"/>
  <c r="T13397" i="2"/>
  <c r="T13398" i="2"/>
  <c r="T13399" i="2"/>
  <c r="T13400" i="2"/>
  <c r="T13401" i="2"/>
  <c r="T13402" i="2"/>
  <c r="T13403" i="2"/>
  <c r="T13404" i="2"/>
  <c r="T13405" i="2"/>
  <c r="T13406" i="2"/>
  <c r="T13407" i="2"/>
  <c r="T13408" i="2"/>
  <c r="T13409" i="2"/>
  <c r="T13410" i="2"/>
  <c r="T13411" i="2"/>
  <c r="T13412" i="2"/>
  <c r="T13413" i="2"/>
  <c r="T13414" i="2"/>
  <c r="T13415" i="2"/>
  <c r="T13416" i="2"/>
  <c r="T13417" i="2"/>
  <c r="T13418" i="2"/>
  <c r="T13419" i="2"/>
  <c r="T13420" i="2"/>
  <c r="T13421" i="2"/>
  <c r="T13422" i="2"/>
  <c r="T13423" i="2"/>
  <c r="T13424" i="2"/>
  <c r="T13425" i="2"/>
  <c r="T13426" i="2"/>
  <c r="T13427" i="2"/>
  <c r="T13428" i="2"/>
  <c r="T13429" i="2"/>
  <c r="T13430" i="2"/>
  <c r="T13431" i="2"/>
  <c r="T13432" i="2"/>
  <c r="T13433" i="2"/>
  <c r="T13434" i="2"/>
  <c r="T13435" i="2"/>
  <c r="T13436" i="2"/>
  <c r="T13437" i="2"/>
  <c r="T13438" i="2"/>
  <c r="T13439" i="2"/>
  <c r="T13440" i="2"/>
  <c r="T13441" i="2"/>
  <c r="T13442" i="2"/>
  <c r="T13443" i="2"/>
  <c r="T13444" i="2"/>
  <c r="T13445" i="2"/>
  <c r="T13446" i="2"/>
  <c r="T13447" i="2"/>
  <c r="T13448" i="2"/>
  <c r="T13449" i="2"/>
  <c r="T13450" i="2"/>
  <c r="T13451" i="2"/>
  <c r="T13452" i="2"/>
  <c r="T13453" i="2"/>
  <c r="T13454" i="2"/>
  <c r="T13455" i="2"/>
  <c r="T13456" i="2"/>
  <c r="T13457" i="2"/>
  <c r="T13458" i="2"/>
  <c r="T13459" i="2"/>
  <c r="T13460" i="2"/>
  <c r="T13461" i="2"/>
  <c r="T13462" i="2"/>
  <c r="T13463" i="2"/>
  <c r="T13464" i="2"/>
  <c r="T13465" i="2"/>
  <c r="T13466" i="2"/>
  <c r="T13467" i="2"/>
  <c r="T13468" i="2"/>
  <c r="T13469" i="2"/>
  <c r="T13470" i="2"/>
  <c r="T13471" i="2"/>
  <c r="T13472" i="2"/>
  <c r="T13473" i="2"/>
  <c r="T13474" i="2"/>
  <c r="T13475" i="2"/>
  <c r="T13476" i="2"/>
  <c r="T13477" i="2"/>
  <c r="T13478" i="2"/>
  <c r="T13479" i="2"/>
  <c r="T13480" i="2"/>
  <c r="T13481" i="2"/>
  <c r="T13482" i="2"/>
  <c r="T13483" i="2"/>
  <c r="T13484" i="2"/>
  <c r="T13485" i="2"/>
  <c r="T13486" i="2"/>
  <c r="T13487" i="2"/>
  <c r="T13488" i="2"/>
  <c r="T13489" i="2"/>
  <c r="T13490" i="2"/>
  <c r="T13491" i="2"/>
  <c r="T13492" i="2"/>
  <c r="T13493" i="2"/>
  <c r="T13494" i="2"/>
  <c r="T13495" i="2"/>
  <c r="T13496" i="2"/>
  <c r="T13497" i="2"/>
  <c r="T13498" i="2"/>
  <c r="T13499" i="2"/>
  <c r="T13500" i="2"/>
  <c r="T13501" i="2"/>
  <c r="T13502" i="2"/>
  <c r="T13503" i="2"/>
  <c r="T13504" i="2"/>
  <c r="T13505" i="2"/>
  <c r="T13506" i="2"/>
  <c r="T13507" i="2"/>
  <c r="T13508" i="2"/>
  <c r="T13509" i="2"/>
  <c r="T13510" i="2"/>
  <c r="T13511" i="2"/>
  <c r="T13512" i="2"/>
  <c r="T13513" i="2"/>
  <c r="T13514" i="2"/>
  <c r="T13515" i="2"/>
  <c r="T13516" i="2"/>
  <c r="T13517" i="2"/>
  <c r="T13518" i="2"/>
  <c r="T13519" i="2"/>
  <c r="T13520" i="2"/>
  <c r="T13521" i="2"/>
  <c r="T13522" i="2"/>
  <c r="T13523" i="2"/>
  <c r="T13524" i="2"/>
  <c r="T13525" i="2"/>
  <c r="T13526" i="2"/>
  <c r="T13527" i="2"/>
  <c r="T13528" i="2"/>
  <c r="T13529" i="2"/>
  <c r="T13530" i="2"/>
  <c r="T13531" i="2"/>
  <c r="T13532" i="2"/>
  <c r="T13533" i="2"/>
  <c r="T13534" i="2"/>
  <c r="T13535" i="2"/>
  <c r="T13536" i="2"/>
  <c r="T13537" i="2"/>
  <c r="T13538" i="2"/>
  <c r="T13539" i="2"/>
  <c r="T13540" i="2"/>
  <c r="T13541" i="2"/>
  <c r="T13542" i="2"/>
  <c r="T13543" i="2"/>
  <c r="T13544" i="2"/>
  <c r="T13545" i="2"/>
  <c r="T13546" i="2"/>
  <c r="T13547" i="2"/>
  <c r="T13548" i="2"/>
  <c r="T13549" i="2"/>
  <c r="T13550" i="2"/>
  <c r="T13551" i="2"/>
  <c r="T13552" i="2"/>
  <c r="T13553" i="2"/>
  <c r="T13554" i="2"/>
  <c r="T13555" i="2"/>
  <c r="T13556" i="2"/>
  <c r="T13557" i="2"/>
  <c r="T13558" i="2"/>
  <c r="T13559" i="2"/>
  <c r="T13560" i="2"/>
  <c r="T13561" i="2"/>
  <c r="T13562" i="2"/>
  <c r="T13563" i="2"/>
  <c r="T13564" i="2"/>
  <c r="T13565" i="2"/>
  <c r="T13566" i="2"/>
  <c r="T13567" i="2"/>
  <c r="T13568" i="2"/>
  <c r="T13569" i="2"/>
  <c r="T13570" i="2"/>
  <c r="T13571" i="2"/>
  <c r="T13572" i="2"/>
  <c r="T13573" i="2"/>
  <c r="T13574" i="2"/>
  <c r="T13575" i="2"/>
  <c r="T13576" i="2"/>
  <c r="T13577" i="2"/>
  <c r="T13578" i="2"/>
  <c r="T13579" i="2"/>
  <c r="T13580" i="2"/>
  <c r="T13581" i="2"/>
  <c r="T13582" i="2"/>
  <c r="T13583" i="2"/>
  <c r="T13584" i="2"/>
  <c r="T13585" i="2"/>
  <c r="T13586" i="2"/>
  <c r="T13587" i="2"/>
  <c r="T13588" i="2"/>
  <c r="T13589" i="2"/>
  <c r="T13590" i="2"/>
  <c r="T13591" i="2"/>
  <c r="T13592" i="2"/>
  <c r="T13593" i="2"/>
  <c r="T13594" i="2"/>
  <c r="T13595" i="2"/>
  <c r="T13596" i="2"/>
  <c r="T13597" i="2"/>
  <c r="T13598" i="2"/>
  <c r="T13599" i="2"/>
  <c r="T13600" i="2"/>
  <c r="T13601" i="2"/>
  <c r="T13602" i="2"/>
  <c r="T13603" i="2"/>
  <c r="T13604" i="2"/>
  <c r="T13605" i="2"/>
  <c r="T13606" i="2"/>
  <c r="T13607" i="2"/>
  <c r="T13608" i="2"/>
  <c r="T13609" i="2"/>
  <c r="T13610" i="2"/>
  <c r="T13611" i="2"/>
  <c r="T13612" i="2"/>
  <c r="T13613" i="2"/>
  <c r="T13614" i="2"/>
  <c r="T13615" i="2"/>
  <c r="T13616" i="2"/>
  <c r="T13617" i="2"/>
  <c r="T13618" i="2"/>
  <c r="T13619" i="2"/>
  <c r="T13620" i="2"/>
  <c r="T13621" i="2"/>
  <c r="T13622" i="2"/>
  <c r="T13623" i="2"/>
  <c r="T13624" i="2"/>
  <c r="T13625" i="2"/>
  <c r="T13626" i="2"/>
  <c r="T13627" i="2"/>
  <c r="T13628" i="2"/>
  <c r="T13629" i="2"/>
  <c r="T13630" i="2"/>
  <c r="T13631" i="2"/>
  <c r="T13632" i="2"/>
  <c r="T13633" i="2"/>
  <c r="T13634" i="2"/>
  <c r="T13635" i="2"/>
  <c r="T13636" i="2"/>
  <c r="T13637" i="2"/>
  <c r="T13638" i="2"/>
  <c r="T13639" i="2"/>
  <c r="T13640" i="2"/>
  <c r="T13641" i="2"/>
  <c r="T13642" i="2"/>
  <c r="T13643" i="2"/>
  <c r="T13644" i="2"/>
  <c r="T13645" i="2"/>
  <c r="T13646" i="2"/>
  <c r="T13647" i="2"/>
  <c r="T13648" i="2"/>
  <c r="T13649" i="2"/>
  <c r="T13650" i="2"/>
  <c r="T13651" i="2"/>
  <c r="T13652" i="2"/>
  <c r="T13653" i="2"/>
  <c r="T13654" i="2"/>
  <c r="T13655" i="2"/>
  <c r="T13656" i="2"/>
  <c r="T13657" i="2"/>
  <c r="T13658" i="2"/>
  <c r="T13659" i="2"/>
  <c r="T13660" i="2"/>
  <c r="T13661" i="2"/>
  <c r="T13662" i="2"/>
  <c r="T13663" i="2"/>
  <c r="T13664" i="2"/>
  <c r="T13665" i="2"/>
  <c r="T13666" i="2"/>
  <c r="T13667" i="2"/>
  <c r="T13668" i="2"/>
  <c r="T13669" i="2"/>
  <c r="T13670" i="2"/>
  <c r="T13671" i="2"/>
  <c r="T13672" i="2"/>
  <c r="T13673" i="2"/>
  <c r="T13674" i="2"/>
  <c r="T13675" i="2"/>
  <c r="T13676" i="2"/>
  <c r="T13677" i="2"/>
  <c r="T13678" i="2"/>
  <c r="T13679" i="2"/>
  <c r="T13680" i="2"/>
  <c r="T13681" i="2"/>
  <c r="T13682" i="2"/>
  <c r="T13683" i="2"/>
  <c r="T13684" i="2"/>
  <c r="T13685" i="2"/>
  <c r="T13686" i="2"/>
  <c r="T13687" i="2"/>
  <c r="T13688" i="2"/>
  <c r="T13689" i="2"/>
  <c r="T13690" i="2"/>
  <c r="T13691" i="2"/>
  <c r="T13692" i="2"/>
  <c r="T13693" i="2"/>
  <c r="T13694" i="2"/>
  <c r="T13695" i="2"/>
  <c r="T13696" i="2"/>
  <c r="T13697" i="2"/>
  <c r="T13698" i="2"/>
  <c r="T13699" i="2"/>
  <c r="T13700" i="2"/>
  <c r="T13701" i="2"/>
  <c r="T13702" i="2"/>
  <c r="T13703" i="2"/>
  <c r="T13704" i="2"/>
  <c r="T13705" i="2"/>
  <c r="T13706" i="2"/>
  <c r="T13707" i="2"/>
  <c r="T13708" i="2"/>
  <c r="T13709" i="2"/>
  <c r="T13710" i="2"/>
  <c r="T13711" i="2"/>
  <c r="T13712" i="2"/>
  <c r="T13713" i="2"/>
  <c r="T13714" i="2"/>
  <c r="T13715" i="2"/>
  <c r="T13716" i="2"/>
  <c r="T13717" i="2"/>
  <c r="T13718" i="2"/>
  <c r="T13719" i="2"/>
  <c r="T13720" i="2"/>
  <c r="T13721" i="2"/>
  <c r="T13722" i="2"/>
  <c r="T13723" i="2"/>
  <c r="T13724" i="2"/>
  <c r="T13725" i="2"/>
  <c r="T13726" i="2"/>
  <c r="T13727" i="2"/>
  <c r="T13728" i="2"/>
  <c r="T13729" i="2"/>
  <c r="T13730" i="2"/>
  <c r="T13731" i="2"/>
  <c r="T13732" i="2"/>
  <c r="T13733" i="2"/>
  <c r="T13734" i="2"/>
  <c r="T13735" i="2"/>
  <c r="T13736" i="2"/>
  <c r="T13737" i="2"/>
  <c r="T13738" i="2"/>
  <c r="T13739" i="2"/>
  <c r="T13740" i="2"/>
  <c r="T13741" i="2"/>
  <c r="T13742" i="2"/>
  <c r="T13743" i="2"/>
  <c r="T13744" i="2"/>
  <c r="T13745" i="2"/>
  <c r="T13746" i="2"/>
  <c r="T13747" i="2"/>
  <c r="T13748" i="2"/>
  <c r="T13749" i="2"/>
  <c r="T13750" i="2"/>
  <c r="T13751" i="2"/>
  <c r="T13752" i="2"/>
  <c r="T13753" i="2"/>
  <c r="T13754" i="2"/>
  <c r="T13755" i="2"/>
  <c r="T13756" i="2"/>
  <c r="T13757" i="2"/>
  <c r="T13758" i="2"/>
  <c r="T13759" i="2"/>
  <c r="T13760" i="2"/>
  <c r="T13761" i="2"/>
  <c r="T13762" i="2"/>
  <c r="T13763" i="2"/>
  <c r="T13764" i="2"/>
  <c r="T13765" i="2"/>
  <c r="T13766" i="2"/>
  <c r="T13767" i="2"/>
  <c r="T13768" i="2"/>
  <c r="T13769" i="2"/>
  <c r="T13770" i="2"/>
  <c r="T13771" i="2"/>
  <c r="T13772" i="2"/>
  <c r="T13773" i="2"/>
  <c r="T13774" i="2"/>
  <c r="T13775" i="2"/>
  <c r="T13776" i="2"/>
  <c r="T13777" i="2"/>
  <c r="T13778" i="2"/>
  <c r="T13779" i="2"/>
  <c r="T13780" i="2"/>
  <c r="T13781" i="2"/>
  <c r="T13782" i="2"/>
  <c r="T13783" i="2"/>
  <c r="T13784" i="2"/>
  <c r="T13785" i="2"/>
  <c r="T13786" i="2"/>
  <c r="T13787" i="2"/>
  <c r="T13788" i="2"/>
  <c r="T13789" i="2"/>
  <c r="T13790" i="2"/>
  <c r="T13791" i="2"/>
  <c r="T13792" i="2"/>
  <c r="T13793" i="2"/>
  <c r="T13794" i="2"/>
  <c r="T13795" i="2"/>
  <c r="T13796" i="2"/>
  <c r="T13797" i="2"/>
  <c r="T13798" i="2"/>
  <c r="T13799" i="2"/>
  <c r="T13800" i="2"/>
  <c r="T13801" i="2"/>
  <c r="T13802" i="2"/>
  <c r="T13803" i="2"/>
  <c r="T13804" i="2"/>
  <c r="T13805" i="2"/>
  <c r="T13806" i="2"/>
  <c r="T13807" i="2"/>
  <c r="T13808" i="2"/>
  <c r="T13809" i="2"/>
  <c r="T13810" i="2"/>
  <c r="T13811" i="2"/>
  <c r="T13812" i="2"/>
  <c r="T13813" i="2"/>
  <c r="T13814" i="2"/>
  <c r="T13815" i="2"/>
  <c r="T13816" i="2"/>
  <c r="T13817" i="2"/>
  <c r="T13818" i="2"/>
  <c r="T13819" i="2"/>
  <c r="T13820" i="2"/>
  <c r="T13821" i="2"/>
  <c r="T13822" i="2"/>
  <c r="T13823" i="2"/>
  <c r="T13824" i="2"/>
  <c r="T13825" i="2"/>
  <c r="T13826" i="2"/>
  <c r="T13827" i="2"/>
  <c r="T13828" i="2"/>
  <c r="T13829" i="2"/>
  <c r="T13830" i="2"/>
  <c r="T13831" i="2"/>
  <c r="T13832" i="2"/>
  <c r="T13833" i="2"/>
  <c r="T13834" i="2"/>
  <c r="T13835" i="2"/>
  <c r="T13836" i="2"/>
  <c r="T13837" i="2"/>
  <c r="T13838" i="2"/>
  <c r="T13839" i="2"/>
  <c r="T13840" i="2"/>
  <c r="T13841" i="2"/>
  <c r="T13842" i="2"/>
  <c r="T13843" i="2"/>
  <c r="T13844" i="2"/>
  <c r="T13845" i="2"/>
  <c r="T13846" i="2"/>
  <c r="T13847" i="2"/>
  <c r="T13848" i="2"/>
  <c r="T13849" i="2"/>
  <c r="T13850" i="2"/>
  <c r="T13851" i="2"/>
  <c r="T13852" i="2"/>
  <c r="T13853" i="2"/>
  <c r="T13854" i="2"/>
  <c r="T13855" i="2"/>
  <c r="T13856" i="2"/>
  <c r="T13857" i="2"/>
  <c r="T13858" i="2"/>
  <c r="T13859" i="2"/>
  <c r="T13860" i="2"/>
  <c r="T13861" i="2"/>
  <c r="T13862" i="2"/>
  <c r="T13863" i="2"/>
  <c r="T13864" i="2"/>
  <c r="T13865" i="2"/>
  <c r="T13866" i="2"/>
  <c r="T13867" i="2"/>
  <c r="T13868" i="2"/>
  <c r="T13869" i="2"/>
  <c r="T13870" i="2"/>
  <c r="T13871" i="2"/>
  <c r="T13872" i="2"/>
  <c r="T13873" i="2"/>
  <c r="T13874" i="2"/>
  <c r="T13875" i="2"/>
  <c r="T13876" i="2"/>
  <c r="T13877" i="2"/>
  <c r="T13878" i="2"/>
  <c r="T13879" i="2"/>
  <c r="T13880" i="2"/>
  <c r="T13881" i="2"/>
  <c r="T13882" i="2"/>
  <c r="T13883" i="2"/>
  <c r="T13884" i="2"/>
  <c r="T13885" i="2"/>
  <c r="T13886" i="2"/>
  <c r="T13887" i="2"/>
  <c r="T13888" i="2"/>
  <c r="T13889" i="2"/>
  <c r="T13890" i="2"/>
  <c r="T13891" i="2"/>
  <c r="T13892" i="2"/>
  <c r="T13893" i="2"/>
  <c r="T13894" i="2"/>
  <c r="T13895" i="2"/>
  <c r="T13896" i="2"/>
  <c r="T13897" i="2"/>
  <c r="T13898" i="2"/>
  <c r="T13899" i="2"/>
  <c r="T13900" i="2"/>
  <c r="T13901" i="2"/>
  <c r="T13902" i="2"/>
  <c r="T13903" i="2"/>
  <c r="T13904" i="2"/>
  <c r="T13905" i="2"/>
  <c r="T13906" i="2"/>
  <c r="T13907" i="2"/>
  <c r="T13908" i="2"/>
  <c r="T13909" i="2"/>
  <c r="T13910" i="2"/>
  <c r="T13911" i="2"/>
  <c r="T13912" i="2"/>
  <c r="T13913" i="2"/>
  <c r="T13914" i="2"/>
  <c r="T13915" i="2"/>
  <c r="T13916" i="2"/>
  <c r="T13917" i="2"/>
  <c r="T13918" i="2"/>
  <c r="T13919" i="2"/>
  <c r="T13920" i="2"/>
  <c r="T13921" i="2"/>
  <c r="T13922" i="2"/>
  <c r="T13923" i="2"/>
  <c r="T13924" i="2"/>
  <c r="T13925" i="2"/>
  <c r="T13926" i="2"/>
  <c r="T13927" i="2"/>
  <c r="T13928" i="2"/>
  <c r="T13929" i="2"/>
  <c r="T13930" i="2"/>
  <c r="T13931" i="2"/>
  <c r="T13932" i="2"/>
  <c r="T13933" i="2"/>
  <c r="T13934" i="2"/>
  <c r="T13935" i="2"/>
  <c r="T13936" i="2"/>
  <c r="T13937" i="2"/>
  <c r="T13938" i="2"/>
  <c r="T13939" i="2"/>
  <c r="T13940" i="2"/>
  <c r="T13941" i="2"/>
  <c r="T13942" i="2"/>
  <c r="T13943" i="2"/>
  <c r="T13944" i="2"/>
  <c r="T13945" i="2"/>
  <c r="T13946" i="2"/>
  <c r="T13947" i="2"/>
  <c r="T13948" i="2"/>
  <c r="T13949" i="2"/>
  <c r="T13950" i="2"/>
  <c r="T13951" i="2"/>
  <c r="T13952" i="2"/>
  <c r="T13953" i="2"/>
  <c r="T13954" i="2"/>
  <c r="T13955" i="2"/>
  <c r="T13956" i="2"/>
  <c r="T13957" i="2"/>
  <c r="T13958" i="2"/>
  <c r="T13959" i="2"/>
  <c r="T13960" i="2"/>
  <c r="T13961" i="2"/>
  <c r="T13962" i="2"/>
  <c r="T13963" i="2"/>
  <c r="T13964" i="2"/>
  <c r="T13965" i="2"/>
  <c r="T13966" i="2"/>
  <c r="T13967" i="2"/>
  <c r="T13968" i="2"/>
  <c r="T13969" i="2"/>
  <c r="T13970" i="2"/>
  <c r="T13971" i="2"/>
  <c r="T13972" i="2"/>
  <c r="T13973" i="2"/>
  <c r="T13974" i="2"/>
  <c r="T13975" i="2"/>
  <c r="T13976" i="2"/>
  <c r="T13977" i="2"/>
  <c r="T13978" i="2"/>
  <c r="T13979" i="2"/>
  <c r="T13980" i="2"/>
  <c r="T13981" i="2"/>
  <c r="T13982" i="2"/>
  <c r="T13983" i="2"/>
  <c r="T13984" i="2"/>
  <c r="T13985" i="2"/>
  <c r="T13986" i="2"/>
  <c r="T13987" i="2"/>
  <c r="T13988" i="2"/>
  <c r="T13989" i="2"/>
  <c r="T13990" i="2"/>
  <c r="T13991" i="2"/>
  <c r="T13992" i="2"/>
  <c r="T13993" i="2"/>
  <c r="T13994" i="2"/>
  <c r="T13995" i="2"/>
  <c r="T13996" i="2"/>
  <c r="T13997" i="2"/>
  <c r="T13998" i="2"/>
  <c r="T13999" i="2"/>
  <c r="T14000" i="2"/>
  <c r="T14001" i="2"/>
  <c r="T14002" i="2"/>
  <c r="T14003" i="2"/>
  <c r="T14004" i="2"/>
  <c r="T14005" i="2"/>
  <c r="T14006" i="2"/>
  <c r="T14007" i="2"/>
  <c r="T14008" i="2"/>
  <c r="T14009" i="2"/>
  <c r="T14010" i="2"/>
  <c r="T14011" i="2"/>
  <c r="T14012" i="2"/>
  <c r="T14013" i="2"/>
  <c r="T14014" i="2"/>
  <c r="T14015" i="2"/>
  <c r="T14016" i="2"/>
  <c r="T14017" i="2"/>
  <c r="T14018" i="2"/>
  <c r="T14019" i="2"/>
  <c r="T14020" i="2"/>
  <c r="T14021" i="2"/>
  <c r="T14022" i="2"/>
  <c r="T14023" i="2"/>
  <c r="T14024" i="2"/>
  <c r="T14025" i="2"/>
  <c r="T14026" i="2"/>
  <c r="T14027" i="2"/>
  <c r="T14028" i="2"/>
  <c r="T14029" i="2"/>
  <c r="T14030" i="2"/>
  <c r="T14031" i="2"/>
  <c r="T14032" i="2"/>
  <c r="T14033" i="2"/>
  <c r="T14034" i="2"/>
  <c r="T14035" i="2"/>
  <c r="T14036" i="2"/>
  <c r="T14037" i="2"/>
  <c r="T14038" i="2"/>
  <c r="T14039" i="2"/>
  <c r="T14040" i="2"/>
  <c r="T14041" i="2"/>
  <c r="T14042" i="2"/>
  <c r="T14043" i="2"/>
  <c r="T14044" i="2"/>
  <c r="T14045" i="2"/>
  <c r="T14046" i="2"/>
  <c r="T14047" i="2"/>
  <c r="T14048" i="2"/>
  <c r="T14049" i="2"/>
  <c r="T14050" i="2"/>
  <c r="T14051" i="2"/>
  <c r="T14052" i="2"/>
  <c r="T14053" i="2"/>
  <c r="T14054" i="2"/>
  <c r="T14055" i="2"/>
  <c r="T14056" i="2"/>
  <c r="T14057" i="2"/>
  <c r="T14058" i="2"/>
  <c r="T14059" i="2"/>
  <c r="T14060" i="2"/>
  <c r="T14061" i="2"/>
  <c r="T14062" i="2"/>
  <c r="T14063" i="2"/>
  <c r="T14064" i="2"/>
  <c r="T14065" i="2"/>
  <c r="T14066" i="2"/>
  <c r="T14067" i="2"/>
  <c r="T14068" i="2"/>
  <c r="T14069" i="2"/>
  <c r="T14070" i="2"/>
  <c r="T14071" i="2"/>
  <c r="T14072" i="2"/>
  <c r="T14073" i="2"/>
  <c r="T14074" i="2"/>
  <c r="T14075" i="2"/>
  <c r="T14076" i="2"/>
  <c r="T14077" i="2"/>
  <c r="T14078" i="2"/>
  <c r="T14079" i="2"/>
  <c r="T14080" i="2"/>
  <c r="T14081" i="2"/>
  <c r="T14082" i="2"/>
  <c r="T14083" i="2"/>
  <c r="T14084" i="2"/>
  <c r="T14085" i="2"/>
  <c r="T14086" i="2"/>
  <c r="T14087" i="2"/>
  <c r="T14088" i="2"/>
  <c r="T14089" i="2"/>
  <c r="T14090" i="2"/>
  <c r="T14091" i="2"/>
  <c r="T14092" i="2"/>
  <c r="T14093" i="2"/>
  <c r="T14094" i="2"/>
  <c r="T14095" i="2"/>
  <c r="T14096" i="2"/>
  <c r="T14097" i="2"/>
  <c r="T14098" i="2"/>
  <c r="T14099" i="2"/>
  <c r="T14100" i="2"/>
  <c r="T14101" i="2"/>
  <c r="T14102" i="2"/>
  <c r="T14103" i="2"/>
  <c r="T14104" i="2"/>
  <c r="T14105" i="2"/>
  <c r="T14106" i="2"/>
  <c r="T14107" i="2"/>
  <c r="T14108" i="2"/>
  <c r="T14109" i="2"/>
  <c r="T14110" i="2"/>
  <c r="T14111" i="2"/>
  <c r="T14112" i="2"/>
  <c r="T14113" i="2"/>
  <c r="T14114" i="2"/>
  <c r="T14115" i="2"/>
  <c r="T14116" i="2"/>
  <c r="T14117" i="2"/>
  <c r="T14118" i="2"/>
  <c r="T14119" i="2"/>
  <c r="T14120" i="2"/>
  <c r="T14121" i="2"/>
  <c r="T14122" i="2"/>
  <c r="T14123" i="2"/>
  <c r="T14124" i="2"/>
  <c r="T14125" i="2"/>
  <c r="T14126" i="2"/>
  <c r="T14127" i="2"/>
  <c r="T14128" i="2"/>
  <c r="T14129" i="2"/>
  <c r="T14130" i="2"/>
  <c r="T14131" i="2"/>
  <c r="T14132" i="2"/>
  <c r="T14133" i="2"/>
  <c r="T14134" i="2"/>
  <c r="T14135" i="2"/>
  <c r="T14136" i="2"/>
  <c r="T14137" i="2"/>
  <c r="T14138" i="2"/>
  <c r="T14139" i="2"/>
  <c r="T14140" i="2"/>
  <c r="T14141" i="2"/>
  <c r="T14142" i="2"/>
  <c r="T14143" i="2"/>
  <c r="T14144" i="2"/>
  <c r="T14145" i="2"/>
  <c r="T14146" i="2"/>
  <c r="T14147" i="2"/>
  <c r="T14148" i="2"/>
  <c r="T14149" i="2"/>
  <c r="T14150" i="2"/>
  <c r="T14151" i="2"/>
  <c r="T14152" i="2"/>
  <c r="T14153" i="2"/>
  <c r="T14154" i="2"/>
  <c r="T14155" i="2"/>
  <c r="T14156" i="2"/>
  <c r="T14157" i="2"/>
  <c r="T14158" i="2"/>
  <c r="T14159" i="2"/>
  <c r="T14160" i="2"/>
  <c r="T14161" i="2"/>
  <c r="T14162" i="2"/>
  <c r="T14163" i="2"/>
  <c r="T14164" i="2"/>
  <c r="T14165" i="2"/>
  <c r="T14166" i="2"/>
  <c r="T14167" i="2"/>
  <c r="T14168" i="2"/>
  <c r="T14169" i="2"/>
  <c r="T14170" i="2"/>
  <c r="T14171" i="2"/>
  <c r="T14172" i="2"/>
  <c r="T14173" i="2"/>
  <c r="T14174" i="2"/>
  <c r="T14175" i="2"/>
  <c r="T14176" i="2"/>
  <c r="T14177" i="2"/>
  <c r="T14178" i="2"/>
  <c r="T14179" i="2"/>
  <c r="T14180" i="2"/>
  <c r="T14181" i="2"/>
  <c r="T14182" i="2"/>
  <c r="T14183" i="2"/>
  <c r="T14184" i="2"/>
  <c r="T14185" i="2"/>
  <c r="T14186" i="2"/>
  <c r="T14187" i="2"/>
  <c r="T14188" i="2"/>
  <c r="T14189" i="2"/>
  <c r="T14190" i="2"/>
  <c r="T14191" i="2"/>
  <c r="T14192" i="2"/>
  <c r="T14193" i="2"/>
  <c r="T14194" i="2"/>
  <c r="T14195" i="2"/>
  <c r="T14196" i="2"/>
  <c r="T14197" i="2"/>
  <c r="T14198" i="2"/>
  <c r="T14199" i="2"/>
  <c r="T14200" i="2"/>
  <c r="T14201" i="2"/>
  <c r="T14202" i="2"/>
  <c r="T14203" i="2"/>
  <c r="T14204" i="2"/>
  <c r="T14205" i="2"/>
  <c r="T14206" i="2"/>
  <c r="T14207" i="2"/>
  <c r="T14208" i="2"/>
  <c r="T14209" i="2"/>
  <c r="T14210" i="2"/>
  <c r="T14211" i="2"/>
  <c r="T14212" i="2"/>
  <c r="T14213" i="2"/>
  <c r="T14214" i="2"/>
  <c r="T14215" i="2"/>
  <c r="T14216" i="2"/>
  <c r="T14217" i="2"/>
  <c r="T14218" i="2"/>
  <c r="T14219" i="2"/>
  <c r="T14220" i="2"/>
  <c r="T14221" i="2"/>
  <c r="T14222" i="2"/>
  <c r="T14223" i="2"/>
  <c r="T14224" i="2"/>
  <c r="T14225" i="2"/>
  <c r="T14226" i="2"/>
  <c r="T14227" i="2"/>
  <c r="T14228" i="2"/>
  <c r="T14229" i="2"/>
  <c r="T14230" i="2"/>
  <c r="T14231" i="2"/>
  <c r="T14232" i="2"/>
  <c r="T14233" i="2"/>
  <c r="T14234" i="2"/>
  <c r="T14235" i="2"/>
  <c r="T14236" i="2"/>
  <c r="T14237" i="2"/>
  <c r="T14238" i="2"/>
  <c r="T14239" i="2"/>
  <c r="T14240" i="2"/>
  <c r="T14241" i="2"/>
  <c r="T14242" i="2"/>
  <c r="T14243" i="2"/>
  <c r="T14244" i="2"/>
  <c r="T14245" i="2"/>
  <c r="T14246" i="2"/>
  <c r="T14247" i="2"/>
  <c r="T14248" i="2"/>
  <c r="T14249" i="2"/>
  <c r="T14250" i="2"/>
  <c r="T14251" i="2"/>
  <c r="T14252" i="2"/>
  <c r="T14253" i="2"/>
  <c r="T14254" i="2"/>
  <c r="T14255" i="2"/>
  <c r="T14256" i="2"/>
  <c r="T14257" i="2"/>
  <c r="T14258" i="2"/>
  <c r="T14259" i="2"/>
  <c r="T14260" i="2"/>
  <c r="T14261" i="2"/>
  <c r="T14262" i="2"/>
  <c r="T14263" i="2"/>
  <c r="T14264" i="2"/>
  <c r="T14265" i="2"/>
  <c r="T14266" i="2"/>
  <c r="T14267" i="2"/>
  <c r="T14268" i="2"/>
  <c r="T14269" i="2"/>
  <c r="T14270" i="2"/>
  <c r="T14271" i="2"/>
  <c r="T14272" i="2"/>
  <c r="T14273" i="2"/>
  <c r="T14274" i="2"/>
  <c r="T14275" i="2"/>
  <c r="T14276" i="2"/>
  <c r="T14277" i="2"/>
  <c r="T14278" i="2"/>
  <c r="T14279" i="2"/>
  <c r="T14280" i="2"/>
  <c r="T14281" i="2"/>
  <c r="T14282" i="2"/>
  <c r="T14283" i="2"/>
  <c r="T14284" i="2"/>
  <c r="T14285" i="2"/>
  <c r="T14286" i="2"/>
  <c r="T14287" i="2"/>
  <c r="T14288" i="2"/>
  <c r="T14289" i="2"/>
  <c r="T14290" i="2"/>
  <c r="T14291" i="2"/>
  <c r="T14292" i="2"/>
  <c r="T14293" i="2"/>
  <c r="T14294" i="2"/>
  <c r="T14295" i="2"/>
  <c r="T14296" i="2"/>
  <c r="T14297" i="2"/>
  <c r="T14298" i="2"/>
  <c r="T14299" i="2"/>
  <c r="T14300" i="2"/>
  <c r="T14301" i="2"/>
  <c r="T14302" i="2"/>
  <c r="T14303" i="2"/>
  <c r="T14304" i="2"/>
  <c r="T14305" i="2"/>
  <c r="T14306" i="2"/>
  <c r="T14307" i="2"/>
  <c r="T14308" i="2"/>
  <c r="T14309" i="2"/>
  <c r="T14310" i="2"/>
  <c r="T14311" i="2"/>
  <c r="T14312" i="2"/>
  <c r="T14313" i="2"/>
  <c r="T14314" i="2"/>
  <c r="T14315" i="2"/>
  <c r="T14316" i="2"/>
  <c r="T14317" i="2"/>
  <c r="T14318" i="2"/>
  <c r="T14319" i="2"/>
  <c r="T14320" i="2"/>
  <c r="T14321" i="2"/>
  <c r="T14322" i="2"/>
  <c r="T14323" i="2"/>
  <c r="T14324" i="2"/>
  <c r="T14325" i="2"/>
  <c r="T14326" i="2"/>
  <c r="T14327" i="2"/>
  <c r="T14328" i="2"/>
  <c r="T14329" i="2"/>
  <c r="T14330" i="2"/>
  <c r="T14331" i="2"/>
  <c r="T14332" i="2"/>
  <c r="T14333" i="2"/>
  <c r="T14334" i="2"/>
  <c r="T14335" i="2"/>
  <c r="T14336" i="2"/>
  <c r="T14337" i="2"/>
  <c r="T14338" i="2"/>
  <c r="T14339" i="2"/>
  <c r="T14340" i="2"/>
  <c r="T14341" i="2"/>
  <c r="T14342" i="2"/>
  <c r="T14343" i="2"/>
  <c r="T14344" i="2"/>
  <c r="T14345" i="2"/>
  <c r="T14346" i="2"/>
  <c r="T14347" i="2"/>
  <c r="T14348" i="2"/>
  <c r="T14349" i="2"/>
  <c r="T14350" i="2"/>
  <c r="T14351" i="2"/>
  <c r="T14352" i="2"/>
  <c r="T14353" i="2"/>
  <c r="T14354" i="2"/>
  <c r="T14355" i="2"/>
  <c r="T14356" i="2"/>
  <c r="T14357" i="2"/>
  <c r="T14358" i="2"/>
  <c r="T14359" i="2"/>
  <c r="T14360" i="2"/>
  <c r="T14361" i="2"/>
  <c r="T14362" i="2"/>
  <c r="T14363" i="2"/>
  <c r="T14364" i="2"/>
  <c r="T14365" i="2"/>
  <c r="T14366" i="2"/>
  <c r="T14367" i="2"/>
  <c r="T14368" i="2"/>
  <c r="T14369" i="2"/>
  <c r="T14370" i="2"/>
  <c r="T14371" i="2"/>
  <c r="T14372" i="2"/>
  <c r="T14373" i="2"/>
  <c r="T14374" i="2"/>
  <c r="T14375" i="2"/>
  <c r="T14376" i="2"/>
  <c r="T14377" i="2"/>
  <c r="T14378" i="2"/>
  <c r="T14379" i="2"/>
  <c r="T14380" i="2"/>
  <c r="T14381" i="2"/>
  <c r="T14382" i="2"/>
  <c r="T14383" i="2"/>
  <c r="T14384" i="2"/>
  <c r="T14385" i="2"/>
  <c r="T14386" i="2"/>
  <c r="T14387" i="2"/>
  <c r="T14388" i="2"/>
  <c r="T14389" i="2"/>
  <c r="T14390" i="2"/>
  <c r="T14391" i="2"/>
  <c r="T14392" i="2"/>
  <c r="T14393" i="2"/>
  <c r="T14394" i="2"/>
  <c r="T14395" i="2"/>
  <c r="T14396" i="2"/>
  <c r="T14397" i="2"/>
  <c r="T14398" i="2"/>
  <c r="T14399" i="2"/>
  <c r="T14400" i="2"/>
  <c r="T14401" i="2"/>
  <c r="T14402" i="2"/>
  <c r="T14403" i="2"/>
  <c r="T14404" i="2"/>
  <c r="T14405" i="2"/>
  <c r="T14406" i="2"/>
  <c r="T14407" i="2"/>
  <c r="T14408" i="2"/>
  <c r="T14409" i="2"/>
  <c r="T14410" i="2"/>
  <c r="T14411" i="2"/>
  <c r="T14412" i="2"/>
  <c r="T14413" i="2"/>
  <c r="T14414" i="2"/>
  <c r="T14415" i="2"/>
  <c r="T14416" i="2"/>
  <c r="T14417" i="2"/>
  <c r="T14418" i="2"/>
  <c r="T14419" i="2"/>
  <c r="T14420" i="2"/>
  <c r="T14421" i="2"/>
  <c r="T14422" i="2"/>
  <c r="T14423" i="2"/>
  <c r="T14424" i="2"/>
  <c r="T14425" i="2"/>
  <c r="T14426" i="2"/>
  <c r="T14427" i="2"/>
  <c r="T14428" i="2"/>
  <c r="T14429" i="2"/>
  <c r="T14430" i="2"/>
  <c r="T14431" i="2"/>
  <c r="T14432" i="2"/>
  <c r="T14433" i="2"/>
  <c r="T14434" i="2"/>
  <c r="T14435" i="2"/>
  <c r="T14436" i="2"/>
  <c r="T14437" i="2"/>
  <c r="T14438" i="2"/>
  <c r="T14439" i="2"/>
  <c r="T14440" i="2"/>
  <c r="T14441" i="2"/>
  <c r="T14442" i="2"/>
  <c r="T14443" i="2"/>
  <c r="T14444" i="2"/>
  <c r="T14445" i="2"/>
  <c r="T14446" i="2"/>
  <c r="T14447" i="2"/>
  <c r="T14448" i="2"/>
  <c r="T14449" i="2"/>
  <c r="T14450" i="2"/>
  <c r="T14451" i="2"/>
  <c r="T14452" i="2"/>
  <c r="T14453" i="2"/>
  <c r="T14454" i="2"/>
  <c r="T14455" i="2"/>
  <c r="T14456" i="2"/>
  <c r="T14457" i="2"/>
  <c r="T14458" i="2"/>
  <c r="T14459" i="2"/>
  <c r="T14460" i="2"/>
  <c r="T14461" i="2"/>
  <c r="T14462" i="2"/>
  <c r="T14463" i="2"/>
  <c r="T14464" i="2"/>
  <c r="T14465" i="2"/>
  <c r="T14466" i="2"/>
  <c r="T14467" i="2"/>
  <c r="T14468" i="2"/>
  <c r="T14469" i="2"/>
  <c r="T14470" i="2"/>
  <c r="T14471" i="2"/>
  <c r="T14472" i="2"/>
  <c r="T14473" i="2"/>
  <c r="T14474" i="2"/>
  <c r="T14475" i="2"/>
  <c r="T14476" i="2"/>
  <c r="T14477" i="2"/>
  <c r="T14478" i="2"/>
  <c r="T14479" i="2"/>
  <c r="T14480" i="2"/>
  <c r="T14481" i="2"/>
  <c r="T14482" i="2"/>
  <c r="T14483" i="2"/>
  <c r="T14484" i="2"/>
  <c r="T14485" i="2"/>
  <c r="T14486" i="2"/>
  <c r="T14487" i="2"/>
  <c r="T14488" i="2"/>
  <c r="T14489" i="2"/>
  <c r="T14490" i="2"/>
  <c r="T14491" i="2"/>
  <c r="T14492" i="2"/>
  <c r="T14493" i="2"/>
  <c r="T14494" i="2"/>
  <c r="T14495" i="2"/>
  <c r="T14496" i="2"/>
  <c r="T14497" i="2"/>
  <c r="T14498" i="2"/>
  <c r="T14499" i="2"/>
  <c r="T14500" i="2"/>
  <c r="T14501" i="2"/>
  <c r="T14502" i="2"/>
  <c r="T14503" i="2"/>
  <c r="T14504" i="2"/>
  <c r="T14505" i="2"/>
  <c r="T14506" i="2"/>
  <c r="T14507" i="2"/>
  <c r="T14508" i="2"/>
  <c r="T14509" i="2"/>
  <c r="T14510" i="2"/>
  <c r="T14511" i="2"/>
  <c r="T14512" i="2"/>
  <c r="T14513" i="2"/>
  <c r="T14514" i="2"/>
  <c r="T14515" i="2"/>
  <c r="T14516" i="2"/>
  <c r="T14517" i="2"/>
  <c r="T14518" i="2"/>
  <c r="T14519" i="2"/>
  <c r="T14520" i="2"/>
  <c r="T14521" i="2"/>
  <c r="T14522" i="2"/>
  <c r="T14523" i="2"/>
  <c r="T14524" i="2"/>
  <c r="T14525" i="2"/>
  <c r="T14526" i="2"/>
  <c r="T14527" i="2"/>
  <c r="T14528" i="2"/>
  <c r="T14529" i="2"/>
  <c r="T14530" i="2"/>
  <c r="T14531" i="2"/>
  <c r="T14532" i="2"/>
  <c r="T14533" i="2"/>
  <c r="T14534" i="2"/>
  <c r="T14535" i="2"/>
  <c r="T14536" i="2"/>
  <c r="T14537" i="2"/>
  <c r="T14538" i="2"/>
  <c r="T14539" i="2"/>
  <c r="T14540" i="2"/>
  <c r="T14541" i="2"/>
  <c r="T14542" i="2"/>
  <c r="T14543" i="2"/>
  <c r="T14544" i="2"/>
  <c r="T14545" i="2"/>
  <c r="T14546" i="2"/>
  <c r="T14547" i="2"/>
  <c r="T14548" i="2"/>
  <c r="T14549" i="2"/>
  <c r="T14550" i="2"/>
  <c r="T14551" i="2"/>
  <c r="T14552" i="2"/>
  <c r="T14553" i="2"/>
  <c r="T14554" i="2"/>
  <c r="T14555" i="2"/>
  <c r="T14556" i="2"/>
  <c r="T14557" i="2"/>
  <c r="T14558" i="2"/>
  <c r="T14559" i="2"/>
  <c r="T14560" i="2"/>
  <c r="T14561" i="2"/>
  <c r="T14562" i="2"/>
  <c r="T14563" i="2"/>
  <c r="T14564" i="2"/>
  <c r="T14565" i="2"/>
  <c r="T14566" i="2"/>
  <c r="T14567" i="2"/>
  <c r="T14568" i="2"/>
  <c r="T14569" i="2"/>
  <c r="T14570" i="2"/>
  <c r="T14571" i="2"/>
  <c r="T14572" i="2"/>
  <c r="T14573" i="2"/>
  <c r="T14574" i="2"/>
  <c r="T14575" i="2"/>
  <c r="T14576" i="2"/>
  <c r="T14577" i="2"/>
  <c r="T14578" i="2"/>
  <c r="T14579" i="2"/>
  <c r="T14580" i="2"/>
  <c r="T14581" i="2"/>
  <c r="T14582" i="2"/>
  <c r="T14583" i="2"/>
  <c r="T14584" i="2"/>
  <c r="T14585" i="2"/>
  <c r="T14586" i="2"/>
  <c r="T14587" i="2"/>
  <c r="T14588" i="2"/>
  <c r="T14589" i="2"/>
  <c r="T14590" i="2"/>
  <c r="T14591" i="2"/>
  <c r="T14592" i="2"/>
  <c r="T14593" i="2"/>
  <c r="T14594" i="2"/>
  <c r="T14595" i="2"/>
  <c r="T14596" i="2"/>
  <c r="T14597" i="2"/>
  <c r="T14598" i="2"/>
  <c r="T14599" i="2"/>
  <c r="T14600" i="2"/>
  <c r="T14601" i="2"/>
  <c r="T14602" i="2"/>
  <c r="T14603" i="2"/>
  <c r="T14604" i="2"/>
  <c r="T14605" i="2"/>
  <c r="T14606" i="2"/>
  <c r="T14607" i="2"/>
  <c r="T14608" i="2"/>
  <c r="T14609" i="2"/>
  <c r="T14610" i="2"/>
  <c r="T14611" i="2"/>
  <c r="T14612" i="2"/>
  <c r="T14613" i="2"/>
  <c r="T14614" i="2"/>
  <c r="T14615" i="2"/>
  <c r="T14616" i="2"/>
  <c r="T14617" i="2"/>
  <c r="T14618" i="2"/>
  <c r="T14619" i="2"/>
  <c r="T14620" i="2"/>
  <c r="T14621" i="2"/>
  <c r="T14622" i="2"/>
  <c r="T14623" i="2"/>
  <c r="T14624" i="2"/>
  <c r="T14625" i="2"/>
  <c r="T14626" i="2"/>
  <c r="T14627" i="2"/>
  <c r="T14628" i="2"/>
  <c r="T14629" i="2"/>
  <c r="T14630" i="2"/>
  <c r="T14631" i="2"/>
  <c r="T14632" i="2"/>
  <c r="T14633" i="2"/>
  <c r="T14634" i="2"/>
  <c r="T14635" i="2"/>
  <c r="T14636" i="2"/>
  <c r="T14637" i="2"/>
  <c r="T14638" i="2"/>
  <c r="T14639" i="2"/>
  <c r="T14640" i="2"/>
  <c r="T14641" i="2"/>
  <c r="T14642" i="2"/>
  <c r="T14643" i="2"/>
  <c r="T14644" i="2"/>
  <c r="T14645" i="2"/>
  <c r="T14646" i="2"/>
  <c r="T14647" i="2"/>
  <c r="T14648" i="2"/>
  <c r="T14649" i="2"/>
  <c r="T14650" i="2"/>
  <c r="T14651" i="2"/>
  <c r="T14652" i="2"/>
  <c r="T14653" i="2"/>
  <c r="T14654" i="2"/>
  <c r="T14655" i="2"/>
  <c r="T14656" i="2"/>
  <c r="T14657" i="2"/>
  <c r="T14658" i="2"/>
  <c r="T14659" i="2"/>
  <c r="T14660" i="2"/>
  <c r="T14661" i="2"/>
  <c r="T14662" i="2"/>
  <c r="T14663" i="2"/>
  <c r="T14664" i="2"/>
  <c r="T14665" i="2"/>
  <c r="T14666" i="2"/>
  <c r="T14667" i="2"/>
  <c r="T14668" i="2"/>
  <c r="T14669" i="2"/>
  <c r="T14670" i="2"/>
  <c r="T14671" i="2"/>
  <c r="T14672" i="2"/>
  <c r="T14673" i="2"/>
  <c r="T14674" i="2"/>
  <c r="T14675" i="2"/>
  <c r="T14676" i="2"/>
  <c r="T14677" i="2"/>
  <c r="T14678" i="2"/>
  <c r="T14679" i="2"/>
  <c r="T14680" i="2"/>
  <c r="T14681" i="2"/>
  <c r="T14682" i="2"/>
  <c r="T14683" i="2"/>
  <c r="T14684" i="2"/>
  <c r="T14685" i="2"/>
  <c r="T14686" i="2"/>
  <c r="T14687" i="2"/>
  <c r="T14688" i="2"/>
  <c r="T14689" i="2"/>
  <c r="T14690" i="2"/>
  <c r="T14691" i="2"/>
  <c r="T14692" i="2"/>
  <c r="T14693" i="2"/>
  <c r="T14694" i="2"/>
  <c r="T14695" i="2"/>
  <c r="T14696" i="2"/>
  <c r="T14697" i="2"/>
  <c r="T14698" i="2"/>
  <c r="T14699" i="2"/>
  <c r="T14700" i="2"/>
  <c r="T14701" i="2"/>
  <c r="T14702" i="2"/>
  <c r="T14703" i="2"/>
  <c r="T14704" i="2"/>
  <c r="T14705" i="2"/>
  <c r="T14706" i="2"/>
  <c r="T14707" i="2"/>
  <c r="T14708" i="2"/>
  <c r="T14709" i="2"/>
  <c r="T14710" i="2"/>
  <c r="T14711" i="2"/>
  <c r="T14712" i="2"/>
  <c r="T14713" i="2"/>
  <c r="T14714" i="2"/>
  <c r="T14715" i="2"/>
  <c r="T14716" i="2"/>
  <c r="T14717" i="2"/>
  <c r="T14718" i="2"/>
  <c r="T14719" i="2"/>
  <c r="T14720" i="2"/>
  <c r="T14721" i="2"/>
  <c r="T14722" i="2"/>
  <c r="T14723" i="2"/>
  <c r="T14724" i="2"/>
  <c r="T14725" i="2"/>
  <c r="T14726" i="2"/>
  <c r="T14727" i="2"/>
  <c r="T14728" i="2"/>
  <c r="T14729" i="2"/>
  <c r="T14730" i="2"/>
  <c r="T14731" i="2"/>
  <c r="T14732" i="2"/>
  <c r="T14733" i="2"/>
  <c r="T14734" i="2"/>
  <c r="T14735" i="2"/>
  <c r="T14736" i="2"/>
  <c r="T14737" i="2"/>
  <c r="T14738" i="2"/>
  <c r="T14739" i="2"/>
  <c r="T14740" i="2"/>
  <c r="T14741" i="2"/>
  <c r="T14742" i="2"/>
  <c r="T14743" i="2"/>
  <c r="T14744" i="2"/>
  <c r="T14745" i="2"/>
  <c r="T14746" i="2"/>
  <c r="T14747" i="2"/>
  <c r="T14748" i="2"/>
  <c r="T14749" i="2"/>
  <c r="T14750" i="2"/>
  <c r="T14751" i="2"/>
  <c r="T14752" i="2"/>
  <c r="T14753" i="2"/>
  <c r="T14754" i="2"/>
  <c r="T14755" i="2"/>
  <c r="T14756" i="2"/>
  <c r="T14757" i="2"/>
  <c r="T14758" i="2"/>
  <c r="T14759" i="2"/>
  <c r="T14760" i="2"/>
  <c r="T14761" i="2"/>
  <c r="T14762" i="2"/>
  <c r="T14763" i="2"/>
  <c r="T14764" i="2"/>
  <c r="T14765" i="2"/>
  <c r="T14766" i="2"/>
  <c r="T14767" i="2"/>
  <c r="T14768" i="2"/>
  <c r="T14769" i="2"/>
  <c r="T14770" i="2"/>
  <c r="T14771" i="2"/>
  <c r="T14772" i="2"/>
  <c r="T14773" i="2"/>
  <c r="T14774" i="2"/>
  <c r="T14775" i="2"/>
  <c r="T14776" i="2"/>
  <c r="T14777" i="2"/>
  <c r="T14778" i="2"/>
  <c r="T14779" i="2"/>
  <c r="T14780" i="2"/>
  <c r="T14781" i="2"/>
  <c r="T14782" i="2"/>
  <c r="T14783" i="2"/>
  <c r="T14784" i="2"/>
  <c r="T14785" i="2"/>
  <c r="T14786" i="2"/>
  <c r="T14787" i="2"/>
  <c r="T14788" i="2"/>
  <c r="T14789" i="2"/>
  <c r="T14790" i="2"/>
  <c r="T14791" i="2"/>
  <c r="T14792" i="2"/>
  <c r="T14793" i="2"/>
  <c r="T14794" i="2"/>
  <c r="T14795" i="2"/>
  <c r="T14796" i="2"/>
  <c r="T14797" i="2"/>
  <c r="T14798" i="2"/>
  <c r="T14799" i="2"/>
  <c r="T14800" i="2"/>
  <c r="T14801" i="2"/>
  <c r="T14802" i="2"/>
  <c r="T14803" i="2"/>
  <c r="T14804" i="2"/>
  <c r="T14805" i="2"/>
  <c r="T14806" i="2"/>
  <c r="T14807" i="2"/>
  <c r="T14808" i="2"/>
  <c r="T14809" i="2"/>
  <c r="T14810" i="2"/>
  <c r="T14811" i="2"/>
  <c r="T14812" i="2"/>
  <c r="T14813" i="2"/>
  <c r="T14814" i="2"/>
  <c r="T14815" i="2"/>
  <c r="T14816" i="2"/>
  <c r="T14817" i="2"/>
  <c r="T14818" i="2"/>
  <c r="T14819" i="2"/>
  <c r="T14820" i="2"/>
  <c r="T14821" i="2"/>
  <c r="T14822" i="2"/>
  <c r="T14823" i="2"/>
  <c r="T14824" i="2"/>
  <c r="T14825" i="2"/>
  <c r="T14826" i="2"/>
  <c r="T14827" i="2"/>
  <c r="T14828" i="2"/>
  <c r="T14829" i="2"/>
  <c r="T14830" i="2"/>
  <c r="T14831" i="2"/>
  <c r="T14832" i="2"/>
  <c r="T14833" i="2"/>
  <c r="T14834" i="2"/>
  <c r="T14835" i="2"/>
  <c r="T14836" i="2"/>
  <c r="T14837" i="2"/>
  <c r="T14838" i="2"/>
  <c r="T14839" i="2"/>
  <c r="T14840" i="2"/>
  <c r="T14841" i="2"/>
  <c r="T14842" i="2"/>
  <c r="T14843" i="2"/>
  <c r="T14844" i="2"/>
  <c r="T14845" i="2"/>
  <c r="T14846" i="2"/>
  <c r="T14847" i="2"/>
  <c r="T14848" i="2"/>
  <c r="T14849" i="2"/>
  <c r="T14850" i="2"/>
  <c r="T14851" i="2"/>
  <c r="T14852" i="2"/>
  <c r="T14853" i="2"/>
  <c r="T14854" i="2"/>
  <c r="T14855" i="2"/>
  <c r="T14856" i="2"/>
  <c r="T14857" i="2"/>
  <c r="T14858" i="2"/>
  <c r="T14859" i="2"/>
  <c r="T14860" i="2"/>
  <c r="T14861" i="2"/>
  <c r="T14862" i="2"/>
  <c r="T14863" i="2"/>
  <c r="T14864" i="2"/>
  <c r="T14865" i="2"/>
  <c r="T14866" i="2"/>
  <c r="T14867" i="2"/>
  <c r="T14868" i="2"/>
  <c r="T14869" i="2"/>
  <c r="T14870" i="2"/>
  <c r="T14871" i="2"/>
  <c r="T14872" i="2"/>
  <c r="T14873" i="2"/>
  <c r="T14874" i="2"/>
  <c r="T14875" i="2"/>
  <c r="T14876" i="2"/>
  <c r="T14877" i="2"/>
  <c r="T14878" i="2"/>
  <c r="T14879" i="2"/>
  <c r="T14880" i="2"/>
  <c r="T14881" i="2"/>
  <c r="T14882" i="2"/>
  <c r="T14883" i="2"/>
  <c r="T14884" i="2"/>
  <c r="T14885" i="2"/>
  <c r="T14886" i="2"/>
  <c r="T14887" i="2"/>
  <c r="T14888" i="2"/>
  <c r="T14889" i="2"/>
  <c r="T14890" i="2"/>
  <c r="T14891" i="2"/>
  <c r="T14892" i="2"/>
  <c r="T14893" i="2"/>
  <c r="T14894" i="2"/>
  <c r="T14895" i="2"/>
  <c r="T14896" i="2"/>
  <c r="T14897" i="2"/>
  <c r="T14898" i="2"/>
  <c r="T14899" i="2"/>
  <c r="T14900" i="2"/>
  <c r="T14901" i="2"/>
  <c r="T14902" i="2"/>
  <c r="T14903" i="2"/>
  <c r="T14904" i="2"/>
  <c r="T14905" i="2"/>
  <c r="T14906" i="2"/>
  <c r="T14907" i="2"/>
  <c r="T14908" i="2"/>
  <c r="T14909" i="2"/>
  <c r="T14910" i="2"/>
  <c r="T14911" i="2"/>
  <c r="T14912" i="2"/>
  <c r="T14913" i="2"/>
  <c r="T14914" i="2"/>
  <c r="T14915" i="2"/>
  <c r="T14916" i="2"/>
  <c r="T14917" i="2"/>
  <c r="T14918" i="2"/>
  <c r="T14919" i="2"/>
  <c r="T14920" i="2"/>
  <c r="T14921" i="2"/>
  <c r="T14922" i="2"/>
  <c r="T14923" i="2"/>
  <c r="T14924" i="2"/>
  <c r="T14925" i="2"/>
  <c r="T14926" i="2"/>
  <c r="T14927" i="2"/>
  <c r="T14928" i="2"/>
  <c r="T14929" i="2"/>
  <c r="T14930" i="2"/>
  <c r="T14931" i="2"/>
  <c r="T14932" i="2"/>
  <c r="T14933" i="2"/>
  <c r="T14934" i="2"/>
  <c r="T14935" i="2"/>
  <c r="T14936" i="2"/>
  <c r="T14937" i="2"/>
  <c r="T14938" i="2"/>
  <c r="T14939" i="2"/>
  <c r="T14940" i="2"/>
  <c r="T14941" i="2"/>
  <c r="T14942" i="2"/>
  <c r="T14943" i="2"/>
  <c r="T14944" i="2"/>
  <c r="T14945" i="2"/>
  <c r="T14946" i="2"/>
  <c r="T14947" i="2"/>
  <c r="T14948" i="2"/>
  <c r="T14949" i="2"/>
  <c r="T14950" i="2"/>
  <c r="T14951" i="2"/>
  <c r="T14952" i="2"/>
  <c r="T14953" i="2"/>
  <c r="T14954" i="2"/>
  <c r="T14955" i="2"/>
  <c r="T14956" i="2"/>
  <c r="T14957" i="2"/>
  <c r="T14958" i="2"/>
  <c r="T14959" i="2"/>
  <c r="T14960" i="2"/>
  <c r="T14961" i="2"/>
  <c r="T14962" i="2"/>
  <c r="T14963" i="2"/>
  <c r="T14964" i="2"/>
  <c r="T14965" i="2"/>
  <c r="T14966" i="2"/>
  <c r="T14967" i="2"/>
  <c r="T14968" i="2"/>
  <c r="T14969" i="2"/>
  <c r="T14970" i="2"/>
  <c r="T14971" i="2"/>
  <c r="T14972" i="2"/>
  <c r="T14973" i="2"/>
  <c r="T14974" i="2"/>
  <c r="T14975" i="2"/>
  <c r="T14976" i="2"/>
  <c r="T14977" i="2"/>
  <c r="T14978" i="2"/>
  <c r="T14979" i="2"/>
  <c r="T14980" i="2"/>
  <c r="T14981" i="2"/>
  <c r="T14982" i="2"/>
  <c r="T14983" i="2"/>
  <c r="T14984" i="2"/>
  <c r="T14985" i="2"/>
  <c r="T14986" i="2"/>
  <c r="T14987" i="2"/>
  <c r="T14988" i="2"/>
  <c r="T14989" i="2"/>
  <c r="T14990" i="2"/>
  <c r="T14991" i="2"/>
  <c r="T14992" i="2"/>
  <c r="T14993" i="2"/>
  <c r="T14994" i="2"/>
  <c r="T14995" i="2"/>
  <c r="T14996" i="2"/>
  <c r="T14997" i="2"/>
  <c r="T14998" i="2"/>
  <c r="T14999" i="2"/>
  <c r="T15000" i="2"/>
  <c r="T15001" i="2"/>
  <c r="T15002" i="2"/>
  <c r="T15003" i="2"/>
  <c r="T15004" i="2"/>
  <c r="T15005" i="2"/>
  <c r="T15006" i="2"/>
  <c r="T15007" i="2"/>
  <c r="T15008" i="2"/>
  <c r="T15009" i="2"/>
  <c r="T15010" i="2"/>
  <c r="T15011" i="2"/>
  <c r="T15012" i="2"/>
  <c r="T15013" i="2"/>
  <c r="T15014" i="2"/>
  <c r="T15015" i="2"/>
  <c r="T15016" i="2"/>
  <c r="T15017" i="2"/>
  <c r="T15018" i="2"/>
  <c r="T15019" i="2"/>
  <c r="T15020" i="2"/>
  <c r="T15021" i="2"/>
  <c r="T15022" i="2"/>
  <c r="T15023" i="2"/>
  <c r="T15024" i="2"/>
  <c r="T15025" i="2"/>
  <c r="T15026" i="2"/>
  <c r="T15027" i="2"/>
  <c r="T15028" i="2"/>
  <c r="T15029" i="2"/>
  <c r="T15030" i="2"/>
  <c r="T15031" i="2"/>
  <c r="T15032" i="2"/>
  <c r="T15033" i="2"/>
  <c r="T15034" i="2"/>
  <c r="T15035" i="2"/>
  <c r="T15036" i="2"/>
  <c r="T15037" i="2"/>
  <c r="T15038" i="2"/>
  <c r="T15039" i="2"/>
  <c r="T15040" i="2"/>
  <c r="T15041" i="2"/>
  <c r="T15042" i="2"/>
  <c r="T15043" i="2"/>
  <c r="T15044" i="2"/>
  <c r="T15045" i="2"/>
  <c r="T15046" i="2"/>
  <c r="T15047" i="2"/>
  <c r="T15048" i="2"/>
  <c r="T15049" i="2"/>
  <c r="T15050" i="2"/>
  <c r="T15051" i="2"/>
  <c r="T15052" i="2"/>
  <c r="T15053" i="2"/>
  <c r="T15054" i="2"/>
  <c r="T15055" i="2"/>
  <c r="T15056" i="2"/>
  <c r="T15057" i="2"/>
  <c r="T15058" i="2"/>
  <c r="T15059" i="2"/>
  <c r="T15060" i="2"/>
  <c r="T15061" i="2"/>
  <c r="T15062" i="2"/>
  <c r="T15063" i="2"/>
  <c r="T15064" i="2"/>
  <c r="T15065" i="2"/>
  <c r="T15066" i="2"/>
  <c r="T15067" i="2"/>
  <c r="T15068" i="2"/>
  <c r="T15069" i="2"/>
  <c r="T15070" i="2"/>
  <c r="T15071" i="2"/>
  <c r="T15072" i="2"/>
  <c r="T15073" i="2"/>
  <c r="T15074" i="2"/>
  <c r="T15075" i="2"/>
  <c r="T15076" i="2"/>
  <c r="T15077" i="2"/>
  <c r="T15078" i="2"/>
  <c r="T15079" i="2"/>
  <c r="T15080" i="2"/>
  <c r="T15081" i="2"/>
  <c r="T15082" i="2"/>
  <c r="T15083" i="2"/>
  <c r="T15084" i="2"/>
  <c r="T15085" i="2"/>
  <c r="T15086" i="2"/>
  <c r="T15087" i="2"/>
  <c r="T15088" i="2"/>
  <c r="T15089" i="2"/>
  <c r="T15090" i="2"/>
  <c r="T15091" i="2"/>
  <c r="T15092" i="2"/>
  <c r="T15093" i="2"/>
  <c r="T15094" i="2"/>
  <c r="T15095" i="2"/>
  <c r="T15096" i="2"/>
  <c r="T15097" i="2"/>
  <c r="T15098" i="2"/>
  <c r="T15099" i="2"/>
  <c r="T15100" i="2"/>
  <c r="T15101" i="2"/>
  <c r="T15102" i="2"/>
  <c r="T15103" i="2"/>
  <c r="T15104" i="2"/>
  <c r="T15105" i="2"/>
  <c r="T15106" i="2"/>
  <c r="T15107" i="2"/>
  <c r="T15108" i="2"/>
  <c r="T15109" i="2"/>
  <c r="T15110" i="2"/>
  <c r="T15111" i="2"/>
  <c r="T15112" i="2"/>
  <c r="T15113" i="2"/>
  <c r="T15114" i="2"/>
  <c r="T15115" i="2"/>
  <c r="T15116" i="2"/>
  <c r="T15117" i="2"/>
  <c r="T15118" i="2"/>
  <c r="T15119" i="2"/>
  <c r="T15120" i="2"/>
  <c r="T15121" i="2"/>
  <c r="T15122" i="2"/>
  <c r="T15123" i="2"/>
  <c r="T15124" i="2"/>
  <c r="T15125" i="2"/>
  <c r="T15126" i="2"/>
  <c r="T15127" i="2"/>
  <c r="T15128" i="2"/>
  <c r="T15129" i="2"/>
  <c r="T15130" i="2"/>
  <c r="T15131" i="2"/>
  <c r="T15132" i="2"/>
  <c r="T15133" i="2"/>
  <c r="T15134" i="2"/>
  <c r="T15135" i="2"/>
  <c r="T15136" i="2"/>
  <c r="T15137" i="2"/>
  <c r="T15138" i="2"/>
  <c r="T15139" i="2"/>
  <c r="T15140" i="2"/>
  <c r="T15141" i="2"/>
  <c r="T15142" i="2"/>
  <c r="T15143" i="2"/>
  <c r="T15144" i="2"/>
  <c r="T15145" i="2"/>
  <c r="T15146" i="2"/>
  <c r="T15147" i="2"/>
  <c r="T15148" i="2"/>
  <c r="T15149" i="2"/>
  <c r="T15150" i="2"/>
  <c r="T15151" i="2"/>
  <c r="T15152" i="2"/>
  <c r="T15153" i="2"/>
  <c r="T15154" i="2"/>
  <c r="T15155" i="2"/>
  <c r="T15156" i="2"/>
  <c r="T15157" i="2"/>
  <c r="T15158" i="2"/>
  <c r="T15159" i="2"/>
  <c r="T15160" i="2"/>
  <c r="T15161" i="2"/>
  <c r="T15162" i="2"/>
  <c r="T15163" i="2"/>
  <c r="T15164" i="2"/>
  <c r="T15165" i="2"/>
  <c r="T15166" i="2"/>
  <c r="T15167" i="2"/>
  <c r="T15168" i="2"/>
  <c r="T15169" i="2"/>
  <c r="T15170" i="2"/>
  <c r="T15171" i="2"/>
  <c r="T15172" i="2"/>
  <c r="T15173" i="2"/>
  <c r="T15174" i="2"/>
  <c r="T15175" i="2"/>
  <c r="T15176" i="2"/>
  <c r="T15177" i="2"/>
  <c r="T15178" i="2"/>
  <c r="T15179" i="2"/>
  <c r="T15180" i="2"/>
  <c r="T15181" i="2"/>
  <c r="T15182" i="2"/>
  <c r="T15183" i="2"/>
  <c r="T15184" i="2"/>
  <c r="T15185" i="2"/>
  <c r="T15186" i="2"/>
  <c r="T15187" i="2"/>
  <c r="T15188" i="2"/>
  <c r="T15189" i="2"/>
  <c r="T15190" i="2"/>
  <c r="T15191" i="2"/>
  <c r="T15192" i="2"/>
  <c r="T15193" i="2"/>
  <c r="T15194" i="2"/>
  <c r="T15195" i="2"/>
  <c r="T15196" i="2"/>
  <c r="T15197" i="2"/>
  <c r="T15198" i="2"/>
  <c r="T15199" i="2"/>
  <c r="T15200" i="2"/>
  <c r="T15201" i="2"/>
  <c r="T15202" i="2"/>
  <c r="T15203" i="2"/>
  <c r="T15204" i="2"/>
  <c r="T15205" i="2"/>
  <c r="T15206" i="2"/>
  <c r="T15207" i="2"/>
  <c r="T15208" i="2"/>
  <c r="T15209" i="2"/>
  <c r="T15210" i="2"/>
  <c r="T15211" i="2"/>
  <c r="T15212" i="2"/>
  <c r="T15213" i="2"/>
  <c r="T15214" i="2"/>
  <c r="T15215" i="2"/>
  <c r="T15216" i="2"/>
  <c r="T15217" i="2"/>
  <c r="T15218" i="2"/>
  <c r="T15219" i="2"/>
  <c r="T15220" i="2"/>
  <c r="T15221" i="2"/>
  <c r="T15222" i="2"/>
  <c r="T15223" i="2"/>
  <c r="T15224" i="2"/>
  <c r="T15225" i="2"/>
  <c r="T15226" i="2"/>
  <c r="T15227" i="2"/>
  <c r="T15228" i="2"/>
  <c r="T15229" i="2"/>
  <c r="T15230" i="2"/>
  <c r="T15231" i="2"/>
  <c r="T15232" i="2"/>
  <c r="T15233" i="2"/>
  <c r="T15234" i="2"/>
  <c r="T15235" i="2"/>
  <c r="T15236" i="2"/>
  <c r="T15237" i="2"/>
  <c r="T15238" i="2"/>
  <c r="T15239" i="2"/>
  <c r="T15240" i="2"/>
  <c r="T15241" i="2"/>
  <c r="T15242" i="2"/>
  <c r="T15243" i="2"/>
  <c r="T15244" i="2"/>
  <c r="T15245" i="2"/>
  <c r="T15246" i="2"/>
  <c r="T15247" i="2"/>
  <c r="T15248" i="2"/>
  <c r="T15249" i="2"/>
  <c r="T15250" i="2"/>
  <c r="T15251" i="2"/>
  <c r="T15252" i="2"/>
  <c r="T15253" i="2"/>
  <c r="T15254" i="2"/>
  <c r="T15255" i="2"/>
  <c r="T15256" i="2"/>
  <c r="T15257" i="2"/>
  <c r="T15258" i="2"/>
  <c r="T15259" i="2"/>
  <c r="T15260" i="2"/>
  <c r="T15261" i="2"/>
  <c r="T15262" i="2"/>
  <c r="T15263" i="2"/>
  <c r="T15264" i="2"/>
  <c r="T15265" i="2"/>
  <c r="T15266" i="2"/>
  <c r="T15267" i="2"/>
  <c r="T15268" i="2"/>
  <c r="T15269" i="2"/>
  <c r="T15270" i="2"/>
  <c r="T15271" i="2"/>
  <c r="T15272" i="2"/>
  <c r="T15273" i="2"/>
  <c r="T15274" i="2"/>
  <c r="T15275" i="2"/>
  <c r="T15276" i="2"/>
  <c r="T15277" i="2"/>
  <c r="T15278" i="2"/>
  <c r="T15279" i="2"/>
  <c r="T15280" i="2"/>
  <c r="T15281" i="2"/>
  <c r="T15282" i="2"/>
  <c r="T15283" i="2"/>
  <c r="T15284" i="2"/>
  <c r="T15285" i="2"/>
  <c r="T15286" i="2"/>
  <c r="T15287" i="2"/>
  <c r="T15288" i="2"/>
  <c r="T15289" i="2"/>
  <c r="T15290" i="2"/>
  <c r="T15291" i="2"/>
  <c r="T15292" i="2"/>
  <c r="T15293" i="2"/>
  <c r="T15294" i="2"/>
  <c r="T15295" i="2"/>
  <c r="T15296" i="2"/>
  <c r="T15297" i="2"/>
  <c r="T15298" i="2"/>
  <c r="T15299" i="2"/>
  <c r="T15300" i="2"/>
  <c r="T15301" i="2"/>
  <c r="T15302" i="2"/>
  <c r="T15303" i="2"/>
  <c r="T15304" i="2"/>
  <c r="T15305" i="2"/>
  <c r="T15306" i="2"/>
  <c r="T15307" i="2"/>
  <c r="T15308" i="2"/>
  <c r="T15309" i="2"/>
  <c r="T15310" i="2"/>
  <c r="T15311" i="2"/>
  <c r="T15312" i="2"/>
  <c r="T15313" i="2"/>
  <c r="T15314" i="2"/>
  <c r="T15315" i="2"/>
  <c r="T15316" i="2"/>
  <c r="T15317" i="2"/>
  <c r="T15318" i="2"/>
  <c r="T15319" i="2"/>
  <c r="T15320" i="2"/>
  <c r="T15321" i="2"/>
  <c r="T15322" i="2"/>
  <c r="T15323" i="2"/>
  <c r="T15324" i="2"/>
  <c r="T15325" i="2"/>
  <c r="T15326" i="2"/>
  <c r="T15327" i="2"/>
  <c r="T15328" i="2"/>
  <c r="T15329" i="2"/>
  <c r="T15330" i="2"/>
  <c r="T15331" i="2"/>
  <c r="T15332" i="2"/>
  <c r="T15333" i="2"/>
  <c r="T15334" i="2"/>
  <c r="T15335" i="2"/>
  <c r="T15336" i="2"/>
  <c r="T15337" i="2"/>
  <c r="T15338" i="2"/>
  <c r="T15339" i="2"/>
  <c r="T15340" i="2"/>
  <c r="T15341" i="2"/>
  <c r="T15342" i="2"/>
  <c r="T15343" i="2"/>
  <c r="T15344" i="2"/>
  <c r="T15345" i="2"/>
  <c r="T15346" i="2"/>
  <c r="T15347" i="2"/>
  <c r="T15348" i="2"/>
  <c r="T15349" i="2"/>
  <c r="T15350" i="2"/>
  <c r="T15351" i="2"/>
  <c r="T15352" i="2"/>
  <c r="T15353" i="2"/>
  <c r="T15354" i="2"/>
  <c r="T15355" i="2"/>
  <c r="T15356" i="2"/>
  <c r="T15357" i="2"/>
  <c r="T15358" i="2"/>
  <c r="T15359" i="2"/>
  <c r="T15360" i="2"/>
  <c r="T15361" i="2"/>
  <c r="T15362" i="2"/>
  <c r="T15363" i="2"/>
  <c r="T15364" i="2"/>
  <c r="T15365" i="2"/>
  <c r="T15366" i="2"/>
  <c r="T15367" i="2"/>
  <c r="T15368" i="2"/>
  <c r="T15369" i="2"/>
  <c r="T15370" i="2"/>
  <c r="T15371" i="2"/>
  <c r="T15372" i="2"/>
  <c r="T15373" i="2"/>
  <c r="T15374" i="2"/>
  <c r="T15375" i="2"/>
  <c r="T15376" i="2"/>
  <c r="T15377" i="2"/>
  <c r="T15378" i="2"/>
  <c r="T15379" i="2"/>
  <c r="T15380" i="2"/>
  <c r="T15381" i="2"/>
  <c r="T15382" i="2"/>
  <c r="T15383" i="2"/>
  <c r="T15384" i="2"/>
  <c r="T15385" i="2"/>
  <c r="T15386" i="2"/>
  <c r="T15387" i="2"/>
  <c r="T15388" i="2"/>
  <c r="T15389" i="2"/>
  <c r="T15390" i="2"/>
  <c r="T15391" i="2"/>
  <c r="T15392" i="2"/>
  <c r="T15393" i="2"/>
  <c r="T15394" i="2"/>
  <c r="T15395" i="2"/>
  <c r="T15396" i="2"/>
  <c r="T15397" i="2"/>
  <c r="T15398" i="2"/>
  <c r="T15399" i="2"/>
  <c r="T15400" i="2"/>
  <c r="T15401" i="2"/>
  <c r="T15402" i="2"/>
  <c r="T15403" i="2"/>
  <c r="T15404" i="2"/>
  <c r="T15405" i="2"/>
  <c r="T15406" i="2"/>
  <c r="T15407" i="2"/>
  <c r="T15408" i="2"/>
  <c r="T15409" i="2"/>
  <c r="T15410" i="2"/>
  <c r="T15411" i="2"/>
  <c r="T15412" i="2"/>
  <c r="T15413" i="2"/>
  <c r="T15414" i="2"/>
  <c r="T15415" i="2"/>
  <c r="T15416" i="2"/>
  <c r="T15417" i="2"/>
  <c r="T15418" i="2"/>
  <c r="T15419" i="2"/>
  <c r="T15420" i="2"/>
  <c r="T15421" i="2"/>
  <c r="T15422" i="2"/>
  <c r="T15423" i="2"/>
  <c r="T15424" i="2"/>
  <c r="T15425" i="2"/>
  <c r="T15426" i="2"/>
  <c r="T15427" i="2"/>
  <c r="T15428" i="2"/>
  <c r="T15429" i="2"/>
  <c r="T15430" i="2"/>
  <c r="T15431" i="2"/>
  <c r="T15432" i="2"/>
  <c r="T15433" i="2"/>
  <c r="T15434" i="2"/>
  <c r="T15435" i="2"/>
  <c r="T15436" i="2"/>
  <c r="T15437" i="2"/>
  <c r="T15438" i="2"/>
  <c r="T15439" i="2"/>
  <c r="T15440" i="2"/>
  <c r="T15441" i="2"/>
  <c r="T15442" i="2"/>
  <c r="T15443" i="2"/>
  <c r="T15444" i="2"/>
  <c r="T15445" i="2"/>
  <c r="T15446" i="2"/>
  <c r="T15447" i="2"/>
  <c r="T15448" i="2"/>
  <c r="T15449" i="2"/>
  <c r="T15450" i="2"/>
  <c r="T15451" i="2"/>
  <c r="T15452" i="2"/>
  <c r="T15453" i="2"/>
  <c r="T15454" i="2"/>
  <c r="T15455" i="2"/>
  <c r="T15456" i="2"/>
  <c r="T15457" i="2"/>
  <c r="T15458" i="2"/>
  <c r="T15459" i="2"/>
  <c r="T15460" i="2"/>
  <c r="T15461" i="2"/>
  <c r="T15462" i="2"/>
  <c r="T15463" i="2"/>
  <c r="T15464" i="2"/>
  <c r="T15465" i="2"/>
  <c r="T15466" i="2"/>
  <c r="T15467" i="2"/>
  <c r="T15468" i="2"/>
  <c r="T15469" i="2"/>
  <c r="T15470" i="2"/>
  <c r="T15471" i="2"/>
  <c r="T15472" i="2"/>
  <c r="T15473" i="2"/>
  <c r="T15474" i="2"/>
  <c r="T15475" i="2"/>
  <c r="T15476" i="2"/>
  <c r="T15477" i="2"/>
  <c r="T15478" i="2"/>
  <c r="T15479" i="2"/>
  <c r="T15480" i="2"/>
  <c r="T15481" i="2"/>
  <c r="T15482" i="2"/>
  <c r="T15483" i="2"/>
  <c r="T15484" i="2"/>
  <c r="T15485" i="2"/>
  <c r="T15486" i="2"/>
  <c r="T15487" i="2"/>
  <c r="T15488" i="2"/>
  <c r="T15489" i="2"/>
  <c r="T15490" i="2"/>
  <c r="T15491" i="2"/>
  <c r="T15492" i="2"/>
  <c r="T15493" i="2"/>
  <c r="T15494" i="2"/>
  <c r="T15495" i="2"/>
  <c r="T15496" i="2"/>
  <c r="T15497" i="2"/>
  <c r="T15498" i="2"/>
  <c r="T15499" i="2"/>
  <c r="T15500" i="2"/>
  <c r="T15501" i="2"/>
  <c r="T15502" i="2"/>
  <c r="T15503" i="2"/>
  <c r="T15504" i="2"/>
  <c r="T15505" i="2"/>
  <c r="T15506" i="2"/>
  <c r="T15507" i="2"/>
  <c r="T15508" i="2"/>
  <c r="T15509" i="2"/>
  <c r="T15510" i="2"/>
  <c r="T15511" i="2"/>
  <c r="T15512" i="2"/>
  <c r="T15513" i="2"/>
  <c r="T15514" i="2"/>
  <c r="T15515" i="2"/>
  <c r="T15516" i="2"/>
  <c r="T15517" i="2"/>
  <c r="T15518" i="2"/>
  <c r="T15519" i="2"/>
  <c r="T15520" i="2"/>
  <c r="T15521" i="2"/>
  <c r="T15522" i="2"/>
  <c r="T15523" i="2"/>
  <c r="T15524" i="2"/>
  <c r="T15525" i="2"/>
  <c r="T15526" i="2"/>
  <c r="T15527" i="2"/>
  <c r="T15528" i="2"/>
  <c r="T15529" i="2"/>
  <c r="T15530" i="2"/>
  <c r="T15531" i="2"/>
  <c r="T15532" i="2"/>
  <c r="T15533" i="2"/>
  <c r="T15534" i="2"/>
  <c r="T15535" i="2"/>
  <c r="T15536" i="2"/>
  <c r="T15537" i="2"/>
  <c r="T15538" i="2"/>
  <c r="T15539" i="2"/>
  <c r="T15540" i="2"/>
  <c r="T15541" i="2"/>
  <c r="T15542" i="2"/>
  <c r="T15543" i="2"/>
  <c r="T15544" i="2"/>
  <c r="T15545" i="2"/>
  <c r="T15546" i="2"/>
  <c r="T15547" i="2"/>
  <c r="T15548" i="2"/>
  <c r="T15549" i="2"/>
  <c r="T15550" i="2"/>
  <c r="T15551" i="2"/>
  <c r="T15552" i="2"/>
  <c r="T15553" i="2"/>
  <c r="T15554" i="2"/>
  <c r="T15555" i="2"/>
  <c r="T15556" i="2"/>
  <c r="T15557" i="2"/>
  <c r="T15558" i="2"/>
  <c r="T15559" i="2"/>
  <c r="T15560" i="2"/>
  <c r="T15561" i="2"/>
  <c r="T15562" i="2"/>
  <c r="T15563" i="2"/>
  <c r="T15564" i="2"/>
  <c r="T15565" i="2"/>
  <c r="T15566" i="2"/>
  <c r="T15567" i="2"/>
  <c r="T15568" i="2"/>
  <c r="T15569" i="2"/>
  <c r="T15570" i="2"/>
  <c r="T15571" i="2"/>
  <c r="T15572" i="2"/>
  <c r="T15573" i="2"/>
  <c r="T15574" i="2"/>
  <c r="T15575" i="2"/>
  <c r="T15576" i="2"/>
  <c r="T15577" i="2"/>
  <c r="T15578" i="2"/>
  <c r="T15579" i="2"/>
  <c r="T15580" i="2"/>
  <c r="T15581" i="2"/>
  <c r="T15582" i="2"/>
  <c r="T15583" i="2"/>
  <c r="T15584" i="2"/>
  <c r="T15585" i="2"/>
  <c r="T15586" i="2"/>
  <c r="T15587" i="2"/>
  <c r="T15588" i="2"/>
  <c r="T15589" i="2"/>
  <c r="T15590" i="2"/>
  <c r="T15591" i="2"/>
  <c r="T15592" i="2"/>
  <c r="T15593" i="2"/>
  <c r="T15594" i="2"/>
  <c r="T15595" i="2"/>
  <c r="T15596" i="2"/>
  <c r="T15597" i="2"/>
  <c r="T15598" i="2"/>
  <c r="T15599" i="2"/>
  <c r="T15600" i="2"/>
  <c r="T15601" i="2"/>
  <c r="T15602" i="2"/>
  <c r="T15603" i="2"/>
  <c r="T15604" i="2"/>
  <c r="T15605" i="2"/>
  <c r="T15606" i="2"/>
  <c r="T15607" i="2"/>
  <c r="T15608" i="2"/>
  <c r="T15609" i="2"/>
  <c r="T15610" i="2"/>
  <c r="T15611" i="2"/>
  <c r="T15612" i="2"/>
  <c r="T15613" i="2"/>
  <c r="T15614" i="2"/>
  <c r="T15615" i="2"/>
  <c r="T15616" i="2"/>
  <c r="T15617" i="2"/>
  <c r="T15618" i="2"/>
  <c r="T15619" i="2"/>
  <c r="T15620" i="2"/>
  <c r="T15621" i="2"/>
  <c r="T15622" i="2"/>
  <c r="T15623" i="2"/>
  <c r="T15624" i="2"/>
  <c r="T15625" i="2"/>
  <c r="T15626" i="2"/>
  <c r="T15627" i="2"/>
  <c r="T15628" i="2"/>
  <c r="T15629" i="2"/>
  <c r="T15630" i="2"/>
  <c r="T15631" i="2"/>
  <c r="T15632" i="2"/>
  <c r="T15633" i="2"/>
  <c r="T15634" i="2"/>
  <c r="T15635" i="2"/>
  <c r="T15636" i="2"/>
  <c r="T15637" i="2"/>
  <c r="T15638" i="2"/>
  <c r="T15639" i="2"/>
  <c r="T15640" i="2"/>
  <c r="T15641" i="2"/>
  <c r="T15642" i="2"/>
  <c r="T15643" i="2"/>
  <c r="T15644" i="2"/>
  <c r="T15645" i="2"/>
  <c r="T15646" i="2"/>
  <c r="T15647" i="2"/>
  <c r="T15648" i="2"/>
  <c r="T15649" i="2"/>
  <c r="T15650" i="2"/>
  <c r="T15651" i="2"/>
  <c r="T15652" i="2"/>
  <c r="T15653" i="2"/>
  <c r="T15654" i="2"/>
  <c r="T15655" i="2"/>
  <c r="T15656" i="2"/>
  <c r="T15657" i="2"/>
  <c r="T15658" i="2"/>
  <c r="T15659" i="2"/>
  <c r="T15660" i="2"/>
  <c r="T15661" i="2"/>
  <c r="T15662" i="2"/>
  <c r="T15663" i="2"/>
  <c r="T15664" i="2"/>
  <c r="T15665" i="2"/>
  <c r="T15666" i="2"/>
  <c r="T15667" i="2"/>
  <c r="T15668" i="2"/>
  <c r="T15669" i="2"/>
  <c r="T15670" i="2"/>
  <c r="T15671" i="2"/>
  <c r="T15672" i="2"/>
  <c r="T15673" i="2"/>
  <c r="T15674" i="2"/>
  <c r="T15675" i="2"/>
  <c r="T15676" i="2"/>
  <c r="T15677" i="2"/>
  <c r="T15678" i="2"/>
  <c r="T15679" i="2"/>
  <c r="T15680" i="2"/>
  <c r="T15681" i="2"/>
  <c r="T15682" i="2"/>
  <c r="T15683" i="2"/>
  <c r="T15684" i="2"/>
  <c r="T15685" i="2"/>
  <c r="T15686" i="2"/>
  <c r="T15687" i="2"/>
  <c r="T15688" i="2"/>
  <c r="T15689" i="2"/>
  <c r="T15690" i="2"/>
  <c r="T15691" i="2"/>
  <c r="T15692" i="2"/>
  <c r="T15693" i="2"/>
  <c r="T15694" i="2"/>
  <c r="T15695" i="2"/>
  <c r="T15696" i="2"/>
  <c r="T15697" i="2"/>
  <c r="T15698" i="2"/>
  <c r="T15699" i="2"/>
  <c r="T15700" i="2"/>
  <c r="T15701" i="2"/>
  <c r="T15702" i="2"/>
  <c r="T15703" i="2"/>
  <c r="T15704" i="2"/>
  <c r="T15705" i="2"/>
  <c r="T15706" i="2"/>
  <c r="T15707" i="2"/>
  <c r="T15708" i="2"/>
  <c r="T15709" i="2"/>
  <c r="T15710" i="2"/>
  <c r="T15711" i="2"/>
  <c r="T15712" i="2"/>
  <c r="T15713" i="2"/>
  <c r="T15714" i="2"/>
  <c r="T15715" i="2"/>
  <c r="T15716" i="2"/>
  <c r="T15717" i="2"/>
  <c r="T15718" i="2"/>
  <c r="T15719" i="2"/>
  <c r="T15720" i="2"/>
  <c r="T15721" i="2"/>
  <c r="T15722" i="2"/>
  <c r="T15723" i="2"/>
  <c r="T15724" i="2"/>
  <c r="T15725" i="2"/>
  <c r="T15726" i="2"/>
  <c r="T15727" i="2"/>
  <c r="T15728" i="2"/>
  <c r="T15729" i="2"/>
  <c r="T15730" i="2"/>
  <c r="T15731" i="2"/>
  <c r="T15732" i="2"/>
  <c r="T15733" i="2"/>
  <c r="T15734" i="2"/>
  <c r="T15735" i="2"/>
  <c r="T15736" i="2"/>
  <c r="T15737" i="2"/>
  <c r="T15738" i="2"/>
  <c r="T15739" i="2"/>
  <c r="T15740" i="2"/>
  <c r="T15741" i="2"/>
  <c r="T15742" i="2"/>
  <c r="T15743" i="2"/>
  <c r="T15744" i="2"/>
  <c r="T15745" i="2"/>
  <c r="T15746" i="2"/>
  <c r="T15747" i="2"/>
  <c r="T15748" i="2"/>
  <c r="T15749" i="2"/>
  <c r="T15750" i="2"/>
  <c r="T15751" i="2"/>
  <c r="T15752" i="2"/>
  <c r="T15753" i="2"/>
  <c r="T15754" i="2"/>
  <c r="T15755" i="2"/>
  <c r="T15756" i="2"/>
  <c r="T15757" i="2"/>
  <c r="T15758" i="2"/>
  <c r="T15759" i="2"/>
  <c r="T15760" i="2"/>
  <c r="T15761" i="2"/>
  <c r="T15762" i="2"/>
  <c r="T15763" i="2"/>
  <c r="T15764" i="2"/>
  <c r="T15765" i="2"/>
  <c r="T15766" i="2"/>
  <c r="T15767" i="2"/>
  <c r="T15768" i="2"/>
  <c r="T15769" i="2"/>
  <c r="T15770" i="2"/>
  <c r="T15771" i="2"/>
  <c r="T15772" i="2"/>
  <c r="T15773" i="2"/>
  <c r="T15774" i="2"/>
  <c r="T15775" i="2"/>
  <c r="T15776" i="2"/>
  <c r="T15777" i="2"/>
  <c r="T15778" i="2"/>
  <c r="T15779" i="2"/>
  <c r="T15780" i="2"/>
  <c r="T15781" i="2"/>
  <c r="T15782" i="2"/>
  <c r="T15783" i="2"/>
  <c r="T15784" i="2"/>
  <c r="T15785" i="2"/>
  <c r="T15786" i="2"/>
  <c r="T15787" i="2"/>
  <c r="T15788" i="2"/>
  <c r="T15789" i="2"/>
  <c r="T15790" i="2"/>
  <c r="T15791" i="2"/>
  <c r="T15792" i="2"/>
  <c r="T15793" i="2"/>
  <c r="T15794" i="2"/>
  <c r="T15795" i="2"/>
  <c r="T15796" i="2"/>
  <c r="T15797" i="2"/>
  <c r="T15798" i="2"/>
  <c r="T15799" i="2"/>
  <c r="T15800" i="2"/>
  <c r="T15801" i="2"/>
  <c r="T15802" i="2"/>
  <c r="T15803" i="2"/>
  <c r="T15804" i="2"/>
  <c r="T15805" i="2"/>
  <c r="T15806" i="2"/>
  <c r="T15807" i="2"/>
  <c r="T15808" i="2"/>
  <c r="T15809" i="2"/>
  <c r="T15810" i="2"/>
  <c r="T15811" i="2"/>
  <c r="T15812" i="2"/>
  <c r="T15813" i="2"/>
  <c r="T15814" i="2"/>
  <c r="T15815" i="2"/>
  <c r="T15816" i="2"/>
  <c r="T15817" i="2"/>
  <c r="T15818" i="2"/>
  <c r="T15819" i="2"/>
  <c r="T15820" i="2"/>
  <c r="T15821" i="2"/>
  <c r="T15822" i="2"/>
  <c r="T15823" i="2"/>
  <c r="T15824" i="2"/>
  <c r="T15825" i="2"/>
  <c r="T15826" i="2"/>
  <c r="T15827" i="2"/>
  <c r="T15828" i="2"/>
  <c r="T15829" i="2"/>
  <c r="T15830" i="2"/>
  <c r="T15831" i="2"/>
  <c r="T15832" i="2"/>
  <c r="T15833" i="2"/>
  <c r="T15834" i="2"/>
  <c r="T15835" i="2"/>
  <c r="T15836" i="2"/>
  <c r="T15837" i="2"/>
  <c r="T15838" i="2"/>
  <c r="T15839" i="2"/>
  <c r="T15840" i="2"/>
  <c r="T15841" i="2"/>
  <c r="T15842" i="2"/>
  <c r="T15843" i="2"/>
  <c r="T15844" i="2"/>
  <c r="T15845" i="2"/>
  <c r="T15846" i="2"/>
  <c r="T15847" i="2"/>
  <c r="T15848" i="2"/>
  <c r="T15849" i="2"/>
  <c r="T15850" i="2"/>
  <c r="T15851" i="2"/>
  <c r="T15852" i="2"/>
  <c r="T15853" i="2"/>
  <c r="T15854" i="2"/>
  <c r="T15855" i="2"/>
  <c r="T15856" i="2"/>
  <c r="T15857" i="2"/>
  <c r="T15858" i="2"/>
  <c r="T15859" i="2"/>
  <c r="T15860" i="2"/>
  <c r="T15861" i="2"/>
  <c r="T15862" i="2"/>
  <c r="T15863" i="2"/>
  <c r="T15864" i="2"/>
  <c r="T15865" i="2"/>
  <c r="T15866" i="2"/>
  <c r="T15867" i="2"/>
  <c r="T15868" i="2"/>
  <c r="T15869" i="2"/>
  <c r="T15870" i="2"/>
  <c r="T15871" i="2"/>
  <c r="T15872" i="2"/>
  <c r="T15873" i="2"/>
  <c r="T15874" i="2"/>
  <c r="T15875" i="2"/>
  <c r="T15876" i="2"/>
  <c r="T15877" i="2"/>
  <c r="T15878" i="2"/>
  <c r="T15879" i="2"/>
  <c r="T15880" i="2"/>
  <c r="T15881" i="2"/>
  <c r="T15882" i="2"/>
  <c r="T15883" i="2"/>
  <c r="T15884" i="2"/>
  <c r="T15885" i="2"/>
  <c r="T15886" i="2"/>
  <c r="T15887" i="2"/>
  <c r="T15888" i="2"/>
  <c r="T15889" i="2"/>
  <c r="T15890" i="2"/>
  <c r="T15891" i="2"/>
  <c r="T15892" i="2"/>
  <c r="T15893" i="2"/>
  <c r="T15894" i="2"/>
  <c r="T15895" i="2"/>
  <c r="T15896" i="2"/>
  <c r="T15897" i="2"/>
  <c r="T15898" i="2"/>
  <c r="T15899" i="2"/>
  <c r="T15900" i="2"/>
  <c r="T15901" i="2"/>
  <c r="T15902" i="2"/>
  <c r="T15903" i="2"/>
  <c r="T15904" i="2"/>
  <c r="T15905" i="2"/>
  <c r="T15906" i="2"/>
  <c r="T15907" i="2"/>
  <c r="T15908" i="2"/>
  <c r="T15909" i="2"/>
  <c r="T15910" i="2"/>
  <c r="T15911" i="2"/>
  <c r="T15912" i="2"/>
  <c r="T15913" i="2"/>
  <c r="T15914" i="2"/>
  <c r="T15915" i="2"/>
  <c r="T15916" i="2"/>
  <c r="T15917" i="2"/>
  <c r="T15918" i="2"/>
  <c r="T15919" i="2"/>
  <c r="T15920" i="2"/>
  <c r="T15921" i="2"/>
  <c r="T15922" i="2"/>
  <c r="T15923" i="2"/>
  <c r="T15924" i="2"/>
  <c r="T15925" i="2"/>
  <c r="T15926" i="2"/>
  <c r="T15927" i="2"/>
  <c r="T15928" i="2"/>
  <c r="T15929" i="2"/>
  <c r="T15930" i="2"/>
  <c r="T15931" i="2"/>
  <c r="T15932" i="2"/>
  <c r="T15933" i="2"/>
  <c r="T15934" i="2"/>
  <c r="T15935" i="2"/>
  <c r="T15936" i="2"/>
  <c r="T15937" i="2"/>
  <c r="T15938" i="2"/>
  <c r="T15939" i="2"/>
  <c r="T15940" i="2"/>
  <c r="T15941" i="2"/>
  <c r="T15942" i="2"/>
  <c r="T15943" i="2"/>
  <c r="T15944" i="2"/>
  <c r="T15945" i="2"/>
  <c r="T15946" i="2"/>
  <c r="T15947" i="2"/>
  <c r="T15948" i="2"/>
  <c r="T15949" i="2"/>
  <c r="T15950" i="2"/>
  <c r="T15951" i="2"/>
  <c r="T15952" i="2"/>
  <c r="T15953" i="2"/>
  <c r="T15954" i="2"/>
  <c r="T15955" i="2"/>
  <c r="T15956" i="2"/>
  <c r="T15957" i="2"/>
  <c r="T15958" i="2"/>
  <c r="T15959" i="2"/>
  <c r="T15960" i="2"/>
  <c r="T15961" i="2"/>
  <c r="T15962" i="2"/>
  <c r="T15963" i="2"/>
  <c r="T15964" i="2"/>
  <c r="T15965" i="2"/>
  <c r="T15966" i="2"/>
  <c r="T15967" i="2"/>
  <c r="T15968" i="2"/>
  <c r="T15969" i="2"/>
  <c r="T15970" i="2"/>
  <c r="T15971" i="2"/>
  <c r="T15972" i="2"/>
  <c r="T15973" i="2"/>
  <c r="T15974" i="2"/>
  <c r="T15975" i="2"/>
  <c r="T15976" i="2"/>
  <c r="T15977" i="2"/>
  <c r="T15978" i="2"/>
  <c r="T15979" i="2"/>
  <c r="T15980" i="2"/>
  <c r="T15981" i="2"/>
  <c r="T15982" i="2"/>
  <c r="T15983" i="2"/>
  <c r="T15984" i="2"/>
  <c r="T15985" i="2"/>
  <c r="T15986" i="2"/>
  <c r="T15987" i="2"/>
  <c r="T15988" i="2"/>
  <c r="T15989" i="2"/>
  <c r="T15990" i="2"/>
  <c r="T15991" i="2"/>
  <c r="T15992" i="2"/>
  <c r="T15993" i="2"/>
  <c r="T15994" i="2"/>
  <c r="T15995" i="2"/>
  <c r="T15996" i="2"/>
  <c r="T15997" i="2"/>
  <c r="T15998" i="2"/>
  <c r="T15999" i="2"/>
  <c r="T16000" i="2"/>
  <c r="T16001" i="2"/>
  <c r="T16002" i="2"/>
  <c r="T16003" i="2"/>
  <c r="T16004" i="2"/>
  <c r="T16005" i="2"/>
  <c r="T16006" i="2"/>
  <c r="T16007" i="2"/>
  <c r="T16008" i="2"/>
  <c r="T16009" i="2"/>
  <c r="T16010" i="2"/>
  <c r="T16011" i="2"/>
  <c r="T16012" i="2"/>
  <c r="T16013" i="2"/>
  <c r="T16014" i="2"/>
  <c r="T16015" i="2"/>
  <c r="T16016" i="2"/>
  <c r="T16017" i="2"/>
  <c r="T16018" i="2"/>
  <c r="T16019" i="2"/>
  <c r="T16020" i="2"/>
  <c r="T16021" i="2"/>
  <c r="T16022" i="2"/>
  <c r="T16023" i="2"/>
  <c r="T16024" i="2"/>
  <c r="T16025" i="2"/>
  <c r="T16026" i="2"/>
  <c r="T16027" i="2"/>
  <c r="T16028" i="2"/>
  <c r="T16029" i="2"/>
  <c r="T16030" i="2"/>
  <c r="T16031" i="2"/>
  <c r="T16032" i="2"/>
  <c r="T16033" i="2"/>
  <c r="T16034" i="2"/>
  <c r="T16035" i="2"/>
  <c r="T16036" i="2"/>
  <c r="T16037" i="2"/>
  <c r="T16038" i="2"/>
  <c r="T16039" i="2"/>
  <c r="T16040" i="2"/>
  <c r="T16041" i="2"/>
  <c r="T16042" i="2"/>
  <c r="T16043" i="2"/>
  <c r="T16044" i="2"/>
  <c r="T16045" i="2"/>
  <c r="T16046" i="2"/>
  <c r="T16047" i="2"/>
  <c r="T16048" i="2"/>
  <c r="T16049" i="2"/>
  <c r="T16050" i="2"/>
  <c r="T16051" i="2"/>
  <c r="T16052" i="2"/>
  <c r="T16053" i="2"/>
  <c r="T16054" i="2"/>
  <c r="T16055" i="2"/>
  <c r="T16056" i="2"/>
  <c r="T16057" i="2"/>
  <c r="T16058" i="2"/>
  <c r="T16059" i="2"/>
  <c r="T16060" i="2"/>
  <c r="T16061" i="2"/>
  <c r="T16062" i="2"/>
  <c r="T16063" i="2"/>
  <c r="T16064" i="2"/>
  <c r="T16065" i="2"/>
  <c r="T16066" i="2"/>
  <c r="T16067" i="2"/>
  <c r="T16068" i="2"/>
  <c r="T16069" i="2"/>
  <c r="T16070" i="2"/>
  <c r="T16071" i="2"/>
  <c r="T16072" i="2"/>
  <c r="T16073" i="2"/>
  <c r="T16074" i="2"/>
  <c r="T16075" i="2"/>
  <c r="T16076" i="2"/>
  <c r="T16077" i="2"/>
  <c r="T16078" i="2"/>
  <c r="T16079" i="2"/>
  <c r="T16080" i="2"/>
  <c r="T16081" i="2"/>
  <c r="T16082" i="2"/>
  <c r="T16083" i="2"/>
  <c r="T16084" i="2"/>
  <c r="T16085" i="2"/>
  <c r="T16086" i="2"/>
  <c r="T16087" i="2"/>
  <c r="T16088" i="2"/>
  <c r="T16089" i="2"/>
  <c r="T16090" i="2"/>
  <c r="T16091" i="2"/>
  <c r="T16092" i="2"/>
  <c r="T16093" i="2"/>
  <c r="T16094" i="2"/>
  <c r="T16095" i="2"/>
  <c r="T16096" i="2"/>
  <c r="T16097" i="2"/>
  <c r="T16098" i="2"/>
  <c r="T16099" i="2"/>
  <c r="T16100" i="2"/>
  <c r="T16101" i="2"/>
  <c r="T16102" i="2"/>
  <c r="T16103" i="2"/>
  <c r="T16104" i="2"/>
  <c r="T16105" i="2"/>
  <c r="T16106" i="2"/>
  <c r="T16107" i="2"/>
  <c r="T16108" i="2"/>
  <c r="T16109" i="2"/>
  <c r="T16110" i="2"/>
  <c r="T16111" i="2"/>
  <c r="T16112" i="2"/>
  <c r="T16113" i="2"/>
  <c r="T16114" i="2"/>
  <c r="T16115" i="2"/>
  <c r="T16116" i="2"/>
  <c r="T16117" i="2"/>
  <c r="T16118" i="2"/>
  <c r="T16119" i="2"/>
  <c r="T16120" i="2"/>
  <c r="T16121" i="2"/>
  <c r="T16122" i="2"/>
  <c r="T16123" i="2"/>
  <c r="T16124" i="2"/>
  <c r="T16125" i="2"/>
  <c r="T16126" i="2"/>
  <c r="T16127" i="2"/>
  <c r="T16128" i="2"/>
  <c r="T16129" i="2"/>
  <c r="T16130" i="2"/>
  <c r="T16131" i="2"/>
  <c r="T16132" i="2"/>
  <c r="T16133" i="2"/>
  <c r="T16134" i="2"/>
  <c r="T16135" i="2"/>
  <c r="T16136" i="2"/>
  <c r="T16137" i="2"/>
  <c r="T16138" i="2"/>
  <c r="T16139" i="2"/>
  <c r="T16140" i="2"/>
  <c r="T16141" i="2"/>
  <c r="T16142" i="2"/>
  <c r="T16143" i="2"/>
  <c r="T16144" i="2"/>
  <c r="T16145" i="2"/>
  <c r="T16146" i="2"/>
  <c r="T16147" i="2"/>
  <c r="T16148" i="2"/>
  <c r="T16149" i="2"/>
  <c r="T16150" i="2"/>
  <c r="T16151" i="2"/>
  <c r="T16152" i="2"/>
  <c r="T16153" i="2"/>
  <c r="T16154" i="2"/>
  <c r="T16155" i="2"/>
  <c r="T16156" i="2"/>
  <c r="T16157" i="2"/>
  <c r="T16158" i="2"/>
  <c r="T16159" i="2"/>
  <c r="T16160" i="2"/>
  <c r="T16161" i="2"/>
  <c r="T16162" i="2"/>
  <c r="T16163" i="2"/>
  <c r="T16164" i="2"/>
  <c r="T16165" i="2"/>
  <c r="T16166" i="2"/>
  <c r="T16167" i="2"/>
  <c r="T16168" i="2"/>
  <c r="T16169" i="2"/>
  <c r="T16170" i="2"/>
  <c r="T16171" i="2"/>
  <c r="T16172" i="2"/>
  <c r="T16173" i="2"/>
  <c r="T16174" i="2"/>
  <c r="T16175" i="2"/>
  <c r="T16176" i="2"/>
  <c r="T16177" i="2"/>
  <c r="T16178" i="2"/>
  <c r="T16179" i="2"/>
  <c r="T16180" i="2"/>
  <c r="T16181" i="2"/>
  <c r="T16182" i="2"/>
  <c r="T16183" i="2"/>
  <c r="T16184" i="2"/>
  <c r="T16185" i="2"/>
  <c r="T16186" i="2"/>
  <c r="T16187" i="2"/>
  <c r="T16188" i="2"/>
  <c r="T16189" i="2"/>
  <c r="T16190" i="2"/>
  <c r="T16191" i="2"/>
  <c r="T16192" i="2"/>
  <c r="T16193" i="2"/>
  <c r="T16194" i="2"/>
  <c r="T16195" i="2"/>
  <c r="T16196" i="2"/>
  <c r="T16197" i="2"/>
  <c r="T16198" i="2"/>
  <c r="T16199" i="2"/>
  <c r="T16200" i="2"/>
  <c r="T16201" i="2"/>
  <c r="T16202" i="2"/>
  <c r="T16203" i="2"/>
  <c r="T16204" i="2"/>
  <c r="T16205" i="2"/>
  <c r="T16206" i="2"/>
  <c r="T16207" i="2"/>
  <c r="T16208" i="2"/>
  <c r="T16209" i="2"/>
  <c r="T16210" i="2"/>
  <c r="T16211" i="2"/>
  <c r="T16212" i="2"/>
  <c r="T16213" i="2"/>
  <c r="T16214" i="2"/>
  <c r="T16215" i="2"/>
  <c r="T16216" i="2"/>
  <c r="T16217" i="2"/>
  <c r="T16218" i="2"/>
  <c r="T16219" i="2"/>
  <c r="T16220" i="2"/>
  <c r="T16221" i="2"/>
  <c r="T16222" i="2"/>
  <c r="T16223" i="2"/>
  <c r="T16224" i="2"/>
  <c r="T16225" i="2"/>
  <c r="T16226" i="2"/>
  <c r="T16227" i="2"/>
  <c r="T16228" i="2"/>
  <c r="T16229" i="2"/>
  <c r="T16230" i="2"/>
  <c r="T16231" i="2"/>
  <c r="T16232" i="2"/>
  <c r="T16233" i="2"/>
  <c r="T16234" i="2"/>
  <c r="T16235" i="2"/>
  <c r="T16236" i="2"/>
  <c r="T16237" i="2"/>
  <c r="T16238" i="2"/>
  <c r="T16239" i="2"/>
  <c r="T16240" i="2"/>
  <c r="T16241" i="2"/>
  <c r="T16242" i="2"/>
  <c r="T16243" i="2"/>
  <c r="T16244" i="2"/>
  <c r="T16245" i="2"/>
  <c r="T16246" i="2"/>
  <c r="T16247" i="2"/>
  <c r="T16248" i="2"/>
  <c r="T16249" i="2"/>
  <c r="T16250" i="2"/>
  <c r="T16251" i="2"/>
  <c r="T16252" i="2"/>
  <c r="T16253" i="2"/>
  <c r="T16254" i="2"/>
  <c r="T16255" i="2"/>
  <c r="T16256" i="2"/>
  <c r="T16257" i="2"/>
  <c r="T16258" i="2"/>
  <c r="T16259" i="2"/>
  <c r="T16260" i="2"/>
  <c r="T16261" i="2"/>
  <c r="T16262" i="2"/>
  <c r="T16263" i="2"/>
  <c r="T16264" i="2"/>
  <c r="T16265" i="2"/>
  <c r="T16266" i="2"/>
  <c r="T16267" i="2"/>
  <c r="T16268" i="2"/>
  <c r="T16269" i="2"/>
  <c r="T16270" i="2"/>
  <c r="T16271" i="2"/>
  <c r="T16272" i="2"/>
  <c r="T16273" i="2"/>
  <c r="T16274" i="2"/>
  <c r="T16275" i="2"/>
  <c r="T16276" i="2"/>
  <c r="T16277" i="2"/>
  <c r="T16278" i="2"/>
  <c r="T16279" i="2"/>
  <c r="T16280" i="2"/>
  <c r="T16281" i="2"/>
  <c r="T16282" i="2"/>
  <c r="T16283" i="2"/>
  <c r="T16284" i="2"/>
  <c r="T16285" i="2"/>
  <c r="T16286" i="2"/>
  <c r="T16287" i="2"/>
  <c r="T16288" i="2"/>
  <c r="T16289" i="2"/>
  <c r="T16290" i="2"/>
  <c r="T16291" i="2"/>
  <c r="T16292" i="2"/>
  <c r="T16293" i="2"/>
  <c r="T16294" i="2"/>
  <c r="T16295" i="2"/>
  <c r="T16296" i="2"/>
  <c r="T16297" i="2"/>
  <c r="T16298" i="2"/>
  <c r="T16299" i="2"/>
  <c r="T16300" i="2"/>
  <c r="T16301" i="2"/>
  <c r="T16302" i="2"/>
  <c r="T16303" i="2"/>
  <c r="T16304" i="2"/>
  <c r="T16305" i="2"/>
  <c r="T16306" i="2"/>
  <c r="T16307" i="2"/>
  <c r="T16308" i="2"/>
  <c r="T16309" i="2"/>
  <c r="T16310" i="2"/>
  <c r="T16311" i="2"/>
  <c r="T16312" i="2"/>
  <c r="T16313" i="2"/>
  <c r="T16314" i="2"/>
  <c r="T16315" i="2"/>
  <c r="T16316" i="2"/>
  <c r="T16317" i="2"/>
  <c r="T16318" i="2"/>
  <c r="T16319" i="2"/>
  <c r="T16320" i="2"/>
  <c r="T16321" i="2"/>
  <c r="T16322" i="2"/>
  <c r="T16323" i="2"/>
  <c r="T16324" i="2"/>
  <c r="T16325" i="2"/>
  <c r="T16326" i="2"/>
  <c r="T16327" i="2"/>
  <c r="T16328" i="2"/>
  <c r="T16329" i="2"/>
  <c r="T16330" i="2"/>
  <c r="T16331" i="2"/>
  <c r="T16332" i="2"/>
  <c r="T16333" i="2"/>
  <c r="T16334" i="2"/>
  <c r="T16335" i="2"/>
  <c r="T16336" i="2"/>
  <c r="T16337" i="2"/>
  <c r="T16338" i="2"/>
  <c r="T16339" i="2"/>
  <c r="T16340" i="2"/>
  <c r="T16341" i="2"/>
  <c r="T16342" i="2"/>
  <c r="T16343" i="2"/>
  <c r="T16344" i="2"/>
  <c r="T16345" i="2"/>
  <c r="T16346" i="2"/>
  <c r="T16347" i="2"/>
  <c r="T16348" i="2"/>
  <c r="T16349" i="2"/>
  <c r="T16350" i="2"/>
  <c r="T16351" i="2"/>
  <c r="T16352" i="2"/>
  <c r="T16353" i="2"/>
  <c r="T16354" i="2"/>
  <c r="T16355" i="2"/>
  <c r="T16356" i="2"/>
  <c r="T16357" i="2"/>
  <c r="T16358" i="2"/>
  <c r="T16359" i="2"/>
  <c r="T16360" i="2"/>
  <c r="T16361" i="2"/>
  <c r="T16362" i="2"/>
  <c r="T16363" i="2"/>
  <c r="T16364" i="2"/>
  <c r="T16365" i="2"/>
  <c r="T16366" i="2"/>
  <c r="T16367" i="2"/>
  <c r="T16368" i="2"/>
  <c r="T16369" i="2"/>
  <c r="T16370" i="2"/>
  <c r="T16371" i="2"/>
  <c r="T16372" i="2"/>
  <c r="T16373" i="2"/>
  <c r="T16374" i="2"/>
  <c r="T16375" i="2"/>
  <c r="T16376" i="2"/>
  <c r="T16377" i="2"/>
  <c r="T16378" i="2"/>
  <c r="T16379" i="2"/>
  <c r="T16380" i="2"/>
  <c r="T16381" i="2"/>
  <c r="T16382" i="2"/>
  <c r="T16383" i="2"/>
  <c r="T16384" i="2"/>
  <c r="T16385" i="2"/>
  <c r="T16386" i="2"/>
  <c r="T16387" i="2"/>
  <c r="T16388" i="2"/>
  <c r="T16389" i="2"/>
  <c r="T16390" i="2"/>
  <c r="T16391" i="2"/>
  <c r="T16392" i="2"/>
  <c r="T16393" i="2"/>
  <c r="T16394" i="2"/>
  <c r="T16395" i="2"/>
  <c r="T16396" i="2"/>
  <c r="T16397" i="2"/>
  <c r="T16398" i="2"/>
  <c r="T16399" i="2"/>
  <c r="T16400" i="2"/>
  <c r="T16401" i="2"/>
  <c r="T16402" i="2"/>
  <c r="T16403" i="2"/>
  <c r="T16404" i="2"/>
  <c r="T16405" i="2"/>
  <c r="T16406" i="2"/>
  <c r="T16407" i="2"/>
  <c r="T16408" i="2"/>
  <c r="T16409" i="2"/>
  <c r="T16410" i="2"/>
  <c r="T16411" i="2"/>
  <c r="T16412" i="2"/>
  <c r="T16413" i="2"/>
  <c r="T16414" i="2"/>
  <c r="T16415" i="2"/>
  <c r="T16416" i="2"/>
  <c r="T16417" i="2"/>
  <c r="T16418" i="2"/>
  <c r="T16419" i="2"/>
  <c r="T16420" i="2"/>
  <c r="T16421" i="2"/>
  <c r="T16422" i="2"/>
  <c r="T16423" i="2"/>
  <c r="T16424" i="2"/>
  <c r="T16425" i="2"/>
  <c r="T16426" i="2"/>
  <c r="T16427" i="2"/>
  <c r="T16428" i="2"/>
  <c r="T16429" i="2"/>
  <c r="T16430" i="2"/>
  <c r="T16431" i="2"/>
  <c r="T16432" i="2"/>
  <c r="T16433" i="2"/>
  <c r="T16434" i="2"/>
  <c r="T16435" i="2"/>
  <c r="T16436" i="2"/>
  <c r="T16437" i="2"/>
  <c r="T16438" i="2"/>
  <c r="T16439" i="2"/>
  <c r="T16440" i="2"/>
  <c r="T16441" i="2"/>
  <c r="T16442" i="2"/>
  <c r="T16443" i="2"/>
  <c r="T16444" i="2"/>
  <c r="T16445" i="2"/>
  <c r="T16446" i="2"/>
  <c r="T16447" i="2"/>
  <c r="T16448" i="2"/>
  <c r="T16449" i="2"/>
  <c r="T16450" i="2"/>
  <c r="T16451" i="2"/>
  <c r="T16452" i="2"/>
  <c r="T16453" i="2"/>
  <c r="T16454" i="2"/>
  <c r="T16455" i="2"/>
  <c r="T16456" i="2"/>
  <c r="T16457" i="2"/>
  <c r="T16458" i="2"/>
  <c r="T16459" i="2"/>
  <c r="T16460" i="2"/>
  <c r="T16461" i="2"/>
  <c r="T16462" i="2"/>
  <c r="T16463" i="2"/>
  <c r="T16464" i="2"/>
  <c r="T16465" i="2"/>
  <c r="T16466" i="2"/>
  <c r="T16467" i="2"/>
  <c r="T16468" i="2"/>
  <c r="T16469" i="2"/>
  <c r="T16470" i="2"/>
  <c r="T16471" i="2"/>
  <c r="T16472" i="2"/>
  <c r="T16473" i="2"/>
  <c r="T16474" i="2"/>
  <c r="T16475" i="2"/>
  <c r="T16476" i="2"/>
  <c r="T16477" i="2"/>
  <c r="T16478" i="2"/>
  <c r="T16479" i="2"/>
  <c r="T16480" i="2"/>
  <c r="T16481" i="2"/>
  <c r="T16482" i="2"/>
  <c r="T16483" i="2"/>
  <c r="T16484" i="2"/>
  <c r="T16485" i="2"/>
  <c r="T16486" i="2"/>
  <c r="T16487" i="2"/>
  <c r="T16488" i="2"/>
  <c r="T16489" i="2"/>
  <c r="T16490" i="2"/>
  <c r="T16491" i="2"/>
  <c r="T16492" i="2"/>
  <c r="T16493" i="2"/>
  <c r="T16494" i="2"/>
  <c r="T16495" i="2"/>
  <c r="T16496" i="2"/>
  <c r="T16497" i="2"/>
  <c r="T16498" i="2"/>
  <c r="T16499" i="2"/>
  <c r="T16500" i="2"/>
  <c r="T16501" i="2"/>
  <c r="T16502" i="2"/>
  <c r="T16503" i="2"/>
  <c r="T16504" i="2"/>
  <c r="T16505" i="2"/>
  <c r="T16506" i="2"/>
  <c r="T16507" i="2"/>
  <c r="T16508" i="2"/>
  <c r="T16509" i="2"/>
  <c r="T16510" i="2"/>
  <c r="T16511" i="2"/>
  <c r="T16512" i="2"/>
  <c r="T16513" i="2"/>
  <c r="T16514" i="2"/>
  <c r="T16515" i="2"/>
  <c r="T16516" i="2"/>
  <c r="T16517" i="2"/>
  <c r="T16518" i="2"/>
  <c r="T16519" i="2"/>
  <c r="T16520" i="2"/>
  <c r="T16521" i="2"/>
  <c r="T16522" i="2"/>
  <c r="T16523" i="2"/>
  <c r="T16524" i="2"/>
  <c r="T16525" i="2"/>
  <c r="T16526" i="2"/>
  <c r="T16527" i="2"/>
  <c r="T16528" i="2"/>
  <c r="T16529" i="2"/>
  <c r="T16530" i="2"/>
  <c r="T16531" i="2"/>
  <c r="T16532" i="2"/>
  <c r="T16533" i="2"/>
  <c r="T16534" i="2"/>
  <c r="T16535" i="2"/>
  <c r="T16536" i="2"/>
  <c r="T16537" i="2"/>
  <c r="T16538" i="2"/>
  <c r="T16539" i="2"/>
  <c r="T16540" i="2"/>
  <c r="T16541" i="2"/>
  <c r="T16542" i="2"/>
  <c r="T16543" i="2"/>
  <c r="T16544" i="2"/>
  <c r="T16545" i="2"/>
  <c r="T16546" i="2"/>
  <c r="T16547" i="2"/>
  <c r="T16548" i="2"/>
  <c r="T16549" i="2"/>
  <c r="T16550" i="2"/>
  <c r="T16551" i="2"/>
  <c r="T16552" i="2"/>
  <c r="T16553" i="2"/>
  <c r="T16554" i="2"/>
  <c r="T16555" i="2"/>
  <c r="T16556" i="2"/>
  <c r="T16557" i="2"/>
  <c r="T16558" i="2"/>
  <c r="T16559" i="2"/>
  <c r="T16560" i="2"/>
  <c r="T16561" i="2"/>
  <c r="T16562" i="2"/>
  <c r="T16563" i="2"/>
  <c r="T16564" i="2"/>
  <c r="T16565" i="2"/>
  <c r="T16566" i="2"/>
  <c r="T16567" i="2"/>
  <c r="T16568" i="2"/>
  <c r="T16569" i="2"/>
  <c r="T16570" i="2"/>
  <c r="T16571" i="2"/>
  <c r="T16572" i="2"/>
  <c r="T16573" i="2"/>
  <c r="T16574" i="2"/>
  <c r="T16575" i="2"/>
  <c r="T16576" i="2"/>
  <c r="T16577" i="2"/>
  <c r="T16578" i="2"/>
  <c r="T16579" i="2"/>
  <c r="T16580" i="2"/>
  <c r="T16581" i="2"/>
  <c r="T16582" i="2"/>
  <c r="T16583" i="2"/>
  <c r="T16584" i="2"/>
  <c r="T16585" i="2"/>
  <c r="T16586" i="2"/>
  <c r="T16587" i="2"/>
  <c r="T16588" i="2"/>
  <c r="T16589" i="2"/>
  <c r="T16590" i="2"/>
  <c r="T16591" i="2"/>
  <c r="T16592" i="2"/>
  <c r="T16593" i="2"/>
  <c r="T16594" i="2"/>
  <c r="T16595" i="2"/>
  <c r="T16596" i="2"/>
  <c r="T16597" i="2"/>
  <c r="T16598" i="2"/>
  <c r="T16599" i="2"/>
  <c r="T16600" i="2"/>
  <c r="T16601" i="2"/>
  <c r="T16602" i="2"/>
  <c r="T16603" i="2"/>
  <c r="T16604" i="2"/>
  <c r="T16605" i="2"/>
  <c r="T16606" i="2"/>
  <c r="T16607" i="2"/>
  <c r="T16608" i="2"/>
  <c r="T16609" i="2"/>
  <c r="T16610" i="2"/>
  <c r="T16611" i="2"/>
  <c r="T16612" i="2"/>
  <c r="T16613" i="2"/>
  <c r="T16614" i="2"/>
  <c r="T16615" i="2"/>
  <c r="T16616" i="2"/>
  <c r="T16617" i="2"/>
  <c r="T16618" i="2"/>
  <c r="T16619" i="2"/>
  <c r="T16620" i="2"/>
  <c r="T16621" i="2"/>
  <c r="T16622" i="2"/>
  <c r="T16623" i="2"/>
  <c r="T16624" i="2"/>
  <c r="T16625" i="2"/>
  <c r="T16626" i="2"/>
  <c r="T16627" i="2"/>
  <c r="T16628" i="2"/>
  <c r="T16629" i="2"/>
  <c r="T16630" i="2"/>
  <c r="T16631" i="2"/>
  <c r="T16632" i="2"/>
  <c r="T16633" i="2"/>
  <c r="T16634" i="2"/>
  <c r="T16635" i="2"/>
  <c r="T16636" i="2"/>
  <c r="T16637" i="2"/>
  <c r="T16638" i="2"/>
  <c r="T16639" i="2"/>
  <c r="T16640" i="2"/>
  <c r="T16641" i="2"/>
  <c r="T16642" i="2"/>
  <c r="T16643" i="2"/>
  <c r="T16644" i="2"/>
  <c r="T16645" i="2"/>
  <c r="T16646" i="2"/>
  <c r="T16647" i="2"/>
  <c r="T16648" i="2"/>
  <c r="T16649" i="2"/>
  <c r="T16650" i="2"/>
  <c r="T16651" i="2"/>
  <c r="T16652" i="2"/>
  <c r="T16653" i="2"/>
  <c r="T16654" i="2"/>
  <c r="T16655" i="2"/>
  <c r="T16656" i="2"/>
  <c r="T16657" i="2"/>
  <c r="T16658" i="2"/>
  <c r="T16659" i="2"/>
  <c r="T16660" i="2"/>
  <c r="T16661" i="2"/>
  <c r="T16662" i="2"/>
  <c r="T16663" i="2"/>
  <c r="T16664" i="2"/>
  <c r="T16665" i="2"/>
  <c r="T16666" i="2"/>
  <c r="T16667" i="2"/>
  <c r="T16668" i="2"/>
  <c r="T16669" i="2"/>
  <c r="T16670" i="2"/>
  <c r="T16671" i="2"/>
  <c r="T16672" i="2"/>
  <c r="T16673" i="2"/>
  <c r="T16674" i="2"/>
  <c r="T16675" i="2"/>
  <c r="T16676" i="2"/>
  <c r="T16677" i="2"/>
  <c r="T16678" i="2"/>
  <c r="T16679" i="2"/>
  <c r="T16680" i="2"/>
  <c r="T16681" i="2"/>
  <c r="T16682" i="2"/>
  <c r="T16683" i="2"/>
  <c r="T16684" i="2"/>
  <c r="T16685" i="2"/>
  <c r="T16686" i="2"/>
  <c r="T16687" i="2"/>
  <c r="T16688" i="2"/>
  <c r="T16689" i="2"/>
  <c r="T16690" i="2"/>
  <c r="T16691" i="2"/>
  <c r="T16692" i="2"/>
  <c r="T16693" i="2"/>
  <c r="T16694" i="2"/>
  <c r="T16695" i="2"/>
  <c r="T16696" i="2"/>
  <c r="T16697" i="2"/>
  <c r="T16698" i="2"/>
  <c r="T16699" i="2"/>
  <c r="T16700" i="2"/>
  <c r="T16701" i="2"/>
  <c r="T16702" i="2"/>
  <c r="T16703" i="2"/>
  <c r="T16704" i="2"/>
  <c r="T16705" i="2"/>
  <c r="T16706" i="2"/>
  <c r="T16707" i="2"/>
  <c r="T16708" i="2"/>
  <c r="T16709" i="2"/>
  <c r="T16710" i="2"/>
  <c r="T16711" i="2"/>
  <c r="T16712" i="2"/>
  <c r="T16713" i="2"/>
  <c r="T16714" i="2"/>
  <c r="T16715" i="2"/>
  <c r="T16716" i="2"/>
  <c r="T16717" i="2"/>
  <c r="T16718" i="2"/>
  <c r="T16719" i="2"/>
  <c r="T16720" i="2"/>
  <c r="T16721" i="2"/>
  <c r="T16722" i="2"/>
  <c r="T16723" i="2"/>
  <c r="T16724" i="2"/>
  <c r="T16725" i="2"/>
  <c r="T16726" i="2"/>
  <c r="T16727" i="2"/>
  <c r="T16728" i="2"/>
  <c r="T16729" i="2"/>
  <c r="T16730" i="2"/>
  <c r="T16731" i="2"/>
  <c r="T16732" i="2"/>
  <c r="T16733" i="2"/>
  <c r="T16734" i="2"/>
  <c r="T16735" i="2"/>
  <c r="T16736" i="2"/>
  <c r="T16737" i="2"/>
  <c r="T16738" i="2"/>
  <c r="T16739" i="2"/>
  <c r="T16740" i="2"/>
  <c r="T16741" i="2"/>
  <c r="T16742" i="2"/>
  <c r="T16743" i="2"/>
  <c r="T16744" i="2"/>
  <c r="T16745" i="2"/>
  <c r="T16746" i="2"/>
  <c r="T16747" i="2"/>
  <c r="T16748" i="2"/>
  <c r="T16749" i="2"/>
  <c r="T16750" i="2"/>
  <c r="T16751" i="2"/>
  <c r="T16752" i="2"/>
  <c r="T16753" i="2"/>
  <c r="T16754" i="2"/>
  <c r="T16755" i="2"/>
  <c r="T16756" i="2"/>
  <c r="T16757" i="2"/>
  <c r="T16758" i="2"/>
  <c r="T16759" i="2"/>
  <c r="T16760" i="2"/>
  <c r="T16761" i="2"/>
  <c r="T16762" i="2"/>
  <c r="T16763" i="2"/>
  <c r="T16764" i="2"/>
  <c r="T16765" i="2"/>
  <c r="T16766" i="2"/>
  <c r="T16767" i="2"/>
  <c r="T16768" i="2"/>
  <c r="T16769" i="2"/>
  <c r="T16770" i="2"/>
  <c r="T16771" i="2"/>
  <c r="T16772" i="2"/>
  <c r="T16773" i="2"/>
  <c r="T16774" i="2"/>
  <c r="T16775" i="2"/>
  <c r="T16776" i="2"/>
  <c r="T16777" i="2"/>
  <c r="T16778" i="2"/>
  <c r="T16779" i="2"/>
  <c r="T16780" i="2"/>
  <c r="T16781" i="2"/>
  <c r="T16782" i="2"/>
  <c r="T16783" i="2"/>
  <c r="T16784" i="2"/>
  <c r="T16785" i="2"/>
  <c r="T16786" i="2"/>
  <c r="T16787" i="2"/>
  <c r="T16788" i="2"/>
  <c r="T16789" i="2"/>
  <c r="T16790" i="2"/>
  <c r="T16791" i="2"/>
  <c r="T16792" i="2"/>
  <c r="T16793" i="2"/>
  <c r="T16794" i="2"/>
  <c r="T16795" i="2"/>
  <c r="T16796" i="2"/>
  <c r="T16797" i="2"/>
  <c r="T16798" i="2"/>
  <c r="T16799" i="2"/>
  <c r="T16800" i="2"/>
  <c r="T16801" i="2"/>
  <c r="T16802" i="2"/>
  <c r="T16803" i="2"/>
  <c r="T16804" i="2"/>
  <c r="T16805" i="2"/>
  <c r="T16806" i="2"/>
  <c r="T16807" i="2"/>
  <c r="T16808" i="2"/>
  <c r="T16809" i="2"/>
  <c r="T16810" i="2"/>
  <c r="T16811" i="2"/>
  <c r="T16812" i="2"/>
  <c r="T16813" i="2"/>
  <c r="T16814" i="2"/>
  <c r="T16815" i="2"/>
  <c r="T16816" i="2"/>
  <c r="T16817" i="2"/>
  <c r="T16818" i="2"/>
  <c r="T16819" i="2"/>
  <c r="T16820" i="2"/>
  <c r="T16821" i="2"/>
  <c r="T16822" i="2"/>
  <c r="T16823" i="2"/>
  <c r="T16824" i="2"/>
  <c r="T16825" i="2"/>
  <c r="T16826" i="2"/>
  <c r="T16827" i="2"/>
  <c r="T16828" i="2"/>
  <c r="T16829" i="2"/>
  <c r="T16830" i="2"/>
  <c r="T16831" i="2"/>
  <c r="T16832" i="2"/>
  <c r="T16833" i="2"/>
  <c r="T16834" i="2"/>
  <c r="T16835" i="2"/>
  <c r="T16836" i="2"/>
  <c r="T16837" i="2"/>
  <c r="T16838" i="2"/>
  <c r="T16839" i="2"/>
  <c r="T16840" i="2"/>
  <c r="T16841" i="2"/>
  <c r="T16842" i="2"/>
  <c r="T16843" i="2"/>
  <c r="T16844" i="2"/>
  <c r="T16845" i="2"/>
  <c r="T16846" i="2"/>
  <c r="T16847" i="2"/>
  <c r="T16848" i="2"/>
  <c r="T16849" i="2"/>
  <c r="T16850" i="2"/>
  <c r="T16851" i="2"/>
  <c r="T16852" i="2"/>
  <c r="T16853" i="2"/>
  <c r="T16854" i="2"/>
  <c r="T16855" i="2"/>
  <c r="T16856" i="2"/>
  <c r="T16857" i="2"/>
  <c r="T16858" i="2"/>
  <c r="T16859" i="2"/>
  <c r="T16860" i="2"/>
  <c r="T16861" i="2"/>
  <c r="T16862" i="2"/>
  <c r="T16863" i="2"/>
  <c r="T16864" i="2"/>
  <c r="T16865" i="2"/>
  <c r="T16866" i="2"/>
  <c r="T16867" i="2"/>
  <c r="T16868" i="2"/>
  <c r="T16869" i="2"/>
  <c r="T16870" i="2"/>
  <c r="T16871" i="2"/>
  <c r="T16872" i="2"/>
  <c r="T16873" i="2"/>
  <c r="T16874" i="2"/>
  <c r="T16875" i="2"/>
  <c r="T16876" i="2"/>
  <c r="T16877" i="2"/>
  <c r="T16878" i="2"/>
  <c r="T16879" i="2"/>
  <c r="T16880" i="2"/>
  <c r="T16881" i="2"/>
  <c r="T16882" i="2"/>
  <c r="T16883" i="2"/>
  <c r="T16884" i="2"/>
  <c r="T16885" i="2"/>
  <c r="T16886" i="2"/>
  <c r="T16887" i="2"/>
  <c r="T16888" i="2"/>
  <c r="T16889" i="2"/>
  <c r="T16890" i="2"/>
  <c r="T16891" i="2"/>
  <c r="T16892" i="2"/>
  <c r="T16893" i="2"/>
  <c r="T16894" i="2"/>
  <c r="T16895" i="2"/>
  <c r="T16896" i="2"/>
  <c r="T16897" i="2"/>
  <c r="T16898" i="2"/>
  <c r="T16899" i="2"/>
  <c r="T16900" i="2"/>
  <c r="T16901" i="2"/>
  <c r="T16902" i="2"/>
  <c r="T16903" i="2"/>
  <c r="T16904" i="2"/>
  <c r="T16905" i="2"/>
  <c r="T16906" i="2"/>
  <c r="T16907" i="2"/>
  <c r="T16908" i="2"/>
  <c r="T16909" i="2"/>
  <c r="T16910" i="2"/>
  <c r="T16911" i="2"/>
  <c r="T16912" i="2"/>
  <c r="T16913" i="2"/>
  <c r="T16914" i="2"/>
  <c r="T16915" i="2"/>
  <c r="T16916" i="2"/>
  <c r="T16917" i="2"/>
  <c r="T16918" i="2"/>
  <c r="T16919" i="2"/>
  <c r="T16920" i="2"/>
  <c r="T16921" i="2"/>
  <c r="T16922" i="2"/>
  <c r="T16923" i="2"/>
  <c r="T16924" i="2"/>
  <c r="T16925" i="2"/>
  <c r="T16926" i="2"/>
  <c r="T16927" i="2"/>
  <c r="T16928" i="2"/>
  <c r="T16929" i="2"/>
  <c r="T16930" i="2"/>
  <c r="T16931" i="2"/>
  <c r="T16932" i="2"/>
  <c r="T16933" i="2"/>
  <c r="T16934" i="2"/>
  <c r="T16935" i="2"/>
  <c r="T16936" i="2"/>
  <c r="T16937" i="2"/>
  <c r="T16938" i="2"/>
  <c r="T16939" i="2"/>
  <c r="T16940" i="2"/>
  <c r="T16941" i="2"/>
  <c r="T16942" i="2"/>
  <c r="T16943" i="2"/>
  <c r="T16944" i="2"/>
  <c r="T16945" i="2"/>
  <c r="T16946" i="2"/>
  <c r="T16947" i="2"/>
  <c r="T16948" i="2"/>
  <c r="T16949" i="2"/>
  <c r="T16950" i="2"/>
  <c r="T16951" i="2"/>
  <c r="T16952" i="2"/>
  <c r="T16953" i="2"/>
  <c r="T16954" i="2"/>
  <c r="T16955" i="2"/>
  <c r="T16956" i="2"/>
  <c r="T16957" i="2"/>
  <c r="T16958" i="2"/>
  <c r="T16959" i="2"/>
  <c r="T16960" i="2"/>
  <c r="T16961" i="2"/>
  <c r="T16962" i="2"/>
  <c r="T16963" i="2"/>
  <c r="T16964" i="2"/>
  <c r="T16965" i="2"/>
  <c r="T16966" i="2"/>
  <c r="T16967" i="2"/>
  <c r="T16968" i="2"/>
  <c r="T16969" i="2"/>
  <c r="T16970" i="2"/>
  <c r="T16971" i="2"/>
  <c r="T16972" i="2"/>
  <c r="T16973" i="2"/>
  <c r="T16974" i="2"/>
  <c r="T16975" i="2"/>
  <c r="T16976" i="2"/>
  <c r="T16977" i="2"/>
  <c r="T16978" i="2"/>
  <c r="T16979" i="2"/>
  <c r="T16980" i="2"/>
  <c r="T16981" i="2"/>
  <c r="T16982" i="2"/>
  <c r="T16983" i="2"/>
  <c r="T16984" i="2"/>
  <c r="T16985" i="2"/>
  <c r="T16986" i="2"/>
  <c r="T16987" i="2"/>
  <c r="T16988" i="2"/>
  <c r="T16989" i="2"/>
  <c r="T16990" i="2"/>
  <c r="T16991" i="2"/>
  <c r="T16992" i="2"/>
  <c r="T16993" i="2"/>
  <c r="T16994" i="2"/>
  <c r="T16995" i="2"/>
  <c r="T16996" i="2"/>
  <c r="T16997" i="2"/>
  <c r="T16998" i="2"/>
  <c r="T16999" i="2"/>
  <c r="T17000" i="2"/>
  <c r="T17001" i="2"/>
  <c r="T17002" i="2"/>
  <c r="T17003" i="2"/>
  <c r="T17004" i="2"/>
  <c r="T17005" i="2"/>
  <c r="T17006" i="2"/>
  <c r="T17007" i="2"/>
  <c r="T17008" i="2"/>
  <c r="T17009" i="2"/>
  <c r="T17010" i="2"/>
  <c r="T17011" i="2"/>
  <c r="T17012" i="2"/>
  <c r="T17013" i="2"/>
  <c r="T17014" i="2"/>
  <c r="T17015" i="2"/>
  <c r="T17016" i="2"/>
  <c r="T17017" i="2"/>
  <c r="T17018" i="2"/>
  <c r="T17019" i="2"/>
  <c r="T17020" i="2"/>
  <c r="T17021" i="2"/>
  <c r="T17022" i="2"/>
  <c r="T17023" i="2"/>
  <c r="T17024" i="2"/>
  <c r="T17025" i="2"/>
  <c r="T17026" i="2"/>
  <c r="T17027" i="2"/>
  <c r="T17028" i="2"/>
  <c r="T17029" i="2"/>
  <c r="T17030" i="2"/>
  <c r="T17031" i="2"/>
  <c r="T17032" i="2"/>
  <c r="T17033" i="2"/>
  <c r="T17034" i="2"/>
  <c r="T17035" i="2"/>
  <c r="T17036" i="2"/>
  <c r="T17037" i="2"/>
  <c r="T17038" i="2"/>
  <c r="T17039" i="2"/>
  <c r="T17040" i="2"/>
  <c r="T17041" i="2"/>
  <c r="T17042" i="2"/>
  <c r="T17043" i="2"/>
  <c r="T17044" i="2"/>
  <c r="T17045" i="2"/>
  <c r="T17046" i="2"/>
  <c r="T17047" i="2"/>
  <c r="T17048" i="2"/>
  <c r="T17049" i="2"/>
  <c r="T17050" i="2"/>
  <c r="T17051" i="2"/>
  <c r="T17052" i="2"/>
  <c r="T17053" i="2"/>
  <c r="T17054" i="2"/>
  <c r="T17055" i="2"/>
  <c r="T17056" i="2"/>
  <c r="T17057" i="2"/>
  <c r="T17058" i="2"/>
  <c r="T17059" i="2"/>
  <c r="T17060" i="2"/>
  <c r="T17061" i="2"/>
  <c r="T17062" i="2"/>
  <c r="T17063" i="2"/>
  <c r="T17064" i="2"/>
  <c r="T17065" i="2"/>
  <c r="T17066" i="2"/>
  <c r="T17067" i="2"/>
  <c r="T17068" i="2"/>
  <c r="T17069" i="2"/>
  <c r="T17070" i="2"/>
  <c r="T17071" i="2"/>
  <c r="T17072" i="2"/>
  <c r="T17073" i="2"/>
  <c r="T17074" i="2"/>
  <c r="T17075" i="2"/>
  <c r="T17076" i="2"/>
  <c r="T17077" i="2"/>
  <c r="T17078" i="2"/>
  <c r="T17079" i="2"/>
  <c r="T17080" i="2"/>
  <c r="T17081" i="2"/>
  <c r="T17082" i="2"/>
  <c r="T17083" i="2"/>
  <c r="T17084" i="2"/>
  <c r="T17085" i="2"/>
  <c r="T17086" i="2"/>
  <c r="T17087" i="2"/>
  <c r="T17088" i="2"/>
  <c r="T17089" i="2"/>
  <c r="T17090" i="2"/>
  <c r="T17091" i="2"/>
  <c r="T17092" i="2"/>
  <c r="T17093" i="2"/>
  <c r="T17094" i="2"/>
  <c r="T17095" i="2"/>
  <c r="T17096" i="2"/>
  <c r="T17097" i="2"/>
  <c r="T17098" i="2"/>
  <c r="T17099" i="2"/>
  <c r="T17100" i="2"/>
  <c r="T17101" i="2"/>
  <c r="T17102" i="2"/>
  <c r="T17103" i="2"/>
  <c r="T17104" i="2"/>
  <c r="T17105" i="2"/>
  <c r="T17106" i="2"/>
  <c r="T17107" i="2"/>
  <c r="T17108" i="2"/>
  <c r="T17109" i="2"/>
  <c r="T17110" i="2"/>
  <c r="T17111" i="2"/>
  <c r="T17112" i="2"/>
  <c r="T17113" i="2"/>
  <c r="T17114" i="2"/>
  <c r="T17115" i="2"/>
  <c r="T17116" i="2"/>
  <c r="T17117" i="2"/>
  <c r="T17118" i="2"/>
  <c r="T17119" i="2"/>
  <c r="T17120" i="2"/>
  <c r="T17121" i="2"/>
  <c r="T17122" i="2"/>
  <c r="T17123" i="2"/>
  <c r="T17124" i="2"/>
  <c r="T17125" i="2"/>
  <c r="T17126" i="2"/>
  <c r="T17127" i="2"/>
  <c r="T17128" i="2"/>
  <c r="T17129" i="2"/>
  <c r="T17130" i="2"/>
  <c r="T17131" i="2"/>
  <c r="T17132" i="2"/>
  <c r="T17133" i="2"/>
  <c r="T17134" i="2"/>
  <c r="T17135" i="2"/>
  <c r="T17136" i="2"/>
  <c r="T17137" i="2"/>
  <c r="T17138" i="2"/>
  <c r="T17139" i="2"/>
  <c r="T17140" i="2"/>
  <c r="T17141" i="2"/>
  <c r="T17142" i="2"/>
  <c r="T17143" i="2"/>
  <c r="T17144" i="2"/>
  <c r="T17145" i="2"/>
  <c r="T17146" i="2"/>
  <c r="T17147" i="2"/>
  <c r="T17148" i="2"/>
  <c r="T17149" i="2"/>
  <c r="T17150" i="2"/>
  <c r="T17151" i="2"/>
  <c r="T17152" i="2"/>
  <c r="T17153" i="2"/>
  <c r="T17154" i="2"/>
  <c r="T17155" i="2"/>
  <c r="T17156" i="2"/>
  <c r="T17157" i="2"/>
  <c r="T17158" i="2"/>
  <c r="T17159" i="2"/>
  <c r="T17160" i="2"/>
  <c r="T17161" i="2"/>
  <c r="T17162" i="2"/>
  <c r="T17163" i="2"/>
  <c r="T17164" i="2"/>
  <c r="T17165" i="2"/>
  <c r="T17166" i="2"/>
  <c r="T17167" i="2"/>
  <c r="T17168" i="2"/>
  <c r="T17169" i="2"/>
  <c r="T17170" i="2"/>
  <c r="T17171" i="2"/>
  <c r="T17172" i="2"/>
  <c r="T17173" i="2"/>
  <c r="T17174" i="2"/>
  <c r="T17175" i="2"/>
  <c r="T17176" i="2"/>
  <c r="T17177" i="2"/>
  <c r="T17178" i="2"/>
  <c r="T17179" i="2"/>
  <c r="T17180" i="2"/>
  <c r="T17181" i="2"/>
  <c r="T17182" i="2"/>
  <c r="T17183" i="2"/>
  <c r="T17184" i="2"/>
  <c r="T17185" i="2"/>
  <c r="T17186" i="2"/>
  <c r="T17187" i="2"/>
  <c r="T17188" i="2"/>
  <c r="T17189" i="2"/>
  <c r="T17190" i="2"/>
  <c r="T17191" i="2"/>
  <c r="T17192" i="2"/>
  <c r="T17193" i="2"/>
  <c r="T17194" i="2"/>
  <c r="T17195" i="2"/>
  <c r="T17196" i="2"/>
  <c r="T17197" i="2"/>
  <c r="T17198" i="2"/>
  <c r="T17199" i="2"/>
  <c r="T17200" i="2"/>
  <c r="T17201" i="2"/>
  <c r="T17202" i="2"/>
  <c r="T17203" i="2"/>
  <c r="T17204" i="2"/>
  <c r="T17205" i="2"/>
  <c r="T17206" i="2"/>
  <c r="T17207" i="2"/>
  <c r="T17208" i="2"/>
  <c r="T17209" i="2"/>
  <c r="T17210" i="2"/>
  <c r="T17211" i="2"/>
  <c r="T17212" i="2"/>
  <c r="T17213" i="2"/>
  <c r="T17214" i="2"/>
  <c r="T17215" i="2"/>
  <c r="T17216" i="2"/>
  <c r="T17217" i="2"/>
  <c r="T17218" i="2"/>
  <c r="T17219" i="2"/>
  <c r="T17220" i="2"/>
  <c r="T17221" i="2"/>
  <c r="T17222" i="2"/>
  <c r="T17223" i="2"/>
  <c r="T17224" i="2"/>
  <c r="T17225" i="2"/>
  <c r="T17226" i="2"/>
  <c r="T17227" i="2"/>
  <c r="T17228" i="2"/>
  <c r="T17229" i="2"/>
  <c r="T17230" i="2"/>
  <c r="T17231" i="2"/>
  <c r="T17232" i="2"/>
  <c r="T17233" i="2"/>
  <c r="T17234" i="2"/>
  <c r="T17235" i="2"/>
  <c r="T17236" i="2"/>
  <c r="T17237" i="2"/>
  <c r="T17238" i="2"/>
  <c r="T17239" i="2"/>
  <c r="T17240" i="2"/>
  <c r="T17241" i="2"/>
  <c r="T17242" i="2"/>
  <c r="T17243" i="2"/>
  <c r="T17244" i="2"/>
  <c r="T17245" i="2"/>
  <c r="T17246" i="2"/>
  <c r="T17247" i="2"/>
  <c r="T17248" i="2"/>
  <c r="T17249" i="2"/>
  <c r="T17250" i="2"/>
  <c r="T17251" i="2"/>
  <c r="T17252" i="2"/>
  <c r="T17253" i="2"/>
  <c r="T17254" i="2"/>
  <c r="T17255" i="2"/>
  <c r="T17256" i="2"/>
  <c r="T17257" i="2"/>
  <c r="T17258" i="2"/>
  <c r="T17259" i="2"/>
  <c r="T17260" i="2"/>
  <c r="T17261" i="2"/>
  <c r="T17262" i="2"/>
  <c r="T17263" i="2"/>
  <c r="T17264" i="2"/>
  <c r="T17265" i="2"/>
  <c r="T17266" i="2"/>
  <c r="T17267" i="2"/>
  <c r="T17268" i="2"/>
  <c r="T17269" i="2"/>
  <c r="T17270" i="2"/>
  <c r="T17271" i="2"/>
  <c r="T17272" i="2"/>
  <c r="T17273" i="2"/>
  <c r="T17274" i="2"/>
  <c r="T17275" i="2"/>
  <c r="T17276" i="2"/>
  <c r="T17277" i="2"/>
  <c r="T17278" i="2"/>
  <c r="T17279" i="2"/>
  <c r="T17280" i="2"/>
  <c r="T17281" i="2"/>
  <c r="T17282" i="2"/>
  <c r="T17283" i="2"/>
  <c r="T17284" i="2"/>
  <c r="T17285" i="2"/>
  <c r="T17286" i="2"/>
  <c r="T17287" i="2"/>
  <c r="T17288" i="2"/>
  <c r="T17289" i="2"/>
  <c r="T17290" i="2"/>
  <c r="T17291" i="2"/>
  <c r="T17292" i="2"/>
  <c r="T17293" i="2"/>
  <c r="T17294" i="2"/>
  <c r="T17295" i="2"/>
  <c r="T17296" i="2"/>
  <c r="T17297" i="2"/>
  <c r="T17298" i="2"/>
  <c r="T17299" i="2"/>
  <c r="T17300" i="2"/>
  <c r="T17301" i="2"/>
  <c r="T17302" i="2"/>
  <c r="T17303" i="2"/>
  <c r="T17304" i="2"/>
  <c r="T17305" i="2"/>
  <c r="T17306" i="2"/>
  <c r="T17307" i="2"/>
  <c r="T17308" i="2"/>
  <c r="T17309" i="2"/>
  <c r="T17310" i="2"/>
  <c r="T17311" i="2"/>
  <c r="T17312" i="2"/>
  <c r="T17313" i="2"/>
  <c r="T17314" i="2"/>
  <c r="T17315" i="2"/>
  <c r="T17316" i="2"/>
  <c r="T17317" i="2"/>
  <c r="T17318" i="2"/>
  <c r="T17319" i="2"/>
  <c r="T17320" i="2"/>
  <c r="T17321" i="2"/>
  <c r="T17322" i="2"/>
  <c r="T17323" i="2"/>
  <c r="T17324" i="2"/>
  <c r="T17325" i="2"/>
  <c r="T17326" i="2"/>
  <c r="T17327" i="2"/>
  <c r="T17328" i="2"/>
  <c r="T17329" i="2"/>
  <c r="T17330" i="2"/>
  <c r="T17331" i="2"/>
  <c r="T17332" i="2"/>
  <c r="T17333" i="2"/>
  <c r="T17334" i="2"/>
  <c r="T17335" i="2"/>
  <c r="T17336" i="2"/>
  <c r="T17337" i="2"/>
  <c r="T17338" i="2"/>
  <c r="T17339" i="2"/>
  <c r="T17340" i="2"/>
  <c r="T17341" i="2"/>
  <c r="T17342" i="2"/>
  <c r="T17343" i="2"/>
  <c r="T17344" i="2"/>
  <c r="T17345" i="2"/>
  <c r="T17346" i="2"/>
  <c r="T17347" i="2"/>
  <c r="T17348" i="2"/>
  <c r="T17349" i="2"/>
  <c r="T17350" i="2"/>
  <c r="T17351" i="2"/>
  <c r="T17352" i="2"/>
  <c r="T17353" i="2"/>
  <c r="T17354" i="2"/>
  <c r="T17355" i="2"/>
  <c r="T17356" i="2"/>
  <c r="T17357" i="2"/>
  <c r="T17358" i="2"/>
  <c r="T17359" i="2"/>
  <c r="T17360" i="2"/>
  <c r="T17361" i="2"/>
  <c r="T17362" i="2"/>
  <c r="T17363" i="2"/>
  <c r="T17364" i="2"/>
  <c r="T17365" i="2"/>
  <c r="T17366" i="2"/>
  <c r="T17367" i="2"/>
  <c r="T17368" i="2"/>
  <c r="T17369" i="2"/>
  <c r="T17370" i="2"/>
  <c r="T17371" i="2"/>
  <c r="T17372" i="2"/>
  <c r="T17373" i="2"/>
  <c r="T17374" i="2"/>
  <c r="T17375" i="2"/>
  <c r="T17376" i="2"/>
  <c r="T17377" i="2"/>
  <c r="T17378" i="2"/>
  <c r="T17379" i="2"/>
  <c r="T17380" i="2"/>
  <c r="T17381" i="2"/>
  <c r="T17382" i="2"/>
  <c r="T17383" i="2"/>
  <c r="T17384" i="2"/>
  <c r="T17385" i="2"/>
  <c r="T17386" i="2"/>
  <c r="T17387" i="2"/>
  <c r="T17388" i="2"/>
  <c r="T17389" i="2"/>
  <c r="T17390" i="2"/>
  <c r="T17391" i="2"/>
  <c r="T17392" i="2"/>
  <c r="T17393" i="2"/>
  <c r="T17394" i="2"/>
  <c r="T17395" i="2"/>
  <c r="T17396" i="2"/>
  <c r="T17397" i="2"/>
  <c r="T17398" i="2"/>
  <c r="T17399" i="2"/>
  <c r="T17400" i="2"/>
  <c r="T17401" i="2"/>
  <c r="T17402" i="2"/>
  <c r="T17403" i="2"/>
  <c r="T17404" i="2"/>
  <c r="T17405" i="2"/>
  <c r="T17406" i="2"/>
  <c r="T17407" i="2"/>
  <c r="T17408" i="2"/>
  <c r="T17409" i="2"/>
  <c r="T17410" i="2"/>
  <c r="T17411" i="2"/>
  <c r="T17412" i="2"/>
  <c r="T17413" i="2"/>
  <c r="T17414" i="2"/>
  <c r="T17415" i="2"/>
  <c r="T17416" i="2"/>
  <c r="T17417" i="2"/>
  <c r="T17418" i="2"/>
  <c r="T17419" i="2"/>
  <c r="T17420" i="2"/>
  <c r="T17421" i="2"/>
  <c r="T17422" i="2"/>
  <c r="T17423" i="2"/>
  <c r="T17424" i="2"/>
  <c r="T17425" i="2"/>
  <c r="T17426" i="2"/>
  <c r="T17427" i="2"/>
  <c r="T17428" i="2"/>
  <c r="T17429" i="2"/>
  <c r="T17430" i="2"/>
  <c r="T17431" i="2"/>
  <c r="T17432" i="2"/>
  <c r="T17433" i="2"/>
  <c r="T17434" i="2"/>
  <c r="T17435" i="2"/>
  <c r="T17436" i="2"/>
  <c r="T17437" i="2"/>
  <c r="T17438" i="2"/>
  <c r="T17439" i="2"/>
  <c r="T17440" i="2"/>
  <c r="T17441" i="2"/>
  <c r="T17442" i="2"/>
  <c r="T17443" i="2"/>
  <c r="T17444" i="2"/>
  <c r="T17445" i="2"/>
  <c r="T17446" i="2"/>
  <c r="T17447" i="2"/>
  <c r="T17448" i="2"/>
  <c r="T17449" i="2"/>
  <c r="T17450" i="2"/>
  <c r="T17451" i="2"/>
  <c r="T17452" i="2"/>
  <c r="T17453" i="2"/>
  <c r="T17454" i="2"/>
  <c r="T17455" i="2"/>
  <c r="T17456" i="2"/>
  <c r="T17457" i="2"/>
  <c r="T17458" i="2"/>
  <c r="T17459" i="2"/>
  <c r="T17460" i="2"/>
  <c r="T17461" i="2"/>
  <c r="T17462" i="2"/>
  <c r="T17463" i="2"/>
  <c r="T17464" i="2"/>
  <c r="T17465" i="2"/>
  <c r="T17466" i="2"/>
  <c r="T17467" i="2"/>
  <c r="T17468" i="2"/>
  <c r="T17469" i="2"/>
  <c r="T17470" i="2"/>
  <c r="T17471" i="2"/>
  <c r="T17472" i="2"/>
  <c r="T17473" i="2"/>
  <c r="T17474" i="2"/>
  <c r="T17475" i="2"/>
  <c r="T17476" i="2"/>
  <c r="T17477" i="2"/>
  <c r="T17478" i="2"/>
  <c r="A5" i="14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H4" i="8" a="1"/>
  <c r="D5" i="8" a="1"/>
  <c r="D6" i="8" a="1"/>
  <c r="D4" i="8" a="1"/>
  <c r="C5" i="8" a="1"/>
  <c r="C6" i="8" a="1"/>
  <c r="C4" i="8" a="1"/>
  <c r="K2" i="5" a="1"/>
  <c r="J2" i="5" a="1"/>
  <c r="I2" i="5" a="1"/>
  <c r="E2" i="5" a="1"/>
  <c r="D2" i="5" a="1"/>
  <c r="C2" i="5" a="1"/>
  <c r="B2" i="5" a="1"/>
  <c r="A2" i="5" a="1"/>
  <c r="T230" i="2" l="1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E5" i="14"/>
  <c r="B12" i="5"/>
  <c r="B11" i="5"/>
  <c r="C5" i="14"/>
  <c r="G5" i="14" s="1"/>
  <c r="G92" i="11"/>
  <c r="G94" i="11" s="1"/>
  <c r="G91" i="11"/>
  <c r="G93" i="11" s="1"/>
  <c r="J5" i="8" a="1"/>
  <c r="J6" i="8" a="1"/>
  <c r="J4" i="8" a="1"/>
  <c r="I5" i="8" a="1"/>
  <c r="I6" i="8" a="1"/>
  <c r="I4" i="8" a="1"/>
  <c r="H5" i="8" a="1"/>
  <c r="H6" i="8" a="1"/>
  <c r="B5" i="8" a="1"/>
  <c r="E5" i="8" s="1"/>
  <c r="B6" i="8" a="1"/>
  <c r="E6" i="8" s="1"/>
  <c r="B4" i="8" a="1"/>
  <c r="E4" i="8" s="1"/>
  <c r="A2" i="7" a="1"/>
  <c r="A2" i="6" a="1"/>
  <c r="K6" i="8" l="1"/>
  <c r="B2" i="7" a="1"/>
  <c r="B12" i="7" a="1"/>
  <c r="B10" i="7" a="1"/>
  <c r="B9" i="7" a="1"/>
  <c r="B8" i="7" a="1"/>
  <c r="B7" i="7" a="1"/>
  <c r="B6" i="7" a="1"/>
  <c r="B5" i="7" a="1"/>
  <c r="B4" i="7" a="1"/>
  <c r="B3" i="7" a="1"/>
  <c r="C2" i="7" a="1"/>
  <c r="E2" i="7" s="1" a="1"/>
  <c r="C12" i="7" a="1"/>
  <c r="E12" i="7" s="1" a="1"/>
  <c r="C11" i="7" a="1"/>
  <c r="E11" i="7" s="1" a="1"/>
  <c r="C10" i="7" a="1"/>
  <c r="E10" i="7" s="1" a="1"/>
  <c r="C9" i="7" a="1"/>
  <c r="C8" i="7" a="1"/>
  <c r="C7" i="7" a="1"/>
  <c r="E7" i="7" s="1" a="1"/>
  <c r="C6" i="7" a="1"/>
  <c r="E6" i="7" s="1" a="1"/>
  <c r="C5" i="7" a="1"/>
  <c r="E5" i="7" s="1" a="1"/>
  <c r="C4" i="7" a="1"/>
  <c r="C3" i="7" a="1"/>
  <c r="D2" i="7" a="1"/>
  <c r="D11" i="7" a="1"/>
  <c r="D7" i="7" a="1"/>
  <c r="D6" i="7" a="1"/>
  <c r="D5" i="7" a="1"/>
  <c r="D4" i="7" a="1"/>
  <c r="D3" i="7" a="1"/>
  <c r="E9" i="7" a="1"/>
  <c r="E8" i="7" a="1"/>
  <c r="E4" i="7" a="1"/>
  <c r="E3" i="7" a="1"/>
  <c r="F2" i="7" a="1"/>
  <c r="D9" i="7" a="1"/>
  <c r="F11" i="7" a="1"/>
  <c r="F9" i="7" a="1"/>
  <c r="F5" i="7" a="1"/>
  <c r="F4" i="7" a="1"/>
  <c r="F3" i="7" a="1"/>
  <c r="G2" i="7" a="1"/>
  <c r="G12" i="7" a="1"/>
  <c r="G11" i="7" a="1"/>
  <c r="G10" i="7" a="1"/>
  <c r="G9" i="7" a="1"/>
  <c r="G8" i="7" a="1"/>
  <c r="G7" i="7" a="1"/>
  <c r="G6" i="7" a="1"/>
  <c r="G5" i="7" a="1"/>
  <c r="G4" i="7" a="1"/>
  <c r="G3" i="7" a="1"/>
  <c r="D12" i="7" a="1"/>
  <c r="D8" i="7" a="1"/>
  <c r="F10" i="7" a="1"/>
  <c r="F8" i="7" a="1"/>
  <c r="F6" i="7" a="1"/>
  <c r="H2" i="7" a="1"/>
  <c r="H12" i="7" a="1"/>
  <c r="H11" i="7" a="1"/>
  <c r="H10" i="7" a="1"/>
  <c r="H9" i="7" a="1"/>
  <c r="H8" i="7" a="1"/>
  <c r="H7" i="7" a="1"/>
  <c r="H6" i="7" a="1"/>
  <c r="H5" i="7" a="1"/>
  <c r="H4" i="7" a="1"/>
  <c r="H3" i="7" a="1"/>
  <c r="B11" i="7" a="1"/>
  <c r="D10" i="7" a="1"/>
  <c r="F12" i="7" a="1"/>
  <c r="F7" i="7" a="1"/>
  <c r="B2" i="6" a="1"/>
  <c r="B18" i="6" a="1"/>
  <c r="B17" i="6" a="1"/>
  <c r="B16" i="6" a="1"/>
  <c r="B15" i="6" a="1"/>
  <c r="B14" i="6" a="1"/>
  <c r="B13" i="6" a="1"/>
  <c r="B12" i="6" a="1"/>
  <c r="B11" i="6" a="1"/>
  <c r="B10" i="6" a="1"/>
  <c r="B9" i="6" a="1"/>
  <c r="B7" i="6" a="1"/>
  <c r="B5" i="6" a="1"/>
  <c r="B3" i="6" a="1"/>
  <c r="C18" i="6" a="1"/>
  <c r="C16" i="6" a="1"/>
  <c r="C14" i="6" a="1"/>
  <c r="C12" i="6" a="1"/>
  <c r="C10" i="6" a="1"/>
  <c r="C9" i="6" a="1"/>
  <c r="C8" i="6" a="1"/>
  <c r="C7" i="6" a="1"/>
  <c r="C6" i="6" a="1"/>
  <c r="B8" i="6" a="1"/>
  <c r="B6" i="6" a="1"/>
  <c r="B4" i="6" a="1"/>
  <c r="C2" i="6" a="1"/>
  <c r="C17" i="6" a="1"/>
  <c r="C15" i="6" a="1"/>
  <c r="C13" i="6" a="1"/>
  <c r="C11" i="6" a="1"/>
  <c r="C5" i="6" a="1"/>
  <c r="C4" i="6" a="1"/>
  <c r="C3" i="6" a="1"/>
  <c r="E2" i="6" a="1"/>
  <c r="E18" i="6" a="1"/>
  <c r="E17" i="6" a="1"/>
  <c r="E4" i="6" a="1"/>
  <c r="E3" i="6" a="1"/>
  <c r="F2" i="6" a="1"/>
  <c r="F18" i="6" a="1"/>
  <c r="F17" i="6" a="1"/>
  <c r="F16" i="6" a="1"/>
  <c r="F15" i="6" a="1"/>
  <c r="F14" i="6" a="1"/>
  <c r="E14" i="6" a="1"/>
  <c r="E11" i="6" a="1"/>
  <c r="E8" i="6" a="1"/>
  <c r="E5" i="6" a="1"/>
  <c r="F11" i="6" a="1"/>
  <c r="F8" i="6" a="1"/>
  <c r="F5" i="6" a="1"/>
  <c r="G2" i="6" a="1"/>
  <c r="G16" i="6" a="1"/>
  <c r="G13" i="6" a="1"/>
  <c r="G12" i="6" a="1"/>
  <c r="G11" i="6" a="1"/>
  <c r="G10" i="6" a="1"/>
  <c r="G9" i="6" a="1"/>
  <c r="E16" i="6" a="1"/>
  <c r="E12" i="6" a="1"/>
  <c r="E9" i="6" a="1"/>
  <c r="E6" i="6" a="1"/>
  <c r="F12" i="6" a="1"/>
  <c r="F9" i="6" a="1"/>
  <c r="F6" i="6" a="1"/>
  <c r="F3" i="6" a="1"/>
  <c r="G17" i="6" a="1"/>
  <c r="G14" i="6" a="1"/>
  <c r="G7" i="6" a="1"/>
  <c r="G5" i="6" a="1"/>
  <c r="G4" i="6" a="1"/>
  <c r="G3" i="6" a="1"/>
  <c r="E15" i="6" a="1"/>
  <c r="E13" i="6" a="1"/>
  <c r="E10" i="6" a="1"/>
  <c r="E7" i="6" a="1"/>
  <c r="F13" i="6" a="1"/>
  <c r="F10" i="6" a="1"/>
  <c r="F7" i="6" a="1"/>
  <c r="F4" i="6" a="1"/>
  <c r="G18" i="6" a="1"/>
  <c r="G15" i="6" a="1"/>
  <c r="G8" i="6" a="1"/>
  <c r="G6" i="6" a="1"/>
  <c r="K5" i="8"/>
  <c r="K4" i="8"/>
  <c r="K4" i="7" l="1"/>
  <c r="K3" i="7" a="1"/>
  <c r="K5" i="7" a="1"/>
  <c r="D2" i="6"/>
  <c r="H2" i="6"/>
  <c r="I2" i="6"/>
  <c r="L2" i="6"/>
  <c r="D18" i="6"/>
  <c r="H18" i="6"/>
  <c r="I18" i="6"/>
  <c r="D17" i="6"/>
  <c r="H17" i="6"/>
  <c r="I17" i="6"/>
  <c r="D16" i="6"/>
  <c r="H16" i="6"/>
  <c r="I16" i="6"/>
  <c r="D15" i="6"/>
  <c r="H15" i="6"/>
  <c r="I15" i="6"/>
  <c r="D14" i="6"/>
  <c r="H14" i="6"/>
  <c r="I14" i="6"/>
  <c r="D13" i="6"/>
  <c r="H13" i="6"/>
  <c r="I13" i="6"/>
  <c r="D12" i="6"/>
  <c r="H12" i="6"/>
  <c r="I12" i="6"/>
  <c r="D11" i="6"/>
  <c r="H11" i="6"/>
  <c r="I11" i="6"/>
  <c r="D10" i="6"/>
  <c r="H10" i="6"/>
  <c r="I10" i="6"/>
  <c r="D9" i="6"/>
  <c r="H9" i="6"/>
  <c r="I9" i="6"/>
  <c r="D7" i="6"/>
  <c r="H7" i="6"/>
  <c r="I7" i="6"/>
  <c r="D5" i="6"/>
  <c r="H5" i="6"/>
  <c r="I5" i="6"/>
  <c r="D3" i="6"/>
  <c r="H3" i="6"/>
  <c r="I3" i="6"/>
  <c r="D8" i="6"/>
  <c r="H8" i="6"/>
  <c r="I8" i="6"/>
  <c r="D6" i="6"/>
  <c r="H6" i="6"/>
  <c r="I6" i="6"/>
  <c r="D4" i="6"/>
  <c r="H4" i="6"/>
  <c r="I4" i="6"/>
  <c r="K2" i="7"/>
  <c r="L4" i="6"/>
  <c r="L5" i="6"/>
  <c r="L3" i="6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DCA4F-A358-41A9-B519-EED4F1E040F2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  <connection id="2" xr16:uid="{3142CA52-6808-452A-8E1C-C365129A6A4A}" keepAlive="1" name="Query - matches" description="Connection to the 'matches' query in the workbook." type="5" refreshedVersion="8" background="1" saveData="1">
    <dbPr connection="Provider=Microsoft.Mashup.OleDb.1;Data Source=$Workbook$;Location=matches;Extended Properties=&quot;&quot;" command="SELECT * FROM [matches]"/>
  </connection>
  <connection id="3" xr16:uid="{70242A48-F509-4920-99AF-8F4D291F497C}" keepAlive="1" name="Query - matches (2)" description="Connection to the 'matches (2)' query in the workbook." type="5" refreshedVersion="0" background="1">
    <dbPr connection="Provider=Microsoft.Mashup.OleDb.1;Data Source=$Workbook$;Location=&quot;matches (2)&quot;;Extended Properties=&quot;&quot;" command="SELECT * FROM [matches (2)]"/>
  </connection>
  <connection id="4" xr16:uid="{87D8BC63-9961-4573-B69B-19DD21E867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60E6C0C8-35C6-44DA-8C16-69A2A7F62AF7}" name="WorksheetConnection_IPL_Performance_Analysis.xlsx!matches" type="102" refreshedVersion="8" minRefreshableVersion="5">
    <extLst>
      <ext xmlns:x15="http://schemas.microsoft.com/office/spreadsheetml/2010/11/main" uri="{DE250136-89BD-433C-8126-D09CA5730AF9}">
        <x15:connection id="matches">
          <x15:rangePr sourceName="_xlcn.WorksheetConnection_IPL_Performance_Analysis.xlsxmatches1"/>
        </x15:connection>
      </ext>
    </extLst>
  </connection>
  <connection id="6" xr16:uid="{441D0E27-3132-44AD-B1EB-FAA21E530C01}" name="WorksheetConnection_MI_Match_Analysis!$C$1:$C$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I_Match_AnalysisC1C8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<sst xmlns="http://schemas.openxmlformats.org/spreadsheetml/2006/main" count="158027" uniqueCount="461">
  <si>
    <t>match_id</t>
  </si>
  <si>
    <t>match_date</t>
  </si>
  <si>
    <t>venue</t>
  </si>
  <si>
    <t>team1</t>
  </si>
  <si>
    <t>team2</t>
  </si>
  <si>
    <t>stage</t>
  </si>
  <si>
    <t>toss_winner</t>
  </si>
  <si>
    <t>toss_decision</t>
  </si>
  <si>
    <t>first_ings_score</t>
  </si>
  <si>
    <t>first_ings_wkts</t>
  </si>
  <si>
    <t>second_ings_score</t>
  </si>
  <si>
    <t>second_ings_wkts</t>
  </si>
  <si>
    <t>match_result</t>
  </si>
  <si>
    <t>match_winner</t>
  </si>
  <si>
    <t>wb_runs</t>
  </si>
  <si>
    <t>wb_wickets</t>
  </si>
  <si>
    <t>balls_left</t>
  </si>
  <si>
    <t>player_of_the_match</t>
  </si>
  <si>
    <t>top_scorer</t>
  </si>
  <si>
    <t>highscore</t>
  </si>
  <si>
    <t>best_bowling</t>
  </si>
  <si>
    <t>best_bowling_figure</t>
  </si>
  <si>
    <t>super_over_match</t>
  </si>
  <si>
    <t>M. Chinnaswamy Stadium, Bangalore</t>
  </si>
  <si>
    <t>RCB</t>
  </si>
  <si>
    <t>SRH</t>
  </si>
  <si>
    <t>League</t>
  </si>
  <si>
    <t>Bowl</t>
  </si>
  <si>
    <t>completed</t>
  </si>
  <si>
    <t>Jacob Duffy</t>
  </si>
  <si>
    <t>Ishan Kishan</t>
  </si>
  <si>
    <t>3--22</t>
  </si>
  <si>
    <t>No</t>
  </si>
  <si>
    <t>Wankhede Stadium, Mumbai</t>
  </si>
  <si>
    <t>MI</t>
  </si>
  <si>
    <t>KKR</t>
  </si>
  <si>
    <t>Shardul Thakur</t>
  </si>
  <si>
    <t>Ryan Rickelton</t>
  </si>
  <si>
    <t>3--39</t>
  </si>
  <si>
    <t>Barsapara Stadium, Guwahati</t>
  </si>
  <si>
    <t>RR</t>
  </si>
  <si>
    <t>CSK</t>
  </si>
  <si>
    <t>Nandre Burger</t>
  </si>
  <si>
    <t>Vaibhav Sooryavanshi</t>
  </si>
  <si>
    <t>Jofra Archer</t>
  </si>
  <si>
    <t>2--19</t>
  </si>
  <si>
    <t>New PCA Cricket Stadium, Mullanpur</t>
  </si>
  <si>
    <t>PBKS</t>
  </si>
  <si>
    <t>GT</t>
  </si>
  <si>
    <t>Cooper Connolly</t>
  </si>
  <si>
    <t>Prasidh Krishna</t>
  </si>
  <si>
    <t>3--29</t>
  </si>
  <si>
    <t>Ekana Cricket Stadium, Lucknow</t>
  </si>
  <si>
    <t>LSG</t>
  </si>
  <si>
    <t>DC</t>
  </si>
  <si>
    <t>Sameer Rizvi</t>
  </si>
  <si>
    <t>Lungi Ngidi</t>
  </si>
  <si>
    <t>3--27</t>
  </si>
  <si>
    <t>Eden Gardens, Kolkata</t>
  </si>
  <si>
    <t>Nitish Kumar Reddy</t>
  </si>
  <si>
    <t>Angkrish Raghuvanshi</t>
  </si>
  <si>
    <t>Blessing Muzarabani</t>
  </si>
  <si>
    <t>4--41</t>
  </si>
  <si>
    <t>MA Chidambaram Stadium, Chennai</t>
  </si>
  <si>
    <t>Priyansh Arya</t>
  </si>
  <si>
    <t>Ayush Matre</t>
  </si>
  <si>
    <t>Vijaykumar Vyshak</t>
  </si>
  <si>
    <t>2--38</t>
  </si>
  <si>
    <t>Arun Jaitley Stadium, Delhi</t>
  </si>
  <si>
    <t>Mukesh Kumar</t>
  </si>
  <si>
    <t>2--26</t>
  </si>
  <si>
    <t>Narendra Modi Stadium, Ahmedabad</t>
  </si>
  <si>
    <t>Bat</t>
  </si>
  <si>
    <t>Ravi Bishnoi</t>
  </si>
  <si>
    <t>Dhruv Jurel</t>
  </si>
  <si>
    <t>Rajiv Gandhi International Stadium, Hyderabad</t>
  </si>
  <si>
    <t>Mohammed Shami</t>
  </si>
  <si>
    <t>Rishabh Pant</t>
  </si>
  <si>
    <t>2--9</t>
  </si>
  <si>
    <t>Tim David</t>
  </si>
  <si>
    <t>Bhuvneshwar Kumar</t>
  </si>
  <si>
    <t>3--41</t>
  </si>
  <si>
    <t>abandoned</t>
  </si>
  <si>
    <t/>
  </si>
  <si>
    <t>Yashasvi Jaiswal</t>
  </si>
  <si>
    <t>Sandeep Sharma</t>
  </si>
  <si>
    <t>Rashid Khan</t>
  </si>
  <si>
    <t>KL Rahul</t>
  </si>
  <si>
    <t>3--17</t>
  </si>
  <si>
    <t>Mukul Choudhary</t>
  </si>
  <si>
    <t>Anukul Roy</t>
  </si>
  <si>
    <t>2--32</t>
  </si>
  <si>
    <t>Krunal Pandya</t>
  </si>
  <si>
    <t>2--30</t>
  </si>
  <si>
    <t>Shreyas Iyer</t>
  </si>
  <si>
    <t>Abhishek Sharma</t>
  </si>
  <si>
    <t>Shivang Kumar</t>
  </si>
  <si>
    <t>3--33</t>
  </si>
  <si>
    <t>Sanju Samson</t>
  </si>
  <si>
    <t>Jamie Overton</t>
  </si>
  <si>
    <t>4--18</t>
  </si>
  <si>
    <t>Jos Buttler</t>
  </si>
  <si>
    <t>4--28</t>
  </si>
  <si>
    <t>Phil Salt</t>
  </si>
  <si>
    <t>Suyash Sharma</t>
  </si>
  <si>
    <t>2--47</t>
  </si>
  <si>
    <t>Praful Hinge</t>
  </si>
  <si>
    <t>Sakib Hussain</t>
  </si>
  <si>
    <t>4--24</t>
  </si>
  <si>
    <t>Noor Ahmad</t>
  </si>
  <si>
    <t>3--21</t>
  </si>
  <si>
    <t>Josh Hazlewood</t>
  </si>
  <si>
    <t>Virat Kohli</t>
  </si>
  <si>
    <t>Rasikh Salam</t>
  </si>
  <si>
    <t>Arshdeep Singh</t>
  </si>
  <si>
    <t>Quinton de Kock</t>
  </si>
  <si>
    <t>Shubman Gill</t>
  </si>
  <si>
    <t>Kagiso Rabada</t>
  </si>
  <si>
    <t>Tristan Stubbs</t>
  </si>
  <si>
    <t>3--26</t>
  </si>
  <si>
    <t>Eshan Malinga</t>
  </si>
  <si>
    <t>Varun Chakravarthy</t>
  </si>
  <si>
    <t>Rinku Singh</t>
  </si>
  <si>
    <t>3--14</t>
  </si>
  <si>
    <t>Prince Yadav</t>
  </si>
  <si>
    <t>2--25</t>
  </si>
  <si>
    <t>Tilak Varma</t>
  </si>
  <si>
    <t>Ashwani Kumar</t>
  </si>
  <si>
    <t>4--32</t>
  </si>
  <si>
    <t>Ravindra Jadeja</t>
  </si>
  <si>
    <t>Mitchell Marsh</t>
  </si>
  <si>
    <t>3--20</t>
  </si>
  <si>
    <t>Akeal Hosein</t>
  </si>
  <si>
    <t>4--17</t>
  </si>
  <si>
    <t>Sai Sudarshan</t>
  </si>
  <si>
    <t>2--49</t>
  </si>
  <si>
    <t>Kuldeep Yadav</t>
  </si>
  <si>
    <t>2--46</t>
  </si>
  <si>
    <t>Sawai Mansingh Stadium, Jaipur</t>
  </si>
  <si>
    <t>2--34</t>
  </si>
  <si>
    <t>3--25</t>
  </si>
  <si>
    <t>Mohsin Khan</t>
  </si>
  <si>
    <t>5--23</t>
  </si>
  <si>
    <t>Yes</t>
  </si>
  <si>
    <t>Devdutt Padikkal</t>
  </si>
  <si>
    <t>4--12</t>
  </si>
  <si>
    <t>match_no</t>
  </si>
  <si>
    <t>batting_team</t>
  </si>
  <si>
    <t>bowling_team</t>
  </si>
  <si>
    <t>innings</t>
  </si>
  <si>
    <t>over</t>
  </si>
  <si>
    <t>striker</t>
  </si>
  <si>
    <t>bowler</t>
  </si>
  <si>
    <t>runs_of_bat</t>
  </si>
  <si>
    <t>extras</t>
  </si>
  <si>
    <t>wide</t>
  </si>
  <si>
    <t>legbyes</t>
  </si>
  <si>
    <t>byes</t>
  </si>
  <si>
    <t>noballs</t>
  </si>
  <si>
    <t>wicket_type</t>
  </si>
  <si>
    <t>player_dismissed</t>
  </si>
  <si>
    <t>fielder</t>
  </si>
  <si>
    <t>League stage</t>
  </si>
  <si>
    <t>M.Chinnaswamy Stadium, Bengaluru</t>
  </si>
  <si>
    <t>Travis Head</t>
  </si>
  <si>
    <t>caught</t>
  </si>
  <si>
    <t>Jitesh Sharma</t>
  </si>
  <si>
    <t>bowled</t>
  </si>
  <si>
    <t>Nitish Reddy</t>
  </si>
  <si>
    <t>Abhinandan Singh</t>
  </si>
  <si>
    <t>Heinrich Klaasen</t>
  </si>
  <si>
    <t>Romario Shepherd</t>
  </si>
  <si>
    <t>Salil Arora</t>
  </si>
  <si>
    <t>Aniket Verma</t>
  </si>
  <si>
    <t>Harsh Dubey</t>
  </si>
  <si>
    <t>Harshal Patel</t>
  </si>
  <si>
    <t>David Payne</t>
  </si>
  <si>
    <t>Jaydev Unadkat</t>
  </si>
  <si>
    <t>Rajat Patidar</t>
  </si>
  <si>
    <t>Ajinkya Rahane</t>
  </si>
  <si>
    <t>Trent Boult</t>
  </si>
  <si>
    <t>Finn Allen</t>
  </si>
  <si>
    <t>Hardik Pandya</t>
  </si>
  <si>
    <t>AM Ghazanfar</t>
  </si>
  <si>
    <t>Jasprit Bumrah</t>
  </si>
  <si>
    <t>Cameron Green</t>
  </si>
  <si>
    <t>Mayank Markande</t>
  </si>
  <si>
    <t>Sherfane Rutherford</t>
  </si>
  <si>
    <t>Ramandeep Singh</t>
  </si>
  <si>
    <t>Vaibhav Arora</t>
  </si>
  <si>
    <t>Rohit Sharma</t>
  </si>
  <si>
    <t>Varun Chakaravarthy</t>
  </si>
  <si>
    <t>Kartik Tyagi</t>
  </si>
  <si>
    <t>Sunil Narine</t>
  </si>
  <si>
    <t>Suryakumar Yadav</t>
  </si>
  <si>
    <t>runout</t>
  </si>
  <si>
    <t>(sub)Manish Pandey</t>
  </si>
  <si>
    <t>Naman Dhir</t>
  </si>
  <si>
    <t>Barsapara Cricket Stadium, Guwahati</t>
  </si>
  <si>
    <t>Ruturaj Gaikwad</t>
  </si>
  <si>
    <t>Ayush Mhatre</t>
  </si>
  <si>
    <t>Sarfaraz Khan</t>
  </si>
  <si>
    <t>Matthew Short</t>
  </si>
  <si>
    <t>Brijesh Sharma</t>
  </si>
  <si>
    <t>Kartik Sharma</t>
  </si>
  <si>
    <t>lbw</t>
  </si>
  <si>
    <t>Shivam Dube</t>
  </si>
  <si>
    <t>Matt Henry</t>
  </si>
  <si>
    <t>Anshul Kamboj</t>
  </si>
  <si>
    <t>Shimron Hetmyer/Dhruv Jurel</t>
  </si>
  <si>
    <t>Khaleel Ahmed</t>
  </si>
  <si>
    <t>Riyan Parag</t>
  </si>
  <si>
    <t>Maharaja Yadavindra Singh International Cricket Stadium, Mullanpur, New Chandigarh</t>
  </si>
  <si>
    <t>Sai Sudharsan</t>
  </si>
  <si>
    <t>Xavier Bartlett</t>
  </si>
  <si>
    <t>Marco Jansen</t>
  </si>
  <si>
    <t>Yuzvendra Chahal</t>
  </si>
  <si>
    <t>Glenn Phillips</t>
  </si>
  <si>
    <t>Washington Sundar</t>
  </si>
  <si>
    <t>Shahrukh Khan</t>
  </si>
  <si>
    <t>Rahul Tewatia</t>
  </si>
  <si>
    <t>Mohammed Siraj</t>
  </si>
  <si>
    <t>Ashok Sharma</t>
  </si>
  <si>
    <t>Prabhsimran Singh</t>
  </si>
  <si>
    <t>Nehal Wadhera</t>
  </si>
  <si>
    <t>Shashank Singh</t>
  </si>
  <si>
    <t>Marcus Stoinis</t>
  </si>
  <si>
    <t>Bharat Ratna Shri Atal Bihari Vajpayee Ekana Cricket Stadium, Lucknow</t>
  </si>
  <si>
    <t>Aiden Markram</t>
  </si>
  <si>
    <t>Axar Patel</t>
  </si>
  <si>
    <t>Ayush Badoni</t>
  </si>
  <si>
    <t>Natarajan</t>
  </si>
  <si>
    <t>Rahul</t>
  </si>
  <si>
    <t>Nicholas Pooran</t>
  </si>
  <si>
    <t>Abdul Samad</t>
  </si>
  <si>
    <t>Vipraj Nigam</t>
  </si>
  <si>
    <t>Shahbaz Ahmed</t>
  </si>
  <si>
    <t>David Miller</t>
  </si>
  <si>
    <t>Anrich Nortje</t>
  </si>
  <si>
    <t>Nitish Rana</t>
  </si>
  <si>
    <t>Pathum Nissanka</t>
  </si>
  <si>
    <t>Eshan Malinga/Shivang Kumar</t>
  </si>
  <si>
    <t>Prashant Veer</t>
  </si>
  <si>
    <t>Rahul Chahar</t>
  </si>
  <si>
    <t>Sarfaraz Khan/Ruturaj Gaikwad</t>
  </si>
  <si>
    <t>Mitchell Santner</t>
  </si>
  <si>
    <t>Corbin Bosch</t>
  </si>
  <si>
    <t>Deepak Chahar</t>
  </si>
  <si>
    <t>Kumar Kushagra</t>
  </si>
  <si>
    <t>Shimron Hetmyer</t>
  </si>
  <si>
    <t>Donovan Ferreira</t>
  </si>
  <si>
    <t>Tushar Deshpande</t>
  </si>
  <si>
    <t>Ravindra Jadeja/Dhruv Jurel</t>
  </si>
  <si>
    <t>Manimaran Siddharth</t>
  </si>
  <si>
    <t>Digvesh Singh Rathi</t>
  </si>
  <si>
    <t>Liam Livingstone</t>
  </si>
  <si>
    <t>Avesh Khan</t>
  </si>
  <si>
    <t>stumped</t>
  </si>
  <si>
    <t>(sub)Jacob Bethell</t>
  </si>
  <si>
    <t>Rovman Powell</t>
  </si>
  <si>
    <t>Navdeep Saini</t>
  </si>
  <si>
    <t>Venkatesh Iyer</t>
  </si>
  <si>
    <t>Marcus Stoinis/Prabhsimran Singh</t>
  </si>
  <si>
    <t>Auqib Nabi</t>
  </si>
  <si>
    <t>Dewald Brevis</t>
  </si>
  <si>
    <t>Gurjapneet Singh</t>
  </si>
  <si>
    <t>Ashutosh Sharma</t>
  </si>
  <si>
    <t>George Linde</t>
  </si>
  <si>
    <t>(sub)Shahrukh Khan</t>
  </si>
  <si>
    <t>Rasikh Salam Dar</t>
  </si>
  <si>
    <t>retired hurt</t>
  </si>
  <si>
    <t>Lhuan-dre Pretorius</t>
  </si>
  <si>
    <t>(sub)Himmat Singh</t>
  </si>
  <si>
    <t>Tim Seifert</t>
  </si>
  <si>
    <t>Jos Buttler/Prasidh Krishna</t>
  </si>
  <si>
    <t>Karun Nair</t>
  </si>
  <si>
    <t>Mukesh Choudhary</t>
  </si>
  <si>
    <t>Jaiswal</t>
  </si>
  <si>
    <t>Yash Raj Punja</t>
  </si>
  <si>
    <t>Bishnoi</t>
  </si>
  <si>
    <t>Himmat Singh</t>
  </si>
  <si>
    <t>Danish Malewar</t>
  </si>
  <si>
    <t>Krish Bhagat</t>
  </si>
  <si>
    <t>(sub)Raj Bawa</t>
  </si>
  <si>
    <t>Dilshan Madushanka</t>
  </si>
  <si>
    <t>(sub)Liam Livingstone</t>
  </si>
  <si>
    <t>Mayank Yadav</t>
  </si>
  <si>
    <t>Shubham Dubey</t>
  </si>
  <si>
    <t>Ravi Singh</t>
  </si>
  <si>
    <t>Ravindra Jadeka</t>
  </si>
  <si>
    <t>Jason Holder</t>
  </si>
  <si>
    <t>Jacob Bethell</t>
  </si>
  <si>
    <t>Manav Suthar</t>
  </si>
  <si>
    <t>(sub)Karun Nair</t>
  </si>
  <si>
    <t>Pat Cummins</t>
  </si>
  <si>
    <t>Urvil Patel</t>
  </si>
  <si>
    <t>Arshad Khan</t>
  </si>
  <si>
    <t>obstructing the field</t>
  </si>
  <si>
    <t>Sahil Parakh</t>
  </si>
  <si>
    <t>Abishek Porel</t>
  </si>
  <si>
    <t>Kyle Jamieson</t>
  </si>
  <si>
    <t>Dushmantha Chameera</t>
  </si>
  <si>
    <t>Suryansh Shedge</t>
  </si>
  <si>
    <t>Lockie Ferguson</t>
  </si>
  <si>
    <t>Harpreet Brar</t>
  </si>
  <si>
    <t>Will Jacks</t>
  </si>
  <si>
    <t>Robin Minz</t>
  </si>
  <si>
    <t>Mitchell Starc</t>
  </si>
  <si>
    <t>Ramakrishna Ghosh</t>
  </si>
  <si>
    <t>(sub)Sarfaraz Khan</t>
  </si>
  <si>
    <t>Raghu Sharma</t>
  </si>
  <si>
    <t>Smaran Ravichandran</t>
  </si>
  <si>
    <t>Nishant Sindhu</t>
  </si>
  <si>
    <t>Josh Inglis</t>
  </si>
  <si>
    <t>Akshat Raghuwanshi</t>
  </si>
  <si>
    <t>Arshin Kulkarni</t>
  </si>
  <si>
    <t>Angkrish Raghuvanshi/Kartik Tyagi</t>
  </si>
  <si>
    <t>Sai Kishore</t>
  </si>
  <si>
    <t>Dasun Shanaka</t>
  </si>
  <si>
    <t>Sanju Samson/Anshul Kamboj</t>
  </si>
  <si>
    <t>Shaheed Veer Narayan Singh International Stadium, Raipur</t>
  </si>
  <si>
    <t>Raj Bawa</t>
  </si>
  <si>
    <t>Himachal Pradesh Cricket Association Stadium, Dharamsala</t>
  </si>
  <si>
    <t>Madhav Tiwari</t>
  </si>
  <si>
    <t>Yash Thakur</t>
  </si>
  <si>
    <t>Ben Dwarshuis</t>
  </si>
  <si>
    <t>(sub)Praveen Dubey</t>
  </si>
  <si>
    <t>Devdutt Padikkal/Bhuvneshwar Kumar</t>
  </si>
  <si>
    <t>Saurabh Dubey</t>
  </si>
  <si>
    <t>Azmatullah Omarzai</t>
  </si>
  <si>
    <t>Vishnu Vinod</t>
  </si>
  <si>
    <t>Akash Singh</t>
  </si>
  <si>
    <t>Spencer Johnson</t>
  </si>
  <si>
    <t>Matheesha Pathirana</t>
  </si>
  <si>
    <t>(sub)Ramandeep Singh</t>
  </si>
  <si>
    <t>Tripurana Vijay</t>
  </si>
  <si>
    <t>Adam Milne</t>
  </si>
  <si>
    <t>Sushant Mishra</t>
  </si>
  <si>
    <t>Dhruv Jurel/Jofra Archer</t>
  </si>
  <si>
    <t>Manish Pandey</t>
  </si>
  <si>
    <t>Rinku Singh/Varun Chakaravarthy</t>
  </si>
  <si>
    <t>Tejasvi Dahiya</t>
  </si>
  <si>
    <t>(sub)Jordan Cox</t>
  </si>
  <si>
    <t>Arjun Tendulkar</t>
  </si>
  <si>
    <t>Shardul Thakur/Corbin Bosch</t>
  </si>
  <si>
    <t>Playoffs</t>
  </si>
  <si>
    <t>Kulwant Khejroliya</t>
  </si>
  <si>
    <t>hitwicket</t>
  </si>
  <si>
    <t>hit wicket</t>
  </si>
  <si>
    <t>Shivang Kumar/Ishan Kishan</t>
  </si>
  <si>
    <t>Eshan Malinga/Ishan Kishan</t>
  </si>
  <si>
    <t>Final</t>
  </si>
  <si>
    <t>Match ID</t>
  </si>
  <si>
    <t>Date</t>
  </si>
  <si>
    <t>Opponent</t>
  </si>
  <si>
    <t>Venue</t>
  </si>
  <si>
    <t>Batting Position</t>
  </si>
  <si>
    <t>Result</t>
  </si>
  <si>
    <t>MI Score</t>
  </si>
  <si>
    <t>Opponent Score</t>
  </si>
  <si>
    <t>Toss_Winner</t>
  </si>
  <si>
    <t>Toss_Decision</t>
  </si>
  <si>
    <t>Player of Match</t>
  </si>
  <si>
    <t>Player</t>
  </si>
  <si>
    <t>Runs</t>
  </si>
  <si>
    <t>Balls</t>
  </si>
  <si>
    <t>Strike Rate</t>
  </si>
  <si>
    <t>4s</t>
  </si>
  <si>
    <t>6s</t>
  </si>
  <si>
    <t>Dismissals</t>
  </si>
  <si>
    <t>Batting Average</t>
  </si>
  <si>
    <t>Runs per Match</t>
  </si>
  <si>
    <t>Metric</t>
  </si>
  <si>
    <t>Top Run Scorer</t>
  </si>
  <si>
    <t>Highest Strike Rate (30+balls)</t>
  </si>
  <si>
    <t>Most Fours</t>
  </si>
  <si>
    <t>Most Sixs</t>
  </si>
  <si>
    <t>Values</t>
  </si>
  <si>
    <t>Bowler</t>
  </si>
  <si>
    <t>Overs</t>
  </si>
  <si>
    <t>Runs Conceded</t>
  </si>
  <si>
    <t>Wickets</t>
  </si>
  <si>
    <t>Economy</t>
  </si>
  <si>
    <t>Dot Balls</t>
  </si>
  <si>
    <t>4s Conceded</t>
  </si>
  <si>
    <t>6s Conceded</t>
  </si>
  <si>
    <t>Metrics</t>
  </si>
  <si>
    <t>Most Wickets</t>
  </si>
  <si>
    <t>Best Economy (10+ overs)</t>
  </si>
  <si>
    <t>Most Dot Balls</t>
  </si>
  <si>
    <t>Fewest Runs Conceded</t>
  </si>
  <si>
    <t>Phase</t>
  </si>
  <si>
    <t>Runs Scored</t>
  </si>
  <si>
    <t>Wickets Lost</t>
  </si>
  <si>
    <t>Balls Faced</t>
  </si>
  <si>
    <t>Powerplay</t>
  </si>
  <si>
    <t>Middle Overs</t>
  </si>
  <si>
    <t>Death Overs</t>
  </si>
  <si>
    <t>Runs per Ball</t>
  </si>
  <si>
    <t>Wickets Taken</t>
  </si>
  <si>
    <t>Balls Bowled</t>
  </si>
  <si>
    <t>Row Labels</t>
  </si>
  <si>
    <t>Grand Total</t>
  </si>
  <si>
    <t>MI_Opponent</t>
  </si>
  <si>
    <t>Column Labels</t>
  </si>
  <si>
    <t>Loss</t>
  </si>
  <si>
    <t>Win</t>
  </si>
  <si>
    <t>Count of Match ID</t>
  </si>
  <si>
    <t>Batting First</t>
  </si>
  <si>
    <t>Chasing</t>
  </si>
  <si>
    <t>Sum of Runs</t>
  </si>
  <si>
    <t xml:space="preserve">Batting Phase Analysis </t>
  </si>
  <si>
    <t xml:space="preserve">Bowling Phase Analysis </t>
  </si>
  <si>
    <t>Sum of Runs Scored</t>
  </si>
  <si>
    <t>Sum of Runs Conceded</t>
  </si>
  <si>
    <t>Average of Economy</t>
  </si>
  <si>
    <t>MATCHES PLAYED</t>
  </si>
  <si>
    <t>MATCHES WON</t>
  </si>
  <si>
    <t>MATCHES LOST</t>
  </si>
  <si>
    <t>WIN RATE</t>
  </si>
  <si>
    <t>IPL Performance Analysis</t>
  </si>
  <si>
    <t>Sum of Wickets</t>
  </si>
  <si>
    <t>Wickets  Taken</t>
  </si>
  <si>
    <t xml:space="preserve"> Runs Conceded</t>
  </si>
  <si>
    <t>Matches</t>
  </si>
  <si>
    <t>Average MI Score</t>
  </si>
  <si>
    <t>Average Opponent Score</t>
  </si>
  <si>
    <t>MI_Result</t>
  </si>
  <si>
    <t>MI Runs off Bat</t>
  </si>
  <si>
    <t>F90</t>
  </si>
  <si>
    <t>G90</t>
  </si>
  <si>
    <t>F91</t>
  </si>
  <si>
    <t>F92</t>
  </si>
  <si>
    <t>Average Runs per Match — Wins</t>
  </si>
  <si>
    <t>Average Runs per Match — Losses</t>
  </si>
  <si>
    <t>MUMBAI INDIANS | IPL 2026</t>
  </si>
  <si>
    <t>KEY FINDING</t>
  </si>
  <si>
    <t>Batting Performance</t>
  </si>
  <si>
    <t>Top Batter</t>
  </si>
  <si>
    <t>Strongest Batting Phase</t>
  </si>
  <si>
    <t>Bowling Challenge</t>
  </si>
  <si>
    <t>Overall Performance</t>
  </si>
  <si>
    <t>RECOMMENDATIONS</t>
  </si>
  <si>
    <t>Improve batting consistency across innings</t>
  </si>
  <si>
    <t>Review middle-over bowling strategies to reduce runs conceded</t>
  </si>
  <si>
    <t>Maintain wicket-taking pressure while controlling scoring</t>
  </si>
  <si>
    <t>Scope: This analysis covers seven MI matches only; findings should not be treated as full-season conclusions</t>
  </si>
  <si>
    <t>Match</t>
  </si>
  <si>
    <t>2 vs KKR</t>
  </si>
  <si>
    <t>8 vs DC</t>
  </si>
  <si>
    <t>13 vs RR</t>
  </si>
  <si>
    <t>20 vs RCB</t>
  </si>
  <si>
    <t>24 vs PBKS</t>
  </si>
  <si>
    <t>30 vs GT</t>
  </si>
  <si>
    <t>33 vs CSK</t>
  </si>
  <si>
    <t>Percentage</t>
  </si>
  <si>
    <t>MI averaged 211.5 runs in wins versus 161.2 in losses, highlighting the importance of consistent scoring.</t>
  </si>
  <si>
    <t>Tilak Varma led MI's batting with 181 runs across the seven matches analysed.</t>
  </si>
  <si>
    <t>The middle overs produced the highest batting output, contributing 536 runs.</t>
  </si>
  <si>
    <t>During the middle overs, MI conceded 600 runs while taking 13 wickets.</t>
  </si>
  <si>
    <t>MI recorded 2 wins and 5 losses across the seven-match snapshot, with a 28.6% win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</si>
</sst>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i/>
      <sz val="11"/>
      <color theme="1"/>
      <name val="Cambria"/>
      <family val="1"/>
    </font>
    <font>
      <sz val="18"/>
      <color theme="1"/>
      <name val="Copperplate Gothic Bold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Monotype Corsiva"/>
      <family val="4"/>
    </font>
    <font>
      <i/>
      <sz val="11"/>
      <color theme="1"/>
      <name val="Aptos Narrow"/>
      <family val="2"/>
      <scheme val="minor"/>
    </font>
    <font>
      <sz val="24"/>
      <color theme="0"/>
      <name val="Copperplate Gothic Bold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2" fillId="0" borderId="11" xfId="0" applyNumberFormat="1" applyFont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0" xfId="0" applyBorder="1"/>
    <xf numFmtId="0" fontId="0" fillId="0" borderId="22" xfId="0" applyBorder="1"/>
    <xf numFmtId="0" fontId="0" fillId="0" borderId="23" xfId="0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6" borderId="34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3" borderId="0" xfId="0" applyFill="1"/>
    <xf numFmtId="0" fontId="3" fillId="2" borderId="13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165" fontId="2" fillId="3" borderId="5" xfId="0" applyNumberFormat="1" applyFont="1" applyFill="1" applyBorder="1" applyAlignment="1">
      <alignment horizontal="center" vertical="center" wrapText="1"/>
    </xf>
    <xf numFmtId="165" fontId="2" fillId="3" borderId="16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left"/>
    </xf>
    <xf numFmtId="0" fontId="7" fillId="6" borderId="30" xfId="0" applyFont="1" applyFill="1" applyBorder="1" applyAlignment="1">
      <alignment horizontal="left"/>
    </xf>
    <xf numFmtId="0" fontId="7" fillId="6" borderId="28" xfId="0" applyFont="1" applyFill="1" applyBorder="1" applyAlignment="1">
      <alignment horizontal="left"/>
    </xf>
    <xf numFmtId="0" fontId="7" fillId="6" borderId="25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6" borderId="21" xfId="0" applyFont="1" applyFill="1" applyBorder="1" applyAlignment="1">
      <alignment horizontal="left"/>
    </xf>
    <xf numFmtId="0" fontId="7" fillId="6" borderId="25" xfId="0" applyFont="1" applyFill="1" applyBorder="1" applyAlignment="1">
      <alignment horizontal="left" wrapText="1"/>
    </xf>
    <xf numFmtId="0" fontId="7" fillId="6" borderId="17" xfId="0" applyFont="1" applyFill="1" applyBorder="1" applyAlignment="1">
      <alignment horizontal="left" wrapText="1"/>
    </xf>
    <xf numFmtId="0" fontId="7" fillId="6" borderId="21" xfId="0" applyFont="1" applyFill="1" applyBorder="1" applyAlignment="1">
      <alignment horizontal="left" wrapText="1"/>
    </xf>
    <xf numFmtId="0" fontId="7" fillId="6" borderId="26" xfId="0" applyFont="1" applyFill="1" applyBorder="1" applyAlignment="1">
      <alignment horizontal="left" wrapText="1"/>
    </xf>
    <xf numFmtId="0" fontId="7" fillId="6" borderId="24" xfId="0" applyFont="1" applyFill="1" applyBorder="1" applyAlignment="1">
      <alignment horizontal="left" wrapText="1"/>
    </xf>
    <xf numFmtId="0" fontId="7" fillId="6" borderId="23" xfId="0" applyFont="1" applyFill="1" applyBorder="1" applyAlignment="1">
      <alignment horizontal="left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/>
    </xf>
    <xf numFmtId="0" fontId="6" fillId="9" borderId="32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6" fillId="10" borderId="31" xfId="0" applyFont="1" applyFill="1" applyBorder="1" applyAlignment="1">
      <alignment horizontal="center"/>
    </xf>
    <xf numFmtId="0" fontId="6" fillId="10" borderId="32" xfId="0" applyFont="1" applyFill="1" applyBorder="1" applyAlignment="1">
      <alignment horizontal="center"/>
    </xf>
    <xf numFmtId="0" fontId="6" fillId="10" borderId="33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left" vertical="center"/>
    </xf>
    <xf numFmtId="0" fontId="5" fillId="8" borderId="21" xfId="0" applyFont="1" applyFill="1" applyBorder="1" applyAlignment="1">
      <alignment horizontal="left" vertical="center"/>
    </xf>
    <xf numFmtId="0" fontId="5" fillId="8" borderId="22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7" fillId="8" borderId="29" xfId="0" applyFont="1" applyFill="1" applyBorder="1" applyAlignment="1">
      <alignment horizontal="left" vertical="center" wrapText="1"/>
    </xf>
    <xf numFmtId="0" fontId="7" fillId="8" borderId="30" xfId="0" applyFont="1" applyFill="1" applyBorder="1" applyAlignment="1">
      <alignment horizontal="left" vertical="center" wrapText="1"/>
    </xf>
    <xf numFmtId="0" fontId="7" fillId="8" borderId="28" xfId="0" applyFont="1" applyFill="1" applyBorder="1" applyAlignment="1">
      <alignment horizontal="left" vertical="center" wrapText="1"/>
    </xf>
    <xf numFmtId="0" fontId="7" fillId="8" borderId="25" xfId="0" applyFont="1" applyFill="1" applyBorder="1" applyAlignment="1">
      <alignment horizontal="left" vertical="center" wrapText="1"/>
    </xf>
    <xf numFmtId="0" fontId="7" fillId="8" borderId="17" xfId="0" applyFont="1" applyFill="1" applyBorder="1" applyAlignment="1">
      <alignment horizontal="left" vertical="center" wrapText="1"/>
    </xf>
    <xf numFmtId="0" fontId="7" fillId="8" borderId="21" xfId="0" applyFont="1" applyFill="1" applyBorder="1" applyAlignment="1">
      <alignment horizontal="left" vertical="center" wrapText="1"/>
    </xf>
    <xf numFmtId="0" fontId="7" fillId="8" borderId="26" xfId="0" applyFont="1" applyFill="1" applyBorder="1" applyAlignment="1">
      <alignment horizontal="left" vertical="center" wrapText="1"/>
    </xf>
    <xf numFmtId="0" fontId="7" fillId="8" borderId="24" xfId="0" applyFont="1" applyFill="1" applyBorder="1" applyAlignment="1">
      <alignment horizontal="left" vertical="center" wrapText="1"/>
    </xf>
    <xf numFmtId="0" fontId="7" fillId="8" borderId="23" xfId="0" applyFont="1" applyFill="1" applyBorder="1" applyAlignment="1">
      <alignment horizontal="left" vertical="center" wrapText="1"/>
    </xf>
    <xf numFmtId="0" fontId="5" fillId="8" borderId="27" xfId="0" applyFont="1" applyFill="1" applyBorder="1" applyAlignment="1">
      <alignment horizontal="left" vertical="center"/>
    </xf>
    <xf numFmtId="0" fontId="5" fillId="8" borderId="28" xfId="0" applyFont="1" applyFill="1" applyBorder="1" applyAlignment="1">
      <alignment horizontal="left" vertical="center"/>
    </xf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[$-14009]dd/mm/yy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MI Match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MI_Match_Analysis!$B$15</c:f>
              <c:strCache>
                <c:ptCount val="1"/>
                <c:pt idx="0">
                  <c:v>MI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MI_Match_Analysis!$A$16:$A$22</c:f>
              <c:strCache>
                <c:ptCount val="7"/>
                <c:pt idx="0">
                  <c:v>2 vs KKR</c:v>
                </c:pt>
                <c:pt idx="1">
                  <c:v>8 vs DC</c:v>
                </c:pt>
                <c:pt idx="2">
                  <c:v>13 vs RR</c:v>
                </c:pt>
                <c:pt idx="3">
                  <c:v>20 vs RCB</c:v>
                </c:pt>
                <c:pt idx="4">
                  <c:v>24 vs PBKS</c:v>
                </c:pt>
                <c:pt idx="5">
                  <c:v>30 vs GT</c:v>
                </c:pt>
                <c:pt idx="6">
                  <c:v>33 vs CSK</c:v>
                </c:pt>
              </c:strCache>
            </c:strRef>
          </c:cat>
          <c:val>
            <c:numRef>
              <c:f>MI_Match_Analysis!$B$16:$B$22</c:f>
              <c:numCache>
                <c:formatCode>#,##0</c:formatCode>
                <c:ptCount val="7"/>
                <c:pt idx="0">
                  <c:v>224</c:v>
                </c:pt>
                <c:pt idx="1">
                  <c:v>162</c:v>
                </c:pt>
                <c:pt idx="2">
                  <c:v>123</c:v>
                </c:pt>
                <c:pt idx="3">
                  <c:v>222</c:v>
                </c:pt>
                <c:pt idx="4">
                  <c:v>195</c:v>
                </c:pt>
                <c:pt idx="5">
                  <c:v>199</c:v>
                </c:pt>
                <c:pt idx="6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A-42FB-8AC8-91FEDD101FE0}"/>
            </c:ext>
          </c:extLst>
        </c:ser>
        <c:ser>
          <c:idx val="1"/>
          <c:order val="1"/>
          <c:tx>
            <c:strRef>
              <c:f>MI_Match_Analysis!$C$15</c:f>
              <c:strCache>
                <c:ptCount val="1"/>
                <c:pt idx="0">
                  <c:v>Opponent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MI_Match_Analysis!$A$16:$A$22</c:f>
              <c:strCache>
                <c:ptCount val="7"/>
                <c:pt idx="0">
                  <c:v>2 vs KKR</c:v>
                </c:pt>
                <c:pt idx="1">
                  <c:v>8 vs DC</c:v>
                </c:pt>
                <c:pt idx="2">
                  <c:v>13 vs RR</c:v>
                </c:pt>
                <c:pt idx="3">
                  <c:v>20 vs RCB</c:v>
                </c:pt>
                <c:pt idx="4">
                  <c:v>24 vs PBKS</c:v>
                </c:pt>
                <c:pt idx="5">
                  <c:v>30 vs GT</c:v>
                </c:pt>
                <c:pt idx="6">
                  <c:v>33 vs CSK</c:v>
                </c:pt>
              </c:strCache>
            </c:strRef>
          </c:cat>
          <c:val>
            <c:numRef>
              <c:f>MI_Match_Analysis!$C$16:$C$22</c:f>
              <c:numCache>
                <c:formatCode>General</c:formatCode>
                <c:ptCount val="7"/>
                <c:pt idx="0">
                  <c:v>220</c:v>
                </c:pt>
                <c:pt idx="1">
                  <c:v>164</c:v>
                </c:pt>
                <c:pt idx="2">
                  <c:v>150</c:v>
                </c:pt>
                <c:pt idx="3">
                  <c:v>240</c:v>
                </c:pt>
                <c:pt idx="4">
                  <c:v>198</c:v>
                </c:pt>
                <c:pt idx="5">
                  <c:v>100</c:v>
                </c:pt>
                <c:pt idx="6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A-42FB-8AC8-91FEDD101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619520"/>
        <c:axId val="1439152208"/>
      </c:barChart>
      <c:catAx>
        <c:axId val="14086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152208"/>
        <c:crosses val="autoZero"/>
        <c:auto val="1"/>
        <c:lblAlgn val="ctr"/>
        <c:lblOffset val="100"/>
        <c:noMultiLvlLbl val="0"/>
      </c:catAx>
      <c:valAx>
        <c:axId val="14391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Match</a:t>
            </a:r>
            <a:r>
              <a:rPr lang="en-US" b="1" baseline="0">
                <a:solidFill>
                  <a:sysClr val="windowText" lastClr="000000"/>
                </a:solidFill>
              </a:rPr>
              <a:t> Result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MI_Match_Analysis!$F$15</c:f>
              <c:strCache>
                <c:ptCount val="1"/>
                <c:pt idx="0">
                  <c:v>Matches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46-48E5-9582-5A885F5A02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46-48E5-9582-5A885F5A0236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6.0185185185185182E-2"/>
                </c:manualLayout>
              </c:layout>
              <c:tx>
                <c:rich>
                  <a:bodyPr/>
                  <a:lstStyle/>
                  <a:p>
                    <a:fld id="{CF82BFC0-BF9F-4C2B-8658-15605CFF3A28}" type="CATEGORYNAME">
                      <a:rPr lang="en-US" sz="1200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399D4D91-AF9E-41F4-B0FD-061492EE2DB0}" type="PERCENTAGE">
                      <a:rPr lang="en-US" sz="1200" b="1" baseline="0">
                        <a:solidFill>
                          <a:sysClr val="windowText" lastClr="000000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D46-48E5-9582-5A885F5A0236}"/>
                </c:ext>
              </c:extLst>
            </c:dLbl>
            <c:dLbl>
              <c:idx val="1"/>
              <c:layout>
                <c:manualLayout>
                  <c:x val="-6.6666666666666666E-2"/>
                  <c:y val="7.407407407407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6-48E5-9582-5A885F5A0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MI_Match_Analysis!$E$16:$E$17</c:f>
              <c:strCache>
                <c:ptCount val="2"/>
                <c:pt idx="0">
                  <c:v>Win</c:v>
                </c:pt>
                <c:pt idx="1">
                  <c:v>Loss</c:v>
                </c:pt>
              </c:strCache>
            </c:strRef>
          </c:cat>
          <c:val>
            <c:numRef>
              <c:f>MI_Match_Analysis!$F$16:$F$17</c:f>
              <c:numCache>
                <c:formatCode>#,##0</c:formatCode>
                <c:ptCount val="2"/>
                <c:pt idx="0">
                  <c:v>2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6-48E5-9582-5A885F5A02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Wins and Losses by Opponent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41550652176082"/>
          <c:y val="0.20745525298920969"/>
          <c:w val="0.75988343662365399"/>
          <c:h val="0.682134915427238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Pivot_Analysis!$A$5:$A$12</c:f>
              <c:strCache>
                <c:ptCount val="7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PBKS</c:v>
                </c:pt>
                <c:pt idx="5">
                  <c:v>RCB</c:v>
                </c:pt>
                <c:pt idx="6">
                  <c:v>RR</c:v>
                </c:pt>
              </c:strCache>
            </c:strRef>
          </c:cat>
          <c:val>
            <c:numRef>
              <c:f>Pivot_Analysis!$B$5:$B$12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E-4207-99D1-8EB13745A04D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Win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Pivot_Analysis!$A$5:$A$12</c:f>
              <c:strCache>
                <c:ptCount val="7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PBKS</c:v>
                </c:pt>
                <c:pt idx="5">
                  <c:v>RCB</c:v>
                </c:pt>
                <c:pt idx="6">
                  <c:v>RR</c:v>
                </c:pt>
              </c:strCache>
            </c:strRef>
          </c:cat>
          <c:val>
            <c:numRef>
              <c:f>Pivot_Analysis!$C$5:$C$12</c:f>
              <c:numCache>
                <c:formatCode>General</c:formatCode>
                <c:ptCount val="7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E-4207-99D1-8EB13745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806320"/>
        <c:axId val="454260016"/>
      </c:barChart>
      <c:catAx>
        <c:axId val="3278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60016"/>
        <c:crosses val="autoZero"/>
        <c:auto val="1"/>
        <c:lblAlgn val="ctr"/>
        <c:lblOffset val="100"/>
        <c:noMultiLvlLbl val="0"/>
      </c:catAx>
      <c:valAx>
        <c:axId val="454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Batting First vs Chasing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41550652176082"/>
          <c:y val="0.20745525298920969"/>
          <c:w val="0.75988343662365399"/>
          <c:h val="0.682134915427238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Pivot_Analysis!$B$18:$B$19</c:f>
              <c:strCache>
                <c:ptCount val="1"/>
                <c:pt idx="0">
                  <c:v>Loss</c:v>
                </c:pt>
              </c:strCache>
            </c:strRef>
          </c:tx>
          <c:invertIfNegative val="0"/>
          <c:cat>
            <c:strRef>
              <c:f>Pivot_Analysis!$A$20:$A$22</c:f>
              <c:strCache>
                <c:ptCount val="2"/>
                <c:pt idx="0">
                  <c:v>Batting First</c:v>
                </c:pt>
                <c:pt idx="1">
                  <c:v>Chasing</c:v>
                </c:pt>
              </c:strCache>
            </c:strRef>
          </c:cat>
          <c:val>
            <c:numRef>
              <c:f>Pivot_Analysis!$B$20:$B$22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64-414D-8F98-50E988B3581A}"/>
            </c:ext>
          </c:extLst>
        </c:ser>
        <c:ser>
          <c:idx val="1"/>
          <c:order val="1"/>
          <c:tx>
            <c:strRef>
              <c:f>Pivot_Analysis!$C$18:$C$19</c:f>
              <c:strCache>
                <c:ptCount val="1"/>
                <c:pt idx="0">
                  <c:v>Win</c:v>
                </c:pt>
              </c:strCache>
            </c:strRef>
          </c:tx>
          <c:invertIfNegative val="0"/>
          <c:cat>
            <c:strRef>
              <c:f>Pivot_Analysis!$A$20:$A$22</c:f>
              <c:strCache>
                <c:ptCount val="2"/>
                <c:pt idx="0">
                  <c:v>Batting First</c:v>
                </c:pt>
                <c:pt idx="1">
                  <c:v>Chasing</c:v>
                </c:pt>
              </c:strCache>
            </c:strRef>
          </c:cat>
          <c:val>
            <c:numRef>
              <c:f>Pivot_Analysis!$C$20:$C$22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64-414D-8F98-50E988B35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806320"/>
        <c:axId val="454260016"/>
      </c:barChart>
      <c:catAx>
        <c:axId val="3278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60016"/>
        <c:crosses val="autoZero"/>
        <c:auto val="1"/>
        <c:lblAlgn val="ctr"/>
        <c:lblOffset val="100"/>
        <c:noMultiLvlLbl val="0"/>
      </c:catAx>
      <c:valAx>
        <c:axId val="454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0632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Top 5 MI Batters by Runs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3648293963253"/>
          <c:y val="0.18916192767570719"/>
          <c:w val="0.6419133858267716"/>
          <c:h val="0.670818022747156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Pivot_Analysis!$A$32:$A$37</c:f>
              <c:strCache>
                <c:ptCount val="5"/>
                <c:pt idx="0">
                  <c:v>Tilak Varma</c:v>
                </c:pt>
                <c:pt idx="1">
                  <c:v>Suryakumar Yadav</c:v>
                </c:pt>
                <c:pt idx="2">
                  <c:v>Naman Dhir</c:v>
                </c:pt>
                <c:pt idx="3">
                  <c:v>Rohit Sharma</c:v>
                </c:pt>
                <c:pt idx="4">
                  <c:v>Ryan Rickelton</c:v>
                </c:pt>
              </c:strCache>
            </c:strRef>
          </c:cat>
          <c:val>
            <c:numRef>
              <c:f>Pivot_Analysis!$B$32:$B$37</c:f>
              <c:numCache>
                <c:formatCode>General</c:formatCode>
                <c:ptCount val="5"/>
                <c:pt idx="0">
                  <c:v>181</c:v>
                </c:pt>
                <c:pt idx="1">
                  <c:v>157</c:v>
                </c:pt>
                <c:pt idx="2">
                  <c:v>154</c:v>
                </c:pt>
                <c:pt idx="3">
                  <c:v>137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4-499D-A088-1D7D214D4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697312"/>
        <c:axId val="1250279120"/>
      </c:barChart>
      <c:catAx>
        <c:axId val="125069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79120"/>
        <c:crosses val="autoZero"/>
        <c:auto val="1"/>
        <c:lblAlgn val="ctr"/>
        <c:lblOffset val="100"/>
        <c:noMultiLvlLbl val="0"/>
      </c:catAx>
      <c:valAx>
        <c:axId val="12502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9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Pivot_Analysis!$B$73</c:f>
              <c:strCache>
                <c:ptCount val="1"/>
                <c:pt idx="0">
                  <c:v>Sum of Wickets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Pivot_Analysis!$A$74:$A$85</c:f>
              <c:strCache>
                <c:ptCount val="11"/>
                <c:pt idx="0">
                  <c:v>AM Ghazanfar</c:v>
                </c:pt>
                <c:pt idx="1">
                  <c:v>Ashwani Kumar</c:v>
                </c:pt>
                <c:pt idx="2">
                  <c:v>Corbin Bosch</c:v>
                </c:pt>
                <c:pt idx="3">
                  <c:v>Deepak Chahar</c:v>
                </c:pt>
                <c:pt idx="4">
                  <c:v>Hardik Pandya</c:v>
                </c:pt>
                <c:pt idx="5">
                  <c:v>Jasprit Bumrah</c:v>
                </c:pt>
                <c:pt idx="6">
                  <c:v>Krish Bhagat</c:v>
                </c:pt>
                <c:pt idx="7">
                  <c:v>Mayank Markande</c:v>
                </c:pt>
                <c:pt idx="8">
                  <c:v>Mitchell Santner</c:v>
                </c:pt>
                <c:pt idx="9">
                  <c:v>Shardul Thakur</c:v>
                </c:pt>
                <c:pt idx="10">
                  <c:v>Trent Boult</c:v>
                </c:pt>
              </c:strCache>
            </c:strRef>
          </c:cat>
          <c:val>
            <c:numRef>
              <c:f>Pivot_Analysis!$B$74:$B$85</c:f>
              <c:numCache>
                <c:formatCode>General</c:formatCode>
                <c:ptCount val="11"/>
                <c:pt idx="0">
                  <c:v>8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6-4761-8B4D-CB039165B847}"/>
            </c:ext>
          </c:extLst>
        </c:ser>
        <c:ser>
          <c:idx val="1"/>
          <c:order val="1"/>
          <c:tx>
            <c:strRef>
              <c:f>Pivot_Analysis!$C$73</c:f>
              <c:strCache>
                <c:ptCount val="1"/>
                <c:pt idx="0">
                  <c:v>Sum of Runs Conceded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Pivot_Analysis!$A$74:$A$85</c:f>
              <c:strCache>
                <c:ptCount val="11"/>
                <c:pt idx="0">
                  <c:v>AM Ghazanfar</c:v>
                </c:pt>
                <c:pt idx="1">
                  <c:v>Ashwani Kumar</c:v>
                </c:pt>
                <c:pt idx="2">
                  <c:v>Corbin Bosch</c:v>
                </c:pt>
                <c:pt idx="3">
                  <c:v>Deepak Chahar</c:v>
                </c:pt>
                <c:pt idx="4">
                  <c:v>Hardik Pandya</c:v>
                </c:pt>
                <c:pt idx="5">
                  <c:v>Jasprit Bumrah</c:v>
                </c:pt>
                <c:pt idx="6">
                  <c:v>Krish Bhagat</c:v>
                </c:pt>
                <c:pt idx="7">
                  <c:v>Mayank Markande</c:v>
                </c:pt>
                <c:pt idx="8">
                  <c:v>Mitchell Santner</c:v>
                </c:pt>
                <c:pt idx="9">
                  <c:v>Shardul Thakur</c:v>
                </c:pt>
                <c:pt idx="10">
                  <c:v>Trent Boult</c:v>
                </c:pt>
              </c:strCache>
            </c:strRef>
          </c:cat>
          <c:val>
            <c:numRef>
              <c:f>Pivot_Analysis!$C$74:$C$85</c:f>
              <c:numCache>
                <c:formatCode>General</c:formatCode>
                <c:ptCount val="11"/>
                <c:pt idx="0">
                  <c:v>145</c:v>
                </c:pt>
                <c:pt idx="1">
                  <c:v>61</c:v>
                </c:pt>
                <c:pt idx="2">
                  <c:v>39</c:v>
                </c:pt>
                <c:pt idx="3">
                  <c:v>87</c:v>
                </c:pt>
                <c:pt idx="4">
                  <c:v>190</c:v>
                </c:pt>
                <c:pt idx="5">
                  <c:v>210</c:v>
                </c:pt>
                <c:pt idx="6">
                  <c:v>41</c:v>
                </c:pt>
                <c:pt idx="7">
                  <c:v>76</c:v>
                </c:pt>
                <c:pt idx="8">
                  <c:v>125</c:v>
                </c:pt>
                <c:pt idx="9">
                  <c:v>189</c:v>
                </c:pt>
                <c:pt idx="1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6-4761-8B4D-CB039165B847}"/>
            </c:ext>
          </c:extLst>
        </c:ser>
        <c:ser>
          <c:idx val="2"/>
          <c:order val="2"/>
          <c:tx>
            <c:strRef>
              <c:f>Pivot_Analysis!$D$73</c:f>
              <c:strCache>
                <c:ptCount val="1"/>
                <c:pt idx="0">
                  <c:v>Average of Economy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Pivot_Analysis!$A$74:$A$85</c:f>
              <c:strCache>
                <c:ptCount val="11"/>
                <c:pt idx="0">
                  <c:v>AM Ghazanfar</c:v>
                </c:pt>
                <c:pt idx="1">
                  <c:v>Ashwani Kumar</c:v>
                </c:pt>
                <c:pt idx="2">
                  <c:v>Corbin Bosch</c:v>
                </c:pt>
                <c:pt idx="3">
                  <c:v>Deepak Chahar</c:v>
                </c:pt>
                <c:pt idx="4">
                  <c:v>Hardik Pandya</c:v>
                </c:pt>
                <c:pt idx="5">
                  <c:v>Jasprit Bumrah</c:v>
                </c:pt>
                <c:pt idx="6">
                  <c:v>Krish Bhagat</c:v>
                </c:pt>
                <c:pt idx="7">
                  <c:v>Mayank Markande</c:v>
                </c:pt>
                <c:pt idx="8">
                  <c:v>Mitchell Santner</c:v>
                </c:pt>
                <c:pt idx="9">
                  <c:v>Shardul Thakur</c:v>
                </c:pt>
                <c:pt idx="10">
                  <c:v>Trent Boult</c:v>
                </c:pt>
              </c:strCache>
            </c:strRef>
          </c:cat>
          <c:val>
            <c:numRef>
              <c:f>Pivot_Analysis!$D$74:$D$85</c:f>
              <c:numCache>
                <c:formatCode>#,##0.00</c:formatCode>
                <c:ptCount val="11"/>
                <c:pt idx="0">
                  <c:v>8.6138613861386144</c:v>
                </c:pt>
                <c:pt idx="1">
                  <c:v>7.625</c:v>
                </c:pt>
                <c:pt idx="2">
                  <c:v>12.315789473684211</c:v>
                </c:pt>
                <c:pt idx="3">
                  <c:v>13.384615384615385</c:v>
                </c:pt>
                <c:pt idx="4">
                  <c:v>12.666666666666666</c:v>
                </c:pt>
                <c:pt idx="5">
                  <c:v>8.0769230769230766</c:v>
                </c:pt>
                <c:pt idx="6">
                  <c:v>10.25</c:v>
                </c:pt>
                <c:pt idx="7">
                  <c:v>15.2</c:v>
                </c:pt>
                <c:pt idx="8">
                  <c:v>8.9285714285714288</c:v>
                </c:pt>
                <c:pt idx="9">
                  <c:v>13.5</c:v>
                </c:pt>
                <c:pt idx="10">
                  <c:v>12.222222222222221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56-4761-8B4D-CB039165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00448"/>
        <c:axId val="1250226800"/>
      </c:barChart>
      <c:catAx>
        <c:axId val="130660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26800"/>
        <c:crosses val="autoZero"/>
        <c:auto val="1"/>
        <c:lblAlgn val="ctr"/>
        <c:lblOffset val="100"/>
        <c:noMultiLvlLbl val="0"/>
      </c:catAx>
      <c:valAx>
        <c:axId val="12502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0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Bowling Performance by Phase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16666666666666666"/>
          <c:w val="0.52200349956255465"/>
          <c:h val="0.72630431612715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Pivot_Analysis!$B$59</c:f>
              <c:strCache>
                <c:ptCount val="1"/>
                <c:pt idx="0">
                  <c:v>Wickets  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Pivot_Analysis!$A$60:$A$63</c:f>
              <c:strCache>
                <c:ptCount val="3"/>
                <c:pt idx="0">
                  <c:v>Powerplay</c:v>
                </c:pt>
                <c:pt idx="1">
                  <c:v>Middle Overs</c:v>
                </c:pt>
                <c:pt idx="2">
                  <c:v>Death Overs</c:v>
                </c:pt>
              </c:strCache>
            </c:strRef>
          </c:cat>
          <c:val>
            <c:numRef>
              <c:f>Pivot_Analysis!$B$60:$B$63</c:f>
              <c:numCache>
                <c:formatCode>General</c:formatCode>
                <c:ptCount val="3"/>
                <c:pt idx="0">
                  <c:v>11</c:v>
                </c:pt>
                <c:pt idx="1">
                  <c:v>13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2-4E42-8509-AC1E4866A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188144"/>
        <c:axId val="400207152"/>
      </c:barChart>
      <c:lineChart>
        <c:grouping val="standard"/>
        <c:varyColors val="0"/>
        <c:ser>
          <c:idx val="1"/>
          <c:order val="1"/>
          <c:tx>
            <c:strRef>
              <c:f>Pivot_Analysis!$C$59</c:f>
              <c:strCache>
                <c:ptCount val="1"/>
                <c:pt idx="0">
                  <c:v> Runs Conceded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Pivot_Analysis!$A$60:$A$63</c:f>
              <c:strCache>
                <c:ptCount val="3"/>
                <c:pt idx="0">
                  <c:v>Powerplay</c:v>
                </c:pt>
                <c:pt idx="1">
                  <c:v>Middle Overs</c:v>
                </c:pt>
                <c:pt idx="2">
                  <c:v>Death Overs</c:v>
                </c:pt>
              </c:strCache>
            </c:strRef>
          </c:cat>
          <c:val>
            <c:numRef>
              <c:f>Pivot_Analysis!$C$60:$C$63</c:f>
              <c:numCache>
                <c:formatCode>General</c:formatCode>
                <c:ptCount val="3"/>
                <c:pt idx="0">
                  <c:v>457</c:v>
                </c:pt>
                <c:pt idx="1">
                  <c:v>600</c:v>
                </c:pt>
                <c:pt idx="2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2-4E42-8509-AC1E4866A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72816"/>
        <c:axId val="400209072"/>
      </c:lineChart>
      <c:catAx>
        <c:axId val="40737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09072"/>
        <c:crosses val="autoZero"/>
        <c:auto val="1"/>
        <c:lblAlgn val="ctr"/>
        <c:lblOffset val="100"/>
        <c:noMultiLvlLbl val="0"/>
      </c:catAx>
      <c:valAx>
        <c:axId val="4002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72816"/>
        <c:crosses val="autoZero"/>
        <c:crossBetween val="between"/>
      </c:valAx>
      <c:valAx>
        <c:axId val="400207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88144"/>
        <c:crosses val="max"/>
        <c:crossBetween val="between"/>
      </c:valAx>
      <c:catAx>
        <c:axId val="40718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0207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Runs by Innings Phase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Pivot_Analysis!$A$53:$A$56</c:f>
              <c:strCache>
                <c:ptCount val="3"/>
                <c:pt idx="0">
                  <c:v>Death Overs</c:v>
                </c:pt>
                <c:pt idx="1">
                  <c:v>Middle Overs</c:v>
                </c:pt>
                <c:pt idx="2">
                  <c:v>Powerplay</c:v>
                </c:pt>
              </c:strCache>
            </c:strRef>
          </c:cat>
          <c:val>
            <c:numRef>
              <c:f>Pivot_Analysis!$B$53:$B$56</c:f>
              <c:numCache>
                <c:formatCode>General</c:formatCode>
                <c:ptCount val="3"/>
                <c:pt idx="0">
                  <c:v>287</c:v>
                </c:pt>
                <c:pt idx="1">
                  <c:v>536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9-4573-AF57-D39100C258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8692832"/>
        <c:axId val="400414032"/>
      </c:barChart>
      <c:catAx>
        <c:axId val="140869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14032"/>
        <c:crosses val="autoZero"/>
        <c:auto val="1"/>
        <c:lblAlgn val="ctr"/>
        <c:lblOffset val="100"/>
        <c:noMultiLvlLbl val="0"/>
      </c:catAx>
      <c:valAx>
        <c:axId val="4004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9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Wins and Losses by Opponent.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41550652176082"/>
          <c:y val="0.20745525298920969"/>
          <c:w val="0.75988343662365399"/>
          <c:h val="0.682134915427238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Pivot_Analysis!$A$5:$A$12</c:f>
              <c:strCache>
                <c:ptCount val="7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PBKS</c:v>
                </c:pt>
                <c:pt idx="5">
                  <c:v>RCB</c:v>
                </c:pt>
                <c:pt idx="6">
                  <c:v>RR</c:v>
                </c:pt>
              </c:strCache>
            </c:strRef>
          </c:cat>
          <c:val>
            <c:numRef>
              <c:f>Pivot_Analysis!$B$5:$B$12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0-4AA6-B91A-B5C791D8E22C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Win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Pivot_Analysis!$A$5:$A$12</c:f>
              <c:strCache>
                <c:ptCount val="7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PBKS</c:v>
                </c:pt>
                <c:pt idx="5">
                  <c:v>RCB</c:v>
                </c:pt>
                <c:pt idx="6">
                  <c:v>RR</c:v>
                </c:pt>
              </c:strCache>
            </c:strRef>
          </c:cat>
          <c:val>
            <c:numRef>
              <c:f>Pivot_Analysis!$C$5:$C$12</c:f>
              <c:numCache>
                <c:formatCode>General</c:formatCode>
                <c:ptCount val="7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0-4AA6-B91A-B5C791D8E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806320"/>
        <c:axId val="454260016"/>
      </c:barChart>
      <c:catAx>
        <c:axId val="3278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60016"/>
        <c:crosses val="autoZero"/>
        <c:auto val="1"/>
        <c:lblAlgn val="ctr"/>
        <c:lblOffset val="100"/>
        <c:noMultiLvlLbl val="0"/>
      </c:catAx>
      <c:valAx>
        <c:axId val="454260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063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Batting First vs Chasing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41562009049943"/>
          <c:y val="0.20745518512313618"/>
          <c:w val="0.75988343662365399"/>
          <c:h val="0.682134915427238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Pivot_Analysis!$B$18:$B$19</c:f>
              <c:strCache>
                <c:ptCount val="1"/>
                <c:pt idx="0">
                  <c:v>Loss</c:v>
                </c:pt>
              </c:strCache>
            </c:strRef>
          </c:tx>
          <c:invertIfNegative val="0"/>
          <c:cat>
            <c:strRef>
              <c:f>Pivot_Analysis!$A$20:$A$22</c:f>
              <c:strCache>
                <c:ptCount val="2"/>
                <c:pt idx="0">
                  <c:v>Batting First</c:v>
                </c:pt>
                <c:pt idx="1">
                  <c:v>Chasing</c:v>
                </c:pt>
              </c:strCache>
            </c:strRef>
          </c:cat>
          <c:val>
            <c:numRef>
              <c:f>Pivot_Analysis!$B$20:$B$22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5-4B92-A43C-84DD70E90D64}"/>
            </c:ext>
          </c:extLst>
        </c:ser>
        <c:ser>
          <c:idx val="1"/>
          <c:order val="1"/>
          <c:tx>
            <c:strRef>
              <c:f>Pivot_Analysis!$C$18:$C$19</c:f>
              <c:strCache>
                <c:ptCount val="1"/>
                <c:pt idx="0">
                  <c:v>Win</c:v>
                </c:pt>
              </c:strCache>
            </c:strRef>
          </c:tx>
          <c:invertIfNegative val="0"/>
          <c:cat>
            <c:strRef>
              <c:f>Pivot_Analysis!$A$20:$A$22</c:f>
              <c:strCache>
                <c:ptCount val="2"/>
                <c:pt idx="0">
                  <c:v>Batting First</c:v>
                </c:pt>
                <c:pt idx="1">
                  <c:v>Chasing</c:v>
                </c:pt>
              </c:strCache>
            </c:strRef>
          </c:cat>
          <c:val>
            <c:numRef>
              <c:f>Pivot_Analysis!$C$20:$C$22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5-4B92-A43C-84DD70E90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806320"/>
        <c:axId val="454260016"/>
      </c:barChart>
      <c:catAx>
        <c:axId val="3278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60016"/>
        <c:crosses val="autoZero"/>
        <c:auto val="1"/>
        <c:lblAlgn val="ctr"/>
        <c:lblOffset val="100"/>
        <c:noMultiLvlLbl val="0"/>
      </c:catAx>
      <c:valAx>
        <c:axId val="454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0632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Top 5 MI Batters by Runs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3648293963253"/>
          <c:y val="0.16710306687301235"/>
          <c:w val="0.77187731117124658"/>
          <c:h val="0.672400661417705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Pivot_Analysis!$A$32:$A$37</c:f>
              <c:strCache>
                <c:ptCount val="5"/>
                <c:pt idx="0">
                  <c:v>Tilak Varma</c:v>
                </c:pt>
                <c:pt idx="1">
                  <c:v>Suryakumar Yadav</c:v>
                </c:pt>
                <c:pt idx="2">
                  <c:v>Naman Dhir</c:v>
                </c:pt>
                <c:pt idx="3">
                  <c:v>Rohit Sharma</c:v>
                </c:pt>
                <c:pt idx="4">
                  <c:v>Ryan Rickelton</c:v>
                </c:pt>
              </c:strCache>
            </c:strRef>
          </c:cat>
          <c:val>
            <c:numRef>
              <c:f>Pivot_Analysis!$B$32:$B$37</c:f>
              <c:numCache>
                <c:formatCode>General</c:formatCode>
                <c:ptCount val="5"/>
                <c:pt idx="0">
                  <c:v>181</c:v>
                </c:pt>
                <c:pt idx="1">
                  <c:v>157</c:v>
                </c:pt>
                <c:pt idx="2">
                  <c:v>154</c:v>
                </c:pt>
                <c:pt idx="3">
                  <c:v>137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F-47DD-B6EB-D40D7BF2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697312"/>
        <c:axId val="1250279120"/>
      </c:barChart>
      <c:catAx>
        <c:axId val="125069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79120"/>
        <c:crosses val="autoZero"/>
        <c:auto val="1"/>
        <c:lblAlgn val="ctr"/>
        <c:lblOffset val="100"/>
        <c:noMultiLvlLbl val="0"/>
      </c:catAx>
      <c:valAx>
        <c:axId val="12502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9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Bowling Performance by Phase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16666666666666666"/>
          <c:w val="0.78461973989812295"/>
          <c:h val="0.72630431612715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Pivot_Analysis!$B$59</c:f>
              <c:strCache>
                <c:ptCount val="1"/>
                <c:pt idx="0">
                  <c:v>Wickets  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Pivot_Analysis!$A$60:$A$63</c:f>
              <c:strCache>
                <c:ptCount val="3"/>
                <c:pt idx="0">
                  <c:v>Powerplay</c:v>
                </c:pt>
                <c:pt idx="1">
                  <c:v>Middle Overs</c:v>
                </c:pt>
                <c:pt idx="2">
                  <c:v>Death Overs</c:v>
                </c:pt>
              </c:strCache>
            </c:strRef>
          </c:cat>
          <c:val>
            <c:numRef>
              <c:f>Pivot_Analysis!$B$60:$B$63</c:f>
              <c:numCache>
                <c:formatCode>General</c:formatCode>
                <c:ptCount val="3"/>
                <c:pt idx="0">
                  <c:v>11</c:v>
                </c:pt>
                <c:pt idx="1">
                  <c:v>13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F-4F4A-9E73-E6C7780CD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188144"/>
        <c:axId val="400207152"/>
      </c:barChart>
      <c:lineChart>
        <c:grouping val="standard"/>
        <c:varyColors val="0"/>
        <c:ser>
          <c:idx val="1"/>
          <c:order val="1"/>
          <c:tx>
            <c:strRef>
              <c:f>Pivot_Analysis!$C$59</c:f>
              <c:strCache>
                <c:ptCount val="1"/>
                <c:pt idx="0">
                  <c:v> Runs Conceded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Pivot_Analysis!$A$60:$A$63</c:f>
              <c:strCache>
                <c:ptCount val="3"/>
                <c:pt idx="0">
                  <c:v>Powerplay</c:v>
                </c:pt>
                <c:pt idx="1">
                  <c:v>Middle Overs</c:v>
                </c:pt>
                <c:pt idx="2">
                  <c:v>Death Overs</c:v>
                </c:pt>
              </c:strCache>
            </c:strRef>
          </c:cat>
          <c:val>
            <c:numRef>
              <c:f>Pivot_Analysis!$C$60:$C$63</c:f>
              <c:numCache>
                <c:formatCode>General</c:formatCode>
                <c:ptCount val="3"/>
                <c:pt idx="0">
                  <c:v>457</c:v>
                </c:pt>
                <c:pt idx="1">
                  <c:v>600</c:v>
                </c:pt>
                <c:pt idx="2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DF-4F4A-9E73-E6C7780CD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72816"/>
        <c:axId val="400209072"/>
      </c:lineChart>
      <c:catAx>
        <c:axId val="40737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09072"/>
        <c:crosses val="autoZero"/>
        <c:auto val="1"/>
        <c:lblAlgn val="ctr"/>
        <c:lblOffset val="100"/>
        <c:noMultiLvlLbl val="0"/>
      </c:catAx>
      <c:valAx>
        <c:axId val="4002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72816"/>
        <c:crosses val="autoZero"/>
        <c:crossBetween val="between"/>
      </c:valAx>
      <c:valAx>
        <c:axId val="400207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88144"/>
        <c:crosses val="max"/>
        <c:crossBetween val="between"/>
      </c:valAx>
      <c:catAx>
        <c:axId val="40718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0207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Runs by Innings Phase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Pivot_Analysis!$A$53:$A$56</c:f>
              <c:strCache>
                <c:ptCount val="3"/>
                <c:pt idx="0">
                  <c:v>Death Overs</c:v>
                </c:pt>
                <c:pt idx="1">
                  <c:v>Middle Overs</c:v>
                </c:pt>
                <c:pt idx="2">
                  <c:v>Powerplay</c:v>
                </c:pt>
              </c:strCache>
            </c:strRef>
          </c:cat>
          <c:val>
            <c:numRef>
              <c:f>Pivot_Analysis!$B$53:$B$56</c:f>
              <c:numCache>
                <c:formatCode>General</c:formatCode>
                <c:ptCount val="3"/>
                <c:pt idx="0">
                  <c:v>287</c:v>
                </c:pt>
                <c:pt idx="1">
                  <c:v>536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F-474E-B95A-24B5629C15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8692832"/>
        <c:axId val="400414032"/>
      </c:barChart>
      <c:catAx>
        <c:axId val="140869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14032"/>
        <c:crosses val="autoZero"/>
        <c:auto val="1"/>
        <c:lblAlgn val="ctr"/>
        <c:lblOffset val="100"/>
        <c:noMultiLvlLbl val="0"/>
      </c:catAx>
      <c:valAx>
        <c:axId val="4004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9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ysClr val="windowText" lastClr="000000"/>
                </a:solidFill>
              </a:rPr>
              <a:t>Match-wise Performance — MI vs Opponents</a:t>
            </a:r>
            <a:endParaRPr lang="en-IN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04922731071172"/>
          <c:y val="2.777788395382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MI_Match_Analysis!$B$15</c:f>
              <c:strCache>
                <c:ptCount val="1"/>
                <c:pt idx="0">
                  <c:v>MI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MI_Match_Analysis!$A$16:$A$22</c:f>
              <c:strCache>
                <c:ptCount val="7"/>
                <c:pt idx="0">
                  <c:v>2 vs KKR</c:v>
                </c:pt>
                <c:pt idx="1">
                  <c:v>8 vs DC</c:v>
                </c:pt>
                <c:pt idx="2">
                  <c:v>13 vs RR</c:v>
                </c:pt>
                <c:pt idx="3">
                  <c:v>20 vs RCB</c:v>
                </c:pt>
                <c:pt idx="4">
                  <c:v>24 vs PBKS</c:v>
                </c:pt>
                <c:pt idx="5">
                  <c:v>30 vs GT</c:v>
                </c:pt>
                <c:pt idx="6">
                  <c:v>33 vs CSK</c:v>
                </c:pt>
              </c:strCache>
            </c:strRef>
          </c:cat>
          <c:val>
            <c:numRef>
              <c:f>MI_Match_Analysis!$B$16:$B$22</c:f>
              <c:numCache>
                <c:formatCode>#,##0</c:formatCode>
                <c:ptCount val="7"/>
                <c:pt idx="0">
                  <c:v>224</c:v>
                </c:pt>
                <c:pt idx="1">
                  <c:v>162</c:v>
                </c:pt>
                <c:pt idx="2">
                  <c:v>123</c:v>
                </c:pt>
                <c:pt idx="3">
                  <c:v>222</c:v>
                </c:pt>
                <c:pt idx="4">
                  <c:v>195</c:v>
                </c:pt>
                <c:pt idx="5">
                  <c:v>199</c:v>
                </c:pt>
                <c:pt idx="6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C-412B-943F-F7FE98447D77}"/>
            </c:ext>
          </c:extLst>
        </c:ser>
        <c:ser>
          <c:idx val="1"/>
          <c:order val="1"/>
          <c:tx>
            <c:strRef>
              <c:f>MI_Match_Analysis!$C$15</c:f>
              <c:strCache>
                <c:ptCount val="1"/>
                <c:pt idx="0">
                  <c:v>Opponent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MI_Match_Analysis!$A$16:$A$22</c:f>
              <c:strCache>
                <c:ptCount val="7"/>
                <c:pt idx="0">
                  <c:v>2 vs KKR</c:v>
                </c:pt>
                <c:pt idx="1">
                  <c:v>8 vs DC</c:v>
                </c:pt>
                <c:pt idx="2">
                  <c:v>13 vs RR</c:v>
                </c:pt>
                <c:pt idx="3">
                  <c:v>20 vs RCB</c:v>
                </c:pt>
                <c:pt idx="4">
                  <c:v>24 vs PBKS</c:v>
                </c:pt>
                <c:pt idx="5">
                  <c:v>30 vs GT</c:v>
                </c:pt>
                <c:pt idx="6">
                  <c:v>33 vs CSK</c:v>
                </c:pt>
              </c:strCache>
            </c:strRef>
          </c:cat>
          <c:val>
            <c:numRef>
              <c:f>MI_Match_Analysis!$C$16:$C$22</c:f>
              <c:numCache>
                <c:formatCode>General</c:formatCode>
                <c:ptCount val="7"/>
                <c:pt idx="0">
                  <c:v>220</c:v>
                </c:pt>
                <c:pt idx="1">
                  <c:v>164</c:v>
                </c:pt>
                <c:pt idx="2">
                  <c:v>150</c:v>
                </c:pt>
                <c:pt idx="3">
                  <c:v>240</c:v>
                </c:pt>
                <c:pt idx="4">
                  <c:v>198</c:v>
                </c:pt>
                <c:pt idx="5">
                  <c:v>100</c:v>
                </c:pt>
                <c:pt idx="6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C-412B-943F-F7FE98447D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8619520"/>
        <c:axId val="1439152208"/>
      </c:barChart>
      <c:catAx>
        <c:axId val="14086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152208"/>
        <c:crosses val="autoZero"/>
        <c:auto val="1"/>
        <c:lblAlgn val="ctr"/>
        <c:lblOffset val="100"/>
        <c:noMultiLvlLbl val="0"/>
      </c:catAx>
      <c:valAx>
        <c:axId val="14391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MI Match</a:t>
            </a:r>
            <a:r>
              <a:rPr lang="en-US" b="1" baseline="0">
                <a:solidFill>
                  <a:sysClr val="windowText" lastClr="000000"/>
                </a:solidFill>
              </a:rPr>
              <a:t> Result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MI_Match_Analysis!$F$15</c:f>
              <c:strCache>
                <c:ptCount val="1"/>
                <c:pt idx="0">
                  <c:v>Matches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3-4ECB-8ECD-4900D3DFF0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3-4ECB-8ECD-4900D3DFF0F0}"/>
              </c:ext>
            </c:extLst>
          </c:dPt>
          <c:dLbls>
            <c:dLbl>
              <c:idx val="0"/>
              <c:layout>
                <c:manualLayout>
                  <c:x val="0.11392785848951979"/>
                  <c:y val="-0.12053787496618633"/>
                </c:manualLayout>
              </c:layout>
              <c:tx>
                <c:rich>
                  <a:bodyPr/>
                  <a:lstStyle/>
                  <a:p>
                    <a:fld id="{CF82BFC0-BF9F-4C2B-8658-15605CFF3A28}" type="CATEGORYNAME">
                      <a:rPr lang="en-US" sz="1200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399D4D91-AF9E-41F4-B0FD-061492EE2DB0}" type="PERCENTAGE">
                      <a:rPr lang="en-US" sz="1200" b="1" baseline="0">
                        <a:solidFill>
                          <a:sysClr val="windowText" lastClr="000000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003-4ECB-8ECD-4900D3DFF0F0}"/>
                </c:ext>
              </c:extLst>
            </c:dLbl>
            <c:dLbl>
              <c:idx val="1"/>
              <c:layout>
                <c:manualLayout>
                  <c:x val="-8.4272300469483585E-2"/>
                  <c:y val="8.80018131438305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03-4ECB-8ECD-4900D3DFF0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MI_Match_Analysis!$E$16:$E$17</c:f>
              <c:strCache>
                <c:ptCount val="2"/>
                <c:pt idx="0">
                  <c:v>Win</c:v>
                </c:pt>
                <c:pt idx="1">
                  <c:v>Loss</c:v>
                </c:pt>
              </c:strCache>
            </c:strRef>
          </c:cat>
          <c:val>
            <c:numRef>
              <c:f>MI_Match_Analysis!$F$16:$F$17</c:f>
              <c:numCache>
                <c:formatCode>#,##0</c:formatCode>
                <c:ptCount val="2"/>
                <c:pt idx="0">
                  <c:v>2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3-4ECB-8ECD-4900D3DFF0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Top 5 MI Batters by Runs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3648293963253"/>
          <c:y val="0.16710306687301235"/>
          <c:w val="0.77187731117124658"/>
          <c:h val="0.672400661417705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Pivot_Analysis!$A$32:$A$37</c:f>
              <c:strCache>
                <c:ptCount val="5"/>
                <c:pt idx="0">
                  <c:v>Tilak Varma</c:v>
                </c:pt>
                <c:pt idx="1">
                  <c:v>Suryakumar Yadav</c:v>
                </c:pt>
                <c:pt idx="2">
                  <c:v>Naman Dhir</c:v>
                </c:pt>
                <c:pt idx="3">
                  <c:v>Rohit Sharma</c:v>
                </c:pt>
                <c:pt idx="4">
                  <c:v>Ryan Rickelton</c:v>
                </c:pt>
              </c:strCache>
            </c:strRef>
          </c:cat>
          <c:val>
            <c:numRef>
              <c:f>Pivot_Analysis!$B$32:$B$37</c:f>
              <c:numCache>
                <c:formatCode>General</c:formatCode>
                <c:ptCount val="5"/>
                <c:pt idx="0">
                  <c:v>181</c:v>
                </c:pt>
                <c:pt idx="1">
                  <c:v>157</c:v>
                </c:pt>
                <c:pt idx="2">
                  <c:v>154</c:v>
                </c:pt>
                <c:pt idx="3">
                  <c:v>137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7-4917-A27F-96A218BDC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0697312"/>
        <c:axId val="1250279120"/>
      </c:barChart>
      <c:catAx>
        <c:axId val="125069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79120"/>
        <c:crosses val="autoZero"/>
        <c:auto val="1"/>
        <c:lblAlgn val="ctr"/>
        <c:lblOffset val="100"/>
        <c:noMultiLvlLbl val="0"/>
      </c:catAx>
      <c:valAx>
        <c:axId val="12502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9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Runs by Innings Phase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Pivot_Analysis!$A$53:$A$56</c:f>
              <c:strCache>
                <c:ptCount val="3"/>
                <c:pt idx="0">
                  <c:v>Death Overs</c:v>
                </c:pt>
                <c:pt idx="1">
                  <c:v>Middle Overs</c:v>
                </c:pt>
                <c:pt idx="2">
                  <c:v>Powerplay</c:v>
                </c:pt>
              </c:strCache>
            </c:strRef>
          </c:cat>
          <c:val>
            <c:numRef>
              <c:f>Pivot_Analysis!$B$53:$B$56</c:f>
              <c:numCache>
                <c:formatCode>General</c:formatCode>
                <c:ptCount val="3"/>
                <c:pt idx="0">
                  <c:v>287</c:v>
                </c:pt>
                <c:pt idx="1">
                  <c:v>536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C-4ABA-80AE-CD545170B2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8692832"/>
        <c:axId val="400414032"/>
      </c:barChart>
      <c:catAx>
        <c:axId val="140869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14032"/>
        <c:crosses val="autoZero"/>
        <c:auto val="1"/>
        <c:lblAlgn val="ctr"/>
        <c:lblOffset val="100"/>
        <c:noMultiLvlLbl val="0"/>
      </c:catAx>
      <c:valAx>
        <c:axId val="4004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9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[IPL_Performance_Analysis.xlsx]Pivot_Analysis!PivotTable6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MI Bowling Performance by Phase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17362371445845E-2"/>
              <c:y val="-5.411255411255460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173623714458616E-2"/>
              <c:y val="-2.1645021645021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173623714458561E-2"/>
              <c:y val="-5.4112554112554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16666666666666666"/>
          <c:w val="0.58195788139912641"/>
          <c:h val="0.69924796332276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Pivot_Analysis!$B$59</c:f>
              <c:strCache>
                <c:ptCount val="1"/>
                <c:pt idx="0">
                  <c:v>Wickets  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Pivot_Analysis!$A$60:$A$63</c:f>
              <c:strCache>
                <c:ptCount val="3"/>
                <c:pt idx="0">
                  <c:v>Powerplay</c:v>
                </c:pt>
                <c:pt idx="1">
                  <c:v>Middle Overs</c:v>
                </c:pt>
                <c:pt idx="2">
                  <c:v>Death Overs</c:v>
                </c:pt>
              </c:strCache>
            </c:strRef>
          </c:cat>
          <c:val>
            <c:numRef>
              <c:f>Pivot_Analysis!$B$60:$B$63</c:f>
              <c:numCache>
                <c:formatCode>General</c:formatCode>
                <c:ptCount val="3"/>
                <c:pt idx="0">
                  <c:v>11</c:v>
                </c:pt>
                <c:pt idx="1">
                  <c:v>13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2C8-BC78-8E7A6BE6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188144"/>
        <c:axId val="400207152"/>
      </c:barChart>
      <c:lineChart>
        <c:grouping val="standard"/>
        <c:varyColors val="0"/>
        <c:ser>
          <c:idx val="1"/>
          <c:order val="1"/>
          <c:tx>
            <c:strRef>
              <c:f>Pivot_Analysis!$C$59</c:f>
              <c:strCache>
                <c:ptCount val="1"/>
                <c:pt idx="0">
                  <c:v> Runs Conceded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0E-42C8-BC78-8E7A6BE6FC5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0E-42C8-BC78-8E7A6BE6FC5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0E-42C8-BC78-8E7A6BE6FC52}"/>
              </c:ext>
            </c:extLst>
          </c:dPt>
          <c:dLbls>
            <c:dLbl>
              <c:idx val="0"/>
              <c:layout>
                <c:manualLayout>
                  <c:x val="2.117362371445845E-2"/>
                  <c:y val="-5.41125541125546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0E-42C8-BC78-8E7A6BE6FC52}"/>
                </c:ext>
              </c:extLst>
            </c:dLbl>
            <c:dLbl>
              <c:idx val="1"/>
              <c:layout>
                <c:manualLayout>
                  <c:x val="2.1173623714458616E-2"/>
                  <c:y val="-2.1645021645021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0E-42C8-BC78-8E7A6BE6FC52}"/>
                </c:ext>
              </c:extLst>
            </c:dLbl>
            <c:dLbl>
              <c:idx val="2"/>
              <c:layout>
                <c:manualLayout>
                  <c:x val="2.1173623714458561E-2"/>
                  <c:y val="-5.4112554112554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0E-42C8-BC78-8E7A6BE6FC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Pivot_Analysis!$A$60:$A$63</c:f>
              <c:strCache>
                <c:ptCount val="3"/>
                <c:pt idx="0">
                  <c:v>Powerplay</c:v>
                </c:pt>
                <c:pt idx="1">
                  <c:v>Middle Overs</c:v>
                </c:pt>
                <c:pt idx="2">
                  <c:v>Death Overs</c:v>
                </c:pt>
              </c:strCache>
            </c:strRef>
          </c:cat>
          <c:val>
            <c:numRef>
              <c:f>Pivot_Analysis!$C$60:$C$63</c:f>
              <c:numCache>
                <c:formatCode>General</c:formatCode>
                <c:ptCount val="3"/>
                <c:pt idx="0">
                  <c:v>457</c:v>
                </c:pt>
                <c:pt idx="1">
                  <c:v>600</c:v>
                </c:pt>
                <c:pt idx="2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E-42C8-BC78-8E7A6BE6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72816"/>
        <c:axId val="400209072"/>
      </c:lineChart>
      <c:catAx>
        <c:axId val="40737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09072"/>
        <c:crosses val="autoZero"/>
        <c:auto val="1"/>
        <c:lblAlgn val="ctr"/>
        <c:lblOffset val="100"/>
        <c:noMultiLvlLbl val="0"/>
      </c:catAx>
      <c:valAx>
        <c:axId val="4002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72816"/>
        <c:crosses val="autoZero"/>
        <c:crossBetween val="between"/>
      </c:valAx>
      <c:valAx>
        <c:axId val="400207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88144"/>
        <c:crosses val="max"/>
        <c:crossBetween val="between"/>
      </c:valAx>
      <c:catAx>
        <c:axId val="40718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0207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78779694280503"/>
          <c:y val="0.47927403960868525"/>
          <c:w val="0.27406338273051623"/>
          <c:h val="0.18263114837917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167640</xdr:rowOff>
    </xdr:from>
    <xdr:to>
      <xdr:col>3</xdr:col>
      <xdr:colOff>2156460</xdr:colOff>
      <xdr:row>38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966888-9853-80D1-A226-5E5BCD915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22</xdr:row>
      <xdr:rowOff>152400</xdr:rowOff>
    </xdr:from>
    <xdr:to>
      <xdr:col>9</xdr:col>
      <xdr:colOff>510540</xdr:colOff>
      <xdr:row>38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7E02EB-E1F8-5A48-3874-47E94B9E7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2</xdr:row>
      <xdr:rowOff>7620</xdr:rowOff>
    </xdr:from>
    <xdr:to>
      <xdr:col>10</xdr:col>
      <xdr:colOff>220980</xdr:colOff>
      <xdr:row>11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141D0-FEBE-5AFD-B7D7-F2F78E3D9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449580</xdr:colOff>
      <xdr:row>13</xdr:row>
      <xdr:rowOff>133350</xdr:rowOff>
    </xdr:from>
    <xdr:to>
      <xdr:col>10</xdr:col>
      <xdr:colOff>403860</xdr:colOff>
      <xdr:row>26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2F02E1-8483-7635-28B3-FA73CFF40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662940</xdr:colOff>
      <xdr:row>28</xdr:row>
      <xdr:rowOff>26670</xdr:rowOff>
    </xdr:from>
    <xdr:to>
      <xdr:col>11</xdr:col>
      <xdr:colOff>243840</xdr:colOff>
      <xdr:row>43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EB604D-A582-50EA-4F91-6E3581ECB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483870</xdr:colOff>
      <xdr:row>72</xdr:row>
      <xdr:rowOff>19050</xdr:rowOff>
    </xdr:from>
    <xdr:to>
      <xdr:col>12</xdr:col>
      <xdr:colOff>179070</xdr:colOff>
      <xdr:row>87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14F48A-D96E-4553-448B-16A94B641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640080</xdr:colOff>
      <xdr:row>55</xdr:row>
      <xdr:rowOff>41910</xdr:rowOff>
    </xdr:from>
    <xdr:to>
      <xdr:col>10</xdr:col>
      <xdr:colOff>350520</xdr:colOff>
      <xdr:row>70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EB7C34-39B7-2F3E-FA7F-0F8E50D4D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22860</xdr:colOff>
      <xdr:row>44</xdr:row>
      <xdr:rowOff>163830</xdr:rowOff>
    </xdr:from>
    <xdr:to>
      <xdr:col>9</xdr:col>
      <xdr:colOff>30480</xdr:colOff>
      <xdr:row>53</xdr:row>
      <xdr:rowOff>137160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F37319-E603-3C56-500E-D3374C3D8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15240</xdr:rowOff>
    </xdr:from>
    <xdr:to>
      <xdr:col>4</xdr:col>
      <xdr:colOff>370113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1B0C2-D953-435D-95FA-D28BAFBFD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359228</xdr:colOff>
      <xdr:row>5</xdr:row>
      <xdr:rowOff>8709</xdr:rowOff>
    </xdr:from>
    <xdr:to>
      <xdr:col>8</xdr:col>
      <xdr:colOff>0</xdr:colOff>
      <xdr:row>15</xdr:row>
      <xdr:rowOff>23949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E03567-8B51-491B-912E-AFE17B9E6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372531</xdr:colOff>
      <xdr:row>15</xdr:row>
      <xdr:rowOff>29634</xdr:rowOff>
    </xdr:from>
    <xdr:to>
      <xdr:col>7</xdr:col>
      <xdr:colOff>1790700</xdr:colOff>
      <xdr:row>28</xdr:row>
      <xdr:rowOff>21166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88F90A-D694-49A1-9FC4-E8444E58A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8</xdr:col>
      <xdr:colOff>32656</xdr:colOff>
      <xdr:row>43</xdr:row>
      <xdr:rowOff>130629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17F42C-1072-4B38-BB8B-600E32779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63500</xdr:rowOff>
    </xdr:from>
    <xdr:to>
      <xdr:col>4</xdr:col>
      <xdr:colOff>368300</xdr:colOff>
      <xdr:row>28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4277CF-BA66-4444-B455-95D378568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2</xdr:row>
      <xdr:rowOff>106680</xdr:rowOff>
    </xdr:from>
    <xdr:to>
      <xdr:col>2</xdr:col>
      <xdr:colOff>396240</xdr:colOff>
      <xdr:row>7</xdr:row>
      <xdr:rowOff>45720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7F7A3E5-000C-F162-32D2-0902552089E9}"/>
            </a:ext>
          </a:extLst>
        </xdr:cNvPr>
        <xdr:cNvSpPr/>
      </xdr:nvSpPr>
      <xdr:spPr>
        <a:xfrm>
          <a:off x="358140" y="472440"/>
          <a:ext cx="1501140" cy="85344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MATCHES ANALYSED </a:t>
          </a:r>
        </a:p>
        <a:p>
          <a:pPr algn="ctr"/>
          <a:r>
            <a:rPr lang="en-IN" sz="1400" b="1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3</xdr:col>
      <xdr:colOff>396240</xdr:colOff>
      <xdr:row>2</xdr:row>
      <xdr:rowOff>91440</xdr:rowOff>
    </xdr:from>
    <xdr:to>
      <xdr:col>5</xdr:col>
      <xdr:colOff>434340</xdr:colOff>
      <xdr:row>7</xdr:row>
      <xdr:rowOff>53340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C7A6D4F-6BDD-4D2A-A28F-157DF34AD6CE}"/>
            </a:ext>
          </a:extLst>
        </xdr:cNvPr>
        <xdr:cNvSpPr/>
      </xdr:nvSpPr>
      <xdr:spPr>
        <a:xfrm>
          <a:off x="2468880" y="457200"/>
          <a:ext cx="1257300" cy="8763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b="1">
              <a:solidFill>
                <a:schemeClr val="bg1"/>
              </a:solidFill>
            </a:rPr>
            <a:t>MATCHES WON</a:t>
          </a:r>
        </a:p>
        <a:p>
          <a:pPr algn="ctr"/>
          <a:r>
            <a:rPr lang="en-IN" sz="1400" b="1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6</xdr:col>
      <xdr:colOff>581660</xdr:colOff>
      <xdr:row>2</xdr:row>
      <xdr:rowOff>86360</xdr:rowOff>
    </xdr:from>
    <xdr:to>
      <xdr:col>8</xdr:col>
      <xdr:colOff>840740</xdr:colOff>
      <xdr:row>7</xdr:row>
      <xdr:rowOff>40640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3E062C5-4D72-4700-B734-E9FCFDB11480}"/>
            </a:ext>
          </a:extLst>
        </xdr:cNvPr>
        <xdr:cNvSpPr/>
      </xdr:nvSpPr>
      <xdr:spPr>
        <a:xfrm>
          <a:off x="4480560" y="441960"/>
          <a:ext cx="2024380" cy="84328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MATCHES LOST</a:t>
          </a:r>
          <a:r>
            <a:rPr lang="en-IN" sz="1100" b="1" baseline="0">
              <a:solidFill>
                <a:schemeClr val="bg1"/>
              </a:solidFill>
            </a:rPr>
            <a:t> </a:t>
          </a:r>
        </a:p>
        <a:p>
          <a:pPr algn="ctr"/>
          <a:r>
            <a:rPr lang="en-IN" sz="1400" b="1" baseline="0">
              <a:solidFill>
                <a:schemeClr val="bg1"/>
              </a:solidFill>
            </a:rPr>
            <a:t>5</a:t>
          </a:r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556260</xdr:colOff>
      <xdr:row>2</xdr:row>
      <xdr:rowOff>83820</xdr:rowOff>
    </xdr:from>
    <xdr:to>
      <xdr:col>11</xdr:col>
      <xdr:colOff>594360</xdr:colOff>
      <xdr:row>7</xdr:row>
      <xdr:rowOff>68580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687451D-2885-4ED5-A794-DD3290AB89A6}"/>
            </a:ext>
          </a:extLst>
        </xdr:cNvPr>
        <xdr:cNvSpPr/>
      </xdr:nvSpPr>
      <xdr:spPr>
        <a:xfrm>
          <a:off x="6454140" y="449580"/>
          <a:ext cx="1257300" cy="89916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WIN RATE</a:t>
          </a:r>
        </a:p>
        <a:p>
          <a:pPr algn="ctr"/>
          <a:r>
            <a:rPr lang="en-IN" sz="1400" b="1">
              <a:solidFill>
                <a:schemeClr val="bg1"/>
              </a:solidFill>
            </a:rPr>
            <a:t>28.6%</a:t>
          </a:r>
        </a:p>
      </xdr:txBody>
    </xdr:sp>
    <xdr:clientData/>
  </xdr:twoCellAnchor>
  <xdr:twoCellAnchor>
    <xdr:from>
      <xdr:col>12</xdr:col>
      <xdr:colOff>510540</xdr:colOff>
      <xdr:row>2</xdr:row>
      <xdr:rowOff>76200</xdr:rowOff>
    </xdr:from>
    <xdr:to>
      <xdr:col>15</xdr:col>
      <xdr:colOff>289560</xdr:colOff>
      <xdr:row>7</xdr:row>
      <xdr:rowOff>60960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C72A32A-52BE-4542-814E-FF74286C09D7}"/>
            </a:ext>
          </a:extLst>
        </xdr:cNvPr>
        <xdr:cNvSpPr/>
      </xdr:nvSpPr>
      <xdr:spPr>
        <a:xfrm>
          <a:off x="8237220" y="441960"/>
          <a:ext cx="1607820" cy="89916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AVG MI SCORE IN WINS</a:t>
          </a:r>
        </a:p>
        <a:p>
          <a:pPr algn="ctr"/>
          <a:r>
            <a:rPr lang="en-IN" sz="1400" b="1">
              <a:solidFill>
                <a:schemeClr val="bg1"/>
              </a:solidFill>
            </a:rPr>
            <a:t>211.5</a:t>
          </a:r>
        </a:p>
      </xdr:txBody>
    </xdr:sp>
    <xdr:clientData/>
  </xdr:twoCellAnchor>
  <xdr:twoCellAnchor>
    <xdr:from>
      <xdr:col>16</xdr:col>
      <xdr:colOff>129540</xdr:colOff>
      <xdr:row>2</xdr:row>
      <xdr:rowOff>83820</xdr:rowOff>
    </xdr:from>
    <xdr:to>
      <xdr:col>18</xdr:col>
      <xdr:colOff>304800</xdr:colOff>
      <xdr:row>7</xdr:row>
      <xdr:rowOff>68580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187F90F-7A7D-453A-AB6D-2BF67440D050}"/>
            </a:ext>
          </a:extLst>
        </xdr:cNvPr>
        <xdr:cNvSpPr/>
      </xdr:nvSpPr>
      <xdr:spPr>
        <a:xfrm>
          <a:off x="10294620" y="449580"/>
          <a:ext cx="1394460" cy="89916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 MI SCORE IN LOSSES</a:t>
          </a:r>
          <a:endParaRPr lang="en-IN">
            <a:effectLst/>
          </a:endParaRPr>
        </a:p>
        <a:p>
          <a:pPr algn="ctr"/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161.2</a:t>
          </a:r>
          <a:endParaRPr lang="en-IN">
            <a:effectLst/>
          </a:endParaRPr>
        </a:p>
      </xdr:txBody>
    </xdr:sp>
    <xdr:clientData/>
  </xdr:twoCellAnchor>
  <xdr:twoCellAnchor>
    <xdr:from>
      <xdr:col>7</xdr:col>
      <xdr:colOff>19049</xdr:colOff>
      <xdr:row>7</xdr:row>
      <xdr:rowOff>167640</xdr:rowOff>
    </xdr:from>
    <xdr:to>
      <xdr:col>14</xdr:col>
      <xdr:colOff>85724</xdr:colOff>
      <xdr:row>21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825DF8-B954-46DF-AA16-E4806EC1E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85725</xdr:colOff>
      <xdr:row>7</xdr:row>
      <xdr:rowOff>158115</xdr:rowOff>
    </xdr:from>
    <xdr:to>
      <xdr:col>18</xdr:col>
      <xdr:colOff>600075</xdr:colOff>
      <xdr:row>20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CBF8A8-FDF5-4E5F-AAF3-CFA7A21A4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11430</xdr:rowOff>
    </xdr:from>
    <xdr:to>
      <xdr:col>6</xdr:col>
      <xdr:colOff>38100</xdr:colOff>
      <xdr:row>33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BD43241-A748-469A-BFB4-468B0F9D1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21</xdr:row>
      <xdr:rowOff>19050</xdr:rowOff>
    </xdr:from>
    <xdr:to>
      <xdr:col>11</xdr:col>
      <xdr:colOff>373380</xdr:colOff>
      <xdr:row>34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217DD1-5C20-4038-8A65-7478E6E09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390525</xdr:colOff>
      <xdr:row>20</xdr:row>
      <xdr:rowOff>152400</xdr:rowOff>
    </xdr:from>
    <xdr:to>
      <xdr:col>19</xdr:col>
      <xdr:colOff>0</xdr:colOff>
      <xdr:row>34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A9F0073-16CB-418F-B744-1E1CE2AA1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826953009258" createdVersion="8" refreshedVersion="8" minRefreshableVersion="3" recordCount="7" xr:uid="{9C806247-1A43-4928-A249-4E0DD41EE2C7}">
  <cacheSource type="worksheet">
    <worksheetSource ref="A1:K8" sheet="MI_Match_Analysis"/>
  </cacheSource>
  <cacheFields count="11">
    <cacheField name="Match ID" numFmtId="0">
      <sharedItems containsSemiMixedTypes="0" containsString="0" containsNumber="1" containsInteger="1" minValue="2" maxValue="33"/>
    </cacheField>
    <cacheField name="Date" numFmtId="14">
      <sharedItems containsSemiMixedTypes="0" containsNonDate="0" containsDate="1" containsString="0" minDate="2026-03-29T00:00:00" maxDate="2026-04-24T00:00:00"/>
    </cacheField>
    <cacheField name="Opponent" numFmtId="0">
      <sharedItems count="7">
        <s v="KKR"/>
        <s v="DC"/>
        <s v="RR"/>
        <s v="RCB"/>
        <s v="PBKS"/>
        <s v="GT"/>
        <s v="CSK"/>
      </sharedItems>
    </cacheField>
    <cacheField name="Venue" numFmtId="0">
      <sharedItems/>
    </cacheField>
    <cacheField name="Batting Position" numFmtId="0">
      <sharedItems count="2">
        <s v="Chasing"/>
        <s v="Batting First"/>
      </sharedItems>
    </cacheField>
    <cacheField name="Result" numFmtId="0">
      <sharedItems count="2">
        <s v="Win"/>
        <s v="Loss"/>
      </sharedItems>
    </cacheField>
    <cacheField name="MI Score" numFmtId="0">
      <sharedItems containsSemiMixedTypes="0" containsString="0" containsNumber="1" containsInteger="1" minValue="104" maxValue="224"/>
    </cacheField>
    <cacheField name="Opponent Score" numFmtId="0">
      <sharedItems containsSemiMixedTypes="0" containsString="0" containsNumber="1" containsInteger="1" minValue="100" maxValue="240"/>
    </cacheField>
    <cacheField name="Toss_Winner" numFmtId="0">
      <sharedItems/>
    </cacheField>
    <cacheField name="Toss_Decision" numFmtId="0">
      <sharedItems/>
    </cacheField>
    <cacheField name="Player of Match" numFmtId="0">
      <sharedItems count="7">
        <s v="Shardul Thakur"/>
        <s v="Sameer Rizvi"/>
        <s v="Yashasvi Jaiswal"/>
        <s v="Phil Salt"/>
        <s v="Arshdeep Singh"/>
        <s v="Tilak Varma"/>
        <s v="Sanju Sam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92111354167" createdVersion="8" refreshedVersion="8" minRefreshableVersion="3" recordCount="17" xr:uid="{488909F3-334D-4BFB-A99D-D11E3F678EC6}">
  <cacheSource type="worksheet">
    <worksheetSource ref="A1:I18" sheet="MI_Batting_Analysis"/>
  </cacheSource>
  <cacheFields count="9">
    <cacheField name="Player" numFmtId="0">
      <sharedItems count="17">
        <s v="Ryan Rickelton"/>
        <s v="Rohit Sharma"/>
        <s v="Suryakumar Yadav"/>
        <s v="Tilak Varma"/>
        <s v="Hardik Pandya"/>
        <s v="Naman Dhir"/>
        <s v="Sherfane Rutherford"/>
        <s v="Mitchell Santner"/>
        <s v="Corbin Bosch"/>
        <s v="Shardul Thakur"/>
        <s v="Deepak Chahar"/>
        <s v="Trent Boult"/>
        <s v="Jasprit Bumrah"/>
        <s v="Quinton de Kock"/>
        <s v="Danish Malewar"/>
        <s v="Krish Bhagat"/>
        <s v="Ashwani Kumar"/>
      </sharedItems>
    </cacheField>
    <cacheField name="Runs" numFmtId="0">
      <sharedItems containsSemiMixedTypes="0" containsString="0" containsNumber="1" containsInteger="1" minValue="1" maxValue="181"/>
    </cacheField>
    <cacheField name="Balls" numFmtId="0">
      <sharedItems containsSemiMixedTypes="0" containsString="0" containsNumber="1" containsInteger="1" minValue="2" maxValue="110"/>
    </cacheField>
    <cacheField name="Strike Rate" numFmtId="4">
      <sharedItems containsSemiMixedTypes="0" containsString="0" containsNumber="1" minValue="16.666666666666664" maxValue="275"/>
    </cacheField>
    <cacheField name="4s" numFmtId="0">
      <sharedItems containsSemiMixedTypes="0" containsString="0" containsNumber="1" containsInteger="1" minValue="0" maxValue="21"/>
    </cacheField>
    <cacheField name="6s" numFmtId="0">
      <sharedItems containsSemiMixedTypes="0" containsString="0" containsNumber="1" containsInteger="1" minValue="0" maxValue="12"/>
    </cacheField>
    <cacheField name="Dismissals" numFmtId="0">
      <sharedItems containsSemiMixedTypes="0" containsString="0" containsNumber="1" containsInteger="1" minValue="0" maxValue="7"/>
    </cacheField>
    <cacheField name="Batting Average" numFmtId="4">
      <sharedItems containsSemiMixedTypes="0" containsString="0" containsNumber="1" minValue="0" maxValue="66"/>
    </cacheField>
    <cacheField name="Runs per Match" numFmtId="4">
      <sharedItems containsSemiMixedTypes="0" containsString="0" containsNumber="1" minValue="0.14285714285714285" maxValue="25.8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927133680554" createdVersion="8" refreshedVersion="8" minRefreshableVersion="3" recordCount="3" xr:uid="{EE431D8C-4FB8-46F7-A9AF-E79600A10259}">
  <cacheSource type="worksheet">
    <worksheetSource ref="A3:E6" sheet="Phase_Analysis"/>
  </cacheSource>
  <cacheFields count="5">
    <cacheField name="Phase" numFmtId="0">
      <sharedItems count="3">
        <s v="Powerplay"/>
        <s v="Middle Overs"/>
        <s v="Death Overs"/>
      </sharedItems>
    </cacheField>
    <cacheField name="Runs Scored" numFmtId="0">
      <sharedItems containsSemiMixedTypes="0" containsString="0" containsNumber="1" containsInteger="1" minValue="287" maxValue="536" count="3">
        <n v="350"/>
        <n v="536"/>
        <n v="287"/>
      </sharedItems>
    </cacheField>
    <cacheField name="Wickets Lost" numFmtId="0">
      <sharedItems containsSemiMixedTypes="0" containsString="0" containsNumber="1" containsInteger="1" minValue="12" maxValue="18" count="3">
        <n v="17"/>
        <n v="18"/>
        <n v="12"/>
      </sharedItems>
    </cacheField>
    <cacheField name="Balls Faced" numFmtId="0">
      <sharedItems containsSemiMixedTypes="0" containsString="0" containsNumber="1" containsInteger="1" minValue="170" maxValue="355"/>
    </cacheField>
    <cacheField name="Runs per Ball" numFmtId="4">
      <sharedItems containsSemiMixedTypes="0" containsString="0" containsNumber="1" minValue="1.3888888888888888" maxValue="1.68823529411764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929311689812" createdVersion="8" refreshedVersion="8" minRefreshableVersion="3" recordCount="3" xr:uid="{3179CE5E-D8A3-4AE6-BD18-DEEAEABB75C0}">
  <cacheSource type="worksheet">
    <worksheetSource ref="G3:K6" sheet="Phase_Analysis"/>
  </cacheSource>
  <cacheFields count="5">
    <cacheField name="Phase" numFmtId="0">
      <sharedItems count="3">
        <s v="Powerplay"/>
        <s v="Middle Overs"/>
        <s v="Death Overs"/>
      </sharedItems>
    </cacheField>
    <cacheField name="Wickets Taken" numFmtId="0">
      <sharedItems containsSemiMixedTypes="0" containsString="0" containsNumber="1" containsInteger="1" minValue="9" maxValue="13"/>
    </cacheField>
    <cacheField name="Runs Conceded" numFmtId="0">
      <sharedItems containsSemiMixedTypes="0" containsString="0" containsNumber="1" containsInteger="1" minValue="216" maxValue="600"/>
    </cacheField>
    <cacheField name="Balls Bowled" numFmtId="0">
      <sharedItems containsSemiMixedTypes="0" containsString="0" containsNumber="1" containsInteger="1" minValue="123" maxValue="354"/>
    </cacheField>
    <cacheField name="Economy" numFmtId="4">
      <sharedItems containsSemiMixedTypes="0" containsString="0" containsNumber="1" minValue="10.169491525423728" maxValue="10.8809523809523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8.94232696759" createdVersion="8" refreshedVersion="8" minRefreshableVersion="3" recordCount="11" xr:uid="{D45D7D82-40DE-4253-99E1-4562A8415DE0}">
  <cacheSource type="worksheet">
    <worksheetSource ref="A1:H12" sheet="Bowling_Analysis"/>
  </cacheSource>
  <cacheFields count="8">
    <cacheField name="Bowler" numFmtId="0">
      <sharedItems count="11">
        <s v="Trent Boult"/>
        <s v="Hardik Pandya"/>
        <s v="AM Ghazanfar"/>
        <s v="Jasprit Bumrah"/>
        <s v="Shardul Thakur"/>
        <s v="Mayank Markande"/>
        <s v="Deepak Chahar"/>
        <s v="Mitchell Santner"/>
        <s v="Corbin Bosch"/>
        <s v="Krish Bhagat"/>
        <s v="Ashwani Kumar"/>
      </sharedItems>
    </cacheField>
    <cacheField name="Overs" numFmtId="0">
      <sharedItems/>
    </cacheField>
    <cacheField name="Runs Conceded" numFmtId="0">
      <sharedItems containsSemiMixedTypes="0" containsString="0" containsNumber="1" containsInteger="1" minValue="39" maxValue="210"/>
    </cacheField>
    <cacheField name="Wickets" numFmtId="0">
      <sharedItems containsSemiMixedTypes="0" containsString="0" containsNumber="1" containsInteger="1" minValue="0" maxValue="8"/>
    </cacheField>
    <cacheField name="Economy" numFmtId="4">
      <sharedItems containsSemiMixedTypes="0" containsString="0" containsNumber="1" minValue="7.625" maxValue="15.2"/>
    </cacheField>
    <cacheField name="Dot Balls" numFmtId="0">
      <sharedItems containsSemiMixedTypes="0" containsString="0" containsNumber="1" containsInteger="1" minValue="5" maxValue="57"/>
    </cacheField>
    <cacheField name="4s Conceded" numFmtId="0">
      <sharedItems containsSemiMixedTypes="0" containsString="0" containsNumber="1" containsInteger="1" minValue="3" maxValue="22"/>
    </cacheField>
    <cacheField name="6s Conceded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9.067200231482" createdVersion="8" refreshedVersion="8" minRefreshableVersion="3" recordCount="7" xr:uid="{D77DAAD5-9E26-4F54-8603-DE09C0360130}">
  <cacheSource type="worksheet">
    <worksheetSource ref="A15:D22" sheet="MI_Match_Analysis"/>
  </cacheSource>
  <cacheFields count="4">
    <cacheField name="Match" numFmtId="0">
      <sharedItems/>
    </cacheField>
    <cacheField name="MI Score" numFmtId="14">
      <sharedItems containsSemiMixedTypes="0" containsNonDate="0" containsDate="1" containsString="0" minDate="1900-04-13T00:00:00" maxDate="1900-08-12T00:00:00"/>
    </cacheField>
    <cacheField name="Opponent Score" numFmtId="0">
      <sharedItems containsSemiMixedTypes="0" containsString="0" containsNumber="1" containsInteger="1" minValue="100" maxValue="240"/>
    </cacheField>
    <cacheField name="Result" numFmtId="0">
      <sharedItems count="2">
        <s v="Win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"/>
    <d v="2026-03-29T00:00:00"/>
    <x v="0"/>
    <s v="Wankhede Stadium, Mumbai"/>
    <x v="0"/>
    <x v="0"/>
    <n v="224"/>
    <n v="220"/>
    <s v="MI"/>
    <s v="Bowl"/>
    <x v="0"/>
  </r>
  <r>
    <n v="8"/>
    <d v="2026-04-04T00:00:00"/>
    <x v="1"/>
    <s v="Arun Jaitley Stadium, Delhi"/>
    <x v="1"/>
    <x v="1"/>
    <n v="162"/>
    <n v="164"/>
    <s v="DC"/>
    <s v="Bowl"/>
    <x v="1"/>
  </r>
  <r>
    <n v="13"/>
    <d v="2026-04-07T00:00:00"/>
    <x v="2"/>
    <s v="Barsapara Stadium, Guwahati"/>
    <x v="0"/>
    <x v="1"/>
    <n v="123"/>
    <n v="150"/>
    <s v="MI"/>
    <s v="Bowl"/>
    <x v="2"/>
  </r>
  <r>
    <n v="20"/>
    <d v="2026-04-12T00:00:00"/>
    <x v="3"/>
    <s v="Wankhede Stadium, Mumbai"/>
    <x v="0"/>
    <x v="1"/>
    <n v="222"/>
    <n v="240"/>
    <s v="MI"/>
    <s v="Bowl"/>
    <x v="3"/>
  </r>
  <r>
    <n v="24"/>
    <d v="2026-04-16T00:00:00"/>
    <x v="4"/>
    <s v="Wankhede Stadium, Mumbai"/>
    <x v="1"/>
    <x v="1"/>
    <n v="195"/>
    <n v="198"/>
    <s v="PBKS"/>
    <s v="Bowl"/>
    <x v="4"/>
  </r>
  <r>
    <n v="30"/>
    <d v="2026-04-20T00:00:00"/>
    <x v="5"/>
    <s v="Narendra Modi Stadium, Ahmedabad"/>
    <x v="1"/>
    <x v="0"/>
    <n v="199"/>
    <n v="100"/>
    <s v="GT"/>
    <s v="Bowl"/>
    <x v="5"/>
  </r>
  <r>
    <n v="33"/>
    <d v="2026-04-23T00:00:00"/>
    <x v="6"/>
    <s v="Wankhede Stadium, Mumbai"/>
    <x v="0"/>
    <x v="1"/>
    <n v="104"/>
    <n v="207"/>
    <s v="MI"/>
    <s v="Bowl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137"/>
    <n v="88"/>
    <n v="155.68181818181819"/>
    <n v="9"/>
    <n v="12"/>
    <n v="5"/>
    <n v="27.4"/>
    <n v="19.571428571428573"/>
  </r>
  <r>
    <x v="1"/>
    <n v="137"/>
    <n v="83"/>
    <n v="165.06024096385542"/>
    <n v="13"/>
    <n v="8"/>
    <n v="4"/>
    <n v="34.25"/>
    <n v="19.571428571428573"/>
  </r>
  <r>
    <x v="2"/>
    <n v="157"/>
    <n v="110"/>
    <n v="142.72727272727272"/>
    <n v="17"/>
    <n v="4"/>
    <n v="7"/>
    <n v="22.428571428571427"/>
    <n v="22.428571428571427"/>
  </r>
  <r>
    <x v="3"/>
    <n v="181"/>
    <n v="106"/>
    <n v="170.75471698113208"/>
    <n v="21"/>
    <n v="7"/>
    <n v="6"/>
    <n v="30.166666666666668"/>
    <n v="25.857142857142858"/>
  </r>
  <r>
    <x v="4"/>
    <n v="97"/>
    <n v="69"/>
    <n v="140.57971014492753"/>
    <n v="12"/>
    <n v="2"/>
    <n v="5"/>
    <n v="19.399999999999999"/>
    <n v="13.857142857142858"/>
  </r>
  <r>
    <x v="5"/>
    <n v="154"/>
    <n v="104"/>
    <n v="148.07692307692309"/>
    <n v="15"/>
    <n v="6"/>
    <n v="6"/>
    <n v="25.666666666666668"/>
    <n v="22"/>
  </r>
  <r>
    <x v="6"/>
    <n v="103"/>
    <n v="54"/>
    <n v="190.74074074074073"/>
    <n v="4"/>
    <n v="11"/>
    <n v="4"/>
    <n v="25.75"/>
    <n v="14.714285714285714"/>
  </r>
  <r>
    <x v="7"/>
    <n v="26"/>
    <n v="19"/>
    <n v="136.84210526315789"/>
    <n v="3"/>
    <n v="0"/>
    <n v="0"/>
    <n v="0"/>
    <n v="3.7142857142857144"/>
  </r>
  <r>
    <x v="8"/>
    <n v="11"/>
    <n v="4"/>
    <n v="275"/>
    <n v="2"/>
    <n v="0"/>
    <n v="0"/>
    <n v="0"/>
    <n v="1.5714285714285714"/>
  </r>
  <r>
    <x v="9"/>
    <n v="14"/>
    <n v="19"/>
    <n v="73.68421052631578"/>
    <n v="1"/>
    <n v="0"/>
    <n v="2"/>
    <n v="7"/>
    <n v="2"/>
  </r>
  <r>
    <x v="10"/>
    <n v="6"/>
    <n v="5"/>
    <n v="120"/>
    <n v="1"/>
    <n v="0"/>
    <n v="0"/>
    <n v="0"/>
    <n v="0.8571428571428571"/>
  </r>
  <r>
    <x v="11"/>
    <n v="1"/>
    <n v="2"/>
    <n v="50"/>
    <n v="0"/>
    <n v="0"/>
    <n v="1"/>
    <n v="1"/>
    <n v="0.14285714285714285"/>
  </r>
  <r>
    <x v="12"/>
    <n v="7"/>
    <n v="7"/>
    <n v="100"/>
    <n v="1"/>
    <n v="0"/>
    <n v="1"/>
    <n v="7"/>
    <n v="1"/>
  </r>
  <r>
    <x v="13"/>
    <n v="132"/>
    <n v="81"/>
    <n v="162.96296296296296"/>
    <n v="9"/>
    <n v="9"/>
    <n v="2"/>
    <n v="66"/>
    <n v="18.857142857142858"/>
  </r>
  <r>
    <x v="14"/>
    <n v="2"/>
    <n v="5"/>
    <n v="40"/>
    <n v="0"/>
    <n v="0"/>
    <n v="2"/>
    <n v="1"/>
    <n v="0.2857142857142857"/>
  </r>
  <r>
    <x v="15"/>
    <n v="7"/>
    <n v="15"/>
    <n v="46.666666666666664"/>
    <n v="0"/>
    <n v="0"/>
    <n v="1"/>
    <n v="7"/>
    <n v="1"/>
  </r>
  <r>
    <x v="16"/>
    <n v="1"/>
    <n v="6"/>
    <n v="16.666666666666664"/>
    <n v="0"/>
    <n v="0"/>
    <n v="0"/>
    <n v="0"/>
    <n v="0.142857142857142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n v="252"/>
    <n v="1.3888888888888888"/>
  </r>
  <r>
    <x v="1"/>
    <x v="1"/>
    <x v="1"/>
    <n v="355"/>
    <n v="1.5098591549295775"/>
  </r>
  <r>
    <x v="2"/>
    <x v="2"/>
    <x v="2"/>
    <n v="170"/>
    <n v="1.688235294117647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n v="457"/>
    <n v="252"/>
    <n v="10.880952380952381"/>
  </r>
  <r>
    <x v="1"/>
    <n v="13"/>
    <n v="600"/>
    <n v="354"/>
    <n v="10.169491525423728"/>
  </r>
  <r>
    <x v="2"/>
    <n v="9"/>
    <n v="216"/>
    <n v="123"/>
    <n v="10.53658536585365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9.0"/>
    <n v="110"/>
    <n v="1"/>
    <n v="12.222222222222221"/>
    <n v="12"/>
    <n v="6"/>
    <n v="8"/>
  </r>
  <r>
    <x v="1"/>
    <s v="15.0"/>
    <n v="190"/>
    <n v="3"/>
    <n v="12.666666666666666"/>
    <n v="25"/>
    <n v="21"/>
    <n v="9"/>
  </r>
  <r>
    <x v="2"/>
    <s v="16.5"/>
    <n v="145"/>
    <n v="8"/>
    <n v="8.6138613861386144"/>
    <n v="34"/>
    <n v="10"/>
    <n v="8"/>
  </r>
  <r>
    <x v="3"/>
    <s v="26.0"/>
    <n v="210"/>
    <n v="2"/>
    <n v="8.0769230769230766"/>
    <n v="57"/>
    <n v="22"/>
    <n v="6"/>
  </r>
  <r>
    <x v="4"/>
    <s v="14.0"/>
    <n v="189"/>
    <n v="6"/>
    <n v="13.5"/>
    <n v="17"/>
    <n v="19"/>
    <n v="9"/>
  </r>
  <r>
    <x v="5"/>
    <s v="5.0"/>
    <n v="76"/>
    <n v="0"/>
    <n v="15.2"/>
    <n v="5"/>
    <n v="3"/>
    <n v="8"/>
  </r>
  <r>
    <x v="6"/>
    <s v="6.3"/>
    <n v="87"/>
    <n v="1"/>
    <n v="13.384615384615385"/>
    <n v="13"/>
    <n v="12"/>
    <n v="4"/>
  </r>
  <r>
    <x v="7"/>
    <s v="14.0"/>
    <n v="125"/>
    <n v="5"/>
    <n v="8.9285714285714288"/>
    <n v="31"/>
    <n v="11"/>
    <n v="7"/>
  </r>
  <r>
    <x v="8"/>
    <s v="3.1"/>
    <n v="39"/>
    <n v="1"/>
    <n v="12.315789473684211"/>
    <n v="6"/>
    <n v="3"/>
    <n v="3"/>
  </r>
  <r>
    <x v="9"/>
    <s v="4.0"/>
    <n v="41"/>
    <n v="0"/>
    <n v="10.25"/>
    <n v="11"/>
    <n v="4"/>
    <n v="3"/>
  </r>
  <r>
    <x v="10"/>
    <s v="8.0"/>
    <n v="61"/>
    <n v="6"/>
    <n v="7.625"/>
    <n v="22"/>
    <n v="9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2 vs KKR"/>
    <d v="1900-08-11T00:00:00"/>
    <n v="220"/>
    <x v="0"/>
  </r>
  <r>
    <s v="8 vs DC"/>
    <d v="1900-06-10T00:00:00"/>
    <n v="164"/>
    <x v="1"/>
  </r>
  <r>
    <s v="13 vs RR"/>
    <d v="1900-05-02T00:00:00"/>
    <n v="150"/>
    <x v="1"/>
  </r>
  <r>
    <s v="20 vs RCB"/>
    <d v="1900-08-09T00:00:00"/>
    <n v="240"/>
    <x v="1"/>
  </r>
  <r>
    <s v="24 vs PBKS"/>
    <d v="1900-07-13T00:00:00"/>
    <n v="198"/>
    <x v="1"/>
  </r>
  <r>
    <s v="30 vs GT"/>
    <d v="1900-07-17T00:00:00"/>
    <n v="100"/>
    <x v="0"/>
  </r>
  <r>
    <s v="33 vs CSK"/>
    <d v="1900-04-13T00:00:00"/>
    <n v="20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8E023-D05B-41A8-AC73-9334128B0AC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A29" firstHeaderRow="1" firstDataRow="1" firstDataCol="1"/>
  <pivotFields count="4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BFA43-4F57-4E4C-9CF9-401E20CA00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2" firstHeaderRow="1" firstDataRow="2" firstDataCol="1"/>
  <pivotFields count="11">
    <pivotField dataField="1" showAll="0"/>
    <pivotField numFmtId="14" showAll="0"/>
    <pivotField axis="axisRow" showAll="0">
      <items count="8">
        <item x="6"/>
        <item x="1"/>
        <item x="5"/>
        <item x="0"/>
        <item x="4"/>
        <item x="3"/>
        <item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Match ID" fld="0" subtotal="count" baseField="2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1D4F8-C678-4A50-B2B3-AF9B0D64A50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59:C63" firstHeaderRow="0" firstDataRow="1" firstDataCol="1"/>
  <pivotFields count="5">
    <pivotField axis="axisRow" showAll="0" sortType="descending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numFmtId="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Wickets  Taken" fld="1" baseField="0" baseItem="0"/>
    <dataField name=" Runs Conceded" fld="2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11FBF-7DA0-4B6A-B473-DDCDBC2D6401}" name="PivotTable5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7">
  <location ref="A52:B56" firstHeaderRow="1" firstDataRow="1" firstDataCol="1"/>
  <pivotFields count="5">
    <pivotField axis="axisRow" showAll="0">
      <items count="4">
        <item x="2"/>
        <item x="1"/>
        <item x="0"/>
        <item t="default"/>
      </items>
    </pivotField>
    <pivotField dataField="1" showAll="0">
      <items count="4">
        <item x="2"/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numFmtId="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uns Scored" fld="1" baseField="0" baseItem="0"/>
  </dataField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33393-A5F6-44B5-B541-82EBC5F7D7A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1:B37" firstHeaderRow="1" firstDataRow="1" firstDataCol="1"/>
  <pivotFields count="9">
    <pivotField axis="axisRow" showAll="0" measureFilter="1" sortType="descending">
      <items count="18">
        <item x="16"/>
        <item x="8"/>
        <item x="14"/>
        <item x="10"/>
        <item x="4"/>
        <item x="12"/>
        <item x="15"/>
        <item x="7"/>
        <item x="5"/>
        <item x="13"/>
        <item x="1"/>
        <item x="0"/>
        <item x="9"/>
        <item x="6"/>
        <item x="2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4" showAll="0"/>
    <pivotField showAll="0"/>
    <pivotField showAll="0"/>
    <pivotField showAll="0"/>
    <pivotField numFmtId="4" showAll="0"/>
    <pivotField numFmtId="4" showAll="0"/>
  </pivotFields>
  <rowFields count="1">
    <field x="0"/>
  </rowFields>
  <rowItems count="6">
    <i>
      <x v="15"/>
    </i>
    <i>
      <x v="14"/>
    </i>
    <i>
      <x v="8"/>
    </i>
    <i>
      <x v="10"/>
    </i>
    <i>
      <x v="11"/>
    </i>
    <i t="grand">
      <x/>
    </i>
  </rowItems>
  <colItems count="1">
    <i/>
  </colItems>
  <dataFields count="1">
    <dataField name="Sum of Runs" fld="1" baseField="0" baseItem="15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68832-817B-4FCA-88AC-3B7E073ACC71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3:D85" firstHeaderRow="0" firstDataRow="1" firstDataCol="1"/>
  <pivotFields count="8">
    <pivotField axis="axisRow" showAll="0">
      <items count="12">
        <item x="2"/>
        <item x="10"/>
        <item x="8"/>
        <item x="6"/>
        <item x="1"/>
        <item x="3"/>
        <item x="9"/>
        <item x="5"/>
        <item x="7"/>
        <item x="4"/>
        <item x="0"/>
        <item t="default"/>
      </items>
    </pivotField>
    <pivotField showAll="0"/>
    <pivotField dataField="1" showAll="0"/>
    <pivotField dataField="1" showAll="0"/>
    <pivotField dataField="1" numFmtId="4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ickets" fld="3" baseField="0" baseItem="0"/>
    <dataField name="Sum of Runs Conceded" fld="2" baseField="0" baseItem="0"/>
    <dataField name="Average of Economy" fld="4" subtotal="average" baseField="0" baseItem="0" numFmtId="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130EA-EAF9-4DB3-87D3-0EF41AC86D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D22" firstHeaderRow="1" firstDataRow="2" firstDataCol="1"/>
  <pivotFields count="11">
    <pivotField dataField="1"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Match ID" fld="0" subtotal="count" baseField="4" baseItem="0"/>
  </dataFields>
  <chartFormats count="8">
    <chartFormat chart="6" format="16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B1E8EE-56B0-4772-9F9D-DA40399712D9}" autoFormatId="16" applyNumberFormats="0" applyBorderFormats="0" applyFontFormats="0" applyPatternFormats="0" applyAlignmentFormats="0" applyWidthHeightFormats="0">
  <queryTableRefresh nextId="25" unboundColumnsRight="1">
    <queryTableFields count="24">
      <queryTableField id="1" name="match_id" tableColumnId="1"/>
      <queryTableField id="2" name="match_date" tableColumnId="2"/>
      <queryTableField id="3" name="venue" tableColumnId="3"/>
      <queryTableField id="4" name="team1" tableColumnId="4"/>
      <queryTableField id="5" name="team2" tableColumnId="5"/>
      <queryTableField id="6" name="stage" tableColumnId="6"/>
      <queryTableField id="7" name="toss_winner" tableColumnId="7"/>
      <queryTableField id="8" name="toss_decision" tableColumnId="8"/>
      <queryTableField id="9" name="first_ings_score" tableColumnId="9"/>
      <queryTableField id="10" name="first_ings_wkts" tableColumnId="10"/>
      <queryTableField id="11" name="second_ings_score" tableColumnId="11"/>
      <queryTableField id="12" name="second_ings_wkts" tableColumnId="12"/>
      <queryTableField id="13" name="match_result" tableColumnId="13"/>
      <queryTableField id="14" name="match_winner" tableColumnId="14"/>
      <queryTableField id="15" name="wb_runs" tableColumnId="15"/>
      <queryTableField id="16" name="wb_wickets" tableColumnId="16"/>
      <queryTableField id="17" name="balls_left" tableColumnId="17"/>
      <queryTableField id="18" name="player_of_the_match" tableColumnId="18"/>
      <queryTableField id="19" name="top_scorer" tableColumnId="19"/>
      <queryTableField id="20" name="highscore" tableColumnId="20"/>
      <queryTableField id="21" name="best_bowling" tableColumnId="21"/>
      <queryTableField id="22" name="best_bowling_figure" tableColumnId="22"/>
      <queryTableField id="23" name="super_over_match" tableColumnId="23"/>
      <queryTableField id="24" dataBound="0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0329EB7-4B43-4DCC-B81C-20808805CCED}" autoFormatId="16" applyNumberFormats="0" applyBorderFormats="0" applyFontFormats="0" applyPatternFormats="0" applyAlignmentFormats="0" applyWidthHeightFormats="0">
  <queryTableRefresh nextId="21" unboundColumnsRight="1">
    <queryTableFields count="20">
      <queryTableField id="1" name="match_no" tableColumnId="1"/>
      <queryTableField id="2" name="match_date" tableColumnId="2"/>
      <queryTableField id="3" name="stage" tableColumnId="3"/>
      <queryTableField id="4" name="venue" tableColumnId="4"/>
      <queryTableField id="5" name="batting_team" tableColumnId="5"/>
      <queryTableField id="6" name="bowling_team" tableColumnId="6"/>
      <queryTableField id="7" name="innings" tableColumnId="7"/>
      <queryTableField id="8" name="over" tableColumnId="8"/>
      <queryTableField id="9" name="striker" tableColumnId="9"/>
      <queryTableField id="10" name="bowler" tableColumnId="10"/>
      <queryTableField id="11" name="runs_of_bat" tableColumnId="11"/>
      <queryTableField id="12" name="extras" tableColumnId="12"/>
      <queryTableField id="13" name="wide" tableColumnId="13"/>
      <queryTableField id="14" name="legbyes" tableColumnId="14"/>
      <queryTableField id="15" name="byes" tableColumnId="15"/>
      <queryTableField id="16" name="noballs" tableColumnId="16"/>
      <queryTableField id="17" name="wicket_type" tableColumnId="17"/>
      <queryTableField id="18" name="player_dismissed" tableColumnId="18"/>
      <queryTableField id="19" name="fielder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7C10E-ABFE-4ED6-AB7D-72BF129D3D6F}" name="matches" displayName="matches" ref="A1:X40" tableType="queryTable" totalsRowShown="0" headerRowDxfId="40" dataDxfId="39">
  <autoFilter ref="A1:X40" xr:uid="{CF17C10E-ABFE-4ED6-AB7D-72BF129D3D6F}"/>
  <tableColumns count="24">
    <tableColumn id="1" xr3:uid="{3D7D44A7-3120-4A43-AFCC-F707D6AE6C93}" uniqueName="1" name="match_id" queryTableFieldId="1" dataDxfId="38"/>
    <tableColumn id="2" xr3:uid="{6F7F4B89-E781-43F7-927E-555C056F489F}" uniqueName="2" name="match_date" queryTableFieldId="2" dataDxfId="37"/>
    <tableColumn id="3" xr3:uid="{50D72F8D-40C2-4312-9D90-221FBDFD87D4}" uniqueName="3" name="venue" queryTableFieldId="3" dataDxfId="36"/>
    <tableColumn id="4" xr3:uid="{99C6D37E-321A-46C7-854C-D3182D6B740A}" uniqueName="4" name="team1" queryTableFieldId="4" dataDxfId="35"/>
    <tableColumn id="5" xr3:uid="{4B1760BC-FF09-4DAF-9CBE-0F7C48FFD946}" uniqueName="5" name="team2" queryTableFieldId="5" dataDxfId="34"/>
    <tableColumn id="6" xr3:uid="{7FE1A523-DCBF-49C6-9C4A-02D8ACA0602A}" uniqueName="6" name="stage" queryTableFieldId="6" dataDxfId="33"/>
    <tableColumn id="7" xr3:uid="{E66D28B5-B95D-4F5B-B733-78E9B8C4A3FB}" uniqueName="7" name="toss_winner" queryTableFieldId="7" dataDxfId="32"/>
    <tableColumn id="8" xr3:uid="{3737F5E5-FE18-441A-A680-D1BE91A6D7B4}" uniqueName="8" name="toss_decision" queryTableFieldId="8" dataDxfId="31"/>
    <tableColumn id="9" xr3:uid="{5E01A6C6-77DE-45B9-B642-DDA478E014B0}" uniqueName="9" name="first_ings_score" queryTableFieldId="9" dataDxfId="30"/>
    <tableColumn id="10" xr3:uid="{27C6D3C1-B635-4BDE-9E18-F74C602E475B}" uniqueName="10" name="first_ings_wkts" queryTableFieldId="10" dataDxfId="29"/>
    <tableColumn id="11" xr3:uid="{74C5FD52-5F5E-4056-890F-EE73157B2C15}" uniqueName="11" name="second_ings_score" queryTableFieldId="11" dataDxfId="28"/>
    <tableColumn id="12" xr3:uid="{98585F30-36D7-4339-8535-F70DBEA64AA4}" uniqueName="12" name="second_ings_wkts" queryTableFieldId="12" dataDxfId="27"/>
    <tableColumn id="13" xr3:uid="{B72E0BD2-45D0-4E6D-B80C-07756BD7BE8C}" uniqueName="13" name="match_result" queryTableFieldId="13" dataDxfId="26"/>
    <tableColumn id="14" xr3:uid="{225D3E5D-6AD2-4861-BD12-3CE30042E54C}" uniqueName="14" name="match_winner" queryTableFieldId="14" dataDxfId="25"/>
    <tableColumn id="15" xr3:uid="{B80E683E-4075-4FA8-968D-68B82D8CE685}" uniqueName="15" name="wb_runs" queryTableFieldId="15" dataDxfId="24"/>
    <tableColumn id="16" xr3:uid="{3734B36D-4DAF-4825-9939-574E23047D8A}" uniqueName="16" name="wb_wickets" queryTableFieldId="16" dataDxfId="23"/>
    <tableColumn id="17" xr3:uid="{20919148-0C39-490A-8EFF-ACD250C832B7}" uniqueName="17" name="balls_left" queryTableFieldId="17" dataDxfId="22"/>
    <tableColumn id="18" xr3:uid="{D47899A0-85ED-411F-B727-225F8D6123B4}" uniqueName="18" name="player_of_the_match" queryTableFieldId="18" dataDxfId="21"/>
    <tableColumn id="19" xr3:uid="{B0DC7BB4-0A76-468C-BC58-9C4FBCE77562}" uniqueName="19" name="top_scorer" queryTableFieldId="19" dataDxfId="20"/>
    <tableColumn id="20" xr3:uid="{10BF3494-7238-4337-912E-A70528237D0E}" uniqueName="20" name="highscore" queryTableFieldId="20" dataDxfId="19"/>
    <tableColumn id="21" xr3:uid="{4D2158C8-FC67-4AE9-AFA1-22E00D616D00}" uniqueName="21" name="best_bowling" queryTableFieldId="21" dataDxfId="18"/>
    <tableColumn id="22" xr3:uid="{F29D3EEE-CC6C-4092-A023-06611BB32C88}" uniqueName="22" name="best_bowling_figure" queryTableFieldId="22" dataDxfId="17"/>
    <tableColumn id="23" xr3:uid="{DCC033FB-E202-4BCD-9EA5-AC15EFDD2D64}" uniqueName="23" name="super_over_match" queryTableFieldId="23" dataDxfId="16"/>
    <tableColumn id="24" xr3:uid="{377ED4EE-B227-4496-A783-FF86443F9204}" uniqueName="24" name="MI_Opponent" queryTableFieldId="24" dataDxfId="15">
      <calculatedColumnFormula>IF(matches[[#This Row],[team1]]="MI",matches[[#This Row],[team2]],IF(matches[[#This Row],[team2]]="MI",matches[[#This Row],[team1]],""))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195F6-5CCE-4E62-A009-0360965CC49D}" name="deliveries" displayName="deliveries" ref="A1:T17478" tableType="queryTable" totalsRowShown="0">
  <autoFilter ref="A1:T17478" xr:uid="{61F195F6-5CCE-4E62-A009-0360965CC49D}">
    <filterColumn colId="0">
      <filters>
        <filter val="13"/>
        <filter val="2"/>
        <filter val="20"/>
        <filter val="24"/>
        <filter val="30"/>
        <filter val="33"/>
        <filter val="8"/>
      </filters>
    </filterColumn>
  </autoFilter>
  <tableColumns count="20">
    <tableColumn id="1" xr3:uid="{E956FD92-583A-4E16-8C4D-0E7BACE530F5}" uniqueName="1" name="match_no" queryTableFieldId="1"/>
    <tableColumn id="2" xr3:uid="{2D425F4B-955F-4BAF-B6E0-55708D1DFA84}" uniqueName="2" name="match_date" queryTableFieldId="2" dataDxfId="14"/>
    <tableColumn id="3" xr3:uid="{5A84BEA5-BED2-4D7F-8260-C318D73DC2FD}" uniqueName="3" name="stage" queryTableFieldId="3" dataDxfId="13"/>
    <tableColumn id="4" xr3:uid="{A0167874-9691-4213-9838-D7A9A7B4EAE6}" uniqueName="4" name="venue" queryTableFieldId="4" dataDxfId="12"/>
    <tableColumn id="5" xr3:uid="{C38F9716-C4DE-417B-BE25-985365B21766}" uniqueName="5" name="batting_team" queryTableFieldId="5" dataDxfId="11"/>
    <tableColumn id="6" xr3:uid="{D0DB5007-388C-43AD-B072-DD4A230D14D0}" uniqueName="6" name="bowling_team" queryTableFieldId="6" dataDxfId="10"/>
    <tableColumn id="7" xr3:uid="{A3A2B293-F05E-4C80-B95D-D09AFF4B2297}" uniqueName="7" name="innings" queryTableFieldId="7"/>
    <tableColumn id="8" xr3:uid="{927A242A-1317-41E1-A5A5-A3926DC3D818}" uniqueName="8" name="over" queryTableFieldId="8"/>
    <tableColumn id="9" xr3:uid="{64871E96-A30F-4483-9ACD-1FE5BEED84E5}" uniqueName="9" name="striker" queryTableFieldId="9" dataDxfId="9"/>
    <tableColumn id="10" xr3:uid="{23733A31-47E0-4B51-BDCC-CC98872AC83F}" uniqueName="10" name="bowler" queryTableFieldId="10" dataDxfId="8"/>
    <tableColumn id="11" xr3:uid="{39A08205-DAFF-478D-B057-707F04C6F048}" uniqueName="11" name="runs_of_bat" queryTableFieldId="11"/>
    <tableColumn id="12" xr3:uid="{AA1D7BE5-8ACA-41C6-A753-0FB6C394B4A9}" uniqueName="12" name="extras" queryTableFieldId="12"/>
    <tableColumn id="13" xr3:uid="{FF41211D-C224-40E9-BA3B-9E9BBA89EA91}" uniqueName="13" name="wide" queryTableFieldId="13"/>
    <tableColumn id="14" xr3:uid="{57455D10-BBB9-49F2-B88F-73F32F018431}" uniqueName="14" name="legbyes" queryTableFieldId="14"/>
    <tableColumn id="15" xr3:uid="{E8B9C3F2-F190-4AA2-8D23-C70C9C6E3129}" uniqueName="15" name="byes" queryTableFieldId="15"/>
    <tableColumn id="16" xr3:uid="{413C3D1B-498B-4AA6-ABBB-794FFD2A642D}" uniqueName="16" name="noballs" queryTableFieldId="16"/>
    <tableColumn id="17" xr3:uid="{EC5151C3-7369-4A47-B1A9-89F4B05EFCC5}" uniqueName="17" name="wicket_type" queryTableFieldId="17" dataDxfId="7"/>
    <tableColumn id="18" xr3:uid="{3E4B290A-2119-498C-9FF8-BD449B0DC0E5}" uniqueName="18" name="player_dismissed" queryTableFieldId="18" dataDxfId="6"/>
    <tableColumn id="19" xr3:uid="{6825E298-AF52-4AF8-BDA3-483B58CDBC1F}" uniqueName="19" name="fielder" queryTableFieldId="19" dataDxfId="5"/>
    <tableColumn id="20" xr3:uid="{9150CF34-6FFB-428C-8C68-CD5865B6EF73}" uniqueName="20" name="MI_Result" queryTableFieldId="20" dataDxfId="4">
      <calculatedColumnFormula>_xlfn.XLOOKUP(A2,MI_Match_Analysis!$A$2:$A$8,MI_Match_Analysis!$F$2:$F$8,"Not Found")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48F7-A89B-45FE-A3E1-BFC051C5537F}">
  <dimension ref="A1:X40"/>
  <sheetViews>
    <sheetView tabSelected="1" zoomScale="80" zoomScaleNormal="80" zoomScaleSheetLayoutView="50" workbookViewId="0">
      <selection activeCell="I1" sqref="I1"/>
    </sheetView>
  </sheetViews>
  <sheetFormatPr defaultColWidth="30.21875" defaultRowHeight="14.4" x14ac:dyDescent="0.3"/>
  <cols>
    <col min="1" max="1" width="9" style="32" customWidth="1"/>
    <col min="2" max="2" width="16.21875" style="37" customWidth="1"/>
    <col min="3" max="3" width="30.21875" style="32"/>
    <col min="4" max="4" width="13.21875" style="32" customWidth="1"/>
    <col min="5" max="5" width="9.109375" style="32" customWidth="1"/>
    <col min="6" max="6" width="10" style="32" customWidth="1"/>
    <col min="7" max="7" width="14.77734375" style="32" customWidth="1"/>
    <col min="8" max="8" width="10.21875" style="32" customWidth="1"/>
    <col min="9" max="9" width="10.109375" style="32" customWidth="1"/>
    <col min="10" max="10" width="10.88671875" style="32" customWidth="1"/>
    <col min="11" max="11" width="11.77734375" style="32" customWidth="1"/>
    <col min="12" max="12" width="10" style="32" customWidth="1"/>
    <col min="13" max="13" width="9.33203125" style="32" customWidth="1"/>
    <col min="14" max="14" width="11.33203125" style="32" customWidth="1"/>
    <col min="15" max="15" width="9.21875" style="32" customWidth="1"/>
    <col min="16" max="16" width="10.77734375" style="32" customWidth="1"/>
    <col min="17" max="17" width="12.21875" style="32" customWidth="1"/>
    <col min="18" max="18" width="11.88671875" style="32" customWidth="1"/>
    <col min="19" max="19" width="19.33203125" style="32" customWidth="1"/>
    <col min="20" max="20" width="13.21875" style="32" customWidth="1"/>
    <col min="21" max="21" width="12.21875" style="32" customWidth="1"/>
    <col min="22" max="22" width="14.88671875" style="32" customWidth="1"/>
    <col min="23" max="23" width="9.109375" style="32" customWidth="1"/>
    <col min="24" max="24" width="11.6640625" style="32" customWidth="1"/>
    <col min="25" max="16384" width="30.21875" style="32"/>
  </cols>
  <sheetData>
    <row r="1" spans="1:24" ht="28.8" x14ac:dyDescent="0.3">
      <c r="A1" s="32" t="s">
        <v>0</v>
      </c>
      <c r="B1" s="37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403</v>
      </c>
    </row>
    <row r="2" spans="1:24" ht="28.8" x14ac:dyDescent="0.3">
      <c r="A2" s="32">
        <v>1</v>
      </c>
      <c r="B2" s="37">
        <v>46109</v>
      </c>
      <c r="C2" s="32" t="s">
        <v>23</v>
      </c>
      <c r="D2" s="32" t="s">
        <v>24</v>
      </c>
      <c r="E2" s="32" t="s">
        <v>25</v>
      </c>
      <c r="F2" s="32" t="s">
        <v>26</v>
      </c>
      <c r="G2" s="32" t="s">
        <v>24</v>
      </c>
      <c r="H2" s="32" t="s">
        <v>27</v>
      </c>
      <c r="I2" s="32">
        <v>201</v>
      </c>
      <c r="J2" s="32">
        <v>9</v>
      </c>
      <c r="K2" s="32">
        <v>203</v>
      </c>
      <c r="L2" s="32">
        <v>4</v>
      </c>
      <c r="M2" s="32" t="s">
        <v>28</v>
      </c>
      <c r="N2" s="32" t="s">
        <v>24</v>
      </c>
      <c r="P2" s="32">
        <v>6</v>
      </c>
      <c r="Q2" s="32">
        <v>26</v>
      </c>
      <c r="R2" s="32" t="s">
        <v>29</v>
      </c>
      <c r="S2" s="32" t="s">
        <v>30</v>
      </c>
      <c r="T2" s="32">
        <v>80</v>
      </c>
      <c r="U2" s="32" t="s">
        <v>29</v>
      </c>
      <c r="V2" s="32" t="s">
        <v>31</v>
      </c>
      <c r="W2" s="32" t="s">
        <v>32</v>
      </c>
      <c r="X2" s="32" t="str">
        <f>IF(matches[[#This Row],[team1]]="MI",matches[[#This Row],[team2]],IF(matches[[#This Row],[team2]]="MI",matches[[#This Row],[team1]],""))</f>
        <v/>
      </c>
    </row>
    <row r="3" spans="1:24" ht="28.8" x14ac:dyDescent="0.3">
      <c r="A3" s="32">
        <v>2</v>
      </c>
      <c r="B3" s="37">
        <v>46110</v>
      </c>
      <c r="C3" s="32" t="s">
        <v>33</v>
      </c>
      <c r="D3" s="32" t="s">
        <v>34</v>
      </c>
      <c r="E3" s="32" t="s">
        <v>35</v>
      </c>
      <c r="F3" s="32" t="s">
        <v>26</v>
      </c>
      <c r="G3" s="32" t="s">
        <v>34</v>
      </c>
      <c r="H3" s="32" t="s">
        <v>27</v>
      </c>
      <c r="I3" s="32">
        <v>220</v>
      </c>
      <c r="J3" s="32">
        <v>4</v>
      </c>
      <c r="K3" s="32">
        <v>224</v>
      </c>
      <c r="L3" s="32">
        <v>4</v>
      </c>
      <c r="M3" s="32" t="s">
        <v>28</v>
      </c>
      <c r="N3" s="32" t="s">
        <v>34</v>
      </c>
      <c r="P3" s="32">
        <v>6</v>
      </c>
      <c r="Q3" s="32">
        <v>5</v>
      </c>
      <c r="R3" s="32" t="s">
        <v>36</v>
      </c>
      <c r="S3" s="32" t="s">
        <v>37</v>
      </c>
      <c r="T3" s="32">
        <v>81</v>
      </c>
      <c r="U3" s="32" t="s">
        <v>36</v>
      </c>
      <c r="V3" s="32" t="s">
        <v>38</v>
      </c>
      <c r="W3" s="32" t="s">
        <v>32</v>
      </c>
      <c r="X3" s="32" t="str">
        <f>IF(matches[[#This Row],[team1]]="MI",matches[[#This Row],[team2]],IF(matches[[#This Row],[team2]]="MI",matches[[#This Row],[team1]],""))</f>
        <v>KKR</v>
      </c>
    </row>
    <row r="4" spans="1:24" ht="28.8" x14ac:dyDescent="0.3">
      <c r="A4" s="32">
        <v>3</v>
      </c>
      <c r="B4" s="37">
        <v>46111</v>
      </c>
      <c r="C4" s="32" t="s">
        <v>39</v>
      </c>
      <c r="D4" s="32" t="s">
        <v>40</v>
      </c>
      <c r="E4" s="32" t="s">
        <v>41</v>
      </c>
      <c r="F4" s="32" t="s">
        <v>26</v>
      </c>
      <c r="G4" s="32" t="s">
        <v>40</v>
      </c>
      <c r="H4" s="32" t="s">
        <v>27</v>
      </c>
      <c r="I4" s="32">
        <v>127</v>
      </c>
      <c r="J4" s="32">
        <v>10</v>
      </c>
      <c r="K4" s="32">
        <v>128</v>
      </c>
      <c r="L4" s="32">
        <v>2</v>
      </c>
      <c r="M4" s="32" t="s">
        <v>28</v>
      </c>
      <c r="N4" s="32" t="s">
        <v>40</v>
      </c>
      <c r="P4" s="32">
        <v>8</v>
      </c>
      <c r="Q4" s="32">
        <v>47</v>
      </c>
      <c r="R4" s="32" t="s">
        <v>42</v>
      </c>
      <c r="S4" s="32" t="s">
        <v>43</v>
      </c>
      <c r="T4" s="32">
        <v>52</v>
      </c>
      <c r="U4" s="32" t="s">
        <v>44</v>
      </c>
      <c r="V4" s="32" t="s">
        <v>45</v>
      </c>
      <c r="W4" s="32" t="s">
        <v>32</v>
      </c>
      <c r="X4" s="32" t="str">
        <f>IF(matches[[#This Row],[team1]]="MI",matches[[#This Row],[team2]],IF(matches[[#This Row],[team2]]="MI",matches[[#This Row],[team1]],""))</f>
        <v/>
      </c>
    </row>
    <row r="5" spans="1:24" ht="28.8" x14ac:dyDescent="0.3">
      <c r="A5" s="32">
        <v>4</v>
      </c>
      <c r="B5" s="37">
        <v>46112</v>
      </c>
      <c r="C5" s="32" t="s">
        <v>46</v>
      </c>
      <c r="D5" s="32" t="s">
        <v>47</v>
      </c>
      <c r="E5" s="32" t="s">
        <v>48</v>
      </c>
      <c r="F5" s="32" t="s">
        <v>26</v>
      </c>
      <c r="G5" s="32" t="s">
        <v>47</v>
      </c>
      <c r="H5" s="32" t="s">
        <v>27</v>
      </c>
      <c r="I5" s="32">
        <v>162</v>
      </c>
      <c r="J5" s="32">
        <v>6</v>
      </c>
      <c r="K5" s="32">
        <v>165</v>
      </c>
      <c r="L5" s="32">
        <v>7</v>
      </c>
      <c r="M5" s="32" t="s">
        <v>28</v>
      </c>
      <c r="N5" s="32" t="s">
        <v>47</v>
      </c>
      <c r="P5" s="32">
        <v>3</v>
      </c>
      <c r="Q5" s="32">
        <v>5</v>
      </c>
      <c r="R5" s="32" t="s">
        <v>49</v>
      </c>
      <c r="S5" s="32" t="s">
        <v>49</v>
      </c>
      <c r="T5" s="32">
        <v>72</v>
      </c>
      <c r="U5" s="32" t="s">
        <v>50</v>
      </c>
      <c r="V5" s="32" t="s">
        <v>51</v>
      </c>
      <c r="W5" s="32" t="s">
        <v>32</v>
      </c>
      <c r="X5" s="32" t="str">
        <f>IF(matches[[#This Row],[team1]]="MI",matches[[#This Row],[team2]],IF(matches[[#This Row],[team2]]="MI",matches[[#This Row],[team1]],""))</f>
        <v/>
      </c>
    </row>
    <row r="6" spans="1:24" ht="28.8" x14ac:dyDescent="0.3">
      <c r="A6" s="32">
        <v>5</v>
      </c>
      <c r="B6" s="37">
        <v>46113</v>
      </c>
      <c r="C6" s="32" t="s">
        <v>52</v>
      </c>
      <c r="D6" s="32" t="s">
        <v>53</v>
      </c>
      <c r="E6" s="32" t="s">
        <v>54</v>
      </c>
      <c r="F6" s="32" t="s">
        <v>26</v>
      </c>
      <c r="G6" s="32" t="s">
        <v>54</v>
      </c>
      <c r="H6" s="32" t="s">
        <v>27</v>
      </c>
      <c r="I6" s="32">
        <v>141</v>
      </c>
      <c r="J6" s="32">
        <v>10</v>
      </c>
      <c r="K6" s="32">
        <v>145</v>
      </c>
      <c r="L6" s="32">
        <v>4</v>
      </c>
      <c r="M6" s="32" t="s">
        <v>28</v>
      </c>
      <c r="N6" s="32" t="s">
        <v>54</v>
      </c>
      <c r="P6" s="32">
        <v>6</v>
      </c>
      <c r="Q6" s="32">
        <v>17</v>
      </c>
      <c r="R6" s="32" t="s">
        <v>55</v>
      </c>
      <c r="S6" s="32" t="s">
        <v>55</v>
      </c>
      <c r="T6" s="32">
        <v>70</v>
      </c>
      <c r="U6" s="32" t="s">
        <v>56</v>
      </c>
      <c r="V6" s="32" t="s">
        <v>57</v>
      </c>
      <c r="W6" s="32" t="s">
        <v>32</v>
      </c>
      <c r="X6" s="32" t="str">
        <f>IF(matches[[#This Row],[team1]]="MI",matches[[#This Row],[team2]],IF(matches[[#This Row],[team2]]="MI",matches[[#This Row],[team1]],""))</f>
        <v/>
      </c>
    </row>
    <row r="7" spans="1:24" ht="28.8" x14ac:dyDescent="0.3">
      <c r="A7" s="32">
        <v>6</v>
      </c>
      <c r="B7" s="37">
        <v>46114</v>
      </c>
      <c r="C7" s="32" t="s">
        <v>58</v>
      </c>
      <c r="D7" s="32" t="s">
        <v>35</v>
      </c>
      <c r="E7" s="32" t="s">
        <v>25</v>
      </c>
      <c r="F7" s="32" t="s">
        <v>26</v>
      </c>
      <c r="G7" s="32" t="s">
        <v>35</v>
      </c>
      <c r="H7" s="32" t="s">
        <v>27</v>
      </c>
      <c r="I7" s="32">
        <v>226</v>
      </c>
      <c r="J7" s="32">
        <v>8</v>
      </c>
      <c r="K7" s="32">
        <v>161</v>
      </c>
      <c r="L7" s="32">
        <v>10</v>
      </c>
      <c r="M7" s="32" t="s">
        <v>28</v>
      </c>
      <c r="N7" s="32" t="s">
        <v>25</v>
      </c>
      <c r="O7" s="32">
        <v>65</v>
      </c>
      <c r="Q7" s="32">
        <v>24</v>
      </c>
      <c r="R7" s="32" t="s">
        <v>59</v>
      </c>
      <c r="S7" s="32" t="s">
        <v>60</v>
      </c>
      <c r="T7" s="32">
        <v>52</v>
      </c>
      <c r="U7" s="32" t="s">
        <v>61</v>
      </c>
      <c r="V7" s="32" t="s">
        <v>62</v>
      </c>
      <c r="W7" s="32" t="s">
        <v>32</v>
      </c>
      <c r="X7" s="32" t="str">
        <f>IF(matches[[#This Row],[team1]]="MI",matches[[#This Row],[team2]],IF(matches[[#This Row],[team2]]="MI",matches[[#This Row],[team1]],""))</f>
        <v/>
      </c>
    </row>
    <row r="8" spans="1:24" ht="28.8" x14ac:dyDescent="0.3">
      <c r="A8" s="32">
        <v>7</v>
      </c>
      <c r="B8" s="37">
        <v>46115</v>
      </c>
      <c r="C8" s="32" t="s">
        <v>63</v>
      </c>
      <c r="D8" s="32" t="s">
        <v>41</v>
      </c>
      <c r="E8" s="32" t="s">
        <v>47</v>
      </c>
      <c r="F8" s="32" t="s">
        <v>26</v>
      </c>
      <c r="G8" s="32" t="s">
        <v>47</v>
      </c>
      <c r="H8" s="32" t="s">
        <v>27</v>
      </c>
      <c r="I8" s="32">
        <v>209</v>
      </c>
      <c r="J8" s="32">
        <v>5</v>
      </c>
      <c r="K8" s="32">
        <v>210</v>
      </c>
      <c r="L8" s="32">
        <v>5</v>
      </c>
      <c r="M8" s="32" t="s">
        <v>28</v>
      </c>
      <c r="N8" s="32" t="s">
        <v>47</v>
      </c>
      <c r="P8" s="32">
        <v>5</v>
      </c>
      <c r="Q8" s="32">
        <v>8</v>
      </c>
      <c r="R8" s="32" t="s">
        <v>64</v>
      </c>
      <c r="S8" s="32" t="s">
        <v>65</v>
      </c>
      <c r="T8" s="32">
        <v>73</v>
      </c>
      <c r="U8" s="32" t="s">
        <v>66</v>
      </c>
      <c r="V8" s="32" t="s">
        <v>67</v>
      </c>
      <c r="W8" s="32" t="s">
        <v>32</v>
      </c>
      <c r="X8" s="32" t="str">
        <f>IF(matches[[#This Row],[team1]]="MI",matches[[#This Row],[team2]],IF(matches[[#This Row],[team2]]="MI",matches[[#This Row],[team1]],""))</f>
        <v/>
      </c>
    </row>
    <row r="9" spans="1:24" ht="28.8" x14ac:dyDescent="0.3">
      <c r="A9" s="32">
        <v>8</v>
      </c>
      <c r="B9" s="37">
        <v>46116</v>
      </c>
      <c r="C9" s="32" t="s">
        <v>68</v>
      </c>
      <c r="D9" s="32" t="s">
        <v>54</v>
      </c>
      <c r="E9" s="32" t="s">
        <v>34</v>
      </c>
      <c r="F9" s="32" t="s">
        <v>26</v>
      </c>
      <c r="G9" s="32" t="s">
        <v>54</v>
      </c>
      <c r="H9" s="32" t="s">
        <v>27</v>
      </c>
      <c r="I9" s="32">
        <v>162</v>
      </c>
      <c r="J9" s="32">
        <v>6</v>
      </c>
      <c r="K9" s="32">
        <v>164</v>
      </c>
      <c r="L9" s="32">
        <v>4</v>
      </c>
      <c r="M9" s="32" t="s">
        <v>28</v>
      </c>
      <c r="N9" s="32" t="s">
        <v>54</v>
      </c>
      <c r="P9" s="32">
        <v>6</v>
      </c>
      <c r="Q9" s="32">
        <v>11</v>
      </c>
      <c r="R9" s="32" t="s">
        <v>55</v>
      </c>
      <c r="S9" s="32" t="s">
        <v>55</v>
      </c>
      <c r="T9" s="32">
        <v>90</v>
      </c>
      <c r="U9" s="32" t="s">
        <v>69</v>
      </c>
      <c r="V9" s="32" t="s">
        <v>70</v>
      </c>
      <c r="W9" s="32" t="s">
        <v>32</v>
      </c>
      <c r="X9" s="32" t="str">
        <f>IF(matches[[#This Row],[team1]]="MI",matches[[#This Row],[team2]],IF(matches[[#This Row],[team2]]="MI",matches[[#This Row],[team1]],""))</f>
        <v>DC</v>
      </c>
    </row>
    <row r="10" spans="1:24" ht="28.8" x14ac:dyDescent="0.3">
      <c r="A10" s="32">
        <v>9</v>
      </c>
      <c r="B10" s="37">
        <v>46116</v>
      </c>
      <c r="C10" s="32" t="s">
        <v>71</v>
      </c>
      <c r="D10" s="32" t="s">
        <v>48</v>
      </c>
      <c r="E10" s="32" t="s">
        <v>40</v>
      </c>
      <c r="F10" s="32" t="s">
        <v>26</v>
      </c>
      <c r="G10" s="32" t="s">
        <v>40</v>
      </c>
      <c r="H10" s="32" t="s">
        <v>72</v>
      </c>
      <c r="I10" s="32">
        <v>210</v>
      </c>
      <c r="J10" s="32">
        <v>6</v>
      </c>
      <c r="K10" s="32">
        <v>204</v>
      </c>
      <c r="L10" s="32">
        <v>8</v>
      </c>
      <c r="M10" s="32" t="s">
        <v>28</v>
      </c>
      <c r="N10" s="32" t="s">
        <v>40</v>
      </c>
      <c r="O10" s="32">
        <v>6</v>
      </c>
      <c r="Q10" s="32">
        <v>0</v>
      </c>
      <c r="R10" s="32" t="s">
        <v>73</v>
      </c>
      <c r="S10" s="32" t="s">
        <v>74</v>
      </c>
      <c r="T10" s="32">
        <v>75</v>
      </c>
      <c r="U10" s="32" t="s">
        <v>73</v>
      </c>
      <c r="V10" s="32" t="s">
        <v>62</v>
      </c>
      <c r="W10" s="32" t="s">
        <v>32</v>
      </c>
      <c r="X10" s="32" t="str">
        <f>IF(matches[[#This Row],[team1]]="MI",matches[[#This Row],[team2]],IF(matches[[#This Row],[team2]]="MI",matches[[#This Row],[team1]],""))</f>
        <v/>
      </c>
    </row>
    <row r="11" spans="1:24" ht="28.8" x14ac:dyDescent="0.3">
      <c r="A11" s="32">
        <v>10</v>
      </c>
      <c r="B11" s="37">
        <v>46117</v>
      </c>
      <c r="C11" s="32" t="s">
        <v>75</v>
      </c>
      <c r="D11" s="32" t="s">
        <v>25</v>
      </c>
      <c r="E11" s="32" t="s">
        <v>53</v>
      </c>
      <c r="F11" s="32" t="s">
        <v>26</v>
      </c>
      <c r="G11" s="32" t="s">
        <v>53</v>
      </c>
      <c r="H11" s="32" t="s">
        <v>27</v>
      </c>
      <c r="I11" s="32">
        <v>156</v>
      </c>
      <c r="J11" s="32">
        <v>9</v>
      </c>
      <c r="K11" s="32">
        <v>160</v>
      </c>
      <c r="L11" s="32">
        <v>5</v>
      </c>
      <c r="M11" s="32" t="s">
        <v>28</v>
      </c>
      <c r="N11" s="32" t="s">
        <v>53</v>
      </c>
      <c r="P11" s="32">
        <v>5</v>
      </c>
      <c r="Q11" s="32">
        <v>1</v>
      </c>
      <c r="R11" s="32" t="s">
        <v>76</v>
      </c>
      <c r="S11" s="32" t="s">
        <v>77</v>
      </c>
      <c r="T11" s="32">
        <v>68</v>
      </c>
      <c r="U11" s="32" t="s">
        <v>76</v>
      </c>
      <c r="V11" s="32" t="s">
        <v>78</v>
      </c>
      <c r="W11" s="32" t="s">
        <v>32</v>
      </c>
      <c r="X11" s="32" t="str">
        <f>IF(matches[[#This Row],[team1]]="MI",matches[[#This Row],[team2]],IF(matches[[#This Row],[team2]]="MI",matches[[#This Row],[team1]],""))</f>
        <v/>
      </c>
    </row>
    <row r="12" spans="1:24" ht="28.8" x14ac:dyDescent="0.3">
      <c r="A12" s="32">
        <v>11</v>
      </c>
      <c r="B12" s="37">
        <v>46117</v>
      </c>
      <c r="C12" s="32" t="s">
        <v>23</v>
      </c>
      <c r="D12" s="32" t="s">
        <v>24</v>
      </c>
      <c r="E12" s="32" t="s">
        <v>41</v>
      </c>
      <c r="F12" s="32" t="s">
        <v>26</v>
      </c>
      <c r="G12" s="32" t="s">
        <v>41</v>
      </c>
      <c r="H12" s="32" t="s">
        <v>27</v>
      </c>
      <c r="I12" s="32">
        <v>250</v>
      </c>
      <c r="J12" s="32">
        <v>3</v>
      </c>
      <c r="K12" s="32">
        <v>207</v>
      </c>
      <c r="L12" s="32">
        <v>10</v>
      </c>
      <c r="M12" s="32" t="s">
        <v>28</v>
      </c>
      <c r="N12" s="32" t="s">
        <v>24</v>
      </c>
      <c r="O12" s="32">
        <v>43</v>
      </c>
      <c r="Q12" s="32">
        <v>2</v>
      </c>
      <c r="R12" s="32" t="s">
        <v>79</v>
      </c>
      <c r="S12" s="32" t="s">
        <v>79</v>
      </c>
      <c r="T12" s="32">
        <v>70</v>
      </c>
      <c r="U12" s="32" t="s">
        <v>80</v>
      </c>
      <c r="V12" s="32" t="s">
        <v>81</v>
      </c>
      <c r="W12" s="32" t="s">
        <v>32</v>
      </c>
      <c r="X12" s="32" t="str">
        <f>IF(matches[[#This Row],[team1]]="MI",matches[[#This Row],[team2]],IF(matches[[#This Row],[team2]]="MI",matches[[#This Row],[team1]],""))</f>
        <v/>
      </c>
    </row>
    <row r="13" spans="1:24" ht="28.8" x14ac:dyDescent="0.3">
      <c r="A13" s="32">
        <v>12</v>
      </c>
      <c r="B13" s="37">
        <v>46118</v>
      </c>
      <c r="C13" s="32" t="s">
        <v>58</v>
      </c>
      <c r="D13" s="32" t="s">
        <v>35</v>
      </c>
      <c r="E13" s="32" t="s">
        <v>47</v>
      </c>
      <c r="F13" s="32" t="s">
        <v>26</v>
      </c>
      <c r="G13" s="32" t="s">
        <v>35</v>
      </c>
      <c r="H13" s="32" t="s">
        <v>72</v>
      </c>
      <c r="M13" s="32" t="s">
        <v>82</v>
      </c>
      <c r="N13" s="32" t="s">
        <v>83</v>
      </c>
      <c r="R13" s="32" t="s">
        <v>83</v>
      </c>
      <c r="S13" s="32" t="s">
        <v>83</v>
      </c>
      <c r="U13" s="32" t="s">
        <v>83</v>
      </c>
      <c r="V13" s="32" t="s">
        <v>83</v>
      </c>
      <c r="W13" s="32" t="s">
        <v>32</v>
      </c>
      <c r="X13" s="32" t="str">
        <f>IF(matches[[#This Row],[team1]]="MI",matches[[#This Row],[team2]],IF(matches[[#This Row],[team2]]="MI",matches[[#This Row],[team1]],""))</f>
        <v/>
      </c>
    </row>
    <row r="14" spans="1:24" ht="28.8" x14ac:dyDescent="0.3">
      <c r="A14" s="32">
        <v>13</v>
      </c>
      <c r="B14" s="37">
        <v>46119</v>
      </c>
      <c r="C14" s="32" t="s">
        <v>39</v>
      </c>
      <c r="D14" s="32" t="s">
        <v>40</v>
      </c>
      <c r="E14" s="32" t="s">
        <v>34</v>
      </c>
      <c r="F14" s="32" t="s">
        <v>26</v>
      </c>
      <c r="G14" s="32" t="s">
        <v>34</v>
      </c>
      <c r="H14" s="32" t="s">
        <v>27</v>
      </c>
      <c r="I14" s="32">
        <v>150</v>
      </c>
      <c r="J14" s="32">
        <v>3</v>
      </c>
      <c r="K14" s="32">
        <v>123</v>
      </c>
      <c r="L14" s="32">
        <v>9</v>
      </c>
      <c r="M14" s="32" t="s">
        <v>28</v>
      </c>
      <c r="N14" s="32" t="s">
        <v>40</v>
      </c>
      <c r="O14" s="32">
        <v>27</v>
      </c>
      <c r="Q14" s="32">
        <v>0</v>
      </c>
      <c r="R14" s="32" t="s">
        <v>84</v>
      </c>
      <c r="S14" s="32" t="s">
        <v>84</v>
      </c>
      <c r="T14" s="32">
        <v>77</v>
      </c>
      <c r="U14" s="32" t="s">
        <v>85</v>
      </c>
      <c r="V14" s="32" t="s">
        <v>70</v>
      </c>
      <c r="W14" s="32" t="s">
        <v>32</v>
      </c>
      <c r="X14" s="32" t="str">
        <f>IF(matches[[#This Row],[team1]]="MI",matches[[#This Row],[team2]],IF(matches[[#This Row],[team2]]="MI",matches[[#This Row],[team1]],""))</f>
        <v>RR</v>
      </c>
    </row>
    <row r="15" spans="1:24" ht="28.8" x14ac:dyDescent="0.3">
      <c r="A15" s="32">
        <v>14</v>
      </c>
      <c r="B15" s="37">
        <v>46120</v>
      </c>
      <c r="C15" s="32" t="s">
        <v>68</v>
      </c>
      <c r="D15" s="32" t="s">
        <v>54</v>
      </c>
      <c r="E15" s="32" t="s">
        <v>48</v>
      </c>
      <c r="F15" s="32" t="s">
        <v>26</v>
      </c>
      <c r="G15" s="32" t="s">
        <v>54</v>
      </c>
      <c r="H15" s="32" t="s">
        <v>27</v>
      </c>
      <c r="I15" s="32">
        <v>210</v>
      </c>
      <c r="J15" s="32">
        <v>4</v>
      </c>
      <c r="K15" s="32">
        <v>209</v>
      </c>
      <c r="L15" s="32">
        <v>8</v>
      </c>
      <c r="M15" s="32" t="s">
        <v>28</v>
      </c>
      <c r="N15" s="32" t="s">
        <v>48</v>
      </c>
      <c r="O15" s="32">
        <v>1</v>
      </c>
      <c r="Q15" s="32">
        <v>0</v>
      </c>
      <c r="R15" s="32" t="s">
        <v>86</v>
      </c>
      <c r="S15" s="32" t="s">
        <v>87</v>
      </c>
      <c r="T15" s="32">
        <v>92</v>
      </c>
      <c r="U15" s="32" t="s">
        <v>86</v>
      </c>
      <c r="V15" s="32" t="s">
        <v>88</v>
      </c>
      <c r="W15" s="32" t="s">
        <v>32</v>
      </c>
      <c r="X15" s="32" t="str">
        <f>IF(matches[[#This Row],[team1]]="MI",matches[[#This Row],[team2]],IF(matches[[#This Row],[team2]]="MI",matches[[#This Row],[team1]],""))</f>
        <v/>
      </c>
    </row>
    <row r="16" spans="1:24" ht="28.8" x14ac:dyDescent="0.3">
      <c r="A16" s="32">
        <v>15</v>
      </c>
      <c r="B16" s="37">
        <v>46121</v>
      </c>
      <c r="C16" s="32" t="s">
        <v>58</v>
      </c>
      <c r="D16" s="32" t="s">
        <v>35</v>
      </c>
      <c r="E16" s="32" t="s">
        <v>53</v>
      </c>
      <c r="F16" s="32" t="s">
        <v>26</v>
      </c>
      <c r="G16" s="32" t="s">
        <v>53</v>
      </c>
      <c r="H16" s="32" t="s">
        <v>27</v>
      </c>
      <c r="I16" s="32">
        <v>181</v>
      </c>
      <c r="J16" s="32">
        <v>4</v>
      </c>
      <c r="K16" s="32">
        <v>182</v>
      </c>
      <c r="L16" s="32">
        <v>7</v>
      </c>
      <c r="M16" s="32" t="s">
        <v>28</v>
      </c>
      <c r="N16" s="32" t="s">
        <v>53</v>
      </c>
      <c r="P16" s="32">
        <v>3</v>
      </c>
      <c r="Q16" s="32">
        <v>0</v>
      </c>
      <c r="R16" s="32" t="s">
        <v>89</v>
      </c>
      <c r="S16" s="32" t="s">
        <v>89</v>
      </c>
      <c r="T16" s="32">
        <v>54</v>
      </c>
      <c r="U16" s="32" t="s">
        <v>90</v>
      </c>
      <c r="V16" s="32" t="s">
        <v>91</v>
      </c>
      <c r="W16" s="32" t="s">
        <v>32</v>
      </c>
      <c r="X16" s="32" t="str">
        <f>IF(matches[[#This Row],[team1]]="MI",matches[[#This Row],[team2]],IF(matches[[#This Row],[team2]]="MI",matches[[#This Row],[team1]],""))</f>
        <v/>
      </c>
    </row>
    <row r="17" spans="1:24" ht="28.8" x14ac:dyDescent="0.3">
      <c r="A17" s="32">
        <v>16</v>
      </c>
      <c r="B17" s="37">
        <v>46122</v>
      </c>
      <c r="C17" s="32" t="s">
        <v>39</v>
      </c>
      <c r="D17" s="32" t="s">
        <v>40</v>
      </c>
      <c r="E17" s="32" t="s">
        <v>24</v>
      </c>
      <c r="F17" s="32" t="s">
        <v>26</v>
      </c>
      <c r="G17" s="32" t="s">
        <v>40</v>
      </c>
      <c r="H17" s="32" t="s">
        <v>27</v>
      </c>
      <c r="I17" s="32">
        <v>201</v>
      </c>
      <c r="J17" s="32">
        <v>8</v>
      </c>
      <c r="K17" s="32">
        <v>202</v>
      </c>
      <c r="L17" s="32">
        <v>4</v>
      </c>
      <c r="M17" s="32" t="s">
        <v>28</v>
      </c>
      <c r="N17" s="32" t="s">
        <v>40</v>
      </c>
      <c r="P17" s="32">
        <v>6</v>
      </c>
      <c r="Q17" s="32">
        <v>12</v>
      </c>
      <c r="R17" s="32" t="s">
        <v>43</v>
      </c>
      <c r="S17" s="32" t="s">
        <v>74</v>
      </c>
      <c r="T17" s="32">
        <v>81</v>
      </c>
      <c r="U17" s="32" t="s">
        <v>92</v>
      </c>
      <c r="V17" s="32" t="s">
        <v>93</v>
      </c>
      <c r="W17" s="32" t="s">
        <v>32</v>
      </c>
      <c r="X17" s="32" t="str">
        <f>IF(matches[[#This Row],[team1]]="MI",matches[[#This Row],[team2]],IF(matches[[#This Row],[team2]]="MI",matches[[#This Row],[team1]],""))</f>
        <v/>
      </c>
    </row>
    <row r="18" spans="1:24" ht="28.8" x14ac:dyDescent="0.3">
      <c r="A18" s="32">
        <v>17</v>
      </c>
      <c r="B18" s="37">
        <v>46123</v>
      </c>
      <c r="C18" s="32" t="s">
        <v>46</v>
      </c>
      <c r="D18" s="32" t="s">
        <v>47</v>
      </c>
      <c r="E18" s="32" t="s">
        <v>25</v>
      </c>
      <c r="F18" s="32" t="s">
        <v>26</v>
      </c>
      <c r="G18" s="32" t="s">
        <v>47</v>
      </c>
      <c r="H18" s="32" t="s">
        <v>27</v>
      </c>
      <c r="I18" s="32">
        <v>219</v>
      </c>
      <c r="J18" s="32">
        <v>6</v>
      </c>
      <c r="K18" s="32">
        <v>223</v>
      </c>
      <c r="L18" s="32">
        <v>4</v>
      </c>
      <c r="M18" s="32" t="s">
        <v>28</v>
      </c>
      <c r="N18" s="32" t="s">
        <v>47</v>
      </c>
      <c r="P18" s="32">
        <v>6</v>
      </c>
      <c r="Q18" s="32">
        <v>7</v>
      </c>
      <c r="R18" s="32" t="s">
        <v>94</v>
      </c>
      <c r="S18" s="32" t="s">
        <v>95</v>
      </c>
      <c r="T18" s="32">
        <v>74</v>
      </c>
      <c r="U18" s="32" t="s">
        <v>96</v>
      </c>
      <c r="V18" s="32" t="s">
        <v>97</v>
      </c>
      <c r="W18" s="32" t="s">
        <v>32</v>
      </c>
      <c r="X18" s="32" t="str">
        <f>IF(matches[[#This Row],[team1]]="MI",matches[[#This Row],[team2]],IF(matches[[#This Row],[team2]]="MI",matches[[#This Row],[team1]],""))</f>
        <v/>
      </c>
    </row>
    <row r="19" spans="1:24" ht="28.8" x14ac:dyDescent="0.3">
      <c r="A19" s="32">
        <v>18</v>
      </c>
      <c r="B19" s="37">
        <v>46123</v>
      </c>
      <c r="C19" s="32" t="s">
        <v>63</v>
      </c>
      <c r="D19" s="32" t="s">
        <v>41</v>
      </c>
      <c r="E19" s="32" t="s">
        <v>54</v>
      </c>
      <c r="F19" s="32" t="s">
        <v>26</v>
      </c>
      <c r="G19" s="32" t="s">
        <v>54</v>
      </c>
      <c r="H19" s="32" t="s">
        <v>27</v>
      </c>
      <c r="I19" s="32">
        <v>212</v>
      </c>
      <c r="J19" s="32">
        <v>2</v>
      </c>
      <c r="K19" s="32">
        <v>189</v>
      </c>
      <c r="L19" s="32">
        <v>10</v>
      </c>
      <c r="M19" s="32" t="s">
        <v>28</v>
      </c>
      <c r="N19" s="32" t="s">
        <v>41</v>
      </c>
      <c r="O19" s="32">
        <v>23</v>
      </c>
      <c r="Q19" s="32">
        <v>0</v>
      </c>
      <c r="R19" s="32" t="s">
        <v>98</v>
      </c>
      <c r="S19" s="32" t="s">
        <v>98</v>
      </c>
      <c r="T19" s="32">
        <v>115</v>
      </c>
      <c r="U19" s="32" t="s">
        <v>99</v>
      </c>
      <c r="V19" s="32" t="s">
        <v>100</v>
      </c>
      <c r="W19" s="32" t="s">
        <v>32</v>
      </c>
      <c r="X19" s="32" t="str">
        <f>IF(matches[[#This Row],[team1]]="MI",matches[[#This Row],[team2]],IF(matches[[#This Row],[team2]]="MI",matches[[#This Row],[team1]],""))</f>
        <v/>
      </c>
    </row>
    <row r="20" spans="1:24" ht="28.8" x14ac:dyDescent="0.3">
      <c r="A20" s="32">
        <v>19</v>
      </c>
      <c r="B20" s="37">
        <v>46124</v>
      </c>
      <c r="C20" s="32" t="s">
        <v>52</v>
      </c>
      <c r="D20" s="32" t="s">
        <v>53</v>
      </c>
      <c r="E20" s="32" t="s">
        <v>48</v>
      </c>
      <c r="F20" s="32" t="s">
        <v>26</v>
      </c>
      <c r="G20" s="32" t="s">
        <v>48</v>
      </c>
      <c r="H20" s="32" t="s">
        <v>27</v>
      </c>
      <c r="I20" s="32">
        <v>164</v>
      </c>
      <c r="J20" s="32">
        <v>8</v>
      </c>
      <c r="K20" s="32">
        <v>165</v>
      </c>
      <c r="L20" s="32">
        <v>3</v>
      </c>
      <c r="M20" s="32" t="s">
        <v>28</v>
      </c>
      <c r="N20" s="32" t="s">
        <v>48</v>
      </c>
      <c r="P20" s="32">
        <v>7</v>
      </c>
      <c r="Q20" s="32">
        <v>8</v>
      </c>
      <c r="R20" s="32" t="s">
        <v>50</v>
      </c>
      <c r="S20" s="32" t="s">
        <v>101</v>
      </c>
      <c r="T20" s="32">
        <v>60</v>
      </c>
      <c r="U20" s="32" t="s">
        <v>50</v>
      </c>
      <c r="V20" s="32" t="s">
        <v>102</v>
      </c>
      <c r="W20" s="32" t="s">
        <v>32</v>
      </c>
      <c r="X20" s="32" t="str">
        <f>IF(matches[[#This Row],[team1]]="MI",matches[[#This Row],[team2]],IF(matches[[#This Row],[team2]]="MI",matches[[#This Row],[team1]],""))</f>
        <v/>
      </c>
    </row>
    <row r="21" spans="1:24" ht="28.8" x14ac:dyDescent="0.3">
      <c r="A21" s="32">
        <v>20</v>
      </c>
      <c r="B21" s="37">
        <v>46124</v>
      </c>
      <c r="C21" s="32" t="s">
        <v>33</v>
      </c>
      <c r="D21" s="32" t="s">
        <v>34</v>
      </c>
      <c r="E21" s="32" t="s">
        <v>24</v>
      </c>
      <c r="F21" s="32" t="s">
        <v>26</v>
      </c>
      <c r="G21" s="32" t="s">
        <v>34</v>
      </c>
      <c r="H21" s="32" t="s">
        <v>27</v>
      </c>
      <c r="I21" s="32">
        <v>240</v>
      </c>
      <c r="J21" s="32">
        <v>4</v>
      </c>
      <c r="K21" s="32">
        <v>222</v>
      </c>
      <c r="L21" s="32">
        <v>5</v>
      </c>
      <c r="M21" s="32" t="s">
        <v>28</v>
      </c>
      <c r="N21" s="32" t="s">
        <v>24</v>
      </c>
      <c r="O21" s="32">
        <v>18</v>
      </c>
      <c r="Q21" s="32">
        <v>0</v>
      </c>
      <c r="R21" s="32" t="s">
        <v>103</v>
      </c>
      <c r="S21" s="32" t="s">
        <v>103</v>
      </c>
      <c r="T21" s="32">
        <v>78</v>
      </c>
      <c r="U21" s="32" t="s">
        <v>104</v>
      </c>
      <c r="V21" s="32" t="s">
        <v>105</v>
      </c>
      <c r="W21" s="32" t="s">
        <v>32</v>
      </c>
      <c r="X21" s="32" t="str">
        <f>IF(matches[[#This Row],[team1]]="MI",matches[[#This Row],[team2]],IF(matches[[#This Row],[team2]]="MI",matches[[#This Row],[team1]],""))</f>
        <v>RCB</v>
      </c>
    </row>
    <row r="22" spans="1:24" ht="28.8" x14ac:dyDescent="0.3">
      <c r="A22" s="32">
        <v>21</v>
      </c>
      <c r="B22" s="37">
        <v>46125</v>
      </c>
      <c r="C22" s="32" t="s">
        <v>75</v>
      </c>
      <c r="D22" s="32" t="s">
        <v>25</v>
      </c>
      <c r="E22" s="32" t="s">
        <v>40</v>
      </c>
      <c r="F22" s="32" t="s">
        <v>26</v>
      </c>
      <c r="G22" s="32" t="s">
        <v>40</v>
      </c>
      <c r="H22" s="32" t="s">
        <v>27</v>
      </c>
      <c r="I22" s="32">
        <v>216</v>
      </c>
      <c r="J22" s="32">
        <v>6</v>
      </c>
      <c r="K22" s="32">
        <v>159</v>
      </c>
      <c r="L22" s="32">
        <v>10</v>
      </c>
      <c r="M22" s="32" t="s">
        <v>28</v>
      </c>
      <c r="N22" s="32" t="s">
        <v>25</v>
      </c>
      <c r="O22" s="32">
        <v>57</v>
      </c>
      <c r="Q22" s="32">
        <v>6</v>
      </c>
      <c r="R22" s="32" t="s">
        <v>106</v>
      </c>
      <c r="S22" s="32" t="s">
        <v>30</v>
      </c>
      <c r="T22" s="32">
        <v>91</v>
      </c>
      <c r="U22" s="32" t="s">
        <v>107</v>
      </c>
      <c r="V22" s="32" t="s">
        <v>108</v>
      </c>
      <c r="W22" s="32" t="s">
        <v>32</v>
      </c>
      <c r="X22" s="32" t="str">
        <f>IF(matches[[#This Row],[team1]]="MI",matches[[#This Row],[team2]],IF(matches[[#This Row],[team2]]="MI",matches[[#This Row],[team1]],""))</f>
        <v/>
      </c>
    </row>
    <row r="23" spans="1:24" ht="28.8" x14ac:dyDescent="0.3">
      <c r="A23" s="32">
        <v>22</v>
      </c>
      <c r="B23" s="37">
        <v>46126</v>
      </c>
      <c r="C23" s="32" t="s">
        <v>63</v>
      </c>
      <c r="D23" s="32" t="s">
        <v>41</v>
      </c>
      <c r="E23" s="32" t="s">
        <v>35</v>
      </c>
      <c r="F23" s="32" t="s">
        <v>26</v>
      </c>
      <c r="G23" s="32" t="s">
        <v>35</v>
      </c>
      <c r="H23" s="32" t="s">
        <v>27</v>
      </c>
      <c r="I23" s="32">
        <v>192</v>
      </c>
      <c r="J23" s="32">
        <v>5</v>
      </c>
      <c r="K23" s="32">
        <v>160</v>
      </c>
      <c r="L23" s="32">
        <v>7</v>
      </c>
      <c r="M23" s="32" t="s">
        <v>28</v>
      </c>
      <c r="N23" s="32" t="s">
        <v>41</v>
      </c>
      <c r="O23" s="32">
        <v>32</v>
      </c>
      <c r="Q23" s="32">
        <v>0</v>
      </c>
      <c r="R23" s="32" t="s">
        <v>109</v>
      </c>
      <c r="S23" s="32" t="s">
        <v>98</v>
      </c>
      <c r="T23" s="32">
        <v>48</v>
      </c>
      <c r="U23" s="32" t="s">
        <v>109</v>
      </c>
      <c r="V23" s="32" t="s">
        <v>110</v>
      </c>
      <c r="W23" s="32" t="s">
        <v>32</v>
      </c>
      <c r="X23" s="32" t="str">
        <f>IF(matches[[#This Row],[team1]]="MI",matches[[#This Row],[team2]],IF(matches[[#This Row],[team2]]="MI",matches[[#This Row],[team1]],""))</f>
        <v/>
      </c>
    </row>
    <row r="24" spans="1:24" ht="28.8" x14ac:dyDescent="0.3">
      <c r="A24" s="32">
        <v>23</v>
      </c>
      <c r="B24" s="37">
        <v>46127</v>
      </c>
      <c r="C24" s="32" t="s">
        <v>23</v>
      </c>
      <c r="D24" s="32" t="s">
        <v>24</v>
      </c>
      <c r="E24" s="32" t="s">
        <v>53</v>
      </c>
      <c r="F24" s="32" t="s">
        <v>26</v>
      </c>
      <c r="G24" s="32" t="s">
        <v>24</v>
      </c>
      <c r="H24" s="32" t="s">
        <v>27</v>
      </c>
      <c r="I24" s="32">
        <v>146</v>
      </c>
      <c r="J24" s="32">
        <v>10</v>
      </c>
      <c r="K24" s="32">
        <v>149</v>
      </c>
      <c r="L24" s="32">
        <v>5</v>
      </c>
      <c r="M24" s="32" t="s">
        <v>28</v>
      </c>
      <c r="N24" s="32" t="s">
        <v>24</v>
      </c>
      <c r="P24" s="32">
        <v>5</v>
      </c>
      <c r="Q24" s="32">
        <v>29</v>
      </c>
      <c r="R24" s="32" t="s">
        <v>111</v>
      </c>
      <c r="S24" s="32" t="s">
        <v>112</v>
      </c>
      <c r="T24" s="32">
        <v>49</v>
      </c>
      <c r="U24" s="32" t="s">
        <v>113</v>
      </c>
      <c r="V24" s="32" t="s">
        <v>108</v>
      </c>
      <c r="W24" s="32" t="s">
        <v>32</v>
      </c>
      <c r="X24" s="32" t="str">
        <f>IF(matches[[#This Row],[team1]]="MI",matches[[#This Row],[team2]],IF(matches[[#This Row],[team2]]="MI",matches[[#This Row],[team1]],""))</f>
        <v/>
      </c>
    </row>
    <row r="25" spans="1:24" ht="28.8" x14ac:dyDescent="0.3">
      <c r="A25" s="32">
        <v>24</v>
      </c>
      <c r="B25" s="37">
        <v>46128</v>
      </c>
      <c r="C25" s="32" t="s">
        <v>33</v>
      </c>
      <c r="D25" s="32" t="s">
        <v>34</v>
      </c>
      <c r="E25" s="32" t="s">
        <v>47</v>
      </c>
      <c r="F25" s="32" t="s">
        <v>26</v>
      </c>
      <c r="G25" s="32" t="s">
        <v>47</v>
      </c>
      <c r="H25" s="32" t="s">
        <v>27</v>
      </c>
      <c r="I25" s="32">
        <v>195</v>
      </c>
      <c r="J25" s="32">
        <v>6</v>
      </c>
      <c r="K25" s="32">
        <v>198</v>
      </c>
      <c r="L25" s="32">
        <v>3</v>
      </c>
      <c r="M25" s="32" t="s">
        <v>28</v>
      </c>
      <c r="N25" s="32" t="s">
        <v>47</v>
      </c>
      <c r="P25" s="32">
        <v>7</v>
      </c>
      <c r="Q25" s="32">
        <v>21</v>
      </c>
      <c r="R25" s="32" t="s">
        <v>114</v>
      </c>
      <c r="S25" s="32" t="s">
        <v>115</v>
      </c>
      <c r="T25" s="32">
        <v>112</v>
      </c>
      <c r="U25" s="32" t="s">
        <v>114</v>
      </c>
      <c r="V25" s="32" t="s">
        <v>31</v>
      </c>
      <c r="W25" s="32" t="s">
        <v>32</v>
      </c>
      <c r="X25" s="32" t="str">
        <f>IF(matches[[#This Row],[team1]]="MI",matches[[#This Row],[team2]],IF(matches[[#This Row],[team2]]="MI",matches[[#This Row],[team1]],""))</f>
        <v>PBKS</v>
      </c>
    </row>
    <row r="26" spans="1:24" ht="28.8" x14ac:dyDescent="0.3">
      <c r="A26" s="32">
        <v>25</v>
      </c>
      <c r="B26" s="37">
        <v>46129</v>
      </c>
      <c r="C26" s="32" t="s">
        <v>71</v>
      </c>
      <c r="D26" s="32" t="s">
        <v>48</v>
      </c>
      <c r="E26" s="32" t="s">
        <v>35</v>
      </c>
      <c r="F26" s="32" t="s">
        <v>26</v>
      </c>
      <c r="G26" s="32" t="s">
        <v>35</v>
      </c>
      <c r="H26" s="32" t="s">
        <v>72</v>
      </c>
      <c r="I26" s="32">
        <v>180</v>
      </c>
      <c r="J26" s="32">
        <v>10</v>
      </c>
      <c r="K26" s="32">
        <v>181</v>
      </c>
      <c r="L26" s="32">
        <v>5</v>
      </c>
      <c r="M26" s="32" t="s">
        <v>28</v>
      </c>
      <c r="N26" s="32" t="s">
        <v>48</v>
      </c>
      <c r="P26" s="32">
        <v>5</v>
      </c>
      <c r="Q26" s="32">
        <v>2</v>
      </c>
      <c r="R26" s="32" t="s">
        <v>116</v>
      </c>
      <c r="S26" s="32" t="s">
        <v>116</v>
      </c>
      <c r="T26" s="32">
        <v>86</v>
      </c>
      <c r="U26" s="32" t="s">
        <v>117</v>
      </c>
      <c r="V26" s="32" t="s">
        <v>51</v>
      </c>
      <c r="W26" s="32" t="s">
        <v>32</v>
      </c>
      <c r="X26" s="32" t="str">
        <f>IF(matches[[#This Row],[team1]]="MI",matches[[#This Row],[team2]],IF(matches[[#This Row],[team2]]="MI",matches[[#This Row],[team1]],""))</f>
        <v/>
      </c>
    </row>
    <row r="27" spans="1:24" ht="28.8" x14ac:dyDescent="0.3">
      <c r="A27" s="32">
        <v>26</v>
      </c>
      <c r="B27" s="37">
        <v>46130</v>
      </c>
      <c r="C27" s="32" t="s">
        <v>23</v>
      </c>
      <c r="D27" s="32" t="s">
        <v>24</v>
      </c>
      <c r="E27" s="32" t="s">
        <v>54</v>
      </c>
      <c r="F27" s="32" t="s">
        <v>26</v>
      </c>
      <c r="G27" s="32" t="s">
        <v>54</v>
      </c>
      <c r="H27" s="32" t="s">
        <v>27</v>
      </c>
      <c r="I27" s="32">
        <v>175</v>
      </c>
      <c r="J27" s="32">
        <v>8</v>
      </c>
      <c r="K27" s="32">
        <v>179</v>
      </c>
      <c r="L27" s="32">
        <v>4</v>
      </c>
      <c r="M27" s="32" t="s">
        <v>28</v>
      </c>
      <c r="N27" s="32" t="s">
        <v>54</v>
      </c>
      <c r="P27" s="32">
        <v>6</v>
      </c>
      <c r="Q27" s="32">
        <v>1</v>
      </c>
      <c r="R27" s="32" t="s">
        <v>118</v>
      </c>
      <c r="S27" s="32" t="s">
        <v>103</v>
      </c>
      <c r="T27" s="32">
        <v>63</v>
      </c>
      <c r="U27" s="32" t="s">
        <v>80</v>
      </c>
      <c r="V27" s="32" t="s">
        <v>119</v>
      </c>
      <c r="W27" s="32" t="s">
        <v>32</v>
      </c>
      <c r="X27" s="32" t="str">
        <f>IF(matches[[#This Row],[team1]]="MI",matches[[#This Row],[team2]],IF(matches[[#This Row],[team2]]="MI",matches[[#This Row],[team1]],""))</f>
        <v/>
      </c>
    </row>
    <row r="28" spans="1:24" ht="28.8" x14ac:dyDescent="0.3">
      <c r="A28" s="32">
        <v>27</v>
      </c>
      <c r="B28" s="37">
        <v>46130</v>
      </c>
      <c r="C28" s="32" t="s">
        <v>75</v>
      </c>
      <c r="D28" s="32" t="s">
        <v>25</v>
      </c>
      <c r="E28" s="32" t="s">
        <v>41</v>
      </c>
      <c r="F28" s="32" t="s">
        <v>26</v>
      </c>
      <c r="G28" s="32" t="s">
        <v>41</v>
      </c>
      <c r="H28" s="32" t="s">
        <v>27</v>
      </c>
      <c r="I28" s="32">
        <v>194</v>
      </c>
      <c r="J28" s="32">
        <v>9</v>
      </c>
      <c r="K28" s="32">
        <v>184</v>
      </c>
      <c r="L28" s="32">
        <v>8</v>
      </c>
      <c r="M28" s="32" t="s">
        <v>28</v>
      </c>
      <c r="N28" s="32" t="s">
        <v>25</v>
      </c>
      <c r="O28" s="32">
        <v>10</v>
      </c>
      <c r="Q28" s="32">
        <v>0</v>
      </c>
      <c r="R28" s="32" t="s">
        <v>120</v>
      </c>
      <c r="S28" s="32" t="s">
        <v>95</v>
      </c>
      <c r="T28" s="32">
        <v>59</v>
      </c>
      <c r="U28" s="32" t="s">
        <v>120</v>
      </c>
      <c r="V28" s="32" t="s">
        <v>51</v>
      </c>
      <c r="W28" s="32" t="s">
        <v>32</v>
      </c>
      <c r="X28" s="32" t="str">
        <f>IF(matches[[#This Row],[team1]]="MI",matches[[#This Row],[team2]],IF(matches[[#This Row],[team2]]="MI",matches[[#This Row],[team1]],""))</f>
        <v/>
      </c>
    </row>
    <row r="29" spans="1:24" ht="28.8" x14ac:dyDescent="0.3">
      <c r="A29" s="32">
        <v>28</v>
      </c>
      <c r="B29" s="37">
        <v>46131</v>
      </c>
      <c r="C29" s="32" t="s">
        <v>58</v>
      </c>
      <c r="D29" s="32" t="s">
        <v>35</v>
      </c>
      <c r="E29" s="32" t="s">
        <v>40</v>
      </c>
      <c r="F29" s="32" t="s">
        <v>26</v>
      </c>
      <c r="G29" s="32" t="s">
        <v>40</v>
      </c>
      <c r="H29" s="32" t="s">
        <v>72</v>
      </c>
      <c r="I29" s="32">
        <v>155</v>
      </c>
      <c r="J29" s="32">
        <v>9</v>
      </c>
      <c r="K29" s="32">
        <v>161</v>
      </c>
      <c r="L29" s="32">
        <v>6</v>
      </c>
      <c r="M29" s="32" t="s">
        <v>28</v>
      </c>
      <c r="N29" s="32" t="s">
        <v>35</v>
      </c>
      <c r="P29" s="32">
        <v>4</v>
      </c>
      <c r="Q29" s="32">
        <v>2</v>
      </c>
      <c r="R29" s="32" t="s">
        <v>121</v>
      </c>
      <c r="S29" s="32" t="s">
        <v>122</v>
      </c>
      <c r="T29" s="32">
        <v>53</v>
      </c>
      <c r="U29" s="32" t="s">
        <v>121</v>
      </c>
      <c r="V29" s="32" t="s">
        <v>123</v>
      </c>
      <c r="W29" s="32" t="s">
        <v>32</v>
      </c>
      <c r="X29" s="32" t="str">
        <f>IF(matches[[#This Row],[team1]]="MI",matches[[#This Row],[team2]],IF(matches[[#This Row],[team2]]="MI",matches[[#This Row],[team1]],""))</f>
        <v/>
      </c>
    </row>
    <row r="30" spans="1:24" ht="28.8" x14ac:dyDescent="0.3">
      <c r="A30" s="32">
        <v>29</v>
      </c>
      <c r="B30" s="37">
        <v>46131</v>
      </c>
      <c r="C30" s="32" t="s">
        <v>46</v>
      </c>
      <c r="D30" s="32" t="s">
        <v>47</v>
      </c>
      <c r="E30" s="32" t="s">
        <v>53</v>
      </c>
      <c r="F30" s="32" t="s">
        <v>26</v>
      </c>
      <c r="G30" s="32" t="s">
        <v>53</v>
      </c>
      <c r="H30" s="32" t="s">
        <v>27</v>
      </c>
      <c r="I30" s="32">
        <v>254</v>
      </c>
      <c r="J30" s="32">
        <v>7</v>
      </c>
      <c r="K30" s="32">
        <v>200</v>
      </c>
      <c r="L30" s="32">
        <v>5</v>
      </c>
      <c r="M30" s="32" t="s">
        <v>28</v>
      </c>
      <c r="N30" s="32" t="s">
        <v>47</v>
      </c>
      <c r="O30" s="32">
        <v>54</v>
      </c>
      <c r="Q30" s="32">
        <v>0</v>
      </c>
      <c r="R30" s="32" t="s">
        <v>64</v>
      </c>
      <c r="S30" s="32" t="s">
        <v>64</v>
      </c>
      <c r="T30" s="32">
        <v>93</v>
      </c>
      <c r="U30" s="32" t="s">
        <v>124</v>
      </c>
      <c r="V30" s="32" t="s">
        <v>125</v>
      </c>
      <c r="W30" s="32" t="s">
        <v>32</v>
      </c>
      <c r="X30" s="32" t="str">
        <f>IF(matches[[#This Row],[team1]]="MI",matches[[#This Row],[team2]],IF(matches[[#This Row],[team2]]="MI",matches[[#This Row],[team1]],""))</f>
        <v/>
      </c>
    </row>
    <row r="31" spans="1:24" ht="28.8" x14ac:dyDescent="0.3">
      <c r="A31" s="32">
        <v>30</v>
      </c>
      <c r="B31" s="37">
        <v>46132</v>
      </c>
      <c r="C31" s="32" t="s">
        <v>71</v>
      </c>
      <c r="D31" s="32" t="s">
        <v>48</v>
      </c>
      <c r="E31" s="32" t="s">
        <v>34</v>
      </c>
      <c r="F31" s="32" t="s">
        <v>26</v>
      </c>
      <c r="G31" s="32" t="s">
        <v>48</v>
      </c>
      <c r="H31" s="32" t="s">
        <v>27</v>
      </c>
      <c r="I31" s="32">
        <v>199</v>
      </c>
      <c r="J31" s="32">
        <v>5</v>
      </c>
      <c r="K31" s="32">
        <v>100</v>
      </c>
      <c r="L31" s="32">
        <v>10</v>
      </c>
      <c r="M31" s="32" t="s">
        <v>28</v>
      </c>
      <c r="N31" s="32" t="s">
        <v>34</v>
      </c>
      <c r="O31" s="32">
        <v>99</v>
      </c>
      <c r="Q31" s="32">
        <v>25</v>
      </c>
      <c r="R31" s="32" t="s">
        <v>126</v>
      </c>
      <c r="S31" s="32" t="s">
        <v>126</v>
      </c>
      <c r="T31" s="32">
        <v>101</v>
      </c>
      <c r="U31" s="32" t="s">
        <v>127</v>
      </c>
      <c r="V31" s="32" t="s">
        <v>108</v>
      </c>
      <c r="W31" s="32" t="s">
        <v>32</v>
      </c>
      <c r="X31" s="32" t="str">
        <f>IF(matches[[#This Row],[team1]]="MI",matches[[#This Row],[team2]],IF(matches[[#This Row],[team2]]="MI",matches[[#This Row],[team1]],""))</f>
        <v>GT</v>
      </c>
    </row>
    <row r="32" spans="1:24" ht="28.8" x14ac:dyDescent="0.3">
      <c r="A32" s="32">
        <v>31</v>
      </c>
      <c r="B32" s="37">
        <v>46133</v>
      </c>
      <c r="C32" s="32" t="s">
        <v>75</v>
      </c>
      <c r="D32" s="32" t="s">
        <v>25</v>
      </c>
      <c r="E32" s="32" t="s">
        <v>54</v>
      </c>
      <c r="F32" s="32" t="s">
        <v>26</v>
      </c>
      <c r="G32" s="32" t="s">
        <v>54</v>
      </c>
      <c r="H32" s="32" t="s">
        <v>27</v>
      </c>
      <c r="I32" s="32">
        <v>242</v>
      </c>
      <c r="J32" s="32">
        <v>2</v>
      </c>
      <c r="K32" s="32">
        <v>195</v>
      </c>
      <c r="L32" s="32">
        <v>9</v>
      </c>
      <c r="M32" s="32" t="s">
        <v>28</v>
      </c>
      <c r="N32" s="32" t="s">
        <v>25</v>
      </c>
      <c r="O32" s="32">
        <v>47</v>
      </c>
      <c r="Q32" s="32">
        <v>0</v>
      </c>
      <c r="R32" s="32" t="s">
        <v>95</v>
      </c>
      <c r="S32" s="32" t="s">
        <v>95</v>
      </c>
      <c r="T32" s="32">
        <v>135</v>
      </c>
      <c r="U32" s="32" t="s">
        <v>120</v>
      </c>
      <c r="V32" s="32" t="s">
        <v>128</v>
      </c>
      <c r="W32" s="32" t="s">
        <v>32</v>
      </c>
      <c r="X32" s="32" t="str">
        <f>IF(matches[[#This Row],[team1]]="MI",matches[[#This Row],[team2]],IF(matches[[#This Row],[team2]]="MI",matches[[#This Row],[team1]],""))</f>
        <v/>
      </c>
    </row>
    <row r="33" spans="1:24" ht="28.8" x14ac:dyDescent="0.3">
      <c r="A33" s="32">
        <v>32</v>
      </c>
      <c r="B33" s="37">
        <v>46134</v>
      </c>
      <c r="C33" s="32" t="s">
        <v>52</v>
      </c>
      <c r="D33" s="32" t="s">
        <v>53</v>
      </c>
      <c r="E33" s="32" t="s">
        <v>40</v>
      </c>
      <c r="F33" s="32" t="s">
        <v>26</v>
      </c>
      <c r="G33" s="32" t="s">
        <v>53</v>
      </c>
      <c r="H33" s="32" t="s">
        <v>27</v>
      </c>
      <c r="I33" s="32">
        <v>159</v>
      </c>
      <c r="J33" s="32">
        <v>6</v>
      </c>
      <c r="K33" s="32">
        <v>119</v>
      </c>
      <c r="L33" s="32">
        <v>10</v>
      </c>
      <c r="M33" s="32" t="s">
        <v>28</v>
      </c>
      <c r="N33" s="32" t="s">
        <v>53</v>
      </c>
      <c r="O33" s="32">
        <v>40</v>
      </c>
      <c r="Q33" s="32">
        <v>12</v>
      </c>
      <c r="R33" s="32" t="s">
        <v>129</v>
      </c>
      <c r="S33" s="32" t="s">
        <v>130</v>
      </c>
      <c r="T33" s="32">
        <v>55</v>
      </c>
      <c r="U33" s="32" t="s">
        <v>44</v>
      </c>
      <c r="V33" s="32" t="s">
        <v>131</v>
      </c>
      <c r="W33" s="32" t="s">
        <v>32</v>
      </c>
      <c r="X33" s="32" t="str">
        <f>IF(matches[[#This Row],[team1]]="MI",matches[[#This Row],[team2]],IF(matches[[#This Row],[team2]]="MI",matches[[#This Row],[team1]],""))</f>
        <v/>
      </c>
    </row>
    <row r="34" spans="1:24" ht="28.8" x14ac:dyDescent="0.3">
      <c r="A34" s="32">
        <v>33</v>
      </c>
      <c r="B34" s="37">
        <v>46135</v>
      </c>
      <c r="C34" s="32" t="s">
        <v>33</v>
      </c>
      <c r="D34" s="32" t="s">
        <v>34</v>
      </c>
      <c r="E34" s="32" t="s">
        <v>41</v>
      </c>
      <c r="F34" s="32" t="s">
        <v>26</v>
      </c>
      <c r="G34" s="32" t="s">
        <v>34</v>
      </c>
      <c r="H34" s="32" t="s">
        <v>27</v>
      </c>
      <c r="I34" s="32">
        <v>207</v>
      </c>
      <c r="J34" s="32">
        <v>6</v>
      </c>
      <c r="K34" s="32">
        <v>104</v>
      </c>
      <c r="L34" s="32">
        <v>10</v>
      </c>
      <c r="M34" s="32" t="s">
        <v>28</v>
      </c>
      <c r="N34" s="32" t="s">
        <v>41</v>
      </c>
      <c r="O34" s="32">
        <v>103</v>
      </c>
      <c r="Q34" s="32">
        <v>6</v>
      </c>
      <c r="R34" s="32" t="s">
        <v>98</v>
      </c>
      <c r="S34" s="32" t="s">
        <v>98</v>
      </c>
      <c r="T34" s="32">
        <v>101</v>
      </c>
      <c r="U34" s="32" t="s">
        <v>132</v>
      </c>
      <c r="V34" s="32" t="s">
        <v>133</v>
      </c>
      <c r="W34" s="32" t="s">
        <v>32</v>
      </c>
      <c r="X34" s="32" t="str">
        <f>IF(matches[[#This Row],[team1]]="MI",matches[[#This Row],[team2]],IF(matches[[#This Row],[team2]]="MI",matches[[#This Row],[team1]],""))</f>
        <v>CSK</v>
      </c>
    </row>
    <row r="35" spans="1:24" ht="28.8" x14ac:dyDescent="0.3">
      <c r="A35" s="32">
        <v>34</v>
      </c>
      <c r="B35" s="37">
        <v>46136</v>
      </c>
      <c r="C35" s="32" t="s">
        <v>23</v>
      </c>
      <c r="D35" s="32" t="s">
        <v>24</v>
      </c>
      <c r="E35" s="32" t="s">
        <v>48</v>
      </c>
      <c r="F35" s="32" t="s">
        <v>26</v>
      </c>
      <c r="G35" s="32" t="s">
        <v>24</v>
      </c>
      <c r="H35" s="32" t="s">
        <v>27</v>
      </c>
      <c r="I35" s="32">
        <v>205</v>
      </c>
      <c r="J35" s="32">
        <v>3</v>
      </c>
      <c r="K35" s="32">
        <v>206</v>
      </c>
      <c r="L35" s="32">
        <v>5</v>
      </c>
      <c r="M35" s="32" t="s">
        <v>28</v>
      </c>
      <c r="N35" s="32" t="s">
        <v>24</v>
      </c>
      <c r="P35" s="32">
        <v>5</v>
      </c>
      <c r="Q35" s="32">
        <v>7</v>
      </c>
      <c r="R35" s="32" t="s">
        <v>112</v>
      </c>
      <c r="S35" s="32" t="s">
        <v>134</v>
      </c>
      <c r="T35" s="32">
        <v>100</v>
      </c>
      <c r="U35" s="32" t="s">
        <v>86</v>
      </c>
      <c r="V35" s="32" t="s">
        <v>135</v>
      </c>
      <c r="W35" s="32" t="s">
        <v>32</v>
      </c>
      <c r="X35" s="32" t="str">
        <f>IF(matches[[#This Row],[team1]]="MI",matches[[#This Row],[team2]],IF(matches[[#This Row],[team2]]="MI",matches[[#This Row],[team1]],""))</f>
        <v/>
      </c>
    </row>
    <row r="36" spans="1:24" ht="28.8" x14ac:dyDescent="0.3">
      <c r="A36" s="32">
        <v>35</v>
      </c>
      <c r="B36" s="37">
        <v>46137</v>
      </c>
      <c r="C36" s="32" t="s">
        <v>68</v>
      </c>
      <c r="D36" s="32" t="s">
        <v>54</v>
      </c>
      <c r="E36" s="32" t="s">
        <v>47</v>
      </c>
      <c r="F36" s="32" t="s">
        <v>26</v>
      </c>
      <c r="G36" s="32" t="s">
        <v>54</v>
      </c>
      <c r="H36" s="32" t="s">
        <v>72</v>
      </c>
      <c r="I36" s="32">
        <v>264</v>
      </c>
      <c r="J36" s="32">
        <v>2</v>
      </c>
      <c r="K36" s="32">
        <v>265</v>
      </c>
      <c r="L36" s="32">
        <v>4</v>
      </c>
      <c r="M36" s="32" t="s">
        <v>28</v>
      </c>
      <c r="N36" s="32" t="s">
        <v>47</v>
      </c>
      <c r="P36" s="32">
        <v>6</v>
      </c>
      <c r="Q36" s="32">
        <v>7</v>
      </c>
      <c r="R36" s="32" t="s">
        <v>87</v>
      </c>
      <c r="S36" s="32" t="s">
        <v>87</v>
      </c>
      <c r="T36" s="32">
        <v>152</v>
      </c>
      <c r="U36" s="32" t="s">
        <v>136</v>
      </c>
      <c r="V36" s="32" t="s">
        <v>137</v>
      </c>
      <c r="W36" s="32" t="s">
        <v>32</v>
      </c>
      <c r="X36" s="32" t="str">
        <f>IF(matches[[#This Row],[team1]]="MI",matches[[#This Row],[team2]],IF(matches[[#This Row],[team2]]="MI",matches[[#This Row],[team1]],""))</f>
        <v/>
      </c>
    </row>
    <row r="37" spans="1:24" ht="28.8" x14ac:dyDescent="0.3">
      <c r="A37" s="32">
        <v>36</v>
      </c>
      <c r="B37" s="37">
        <v>46137</v>
      </c>
      <c r="C37" s="32" t="s">
        <v>138</v>
      </c>
      <c r="D37" s="32" t="s">
        <v>40</v>
      </c>
      <c r="E37" s="32" t="s">
        <v>25</v>
      </c>
      <c r="F37" s="32" t="s">
        <v>26</v>
      </c>
      <c r="G37" s="32" t="s">
        <v>25</v>
      </c>
      <c r="H37" s="32" t="s">
        <v>27</v>
      </c>
      <c r="I37" s="32">
        <v>228</v>
      </c>
      <c r="J37" s="32">
        <v>6</v>
      </c>
      <c r="K37" s="32">
        <v>229</v>
      </c>
      <c r="L37" s="32">
        <v>5</v>
      </c>
      <c r="M37" s="32" t="s">
        <v>28</v>
      </c>
      <c r="N37" s="32" t="s">
        <v>25</v>
      </c>
      <c r="P37" s="32">
        <v>5</v>
      </c>
      <c r="Q37" s="32">
        <v>9</v>
      </c>
      <c r="R37" s="32" t="s">
        <v>30</v>
      </c>
      <c r="S37" s="32" t="s">
        <v>43</v>
      </c>
      <c r="T37" s="32">
        <v>103</v>
      </c>
      <c r="U37" s="32" t="s">
        <v>44</v>
      </c>
      <c r="V37" s="32" t="s">
        <v>139</v>
      </c>
      <c r="W37" s="32" t="s">
        <v>32</v>
      </c>
      <c r="X37" s="32" t="str">
        <f>IF(matches[[#This Row],[team1]]="MI",matches[[#This Row],[team2]],IF(matches[[#This Row],[team2]]="MI",matches[[#This Row],[team1]],""))</f>
        <v/>
      </c>
    </row>
    <row r="38" spans="1:24" ht="28.8" x14ac:dyDescent="0.3">
      <c r="A38" s="32">
        <v>37</v>
      </c>
      <c r="B38" s="37">
        <v>46138</v>
      </c>
      <c r="C38" s="32" t="s">
        <v>71</v>
      </c>
      <c r="D38" s="32" t="s">
        <v>48</v>
      </c>
      <c r="E38" s="32" t="s">
        <v>41</v>
      </c>
      <c r="F38" s="32" t="s">
        <v>26</v>
      </c>
      <c r="G38" s="32" t="s">
        <v>48</v>
      </c>
      <c r="H38" s="32" t="s">
        <v>27</v>
      </c>
      <c r="I38" s="32">
        <v>158</v>
      </c>
      <c r="J38" s="32">
        <v>7</v>
      </c>
      <c r="K38" s="32">
        <v>162</v>
      </c>
      <c r="L38" s="32">
        <v>2</v>
      </c>
      <c r="M38" s="32" t="s">
        <v>28</v>
      </c>
      <c r="N38" s="32" t="s">
        <v>48</v>
      </c>
      <c r="P38" s="32">
        <v>8</v>
      </c>
      <c r="Q38" s="32">
        <v>20</v>
      </c>
      <c r="R38" s="32" t="s">
        <v>117</v>
      </c>
      <c r="S38" s="32" t="s">
        <v>134</v>
      </c>
      <c r="T38" s="32">
        <v>87</v>
      </c>
      <c r="U38" s="32" t="s">
        <v>117</v>
      </c>
      <c r="V38" s="32" t="s">
        <v>140</v>
      </c>
      <c r="W38" s="32" t="s">
        <v>32</v>
      </c>
      <c r="X38" s="32" t="str">
        <f>IF(matches[[#This Row],[team1]]="MI",matches[[#This Row],[team2]],IF(matches[[#This Row],[team2]]="MI",matches[[#This Row],[team1]],""))</f>
        <v/>
      </c>
    </row>
    <row r="39" spans="1:24" ht="28.8" x14ac:dyDescent="0.3">
      <c r="A39" s="32">
        <v>38</v>
      </c>
      <c r="B39" s="37">
        <v>46138</v>
      </c>
      <c r="C39" s="32" t="s">
        <v>52</v>
      </c>
      <c r="D39" s="32" t="s">
        <v>53</v>
      </c>
      <c r="E39" s="32" t="s">
        <v>35</v>
      </c>
      <c r="F39" s="32" t="s">
        <v>26</v>
      </c>
      <c r="G39" s="32" t="s">
        <v>53</v>
      </c>
      <c r="H39" s="32" t="s">
        <v>27</v>
      </c>
      <c r="I39" s="32">
        <v>155</v>
      </c>
      <c r="J39" s="32">
        <v>7</v>
      </c>
      <c r="K39" s="32">
        <v>155</v>
      </c>
      <c r="L39" s="32">
        <v>8</v>
      </c>
      <c r="M39" s="32" t="s">
        <v>28</v>
      </c>
      <c r="N39" s="32" t="s">
        <v>35</v>
      </c>
      <c r="Q39" s="32">
        <v>5</v>
      </c>
      <c r="R39" s="32" t="s">
        <v>122</v>
      </c>
      <c r="S39" s="32" t="s">
        <v>122</v>
      </c>
      <c r="T39" s="32">
        <v>83</v>
      </c>
      <c r="U39" s="32" t="s">
        <v>141</v>
      </c>
      <c r="V39" s="32" t="s">
        <v>142</v>
      </c>
      <c r="W39" s="32" t="s">
        <v>143</v>
      </c>
      <c r="X39" s="32" t="str">
        <f>IF(matches[[#This Row],[team1]]="MI",matches[[#This Row],[team2]],IF(matches[[#This Row],[team2]]="MI",matches[[#This Row],[team1]],""))</f>
        <v/>
      </c>
    </row>
    <row r="40" spans="1:24" ht="28.8" x14ac:dyDescent="0.3">
      <c r="A40" s="32">
        <v>39</v>
      </c>
      <c r="B40" s="37">
        <v>46139</v>
      </c>
      <c r="C40" s="32" t="s">
        <v>68</v>
      </c>
      <c r="D40" s="32" t="s">
        <v>54</v>
      </c>
      <c r="E40" s="32" t="s">
        <v>24</v>
      </c>
      <c r="F40" s="32" t="s">
        <v>26</v>
      </c>
      <c r="G40" s="32" t="s">
        <v>24</v>
      </c>
      <c r="H40" s="32" t="s">
        <v>27</v>
      </c>
      <c r="I40" s="32">
        <v>75</v>
      </c>
      <c r="J40" s="32">
        <v>10</v>
      </c>
      <c r="K40" s="32">
        <v>77</v>
      </c>
      <c r="L40" s="32">
        <v>1</v>
      </c>
      <c r="M40" s="32" t="s">
        <v>28</v>
      </c>
      <c r="N40" s="32" t="s">
        <v>24</v>
      </c>
      <c r="P40" s="32">
        <v>9</v>
      </c>
      <c r="Q40" s="32">
        <v>81</v>
      </c>
      <c r="R40" s="32" t="s">
        <v>111</v>
      </c>
      <c r="S40" s="32" t="s">
        <v>144</v>
      </c>
      <c r="T40" s="32">
        <v>34</v>
      </c>
      <c r="U40" s="32" t="s">
        <v>111</v>
      </c>
      <c r="V40" s="32" t="s">
        <v>145</v>
      </c>
      <c r="W40" s="32" t="s">
        <v>32</v>
      </c>
      <c r="X40" s="32" t="str">
        <f>IF(matches[[#This Row],[team1]]="MI",matches[[#This Row],[team2]],IF(matches[[#This Row],[team2]]="MI",matches[[#This Row],[team1]],""))</f>
        <v/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F5D1-33A7-4680-9203-CBFCCAEC3C72}">
  <dimension ref="A1:T17478"/>
  <sheetViews>
    <sheetView zoomScale="80" zoomScaleNormal="80" workbookViewId="0">
      <selection activeCell="K10" sqref="K10"/>
    </sheetView>
  </sheetViews>
  <sheetFormatPr defaultRowHeight="14.4" x14ac:dyDescent="0.3"/>
  <cols>
    <col min="1" max="1" width="11.33203125" bestFit="1" customWidth="1"/>
    <col min="2" max="2" width="13.109375" bestFit="1" customWidth="1"/>
    <col min="3" max="3" width="11.44140625" bestFit="1" customWidth="1"/>
    <col min="4" max="4" width="33.109375" customWidth="1"/>
    <col min="5" max="5" width="14.21875" bestFit="1" customWidth="1"/>
    <col min="6" max="6" width="14.77734375" bestFit="1" customWidth="1"/>
    <col min="7" max="7" width="9.109375" bestFit="1" customWidth="1"/>
    <col min="8" max="8" width="6.77734375" bestFit="1" customWidth="1"/>
    <col min="9" max="10" width="20.21875" bestFit="1" customWidth="1"/>
    <col min="11" max="11" width="12.6640625" bestFit="1" customWidth="1"/>
    <col min="12" max="12" width="8.33203125" bestFit="1" customWidth="1"/>
    <col min="13" max="13" width="7.21875" bestFit="1" customWidth="1"/>
    <col min="14" max="14" width="9.5546875" bestFit="1" customWidth="1"/>
    <col min="15" max="15" width="7.109375" bestFit="1" customWidth="1"/>
    <col min="16" max="16" width="9.33203125" bestFit="1" customWidth="1"/>
    <col min="17" max="17" width="9" customWidth="1"/>
    <col min="18" max="18" width="9.6640625" customWidth="1"/>
    <col min="19" max="19" width="8.6640625" customWidth="1"/>
  </cols>
  <sheetData>
    <row r="1" spans="1:20" x14ac:dyDescent="0.3">
      <c r="A1" t="s">
        <v>146</v>
      </c>
      <c r="B1" t="s">
        <v>1</v>
      </c>
      <c r="C1" t="s">
        <v>5</v>
      </c>
      <c r="D1" t="s">
        <v>2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427</v>
      </c>
    </row>
    <row r="2" spans="1:20" hidden="1" x14ac:dyDescent="0.3">
      <c r="A2">
        <v>1</v>
      </c>
      <c r="B2" s="1">
        <v>46109</v>
      </c>
      <c r="C2" t="s">
        <v>162</v>
      </c>
      <c r="D2" t="s">
        <v>163</v>
      </c>
      <c r="E2" t="s">
        <v>25</v>
      </c>
      <c r="F2" t="s">
        <v>24</v>
      </c>
      <c r="G2">
        <v>1</v>
      </c>
      <c r="H2">
        <v>0.1</v>
      </c>
      <c r="I2" t="s">
        <v>164</v>
      </c>
      <c r="J2" t="s">
        <v>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83</v>
      </c>
      <c r="R2" t="s">
        <v>83</v>
      </c>
      <c r="S2" t="s">
        <v>83</v>
      </c>
      <c r="T2" t="str">
        <f>_xlfn.XLOOKUP(A2,MI_Match_Analysis!$A$2:$A$8,MI_Match_Analysis!$F$2:$F$8,"Not Found")</f>
        <v>Not Found</v>
      </c>
    </row>
    <row r="3" spans="1:20" hidden="1" x14ac:dyDescent="0.3">
      <c r="A3">
        <v>1</v>
      </c>
      <c r="B3" s="1">
        <v>46109</v>
      </c>
      <c r="C3" t="s">
        <v>162</v>
      </c>
      <c r="D3" t="s">
        <v>163</v>
      </c>
      <c r="E3" t="s">
        <v>25</v>
      </c>
      <c r="F3" t="s">
        <v>24</v>
      </c>
      <c r="G3">
        <v>1</v>
      </c>
      <c r="H3">
        <v>0.2</v>
      </c>
      <c r="I3" t="s">
        <v>164</v>
      </c>
      <c r="J3" t="s">
        <v>29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83</v>
      </c>
      <c r="R3" t="s">
        <v>83</v>
      </c>
      <c r="S3" t="s">
        <v>83</v>
      </c>
      <c r="T3" t="str">
        <f>_xlfn.XLOOKUP(A3,MI_Match_Analysis!$A$2:$A$8,MI_Match_Analysis!$F$2:$F$8,"Not Found")</f>
        <v>Not Found</v>
      </c>
    </row>
    <row r="4" spans="1:20" hidden="1" x14ac:dyDescent="0.3">
      <c r="A4">
        <v>1</v>
      </c>
      <c r="B4" s="1">
        <v>46109</v>
      </c>
      <c r="C4" t="s">
        <v>162</v>
      </c>
      <c r="D4" t="s">
        <v>163</v>
      </c>
      <c r="E4" t="s">
        <v>25</v>
      </c>
      <c r="F4" t="s">
        <v>24</v>
      </c>
      <c r="G4">
        <v>1</v>
      </c>
      <c r="H4">
        <v>0.3</v>
      </c>
      <c r="I4" t="s">
        <v>95</v>
      </c>
      <c r="J4" t="s">
        <v>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tr">
        <f>_xlfn.XLOOKUP(A4,MI_Match_Analysis!$A$2:$A$8,MI_Match_Analysis!$F$2:$F$8,"Not Found")</f>
        <v>Not Found</v>
      </c>
    </row>
    <row r="5" spans="1:20" hidden="1" x14ac:dyDescent="0.3">
      <c r="A5">
        <v>1</v>
      </c>
      <c r="B5" s="1">
        <v>46109</v>
      </c>
      <c r="C5" t="s">
        <v>162</v>
      </c>
      <c r="D5" t="s">
        <v>163</v>
      </c>
      <c r="E5" t="s">
        <v>25</v>
      </c>
      <c r="F5" t="s">
        <v>24</v>
      </c>
      <c r="G5">
        <v>1</v>
      </c>
      <c r="H5">
        <v>0.4</v>
      </c>
      <c r="I5" t="s">
        <v>95</v>
      </c>
      <c r="J5" t="s">
        <v>29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 t="s">
        <v>83</v>
      </c>
      <c r="R5" t="s">
        <v>83</v>
      </c>
      <c r="S5" t="s">
        <v>83</v>
      </c>
      <c r="T5" t="str">
        <f>_xlfn.XLOOKUP(A5,MI_Match_Analysis!$A$2:$A$8,MI_Match_Analysis!$F$2:$F$8,"Not Found")</f>
        <v>Not Found</v>
      </c>
    </row>
    <row r="6" spans="1:20" hidden="1" x14ac:dyDescent="0.3">
      <c r="A6">
        <v>1</v>
      </c>
      <c r="B6" s="1">
        <v>46109</v>
      </c>
      <c r="C6" t="s">
        <v>162</v>
      </c>
      <c r="D6" t="s">
        <v>163</v>
      </c>
      <c r="E6" t="s">
        <v>25</v>
      </c>
      <c r="F6" t="s">
        <v>24</v>
      </c>
      <c r="G6">
        <v>1</v>
      </c>
      <c r="H6">
        <v>0.5</v>
      </c>
      <c r="I6" t="s">
        <v>95</v>
      </c>
      <c r="J6" t="s">
        <v>29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83</v>
      </c>
      <c r="R6" t="s">
        <v>83</v>
      </c>
      <c r="S6" t="s">
        <v>83</v>
      </c>
      <c r="T6" t="str">
        <f>_xlfn.XLOOKUP(A6,MI_Match_Analysis!$A$2:$A$8,MI_Match_Analysis!$F$2:$F$8,"Not Found")</f>
        <v>Not Found</v>
      </c>
    </row>
    <row r="7" spans="1:20" hidden="1" x14ac:dyDescent="0.3">
      <c r="A7">
        <v>1</v>
      </c>
      <c r="B7" s="1">
        <v>46109</v>
      </c>
      <c r="C7" t="s">
        <v>162</v>
      </c>
      <c r="D7" t="s">
        <v>163</v>
      </c>
      <c r="E7" t="s">
        <v>25</v>
      </c>
      <c r="F7" t="s">
        <v>24</v>
      </c>
      <c r="G7">
        <v>1</v>
      </c>
      <c r="H7">
        <v>0.6</v>
      </c>
      <c r="I7" t="s">
        <v>95</v>
      </c>
      <c r="J7" t="s">
        <v>29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83</v>
      </c>
      <c r="R7" t="s">
        <v>83</v>
      </c>
      <c r="S7" t="s">
        <v>83</v>
      </c>
      <c r="T7" t="str">
        <f>_xlfn.XLOOKUP(A7,MI_Match_Analysis!$A$2:$A$8,MI_Match_Analysis!$F$2:$F$8,"Not Found")</f>
        <v>Not Found</v>
      </c>
    </row>
    <row r="8" spans="1:20" hidden="1" x14ac:dyDescent="0.3">
      <c r="A8">
        <v>1</v>
      </c>
      <c r="B8" s="1">
        <v>46109</v>
      </c>
      <c r="C8" t="s">
        <v>162</v>
      </c>
      <c r="D8" t="s">
        <v>163</v>
      </c>
      <c r="E8" t="s">
        <v>25</v>
      </c>
      <c r="F8" t="s">
        <v>24</v>
      </c>
      <c r="G8">
        <v>1</v>
      </c>
      <c r="H8">
        <v>1.1000000000000001</v>
      </c>
      <c r="I8" t="s">
        <v>164</v>
      </c>
      <c r="J8" t="s">
        <v>80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 t="s">
        <v>83</v>
      </c>
      <c r="R8" t="s">
        <v>83</v>
      </c>
      <c r="S8" t="s">
        <v>83</v>
      </c>
      <c r="T8" t="str">
        <f>_xlfn.XLOOKUP(A8,MI_Match_Analysis!$A$2:$A$8,MI_Match_Analysis!$F$2:$F$8,"Not Found")</f>
        <v>Not Found</v>
      </c>
    </row>
    <row r="9" spans="1:20" hidden="1" x14ac:dyDescent="0.3">
      <c r="A9">
        <v>1</v>
      </c>
      <c r="B9" s="1">
        <v>46109</v>
      </c>
      <c r="C9" t="s">
        <v>162</v>
      </c>
      <c r="D9" t="s">
        <v>163</v>
      </c>
      <c r="E9" t="s">
        <v>25</v>
      </c>
      <c r="F9" t="s">
        <v>24</v>
      </c>
      <c r="G9">
        <v>1</v>
      </c>
      <c r="H9">
        <v>1.2</v>
      </c>
      <c r="I9" t="s">
        <v>95</v>
      </c>
      <c r="J9" t="s">
        <v>80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 t="s">
        <v>83</v>
      </c>
      <c r="R9" t="s">
        <v>83</v>
      </c>
      <c r="S9" t="s">
        <v>83</v>
      </c>
      <c r="T9" t="str">
        <f>_xlfn.XLOOKUP(A9,MI_Match_Analysis!$A$2:$A$8,MI_Match_Analysis!$F$2:$F$8,"Not Found")</f>
        <v>Not Found</v>
      </c>
    </row>
    <row r="10" spans="1:20" hidden="1" x14ac:dyDescent="0.3">
      <c r="A10">
        <v>1</v>
      </c>
      <c r="B10" s="1">
        <v>46109</v>
      </c>
      <c r="C10" t="s">
        <v>162</v>
      </c>
      <c r="D10" t="s">
        <v>163</v>
      </c>
      <c r="E10" t="s">
        <v>25</v>
      </c>
      <c r="F10" t="s">
        <v>24</v>
      </c>
      <c r="G10">
        <v>1</v>
      </c>
      <c r="H10">
        <v>1.3</v>
      </c>
      <c r="I10" t="s">
        <v>164</v>
      </c>
      <c r="J10" t="s">
        <v>80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83</v>
      </c>
      <c r="R10" t="s">
        <v>83</v>
      </c>
      <c r="S10" t="s">
        <v>83</v>
      </c>
      <c r="T10" t="str">
        <f>_xlfn.XLOOKUP(A10,MI_Match_Analysis!$A$2:$A$8,MI_Match_Analysis!$F$2:$F$8,"Not Found")</f>
        <v>Not Found</v>
      </c>
    </row>
    <row r="11" spans="1:20" hidden="1" x14ac:dyDescent="0.3">
      <c r="A11">
        <v>1</v>
      </c>
      <c r="B11" s="1">
        <v>46109</v>
      </c>
      <c r="C11" t="s">
        <v>162</v>
      </c>
      <c r="D11" t="s">
        <v>163</v>
      </c>
      <c r="E11" t="s">
        <v>25</v>
      </c>
      <c r="F11" t="s">
        <v>24</v>
      </c>
      <c r="G11">
        <v>1</v>
      </c>
      <c r="H11">
        <v>1.4</v>
      </c>
      <c r="I11" t="s">
        <v>95</v>
      </c>
      <c r="J11" t="s">
        <v>80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83</v>
      </c>
      <c r="R11" t="s">
        <v>83</v>
      </c>
      <c r="S11" t="s">
        <v>83</v>
      </c>
      <c r="T11" t="str">
        <f>_xlfn.XLOOKUP(A11,MI_Match_Analysis!$A$2:$A$8,MI_Match_Analysis!$F$2:$F$8,"Not Found")</f>
        <v>Not Found</v>
      </c>
    </row>
    <row r="12" spans="1:20" hidden="1" x14ac:dyDescent="0.3">
      <c r="A12">
        <v>1</v>
      </c>
      <c r="B12" s="1">
        <v>46109</v>
      </c>
      <c r="C12" t="s">
        <v>162</v>
      </c>
      <c r="D12" t="s">
        <v>163</v>
      </c>
      <c r="E12" t="s">
        <v>25</v>
      </c>
      <c r="F12" t="s">
        <v>24</v>
      </c>
      <c r="G12">
        <v>1</v>
      </c>
      <c r="H12">
        <v>1.4</v>
      </c>
      <c r="I12" t="s">
        <v>95</v>
      </c>
      <c r="J12" t="s">
        <v>80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 t="s">
        <v>83</v>
      </c>
      <c r="R12" t="s">
        <v>83</v>
      </c>
      <c r="S12" t="s">
        <v>83</v>
      </c>
      <c r="T12" t="str">
        <f>_xlfn.XLOOKUP(A12,MI_Match_Analysis!$A$2:$A$8,MI_Match_Analysis!$F$2:$F$8,"Not Found")</f>
        <v>Not Found</v>
      </c>
    </row>
    <row r="13" spans="1:20" hidden="1" x14ac:dyDescent="0.3">
      <c r="A13">
        <v>1</v>
      </c>
      <c r="B13" s="1">
        <v>46109</v>
      </c>
      <c r="C13" t="s">
        <v>162</v>
      </c>
      <c r="D13" t="s">
        <v>163</v>
      </c>
      <c r="E13" t="s">
        <v>25</v>
      </c>
      <c r="F13" t="s">
        <v>24</v>
      </c>
      <c r="G13">
        <v>1</v>
      </c>
      <c r="H13">
        <v>1.5</v>
      </c>
      <c r="I13" t="s">
        <v>95</v>
      </c>
      <c r="J13" t="s">
        <v>80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 t="s">
        <v>83</v>
      </c>
      <c r="R13" t="s">
        <v>83</v>
      </c>
      <c r="S13" t="s">
        <v>83</v>
      </c>
      <c r="T13" t="str">
        <f>_xlfn.XLOOKUP(A13,MI_Match_Analysis!$A$2:$A$8,MI_Match_Analysis!$F$2:$F$8,"Not Found")</f>
        <v>Not Found</v>
      </c>
    </row>
    <row r="14" spans="1:20" hidden="1" x14ac:dyDescent="0.3">
      <c r="A14">
        <v>1</v>
      </c>
      <c r="B14" s="1">
        <v>46109</v>
      </c>
      <c r="C14" t="s">
        <v>162</v>
      </c>
      <c r="D14" t="s">
        <v>163</v>
      </c>
      <c r="E14" t="s">
        <v>25</v>
      </c>
      <c r="F14" t="s">
        <v>24</v>
      </c>
      <c r="G14">
        <v>1</v>
      </c>
      <c r="H14">
        <v>1.5</v>
      </c>
      <c r="I14" t="s">
        <v>95</v>
      </c>
      <c r="J14" t="s">
        <v>80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 t="s">
        <v>83</v>
      </c>
      <c r="R14" t="s">
        <v>83</v>
      </c>
      <c r="S14" t="s">
        <v>83</v>
      </c>
      <c r="T14" t="str">
        <f>_xlfn.XLOOKUP(A14,MI_Match_Analysis!$A$2:$A$8,MI_Match_Analysis!$F$2:$F$8,"Not Found")</f>
        <v>Not Found</v>
      </c>
    </row>
    <row r="15" spans="1:20" hidden="1" x14ac:dyDescent="0.3">
      <c r="A15">
        <v>1</v>
      </c>
      <c r="B15" s="1">
        <v>46109</v>
      </c>
      <c r="C15" t="s">
        <v>162</v>
      </c>
      <c r="D15" t="s">
        <v>163</v>
      </c>
      <c r="E15" t="s">
        <v>25</v>
      </c>
      <c r="F15" t="s">
        <v>24</v>
      </c>
      <c r="G15">
        <v>1</v>
      </c>
      <c r="H15">
        <v>1.6</v>
      </c>
      <c r="I15" t="s">
        <v>164</v>
      </c>
      <c r="J15" t="s">
        <v>80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83</v>
      </c>
      <c r="R15" t="s">
        <v>83</v>
      </c>
      <c r="S15" t="s">
        <v>83</v>
      </c>
      <c r="T15" t="str">
        <f>_xlfn.XLOOKUP(A15,MI_Match_Analysis!$A$2:$A$8,MI_Match_Analysis!$F$2:$F$8,"Not Found")</f>
        <v>Not Found</v>
      </c>
    </row>
    <row r="16" spans="1:20" hidden="1" x14ac:dyDescent="0.3">
      <c r="A16">
        <v>1</v>
      </c>
      <c r="B16" s="1">
        <v>46109</v>
      </c>
      <c r="C16" t="s">
        <v>162</v>
      </c>
      <c r="D16" t="s">
        <v>163</v>
      </c>
      <c r="E16" t="s">
        <v>25</v>
      </c>
      <c r="F16" t="s">
        <v>24</v>
      </c>
      <c r="G16">
        <v>1</v>
      </c>
      <c r="H16">
        <v>2.1</v>
      </c>
      <c r="I16" t="s">
        <v>95</v>
      </c>
      <c r="J16" t="s">
        <v>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165</v>
      </c>
      <c r="R16" t="s">
        <v>95</v>
      </c>
      <c r="S16" t="s">
        <v>166</v>
      </c>
      <c r="T16" t="str">
        <f>_xlfn.XLOOKUP(A16,MI_Match_Analysis!$A$2:$A$8,MI_Match_Analysis!$F$2:$F$8,"Not Found")</f>
        <v>Not Found</v>
      </c>
    </row>
    <row r="17" spans="1:20" hidden="1" x14ac:dyDescent="0.3">
      <c r="A17">
        <v>1</v>
      </c>
      <c r="B17" s="1">
        <v>46109</v>
      </c>
      <c r="C17" t="s">
        <v>162</v>
      </c>
      <c r="D17" t="s">
        <v>163</v>
      </c>
      <c r="E17" t="s">
        <v>25</v>
      </c>
      <c r="F17" t="s">
        <v>24</v>
      </c>
      <c r="G17">
        <v>1</v>
      </c>
      <c r="H17">
        <v>2.1</v>
      </c>
      <c r="I17" t="s">
        <v>95</v>
      </c>
      <c r="J17" t="s">
        <v>29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 t="s">
        <v>167</v>
      </c>
      <c r="R17" t="s">
        <v>83</v>
      </c>
      <c r="S17" t="s">
        <v>83</v>
      </c>
      <c r="T17" t="str">
        <f>_xlfn.XLOOKUP(A17,MI_Match_Analysis!$A$2:$A$8,MI_Match_Analysis!$F$2:$F$8,"Not Found")</f>
        <v>Not Found</v>
      </c>
    </row>
    <row r="18" spans="1:20" hidden="1" x14ac:dyDescent="0.3">
      <c r="A18">
        <v>1</v>
      </c>
      <c r="B18" s="1">
        <v>46109</v>
      </c>
      <c r="C18" t="s">
        <v>162</v>
      </c>
      <c r="D18" t="s">
        <v>163</v>
      </c>
      <c r="E18" t="s">
        <v>25</v>
      </c>
      <c r="F18" t="s">
        <v>24</v>
      </c>
      <c r="G18">
        <v>1</v>
      </c>
      <c r="H18">
        <v>2.1</v>
      </c>
      <c r="I18" t="s">
        <v>95</v>
      </c>
      <c r="J18" t="s">
        <v>29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 t="s">
        <v>83</v>
      </c>
      <c r="R18" t="s">
        <v>83</v>
      </c>
      <c r="S18" t="s">
        <v>83</v>
      </c>
      <c r="T18" t="str">
        <f>_xlfn.XLOOKUP(A18,MI_Match_Analysis!$A$2:$A$8,MI_Match_Analysis!$F$2:$F$8,"Not Found")</f>
        <v>Not Found</v>
      </c>
    </row>
    <row r="19" spans="1:20" hidden="1" x14ac:dyDescent="0.3">
      <c r="A19">
        <v>1</v>
      </c>
      <c r="B19" s="1">
        <v>46109</v>
      </c>
      <c r="C19" t="s">
        <v>162</v>
      </c>
      <c r="D19" t="s">
        <v>163</v>
      </c>
      <c r="E19" t="s">
        <v>25</v>
      </c>
      <c r="F19" t="s">
        <v>24</v>
      </c>
      <c r="G19">
        <v>1</v>
      </c>
      <c r="H19">
        <v>2.2000000000000002</v>
      </c>
      <c r="I19" t="s">
        <v>30</v>
      </c>
      <c r="J19" t="s">
        <v>29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83</v>
      </c>
      <c r="R19" t="s">
        <v>83</v>
      </c>
      <c r="S19" t="s">
        <v>83</v>
      </c>
      <c r="T19" t="str">
        <f>_xlfn.XLOOKUP(A19,MI_Match_Analysis!$A$2:$A$8,MI_Match_Analysis!$F$2:$F$8,"Not Found")</f>
        <v>Not Found</v>
      </c>
    </row>
    <row r="20" spans="1:20" hidden="1" x14ac:dyDescent="0.3">
      <c r="A20">
        <v>1</v>
      </c>
      <c r="B20" s="1">
        <v>46109</v>
      </c>
      <c r="C20" t="s">
        <v>162</v>
      </c>
      <c r="D20" t="s">
        <v>163</v>
      </c>
      <c r="E20" t="s">
        <v>25</v>
      </c>
      <c r="F20" t="s">
        <v>24</v>
      </c>
      <c r="G20">
        <v>1</v>
      </c>
      <c r="H20">
        <v>2.2999999999999998</v>
      </c>
      <c r="I20" t="s">
        <v>164</v>
      </c>
      <c r="J20" t="s">
        <v>29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83</v>
      </c>
      <c r="R20" t="s">
        <v>83</v>
      </c>
      <c r="S20" t="s">
        <v>83</v>
      </c>
      <c r="T20" t="str">
        <f>_xlfn.XLOOKUP(A20,MI_Match_Analysis!$A$2:$A$8,MI_Match_Analysis!$F$2:$F$8,"Not Found")</f>
        <v>Not Found</v>
      </c>
    </row>
    <row r="21" spans="1:20" hidden="1" x14ac:dyDescent="0.3">
      <c r="A21">
        <v>1</v>
      </c>
      <c r="B21" s="1">
        <v>46109</v>
      </c>
      <c r="C21" t="s">
        <v>162</v>
      </c>
      <c r="D21" t="s">
        <v>163</v>
      </c>
      <c r="E21" t="s">
        <v>25</v>
      </c>
      <c r="F21" t="s">
        <v>24</v>
      </c>
      <c r="G21">
        <v>1</v>
      </c>
      <c r="H21">
        <v>2.4</v>
      </c>
      <c r="I21" t="s">
        <v>164</v>
      </c>
      <c r="J21" t="s">
        <v>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83</v>
      </c>
      <c r="R21" t="s">
        <v>83</v>
      </c>
      <c r="S21" t="s">
        <v>83</v>
      </c>
      <c r="T21" t="str">
        <f>_xlfn.XLOOKUP(A21,MI_Match_Analysis!$A$2:$A$8,MI_Match_Analysis!$F$2:$F$8,"Not Found")</f>
        <v>Not Found</v>
      </c>
    </row>
    <row r="22" spans="1:20" hidden="1" x14ac:dyDescent="0.3">
      <c r="A22">
        <v>1</v>
      </c>
      <c r="B22" s="1">
        <v>46109</v>
      </c>
      <c r="C22" t="s">
        <v>162</v>
      </c>
      <c r="D22" t="s">
        <v>163</v>
      </c>
      <c r="E22" t="s">
        <v>25</v>
      </c>
      <c r="F22" t="s">
        <v>24</v>
      </c>
      <c r="G22">
        <v>1</v>
      </c>
      <c r="H22">
        <v>2.5</v>
      </c>
      <c r="I22" t="s">
        <v>164</v>
      </c>
      <c r="J22" t="s">
        <v>29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83</v>
      </c>
      <c r="R22" t="s">
        <v>83</v>
      </c>
      <c r="S22" t="s">
        <v>83</v>
      </c>
      <c r="T22" t="str">
        <f>_xlfn.XLOOKUP(A22,MI_Match_Analysis!$A$2:$A$8,MI_Match_Analysis!$F$2:$F$8,"Not Found")</f>
        <v>Not Found</v>
      </c>
    </row>
    <row r="23" spans="1:20" hidden="1" x14ac:dyDescent="0.3">
      <c r="A23">
        <v>1</v>
      </c>
      <c r="B23" s="1">
        <v>46109</v>
      </c>
      <c r="C23" t="s">
        <v>162</v>
      </c>
      <c r="D23" t="s">
        <v>163</v>
      </c>
      <c r="E23" t="s">
        <v>25</v>
      </c>
      <c r="F23" t="s">
        <v>24</v>
      </c>
      <c r="G23">
        <v>1</v>
      </c>
      <c r="H23">
        <v>2.6</v>
      </c>
      <c r="I23" t="s">
        <v>164</v>
      </c>
      <c r="J23" t="s">
        <v>29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165</v>
      </c>
      <c r="R23" t="s">
        <v>164</v>
      </c>
      <c r="S23" t="s">
        <v>103</v>
      </c>
      <c r="T23" t="str">
        <f>_xlfn.XLOOKUP(A23,MI_Match_Analysis!$A$2:$A$8,MI_Match_Analysis!$F$2:$F$8,"Not Found")</f>
        <v>Not Found</v>
      </c>
    </row>
    <row r="24" spans="1:20" hidden="1" x14ac:dyDescent="0.3">
      <c r="A24">
        <v>1</v>
      </c>
      <c r="B24" s="1">
        <v>46109</v>
      </c>
      <c r="C24" t="s">
        <v>162</v>
      </c>
      <c r="D24" t="s">
        <v>163</v>
      </c>
      <c r="E24" t="s">
        <v>25</v>
      </c>
      <c r="F24" t="s">
        <v>24</v>
      </c>
      <c r="G24">
        <v>1</v>
      </c>
      <c r="H24">
        <v>3.1</v>
      </c>
      <c r="I24" t="s">
        <v>30</v>
      </c>
      <c r="J24" t="s">
        <v>80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83</v>
      </c>
      <c r="R24" t="s">
        <v>83</v>
      </c>
      <c r="S24" t="s">
        <v>83</v>
      </c>
      <c r="T24" t="str">
        <f>_xlfn.XLOOKUP(A24,MI_Match_Analysis!$A$2:$A$8,MI_Match_Analysis!$F$2:$F$8,"Not Found")</f>
        <v>Not Found</v>
      </c>
    </row>
    <row r="25" spans="1:20" hidden="1" x14ac:dyDescent="0.3">
      <c r="A25">
        <v>1</v>
      </c>
      <c r="B25" s="1">
        <v>46109</v>
      </c>
      <c r="C25" t="s">
        <v>162</v>
      </c>
      <c r="D25" t="s">
        <v>163</v>
      </c>
      <c r="E25" t="s">
        <v>25</v>
      </c>
      <c r="F25" t="s">
        <v>24</v>
      </c>
      <c r="G25">
        <v>1</v>
      </c>
      <c r="H25">
        <v>3.2</v>
      </c>
      <c r="I25" t="s">
        <v>30</v>
      </c>
      <c r="J25" t="s">
        <v>80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83</v>
      </c>
      <c r="R25" t="s">
        <v>83</v>
      </c>
      <c r="S25" t="s">
        <v>83</v>
      </c>
      <c r="T25" t="str">
        <f>_xlfn.XLOOKUP(A25,MI_Match_Analysis!$A$2:$A$8,MI_Match_Analysis!$F$2:$F$8,"Not Found")</f>
        <v>Not Found</v>
      </c>
    </row>
    <row r="26" spans="1:20" hidden="1" x14ac:dyDescent="0.3">
      <c r="A26">
        <v>1</v>
      </c>
      <c r="B26" s="1">
        <v>46109</v>
      </c>
      <c r="C26" t="s">
        <v>162</v>
      </c>
      <c r="D26" t="s">
        <v>163</v>
      </c>
      <c r="E26" t="s">
        <v>25</v>
      </c>
      <c r="F26" t="s">
        <v>24</v>
      </c>
      <c r="G26">
        <v>1</v>
      </c>
      <c r="H26">
        <v>3.3</v>
      </c>
      <c r="I26" t="s">
        <v>168</v>
      </c>
      <c r="J26" t="s">
        <v>80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83</v>
      </c>
      <c r="R26" t="s">
        <v>83</v>
      </c>
      <c r="S26" t="s">
        <v>83</v>
      </c>
      <c r="T26" t="str">
        <f>_xlfn.XLOOKUP(A26,MI_Match_Analysis!$A$2:$A$8,MI_Match_Analysis!$F$2:$F$8,"Not Found")</f>
        <v>Not Found</v>
      </c>
    </row>
    <row r="27" spans="1:20" hidden="1" x14ac:dyDescent="0.3">
      <c r="A27">
        <v>1</v>
      </c>
      <c r="B27" s="1">
        <v>46109</v>
      </c>
      <c r="C27" t="s">
        <v>162</v>
      </c>
      <c r="D27" t="s">
        <v>163</v>
      </c>
      <c r="E27" t="s">
        <v>25</v>
      </c>
      <c r="F27" t="s">
        <v>24</v>
      </c>
      <c r="G27">
        <v>1</v>
      </c>
      <c r="H27">
        <v>3.4</v>
      </c>
      <c r="I27" t="s">
        <v>168</v>
      </c>
      <c r="J27" t="s">
        <v>80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83</v>
      </c>
      <c r="R27" t="s">
        <v>83</v>
      </c>
      <c r="S27" t="s">
        <v>83</v>
      </c>
      <c r="T27" t="str">
        <f>_xlfn.XLOOKUP(A27,MI_Match_Analysis!$A$2:$A$8,MI_Match_Analysis!$F$2:$F$8,"Not Found")</f>
        <v>Not Found</v>
      </c>
    </row>
    <row r="28" spans="1:20" hidden="1" x14ac:dyDescent="0.3">
      <c r="A28">
        <v>1</v>
      </c>
      <c r="B28" s="1">
        <v>46109</v>
      </c>
      <c r="C28" t="s">
        <v>162</v>
      </c>
      <c r="D28" t="s">
        <v>163</v>
      </c>
      <c r="E28" t="s">
        <v>25</v>
      </c>
      <c r="F28" t="s">
        <v>24</v>
      </c>
      <c r="G28">
        <v>1</v>
      </c>
      <c r="H28">
        <v>3.5</v>
      </c>
      <c r="I28" t="s">
        <v>168</v>
      </c>
      <c r="J28" t="s">
        <v>80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83</v>
      </c>
      <c r="R28" t="s">
        <v>83</v>
      </c>
      <c r="S28" t="s">
        <v>83</v>
      </c>
      <c r="T28" t="str">
        <f>_xlfn.XLOOKUP(A28,MI_Match_Analysis!$A$2:$A$8,MI_Match_Analysis!$F$2:$F$8,"Not Found")</f>
        <v>Not Found</v>
      </c>
    </row>
    <row r="29" spans="1:20" hidden="1" x14ac:dyDescent="0.3">
      <c r="A29">
        <v>1</v>
      </c>
      <c r="B29" s="1">
        <v>46109</v>
      </c>
      <c r="C29" t="s">
        <v>162</v>
      </c>
      <c r="D29" t="s">
        <v>163</v>
      </c>
      <c r="E29" t="s">
        <v>25</v>
      </c>
      <c r="F29" t="s">
        <v>24</v>
      </c>
      <c r="G29">
        <v>1</v>
      </c>
      <c r="H29">
        <v>3.6</v>
      </c>
      <c r="I29" t="s">
        <v>168</v>
      </c>
      <c r="J29" t="s">
        <v>80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83</v>
      </c>
      <c r="R29" t="s">
        <v>83</v>
      </c>
      <c r="S29" t="s">
        <v>83</v>
      </c>
      <c r="T29" t="str">
        <f>_xlfn.XLOOKUP(A29,MI_Match_Analysis!$A$2:$A$8,MI_Match_Analysis!$F$2:$F$8,"Not Found")</f>
        <v>Not Found</v>
      </c>
    </row>
    <row r="30" spans="1:20" hidden="1" x14ac:dyDescent="0.3">
      <c r="A30">
        <v>1</v>
      </c>
      <c r="B30" s="1">
        <v>46109</v>
      </c>
      <c r="C30" t="s">
        <v>162</v>
      </c>
      <c r="D30" t="s">
        <v>163</v>
      </c>
      <c r="E30" t="s">
        <v>25</v>
      </c>
      <c r="F30" t="s">
        <v>24</v>
      </c>
      <c r="G30">
        <v>1</v>
      </c>
      <c r="H30">
        <v>4.0999999999999996</v>
      </c>
      <c r="I30" t="s">
        <v>168</v>
      </c>
      <c r="J30" t="s">
        <v>29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83</v>
      </c>
      <c r="R30" t="s">
        <v>83</v>
      </c>
      <c r="S30" t="s">
        <v>83</v>
      </c>
      <c r="T30" t="str">
        <f>_xlfn.XLOOKUP(A30,MI_Match_Analysis!$A$2:$A$8,MI_Match_Analysis!$F$2:$F$8,"Not Found")</f>
        <v>Not Found</v>
      </c>
    </row>
    <row r="31" spans="1:20" hidden="1" x14ac:dyDescent="0.3">
      <c r="A31">
        <v>1</v>
      </c>
      <c r="B31" s="1">
        <v>46109</v>
      </c>
      <c r="C31" t="s">
        <v>162</v>
      </c>
      <c r="D31" t="s">
        <v>163</v>
      </c>
      <c r="E31" t="s">
        <v>25</v>
      </c>
      <c r="F31" t="s">
        <v>24</v>
      </c>
      <c r="G31">
        <v>1</v>
      </c>
      <c r="H31">
        <v>4.2</v>
      </c>
      <c r="I31" t="s">
        <v>168</v>
      </c>
      <c r="J31" t="s">
        <v>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165</v>
      </c>
      <c r="R31" t="s">
        <v>168</v>
      </c>
      <c r="S31" t="s">
        <v>169</v>
      </c>
      <c r="T31" t="str">
        <f>_xlfn.XLOOKUP(A31,MI_Match_Analysis!$A$2:$A$8,MI_Match_Analysis!$F$2:$F$8,"Not Found")</f>
        <v>Not Found</v>
      </c>
    </row>
    <row r="32" spans="1:20" hidden="1" x14ac:dyDescent="0.3">
      <c r="A32">
        <v>1</v>
      </c>
      <c r="B32" s="1">
        <v>46109</v>
      </c>
      <c r="C32" t="s">
        <v>162</v>
      </c>
      <c r="D32" t="s">
        <v>163</v>
      </c>
      <c r="E32" t="s">
        <v>25</v>
      </c>
      <c r="F32" t="s">
        <v>24</v>
      </c>
      <c r="G32">
        <v>1</v>
      </c>
      <c r="H32">
        <v>4.3</v>
      </c>
      <c r="I32" t="s">
        <v>170</v>
      </c>
      <c r="J32" t="s">
        <v>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83</v>
      </c>
      <c r="R32" t="s">
        <v>83</v>
      </c>
      <c r="S32" t="s">
        <v>83</v>
      </c>
      <c r="T32" t="str">
        <f>_xlfn.XLOOKUP(A32,MI_Match_Analysis!$A$2:$A$8,MI_Match_Analysis!$F$2:$F$8,"Not Found")</f>
        <v>Not Found</v>
      </c>
    </row>
    <row r="33" spans="1:20" hidden="1" x14ac:dyDescent="0.3">
      <c r="A33">
        <v>1</v>
      </c>
      <c r="B33" s="1">
        <v>46109</v>
      </c>
      <c r="C33" t="s">
        <v>162</v>
      </c>
      <c r="D33" t="s">
        <v>163</v>
      </c>
      <c r="E33" t="s">
        <v>25</v>
      </c>
      <c r="F33" t="s">
        <v>24</v>
      </c>
      <c r="G33">
        <v>1</v>
      </c>
      <c r="H33">
        <v>4.4000000000000004</v>
      </c>
      <c r="I33" t="s">
        <v>170</v>
      </c>
      <c r="J33" t="s">
        <v>29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83</v>
      </c>
      <c r="R33" t="s">
        <v>83</v>
      </c>
      <c r="S33" t="s">
        <v>83</v>
      </c>
      <c r="T33" t="str">
        <f>_xlfn.XLOOKUP(A33,MI_Match_Analysis!$A$2:$A$8,MI_Match_Analysis!$F$2:$F$8,"Not Found")</f>
        <v>Not Found</v>
      </c>
    </row>
    <row r="34" spans="1:20" hidden="1" x14ac:dyDescent="0.3">
      <c r="A34">
        <v>1</v>
      </c>
      <c r="B34" s="1">
        <v>46109</v>
      </c>
      <c r="C34" t="s">
        <v>162</v>
      </c>
      <c r="D34" t="s">
        <v>163</v>
      </c>
      <c r="E34" t="s">
        <v>25</v>
      </c>
      <c r="F34" t="s">
        <v>24</v>
      </c>
      <c r="G34">
        <v>1</v>
      </c>
      <c r="H34">
        <v>4.5</v>
      </c>
      <c r="I34" t="s">
        <v>30</v>
      </c>
      <c r="J34" t="s">
        <v>29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83</v>
      </c>
      <c r="R34" t="s">
        <v>83</v>
      </c>
      <c r="S34" t="s">
        <v>83</v>
      </c>
      <c r="T34" t="str">
        <f>_xlfn.XLOOKUP(A34,MI_Match_Analysis!$A$2:$A$8,MI_Match_Analysis!$F$2:$F$8,"Not Found")</f>
        <v>Not Found</v>
      </c>
    </row>
    <row r="35" spans="1:20" hidden="1" x14ac:dyDescent="0.3">
      <c r="A35">
        <v>1</v>
      </c>
      <c r="B35" s="1">
        <v>46109</v>
      </c>
      <c r="C35" t="s">
        <v>162</v>
      </c>
      <c r="D35" t="s">
        <v>163</v>
      </c>
      <c r="E35" t="s">
        <v>25</v>
      </c>
      <c r="F35" t="s">
        <v>24</v>
      </c>
      <c r="G35">
        <v>1</v>
      </c>
      <c r="H35">
        <v>4.5999999999999996</v>
      </c>
      <c r="I35" t="s">
        <v>170</v>
      </c>
      <c r="J35" t="s">
        <v>29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83</v>
      </c>
      <c r="R35" t="s">
        <v>83</v>
      </c>
      <c r="S35" t="s">
        <v>83</v>
      </c>
      <c r="T35" t="str">
        <f>_xlfn.XLOOKUP(A35,MI_Match_Analysis!$A$2:$A$8,MI_Match_Analysis!$F$2:$F$8,"Not Found")</f>
        <v>Not Found</v>
      </c>
    </row>
    <row r="36" spans="1:20" hidden="1" x14ac:dyDescent="0.3">
      <c r="A36">
        <v>1</v>
      </c>
      <c r="B36" s="1">
        <v>46109</v>
      </c>
      <c r="C36" t="s">
        <v>162</v>
      </c>
      <c r="D36" t="s">
        <v>163</v>
      </c>
      <c r="E36" t="s">
        <v>25</v>
      </c>
      <c r="F36" t="s">
        <v>24</v>
      </c>
      <c r="G36">
        <v>1</v>
      </c>
      <c r="H36">
        <v>5.0999999999999996</v>
      </c>
      <c r="I36" t="s">
        <v>30</v>
      </c>
      <c r="J36" t="s">
        <v>169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83</v>
      </c>
      <c r="R36" t="s">
        <v>83</v>
      </c>
      <c r="S36" t="s">
        <v>83</v>
      </c>
      <c r="T36" t="str">
        <f>_xlfn.XLOOKUP(A36,MI_Match_Analysis!$A$2:$A$8,MI_Match_Analysis!$F$2:$F$8,"Not Found")</f>
        <v>Not Found</v>
      </c>
    </row>
    <row r="37" spans="1:20" hidden="1" x14ac:dyDescent="0.3">
      <c r="A37">
        <v>1</v>
      </c>
      <c r="B37" s="1">
        <v>46109</v>
      </c>
      <c r="C37" t="s">
        <v>162</v>
      </c>
      <c r="D37" t="s">
        <v>163</v>
      </c>
      <c r="E37" t="s">
        <v>25</v>
      </c>
      <c r="F37" t="s">
        <v>24</v>
      </c>
      <c r="G37">
        <v>1</v>
      </c>
      <c r="H37">
        <v>5.2</v>
      </c>
      <c r="I37" t="s">
        <v>30</v>
      </c>
      <c r="J37" t="s">
        <v>169</v>
      </c>
      <c r="K37">
        <v>6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83</v>
      </c>
      <c r="R37" t="s">
        <v>83</v>
      </c>
      <c r="S37" t="s">
        <v>83</v>
      </c>
      <c r="T37" t="str">
        <f>_xlfn.XLOOKUP(A37,MI_Match_Analysis!$A$2:$A$8,MI_Match_Analysis!$F$2:$F$8,"Not Found")</f>
        <v>Not Found</v>
      </c>
    </row>
    <row r="38" spans="1:20" hidden="1" x14ac:dyDescent="0.3">
      <c r="A38">
        <v>1</v>
      </c>
      <c r="B38" s="1">
        <v>46109</v>
      </c>
      <c r="C38" t="s">
        <v>162</v>
      </c>
      <c r="D38" t="s">
        <v>163</v>
      </c>
      <c r="E38" t="s">
        <v>25</v>
      </c>
      <c r="F38" t="s">
        <v>24</v>
      </c>
      <c r="G38">
        <v>1</v>
      </c>
      <c r="H38">
        <v>5.3</v>
      </c>
      <c r="I38" t="s">
        <v>30</v>
      </c>
      <c r="J38" t="s">
        <v>169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83</v>
      </c>
      <c r="R38" t="s">
        <v>83</v>
      </c>
      <c r="S38" t="s">
        <v>83</v>
      </c>
      <c r="T38" t="str">
        <f>_xlfn.XLOOKUP(A38,MI_Match_Analysis!$A$2:$A$8,MI_Match_Analysis!$F$2:$F$8,"Not Found")</f>
        <v>Not Found</v>
      </c>
    </row>
    <row r="39" spans="1:20" hidden="1" x14ac:dyDescent="0.3">
      <c r="A39">
        <v>1</v>
      </c>
      <c r="B39" s="1">
        <v>46109</v>
      </c>
      <c r="C39" t="s">
        <v>162</v>
      </c>
      <c r="D39" t="s">
        <v>163</v>
      </c>
      <c r="E39" t="s">
        <v>25</v>
      </c>
      <c r="F39" t="s">
        <v>24</v>
      </c>
      <c r="G39">
        <v>1</v>
      </c>
      <c r="H39">
        <v>5.4</v>
      </c>
      <c r="I39" t="s">
        <v>30</v>
      </c>
      <c r="J39" t="s">
        <v>169</v>
      </c>
      <c r="K39">
        <v>6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83</v>
      </c>
      <c r="R39" t="s">
        <v>83</v>
      </c>
      <c r="S39" t="s">
        <v>83</v>
      </c>
      <c r="T39" t="str">
        <f>_xlfn.XLOOKUP(A39,MI_Match_Analysis!$A$2:$A$8,MI_Match_Analysis!$F$2:$F$8,"Not Found")</f>
        <v>Not Found</v>
      </c>
    </row>
    <row r="40" spans="1:20" hidden="1" x14ac:dyDescent="0.3">
      <c r="A40">
        <v>1</v>
      </c>
      <c r="B40" s="1">
        <v>46109</v>
      </c>
      <c r="C40" t="s">
        <v>162</v>
      </c>
      <c r="D40" t="s">
        <v>163</v>
      </c>
      <c r="E40" t="s">
        <v>25</v>
      </c>
      <c r="F40" t="s">
        <v>24</v>
      </c>
      <c r="G40">
        <v>1</v>
      </c>
      <c r="H40">
        <v>5.5</v>
      </c>
      <c r="I40" t="s">
        <v>30</v>
      </c>
      <c r="J40" t="s">
        <v>169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83</v>
      </c>
      <c r="R40" t="s">
        <v>83</v>
      </c>
      <c r="S40" t="s">
        <v>83</v>
      </c>
      <c r="T40" t="str">
        <f>_xlfn.XLOOKUP(A40,MI_Match_Analysis!$A$2:$A$8,MI_Match_Analysis!$F$2:$F$8,"Not Found")</f>
        <v>Not Found</v>
      </c>
    </row>
    <row r="41" spans="1:20" hidden="1" x14ac:dyDescent="0.3">
      <c r="A41">
        <v>1</v>
      </c>
      <c r="B41" s="1">
        <v>46109</v>
      </c>
      <c r="C41" t="s">
        <v>162</v>
      </c>
      <c r="D41" t="s">
        <v>163</v>
      </c>
      <c r="E41" t="s">
        <v>25</v>
      </c>
      <c r="F41" t="s">
        <v>24</v>
      </c>
      <c r="G41">
        <v>1</v>
      </c>
      <c r="H41">
        <v>5.6</v>
      </c>
      <c r="I41" t="s">
        <v>30</v>
      </c>
      <c r="J41" t="s">
        <v>169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83</v>
      </c>
      <c r="R41" t="s">
        <v>83</v>
      </c>
      <c r="S41" t="s">
        <v>83</v>
      </c>
      <c r="T41" t="str">
        <f>_xlfn.XLOOKUP(A41,MI_Match_Analysis!$A$2:$A$8,MI_Match_Analysis!$F$2:$F$8,"Not Found")</f>
        <v>Not Found</v>
      </c>
    </row>
    <row r="42" spans="1:20" hidden="1" x14ac:dyDescent="0.3">
      <c r="A42">
        <v>1</v>
      </c>
      <c r="B42" s="1">
        <v>46109</v>
      </c>
      <c r="C42" t="s">
        <v>162</v>
      </c>
      <c r="D42" t="s">
        <v>163</v>
      </c>
      <c r="E42" t="s">
        <v>25</v>
      </c>
      <c r="F42" t="s">
        <v>24</v>
      </c>
      <c r="G42">
        <v>1</v>
      </c>
      <c r="H42">
        <v>6.1</v>
      </c>
      <c r="I42" t="s">
        <v>170</v>
      </c>
      <c r="J42" t="s">
        <v>29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83</v>
      </c>
      <c r="R42" t="s">
        <v>83</v>
      </c>
      <c r="S42" t="s">
        <v>83</v>
      </c>
      <c r="T42" t="str">
        <f>_xlfn.XLOOKUP(A42,MI_Match_Analysis!$A$2:$A$8,MI_Match_Analysis!$F$2:$F$8,"Not Found")</f>
        <v>Not Found</v>
      </c>
    </row>
    <row r="43" spans="1:20" hidden="1" x14ac:dyDescent="0.3">
      <c r="A43">
        <v>1</v>
      </c>
      <c r="B43" s="1">
        <v>46109</v>
      </c>
      <c r="C43" t="s">
        <v>162</v>
      </c>
      <c r="D43" t="s">
        <v>163</v>
      </c>
      <c r="E43" t="s">
        <v>25</v>
      </c>
      <c r="F43" t="s">
        <v>24</v>
      </c>
      <c r="G43">
        <v>1</v>
      </c>
      <c r="H43">
        <v>6.2</v>
      </c>
      <c r="I43" t="s">
        <v>30</v>
      </c>
      <c r="J43" t="s">
        <v>29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83</v>
      </c>
      <c r="R43" t="s">
        <v>83</v>
      </c>
      <c r="S43" t="s">
        <v>83</v>
      </c>
      <c r="T43" t="str">
        <f>_xlfn.XLOOKUP(A43,MI_Match_Analysis!$A$2:$A$8,MI_Match_Analysis!$F$2:$F$8,"Not Found")</f>
        <v>Not Found</v>
      </c>
    </row>
    <row r="44" spans="1:20" hidden="1" x14ac:dyDescent="0.3">
      <c r="A44">
        <v>1</v>
      </c>
      <c r="B44" s="1">
        <v>46109</v>
      </c>
      <c r="C44" t="s">
        <v>162</v>
      </c>
      <c r="D44" t="s">
        <v>163</v>
      </c>
      <c r="E44" t="s">
        <v>25</v>
      </c>
      <c r="F44" t="s">
        <v>24</v>
      </c>
      <c r="G44">
        <v>1</v>
      </c>
      <c r="H44">
        <v>6.3</v>
      </c>
      <c r="I44" t="s">
        <v>170</v>
      </c>
      <c r="J44" t="s">
        <v>29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83</v>
      </c>
      <c r="R44" t="s">
        <v>83</v>
      </c>
      <c r="S44" t="s">
        <v>83</v>
      </c>
      <c r="T44" t="str">
        <f>_xlfn.XLOOKUP(A44,MI_Match_Analysis!$A$2:$A$8,MI_Match_Analysis!$F$2:$F$8,"Not Found")</f>
        <v>Not Found</v>
      </c>
    </row>
    <row r="45" spans="1:20" hidden="1" x14ac:dyDescent="0.3">
      <c r="A45">
        <v>1</v>
      </c>
      <c r="B45" s="1">
        <v>46109</v>
      </c>
      <c r="C45" t="s">
        <v>162</v>
      </c>
      <c r="D45" t="s">
        <v>163</v>
      </c>
      <c r="E45" t="s">
        <v>25</v>
      </c>
      <c r="F45" t="s">
        <v>24</v>
      </c>
      <c r="G45">
        <v>1</v>
      </c>
      <c r="H45">
        <v>6.4</v>
      </c>
      <c r="I45" t="s">
        <v>30</v>
      </c>
      <c r="J45" t="s">
        <v>29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83</v>
      </c>
      <c r="R45" t="s">
        <v>83</v>
      </c>
      <c r="S45" t="s">
        <v>83</v>
      </c>
      <c r="T45" t="str">
        <f>_xlfn.XLOOKUP(A45,MI_Match_Analysis!$A$2:$A$8,MI_Match_Analysis!$F$2:$F$8,"Not Found")</f>
        <v>Not Found</v>
      </c>
    </row>
    <row r="46" spans="1:20" hidden="1" x14ac:dyDescent="0.3">
      <c r="A46">
        <v>1</v>
      </c>
      <c r="B46" s="1">
        <v>46109</v>
      </c>
      <c r="C46" t="s">
        <v>162</v>
      </c>
      <c r="D46" t="s">
        <v>163</v>
      </c>
      <c r="E46" t="s">
        <v>25</v>
      </c>
      <c r="F46" t="s">
        <v>24</v>
      </c>
      <c r="G46">
        <v>1</v>
      </c>
      <c r="H46">
        <v>6.5</v>
      </c>
      <c r="I46" t="s">
        <v>170</v>
      </c>
      <c r="J46" t="s">
        <v>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83</v>
      </c>
      <c r="R46" t="s">
        <v>83</v>
      </c>
      <c r="S46" t="s">
        <v>83</v>
      </c>
      <c r="T46" t="str">
        <f>_xlfn.XLOOKUP(A46,MI_Match_Analysis!$A$2:$A$8,MI_Match_Analysis!$F$2:$F$8,"Not Found")</f>
        <v>Not Found</v>
      </c>
    </row>
    <row r="47" spans="1:20" hidden="1" x14ac:dyDescent="0.3">
      <c r="A47">
        <v>1</v>
      </c>
      <c r="B47" s="1">
        <v>46109</v>
      </c>
      <c r="C47" t="s">
        <v>162</v>
      </c>
      <c r="D47" t="s">
        <v>163</v>
      </c>
      <c r="E47" t="s">
        <v>25</v>
      </c>
      <c r="F47" t="s">
        <v>24</v>
      </c>
      <c r="G47">
        <v>1</v>
      </c>
      <c r="H47">
        <v>6.6</v>
      </c>
      <c r="I47" t="s">
        <v>170</v>
      </c>
      <c r="J47" t="s">
        <v>29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83</v>
      </c>
      <c r="R47" t="s">
        <v>83</v>
      </c>
      <c r="S47" t="s">
        <v>83</v>
      </c>
      <c r="T47" t="str">
        <f>_xlfn.XLOOKUP(A47,MI_Match_Analysis!$A$2:$A$8,MI_Match_Analysis!$F$2:$F$8,"Not Found")</f>
        <v>Not Found</v>
      </c>
    </row>
    <row r="48" spans="1:20" hidden="1" x14ac:dyDescent="0.3">
      <c r="A48">
        <v>1</v>
      </c>
      <c r="B48" s="1">
        <v>46109</v>
      </c>
      <c r="C48" t="s">
        <v>162</v>
      </c>
      <c r="D48" t="s">
        <v>163</v>
      </c>
      <c r="E48" t="s">
        <v>25</v>
      </c>
      <c r="F48" t="s">
        <v>24</v>
      </c>
      <c r="G48">
        <v>1</v>
      </c>
      <c r="H48">
        <v>7.1</v>
      </c>
      <c r="I48" t="s">
        <v>170</v>
      </c>
      <c r="J48" t="s">
        <v>171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83</v>
      </c>
      <c r="R48" t="s">
        <v>83</v>
      </c>
      <c r="S48" t="s">
        <v>83</v>
      </c>
      <c r="T48" t="str">
        <f>_xlfn.XLOOKUP(A48,MI_Match_Analysis!$A$2:$A$8,MI_Match_Analysis!$F$2:$F$8,"Not Found")</f>
        <v>Not Found</v>
      </c>
    </row>
    <row r="49" spans="1:20" hidden="1" x14ac:dyDescent="0.3">
      <c r="A49">
        <v>1</v>
      </c>
      <c r="B49" s="1">
        <v>46109</v>
      </c>
      <c r="C49" t="s">
        <v>162</v>
      </c>
      <c r="D49" t="s">
        <v>163</v>
      </c>
      <c r="E49" t="s">
        <v>25</v>
      </c>
      <c r="F49" t="s">
        <v>24</v>
      </c>
      <c r="G49">
        <v>1</v>
      </c>
      <c r="H49">
        <v>7.2</v>
      </c>
      <c r="I49" t="s">
        <v>30</v>
      </c>
      <c r="J49" t="s">
        <v>171</v>
      </c>
      <c r="K49">
        <v>4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83</v>
      </c>
      <c r="R49" t="s">
        <v>83</v>
      </c>
      <c r="S49" t="s">
        <v>83</v>
      </c>
      <c r="T49" t="str">
        <f>_xlfn.XLOOKUP(A49,MI_Match_Analysis!$A$2:$A$8,MI_Match_Analysis!$F$2:$F$8,"Not Found")</f>
        <v>Not Found</v>
      </c>
    </row>
    <row r="50" spans="1:20" hidden="1" x14ac:dyDescent="0.3">
      <c r="A50">
        <v>1</v>
      </c>
      <c r="B50" s="1">
        <v>46109</v>
      </c>
      <c r="C50" t="s">
        <v>162</v>
      </c>
      <c r="D50" t="s">
        <v>163</v>
      </c>
      <c r="E50" t="s">
        <v>25</v>
      </c>
      <c r="F50" t="s">
        <v>24</v>
      </c>
      <c r="G50">
        <v>1</v>
      </c>
      <c r="H50">
        <v>7.3</v>
      </c>
      <c r="I50" t="s">
        <v>30</v>
      </c>
      <c r="J50" t="s">
        <v>171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83</v>
      </c>
      <c r="R50" t="s">
        <v>83</v>
      </c>
      <c r="S50" t="s">
        <v>83</v>
      </c>
      <c r="T50" t="str">
        <f>_xlfn.XLOOKUP(A50,MI_Match_Analysis!$A$2:$A$8,MI_Match_Analysis!$F$2:$F$8,"Not Found")</f>
        <v>Not Found</v>
      </c>
    </row>
    <row r="51" spans="1:20" hidden="1" x14ac:dyDescent="0.3">
      <c r="A51">
        <v>1</v>
      </c>
      <c r="B51" s="1">
        <v>46109</v>
      </c>
      <c r="C51" t="s">
        <v>162</v>
      </c>
      <c r="D51" t="s">
        <v>163</v>
      </c>
      <c r="E51" t="s">
        <v>25</v>
      </c>
      <c r="F51" t="s">
        <v>24</v>
      </c>
      <c r="G51">
        <v>1</v>
      </c>
      <c r="H51">
        <v>7.4</v>
      </c>
      <c r="I51" t="s">
        <v>170</v>
      </c>
      <c r="J51" t="s">
        <v>171</v>
      </c>
      <c r="K51">
        <v>4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83</v>
      </c>
      <c r="R51" t="s">
        <v>83</v>
      </c>
      <c r="S51" t="s">
        <v>83</v>
      </c>
      <c r="T51" t="str">
        <f>_xlfn.XLOOKUP(A51,MI_Match_Analysis!$A$2:$A$8,MI_Match_Analysis!$F$2:$F$8,"Not Found")</f>
        <v>Not Found</v>
      </c>
    </row>
    <row r="52" spans="1:20" hidden="1" x14ac:dyDescent="0.3">
      <c r="A52">
        <v>1</v>
      </c>
      <c r="B52" s="1">
        <v>46109</v>
      </c>
      <c r="C52" t="s">
        <v>162</v>
      </c>
      <c r="D52" t="s">
        <v>163</v>
      </c>
      <c r="E52" t="s">
        <v>25</v>
      </c>
      <c r="F52" t="s">
        <v>24</v>
      </c>
      <c r="G52">
        <v>1</v>
      </c>
      <c r="H52">
        <v>7.5</v>
      </c>
      <c r="I52" t="s">
        <v>170</v>
      </c>
      <c r="J52" t="s">
        <v>171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83</v>
      </c>
      <c r="R52" t="s">
        <v>83</v>
      </c>
      <c r="S52" t="s">
        <v>83</v>
      </c>
      <c r="T52" t="str">
        <f>_xlfn.XLOOKUP(A52,MI_Match_Analysis!$A$2:$A$8,MI_Match_Analysis!$F$2:$F$8,"Not Found")</f>
        <v>Not Found</v>
      </c>
    </row>
    <row r="53" spans="1:20" hidden="1" x14ac:dyDescent="0.3">
      <c r="A53">
        <v>1</v>
      </c>
      <c r="B53" s="1">
        <v>46109</v>
      </c>
      <c r="C53" t="s">
        <v>162</v>
      </c>
      <c r="D53" t="s">
        <v>163</v>
      </c>
      <c r="E53" t="s">
        <v>25</v>
      </c>
      <c r="F53" t="s">
        <v>24</v>
      </c>
      <c r="G53">
        <v>1</v>
      </c>
      <c r="H53">
        <v>7.6</v>
      </c>
      <c r="I53" t="s">
        <v>170</v>
      </c>
      <c r="J53" t="s">
        <v>171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83</v>
      </c>
      <c r="R53" t="s">
        <v>83</v>
      </c>
      <c r="S53" t="s">
        <v>83</v>
      </c>
      <c r="T53" t="str">
        <f>_xlfn.XLOOKUP(A53,MI_Match_Analysis!$A$2:$A$8,MI_Match_Analysis!$F$2:$F$8,"Not Found")</f>
        <v>Not Found</v>
      </c>
    </row>
    <row r="54" spans="1:20" hidden="1" x14ac:dyDescent="0.3">
      <c r="A54">
        <v>1</v>
      </c>
      <c r="B54" s="1">
        <v>46109</v>
      </c>
      <c r="C54" t="s">
        <v>162</v>
      </c>
      <c r="D54" t="s">
        <v>163</v>
      </c>
      <c r="E54" t="s">
        <v>25</v>
      </c>
      <c r="F54" t="s">
        <v>24</v>
      </c>
      <c r="G54">
        <v>1</v>
      </c>
      <c r="H54">
        <v>8.1</v>
      </c>
      <c r="I54" t="s">
        <v>30</v>
      </c>
      <c r="J54" t="s">
        <v>169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83</v>
      </c>
      <c r="R54" t="s">
        <v>83</v>
      </c>
      <c r="S54" t="s">
        <v>83</v>
      </c>
      <c r="T54" t="str">
        <f>_xlfn.XLOOKUP(A54,MI_Match_Analysis!$A$2:$A$8,MI_Match_Analysis!$F$2:$F$8,"Not Found")</f>
        <v>Not Found</v>
      </c>
    </row>
    <row r="55" spans="1:20" hidden="1" x14ac:dyDescent="0.3">
      <c r="A55">
        <v>1</v>
      </c>
      <c r="B55" s="1">
        <v>46109</v>
      </c>
      <c r="C55" t="s">
        <v>162</v>
      </c>
      <c r="D55" t="s">
        <v>163</v>
      </c>
      <c r="E55" t="s">
        <v>25</v>
      </c>
      <c r="F55" t="s">
        <v>24</v>
      </c>
      <c r="G55">
        <v>1</v>
      </c>
      <c r="H55">
        <v>8.1999999999999993</v>
      </c>
      <c r="I55" t="s">
        <v>170</v>
      </c>
      <c r="J55" t="s">
        <v>169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83</v>
      </c>
      <c r="R55" t="s">
        <v>83</v>
      </c>
      <c r="S55" t="s">
        <v>83</v>
      </c>
      <c r="T55" t="str">
        <f>_xlfn.XLOOKUP(A55,MI_Match_Analysis!$A$2:$A$8,MI_Match_Analysis!$F$2:$F$8,"Not Found")</f>
        <v>Not Found</v>
      </c>
    </row>
    <row r="56" spans="1:20" hidden="1" x14ac:dyDescent="0.3">
      <c r="A56">
        <v>1</v>
      </c>
      <c r="B56" s="1">
        <v>46109</v>
      </c>
      <c r="C56" t="s">
        <v>162</v>
      </c>
      <c r="D56" t="s">
        <v>163</v>
      </c>
      <c r="E56" t="s">
        <v>25</v>
      </c>
      <c r="F56" t="s">
        <v>24</v>
      </c>
      <c r="G56">
        <v>1</v>
      </c>
      <c r="H56">
        <v>8.3000000000000007</v>
      </c>
      <c r="I56" t="s">
        <v>30</v>
      </c>
      <c r="J56" t="s">
        <v>169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83</v>
      </c>
      <c r="R56" t="s">
        <v>83</v>
      </c>
      <c r="S56" t="s">
        <v>83</v>
      </c>
      <c r="T56" t="str">
        <f>_xlfn.XLOOKUP(A56,MI_Match_Analysis!$A$2:$A$8,MI_Match_Analysis!$F$2:$F$8,"Not Found")</f>
        <v>Not Found</v>
      </c>
    </row>
    <row r="57" spans="1:20" hidden="1" x14ac:dyDescent="0.3">
      <c r="A57">
        <v>1</v>
      </c>
      <c r="B57" s="1">
        <v>46109</v>
      </c>
      <c r="C57" t="s">
        <v>162</v>
      </c>
      <c r="D57" t="s">
        <v>163</v>
      </c>
      <c r="E57" t="s">
        <v>25</v>
      </c>
      <c r="F57" t="s">
        <v>24</v>
      </c>
      <c r="G57">
        <v>1</v>
      </c>
      <c r="H57">
        <v>8.4</v>
      </c>
      <c r="I57" t="s">
        <v>30</v>
      </c>
      <c r="J57" t="s">
        <v>169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83</v>
      </c>
      <c r="R57" t="s">
        <v>83</v>
      </c>
      <c r="S57" t="s">
        <v>83</v>
      </c>
      <c r="T57" t="str">
        <f>_xlfn.XLOOKUP(A57,MI_Match_Analysis!$A$2:$A$8,MI_Match_Analysis!$F$2:$F$8,"Not Found")</f>
        <v>Not Found</v>
      </c>
    </row>
    <row r="58" spans="1:20" hidden="1" x14ac:dyDescent="0.3">
      <c r="A58">
        <v>1</v>
      </c>
      <c r="B58" s="1">
        <v>46109</v>
      </c>
      <c r="C58" t="s">
        <v>162</v>
      </c>
      <c r="D58" t="s">
        <v>163</v>
      </c>
      <c r="E58" t="s">
        <v>25</v>
      </c>
      <c r="F58" t="s">
        <v>24</v>
      </c>
      <c r="G58">
        <v>1</v>
      </c>
      <c r="H58">
        <v>8.5</v>
      </c>
      <c r="I58" t="s">
        <v>30</v>
      </c>
      <c r="J58" t="s">
        <v>169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83</v>
      </c>
      <c r="R58" t="s">
        <v>83</v>
      </c>
      <c r="S58" t="s">
        <v>83</v>
      </c>
      <c r="T58" t="str">
        <f>_xlfn.XLOOKUP(A58,MI_Match_Analysis!$A$2:$A$8,MI_Match_Analysis!$F$2:$F$8,"Not Found")</f>
        <v>Not Found</v>
      </c>
    </row>
    <row r="59" spans="1:20" hidden="1" x14ac:dyDescent="0.3">
      <c r="A59">
        <v>1</v>
      </c>
      <c r="B59" s="1">
        <v>46109</v>
      </c>
      <c r="C59" t="s">
        <v>162</v>
      </c>
      <c r="D59" t="s">
        <v>163</v>
      </c>
      <c r="E59" t="s">
        <v>25</v>
      </c>
      <c r="F59" t="s">
        <v>24</v>
      </c>
      <c r="G59">
        <v>1</v>
      </c>
      <c r="H59">
        <v>8.6</v>
      </c>
      <c r="I59" t="s">
        <v>30</v>
      </c>
      <c r="J59" t="s">
        <v>169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83</v>
      </c>
      <c r="R59" t="s">
        <v>83</v>
      </c>
      <c r="S59" t="s">
        <v>83</v>
      </c>
      <c r="T59" t="str">
        <f>_xlfn.XLOOKUP(A59,MI_Match_Analysis!$A$2:$A$8,MI_Match_Analysis!$F$2:$F$8,"Not Found")</f>
        <v>Not Found</v>
      </c>
    </row>
    <row r="60" spans="1:20" hidden="1" x14ac:dyDescent="0.3">
      <c r="A60">
        <v>1</v>
      </c>
      <c r="B60" s="1">
        <v>46109</v>
      </c>
      <c r="C60" t="s">
        <v>162</v>
      </c>
      <c r="D60" t="s">
        <v>163</v>
      </c>
      <c r="E60" t="s">
        <v>25</v>
      </c>
      <c r="F60" t="s">
        <v>24</v>
      </c>
      <c r="G60">
        <v>1</v>
      </c>
      <c r="H60">
        <v>9.1</v>
      </c>
      <c r="I60" t="s">
        <v>30</v>
      </c>
      <c r="J60" t="s">
        <v>104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83</v>
      </c>
      <c r="R60" t="s">
        <v>83</v>
      </c>
      <c r="S60" t="s">
        <v>83</v>
      </c>
      <c r="T60" t="str">
        <f>_xlfn.XLOOKUP(A60,MI_Match_Analysis!$A$2:$A$8,MI_Match_Analysis!$F$2:$F$8,"Not Found")</f>
        <v>Not Found</v>
      </c>
    </row>
    <row r="61" spans="1:20" hidden="1" x14ac:dyDescent="0.3">
      <c r="A61">
        <v>1</v>
      </c>
      <c r="B61" s="1">
        <v>46109</v>
      </c>
      <c r="C61" t="s">
        <v>162</v>
      </c>
      <c r="D61" t="s">
        <v>163</v>
      </c>
      <c r="E61" t="s">
        <v>25</v>
      </c>
      <c r="F61" t="s">
        <v>24</v>
      </c>
      <c r="G61">
        <v>1</v>
      </c>
      <c r="H61">
        <v>9.1999999999999993</v>
      </c>
      <c r="I61" t="s">
        <v>30</v>
      </c>
      <c r="J61" t="s">
        <v>104</v>
      </c>
      <c r="K61">
        <v>4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83</v>
      </c>
      <c r="R61" t="s">
        <v>83</v>
      </c>
      <c r="S61" t="s">
        <v>83</v>
      </c>
      <c r="T61" t="str">
        <f>_xlfn.XLOOKUP(A61,MI_Match_Analysis!$A$2:$A$8,MI_Match_Analysis!$F$2:$F$8,"Not Found")</f>
        <v>Not Found</v>
      </c>
    </row>
    <row r="62" spans="1:20" hidden="1" x14ac:dyDescent="0.3">
      <c r="A62">
        <v>1</v>
      </c>
      <c r="B62" s="1">
        <v>46109</v>
      </c>
      <c r="C62" t="s">
        <v>162</v>
      </c>
      <c r="D62" t="s">
        <v>163</v>
      </c>
      <c r="E62" t="s">
        <v>25</v>
      </c>
      <c r="F62" t="s">
        <v>24</v>
      </c>
      <c r="G62">
        <v>1</v>
      </c>
      <c r="H62">
        <v>9.3000000000000007</v>
      </c>
      <c r="I62" t="s">
        <v>30</v>
      </c>
      <c r="J62" t="s">
        <v>104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83</v>
      </c>
      <c r="R62" t="s">
        <v>83</v>
      </c>
      <c r="S62" t="s">
        <v>83</v>
      </c>
      <c r="T62" t="str">
        <f>_xlfn.XLOOKUP(A62,MI_Match_Analysis!$A$2:$A$8,MI_Match_Analysis!$F$2:$F$8,"Not Found")</f>
        <v>Not Found</v>
      </c>
    </row>
    <row r="63" spans="1:20" hidden="1" x14ac:dyDescent="0.3">
      <c r="A63">
        <v>1</v>
      </c>
      <c r="B63" s="1">
        <v>46109</v>
      </c>
      <c r="C63" t="s">
        <v>162</v>
      </c>
      <c r="D63" t="s">
        <v>163</v>
      </c>
      <c r="E63" t="s">
        <v>25</v>
      </c>
      <c r="F63" t="s">
        <v>24</v>
      </c>
      <c r="G63">
        <v>1</v>
      </c>
      <c r="H63">
        <v>9.4</v>
      </c>
      <c r="I63" t="s">
        <v>170</v>
      </c>
      <c r="J63" t="s">
        <v>104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83</v>
      </c>
      <c r="R63" t="s">
        <v>83</v>
      </c>
      <c r="S63" t="s">
        <v>83</v>
      </c>
      <c r="T63" t="str">
        <f>_xlfn.XLOOKUP(A63,MI_Match_Analysis!$A$2:$A$8,MI_Match_Analysis!$F$2:$F$8,"Not Found")</f>
        <v>Not Found</v>
      </c>
    </row>
    <row r="64" spans="1:20" hidden="1" x14ac:dyDescent="0.3">
      <c r="A64">
        <v>1</v>
      </c>
      <c r="B64" s="1">
        <v>46109</v>
      </c>
      <c r="C64" t="s">
        <v>162</v>
      </c>
      <c r="D64" t="s">
        <v>163</v>
      </c>
      <c r="E64" t="s">
        <v>25</v>
      </c>
      <c r="F64" t="s">
        <v>24</v>
      </c>
      <c r="G64">
        <v>1</v>
      </c>
      <c r="H64">
        <v>9.5</v>
      </c>
      <c r="I64" t="s">
        <v>30</v>
      </c>
      <c r="J64" t="s">
        <v>104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83</v>
      </c>
      <c r="R64" t="s">
        <v>83</v>
      </c>
      <c r="S64" t="s">
        <v>83</v>
      </c>
      <c r="T64" t="str">
        <f>_xlfn.XLOOKUP(A64,MI_Match_Analysis!$A$2:$A$8,MI_Match_Analysis!$F$2:$F$8,"Not Found")</f>
        <v>Not Found</v>
      </c>
    </row>
    <row r="65" spans="1:20" hidden="1" x14ac:dyDescent="0.3">
      <c r="A65">
        <v>1</v>
      </c>
      <c r="B65" s="1">
        <v>46109</v>
      </c>
      <c r="C65" t="s">
        <v>162</v>
      </c>
      <c r="D65" t="s">
        <v>163</v>
      </c>
      <c r="E65" t="s">
        <v>25</v>
      </c>
      <c r="F65" t="s">
        <v>24</v>
      </c>
      <c r="G65">
        <v>1</v>
      </c>
      <c r="H65">
        <v>9.6</v>
      </c>
      <c r="I65" t="s">
        <v>30</v>
      </c>
      <c r="J65" t="s">
        <v>104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83</v>
      </c>
      <c r="R65" t="s">
        <v>83</v>
      </c>
      <c r="S65" t="s">
        <v>83</v>
      </c>
      <c r="T65" t="str">
        <f>_xlfn.XLOOKUP(A65,MI_Match_Analysis!$A$2:$A$8,MI_Match_Analysis!$F$2:$F$8,"Not Found")</f>
        <v>Not Found</v>
      </c>
    </row>
    <row r="66" spans="1:20" hidden="1" x14ac:dyDescent="0.3">
      <c r="A66">
        <v>1</v>
      </c>
      <c r="B66" s="1">
        <v>46109</v>
      </c>
      <c r="C66" t="s">
        <v>162</v>
      </c>
      <c r="D66" t="s">
        <v>163</v>
      </c>
      <c r="E66" t="s">
        <v>25</v>
      </c>
      <c r="F66" t="s">
        <v>24</v>
      </c>
      <c r="G66">
        <v>1</v>
      </c>
      <c r="H66">
        <v>10.1</v>
      </c>
      <c r="I66" t="s">
        <v>170</v>
      </c>
      <c r="J66" t="s">
        <v>92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83</v>
      </c>
      <c r="R66" t="s">
        <v>83</v>
      </c>
      <c r="S66" t="s">
        <v>83</v>
      </c>
      <c r="T66" t="str">
        <f>_xlfn.XLOOKUP(A66,MI_Match_Analysis!$A$2:$A$8,MI_Match_Analysis!$F$2:$F$8,"Not Found")</f>
        <v>Not Found</v>
      </c>
    </row>
    <row r="67" spans="1:20" hidden="1" x14ac:dyDescent="0.3">
      <c r="A67">
        <v>1</v>
      </c>
      <c r="B67" s="1">
        <v>46109</v>
      </c>
      <c r="C67" t="s">
        <v>162</v>
      </c>
      <c r="D67" t="s">
        <v>163</v>
      </c>
      <c r="E67" t="s">
        <v>25</v>
      </c>
      <c r="F67" t="s">
        <v>24</v>
      </c>
      <c r="G67">
        <v>1</v>
      </c>
      <c r="H67">
        <v>10.199999999999999</v>
      </c>
      <c r="I67" t="s">
        <v>170</v>
      </c>
      <c r="J67" t="s">
        <v>92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83</v>
      </c>
      <c r="R67" t="s">
        <v>83</v>
      </c>
      <c r="S67" t="s">
        <v>83</v>
      </c>
      <c r="T67" t="str">
        <f>_xlfn.XLOOKUP(A67,MI_Match_Analysis!$A$2:$A$8,MI_Match_Analysis!$F$2:$F$8,"Not Found")</f>
        <v>Not Found</v>
      </c>
    </row>
    <row r="68" spans="1:20" hidden="1" x14ac:dyDescent="0.3">
      <c r="A68">
        <v>1</v>
      </c>
      <c r="B68" s="1">
        <v>46109</v>
      </c>
      <c r="C68" t="s">
        <v>162</v>
      </c>
      <c r="D68" t="s">
        <v>163</v>
      </c>
      <c r="E68" t="s">
        <v>25</v>
      </c>
      <c r="F68" t="s">
        <v>24</v>
      </c>
      <c r="G68">
        <v>1</v>
      </c>
      <c r="H68">
        <v>10.3</v>
      </c>
      <c r="I68" t="s">
        <v>30</v>
      </c>
      <c r="J68" t="s">
        <v>92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167</v>
      </c>
      <c r="R68" t="s">
        <v>83</v>
      </c>
      <c r="S68" t="s">
        <v>83</v>
      </c>
      <c r="T68" t="str">
        <f>_xlfn.XLOOKUP(A68,MI_Match_Analysis!$A$2:$A$8,MI_Match_Analysis!$F$2:$F$8,"Not Found")</f>
        <v>Not Found</v>
      </c>
    </row>
    <row r="69" spans="1:20" hidden="1" x14ac:dyDescent="0.3">
      <c r="A69">
        <v>1</v>
      </c>
      <c r="B69" s="1">
        <v>46109</v>
      </c>
      <c r="C69" t="s">
        <v>162</v>
      </c>
      <c r="D69" t="s">
        <v>163</v>
      </c>
      <c r="E69" t="s">
        <v>25</v>
      </c>
      <c r="F69" t="s">
        <v>24</v>
      </c>
      <c r="G69">
        <v>1</v>
      </c>
      <c r="H69">
        <v>10.3</v>
      </c>
      <c r="I69" t="s">
        <v>30</v>
      </c>
      <c r="J69" t="s">
        <v>92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83</v>
      </c>
      <c r="R69" t="s">
        <v>83</v>
      </c>
      <c r="S69" t="s">
        <v>83</v>
      </c>
      <c r="T69" t="str">
        <f>_xlfn.XLOOKUP(A69,MI_Match_Analysis!$A$2:$A$8,MI_Match_Analysis!$F$2:$F$8,"Not Found")</f>
        <v>Not Found</v>
      </c>
    </row>
    <row r="70" spans="1:20" hidden="1" x14ac:dyDescent="0.3">
      <c r="A70">
        <v>1</v>
      </c>
      <c r="B70" s="1">
        <v>46109</v>
      </c>
      <c r="C70" t="s">
        <v>162</v>
      </c>
      <c r="D70" t="s">
        <v>163</v>
      </c>
      <c r="E70" t="s">
        <v>25</v>
      </c>
      <c r="F70" t="s">
        <v>24</v>
      </c>
      <c r="G70">
        <v>1</v>
      </c>
      <c r="H70">
        <v>10.4</v>
      </c>
      <c r="I70" t="s">
        <v>170</v>
      </c>
      <c r="J70" t="s">
        <v>92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83</v>
      </c>
      <c r="R70" t="s">
        <v>83</v>
      </c>
      <c r="S70" t="s">
        <v>83</v>
      </c>
      <c r="T70" t="str">
        <f>_xlfn.XLOOKUP(A70,MI_Match_Analysis!$A$2:$A$8,MI_Match_Analysis!$F$2:$F$8,"Not Found")</f>
        <v>Not Found</v>
      </c>
    </row>
    <row r="71" spans="1:20" hidden="1" x14ac:dyDescent="0.3">
      <c r="A71">
        <v>1</v>
      </c>
      <c r="B71" s="1">
        <v>46109</v>
      </c>
      <c r="C71" t="s">
        <v>162</v>
      </c>
      <c r="D71" t="s">
        <v>163</v>
      </c>
      <c r="E71" t="s">
        <v>25</v>
      </c>
      <c r="F71" t="s">
        <v>24</v>
      </c>
      <c r="G71">
        <v>1</v>
      </c>
      <c r="H71">
        <v>10.5</v>
      </c>
      <c r="I71" t="s">
        <v>30</v>
      </c>
      <c r="J71" t="s">
        <v>92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83</v>
      </c>
      <c r="R71" t="s">
        <v>83</v>
      </c>
      <c r="S71" t="s">
        <v>83</v>
      </c>
      <c r="T71" t="str">
        <f>_xlfn.XLOOKUP(A71,MI_Match_Analysis!$A$2:$A$8,MI_Match_Analysis!$F$2:$F$8,"Not Found")</f>
        <v>Not Found</v>
      </c>
    </row>
    <row r="72" spans="1:20" hidden="1" x14ac:dyDescent="0.3">
      <c r="A72">
        <v>1</v>
      </c>
      <c r="B72" s="1">
        <v>46109</v>
      </c>
      <c r="C72" t="s">
        <v>162</v>
      </c>
      <c r="D72" t="s">
        <v>163</v>
      </c>
      <c r="E72" t="s">
        <v>25</v>
      </c>
      <c r="F72" t="s">
        <v>24</v>
      </c>
      <c r="G72">
        <v>1</v>
      </c>
      <c r="H72">
        <v>10.6</v>
      </c>
      <c r="I72" t="s">
        <v>170</v>
      </c>
      <c r="J72" t="s">
        <v>92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83</v>
      </c>
      <c r="R72" t="s">
        <v>83</v>
      </c>
      <c r="S72" t="s">
        <v>83</v>
      </c>
      <c r="T72" t="str">
        <f>_xlfn.XLOOKUP(A72,MI_Match_Analysis!$A$2:$A$8,MI_Match_Analysis!$F$2:$F$8,"Not Found")</f>
        <v>Not Found</v>
      </c>
    </row>
    <row r="73" spans="1:20" hidden="1" x14ac:dyDescent="0.3">
      <c r="A73">
        <v>1</v>
      </c>
      <c r="B73" s="1">
        <v>46109</v>
      </c>
      <c r="C73" t="s">
        <v>162</v>
      </c>
      <c r="D73" t="s">
        <v>163</v>
      </c>
      <c r="E73" t="s">
        <v>25</v>
      </c>
      <c r="F73" t="s">
        <v>24</v>
      </c>
      <c r="G73">
        <v>1</v>
      </c>
      <c r="H73">
        <v>11.1</v>
      </c>
      <c r="I73" t="s">
        <v>170</v>
      </c>
      <c r="J73" t="s">
        <v>104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83</v>
      </c>
      <c r="R73" t="s">
        <v>83</v>
      </c>
      <c r="S73" t="s">
        <v>83</v>
      </c>
      <c r="T73" t="str">
        <f>_xlfn.XLOOKUP(A73,MI_Match_Analysis!$A$2:$A$8,MI_Match_Analysis!$F$2:$F$8,"Not Found")</f>
        <v>Not Found</v>
      </c>
    </row>
    <row r="74" spans="1:20" hidden="1" x14ac:dyDescent="0.3">
      <c r="A74">
        <v>1</v>
      </c>
      <c r="B74" s="1">
        <v>46109</v>
      </c>
      <c r="C74" t="s">
        <v>162</v>
      </c>
      <c r="D74" t="s">
        <v>163</v>
      </c>
      <c r="E74" t="s">
        <v>25</v>
      </c>
      <c r="F74" t="s">
        <v>24</v>
      </c>
      <c r="G74">
        <v>1</v>
      </c>
      <c r="H74">
        <v>11.2</v>
      </c>
      <c r="I74" t="s">
        <v>30</v>
      </c>
      <c r="J74" t="s">
        <v>104</v>
      </c>
      <c r="K74">
        <v>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83</v>
      </c>
      <c r="R74" t="s">
        <v>83</v>
      </c>
      <c r="S74" t="s">
        <v>83</v>
      </c>
      <c r="T74" t="str">
        <f>_xlfn.XLOOKUP(A74,MI_Match_Analysis!$A$2:$A$8,MI_Match_Analysis!$F$2:$F$8,"Not Found")</f>
        <v>Not Found</v>
      </c>
    </row>
    <row r="75" spans="1:20" hidden="1" x14ac:dyDescent="0.3">
      <c r="A75">
        <v>1</v>
      </c>
      <c r="B75" s="1">
        <v>46109</v>
      </c>
      <c r="C75" t="s">
        <v>162</v>
      </c>
      <c r="D75" t="s">
        <v>163</v>
      </c>
      <c r="E75" t="s">
        <v>25</v>
      </c>
      <c r="F75" t="s">
        <v>24</v>
      </c>
      <c r="G75">
        <v>1</v>
      </c>
      <c r="H75">
        <v>11.3</v>
      </c>
      <c r="I75" t="s">
        <v>30</v>
      </c>
      <c r="J75" t="s">
        <v>104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83</v>
      </c>
      <c r="R75" t="s">
        <v>83</v>
      </c>
      <c r="S75" t="s">
        <v>83</v>
      </c>
      <c r="T75" t="str">
        <f>_xlfn.XLOOKUP(A75,MI_Match_Analysis!$A$2:$A$8,MI_Match_Analysis!$F$2:$F$8,"Not Found")</f>
        <v>Not Found</v>
      </c>
    </row>
    <row r="76" spans="1:20" hidden="1" x14ac:dyDescent="0.3">
      <c r="A76">
        <v>1</v>
      </c>
      <c r="B76" s="1">
        <v>46109</v>
      </c>
      <c r="C76" t="s">
        <v>162</v>
      </c>
      <c r="D76" t="s">
        <v>163</v>
      </c>
      <c r="E76" t="s">
        <v>25</v>
      </c>
      <c r="F76" t="s">
        <v>24</v>
      </c>
      <c r="G76">
        <v>1</v>
      </c>
      <c r="H76">
        <v>11.4</v>
      </c>
      <c r="I76" t="s">
        <v>30</v>
      </c>
      <c r="J76" t="s">
        <v>104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83</v>
      </c>
      <c r="R76" t="s">
        <v>83</v>
      </c>
      <c r="S76" t="s">
        <v>83</v>
      </c>
      <c r="T76" t="str">
        <f>_xlfn.XLOOKUP(A76,MI_Match_Analysis!$A$2:$A$8,MI_Match_Analysis!$F$2:$F$8,"Not Found")</f>
        <v>Not Found</v>
      </c>
    </row>
    <row r="77" spans="1:20" hidden="1" x14ac:dyDescent="0.3">
      <c r="A77">
        <v>1</v>
      </c>
      <c r="B77" s="1">
        <v>46109</v>
      </c>
      <c r="C77" t="s">
        <v>162</v>
      </c>
      <c r="D77" t="s">
        <v>163</v>
      </c>
      <c r="E77" t="s">
        <v>25</v>
      </c>
      <c r="F77" t="s">
        <v>24</v>
      </c>
      <c r="G77">
        <v>1</v>
      </c>
      <c r="H77">
        <v>11.5</v>
      </c>
      <c r="I77" t="s">
        <v>30</v>
      </c>
      <c r="J77" t="s">
        <v>104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83</v>
      </c>
      <c r="R77" t="s">
        <v>83</v>
      </c>
      <c r="S77" t="s">
        <v>83</v>
      </c>
      <c r="T77" t="str">
        <f>_xlfn.XLOOKUP(A77,MI_Match_Analysis!$A$2:$A$8,MI_Match_Analysis!$F$2:$F$8,"Not Found")</f>
        <v>Not Found</v>
      </c>
    </row>
    <row r="78" spans="1:20" hidden="1" x14ac:dyDescent="0.3">
      <c r="A78">
        <v>1</v>
      </c>
      <c r="B78" s="1">
        <v>46109</v>
      </c>
      <c r="C78" t="s">
        <v>162</v>
      </c>
      <c r="D78" t="s">
        <v>163</v>
      </c>
      <c r="E78" t="s">
        <v>25</v>
      </c>
      <c r="F78" t="s">
        <v>24</v>
      </c>
      <c r="G78">
        <v>1</v>
      </c>
      <c r="H78">
        <v>11.6</v>
      </c>
      <c r="I78" t="s">
        <v>30</v>
      </c>
      <c r="J78" t="s">
        <v>104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83</v>
      </c>
      <c r="R78" t="s">
        <v>83</v>
      </c>
      <c r="S78" t="s">
        <v>83</v>
      </c>
      <c r="T78" t="str">
        <f>_xlfn.XLOOKUP(A78,MI_Match_Analysis!$A$2:$A$8,MI_Match_Analysis!$F$2:$F$8,"Not Found")</f>
        <v>Not Found</v>
      </c>
    </row>
    <row r="79" spans="1:20" hidden="1" x14ac:dyDescent="0.3">
      <c r="A79">
        <v>1</v>
      </c>
      <c r="B79" s="1">
        <v>46109</v>
      </c>
      <c r="C79" t="s">
        <v>162</v>
      </c>
      <c r="D79" t="s">
        <v>163</v>
      </c>
      <c r="E79" t="s">
        <v>25</v>
      </c>
      <c r="F79" t="s">
        <v>24</v>
      </c>
      <c r="G79">
        <v>1</v>
      </c>
      <c r="H79">
        <v>12.1</v>
      </c>
      <c r="I79" t="s">
        <v>170</v>
      </c>
      <c r="J79" t="s">
        <v>92</v>
      </c>
      <c r="K79">
        <v>6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83</v>
      </c>
      <c r="R79" t="s">
        <v>83</v>
      </c>
      <c r="S79" t="s">
        <v>83</v>
      </c>
      <c r="T79" t="str">
        <f>_xlfn.XLOOKUP(A79,MI_Match_Analysis!$A$2:$A$8,MI_Match_Analysis!$F$2:$F$8,"Not Found")</f>
        <v>Not Found</v>
      </c>
    </row>
    <row r="80" spans="1:20" hidden="1" x14ac:dyDescent="0.3">
      <c r="A80">
        <v>1</v>
      </c>
      <c r="B80" s="1">
        <v>46109</v>
      </c>
      <c r="C80" t="s">
        <v>162</v>
      </c>
      <c r="D80" t="s">
        <v>163</v>
      </c>
      <c r="E80" t="s">
        <v>25</v>
      </c>
      <c r="F80" t="s">
        <v>24</v>
      </c>
      <c r="G80">
        <v>1</v>
      </c>
      <c r="H80">
        <v>12.2</v>
      </c>
      <c r="I80" t="s">
        <v>170</v>
      </c>
      <c r="J80" t="s">
        <v>92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83</v>
      </c>
      <c r="R80" t="s">
        <v>83</v>
      </c>
      <c r="S80" t="s">
        <v>83</v>
      </c>
      <c r="T80" t="str">
        <f>_xlfn.XLOOKUP(A80,MI_Match_Analysis!$A$2:$A$8,MI_Match_Analysis!$F$2:$F$8,"Not Found")</f>
        <v>Not Found</v>
      </c>
    </row>
    <row r="81" spans="1:20" hidden="1" x14ac:dyDescent="0.3">
      <c r="A81">
        <v>1</v>
      </c>
      <c r="B81" s="1">
        <v>46109</v>
      </c>
      <c r="C81" t="s">
        <v>162</v>
      </c>
      <c r="D81" t="s">
        <v>163</v>
      </c>
      <c r="E81" t="s">
        <v>25</v>
      </c>
      <c r="F81" t="s">
        <v>24</v>
      </c>
      <c r="G81">
        <v>1</v>
      </c>
      <c r="H81">
        <v>12.3</v>
      </c>
      <c r="I81" t="s">
        <v>30</v>
      </c>
      <c r="J81" t="s">
        <v>92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83</v>
      </c>
      <c r="R81" t="s">
        <v>83</v>
      </c>
      <c r="S81" t="s">
        <v>83</v>
      </c>
      <c r="T81" t="str">
        <f>_xlfn.XLOOKUP(A81,MI_Match_Analysis!$A$2:$A$8,MI_Match_Analysis!$F$2:$F$8,"Not Found")</f>
        <v>Not Found</v>
      </c>
    </row>
    <row r="82" spans="1:20" hidden="1" x14ac:dyDescent="0.3">
      <c r="A82">
        <v>1</v>
      </c>
      <c r="B82" s="1">
        <v>46109</v>
      </c>
      <c r="C82" t="s">
        <v>162</v>
      </c>
      <c r="D82" t="s">
        <v>163</v>
      </c>
      <c r="E82" t="s">
        <v>25</v>
      </c>
      <c r="F82" t="s">
        <v>24</v>
      </c>
      <c r="G82">
        <v>1</v>
      </c>
      <c r="H82">
        <v>12.4</v>
      </c>
      <c r="I82" t="s">
        <v>170</v>
      </c>
      <c r="J82" t="s">
        <v>92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83</v>
      </c>
      <c r="R82" t="s">
        <v>83</v>
      </c>
      <c r="S82" t="s">
        <v>83</v>
      </c>
      <c r="T82" t="str">
        <f>_xlfn.XLOOKUP(A82,MI_Match_Analysis!$A$2:$A$8,MI_Match_Analysis!$F$2:$F$8,"Not Found")</f>
        <v>Not Found</v>
      </c>
    </row>
    <row r="83" spans="1:20" hidden="1" x14ac:dyDescent="0.3">
      <c r="A83">
        <v>1</v>
      </c>
      <c r="B83" s="1">
        <v>46109</v>
      </c>
      <c r="C83" t="s">
        <v>162</v>
      </c>
      <c r="D83" t="s">
        <v>163</v>
      </c>
      <c r="E83" t="s">
        <v>25</v>
      </c>
      <c r="F83" t="s">
        <v>24</v>
      </c>
      <c r="G83">
        <v>1</v>
      </c>
      <c r="H83">
        <v>12.5</v>
      </c>
      <c r="I83" t="s">
        <v>30</v>
      </c>
      <c r="J83" t="s">
        <v>92</v>
      </c>
      <c r="K83">
        <v>6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83</v>
      </c>
      <c r="R83" t="s">
        <v>83</v>
      </c>
      <c r="S83" t="s">
        <v>83</v>
      </c>
      <c r="T83" t="str">
        <f>_xlfn.XLOOKUP(A83,MI_Match_Analysis!$A$2:$A$8,MI_Match_Analysis!$F$2:$F$8,"Not Found")</f>
        <v>Not Found</v>
      </c>
    </row>
    <row r="84" spans="1:20" hidden="1" x14ac:dyDescent="0.3">
      <c r="A84">
        <v>1</v>
      </c>
      <c r="B84" s="1">
        <v>46109</v>
      </c>
      <c r="C84" t="s">
        <v>162</v>
      </c>
      <c r="D84" t="s">
        <v>163</v>
      </c>
      <c r="E84" t="s">
        <v>25</v>
      </c>
      <c r="F84" t="s">
        <v>24</v>
      </c>
      <c r="G84">
        <v>1</v>
      </c>
      <c r="H84">
        <v>12.6</v>
      </c>
      <c r="I84" t="s">
        <v>30</v>
      </c>
      <c r="J84" t="s">
        <v>92</v>
      </c>
      <c r="K84">
        <v>6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83</v>
      </c>
      <c r="R84" t="s">
        <v>83</v>
      </c>
      <c r="S84" t="s">
        <v>83</v>
      </c>
      <c r="T84" t="str">
        <f>_xlfn.XLOOKUP(A84,MI_Match_Analysis!$A$2:$A$8,MI_Match_Analysis!$F$2:$F$8,"Not Found")</f>
        <v>Not Found</v>
      </c>
    </row>
    <row r="85" spans="1:20" hidden="1" x14ac:dyDescent="0.3">
      <c r="A85">
        <v>1</v>
      </c>
      <c r="B85" s="1">
        <v>46109</v>
      </c>
      <c r="C85" t="s">
        <v>162</v>
      </c>
      <c r="D85" t="s">
        <v>163</v>
      </c>
      <c r="E85" t="s">
        <v>25</v>
      </c>
      <c r="F85" t="s">
        <v>24</v>
      </c>
      <c r="G85">
        <v>1</v>
      </c>
      <c r="H85">
        <v>13.1</v>
      </c>
      <c r="I85" t="s">
        <v>170</v>
      </c>
      <c r="J85" t="s">
        <v>171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165</v>
      </c>
      <c r="R85" t="s">
        <v>170</v>
      </c>
      <c r="S85" t="s">
        <v>103</v>
      </c>
      <c r="T85" t="str">
        <f>_xlfn.XLOOKUP(A85,MI_Match_Analysis!$A$2:$A$8,MI_Match_Analysis!$F$2:$F$8,"Not Found")</f>
        <v>Not Found</v>
      </c>
    </row>
    <row r="86" spans="1:20" hidden="1" x14ac:dyDescent="0.3">
      <c r="A86">
        <v>1</v>
      </c>
      <c r="B86" s="1">
        <v>46109</v>
      </c>
      <c r="C86" t="s">
        <v>162</v>
      </c>
      <c r="D86" t="s">
        <v>163</v>
      </c>
      <c r="E86" t="s">
        <v>25</v>
      </c>
      <c r="F86" t="s">
        <v>24</v>
      </c>
      <c r="G86">
        <v>1</v>
      </c>
      <c r="H86">
        <v>13.2</v>
      </c>
      <c r="I86" t="s">
        <v>172</v>
      </c>
      <c r="J86" t="s">
        <v>171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83</v>
      </c>
      <c r="R86" t="s">
        <v>83</v>
      </c>
      <c r="S86" t="s">
        <v>83</v>
      </c>
      <c r="T86" t="str">
        <f>_xlfn.XLOOKUP(A86,MI_Match_Analysis!$A$2:$A$8,MI_Match_Analysis!$F$2:$F$8,"Not Found")</f>
        <v>Not Found</v>
      </c>
    </row>
    <row r="87" spans="1:20" hidden="1" x14ac:dyDescent="0.3">
      <c r="A87">
        <v>1</v>
      </c>
      <c r="B87" s="1">
        <v>46109</v>
      </c>
      <c r="C87" t="s">
        <v>162</v>
      </c>
      <c r="D87" t="s">
        <v>163</v>
      </c>
      <c r="E87" t="s">
        <v>25</v>
      </c>
      <c r="F87" t="s">
        <v>24</v>
      </c>
      <c r="G87">
        <v>1</v>
      </c>
      <c r="H87">
        <v>13.3</v>
      </c>
      <c r="I87" t="s">
        <v>172</v>
      </c>
      <c r="J87" t="s">
        <v>171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83</v>
      </c>
      <c r="R87" t="s">
        <v>83</v>
      </c>
      <c r="S87" t="s">
        <v>83</v>
      </c>
      <c r="T87" t="str">
        <f>_xlfn.XLOOKUP(A87,MI_Match_Analysis!$A$2:$A$8,MI_Match_Analysis!$F$2:$F$8,"Not Found")</f>
        <v>Not Found</v>
      </c>
    </row>
    <row r="88" spans="1:20" hidden="1" x14ac:dyDescent="0.3">
      <c r="A88">
        <v>1</v>
      </c>
      <c r="B88" s="1">
        <v>46109</v>
      </c>
      <c r="C88" t="s">
        <v>162</v>
      </c>
      <c r="D88" t="s">
        <v>163</v>
      </c>
      <c r="E88" t="s">
        <v>25</v>
      </c>
      <c r="F88" t="s">
        <v>24</v>
      </c>
      <c r="G88">
        <v>1</v>
      </c>
      <c r="H88">
        <v>13.4</v>
      </c>
      <c r="I88" t="s">
        <v>30</v>
      </c>
      <c r="J88" t="s">
        <v>171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83</v>
      </c>
      <c r="R88" t="s">
        <v>83</v>
      </c>
      <c r="S88" t="s">
        <v>83</v>
      </c>
      <c r="T88" t="str">
        <f>_xlfn.XLOOKUP(A88,MI_Match_Analysis!$A$2:$A$8,MI_Match_Analysis!$F$2:$F$8,"Not Found")</f>
        <v>Not Found</v>
      </c>
    </row>
    <row r="89" spans="1:20" hidden="1" x14ac:dyDescent="0.3">
      <c r="A89">
        <v>1</v>
      </c>
      <c r="B89" s="1">
        <v>46109</v>
      </c>
      <c r="C89" t="s">
        <v>162</v>
      </c>
      <c r="D89" t="s">
        <v>163</v>
      </c>
      <c r="E89" t="s">
        <v>25</v>
      </c>
      <c r="F89" t="s">
        <v>24</v>
      </c>
      <c r="G89">
        <v>1</v>
      </c>
      <c r="H89">
        <v>13.5</v>
      </c>
      <c r="I89" t="s">
        <v>172</v>
      </c>
      <c r="J89" t="s">
        <v>171</v>
      </c>
      <c r="K89">
        <v>6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83</v>
      </c>
      <c r="R89" t="s">
        <v>83</v>
      </c>
      <c r="S89" t="s">
        <v>83</v>
      </c>
      <c r="T89" t="str">
        <f>_xlfn.XLOOKUP(A89,MI_Match_Analysis!$A$2:$A$8,MI_Match_Analysis!$F$2:$F$8,"Not Found")</f>
        <v>Not Found</v>
      </c>
    </row>
    <row r="90" spans="1:20" hidden="1" x14ac:dyDescent="0.3">
      <c r="A90">
        <v>1</v>
      </c>
      <c r="B90" s="1">
        <v>46109</v>
      </c>
      <c r="C90" t="s">
        <v>162</v>
      </c>
      <c r="D90" t="s">
        <v>163</v>
      </c>
      <c r="E90" t="s">
        <v>25</v>
      </c>
      <c r="F90" t="s">
        <v>24</v>
      </c>
      <c r="G90">
        <v>1</v>
      </c>
      <c r="H90">
        <v>13.6</v>
      </c>
      <c r="I90" t="s">
        <v>172</v>
      </c>
      <c r="J90" t="s">
        <v>171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83</v>
      </c>
      <c r="R90" t="s">
        <v>83</v>
      </c>
      <c r="S90" t="s">
        <v>83</v>
      </c>
      <c r="T90" t="str">
        <f>_xlfn.XLOOKUP(A90,MI_Match_Analysis!$A$2:$A$8,MI_Match_Analysis!$F$2:$F$8,"Not Found")</f>
        <v>Not Found</v>
      </c>
    </row>
    <row r="91" spans="1:20" hidden="1" x14ac:dyDescent="0.3">
      <c r="A91">
        <v>1</v>
      </c>
      <c r="B91" s="1">
        <v>46109</v>
      </c>
      <c r="C91" t="s">
        <v>162</v>
      </c>
      <c r="D91" t="s">
        <v>163</v>
      </c>
      <c r="E91" t="s">
        <v>25</v>
      </c>
      <c r="F91" t="s">
        <v>24</v>
      </c>
      <c r="G91">
        <v>1</v>
      </c>
      <c r="H91">
        <v>14.1</v>
      </c>
      <c r="I91" t="s">
        <v>172</v>
      </c>
      <c r="J91" t="s">
        <v>104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83</v>
      </c>
      <c r="R91" t="s">
        <v>83</v>
      </c>
      <c r="S91" t="s">
        <v>83</v>
      </c>
      <c r="T91" t="str">
        <f>_xlfn.XLOOKUP(A91,MI_Match_Analysis!$A$2:$A$8,MI_Match_Analysis!$F$2:$F$8,"Not Found")</f>
        <v>Not Found</v>
      </c>
    </row>
    <row r="92" spans="1:20" hidden="1" x14ac:dyDescent="0.3">
      <c r="A92">
        <v>1</v>
      </c>
      <c r="B92" s="1">
        <v>46109</v>
      </c>
      <c r="C92" t="s">
        <v>162</v>
      </c>
      <c r="D92" t="s">
        <v>163</v>
      </c>
      <c r="E92" t="s">
        <v>25</v>
      </c>
      <c r="F92" t="s">
        <v>24</v>
      </c>
      <c r="G92">
        <v>1</v>
      </c>
      <c r="H92">
        <v>14.2</v>
      </c>
      <c r="I92" t="s">
        <v>30</v>
      </c>
      <c r="J92" t="s">
        <v>104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83</v>
      </c>
      <c r="R92" t="s">
        <v>83</v>
      </c>
      <c r="S92" t="s">
        <v>83</v>
      </c>
      <c r="T92" t="str">
        <f>_xlfn.XLOOKUP(A92,MI_Match_Analysis!$A$2:$A$8,MI_Match_Analysis!$F$2:$F$8,"Not Found")</f>
        <v>Not Found</v>
      </c>
    </row>
    <row r="93" spans="1:20" hidden="1" x14ac:dyDescent="0.3">
      <c r="A93">
        <v>1</v>
      </c>
      <c r="B93" s="1">
        <v>46109</v>
      </c>
      <c r="C93" t="s">
        <v>162</v>
      </c>
      <c r="D93" t="s">
        <v>163</v>
      </c>
      <c r="E93" t="s">
        <v>25</v>
      </c>
      <c r="F93" t="s">
        <v>24</v>
      </c>
      <c r="G93">
        <v>1</v>
      </c>
      <c r="H93">
        <v>14.3</v>
      </c>
      <c r="I93" t="s">
        <v>172</v>
      </c>
      <c r="J93" t="s">
        <v>104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165</v>
      </c>
      <c r="R93" t="s">
        <v>172</v>
      </c>
      <c r="S93" t="s">
        <v>144</v>
      </c>
      <c r="T93" t="str">
        <f>_xlfn.XLOOKUP(A93,MI_Match_Analysis!$A$2:$A$8,MI_Match_Analysis!$F$2:$F$8,"Not Found")</f>
        <v>Not Found</v>
      </c>
    </row>
    <row r="94" spans="1:20" hidden="1" x14ac:dyDescent="0.3">
      <c r="A94">
        <v>1</v>
      </c>
      <c r="B94" s="1">
        <v>46109</v>
      </c>
      <c r="C94" t="s">
        <v>162</v>
      </c>
      <c r="D94" t="s">
        <v>163</v>
      </c>
      <c r="E94" t="s">
        <v>25</v>
      </c>
      <c r="F94" t="s">
        <v>24</v>
      </c>
      <c r="G94">
        <v>1</v>
      </c>
      <c r="H94">
        <v>14.4</v>
      </c>
      <c r="I94" t="s">
        <v>173</v>
      </c>
      <c r="J94" t="s">
        <v>104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83</v>
      </c>
      <c r="R94" t="s">
        <v>83</v>
      </c>
      <c r="S94" t="s">
        <v>83</v>
      </c>
      <c r="T94" t="str">
        <f>_xlfn.XLOOKUP(A94,MI_Match_Analysis!$A$2:$A$8,MI_Match_Analysis!$F$2:$F$8,"Not Found")</f>
        <v>Not Found</v>
      </c>
    </row>
    <row r="95" spans="1:20" hidden="1" x14ac:dyDescent="0.3">
      <c r="A95">
        <v>1</v>
      </c>
      <c r="B95" s="1">
        <v>46109</v>
      </c>
      <c r="C95" t="s">
        <v>162</v>
      </c>
      <c r="D95" t="s">
        <v>163</v>
      </c>
      <c r="E95" t="s">
        <v>25</v>
      </c>
      <c r="F95" t="s">
        <v>24</v>
      </c>
      <c r="G95">
        <v>1</v>
      </c>
      <c r="H95">
        <v>14.5</v>
      </c>
      <c r="I95" t="s">
        <v>173</v>
      </c>
      <c r="J95" t="s">
        <v>104</v>
      </c>
      <c r="K95">
        <v>4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83</v>
      </c>
      <c r="R95" t="s">
        <v>83</v>
      </c>
      <c r="S95" t="s">
        <v>83</v>
      </c>
      <c r="T95" t="str">
        <f>_xlfn.XLOOKUP(A95,MI_Match_Analysis!$A$2:$A$8,MI_Match_Analysis!$F$2:$F$8,"Not Found")</f>
        <v>Not Found</v>
      </c>
    </row>
    <row r="96" spans="1:20" hidden="1" x14ac:dyDescent="0.3">
      <c r="A96">
        <v>1</v>
      </c>
      <c r="B96" s="1">
        <v>46109</v>
      </c>
      <c r="C96" t="s">
        <v>162</v>
      </c>
      <c r="D96" t="s">
        <v>163</v>
      </c>
      <c r="E96" t="s">
        <v>25</v>
      </c>
      <c r="F96" t="s">
        <v>24</v>
      </c>
      <c r="G96">
        <v>1</v>
      </c>
      <c r="H96">
        <v>14.6</v>
      </c>
      <c r="I96" t="s">
        <v>173</v>
      </c>
      <c r="J96" t="s">
        <v>104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83</v>
      </c>
      <c r="R96" t="s">
        <v>83</v>
      </c>
      <c r="S96" t="s">
        <v>83</v>
      </c>
      <c r="T96" t="str">
        <f>_xlfn.XLOOKUP(A96,MI_Match_Analysis!$A$2:$A$8,MI_Match_Analysis!$F$2:$F$8,"Not Found")</f>
        <v>Not Found</v>
      </c>
    </row>
    <row r="97" spans="1:20" hidden="1" x14ac:dyDescent="0.3">
      <c r="A97">
        <v>1</v>
      </c>
      <c r="B97" s="1">
        <v>46109</v>
      </c>
      <c r="C97" t="s">
        <v>162</v>
      </c>
      <c r="D97" t="s">
        <v>163</v>
      </c>
      <c r="E97" t="s">
        <v>25</v>
      </c>
      <c r="F97" t="s">
        <v>24</v>
      </c>
      <c r="G97">
        <v>1</v>
      </c>
      <c r="H97">
        <v>15.1</v>
      </c>
      <c r="I97" t="s">
        <v>173</v>
      </c>
      <c r="J97" t="s">
        <v>169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83</v>
      </c>
      <c r="R97" t="s">
        <v>83</v>
      </c>
      <c r="S97" t="s">
        <v>83</v>
      </c>
      <c r="T97" t="str">
        <f>_xlfn.XLOOKUP(A97,MI_Match_Analysis!$A$2:$A$8,MI_Match_Analysis!$F$2:$F$8,"Not Found")</f>
        <v>Not Found</v>
      </c>
    </row>
    <row r="98" spans="1:20" hidden="1" x14ac:dyDescent="0.3">
      <c r="A98">
        <v>1</v>
      </c>
      <c r="B98" s="1">
        <v>46109</v>
      </c>
      <c r="C98" t="s">
        <v>162</v>
      </c>
      <c r="D98" t="s">
        <v>163</v>
      </c>
      <c r="E98" t="s">
        <v>25</v>
      </c>
      <c r="F98" t="s">
        <v>24</v>
      </c>
      <c r="G98">
        <v>1</v>
      </c>
      <c r="H98">
        <v>15.2</v>
      </c>
      <c r="I98" t="s">
        <v>173</v>
      </c>
      <c r="J98" t="s">
        <v>169</v>
      </c>
      <c r="K98">
        <v>6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83</v>
      </c>
      <c r="R98" t="s">
        <v>83</v>
      </c>
      <c r="S98" t="s">
        <v>83</v>
      </c>
      <c r="T98" t="str">
        <f>_xlfn.XLOOKUP(A98,MI_Match_Analysis!$A$2:$A$8,MI_Match_Analysis!$F$2:$F$8,"Not Found")</f>
        <v>Not Found</v>
      </c>
    </row>
    <row r="99" spans="1:20" hidden="1" x14ac:dyDescent="0.3">
      <c r="A99">
        <v>1</v>
      </c>
      <c r="B99" s="1">
        <v>46109</v>
      </c>
      <c r="C99" t="s">
        <v>162</v>
      </c>
      <c r="D99" t="s">
        <v>163</v>
      </c>
      <c r="E99" t="s">
        <v>25</v>
      </c>
      <c r="F99" t="s">
        <v>24</v>
      </c>
      <c r="G99">
        <v>1</v>
      </c>
      <c r="H99">
        <v>15.3</v>
      </c>
      <c r="I99" t="s">
        <v>173</v>
      </c>
      <c r="J99" t="s">
        <v>169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83</v>
      </c>
      <c r="R99" t="s">
        <v>83</v>
      </c>
      <c r="S99" t="s">
        <v>83</v>
      </c>
      <c r="T99" t="str">
        <f>_xlfn.XLOOKUP(A99,MI_Match_Analysis!$A$2:$A$8,MI_Match_Analysis!$F$2:$F$8,"Not Found")</f>
        <v>Not Found</v>
      </c>
    </row>
    <row r="100" spans="1:20" hidden="1" x14ac:dyDescent="0.3">
      <c r="A100">
        <v>1</v>
      </c>
      <c r="B100" s="1">
        <v>46109</v>
      </c>
      <c r="C100" t="s">
        <v>162</v>
      </c>
      <c r="D100" t="s">
        <v>163</v>
      </c>
      <c r="E100" t="s">
        <v>25</v>
      </c>
      <c r="F100" t="s">
        <v>24</v>
      </c>
      <c r="G100">
        <v>1</v>
      </c>
      <c r="H100">
        <v>15.4</v>
      </c>
      <c r="I100" t="s">
        <v>173</v>
      </c>
      <c r="J100" t="s">
        <v>169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83</v>
      </c>
      <c r="R100" t="s">
        <v>83</v>
      </c>
      <c r="S100" t="s">
        <v>83</v>
      </c>
      <c r="T100" t="str">
        <f>_xlfn.XLOOKUP(A100,MI_Match_Analysis!$A$2:$A$8,MI_Match_Analysis!$F$2:$F$8,"Not Found")</f>
        <v>Not Found</v>
      </c>
    </row>
    <row r="101" spans="1:20" hidden="1" x14ac:dyDescent="0.3">
      <c r="A101">
        <v>1</v>
      </c>
      <c r="B101" s="1">
        <v>46109</v>
      </c>
      <c r="C101" t="s">
        <v>162</v>
      </c>
      <c r="D101" t="s">
        <v>163</v>
      </c>
      <c r="E101" t="s">
        <v>25</v>
      </c>
      <c r="F101" t="s">
        <v>24</v>
      </c>
      <c r="G101">
        <v>1</v>
      </c>
      <c r="H101">
        <v>15.5</v>
      </c>
      <c r="I101" t="s">
        <v>30</v>
      </c>
      <c r="J101" t="s">
        <v>169</v>
      </c>
      <c r="K101">
        <v>6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83</v>
      </c>
      <c r="R101" t="s">
        <v>83</v>
      </c>
      <c r="S101" t="s">
        <v>83</v>
      </c>
      <c r="T101" t="str">
        <f>_xlfn.XLOOKUP(A101,MI_Match_Analysis!$A$2:$A$8,MI_Match_Analysis!$F$2:$F$8,"Not Found")</f>
        <v>Not Found</v>
      </c>
    </row>
    <row r="102" spans="1:20" hidden="1" x14ac:dyDescent="0.3">
      <c r="A102">
        <v>1</v>
      </c>
      <c r="B102" s="1">
        <v>46109</v>
      </c>
      <c r="C102" t="s">
        <v>162</v>
      </c>
      <c r="D102" t="s">
        <v>163</v>
      </c>
      <c r="E102" t="s">
        <v>25</v>
      </c>
      <c r="F102" t="s">
        <v>24</v>
      </c>
      <c r="G102">
        <v>1</v>
      </c>
      <c r="H102">
        <v>15.6</v>
      </c>
      <c r="I102" t="s">
        <v>30</v>
      </c>
      <c r="J102" t="s">
        <v>169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165</v>
      </c>
      <c r="R102" t="s">
        <v>30</v>
      </c>
      <c r="S102" t="s">
        <v>103</v>
      </c>
      <c r="T102" t="str">
        <f>_xlfn.XLOOKUP(A102,MI_Match_Analysis!$A$2:$A$8,MI_Match_Analysis!$F$2:$F$8,"Not Found")</f>
        <v>Not Found</v>
      </c>
    </row>
    <row r="103" spans="1:20" hidden="1" x14ac:dyDescent="0.3">
      <c r="A103">
        <v>1</v>
      </c>
      <c r="B103" s="1">
        <v>46109</v>
      </c>
      <c r="C103" t="s">
        <v>162</v>
      </c>
      <c r="D103" t="s">
        <v>163</v>
      </c>
      <c r="E103" t="s">
        <v>25</v>
      </c>
      <c r="F103" t="s">
        <v>24</v>
      </c>
      <c r="G103">
        <v>1</v>
      </c>
      <c r="H103">
        <v>16.100000000000001</v>
      </c>
      <c r="I103" t="s">
        <v>173</v>
      </c>
      <c r="J103" t="s">
        <v>171</v>
      </c>
      <c r="K103">
        <v>6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83</v>
      </c>
      <c r="R103" t="s">
        <v>83</v>
      </c>
      <c r="S103" t="s">
        <v>83</v>
      </c>
      <c r="T103" t="str">
        <f>_xlfn.XLOOKUP(A103,MI_Match_Analysis!$A$2:$A$8,MI_Match_Analysis!$F$2:$F$8,"Not Found")</f>
        <v>Not Found</v>
      </c>
    </row>
    <row r="104" spans="1:20" hidden="1" x14ac:dyDescent="0.3">
      <c r="A104">
        <v>1</v>
      </c>
      <c r="B104" s="1">
        <v>46109</v>
      </c>
      <c r="C104" t="s">
        <v>162</v>
      </c>
      <c r="D104" t="s">
        <v>163</v>
      </c>
      <c r="E104" t="s">
        <v>25</v>
      </c>
      <c r="F104" t="s">
        <v>24</v>
      </c>
      <c r="G104">
        <v>1</v>
      </c>
      <c r="H104">
        <v>16.2</v>
      </c>
      <c r="I104" t="s">
        <v>173</v>
      </c>
      <c r="J104" t="s">
        <v>171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83</v>
      </c>
      <c r="R104" t="s">
        <v>83</v>
      </c>
      <c r="S104" t="s">
        <v>83</v>
      </c>
      <c r="T104" t="str">
        <f>_xlfn.XLOOKUP(A104,MI_Match_Analysis!$A$2:$A$8,MI_Match_Analysis!$F$2:$F$8,"Not Found")</f>
        <v>Not Found</v>
      </c>
    </row>
    <row r="105" spans="1:20" hidden="1" x14ac:dyDescent="0.3">
      <c r="A105">
        <v>1</v>
      </c>
      <c r="B105" s="1">
        <v>46109</v>
      </c>
      <c r="C105" t="s">
        <v>162</v>
      </c>
      <c r="D105" t="s">
        <v>163</v>
      </c>
      <c r="E105" t="s">
        <v>25</v>
      </c>
      <c r="F105" t="s">
        <v>24</v>
      </c>
      <c r="G105">
        <v>1</v>
      </c>
      <c r="H105">
        <v>16.3</v>
      </c>
      <c r="I105" t="s">
        <v>174</v>
      </c>
      <c r="J105" t="s">
        <v>171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83</v>
      </c>
      <c r="R105" t="s">
        <v>83</v>
      </c>
      <c r="S105" t="s">
        <v>83</v>
      </c>
      <c r="T105" t="str">
        <f>_xlfn.XLOOKUP(A105,MI_Match_Analysis!$A$2:$A$8,MI_Match_Analysis!$F$2:$F$8,"Not Found")</f>
        <v>Not Found</v>
      </c>
    </row>
    <row r="106" spans="1:20" hidden="1" x14ac:dyDescent="0.3">
      <c r="A106">
        <v>1</v>
      </c>
      <c r="B106" s="1">
        <v>46109</v>
      </c>
      <c r="C106" t="s">
        <v>162</v>
      </c>
      <c r="D106" t="s">
        <v>163</v>
      </c>
      <c r="E106" t="s">
        <v>25</v>
      </c>
      <c r="F106" t="s">
        <v>24</v>
      </c>
      <c r="G106">
        <v>1</v>
      </c>
      <c r="H106">
        <v>16.399999999999999</v>
      </c>
      <c r="I106" t="s">
        <v>173</v>
      </c>
      <c r="J106" t="s">
        <v>171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83</v>
      </c>
      <c r="R106" t="s">
        <v>83</v>
      </c>
      <c r="S106" t="s">
        <v>83</v>
      </c>
      <c r="T106" t="str">
        <f>_xlfn.XLOOKUP(A106,MI_Match_Analysis!$A$2:$A$8,MI_Match_Analysis!$F$2:$F$8,"Not Found")</f>
        <v>Not Found</v>
      </c>
    </row>
    <row r="107" spans="1:20" hidden="1" x14ac:dyDescent="0.3">
      <c r="A107">
        <v>1</v>
      </c>
      <c r="B107" s="1">
        <v>46109</v>
      </c>
      <c r="C107" t="s">
        <v>162</v>
      </c>
      <c r="D107" t="s">
        <v>163</v>
      </c>
      <c r="E107" t="s">
        <v>25</v>
      </c>
      <c r="F107" t="s">
        <v>24</v>
      </c>
      <c r="G107">
        <v>1</v>
      </c>
      <c r="H107">
        <v>16.5</v>
      </c>
      <c r="I107" t="s">
        <v>174</v>
      </c>
      <c r="J107" t="s">
        <v>171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 t="s">
        <v>83</v>
      </c>
      <c r="R107" t="s">
        <v>83</v>
      </c>
      <c r="S107" t="s">
        <v>83</v>
      </c>
      <c r="T107" t="str">
        <f>_xlfn.XLOOKUP(A107,MI_Match_Analysis!$A$2:$A$8,MI_Match_Analysis!$F$2:$F$8,"Not Found")</f>
        <v>Not Found</v>
      </c>
    </row>
    <row r="108" spans="1:20" hidden="1" x14ac:dyDescent="0.3">
      <c r="A108">
        <v>1</v>
      </c>
      <c r="B108" s="1">
        <v>46109</v>
      </c>
      <c r="C108" t="s">
        <v>162</v>
      </c>
      <c r="D108" t="s">
        <v>163</v>
      </c>
      <c r="E108" t="s">
        <v>25</v>
      </c>
      <c r="F108" t="s">
        <v>24</v>
      </c>
      <c r="G108">
        <v>1</v>
      </c>
      <c r="H108">
        <v>16.5</v>
      </c>
      <c r="I108" t="s">
        <v>174</v>
      </c>
      <c r="J108" t="s">
        <v>171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83</v>
      </c>
      <c r="R108" t="s">
        <v>83</v>
      </c>
      <c r="S108" t="s">
        <v>83</v>
      </c>
      <c r="T108" t="str">
        <f>_xlfn.XLOOKUP(A108,MI_Match_Analysis!$A$2:$A$8,MI_Match_Analysis!$F$2:$F$8,"Not Found")</f>
        <v>Not Found</v>
      </c>
    </row>
    <row r="109" spans="1:20" hidden="1" x14ac:dyDescent="0.3">
      <c r="A109">
        <v>1</v>
      </c>
      <c r="B109" s="1">
        <v>46109</v>
      </c>
      <c r="C109" t="s">
        <v>162</v>
      </c>
      <c r="D109" t="s">
        <v>163</v>
      </c>
      <c r="E109" t="s">
        <v>25</v>
      </c>
      <c r="F109" t="s">
        <v>24</v>
      </c>
      <c r="G109">
        <v>1</v>
      </c>
      <c r="H109">
        <v>16.600000000000001</v>
      </c>
      <c r="I109" t="s">
        <v>174</v>
      </c>
      <c r="J109" t="s">
        <v>171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165</v>
      </c>
      <c r="R109" t="s">
        <v>174</v>
      </c>
      <c r="S109" t="s">
        <v>144</v>
      </c>
      <c r="T109" t="str">
        <f>_xlfn.XLOOKUP(A109,MI_Match_Analysis!$A$2:$A$8,MI_Match_Analysis!$F$2:$F$8,"Not Found")</f>
        <v>Not Found</v>
      </c>
    </row>
    <row r="110" spans="1:20" hidden="1" x14ac:dyDescent="0.3">
      <c r="A110">
        <v>1</v>
      </c>
      <c r="B110" s="1">
        <v>46109</v>
      </c>
      <c r="C110" t="s">
        <v>162</v>
      </c>
      <c r="D110" t="s">
        <v>163</v>
      </c>
      <c r="E110" t="s">
        <v>25</v>
      </c>
      <c r="F110" t="s">
        <v>24</v>
      </c>
      <c r="G110">
        <v>1</v>
      </c>
      <c r="H110">
        <v>17.100000000000001</v>
      </c>
      <c r="I110" t="s">
        <v>173</v>
      </c>
      <c r="J110" t="s">
        <v>80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83</v>
      </c>
      <c r="R110" t="s">
        <v>83</v>
      </c>
      <c r="S110" t="s">
        <v>83</v>
      </c>
      <c r="T110" t="str">
        <f>_xlfn.XLOOKUP(A110,MI_Match_Analysis!$A$2:$A$8,MI_Match_Analysis!$F$2:$F$8,"Not Found")</f>
        <v>Not Found</v>
      </c>
    </row>
    <row r="111" spans="1:20" hidden="1" x14ac:dyDescent="0.3">
      <c r="A111">
        <v>1</v>
      </c>
      <c r="B111" s="1">
        <v>46109</v>
      </c>
      <c r="C111" t="s">
        <v>162</v>
      </c>
      <c r="D111" t="s">
        <v>163</v>
      </c>
      <c r="E111" t="s">
        <v>25</v>
      </c>
      <c r="F111" t="s">
        <v>24</v>
      </c>
      <c r="G111">
        <v>1</v>
      </c>
      <c r="H111">
        <v>17.2</v>
      </c>
      <c r="I111" t="s">
        <v>173</v>
      </c>
      <c r="J111" t="s">
        <v>80</v>
      </c>
      <c r="K111">
        <v>4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83</v>
      </c>
      <c r="R111" t="s">
        <v>83</v>
      </c>
      <c r="S111" t="s">
        <v>83</v>
      </c>
      <c r="T111" t="str">
        <f>_xlfn.XLOOKUP(A111,MI_Match_Analysis!$A$2:$A$8,MI_Match_Analysis!$F$2:$F$8,"Not Found")</f>
        <v>Not Found</v>
      </c>
    </row>
    <row r="112" spans="1:20" hidden="1" x14ac:dyDescent="0.3">
      <c r="A112">
        <v>1</v>
      </c>
      <c r="B112" s="1">
        <v>46109</v>
      </c>
      <c r="C112" t="s">
        <v>162</v>
      </c>
      <c r="D112" t="s">
        <v>163</v>
      </c>
      <c r="E112" t="s">
        <v>25</v>
      </c>
      <c r="F112" t="s">
        <v>24</v>
      </c>
      <c r="G112">
        <v>1</v>
      </c>
      <c r="H112">
        <v>17.3</v>
      </c>
      <c r="I112" t="s">
        <v>173</v>
      </c>
      <c r="J112" t="s">
        <v>80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83</v>
      </c>
      <c r="R112" t="s">
        <v>83</v>
      </c>
      <c r="S112" t="s">
        <v>83</v>
      </c>
      <c r="T112" t="str">
        <f>_xlfn.XLOOKUP(A112,MI_Match_Analysis!$A$2:$A$8,MI_Match_Analysis!$F$2:$F$8,"Not Found")</f>
        <v>Not Found</v>
      </c>
    </row>
    <row r="113" spans="1:20" hidden="1" x14ac:dyDescent="0.3">
      <c r="A113">
        <v>1</v>
      </c>
      <c r="B113" s="1">
        <v>46109</v>
      </c>
      <c r="C113" t="s">
        <v>162</v>
      </c>
      <c r="D113" t="s">
        <v>163</v>
      </c>
      <c r="E113" t="s">
        <v>25</v>
      </c>
      <c r="F113" t="s">
        <v>24</v>
      </c>
      <c r="G113">
        <v>1</v>
      </c>
      <c r="H113">
        <v>17.399999999999999</v>
      </c>
      <c r="I113" t="s">
        <v>175</v>
      </c>
      <c r="J113" t="s">
        <v>80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83</v>
      </c>
      <c r="R113" t="s">
        <v>83</v>
      </c>
      <c r="S113" t="s">
        <v>83</v>
      </c>
      <c r="T113" t="str">
        <f>_xlfn.XLOOKUP(A113,MI_Match_Analysis!$A$2:$A$8,MI_Match_Analysis!$F$2:$F$8,"Not Found")</f>
        <v>Not Found</v>
      </c>
    </row>
    <row r="114" spans="1:20" hidden="1" x14ac:dyDescent="0.3">
      <c r="A114">
        <v>1</v>
      </c>
      <c r="B114" s="1">
        <v>46109</v>
      </c>
      <c r="C114" t="s">
        <v>162</v>
      </c>
      <c r="D114" t="s">
        <v>163</v>
      </c>
      <c r="E114" t="s">
        <v>25</v>
      </c>
      <c r="F114" t="s">
        <v>24</v>
      </c>
      <c r="G114">
        <v>1</v>
      </c>
      <c r="H114">
        <v>17.5</v>
      </c>
      <c r="I114" t="s">
        <v>175</v>
      </c>
      <c r="J114" t="s">
        <v>80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165</v>
      </c>
      <c r="R114" t="s">
        <v>175</v>
      </c>
      <c r="S114" t="s">
        <v>144</v>
      </c>
      <c r="T114" t="str">
        <f>_xlfn.XLOOKUP(A114,MI_Match_Analysis!$A$2:$A$8,MI_Match_Analysis!$F$2:$F$8,"Not Found")</f>
        <v>Not Found</v>
      </c>
    </row>
    <row r="115" spans="1:20" hidden="1" x14ac:dyDescent="0.3">
      <c r="A115">
        <v>1</v>
      </c>
      <c r="B115" s="1">
        <v>46109</v>
      </c>
      <c r="C115" t="s">
        <v>162</v>
      </c>
      <c r="D115" t="s">
        <v>163</v>
      </c>
      <c r="E115" t="s">
        <v>25</v>
      </c>
      <c r="F115" t="s">
        <v>24</v>
      </c>
      <c r="G115">
        <v>1</v>
      </c>
      <c r="H115">
        <v>17.600000000000001</v>
      </c>
      <c r="I115" t="s">
        <v>176</v>
      </c>
      <c r="J115" t="s">
        <v>80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83</v>
      </c>
      <c r="R115" t="s">
        <v>83</v>
      </c>
      <c r="S115" t="s">
        <v>83</v>
      </c>
      <c r="T115" t="str">
        <f>_xlfn.XLOOKUP(A115,MI_Match_Analysis!$A$2:$A$8,MI_Match_Analysis!$F$2:$F$8,"Not Found")</f>
        <v>Not Found</v>
      </c>
    </row>
    <row r="116" spans="1:20" hidden="1" x14ac:dyDescent="0.3">
      <c r="A116">
        <v>1</v>
      </c>
      <c r="B116" s="1">
        <v>46109</v>
      </c>
      <c r="C116" t="s">
        <v>162</v>
      </c>
      <c r="D116" t="s">
        <v>163</v>
      </c>
      <c r="E116" t="s">
        <v>25</v>
      </c>
      <c r="F116" t="s">
        <v>24</v>
      </c>
      <c r="G116">
        <v>1</v>
      </c>
      <c r="H116">
        <v>18.100000000000001</v>
      </c>
      <c r="I116" t="s">
        <v>176</v>
      </c>
      <c r="J116" t="s">
        <v>171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83</v>
      </c>
      <c r="R116" t="s">
        <v>83</v>
      </c>
      <c r="S116" t="s">
        <v>83</v>
      </c>
      <c r="T116" t="str">
        <f>_xlfn.XLOOKUP(A116,MI_Match_Analysis!$A$2:$A$8,MI_Match_Analysis!$F$2:$F$8,"Not Found")</f>
        <v>Not Found</v>
      </c>
    </row>
    <row r="117" spans="1:20" hidden="1" x14ac:dyDescent="0.3">
      <c r="A117">
        <v>1</v>
      </c>
      <c r="B117" s="1">
        <v>46109</v>
      </c>
      <c r="C117" t="s">
        <v>162</v>
      </c>
      <c r="D117" t="s">
        <v>163</v>
      </c>
      <c r="E117" t="s">
        <v>25</v>
      </c>
      <c r="F117" t="s">
        <v>24</v>
      </c>
      <c r="G117">
        <v>1</v>
      </c>
      <c r="H117">
        <v>18.2</v>
      </c>
      <c r="I117" t="s">
        <v>173</v>
      </c>
      <c r="J117" t="s">
        <v>171</v>
      </c>
      <c r="K117">
        <v>6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83</v>
      </c>
      <c r="R117" t="s">
        <v>83</v>
      </c>
      <c r="S117" t="s">
        <v>83</v>
      </c>
      <c r="T117" t="str">
        <f>_xlfn.XLOOKUP(A117,MI_Match_Analysis!$A$2:$A$8,MI_Match_Analysis!$F$2:$F$8,"Not Found")</f>
        <v>Not Found</v>
      </c>
    </row>
    <row r="118" spans="1:20" hidden="1" x14ac:dyDescent="0.3">
      <c r="A118">
        <v>1</v>
      </c>
      <c r="B118" s="1">
        <v>46109</v>
      </c>
      <c r="C118" t="s">
        <v>162</v>
      </c>
      <c r="D118" t="s">
        <v>163</v>
      </c>
      <c r="E118" t="s">
        <v>25</v>
      </c>
      <c r="F118" t="s">
        <v>24</v>
      </c>
      <c r="G118">
        <v>1</v>
      </c>
      <c r="H118">
        <v>18.3</v>
      </c>
      <c r="I118" t="s">
        <v>173</v>
      </c>
      <c r="J118" t="s">
        <v>171</v>
      </c>
      <c r="K118">
        <v>4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83</v>
      </c>
      <c r="R118" t="s">
        <v>83</v>
      </c>
      <c r="S118" t="s">
        <v>83</v>
      </c>
      <c r="T118" t="str">
        <f>_xlfn.XLOOKUP(A118,MI_Match_Analysis!$A$2:$A$8,MI_Match_Analysis!$F$2:$F$8,"Not Found")</f>
        <v>Not Found</v>
      </c>
    </row>
    <row r="119" spans="1:20" hidden="1" x14ac:dyDescent="0.3">
      <c r="A119">
        <v>1</v>
      </c>
      <c r="B119" s="1">
        <v>46109</v>
      </c>
      <c r="C119" t="s">
        <v>162</v>
      </c>
      <c r="D119" t="s">
        <v>163</v>
      </c>
      <c r="E119" t="s">
        <v>25</v>
      </c>
      <c r="F119" t="s">
        <v>24</v>
      </c>
      <c r="G119">
        <v>1</v>
      </c>
      <c r="H119">
        <v>18.399999999999999</v>
      </c>
      <c r="I119" t="s">
        <v>173</v>
      </c>
      <c r="J119" t="s">
        <v>171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83</v>
      </c>
      <c r="R119" t="s">
        <v>83</v>
      </c>
      <c r="S119" t="s">
        <v>83</v>
      </c>
      <c r="T119" t="str">
        <f>_xlfn.XLOOKUP(A119,MI_Match_Analysis!$A$2:$A$8,MI_Match_Analysis!$F$2:$F$8,"Not Found")</f>
        <v>Not Found</v>
      </c>
    </row>
    <row r="120" spans="1:20" hidden="1" x14ac:dyDescent="0.3">
      <c r="A120">
        <v>1</v>
      </c>
      <c r="B120" s="1">
        <v>46109</v>
      </c>
      <c r="C120" t="s">
        <v>162</v>
      </c>
      <c r="D120" t="s">
        <v>163</v>
      </c>
      <c r="E120" t="s">
        <v>25</v>
      </c>
      <c r="F120" t="s">
        <v>24</v>
      </c>
      <c r="G120">
        <v>1</v>
      </c>
      <c r="H120">
        <v>18.5</v>
      </c>
      <c r="I120" t="s">
        <v>173</v>
      </c>
      <c r="J120" t="s">
        <v>171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83</v>
      </c>
      <c r="R120" t="s">
        <v>83</v>
      </c>
      <c r="S120" t="s">
        <v>83</v>
      </c>
      <c r="T120" t="str">
        <f>_xlfn.XLOOKUP(A120,MI_Match_Analysis!$A$2:$A$8,MI_Match_Analysis!$F$2:$F$8,"Not Found")</f>
        <v>Not Found</v>
      </c>
    </row>
    <row r="121" spans="1:20" hidden="1" x14ac:dyDescent="0.3">
      <c r="A121">
        <v>1</v>
      </c>
      <c r="B121" s="1">
        <v>46109</v>
      </c>
      <c r="C121" t="s">
        <v>162</v>
      </c>
      <c r="D121" t="s">
        <v>163</v>
      </c>
      <c r="E121" t="s">
        <v>25</v>
      </c>
      <c r="F121" t="s">
        <v>24</v>
      </c>
      <c r="G121">
        <v>1</v>
      </c>
      <c r="H121">
        <v>18.600000000000001</v>
      </c>
      <c r="I121" t="s">
        <v>173</v>
      </c>
      <c r="J121" t="s">
        <v>171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165</v>
      </c>
      <c r="R121" t="s">
        <v>173</v>
      </c>
      <c r="S121" t="s">
        <v>112</v>
      </c>
      <c r="T121" t="str">
        <f>_xlfn.XLOOKUP(A121,MI_Match_Analysis!$A$2:$A$8,MI_Match_Analysis!$F$2:$F$8,"Not Found")</f>
        <v>Not Found</v>
      </c>
    </row>
    <row r="122" spans="1:20" hidden="1" x14ac:dyDescent="0.3">
      <c r="A122">
        <v>1</v>
      </c>
      <c r="B122" s="1">
        <v>46109</v>
      </c>
      <c r="C122" t="s">
        <v>162</v>
      </c>
      <c r="D122" t="s">
        <v>163</v>
      </c>
      <c r="E122" t="s">
        <v>25</v>
      </c>
      <c r="F122" t="s">
        <v>24</v>
      </c>
      <c r="G122">
        <v>1</v>
      </c>
      <c r="H122">
        <v>19.100000000000001</v>
      </c>
      <c r="I122" t="s">
        <v>176</v>
      </c>
      <c r="J122" t="s">
        <v>80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83</v>
      </c>
      <c r="R122" t="s">
        <v>83</v>
      </c>
      <c r="S122" t="s">
        <v>83</v>
      </c>
      <c r="T122" t="str">
        <f>_xlfn.XLOOKUP(A122,MI_Match_Analysis!$A$2:$A$8,MI_Match_Analysis!$F$2:$F$8,"Not Found")</f>
        <v>Not Found</v>
      </c>
    </row>
    <row r="123" spans="1:20" hidden="1" x14ac:dyDescent="0.3">
      <c r="A123">
        <v>1</v>
      </c>
      <c r="B123" s="1">
        <v>46109</v>
      </c>
      <c r="C123" t="s">
        <v>162</v>
      </c>
      <c r="D123" t="s">
        <v>163</v>
      </c>
      <c r="E123" t="s">
        <v>25</v>
      </c>
      <c r="F123" t="s">
        <v>24</v>
      </c>
      <c r="G123">
        <v>1</v>
      </c>
      <c r="H123">
        <v>19.2</v>
      </c>
      <c r="I123" t="s">
        <v>176</v>
      </c>
      <c r="J123" t="s">
        <v>80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83</v>
      </c>
      <c r="R123" t="s">
        <v>83</v>
      </c>
      <c r="S123" t="s">
        <v>83</v>
      </c>
      <c r="T123" t="str">
        <f>_xlfn.XLOOKUP(A123,MI_Match_Analysis!$A$2:$A$8,MI_Match_Analysis!$F$2:$F$8,"Not Found")</f>
        <v>Not Found</v>
      </c>
    </row>
    <row r="124" spans="1:20" hidden="1" x14ac:dyDescent="0.3">
      <c r="A124">
        <v>1</v>
      </c>
      <c r="B124" s="1">
        <v>46109</v>
      </c>
      <c r="C124" t="s">
        <v>162</v>
      </c>
      <c r="D124" t="s">
        <v>163</v>
      </c>
      <c r="E124" t="s">
        <v>25</v>
      </c>
      <c r="F124" t="s">
        <v>24</v>
      </c>
      <c r="G124">
        <v>1</v>
      </c>
      <c r="H124">
        <v>19.3</v>
      </c>
      <c r="I124" t="s">
        <v>176</v>
      </c>
      <c r="J124" t="s">
        <v>80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 t="s">
        <v>83</v>
      </c>
      <c r="R124" t="s">
        <v>83</v>
      </c>
      <c r="S124" t="s">
        <v>83</v>
      </c>
      <c r="T124" t="str">
        <f>_xlfn.XLOOKUP(A124,MI_Match_Analysis!$A$2:$A$8,MI_Match_Analysis!$F$2:$F$8,"Not Found")</f>
        <v>Not Found</v>
      </c>
    </row>
    <row r="125" spans="1:20" hidden="1" x14ac:dyDescent="0.3">
      <c r="A125">
        <v>1</v>
      </c>
      <c r="B125" s="1">
        <v>46109</v>
      </c>
      <c r="C125" t="s">
        <v>162</v>
      </c>
      <c r="D125" t="s">
        <v>163</v>
      </c>
      <c r="E125" t="s">
        <v>25</v>
      </c>
      <c r="F125" t="s">
        <v>24</v>
      </c>
      <c r="G125">
        <v>1</v>
      </c>
      <c r="H125">
        <v>19.399999999999999</v>
      </c>
      <c r="I125" t="s">
        <v>177</v>
      </c>
      <c r="J125" t="s">
        <v>80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83</v>
      </c>
      <c r="R125" t="s">
        <v>83</v>
      </c>
      <c r="S125" t="s">
        <v>83</v>
      </c>
      <c r="T125" t="str">
        <f>_xlfn.XLOOKUP(A125,MI_Match_Analysis!$A$2:$A$8,MI_Match_Analysis!$F$2:$F$8,"Not Found")</f>
        <v>Not Found</v>
      </c>
    </row>
    <row r="126" spans="1:20" hidden="1" x14ac:dyDescent="0.3">
      <c r="A126">
        <v>1</v>
      </c>
      <c r="B126" s="1">
        <v>46109</v>
      </c>
      <c r="C126" t="s">
        <v>162</v>
      </c>
      <c r="D126" t="s">
        <v>163</v>
      </c>
      <c r="E126" t="s">
        <v>25</v>
      </c>
      <c r="F126" t="s">
        <v>24</v>
      </c>
      <c r="G126">
        <v>1</v>
      </c>
      <c r="H126">
        <v>19.5</v>
      </c>
      <c r="I126" t="s">
        <v>177</v>
      </c>
      <c r="J126" t="s">
        <v>80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83</v>
      </c>
      <c r="R126" t="s">
        <v>83</v>
      </c>
      <c r="S126" t="s">
        <v>83</v>
      </c>
      <c r="T126" t="str">
        <f>_xlfn.XLOOKUP(A126,MI_Match_Analysis!$A$2:$A$8,MI_Match_Analysis!$F$2:$F$8,"Not Found")</f>
        <v>Not Found</v>
      </c>
    </row>
    <row r="127" spans="1:20" hidden="1" x14ac:dyDescent="0.3">
      <c r="A127">
        <v>1</v>
      </c>
      <c r="B127" s="1">
        <v>46109</v>
      </c>
      <c r="C127" t="s">
        <v>162</v>
      </c>
      <c r="D127" t="s">
        <v>163</v>
      </c>
      <c r="E127" t="s">
        <v>25</v>
      </c>
      <c r="F127" t="s">
        <v>24</v>
      </c>
      <c r="G127">
        <v>1</v>
      </c>
      <c r="H127">
        <v>19.600000000000001</v>
      </c>
      <c r="I127" t="s">
        <v>177</v>
      </c>
      <c r="J127" t="s">
        <v>80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83</v>
      </c>
      <c r="R127" t="s">
        <v>83</v>
      </c>
      <c r="S127" t="s">
        <v>83</v>
      </c>
      <c r="T127" t="str">
        <f>_xlfn.XLOOKUP(A127,MI_Match_Analysis!$A$2:$A$8,MI_Match_Analysis!$F$2:$F$8,"Not Found")</f>
        <v>Not Found</v>
      </c>
    </row>
    <row r="128" spans="1:20" hidden="1" x14ac:dyDescent="0.3">
      <c r="A128">
        <v>1</v>
      </c>
      <c r="B128" s="1">
        <v>46109</v>
      </c>
      <c r="C128" t="s">
        <v>162</v>
      </c>
      <c r="D128" t="s">
        <v>163</v>
      </c>
      <c r="E128" t="s">
        <v>24</v>
      </c>
      <c r="F128" t="s">
        <v>25</v>
      </c>
      <c r="G128">
        <v>2</v>
      </c>
      <c r="H128">
        <v>0.1</v>
      </c>
      <c r="I128" t="s">
        <v>103</v>
      </c>
      <c r="J128" t="s">
        <v>168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83</v>
      </c>
      <c r="R128" t="s">
        <v>83</v>
      </c>
      <c r="S128" t="s">
        <v>83</v>
      </c>
      <c r="T128" t="str">
        <f>_xlfn.XLOOKUP(A128,MI_Match_Analysis!$A$2:$A$8,MI_Match_Analysis!$F$2:$F$8,"Not Found")</f>
        <v>Not Found</v>
      </c>
    </row>
    <row r="129" spans="1:20" hidden="1" x14ac:dyDescent="0.3">
      <c r="A129">
        <v>1</v>
      </c>
      <c r="B129" s="1">
        <v>46109</v>
      </c>
      <c r="C129" t="s">
        <v>162</v>
      </c>
      <c r="D129" t="s">
        <v>163</v>
      </c>
      <c r="E129" t="s">
        <v>24</v>
      </c>
      <c r="F129" t="s">
        <v>25</v>
      </c>
      <c r="G129">
        <v>2</v>
      </c>
      <c r="H129">
        <v>0.2</v>
      </c>
      <c r="I129" t="s">
        <v>103</v>
      </c>
      <c r="J129" t="s">
        <v>168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83</v>
      </c>
      <c r="R129" t="s">
        <v>83</v>
      </c>
      <c r="S129" t="s">
        <v>83</v>
      </c>
      <c r="T129" t="str">
        <f>_xlfn.XLOOKUP(A129,MI_Match_Analysis!$A$2:$A$8,MI_Match_Analysis!$F$2:$F$8,"Not Found")</f>
        <v>Not Found</v>
      </c>
    </row>
    <row r="130" spans="1:20" hidden="1" x14ac:dyDescent="0.3">
      <c r="A130">
        <v>1</v>
      </c>
      <c r="B130" s="1">
        <v>46109</v>
      </c>
      <c r="C130" t="s">
        <v>162</v>
      </c>
      <c r="D130" t="s">
        <v>163</v>
      </c>
      <c r="E130" t="s">
        <v>24</v>
      </c>
      <c r="F130" t="s">
        <v>25</v>
      </c>
      <c r="G130">
        <v>2</v>
      </c>
      <c r="H130">
        <v>0.3</v>
      </c>
      <c r="I130" t="s">
        <v>103</v>
      </c>
      <c r="J130" t="s">
        <v>168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83</v>
      </c>
      <c r="R130" t="s">
        <v>83</v>
      </c>
      <c r="S130" t="s">
        <v>83</v>
      </c>
      <c r="T130" t="str">
        <f>_xlfn.XLOOKUP(A130,MI_Match_Analysis!$A$2:$A$8,MI_Match_Analysis!$F$2:$F$8,"Not Found")</f>
        <v>Not Found</v>
      </c>
    </row>
    <row r="131" spans="1:20" hidden="1" x14ac:dyDescent="0.3">
      <c r="A131">
        <v>1</v>
      </c>
      <c r="B131" s="1">
        <v>46109</v>
      </c>
      <c r="C131" t="s">
        <v>162</v>
      </c>
      <c r="D131" t="s">
        <v>163</v>
      </c>
      <c r="E131" t="s">
        <v>24</v>
      </c>
      <c r="F131" t="s">
        <v>25</v>
      </c>
      <c r="G131">
        <v>2</v>
      </c>
      <c r="H131">
        <v>0.4</v>
      </c>
      <c r="I131" t="s">
        <v>103</v>
      </c>
      <c r="J131" t="s">
        <v>168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83</v>
      </c>
      <c r="R131" t="s">
        <v>83</v>
      </c>
      <c r="S131" t="s">
        <v>83</v>
      </c>
      <c r="T131" t="str">
        <f>_xlfn.XLOOKUP(A131,MI_Match_Analysis!$A$2:$A$8,MI_Match_Analysis!$F$2:$F$8,"Not Found")</f>
        <v>Not Found</v>
      </c>
    </row>
    <row r="132" spans="1:20" hidden="1" x14ac:dyDescent="0.3">
      <c r="A132">
        <v>1</v>
      </c>
      <c r="B132" s="1">
        <v>46109</v>
      </c>
      <c r="C132" t="s">
        <v>162</v>
      </c>
      <c r="D132" t="s">
        <v>163</v>
      </c>
      <c r="E132" t="s">
        <v>24</v>
      </c>
      <c r="F132" t="s">
        <v>25</v>
      </c>
      <c r="G132">
        <v>2</v>
      </c>
      <c r="H132">
        <v>0.5</v>
      </c>
      <c r="I132" t="s">
        <v>103</v>
      </c>
      <c r="J132" t="s">
        <v>168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83</v>
      </c>
      <c r="R132" t="s">
        <v>83</v>
      </c>
      <c r="S132" t="s">
        <v>83</v>
      </c>
      <c r="T132" t="str">
        <f>_xlfn.XLOOKUP(A132,MI_Match_Analysis!$A$2:$A$8,MI_Match_Analysis!$F$2:$F$8,"Not Found")</f>
        <v>Not Found</v>
      </c>
    </row>
    <row r="133" spans="1:20" hidden="1" x14ac:dyDescent="0.3">
      <c r="A133">
        <v>1</v>
      </c>
      <c r="B133" s="1">
        <v>46109</v>
      </c>
      <c r="C133" t="s">
        <v>162</v>
      </c>
      <c r="D133" t="s">
        <v>163</v>
      </c>
      <c r="E133" t="s">
        <v>24</v>
      </c>
      <c r="F133" t="s">
        <v>25</v>
      </c>
      <c r="G133">
        <v>2</v>
      </c>
      <c r="H133">
        <v>0.6</v>
      </c>
      <c r="I133" t="s">
        <v>103</v>
      </c>
      <c r="J133" t="s">
        <v>168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 t="s">
        <v>83</v>
      </c>
      <c r="R133" t="s">
        <v>83</v>
      </c>
      <c r="S133" t="s">
        <v>83</v>
      </c>
      <c r="T133" t="str">
        <f>_xlfn.XLOOKUP(A133,MI_Match_Analysis!$A$2:$A$8,MI_Match_Analysis!$F$2:$F$8,"Not Found")</f>
        <v>Not Found</v>
      </c>
    </row>
    <row r="134" spans="1:20" hidden="1" x14ac:dyDescent="0.3">
      <c r="A134">
        <v>1</v>
      </c>
      <c r="B134" s="1">
        <v>46109</v>
      </c>
      <c r="C134" t="s">
        <v>162</v>
      </c>
      <c r="D134" t="s">
        <v>163</v>
      </c>
      <c r="E134" t="s">
        <v>24</v>
      </c>
      <c r="F134" t="s">
        <v>25</v>
      </c>
      <c r="G134">
        <v>2</v>
      </c>
      <c r="H134">
        <v>1.1000000000000001</v>
      </c>
      <c r="I134" t="s">
        <v>103</v>
      </c>
      <c r="J134" t="s">
        <v>177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165</v>
      </c>
      <c r="R134" t="s">
        <v>103</v>
      </c>
      <c r="S134" t="s">
        <v>170</v>
      </c>
      <c r="T134" t="str">
        <f>_xlfn.XLOOKUP(A134,MI_Match_Analysis!$A$2:$A$8,MI_Match_Analysis!$F$2:$F$8,"Not Found")</f>
        <v>Not Found</v>
      </c>
    </row>
    <row r="135" spans="1:20" hidden="1" x14ac:dyDescent="0.3">
      <c r="A135">
        <v>1</v>
      </c>
      <c r="B135" s="1">
        <v>46109</v>
      </c>
      <c r="C135" t="s">
        <v>162</v>
      </c>
      <c r="D135" t="s">
        <v>163</v>
      </c>
      <c r="E135" t="s">
        <v>24</v>
      </c>
      <c r="F135" t="s">
        <v>25</v>
      </c>
      <c r="G135">
        <v>2</v>
      </c>
      <c r="H135">
        <v>1.2</v>
      </c>
      <c r="I135" t="s">
        <v>144</v>
      </c>
      <c r="J135" t="s">
        <v>177</v>
      </c>
      <c r="K135">
        <v>6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83</v>
      </c>
      <c r="R135" t="s">
        <v>83</v>
      </c>
      <c r="S135" t="s">
        <v>83</v>
      </c>
      <c r="T135" t="str">
        <f>_xlfn.XLOOKUP(A135,MI_Match_Analysis!$A$2:$A$8,MI_Match_Analysis!$F$2:$F$8,"Not Found")</f>
        <v>Not Found</v>
      </c>
    </row>
    <row r="136" spans="1:20" hidden="1" x14ac:dyDescent="0.3">
      <c r="A136">
        <v>1</v>
      </c>
      <c r="B136" s="1">
        <v>46109</v>
      </c>
      <c r="C136" t="s">
        <v>162</v>
      </c>
      <c r="D136" t="s">
        <v>163</v>
      </c>
      <c r="E136" t="s">
        <v>24</v>
      </c>
      <c r="F136" t="s">
        <v>25</v>
      </c>
      <c r="G136">
        <v>2</v>
      </c>
      <c r="H136">
        <v>1.3</v>
      </c>
      <c r="I136" t="s">
        <v>144</v>
      </c>
      <c r="J136" t="s">
        <v>177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83</v>
      </c>
      <c r="R136" t="s">
        <v>83</v>
      </c>
      <c r="S136" t="s">
        <v>83</v>
      </c>
      <c r="T136" t="str">
        <f>_xlfn.XLOOKUP(A136,MI_Match_Analysis!$A$2:$A$8,MI_Match_Analysis!$F$2:$F$8,"Not Found")</f>
        <v>Not Found</v>
      </c>
    </row>
    <row r="137" spans="1:20" hidden="1" x14ac:dyDescent="0.3">
      <c r="A137">
        <v>1</v>
      </c>
      <c r="B137" s="1">
        <v>46109</v>
      </c>
      <c r="C137" t="s">
        <v>162</v>
      </c>
      <c r="D137" t="s">
        <v>163</v>
      </c>
      <c r="E137" t="s">
        <v>24</v>
      </c>
      <c r="F137" t="s">
        <v>25</v>
      </c>
      <c r="G137">
        <v>2</v>
      </c>
      <c r="H137">
        <v>1.4</v>
      </c>
      <c r="I137" t="s">
        <v>112</v>
      </c>
      <c r="J137" t="s">
        <v>177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83</v>
      </c>
      <c r="R137" t="s">
        <v>83</v>
      </c>
      <c r="S137" t="s">
        <v>83</v>
      </c>
      <c r="T137" t="str">
        <f>_xlfn.XLOOKUP(A137,MI_Match_Analysis!$A$2:$A$8,MI_Match_Analysis!$F$2:$F$8,"Not Found")</f>
        <v>Not Found</v>
      </c>
    </row>
    <row r="138" spans="1:20" hidden="1" x14ac:dyDescent="0.3">
      <c r="A138">
        <v>1</v>
      </c>
      <c r="B138" s="1">
        <v>46109</v>
      </c>
      <c r="C138" t="s">
        <v>162</v>
      </c>
      <c r="D138" t="s">
        <v>163</v>
      </c>
      <c r="E138" t="s">
        <v>24</v>
      </c>
      <c r="F138" t="s">
        <v>25</v>
      </c>
      <c r="G138">
        <v>2</v>
      </c>
      <c r="H138">
        <v>1.5</v>
      </c>
      <c r="I138" t="s">
        <v>112</v>
      </c>
      <c r="J138" t="s">
        <v>177</v>
      </c>
      <c r="K138">
        <v>4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83</v>
      </c>
      <c r="R138" t="s">
        <v>83</v>
      </c>
      <c r="S138" t="s">
        <v>83</v>
      </c>
      <c r="T138" t="str">
        <f>_xlfn.XLOOKUP(A138,MI_Match_Analysis!$A$2:$A$8,MI_Match_Analysis!$F$2:$F$8,"Not Found")</f>
        <v>Not Found</v>
      </c>
    </row>
    <row r="139" spans="1:20" hidden="1" x14ac:dyDescent="0.3">
      <c r="A139">
        <v>1</v>
      </c>
      <c r="B139" s="1">
        <v>46109</v>
      </c>
      <c r="C139" t="s">
        <v>162</v>
      </c>
      <c r="D139" t="s">
        <v>163</v>
      </c>
      <c r="E139" t="s">
        <v>24</v>
      </c>
      <c r="F139" t="s">
        <v>25</v>
      </c>
      <c r="G139">
        <v>2</v>
      </c>
      <c r="H139">
        <v>1.6</v>
      </c>
      <c r="I139" t="s">
        <v>112</v>
      </c>
      <c r="J139" t="s">
        <v>177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83</v>
      </c>
      <c r="R139" t="s">
        <v>83</v>
      </c>
      <c r="S139" t="s">
        <v>83</v>
      </c>
      <c r="T139" t="str">
        <f>_xlfn.XLOOKUP(A139,MI_Match_Analysis!$A$2:$A$8,MI_Match_Analysis!$F$2:$F$8,"Not Found")</f>
        <v>Not Found</v>
      </c>
    </row>
    <row r="140" spans="1:20" hidden="1" x14ac:dyDescent="0.3">
      <c r="A140">
        <v>1</v>
      </c>
      <c r="B140" s="1">
        <v>46109</v>
      </c>
      <c r="C140" t="s">
        <v>162</v>
      </c>
      <c r="D140" t="s">
        <v>163</v>
      </c>
      <c r="E140" t="s">
        <v>24</v>
      </c>
      <c r="F140" t="s">
        <v>25</v>
      </c>
      <c r="G140">
        <v>2</v>
      </c>
      <c r="H140">
        <v>2.1</v>
      </c>
      <c r="I140" t="s">
        <v>112</v>
      </c>
      <c r="J140" t="s">
        <v>168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83</v>
      </c>
      <c r="R140" t="s">
        <v>83</v>
      </c>
      <c r="S140" t="s">
        <v>83</v>
      </c>
      <c r="T140" t="str">
        <f>_xlfn.XLOOKUP(A140,MI_Match_Analysis!$A$2:$A$8,MI_Match_Analysis!$F$2:$F$8,"Not Found")</f>
        <v>Not Found</v>
      </c>
    </row>
    <row r="141" spans="1:20" hidden="1" x14ac:dyDescent="0.3">
      <c r="A141">
        <v>1</v>
      </c>
      <c r="B141" s="1">
        <v>46109</v>
      </c>
      <c r="C141" t="s">
        <v>162</v>
      </c>
      <c r="D141" t="s">
        <v>163</v>
      </c>
      <c r="E141" t="s">
        <v>24</v>
      </c>
      <c r="F141" t="s">
        <v>25</v>
      </c>
      <c r="G141">
        <v>2</v>
      </c>
      <c r="H141">
        <v>2.2000000000000002</v>
      </c>
      <c r="I141" t="s">
        <v>144</v>
      </c>
      <c r="J141" t="s">
        <v>168</v>
      </c>
      <c r="K141">
        <v>4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83</v>
      </c>
      <c r="R141" t="s">
        <v>83</v>
      </c>
      <c r="S141" t="s">
        <v>83</v>
      </c>
      <c r="T141" t="str">
        <f>_xlfn.XLOOKUP(A141,MI_Match_Analysis!$A$2:$A$8,MI_Match_Analysis!$F$2:$F$8,"Not Found")</f>
        <v>Not Found</v>
      </c>
    </row>
    <row r="142" spans="1:20" hidden="1" x14ac:dyDescent="0.3">
      <c r="A142">
        <v>1</v>
      </c>
      <c r="B142" s="1">
        <v>46109</v>
      </c>
      <c r="C142" t="s">
        <v>162</v>
      </c>
      <c r="D142" t="s">
        <v>163</v>
      </c>
      <c r="E142" t="s">
        <v>24</v>
      </c>
      <c r="F142" t="s">
        <v>25</v>
      </c>
      <c r="G142">
        <v>2</v>
      </c>
      <c r="H142">
        <v>2.2999999999999998</v>
      </c>
      <c r="I142" t="s">
        <v>144</v>
      </c>
      <c r="J142" t="s">
        <v>168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83</v>
      </c>
      <c r="R142" t="s">
        <v>83</v>
      </c>
      <c r="S142" t="s">
        <v>83</v>
      </c>
      <c r="T142" t="str">
        <f>_xlfn.XLOOKUP(A142,MI_Match_Analysis!$A$2:$A$8,MI_Match_Analysis!$F$2:$F$8,"Not Found")</f>
        <v>Not Found</v>
      </c>
    </row>
    <row r="143" spans="1:20" hidden="1" x14ac:dyDescent="0.3">
      <c r="A143">
        <v>1</v>
      </c>
      <c r="B143" s="1">
        <v>46109</v>
      </c>
      <c r="C143" t="s">
        <v>162</v>
      </c>
      <c r="D143" t="s">
        <v>163</v>
      </c>
      <c r="E143" t="s">
        <v>24</v>
      </c>
      <c r="F143" t="s">
        <v>25</v>
      </c>
      <c r="G143">
        <v>2</v>
      </c>
      <c r="H143">
        <v>2.4</v>
      </c>
      <c r="I143" t="s">
        <v>112</v>
      </c>
      <c r="J143" t="s">
        <v>168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 t="s">
        <v>83</v>
      </c>
      <c r="R143" t="s">
        <v>83</v>
      </c>
      <c r="S143" t="s">
        <v>83</v>
      </c>
      <c r="T143" t="str">
        <f>_xlfn.XLOOKUP(A143,MI_Match_Analysis!$A$2:$A$8,MI_Match_Analysis!$F$2:$F$8,"Not Found")</f>
        <v>Not Found</v>
      </c>
    </row>
    <row r="144" spans="1:20" hidden="1" x14ac:dyDescent="0.3">
      <c r="A144">
        <v>1</v>
      </c>
      <c r="B144" s="1">
        <v>46109</v>
      </c>
      <c r="C144" t="s">
        <v>162</v>
      </c>
      <c r="D144" t="s">
        <v>163</v>
      </c>
      <c r="E144" t="s">
        <v>24</v>
      </c>
      <c r="F144" t="s">
        <v>25</v>
      </c>
      <c r="G144">
        <v>2</v>
      </c>
      <c r="H144">
        <v>2.5</v>
      </c>
      <c r="I144" t="s">
        <v>144</v>
      </c>
      <c r="J144" t="s">
        <v>168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83</v>
      </c>
      <c r="R144" t="s">
        <v>83</v>
      </c>
      <c r="S144" t="s">
        <v>83</v>
      </c>
      <c r="T144" t="str">
        <f>_xlfn.XLOOKUP(A144,MI_Match_Analysis!$A$2:$A$8,MI_Match_Analysis!$F$2:$F$8,"Not Found")</f>
        <v>Not Found</v>
      </c>
    </row>
    <row r="145" spans="1:20" hidden="1" x14ac:dyDescent="0.3">
      <c r="A145">
        <v>1</v>
      </c>
      <c r="B145" s="1">
        <v>46109</v>
      </c>
      <c r="C145" t="s">
        <v>162</v>
      </c>
      <c r="D145" t="s">
        <v>163</v>
      </c>
      <c r="E145" t="s">
        <v>24</v>
      </c>
      <c r="F145" t="s">
        <v>25</v>
      </c>
      <c r="G145">
        <v>2</v>
      </c>
      <c r="H145">
        <v>2.6</v>
      </c>
      <c r="I145" t="s">
        <v>144</v>
      </c>
      <c r="J145" t="s">
        <v>168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83</v>
      </c>
      <c r="R145" t="s">
        <v>83</v>
      </c>
      <c r="S145" t="s">
        <v>83</v>
      </c>
      <c r="T145" t="str">
        <f>_xlfn.XLOOKUP(A145,MI_Match_Analysis!$A$2:$A$8,MI_Match_Analysis!$F$2:$F$8,"Not Found")</f>
        <v>Not Found</v>
      </c>
    </row>
    <row r="146" spans="1:20" hidden="1" x14ac:dyDescent="0.3">
      <c r="A146">
        <v>1</v>
      </c>
      <c r="B146" s="1">
        <v>46109</v>
      </c>
      <c r="C146" t="s">
        <v>162</v>
      </c>
      <c r="D146" t="s">
        <v>163</v>
      </c>
      <c r="E146" t="s">
        <v>24</v>
      </c>
      <c r="F146" t="s">
        <v>25</v>
      </c>
      <c r="G146">
        <v>2</v>
      </c>
      <c r="H146">
        <v>3.1</v>
      </c>
      <c r="I146" t="s">
        <v>144</v>
      </c>
      <c r="J146" t="s">
        <v>176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83</v>
      </c>
      <c r="R146" t="s">
        <v>83</v>
      </c>
      <c r="S146" t="s">
        <v>83</v>
      </c>
      <c r="T146" t="str">
        <f>_xlfn.XLOOKUP(A146,MI_Match_Analysis!$A$2:$A$8,MI_Match_Analysis!$F$2:$F$8,"Not Found")</f>
        <v>Not Found</v>
      </c>
    </row>
    <row r="147" spans="1:20" hidden="1" x14ac:dyDescent="0.3">
      <c r="A147">
        <v>1</v>
      </c>
      <c r="B147" s="1">
        <v>46109</v>
      </c>
      <c r="C147" t="s">
        <v>162</v>
      </c>
      <c r="D147" t="s">
        <v>163</v>
      </c>
      <c r="E147" t="s">
        <v>24</v>
      </c>
      <c r="F147" t="s">
        <v>25</v>
      </c>
      <c r="G147">
        <v>2</v>
      </c>
      <c r="H147">
        <v>3.2</v>
      </c>
      <c r="I147" t="s">
        <v>144</v>
      </c>
      <c r="J147" t="s">
        <v>176</v>
      </c>
      <c r="K147">
        <v>6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83</v>
      </c>
      <c r="R147" t="s">
        <v>83</v>
      </c>
      <c r="S147" t="s">
        <v>83</v>
      </c>
      <c r="T147" t="str">
        <f>_xlfn.XLOOKUP(A147,MI_Match_Analysis!$A$2:$A$8,MI_Match_Analysis!$F$2:$F$8,"Not Found")</f>
        <v>Not Found</v>
      </c>
    </row>
    <row r="148" spans="1:20" hidden="1" x14ac:dyDescent="0.3">
      <c r="A148">
        <v>1</v>
      </c>
      <c r="B148" s="1">
        <v>46109</v>
      </c>
      <c r="C148" t="s">
        <v>162</v>
      </c>
      <c r="D148" t="s">
        <v>163</v>
      </c>
      <c r="E148" t="s">
        <v>24</v>
      </c>
      <c r="F148" t="s">
        <v>25</v>
      </c>
      <c r="G148">
        <v>2</v>
      </c>
      <c r="H148">
        <v>3.3</v>
      </c>
      <c r="I148" t="s">
        <v>144</v>
      </c>
      <c r="J148" t="s">
        <v>176</v>
      </c>
      <c r="K148">
        <v>4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83</v>
      </c>
      <c r="R148" t="s">
        <v>83</v>
      </c>
      <c r="S148" t="s">
        <v>83</v>
      </c>
      <c r="T148" t="str">
        <f>_xlfn.XLOOKUP(A148,MI_Match_Analysis!$A$2:$A$8,MI_Match_Analysis!$F$2:$F$8,"Not Found")</f>
        <v>Not Found</v>
      </c>
    </row>
    <row r="149" spans="1:20" hidden="1" x14ac:dyDescent="0.3">
      <c r="A149">
        <v>1</v>
      </c>
      <c r="B149" s="1">
        <v>46109</v>
      </c>
      <c r="C149" t="s">
        <v>162</v>
      </c>
      <c r="D149" t="s">
        <v>163</v>
      </c>
      <c r="E149" t="s">
        <v>24</v>
      </c>
      <c r="F149" t="s">
        <v>25</v>
      </c>
      <c r="G149">
        <v>2</v>
      </c>
      <c r="H149">
        <v>3.4</v>
      </c>
      <c r="I149" t="s">
        <v>144</v>
      </c>
      <c r="J149" t="s">
        <v>176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83</v>
      </c>
      <c r="R149" t="s">
        <v>83</v>
      </c>
      <c r="S149" t="s">
        <v>83</v>
      </c>
      <c r="T149" t="str">
        <f>_xlfn.XLOOKUP(A149,MI_Match_Analysis!$A$2:$A$8,MI_Match_Analysis!$F$2:$F$8,"Not Found")</f>
        <v>Not Found</v>
      </c>
    </row>
    <row r="150" spans="1:20" hidden="1" x14ac:dyDescent="0.3">
      <c r="A150">
        <v>1</v>
      </c>
      <c r="B150" s="1">
        <v>46109</v>
      </c>
      <c r="C150" t="s">
        <v>162</v>
      </c>
      <c r="D150" t="s">
        <v>163</v>
      </c>
      <c r="E150" t="s">
        <v>24</v>
      </c>
      <c r="F150" t="s">
        <v>25</v>
      </c>
      <c r="G150">
        <v>2</v>
      </c>
      <c r="H150">
        <v>3.5</v>
      </c>
      <c r="I150" t="s">
        <v>112</v>
      </c>
      <c r="J150" t="s">
        <v>176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83</v>
      </c>
      <c r="R150" t="s">
        <v>83</v>
      </c>
      <c r="S150" t="s">
        <v>83</v>
      </c>
      <c r="T150" t="str">
        <f>_xlfn.XLOOKUP(A150,MI_Match_Analysis!$A$2:$A$8,MI_Match_Analysis!$F$2:$F$8,"Not Found")</f>
        <v>Not Found</v>
      </c>
    </row>
    <row r="151" spans="1:20" hidden="1" x14ac:dyDescent="0.3">
      <c r="A151">
        <v>1</v>
      </c>
      <c r="B151" s="1">
        <v>46109</v>
      </c>
      <c r="C151" t="s">
        <v>162</v>
      </c>
      <c r="D151" t="s">
        <v>163</v>
      </c>
      <c r="E151" t="s">
        <v>24</v>
      </c>
      <c r="F151" t="s">
        <v>25</v>
      </c>
      <c r="G151">
        <v>2</v>
      </c>
      <c r="H151">
        <v>3.6</v>
      </c>
      <c r="I151" t="s">
        <v>144</v>
      </c>
      <c r="J151" t="s">
        <v>176</v>
      </c>
      <c r="K151">
        <v>6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83</v>
      </c>
      <c r="R151" t="s">
        <v>83</v>
      </c>
      <c r="S151" t="s">
        <v>83</v>
      </c>
      <c r="T151" t="str">
        <f>_xlfn.XLOOKUP(A151,MI_Match_Analysis!$A$2:$A$8,MI_Match_Analysis!$F$2:$F$8,"Not Found")</f>
        <v>Not Found</v>
      </c>
    </row>
    <row r="152" spans="1:20" hidden="1" x14ac:dyDescent="0.3">
      <c r="A152">
        <v>1</v>
      </c>
      <c r="B152" s="1">
        <v>46109</v>
      </c>
      <c r="C152" t="s">
        <v>162</v>
      </c>
      <c r="D152" t="s">
        <v>163</v>
      </c>
      <c r="E152" t="s">
        <v>24</v>
      </c>
      <c r="F152" t="s">
        <v>25</v>
      </c>
      <c r="G152">
        <v>2</v>
      </c>
      <c r="H152">
        <v>4.0999999999999996</v>
      </c>
      <c r="I152" t="s">
        <v>112</v>
      </c>
      <c r="J152" t="s">
        <v>177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83</v>
      </c>
      <c r="R152" t="s">
        <v>83</v>
      </c>
      <c r="S152" t="s">
        <v>83</v>
      </c>
      <c r="T152" t="str">
        <f>_xlfn.XLOOKUP(A152,MI_Match_Analysis!$A$2:$A$8,MI_Match_Analysis!$F$2:$F$8,"Not Found")</f>
        <v>Not Found</v>
      </c>
    </row>
    <row r="153" spans="1:20" hidden="1" x14ac:dyDescent="0.3">
      <c r="A153">
        <v>1</v>
      </c>
      <c r="B153" s="1">
        <v>46109</v>
      </c>
      <c r="C153" t="s">
        <v>162</v>
      </c>
      <c r="D153" t="s">
        <v>163</v>
      </c>
      <c r="E153" t="s">
        <v>24</v>
      </c>
      <c r="F153" t="s">
        <v>25</v>
      </c>
      <c r="G153">
        <v>2</v>
      </c>
      <c r="H153">
        <v>4.2</v>
      </c>
      <c r="I153" t="s">
        <v>112</v>
      </c>
      <c r="J153" t="s">
        <v>177</v>
      </c>
      <c r="K153">
        <v>6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83</v>
      </c>
      <c r="R153" t="s">
        <v>83</v>
      </c>
      <c r="S153" t="s">
        <v>83</v>
      </c>
      <c r="T153" t="str">
        <f>_xlfn.XLOOKUP(A153,MI_Match_Analysis!$A$2:$A$8,MI_Match_Analysis!$F$2:$F$8,"Not Found")</f>
        <v>Not Found</v>
      </c>
    </row>
    <row r="154" spans="1:20" hidden="1" x14ac:dyDescent="0.3">
      <c r="A154">
        <v>1</v>
      </c>
      <c r="B154" s="1">
        <v>46109</v>
      </c>
      <c r="C154" t="s">
        <v>162</v>
      </c>
      <c r="D154" t="s">
        <v>163</v>
      </c>
      <c r="E154" t="s">
        <v>24</v>
      </c>
      <c r="F154" t="s">
        <v>25</v>
      </c>
      <c r="G154">
        <v>2</v>
      </c>
      <c r="H154">
        <v>4.3</v>
      </c>
      <c r="I154" t="s">
        <v>112</v>
      </c>
      <c r="J154" t="s">
        <v>177</v>
      </c>
      <c r="K154">
        <v>4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83</v>
      </c>
      <c r="R154" t="s">
        <v>83</v>
      </c>
      <c r="S154" t="s">
        <v>83</v>
      </c>
      <c r="T154" t="str">
        <f>_xlfn.XLOOKUP(A154,MI_Match_Analysis!$A$2:$A$8,MI_Match_Analysis!$F$2:$F$8,"Not Found")</f>
        <v>Not Found</v>
      </c>
    </row>
    <row r="155" spans="1:20" hidden="1" x14ac:dyDescent="0.3">
      <c r="A155">
        <v>1</v>
      </c>
      <c r="B155" s="1">
        <v>46109</v>
      </c>
      <c r="C155" t="s">
        <v>162</v>
      </c>
      <c r="D155" t="s">
        <v>163</v>
      </c>
      <c r="E155" t="s">
        <v>24</v>
      </c>
      <c r="F155" t="s">
        <v>25</v>
      </c>
      <c r="G155">
        <v>2</v>
      </c>
      <c r="H155">
        <v>4.4000000000000004</v>
      </c>
      <c r="I155" t="s">
        <v>112</v>
      </c>
      <c r="J155" t="s">
        <v>177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83</v>
      </c>
      <c r="R155" t="s">
        <v>83</v>
      </c>
      <c r="S155" t="s">
        <v>83</v>
      </c>
      <c r="T155" t="str">
        <f>_xlfn.XLOOKUP(A155,MI_Match_Analysis!$A$2:$A$8,MI_Match_Analysis!$F$2:$F$8,"Not Found")</f>
        <v>Not Found</v>
      </c>
    </row>
    <row r="156" spans="1:20" hidden="1" x14ac:dyDescent="0.3">
      <c r="A156">
        <v>1</v>
      </c>
      <c r="B156" s="1">
        <v>46109</v>
      </c>
      <c r="C156" t="s">
        <v>162</v>
      </c>
      <c r="D156" t="s">
        <v>163</v>
      </c>
      <c r="E156" t="s">
        <v>24</v>
      </c>
      <c r="F156" t="s">
        <v>25</v>
      </c>
      <c r="G156">
        <v>2</v>
      </c>
      <c r="H156">
        <v>4.5</v>
      </c>
      <c r="I156" t="s">
        <v>144</v>
      </c>
      <c r="J156" t="s">
        <v>177</v>
      </c>
      <c r="K156">
        <v>0</v>
      </c>
      <c r="L156">
        <v>4</v>
      </c>
      <c r="M156">
        <v>0</v>
      </c>
      <c r="N156">
        <v>0</v>
      </c>
      <c r="O156">
        <v>1</v>
      </c>
      <c r="P156">
        <v>0</v>
      </c>
      <c r="Q156" t="s">
        <v>83</v>
      </c>
      <c r="R156" t="s">
        <v>83</v>
      </c>
      <c r="S156" t="s">
        <v>83</v>
      </c>
      <c r="T156" t="str">
        <f>_xlfn.XLOOKUP(A156,MI_Match_Analysis!$A$2:$A$8,MI_Match_Analysis!$F$2:$F$8,"Not Found")</f>
        <v>Not Found</v>
      </c>
    </row>
    <row r="157" spans="1:20" hidden="1" x14ac:dyDescent="0.3">
      <c r="A157">
        <v>1</v>
      </c>
      <c r="B157" s="1">
        <v>46109</v>
      </c>
      <c r="C157" t="s">
        <v>162</v>
      </c>
      <c r="D157" t="s">
        <v>163</v>
      </c>
      <c r="E157" t="s">
        <v>24</v>
      </c>
      <c r="F157" t="s">
        <v>25</v>
      </c>
      <c r="G157">
        <v>2</v>
      </c>
      <c r="H157">
        <v>4.5999999999999996</v>
      </c>
      <c r="I157" t="s">
        <v>144</v>
      </c>
      <c r="J157" t="s">
        <v>177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 t="s">
        <v>83</v>
      </c>
      <c r="R157" t="s">
        <v>83</v>
      </c>
      <c r="S157" t="s">
        <v>83</v>
      </c>
      <c r="T157" t="str">
        <f>_xlfn.XLOOKUP(A157,MI_Match_Analysis!$A$2:$A$8,MI_Match_Analysis!$F$2:$F$8,"Not Found")</f>
        <v>Not Found</v>
      </c>
    </row>
    <row r="158" spans="1:20" hidden="1" x14ac:dyDescent="0.3">
      <c r="A158">
        <v>1</v>
      </c>
      <c r="B158" s="1">
        <v>46109</v>
      </c>
      <c r="C158" t="s">
        <v>162</v>
      </c>
      <c r="D158" t="s">
        <v>163</v>
      </c>
      <c r="E158" t="s">
        <v>24</v>
      </c>
      <c r="F158" t="s">
        <v>25</v>
      </c>
      <c r="G158">
        <v>2</v>
      </c>
      <c r="H158">
        <v>5.0999999999999996</v>
      </c>
      <c r="I158" t="s">
        <v>144</v>
      </c>
      <c r="J158" t="s">
        <v>174</v>
      </c>
      <c r="K158">
        <v>4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83</v>
      </c>
      <c r="R158" t="s">
        <v>83</v>
      </c>
      <c r="S158" t="s">
        <v>83</v>
      </c>
      <c r="T158" t="str">
        <f>_xlfn.XLOOKUP(A158,MI_Match_Analysis!$A$2:$A$8,MI_Match_Analysis!$F$2:$F$8,"Not Found")</f>
        <v>Not Found</v>
      </c>
    </row>
    <row r="159" spans="1:20" hidden="1" x14ac:dyDescent="0.3">
      <c r="A159">
        <v>1</v>
      </c>
      <c r="B159" s="1">
        <v>46109</v>
      </c>
      <c r="C159" t="s">
        <v>162</v>
      </c>
      <c r="D159" t="s">
        <v>163</v>
      </c>
      <c r="E159" t="s">
        <v>24</v>
      </c>
      <c r="F159" t="s">
        <v>25</v>
      </c>
      <c r="G159">
        <v>2</v>
      </c>
      <c r="H159">
        <v>5.2</v>
      </c>
      <c r="I159" t="s">
        <v>144</v>
      </c>
      <c r="J159" t="s">
        <v>174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83</v>
      </c>
      <c r="R159" t="s">
        <v>83</v>
      </c>
      <c r="S159" t="s">
        <v>83</v>
      </c>
      <c r="T159" t="str">
        <f>_xlfn.XLOOKUP(A159,MI_Match_Analysis!$A$2:$A$8,MI_Match_Analysis!$F$2:$F$8,"Not Found")</f>
        <v>Not Found</v>
      </c>
    </row>
    <row r="160" spans="1:20" hidden="1" x14ac:dyDescent="0.3">
      <c r="A160">
        <v>1</v>
      </c>
      <c r="B160" s="1">
        <v>46109</v>
      </c>
      <c r="C160" t="s">
        <v>162</v>
      </c>
      <c r="D160" t="s">
        <v>163</v>
      </c>
      <c r="E160" t="s">
        <v>24</v>
      </c>
      <c r="F160" t="s">
        <v>25</v>
      </c>
      <c r="G160">
        <v>2</v>
      </c>
      <c r="H160">
        <v>5.3</v>
      </c>
      <c r="I160" t="s">
        <v>112</v>
      </c>
      <c r="J160" t="s">
        <v>174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83</v>
      </c>
      <c r="R160" t="s">
        <v>83</v>
      </c>
      <c r="S160" t="s">
        <v>83</v>
      </c>
      <c r="T160" t="str">
        <f>_xlfn.XLOOKUP(A160,MI_Match_Analysis!$A$2:$A$8,MI_Match_Analysis!$F$2:$F$8,"Not Found")</f>
        <v>Not Found</v>
      </c>
    </row>
    <row r="161" spans="1:20" hidden="1" x14ac:dyDescent="0.3">
      <c r="A161">
        <v>1</v>
      </c>
      <c r="B161" s="1">
        <v>46109</v>
      </c>
      <c r="C161" t="s">
        <v>162</v>
      </c>
      <c r="D161" t="s">
        <v>163</v>
      </c>
      <c r="E161" t="s">
        <v>24</v>
      </c>
      <c r="F161" t="s">
        <v>25</v>
      </c>
      <c r="G161">
        <v>2</v>
      </c>
      <c r="H161">
        <v>5.4</v>
      </c>
      <c r="I161" t="s">
        <v>144</v>
      </c>
      <c r="J161" t="s">
        <v>174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83</v>
      </c>
      <c r="R161" t="s">
        <v>83</v>
      </c>
      <c r="S161" t="s">
        <v>83</v>
      </c>
      <c r="T161" t="str">
        <f>_xlfn.XLOOKUP(A161,MI_Match_Analysis!$A$2:$A$8,MI_Match_Analysis!$F$2:$F$8,"Not Found")</f>
        <v>Not Found</v>
      </c>
    </row>
    <row r="162" spans="1:20" hidden="1" x14ac:dyDescent="0.3">
      <c r="A162">
        <v>1</v>
      </c>
      <c r="B162" s="1">
        <v>46109</v>
      </c>
      <c r="C162" t="s">
        <v>162</v>
      </c>
      <c r="D162" t="s">
        <v>163</v>
      </c>
      <c r="E162" t="s">
        <v>24</v>
      </c>
      <c r="F162" t="s">
        <v>25</v>
      </c>
      <c r="G162">
        <v>2</v>
      </c>
      <c r="H162">
        <v>5.5</v>
      </c>
      <c r="I162" t="s">
        <v>112</v>
      </c>
      <c r="J162" t="s">
        <v>174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83</v>
      </c>
      <c r="R162" t="s">
        <v>83</v>
      </c>
      <c r="S162" t="s">
        <v>83</v>
      </c>
      <c r="T162" t="str">
        <f>_xlfn.XLOOKUP(A162,MI_Match_Analysis!$A$2:$A$8,MI_Match_Analysis!$F$2:$F$8,"Not Found")</f>
        <v>Not Found</v>
      </c>
    </row>
    <row r="163" spans="1:20" hidden="1" x14ac:dyDescent="0.3">
      <c r="A163">
        <v>1</v>
      </c>
      <c r="B163" s="1">
        <v>46109</v>
      </c>
      <c r="C163" t="s">
        <v>162</v>
      </c>
      <c r="D163" t="s">
        <v>163</v>
      </c>
      <c r="E163" t="s">
        <v>24</v>
      </c>
      <c r="F163" t="s">
        <v>25</v>
      </c>
      <c r="G163">
        <v>2</v>
      </c>
      <c r="H163">
        <v>5.6</v>
      </c>
      <c r="I163" t="s">
        <v>144</v>
      </c>
      <c r="J163" t="s">
        <v>174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83</v>
      </c>
      <c r="R163" t="s">
        <v>83</v>
      </c>
      <c r="S163" t="s">
        <v>83</v>
      </c>
      <c r="T163" t="str">
        <f>_xlfn.XLOOKUP(A163,MI_Match_Analysis!$A$2:$A$8,MI_Match_Analysis!$F$2:$F$8,"Not Found")</f>
        <v>Not Found</v>
      </c>
    </row>
    <row r="164" spans="1:20" hidden="1" x14ac:dyDescent="0.3">
      <c r="A164">
        <v>1</v>
      </c>
      <c r="B164" s="1">
        <v>46109</v>
      </c>
      <c r="C164" t="s">
        <v>162</v>
      </c>
      <c r="D164" t="s">
        <v>163</v>
      </c>
      <c r="E164" t="s">
        <v>24</v>
      </c>
      <c r="F164" t="s">
        <v>25</v>
      </c>
      <c r="G164">
        <v>2</v>
      </c>
      <c r="H164">
        <v>6.1</v>
      </c>
      <c r="I164" t="s">
        <v>144</v>
      </c>
      <c r="J164" t="s">
        <v>120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83</v>
      </c>
      <c r="R164" t="s">
        <v>83</v>
      </c>
      <c r="S164" t="s">
        <v>83</v>
      </c>
      <c r="T164" t="str">
        <f>_xlfn.XLOOKUP(A164,MI_Match_Analysis!$A$2:$A$8,MI_Match_Analysis!$F$2:$F$8,"Not Found")</f>
        <v>Not Found</v>
      </c>
    </row>
    <row r="165" spans="1:20" hidden="1" x14ac:dyDescent="0.3">
      <c r="A165">
        <v>1</v>
      </c>
      <c r="B165" s="1">
        <v>46109</v>
      </c>
      <c r="C165" t="s">
        <v>162</v>
      </c>
      <c r="D165" t="s">
        <v>163</v>
      </c>
      <c r="E165" t="s">
        <v>24</v>
      </c>
      <c r="F165" t="s">
        <v>25</v>
      </c>
      <c r="G165">
        <v>2</v>
      </c>
      <c r="H165">
        <v>6.2</v>
      </c>
      <c r="I165" t="s">
        <v>144</v>
      </c>
      <c r="J165" t="s">
        <v>120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83</v>
      </c>
      <c r="R165" t="s">
        <v>83</v>
      </c>
      <c r="S165" t="s">
        <v>83</v>
      </c>
      <c r="T165" t="str">
        <f>_xlfn.XLOOKUP(A165,MI_Match_Analysis!$A$2:$A$8,MI_Match_Analysis!$F$2:$F$8,"Not Found")</f>
        <v>Not Found</v>
      </c>
    </row>
    <row r="166" spans="1:20" hidden="1" x14ac:dyDescent="0.3">
      <c r="A166">
        <v>1</v>
      </c>
      <c r="B166" s="1">
        <v>46109</v>
      </c>
      <c r="C166" t="s">
        <v>162</v>
      </c>
      <c r="D166" t="s">
        <v>163</v>
      </c>
      <c r="E166" t="s">
        <v>24</v>
      </c>
      <c r="F166" t="s">
        <v>25</v>
      </c>
      <c r="G166">
        <v>2</v>
      </c>
      <c r="H166">
        <v>6.3</v>
      </c>
      <c r="I166" t="s">
        <v>112</v>
      </c>
      <c r="J166" t="s">
        <v>120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83</v>
      </c>
      <c r="R166" t="s">
        <v>83</v>
      </c>
      <c r="S166" t="s">
        <v>83</v>
      </c>
      <c r="T166" t="str">
        <f>_xlfn.XLOOKUP(A166,MI_Match_Analysis!$A$2:$A$8,MI_Match_Analysis!$F$2:$F$8,"Not Found")</f>
        <v>Not Found</v>
      </c>
    </row>
    <row r="167" spans="1:20" hidden="1" x14ac:dyDescent="0.3">
      <c r="A167">
        <v>1</v>
      </c>
      <c r="B167" s="1">
        <v>46109</v>
      </c>
      <c r="C167" t="s">
        <v>162</v>
      </c>
      <c r="D167" t="s">
        <v>163</v>
      </c>
      <c r="E167" t="s">
        <v>24</v>
      </c>
      <c r="F167" t="s">
        <v>25</v>
      </c>
      <c r="G167">
        <v>2</v>
      </c>
      <c r="H167">
        <v>6.4</v>
      </c>
      <c r="I167" t="s">
        <v>112</v>
      </c>
      <c r="J167" t="s">
        <v>120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83</v>
      </c>
      <c r="R167" t="s">
        <v>83</v>
      </c>
      <c r="S167" t="s">
        <v>83</v>
      </c>
      <c r="T167" t="str">
        <f>_xlfn.XLOOKUP(A167,MI_Match_Analysis!$A$2:$A$8,MI_Match_Analysis!$F$2:$F$8,"Not Found")</f>
        <v>Not Found</v>
      </c>
    </row>
    <row r="168" spans="1:20" hidden="1" x14ac:dyDescent="0.3">
      <c r="A168">
        <v>1</v>
      </c>
      <c r="B168" s="1">
        <v>46109</v>
      </c>
      <c r="C168" t="s">
        <v>162</v>
      </c>
      <c r="D168" t="s">
        <v>163</v>
      </c>
      <c r="E168" t="s">
        <v>24</v>
      </c>
      <c r="F168" t="s">
        <v>25</v>
      </c>
      <c r="G168">
        <v>2</v>
      </c>
      <c r="H168">
        <v>6.5</v>
      </c>
      <c r="I168" t="s">
        <v>112</v>
      </c>
      <c r="J168" t="s">
        <v>120</v>
      </c>
      <c r="K168">
        <v>6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83</v>
      </c>
      <c r="R168" t="s">
        <v>83</v>
      </c>
      <c r="S168" t="s">
        <v>83</v>
      </c>
      <c r="T168" t="str">
        <f>_xlfn.XLOOKUP(A168,MI_Match_Analysis!$A$2:$A$8,MI_Match_Analysis!$F$2:$F$8,"Not Found")</f>
        <v>Not Found</v>
      </c>
    </row>
    <row r="169" spans="1:20" hidden="1" x14ac:dyDescent="0.3">
      <c r="A169">
        <v>1</v>
      </c>
      <c r="B169" s="1">
        <v>46109</v>
      </c>
      <c r="C169" t="s">
        <v>162</v>
      </c>
      <c r="D169" t="s">
        <v>163</v>
      </c>
      <c r="E169" t="s">
        <v>24</v>
      </c>
      <c r="F169" t="s">
        <v>25</v>
      </c>
      <c r="G169">
        <v>2</v>
      </c>
      <c r="H169">
        <v>6.6</v>
      </c>
      <c r="I169" t="s">
        <v>112</v>
      </c>
      <c r="J169" t="s">
        <v>120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83</v>
      </c>
      <c r="R169" t="s">
        <v>83</v>
      </c>
      <c r="S169" t="s">
        <v>83</v>
      </c>
      <c r="T169" t="str">
        <f>_xlfn.XLOOKUP(A169,MI_Match_Analysis!$A$2:$A$8,MI_Match_Analysis!$F$2:$F$8,"Not Found")</f>
        <v>Not Found</v>
      </c>
    </row>
    <row r="170" spans="1:20" hidden="1" x14ac:dyDescent="0.3">
      <c r="A170">
        <v>1</v>
      </c>
      <c r="B170" s="1">
        <v>46109</v>
      </c>
      <c r="C170" t="s">
        <v>162</v>
      </c>
      <c r="D170" t="s">
        <v>163</v>
      </c>
      <c r="E170" t="s">
        <v>24</v>
      </c>
      <c r="F170" t="s">
        <v>25</v>
      </c>
      <c r="G170">
        <v>2</v>
      </c>
      <c r="H170">
        <v>7.1</v>
      </c>
      <c r="I170" t="s">
        <v>144</v>
      </c>
      <c r="J170" t="s">
        <v>175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83</v>
      </c>
      <c r="R170" t="s">
        <v>83</v>
      </c>
      <c r="S170" t="s">
        <v>83</v>
      </c>
      <c r="T170" t="str">
        <f>_xlfn.XLOOKUP(A170,MI_Match_Analysis!$A$2:$A$8,MI_Match_Analysis!$F$2:$F$8,"Not Found")</f>
        <v>Not Found</v>
      </c>
    </row>
    <row r="171" spans="1:20" hidden="1" x14ac:dyDescent="0.3">
      <c r="A171">
        <v>1</v>
      </c>
      <c r="B171" s="1">
        <v>46109</v>
      </c>
      <c r="C171" t="s">
        <v>162</v>
      </c>
      <c r="D171" t="s">
        <v>163</v>
      </c>
      <c r="E171" t="s">
        <v>24</v>
      </c>
      <c r="F171" t="s">
        <v>25</v>
      </c>
      <c r="G171">
        <v>2</v>
      </c>
      <c r="H171">
        <v>7.2</v>
      </c>
      <c r="I171" t="s">
        <v>112</v>
      </c>
      <c r="J171" t="s">
        <v>175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165</v>
      </c>
      <c r="R171" t="s">
        <v>83</v>
      </c>
      <c r="S171" t="s">
        <v>83</v>
      </c>
      <c r="T171" t="str">
        <f>_xlfn.XLOOKUP(A171,MI_Match_Analysis!$A$2:$A$8,MI_Match_Analysis!$F$2:$F$8,"Not Found")</f>
        <v>Not Found</v>
      </c>
    </row>
    <row r="172" spans="1:20" hidden="1" x14ac:dyDescent="0.3">
      <c r="A172">
        <v>1</v>
      </c>
      <c r="B172" s="1">
        <v>46109</v>
      </c>
      <c r="C172" t="s">
        <v>162</v>
      </c>
      <c r="D172" t="s">
        <v>163</v>
      </c>
      <c r="E172" t="s">
        <v>24</v>
      </c>
      <c r="F172" t="s">
        <v>25</v>
      </c>
      <c r="G172">
        <v>2</v>
      </c>
      <c r="H172">
        <v>7.2</v>
      </c>
      <c r="I172" t="s">
        <v>112</v>
      </c>
      <c r="J172" t="s">
        <v>175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83</v>
      </c>
      <c r="R172" t="s">
        <v>83</v>
      </c>
      <c r="S172" t="s">
        <v>83</v>
      </c>
      <c r="T172" t="str">
        <f>_xlfn.XLOOKUP(A172,MI_Match_Analysis!$A$2:$A$8,MI_Match_Analysis!$F$2:$F$8,"Not Found")</f>
        <v>Not Found</v>
      </c>
    </row>
    <row r="173" spans="1:20" hidden="1" x14ac:dyDescent="0.3">
      <c r="A173">
        <v>1</v>
      </c>
      <c r="B173" s="1">
        <v>46109</v>
      </c>
      <c r="C173" t="s">
        <v>162</v>
      </c>
      <c r="D173" t="s">
        <v>163</v>
      </c>
      <c r="E173" t="s">
        <v>24</v>
      </c>
      <c r="F173" t="s">
        <v>25</v>
      </c>
      <c r="G173">
        <v>2</v>
      </c>
      <c r="H173">
        <v>7.3</v>
      </c>
      <c r="I173" t="s">
        <v>112</v>
      </c>
      <c r="J173" t="s">
        <v>175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83</v>
      </c>
      <c r="R173" t="s">
        <v>83</v>
      </c>
      <c r="S173" t="s">
        <v>83</v>
      </c>
      <c r="T173" t="str">
        <f>_xlfn.XLOOKUP(A173,MI_Match_Analysis!$A$2:$A$8,MI_Match_Analysis!$F$2:$F$8,"Not Found")</f>
        <v>Not Found</v>
      </c>
    </row>
    <row r="174" spans="1:20" hidden="1" x14ac:dyDescent="0.3">
      <c r="A174">
        <v>1</v>
      </c>
      <c r="B174" s="1">
        <v>46109</v>
      </c>
      <c r="C174" t="s">
        <v>162</v>
      </c>
      <c r="D174" t="s">
        <v>163</v>
      </c>
      <c r="E174" t="s">
        <v>24</v>
      </c>
      <c r="F174" t="s">
        <v>25</v>
      </c>
      <c r="G174">
        <v>2</v>
      </c>
      <c r="H174">
        <v>7.4</v>
      </c>
      <c r="I174" t="s">
        <v>144</v>
      </c>
      <c r="J174" t="s">
        <v>175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83</v>
      </c>
      <c r="R174" t="s">
        <v>83</v>
      </c>
      <c r="S174" t="s">
        <v>83</v>
      </c>
      <c r="T174" t="str">
        <f>_xlfn.XLOOKUP(A174,MI_Match_Analysis!$A$2:$A$8,MI_Match_Analysis!$F$2:$F$8,"Not Found")</f>
        <v>Not Found</v>
      </c>
    </row>
    <row r="175" spans="1:20" hidden="1" x14ac:dyDescent="0.3">
      <c r="A175">
        <v>1</v>
      </c>
      <c r="B175" s="1">
        <v>46109</v>
      </c>
      <c r="C175" t="s">
        <v>162</v>
      </c>
      <c r="D175" t="s">
        <v>163</v>
      </c>
      <c r="E175" t="s">
        <v>24</v>
      </c>
      <c r="F175" t="s">
        <v>25</v>
      </c>
      <c r="G175">
        <v>2</v>
      </c>
      <c r="H175">
        <v>7.5</v>
      </c>
      <c r="I175" t="s">
        <v>144</v>
      </c>
      <c r="J175" t="s">
        <v>175</v>
      </c>
      <c r="K175">
        <v>0</v>
      </c>
      <c r="L175">
        <v>4</v>
      </c>
      <c r="M175">
        <v>0</v>
      </c>
      <c r="N175">
        <v>0</v>
      </c>
      <c r="O175">
        <v>1</v>
      </c>
      <c r="P175">
        <v>0</v>
      </c>
      <c r="Q175" t="s">
        <v>83</v>
      </c>
      <c r="R175" t="s">
        <v>83</v>
      </c>
      <c r="S175" t="s">
        <v>83</v>
      </c>
      <c r="T175" t="str">
        <f>_xlfn.XLOOKUP(A175,MI_Match_Analysis!$A$2:$A$8,MI_Match_Analysis!$F$2:$F$8,"Not Found")</f>
        <v>Not Found</v>
      </c>
    </row>
    <row r="176" spans="1:20" hidden="1" x14ac:dyDescent="0.3">
      <c r="A176">
        <v>1</v>
      </c>
      <c r="B176" s="1">
        <v>46109</v>
      </c>
      <c r="C176" t="s">
        <v>162</v>
      </c>
      <c r="D176" t="s">
        <v>163</v>
      </c>
      <c r="E176" t="s">
        <v>24</v>
      </c>
      <c r="F176" t="s">
        <v>25</v>
      </c>
      <c r="G176">
        <v>2</v>
      </c>
      <c r="H176">
        <v>7.6</v>
      </c>
      <c r="I176" t="s">
        <v>144</v>
      </c>
      <c r="J176" t="s">
        <v>175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83</v>
      </c>
      <c r="R176" t="s">
        <v>83</v>
      </c>
      <c r="S176" t="s">
        <v>83</v>
      </c>
      <c r="T176" t="str">
        <f>_xlfn.XLOOKUP(A176,MI_Match_Analysis!$A$2:$A$8,MI_Match_Analysis!$F$2:$F$8,"Not Found")</f>
        <v>Not Found</v>
      </c>
    </row>
    <row r="177" spans="1:20" hidden="1" x14ac:dyDescent="0.3">
      <c r="A177">
        <v>1</v>
      </c>
      <c r="B177" s="1">
        <v>46109</v>
      </c>
      <c r="C177" t="s">
        <v>162</v>
      </c>
      <c r="D177" t="s">
        <v>163</v>
      </c>
      <c r="E177" t="s">
        <v>24</v>
      </c>
      <c r="F177" t="s">
        <v>25</v>
      </c>
      <c r="G177">
        <v>2</v>
      </c>
      <c r="H177">
        <v>8.1</v>
      </c>
      <c r="I177" t="s">
        <v>112</v>
      </c>
      <c r="J177" t="s">
        <v>174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83</v>
      </c>
      <c r="R177" t="s">
        <v>83</v>
      </c>
      <c r="S177" t="s">
        <v>83</v>
      </c>
      <c r="T177" t="str">
        <f>_xlfn.XLOOKUP(A177,MI_Match_Analysis!$A$2:$A$8,MI_Match_Analysis!$F$2:$F$8,"Not Found")</f>
        <v>Not Found</v>
      </c>
    </row>
    <row r="178" spans="1:20" hidden="1" x14ac:dyDescent="0.3">
      <c r="A178">
        <v>1</v>
      </c>
      <c r="B178" s="1">
        <v>46109</v>
      </c>
      <c r="C178" t="s">
        <v>162</v>
      </c>
      <c r="D178" t="s">
        <v>163</v>
      </c>
      <c r="E178" t="s">
        <v>24</v>
      </c>
      <c r="F178" t="s">
        <v>25</v>
      </c>
      <c r="G178">
        <v>2</v>
      </c>
      <c r="H178">
        <v>8.1999999999999993</v>
      </c>
      <c r="I178" t="s">
        <v>144</v>
      </c>
      <c r="J178" t="s">
        <v>174</v>
      </c>
      <c r="K178">
        <v>4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83</v>
      </c>
      <c r="R178" t="s">
        <v>83</v>
      </c>
      <c r="S178" t="s">
        <v>83</v>
      </c>
      <c r="T178" t="str">
        <f>_xlfn.XLOOKUP(A178,MI_Match_Analysis!$A$2:$A$8,MI_Match_Analysis!$F$2:$F$8,"Not Found")</f>
        <v>Not Found</v>
      </c>
    </row>
    <row r="179" spans="1:20" hidden="1" x14ac:dyDescent="0.3">
      <c r="A179">
        <v>1</v>
      </c>
      <c r="B179" s="1">
        <v>46109</v>
      </c>
      <c r="C179" t="s">
        <v>162</v>
      </c>
      <c r="D179" t="s">
        <v>163</v>
      </c>
      <c r="E179" t="s">
        <v>24</v>
      </c>
      <c r="F179" t="s">
        <v>25</v>
      </c>
      <c r="G179">
        <v>2</v>
      </c>
      <c r="H179">
        <v>8.3000000000000007</v>
      </c>
      <c r="I179" t="s">
        <v>144</v>
      </c>
      <c r="J179" t="s">
        <v>174</v>
      </c>
      <c r="K179">
        <v>6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83</v>
      </c>
      <c r="R179" t="s">
        <v>83</v>
      </c>
      <c r="S179" t="s">
        <v>83</v>
      </c>
      <c r="T179" t="str">
        <f>_xlfn.XLOOKUP(A179,MI_Match_Analysis!$A$2:$A$8,MI_Match_Analysis!$F$2:$F$8,"Not Found")</f>
        <v>Not Found</v>
      </c>
    </row>
    <row r="180" spans="1:20" hidden="1" x14ac:dyDescent="0.3">
      <c r="A180">
        <v>1</v>
      </c>
      <c r="B180" s="1">
        <v>46109</v>
      </c>
      <c r="C180" t="s">
        <v>162</v>
      </c>
      <c r="D180" t="s">
        <v>163</v>
      </c>
      <c r="E180" t="s">
        <v>24</v>
      </c>
      <c r="F180" t="s">
        <v>25</v>
      </c>
      <c r="G180">
        <v>2</v>
      </c>
      <c r="H180">
        <v>8.4</v>
      </c>
      <c r="I180" t="s">
        <v>144</v>
      </c>
      <c r="J180" t="s">
        <v>174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165</v>
      </c>
      <c r="R180" t="s">
        <v>144</v>
      </c>
      <c r="S180" t="s">
        <v>170</v>
      </c>
      <c r="T180" t="str">
        <f>_xlfn.XLOOKUP(A180,MI_Match_Analysis!$A$2:$A$8,MI_Match_Analysis!$F$2:$F$8,"Not Found")</f>
        <v>Not Found</v>
      </c>
    </row>
    <row r="181" spans="1:20" hidden="1" x14ac:dyDescent="0.3">
      <c r="A181">
        <v>1</v>
      </c>
      <c r="B181" s="1">
        <v>46109</v>
      </c>
      <c r="C181" t="s">
        <v>162</v>
      </c>
      <c r="D181" t="s">
        <v>163</v>
      </c>
      <c r="E181" t="s">
        <v>24</v>
      </c>
      <c r="F181" t="s">
        <v>25</v>
      </c>
      <c r="G181">
        <v>2</v>
      </c>
      <c r="H181">
        <v>8.5</v>
      </c>
      <c r="I181" t="s">
        <v>178</v>
      </c>
      <c r="J181" t="s">
        <v>174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83</v>
      </c>
      <c r="R181" t="s">
        <v>83</v>
      </c>
      <c r="S181" t="s">
        <v>83</v>
      </c>
      <c r="T181" t="str">
        <f>_xlfn.XLOOKUP(A181,MI_Match_Analysis!$A$2:$A$8,MI_Match_Analysis!$F$2:$F$8,"Not Found")</f>
        <v>Not Found</v>
      </c>
    </row>
    <row r="182" spans="1:20" hidden="1" x14ac:dyDescent="0.3">
      <c r="A182">
        <v>1</v>
      </c>
      <c r="B182" s="1">
        <v>46109</v>
      </c>
      <c r="C182" t="s">
        <v>162</v>
      </c>
      <c r="D182" t="s">
        <v>163</v>
      </c>
      <c r="E182" t="s">
        <v>24</v>
      </c>
      <c r="F182" t="s">
        <v>25</v>
      </c>
      <c r="G182">
        <v>2</v>
      </c>
      <c r="H182">
        <v>8.6</v>
      </c>
      <c r="I182" t="s">
        <v>112</v>
      </c>
      <c r="J182" t="s">
        <v>174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83</v>
      </c>
      <c r="R182" t="s">
        <v>83</v>
      </c>
      <c r="S182" t="s">
        <v>83</v>
      </c>
      <c r="T182" t="str">
        <f>_xlfn.XLOOKUP(A182,MI_Match_Analysis!$A$2:$A$8,MI_Match_Analysis!$F$2:$F$8,"Not Found")</f>
        <v>Not Found</v>
      </c>
    </row>
    <row r="183" spans="1:20" hidden="1" x14ac:dyDescent="0.3">
      <c r="A183">
        <v>1</v>
      </c>
      <c r="B183" s="1">
        <v>46109</v>
      </c>
      <c r="C183" t="s">
        <v>162</v>
      </c>
      <c r="D183" t="s">
        <v>163</v>
      </c>
      <c r="E183" t="s">
        <v>24</v>
      </c>
      <c r="F183" t="s">
        <v>25</v>
      </c>
      <c r="G183">
        <v>2</v>
      </c>
      <c r="H183">
        <v>9.1</v>
      </c>
      <c r="I183" t="s">
        <v>178</v>
      </c>
      <c r="J183" t="s">
        <v>175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83</v>
      </c>
      <c r="R183" t="s">
        <v>83</v>
      </c>
      <c r="S183" t="s">
        <v>83</v>
      </c>
      <c r="T183" t="str">
        <f>_xlfn.XLOOKUP(A183,MI_Match_Analysis!$A$2:$A$8,MI_Match_Analysis!$F$2:$F$8,"Not Found")</f>
        <v>Not Found</v>
      </c>
    </row>
    <row r="184" spans="1:20" hidden="1" x14ac:dyDescent="0.3">
      <c r="A184">
        <v>1</v>
      </c>
      <c r="B184" s="1">
        <v>46109</v>
      </c>
      <c r="C184" t="s">
        <v>162</v>
      </c>
      <c r="D184" t="s">
        <v>163</v>
      </c>
      <c r="E184" t="s">
        <v>24</v>
      </c>
      <c r="F184" t="s">
        <v>25</v>
      </c>
      <c r="G184">
        <v>2</v>
      </c>
      <c r="H184">
        <v>9.1999999999999993</v>
      </c>
      <c r="I184" t="s">
        <v>112</v>
      </c>
      <c r="J184" t="s">
        <v>175</v>
      </c>
      <c r="K184">
        <v>6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83</v>
      </c>
      <c r="R184" t="s">
        <v>83</v>
      </c>
      <c r="S184" t="s">
        <v>83</v>
      </c>
      <c r="T184" t="str">
        <f>_xlfn.XLOOKUP(A184,MI_Match_Analysis!$A$2:$A$8,MI_Match_Analysis!$F$2:$F$8,"Not Found")</f>
        <v>Not Found</v>
      </c>
    </row>
    <row r="185" spans="1:20" hidden="1" x14ac:dyDescent="0.3">
      <c r="A185">
        <v>1</v>
      </c>
      <c r="B185" s="1">
        <v>46109</v>
      </c>
      <c r="C185" t="s">
        <v>162</v>
      </c>
      <c r="D185" t="s">
        <v>163</v>
      </c>
      <c r="E185" t="s">
        <v>24</v>
      </c>
      <c r="F185" t="s">
        <v>25</v>
      </c>
      <c r="G185">
        <v>2</v>
      </c>
      <c r="H185">
        <v>9.3000000000000007</v>
      </c>
      <c r="I185" t="s">
        <v>112</v>
      </c>
      <c r="J185" t="s">
        <v>175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83</v>
      </c>
      <c r="R185" t="s">
        <v>83</v>
      </c>
      <c r="S185" t="s">
        <v>83</v>
      </c>
      <c r="T185" t="str">
        <f>_xlfn.XLOOKUP(A185,MI_Match_Analysis!$A$2:$A$8,MI_Match_Analysis!$F$2:$F$8,"Not Found")</f>
        <v>Not Found</v>
      </c>
    </row>
    <row r="186" spans="1:20" hidden="1" x14ac:dyDescent="0.3">
      <c r="A186">
        <v>1</v>
      </c>
      <c r="B186" s="1">
        <v>46109</v>
      </c>
      <c r="C186" t="s">
        <v>162</v>
      </c>
      <c r="D186" t="s">
        <v>163</v>
      </c>
      <c r="E186" t="s">
        <v>24</v>
      </c>
      <c r="F186" t="s">
        <v>25</v>
      </c>
      <c r="G186">
        <v>2</v>
      </c>
      <c r="H186">
        <v>9.4</v>
      </c>
      <c r="I186" t="s">
        <v>178</v>
      </c>
      <c r="J186" t="s">
        <v>175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83</v>
      </c>
      <c r="R186" t="s">
        <v>83</v>
      </c>
      <c r="S186" t="s">
        <v>83</v>
      </c>
      <c r="T186" t="str">
        <f>_xlfn.XLOOKUP(A186,MI_Match_Analysis!$A$2:$A$8,MI_Match_Analysis!$F$2:$F$8,"Not Found")</f>
        <v>Not Found</v>
      </c>
    </row>
    <row r="187" spans="1:20" hidden="1" x14ac:dyDescent="0.3">
      <c r="A187">
        <v>1</v>
      </c>
      <c r="B187" s="1">
        <v>46109</v>
      </c>
      <c r="C187" t="s">
        <v>162</v>
      </c>
      <c r="D187" t="s">
        <v>163</v>
      </c>
      <c r="E187" t="s">
        <v>24</v>
      </c>
      <c r="F187" t="s">
        <v>25</v>
      </c>
      <c r="G187">
        <v>2</v>
      </c>
      <c r="H187">
        <v>9.5</v>
      </c>
      <c r="I187" t="s">
        <v>178</v>
      </c>
      <c r="J187" t="s">
        <v>175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83</v>
      </c>
      <c r="R187" t="s">
        <v>83</v>
      </c>
      <c r="S187" t="s">
        <v>83</v>
      </c>
      <c r="T187" t="str">
        <f>_xlfn.XLOOKUP(A187,MI_Match_Analysis!$A$2:$A$8,MI_Match_Analysis!$F$2:$F$8,"Not Found")</f>
        <v>Not Found</v>
      </c>
    </row>
    <row r="188" spans="1:20" hidden="1" x14ac:dyDescent="0.3">
      <c r="A188">
        <v>1</v>
      </c>
      <c r="B188" s="1">
        <v>46109</v>
      </c>
      <c r="C188" t="s">
        <v>162</v>
      </c>
      <c r="D188" t="s">
        <v>163</v>
      </c>
      <c r="E188" t="s">
        <v>24</v>
      </c>
      <c r="F188" t="s">
        <v>25</v>
      </c>
      <c r="G188">
        <v>2</v>
      </c>
      <c r="H188">
        <v>9.6</v>
      </c>
      <c r="I188" t="s">
        <v>112</v>
      </c>
      <c r="J188" t="s">
        <v>175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 t="s">
        <v>83</v>
      </c>
      <c r="R188" t="s">
        <v>83</v>
      </c>
      <c r="S188" t="s">
        <v>83</v>
      </c>
      <c r="T188" t="str">
        <f>_xlfn.XLOOKUP(A188,MI_Match_Analysis!$A$2:$A$8,MI_Match_Analysis!$F$2:$F$8,"Not Found")</f>
        <v>Not Found</v>
      </c>
    </row>
    <row r="189" spans="1:20" hidden="1" x14ac:dyDescent="0.3">
      <c r="A189">
        <v>1</v>
      </c>
      <c r="B189" s="1">
        <v>46109</v>
      </c>
      <c r="C189" t="s">
        <v>162</v>
      </c>
      <c r="D189" t="s">
        <v>163</v>
      </c>
      <c r="E189" t="s">
        <v>24</v>
      </c>
      <c r="F189" t="s">
        <v>25</v>
      </c>
      <c r="G189">
        <v>2</v>
      </c>
      <c r="H189">
        <v>9.6</v>
      </c>
      <c r="I189" t="s">
        <v>112</v>
      </c>
      <c r="J189" t="s">
        <v>175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83</v>
      </c>
      <c r="R189" t="s">
        <v>83</v>
      </c>
      <c r="S189" t="s">
        <v>83</v>
      </c>
      <c r="T189" t="str">
        <f>_xlfn.XLOOKUP(A189,MI_Match_Analysis!$A$2:$A$8,MI_Match_Analysis!$F$2:$F$8,"Not Found")</f>
        <v>Not Found</v>
      </c>
    </row>
    <row r="190" spans="1:20" hidden="1" x14ac:dyDescent="0.3">
      <c r="A190">
        <v>1</v>
      </c>
      <c r="B190" s="1">
        <v>46109</v>
      </c>
      <c r="C190" t="s">
        <v>162</v>
      </c>
      <c r="D190" t="s">
        <v>163</v>
      </c>
      <c r="E190" t="s">
        <v>24</v>
      </c>
      <c r="F190" t="s">
        <v>25</v>
      </c>
      <c r="G190">
        <v>2</v>
      </c>
      <c r="H190">
        <v>10.1</v>
      </c>
      <c r="I190" t="s">
        <v>112</v>
      </c>
      <c r="J190" t="s">
        <v>174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83</v>
      </c>
      <c r="R190" t="s">
        <v>83</v>
      </c>
      <c r="S190" t="s">
        <v>83</v>
      </c>
      <c r="T190" t="str">
        <f>_xlfn.XLOOKUP(A190,MI_Match_Analysis!$A$2:$A$8,MI_Match_Analysis!$F$2:$F$8,"Not Found")</f>
        <v>Not Found</v>
      </c>
    </row>
    <row r="191" spans="1:20" hidden="1" x14ac:dyDescent="0.3">
      <c r="A191">
        <v>1</v>
      </c>
      <c r="B191" s="1">
        <v>46109</v>
      </c>
      <c r="C191" t="s">
        <v>162</v>
      </c>
      <c r="D191" t="s">
        <v>163</v>
      </c>
      <c r="E191" t="s">
        <v>24</v>
      </c>
      <c r="F191" t="s">
        <v>25</v>
      </c>
      <c r="G191">
        <v>2</v>
      </c>
      <c r="H191">
        <v>10.199999999999999</v>
      </c>
      <c r="I191" t="s">
        <v>178</v>
      </c>
      <c r="J191" t="s">
        <v>174</v>
      </c>
      <c r="K191">
        <v>6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83</v>
      </c>
      <c r="R191" t="s">
        <v>83</v>
      </c>
      <c r="S191" t="s">
        <v>83</v>
      </c>
      <c r="T191" t="str">
        <f>_xlfn.XLOOKUP(A191,MI_Match_Analysis!$A$2:$A$8,MI_Match_Analysis!$F$2:$F$8,"Not Found")</f>
        <v>Not Found</v>
      </c>
    </row>
    <row r="192" spans="1:20" hidden="1" x14ac:dyDescent="0.3">
      <c r="A192">
        <v>1</v>
      </c>
      <c r="B192" s="1">
        <v>46109</v>
      </c>
      <c r="C192" t="s">
        <v>162</v>
      </c>
      <c r="D192" t="s">
        <v>163</v>
      </c>
      <c r="E192" t="s">
        <v>24</v>
      </c>
      <c r="F192" t="s">
        <v>25</v>
      </c>
      <c r="G192">
        <v>2</v>
      </c>
      <c r="H192">
        <v>10.3</v>
      </c>
      <c r="I192" t="s">
        <v>178</v>
      </c>
      <c r="J192" t="s">
        <v>174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83</v>
      </c>
      <c r="R192" t="s">
        <v>83</v>
      </c>
      <c r="S192" t="s">
        <v>83</v>
      </c>
      <c r="T192" t="str">
        <f>_xlfn.XLOOKUP(A192,MI_Match_Analysis!$A$2:$A$8,MI_Match_Analysis!$F$2:$F$8,"Not Found")</f>
        <v>Not Found</v>
      </c>
    </row>
    <row r="193" spans="1:20" hidden="1" x14ac:dyDescent="0.3">
      <c r="A193">
        <v>1</v>
      </c>
      <c r="B193" s="1">
        <v>46109</v>
      </c>
      <c r="C193" t="s">
        <v>162</v>
      </c>
      <c r="D193" t="s">
        <v>163</v>
      </c>
      <c r="E193" t="s">
        <v>24</v>
      </c>
      <c r="F193" t="s">
        <v>25</v>
      </c>
      <c r="G193">
        <v>2</v>
      </c>
      <c r="H193">
        <v>10.4</v>
      </c>
      <c r="I193" t="s">
        <v>112</v>
      </c>
      <c r="J193" t="s">
        <v>174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83</v>
      </c>
      <c r="R193" t="s">
        <v>83</v>
      </c>
      <c r="S193" t="s">
        <v>83</v>
      </c>
      <c r="T193" t="str">
        <f>_xlfn.XLOOKUP(A193,MI_Match_Analysis!$A$2:$A$8,MI_Match_Analysis!$F$2:$F$8,"Not Found")</f>
        <v>Not Found</v>
      </c>
    </row>
    <row r="194" spans="1:20" hidden="1" x14ac:dyDescent="0.3">
      <c r="A194">
        <v>1</v>
      </c>
      <c r="B194" s="1">
        <v>46109</v>
      </c>
      <c r="C194" t="s">
        <v>162</v>
      </c>
      <c r="D194" t="s">
        <v>163</v>
      </c>
      <c r="E194" t="s">
        <v>24</v>
      </c>
      <c r="F194" t="s">
        <v>25</v>
      </c>
      <c r="G194">
        <v>2</v>
      </c>
      <c r="H194">
        <v>10.5</v>
      </c>
      <c r="I194" t="s">
        <v>112</v>
      </c>
      <c r="J194" t="s">
        <v>174</v>
      </c>
      <c r="K194">
        <v>6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83</v>
      </c>
      <c r="R194" t="s">
        <v>83</v>
      </c>
      <c r="S194" t="s">
        <v>83</v>
      </c>
      <c r="T194" t="str">
        <f>_xlfn.XLOOKUP(A194,MI_Match_Analysis!$A$2:$A$8,MI_Match_Analysis!$F$2:$F$8,"Not Found")</f>
        <v>Not Found</v>
      </c>
    </row>
    <row r="195" spans="1:20" hidden="1" x14ac:dyDescent="0.3">
      <c r="A195">
        <v>1</v>
      </c>
      <c r="B195" s="1">
        <v>46109</v>
      </c>
      <c r="C195" t="s">
        <v>162</v>
      </c>
      <c r="D195" t="s">
        <v>163</v>
      </c>
      <c r="E195" t="s">
        <v>24</v>
      </c>
      <c r="F195" t="s">
        <v>25</v>
      </c>
      <c r="G195">
        <v>2</v>
      </c>
      <c r="H195">
        <v>10.6</v>
      </c>
      <c r="I195" t="s">
        <v>112</v>
      </c>
      <c r="J195" t="s">
        <v>174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83</v>
      </c>
      <c r="R195" t="s">
        <v>83</v>
      </c>
      <c r="S195" t="s">
        <v>83</v>
      </c>
      <c r="T195" t="str">
        <f>_xlfn.XLOOKUP(A195,MI_Match_Analysis!$A$2:$A$8,MI_Match_Analysis!$F$2:$F$8,"Not Found")</f>
        <v>Not Found</v>
      </c>
    </row>
    <row r="196" spans="1:20" hidden="1" x14ac:dyDescent="0.3">
      <c r="A196">
        <v>1</v>
      </c>
      <c r="B196" s="1">
        <v>46109</v>
      </c>
      <c r="C196" t="s">
        <v>162</v>
      </c>
      <c r="D196" t="s">
        <v>163</v>
      </c>
      <c r="E196" t="s">
        <v>24</v>
      </c>
      <c r="F196" t="s">
        <v>25</v>
      </c>
      <c r="G196">
        <v>2</v>
      </c>
      <c r="H196">
        <v>11.1</v>
      </c>
      <c r="I196" t="s">
        <v>178</v>
      </c>
      <c r="J196" t="s">
        <v>120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83</v>
      </c>
      <c r="R196" t="s">
        <v>83</v>
      </c>
      <c r="S196" t="s">
        <v>83</v>
      </c>
      <c r="T196" t="str">
        <f>_xlfn.XLOOKUP(A196,MI_Match_Analysis!$A$2:$A$8,MI_Match_Analysis!$F$2:$F$8,"Not Found")</f>
        <v>Not Found</v>
      </c>
    </row>
    <row r="197" spans="1:20" hidden="1" x14ac:dyDescent="0.3">
      <c r="A197">
        <v>1</v>
      </c>
      <c r="B197" s="1">
        <v>46109</v>
      </c>
      <c r="C197" t="s">
        <v>162</v>
      </c>
      <c r="D197" t="s">
        <v>163</v>
      </c>
      <c r="E197" t="s">
        <v>24</v>
      </c>
      <c r="F197" t="s">
        <v>25</v>
      </c>
      <c r="G197">
        <v>2</v>
      </c>
      <c r="H197">
        <v>11.2</v>
      </c>
      <c r="I197" t="s">
        <v>178</v>
      </c>
      <c r="J197" t="s">
        <v>120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83</v>
      </c>
      <c r="R197" t="s">
        <v>83</v>
      </c>
      <c r="S197" t="s">
        <v>83</v>
      </c>
      <c r="T197" t="str">
        <f>_xlfn.XLOOKUP(A197,MI_Match_Analysis!$A$2:$A$8,MI_Match_Analysis!$F$2:$F$8,"Not Found")</f>
        <v>Not Found</v>
      </c>
    </row>
    <row r="198" spans="1:20" hidden="1" x14ac:dyDescent="0.3">
      <c r="A198">
        <v>1</v>
      </c>
      <c r="B198" s="1">
        <v>46109</v>
      </c>
      <c r="C198" t="s">
        <v>162</v>
      </c>
      <c r="D198" t="s">
        <v>163</v>
      </c>
      <c r="E198" t="s">
        <v>24</v>
      </c>
      <c r="F198" t="s">
        <v>25</v>
      </c>
      <c r="G198">
        <v>2</v>
      </c>
      <c r="H198">
        <v>11.2</v>
      </c>
      <c r="I198" t="s">
        <v>178</v>
      </c>
      <c r="J198" t="s">
        <v>120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 t="s">
        <v>83</v>
      </c>
      <c r="R198" t="s">
        <v>83</v>
      </c>
      <c r="S198" t="s">
        <v>83</v>
      </c>
      <c r="T198" t="str">
        <f>_xlfn.XLOOKUP(A198,MI_Match_Analysis!$A$2:$A$8,MI_Match_Analysis!$F$2:$F$8,"Not Found")</f>
        <v>Not Found</v>
      </c>
    </row>
    <row r="199" spans="1:20" hidden="1" x14ac:dyDescent="0.3">
      <c r="A199">
        <v>1</v>
      </c>
      <c r="B199" s="1">
        <v>46109</v>
      </c>
      <c r="C199" t="s">
        <v>162</v>
      </c>
      <c r="D199" t="s">
        <v>163</v>
      </c>
      <c r="E199" t="s">
        <v>24</v>
      </c>
      <c r="F199" t="s">
        <v>25</v>
      </c>
      <c r="G199">
        <v>2</v>
      </c>
      <c r="H199">
        <v>11.3</v>
      </c>
      <c r="I199" t="s">
        <v>178</v>
      </c>
      <c r="J199" t="s">
        <v>120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 t="s">
        <v>83</v>
      </c>
      <c r="R199" t="s">
        <v>83</v>
      </c>
      <c r="S199" t="s">
        <v>83</v>
      </c>
      <c r="T199" t="str">
        <f>_xlfn.XLOOKUP(A199,MI_Match_Analysis!$A$2:$A$8,MI_Match_Analysis!$F$2:$F$8,"Not Found")</f>
        <v>Not Found</v>
      </c>
    </row>
    <row r="200" spans="1:20" hidden="1" x14ac:dyDescent="0.3">
      <c r="A200">
        <v>1</v>
      </c>
      <c r="B200" s="1">
        <v>46109</v>
      </c>
      <c r="C200" t="s">
        <v>162</v>
      </c>
      <c r="D200" t="s">
        <v>163</v>
      </c>
      <c r="E200" t="s">
        <v>24</v>
      </c>
      <c r="F200" t="s">
        <v>25</v>
      </c>
      <c r="G200">
        <v>2</v>
      </c>
      <c r="H200">
        <v>11.3</v>
      </c>
      <c r="I200" t="s">
        <v>178</v>
      </c>
      <c r="J200" t="s">
        <v>120</v>
      </c>
      <c r="K200">
        <v>6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83</v>
      </c>
      <c r="R200" t="s">
        <v>83</v>
      </c>
      <c r="S200" t="s">
        <v>83</v>
      </c>
      <c r="T200" t="str">
        <f>_xlfn.XLOOKUP(A200,MI_Match_Analysis!$A$2:$A$8,MI_Match_Analysis!$F$2:$F$8,"Not Found")</f>
        <v>Not Found</v>
      </c>
    </row>
    <row r="201" spans="1:20" hidden="1" x14ac:dyDescent="0.3">
      <c r="A201">
        <v>1</v>
      </c>
      <c r="B201" s="1">
        <v>46109</v>
      </c>
      <c r="C201" t="s">
        <v>162</v>
      </c>
      <c r="D201" t="s">
        <v>163</v>
      </c>
      <c r="E201" t="s">
        <v>24</v>
      </c>
      <c r="F201" t="s">
        <v>25</v>
      </c>
      <c r="G201">
        <v>2</v>
      </c>
      <c r="H201">
        <v>11.4</v>
      </c>
      <c r="I201" t="s">
        <v>178</v>
      </c>
      <c r="J201" t="s">
        <v>120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 t="s">
        <v>83</v>
      </c>
      <c r="R201" t="s">
        <v>83</v>
      </c>
      <c r="S201" t="s">
        <v>83</v>
      </c>
      <c r="T201" t="str">
        <f>_xlfn.XLOOKUP(A201,MI_Match_Analysis!$A$2:$A$8,MI_Match_Analysis!$F$2:$F$8,"Not Found")</f>
        <v>Not Found</v>
      </c>
    </row>
    <row r="202" spans="1:20" hidden="1" x14ac:dyDescent="0.3">
      <c r="A202">
        <v>1</v>
      </c>
      <c r="B202" s="1">
        <v>46109</v>
      </c>
      <c r="C202" t="s">
        <v>162</v>
      </c>
      <c r="D202" t="s">
        <v>163</v>
      </c>
      <c r="E202" t="s">
        <v>24</v>
      </c>
      <c r="F202" t="s">
        <v>25</v>
      </c>
      <c r="G202">
        <v>2</v>
      </c>
      <c r="H202">
        <v>11.4</v>
      </c>
      <c r="I202" t="s">
        <v>178</v>
      </c>
      <c r="J202" t="s">
        <v>120</v>
      </c>
      <c r="K202">
        <v>6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83</v>
      </c>
      <c r="R202" t="s">
        <v>83</v>
      </c>
      <c r="S202" t="s">
        <v>83</v>
      </c>
      <c r="T202" t="str">
        <f>_xlfn.XLOOKUP(A202,MI_Match_Analysis!$A$2:$A$8,MI_Match_Analysis!$F$2:$F$8,"Not Found")</f>
        <v>Not Found</v>
      </c>
    </row>
    <row r="203" spans="1:20" hidden="1" x14ac:dyDescent="0.3">
      <c r="A203">
        <v>1</v>
      </c>
      <c r="B203" s="1">
        <v>46109</v>
      </c>
      <c r="C203" t="s">
        <v>162</v>
      </c>
      <c r="D203" t="s">
        <v>163</v>
      </c>
      <c r="E203" t="s">
        <v>24</v>
      </c>
      <c r="F203" t="s">
        <v>25</v>
      </c>
      <c r="G203">
        <v>2</v>
      </c>
      <c r="H203">
        <v>11.5</v>
      </c>
      <c r="I203" t="s">
        <v>178</v>
      </c>
      <c r="J203" t="s">
        <v>120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83</v>
      </c>
      <c r="R203" t="s">
        <v>83</v>
      </c>
      <c r="S203" t="s">
        <v>83</v>
      </c>
      <c r="T203" t="str">
        <f>_xlfn.XLOOKUP(A203,MI_Match_Analysis!$A$2:$A$8,MI_Match_Analysis!$F$2:$F$8,"Not Found")</f>
        <v>Not Found</v>
      </c>
    </row>
    <row r="204" spans="1:20" hidden="1" x14ac:dyDescent="0.3">
      <c r="A204">
        <v>1</v>
      </c>
      <c r="B204" s="1">
        <v>46109</v>
      </c>
      <c r="C204" t="s">
        <v>162</v>
      </c>
      <c r="D204" t="s">
        <v>163</v>
      </c>
      <c r="E204" t="s">
        <v>24</v>
      </c>
      <c r="F204" t="s">
        <v>25</v>
      </c>
      <c r="G204">
        <v>2</v>
      </c>
      <c r="H204">
        <v>11.6</v>
      </c>
      <c r="I204" t="s">
        <v>112</v>
      </c>
      <c r="J204" t="s">
        <v>120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 t="s">
        <v>83</v>
      </c>
      <c r="R204" t="s">
        <v>83</v>
      </c>
      <c r="S204" t="s">
        <v>83</v>
      </c>
      <c r="T204" t="str">
        <f>_xlfn.XLOOKUP(A204,MI_Match_Analysis!$A$2:$A$8,MI_Match_Analysis!$F$2:$F$8,"Not Found")</f>
        <v>Not Found</v>
      </c>
    </row>
    <row r="205" spans="1:20" hidden="1" x14ac:dyDescent="0.3">
      <c r="A205">
        <v>1</v>
      </c>
      <c r="B205" s="1">
        <v>46109</v>
      </c>
      <c r="C205" t="s">
        <v>162</v>
      </c>
      <c r="D205" t="s">
        <v>163</v>
      </c>
      <c r="E205" t="s">
        <v>24</v>
      </c>
      <c r="F205" t="s">
        <v>25</v>
      </c>
      <c r="G205">
        <v>2</v>
      </c>
      <c r="H205">
        <v>11.6</v>
      </c>
      <c r="I205" t="s">
        <v>112</v>
      </c>
      <c r="J205" t="s">
        <v>120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83</v>
      </c>
      <c r="R205" t="s">
        <v>83</v>
      </c>
      <c r="S205" t="s">
        <v>83</v>
      </c>
      <c r="T205" t="str">
        <f>_xlfn.XLOOKUP(A205,MI_Match_Analysis!$A$2:$A$8,MI_Match_Analysis!$F$2:$F$8,"Not Found")</f>
        <v>Not Found</v>
      </c>
    </row>
    <row r="206" spans="1:20" hidden="1" x14ac:dyDescent="0.3">
      <c r="A206">
        <v>1</v>
      </c>
      <c r="B206" s="1">
        <v>46109</v>
      </c>
      <c r="C206" t="s">
        <v>162</v>
      </c>
      <c r="D206" t="s">
        <v>163</v>
      </c>
      <c r="E206" t="s">
        <v>24</v>
      </c>
      <c r="F206" t="s">
        <v>25</v>
      </c>
      <c r="G206">
        <v>2</v>
      </c>
      <c r="H206">
        <v>12.1</v>
      </c>
      <c r="I206" t="s">
        <v>112</v>
      </c>
      <c r="J206" t="s">
        <v>176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83</v>
      </c>
      <c r="R206" t="s">
        <v>83</v>
      </c>
      <c r="S206" t="s">
        <v>83</v>
      </c>
      <c r="T206" t="str">
        <f>_xlfn.XLOOKUP(A206,MI_Match_Analysis!$A$2:$A$8,MI_Match_Analysis!$F$2:$F$8,"Not Found")</f>
        <v>Not Found</v>
      </c>
    </row>
    <row r="207" spans="1:20" hidden="1" x14ac:dyDescent="0.3">
      <c r="A207">
        <v>1</v>
      </c>
      <c r="B207" s="1">
        <v>46109</v>
      </c>
      <c r="C207" t="s">
        <v>162</v>
      </c>
      <c r="D207" t="s">
        <v>163</v>
      </c>
      <c r="E207" t="s">
        <v>24</v>
      </c>
      <c r="F207" t="s">
        <v>25</v>
      </c>
      <c r="G207">
        <v>2</v>
      </c>
      <c r="H207">
        <v>12.2</v>
      </c>
      <c r="I207" t="s">
        <v>178</v>
      </c>
      <c r="J207" t="s">
        <v>176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165</v>
      </c>
      <c r="R207" t="s">
        <v>178</v>
      </c>
      <c r="S207" t="s">
        <v>174</v>
      </c>
      <c r="T207" t="str">
        <f>_xlfn.XLOOKUP(A207,MI_Match_Analysis!$A$2:$A$8,MI_Match_Analysis!$F$2:$F$8,"Not Found")</f>
        <v>Not Found</v>
      </c>
    </row>
    <row r="208" spans="1:20" hidden="1" x14ac:dyDescent="0.3">
      <c r="A208">
        <v>1</v>
      </c>
      <c r="B208" s="1">
        <v>46109</v>
      </c>
      <c r="C208" t="s">
        <v>162</v>
      </c>
      <c r="D208" t="s">
        <v>163</v>
      </c>
      <c r="E208" t="s">
        <v>24</v>
      </c>
      <c r="F208" t="s">
        <v>25</v>
      </c>
      <c r="G208">
        <v>2</v>
      </c>
      <c r="H208">
        <v>12.3</v>
      </c>
      <c r="I208" t="s">
        <v>166</v>
      </c>
      <c r="J208" t="s">
        <v>176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165</v>
      </c>
      <c r="R208" t="s">
        <v>166</v>
      </c>
      <c r="S208" t="s">
        <v>177</v>
      </c>
      <c r="T208" t="str">
        <f>_xlfn.XLOOKUP(A208,MI_Match_Analysis!$A$2:$A$8,MI_Match_Analysis!$F$2:$F$8,"Not Found")</f>
        <v>Not Found</v>
      </c>
    </row>
    <row r="209" spans="1:20" hidden="1" x14ac:dyDescent="0.3">
      <c r="A209">
        <v>1</v>
      </c>
      <c r="B209" s="1">
        <v>46109</v>
      </c>
      <c r="C209" t="s">
        <v>162</v>
      </c>
      <c r="D209" t="s">
        <v>163</v>
      </c>
      <c r="E209" t="s">
        <v>24</v>
      </c>
      <c r="F209" t="s">
        <v>25</v>
      </c>
      <c r="G209">
        <v>2</v>
      </c>
      <c r="H209">
        <v>12.4</v>
      </c>
      <c r="I209" t="s">
        <v>79</v>
      </c>
      <c r="J209" t="s">
        <v>176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83</v>
      </c>
      <c r="R209" t="s">
        <v>83</v>
      </c>
      <c r="S209" t="s">
        <v>83</v>
      </c>
      <c r="T209" t="str">
        <f>_xlfn.XLOOKUP(A209,MI_Match_Analysis!$A$2:$A$8,MI_Match_Analysis!$F$2:$F$8,"Not Found")</f>
        <v>Not Found</v>
      </c>
    </row>
    <row r="210" spans="1:20" hidden="1" x14ac:dyDescent="0.3">
      <c r="A210">
        <v>1</v>
      </c>
      <c r="B210" s="1">
        <v>46109</v>
      </c>
      <c r="C210" t="s">
        <v>162</v>
      </c>
      <c r="D210" t="s">
        <v>163</v>
      </c>
      <c r="E210" t="s">
        <v>24</v>
      </c>
      <c r="F210" t="s">
        <v>25</v>
      </c>
      <c r="G210">
        <v>2</v>
      </c>
      <c r="H210">
        <v>12.5</v>
      </c>
      <c r="I210" t="s">
        <v>79</v>
      </c>
      <c r="J210" t="s">
        <v>176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83</v>
      </c>
      <c r="R210" t="s">
        <v>83</v>
      </c>
      <c r="S210" t="s">
        <v>83</v>
      </c>
      <c r="T210" t="str">
        <f>_xlfn.XLOOKUP(A210,MI_Match_Analysis!$A$2:$A$8,MI_Match_Analysis!$F$2:$F$8,"Not Found")</f>
        <v>Not Found</v>
      </c>
    </row>
    <row r="211" spans="1:20" hidden="1" x14ac:dyDescent="0.3">
      <c r="A211">
        <v>1</v>
      </c>
      <c r="B211" s="1">
        <v>46109</v>
      </c>
      <c r="C211" t="s">
        <v>162</v>
      </c>
      <c r="D211" t="s">
        <v>163</v>
      </c>
      <c r="E211" t="s">
        <v>24</v>
      </c>
      <c r="F211" t="s">
        <v>25</v>
      </c>
      <c r="G211">
        <v>2</v>
      </c>
      <c r="H211">
        <v>12.6</v>
      </c>
      <c r="I211" t="s">
        <v>79</v>
      </c>
      <c r="J211" t="s">
        <v>176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83</v>
      </c>
      <c r="R211" t="s">
        <v>83</v>
      </c>
      <c r="S211" t="s">
        <v>83</v>
      </c>
      <c r="T211" t="str">
        <f>_xlfn.XLOOKUP(A211,MI_Match_Analysis!$A$2:$A$8,MI_Match_Analysis!$F$2:$F$8,"Not Found")</f>
        <v>Not Found</v>
      </c>
    </row>
    <row r="212" spans="1:20" hidden="1" x14ac:dyDescent="0.3">
      <c r="A212">
        <v>1</v>
      </c>
      <c r="B212" s="1">
        <v>46109</v>
      </c>
      <c r="C212" t="s">
        <v>162</v>
      </c>
      <c r="D212" t="s">
        <v>163</v>
      </c>
      <c r="E212" t="s">
        <v>24</v>
      </c>
      <c r="F212" t="s">
        <v>25</v>
      </c>
      <c r="G212">
        <v>2</v>
      </c>
      <c r="H212">
        <v>13.1</v>
      </c>
      <c r="I212" t="s">
        <v>79</v>
      </c>
      <c r="J212" t="s">
        <v>177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83</v>
      </c>
      <c r="R212" t="s">
        <v>83</v>
      </c>
      <c r="S212" t="s">
        <v>83</v>
      </c>
      <c r="T212" t="str">
        <f>_xlfn.XLOOKUP(A212,MI_Match_Analysis!$A$2:$A$8,MI_Match_Analysis!$F$2:$F$8,"Not Found")</f>
        <v>Not Found</v>
      </c>
    </row>
    <row r="213" spans="1:20" hidden="1" x14ac:dyDescent="0.3">
      <c r="A213">
        <v>1</v>
      </c>
      <c r="B213" s="1">
        <v>46109</v>
      </c>
      <c r="C213" t="s">
        <v>162</v>
      </c>
      <c r="D213" t="s">
        <v>163</v>
      </c>
      <c r="E213" t="s">
        <v>24</v>
      </c>
      <c r="F213" t="s">
        <v>25</v>
      </c>
      <c r="G213">
        <v>2</v>
      </c>
      <c r="H213">
        <v>13.2</v>
      </c>
      <c r="I213" t="s">
        <v>112</v>
      </c>
      <c r="J213" t="s">
        <v>177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83</v>
      </c>
      <c r="R213" t="s">
        <v>83</v>
      </c>
      <c r="S213" t="s">
        <v>83</v>
      </c>
      <c r="T213" t="str">
        <f>_xlfn.XLOOKUP(A213,MI_Match_Analysis!$A$2:$A$8,MI_Match_Analysis!$F$2:$F$8,"Not Found")</f>
        <v>Not Found</v>
      </c>
    </row>
    <row r="214" spans="1:20" hidden="1" x14ac:dyDescent="0.3">
      <c r="A214">
        <v>1</v>
      </c>
      <c r="B214" s="1">
        <v>46109</v>
      </c>
      <c r="C214" t="s">
        <v>162</v>
      </c>
      <c r="D214" t="s">
        <v>163</v>
      </c>
      <c r="E214" t="s">
        <v>24</v>
      </c>
      <c r="F214" t="s">
        <v>25</v>
      </c>
      <c r="G214">
        <v>2</v>
      </c>
      <c r="H214">
        <v>13.3</v>
      </c>
      <c r="I214" t="s">
        <v>79</v>
      </c>
      <c r="J214" t="s">
        <v>177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83</v>
      </c>
      <c r="R214" t="s">
        <v>83</v>
      </c>
      <c r="S214" t="s">
        <v>83</v>
      </c>
      <c r="T214" t="str">
        <f>_xlfn.XLOOKUP(A214,MI_Match_Analysis!$A$2:$A$8,MI_Match_Analysis!$F$2:$F$8,"Not Found")</f>
        <v>Not Found</v>
      </c>
    </row>
    <row r="215" spans="1:20" hidden="1" x14ac:dyDescent="0.3">
      <c r="A215">
        <v>1</v>
      </c>
      <c r="B215" s="1">
        <v>46109</v>
      </c>
      <c r="C215" t="s">
        <v>162</v>
      </c>
      <c r="D215" t="s">
        <v>163</v>
      </c>
      <c r="E215" t="s">
        <v>24</v>
      </c>
      <c r="F215" t="s">
        <v>25</v>
      </c>
      <c r="G215">
        <v>2</v>
      </c>
      <c r="H215">
        <v>13.4</v>
      </c>
      <c r="I215" t="s">
        <v>112</v>
      </c>
      <c r="J215" t="s">
        <v>177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83</v>
      </c>
      <c r="R215" t="s">
        <v>83</v>
      </c>
      <c r="S215" t="s">
        <v>83</v>
      </c>
      <c r="T215" t="str">
        <f>_xlfn.XLOOKUP(A215,MI_Match_Analysis!$A$2:$A$8,MI_Match_Analysis!$F$2:$F$8,"Not Found")</f>
        <v>Not Found</v>
      </c>
    </row>
    <row r="216" spans="1:20" hidden="1" x14ac:dyDescent="0.3">
      <c r="A216">
        <v>1</v>
      </c>
      <c r="B216" s="1">
        <v>46109</v>
      </c>
      <c r="C216" t="s">
        <v>162</v>
      </c>
      <c r="D216" t="s">
        <v>163</v>
      </c>
      <c r="E216" t="s">
        <v>24</v>
      </c>
      <c r="F216" t="s">
        <v>25</v>
      </c>
      <c r="G216">
        <v>2</v>
      </c>
      <c r="H216">
        <v>13.5</v>
      </c>
      <c r="I216" t="s">
        <v>112</v>
      </c>
      <c r="J216" t="s">
        <v>177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83</v>
      </c>
      <c r="R216" t="s">
        <v>83</v>
      </c>
      <c r="S216" t="s">
        <v>83</v>
      </c>
      <c r="T216" t="str">
        <f>_xlfn.XLOOKUP(A216,MI_Match_Analysis!$A$2:$A$8,MI_Match_Analysis!$F$2:$F$8,"Not Found")</f>
        <v>Not Found</v>
      </c>
    </row>
    <row r="217" spans="1:20" hidden="1" x14ac:dyDescent="0.3">
      <c r="A217">
        <v>1</v>
      </c>
      <c r="B217" s="1">
        <v>46109</v>
      </c>
      <c r="C217" t="s">
        <v>162</v>
      </c>
      <c r="D217" t="s">
        <v>163</v>
      </c>
      <c r="E217" t="s">
        <v>24</v>
      </c>
      <c r="F217" t="s">
        <v>25</v>
      </c>
      <c r="G217">
        <v>2</v>
      </c>
      <c r="H217">
        <v>13.6</v>
      </c>
      <c r="I217" t="s">
        <v>79</v>
      </c>
      <c r="J217" t="s">
        <v>177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 t="s">
        <v>83</v>
      </c>
      <c r="R217" t="s">
        <v>83</v>
      </c>
      <c r="S217" t="s">
        <v>83</v>
      </c>
      <c r="T217" t="str">
        <f>_xlfn.XLOOKUP(A217,MI_Match_Analysis!$A$2:$A$8,MI_Match_Analysis!$F$2:$F$8,"Not Found")</f>
        <v>Not Found</v>
      </c>
    </row>
    <row r="218" spans="1:20" hidden="1" x14ac:dyDescent="0.3">
      <c r="A218">
        <v>1</v>
      </c>
      <c r="B218" s="1">
        <v>46109</v>
      </c>
      <c r="C218" t="s">
        <v>162</v>
      </c>
      <c r="D218" t="s">
        <v>163</v>
      </c>
      <c r="E218" t="s">
        <v>24</v>
      </c>
      <c r="F218" t="s">
        <v>25</v>
      </c>
      <c r="G218">
        <v>2</v>
      </c>
      <c r="H218">
        <v>13.6</v>
      </c>
      <c r="I218" t="s">
        <v>79</v>
      </c>
      <c r="J218" t="s">
        <v>177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83</v>
      </c>
      <c r="R218" t="s">
        <v>83</v>
      </c>
      <c r="S218" t="s">
        <v>83</v>
      </c>
      <c r="T218" t="str">
        <f>_xlfn.XLOOKUP(A218,MI_Match_Analysis!$A$2:$A$8,MI_Match_Analysis!$F$2:$F$8,"Not Found")</f>
        <v>Not Found</v>
      </c>
    </row>
    <row r="219" spans="1:20" hidden="1" x14ac:dyDescent="0.3">
      <c r="A219">
        <v>1</v>
      </c>
      <c r="B219" s="1">
        <v>46109</v>
      </c>
      <c r="C219" t="s">
        <v>162</v>
      </c>
      <c r="D219" t="s">
        <v>163</v>
      </c>
      <c r="E219" t="s">
        <v>24</v>
      </c>
      <c r="F219" t="s">
        <v>25</v>
      </c>
      <c r="G219">
        <v>2</v>
      </c>
      <c r="H219">
        <v>14.1</v>
      </c>
      <c r="I219" t="s">
        <v>79</v>
      </c>
      <c r="J219" t="s">
        <v>176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83</v>
      </c>
      <c r="R219" t="s">
        <v>83</v>
      </c>
      <c r="S219" t="s">
        <v>83</v>
      </c>
      <c r="T219" t="str">
        <f>_xlfn.XLOOKUP(A219,MI_Match_Analysis!$A$2:$A$8,MI_Match_Analysis!$F$2:$F$8,"Not Found")</f>
        <v>Not Found</v>
      </c>
    </row>
    <row r="220" spans="1:20" hidden="1" x14ac:dyDescent="0.3">
      <c r="A220">
        <v>1</v>
      </c>
      <c r="B220" s="1">
        <v>46109</v>
      </c>
      <c r="C220" t="s">
        <v>162</v>
      </c>
      <c r="D220" t="s">
        <v>163</v>
      </c>
      <c r="E220" t="s">
        <v>24</v>
      </c>
      <c r="F220" t="s">
        <v>25</v>
      </c>
      <c r="G220">
        <v>2</v>
      </c>
      <c r="H220">
        <v>14.2</v>
      </c>
      <c r="I220" t="s">
        <v>112</v>
      </c>
      <c r="J220" t="s">
        <v>176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83</v>
      </c>
      <c r="R220" t="s">
        <v>83</v>
      </c>
      <c r="S220" t="s">
        <v>83</v>
      </c>
      <c r="T220" t="str">
        <f>_xlfn.XLOOKUP(A220,MI_Match_Analysis!$A$2:$A$8,MI_Match_Analysis!$F$2:$F$8,"Not Found")</f>
        <v>Not Found</v>
      </c>
    </row>
    <row r="221" spans="1:20" hidden="1" x14ac:dyDescent="0.3">
      <c r="A221">
        <v>1</v>
      </c>
      <c r="B221" s="1">
        <v>46109</v>
      </c>
      <c r="C221" t="s">
        <v>162</v>
      </c>
      <c r="D221" t="s">
        <v>163</v>
      </c>
      <c r="E221" t="s">
        <v>24</v>
      </c>
      <c r="F221" t="s">
        <v>25</v>
      </c>
      <c r="G221">
        <v>2</v>
      </c>
      <c r="H221">
        <v>14.3</v>
      </c>
      <c r="I221" t="s">
        <v>79</v>
      </c>
      <c r="J221" t="s">
        <v>176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83</v>
      </c>
      <c r="R221" t="s">
        <v>83</v>
      </c>
      <c r="S221" t="s">
        <v>83</v>
      </c>
      <c r="T221" t="str">
        <f>_xlfn.XLOOKUP(A221,MI_Match_Analysis!$A$2:$A$8,MI_Match_Analysis!$F$2:$F$8,"Not Found")</f>
        <v>Not Found</v>
      </c>
    </row>
    <row r="222" spans="1:20" hidden="1" x14ac:dyDescent="0.3">
      <c r="A222">
        <v>1</v>
      </c>
      <c r="B222" s="1">
        <v>46109</v>
      </c>
      <c r="C222" t="s">
        <v>162</v>
      </c>
      <c r="D222" t="s">
        <v>163</v>
      </c>
      <c r="E222" t="s">
        <v>24</v>
      </c>
      <c r="F222" t="s">
        <v>25</v>
      </c>
      <c r="G222">
        <v>2</v>
      </c>
      <c r="H222">
        <v>14.4</v>
      </c>
      <c r="I222" t="s">
        <v>79</v>
      </c>
      <c r="J222" t="s">
        <v>176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 t="s">
        <v>83</v>
      </c>
      <c r="R222" t="s">
        <v>83</v>
      </c>
      <c r="S222" t="s">
        <v>83</v>
      </c>
      <c r="T222" t="str">
        <f>_xlfn.XLOOKUP(A222,MI_Match_Analysis!$A$2:$A$8,MI_Match_Analysis!$F$2:$F$8,"Not Found")</f>
        <v>Not Found</v>
      </c>
    </row>
    <row r="223" spans="1:20" hidden="1" x14ac:dyDescent="0.3">
      <c r="A223">
        <v>1</v>
      </c>
      <c r="B223" s="1">
        <v>46109</v>
      </c>
      <c r="C223" t="s">
        <v>162</v>
      </c>
      <c r="D223" t="s">
        <v>163</v>
      </c>
      <c r="E223" t="s">
        <v>24</v>
      </c>
      <c r="F223" t="s">
        <v>25</v>
      </c>
      <c r="G223">
        <v>2</v>
      </c>
      <c r="H223">
        <v>14.4</v>
      </c>
      <c r="I223" t="s">
        <v>79</v>
      </c>
      <c r="J223" t="s">
        <v>176</v>
      </c>
      <c r="K223">
        <v>6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83</v>
      </c>
      <c r="R223" t="s">
        <v>83</v>
      </c>
      <c r="S223" t="s">
        <v>83</v>
      </c>
      <c r="T223" t="str">
        <f>_xlfn.XLOOKUP(A223,MI_Match_Analysis!$A$2:$A$8,MI_Match_Analysis!$F$2:$F$8,"Not Found")</f>
        <v>Not Found</v>
      </c>
    </row>
    <row r="224" spans="1:20" hidden="1" x14ac:dyDescent="0.3">
      <c r="A224">
        <v>1</v>
      </c>
      <c r="B224" s="1">
        <v>46109</v>
      </c>
      <c r="C224" t="s">
        <v>162</v>
      </c>
      <c r="D224" t="s">
        <v>163</v>
      </c>
      <c r="E224" t="s">
        <v>24</v>
      </c>
      <c r="F224" t="s">
        <v>25</v>
      </c>
      <c r="G224">
        <v>2</v>
      </c>
      <c r="H224">
        <v>14.5</v>
      </c>
      <c r="I224" t="s">
        <v>79</v>
      </c>
      <c r="J224" t="s">
        <v>176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83</v>
      </c>
      <c r="R224" t="s">
        <v>83</v>
      </c>
      <c r="S224" t="s">
        <v>83</v>
      </c>
      <c r="T224" t="str">
        <f>_xlfn.XLOOKUP(A224,MI_Match_Analysis!$A$2:$A$8,MI_Match_Analysis!$F$2:$F$8,"Not Found")</f>
        <v>Not Found</v>
      </c>
    </row>
    <row r="225" spans="1:20" hidden="1" x14ac:dyDescent="0.3">
      <c r="A225">
        <v>1</v>
      </c>
      <c r="B225" s="1">
        <v>46109</v>
      </c>
      <c r="C225" t="s">
        <v>162</v>
      </c>
      <c r="D225" t="s">
        <v>163</v>
      </c>
      <c r="E225" t="s">
        <v>24</v>
      </c>
      <c r="F225" t="s">
        <v>25</v>
      </c>
      <c r="G225">
        <v>2</v>
      </c>
      <c r="H225">
        <v>14.6</v>
      </c>
      <c r="I225" t="s">
        <v>112</v>
      </c>
      <c r="J225" t="s">
        <v>176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83</v>
      </c>
      <c r="R225" t="s">
        <v>83</v>
      </c>
      <c r="S225" t="s">
        <v>83</v>
      </c>
      <c r="T225" t="str">
        <f>_xlfn.XLOOKUP(A225,MI_Match_Analysis!$A$2:$A$8,MI_Match_Analysis!$F$2:$F$8,"Not Found")</f>
        <v>Not Found</v>
      </c>
    </row>
    <row r="226" spans="1:20" hidden="1" x14ac:dyDescent="0.3">
      <c r="A226">
        <v>1</v>
      </c>
      <c r="B226" s="1">
        <v>46109</v>
      </c>
      <c r="C226" t="s">
        <v>162</v>
      </c>
      <c r="D226" t="s">
        <v>163</v>
      </c>
      <c r="E226" t="s">
        <v>24</v>
      </c>
      <c r="F226" t="s">
        <v>25</v>
      </c>
      <c r="G226">
        <v>2</v>
      </c>
      <c r="H226">
        <v>15.1</v>
      </c>
      <c r="I226" t="s">
        <v>112</v>
      </c>
      <c r="J226" t="s">
        <v>175</v>
      </c>
      <c r="K226">
        <v>6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83</v>
      </c>
      <c r="R226" t="s">
        <v>83</v>
      </c>
      <c r="S226" t="s">
        <v>83</v>
      </c>
      <c r="T226" t="str">
        <f>_xlfn.XLOOKUP(A226,MI_Match_Analysis!$A$2:$A$8,MI_Match_Analysis!$F$2:$F$8,"Not Found")</f>
        <v>Not Found</v>
      </c>
    </row>
    <row r="227" spans="1:20" hidden="1" x14ac:dyDescent="0.3">
      <c r="A227">
        <v>1</v>
      </c>
      <c r="B227" s="1">
        <v>46109</v>
      </c>
      <c r="C227" t="s">
        <v>162</v>
      </c>
      <c r="D227" t="s">
        <v>163</v>
      </c>
      <c r="E227" t="s">
        <v>24</v>
      </c>
      <c r="F227" t="s">
        <v>25</v>
      </c>
      <c r="G227">
        <v>2</v>
      </c>
      <c r="H227">
        <v>15.2</v>
      </c>
      <c r="I227" t="s">
        <v>112</v>
      </c>
      <c r="J227" t="s">
        <v>175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83</v>
      </c>
      <c r="R227" t="s">
        <v>83</v>
      </c>
      <c r="S227" t="s">
        <v>83</v>
      </c>
      <c r="T227" t="str">
        <f>_xlfn.XLOOKUP(A227,MI_Match_Analysis!$A$2:$A$8,MI_Match_Analysis!$F$2:$F$8,"Not Found")</f>
        <v>Not Found</v>
      </c>
    </row>
    <row r="228" spans="1:20" hidden="1" x14ac:dyDescent="0.3">
      <c r="A228">
        <v>1</v>
      </c>
      <c r="B228" s="1">
        <v>46109</v>
      </c>
      <c r="C228" t="s">
        <v>162</v>
      </c>
      <c r="D228" t="s">
        <v>163</v>
      </c>
      <c r="E228" t="s">
        <v>24</v>
      </c>
      <c r="F228" t="s">
        <v>25</v>
      </c>
      <c r="G228">
        <v>2</v>
      </c>
      <c r="H228">
        <v>15.3</v>
      </c>
      <c r="I228" t="s">
        <v>112</v>
      </c>
      <c r="J228" t="s">
        <v>175</v>
      </c>
      <c r="K228">
        <v>4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83</v>
      </c>
      <c r="R228" t="s">
        <v>83</v>
      </c>
      <c r="S228" t="s">
        <v>83</v>
      </c>
      <c r="T228" t="str">
        <f>_xlfn.XLOOKUP(A228,MI_Match_Analysis!$A$2:$A$8,MI_Match_Analysis!$F$2:$F$8,"Not Found")</f>
        <v>Not Found</v>
      </c>
    </row>
    <row r="229" spans="1:20" hidden="1" x14ac:dyDescent="0.3">
      <c r="A229">
        <v>1</v>
      </c>
      <c r="B229" s="1">
        <v>46109</v>
      </c>
      <c r="C229" t="s">
        <v>162</v>
      </c>
      <c r="D229" t="s">
        <v>163</v>
      </c>
      <c r="E229" t="s">
        <v>24</v>
      </c>
      <c r="F229" t="s">
        <v>25</v>
      </c>
      <c r="G229">
        <v>2</v>
      </c>
      <c r="H229">
        <v>15.4</v>
      </c>
      <c r="I229" t="s">
        <v>112</v>
      </c>
      <c r="J229" t="s">
        <v>175</v>
      </c>
      <c r="K229">
        <v>4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83</v>
      </c>
      <c r="R229" t="s">
        <v>83</v>
      </c>
      <c r="S229" t="s">
        <v>83</v>
      </c>
      <c r="T229" t="str">
        <f>_xlfn.XLOOKUP(A229,MI_Match_Analysis!$A$2:$A$8,MI_Match_Analysis!$F$2:$F$8,"Not Found")</f>
        <v>Not Found</v>
      </c>
    </row>
    <row r="230" spans="1:20" x14ac:dyDescent="0.3">
      <c r="A230">
        <v>2</v>
      </c>
      <c r="B230" s="1">
        <v>46110</v>
      </c>
      <c r="C230" t="s">
        <v>162</v>
      </c>
      <c r="D230" t="s">
        <v>33</v>
      </c>
      <c r="E230" t="s">
        <v>35</v>
      </c>
      <c r="F230" t="s">
        <v>34</v>
      </c>
      <c r="G230">
        <v>1</v>
      </c>
      <c r="H230">
        <v>0.1</v>
      </c>
      <c r="I230" t="s">
        <v>179</v>
      </c>
      <c r="J230" t="s">
        <v>180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83</v>
      </c>
      <c r="R230" t="s">
        <v>83</v>
      </c>
      <c r="S230" t="s">
        <v>83</v>
      </c>
      <c r="T230" t="str">
        <f>_xlfn.XLOOKUP(A230,MI_Match_Analysis!$A$2:$A$8,MI_Match_Analysis!$F$2:$F$8,"Not Found")</f>
        <v>Win</v>
      </c>
    </row>
    <row r="231" spans="1:20" x14ac:dyDescent="0.3">
      <c r="A231">
        <v>2</v>
      </c>
      <c r="B231" s="1">
        <v>46110</v>
      </c>
      <c r="C231" t="s">
        <v>162</v>
      </c>
      <c r="D231" t="s">
        <v>33</v>
      </c>
      <c r="E231" t="s">
        <v>35</v>
      </c>
      <c r="F231" t="s">
        <v>34</v>
      </c>
      <c r="G231">
        <v>1</v>
      </c>
      <c r="H231">
        <v>0.1</v>
      </c>
      <c r="I231" t="s">
        <v>179</v>
      </c>
      <c r="J231" t="s">
        <v>180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 t="s">
        <v>83</v>
      </c>
      <c r="R231" t="s">
        <v>83</v>
      </c>
      <c r="S231" t="s">
        <v>83</v>
      </c>
      <c r="T231" t="str">
        <f>_xlfn.XLOOKUP(A231,MI_Match_Analysis!$A$2:$A$8,MI_Match_Analysis!$F$2:$F$8,"Not Found")</f>
        <v>Win</v>
      </c>
    </row>
    <row r="232" spans="1:20" x14ac:dyDescent="0.3">
      <c r="A232">
        <v>2</v>
      </c>
      <c r="B232" s="1">
        <v>46110</v>
      </c>
      <c r="C232" t="s">
        <v>162</v>
      </c>
      <c r="D232" t="s">
        <v>33</v>
      </c>
      <c r="E232" t="s">
        <v>35</v>
      </c>
      <c r="F232" t="s">
        <v>34</v>
      </c>
      <c r="G232">
        <v>1</v>
      </c>
      <c r="H232">
        <v>0.2</v>
      </c>
      <c r="I232" t="s">
        <v>179</v>
      </c>
      <c r="J232" t="s">
        <v>180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83</v>
      </c>
      <c r="R232" t="s">
        <v>83</v>
      </c>
      <c r="S232" t="s">
        <v>83</v>
      </c>
      <c r="T232" t="str">
        <f>_xlfn.XLOOKUP(A232,MI_Match_Analysis!$A$2:$A$8,MI_Match_Analysis!$F$2:$F$8,"Not Found")</f>
        <v>Win</v>
      </c>
    </row>
    <row r="233" spans="1:20" x14ac:dyDescent="0.3">
      <c r="A233">
        <v>2</v>
      </c>
      <c r="B233" s="1">
        <v>46110</v>
      </c>
      <c r="C233" t="s">
        <v>162</v>
      </c>
      <c r="D233" t="s">
        <v>33</v>
      </c>
      <c r="E233" t="s">
        <v>35</v>
      </c>
      <c r="F233" t="s">
        <v>34</v>
      </c>
      <c r="G233">
        <v>1</v>
      </c>
      <c r="H233">
        <v>0.3</v>
      </c>
      <c r="I233" t="s">
        <v>179</v>
      </c>
      <c r="J233" t="s">
        <v>180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 t="s">
        <v>83</v>
      </c>
      <c r="R233" t="s">
        <v>83</v>
      </c>
      <c r="S233" t="s">
        <v>83</v>
      </c>
      <c r="T233" t="str">
        <f>_xlfn.XLOOKUP(A233,MI_Match_Analysis!$A$2:$A$8,MI_Match_Analysis!$F$2:$F$8,"Not Found")</f>
        <v>Win</v>
      </c>
    </row>
    <row r="234" spans="1:20" x14ac:dyDescent="0.3">
      <c r="A234">
        <v>2</v>
      </c>
      <c r="B234" s="1">
        <v>46110</v>
      </c>
      <c r="C234" t="s">
        <v>162</v>
      </c>
      <c r="D234" t="s">
        <v>33</v>
      </c>
      <c r="E234" t="s">
        <v>35</v>
      </c>
      <c r="F234" t="s">
        <v>34</v>
      </c>
      <c r="G234">
        <v>1</v>
      </c>
      <c r="H234">
        <v>0.3</v>
      </c>
      <c r="I234" t="s">
        <v>179</v>
      </c>
      <c r="J234" t="s">
        <v>180</v>
      </c>
      <c r="K234">
        <v>6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83</v>
      </c>
      <c r="R234" t="s">
        <v>83</v>
      </c>
      <c r="S234" t="s">
        <v>83</v>
      </c>
      <c r="T234" t="str">
        <f>_xlfn.XLOOKUP(A234,MI_Match_Analysis!$A$2:$A$8,MI_Match_Analysis!$F$2:$F$8,"Not Found")</f>
        <v>Win</v>
      </c>
    </row>
    <row r="235" spans="1:20" x14ac:dyDescent="0.3">
      <c r="A235">
        <v>2</v>
      </c>
      <c r="B235" s="1">
        <v>46110</v>
      </c>
      <c r="C235" t="s">
        <v>162</v>
      </c>
      <c r="D235" t="s">
        <v>33</v>
      </c>
      <c r="E235" t="s">
        <v>35</v>
      </c>
      <c r="F235" t="s">
        <v>34</v>
      </c>
      <c r="G235">
        <v>1</v>
      </c>
      <c r="H235">
        <v>0.4</v>
      </c>
      <c r="I235" t="s">
        <v>179</v>
      </c>
      <c r="J235" t="s">
        <v>180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83</v>
      </c>
      <c r="R235" t="s">
        <v>83</v>
      </c>
      <c r="S235" t="s">
        <v>83</v>
      </c>
      <c r="T235" t="str">
        <f>_xlfn.XLOOKUP(A235,MI_Match_Analysis!$A$2:$A$8,MI_Match_Analysis!$F$2:$F$8,"Not Found")</f>
        <v>Win</v>
      </c>
    </row>
    <row r="236" spans="1:20" x14ac:dyDescent="0.3">
      <c r="A236">
        <v>2</v>
      </c>
      <c r="B236" s="1">
        <v>46110</v>
      </c>
      <c r="C236" t="s">
        <v>162</v>
      </c>
      <c r="D236" t="s">
        <v>33</v>
      </c>
      <c r="E236" t="s">
        <v>35</v>
      </c>
      <c r="F236" t="s">
        <v>34</v>
      </c>
      <c r="G236">
        <v>1</v>
      </c>
      <c r="H236">
        <v>0.5</v>
      </c>
      <c r="I236" t="s">
        <v>179</v>
      </c>
      <c r="J236" t="s">
        <v>180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83</v>
      </c>
      <c r="R236" t="s">
        <v>83</v>
      </c>
      <c r="S236" t="s">
        <v>83</v>
      </c>
      <c r="T236" t="str">
        <f>_xlfn.XLOOKUP(A236,MI_Match_Analysis!$A$2:$A$8,MI_Match_Analysis!$F$2:$F$8,"Not Found")</f>
        <v>Win</v>
      </c>
    </row>
    <row r="237" spans="1:20" x14ac:dyDescent="0.3">
      <c r="A237">
        <v>2</v>
      </c>
      <c r="B237" s="1">
        <v>46110</v>
      </c>
      <c r="C237" t="s">
        <v>162</v>
      </c>
      <c r="D237" t="s">
        <v>33</v>
      </c>
      <c r="E237" t="s">
        <v>35</v>
      </c>
      <c r="F237" t="s">
        <v>34</v>
      </c>
      <c r="G237">
        <v>1</v>
      </c>
      <c r="H237">
        <v>0.6</v>
      </c>
      <c r="I237" t="s">
        <v>179</v>
      </c>
      <c r="J237" t="s">
        <v>180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83</v>
      </c>
      <c r="R237" t="s">
        <v>83</v>
      </c>
      <c r="S237" t="s">
        <v>83</v>
      </c>
      <c r="T237" t="str">
        <f>_xlfn.XLOOKUP(A237,MI_Match_Analysis!$A$2:$A$8,MI_Match_Analysis!$F$2:$F$8,"Not Found")</f>
        <v>Win</v>
      </c>
    </row>
    <row r="238" spans="1:20" x14ac:dyDescent="0.3">
      <c r="A238">
        <v>2</v>
      </c>
      <c r="B238" s="1">
        <v>46110</v>
      </c>
      <c r="C238" t="s">
        <v>162</v>
      </c>
      <c r="D238" t="s">
        <v>33</v>
      </c>
      <c r="E238" t="s">
        <v>35</v>
      </c>
      <c r="F238" t="s">
        <v>34</v>
      </c>
      <c r="G238">
        <v>1</v>
      </c>
      <c r="H238">
        <v>1.1000000000000001</v>
      </c>
      <c r="I238" t="s">
        <v>181</v>
      </c>
      <c r="J238" t="s">
        <v>182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83</v>
      </c>
      <c r="R238" t="s">
        <v>83</v>
      </c>
      <c r="S238" t="s">
        <v>83</v>
      </c>
      <c r="T238" t="str">
        <f>_xlfn.XLOOKUP(A238,MI_Match_Analysis!$A$2:$A$8,MI_Match_Analysis!$F$2:$F$8,"Not Found")</f>
        <v>Win</v>
      </c>
    </row>
    <row r="239" spans="1:20" x14ac:dyDescent="0.3">
      <c r="A239">
        <v>2</v>
      </c>
      <c r="B239" s="1">
        <v>46110</v>
      </c>
      <c r="C239" t="s">
        <v>162</v>
      </c>
      <c r="D239" t="s">
        <v>33</v>
      </c>
      <c r="E239" t="s">
        <v>35</v>
      </c>
      <c r="F239" t="s">
        <v>34</v>
      </c>
      <c r="G239">
        <v>1</v>
      </c>
      <c r="H239">
        <v>1.2</v>
      </c>
      <c r="I239" t="s">
        <v>181</v>
      </c>
      <c r="J239" t="s">
        <v>182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83</v>
      </c>
      <c r="R239" t="s">
        <v>83</v>
      </c>
      <c r="S239" t="s">
        <v>83</v>
      </c>
      <c r="T239" t="str">
        <f>_xlfn.XLOOKUP(A239,MI_Match_Analysis!$A$2:$A$8,MI_Match_Analysis!$F$2:$F$8,"Not Found")</f>
        <v>Win</v>
      </c>
    </row>
    <row r="240" spans="1:20" x14ac:dyDescent="0.3">
      <c r="A240">
        <v>2</v>
      </c>
      <c r="B240" s="1">
        <v>46110</v>
      </c>
      <c r="C240" t="s">
        <v>162</v>
      </c>
      <c r="D240" t="s">
        <v>33</v>
      </c>
      <c r="E240" t="s">
        <v>35</v>
      </c>
      <c r="F240" t="s">
        <v>34</v>
      </c>
      <c r="G240">
        <v>1</v>
      </c>
      <c r="H240">
        <v>1.3</v>
      </c>
      <c r="I240" t="s">
        <v>181</v>
      </c>
      <c r="J240" t="s">
        <v>182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83</v>
      </c>
      <c r="R240" t="s">
        <v>83</v>
      </c>
      <c r="S240" t="s">
        <v>83</v>
      </c>
      <c r="T240" t="str">
        <f>_xlfn.XLOOKUP(A240,MI_Match_Analysis!$A$2:$A$8,MI_Match_Analysis!$F$2:$F$8,"Not Found")</f>
        <v>Win</v>
      </c>
    </row>
    <row r="241" spans="1:20" x14ac:dyDescent="0.3">
      <c r="A241">
        <v>2</v>
      </c>
      <c r="B241" s="1">
        <v>46110</v>
      </c>
      <c r="C241" t="s">
        <v>162</v>
      </c>
      <c r="D241" t="s">
        <v>33</v>
      </c>
      <c r="E241" t="s">
        <v>35</v>
      </c>
      <c r="F241" t="s">
        <v>34</v>
      </c>
      <c r="G241">
        <v>1</v>
      </c>
      <c r="H241">
        <v>1.4</v>
      </c>
      <c r="I241" t="s">
        <v>181</v>
      </c>
      <c r="J241" t="s">
        <v>182</v>
      </c>
      <c r="K241">
        <v>4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83</v>
      </c>
      <c r="R241" t="s">
        <v>83</v>
      </c>
      <c r="S241" t="s">
        <v>83</v>
      </c>
      <c r="T241" t="str">
        <f>_xlfn.XLOOKUP(A241,MI_Match_Analysis!$A$2:$A$8,MI_Match_Analysis!$F$2:$F$8,"Not Found")</f>
        <v>Win</v>
      </c>
    </row>
    <row r="242" spans="1:20" x14ac:dyDescent="0.3">
      <c r="A242">
        <v>2</v>
      </c>
      <c r="B242" s="1">
        <v>46110</v>
      </c>
      <c r="C242" t="s">
        <v>162</v>
      </c>
      <c r="D242" t="s">
        <v>33</v>
      </c>
      <c r="E242" t="s">
        <v>35</v>
      </c>
      <c r="F242" t="s">
        <v>34</v>
      </c>
      <c r="G242">
        <v>1</v>
      </c>
      <c r="H242">
        <v>1.5</v>
      </c>
      <c r="I242" t="s">
        <v>181</v>
      </c>
      <c r="J242" t="s">
        <v>182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83</v>
      </c>
      <c r="R242" t="s">
        <v>83</v>
      </c>
      <c r="S242" t="s">
        <v>83</v>
      </c>
      <c r="T242" t="str">
        <f>_xlfn.XLOOKUP(A242,MI_Match_Analysis!$A$2:$A$8,MI_Match_Analysis!$F$2:$F$8,"Not Found")</f>
        <v>Win</v>
      </c>
    </row>
    <row r="243" spans="1:20" x14ac:dyDescent="0.3">
      <c r="A243">
        <v>2</v>
      </c>
      <c r="B243" s="1">
        <v>46110</v>
      </c>
      <c r="C243" t="s">
        <v>162</v>
      </c>
      <c r="D243" t="s">
        <v>33</v>
      </c>
      <c r="E243" t="s">
        <v>35</v>
      </c>
      <c r="F243" t="s">
        <v>34</v>
      </c>
      <c r="G243">
        <v>1</v>
      </c>
      <c r="H243">
        <v>1.6</v>
      </c>
      <c r="I243" t="s">
        <v>181</v>
      </c>
      <c r="J243" t="s">
        <v>182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83</v>
      </c>
      <c r="R243" t="s">
        <v>83</v>
      </c>
      <c r="S243" t="s">
        <v>83</v>
      </c>
      <c r="T243" t="str">
        <f>_xlfn.XLOOKUP(A243,MI_Match_Analysis!$A$2:$A$8,MI_Match_Analysis!$F$2:$F$8,"Not Found")</f>
        <v>Win</v>
      </c>
    </row>
    <row r="244" spans="1:20" x14ac:dyDescent="0.3">
      <c r="A244">
        <v>2</v>
      </c>
      <c r="B244" s="1">
        <v>46110</v>
      </c>
      <c r="C244" t="s">
        <v>162</v>
      </c>
      <c r="D244" t="s">
        <v>33</v>
      </c>
      <c r="E244" t="s">
        <v>35</v>
      </c>
      <c r="F244" t="s">
        <v>34</v>
      </c>
      <c r="G244">
        <v>1</v>
      </c>
      <c r="H244">
        <v>2.1</v>
      </c>
      <c r="I244" t="s">
        <v>179</v>
      </c>
      <c r="J244" t="s">
        <v>183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83</v>
      </c>
      <c r="R244" t="s">
        <v>83</v>
      </c>
      <c r="S244" t="s">
        <v>83</v>
      </c>
      <c r="T244" t="str">
        <f>_xlfn.XLOOKUP(A244,MI_Match_Analysis!$A$2:$A$8,MI_Match_Analysis!$F$2:$F$8,"Not Found")</f>
        <v>Win</v>
      </c>
    </row>
    <row r="245" spans="1:20" x14ac:dyDescent="0.3">
      <c r="A245">
        <v>2</v>
      </c>
      <c r="B245" s="1">
        <v>46110</v>
      </c>
      <c r="C245" t="s">
        <v>162</v>
      </c>
      <c r="D245" t="s">
        <v>33</v>
      </c>
      <c r="E245" t="s">
        <v>35</v>
      </c>
      <c r="F245" t="s">
        <v>34</v>
      </c>
      <c r="G245">
        <v>1</v>
      </c>
      <c r="H245">
        <v>2.2000000000000002</v>
      </c>
      <c r="I245" t="s">
        <v>181</v>
      </c>
      <c r="J245" t="s">
        <v>183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83</v>
      </c>
      <c r="R245" t="s">
        <v>83</v>
      </c>
      <c r="S245" t="s">
        <v>83</v>
      </c>
      <c r="T245" t="str">
        <f>_xlfn.XLOOKUP(A245,MI_Match_Analysis!$A$2:$A$8,MI_Match_Analysis!$F$2:$F$8,"Not Found")</f>
        <v>Win</v>
      </c>
    </row>
    <row r="246" spans="1:20" x14ac:dyDescent="0.3">
      <c r="A246">
        <v>2</v>
      </c>
      <c r="B246" s="1">
        <v>46110</v>
      </c>
      <c r="C246" t="s">
        <v>162</v>
      </c>
      <c r="D246" t="s">
        <v>33</v>
      </c>
      <c r="E246" t="s">
        <v>35</v>
      </c>
      <c r="F246" t="s">
        <v>34</v>
      </c>
      <c r="G246">
        <v>1</v>
      </c>
      <c r="H246">
        <v>2.2999999999999998</v>
      </c>
      <c r="I246" t="s">
        <v>181</v>
      </c>
      <c r="J246" t="s">
        <v>183</v>
      </c>
      <c r="K246">
        <v>4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83</v>
      </c>
      <c r="R246" t="s">
        <v>83</v>
      </c>
      <c r="S246" t="s">
        <v>83</v>
      </c>
      <c r="T246" t="str">
        <f>_xlfn.XLOOKUP(A246,MI_Match_Analysis!$A$2:$A$8,MI_Match_Analysis!$F$2:$F$8,"Not Found")</f>
        <v>Win</v>
      </c>
    </row>
    <row r="247" spans="1:20" x14ac:dyDescent="0.3">
      <c r="A247">
        <v>2</v>
      </c>
      <c r="B247" s="1">
        <v>46110</v>
      </c>
      <c r="C247" t="s">
        <v>162</v>
      </c>
      <c r="D247" t="s">
        <v>33</v>
      </c>
      <c r="E247" t="s">
        <v>35</v>
      </c>
      <c r="F247" t="s">
        <v>34</v>
      </c>
      <c r="G247">
        <v>1</v>
      </c>
      <c r="H247">
        <v>2.4</v>
      </c>
      <c r="I247" t="s">
        <v>181</v>
      </c>
      <c r="J247" t="s">
        <v>183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83</v>
      </c>
      <c r="R247" t="s">
        <v>83</v>
      </c>
      <c r="S247" t="s">
        <v>83</v>
      </c>
      <c r="T247" t="str">
        <f>_xlfn.XLOOKUP(A247,MI_Match_Analysis!$A$2:$A$8,MI_Match_Analysis!$F$2:$F$8,"Not Found")</f>
        <v>Win</v>
      </c>
    </row>
    <row r="248" spans="1:20" x14ac:dyDescent="0.3">
      <c r="A248">
        <v>2</v>
      </c>
      <c r="B248" s="1">
        <v>46110</v>
      </c>
      <c r="C248" t="s">
        <v>162</v>
      </c>
      <c r="D248" t="s">
        <v>33</v>
      </c>
      <c r="E248" t="s">
        <v>35</v>
      </c>
      <c r="F248" t="s">
        <v>34</v>
      </c>
      <c r="G248">
        <v>1</v>
      </c>
      <c r="H248">
        <v>2.5</v>
      </c>
      <c r="I248" t="s">
        <v>181</v>
      </c>
      <c r="J248" t="s">
        <v>183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83</v>
      </c>
      <c r="R248" t="s">
        <v>83</v>
      </c>
      <c r="S248" t="s">
        <v>83</v>
      </c>
      <c r="T248" t="str">
        <f>_xlfn.XLOOKUP(A248,MI_Match_Analysis!$A$2:$A$8,MI_Match_Analysis!$F$2:$F$8,"Not Found")</f>
        <v>Win</v>
      </c>
    </row>
    <row r="249" spans="1:20" x14ac:dyDescent="0.3">
      <c r="A249">
        <v>2</v>
      </c>
      <c r="B249" s="1">
        <v>46110</v>
      </c>
      <c r="C249" t="s">
        <v>162</v>
      </c>
      <c r="D249" t="s">
        <v>33</v>
      </c>
      <c r="E249" t="s">
        <v>35</v>
      </c>
      <c r="F249" t="s">
        <v>34</v>
      </c>
      <c r="G249">
        <v>1</v>
      </c>
      <c r="H249">
        <v>2.6</v>
      </c>
      <c r="I249" t="s">
        <v>181</v>
      </c>
      <c r="J249" t="s">
        <v>183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83</v>
      </c>
      <c r="R249" t="s">
        <v>83</v>
      </c>
      <c r="S249" t="s">
        <v>83</v>
      </c>
      <c r="T249" t="str">
        <f>_xlfn.XLOOKUP(A249,MI_Match_Analysis!$A$2:$A$8,MI_Match_Analysis!$F$2:$F$8,"Not Found")</f>
        <v>Win</v>
      </c>
    </row>
    <row r="250" spans="1:20" x14ac:dyDescent="0.3">
      <c r="A250">
        <v>2</v>
      </c>
      <c r="B250" s="1">
        <v>46110</v>
      </c>
      <c r="C250" t="s">
        <v>162</v>
      </c>
      <c r="D250" t="s">
        <v>33</v>
      </c>
      <c r="E250" t="s">
        <v>35</v>
      </c>
      <c r="F250" t="s">
        <v>34</v>
      </c>
      <c r="G250">
        <v>1</v>
      </c>
      <c r="H250">
        <v>3.1</v>
      </c>
      <c r="I250" t="s">
        <v>179</v>
      </c>
      <c r="J250" t="s">
        <v>182</v>
      </c>
      <c r="K250">
        <v>6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83</v>
      </c>
      <c r="R250" t="s">
        <v>83</v>
      </c>
      <c r="S250" t="s">
        <v>83</v>
      </c>
      <c r="T250" t="str">
        <f>_xlfn.XLOOKUP(A250,MI_Match_Analysis!$A$2:$A$8,MI_Match_Analysis!$F$2:$F$8,"Not Found")</f>
        <v>Win</v>
      </c>
    </row>
    <row r="251" spans="1:20" x14ac:dyDescent="0.3">
      <c r="A251">
        <v>2</v>
      </c>
      <c r="B251" s="1">
        <v>46110</v>
      </c>
      <c r="C251" t="s">
        <v>162</v>
      </c>
      <c r="D251" t="s">
        <v>33</v>
      </c>
      <c r="E251" t="s">
        <v>35</v>
      </c>
      <c r="F251" t="s">
        <v>34</v>
      </c>
      <c r="G251">
        <v>1</v>
      </c>
      <c r="H251">
        <v>3.2</v>
      </c>
      <c r="I251" t="s">
        <v>179</v>
      </c>
      <c r="J251" t="s">
        <v>182</v>
      </c>
      <c r="K251">
        <v>6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83</v>
      </c>
      <c r="R251" t="s">
        <v>83</v>
      </c>
      <c r="S251" t="s">
        <v>83</v>
      </c>
      <c r="T251" t="str">
        <f>_xlfn.XLOOKUP(A251,MI_Match_Analysis!$A$2:$A$8,MI_Match_Analysis!$F$2:$F$8,"Not Found")</f>
        <v>Win</v>
      </c>
    </row>
    <row r="252" spans="1:20" x14ac:dyDescent="0.3">
      <c r="A252">
        <v>2</v>
      </c>
      <c r="B252" s="1">
        <v>46110</v>
      </c>
      <c r="C252" t="s">
        <v>162</v>
      </c>
      <c r="D252" t="s">
        <v>33</v>
      </c>
      <c r="E252" t="s">
        <v>35</v>
      </c>
      <c r="F252" t="s">
        <v>34</v>
      </c>
      <c r="G252">
        <v>1</v>
      </c>
      <c r="H252">
        <v>3.3</v>
      </c>
      <c r="I252" t="s">
        <v>179</v>
      </c>
      <c r="J252" t="s">
        <v>182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 t="s">
        <v>83</v>
      </c>
      <c r="R252" t="s">
        <v>83</v>
      </c>
      <c r="S252" t="s">
        <v>83</v>
      </c>
      <c r="T252" t="str">
        <f>_xlfn.XLOOKUP(A252,MI_Match_Analysis!$A$2:$A$8,MI_Match_Analysis!$F$2:$F$8,"Not Found")</f>
        <v>Win</v>
      </c>
    </row>
    <row r="253" spans="1:20" x14ac:dyDescent="0.3">
      <c r="A253">
        <v>2</v>
      </c>
      <c r="B253" s="1">
        <v>46110</v>
      </c>
      <c r="C253" t="s">
        <v>162</v>
      </c>
      <c r="D253" t="s">
        <v>33</v>
      </c>
      <c r="E253" t="s">
        <v>35</v>
      </c>
      <c r="F253" t="s">
        <v>34</v>
      </c>
      <c r="G253">
        <v>1</v>
      </c>
      <c r="H253">
        <v>3.4</v>
      </c>
      <c r="I253" t="s">
        <v>181</v>
      </c>
      <c r="J253" t="s">
        <v>182</v>
      </c>
      <c r="K253">
        <v>4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83</v>
      </c>
      <c r="R253" t="s">
        <v>83</v>
      </c>
      <c r="S253" t="s">
        <v>83</v>
      </c>
      <c r="T253" t="str">
        <f>_xlfn.XLOOKUP(A253,MI_Match_Analysis!$A$2:$A$8,MI_Match_Analysis!$F$2:$F$8,"Not Found")</f>
        <v>Win</v>
      </c>
    </row>
    <row r="254" spans="1:20" x14ac:dyDescent="0.3">
      <c r="A254">
        <v>2</v>
      </c>
      <c r="B254" s="1">
        <v>46110</v>
      </c>
      <c r="C254" t="s">
        <v>162</v>
      </c>
      <c r="D254" t="s">
        <v>33</v>
      </c>
      <c r="E254" t="s">
        <v>35</v>
      </c>
      <c r="F254" t="s">
        <v>34</v>
      </c>
      <c r="G254">
        <v>1</v>
      </c>
      <c r="H254">
        <v>3.5</v>
      </c>
      <c r="I254" t="s">
        <v>181</v>
      </c>
      <c r="J254" t="s">
        <v>182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 t="s">
        <v>83</v>
      </c>
      <c r="R254" t="s">
        <v>83</v>
      </c>
      <c r="S254" t="s">
        <v>83</v>
      </c>
      <c r="T254" t="str">
        <f>_xlfn.XLOOKUP(A254,MI_Match_Analysis!$A$2:$A$8,MI_Match_Analysis!$F$2:$F$8,"Not Found")</f>
        <v>Win</v>
      </c>
    </row>
    <row r="255" spans="1:20" x14ac:dyDescent="0.3">
      <c r="A255">
        <v>2</v>
      </c>
      <c r="B255" s="1">
        <v>46110</v>
      </c>
      <c r="C255" t="s">
        <v>162</v>
      </c>
      <c r="D255" t="s">
        <v>33</v>
      </c>
      <c r="E255" t="s">
        <v>35</v>
      </c>
      <c r="F255" t="s">
        <v>34</v>
      </c>
      <c r="G255">
        <v>1</v>
      </c>
      <c r="H255">
        <v>3.5</v>
      </c>
      <c r="I255" t="s">
        <v>181</v>
      </c>
      <c r="J255" t="s">
        <v>182</v>
      </c>
      <c r="K255">
        <v>4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83</v>
      </c>
      <c r="R255" t="s">
        <v>83</v>
      </c>
      <c r="S255" t="s">
        <v>83</v>
      </c>
      <c r="T255" t="str">
        <f>_xlfn.XLOOKUP(A255,MI_Match_Analysis!$A$2:$A$8,MI_Match_Analysis!$F$2:$F$8,"Not Found")</f>
        <v>Win</v>
      </c>
    </row>
    <row r="256" spans="1:20" x14ac:dyDescent="0.3">
      <c r="A256">
        <v>2</v>
      </c>
      <c r="B256" s="1">
        <v>46110</v>
      </c>
      <c r="C256" t="s">
        <v>162</v>
      </c>
      <c r="D256" t="s">
        <v>33</v>
      </c>
      <c r="E256" t="s">
        <v>35</v>
      </c>
      <c r="F256" t="s">
        <v>34</v>
      </c>
      <c r="G256">
        <v>1</v>
      </c>
      <c r="H256">
        <v>3.6</v>
      </c>
      <c r="I256" t="s">
        <v>181</v>
      </c>
      <c r="J256" t="s">
        <v>182</v>
      </c>
      <c r="K256">
        <v>4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83</v>
      </c>
      <c r="R256" t="s">
        <v>83</v>
      </c>
      <c r="S256" t="s">
        <v>83</v>
      </c>
      <c r="T256" t="str">
        <f>_xlfn.XLOOKUP(A256,MI_Match_Analysis!$A$2:$A$8,MI_Match_Analysis!$F$2:$F$8,"Not Found")</f>
        <v>Win</v>
      </c>
    </row>
    <row r="257" spans="1:20" x14ac:dyDescent="0.3">
      <c r="A257">
        <v>2</v>
      </c>
      <c r="B257" s="1">
        <v>46110</v>
      </c>
      <c r="C257" t="s">
        <v>162</v>
      </c>
      <c r="D257" t="s">
        <v>33</v>
      </c>
      <c r="E257" t="s">
        <v>35</v>
      </c>
      <c r="F257" t="s">
        <v>34</v>
      </c>
      <c r="G257">
        <v>1</v>
      </c>
      <c r="H257">
        <v>4.0999999999999996</v>
      </c>
      <c r="I257" t="s">
        <v>179</v>
      </c>
      <c r="J257" t="s">
        <v>184</v>
      </c>
      <c r="K257">
        <v>4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83</v>
      </c>
      <c r="R257" t="s">
        <v>83</v>
      </c>
      <c r="S257" t="s">
        <v>83</v>
      </c>
      <c r="T257" t="str">
        <f>_xlfn.XLOOKUP(A257,MI_Match_Analysis!$A$2:$A$8,MI_Match_Analysis!$F$2:$F$8,"Not Found")</f>
        <v>Win</v>
      </c>
    </row>
    <row r="258" spans="1:20" x14ac:dyDescent="0.3">
      <c r="A258">
        <v>2</v>
      </c>
      <c r="B258" s="1">
        <v>46110</v>
      </c>
      <c r="C258" t="s">
        <v>162</v>
      </c>
      <c r="D258" t="s">
        <v>33</v>
      </c>
      <c r="E258" t="s">
        <v>35</v>
      </c>
      <c r="F258" t="s">
        <v>34</v>
      </c>
      <c r="G258">
        <v>1</v>
      </c>
      <c r="H258">
        <v>4.2</v>
      </c>
      <c r="I258" t="s">
        <v>179</v>
      </c>
      <c r="J258" t="s">
        <v>184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83</v>
      </c>
      <c r="R258" t="s">
        <v>83</v>
      </c>
      <c r="S258" t="s">
        <v>83</v>
      </c>
      <c r="T258" t="str">
        <f>_xlfn.XLOOKUP(A258,MI_Match_Analysis!$A$2:$A$8,MI_Match_Analysis!$F$2:$F$8,"Not Found")</f>
        <v>Win</v>
      </c>
    </row>
    <row r="259" spans="1:20" x14ac:dyDescent="0.3">
      <c r="A259">
        <v>2</v>
      </c>
      <c r="B259" s="1">
        <v>46110</v>
      </c>
      <c r="C259" t="s">
        <v>162</v>
      </c>
      <c r="D259" t="s">
        <v>33</v>
      </c>
      <c r="E259" t="s">
        <v>35</v>
      </c>
      <c r="F259" t="s">
        <v>34</v>
      </c>
      <c r="G259">
        <v>1</v>
      </c>
      <c r="H259">
        <v>4.3</v>
      </c>
      <c r="I259" t="s">
        <v>181</v>
      </c>
      <c r="J259" t="s">
        <v>184</v>
      </c>
      <c r="K259">
        <v>4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83</v>
      </c>
      <c r="R259" t="s">
        <v>83</v>
      </c>
      <c r="S259" t="s">
        <v>83</v>
      </c>
      <c r="T259" t="str">
        <f>_xlfn.XLOOKUP(A259,MI_Match_Analysis!$A$2:$A$8,MI_Match_Analysis!$F$2:$F$8,"Not Found")</f>
        <v>Win</v>
      </c>
    </row>
    <row r="260" spans="1:20" x14ac:dyDescent="0.3">
      <c r="A260">
        <v>2</v>
      </c>
      <c r="B260" s="1">
        <v>46110</v>
      </c>
      <c r="C260" t="s">
        <v>162</v>
      </c>
      <c r="D260" t="s">
        <v>33</v>
      </c>
      <c r="E260" t="s">
        <v>35</v>
      </c>
      <c r="F260" t="s">
        <v>34</v>
      </c>
      <c r="G260">
        <v>1</v>
      </c>
      <c r="H260">
        <v>4.4000000000000004</v>
      </c>
      <c r="I260" t="s">
        <v>181</v>
      </c>
      <c r="J260" t="s">
        <v>184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83</v>
      </c>
      <c r="R260" t="s">
        <v>83</v>
      </c>
      <c r="S260" t="s">
        <v>83</v>
      </c>
      <c r="T260" t="str">
        <f>_xlfn.XLOOKUP(A260,MI_Match_Analysis!$A$2:$A$8,MI_Match_Analysis!$F$2:$F$8,"Not Found")</f>
        <v>Win</v>
      </c>
    </row>
    <row r="261" spans="1:20" x14ac:dyDescent="0.3">
      <c r="A261">
        <v>2</v>
      </c>
      <c r="B261" s="1">
        <v>46110</v>
      </c>
      <c r="C261" t="s">
        <v>162</v>
      </c>
      <c r="D261" t="s">
        <v>33</v>
      </c>
      <c r="E261" t="s">
        <v>35</v>
      </c>
      <c r="F261" t="s">
        <v>34</v>
      </c>
      <c r="G261">
        <v>1</v>
      </c>
      <c r="H261">
        <v>4.5</v>
      </c>
      <c r="I261" t="s">
        <v>179</v>
      </c>
      <c r="J261" t="s">
        <v>184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83</v>
      </c>
      <c r="R261" t="s">
        <v>83</v>
      </c>
      <c r="S261" t="s">
        <v>83</v>
      </c>
      <c r="T261" t="str">
        <f>_xlfn.XLOOKUP(A261,MI_Match_Analysis!$A$2:$A$8,MI_Match_Analysis!$F$2:$F$8,"Not Found")</f>
        <v>Win</v>
      </c>
    </row>
    <row r="262" spans="1:20" x14ac:dyDescent="0.3">
      <c r="A262">
        <v>2</v>
      </c>
      <c r="B262" s="1">
        <v>46110</v>
      </c>
      <c r="C262" t="s">
        <v>162</v>
      </c>
      <c r="D262" t="s">
        <v>33</v>
      </c>
      <c r="E262" t="s">
        <v>35</v>
      </c>
      <c r="F262" t="s">
        <v>34</v>
      </c>
      <c r="G262">
        <v>1</v>
      </c>
      <c r="H262">
        <v>4.5999999999999996</v>
      </c>
      <c r="I262" t="s">
        <v>179</v>
      </c>
      <c r="J262" t="s">
        <v>184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83</v>
      </c>
      <c r="R262" t="s">
        <v>83</v>
      </c>
      <c r="S262" t="s">
        <v>83</v>
      </c>
      <c r="T262" t="str">
        <f>_xlfn.XLOOKUP(A262,MI_Match_Analysis!$A$2:$A$8,MI_Match_Analysis!$F$2:$F$8,"Not Found")</f>
        <v>Win</v>
      </c>
    </row>
    <row r="263" spans="1:20" x14ac:dyDescent="0.3">
      <c r="A263">
        <v>2</v>
      </c>
      <c r="B263" s="1">
        <v>46110</v>
      </c>
      <c r="C263" t="s">
        <v>162</v>
      </c>
      <c r="D263" t="s">
        <v>33</v>
      </c>
      <c r="E263" t="s">
        <v>35</v>
      </c>
      <c r="F263" t="s">
        <v>34</v>
      </c>
      <c r="G263">
        <v>1</v>
      </c>
      <c r="H263">
        <v>5.0999999999999996</v>
      </c>
      <c r="I263" t="s">
        <v>179</v>
      </c>
      <c r="J263" t="s">
        <v>36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83</v>
      </c>
      <c r="R263" t="s">
        <v>83</v>
      </c>
      <c r="S263" t="s">
        <v>83</v>
      </c>
      <c r="T263" t="str">
        <f>_xlfn.XLOOKUP(A263,MI_Match_Analysis!$A$2:$A$8,MI_Match_Analysis!$F$2:$F$8,"Not Found")</f>
        <v>Win</v>
      </c>
    </row>
    <row r="264" spans="1:20" x14ac:dyDescent="0.3">
      <c r="A264">
        <v>2</v>
      </c>
      <c r="B264" s="1">
        <v>46110</v>
      </c>
      <c r="C264" t="s">
        <v>162</v>
      </c>
      <c r="D264" t="s">
        <v>33</v>
      </c>
      <c r="E264" t="s">
        <v>35</v>
      </c>
      <c r="F264" t="s">
        <v>34</v>
      </c>
      <c r="G264">
        <v>1</v>
      </c>
      <c r="H264">
        <v>5.2</v>
      </c>
      <c r="I264" t="s">
        <v>181</v>
      </c>
      <c r="J264" t="s">
        <v>36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165</v>
      </c>
      <c r="R264" t="s">
        <v>181</v>
      </c>
      <c r="S264" t="s">
        <v>126</v>
      </c>
      <c r="T264" t="str">
        <f>_xlfn.XLOOKUP(A264,MI_Match_Analysis!$A$2:$A$8,MI_Match_Analysis!$F$2:$F$8,"Not Found")</f>
        <v>Win</v>
      </c>
    </row>
    <row r="265" spans="1:20" x14ac:dyDescent="0.3">
      <c r="A265">
        <v>2</v>
      </c>
      <c r="B265" s="1">
        <v>46110</v>
      </c>
      <c r="C265" t="s">
        <v>162</v>
      </c>
      <c r="D265" t="s">
        <v>33</v>
      </c>
      <c r="E265" t="s">
        <v>35</v>
      </c>
      <c r="F265" t="s">
        <v>34</v>
      </c>
      <c r="G265">
        <v>1</v>
      </c>
      <c r="H265">
        <v>5.3</v>
      </c>
      <c r="I265" t="s">
        <v>185</v>
      </c>
      <c r="J265" t="s">
        <v>36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83</v>
      </c>
      <c r="R265" t="s">
        <v>83</v>
      </c>
      <c r="S265" t="s">
        <v>83</v>
      </c>
      <c r="T265" t="str">
        <f>_xlfn.XLOOKUP(A265,MI_Match_Analysis!$A$2:$A$8,MI_Match_Analysis!$F$2:$F$8,"Not Found")</f>
        <v>Win</v>
      </c>
    </row>
    <row r="266" spans="1:20" x14ac:dyDescent="0.3">
      <c r="A266">
        <v>2</v>
      </c>
      <c r="B266" s="1">
        <v>46110</v>
      </c>
      <c r="C266" t="s">
        <v>162</v>
      </c>
      <c r="D266" t="s">
        <v>33</v>
      </c>
      <c r="E266" t="s">
        <v>35</v>
      </c>
      <c r="F266" t="s">
        <v>34</v>
      </c>
      <c r="G266">
        <v>1</v>
      </c>
      <c r="H266">
        <v>5.4</v>
      </c>
      <c r="I266" t="s">
        <v>179</v>
      </c>
      <c r="J266" t="s">
        <v>36</v>
      </c>
      <c r="K266">
        <v>4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83</v>
      </c>
      <c r="R266" t="s">
        <v>83</v>
      </c>
      <c r="S266" t="s">
        <v>83</v>
      </c>
      <c r="T266" t="str">
        <f>_xlfn.XLOOKUP(A266,MI_Match_Analysis!$A$2:$A$8,MI_Match_Analysis!$F$2:$F$8,"Not Found")</f>
        <v>Win</v>
      </c>
    </row>
    <row r="267" spans="1:20" x14ac:dyDescent="0.3">
      <c r="A267">
        <v>2</v>
      </c>
      <c r="B267" s="1">
        <v>46110</v>
      </c>
      <c r="C267" t="s">
        <v>162</v>
      </c>
      <c r="D267" t="s">
        <v>33</v>
      </c>
      <c r="E267" t="s">
        <v>35</v>
      </c>
      <c r="F267" t="s">
        <v>34</v>
      </c>
      <c r="G267">
        <v>1</v>
      </c>
      <c r="H267">
        <v>5.5</v>
      </c>
      <c r="I267" t="s">
        <v>179</v>
      </c>
      <c r="J267" t="s">
        <v>36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83</v>
      </c>
      <c r="R267" t="s">
        <v>83</v>
      </c>
      <c r="S267" t="s">
        <v>83</v>
      </c>
      <c r="T267" t="str">
        <f>_xlfn.XLOOKUP(A267,MI_Match_Analysis!$A$2:$A$8,MI_Match_Analysis!$F$2:$F$8,"Not Found")</f>
        <v>Win</v>
      </c>
    </row>
    <row r="268" spans="1:20" x14ac:dyDescent="0.3">
      <c r="A268">
        <v>2</v>
      </c>
      <c r="B268" s="1">
        <v>46110</v>
      </c>
      <c r="C268" t="s">
        <v>162</v>
      </c>
      <c r="D268" t="s">
        <v>33</v>
      </c>
      <c r="E268" t="s">
        <v>35</v>
      </c>
      <c r="F268" t="s">
        <v>34</v>
      </c>
      <c r="G268">
        <v>1</v>
      </c>
      <c r="H268">
        <v>5.6</v>
      </c>
      <c r="I268" t="s">
        <v>179</v>
      </c>
      <c r="J268" t="s">
        <v>36</v>
      </c>
      <c r="K268">
        <v>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83</v>
      </c>
      <c r="R268" t="s">
        <v>83</v>
      </c>
      <c r="S268" t="s">
        <v>83</v>
      </c>
      <c r="T268" t="str">
        <f>_xlfn.XLOOKUP(A268,MI_Match_Analysis!$A$2:$A$8,MI_Match_Analysis!$F$2:$F$8,"Not Found")</f>
        <v>Win</v>
      </c>
    </row>
    <row r="269" spans="1:20" x14ac:dyDescent="0.3">
      <c r="A269">
        <v>2</v>
      </c>
      <c r="B269" s="1">
        <v>46110</v>
      </c>
      <c r="C269" t="s">
        <v>162</v>
      </c>
      <c r="D269" t="s">
        <v>33</v>
      </c>
      <c r="E269" t="s">
        <v>35</v>
      </c>
      <c r="F269" t="s">
        <v>34</v>
      </c>
      <c r="G269">
        <v>1</v>
      </c>
      <c r="H269">
        <v>6.1</v>
      </c>
      <c r="I269" t="s">
        <v>185</v>
      </c>
      <c r="J269" t="s">
        <v>186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83</v>
      </c>
      <c r="R269" t="s">
        <v>83</v>
      </c>
      <c r="S269" t="s">
        <v>83</v>
      </c>
      <c r="T269" t="str">
        <f>_xlfn.XLOOKUP(A269,MI_Match_Analysis!$A$2:$A$8,MI_Match_Analysis!$F$2:$F$8,"Not Found")</f>
        <v>Win</v>
      </c>
    </row>
    <row r="270" spans="1:20" x14ac:dyDescent="0.3">
      <c r="A270">
        <v>2</v>
      </c>
      <c r="B270" s="1">
        <v>46110</v>
      </c>
      <c r="C270" t="s">
        <v>162</v>
      </c>
      <c r="D270" t="s">
        <v>33</v>
      </c>
      <c r="E270" t="s">
        <v>35</v>
      </c>
      <c r="F270" t="s">
        <v>34</v>
      </c>
      <c r="G270">
        <v>1</v>
      </c>
      <c r="H270">
        <v>6.2</v>
      </c>
      <c r="I270" t="s">
        <v>179</v>
      </c>
      <c r="J270" t="s">
        <v>186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83</v>
      </c>
      <c r="R270" t="s">
        <v>83</v>
      </c>
      <c r="S270" t="s">
        <v>83</v>
      </c>
      <c r="T270" t="str">
        <f>_xlfn.XLOOKUP(A270,MI_Match_Analysis!$A$2:$A$8,MI_Match_Analysis!$F$2:$F$8,"Not Found")</f>
        <v>Win</v>
      </c>
    </row>
    <row r="271" spans="1:20" x14ac:dyDescent="0.3">
      <c r="A271">
        <v>2</v>
      </c>
      <c r="B271" s="1">
        <v>46110</v>
      </c>
      <c r="C271" t="s">
        <v>162</v>
      </c>
      <c r="D271" t="s">
        <v>33</v>
      </c>
      <c r="E271" t="s">
        <v>35</v>
      </c>
      <c r="F271" t="s">
        <v>34</v>
      </c>
      <c r="G271">
        <v>1</v>
      </c>
      <c r="H271">
        <v>6.3</v>
      </c>
      <c r="I271" t="s">
        <v>179</v>
      </c>
      <c r="J271" t="s">
        <v>186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83</v>
      </c>
      <c r="R271" t="s">
        <v>83</v>
      </c>
      <c r="S271" t="s">
        <v>83</v>
      </c>
      <c r="T271" t="str">
        <f>_xlfn.XLOOKUP(A271,MI_Match_Analysis!$A$2:$A$8,MI_Match_Analysis!$F$2:$F$8,"Not Found")</f>
        <v>Win</v>
      </c>
    </row>
    <row r="272" spans="1:20" x14ac:dyDescent="0.3">
      <c r="A272">
        <v>2</v>
      </c>
      <c r="B272" s="1">
        <v>46110</v>
      </c>
      <c r="C272" t="s">
        <v>162</v>
      </c>
      <c r="D272" t="s">
        <v>33</v>
      </c>
      <c r="E272" t="s">
        <v>35</v>
      </c>
      <c r="F272" t="s">
        <v>34</v>
      </c>
      <c r="G272">
        <v>1</v>
      </c>
      <c r="H272">
        <v>6.4</v>
      </c>
      <c r="I272" t="s">
        <v>179</v>
      </c>
      <c r="J272" t="s">
        <v>186</v>
      </c>
      <c r="K272">
        <v>6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83</v>
      </c>
      <c r="R272" t="s">
        <v>83</v>
      </c>
      <c r="S272" t="s">
        <v>83</v>
      </c>
      <c r="T272" t="str">
        <f>_xlfn.XLOOKUP(A272,MI_Match_Analysis!$A$2:$A$8,MI_Match_Analysis!$F$2:$F$8,"Not Found")</f>
        <v>Win</v>
      </c>
    </row>
    <row r="273" spans="1:20" x14ac:dyDescent="0.3">
      <c r="A273">
        <v>2</v>
      </c>
      <c r="B273" s="1">
        <v>46110</v>
      </c>
      <c r="C273" t="s">
        <v>162</v>
      </c>
      <c r="D273" t="s">
        <v>33</v>
      </c>
      <c r="E273" t="s">
        <v>35</v>
      </c>
      <c r="F273" t="s">
        <v>34</v>
      </c>
      <c r="G273">
        <v>1</v>
      </c>
      <c r="H273">
        <v>6.5</v>
      </c>
      <c r="I273" t="s">
        <v>179</v>
      </c>
      <c r="J273" t="s">
        <v>186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83</v>
      </c>
      <c r="R273" t="s">
        <v>83</v>
      </c>
      <c r="S273" t="s">
        <v>83</v>
      </c>
      <c r="T273" t="str">
        <f>_xlfn.XLOOKUP(A273,MI_Match_Analysis!$A$2:$A$8,MI_Match_Analysis!$F$2:$F$8,"Not Found")</f>
        <v>Win</v>
      </c>
    </row>
    <row r="274" spans="1:20" x14ac:dyDescent="0.3">
      <c r="A274">
        <v>2</v>
      </c>
      <c r="B274" s="1">
        <v>46110</v>
      </c>
      <c r="C274" t="s">
        <v>162</v>
      </c>
      <c r="D274" t="s">
        <v>33</v>
      </c>
      <c r="E274" t="s">
        <v>35</v>
      </c>
      <c r="F274" t="s">
        <v>34</v>
      </c>
      <c r="G274">
        <v>1</v>
      </c>
      <c r="H274">
        <v>6.6</v>
      </c>
      <c r="I274" t="s">
        <v>185</v>
      </c>
      <c r="J274" t="s">
        <v>186</v>
      </c>
      <c r="K274">
        <v>6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83</v>
      </c>
      <c r="R274" t="s">
        <v>83</v>
      </c>
      <c r="S274" t="s">
        <v>83</v>
      </c>
      <c r="T274" t="str">
        <f>_xlfn.XLOOKUP(A274,MI_Match_Analysis!$A$2:$A$8,MI_Match_Analysis!$F$2:$F$8,"Not Found")</f>
        <v>Win</v>
      </c>
    </row>
    <row r="275" spans="1:20" x14ac:dyDescent="0.3">
      <c r="A275">
        <v>2</v>
      </c>
      <c r="B275" s="1">
        <v>46110</v>
      </c>
      <c r="C275" t="s">
        <v>162</v>
      </c>
      <c r="D275" t="s">
        <v>33</v>
      </c>
      <c r="E275" t="s">
        <v>35</v>
      </c>
      <c r="F275" t="s">
        <v>34</v>
      </c>
      <c r="G275">
        <v>1</v>
      </c>
      <c r="H275">
        <v>7.1</v>
      </c>
      <c r="I275" t="s">
        <v>179</v>
      </c>
      <c r="J275" t="s">
        <v>183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83</v>
      </c>
      <c r="R275" t="s">
        <v>83</v>
      </c>
      <c r="S275" t="s">
        <v>83</v>
      </c>
      <c r="T275" t="str">
        <f>_xlfn.XLOOKUP(A275,MI_Match_Analysis!$A$2:$A$8,MI_Match_Analysis!$F$2:$F$8,"Not Found")</f>
        <v>Win</v>
      </c>
    </row>
    <row r="276" spans="1:20" x14ac:dyDescent="0.3">
      <c r="A276">
        <v>2</v>
      </c>
      <c r="B276" s="1">
        <v>46110</v>
      </c>
      <c r="C276" t="s">
        <v>162</v>
      </c>
      <c r="D276" t="s">
        <v>33</v>
      </c>
      <c r="E276" t="s">
        <v>35</v>
      </c>
      <c r="F276" t="s">
        <v>34</v>
      </c>
      <c r="G276">
        <v>1</v>
      </c>
      <c r="H276">
        <v>7.2</v>
      </c>
      <c r="I276" t="s">
        <v>185</v>
      </c>
      <c r="J276" t="s">
        <v>183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83</v>
      </c>
      <c r="R276" t="s">
        <v>83</v>
      </c>
      <c r="S276" t="s">
        <v>83</v>
      </c>
      <c r="T276" t="str">
        <f>_xlfn.XLOOKUP(A276,MI_Match_Analysis!$A$2:$A$8,MI_Match_Analysis!$F$2:$F$8,"Not Found")</f>
        <v>Win</v>
      </c>
    </row>
    <row r="277" spans="1:20" x14ac:dyDescent="0.3">
      <c r="A277">
        <v>2</v>
      </c>
      <c r="B277" s="1">
        <v>46110</v>
      </c>
      <c r="C277" t="s">
        <v>162</v>
      </c>
      <c r="D277" t="s">
        <v>33</v>
      </c>
      <c r="E277" t="s">
        <v>35</v>
      </c>
      <c r="F277" t="s">
        <v>34</v>
      </c>
      <c r="G277">
        <v>1</v>
      </c>
      <c r="H277">
        <v>7.3</v>
      </c>
      <c r="I277" t="s">
        <v>179</v>
      </c>
      <c r="J277" t="s">
        <v>183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83</v>
      </c>
      <c r="R277" t="s">
        <v>83</v>
      </c>
      <c r="S277" t="s">
        <v>83</v>
      </c>
      <c r="T277" t="str">
        <f>_xlfn.XLOOKUP(A277,MI_Match_Analysis!$A$2:$A$8,MI_Match_Analysis!$F$2:$F$8,"Not Found")</f>
        <v>Win</v>
      </c>
    </row>
    <row r="278" spans="1:20" x14ac:dyDescent="0.3">
      <c r="A278">
        <v>2</v>
      </c>
      <c r="B278" s="1">
        <v>46110</v>
      </c>
      <c r="C278" t="s">
        <v>162</v>
      </c>
      <c r="D278" t="s">
        <v>33</v>
      </c>
      <c r="E278" t="s">
        <v>35</v>
      </c>
      <c r="F278" t="s">
        <v>34</v>
      </c>
      <c r="G278">
        <v>1</v>
      </c>
      <c r="H278">
        <v>7.4</v>
      </c>
      <c r="I278" t="s">
        <v>185</v>
      </c>
      <c r="J278" t="s">
        <v>183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83</v>
      </c>
      <c r="R278" t="s">
        <v>83</v>
      </c>
      <c r="S278" t="s">
        <v>83</v>
      </c>
      <c r="T278" t="str">
        <f>_xlfn.XLOOKUP(A278,MI_Match_Analysis!$A$2:$A$8,MI_Match_Analysis!$F$2:$F$8,"Not Found")</f>
        <v>Win</v>
      </c>
    </row>
    <row r="279" spans="1:20" x14ac:dyDescent="0.3">
      <c r="A279">
        <v>2</v>
      </c>
      <c r="B279" s="1">
        <v>46110</v>
      </c>
      <c r="C279" t="s">
        <v>162</v>
      </c>
      <c r="D279" t="s">
        <v>33</v>
      </c>
      <c r="E279" t="s">
        <v>35</v>
      </c>
      <c r="F279" t="s">
        <v>34</v>
      </c>
      <c r="G279">
        <v>1</v>
      </c>
      <c r="H279">
        <v>7.5</v>
      </c>
      <c r="I279" t="s">
        <v>179</v>
      </c>
      <c r="J279" t="s">
        <v>183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 t="s">
        <v>83</v>
      </c>
      <c r="R279" t="s">
        <v>83</v>
      </c>
      <c r="S279" t="s">
        <v>83</v>
      </c>
      <c r="T279" t="str">
        <f>_xlfn.XLOOKUP(A279,MI_Match_Analysis!$A$2:$A$8,MI_Match_Analysis!$F$2:$F$8,"Not Found")</f>
        <v>Win</v>
      </c>
    </row>
    <row r="280" spans="1:20" x14ac:dyDescent="0.3">
      <c r="A280">
        <v>2</v>
      </c>
      <c r="B280" s="1">
        <v>46110</v>
      </c>
      <c r="C280" t="s">
        <v>162</v>
      </c>
      <c r="D280" t="s">
        <v>33</v>
      </c>
      <c r="E280" t="s">
        <v>35</v>
      </c>
      <c r="F280" t="s">
        <v>34</v>
      </c>
      <c r="G280">
        <v>1</v>
      </c>
      <c r="H280">
        <v>7.5</v>
      </c>
      <c r="I280" t="s">
        <v>179</v>
      </c>
      <c r="J280" t="s">
        <v>183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83</v>
      </c>
      <c r="R280" t="s">
        <v>83</v>
      </c>
      <c r="S280" t="s">
        <v>83</v>
      </c>
      <c r="T280" t="str">
        <f>_xlfn.XLOOKUP(A280,MI_Match_Analysis!$A$2:$A$8,MI_Match_Analysis!$F$2:$F$8,"Not Found")</f>
        <v>Win</v>
      </c>
    </row>
    <row r="281" spans="1:20" x14ac:dyDescent="0.3">
      <c r="A281">
        <v>2</v>
      </c>
      <c r="B281" s="1">
        <v>46110</v>
      </c>
      <c r="C281" t="s">
        <v>162</v>
      </c>
      <c r="D281" t="s">
        <v>33</v>
      </c>
      <c r="E281" t="s">
        <v>35</v>
      </c>
      <c r="F281" t="s">
        <v>34</v>
      </c>
      <c r="G281">
        <v>1</v>
      </c>
      <c r="H281">
        <v>7.6</v>
      </c>
      <c r="I281" t="s">
        <v>185</v>
      </c>
      <c r="J281" t="s">
        <v>183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83</v>
      </c>
      <c r="R281" t="s">
        <v>83</v>
      </c>
      <c r="S281" t="s">
        <v>83</v>
      </c>
      <c r="T281" t="str">
        <f>_xlfn.XLOOKUP(A281,MI_Match_Analysis!$A$2:$A$8,MI_Match_Analysis!$F$2:$F$8,"Not Found")</f>
        <v>Win</v>
      </c>
    </row>
    <row r="282" spans="1:20" x14ac:dyDescent="0.3">
      <c r="A282">
        <v>2</v>
      </c>
      <c r="B282" s="1">
        <v>46110</v>
      </c>
      <c r="C282" t="s">
        <v>162</v>
      </c>
      <c r="D282" t="s">
        <v>33</v>
      </c>
      <c r="E282" t="s">
        <v>35</v>
      </c>
      <c r="F282" t="s">
        <v>34</v>
      </c>
      <c r="G282">
        <v>1</v>
      </c>
      <c r="H282">
        <v>8.1</v>
      </c>
      <c r="I282" t="s">
        <v>185</v>
      </c>
      <c r="J282" t="s">
        <v>36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83</v>
      </c>
      <c r="R282" t="s">
        <v>83</v>
      </c>
      <c r="S282" t="s">
        <v>83</v>
      </c>
      <c r="T282" t="str">
        <f>_xlfn.XLOOKUP(A282,MI_Match_Analysis!$A$2:$A$8,MI_Match_Analysis!$F$2:$F$8,"Not Found")</f>
        <v>Win</v>
      </c>
    </row>
    <row r="283" spans="1:20" x14ac:dyDescent="0.3">
      <c r="A283">
        <v>2</v>
      </c>
      <c r="B283" s="1">
        <v>46110</v>
      </c>
      <c r="C283" t="s">
        <v>162</v>
      </c>
      <c r="D283" t="s">
        <v>33</v>
      </c>
      <c r="E283" t="s">
        <v>35</v>
      </c>
      <c r="F283" t="s">
        <v>34</v>
      </c>
      <c r="G283">
        <v>1</v>
      </c>
      <c r="H283">
        <v>8.1999999999999993</v>
      </c>
      <c r="I283" t="s">
        <v>185</v>
      </c>
      <c r="J283" t="s">
        <v>36</v>
      </c>
      <c r="K283">
        <v>4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83</v>
      </c>
      <c r="R283" t="s">
        <v>83</v>
      </c>
      <c r="S283" t="s">
        <v>83</v>
      </c>
      <c r="T283" t="str">
        <f>_xlfn.XLOOKUP(A283,MI_Match_Analysis!$A$2:$A$8,MI_Match_Analysis!$F$2:$F$8,"Not Found")</f>
        <v>Win</v>
      </c>
    </row>
    <row r="284" spans="1:20" x14ac:dyDescent="0.3">
      <c r="A284">
        <v>2</v>
      </c>
      <c r="B284" s="1">
        <v>46110</v>
      </c>
      <c r="C284" t="s">
        <v>162</v>
      </c>
      <c r="D284" t="s">
        <v>33</v>
      </c>
      <c r="E284" t="s">
        <v>35</v>
      </c>
      <c r="F284" t="s">
        <v>34</v>
      </c>
      <c r="G284">
        <v>1</v>
      </c>
      <c r="H284">
        <v>8.3000000000000007</v>
      </c>
      <c r="I284" t="s">
        <v>185</v>
      </c>
      <c r="J284" t="s">
        <v>36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83</v>
      </c>
      <c r="R284" t="s">
        <v>83</v>
      </c>
      <c r="S284" t="s">
        <v>83</v>
      </c>
      <c r="T284" t="str">
        <f>_xlfn.XLOOKUP(A284,MI_Match_Analysis!$A$2:$A$8,MI_Match_Analysis!$F$2:$F$8,"Not Found")</f>
        <v>Win</v>
      </c>
    </row>
    <row r="285" spans="1:20" x14ac:dyDescent="0.3">
      <c r="A285">
        <v>2</v>
      </c>
      <c r="B285" s="1">
        <v>46110</v>
      </c>
      <c r="C285" t="s">
        <v>162</v>
      </c>
      <c r="D285" t="s">
        <v>33</v>
      </c>
      <c r="E285" t="s">
        <v>35</v>
      </c>
      <c r="F285" t="s">
        <v>34</v>
      </c>
      <c r="G285">
        <v>1</v>
      </c>
      <c r="H285">
        <v>8.4</v>
      </c>
      <c r="I285" t="s">
        <v>179</v>
      </c>
      <c r="J285" t="s">
        <v>36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83</v>
      </c>
      <c r="R285" t="s">
        <v>83</v>
      </c>
      <c r="S285" t="s">
        <v>83</v>
      </c>
      <c r="T285" t="str">
        <f>_xlfn.XLOOKUP(A285,MI_Match_Analysis!$A$2:$A$8,MI_Match_Analysis!$F$2:$F$8,"Not Found")</f>
        <v>Win</v>
      </c>
    </row>
    <row r="286" spans="1:20" x14ac:dyDescent="0.3">
      <c r="A286">
        <v>2</v>
      </c>
      <c r="B286" s="1">
        <v>46110</v>
      </c>
      <c r="C286" t="s">
        <v>162</v>
      </c>
      <c r="D286" t="s">
        <v>33</v>
      </c>
      <c r="E286" t="s">
        <v>35</v>
      </c>
      <c r="F286" t="s">
        <v>34</v>
      </c>
      <c r="G286">
        <v>1</v>
      </c>
      <c r="H286">
        <v>8.5</v>
      </c>
      <c r="I286" t="s">
        <v>185</v>
      </c>
      <c r="J286" t="s">
        <v>36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165</v>
      </c>
      <c r="R286" t="s">
        <v>185</v>
      </c>
      <c r="S286" t="s">
        <v>187</v>
      </c>
      <c r="T286" t="str">
        <f>_xlfn.XLOOKUP(A286,MI_Match_Analysis!$A$2:$A$8,MI_Match_Analysis!$F$2:$F$8,"Not Found")</f>
        <v>Win</v>
      </c>
    </row>
    <row r="287" spans="1:20" x14ac:dyDescent="0.3">
      <c r="A287">
        <v>2</v>
      </c>
      <c r="B287" s="1">
        <v>46110</v>
      </c>
      <c r="C287" t="s">
        <v>162</v>
      </c>
      <c r="D287" t="s">
        <v>33</v>
      </c>
      <c r="E287" t="s">
        <v>35</v>
      </c>
      <c r="F287" t="s">
        <v>34</v>
      </c>
      <c r="G287">
        <v>1</v>
      </c>
      <c r="H287">
        <v>8.6</v>
      </c>
      <c r="I287" t="s">
        <v>60</v>
      </c>
      <c r="J287" t="s">
        <v>36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83</v>
      </c>
      <c r="R287" t="s">
        <v>83</v>
      </c>
      <c r="S287" t="s">
        <v>83</v>
      </c>
      <c r="T287" t="str">
        <f>_xlfn.XLOOKUP(A287,MI_Match_Analysis!$A$2:$A$8,MI_Match_Analysis!$F$2:$F$8,"Not Found")</f>
        <v>Win</v>
      </c>
    </row>
    <row r="288" spans="1:20" x14ac:dyDescent="0.3">
      <c r="A288">
        <v>2</v>
      </c>
      <c r="B288" s="1">
        <v>46110</v>
      </c>
      <c r="C288" t="s">
        <v>162</v>
      </c>
      <c r="D288" t="s">
        <v>33</v>
      </c>
      <c r="E288" t="s">
        <v>35</v>
      </c>
      <c r="F288" t="s">
        <v>34</v>
      </c>
      <c r="G288">
        <v>1</v>
      </c>
      <c r="H288">
        <v>9.1</v>
      </c>
      <c r="I288" t="s">
        <v>60</v>
      </c>
      <c r="J288" t="s">
        <v>180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83</v>
      </c>
      <c r="R288" t="s">
        <v>83</v>
      </c>
      <c r="S288" t="s">
        <v>83</v>
      </c>
      <c r="T288" t="str">
        <f>_xlfn.XLOOKUP(A288,MI_Match_Analysis!$A$2:$A$8,MI_Match_Analysis!$F$2:$F$8,"Not Found")</f>
        <v>Win</v>
      </c>
    </row>
    <row r="289" spans="1:20" x14ac:dyDescent="0.3">
      <c r="A289">
        <v>2</v>
      </c>
      <c r="B289" s="1">
        <v>46110</v>
      </c>
      <c r="C289" t="s">
        <v>162</v>
      </c>
      <c r="D289" t="s">
        <v>33</v>
      </c>
      <c r="E289" t="s">
        <v>35</v>
      </c>
      <c r="F289" t="s">
        <v>34</v>
      </c>
      <c r="G289">
        <v>1</v>
      </c>
      <c r="H289">
        <v>9.1999999999999993</v>
      </c>
      <c r="I289" t="s">
        <v>179</v>
      </c>
      <c r="J289" t="s">
        <v>180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83</v>
      </c>
      <c r="R289" t="s">
        <v>83</v>
      </c>
      <c r="S289" t="s">
        <v>83</v>
      </c>
      <c r="T289" t="str">
        <f>_xlfn.XLOOKUP(A289,MI_Match_Analysis!$A$2:$A$8,MI_Match_Analysis!$F$2:$F$8,"Not Found")</f>
        <v>Win</v>
      </c>
    </row>
    <row r="290" spans="1:20" x14ac:dyDescent="0.3">
      <c r="A290">
        <v>2</v>
      </c>
      <c r="B290" s="1">
        <v>46110</v>
      </c>
      <c r="C290" t="s">
        <v>162</v>
      </c>
      <c r="D290" t="s">
        <v>33</v>
      </c>
      <c r="E290" t="s">
        <v>35</v>
      </c>
      <c r="F290" t="s">
        <v>34</v>
      </c>
      <c r="G290">
        <v>1</v>
      </c>
      <c r="H290">
        <v>9.3000000000000007</v>
      </c>
      <c r="I290" t="s">
        <v>179</v>
      </c>
      <c r="J290" t="s">
        <v>180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83</v>
      </c>
      <c r="R290" t="s">
        <v>83</v>
      </c>
      <c r="S290" t="s">
        <v>83</v>
      </c>
      <c r="T290" t="str">
        <f>_xlfn.XLOOKUP(A290,MI_Match_Analysis!$A$2:$A$8,MI_Match_Analysis!$F$2:$F$8,"Not Found")</f>
        <v>Win</v>
      </c>
    </row>
    <row r="291" spans="1:20" x14ac:dyDescent="0.3">
      <c r="A291">
        <v>2</v>
      </c>
      <c r="B291" s="1">
        <v>46110</v>
      </c>
      <c r="C291" t="s">
        <v>162</v>
      </c>
      <c r="D291" t="s">
        <v>33</v>
      </c>
      <c r="E291" t="s">
        <v>35</v>
      </c>
      <c r="F291" t="s">
        <v>34</v>
      </c>
      <c r="G291">
        <v>1</v>
      </c>
      <c r="H291">
        <v>9.4</v>
      </c>
      <c r="I291" t="s">
        <v>60</v>
      </c>
      <c r="J291" t="s">
        <v>180</v>
      </c>
      <c r="K291">
        <v>4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83</v>
      </c>
      <c r="R291" t="s">
        <v>83</v>
      </c>
      <c r="S291" t="s">
        <v>83</v>
      </c>
      <c r="T291" t="str">
        <f>_xlfn.XLOOKUP(A291,MI_Match_Analysis!$A$2:$A$8,MI_Match_Analysis!$F$2:$F$8,"Not Found")</f>
        <v>Win</v>
      </c>
    </row>
    <row r="292" spans="1:20" x14ac:dyDescent="0.3">
      <c r="A292">
        <v>2</v>
      </c>
      <c r="B292" s="1">
        <v>46110</v>
      </c>
      <c r="C292" t="s">
        <v>162</v>
      </c>
      <c r="D292" t="s">
        <v>33</v>
      </c>
      <c r="E292" t="s">
        <v>35</v>
      </c>
      <c r="F292" t="s">
        <v>34</v>
      </c>
      <c r="G292">
        <v>1</v>
      </c>
      <c r="H292">
        <v>9.5</v>
      </c>
      <c r="I292" t="s">
        <v>60</v>
      </c>
      <c r="J292" t="s">
        <v>180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83</v>
      </c>
      <c r="R292" t="s">
        <v>83</v>
      </c>
      <c r="S292" t="s">
        <v>83</v>
      </c>
      <c r="T292" t="str">
        <f>_xlfn.XLOOKUP(A292,MI_Match_Analysis!$A$2:$A$8,MI_Match_Analysis!$F$2:$F$8,"Not Found")</f>
        <v>Win</v>
      </c>
    </row>
    <row r="293" spans="1:20" x14ac:dyDescent="0.3">
      <c r="A293">
        <v>2</v>
      </c>
      <c r="B293" s="1">
        <v>46110</v>
      </c>
      <c r="C293" t="s">
        <v>162</v>
      </c>
      <c r="D293" t="s">
        <v>33</v>
      </c>
      <c r="E293" t="s">
        <v>35</v>
      </c>
      <c r="F293" t="s">
        <v>34</v>
      </c>
      <c r="G293">
        <v>1</v>
      </c>
      <c r="H293">
        <v>9.6</v>
      </c>
      <c r="I293" t="s">
        <v>179</v>
      </c>
      <c r="J293" t="s">
        <v>180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83</v>
      </c>
      <c r="R293" t="s">
        <v>83</v>
      </c>
      <c r="S293" t="s">
        <v>83</v>
      </c>
      <c r="T293" t="str">
        <f>_xlfn.XLOOKUP(A293,MI_Match_Analysis!$A$2:$A$8,MI_Match_Analysis!$F$2:$F$8,"Not Found")</f>
        <v>Win</v>
      </c>
    </row>
    <row r="294" spans="1:20" x14ac:dyDescent="0.3">
      <c r="A294">
        <v>2</v>
      </c>
      <c r="B294" s="1">
        <v>46110</v>
      </c>
      <c r="C294" t="s">
        <v>162</v>
      </c>
      <c r="D294" t="s">
        <v>33</v>
      </c>
      <c r="E294" t="s">
        <v>35</v>
      </c>
      <c r="F294" t="s">
        <v>34</v>
      </c>
      <c r="G294">
        <v>1</v>
      </c>
      <c r="H294">
        <v>10.1</v>
      </c>
      <c r="I294" t="s">
        <v>179</v>
      </c>
      <c r="J294" t="s">
        <v>183</v>
      </c>
      <c r="K294">
        <v>6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83</v>
      </c>
      <c r="R294" t="s">
        <v>83</v>
      </c>
      <c r="S294" t="s">
        <v>83</v>
      </c>
      <c r="T294" t="str">
        <f>_xlfn.XLOOKUP(A294,MI_Match_Analysis!$A$2:$A$8,MI_Match_Analysis!$F$2:$F$8,"Not Found")</f>
        <v>Win</v>
      </c>
    </row>
    <row r="295" spans="1:20" x14ac:dyDescent="0.3">
      <c r="A295">
        <v>2</v>
      </c>
      <c r="B295" s="1">
        <v>46110</v>
      </c>
      <c r="C295" t="s">
        <v>162</v>
      </c>
      <c r="D295" t="s">
        <v>33</v>
      </c>
      <c r="E295" t="s">
        <v>35</v>
      </c>
      <c r="F295" t="s">
        <v>34</v>
      </c>
      <c r="G295">
        <v>1</v>
      </c>
      <c r="H295">
        <v>10.199999999999999</v>
      </c>
      <c r="I295" t="s">
        <v>179</v>
      </c>
      <c r="J295" t="s">
        <v>183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83</v>
      </c>
      <c r="R295" t="s">
        <v>83</v>
      </c>
      <c r="S295" t="s">
        <v>83</v>
      </c>
      <c r="T295" t="str">
        <f>_xlfn.XLOOKUP(A295,MI_Match_Analysis!$A$2:$A$8,MI_Match_Analysis!$F$2:$F$8,"Not Found")</f>
        <v>Win</v>
      </c>
    </row>
    <row r="296" spans="1:20" x14ac:dyDescent="0.3">
      <c r="A296">
        <v>2</v>
      </c>
      <c r="B296" s="1">
        <v>46110</v>
      </c>
      <c r="C296" t="s">
        <v>162</v>
      </c>
      <c r="D296" t="s">
        <v>33</v>
      </c>
      <c r="E296" t="s">
        <v>35</v>
      </c>
      <c r="F296" t="s">
        <v>34</v>
      </c>
      <c r="G296">
        <v>1</v>
      </c>
      <c r="H296">
        <v>10.3</v>
      </c>
      <c r="I296" t="s">
        <v>179</v>
      </c>
      <c r="J296" t="s">
        <v>183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83</v>
      </c>
      <c r="R296" t="s">
        <v>83</v>
      </c>
      <c r="S296" t="s">
        <v>83</v>
      </c>
      <c r="T296" t="str">
        <f>_xlfn.XLOOKUP(A296,MI_Match_Analysis!$A$2:$A$8,MI_Match_Analysis!$F$2:$F$8,"Not Found")</f>
        <v>Win</v>
      </c>
    </row>
    <row r="297" spans="1:20" x14ac:dyDescent="0.3">
      <c r="A297">
        <v>2</v>
      </c>
      <c r="B297" s="1">
        <v>46110</v>
      </c>
      <c r="C297" t="s">
        <v>162</v>
      </c>
      <c r="D297" t="s">
        <v>33</v>
      </c>
      <c r="E297" t="s">
        <v>35</v>
      </c>
      <c r="F297" t="s">
        <v>34</v>
      </c>
      <c r="G297">
        <v>1</v>
      </c>
      <c r="H297">
        <v>10.4</v>
      </c>
      <c r="I297" t="s">
        <v>179</v>
      </c>
      <c r="J297" t="s">
        <v>183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83</v>
      </c>
      <c r="R297" t="s">
        <v>83</v>
      </c>
      <c r="S297" t="s">
        <v>83</v>
      </c>
      <c r="T297" t="str">
        <f>_xlfn.XLOOKUP(A297,MI_Match_Analysis!$A$2:$A$8,MI_Match_Analysis!$F$2:$F$8,"Not Found")</f>
        <v>Win</v>
      </c>
    </row>
    <row r="298" spans="1:20" x14ac:dyDescent="0.3">
      <c r="A298">
        <v>2</v>
      </c>
      <c r="B298" s="1">
        <v>46110</v>
      </c>
      <c r="C298" t="s">
        <v>162</v>
      </c>
      <c r="D298" t="s">
        <v>33</v>
      </c>
      <c r="E298" t="s">
        <v>35</v>
      </c>
      <c r="F298" t="s">
        <v>34</v>
      </c>
      <c r="G298">
        <v>1</v>
      </c>
      <c r="H298">
        <v>10.5</v>
      </c>
      <c r="I298" t="s">
        <v>179</v>
      </c>
      <c r="J298" t="s">
        <v>183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0</v>
      </c>
      <c r="Q298" t="s">
        <v>83</v>
      </c>
      <c r="R298" t="s">
        <v>83</v>
      </c>
      <c r="S298" t="s">
        <v>83</v>
      </c>
      <c r="T298" t="str">
        <f>_xlfn.XLOOKUP(A298,MI_Match_Analysis!$A$2:$A$8,MI_Match_Analysis!$F$2:$F$8,"Not Found")</f>
        <v>Win</v>
      </c>
    </row>
    <row r="299" spans="1:20" x14ac:dyDescent="0.3">
      <c r="A299">
        <v>2</v>
      </c>
      <c r="B299" s="1">
        <v>46110</v>
      </c>
      <c r="C299" t="s">
        <v>162</v>
      </c>
      <c r="D299" t="s">
        <v>33</v>
      </c>
      <c r="E299" t="s">
        <v>35</v>
      </c>
      <c r="F299" t="s">
        <v>34</v>
      </c>
      <c r="G299">
        <v>1</v>
      </c>
      <c r="H299">
        <v>10.6</v>
      </c>
      <c r="I299" t="s">
        <v>60</v>
      </c>
      <c r="J299" t="s">
        <v>183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83</v>
      </c>
      <c r="R299" t="s">
        <v>83</v>
      </c>
      <c r="S299" t="s">
        <v>83</v>
      </c>
      <c r="T299" t="str">
        <f>_xlfn.XLOOKUP(A299,MI_Match_Analysis!$A$2:$A$8,MI_Match_Analysis!$F$2:$F$8,"Not Found")</f>
        <v>Win</v>
      </c>
    </row>
    <row r="300" spans="1:20" x14ac:dyDescent="0.3">
      <c r="A300">
        <v>2</v>
      </c>
      <c r="B300" s="1">
        <v>46110</v>
      </c>
      <c r="C300" t="s">
        <v>162</v>
      </c>
      <c r="D300" t="s">
        <v>33</v>
      </c>
      <c r="E300" t="s">
        <v>35</v>
      </c>
      <c r="F300" t="s">
        <v>34</v>
      </c>
      <c r="G300">
        <v>1</v>
      </c>
      <c r="H300">
        <v>11.1</v>
      </c>
      <c r="I300" t="s">
        <v>179</v>
      </c>
      <c r="J300" t="s">
        <v>184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83</v>
      </c>
      <c r="R300" t="s">
        <v>83</v>
      </c>
      <c r="S300" t="s">
        <v>83</v>
      </c>
      <c r="T300" t="str">
        <f>_xlfn.XLOOKUP(A300,MI_Match_Analysis!$A$2:$A$8,MI_Match_Analysis!$F$2:$F$8,"Not Found")</f>
        <v>Win</v>
      </c>
    </row>
    <row r="301" spans="1:20" x14ac:dyDescent="0.3">
      <c r="A301">
        <v>2</v>
      </c>
      <c r="B301" s="1">
        <v>46110</v>
      </c>
      <c r="C301" t="s">
        <v>162</v>
      </c>
      <c r="D301" t="s">
        <v>33</v>
      </c>
      <c r="E301" t="s">
        <v>35</v>
      </c>
      <c r="F301" t="s">
        <v>34</v>
      </c>
      <c r="G301">
        <v>1</v>
      </c>
      <c r="H301">
        <v>11.2</v>
      </c>
      <c r="I301" t="s">
        <v>60</v>
      </c>
      <c r="J301" t="s">
        <v>184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83</v>
      </c>
      <c r="R301" t="s">
        <v>83</v>
      </c>
      <c r="S301" t="s">
        <v>83</v>
      </c>
      <c r="T301" t="str">
        <f>_xlfn.XLOOKUP(A301,MI_Match_Analysis!$A$2:$A$8,MI_Match_Analysis!$F$2:$F$8,"Not Found")</f>
        <v>Win</v>
      </c>
    </row>
    <row r="302" spans="1:20" x14ac:dyDescent="0.3">
      <c r="A302">
        <v>2</v>
      </c>
      <c r="B302" s="1">
        <v>46110</v>
      </c>
      <c r="C302" t="s">
        <v>162</v>
      </c>
      <c r="D302" t="s">
        <v>33</v>
      </c>
      <c r="E302" t="s">
        <v>35</v>
      </c>
      <c r="F302" t="s">
        <v>34</v>
      </c>
      <c r="G302">
        <v>1</v>
      </c>
      <c r="H302">
        <v>11.3</v>
      </c>
      <c r="I302" t="s">
        <v>179</v>
      </c>
      <c r="J302" t="s">
        <v>184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83</v>
      </c>
      <c r="R302" t="s">
        <v>83</v>
      </c>
      <c r="S302" t="s">
        <v>83</v>
      </c>
      <c r="T302" t="str">
        <f>_xlfn.XLOOKUP(A302,MI_Match_Analysis!$A$2:$A$8,MI_Match_Analysis!$F$2:$F$8,"Not Found")</f>
        <v>Win</v>
      </c>
    </row>
    <row r="303" spans="1:20" x14ac:dyDescent="0.3">
      <c r="A303">
        <v>2</v>
      </c>
      <c r="B303" s="1">
        <v>46110</v>
      </c>
      <c r="C303" t="s">
        <v>162</v>
      </c>
      <c r="D303" t="s">
        <v>33</v>
      </c>
      <c r="E303" t="s">
        <v>35</v>
      </c>
      <c r="F303" t="s">
        <v>34</v>
      </c>
      <c r="G303">
        <v>1</v>
      </c>
      <c r="H303">
        <v>11.4</v>
      </c>
      <c r="I303" t="s">
        <v>60</v>
      </c>
      <c r="J303" t="s">
        <v>184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83</v>
      </c>
      <c r="R303" t="s">
        <v>83</v>
      </c>
      <c r="S303" t="s">
        <v>83</v>
      </c>
      <c r="T303" t="str">
        <f>_xlfn.XLOOKUP(A303,MI_Match_Analysis!$A$2:$A$8,MI_Match_Analysis!$F$2:$F$8,"Not Found")</f>
        <v>Win</v>
      </c>
    </row>
    <row r="304" spans="1:20" x14ac:dyDescent="0.3">
      <c r="A304">
        <v>2</v>
      </c>
      <c r="B304" s="1">
        <v>46110</v>
      </c>
      <c r="C304" t="s">
        <v>162</v>
      </c>
      <c r="D304" t="s">
        <v>33</v>
      </c>
      <c r="E304" t="s">
        <v>35</v>
      </c>
      <c r="F304" t="s">
        <v>34</v>
      </c>
      <c r="G304">
        <v>1</v>
      </c>
      <c r="H304">
        <v>11.5</v>
      </c>
      <c r="I304" t="s">
        <v>60</v>
      </c>
      <c r="J304" t="s">
        <v>184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83</v>
      </c>
      <c r="R304" t="s">
        <v>83</v>
      </c>
      <c r="S304" t="s">
        <v>83</v>
      </c>
      <c r="T304" t="str">
        <f>_xlfn.XLOOKUP(A304,MI_Match_Analysis!$A$2:$A$8,MI_Match_Analysis!$F$2:$F$8,"Not Found")</f>
        <v>Win</v>
      </c>
    </row>
    <row r="305" spans="1:20" x14ac:dyDescent="0.3">
      <c r="A305">
        <v>2</v>
      </c>
      <c r="B305" s="1">
        <v>46110</v>
      </c>
      <c r="C305" t="s">
        <v>162</v>
      </c>
      <c r="D305" t="s">
        <v>33</v>
      </c>
      <c r="E305" t="s">
        <v>35</v>
      </c>
      <c r="F305" t="s">
        <v>34</v>
      </c>
      <c r="G305">
        <v>1</v>
      </c>
      <c r="H305">
        <v>11.6</v>
      </c>
      <c r="I305" t="s">
        <v>179</v>
      </c>
      <c r="J305" t="s">
        <v>184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83</v>
      </c>
      <c r="R305" t="s">
        <v>83</v>
      </c>
      <c r="S305" t="s">
        <v>83</v>
      </c>
      <c r="T305" t="str">
        <f>_xlfn.XLOOKUP(A305,MI_Match_Analysis!$A$2:$A$8,MI_Match_Analysis!$F$2:$F$8,"Not Found")</f>
        <v>Win</v>
      </c>
    </row>
    <row r="306" spans="1:20" x14ac:dyDescent="0.3">
      <c r="A306">
        <v>2</v>
      </c>
      <c r="B306" s="1">
        <v>46110</v>
      </c>
      <c r="C306" t="s">
        <v>162</v>
      </c>
      <c r="D306" t="s">
        <v>33</v>
      </c>
      <c r="E306" t="s">
        <v>35</v>
      </c>
      <c r="F306" t="s">
        <v>34</v>
      </c>
      <c r="G306">
        <v>1</v>
      </c>
      <c r="H306">
        <v>12.1</v>
      </c>
      <c r="I306" t="s">
        <v>179</v>
      </c>
      <c r="J306" t="s">
        <v>180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83</v>
      </c>
      <c r="R306" t="s">
        <v>83</v>
      </c>
      <c r="S306" t="s">
        <v>83</v>
      </c>
      <c r="T306" t="str">
        <f>_xlfn.XLOOKUP(A306,MI_Match_Analysis!$A$2:$A$8,MI_Match_Analysis!$F$2:$F$8,"Not Found")</f>
        <v>Win</v>
      </c>
    </row>
    <row r="307" spans="1:20" x14ac:dyDescent="0.3">
      <c r="A307">
        <v>2</v>
      </c>
      <c r="B307" s="1">
        <v>46110</v>
      </c>
      <c r="C307" t="s">
        <v>162</v>
      </c>
      <c r="D307" t="s">
        <v>33</v>
      </c>
      <c r="E307" t="s">
        <v>35</v>
      </c>
      <c r="F307" t="s">
        <v>34</v>
      </c>
      <c r="G307">
        <v>1</v>
      </c>
      <c r="H307">
        <v>12.2</v>
      </c>
      <c r="I307" t="s">
        <v>179</v>
      </c>
      <c r="J307" t="s">
        <v>180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83</v>
      </c>
      <c r="R307" t="s">
        <v>83</v>
      </c>
      <c r="S307" t="s">
        <v>83</v>
      </c>
      <c r="T307" t="str">
        <f>_xlfn.XLOOKUP(A307,MI_Match_Analysis!$A$2:$A$8,MI_Match_Analysis!$F$2:$F$8,"Not Found")</f>
        <v>Win</v>
      </c>
    </row>
    <row r="308" spans="1:20" x14ac:dyDescent="0.3">
      <c r="A308">
        <v>2</v>
      </c>
      <c r="B308" s="1">
        <v>46110</v>
      </c>
      <c r="C308" t="s">
        <v>162</v>
      </c>
      <c r="D308" t="s">
        <v>33</v>
      </c>
      <c r="E308" t="s">
        <v>35</v>
      </c>
      <c r="F308" t="s">
        <v>34</v>
      </c>
      <c r="G308">
        <v>1</v>
      </c>
      <c r="H308">
        <v>12.3</v>
      </c>
      <c r="I308" t="s">
        <v>60</v>
      </c>
      <c r="J308" t="s">
        <v>180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83</v>
      </c>
      <c r="R308" t="s">
        <v>83</v>
      </c>
      <c r="S308" t="s">
        <v>83</v>
      </c>
      <c r="T308" t="str">
        <f>_xlfn.XLOOKUP(A308,MI_Match_Analysis!$A$2:$A$8,MI_Match_Analysis!$F$2:$F$8,"Not Found")</f>
        <v>Win</v>
      </c>
    </row>
    <row r="309" spans="1:20" x14ac:dyDescent="0.3">
      <c r="A309">
        <v>2</v>
      </c>
      <c r="B309" s="1">
        <v>46110</v>
      </c>
      <c r="C309" t="s">
        <v>162</v>
      </c>
      <c r="D309" t="s">
        <v>33</v>
      </c>
      <c r="E309" t="s">
        <v>35</v>
      </c>
      <c r="F309" t="s">
        <v>34</v>
      </c>
      <c r="G309">
        <v>1</v>
      </c>
      <c r="H309">
        <v>12.4</v>
      </c>
      <c r="I309" t="s">
        <v>60</v>
      </c>
      <c r="J309" t="s">
        <v>180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83</v>
      </c>
      <c r="R309" t="s">
        <v>83</v>
      </c>
      <c r="S309" t="s">
        <v>83</v>
      </c>
      <c r="T309" t="str">
        <f>_xlfn.XLOOKUP(A309,MI_Match_Analysis!$A$2:$A$8,MI_Match_Analysis!$F$2:$F$8,"Not Found")</f>
        <v>Win</v>
      </c>
    </row>
    <row r="310" spans="1:20" x14ac:dyDescent="0.3">
      <c r="A310">
        <v>2</v>
      </c>
      <c r="B310" s="1">
        <v>46110</v>
      </c>
      <c r="C310" t="s">
        <v>162</v>
      </c>
      <c r="D310" t="s">
        <v>33</v>
      </c>
      <c r="E310" t="s">
        <v>35</v>
      </c>
      <c r="F310" t="s">
        <v>34</v>
      </c>
      <c r="G310">
        <v>1</v>
      </c>
      <c r="H310">
        <v>12.5</v>
      </c>
      <c r="I310" t="s">
        <v>60</v>
      </c>
      <c r="J310" t="s">
        <v>180</v>
      </c>
      <c r="K310">
        <v>4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83</v>
      </c>
      <c r="R310" t="s">
        <v>83</v>
      </c>
      <c r="S310" t="s">
        <v>83</v>
      </c>
      <c r="T310" t="str">
        <f>_xlfn.XLOOKUP(A310,MI_Match_Analysis!$A$2:$A$8,MI_Match_Analysis!$F$2:$F$8,"Not Found")</f>
        <v>Win</v>
      </c>
    </row>
    <row r="311" spans="1:20" x14ac:dyDescent="0.3">
      <c r="A311">
        <v>2</v>
      </c>
      <c r="B311" s="1">
        <v>46110</v>
      </c>
      <c r="C311" t="s">
        <v>162</v>
      </c>
      <c r="D311" t="s">
        <v>33</v>
      </c>
      <c r="E311" t="s">
        <v>35</v>
      </c>
      <c r="F311" t="s">
        <v>34</v>
      </c>
      <c r="G311">
        <v>1</v>
      </c>
      <c r="H311">
        <v>12.6</v>
      </c>
      <c r="I311" t="s">
        <v>60</v>
      </c>
      <c r="J311" t="s">
        <v>180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83</v>
      </c>
      <c r="R311" t="s">
        <v>83</v>
      </c>
      <c r="S311" t="s">
        <v>83</v>
      </c>
      <c r="T311" t="str">
        <f>_xlfn.XLOOKUP(A311,MI_Match_Analysis!$A$2:$A$8,MI_Match_Analysis!$F$2:$F$8,"Not Found")</f>
        <v>Win</v>
      </c>
    </row>
    <row r="312" spans="1:20" x14ac:dyDescent="0.3">
      <c r="A312">
        <v>2</v>
      </c>
      <c r="B312" s="1">
        <v>46110</v>
      </c>
      <c r="C312" t="s">
        <v>162</v>
      </c>
      <c r="D312" t="s">
        <v>33</v>
      </c>
      <c r="E312" t="s">
        <v>35</v>
      </c>
      <c r="F312" t="s">
        <v>34</v>
      </c>
      <c r="G312">
        <v>1</v>
      </c>
      <c r="H312">
        <v>13.1</v>
      </c>
      <c r="I312" t="s">
        <v>60</v>
      </c>
      <c r="J312" t="s">
        <v>36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83</v>
      </c>
      <c r="R312" t="s">
        <v>83</v>
      </c>
      <c r="S312" t="s">
        <v>83</v>
      </c>
      <c r="T312" t="str">
        <f>_xlfn.XLOOKUP(A312,MI_Match_Analysis!$A$2:$A$8,MI_Match_Analysis!$F$2:$F$8,"Not Found")</f>
        <v>Win</v>
      </c>
    </row>
    <row r="313" spans="1:20" x14ac:dyDescent="0.3">
      <c r="A313">
        <v>2</v>
      </c>
      <c r="B313" s="1">
        <v>46110</v>
      </c>
      <c r="C313" t="s">
        <v>162</v>
      </c>
      <c r="D313" t="s">
        <v>33</v>
      </c>
      <c r="E313" t="s">
        <v>35</v>
      </c>
      <c r="F313" t="s">
        <v>34</v>
      </c>
      <c r="G313">
        <v>1</v>
      </c>
      <c r="H313">
        <v>13.2</v>
      </c>
      <c r="I313" t="s">
        <v>60</v>
      </c>
      <c r="J313" t="s">
        <v>36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83</v>
      </c>
      <c r="R313" t="s">
        <v>83</v>
      </c>
      <c r="S313" t="s">
        <v>83</v>
      </c>
      <c r="T313" t="str">
        <f>_xlfn.XLOOKUP(A313,MI_Match_Analysis!$A$2:$A$8,MI_Match_Analysis!$F$2:$F$8,"Not Found")</f>
        <v>Win</v>
      </c>
    </row>
    <row r="314" spans="1:20" x14ac:dyDescent="0.3">
      <c r="A314">
        <v>2</v>
      </c>
      <c r="B314" s="1">
        <v>46110</v>
      </c>
      <c r="C314" t="s">
        <v>162</v>
      </c>
      <c r="D314" t="s">
        <v>33</v>
      </c>
      <c r="E314" t="s">
        <v>35</v>
      </c>
      <c r="F314" t="s">
        <v>34</v>
      </c>
      <c r="G314">
        <v>1</v>
      </c>
      <c r="H314">
        <v>13.3</v>
      </c>
      <c r="I314" t="s">
        <v>179</v>
      </c>
      <c r="J314" t="s">
        <v>36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165</v>
      </c>
      <c r="R314" t="s">
        <v>179</v>
      </c>
      <c r="S314" t="s">
        <v>182</v>
      </c>
      <c r="T314" t="str">
        <f>_xlfn.XLOOKUP(A314,MI_Match_Analysis!$A$2:$A$8,MI_Match_Analysis!$F$2:$F$8,"Not Found")</f>
        <v>Win</v>
      </c>
    </row>
    <row r="315" spans="1:20" x14ac:dyDescent="0.3">
      <c r="A315">
        <v>2</v>
      </c>
      <c r="B315" s="1">
        <v>46110</v>
      </c>
      <c r="C315" t="s">
        <v>162</v>
      </c>
      <c r="D315" t="s">
        <v>33</v>
      </c>
      <c r="E315" t="s">
        <v>35</v>
      </c>
      <c r="F315" t="s">
        <v>34</v>
      </c>
      <c r="G315">
        <v>1</v>
      </c>
      <c r="H315">
        <v>13.4</v>
      </c>
      <c r="I315" t="s">
        <v>122</v>
      </c>
      <c r="J315" t="s">
        <v>36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83</v>
      </c>
      <c r="R315" t="s">
        <v>83</v>
      </c>
      <c r="S315" t="s">
        <v>83</v>
      </c>
      <c r="T315" t="str">
        <f>_xlfn.XLOOKUP(A315,MI_Match_Analysis!$A$2:$A$8,MI_Match_Analysis!$F$2:$F$8,"Not Found")</f>
        <v>Win</v>
      </c>
    </row>
    <row r="316" spans="1:20" x14ac:dyDescent="0.3">
      <c r="A316">
        <v>2</v>
      </c>
      <c r="B316" s="1">
        <v>46110</v>
      </c>
      <c r="C316" t="s">
        <v>162</v>
      </c>
      <c r="D316" t="s">
        <v>33</v>
      </c>
      <c r="E316" t="s">
        <v>35</v>
      </c>
      <c r="F316" t="s">
        <v>34</v>
      </c>
      <c r="G316">
        <v>1</v>
      </c>
      <c r="H316">
        <v>13.5</v>
      </c>
      <c r="I316" t="s">
        <v>60</v>
      </c>
      <c r="J316" t="s">
        <v>36</v>
      </c>
      <c r="K316">
        <v>4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83</v>
      </c>
      <c r="R316" t="s">
        <v>83</v>
      </c>
      <c r="S316" t="s">
        <v>83</v>
      </c>
      <c r="T316" t="str">
        <f>_xlfn.XLOOKUP(A316,MI_Match_Analysis!$A$2:$A$8,MI_Match_Analysis!$F$2:$F$8,"Not Found")</f>
        <v>Win</v>
      </c>
    </row>
    <row r="317" spans="1:20" x14ac:dyDescent="0.3">
      <c r="A317">
        <v>2</v>
      </c>
      <c r="B317" s="1">
        <v>46110</v>
      </c>
      <c r="C317" t="s">
        <v>162</v>
      </c>
      <c r="D317" t="s">
        <v>33</v>
      </c>
      <c r="E317" t="s">
        <v>35</v>
      </c>
      <c r="F317" t="s">
        <v>34</v>
      </c>
      <c r="G317">
        <v>1</v>
      </c>
      <c r="H317">
        <v>13.6</v>
      </c>
      <c r="I317" t="s">
        <v>60</v>
      </c>
      <c r="J317" t="s">
        <v>36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83</v>
      </c>
      <c r="R317" t="s">
        <v>83</v>
      </c>
      <c r="S317" t="s">
        <v>83</v>
      </c>
      <c r="T317" t="str">
        <f>_xlfn.XLOOKUP(A317,MI_Match_Analysis!$A$2:$A$8,MI_Match_Analysis!$F$2:$F$8,"Not Found")</f>
        <v>Win</v>
      </c>
    </row>
    <row r="318" spans="1:20" x14ac:dyDescent="0.3">
      <c r="A318">
        <v>2</v>
      </c>
      <c r="B318" s="1">
        <v>46110</v>
      </c>
      <c r="C318" t="s">
        <v>162</v>
      </c>
      <c r="D318" t="s">
        <v>33</v>
      </c>
      <c r="E318" t="s">
        <v>35</v>
      </c>
      <c r="F318" t="s">
        <v>34</v>
      </c>
      <c r="G318">
        <v>1</v>
      </c>
      <c r="H318">
        <v>14.1</v>
      </c>
      <c r="I318" t="s">
        <v>122</v>
      </c>
      <c r="J318" t="s">
        <v>183</v>
      </c>
      <c r="K318">
        <v>4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83</v>
      </c>
      <c r="R318" t="s">
        <v>83</v>
      </c>
      <c r="S318" t="s">
        <v>83</v>
      </c>
      <c r="T318" t="str">
        <f>_xlfn.XLOOKUP(A318,MI_Match_Analysis!$A$2:$A$8,MI_Match_Analysis!$F$2:$F$8,"Not Found")</f>
        <v>Win</v>
      </c>
    </row>
    <row r="319" spans="1:20" x14ac:dyDescent="0.3">
      <c r="A319">
        <v>2</v>
      </c>
      <c r="B319" s="1">
        <v>46110</v>
      </c>
      <c r="C319" t="s">
        <v>162</v>
      </c>
      <c r="D319" t="s">
        <v>33</v>
      </c>
      <c r="E319" t="s">
        <v>35</v>
      </c>
      <c r="F319" t="s">
        <v>34</v>
      </c>
      <c r="G319">
        <v>1</v>
      </c>
      <c r="H319">
        <v>14.2</v>
      </c>
      <c r="I319" t="s">
        <v>122</v>
      </c>
      <c r="J319" t="s">
        <v>183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83</v>
      </c>
      <c r="R319" t="s">
        <v>83</v>
      </c>
      <c r="S319" t="s">
        <v>83</v>
      </c>
      <c r="T319" t="str">
        <f>_xlfn.XLOOKUP(A319,MI_Match_Analysis!$A$2:$A$8,MI_Match_Analysis!$F$2:$F$8,"Not Found")</f>
        <v>Win</v>
      </c>
    </row>
    <row r="320" spans="1:20" x14ac:dyDescent="0.3">
      <c r="A320">
        <v>2</v>
      </c>
      <c r="B320" s="1">
        <v>46110</v>
      </c>
      <c r="C320" t="s">
        <v>162</v>
      </c>
      <c r="D320" t="s">
        <v>33</v>
      </c>
      <c r="E320" t="s">
        <v>35</v>
      </c>
      <c r="F320" t="s">
        <v>34</v>
      </c>
      <c r="G320">
        <v>1</v>
      </c>
      <c r="H320">
        <v>14.3</v>
      </c>
      <c r="I320" t="s">
        <v>122</v>
      </c>
      <c r="J320" t="s">
        <v>183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83</v>
      </c>
      <c r="R320" t="s">
        <v>83</v>
      </c>
      <c r="S320" t="s">
        <v>83</v>
      </c>
      <c r="T320" t="str">
        <f>_xlfn.XLOOKUP(A320,MI_Match_Analysis!$A$2:$A$8,MI_Match_Analysis!$F$2:$F$8,"Not Found")</f>
        <v>Win</v>
      </c>
    </row>
    <row r="321" spans="1:20" x14ac:dyDescent="0.3">
      <c r="A321">
        <v>2</v>
      </c>
      <c r="B321" s="1">
        <v>46110</v>
      </c>
      <c r="C321" t="s">
        <v>162</v>
      </c>
      <c r="D321" t="s">
        <v>33</v>
      </c>
      <c r="E321" t="s">
        <v>35</v>
      </c>
      <c r="F321" t="s">
        <v>34</v>
      </c>
      <c r="G321">
        <v>1</v>
      </c>
      <c r="H321">
        <v>14.4</v>
      </c>
      <c r="I321" t="s">
        <v>60</v>
      </c>
      <c r="J321" t="s">
        <v>183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83</v>
      </c>
      <c r="R321" t="s">
        <v>83</v>
      </c>
      <c r="S321" t="s">
        <v>83</v>
      </c>
      <c r="T321" t="str">
        <f>_xlfn.XLOOKUP(A321,MI_Match_Analysis!$A$2:$A$8,MI_Match_Analysis!$F$2:$F$8,"Not Found")</f>
        <v>Win</v>
      </c>
    </row>
    <row r="322" spans="1:20" x14ac:dyDescent="0.3">
      <c r="A322">
        <v>2</v>
      </c>
      <c r="B322" s="1">
        <v>46110</v>
      </c>
      <c r="C322" t="s">
        <v>162</v>
      </c>
      <c r="D322" t="s">
        <v>33</v>
      </c>
      <c r="E322" t="s">
        <v>35</v>
      </c>
      <c r="F322" t="s">
        <v>34</v>
      </c>
      <c r="G322">
        <v>1</v>
      </c>
      <c r="H322">
        <v>14.5</v>
      </c>
      <c r="I322" t="s">
        <v>60</v>
      </c>
      <c r="J322" t="s">
        <v>183</v>
      </c>
      <c r="K322">
        <v>4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83</v>
      </c>
      <c r="R322" t="s">
        <v>83</v>
      </c>
      <c r="S322" t="s">
        <v>83</v>
      </c>
      <c r="T322" t="str">
        <f>_xlfn.XLOOKUP(A322,MI_Match_Analysis!$A$2:$A$8,MI_Match_Analysis!$F$2:$F$8,"Not Found")</f>
        <v>Win</v>
      </c>
    </row>
    <row r="323" spans="1:20" x14ac:dyDescent="0.3">
      <c r="A323">
        <v>2</v>
      </c>
      <c r="B323" s="1">
        <v>46110</v>
      </c>
      <c r="C323" t="s">
        <v>162</v>
      </c>
      <c r="D323" t="s">
        <v>33</v>
      </c>
      <c r="E323" t="s">
        <v>35</v>
      </c>
      <c r="F323" t="s">
        <v>34</v>
      </c>
      <c r="G323">
        <v>1</v>
      </c>
      <c r="H323">
        <v>14.6</v>
      </c>
      <c r="I323" t="s">
        <v>60</v>
      </c>
      <c r="J323" t="s">
        <v>183</v>
      </c>
      <c r="K323">
        <v>6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83</v>
      </c>
      <c r="R323" t="s">
        <v>83</v>
      </c>
      <c r="S323" t="s">
        <v>83</v>
      </c>
      <c r="T323" t="str">
        <f>_xlfn.XLOOKUP(A323,MI_Match_Analysis!$A$2:$A$8,MI_Match_Analysis!$F$2:$F$8,"Not Found")</f>
        <v>Win</v>
      </c>
    </row>
    <row r="324" spans="1:20" x14ac:dyDescent="0.3">
      <c r="A324">
        <v>2</v>
      </c>
      <c r="B324" s="1">
        <v>46110</v>
      </c>
      <c r="C324" t="s">
        <v>162</v>
      </c>
      <c r="D324" t="s">
        <v>33</v>
      </c>
      <c r="E324" t="s">
        <v>35</v>
      </c>
      <c r="F324" t="s">
        <v>34</v>
      </c>
      <c r="G324">
        <v>1</v>
      </c>
      <c r="H324">
        <v>15.1</v>
      </c>
      <c r="I324" t="s">
        <v>122</v>
      </c>
      <c r="J324" t="s">
        <v>180</v>
      </c>
      <c r="K324">
        <v>4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83</v>
      </c>
      <c r="R324" t="s">
        <v>83</v>
      </c>
      <c r="S324" t="s">
        <v>83</v>
      </c>
      <c r="T324" t="str">
        <f>_xlfn.XLOOKUP(A324,MI_Match_Analysis!$A$2:$A$8,MI_Match_Analysis!$F$2:$F$8,"Not Found")</f>
        <v>Win</v>
      </c>
    </row>
    <row r="325" spans="1:20" x14ac:dyDescent="0.3">
      <c r="A325">
        <v>2</v>
      </c>
      <c r="B325" s="1">
        <v>46110</v>
      </c>
      <c r="C325" t="s">
        <v>162</v>
      </c>
      <c r="D325" t="s">
        <v>33</v>
      </c>
      <c r="E325" t="s">
        <v>35</v>
      </c>
      <c r="F325" t="s">
        <v>34</v>
      </c>
      <c r="G325">
        <v>1</v>
      </c>
      <c r="H325">
        <v>15.2</v>
      </c>
      <c r="I325" t="s">
        <v>122</v>
      </c>
      <c r="J325" t="s">
        <v>180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83</v>
      </c>
      <c r="R325" t="s">
        <v>83</v>
      </c>
      <c r="S325" t="s">
        <v>83</v>
      </c>
      <c r="T325" t="str">
        <f>_xlfn.XLOOKUP(A325,MI_Match_Analysis!$A$2:$A$8,MI_Match_Analysis!$F$2:$F$8,"Not Found")</f>
        <v>Win</v>
      </c>
    </row>
    <row r="326" spans="1:20" x14ac:dyDescent="0.3">
      <c r="A326">
        <v>2</v>
      </c>
      <c r="B326" s="1">
        <v>46110</v>
      </c>
      <c r="C326" t="s">
        <v>162</v>
      </c>
      <c r="D326" t="s">
        <v>33</v>
      </c>
      <c r="E326" t="s">
        <v>35</v>
      </c>
      <c r="F326" t="s">
        <v>34</v>
      </c>
      <c r="G326">
        <v>1</v>
      </c>
      <c r="H326">
        <v>15.3</v>
      </c>
      <c r="I326" t="s">
        <v>122</v>
      </c>
      <c r="J326" t="s">
        <v>180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83</v>
      </c>
      <c r="R326" t="s">
        <v>83</v>
      </c>
      <c r="S326" t="s">
        <v>83</v>
      </c>
      <c r="T326" t="str">
        <f>_xlfn.XLOOKUP(A326,MI_Match_Analysis!$A$2:$A$8,MI_Match_Analysis!$F$2:$F$8,"Not Found")</f>
        <v>Win</v>
      </c>
    </row>
    <row r="327" spans="1:20" x14ac:dyDescent="0.3">
      <c r="A327">
        <v>2</v>
      </c>
      <c r="B327" s="1">
        <v>46110</v>
      </c>
      <c r="C327" t="s">
        <v>162</v>
      </c>
      <c r="D327" t="s">
        <v>33</v>
      </c>
      <c r="E327" t="s">
        <v>35</v>
      </c>
      <c r="F327" t="s">
        <v>34</v>
      </c>
      <c r="G327">
        <v>1</v>
      </c>
      <c r="H327">
        <v>15.4</v>
      </c>
      <c r="I327" t="s">
        <v>60</v>
      </c>
      <c r="J327" t="s">
        <v>180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83</v>
      </c>
      <c r="R327" t="s">
        <v>83</v>
      </c>
      <c r="S327" t="s">
        <v>83</v>
      </c>
      <c r="T327" t="str">
        <f>_xlfn.XLOOKUP(A327,MI_Match_Analysis!$A$2:$A$8,MI_Match_Analysis!$F$2:$F$8,"Not Found")</f>
        <v>Win</v>
      </c>
    </row>
    <row r="328" spans="1:20" x14ac:dyDescent="0.3">
      <c r="A328">
        <v>2</v>
      </c>
      <c r="B328" s="1">
        <v>46110</v>
      </c>
      <c r="C328" t="s">
        <v>162</v>
      </c>
      <c r="D328" t="s">
        <v>33</v>
      </c>
      <c r="E328" t="s">
        <v>35</v>
      </c>
      <c r="F328" t="s">
        <v>34</v>
      </c>
      <c r="G328">
        <v>1</v>
      </c>
      <c r="H328">
        <v>15.5</v>
      </c>
      <c r="I328" t="s">
        <v>122</v>
      </c>
      <c r="J328" t="s">
        <v>180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 t="s">
        <v>83</v>
      </c>
      <c r="R328" t="s">
        <v>83</v>
      </c>
      <c r="S328" t="s">
        <v>83</v>
      </c>
      <c r="T328" t="str">
        <f>_xlfn.XLOOKUP(A328,MI_Match_Analysis!$A$2:$A$8,MI_Match_Analysis!$F$2:$F$8,"Not Found")</f>
        <v>Win</v>
      </c>
    </row>
    <row r="329" spans="1:20" x14ac:dyDescent="0.3">
      <c r="A329">
        <v>2</v>
      </c>
      <c r="B329" s="1">
        <v>46110</v>
      </c>
      <c r="C329" t="s">
        <v>162</v>
      </c>
      <c r="D329" t="s">
        <v>33</v>
      </c>
      <c r="E329" t="s">
        <v>35</v>
      </c>
      <c r="F329" t="s">
        <v>34</v>
      </c>
      <c r="G329">
        <v>1</v>
      </c>
      <c r="H329">
        <v>15.5</v>
      </c>
      <c r="I329" t="s">
        <v>122</v>
      </c>
      <c r="J329" t="s">
        <v>180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83</v>
      </c>
      <c r="R329" t="s">
        <v>83</v>
      </c>
      <c r="S329" t="s">
        <v>83</v>
      </c>
      <c r="T329" t="str">
        <f>_xlfn.XLOOKUP(A329,MI_Match_Analysis!$A$2:$A$8,MI_Match_Analysis!$F$2:$F$8,"Not Found")</f>
        <v>Win</v>
      </c>
    </row>
    <row r="330" spans="1:20" x14ac:dyDescent="0.3">
      <c r="A330">
        <v>2</v>
      </c>
      <c r="B330" s="1">
        <v>46110</v>
      </c>
      <c r="C330" t="s">
        <v>162</v>
      </c>
      <c r="D330" t="s">
        <v>33</v>
      </c>
      <c r="E330" t="s">
        <v>35</v>
      </c>
      <c r="F330" t="s">
        <v>34</v>
      </c>
      <c r="G330">
        <v>1</v>
      </c>
      <c r="H330">
        <v>15.6</v>
      </c>
      <c r="I330" t="s">
        <v>122</v>
      </c>
      <c r="J330" t="s">
        <v>180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83</v>
      </c>
      <c r="R330" t="s">
        <v>83</v>
      </c>
      <c r="S330" t="s">
        <v>83</v>
      </c>
      <c r="T330" t="str">
        <f>_xlfn.XLOOKUP(A330,MI_Match_Analysis!$A$2:$A$8,MI_Match_Analysis!$F$2:$F$8,"Not Found")</f>
        <v>Win</v>
      </c>
    </row>
    <row r="331" spans="1:20" x14ac:dyDescent="0.3">
      <c r="A331">
        <v>2</v>
      </c>
      <c r="B331" s="1">
        <v>46110</v>
      </c>
      <c r="C331" t="s">
        <v>162</v>
      </c>
      <c r="D331" t="s">
        <v>33</v>
      </c>
      <c r="E331" t="s">
        <v>35</v>
      </c>
      <c r="F331" t="s">
        <v>34</v>
      </c>
      <c r="G331">
        <v>1</v>
      </c>
      <c r="H331">
        <v>16.100000000000001</v>
      </c>
      <c r="I331" t="s">
        <v>122</v>
      </c>
      <c r="J331" t="s">
        <v>36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83</v>
      </c>
      <c r="R331" t="s">
        <v>83</v>
      </c>
      <c r="S331" t="s">
        <v>83</v>
      </c>
      <c r="T331" t="str">
        <f>_xlfn.XLOOKUP(A331,MI_Match_Analysis!$A$2:$A$8,MI_Match_Analysis!$F$2:$F$8,"Not Found")</f>
        <v>Win</v>
      </c>
    </row>
    <row r="332" spans="1:20" x14ac:dyDescent="0.3">
      <c r="A332">
        <v>2</v>
      </c>
      <c r="B332" s="1">
        <v>46110</v>
      </c>
      <c r="C332" t="s">
        <v>162</v>
      </c>
      <c r="D332" t="s">
        <v>33</v>
      </c>
      <c r="E332" t="s">
        <v>35</v>
      </c>
      <c r="F332" t="s">
        <v>34</v>
      </c>
      <c r="G332">
        <v>1</v>
      </c>
      <c r="H332">
        <v>16.2</v>
      </c>
      <c r="I332" t="s">
        <v>60</v>
      </c>
      <c r="J332" t="s">
        <v>36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83</v>
      </c>
      <c r="R332" t="s">
        <v>83</v>
      </c>
      <c r="S332" t="s">
        <v>83</v>
      </c>
      <c r="T332" t="str">
        <f>_xlfn.XLOOKUP(A332,MI_Match_Analysis!$A$2:$A$8,MI_Match_Analysis!$F$2:$F$8,"Not Found")</f>
        <v>Win</v>
      </c>
    </row>
    <row r="333" spans="1:20" x14ac:dyDescent="0.3">
      <c r="A333">
        <v>2</v>
      </c>
      <c r="B333" s="1">
        <v>46110</v>
      </c>
      <c r="C333" t="s">
        <v>162</v>
      </c>
      <c r="D333" t="s">
        <v>33</v>
      </c>
      <c r="E333" t="s">
        <v>35</v>
      </c>
      <c r="F333" t="s">
        <v>34</v>
      </c>
      <c r="G333">
        <v>1</v>
      </c>
      <c r="H333">
        <v>16.3</v>
      </c>
      <c r="I333" t="s">
        <v>60</v>
      </c>
      <c r="J333" t="s">
        <v>36</v>
      </c>
      <c r="K333">
        <v>6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83</v>
      </c>
      <c r="R333" t="s">
        <v>83</v>
      </c>
      <c r="S333" t="s">
        <v>83</v>
      </c>
      <c r="T333" t="str">
        <f>_xlfn.XLOOKUP(A333,MI_Match_Analysis!$A$2:$A$8,MI_Match_Analysis!$F$2:$F$8,"Not Found")</f>
        <v>Win</v>
      </c>
    </row>
    <row r="334" spans="1:20" x14ac:dyDescent="0.3">
      <c r="A334">
        <v>2</v>
      </c>
      <c r="B334" s="1">
        <v>46110</v>
      </c>
      <c r="C334" t="s">
        <v>162</v>
      </c>
      <c r="D334" t="s">
        <v>33</v>
      </c>
      <c r="E334" t="s">
        <v>35</v>
      </c>
      <c r="F334" t="s">
        <v>34</v>
      </c>
      <c r="G334">
        <v>1</v>
      </c>
      <c r="H334">
        <v>16.399999999999999</v>
      </c>
      <c r="I334" t="s">
        <v>60</v>
      </c>
      <c r="J334" t="s">
        <v>36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83</v>
      </c>
      <c r="R334" t="s">
        <v>83</v>
      </c>
      <c r="S334" t="s">
        <v>83</v>
      </c>
      <c r="T334" t="str">
        <f>_xlfn.XLOOKUP(A334,MI_Match_Analysis!$A$2:$A$8,MI_Match_Analysis!$F$2:$F$8,"Not Found")</f>
        <v>Win</v>
      </c>
    </row>
    <row r="335" spans="1:20" x14ac:dyDescent="0.3">
      <c r="A335">
        <v>2</v>
      </c>
      <c r="B335" s="1">
        <v>46110</v>
      </c>
      <c r="C335" t="s">
        <v>162</v>
      </c>
      <c r="D335" t="s">
        <v>33</v>
      </c>
      <c r="E335" t="s">
        <v>35</v>
      </c>
      <c r="F335" t="s">
        <v>34</v>
      </c>
      <c r="G335">
        <v>1</v>
      </c>
      <c r="H335">
        <v>16.5</v>
      </c>
      <c r="I335" t="s">
        <v>122</v>
      </c>
      <c r="J335" t="s">
        <v>36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83</v>
      </c>
      <c r="R335" t="s">
        <v>83</v>
      </c>
      <c r="S335" t="s">
        <v>83</v>
      </c>
      <c r="T335" t="str">
        <f>_xlfn.XLOOKUP(A335,MI_Match_Analysis!$A$2:$A$8,MI_Match_Analysis!$F$2:$F$8,"Not Found")</f>
        <v>Win</v>
      </c>
    </row>
    <row r="336" spans="1:20" x14ac:dyDescent="0.3">
      <c r="A336">
        <v>2</v>
      </c>
      <c r="B336" s="1">
        <v>46110</v>
      </c>
      <c r="C336" t="s">
        <v>162</v>
      </c>
      <c r="D336" t="s">
        <v>33</v>
      </c>
      <c r="E336" t="s">
        <v>35</v>
      </c>
      <c r="F336" t="s">
        <v>34</v>
      </c>
      <c r="G336">
        <v>1</v>
      </c>
      <c r="H336">
        <v>16.600000000000001</v>
      </c>
      <c r="I336" t="s">
        <v>122</v>
      </c>
      <c r="J336" t="s">
        <v>36</v>
      </c>
      <c r="K336">
        <v>4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83</v>
      </c>
      <c r="R336" t="s">
        <v>83</v>
      </c>
      <c r="S336" t="s">
        <v>83</v>
      </c>
      <c r="T336" t="str">
        <f>_xlfn.XLOOKUP(A336,MI_Match_Analysis!$A$2:$A$8,MI_Match_Analysis!$F$2:$F$8,"Not Found")</f>
        <v>Win</v>
      </c>
    </row>
    <row r="337" spans="1:20" x14ac:dyDescent="0.3">
      <c r="A337">
        <v>2</v>
      </c>
      <c r="B337" s="1">
        <v>46110</v>
      </c>
      <c r="C337" t="s">
        <v>162</v>
      </c>
      <c r="D337" t="s">
        <v>33</v>
      </c>
      <c r="E337" t="s">
        <v>35</v>
      </c>
      <c r="F337" t="s">
        <v>34</v>
      </c>
      <c r="G337">
        <v>1</v>
      </c>
      <c r="H337">
        <v>17.100000000000001</v>
      </c>
      <c r="I337" t="s">
        <v>60</v>
      </c>
      <c r="J337" t="s">
        <v>184</v>
      </c>
      <c r="K337">
        <v>4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83</v>
      </c>
      <c r="R337" t="s">
        <v>83</v>
      </c>
      <c r="S337" t="s">
        <v>83</v>
      </c>
      <c r="T337" t="str">
        <f>_xlfn.XLOOKUP(A337,MI_Match_Analysis!$A$2:$A$8,MI_Match_Analysis!$F$2:$F$8,"Not Found")</f>
        <v>Win</v>
      </c>
    </row>
    <row r="338" spans="1:20" x14ac:dyDescent="0.3">
      <c r="A338">
        <v>2</v>
      </c>
      <c r="B338" s="1">
        <v>46110</v>
      </c>
      <c r="C338" t="s">
        <v>162</v>
      </c>
      <c r="D338" t="s">
        <v>33</v>
      </c>
      <c r="E338" t="s">
        <v>35</v>
      </c>
      <c r="F338" t="s">
        <v>34</v>
      </c>
      <c r="G338">
        <v>1</v>
      </c>
      <c r="H338">
        <v>17.2</v>
      </c>
      <c r="I338" t="s">
        <v>60</v>
      </c>
      <c r="J338" t="s">
        <v>184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83</v>
      </c>
      <c r="R338" t="s">
        <v>83</v>
      </c>
      <c r="S338" t="s">
        <v>83</v>
      </c>
      <c r="T338" t="str">
        <f>_xlfn.XLOOKUP(A338,MI_Match_Analysis!$A$2:$A$8,MI_Match_Analysis!$F$2:$F$8,"Not Found")</f>
        <v>Win</v>
      </c>
    </row>
    <row r="339" spans="1:20" x14ac:dyDescent="0.3">
      <c r="A339">
        <v>2</v>
      </c>
      <c r="B339" s="1">
        <v>46110</v>
      </c>
      <c r="C339" t="s">
        <v>162</v>
      </c>
      <c r="D339" t="s">
        <v>33</v>
      </c>
      <c r="E339" t="s">
        <v>35</v>
      </c>
      <c r="F339" t="s">
        <v>34</v>
      </c>
      <c r="G339">
        <v>1</v>
      </c>
      <c r="H339">
        <v>17.3</v>
      </c>
      <c r="I339" t="s">
        <v>60</v>
      </c>
      <c r="J339" t="s">
        <v>184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83</v>
      </c>
      <c r="R339" t="s">
        <v>83</v>
      </c>
      <c r="S339" t="s">
        <v>83</v>
      </c>
      <c r="T339" t="str">
        <f>_xlfn.XLOOKUP(A339,MI_Match_Analysis!$A$2:$A$8,MI_Match_Analysis!$F$2:$F$8,"Not Found")</f>
        <v>Win</v>
      </c>
    </row>
    <row r="340" spans="1:20" x14ac:dyDescent="0.3">
      <c r="A340">
        <v>2</v>
      </c>
      <c r="B340" s="1">
        <v>46110</v>
      </c>
      <c r="C340" t="s">
        <v>162</v>
      </c>
      <c r="D340" t="s">
        <v>33</v>
      </c>
      <c r="E340" t="s">
        <v>35</v>
      </c>
      <c r="F340" t="s">
        <v>34</v>
      </c>
      <c r="G340">
        <v>1</v>
      </c>
      <c r="H340">
        <v>17.399999999999999</v>
      </c>
      <c r="I340" t="s">
        <v>122</v>
      </c>
      <c r="J340" t="s">
        <v>184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83</v>
      </c>
      <c r="R340" t="s">
        <v>83</v>
      </c>
      <c r="S340" t="s">
        <v>83</v>
      </c>
      <c r="T340" t="str">
        <f>_xlfn.XLOOKUP(A340,MI_Match_Analysis!$A$2:$A$8,MI_Match_Analysis!$F$2:$F$8,"Not Found")</f>
        <v>Win</v>
      </c>
    </row>
    <row r="341" spans="1:20" x14ac:dyDescent="0.3">
      <c r="A341">
        <v>2</v>
      </c>
      <c r="B341" s="1">
        <v>46110</v>
      </c>
      <c r="C341" t="s">
        <v>162</v>
      </c>
      <c r="D341" t="s">
        <v>33</v>
      </c>
      <c r="E341" t="s">
        <v>35</v>
      </c>
      <c r="F341" t="s">
        <v>34</v>
      </c>
      <c r="G341">
        <v>1</v>
      </c>
      <c r="H341">
        <v>17.5</v>
      </c>
      <c r="I341" t="s">
        <v>60</v>
      </c>
      <c r="J341" t="s">
        <v>184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83</v>
      </c>
      <c r="R341" t="s">
        <v>83</v>
      </c>
      <c r="S341" t="s">
        <v>83</v>
      </c>
      <c r="T341" t="str">
        <f>_xlfn.XLOOKUP(A341,MI_Match_Analysis!$A$2:$A$8,MI_Match_Analysis!$F$2:$F$8,"Not Found")</f>
        <v>Win</v>
      </c>
    </row>
    <row r="342" spans="1:20" x14ac:dyDescent="0.3">
      <c r="A342">
        <v>2</v>
      </c>
      <c r="B342" s="1">
        <v>46110</v>
      </c>
      <c r="C342" t="s">
        <v>162</v>
      </c>
      <c r="D342" t="s">
        <v>33</v>
      </c>
      <c r="E342" t="s">
        <v>35</v>
      </c>
      <c r="F342" t="s">
        <v>34</v>
      </c>
      <c r="G342">
        <v>1</v>
      </c>
      <c r="H342">
        <v>17.600000000000001</v>
      </c>
      <c r="I342" t="s">
        <v>122</v>
      </c>
      <c r="J342" t="s">
        <v>184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83</v>
      </c>
      <c r="R342" t="s">
        <v>83</v>
      </c>
      <c r="S342" t="s">
        <v>83</v>
      </c>
      <c r="T342" t="str">
        <f>_xlfn.XLOOKUP(A342,MI_Match_Analysis!$A$2:$A$8,MI_Match_Analysis!$F$2:$F$8,"Not Found")</f>
        <v>Win</v>
      </c>
    </row>
    <row r="343" spans="1:20" x14ac:dyDescent="0.3">
      <c r="A343">
        <v>2</v>
      </c>
      <c r="B343" s="1">
        <v>46110</v>
      </c>
      <c r="C343" t="s">
        <v>162</v>
      </c>
      <c r="D343" t="s">
        <v>33</v>
      </c>
      <c r="E343" t="s">
        <v>35</v>
      </c>
      <c r="F343" t="s">
        <v>34</v>
      </c>
      <c r="G343">
        <v>1</v>
      </c>
      <c r="H343">
        <v>18.100000000000001</v>
      </c>
      <c r="I343" t="s">
        <v>122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83</v>
      </c>
      <c r="R343" t="s">
        <v>83</v>
      </c>
      <c r="S343" t="s">
        <v>83</v>
      </c>
      <c r="T343" t="str">
        <f>_xlfn.XLOOKUP(A343,MI_Match_Analysis!$A$2:$A$8,MI_Match_Analysis!$F$2:$F$8,"Not Found")</f>
        <v>Win</v>
      </c>
    </row>
    <row r="344" spans="1:20" x14ac:dyDescent="0.3">
      <c r="A344">
        <v>2</v>
      </c>
      <c r="B344" s="1">
        <v>46110</v>
      </c>
      <c r="C344" t="s">
        <v>162</v>
      </c>
      <c r="D344" t="s">
        <v>33</v>
      </c>
      <c r="E344" t="s">
        <v>35</v>
      </c>
      <c r="F344" t="s">
        <v>34</v>
      </c>
      <c r="G344">
        <v>1</v>
      </c>
      <c r="H344">
        <v>18.2</v>
      </c>
      <c r="I344" t="s">
        <v>60</v>
      </c>
      <c r="J344" t="s">
        <v>182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 t="s">
        <v>83</v>
      </c>
      <c r="R344" t="s">
        <v>83</v>
      </c>
      <c r="S344" t="s">
        <v>83</v>
      </c>
      <c r="T344" t="str">
        <f>_xlfn.XLOOKUP(A344,MI_Match_Analysis!$A$2:$A$8,MI_Match_Analysis!$F$2:$F$8,"Not Found")</f>
        <v>Win</v>
      </c>
    </row>
    <row r="345" spans="1:20" x14ac:dyDescent="0.3">
      <c r="A345">
        <v>2</v>
      </c>
      <c r="B345" s="1">
        <v>46110</v>
      </c>
      <c r="C345" t="s">
        <v>162</v>
      </c>
      <c r="D345" t="s">
        <v>33</v>
      </c>
      <c r="E345" t="s">
        <v>35</v>
      </c>
      <c r="F345" t="s">
        <v>34</v>
      </c>
      <c r="G345">
        <v>1</v>
      </c>
      <c r="H345">
        <v>18.2</v>
      </c>
      <c r="I345" t="s">
        <v>60</v>
      </c>
      <c r="J345" t="s">
        <v>182</v>
      </c>
      <c r="K345">
        <v>4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83</v>
      </c>
      <c r="R345" t="s">
        <v>83</v>
      </c>
      <c r="S345" t="s">
        <v>83</v>
      </c>
      <c r="T345" t="str">
        <f>_xlfn.XLOOKUP(A345,MI_Match_Analysis!$A$2:$A$8,MI_Match_Analysis!$F$2:$F$8,"Not Found")</f>
        <v>Win</v>
      </c>
    </row>
    <row r="346" spans="1:20" x14ac:dyDescent="0.3">
      <c r="A346">
        <v>2</v>
      </c>
      <c r="B346" s="1">
        <v>46110</v>
      </c>
      <c r="C346" t="s">
        <v>162</v>
      </c>
      <c r="D346" t="s">
        <v>33</v>
      </c>
      <c r="E346" t="s">
        <v>35</v>
      </c>
      <c r="F346" t="s">
        <v>34</v>
      </c>
      <c r="G346">
        <v>1</v>
      </c>
      <c r="H346">
        <v>18.3</v>
      </c>
      <c r="I346" t="s">
        <v>60</v>
      </c>
      <c r="J346" t="s">
        <v>182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165</v>
      </c>
      <c r="R346" t="s">
        <v>60</v>
      </c>
      <c r="S346" t="s">
        <v>126</v>
      </c>
      <c r="T346" t="str">
        <f>_xlfn.XLOOKUP(A346,MI_Match_Analysis!$A$2:$A$8,MI_Match_Analysis!$F$2:$F$8,"Not Found")</f>
        <v>Win</v>
      </c>
    </row>
    <row r="347" spans="1:20" x14ac:dyDescent="0.3">
      <c r="A347">
        <v>2</v>
      </c>
      <c r="B347" s="1">
        <v>46110</v>
      </c>
      <c r="C347" t="s">
        <v>162</v>
      </c>
      <c r="D347" t="s">
        <v>33</v>
      </c>
      <c r="E347" t="s">
        <v>35</v>
      </c>
      <c r="F347" t="s">
        <v>34</v>
      </c>
      <c r="G347">
        <v>1</v>
      </c>
      <c r="H347">
        <v>18.399999999999999</v>
      </c>
      <c r="I347" t="s">
        <v>188</v>
      </c>
      <c r="J347" t="s">
        <v>182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83</v>
      </c>
      <c r="R347" t="s">
        <v>83</v>
      </c>
      <c r="S347" t="s">
        <v>83</v>
      </c>
      <c r="T347" t="str">
        <f>_xlfn.XLOOKUP(A347,MI_Match_Analysis!$A$2:$A$8,MI_Match_Analysis!$F$2:$F$8,"Not Found")</f>
        <v>Win</v>
      </c>
    </row>
    <row r="348" spans="1:20" x14ac:dyDescent="0.3">
      <c r="A348">
        <v>2</v>
      </c>
      <c r="B348" s="1">
        <v>46110</v>
      </c>
      <c r="C348" t="s">
        <v>162</v>
      </c>
      <c r="D348" t="s">
        <v>33</v>
      </c>
      <c r="E348" t="s">
        <v>35</v>
      </c>
      <c r="F348" t="s">
        <v>34</v>
      </c>
      <c r="G348">
        <v>1</v>
      </c>
      <c r="H348">
        <v>18.5</v>
      </c>
      <c r="I348" t="s">
        <v>122</v>
      </c>
      <c r="J348" t="s">
        <v>182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83</v>
      </c>
      <c r="R348" t="s">
        <v>83</v>
      </c>
      <c r="S348" t="s">
        <v>83</v>
      </c>
      <c r="T348" t="str">
        <f>_xlfn.XLOOKUP(A348,MI_Match_Analysis!$A$2:$A$8,MI_Match_Analysis!$F$2:$F$8,"Not Found")</f>
        <v>Win</v>
      </c>
    </row>
    <row r="349" spans="1:20" x14ac:dyDescent="0.3">
      <c r="A349">
        <v>2</v>
      </c>
      <c r="B349" s="1">
        <v>46110</v>
      </c>
      <c r="C349" t="s">
        <v>162</v>
      </c>
      <c r="D349" t="s">
        <v>33</v>
      </c>
      <c r="E349" t="s">
        <v>35</v>
      </c>
      <c r="F349" t="s">
        <v>34</v>
      </c>
      <c r="G349">
        <v>1</v>
      </c>
      <c r="H349">
        <v>18.600000000000001</v>
      </c>
      <c r="I349" t="s">
        <v>188</v>
      </c>
      <c r="J349" t="s">
        <v>182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83</v>
      </c>
      <c r="R349" t="s">
        <v>83</v>
      </c>
      <c r="S349" t="s">
        <v>83</v>
      </c>
      <c r="T349" t="str">
        <f>_xlfn.XLOOKUP(A349,MI_Match_Analysis!$A$2:$A$8,MI_Match_Analysis!$F$2:$F$8,"Not Found")</f>
        <v>Win</v>
      </c>
    </row>
    <row r="350" spans="1:20" x14ac:dyDescent="0.3">
      <c r="A350">
        <v>2</v>
      </c>
      <c r="B350" s="1">
        <v>46110</v>
      </c>
      <c r="C350" t="s">
        <v>162</v>
      </c>
      <c r="D350" t="s">
        <v>33</v>
      </c>
      <c r="E350" t="s">
        <v>35</v>
      </c>
      <c r="F350" t="s">
        <v>34</v>
      </c>
      <c r="G350">
        <v>1</v>
      </c>
      <c r="H350">
        <v>19.100000000000001</v>
      </c>
      <c r="I350" t="s">
        <v>122</v>
      </c>
      <c r="J350" t="s">
        <v>184</v>
      </c>
      <c r="K350">
        <v>0</v>
      </c>
      <c r="L350">
        <v>1</v>
      </c>
      <c r="M350">
        <v>1</v>
      </c>
      <c r="N350">
        <v>0</v>
      </c>
      <c r="O350">
        <v>0</v>
      </c>
      <c r="P350">
        <v>0</v>
      </c>
      <c r="Q350" t="s">
        <v>83</v>
      </c>
      <c r="R350" t="s">
        <v>83</v>
      </c>
      <c r="S350" t="s">
        <v>83</v>
      </c>
      <c r="T350" t="str">
        <f>_xlfn.XLOOKUP(A350,MI_Match_Analysis!$A$2:$A$8,MI_Match_Analysis!$F$2:$F$8,"Not Found")</f>
        <v>Win</v>
      </c>
    </row>
    <row r="351" spans="1:20" x14ac:dyDescent="0.3">
      <c r="A351">
        <v>2</v>
      </c>
      <c r="B351" s="1">
        <v>46110</v>
      </c>
      <c r="C351" t="s">
        <v>162</v>
      </c>
      <c r="D351" t="s">
        <v>33</v>
      </c>
      <c r="E351" t="s">
        <v>35</v>
      </c>
      <c r="F351" t="s">
        <v>34</v>
      </c>
      <c r="G351">
        <v>1</v>
      </c>
      <c r="H351">
        <v>19.100000000000001</v>
      </c>
      <c r="I351" t="s">
        <v>122</v>
      </c>
      <c r="J351" t="s">
        <v>184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1</v>
      </c>
      <c r="Q351" t="s">
        <v>83</v>
      </c>
      <c r="R351" t="s">
        <v>83</v>
      </c>
      <c r="S351" t="s">
        <v>83</v>
      </c>
      <c r="T351" t="str">
        <f>_xlfn.XLOOKUP(A351,MI_Match_Analysis!$A$2:$A$8,MI_Match_Analysis!$F$2:$F$8,"Not Found")</f>
        <v>Win</v>
      </c>
    </row>
    <row r="352" spans="1:20" x14ac:dyDescent="0.3">
      <c r="A352">
        <v>2</v>
      </c>
      <c r="B352" s="1">
        <v>46110</v>
      </c>
      <c r="C352" t="s">
        <v>162</v>
      </c>
      <c r="D352" t="s">
        <v>33</v>
      </c>
      <c r="E352" t="s">
        <v>35</v>
      </c>
      <c r="F352" t="s">
        <v>34</v>
      </c>
      <c r="G352">
        <v>1</v>
      </c>
      <c r="H352">
        <v>19.100000000000001</v>
      </c>
      <c r="I352" t="s">
        <v>122</v>
      </c>
      <c r="J352" t="s">
        <v>184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83</v>
      </c>
      <c r="R352" t="s">
        <v>83</v>
      </c>
      <c r="S352" t="s">
        <v>83</v>
      </c>
      <c r="T352" t="str">
        <f>_xlfn.XLOOKUP(A352,MI_Match_Analysis!$A$2:$A$8,MI_Match_Analysis!$F$2:$F$8,"Not Found")</f>
        <v>Win</v>
      </c>
    </row>
    <row r="353" spans="1:20" x14ac:dyDescent="0.3">
      <c r="A353">
        <v>2</v>
      </c>
      <c r="B353" s="1">
        <v>46110</v>
      </c>
      <c r="C353" t="s">
        <v>162</v>
      </c>
      <c r="D353" t="s">
        <v>33</v>
      </c>
      <c r="E353" t="s">
        <v>35</v>
      </c>
      <c r="F353" t="s">
        <v>34</v>
      </c>
      <c r="G353">
        <v>1</v>
      </c>
      <c r="H353">
        <v>19.2</v>
      </c>
      <c r="I353" t="s">
        <v>188</v>
      </c>
      <c r="J353" t="s">
        <v>184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83</v>
      </c>
      <c r="R353" t="s">
        <v>83</v>
      </c>
      <c r="S353" t="s">
        <v>83</v>
      </c>
      <c r="T353" t="str">
        <f>_xlfn.XLOOKUP(A353,MI_Match_Analysis!$A$2:$A$8,MI_Match_Analysis!$F$2:$F$8,"Not Found")</f>
        <v>Win</v>
      </c>
    </row>
    <row r="354" spans="1:20" x14ac:dyDescent="0.3">
      <c r="A354">
        <v>2</v>
      </c>
      <c r="B354" s="1">
        <v>46110</v>
      </c>
      <c r="C354" t="s">
        <v>162</v>
      </c>
      <c r="D354" t="s">
        <v>33</v>
      </c>
      <c r="E354" t="s">
        <v>35</v>
      </c>
      <c r="F354" t="s">
        <v>34</v>
      </c>
      <c r="G354">
        <v>1</v>
      </c>
      <c r="H354">
        <v>19.3</v>
      </c>
      <c r="I354" t="s">
        <v>122</v>
      </c>
      <c r="J354" t="s">
        <v>184</v>
      </c>
      <c r="K354">
        <v>4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83</v>
      </c>
      <c r="R354" t="s">
        <v>83</v>
      </c>
      <c r="S354" t="s">
        <v>83</v>
      </c>
      <c r="T354" t="str">
        <f>_xlfn.XLOOKUP(A354,MI_Match_Analysis!$A$2:$A$8,MI_Match_Analysis!$F$2:$F$8,"Not Found")</f>
        <v>Win</v>
      </c>
    </row>
    <row r="355" spans="1:20" x14ac:dyDescent="0.3">
      <c r="A355">
        <v>2</v>
      </c>
      <c r="B355" s="1">
        <v>46110</v>
      </c>
      <c r="C355" t="s">
        <v>162</v>
      </c>
      <c r="D355" t="s">
        <v>33</v>
      </c>
      <c r="E355" t="s">
        <v>35</v>
      </c>
      <c r="F355" t="s">
        <v>34</v>
      </c>
      <c r="G355">
        <v>1</v>
      </c>
      <c r="H355">
        <v>19.399999999999999</v>
      </c>
      <c r="I355" t="s">
        <v>122</v>
      </c>
      <c r="J355" t="s">
        <v>184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83</v>
      </c>
      <c r="R355" t="s">
        <v>83</v>
      </c>
      <c r="S355" t="s">
        <v>83</v>
      </c>
      <c r="T355" t="str">
        <f>_xlfn.XLOOKUP(A355,MI_Match_Analysis!$A$2:$A$8,MI_Match_Analysis!$F$2:$F$8,"Not Found")</f>
        <v>Win</v>
      </c>
    </row>
    <row r="356" spans="1:20" x14ac:dyDescent="0.3">
      <c r="A356">
        <v>2</v>
      </c>
      <c r="B356" s="1">
        <v>46110</v>
      </c>
      <c r="C356" t="s">
        <v>162</v>
      </c>
      <c r="D356" t="s">
        <v>33</v>
      </c>
      <c r="E356" t="s">
        <v>35</v>
      </c>
      <c r="F356" t="s">
        <v>34</v>
      </c>
      <c r="G356">
        <v>1</v>
      </c>
      <c r="H356">
        <v>19.5</v>
      </c>
      <c r="I356" t="s">
        <v>122</v>
      </c>
      <c r="J356" t="s">
        <v>184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83</v>
      </c>
      <c r="R356" t="s">
        <v>83</v>
      </c>
      <c r="S356" t="s">
        <v>83</v>
      </c>
      <c r="T356" t="str">
        <f>_xlfn.XLOOKUP(A356,MI_Match_Analysis!$A$2:$A$8,MI_Match_Analysis!$F$2:$F$8,"Not Found")</f>
        <v>Win</v>
      </c>
    </row>
    <row r="357" spans="1:20" x14ac:dyDescent="0.3">
      <c r="A357">
        <v>2</v>
      </c>
      <c r="B357" s="1">
        <v>46110</v>
      </c>
      <c r="C357" t="s">
        <v>162</v>
      </c>
      <c r="D357" t="s">
        <v>33</v>
      </c>
      <c r="E357" t="s">
        <v>35</v>
      </c>
      <c r="F357" t="s">
        <v>34</v>
      </c>
      <c r="G357">
        <v>1</v>
      </c>
      <c r="H357">
        <v>19.600000000000001</v>
      </c>
      <c r="I357" t="s">
        <v>188</v>
      </c>
      <c r="J357" t="s">
        <v>184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83</v>
      </c>
      <c r="R357" t="s">
        <v>83</v>
      </c>
      <c r="S357" t="s">
        <v>83</v>
      </c>
      <c r="T357" t="str">
        <f>_xlfn.XLOOKUP(A357,MI_Match_Analysis!$A$2:$A$8,MI_Match_Analysis!$F$2:$F$8,"Not Found")</f>
        <v>Win</v>
      </c>
    </row>
    <row r="358" spans="1:20" x14ac:dyDescent="0.3">
      <c r="A358">
        <v>2</v>
      </c>
      <c r="B358" s="1">
        <v>46110</v>
      </c>
      <c r="C358" t="s">
        <v>162</v>
      </c>
      <c r="D358" t="s">
        <v>33</v>
      </c>
      <c r="E358" t="s">
        <v>34</v>
      </c>
      <c r="F358" t="s">
        <v>35</v>
      </c>
      <c r="G358">
        <v>2</v>
      </c>
      <c r="H358">
        <v>0.1</v>
      </c>
      <c r="I358" t="s">
        <v>37</v>
      </c>
      <c r="J358" t="s">
        <v>189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83</v>
      </c>
      <c r="R358" t="s">
        <v>83</v>
      </c>
      <c r="S358" t="s">
        <v>83</v>
      </c>
      <c r="T358" t="str">
        <f>_xlfn.XLOOKUP(A358,MI_Match_Analysis!$A$2:$A$8,MI_Match_Analysis!$F$2:$F$8,"Not Found")</f>
        <v>Win</v>
      </c>
    </row>
    <row r="359" spans="1:20" x14ac:dyDescent="0.3">
      <c r="A359">
        <v>2</v>
      </c>
      <c r="B359" s="1">
        <v>46110</v>
      </c>
      <c r="C359" t="s">
        <v>162</v>
      </c>
      <c r="D359" t="s">
        <v>33</v>
      </c>
      <c r="E359" t="s">
        <v>34</v>
      </c>
      <c r="F359" t="s">
        <v>35</v>
      </c>
      <c r="G359">
        <v>2</v>
      </c>
      <c r="H359">
        <v>0.2</v>
      </c>
      <c r="I359" t="s">
        <v>190</v>
      </c>
      <c r="J359" t="s">
        <v>189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 t="s">
        <v>83</v>
      </c>
      <c r="R359" t="s">
        <v>83</v>
      </c>
      <c r="S359" t="s">
        <v>83</v>
      </c>
      <c r="T359" t="str">
        <f>_xlfn.XLOOKUP(A359,MI_Match_Analysis!$A$2:$A$8,MI_Match_Analysis!$F$2:$F$8,"Not Found")</f>
        <v>Win</v>
      </c>
    </row>
    <row r="360" spans="1:20" x14ac:dyDescent="0.3">
      <c r="A360">
        <v>2</v>
      </c>
      <c r="B360" s="1">
        <v>46110</v>
      </c>
      <c r="C360" t="s">
        <v>162</v>
      </c>
      <c r="D360" t="s">
        <v>33</v>
      </c>
      <c r="E360" t="s">
        <v>34</v>
      </c>
      <c r="F360" t="s">
        <v>35</v>
      </c>
      <c r="G360">
        <v>2</v>
      </c>
      <c r="H360">
        <v>0.3</v>
      </c>
      <c r="I360" t="s">
        <v>37</v>
      </c>
      <c r="J360" t="s">
        <v>189</v>
      </c>
      <c r="K360">
        <v>4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83</v>
      </c>
      <c r="R360" t="s">
        <v>83</v>
      </c>
      <c r="S360" t="s">
        <v>83</v>
      </c>
      <c r="T360" t="str">
        <f>_xlfn.XLOOKUP(A360,MI_Match_Analysis!$A$2:$A$8,MI_Match_Analysis!$F$2:$F$8,"Not Found")</f>
        <v>Win</v>
      </c>
    </row>
    <row r="361" spans="1:20" x14ac:dyDescent="0.3">
      <c r="A361">
        <v>2</v>
      </c>
      <c r="B361" s="1">
        <v>46110</v>
      </c>
      <c r="C361" t="s">
        <v>162</v>
      </c>
      <c r="D361" t="s">
        <v>33</v>
      </c>
      <c r="E361" t="s">
        <v>34</v>
      </c>
      <c r="F361" t="s">
        <v>35</v>
      </c>
      <c r="G361">
        <v>2</v>
      </c>
      <c r="H361">
        <v>0.4</v>
      </c>
      <c r="I361" t="s">
        <v>37</v>
      </c>
      <c r="J361" t="s">
        <v>189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83</v>
      </c>
      <c r="R361" t="s">
        <v>83</v>
      </c>
      <c r="S361" t="s">
        <v>83</v>
      </c>
      <c r="T361" t="str">
        <f>_xlfn.XLOOKUP(A361,MI_Match_Analysis!$A$2:$A$8,MI_Match_Analysis!$F$2:$F$8,"Not Found")</f>
        <v>Win</v>
      </c>
    </row>
    <row r="362" spans="1:20" x14ac:dyDescent="0.3">
      <c r="A362">
        <v>2</v>
      </c>
      <c r="B362" s="1">
        <v>46110</v>
      </c>
      <c r="C362" t="s">
        <v>162</v>
      </c>
      <c r="D362" t="s">
        <v>33</v>
      </c>
      <c r="E362" t="s">
        <v>34</v>
      </c>
      <c r="F362" t="s">
        <v>35</v>
      </c>
      <c r="G362">
        <v>2</v>
      </c>
      <c r="H362">
        <v>0.5</v>
      </c>
      <c r="I362" t="s">
        <v>37</v>
      </c>
      <c r="J362" t="s">
        <v>189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83</v>
      </c>
      <c r="R362" t="s">
        <v>83</v>
      </c>
      <c r="S362" t="s">
        <v>83</v>
      </c>
      <c r="T362" t="str">
        <f>_xlfn.XLOOKUP(A362,MI_Match_Analysis!$A$2:$A$8,MI_Match_Analysis!$F$2:$F$8,"Not Found")</f>
        <v>Win</v>
      </c>
    </row>
    <row r="363" spans="1:20" x14ac:dyDescent="0.3">
      <c r="A363">
        <v>2</v>
      </c>
      <c r="B363" s="1">
        <v>46110</v>
      </c>
      <c r="C363" t="s">
        <v>162</v>
      </c>
      <c r="D363" t="s">
        <v>33</v>
      </c>
      <c r="E363" t="s">
        <v>34</v>
      </c>
      <c r="F363" t="s">
        <v>35</v>
      </c>
      <c r="G363">
        <v>2</v>
      </c>
      <c r="H363">
        <v>0.6</v>
      </c>
      <c r="I363" t="s">
        <v>37</v>
      </c>
      <c r="J363" t="s">
        <v>189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83</v>
      </c>
      <c r="R363" t="s">
        <v>83</v>
      </c>
      <c r="S363" t="s">
        <v>83</v>
      </c>
      <c r="T363" t="str">
        <f>_xlfn.XLOOKUP(A363,MI_Match_Analysis!$A$2:$A$8,MI_Match_Analysis!$F$2:$F$8,"Not Found")</f>
        <v>Win</v>
      </c>
    </row>
    <row r="364" spans="1:20" x14ac:dyDescent="0.3">
      <c r="A364">
        <v>2</v>
      </c>
      <c r="B364" s="1">
        <v>46110</v>
      </c>
      <c r="C364" t="s">
        <v>162</v>
      </c>
      <c r="D364" t="s">
        <v>33</v>
      </c>
      <c r="E364" t="s">
        <v>34</v>
      </c>
      <c r="F364" t="s">
        <v>35</v>
      </c>
      <c r="G364">
        <v>2</v>
      </c>
      <c r="H364">
        <v>1.1000000000000001</v>
      </c>
      <c r="I364" t="s">
        <v>190</v>
      </c>
      <c r="J364" t="s">
        <v>61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83</v>
      </c>
      <c r="R364" t="s">
        <v>83</v>
      </c>
      <c r="S364" t="s">
        <v>83</v>
      </c>
      <c r="T364" t="str">
        <f>_xlfn.XLOOKUP(A364,MI_Match_Analysis!$A$2:$A$8,MI_Match_Analysis!$F$2:$F$8,"Not Found")</f>
        <v>Win</v>
      </c>
    </row>
    <row r="365" spans="1:20" x14ac:dyDescent="0.3">
      <c r="A365">
        <v>2</v>
      </c>
      <c r="B365" s="1">
        <v>46110</v>
      </c>
      <c r="C365" t="s">
        <v>162</v>
      </c>
      <c r="D365" t="s">
        <v>33</v>
      </c>
      <c r="E365" t="s">
        <v>34</v>
      </c>
      <c r="F365" t="s">
        <v>35</v>
      </c>
      <c r="G365">
        <v>2</v>
      </c>
      <c r="H365">
        <v>1.2</v>
      </c>
      <c r="I365" t="s">
        <v>190</v>
      </c>
      <c r="J365" t="s">
        <v>61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83</v>
      </c>
      <c r="R365" t="s">
        <v>83</v>
      </c>
      <c r="S365" t="s">
        <v>83</v>
      </c>
      <c r="T365" t="str">
        <f>_xlfn.XLOOKUP(A365,MI_Match_Analysis!$A$2:$A$8,MI_Match_Analysis!$F$2:$F$8,"Not Found")</f>
        <v>Win</v>
      </c>
    </row>
    <row r="366" spans="1:20" x14ac:dyDescent="0.3">
      <c r="A366">
        <v>2</v>
      </c>
      <c r="B366" s="1">
        <v>46110</v>
      </c>
      <c r="C366" t="s">
        <v>162</v>
      </c>
      <c r="D366" t="s">
        <v>33</v>
      </c>
      <c r="E366" t="s">
        <v>34</v>
      </c>
      <c r="F366" t="s">
        <v>35</v>
      </c>
      <c r="G366">
        <v>2</v>
      </c>
      <c r="H366">
        <v>1.3</v>
      </c>
      <c r="I366" t="s">
        <v>190</v>
      </c>
      <c r="J366" t="s">
        <v>61</v>
      </c>
      <c r="K366">
        <v>4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83</v>
      </c>
      <c r="R366" t="s">
        <v>83</v>
      </c>
      <c r="S366" t="s">
        <v>83</v>
      </c>
      <c r="T366" t="str">
        <f>_xlfn.XLOOKUP(A366,MI_Match_Analysis!$A$2:$A$8,MI_Match_Analysis!$F$2:$F$8,"Not Found")</f>
        <v>Win</v>
      </c>
    </row>
    <row r="367" spans="1:20" x14ac:dyDescent="0.3">
      <c r="A367">
        <v>2</v>
      </c>
      <c r="B367" s="1">
        <v>46110</v>
      </c>
      <c r="C367" t="s">
        <v>162</v>
      </c>
      <c r="D367" t="s">
        <v>33</v>
      </c>
      <c r="E367" t="s">
        <v>34</v>
      </c>
      <c r="F367" t="s">
        <v>35</v>
      </c>
      <c r="G367">
        <v>2</v>
      </c>
      <c r="H367">
        <v>1.4</v>
      </c>
      <c r="I367" t="s">
        <v>190</v>
      </c>
      <c r="J367" t="s">
        <v>61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83</v>
      </c>
      <c r="R367" t="s">
        <v>83</v>
      </c>
      <c r="S367" t="s">
        <v>83</v>
      </c>
      <c r="T367" t="str">
        <f>_xlfn.XLOOKUP(A367,MI_Match_Analysis!$A$2:$A$8,MI_Match_Analysis!$F$2:$F$8,"Not Found")</f>
        <v>Win</v>
      </c>
    </row>
    <row r="368" spans="1:20" x14ac:dyDescent="0.3">
      <c r="A368">
        <v>2</v>
      </c>
      <c r="B368" s="1">
        <v>46110</v>
      </c>
      <c r="C368" t="s">
        <v>162</v>
      </c>
      <c r="D368" t="s">
        <v>33</v>
      </c>
      <c r="E368" t="s">
        <v>34</v>
      </c>
      <c r="F368" t="s">
        <v>35</v>
      </c>
      <c r="G368">
        <v>2</v>
      </c>
      <c r="H368">
        <v>1.5</v>
      </c>
      <c r="I368" t="s">
        <v>37</v>
      </c>
      <c r="J368" t="s">
        <v>61</v>
      </c>
      <c r="K368">
        <v>4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83</v>
      </c>
      <c r="R368" t="s">
        <v>83</v>
      </c>
      <c r="S368" t="s">
        <v>83</v>
      </c>
      <c r="T368" t="str">
        <f>_xlfn.XLOOKUP(A368,MI_Match_Analysis!$A$2:$A$8,MI_Match_Analysis!$F$2:$F$8,"Not Found")</f>
        <v>Win</v>
      </c>
    </row>
    <row r="369" spans="1:20" x14ac:dyDescent="0.3">
      <c r="A369">
        <v>2</v>
      </c>
      <c r="B369" s="1">
        <v>46110</v>
      </c>
      <c r="C369" t="s">
        <v>162</v>
      </c>
      <c r="D369" t="s">
        <v>33</v>
      </c>
      <c r="E369" t="s">
        <v>34</v>
      </c>
      <c r="F369" t="s">
        <v>35</v>
      </c>
      <c r="G369">
        <v>2</v>
      </c>
      <c r="H369">
        <v>1.6</v>
      </c>
      <c r="I369" t="s">
        <v>37</v>
      </c>
      <c r="J369" t="s">
        <v>61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83</v>
      </c>
      <c r="R369" t="s">
        <v>83</v>
      </c>
      <c r="S369" t="s">
        <v>83</v>
      </c>
      <c r="T369" t="str">
        <f>_xlfn.XLOOKUP(A369,MI_Match_Analysis!$A$2:$A$8,MI_Match_Analysis!$F$2:$F$8,"Not Found")</f>
        <v>Win</v>
      </c>
    </row>
    <row r="370" spans="1:20" x14ac:dyDescent="0.3">
      <c r="A370">
        <v>2</v>
      </c>
      <c r="B370" s="1">
        <v>46110</v>
      </c>
      <c r="C370" t="s">
        <v>162</v>
      </c>
      <c r="D370" t="s">
        <v>33</v>
      </c>
      <c r="E370" t="s">
        <v>34</v>
      </c>
      <c r="F370" t="s">
        <v>35</v>
      </c>
      <c r="G370">
        <v>2</v>
      </c>
      <c r="H370">
        <v>2.1</v>
      </c>
      <c r="I370" t="s">
        <v>190</v>
      </c>
      <c r="J370" t="s">
        <v>189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83</v>
      </c>
      <c r="R370" t="s">
        <v>83</v>
      </c>
      <c r="S370" t="s">
        <v>83</v>
      </c>
      <c r="T370" t="str">
        <f>_xlfn.XLOOKUP(A370,MI_Match_Analysis!$A$2:$A$8,MI_Match_Analysis!$F$2:$F$8,"Not Found")</f>
        <v>Win</v>
      </c>
    </row>
    <row r="371" spans="1:20" x14ac:dyDescent="0.3">
      <c r="A371">
        <v>2</v>
      </c>
      <c r="B371" s="1">
        <v>46110</v>
      </c>
      <c r="C371" t="s">
        <v>162</v>
      </c>
      <c r="D371" t="s">
        <v>33</v>
      </c>
      <c r="E371" t="s">
        <v>34</v>
      </c>
      <c r="F371" t="s">
        <v>35</v>
      </c>
      <c r="G371">
        <v>2</v>
      </c>
      <c r="H371">
        <v>2.2000000000000002</v>
      </c>
      <c r="I371" t="s">
        <v>190</v>
      </c>
      <c r="J371" t="s">
        <v>189</v>
      </c>
      <c r="K371">
        <v>6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83</v>
      </c>
      <c r="R371" t="s">
        <v>83</v>
      </c>
      <c r="S371" t="s">
        <v>83</v>
      </c>
      <c r="T371" t="str">
        <f>_xlfn.XLOOKUP(A371,MI_Match_Analysis!$A$2:$A$8,MI_Match_Analysis!$F$2:$F$8,"Not Found")</f>
        <v>Win</v>
      </c>
    </row>
    <row r="372" spans="1:20" x14ac:dyDescent="0.3">
      <c r="A372">
        <v>2</v>
      </c>
      <c r="B372" s="1">
        <v>46110</v>
      </c>
      <c r="C372" t="s">
        <v>162</v>
      </c>
      <c r="D372" t="s">
        <v>33</v>
      </c>
      <c r="E372" t="s">
        <v>34</v>
      </c>
      <c r="F372" t="s">
        <v>35</v>
      </c>
      <c r="G372">
        <v>2</v>
      </c>
      <c r="H372">
        <v>2.2999999999999998</v>
      </c>
      <c r="I372" t="s">
        <v>190</v>
      </c>
      <c r="J372" t="s">
        <v>189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83</v>
      </c>
      <c r="R372" t="s">
        <v>83</v>
      </c>
      <c r="S372" t="s">
        <v>83</v>
      </c>
      <c r="T372" t="str">
        <f>_xlfn.XLOOKUP(A372,MI_Match_Analysis!$A$2:$A$8,MI_Match_Analysis!$F$2:$F$8,"Not Found")</f>
        <v>Win</v>
      </c>
    </row>
    <row r="373" spans="1:20" x14ac:dyDescent="0.3">
      <c r="A373">
        <v>2</v>
      </c>
      <c r="B373" s="1">
        <v>46110</v>
      </c>
      <c r="C373" t="s">
        <v>162</v>
      </c>
      <c r="D373" t="s">
        <v>33</v>
      </c>
      <c r="E373" t="s">
        <v>34</v>
      </c>
      <c r="F373" t="s">
        <v>35</v>
      </c>
      <c r="G373">
        <v>2</v>
      </c>
      <c r="H373">
        <v>2.4</v>
      </c>
      <c r="I373" t="s">
        <v>37</v>
      </c>
      <c r="J373" t="s">
        <v>189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83</v>
      </c>
      <c r="R373" t="s">
        <v>83</v>
      </c>
      <c r="S373" t="s">
        <v>83</v>
      </c>
      <c r="T373" t="str">
        <f>_xlfn.XLOOKUP(A373,MI_Match_Analysis!$A$2:$A$8,MI_Match_Analysis!$F$2:$F$8,"Not Found")</f>
        <v>Win</v>
      </c>
    </row>
    <row r="374" spans="1:20" x14ac:dyDescent="0.3">
      <c r="A374">
        <v>2</v>
      </c>
      <c r="B374" s="1">
        <v>46110</v>
      </c>
      <c r="C374" t="s">
        <v>162</v>
      </c>
      <c r="D374" t="s">
        <v>33</v>
      </c>
      <c r="E374" t="s">
        <v>34</v>
      </c>
      <c r="F374" t="s">
        <v>35</v>
      </c>
      <c r="G374">
        <v>2</v>
      </c>
      <c r="H374">
        <v>2.5</v>
      </c>
      <c r="I374" t="s">
        <v>37</v>
      </c>
      <c r="J374" t="s">
        <v>189</v>
      </c>
      <c r="K374">
        <v>6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83</v>
      </c>
      <c r="R374" t="s">
        <v>83</v>
      </c>
      <c r="S374" t="s">
        <v>83</v>
      </c>
      <c r="T374" t="str">
        <f>_xlfn.XLOOKUP(A374,MI_Match_Analysis!$A$2:$A$8,MI_Match_Analysis!$F$2:$F$8,"Not Found")</f>
        <v>Win</v>
      </c>
    </row>
    <row r="375" spans="1:20" x14ac:dyDescent="0.3">
      <c r="A375">
        <v>2</v>
      </c>
      <c r="B375" s="1">
        <v>46110</v>
      </c>
      <c r="C375" t="s">
        <v>162</v>
      </c>
      <c r="D375" t="s">
        <v>33</v>
      </c>
      <c r="E375" t="s">
        <v>34</v>
      </c>
      <c r="F375" t="s">
        <v>35</v>
      </c>
      <c r="G375">
        <v>2</v>
      </c>
      <c r="H375">
        <v>2.6</v>
      </c>
      <c r="I375" t="s">
        <v>37</v>
      </c>
      <c r="J375" t="s">
        <v>189</v>
      </c>
      <c r="K375">
        <v>6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83</v>
      </c>
      <c r="R375" t="s">
        <v>83</v>
      </c>
      <c r="S375" t="s">
        <v>83</v>
      </c>
      <c r="T375" t="str">
        <f>_xlfn.XLOOKUP(A375,MI_Match_Analysis!$A$2:$A$8,MI_Match_Analysis!$F$2:$F$8,"Not Found")</f>
        <v>Win</v>
      </c>
    </row>
    <row r="376" spans="1:20" x14ac:dyDescent="0.3">
      <c r="A376">
        <v>2</v>
      </c>
      <c r="B376" s="1">
        <v>46110</v>
      </c>
      <c r="C376" t="s">
        <v>162</v>
      </c>
      <c r="D376" t="s">
        <v>33</v>
      </c>
      <c r="E376" t="s">
        <v>34</v>
      </c>
      <c r="F376" t="s">
        <v>35</v>
      </c>
      <c r="G376">
        <v>2</v>
      </c>
      <c r="H376">
        <v>3.1</v>
      </c>
      <c r="I376" t="s">
        <v>190</v>
      </c>
      <c r="J376" t="s">
        <v>61</v>
      </c>
      <c r="K376">
        <v>6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83</v>
      </c>
      <c r="R376" t="s">
        <v>83</v>
      </c>
      <c r="S376" t="s">
        <v>83</v>
      </c>
      <c r="T376" t="str">
        <f>_xlfn.XLOOKUP(A376,MI_Match_Analysis!$A$2:$A$8,MI_Match_Analysis!$F$2:$F$8,"Not Found")</f>
        <v>Win</v>
      </c>
    </row>
    <row r="377" spans="1:20" x14ac:dyDescent="0.3">
      <c r="A377">
        <v>2</v>
      </c>
      <c r="B377" s="1">
        <v>46110</v>
      </c>
      <c r="C377" t="s">
        <v>162</v>
      </c>
      <c r="D377" t="s">
        <v>33</v>
      </c>
      <c r="E377" t="s">
        <v>34</v>
      </c>
      <c r="F377" t="s">
        <v>35</v>
      </c>
      <c r="G377">
        <v>2</v>
      </c>
      <c r="H377">
        <v>3.2</v>
      </c>
      <c r="I377" t="s">
        <v>190</v>
      </c>
      <c r="J377" t="s">
        <v>61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83</v>
      </c>
      <c r="R377" t="s">
        <v>83</v>
      </c>
      <c r="S377" t="s">
        <v>83</v>
      </c>
      <c r="T377" t="str">
        <f>_xlfn.XLOOKUP(A377,MI_Match_Analysis!$A$2:$A$8,MI_Match_Analysis!$F$2:$F$8,"Not Found")</f>
        <v>Win</v>
      </c>
    </row>
    <row r="378" spans="1:20" x14ac:dyDescent="0.3">
      <c r="A378">
        <v>2</v>
      </c>
      <c r="B378" s="1">
        <v>46110</v>
      </c>
      <c r="C378" t="s">
        <v>162</v>
      </c>
      <c r="D378" t="s">
        <v>33</v>
      </c>
      <c r="E378" t="s">
        <v>34</v>
      </c>
      <c r="F378" t="s">
        <v>35</v>
      </c>
      <c r="G378">
        <v>2</v>
      </c>
      <c r="H378">
        <v>3.3</v>
      </c>
      <c r="I378" t="s">
        <v>37</v>
      </c>
      <c r="J378" t="s">
        <v>61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83</v>
      </c>
      <c r="R378" t="s">
        <v>83</v>
      </c>
      <c r="S378" t="s">
        <v>83</v>
      </c>
      <c r="T378" t="str">
        <f>_xlfn.XLOOKUP(A378,MI_Match_Analysis!$A$2:$A$8,MI_Match_Analysis!$F$2:$F$8,"Not Found")</f>
        <v>Win</v>
      </c>
    </row>
    <row r="379" spans="1:20" x14ac:dyDescent="0.3">
      <c r="A379">
        <v>2</v>
      </c>
      <c r="B379" s="1">
        <v>46110</v>
      </c>
      <c r="C379" t="s">
        <v>162</v>
      </c>
      <c r="D379" t="s">
        <v>33</v>
      </c>
      <c r="E379" t="s">
        <v>34</v>
      </c>
      <c r="F379" t="s">
        <v>35</v>
      </c>
      <c r="G379">
        <v>2</v>
      </c>
      <c r="H379">
        <v>3.4</v>
      </c>
      <c r="I379" t="s">
        <v>190</v>
      </c>
      <c r="J379" t="s">
        <v>61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83</v>
      </c>
      <c r="R379" t="s">
        <v>83</v>
      </c>
      <c r="S379" t="s">
        <v>83</v>
      </c>
      <c r="T379" t="str">
        <f>_xlfn.XLOOKUP(A379,MI_Match_Analysis!$A$2:$A$8,MI_Match_Analysis!$F$2:$F$8,"Not Found")</f>
        <v>Win</v>
      </c>
    </row>
    <row r="380" spans="1:20" x14ac:dyDescent="0.3">
      <c r="A380">
        <v>2</v>
      </c>
      <c r="B380" s="1">
        <v>46110</v>
      </c>
      <c r="C380" t="s">
        <v>162</v>
      </c>
      <c r="D380" t="s">
        <v>33</v>
      </c>
      <c r="E380" t="s">
        <v>34</v>
      </c>
      <c r="F380" t="s">
        <v>35</v>
      </c>
      <c r="G380">
        <v>2</v>
      </c>
      <c r="H380">
        <v>3.5</v>
      </c>
      <c r="I380" t="s">
        <v>37</v>
      </c>
      <c r="J380" t="s">
        <v>61</v>
      </c>
      <c r="K380">
        <v>6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83</v>
      </c>
      <c r="R380" t="s">
        <v>83</v>
      </c>
      <c r="S380" t="s">
        <v>83</v>
      </c>
      <c r="T380" t="str">
        <f>_xlfn.XLOOKUP(A380,MI_Match_Analysis!$A$2:$A$8,MI_Match_Analysis!$F$2:$F$8,"Not Found")</f>
        <v>Win</v>
      </c>
    </row>
    <row r="381" spans="1:20" x14ac:dyDescent="0.3">
      <c r="A381">
        <v>2</v>
      </c>
      <c r="B381" s="1">
        <v>46110</v>
      </c>
      <c r="C381" t="s">
        <v>162</v>
      </c>
      <c r="D381" t="s">
        <v>33</v>
      </c>
      <c r="E381" t="s">
        <v>34</v>
      </c>
      <c r="F381" t="s">
        <v>35</v>
      </c>
      <c r="G381">
        <v>2</v>
      </c>
      <c r="H381">
        <v>3.6</v>
      </c>
      <c r="I381" t="s">
        <v>37</v>
      </c>
      <c r="J381" t="s">
        <v>61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83</v>
      </c>
      <c r="R381" t="s">
        <v>83</v>
      </c>
      <c r="S381" t="s">
        <v>83</v>
      </c>
      <c r="T381" t="str">
        <f>_xlfn.XLOOKUP(A381,MI_Match_Analysis!$A$2:$A$8,MI_Match_Analysis!$F$2:$F$8,"Not Found")</f>
        <v>Win</v>
      </c>
    </row>
    <row r="382" spans="1:20" x14ac:dyDescent="0.3">
      <c r="A382">
        <v>2</v>
      </c>
      <c r="B382" s="1">
        <v>46110</v>
      </c>
      <c r="C382" t="s">
        <v>162</v>
      </c>
      <c r="D382" t="s">
        <v>33</v>
      </c>
      <c r="E382" t="s">
        <v>34</v>
      </c>
      <c r="F382" t="s">
        <v>35</v>
      </c>
      <c r="G382">
        <v>2</v>
      </c>
      <c r="H382">
        <v>4.0999999999999996</v>
      </c>
      <c r="I382" t="s">
        <v>190</v>
      </c>
      <c r="J382" t="s">
        <v>191</v>
      </c>
      <c r="K382">
        <v>4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83</v>
      </c>
      <c r="R382" t="s">
        <v>83</v>
      </c>
      <c r="S382" t="s">
        <v>83</v>
      </c>
      <c r="T382" t="str">
        <f>_xlfn.XLOOKUP(A382,MI_Match_Analysis!$A$2:$A$8,MI_Match_Analysis!$F$2:$F$8,"Not Found")</f>
        <v>Win</v>
      </c>
    </row>
    <row r="383" spans="1:20" x14ac:dyDescent="0.3">
      <c r="A383">
        <v>2</v>
      </c>
      <c r="B383" s="1">
        <v>46110</v>
      </c>
      <c r="C383" t="s">
        <v>162</v>
      </c>
      <c r="D383" t="s">
        <v>33</v>
      </c>
      <c r="E383" t="s">
        <v>34</v>
      </c>
      <c r="F383" t="s">
        <v>35</v>
      </c>
      <c r="G383">
        <v>2</v>
      </c>
      <c r="H383">
        <v>4.2</v>
      </c>
      <c r="I383" t="s">
        <v>190</v>
      </c>
      <c r="J383" t="s">
        <v>191</v>
      </c>
      <c r="K383">
        <v>6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83</v>
      </c>
      <c r="R383" t="s">
        <v>83</v>
      </c>
      <c r="S383" t="s">
        <v>83</v>
      </c>
      <c r="T383" t="str">
        <f>_xlfn.XLOOKUP(A383,MI_Match_Analysis!$A$2:$A$8,MI_Match_Analysis!$F$2:$F$8,"Not Found")</f>
        <v>Win</v>
      </c>
    </row>
    <row r="384" spans="1:20" x14ac:dyDescent="0.3">
      <c r="A384">
        <v>2</v>
      </c>
      <c r="B384" s="1">
        <v>46110</v>
      </c>
      <c r="C384" t="s">
        <v>162</v>
      </c>
      <c r="D384" t="s">
        <v>33</v>
      </c>
      <c r="E384" t="s">
        <v>34</v>
      </c>
      <c r="F384" t="s">
        <v>35</v>
      </c>
      <c r="G384">
        <v>2</v>
      </c>
      <c r="H384">
        <v>4.3</v>
      </c>
      <c r="I384" t="s">
        <v>190</v>
      </c>
      <c r="J384" t="s">
        <v>191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83</v>
      </c>
      <c r="R384" t="s">
        <v>83</v>
      </c>
      <c r="S384" t="s">
        <v>83</v>
      </c>
      <c r="T384" t="str">
        <f>_xlfn.XLOOKUP(A384,MI_Match_Analysis!$A$2:$A$8,MI_Match_Analysis!$F$2:$F$8,"Not Found")</f>
        <v>Win</v>
      </c>
    </row>
    <row r="385" spans="1:20" x14ac:dyDescent="0.3">
      <c r="A385">
        <v>2</v>
      </c>
      <c r="B385" s="1">
        <v>46110</v>
      </c>
      <c r="C385" t="s">
        <v>162</v>
      </c>
      <c r="D385" t="s">
        <v>33</v>
      </c>
      <c r="E385" t="s">
        <v>34</v>
      </c>
      <c r="F385" t="s">
        <v>35</v>
      </c>
      <c r="G385">
        <v>2</v>
      </c>
      <c r="H385">
        <v>4.4000000000000004</v>
      </c>
      <c r="I385" t="s">
        <v>190</v>
      </c>
      <c r="J385" t="s">
        <v>191</v>
      </c>
      <c r="K385">
        <v>4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83</v>
      </c>
      <c r="R385" t="s">
        <v>83</v>
      </c>
      <c r="S385" t="s">
        <v>83</v>
      </c>
      <c r="T385" t="str">
        <f>_xlfn.XLOOKUP(A385,MI_Match_Analysis!$A$2:$A$8,MI_Match_Analysis!$F$2:$F$8,"Not Found")</f>
        <v>Win</v>
      </c>
    </row>
    <row r="386" spans="1:20" x14ac:dyDescent="0.3">
      <c r="A386">
        <v>2</v>
      </c>
      <c r="B386" s="1">
        <v>46110</v>
      </c>
      <c r="C386" t="s">
        <v>162</v>
      </c>
      <c r="D386" t="s">
        <v>33</v>
      </c>
      <c r="E386" t="s">
        <v>34</v>
      </c>
      <c r="F386" t="s">
        <v>35</v>
      </c>
      <c r="G386">
        <v>2</v>
      </c>
      <c r="H386">
        <v>4.5</v>
      </c>
      <c r="I386" t="s">
        <v>190</v>
      </c>
      <c r="J386" t="s">
        <v>191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83</v>
      </c>
      <c r="R386" t="s">
        <v>83</v>
      </c>
      <c r="S386" t="s">
        <v>83</v>
      </c>
      <c r="T386" t="str">
        <f>_xlfn.XLOOKUP(A386,MI_Match_Analysis!$A$2:$A$8,MI_Match_Analysis!$F$2:$F$8,"Not Found")</f>
        <v>Win</v>
      </c>
    </row>
    <row r="387" spans="1:20" x14ac:dyDescent="0.3">
      <c r="A387">
        <v>2</v>
      </c>
      <c r="B387" s="1">
        <v>46110</v>
      </c>
      <c r="C387" t="s">
        <v>162</v>
      </c>
      <c r="D387" t="s">
        <v>33</v>
      </c>
      <c r="E387" t="s">
        <v>34</v>
      </c>
      <c r="F387" t="s">
        <v>35</v>
      </c>
      <c r="G387">
        <v>2</v>
      </c>
      <c r="H387">
        <v>4.5999999999999996</v>
      </c>
      <c r="I387" t="s">
        <v>190</v>
      </c>
      <c r="J387" t="s">
        <v>191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83</v>
      </c>
      <c r="R387" t="s">
        <v>83</v>
      </c>
      <c r="S387" t="s">
        <v>83</v>
      </c>
      <c r="T387" t="str">
        <f>_xlfn.XLOOKUP(A387,MI_Match_Analysis!$A$2:$A$8,MI_Match_Analysis!$F$2:$F$8,"Not Found")</f>
        <v>Win</v>
      </c>
    </row>
    <row r="388" spans="1:20" x14ac:dyDescent="0.3">
      <c r="A388">
        <v>2</v>
      </c>
      <c r="B388" s="1">
        <v>46110</v>
      </c>
      <c r="C388" t="s">
        <v>162</v>
      </c>
      <c r="D388" t="s">
        <v>33</v>
      </c>
      <c r="E388" t="s">
        <v>34</v>
      </c>
      <c r="F388" t="s">
        <v>35</v>
      </c>
      <c r="G388">
        <v>2</v>
      </c>
      <c r="H388">
        <v>5.0999999999999996</v>
      </c>
      <c r="I388" t="s">
        <v>190</v>
      </c>
      <c r="J388" t="s">
        <v>192</v>
      </c>
      <c r="K388">
        <v>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83</v>
      </c>
      <c r="R388" t="s">
        <v>83</v>
      </c>
      <c r="S388" t="s">
        <v>83</v>
      </c>
      <c r="T388" t="str">
        <f>_xlfn.XLOOKUP(A388,MI_Match_Analysis!$A$2:$A$8,MI_Match_Analysis!$F$2:$F$8,"Not Found")</f>
        <v>Win</v>
      </c>
    </row>
    <row r="389" spans="1:20" x14ac:dyDescent="0.3">
      <c r="A389">
        <v>2</v>
      </c>
      <c r="B389" s="1">
        <v>46110</v>
      </c>
      <c r="C389" t="s">
        <v>162</v>
      </c>
      <c r="D389" t="s">
        <v>33</v>
      </c>
      <c r="E389" t="s">
        <v>34</v>
      </c>
      <c r="F389" t="s">
        <v>35</v>
      </c>
      <c r="G389">
        <v>2</v>
      </c>
      <c r="H389">
        <v>5.2</v>
      </c>
      <c r="I389" t="s">
        <v>190</v>
      </c>
      <c r="J389" t="s">
        <v>192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83</v>
      </c>
      <c r="R389" t="s">
        <v>83</v>
      </c>
      <c r="S389" t="s">
        <v>83</v>
      </c>
      <c r="T389" t="str">
        <f>_xlfn.XLOOKUP(A389,MI_Match_Analysis!$A$2:$A$8,MI_Match_Analysis!$F$2:$F$8,"Not Found")</f>
        <v>Win</v>
      </c>
    </row>
    <row r="390" spans="1:20" x14ac:dyDescent="0.3">
      <c r="A390">
        <v>2</v>
      </c>
      <c r="B390" s="1">
        <v>46110</v>
      </c>
      <c r="C390" t="s">
        <v>162</v>
      </c>
      <c r="D390" t="s">
        <v>33</v>
      </c>
      <c r="E390" t="s">
        <v>34</v>
      </c>
      <c r="F390" t="s">
        <v>35</v>
      </c>
      <c r="G390">
        <v>2</v>
      </c>
      <c r="H390">
        <v>5.3</v>
      </c>
      <c r="I390" t="s">
        <v>190</v>
      </c>
      <c r="J390" t="s">
        <v>192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83</v>
      </c>
      <c r="R390" t="s">
        <v>83</v>
      </c>
      <c r="S390" t="s">
        <v>83</v>
      </c>
      <c r="T390" t="str">
        <f>_xlfn.XLOOKUP(A390,MI_Match_Analysis!$A$2:$A$8,MI_Match_Analysis!$F$2:$F$8,"Not Found")</f>
        <v>Win</v>
      </c>
    </row>
    <row r="391" spans="1:20" x14ac:dyDescent="0.3">
      <c r="A391">
        <v>2</v>
      </c>
      <c r="B391" s="1">
        <v>46110</v>
      </c>
      <c r="C391" t="s">
        <v>162</v>
      </c>
      <c r="D391" t="s">
        <v>33</v>
      </c>
      <c r="E391" t="s">
        <v>34</v>
      </c>
      <c r="F391" t="s">
        <v>35</v>
      </c>
      <c r="G391">
        <v>2</v>
      </c>
      <c r="H391">
        <v>5.4</v>
      </c>
      <c r="I391" t="s">
        <v>190</v>
      </c>
      <c r="J391" t="s">
        <v>192</v>
      </c>
      <c r="K391">
        <v>6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83</v>
      </c>
      <c r="R391" t="s">
        <v>83</v>
      </c>
      <c r="S391" t="s">
        <v>83</v>
      </c>
      <c r="T391" t="str">
        <f>_xlfn.XLOOKUP(A391,MI_Match_Analysis!$A$2:$A$8,MI_Match_Analysis!$F$2:$F$8,"Not Found")</f>
        <v>Win</v>
      </c>
    </row>
    <row r="392" spans="1:20" x14ac:dyDescent="0.3">
      <c r="A392">
        <v>2</v>
      </c>
      <c r="B392" s="1">
        <v>46110</v>
      </c>
      <c r="C392" t="s">
        <v>162</v>
      </c>
      <c r="D392" t="s">
        <v>33</v>
      </c>
      <c r="E392" t="s">
        <v>34</v>
      </c>
      <c r="F392" t="s">
        <v>35</v>
      </c>
      <c r="G392">
        <v>2</v>
      </c>
      <c r="H392">
        <v>5.5</v>
      </c>
      <c r="I392" t="s">
        <v>190</v>
      </c>
      <c r="J392" t="s">
        <v>192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83</v>
      </c>
      <c r="R392" t="s">
        <v>83</v>
      </c>
      <c r="S392" t="s">
        <v>83</v>
      </c>
      <c r="T392" t="str">
        <f>_xlfn.XLOOKUP(A392,MI_Match_Analysis!$A$2:$A$8,MI_Match_Analysis!$F$2:$F$8,"Not Found")</f>
        <v>Win</v>
      </c>
    </row>
    <row r="393" spans="1:20" x14ac:dyDescent="0.3">
      <c r="A393">
        <v>2</v>
      </c>
      <c r="B393" s="1">
        <v>46110</v>
      </c>
      <c r="C393" t="s">
        <v>162</v>
      </c>
      <c r="D393" t="s">
        <v>33</v>
      </c>
      <c r="E393" t="s">
        <v>34</v>
      </c>
      <c r="F393" t="s">
        <v>35</v>
      </c>
      <c r="G393">
        <v>2</v>
      </c>
      <c r="H393">
        <v>5.6</v>
      </c>
      <c r="I393" t="s">
        <v>190</v>
      </c>
      <c r="J393" t="s">
        <v>192</v>
      </c>
      <c r="K393">
        <v>2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83</v>
      </c>
      <c r="R393" t="s">
        <v>83</v>
      </c>
      <c r="S393" t="s">
        <v>83</v>
      </c>
      <c r="T393" t="str">
        <f>_xlfn.XLOOKUP(A393,MI_Match_Analysis!$A$2:$A$8,MI_Match_Analysis!$F$2:$F$8,"Not Found")</f>
        <v>Win</v>
      </c>
    </row>
    <row r="394" spans="1:20" x14ac:dyDescent="0.3">
      <c r="A394">
        <v>2</v>
      </c>
      <c r="B394" s="1">
        <v>46110</v>
      </c>
      <c r="C394" t="s">
        <v>162</v>
      </c>
      <c r="D394" t="s">
        <v>33</v>
      </c>
      <c r="E394" t="s">
        <v>34</v>
      </c>
      <c r="F394" t="s">
        <v>35</v>
      </c>
      <c r="G394">
        <v>2</v>
      </c>
      <c r="H394">
        <v>6.1</v>
      </c>
      <c r="I394" t="s">
        <v>37</v>
      </c>
      <c r="J394" t="s">
        <v>193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83</v>
      </c>
      <c r="R394" t="s">
        <v>83</v>
      </c>
      <c r="S394" t="s">
        <v>83</v>
      </c>
      <c r="T394" t="str">
        <f>_xlfn.XLOOKUP(A394,MI_Match_Analysis!$A$2:$A$8,MI_Match_Analysis!$F$2:$F$8,"Not Found")</f>
        <v>Win</v>
      </c>
    </row>
    <row r="395" spans="1:20" x14ac:dyDescent="0.3">
      <c r="A395">
        <v>2</v>
      </c>
      <c r="B395" s="1">
        <v>46110</v>
      </c>
      <c r="C395" t="s">
        <v>162</v>
      </c>
      <c r="D395" t="s">
        <v>33</v>
      </c>
      <c r="E395" t="s">
        <v>34</v>
      </c>
      <c r="F395" t="s">
        <v>35</v>
      </c>
      <c r="G395">
        <v>2</v>
      </c>
      <c r="H395">
        <v>6.2</v>
      </c>
      <c r="I395" t="s">
        <v>190</v>
      </c>
      <c r="J395" t="s">
        <v>193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83</v>
      </c>
      <c r="R395" t="s">
        <v>83</v>
      </c>
      <c r="S395" t="s">
        <v>83</v>
      </c>
      <c r="T395" t="str">
        <f>_xlfn.XLOOKUP(A395,MI_Match_Analysis!$A$2:$A$8,MI_Match_Analysis!$F$2:$F$8,"Not Found")</f>
        <v>Win</v>
      </c>
    </row>
    <row r="396" spans="1:20" x14ac:dyDescent="0.3">
      <c r="A396">
        <v>2</v>
      </c>
      <c r="B396" s="1">
        <v>46110</v>
      </c>
      <c r="C396" t="s">
        <v>162</v>
      </c>
      <c r="D396" t="s">
        <v>33</v>
      </c>
      <c r="E396" t="s">
        <v>34</v>
      </c>
      <c r="F396" t="s">
        <v>35</v>
      </c>
      <c r="G396">
        <v>2</v>
      </c>
      <c r="H396">
        <v>6.3</v>
      </c>
      <c r="I396" t="s">
        <v>190</v>
      </c>
      <c r="J396" t="s">
        <v>193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83</v>
      </c>
      <c r="R396" t="s">
        <v>83</v>
      </c>
      <c r="S396" t="s">
        <v>83</v>
      </c>
      <c r="T396" t="str">
        <f>_xlfn.XLOOKUP(A396,MI_Match_Analysis!$A$2:$A$8,MI_Match_Analysis!$F$2:$F$8,"Not Found")</f>
        <v>Win</v>
      </c>
    </row>
    <row r="397" spans="1:20" x14ac:dyDescent="0.3">
      <c r="A397">
        <v>2</v>
      </c>
      <c r="B397" s="1">
        <v>46110</v>
      </c>
      <c r="C397" t="s">
        <v>162</v>
      </c>
      <c r="D397" t="s">
        <v>33</v>
      </c>
      <c r="E397" t="s">
        <v>34</v>
      </c>
      <c r="F397" t="s">
        <v>35</v>
      </c>
      <c r="G397">
        <v>2</v>
      </c>
      <c r="H397">
        <v>6.4</v>
      </c>
      <c r="I397" t="s">
        <v>37</v>
      </c>
      <c r="J397" t="s">
        <v>193</v>
      </c>
      <c r="K397">
        <v>6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83</v>
      </c>
      <c r="R397" t="s">
        <v>83</v>
      </c>
      <c r="S397" t="s">
        <v>83</v>
      </c>
      <c r="T397" t="str">
        <f>_xlfn.XLOOKUP(A397,MI_Match_Analysis!$A$2:$A$8,MI_Match_Analysis!$F$2:$F$8,"Not Found")</f>
        <v>Win</v>
      </c>
    </row>
    <row r="398" spans="1:20" x14ac:dyDescent="0.3">
      <c r="A398">
        <v>2</v>
      </c>
      <c r="B398" s="1">
        <v>46110</v>
      </c>
      <c r="C398" t="s">
        <v>162</v>
      </c>
      <c r="D398" t="s">
        <v>33</v>
      </c>
      <c r="E398" t="s">
        <v>34</v>
      </c>
      <c r="F398" t="s">
        <v>35</v>
      </c>
      <c r="G398">
        <v>2</v>
      </c>
      <c r="H398">
        <v>6.5</v>
      </c>
      <c r="I398" t="s">
        <v>37</v>
      </c>
      <c r="J398" t="s">
        <v>193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83</v>
      </c>
      <c r="R398" t="s">
        <v>83</v>
      </c>
      <c r="S398" t="s">
        <v>83</v>
      </c>
      <c r="T398" t="str">
        <f>_xlfn.XLOOKUP(A398,MI_Match_Analysis!$A$2:$A$8,MI_Match_Analysis!$F$2:$F$8,"Not Found")</f>
        <v>Win</v>
      </c>
    </row>
    <row r="399" spans="1:20" x14ac:dyDescent="0.3">
      <c r="A399">
        <v>2</v>
      </c>
      <c r="B399" s="1">
        <v>46110</v>
      </c>
      <c r="C399" t="s">
        <v>162</v>
      </c>
      <c r="D399" t="s">
        <v>33</v>
      </c>
      <c r="E399" t="s">
        <v>34</v>
      </c>
      <c r="F399" t="s">
        <v>35</v>
      </c>
      <c r="G399">
        <v>2</v>
      </c>
      <c r="H399">
        <v>6.6</v>
      </c>
      <c r="I399" t="s">
        <v>37</v>
      </c>
      <c r="J399" t="s">
        <v>193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83</v>
      </c>
      <c r="R399" t="s">
        <v>83</v>
      </c>
      <c r="S399" t="s">
        <v>83</v>
      </c>
      <c r="T399" t="str">
        <f>_xlfn.XLOOKUP(A399,MI_Match_Analysis!$A$2:$A$8,MI_Match_Analysis!$F$2:$F$8,"Not Found")</f>
        <v>Win</v>
      </c>
    </row>
    <row r="400" spans="1:20" x14ac:dyDescent="0.3">
      <c r="A400">
        <v>2</v>
      </c>
      <c r="B400" s="1">
        <v>46110</v>
      </c>
      <c r="C400" t="s">
        <v>162</v>
      </c>
      <c r="D400" t="s">
        <v>33</v>
      </c>
      <c r="E400" t="s">
        <v>34</v>
      </c>
      <c r="F400" t="s">
        <v>35</v>
      </c>
      <c r="G400">
        <v>2</v>
      </c>
      <c r="H400">
        <v>7.1</v>
      </c>
      <c r="I400" t="s">
        <v>190</v>
      </c>
      <c r="J400" t="s">
        <v>191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83</v>
      </c>
      <c r="R400" t="s">
        <v>83</v>
      </c>
      <c r="S400" t="s">
        <v>83</v>
      </c>
      <c r="T400" t="str">
        <f>_xlfn.XLOOKUP(A400,MI_Match_Analysis!$A$2:$A$8,MI_Match_Analysis!$F$2:$F$8,"Not Found")</f>
        <v>Win</v>
      </c>
    </row>
    <row r="401" spans="1:20" x14ac:dyDescent="0.3">
      <c r="A401">
        <v>2</v>
      </c>
      <c r="B401" s="1">
        <v>46110</v>
      </c>
      <c r="C401" t="s">
        <v>162</v>
      </c>
      <c r="D401" t="s">
        <v>33</v>
      </c>
      <c r="E401" t="s">
        <v>34</v>
      </c>
      <c r="F401" t="s">
        <v>35</v>
      </c>
      <c r="G401">
        <v>2</v>
      </c>
      <c r="H401">
        <v>7.2</v>
      </c>
      <c r="I401" t="s">
        <v>37</v>
      </c>
      <c r="J401" t="s">
        <v>191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83</v>
      </c>
      <c r="R401" t="s">
        <v>83</v>
      </c>
      <c r="S401" t="s">
        <v>83</v>
      </c>
      <c r="T401" t="str">
        <f>_xlfn.XLOOKUP(A401,MI_Match_Analysis!$A$2:$A$8,MI_Match_Analysis!$F$2:$F$8,"Not Found")</f>
        <v>Win</v>
      </c>
    </row>
    <row r="402" spans="1:20" x14ac:dyDescent="0.3">
      <c r="A402">
        <v>2</v>
      </c>
      <c r="B402" s="1">
        <v>46110</v>
      </c>
      <c r="C402" t="s">
        <v>162</v>
      </c>
      <c r="D402" t="s">
        <v>33</v>
      </c>
      <c r="E402" t="s">
        <v>34</v>
      </c>
      <c r="F402" t="s">
        <v>35</v>
      </c>
      <c r="G402">
        <v>2</v>
      </c>
      <c r="H402">
        <v>7.3</v>
      </c>
      <c r="I402" t="s">
        <v>190</v>
      </c>
      <c r="J402" t="s">
        <v>191</v>
      </c>
      <c r="K402">
        <v>4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83</v>
      </c>
      <c r="R402" t="s">
        <v>83</v>
      </c>
      <c r="S402" t="s">
        <v>83</v>
      </c>
      <c r="T402" t="str">
        <f>_xlfn.XLOOKUP(A402,MI_Match_Analysis!$A$2:$A$8,MI_Match_Analysis!$F$2:$F$8,"Not Found")</f>
        <v>Win</v>
      </c>
    </row>
    <row r="403" spans="1:20" x14ac:dyDescent="0.3">
      <c r="A403">
        <v>2</v>
      </c>
      <c r="B403" s="1">
        <v>46110</v>
      </c>
      <c r="C403" t="s">
        <v>162</v>
      </c>
      <c r="D403" t="s">
        <v>33</v>
      </c>
      <c r="E403" t="s">
        <v>34</v>
      </c>
      <c r="F403" t="s">
        <v>35</v>
      </c>
      <c r="G403">
        <v>2</v>
      </c>
      <c r="H403">
        <v>7.4</v>
      </c>
      <c r="I403" t="s">
        <v>190</v>
      </c>
      <c r="J403" t="s">
        <v>191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83</v>
      </c>
      <c r="R403" t="s">
        <v>83</v>
      </c>
      <c r="S403" t="s">
        <v>83</v>
      </c>
      <c r="T403" t="str">
        <f>_xlfn.XLOOKUP(A403,MI_Match_Analysis!$A$2:$A$8,MI_Match_Analysis!$F$2:$F$8,"Not Found")</f>
        <v>Win</v>
      </c>
    </row>
    <row r="404" spans="1:20" x14ac:dyDescent="0.3">
      <c r="A404">
        <v>2</v>
      </c>
      <c r="B404" s="1">
        <v>46110</v>
      </c>
      <c r="C404" t="s">
        <v>162</v>
      </c>
      <c r="D404" t="s">
        <v>33</v>
      </c>
      <c r="E404" t="s">
        <v>34</v>
      </c>
      <c r="F404" t="s">
        <v>35</v>
      </c>
      <c r="G404">
        <v>2</v>
      </c>
      <c r="H404">
        <v>7.5</v>
      </c>
      <c r="I404" t="s">
        <v>37</v>
      </c>
      <c r="J404" t="s">
        <v>191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83</v>
      </c>
      <c r="R404" t="s">
        <v>83</v>
      </c>
      <c r="S404" t="s">
        <v>83</v>
      </c>
      <c r="T404" t="str">
        <f>_xlfn.XLOOKUP(A404,MI_Match_Analysis!$A$2:$A$8,MI_Match_Analysis!$F$2:$F$8,"Not Found")</f>
        <v>Win</v>
      </c>
    </row>
    <row r="405" spans="1:20" x14ac:dyDescent="0.3">
      <c r="A405">
        <v>2</v>
      </c>
      <c r="B405" s="1">
        <v>46110</v>
      </c>
      <c r="C405" t="s">
        <v>162</v>
      </c>
      <c r="D405" t="s">
        <v>33</v>
      </c>
      <c r="E405" t="s">
        <v>34</v>
      </c>
      <c r="F405" t="s">
        <v>35</v>
      </c>
      <c r="G405">
        <v>2</v>
      </c>
      <c r="H405">
        <v>7.6</v>
      </c>
      <c r="I405" t="s">
        <v>37</v>
      </c>
      <c r="J405" t="s">
        <v>191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83</v>
      </c>
      <c r="R405" t="s">
        <v>83</v>
      </c>
      <c r="S405" t="s">
        <v>83</v>
      </c>
      <c r="T405" t="str">
        <f>_xlfn.XLOOKUP(A405,MI_Match_Analysis!$A$2:$A$8,MI_Match_Analysis!$F$2:$F$8,"Not Found")</f>
        <v>Win</v>
      </c>
    </row>
    <row r="406" spans="1:20" x14ac:dyDescent="0.3">
      <c r="A406">
        <v>2</v>
      </c>
      <c r="B406" s="1">
        <v>46110</v>
      </c>
      <c r="C406" t="s">
        <v>162</v>
      </c>
      <c r="D406" t="s">
        <v>33</v>
      </c>
      <c r="E406" t="s">
        <v>34</v>
      </c>
      <c r="F406" t="s">
        <v>35</v>
      </c>
      <c r="G406">
        <v>2</v>
      </c>
      <c r="H406">
        <v>8.1</v>
      </c>
      <c r="I406" t="s">
        <v>37</v>
      </c>
      <c r="J406" t="s">
        <v>193</v>
      </c>
      <c r="K406">
        <v>6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83</v>
      </c>
      <c r="R406" t="s">
        <v>83</v>
      </c>
      <c r="S406" t="s">
        <v>83</v>
      </c>
      <c r="T406" t="str">
        <f>_xlfn.XLOOKUP(A406,MI_Match_Analysis!$A$2:$A$8,MI_Match_Analysis!$F$2:$F$8,"Not Found")</f>
        <v>Win</v>
      </c>
    </row>
    <row r="407" spans="1:20" x14ac:dyDescent="0.3">
      <c r="A407">
        <v>2</v>
      </c>
      <c r="B407" s="1">
        <v>46110</v>
      </c>
      <c r="C407" t="s">
        <v>162</v>
      </c>
      <c r="D407" t="s">
        <v>33</v>
      </c>
      <c r="E407" t="s">
        <v>34</v>
      </c>
      <c r="F407" t="s">
        <v>35</v>
      </c>
      <c r="G407">
        <v>2</v>
      </c>
      <c r="H407">
        <v>8.1999999999999993</v>
      </c>
      <c r="I407" t="s">
        <v>37</v>
      </c>
      <c r="J407" t="s">
        <v>193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83</v>
      </c>
      <c r="R407" t="s">
        <v>83</v>
      </c>
      <c r="S407" t="s">
        <v>83</v>
      </c>
      <c r="T407" t="str">
        <f>_xlfn.XLOOKUP(A407,MI_Match_Analysis!$A$2:$A$8,MI_Match_Analysis!$F$2:$F$8,"Not Found")</f>
        <v>Win</v>
      </c>
    </row>
    <row r="408" spans="1:20" x14ac:dyDescent="0.3">
      <c r="A408">
        <v>2</v>
      </c>
      <c r="B408" s="1">
        <v>46110</v>
      </c>
      <c r="C408" t="s">
        <v>162</v>
      </c>
      <c r="D408" t="s">
        <v>33</v>
      </c>
      <c r="E408" t="s">
        <v>34</v>
      </c>
      <c r="F408" t="s">
        <v>35</v>
      </c>
      <c r="G408">
        <v>2</v>
      </c>
      <c r="H408">
        <v>8.3000000000000007</v>
      </c>
      <c r="I408" t="s">
        <v>37</v>
      </c>
      <c r="J408" t="s">
        <v>193</v>
      </c>
      <c r="K408">
        <v>6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83</v>
      </c>
      <c r="R408" t="s">
        <v>83</v>
      </c>
      <c r="S408" t="s">
        <v>83</v>
      </c>
      <c r="T408" t="str">
        <f>_xlfn.XLOOKUP(A408,MI_Match_Analysis!$A$2:$A$8,MI_Match_Analysis!$F$2:$F$8,"Not Found")</f>
        <v>Win</v>
      </c>
    </row>
    <row r="409" spans="1:20" x14ac:dyDescent="0.3">
      <c r="A409">
        <v>2</v>
      </c>
      <c r="B409" s="1">
        <v>46110</v>
      </c>
      <c r="C409" t="s">
        <v>162</v>
      </c>
      <c r="D409" t="s">
        <v>33</v>
      </c>
      <c r="E409" t="s">
        <v>34</v>
      </c>
      <c r="F409" t="s">
        <v>35</v>
      </c>
      <c r="G409">
        <v>2</v>
      </c>
      <c r="H409">
        <v>8.4</v>
      </c>
      <c r="I409" t="s">
        <v>37</v>
      </c>
      <c r="J409" t="s">
        <v>193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83</v>
      </c>
      <c r="R409" t="s">
        <v>83</v>
      </c>
      <c r="S409" t="s">
        <v>83</v>
      </c>
      <c r="T409" t="str">
        <f>_xlfn.XLOOKUP(A409,MI_Match_Analysis!$A$2:$A$8,MI_Match_Analysis!$F$2:$F$8,"Not Found")</f>
        <v>Win</v>
      </c>
    </row>
    <row r="410" spans="1:20" x14ac:dyDescent="0.3">
      <c r="A410">
        <v>2</v>
      </c>
      <c r="B410" s="1">
        <v>46110</v>
      </c>
      <c r="C410" t="s">
        <v>162</v>
      </c>
      <c r="D410" t="s">
        <v>33</v>
      </c>
      <c r="E410" t="s">
        <v>34</v>
      </c>
      <c r="F410" t="s">
        <v>35</v>
      </c>
      <c r="G410">
        <v>2</v>
      </c>
      <c r="H410">
        <v>8.5</v>
      </c>
      <c r="I410" t="s">
        <v>190</v>
      </c>
      <c r="J410" t="s">
        <v>193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83</v>
      </c>
      <c r="R410" t="s">
        <v>83</v>
      </c>
      <c r="S410" t="s">
        <v>83</v>
      </c>
      <c r="T410" t="str">
        <f>_xlfn.XLOOKUP(A410,MI_Match_Analysis!$A$2:$A$8,MI_Match_Analysis!$F$2:$F$8,"Not Found")</f>
        <v>Win</v>
      </c>
    </row>
    <row r="411" spans="1:20" x14ac:dyDescent="0.3">
      <c r="A411">
        <v>2</v>
      </c>
      <c r="B411" s="1">
        <v>46110</v>
      </c>
      <c r="C411" t="s">
        <v>162</v>
      </c>
      <c r="D411" t="s">
        <v>33</v>
      </c>
      <c r="E411" t="s">
        <v>34</v>
      </c>
      <c r="F411" t="s">
        <v>35</v>
      </c>
      <c r="G411">
        <v>2</v>
      </c>
      <c r="H411">
        <v>8.6</v>
      </c>
      <c r="I411" t="s">
        <v>37</v>
      </c>
      <c r="J411" t="s">
        <v>193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83</v>
      </c>
      <c r="R411" t="s">
        <v>83</v>
      </c>
      <c r="S411" t="s">
        <v>83</v>
      </c>
      <c r="T411" t="str">
        <f>_xlfn.XLOOKUP(A411,MI_Match_Analysis!$A$2:$A$8,MI_Match_Analysis!$F$2:$F$8,"Not Found")</f>
        <v>Win</v>
      </c>
    </row>
    <row r="412" spans="1:20" x14ac:dyDescent="0.3">
      <c r="A412">
        <v>2</v>
      </c>
      <c r="B412" s="1">
        <v>46110</v>
      </c>
      <c r="C412" t="s">
        <v>162</v>
      </c>
      <c r="D412" t="s">
        <v>33</v>
      </c>
      <c r="E412" t="s">
        <v>34</v>
      </c>
      <c r="F412" t="s">
        <v>35</v>
      </c>
      <c r="G412">
        <v>2</v>
      </c>
      <c r="H412">
        <v>9.1</v>
      </c>
      <c r="I412" t="s">
        <v>37</v>
      </c>
      <c r="J412" t="s">
        <v>192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83</v>
      </c>
      <c r="R412" t="s">
        <v>83</v>
      </c>
      <c r="S412" t="s">
        <v>83</v>
      </c>
      <c r="T412" t="str">
        <f>_xlfn.XLOOKUP(A412,MI_Match_Analysis!$A$2:$A$8,MI_Match_Analysis!$F$2:$F$8,"Not Found")</f>
        <v>Win</v>
      </c>
    </row>
    <row r="413" spans="1:20" x14ac:dyDescent="0.3">
      <c r="A413">
        <v>2</v>
      </c>
      <c r="B413" s="1">
        <v>46110</v>
      </c>
      <c r="C413" t="s">
        <v>162</v>
      </c>
      <c r="D413" t="s">
        <v>33</v>
      </c>
      <c r="E413" t="s">
        <v>34</v>
      </c>
      <c r="F413" t="s">
        <v>35</v>
      </c>
      <c r="G413">
        <v>2</v>
      </c>
      <c r="H413">
        <v>9.1</v>
      </c>
      <c r="I413" t="s">
        <v>190</v>
      </c>
      <c r="J413" t="s">
        <v>192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 t="s">
        <v>83</v>
      </c>
      <c r="R413" t="s">
        <v>83</v>
      </c>
      <c r="S413" t="s">
        <v>83</v>
      </c>
      <c r="T413" t="str">
        <f>_xlfn.XLOOKUP(A413,MI_Match_Analysis!$A$2:$A$8,MI_Match_Analysis!$F$2:$F$8,"Not Found")</f>
        <v>Win</v>
      </c>
    </row>
    <row r="414" spans="1:20" x14ac:dyDescent="0.3">
      <c r="A414">
        <v>2</v>
      </c>
      <c r="B414" s="1">
        <v>46110</v>
      </c>
      <c r="C414" t="s">
        <v>162</v>
      </c>
      <c r="D414" t="s">
        <v>33</v>
      </c>
      <c r="E414" t="s">
        <v>34</v>
      </c>
      <c r="F414" t="s">
        <v>35</v>
      </c>
      <c r="G414">
        <v>2</v>
      </c>
      <c r="H414">
        <v>9.1999999999999993</v>
      </c>
      <c r="I414" t="s">
        <v>37</v>
      </c>
      <c r="J414" t="s">
        <v>192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83</v>
      </c>
      <c r="R414" t="s">
        <v>83</v>
      </c>
      <c r="S414" t="s">
        <v>83</v>
      </c>
      <c r="T414" t="str">
        <f>_xlfn.XLOOKUP(A414,MI_Match_Analysis!$A$2:$A$8,MI_Match_Analysis!$F$2:$F$8,"Not Found")</f>
        <v>Win</v>
      </c>
    </row>
    <row r="415" spans="1:20" x14ac:dyDescent="0.3">
      <c r="A415">
        <v>2</v>
      </c>
      <c r="B415" s="1">
        <v>46110</v>
      </c>
      <c r="C415" t="s">
        <v>162</v>
      </c>
      <c r="D415" t="s">
        <v>33</v>
      </c>
      <c r="E415" t="s">
        <v>34</v>
      </c>
      <c r="F415" t="s">
        <v>35</v>
      </c>
      <c r="G415">
        <v>2</v>
      </c>
      <c r="H415">
        <v>9.3000000000000007</v>
      </c>
      <c r="I415" t="s">
        <v>37</v>
      </c>
      <c r="J415" t="s">
        <v>192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83</v>
      </c>
      <c r="R415" t="s">
        <v>83</v>
      </c>
      <c r="S415" t="s">
        <v>83</v>
      </c>
      <c r="T415" t="str">
        <f>_xlfn.XLOOKUP(A415,MI_Match_Analysis!$A$2:$A$8,MI_Match_Analysis!$F$2:$F$8,"Not Found")</f>
        <v>Win</v>
      </c>
    </row>
    <row r="416" spans="1:20" x14ac:dyDescent="0.3">
      <c r="A416">
        <v>2</v>
      </c>
      <c r="B416" s="1">
        <v>46110</v>
      </c>
      <c r="C416" t="s">
        <v>162</v>
      </c>
      <c r="D416" t="s">
        <v>33</v>
      </c>
      <c r="E416" t="s">
        <v>34</v>
      </c>
      <c r="F416" t="s">
        <v>35</v>
      </c>
      <c r="G416">
        <v>2</v>
      </c>
      <c r="H416">
        <v>9.4</v>
      </c>
      <c r="I416" t="s">
        <v>190</v>
      </c>
      <c r="J416" t="s">
        <v>192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83</v>
      </c>
      <c r="R416" t="s">
        <v>83</v>
      </c>
      <c r="S416" t="s">
        <v>83</v>
      </c>
      <c r="T416" t="str">
        <f>_xlfn.XLOOKUP(A416,MI_Match_Analysis!$A$2:$A$8,MI_Match_Analysis!$F$2:$F$8,"Not Found")</f>
        <v>Win</v>
      </c>
    </row>
    <row r="417" spans="1:20" x14ac:dyDescent="0.3">
      <c r="A417">
        <v>2</v>
      </c>
      <c r="B417" s="1">
        <v>46110</v>
      </c>
      <c r="C417" t="s">
        <v>162</v>
      </c>
      <c r="D417" t="s">
        <v>33</v>
      </c>
      <c r="E417" t="s">
        <v>34</v>
      </c>
      <c r="F417" t="s">
        <v>35</v>
      </c>
      <c r="G417">
        <v>2</v>
      </c>
      <c r="H417">
        <v>9.5</v>
      </c>
      <c r="I417" t="s">
        <v>190</v>
      </c>
      <c r="J417" t="s">
        <v>192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83</v>
      </c>
      <c r="R417" t="s">
        <v>83</v>
      </c>
      <c r="S417" t="s">
        <v>83</v>
      </c>
      <c r="T417" t="str">
        <f>_xlfn.XLOOKUP(A417,MI_Match_Analysis!$A$2:$A$8,MI_Match_Analysis!$F$2:$F$8,"Not Found")</f>
        <v>Win</v>
      </c>
    </row>
    <row r="418" spans="1:20" x14ac:dyDescent="0.3">
      <c r="A418">
        <v>2</v>
      </c>
      <c r="B418" s="1">
        <v>46110</v>
      </c>
      <c r="C418" t="s">
        <v>162</v>
      </c>
      <c r="D418" t="s">
        <v>33</v>
      </c>
      <c r="E418" t="s">
        <v>34</v>
      </c>
      <c r="F418" t="s">
        <v>35</v>
      </c>
      <c r="G418">
        <v>2</v>
      </c>
      <c r="H418">
        <v>9.6</v>
      </c>
      <c r="I418" t="s">
        <v>37</v>
      </c>
      <c r="J418" t="s">
        <v>192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83</v>
      </c>
      <c r="R418" t="s">
        <v>83</v>
      </c>
      <c r="S418" t="s">
        <v>83</v>
      </c>
      <c r="T418" t="str">
        <f>_xlfn.XLOOKUP(A418,MI_Match_Analysis!$A$2:$A$8,MI_Match_Analysis!$F$2:$F$8,"Not Found")</f>
        <v>Win</v>
      </c>
    </row>
    <row r="419" spans="1:20" x14ac:dyDescent="0.3">
      <c r="A419">
        <v>2</v>
      </c>
      <c r="B419" s="1">
        <v>46110</v>
      </c>
      <c r="C419" t="s">
        <v>162</v>
      </c>
      <c r="D419" t="s">
        <v>33</v>
      </c>
      <c r="E419" t="s">
        <v>34</v>
      </c>
      <c r="F419" t="s">
        <v>35</v>
      </c>
      <c r="G419">
        <v>2</v>
      </c>
      <c r="H419">
        <v>10.1</v>
      </c>
      <c r="I419" t="s">
        <v>190</v>
      </c>
      <c r="J419" t="s">
        <v>191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83</v>
      </c>
      <c r="R419" t="s">
        <v>83</v>
      </c>
      <c r="S419" t="s">
        <v>83</v>
      </c>
      <c r="T419" t="str">
        <f>_xlfn.XLOOKUP(A419,MI_Match_Analysis!$A$2:$A$8,MI_Match_Analysis!$F$2:$F$8,"Not Found")</f>
        <v>Win</v>
      </c>
    </row>
    <row r="420" spans="1:20" x14ac:dyDescent="0.3">
      <c r="A420">
        <v>2</v>
      </c>
      <c r="B420" s="1">
        <v>46110</v>
      </c>
      <c r="C420" t="s">
        <v>162</v>
      </c>
      <c r="D420" t="s">
        <v>33</v>
      </c>
      <c r="E420" t="s">
        <v>34</v>
      </c>
      <c r="F420" t="s">
        <v>35</v>
      </c>
      <c r="G420">
        <v>2</v>
      </c>
      <c r="H420">
        <v>10.199999999999999</v>
      </c>
      <c r="I420" t="s">
        <v>37</v>
      </c>
      <c r="J420" t="s">
        <v>191</v>
      </c>
      <c r="K420">
        <v>6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83</v>
      </c>
      <c r="R420" t="s">
        <v>83</v>
      </c>
      <c r="S420" t="s">
        <v>83</v>
      </c>
      <c r="T420" t="str">
        <f>_xlfn.XLOOKUP(A420,MI_Match_Analysis!$A$2:$A$8,MI_Match_Analysis!$F$2:$F$8,"Not Found")</f>
        <v>Win</v>
      </c>
    </row>
    <row r="421" spans="1:20" x14ac:dyDescent="0.3">
      <c r="A421">
        <v>2</v>
      </c>
      <c r="B421" s="1">
        <v>46110</v>
      </c>
      <c r="C421" t="s">
        <v>162</v>
      </c>
      <c r="D421" t="s">
        <v>33</v>
      </c>
      <c r="E421" t="s">
        <v>34</v>
      </c>
      <c r="F421" t="s">
        <v>35</v>
      </c>
      <c r="G421">
        <v>2</v>
      </c>
      <c r="H421">
        <v>10.3</v>
      </c>
      <c r="I421" t="s">
        <v>37</v>
      </c>
      <c r="J421" t="s">
        <v>191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83</v>
      </c>
      <c r="R421" t="s">
        <v>83</v>
      </c>
      <c r="S421" t="s">
        <v>83</v>
      </c>
      <c r="T421" t="str">
        <f>_xlfn.XLOOKUP(A421,MI_Match_Analysis!$A$2:$A$8,MI_Match_Analysis!$F$2:$F$8,"Not Found")</f>
        <v>Win</v>
      </c>
    </row>
    <row r="422" spans="1:20" x14ac:dyDescent="0.3">
      <c r="A422">
        <v>2</v>
      </c>
      <c r="B422" s="1">
        <v>46110</v>
      </c>
      <c r="C422" t="s">
        <v>162</v>
      </c>
      <c r="D422" t="s">
        <v>33</v>
      </c>
      <c r="E422" t="s">
        <v>34</v>
      </c>
      <c r="F422" t="s">
        <v>35</v>
      </c>
      <c r="G422">
        <v>2</v>
      </c>
      <c r="H422">
        <v>10.4</v>
      </c>
      <c r="I422" t="s">
        <v>37</v>
      </c>
      <c r="J422" t="s">
        <v>191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83</v>
      </c>
      <c r="R422" t="s">
        <v>83</v>
      </c>
      <c r="S422" t="s">
        <v>83</v>
      </c>
      <c r="T422" t="str">
        <f>_xlfn.XLOOKUP(A422,MI_Match_Analysis!$A$2:$A$8,MI_Match_Analysis!$F$2:$F$8,"Not Found")</f>
        <v>Win</v>
      </c>
    </row>
    <row r="423" spans="1:20" x14ac:dyDescent="0.3">
      <c r="A423">
        <v>2</v>
      </c>
      <c r="B423" s="1">
        <v>46110</v>
      </c>
      <c r="C423" t="s">
        <v>162</v>
      </c>
      <c r="D423" t="s">
        <v>33</v>
      </c>
      <c r="E423" t="s">
        <v>34</v>
      </c>
      <c r="F423" t="s">
        <v>35</v>
      </c>
      <c r="G423">
        <v>2</v>
      </c>
      <c r="H423">
        <v>10.5</v>
      </c>
      <c r="I423" t="s">
        <v>190</v>
      </c>
      <c r="J423" t="s">
        <v>191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83</v>
      </c>
      <c r="R423" t="s">
        <v>83</v>
      </c>
      <c r="S423" t="s">
        <v>83</v>
      </c>
      <c r="T423" t="str">
        <f>_xlfn.XLOOKUP(A423,MI_Match_Analysis!$A$2:$A$8,MI_Match_Analysis!$F$2:$F$8,"Not Found")</f>
        <v>Win</v>
      </c>
    </row>
    <row r="424" spans="1:20" x14ac:dyDescent="0.3">
      <c r="A424">
        <v>2</v>
      </c>
      <c r="B424" s="1">
        <v>46110</v>
      </c>
      <c r="C424" t="s">
        <v>162</v>
      </c>
      <c r="D424" t="s">
        <v>33</v>
      </c>
      <c r="E424" t="s">
        <v>34</v>
      </c>
      <c r="F424" t="s">
        <v>35</v>
      </c>
      <c r="G424">
        <v>2</v>
      </c>
      <c r="H424">
        <v>10.6</v>
      </c>
      <c r="I424" t="s">
        <v>37</v>
      </c>
      <c r="J424" t="s">
        <v>191</v>
      </c>
      <c r="K424">
        <v>4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83</v>
      </c>
      <c r="R424" t="s">
        <v>83</v>
      </c>
      <c r="S424" t="s">
        <v>83</v>
      </c>
      <c r="T424" t="str">
        <f>_xlfn.XLOOKUP(A424,MI_Match_Analysis!$A$2:$A$8,MI_Match_Analysis!$F$2:$F$8,"Not Found")</f>
        <v>Win</v>
      </c>
    </row>
    <row r="425" spans="1:20" x14ac:dyDescent="0.3">
      <c r="A425">
        <v>2</v>
      </c>
      <c r="B425" s="1">
        <v>46110</v>
      </c>
      <c r="C425" t="s">
        <v>162</v>
      </c>
      <c r="D425" t="s">
        <v>33</v>
      </c>
      <c r="E425" t="s">
        <v>34</v>
      </c>
      <c r="F425" t="s">
        <v>35</v>
      </c>
      <c r="G425">
        <v>2</v>
      </c>
      <c r="H425">
        <v>11.1</v>
      </c>
      <c r="I425" t="s">
        <v>190</v>
      </c>
      <c r="J425" t="s">
        <v>189</v>
      </c>
      <c r="K425">
        <v>4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83</v>
      </c>
      <c r="R425" t="s">
        <v>83</v>
      </c>
      <c r="S425" t="s">
        <v>83</v>
      </c>
      <c r="T425" t="str">
        <f>_xlfn.XLOOKUP(A425,MI_Match_Analysis!$A$2:$A$8,MI_Match_Analysis!$F$2:$F$8,"Not Found")</f>
        <v>Win</v>
      </c>
    </row>
    <row r="426" spans="1:20" x14ac:dyDescent="0.3">
      <c r="A426">
        <v>2</v>
      </c>
      <c r="B426" s="1">
        <v>46110</v>
      </c>
      <c r="C426" t="s">
        <v>162</v>
      </c>
      <c r="D426" t="s">
        <v>33</v>
      </c>
      <c r="E426" t="s">
        <v>34</v>
      </c>
      <c r="F426" t="s">
        <v>35</v>
      </c>
      <c r="G426">
        <v>2</v>
      </c>
      <c r="H426">
        <v>11.2</v>
      </c>
      <c r="I426" t="s">
        <v>190</v>
      </c>
      <c r="J426" t="s">
        <v>189</v>
      </c>
      <c r="K426">
        <v>6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83</v>
      </c>
      <c r="R426" t="s">
        <v>83</v>
      </c>
      <c r="S426" t="s">
        <v>83</v>
      </c>
      <c r="T426" t="str">
        <f>_xlfn.XLOOKUP(A426,MI_Match_Analysis!$A$2:$A$8,MI_Match_Analysis!$F$2:$F$8,"Not Found")</f>
        <v>Win</v>
      </c>
    </row>
    <row r="427" spans="1:20" x14ac:dyDescent="0.3">
      <c r="A427">
        <v>2</v>
      </c>
      <c r="B427" s="1">
        <v>46110</v>
      </c>
      <c r="C427" t="s">
        <v>162</v>
      </c>
      <c r="D427" t="s">
        <v>33</v>
      </c>
      <c r="E427" t="s">
        <v>34</v>
      </c>
      <c r="F427" t="s">
        <v>35</v>
      </c>
      <c r="G427">
        <v>2</v>
      </c>
      <c r="H427">
        <v>11.3</v>
      </c>
      <c r="I427" t="s">
        <v>190</v>
      </c>
      <c r="J427" t="s">
        <v>189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83</v>
      </c>
      <c r="R427" t="s">
        <v>83</v>
      </c>
      <c r="S427" t="s">
        <v>83</v>
      </c>
      <c r="T427" t="str">
        <f>_xlfn.XLOOKUP(A427,MI_Match_Analysis!$A$2:$A$8,MI_Match_Analysis!$F$2:$F$8,"Not Found")</f>
        <v>Win</v>
      </c>
    </row>
    <row r="428" spans="1:20" x14ac:dyDescent="0.3">
      <c r="A428">
        <v>2</v>
      </c>
      <c r="B428" s="1">
        <v>46110</v>
      </c>
      <c r="C428" t="s">
        <v>162</v>
      </c>
      <c r="D428" t="s">
        <v>33</v>
      </c>
      <c r="E428" t="s">
        <v>34</v>
      </c>
      <c r="F428" t="s">
        <v>35</v>
      </c>
      <c r="G428">
        <v>2</v>
      </c>
      <c r="H428">
        <v>11.4</v>
      </c>
      <c r="I428" t="s">
        <v>37</v>
      </c>
      <c r="J428" t="s">
        <v>189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83</v>
      </c>
      <c r="R428" t="s">
        <v>83</v>
      </c>
      <c r="S428" t="s">
        <v>83</v>
      </c>
      <c r="T428" t="str">
        <f>_xlfn.XLOOKUP(A428,MI_Match_Analysis!$A$2:$A$8,MI_Match_Analysis!$F$2:$F$8,"Not Found")</f>
        <v>Win</v>
      </c>
    </row>
    <row r="429" spans="1:20" x14ac:dyDescent="0.3">
      <c r="A429">
        <v>2</v>
      </c>
      <c r="B429" s="1">
        <v>46110</v>
      </c>
      <c r="C429" t="s">
        <v>162</v>
      </c>
      <c r="D429" t="s">
        <v>33</v>
      </c>
      <c r="E429" t="s">
        <v>34</v>
      </c>
      <c r="F429" t="s">
        <v>35</v>
      </c>
      <c r="G429">
        <v>2</v>
      </c>
      <c r="H429">
        <v>11.5</v>
      </c>
      <c r="I429" t="s">
        <v>190</v>
      </c>
      <c r="J429" t="s">
        <v>189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165</v>
      </c>
      <c r="R429" t="s">
        <v>190</v>
      </c>
      <c r="S429" t="s">
        <v>90</v>
      </c>
      <c r="T429" t="str">
        <f>_xlfn.XLOOKUP(A429,MI_Match_Analysis!$A$2:$A$8,MI_Match_Analysis!$F$2:$F$8,"Not Found")</f>
        <v>Win</v>
      </c>
    </row>
    <row r="430" spans="1:20" x14ac:dyDescent="0.3">
      <c r="A430">
        <v>2</v>
      </c>
      <c r="B430" s="1">
        <v>46110</v>
      </c>
      <c r="C430" t="s">
        <v>162</v>
      </c>
      <c r="D430" t="s">
        <v>33</v>
      </c>
      <c r="E430" t="s">
        <v>34</v>
      </c>
      <c r="F430" t="s">
        <v>35</v>
      </c>
      <c r="G430">
        <v>2</v>
      </c>
      <c r="H430">
        <v>11.5</v>
      </c>
      <c r="I430" t="s">
        <v>190</v>
      </c>
      <c r="J430" t="s">
        <v>189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0</v>
      </c>
      <c r="Q430" t="s">
        <v>83</v>
      </c>
      <c r="R430" t="s">
        <v>83</v>
      </c>
      <c r="S430" t="s">
        <v>83</v>
      </c>
      <c r="T430" t="str">
        <f>_xlfn.XLOOKUP(A430,MI_Match_Analysis!$A$2:$A$8,MI_Match_Analysis!$F$2:$F$8,"Not Found")</f>
        <v>Win</v>
      </c>
    </row>
    <row r="431" spans="1:20" x14ac:dyDescent="0.3">
      <c r="A431">
        <v>2</v>
      </c>
      <c r="B431" s="1">
        <v>46110</v>
      </c>
      <c r="C431" t="s">
        <v>162</v>
      </c>
      <c r="D431" t="s">
        <v>33</v>
      </c>
      <c r="E431" t="s">
        <v>34</v>
      </c>
      <c r="F431" t="s">
        <v>35</v>
      </c>
      <c r="G431">
        <v>2</v>
      </c>
      <c r="H431">
        <v>11.6</v>
      </c>
      <c r="I431" t="s">
        <v>194</v>
      </c>
      <c r="J431" t="s">
        <v>189</v>
      </c>
      <c r="K431">
        <v>4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83</v>
      </c>
      <c r="R431" t="s">
        <v>83</v>
      </c>
      <c r="S431" t="s">
        <v>83</v>
      </c>
      <c r="T431" t="str">
        <f>_xlfn.XLOOKUP(A431,MI_Match_Analysis!$A$2:$A$8,MI_Match_Analysis!$F$2:$F$8,"Not Found")</f>
        <v>Win</v>
      </c>
    </row>
    <row r="432" spans="1:20" x14ac:dyDescent="0.3">
      <c r="A432">
        <v>2</v>
      </c>
      <c r="B432" s="1">
        <v>46110</v>
      </c>
      <c r="C432" t="s">
        <v>162</v>
      </c>
      <c r="D432" t="s">
        <v>33</v>
      </c>
      <c r="E432" t="s">
        <v>34</v>
      </c>
      <c r="F432" t="s">
        <v>35</v>
      </c>
      <c r="G432">
        <v>2</v>
      </c>
      <c r="H432">
        <v>12.1</v>
      </c>
      <c r="I432" t="s">
        <v>37</v>
      </c>
      <c r="J432" t="s">
        <v>90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83</v>
      </c>
      <c r="R432" t="s">
        <v>83</v>
      </c>
      <c r="S432" t="s">
        <v>83</v>
      </c>
      <c r="T432" t="str">
        <f>_xlfn.XLOOKUP(A432,MI_Match_Analysis!$A$2:$A$8,MI_Match_Analysis!$F$2:$F$8,"Not Found")</f>
        <v>Win</v>
      </c>
    </row>
    <row r="433" spans="1:20" x14ac:dyDescent="0.3">
      <c r="A433">
        <v>2</v>
      </c>
      <c r="B433" s="1">
        <v>46110</v>
      </c>
      <c r="C433" t="s">
        <v>162</v>
      </c>
      <c r="D433" t="s">
        <v>33</v>
      </c>
      <c r="E433" t="s">
        <v>34</v>
      </c>
      <c r="F433" t="s">
        <v>35</v>
      </c>
      <c r="G433">
        <v>2</v>
      </c>
      <c r="H433">
        <v>12.2</v>
      </c>
      <c r="I433" t="s">
        <v>37</v>
      </c>
      <c r="J433" t="s">
        <v>90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83</v>
      </c>
      <c r="R433" t="s">
        <v>83</v>
      </c>
      <c r="S433" t="s">
        <v>83</v>
      </c>
      <c r="T433" t="str">
        <f>_xlfn.XLOOKUP(A433,MI_Match_Analysis!$A$2:$A$8,MI_Match_Analysis!$F$2:$F$8,"Not Found")</f>
        <v>Win</v>
      </c>
    </row>
    <row r="434" spans="1:20" x14ac:dyDescent="0.3">
      <c r="A434">
        <v>2</v>
      </c>
      <c r="B434" s="1">
        <v>46110</v>
      </c>
      <c r="C434" t="s">
        <v>162</v>
      </c>
      <c r="D434" t="s">
        <v>33</v>
      </c>
      <c r="E434" t="s">
        <v>34</v>
      </c>
      <c r="F434" t="s">
        <v>35</v>
      </c>
      <c r="G434">
        <v>2</v>
      </c>
      <c r="H434">
        <v>12.3</v>
      </c>
      <c r="I434" t="s">
        <v>194</v>
      </c>
      <c r="J434" t="s">
        <v>90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83</v>
      </c>
      <c r="R434" t="s">
        <v>83</v>
      </c>
      <c r="S434" t="s">
        <v>83</v>
      </c>
      <c r="T434" t="str">
        <f>_xlfn.XLOOKUP(A434,MI_Match_Analysis!$A$2:$A$8,MI_Match_Analysis!$F$2:$F$8,"Not Found")</f>
        <v>Win</v>
      </c>
    </row>
    <row r="435" spans="1:20" x14ac:dyDescent="0.3">
      <c r="A435">
        <v>2</v>
      </c>
      <c r="B435" s="1">
        <v>46110</v>
      </c>
      <c r="C435" t="s">
        <v>162</v>
      </c>
      <c r="D435" t="s">
        <v>33</v>
      </c>
      <c r="E435" t="s">
        <v>34</v>
      </c>
      <c r="F435" t="s">
        <v>35</v>
      </c>
      <c r="G435">
        <v>2</v>
      </c>
      <c r="H435">
        <v>12.4</v>
      </c>
      <c r="I435" t="s">
        <v>37</v>
      </c>
      <c r="J435" t="s">
        <v>90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83</v>
      </c>
      <c r="R435" t="s">
        <v>83</v>
      </c>
      <c r="S435" t="s">
        <v>83</v>
      </c>
      <c r="T435" t="str">
        <f>_xlfn.XLOOKUP(A435,MI_Match_Analysis!$A$2:$A$8,MI_Match_Analysis!$F$2:$F$8,"Not Found")</f>
        <v>Win</v>
      </c>
    </row>
    <row r="436" spans="1:20" x14ac:dyDescent="0.3">
      <c r="A436">
        <v>2</v>
      </c>
      <c r="B436" s="1">
        <v>46110</v>
      </c>
      <c r="C436" t="s">
        <v>162</v>
      </c>
      <c r="D436" t="s">
        <v>33</v>
      </c>
      <c r="E436" t="s">
        <v>34</v>
      </c>
      <c r="F436" t="s">
        <v>35</v>
      </c>
      <c r="G436">
        <v>2</v>
      </c>
      <c r="H436">
        <v>12.5</v>
      </c>
      <c r="I436" t="s">
        <v>194</v>
      </c>
      <c r="J436" t="s">
        <v>90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 t="s">
        <v>83</v>
      </c>
      <c r="R436" t="s">
        <v>83</v>
      </c>
      <c r="S436" t="s">
        <v>83</v>
      </c>
      <c r="T436" t="str">
        <f>_xlfn.XLOOKUP(A436,MI_Match_Analysis!$A$2:$A$8,MI_Match_Analysis!$F$2:$F$8,"Not Found")</f>
        <v>Win</v>
      </c>
    </row>
    <row r="437" spans="1:20" x14ac:dyDescent="0.3">
      <c r="A437">
        <v>2</v>
      </c>
      <c r="B437" s="1">
        <v>46110</v>
      </c>
      <c r="C437" t="s">
        <v>162</v>
      </c>
      <c r="D437" t="s">
        <v>33</v>
      </c>
      <c r="E437" t="s">
        <v>34</v>
      </c>
      <c r="F437" t="s">
        <v>35</v>
      </c>
      <c r="G437">
        <v>2</v>
      </c>
      <c r="H437">
        <v>12.5</v>
      </c>
      <c r="I437" t="s">
        <v>194</v>
      </c>
      <c r="J437" t="s">
        <v>90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83</v>
      </c>
      <c r="R437" t="s">
        <v>83</v>
      </c>
      <c r="S437" t="s">
        <v>83</v>
      </c>
      <c r="T437" t="str">
        <f>_xlfn.XLOOKUP(A437,MI_Match_Analysis!$A$2:$A$8,MI_Match_Analysis!$F$2:$F$8,"Not Found")</f>
        <v>Win</v>
      </c>
    </row>
    <row r="438" spans="1:20" x14ac:dyDescent="0.3">
      <c r="A438">
        <v>2</v>
      </c>
      <c r="B438" s="1">
        <v>46110</v>
      </c>
      <c r="C438" t="s">
        <v>162</v>
      </c>
      <c r="D438" t="s">
        <v>33</v>
      </c>
      <c r="E438" t="s">
        <v>34</v>
      </c>
      <c r="F438" t="s">
        <v>35</v>
      </c>
      <c r="G438">
        <v>2</v>
      </c>
      <c r="H438">
        <v>12.6</v>
      </c>
      <c r="I438" t="s">
        <v>37</v>
      </c>
      <c r="J438" t="s">
        <v>90</v>
      </c>
      <c r="K438">
        <v>6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83</v>
      </c>
      <c r="R438" t="s">
        <v>83</v>
      </c>
      <c r="S438" t="s">
        <v>83</v>
      </c>
      <c r="T438" t="str">
        <f>_xlfn.XLOOKUP(A438,MI_Match_Analysis!$A$2:$A$8,MI_Match_Analysis!$F$2:$F$8,"Not Found")</f>
        <v>Win</v>
      </c>
    </row>
    <row r="439" spans="1:20" x14ac:dyDescent="0.3">
      <c r="A439">
        <v>2</v>
      </c>
      <c r="B439" s="1">
        <v>46110</v>
      </c>
      <c r="C439" t="s">
        <v>162</v>
      </c>
      <c r="D439" t="s">
        <v>33</v>
      </c>
      <c r="E439" t="s">
        <v>34</v>
      </c>
      <c r="F439" t="s">
        <v>35</v>
      </c>
      <c r="G439">
        <v>2</v>
      </c>
      <c r="H439">
        <v>13.1</v>
      </c>
      <c r="I439" t="s">
        <v>194</v>
      </c>
      <c r="J439" t="s">
        <v>191</v>
      </c>
      <c r="K439">
        <v>4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83</v>
      </c>
      <c r="R439" t="s">
        <v>83</v>
      </c>
      <c r="S439" t="s">
        <v>83</v>
      </c>
      <c r="T439" t="str">
        <f>_xlfn.XLOOKUP(A439,MI_Match_Analysis!$A$2:$A$8,MI_Match_Analysis!$F$2:$F$8,"Not Found")</f>
        <v>Win</v>
      </c>
    </row>
    <row r="440" spans="1:20" x14ac:dyDescent="0.3">
      <c r="A440">
        <v>2</v>
      </c>
      <c r="B440" s="1">
        <v>46110</v>
      </c>
      <c r="C440" t="s">
        <v>162</v>
      </c>
      <c r="D440" t="s">
        <v>33</v>
      </c>
      <c r="E440" t="s">
        <v>34</v>
      </c>
      <c r="F440" t="s">
        <v>35</v>
      </c>
      <c r="G440">
        <v>2</v>
      </c>
      <c r="H440">
        <v>13.2</v>
      </c>
      <c r="I440" t="s">
        <v>194</v>
      </c>
      <c r="J440" t="s">
        <v>191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83</v>
      </c>
      <c r="R440" t="s">
        <v>83</v>
      </c>
      <c r="S440" t="s">
        <v>83</v>
      </c>
      <c r="T440" t="str">
        <f>_xlfn.XLOOKUP(A440,MI_Match_Analysis!$A$2:$A$8,MI_Match_Analysis!$F$2:$F$8,"Not Found")</f>
        <v>Win</v>
      </c>
    </row>
    <row r="441" spans="1:20" x14ac:dyDescent="0.3">
      <c r="A441">
        <v>2</v>
      </c>
      <c r="B441" s="1">
        <v>46110</v>
      </c>
      <c r="C441" t="s">
        <v>162</v>
      </c>
      <c r="D441" t="s">
        <v>33</v>
      </c>
      <c r="E441" t="s">
        <v>34</v>
      </c>
      <c r="F441" t="s">
        <v>35</v>
      </c>
      <c r="G441">
        <v>2</v>
      </c>
      <c r="H441">
        <v>13.3</v>
      </c>
      <c r="I441" t="s">
        <v>37</v>
      </c>
      <c r="J441" t="s">
        <v>191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83</v>
      </c>
      <c r="R441" t="s">
        <v>83</v>
      </c>
      <c r="S441" t="s">
        <v>83</v>
      </c>
      <c r="T441" t="str">
        <f>_xlfn.XLOOKUP(A441,MI_Match_Analysis!$A$2:$A$8,MI_Match_Analysis!$F$2:$F$8,"Not Found")</f>
        <v>Win</v>
      </c>
    </row>
    <row r="442" spans="1:20" x14ac:dyDescent="0.3">
      <c r="A442">
        <v>2</v>
      </c>
      <c r="B442" s="1">
        <v>46110</v>
      </c>
      <c r="C442" t="s">
        <v>162</v>
      </c>
      <c r="D442" t="s">
        <v>33</v>
      </c>
      <c r="E442" t="s">
        <v>34</v>
      </c>
      <c r="F442" t="s">
        <v>35</v>
      </c>
      <c r="G442">
        <v>2</v>
      </c>
      <c r="H442">
        <v>13.4</v>
      </c>
      <c r="I442" t="s">
        <v>194</v>
      </c>
      <c r="J442" t="s">
        <v>191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83</v>
      </c>
      <c r="R442" t="s">
        <v>83</v>
      </c>
      <c r="S442" t="s">
        <v>83</v>
      </c>
      <c r="T442" t="str">
        <f>_xlfn.XLOOKUP(A442,MI_Match_Analysis!$A$2:$A$8,MI_Match_Analysis!$F$2:$F$8,"Not Found")</f>
        <v>Win</v>
      </c>
    </row>
    <row r="443" spans="1:20" x14ac:dyDescent="0.3">
      <c r="A443">
        <v>2</v>
      </c>
      <c r="B443" s="1">
        <v>46110</v>
      </c>
      <c r="C443" t="s">
        <v>162</v>
      </c>
      <c r="D443" t="s">
        <v>33</v>
      </c>
      <c r="E443" t="s">
        <v>34</v>
      </c>
      <c r="F443" t="s">
        <v>35</v>
      </c>
      <c r="G443">
        <v>2</v>
      </c>
      <c r="H443">
        <v>13.5</v>
      </c>
      <c r="I443" t="s">
        <v>37</v>
      </c>
      <c r="J443" t="s">
        <v>191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83</v>
      </c>
      <c r="R443" t="s">
        <v>83</v>
      </c>
      <c r="S443" t="s">
        <v>83</v>
      </c>
      <c r="T443" t="str">
        <f>_xlfn.XLOOKUP(A443,MI_Match_Analysis!$A$2:$A$8,MI_Match_Analysis!$F$2:$F$8,"Not Found")</f>
        <v>Win</v>
      </c>
    </row>
    <row r="444" spans="1:20" x14ac:dyDescent="0.3">
      <c r="A444">
        <v>2</v>
      </c>
      <c r="B444" s="1">
        <v>46110</v>
      </c>
      <c r="C444" t="s">
        <v>162</v>
      </c>
      <c r="D444" t="s">
        <v>33</v>
      </c>
      <c r="E444" t="s">
        <v>34</v>
      </c>
      <c r="F444" t="s">
        <v>35</v>
      </c>
      <c r="G444">
        <v>2</v>
      </c>
      <c r="H444">
        <v>13.5</v>
      </c>
      <c r="I444" t="s">
        <v>37</v>
      </c>
      <c r="J444" t="s">
        <v>191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0</v>
      </c>
      <c r="Q444" t="s">
        <v>83</v>
      </c>
      <c r="R444" t="s">
        <v>83</v>
      </c>
      <c r="S444" t="s">
        <v>83</v>
      </c>
      <c r="T444" t="str">
        <f>_xlfn.XLOOKUP(A444,MI_Match_Analysis!$A$2:$A$8,MI_Match_Analysis!$F$2:$F$8,"Not Found")</f>
        <v>Win</v>
      </c>
    </row>
    <row r="445" spans="1:20" x14ac:dyDescent="0.3">
      <c r="A445">
        <v>2</v>
      </c>
      <c r="B445" s="1">
        <v>46110</v>
      </c>
      <c r="C445" t="s">
        <v>162</v>
      </c>
      <c r="D445" t="s">
        <v>33</v>
      </c>
      <c r="E445" t="s">
        <v>34</v>
      </c>
      <c r="F445" t="s">
        <v>35</v>
      </c>
      <c r="G445">
        <v>2</v>
      </c>
      <c r="H445">
        <v>13.6</v>
      </c>
      <c r="I445" t="s">
        <v>37</v>
      </c>
      <c r="J445" t="s">
        <v>191</v>
      </c>
      <c r="K445">
        <v>4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83</v>
      </c>
      <c r="R445" t="s">
        <v>83</v>
      </c>
      <c r="S445" t="s">
        <v>83</v>
      </c>
      <c r="T445" t="str">
        <f>_xlfn.XLOOKUP(A445,MI_Match_Analysis!$A$2:$A$8,MI_Match_Analysis!$F$2:$F$8,"Not Found")</f>
        <v>Win</v>
      </c>
    </row>
    <row r="446" spans="1:20" x14ac:dyDescent="0.3">
      <c r="A446">
        <v>2</v>
      </c>
      <c r="B446" s="1">
        <v>46110</v>
      </c>
      <c r="C446" t="s">
        <v>162</v>
      </c>
      <c r="D446" t="s">
        <v>33</v>
      </c>
      <c r="E446" t="s">
        <v>34</v>
      </c>
      <c r="F446" t="s">
        <v>35</v>
      </c>
      <c r="G446">
        <v>2</v>
      </c>
      <c r="H446">
        <v>14.1</v>
      </c>
      <c r="I446" t="s">
        <v>194</v>
      </c>
      <c r="J446" t="s">
        <v>192</v>
      </c>
      <c r="K446">
        <v>4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83</v>
      </c>
      <c r="R446" t="s">
        <v>83</v>
      </c>
      <c r="S446" t="s">
        <v>83</v>
      </c>
      <c r="T446" t="str">
        <f>_xlfn.XLOOKUP(A446,MI_Match_Analysis!$A$2:$A$8,MI_Match_Analysis!$F$2:$F$8,"Not Found")</f>
        <v>Win</v>
      </c>
    </row>
    <row r="447" spans="1:20" x14ac:dyDescent="0.3">
      <c r="A447">
        <v>2</v>
      </c>
      <c r="B447" s="1">
        <v>46110</v>
      </c>
      <c r="C447" t="s">
        <v>162</v>
      </c>
      <c r="D447" t="s">
        <v>33</v>
      </c>
      <c r="E447" t="s">
        <v>34</v>
      </c>
      <c r="F447" t="s">
        <v>35</v>
      </c>
      <c r="G447">
        <v>2</v>
      </c>
      <c r="H447">
        <v>14.2</v>
      </c>
      <c r="I447" t="s">
        <v>194</v>
      </c>
      <c r="J447" t="s">
        <v>192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165</v>
      </c>
      <c r="R447" t="s">
        <v>194</v>
      </c>
      <c r="S447" t="s">
        <v>122</v>
      </c>
      <c r="T447" t="str">
        <f>_xlfn.XLOOKUP(A447,MI_Match_Analysis!$A$2:$A$8,MI_Match_Analysis!$F$2:$F$8,"Not Found")</f>
        <v>Win</v>
      </c>
    </row>
    <row r="448" spans="1:20" x14ac:dyDescent="0.3">
      <c r="A448">
        <v>2</v>
      </c>
      <c r="B448" s="1">
        <v>46110</v>
      </c>
      <c r="C448" t="s">
        <v>162</v>
      </c>
      <c r="D448" t="s">
        <v>33</v>
      </c>
      <c r="E448" t="s">
        <v>34</v>
      </c>
      <c r="F448" t="s">
        <v>35</v>
      </c>
      <c r="G448">
        <v>2</v>
      </c>
      <c r="H448">
        <v>14.3</v>
      </c>
      <c r="I448" t="s">
        <v>126</v>
      </c>
      <c r="J448" t="s">
        <v>192</v>
      </c>
      <c r="K448">
        <v>4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83</v>
      </c>
      <c r="R448" t="s">
        <v>83</v>
      </c>
      <c r="S448" t="s">
        <v>83</v>
      </c>
      <c r="T448" t="str">
        <f>_xlfn.XLOOKUP(A448,MI_Match_Analysis!$A$2:$A$8,MI_Match_Analysis!$F$2:$F$8,"Not Found")</f>
        <v>Win</v>
      </c>
    </row>
    <row r="449" spans="1:20" x14ac:dyDescent="0.3">
      <c r="A449">
        <v>2</v>
      </c>
      <c r="B449" s="1">
        <v>46110</v>
      </c>
      <c r="C449" t="s">
        <v>162</v>
      </c>
      <c r="D449" t="s">
        <v>33</v>
      </c>
      <c r="E449" t="s">
        <v>34</v>
      </c>
      <c r="F449" t="s">
        <v>35</v>
      </c>
      <c r="G449">
        <v>2</v>
      </c>
      <c r="H449">
        <v>14.4</v>
      </c>
      <c r="I449" t="s">
        <v>126</v>
      </c>
      <c r="J449" t="s">
        <v>192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83</v>
      </c>
      <c r="R449" t="s">
        <v>83</v>
      </c>
      <c r="S449" t="s">
        <v>83</v>
      </c>
      <c r="T449" t="str">
        <f>_xlfn.XLOOKUP(A449,MI_Match_Analysis!$A$2:$A$8,MI_Match_Analysis!$F$2:$F$8,"Not Found")</f>
        <v>Win</v>
      </c>
    </row>
    <row r="450" spans="1:20" x14ac:dyDescent="0.3">
      <c r="A450">
        <v>2</v>
      </c>
      <c r="B450" s="1">
        <v>46110</v>
      </c>
      <c r="C450" t="s">
        <v>162</v>
      </c>
      <c r="D450" t="s">
        <v>33</v>
      </c>
      <c r="E450" t="s">
        <v>34</v>
      </c>
      <c r="F450" t="s">
        <v>35</v>
      </c>
      <c r="G450">
        <v>2</v>
      </c>
      <c r="H450">
        <v>14.5</v>
      </c>
      <c r="I450" t="s">
        <v>126</v>
      </c>
      <c r="J450" t="s">
        <v>192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83</v>
      </c>
      <c r="R450" t="s">
        <v>83</v>
      </c>
      <c r="S450" t="s">
        <v>83</v>
      </c>
      <c r="T450" t="str">
        <f>_xlfn.XLOOKUP(A450,MI_Match_Analysis!$A$2:$A$8,MI_Match_Analysis!$F$2:$F$8,"Not Found")</f>
        <v>Win</v>
      </c>
    </row>
    <row r="451" spans="1:20" x14ac:dyDescent="0.3">
      <c r="A451">
        <v>2</v>
      </c>
      <c r="B451" s="1">
        <v>46110</v>
      </c>
      <c r="C451" t="s">
        <v>162</v>
      </c>
      <c r="D451" t="s">
        <v>33</v>
      </c>
      <c r="E451" t="s">
        <v>34</v>
      </c>
      <c r="F451" t="s">
        <v>35</v>
      </c>
      <c r="G451">
        <v>2</v>
      </c>
      <c r="H451">
        <v>14.6</v>
      </c>
      <c r="I451" t="s">
        <v>126</v>
      </c>
      <c r="J451" t="s">
        <v>192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83</v>
      </c>
      <c r="R451" t="s">
        <v>83</v>
      </c>
      <c r="S451" t="s">
        <v>83</v>
      </c>
      <c r="T451" t="str">
        <f>_xlfn.XLOOKUP(A451,MI_Match_Analysis!$A$2:$A$8,MI_Match_Analysis!$F$2:$F$8,"Not Found")</f>
        <v>Win</v>
      </c>
    </row>
    <row r="452" spans="1:20" x14ac:dyDescent="0.3">
      <c r="A452">
        <v>2</v>
      </c>
      <c r="B452" s="1">
        <v>46110</v>
      </c>
      <c r="C452" t="s">
        <v>162</v>
      </c>
      <c r="D452" t="s">
        <v>33</v>
      </c>
      <c r="E452" t="s">
        <v>34</v>
      </c>
      <c r="F452" t="s">
        <v>35</v>
      </c>
      <c r="G452">
        <v>2</v>
      </c>
      <c r="H452">
        <v>15.1</v>
      </c>
      <c r="I452" t="s">
        <v>37</v>
      </c>
      <c r="J452" t="s">
        <v>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83</v>
      </c>
      <c r="R452" t="s">
        <v>83</v>
      </c>
      <c r="S452" t="s">
        <v>83</v>
      </c>
      <c r="T452" t="str">
        <f>_xlfn.XLOOKUP(A452,MI_Match_Analysis!$A$2:$A$8,MI_Match_Analysis!$F$2:$F$8,"Not Found")</f>
        <v>Win</v>
      </c>
    </row>
    <row r="453" spans="1:20" x14ac:dyDescent="0.3">
      <c r="A453">
        <v>2</v>
      </c>
      <c r="B453" s="1">
        <v>46110</v>
      </c>
      <c r="C453" t="s">
        <v>162</v>
      </c>
      <c r="D453" t="s">
        <v>33</v>
      </c>
      <c r="E453" t="s">
        <v>34</v>
      </c>
      <c r="F453" t="s">
        <v>35</v>
      </c>
      <c r="G453">
        <v>2</v>
      </c>
      <c r="H453">
        <v>15.2</v>
      </c>
      <c r="I453" t="s">
        <v>37</v>
      </c>
      <c r="J453" t="s">
        <v>61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195</v>
      </c>
      <c r="R453" t="s">
        <v>37</v>
      </c>
      <c r="S453" t="s">
        <v>90</v>
      </c>
      <c r="T453" t="str">
        <f>_xlfn.XLOOKUP(A453,MI_Match_Analysis!$A$2:$A$8,MI_Match_Analysis!$F$2:$F$8,"Not Found")</f>
        <v>Win</v>
      </c>
    </row>
    <row r="454" spans="1:20" x14ac:dyDescent="0.3">
      <c r="A454">
        <v>2</v>
      </c>
      <c r="B454" s="1">
        <v>46110</v>
      </c>
      <c r="C454" t="s">
        <v>162</v>
      </c>
      <c r="D454" t="s">
        <v>33</v>
      </c>
      <c r="E454" t="s">
        <v>34</v>
      </c>
      <c r="F454" t="s">
        <v>35</v>
      </c>
      <c r="G454">
        <v>2</v>
      </c>
      <c r="H454">
        <v>15.3</v>
      </c>
      <c r="I454" t="s">
        <v>126</v>
      </c>
      <c r="J454" t="s">
        <v>61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83</v>
      </c>
      <c r="R454" t="s">
        <v>83</v>
      </c>
      <c r="S454" t="s">
        <v>83</v>
      </c>
      <c r="T454" t="str">
        <f>_xlfn.XLOOKUP(A454,MI_Match_Analysis!$A$2:$A$8,MI_Match_Analysis!$F$2:$F$8,"Not Found")</f>
        <v>Win</v>
      </c>
    </row>
    <row r="455" spans="1:20" x14ac:dyDescent="0.3">
      <c r="A455">
        <v>2</v>
      </c>
      <c r="B455" s="1">
        <v>46110</v>
      </c>
      <c r="C455" t="s">
        <v>162</v>
      </c>
      <c r="D455" t="s">
        <v>33</v>
      </c>
      <c r="E455" t="s">
        <v>34</v>
      </c>
      <c r="F455" t="s">
        <v>35</v>
      </c>
      <c r="G455">
        <v>2</v>
      </c>
      <c r="H455">
        <v>15.4</v>
      </c>
      <c r="I455" t="s">
        <v>182</v>
      </c>
      <c r="J455" t="s">
        <v>61</v>
      </c>
      <c r="K455">
        <v>4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83</v>
      </c>
      <c r="R455" t="s">
        <v>83</v>
      </c>
      <c r="S455" t="s">
        <v>83</v>
      </c>
      <c r="T455" t="str">
        <f>_xlfn.XLOOKUP(A455,MI_Match_Analysis!$A$2:$A$8,MI_Match_Analysis!$F$2:$F$8,"Not Found")</f>
        <v>Win</v>
      </c>
    </row>
    <row r="456" spans="1:20" x14ac:dyDescent="0.3">
      <c r="A456">
        <v>2</v>
      </c>
      <c r="B456" s="1">
        <v>46110</v>
      </c>
      <c r="C456" t="s">
        <v>162</v>
      </c>
      <c r="D456" t="s">
        <v>33</v>
      </c>
      <c r="E456" t="s">
        <v>34</v>
      </c>
      <c r="F456" t="s">
        <v>35</v>
      </c>
      <c r="G456">
        <v>2</v>
      </c>
      <c r="H456">
        <v>15.5</v>
      </c>
      <c r="I456" t="s">
        <v>182</v>
      </c>
      <c r="J456" t="s">
        <v>61</v>
      </c>
      <c r="K456">
        <v>4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83</v>
      </c>
      <c r="R456" t="s">
        <v>83</v>
      </c>
      <c r="S456" t="s">
        <v>83</v>
      </c>
      <c r="T456" t="str">
        <f>_xlfn.XLOOKUP(A456,MI_Match_Analysis!$A$2:$A$8,MI_Match_Analysis!$F$2:$F$8,"Not Found")</f>
        <v>Win</v>
      </c>
    </row>
    <row r="457" spans="1:20" x14ac:dyDescent="0.3">
      <c r="A457">
        <v>2</v>
      </c>
      <c r="B457" s="1">
        <v>46110</v>
      </c>
      <c r="C457" t="s">
        <v>162</v>
      </c>
      <c r="D457" t="s">
        <v>33</v>
      </c>
      <c r="E457" t="s">
        <v>34</v>
      </c>
      <c r="F457" t="s">
        <v>35</v>
      </c>
      <c r="G457">
        <v>2</v>
      </c>
      <c r="H457">
        <v>15.6</v>
      </c>
      <c r="I457" t="s">
        <v>182</v>
      </c>
      <c r="J457" t="s">
        <v>61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83</v>
      </c>
      <c r="R457" t="s">
        <v>83</v>
      </c>
      <c r="S457" t="s">
        <v>83</v>
      </c>
      <c r="T457" t="str">
        <f>_xlfn.XLOOKUP(A457,MI_Match_Analysis!$A$2:$A$8,MI_Match_Analysis!$F$2:$F$8,"Not Found")</f>
        <v>Win</v>
      </c>
    </row>
    <row r="458" spans="1:20" x14ac:dyDescent="0.3">
      <c r="A458">
        <v>2</v>
      </c>
      <c r="B458" s="1">
        <v>46110</v>
      </c>
      <c r="C458" t="s">
        <v>162</v>
      </c>
      <c r="D458" t="s">
        <v>33</v>
      </c>
      <c r="E458" t="s">
        <v>34</v>
      </c>
      <c r="F458" t="s">
        <v>35</v>
      </c>
      <c r="G458">
        <v>2</v>
      </c>
      <c r="H458">
        <v>16.100000000000001</v>
      </c>
      <c r="I458" t="s">
        <v>126</v>
      </c>
      <c r="J458" t="s">
        <v>192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83</v>
      </c>
      <c r="R458" t="s">
        <v>83</v>
      </c>
      <c r="S458" t="s">
        <v>83</v>
      </c>
      <c r="T458" t="str">
        <f>_xlfn.XLOOKUP(A458,MI_Match_Analysis!$A$2:$A$8,MI_Match_Analysis!$F$2:$F$8,"Not Found")</f>
        <v>Win</v>
      </c>
    </row>
    <row r="459" spans="1:20" x14ac:dyDescent="0.3">
      <c r="A459">
        <v>2</v>
      </c>
      <c r="B459" s="1">
        <v>46110</v>
      </c>
      <c r="C459" t="s">
        <v>162</v>
      </c>
      <c r="D459" t="s">
        <v>33</v>
      </c>
      <c r="E459" t="s">
        <v>34</v>
      </c>
      <c r="F459" t="s">
        <v>35</v>
      </c>
      <c r="G459">
        <v>2</v>
      </c>
      <c r="H459">
        <v>16.2</v>
      </c>
      <c r="I459" t="s">
        <v>182</v>
      </c>
      <c r="J459" t="s">
        <v>192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83</v>
      </c>
      <c r="R459" t="s">
        <v>83</v>
      </c>
      <c r="S459" t="s">
        <v>83</v>
      </c>
      <c r="T459" t="str">
        <f>_xlfn.XLOOKUP(A459,MI_Match_Analysis!$A$2:$A$8,MI_Match_Analysis!$F$2:$F$8,"Not Found")</f>
        <v>Win</v>
      </c>
    </row>
    <row r="460" spans="1:20" x14ac:dyDescent="0.3">
      <c r="A460">
        <v>2</v>
      </c>
      <c r="B460" s="1">
        <v>46110</v>
      </c>
      <c r="C460" t="s">
        <v>162</v>
      </c>
      <c r="D460" t="s">
        <v>33</v>
      </c>
      <c r="E460" t="s">
        <v>34</v>
      </c>
      <c r="F460" t="s">
        <v>35</v>
      </c>
      <c r="G460">
        <v>2</v>
      </c>
      <c r="H460">
        <v>16.3</v>
      </c>
      <c r="I460" t="s">
        <v>126</v>
      </c>
      <c r="J460" t="s">
        <v>192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83</v>
      </c>
      <c r="R460" t="s">
        <v>83</v>
      </c>
      <c r="S460" t="s">
        <v>83</v>
      </c>
      <c r="T460" t="str">
        <f>_xlfn.XLOOKUP(A460,MI_Match_Analysis!$A$2:$A$8,MI_Match_Analysis!$F$2:$F$8,"Not Found")</f>
        <v>Win</v>
      </c>
    </row>
    <row r="461" spans="1:20" x14ac:dyDescent="0.3">
      <c r="A461">
        <v>2</v>
      </c>
      <c r="B461" s="1">
        <v>46110</v>
      </c>
      <c r="C461" t="s">
        <v>162</v>
      </c>
      <c r="D461" t="s">
        <v>33</v>
      </c>
      <c r="E461" t="s">
        <v>34</v>
      </c>
      <c r="F461" t="s">
        <v>35</v>
      </c>
      <c r="G461">
        <v>2</v>
      </c>
      <c r="H461">
        <v>16.399999999999999</v>
      </c>
      <c r="I461" t="s">
        <v>126</v>
      </c>
      <c r="J461" t="s">
        <v>192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0</v>
      </c>
      <c r="Q461" t="s">
        <v>83</v>
      </c>
      <c r="R461" t="s">
        <v>83</v>
      </c>
      <c r="S461" t="s">
        <v>83</v>
      </c>
      <c r="T461" t="str">
        <f>_xlfn.XLOOKUP(A461,MI_Match_Analysis!$A$2:$A$8,MI_Match_Analysis!$F$2:$F$8,"Not Found")</f>
        <v>Win</v>
      </c>
    </row>
    <row r="462" spans="1:20" x14ac:dyDescent="0.3">
      <c r="A462">
        <v>2</v>
      </c>
      <c r="B462" s="1">
        <v>46110</v>
      </c>
      <c r="C462" t="s">
        <v>162</v>
      </c>
      <c r="D462" t="s">
        <v>33</v>
      </c>
      <c r="E462" t="s">
        <v>34</v>
      </c>
      <c r="F462" t="s">
        <v>35</v>
      </c>
      <c r="G462">
        <v>2</v>
      </c>
      <c r="H462">
        <v>16.5</v>
      </c>
      <c r="I462" t="s">
        <v>182</v>
      </c>
      <c r="J462" t="s">
        <v>192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83</v>
      </c>
      <c r="R462" t="s">
        <v>83</v>
      </c>
      <c r="S462" t="s">
        <v>83</v>
      </c>
      <c r="T462" t="str">
        <f>_xlfn.XLOOKUP(A462,MI_Match_Analysis!$A$2:$A$8,MI_Match_Analysis!$F$2:$F$8,"Not Found")</f>
        <v>Win</v>
      </c>
    </row>
    <row r="463" spans="1:20" x14ac:dyDescent="0.3">
      <c r="A463">
        <v>2</v>
      </c>
      <c r="B463" s="1">
        <v>46110</v>
      </c>
      <c r="C463" t="s">
        <v>162</v>
      </c>
      <c r="D463" t="s">
        <v>33</v>
      </c>
      <c r="E463" t="s">
        <v>34</v>
      </c>
      <c r="F463" t="s">
        <v>35</v>
      </c>
      <c r="G463">
        <v>2</v>
      </c>
      <c r="H463">
        <v>16.600000000000001</v>
      </c>
      <c r="I463" t="s">
        <v>126</v>
      </c>
      <c r="J463" t="s">
        <v>192</v>
      </c>
      <c r="K463">
        <v>4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83</v>
      </c>
      <c r="R463" t="s">
        <v>83</v>
      </c>
      <c r="S463" t="s">
        <v>83</v>
      </c>
      <c r="T463" t="str">
        <f>_xlfn.XLOOKUP(A463,MI_Match_Analysis!$A$2:$A$8,MI_Match_Analysis!$F$2:$F$8,"Not Found")</f>
        <v>Win</v>
      </c>
    </row>
    <row r="464" spans="1:20" x14ac:dyDescent="0.3">
      <c r="A464">
        <v>2</v>
      </c>
      <c r="B464" s="1">
        <v>46110</v>
      </c>
      <c r="C464" t="s">
        <v>162</v>
      </c>
      <c r="D464" t="s">
        <v>33</v>
      </c>
      <c r="E464" t="s">
        <v>34</v>
      </c>
      <c r="F464" t="s">
        <v>35</v>
      </c>
      <c r="G464">
        <v>2</v>
      </c>
      <c r="H464">
        <v>17.100000000000001</v>
      </c>
      <c r="I464" t="s">
        <v>182</v>
      </c>
      <c r="J464" t="s">
        <v>189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83</v>
      </c>
      <c r="R464" t="s">
        <v>83</v>
      </c>
      <c r="S464" t="s">
        <v>83</v>
      </c>
      <c r="T464" t="str">
        <f>_xlfn.XLOOKUP(A464,MI_Match_Analysis!$A$2:$A$8,MI_Match_Analysis!$F$2:$F$8,"Not Found")</f>
        <v>Win</v>
      </c>
    </row>
    <row r="465" spans="1:20" x14ac:dyDescent="0.3">
      <c r="A465">
        <v>2</v>
      </c>
      <c r="B465" s="1">
        <v>46110</v>
      </c>
      <c r="C465" t="s">
        <v>162</v>
      </c>
      <c r="D465" t="s">
        <v>33</v>
      </c>
      <c r="E465" t="s">
        <v>34</v>
      </c>
      <c r="F465" t="s">
        <v>35</v>
      </c>
      <c r="G465">
        <v>2</v>
      </c>
      <c r="H465">
        <v>17.2</v>
      </c>
      <c r="I465" t="s">
        <v>182</v>
      </c>
      <c r="J465" t="s">
        <v>189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83</v>
      </c>
      <c r="R465" t="s">
        <v>83</v>
      </c>
      <c r="S465" t="s">
        <v>83</v>
      </c>
      <c r="T465" t="str">
        <f>_xlfn.XLOOKUP(A465,MI_Match_Analysis!$A$2:$A$8,MI_Match_Analysis!$F$2:$F$8,"Not Found")</f>
        <v>Win</v>
      </c>
    </row>
    <row r="466" spans="1:20" x14ac:dyDescent="0.3">
      <c r="A466">
        <v>2</v>
      </c>
      <c r="B466" s="1">
        <v>46110</v>
      </c>
      <c r="C466" t="s">
        <v>162</v>
      </c>
      <c r="D466" t="s">
        <v>33</v>
      </c>
      <c r="E466" t="s">
        <v>34</v>
      </c>
      <c r="F466" t="s">
        <v>35</v>
      </c>
      <c r="G466">
        <v>2</v>
      </c>
      <c r="H466">
        <v>17.3</v>
      </c>
      <c r="I466" t="s">
        <v>126</v>
      </c>
      <c r="J466" t="s">
        <v>189</v>
      </c>
      <c r="K466">
        <v>4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83</v>
      </c>
      <c r="R466" t="s">
        <v>83</v>
      </c>
      <c r="S466" t="s">
        <v>83</v>
      </c>
      <c r="T466" t="str">
        <f>_xlfn.XLOOKUP(A466,MI_Match_Analysis!$A$2:$A$8,MI_Match_Analysis!$F$2:$F$8,"Not Found")</f>
        <v>Win</v>
      </c>
    </row>
    <row r="467" spans="1:20" x14ac:dyDescent="0.3">
      <c r="A467">
        <v>2</v>
      </c>
      <c r="B467" s="1">
        <v>46110</v>
      </c>
      <c r="C467" t="s">
        <v>162</v>
      </c>
      <c r="D467" t="s">
        <v>33</v>
      </c>
      <c r="E467" t="s">
        <v>34</v>
      </c>
      <c r="F467" t="s">
        <v>35</v>
      </c>
      <c r="G467">
        <v>2</v>
      </c>
      <c r="H467">
        <v>17.399999999999999</v>
      </c>
      <c r="I467" t="s">
        <v>126</v>
      </c>
      <c r="J467" t="s">
        <v>189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83</v>
      </c>
      <c r="R467" t="s">
        <v>83</v>
      </c>
      <c r="S467" t="s">
        <v>83</v>
      </c>
      <c r="T467" t="str">
        <f>_xlfn.XLOOKUP(A467,MI_Match_Analysis!$A$2:$A$8,MI_Match_Analysis!$F$2:$F$8,"Not Found")</f>
        <v>Win</v>
      </c>
    </row>
    <row r="468" spans="1:20" x14ac:dyDescent="0.3">
      <c r="A468">
        <v>2</v>
      </c>
      <c r="B468" s="1">
        <v>46110</v>
      </c>
      <c r="C468" t="s">
        <v>162</v>
      </c>
      <c r="D468" t="s">
        <v>33</v>
      </c>
      <c r="E468" t="s">
        <v>34</v>
      </c>
      <c r="F468" t="s">
        <v>35</v>
      </c>
      <c r="G468">
        <v>2</v>
      </c>
      <c r="H468">
        <v>17.5</v>
      </c>
      <c r="I468" t="s">
        <v>182</v>
      </c>
      <c r="J468" t="s">
        <v>189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83</v>
      </c>
      <c r="R468" t="s">
        <v>83</v>
      </c>
      <c r="S468" t="s">
        <v>83</v>
      </c>
      <c r="T468" t="str">
        <f>_xlfn.XLOOKUP(A468,MI_Match_Analysis!$A$2:$A$8,MI_Match_Analysis!$F$2:$F$8,"Not Found")</f>
        <v>Win</v>
      </c>
    </row>
    <row r="469" spans="1:20" x14ac:dyDescent="0.3">
      <c r="A469">
        <v>2</v>
      </c>
      <c r="B469" s="1">
        <v>46110</v>
      </c>
      <c r="C469" t="s">
        <v>162</v>
      </c>
      <c r="D469" t="s">
        <v>33</v>
      </c>
      <c r="E469" t="s">
        <v>34</v>
      </c>
      <c r="F469" t="s">
        <v>35</v>
      </c>
      <c r="G469">
        <v>2</v>
      </c>
      <c r="H469">
        <v>17.600000000000001</v>
      </c>
      <c r="I469" t="s">
        <v>126</v>
      </c>
      <c r="J469" t="s">
        <v>189</v>
      </c>
      <c r="K469">
        <v>4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83</v>
      </c>
      <c r="R469" t="s">
        <v>83</v>
      </c>
      <c r="S469" t="s">
        <v>83</v>
      </c>
      <c r="T469" t="str">
        <f>_xlfn.XLOOKUP(A469,MI_Match_Analysis!$A$2:$A$8,MI_Match_Analysis!$F$2:$F$8,"Not Found")</f>
        <v>Win</v>
      </c>
    </row>
    <row r="470" spans="1:20" x14ac:dyDescent="0.3">
      <c r="A470">
        <v>2</v>
      </c>
      <c r="B470" s="1">
        <v>46110</v>
      </c>
      <c r="C470" t="s">
        <v>162</v>
      </c>
      <c r="D470" t="s">
        <v>33</v>
      </c>
      <c r="E470" t="s">
        <v>34</v>
      </c>
      <c r="F470" t="s">
        <v>35</v>
      </c>
      <c r="G470">
        <v>2</v>
      </c>
      <c r="H470">
        <v>18.100000000000001</v>
      </c>
      <c r="I470" t="s">
        <v>182</v>
      </c>
      <c r="J470" t="s">
        <v>193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83</v>
      </c>
      <c r="R470" t="s">
        <v>83</v>
      </c>
      <c r="S470" t="s">
        <v>83</v>
      </c>
      <c r="T470" t="str">
        <f>_xlfn.XLOOKUP(A470,MI_Match_Analysis!$A$2:$A$8,MI_Match_Analysis!$F$2:$F$8,"Not Found")</f>
        <v>Win</v>
      </c>
    </row>
    <row r="471" spans="1:20" x14ac:dyDescent="0.3">
      <c r="A471">
        <v>2</v>
      </c>
      <c r="B471" s="1">
        <v>46110</v>
      </c>
      <c r="C471" t="s">
        <v>162</v>
      </c>
      <c r="D471" t="s">
        <v>33</v>
      </c>
      <c r="E471" t="s">
        <v>34</v>
      </c>
      <c r="F471" t="s">
        <v>35</v>
      </c>
      <c r="G471">
        <v>2</v>
      </c>
      <c r="H471">
        <v>18.2</v>
      </c>
      <c r="I471" t="s">
        <v>126</v>
      </c>
      <c r="J471" t="s">
        <v>193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83</v>
      </c>
      <c r="R471" t="s">
        <v>83</v>
      </c>
      <c r="S471" t="s">
        <v>83</v>
      </c>
      <c r="T471" t="str">
        <f>_xlfn.XLOOKUP(A471,MI_Match_Analysis!$A$2:$A$8,MI_Match_Analysis!$F$2:$F$8,"Not Found")</f>
        <v>Win</v>
      </c>
    </row>
    <row r="472" spans="1:20" x14ac:dyDescent="0.3">
      <c r="A472">
        <v>2</v>
      </c>
      <c r="B472" s="1">
        <v>46110</v>
      </c>
      <c r="C472" t="s">
        <v>162</v>
      </c>
      <c r="D472" t="s">
        <v>33</v>
      </c>
      <c r="E472" t="s">
        <v>34</v>
      </c>
      <c r="F472" t="s">
        <v>35</v>
      </c>
      <c r="G472">
        <v>2</v>
      </c>
      <c r="H472">
        <v>18.3</v>
      </c>
      <c r="I472" t="s">
        <v>182</v>
      </c>
      <c r="J472" t="s">
        <v>193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83</v>
      </c>
      <c r="R472" t="s">
        <v>83</v>
      </c>
      <c r="S472" t="s">
        <v>83</v>
      </c>
      <c r="T472" t="str">
        <f>_xlfn.XLOOKUP(A472,MI_Match_Analysis!$A$2:$A$8,MI_Match_Analysis!$F$2:$F$8,"Not Found")</f>
        <v>Win</v>
      </c>
    </row>
    <row r="473" spans="1:20" x14ac:dyDescent="0.3">
      <c r="A473">
        <v>2</v>
      </c>
      <c r="B473" s="1">
        <v>46110</v>
      </c>
      <c r="C473" t="s">
        <v>162</v>
      </c>
      <c r="D473" t="s">
        <v>33</v>
      </c>
      <c r="E473" t="s">
        <v>34</v>
      </c>
      <c r="F473" t="s">
        <v>35</v>
      </c>
      <c r="G473">
        <v>2</v>
      </c>
      <c r="H473">
        <v>18.399999999999999</v>
      </c>
      <c r="I473" t="s">
        <v>126</v>
      </c>
      <c r="J473" t="s">
        <v>193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165</v>
      </c>
      <c r="R473" t="s">
        <v>126</v>
      </c>
      <c r="S473" t="s">
        <v>196</v>
      </c>
      <c r="T473" t="str">
        <f>_xlfn.XLOOKUP(A473,MI_Match_Analysis!$A$2:$A$8,MI_Match_Analysis!$F$2:$F$8,"Not Found")</f>
        <v>Win</v>
      </c>
    </row>
    <row r="474" spans="1:20" x14ac:dyDescent="0.3">
      <c r="A474">
        <v>2</v>
      </c>
      <c r="B474" s="1">
        <v>46110</v>
      </c>
      <c r="C474" t="s">
        <v>162</v>
      </c>
      <c r="D474" t="s">
        <v>33</v>
      </c>
      <c r="E474" t="s">
        <v>34</v>
      </c>
      <c r="F474" t="s">
        <v>35</v>
      </c>
      <c r="G474">
        <v>2</v>
      </c>
      <c r="H474">
        <v>18.5</v>
      </c>
      <c r="I474" t="s">
        <v>197</v>
      </c>
      <c r="J474" t="s">
        <v>193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83</v>
      </c>
      <c r="R474" t="s">
        <v>83</v>
      </c>
      <c r="S474" t="s">
        <v>83</v>
      </c>
      <c r="T474" t="str">
        <f>_xlfn.XLOOKUP(A474,MI_Match_Analysis!$A$2:$A$8,MI_Match_Analysis!$F$2:$F$8,"Not Found")</f>
        <v>Win</v>
      </c>
    </row>
    <row r="475" spans="1:20" x14ac:dyDescent="0.3">
      <c r="A475">
        <v>2</v>
      </c>
      <c r="B475" s="1">
        <v>46110</v>
      </c>
      <c r="C475" t="s">
        <v>162</v>
      </c>
      <c r="D475" t="s">
        <v>33</v>
      </c>
      <c r="E475" t="s">
        <v>34</v>
      </c>
      <c r="F475" t="s">
        <v>35</v>
      </c>
      <c r="G475">
        <v>2</v>
      </c>
      <c r="H475">
        <v>18.600000000000001</v>
      </c>
      <c r="I475" t="s">
        <v>182</v>
      </c>
      <c r="J475" t="s">
        <v>193</v>
      </c>
      <c r="K475">
        <v>4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83</v>
      </c>
      <c r="R475" t="s">
        <v>83</v>
      </c>
      <c r="S475" t="s">
        <v>83</v>
      </c>
      <c r="T475" t="str">
        <f>_xlfn.XLOOKUP(A475,MI_Match_Analysis!$A$2:$A$8,MI_Match_Analysis!$F$2:$F$8,"Not Found")</f>
        <v>Win</v>
      </c>
    </row>
    <row r="476" spans="1:20" x14ac:dyDescent="0.3">
      <c r="A476">
        <v>2</v>
      </c>
      <c r="B476" s="1">
        <v>46110</v>
      </c>
      <c r="C476" t="s">
        <v>162</v>
      </c>
      <c r="D476" t="s">
        <v>33</v>
      </c>
      <c r="E476" t="s">
        <v>34</v>
      </c>
      <c r="F476" t="s">
        <v>35</v>
      </c>
      <c r="G476">
        <v>2</v>
      </c>
      <c r="H476">
        <v>19.100000000000001</v>
      </c>
      <c r="I476" t="s">
        <v>197</v>
      </c>
      <c r="J476" t="s">
        <v>90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83</v>
      </c>
      <c r="R476" t="s">
        <v>83</v>
      </c>
      <c r="S476" t="s">
        <v>83</v>
      </c>
      <c r="T476" t="str">
        <f>_xlfn.XLOOKUP(A476,MI_Match_Analysis!$A$2:$A$8,MI_Match_Analysis!$F$2:$F$8,"Not Found")</f>
        <v>Win</v>
      </c>
    </row>
    <row r="477" spans="1:20" hidden="1" x14ac:dyDescent="0.3">
      <c r="A477">
        <v>3</v>
      </c>
      <c r="B477" s="1">
        <v>46111</v>
      </c>
      <c r="C477" t="s">
        <v>162</v>
      </c>
      <c r="D477" t="s">
        <v>198</v>
      </c>
      <c r="E477" t="s">
        <v>41</v>
      </c>
      <c r="F477" t="s">
        <v>40</v>
      </c>
      <c r="G477">
        <v>1</v>
      </c>
      <c r="H477">
        <v>0.1</v>
      </c>
      <c r="I477" t="s">
        <v>98</v>
      </c>
      <c r="J477" t="s">
        <v>44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83</v>
      </c>
      <c r="R477" t="s">
        <v>83</v>
      </c>
      <c r="S477" t="s">
        <v>83</v>
      </c>
      <c r="T477" t="str">
        <f>_xlfn.XLOOKUP(A477,MI_Match_Analysis!$A$2:$A$8,MI_Match_Analysis!$F$2:$F$8,"Not Found")</f>
        <v>Not Found</v>
      </c>
    </row>
    <row r="478" spans="1:20" hidden="1" x14ac:dyDescent="0.3">
      <c r="A478">
        <v>3</v>
      </c>
      <c r="B478" s="1">
        <v>46111</v>
      </c>
      <c r="C478" t="s">
        <v>162</v>
      </c>
      <c r="D478" t="s">
        <v>198</v>
      </c>
      <c r="E478" t="s">
        <v>41</v>
      </c>
      <c r="F478" t="s">
        <v>40</v>
      </c>
      <c r="G478">
        <v>1</v>
      </c>
      <c r="H478">
        <v>0.2</v>
      </c>
      <c r="I478" t="s">
        <v>98</v>
      </c>
      <c r="J478" t="s">
        <v>44</v>
      </c>
      <c r="K478">
        <v>0</v>
      </c>
      <c r="L478">
        <v>1</v>
      </c>
      <c r="M478">
        <v>0</v>
      </c>
      <c r="N478">
        <v>1</v>
      </c>
      <c r="O478">
        <v>0</v>
      </c>
      <c r="P478">
        <v>0</v>
      </c>
      <c r="Q478" t="s">
        <v>83</v>
      </c>
      <c r="R478" t="s">
        <v>83</v>
      </c>
      <c r="S478" t="s">
        <v>83</v>
      </c>
      <c r="T478" t="str">
        <f>_xlfn.XLOOKUP(A478,MI_Match_Analysis!$A$2:$A$8,MI_Match_Analysis!$F$2:$F$8,"Not Found")</f>
        <v>Not Found</v>
      </c>
    </row>
    <row r="479" spans="1:20" hidden="1" x14ac:dyDescent="0.3">
      <c r="A479">
        <v>3</v>
      </c>
      <c r="B479" s="1">
        <v>46111</v>
      </c>
      <c r="C479" t="s">
        <v>162</v>
      </c>
      <c r="D479" t="s">
        <v>198</v>
      </c>
      <c r="E479" t="s">
        <v>41</v>
      </c>
      <c r="F479" t="s">
        <v>40</v>
      </c>
      <c r="G479">
        <v>1</v>
      </c>
      <c r="H479">
        <v>0.3</v>
      </c>
      <c r="I479" t="s">
        <v>199</v>
      </c>
      <c r="J479" t="s">
        <v>44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83</v>
      </c>
      <c r="R479" t="s">
        <v>83</v>
      </c>
      <c r="S479" t="s">
        <v>83</v>
      </c>
      <c r="T479" t="str">
        <f>_xlfn.XLOOKUP(A479,MI_Match_Analysis!$A$2:$A$8,MI_Match_Analysis!$F$2:$F$8,"Not Found")</f>
        <v>Not Found</v>
      </c>
    </row>
    <row r="480" spans="1:20" hidden="1" x14ac:dyDescent="0.3">
      <c r="A480">
        <v>3</v>
      </c>
      <c r="B480" s="1">
        <v>46111</v>
      </c>
      <c r="C480" t="s">
        <v>162</v>
      </c>
      <c r="D480" t="s">
        <v>198</v>
      </c>
      <c r="E480" t="s">
        <v>41</v>
      </c>
      <c r="F480" t="s">
        <v>40</v>
      </c>
      <c r="G480">
        <v>1</v>
      </c>
      <c r="H480">
        <v>0.4</v>
      </c>
      <c r="I480" t="s">
        <v>98</v>
      </c>
      <c r="J480" t="s">
        <v>44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83</v>
      </c>
      <c r="R480" t="s">
        <v>83</v>
      </c>
      <c r="S480" t="s">
        <v>83</v>
      </c>
      <c r="T480" t="str">
        <f>_xlfn.XLOOKUP(A480,MI_Match_Analysis!$A$2:$A$8,MI_Match_Analysis!$F$2:$F$8,"Not Found")</f>
        <v>Not Found</v>
      </c>
    </row>
    <row r="481" spans="1:20" hidden="1" x14ac:dyDescent="0.3">
      <c r="A481">
        <v>3</v>
      </c>
      <c r="B481" s="1">
        <v>46111</v>
      </c>
      <c r="C481" t="s">
        <v>162</v>
      </c>
      <c r="D481" t="s">
        <v>198</v>
      </c>
      <c r="E481" t="s">
        <v>41</v>
      </c>
      <c r="F481" t="s">
        <v>40</v>
      </c>
      <c r="G481">
        <v>1</v>
      </c>
      <c r="H481">
        <v>0.5</v>
      </c>
      <c r="I481" t="s">
        <v>98</v>
      </c>
      <c r="J481" t="s">
        <v>44</v>
      </c>
      <c r="K481">
        <v>4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83</v>
      </c>
      <c r="R481" t="s">
        <v>83</v>
      </c>
      <c r="S481" t="s">
        <v>83</v>
      </c>
      <c r="T481" t="str">
        <f>_xlfn.XLOOKUP(A481,MI_Match_Analysis!$A$2:$A$8,MI_Match_Analysis!$F$2:$F$8,"Not Found")</f>
        <v>Not Found</v>
      </c>
    </row>
    <row r="482" spans="1:20" hidden="1" x14ac:dyDescent="0.3">
      <c r="A482">
        <v>3</v>
      </c>
      <c r="B482" s="1">
        <v>46111</v>
      </c>
      <c r="C482" t="s">
        <v>162</v>
      </c>
      <c r="D482" t="s">
        <v>198</v>
      </c>
      <c r="E482" t="s">
        <v>41</v>
      </c>
      <c r="F482" t="s">
        <v>40</v>
      </c>
      <c r="G482">
        <v>1</v>
      </c>
      <c r="H482">
        <v>0.6</v>
      </c>
      <c r="I482" t="s">
        <v>98</v>
      </c>
      <c r="J482" t="s">
        <v>44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83</v>
      </c>
      <c r="R482" t="s">
        <v>83</v>
      </c>
      <c r="S482" t="s">
        <v>83</v>
      </c>
      <c r="T482" t="str">
        <f>_xlfn.XLOOKUP(A482,MI_Match_Analysis!$A$2:$A$8,MI_Match_Analysis!$F$2:$F$8,"Not Found")</f>
        <v>Not Found</v>
      </c>
    </row>
    <row r="483" spans="1:20" hidden="1" x14ac:dyDescent="0.3">
      <c r="A483">
        <v>3</v>
      </c>
      <c r="B483" s="1">
        <v>46111</v>
      </c>
      <c r="C483" t="s">
        <v>162</v>
      </c>
      <c r="D483" t="s">
        <v>198</v>
      </c>
      <c r="E483" t="s">
        <v>41</v>
      </c>
      <c r="F483" t="s">
        <v>40</v>
      </c>
      <c r="G483">
        <v>1</v>
      </c>
      <c r="H483">
        <v>1.1000000000000001</v>
      </c>
      <c r="I483" t="s">
        <v>98</v>
      </c>
      <c r="J483" t="s">
        <v>42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83</v>
      </c>
      <c r="R483" t="s">
        <v>83</v>
      </c>
      <c r="S483" t="s">
        <v>83</v>
      </c>
      <c r="T483" t="str">
        <f>_xlfn.XLOOKUP(A483,MI_Match_Analysis!$A$2:$A$8,MI_Match_Analysis!$F$2:$F$8,"Not Found")</f>
        <v>Not Found</v>
      </c>
    </row>
    <row r="484" spans="1:20" hidden="1" x14ac:dyDescent="0.3">
      <c r="A484">
        <v>3</v>
      </c>
      <c r="B484" s="1">
        <v>46111</v>
      </c>
      <c r="C484" t="s">
        <v>162</v>
      </c>
      <c r="D484" t="s">
        <v>198</v>
      </c>
      <c r="E484" t="s">
        <v>41</v>
      </c>
      <c r="F484" t="s">
        <v>40</v>
      </c>
      <c r="G484">
        <v>1</v>
      </c>
      <c r="H484">
        <v>1.2</v>
      </c>
      <c r="I484" t="s">
        <v>199</v>
      </c>
      <c r="J484" t="s">
        <v>42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83</v>
      </c>
      <c r="R484" t="s">
        <v>83</v>
      </c>
      <c r="S484" t="s">
        <v>83</v>
      </c>
      <c r="T484" t="str">
        <f>_xlfn.XLOOKUP(A484,MI_Match_Analysis!$A$2:$A$8,MI_Match_Analysis!$F$2:$F$8,"Not Found")</f>
        <v>Not Found</v>
      </c>
    </row>
    <row r="485" spans="1:20" hidden="1" x14ac:dyDescent="0.3">
      <c r="A485">
        <v>3</v>
      </c>
      <c r="B485" s="1">
        <v>46111</v>
      </c>
      <c r="C485" t="s">
        <v>162</v>
      </c>
      <c r="D485" t="s">
        <v>198</v>
      </c>
      <c r="E485" t="s">
        <v>41</v>
      </c>
      <c r="F485" t="s">
        <v>40</v>
      </c>
      <c r="G485">
        <v>1</v>
      </c>
      <c r="H485">
        <v>1.3</v>
      </c>
      <c r="I485" t="s">
        <v>199</v>
      </c>
      <c r="J485" t="s">
        <v>42</v>
      </c>
      <c r="K485">
        <v>0</v>
      </c>
      <c r="L485">
        <v>4</v>
      </c>
      <c r="M485">
        <v>0</v>
      </c>
      <c r="N485">
        <v>1</v>
      </c>
      <c r="O485">
        <v>0</v>
      </c>
      <c r="P485">
        <v>0</v>
      </c>
      <c r="Q485" t="s">
        <v>83</v>
      </c>
      <c r="R485" t="s">
        <v>83</v>
      </c>
      <c r="S485" t="s">
        <v>83</v>
      </c>
      <c r="T485" t="str">
        <f>_xlfn.XLOOKUP(A485,MI_Match_Analysis!$A$2:$A$8,MI_Match_Analysis!$F$2:$F$8,"Not Found")</f>
        <v>Not Found</v>
      </c>
    </row>
    <row r="486" spans="1:20" hidden="1" x14ac:dyDescent="0.3">
      <c r="A486">
        <v>3</v>
      </c>
      <c r="B486" s="1">
        <v>46111</v>
      </c>
      <c r="C486" t="s">
        <v>162</v>
      </c>
      <c r="D486" t="s">
        <v>198</v>
      </c>
      <c r="E486" t="s">
        <v>41</v>
      </c>
      <c r="F486" t="s">
        <v>40</v>
      </c>
      <c r="G486">
        <v>1</v>
      </c>
      <c r="H486">
        <v>1.4</v>
      </c>
      <c r="I486" t="s">
        <v>199</v>
      </c>
      <c r="J486" t="s">
        <v>42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83</v>
      </c>
      <c r="R486" t="s">
        <v>83</v>
      </c>
      <c r="S486" t="s">
        <v>83</v>
      </c>
      <c r="T486" t="str">
        <f>_xlfn.XLOOKUP(A486,MI_Match_Analysis!$A$2:$A$8,MI_Match_Analysis!$F$2:$F$8,"Not Found")</f>
        <v>Not Found</v>
      </c>
    </row>
    <row r="487" spans="1:20" hidden="1" x14ac:dyDescent="0.3">
      <c r="A487">
        <v>3</v>
      </c>
      <c r="B487" s="1">
        <v>46111</v>
      </c>
      <c r="C487" t="s">
        <v>162</v>
      </c>
      <c r="D487" t="s">
        <v>198</v>
      </c>
      <c r="E487" t="s">
        <v>41</v>
      </c>
      <c r="F487" t="s">
        <v>40</v>
      </c>
      <c r="G487">
        <v>1</v>
      </c>
      <c r="H487">
        <v>1.5</v>
      </c>
      <c r="I487" t="s">
        <v>199</v>
      </c>
      <c r="J487" t="s">
        <v>42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 t="s">
        <v>83</v>
      </c>
      <c r="R487" t="s">
        <v>83</v>
      </c>
      <c r="S487" t="s">
        <v>83</v>
      </c>
      <c r="T487" t="str">
        <f>_xlfn.XLOOKUP(A487,MI_Match_Analysis!$A$2:$A$8,MI_Match_Analysis!$F$2:$F$8,"Not Found")</f>
        <v>Not Found</v>
      </c>
    </row>
    <row r="488" spans="1:20" hidden="1" x14ac:dyDescent="0.3">
      <c r="A488">
        <v>3</v>
      </c>
      <c r="B488" s="1">
        <v>46111</v>
      </c>
      <c r="C488" t="s">
        <v>162</v>
      </c>
      <c r="D488" t="s">
        <v>198</v>
      </c>
      <c r="E488" t="s">
        <v>41</v>
      </c>
      <c r="F488" t="s">
        <v>40</v>
      </c>
      <c r="G488">
        <v>1</v>
      </c>
      <c r="H488">
        <v>1.5</v>
      </c>
      <c r="I488" t="s">
        <v>199</v>
      </c>
      <c r="J488" t="s">
        <v>42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83</v>
      </c>
      <c r="R488" t="s">
        <v>83</v>
      </c>
      <c r="S488" t="s">
        <v>83</v>
      </c>
      <c r="T488" t="str">
        <f>_xlfn.XLOOKUP(A488,MI_Match_Analysis!$A$2:$A$8,MI_Match_Analysis!$F$2:$F$8,"Not Found")</f>
        <v>Not Found</v>
      </c>
    </row>
    <row r="489" spans="1:20" hidden="1" x14ac:dyDescent="0.3">
      <c r="A489">
        <v>3</v>
      </c>
      <c r="B489" s="1">
        <v>46111</v>
      </c>
      <c r="C489" t="s">
        <v>162</v>
      </c>
      <c r="D489" t="s">
        <v>198</v>
      </c>
      <c r="E489" t="s">
        <v>41</v>
      </c>
      <c r="F489" t="s">
        <v>40</v>
      </c>
      <c r="G489">
        <v>1</v>
      </c>
      <c r="H489">
        <v>1.6</v>
      </c>
      <c r="I489" t="s">
        <v>98</v>
      </c>
      <c r="J489" t="s">
        <v>42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167</v>
      </c>
      <c r="R489" t="s">
        <v>98</v>
      </c>
      <c r="S489" t="s">
        <v>83</v>
      </c>
      <c r="T489" t="str">
        <f>_xlfn.XLOOKUP(A489,MI_Match_Analysis!$A$2:$A$8,MI_Match_Analysis!$F$2:$F$8,"Not Found")</f>
        <v>Not Found</v>
      </c>
    </row>
    <row r="490" spans="1:20" hidden="1" x14ac:dyDescent="0.3">
      <c r="A490">
        <v>3</v>
      </c>
      <c r="B490" s="1">
        <v>46111</v>
      </c>
      <c r="C490" t="s">
        <v>162</v>
      </c>
      <c r="D490" t="s">
        <v>198</v>
      </c>
      <c r="E490" t="s">
        <v>41</v>
      </c>
      <c r="F490" t="s">
        <v>40</v>
      </c>
      <c r="G490">
        <v>1</v>
      </c>
      <c r="H490">
        <v>2.1</v>
      </c>
      <c r="I490" t="s">
        <v>199</v>
      </c>
      <c r="J490" t="s">
        <v>44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83</v>
      </c>
      <c r="R490" t="s">
        <v>83</v>
      </c>
      <c r="S490" t="s">
        <v>83</v>
      </c>
      <c r="T490" t="str">
        <f>_xlfn.XLOOKUP(A490,MI_Match_Analysis!$A$2:$A$8,MI_Match_Analysis!$F$2:$F$8,"Not Found")</f>
        <v>Not Found</v>
      </c>
    </row>
    <row r="491" spans="1:20" hidden="1" x14ac:dyDescent="0.3">
      <c r="A491">
        <v>3</v>
      </c>
      <c r="B491" s="1">
        <v>46111</v>
      </c>
      <c r="C491" t="s">
        <v>162</v>
      </c>
      <c r="D491" t="s">
        <v>198</v>
      </c>
      <c r="E491" t="s">
        <v>41</v>
      </c>
      <c r="F491" t="s">
        <v>40</v>
      </c>
      <c r="G491">
        <v>1</v>
      </c>
      <c r="H491">
        <v>2.2000000000000002</v>
      </c>
      <c r="I491" t="s">
        <v>199</v>
      </c>
      <c r="J491" t="s">
        <v>44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83</v>
      </c>
      <c r="R491" t="s">
        <v>83</v>
      </c>
      <c r="S491" t="s">
        <v>83</v>
      </c>
      <c r="T491" t="str">
        <f>_xlfn.XLOOKUP(A491,MI_Match_Analysis!$A$2:$A$8,MI_Match_Analysis!$F$2:$F$8,"Not Found")</f>
        <v>Not Found</v>
      </c>
    </row>
    <row r="492" spans="1:20" hidden="1" x14ac:dyDescent="0.3">
      <c r="A492">
        <v>3</v>
      </c>
      <c r="B492" s="1">
        <v>46111</v>
      </c>
      <c r="C492" t="s">
        <v>162</v>
      </c>
      <c r="D492" t="s">
        <v>198</v>
      </c>
      <c r="E492" t="s">
        <v>41</v>
      </c>
      <c r="F492" t="s">
        <v>40</v>
      </c>
      <c r="G492">
        <v>1</v>
      </c>
      <c r="H492">
        <v>2.2999999999999998</v>
      </c>
      <c r="I492" t="s">
        <v>199</v>
      </c>
      <c r="J492" t="s">
        <v>44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83</v>
      </c>
      <c r="R492" t="s">
        <v>83</v>
      </c>
      <c r="S492" t="s">
        <v>83</v>
      </c>
      <c r="T492" t="str">
        <f>_xlfn.XLOOKUP(A492,MI_Match_Analysis!$A$2:$A$8,MI_Match_Analysis!$F$2:$F$8,"Not Found")</f>
        <v>Not Found</v>
      </c>
    </row>
    <row r="493" spans="1:20" hidden="1" x14ac:dyDescent="0.3">
      <c r="A493">
        <v>3</v>
      </c>
      <c r="B493" s="1">
        <v>46111</v>
      </c>
      <c r="C493" t="s">
        <v>162</v>
      </c>
      <c r="D493" t="s">
        <v>198</v>
      </c>
      <c r="E493" t="s">
        <v>41</v>
      </c>
      <c r="F493" t="s">
        <v>40</v>
      </c>
      <c r="G493">
        <v>1</v>
      </c>
      <c r="H493">
        <v>2.4</v>
      </c>
      <c r="I493" t="s">
        <v>199</v>
      </c>
      <c r="J493" t="s">
        <v>44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83</v>
      </c>
      <c r="R493" t="s">
        <v>83</v>
      </c>
      <c r="S493" t="s">
        <v>83</v>
      </c>
      <c r="T493" t="str">
        <f>_xlfn.XLOOKUP(A493,MI_Match_Analysis!$A$2:$A$8,MI_Match_Analysis!$F$2:$F$8,"Not Found")</f>
        <v>Not Found</v>
      </c>
    </row>
    <row r="494" spans="1:20" hidden="1" x14ac:dyDescent="0.3">
      <c r="A494">
        <v>3</v>
      </c>
      <c r="B494" s="1">
        <v>46111</v>
      </c>
      <c r="C494" t="s">
        <v>162</v>
      </c>
      <c r="D494" t="s">
        <v>198</v>
      </c>
      <c r="E494" t="s">
        <v>41</v>
      </c>
      <c r="F494" t="s">
        <v>40</v>
      </c>
      <c r="G494">
        <v>1</v>
      </c>
      <c r="H494">
        <v>2.5</v>
      </c>
      <c r="I494" t="s">
        <v>199</v>
      </c>
      <c r="J494" t="s">
        <v>44</v>
      </c>
      <c r="K494">
        <v>4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83</v>
      </c>
      <c r="R494" t="s">
        <v>83</v>
      </c>
      <c r="S494" t="s">
        <v>83</v>
      </c>
      <c r="T494" t="str">
        <f>_xlfn.XLOOKUP(A494,MI_Match_Analysis!$A$2:$A$8,MI_Match_Analysis!$F$2:$F$8,"Not Found")</f>
        <v>Not Found</v>
      </c>
    </row>
    <row r="495" spans="1:20" hidden="1" x14ac:dyDescent="0.3">
      <c r="A495">
        <v>3</v>
      </c>
      <c r="B495" s="1">
        <v>46111</v>
      </c>
      <c r="C495" t="s">
        <v>162</v>
      </c>
      <c r="D495" t="s">
        <v>198</v>
      </c>
      <c r="E495" t="s">
        <v>41</v>
      </c>
      <c r="F495" t="s">
        <v>40</v>
      </c>
      <c r="G495">
        <v>1</v>
      </c>
      <c r="H495">
        <v>2.6</v>
      </c>
      <c r="I495" t="s">
        <v>199</v>
      </c>
      <c r="J495" t="s">
        <v>44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167</v>
      </c>
      <c r="R495" t="s">
        <v>199</v>
      </c>
      <c r="S495" t="s">
        <v>83</v>
      </c>
      <c r="T495" t="str">
        <f>_xlfn.XLOOKUP(A495,MI_Match_Analysis!$A$2:$A$8,MI_Match_Analysis!$F$2:$F$8,"Not Found")</f>
        <v>Not Found</v>
      </c>
    </row>
    <row r="496" spans="1:20" hidden="1" x14ac:dyDescent="0.3">
      <c r="A496">
        <v>3</v>
      </c>
      <c r="B496" s="1">
        <v>46111</v>
      </c>
      <c r="C496" t="s">
        <v>162</v>
      </c>
      <c r="D496" t="s">
        <v>198</v>
      </c>
      <c r="E496" t="s">
        <v>41</v>
      </c>
      <c r="F496" t="s">
        <v>40</v>
      </c>
      <c r="G496">
        <v>1</v>
      </c>
      <c r="H496">
        <v>2.6</v>
      </c>
      <c r="I496" t="s">
        <v>199</v>
      </c>
      <c r="J496" t="s">
        <v>44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 t="s">
        <v>83</v>
      </c>
      <c r="R496" t="s">
        <v>83</v>
      </c>
      <c r="S496" t="s">
        <v>83</v>
      </c>
      <c r="T496" t="str">
        <f>_xlfn.XLOOKUP(A496,MI_Match_Analysis!$A$2:$A$8,MI_Match_Analysis!$F$2:$F$8,"Not Found")</f>
        <v>Not Found</v>
      </c>
    </row>
    <row r="497" spans="1:20" hidden="1" x14ac:dyDescent="0.3">
      <c r="A497">
        <v>3</v>
      </c>
      <c r="B497" s="1">
        <v>46111</v>
      </c>
      <c r="C497" t="s">
        <v>162</v>
      </c>
      <c r="D497" t="s">
        <v>198</v>
      </c>
      <c r="E497" t="s">
        <v>41</v>
      </c>
      <c r="F497" t="s">
        <v>40</v>
      </c>
      <c r="G497">
        <v>1</v>
      </c>
      <c r="H497">
        <v>3.1</v>
      </c>
      <c r="I497" t="s">
        <v>200</v>
      </c>
      <c r="J497" t="s">
        <v>42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165</v>
      </c>
      <c r="R497" t="s">
        <v>200</v>
      </c>
      <c r="S497" t="s">
        <v>74</v>
      </c>
      <c r="T497" t="str">
        <f>_xlfn.XLOOKUP(A497,MI_Match_Analysis!$A$2:$A$8,MI_Match_Analysis!$F$2:$F$8,"Not Found")</f>
        <v>Not Found</v>
      </c>
    </row>
    <row r="498" spans="1:20" hidden="1" x14ac:dyDescent="0.3">
      <c r="A498">
        <v>3</v>
      </c>
      <c r="B498" s="1">
        <v>46111</v>
      </c>
      <c r="C498" t="s">
        <v>162</v>
      </c>
      <c r="D498" t="s">
        <v>198</v>
      </c>
      <c r="E498" t="s">
        <v>41</v>
      </c>
      <c r="F498" t="s">
        <v>40</v>
      </c>
      <c r="G498">
        <v>1</v>
      </c>
      <c r="H498">
        <v>3.2</v>
      </c>
      <c r="I498" t="s">
        <v>201</v>
      </c>
      <c r="J498" t="s">
        <v>42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83</v>
      </c>
      <c r="R498" t="s">
        <v>83</v>
      </c>
      <c r="S498" t="s">
        <v>83</v>
      </c>
      <c r="T498" t="str">
        <f>_xlfn.XLOOKUP(A498,MI_Match_Analysis!$A$2:$A$8,MI_Match_Analysis!$F$2:$F$8,"Not Found")</f>
        <v>Not Found</v>
      </c>
    </row>
    <row r="499" spans="1:20" hidden="1" x14ac:dyDescent="0.3">
      <c r="A499">
        <v>3</v>
      </c>
      <c r="B499" s="1">
        <v>46111</v>
      </c>
      <c r="C499" t="s">
        <v>162</v>
      </c>
      <c r="D499" t="s">
        <v>198</v>
      </c>
      <c r="E499" t="s">
        <v>41</v>
      </c>
      <c r="F499" t="s">
        <v>40</v>
      </c>
      <c r="G499">
        <v>1</v>
      </c>
      <c r="H499">
        <v>3.3</v>
      </c>
      <c r="I499" t="s">
        <v>201</v>
      </c>
      <c r="J499" t="s">
        <v>42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83</v>
      </c>
      <c r="R499" t="s">
        <v>83</v>
      </c>
      <c r="S499" t="s">
        <v>83</v>
      </c>
      <c r="T499" t="str">
        <f>_xlfn.XLOOKUP(A499,MI_Match_Analysis!$A$2:$A$8,MI_Match_Analysis!$F$2:$F$8,"Not Found")</f>
        <v>Not Found</v>
      </c>
    </row>
    <row r="500" spans="1:20" hidden="1" x14ac:dyDescent="0.3">
      <c r="A500">
        <v>3</v>
      </c>
      <c r="B500" s="1">
        <v>46111</v>
      </c>
      <c r="C500" t="s">
        <v>162</v>
      </c>
      <c r="D500" t="s">
        <v>198</v>
      </c>
      <c r="E500" t="s">
        <v>41</v>
      </c>
      <c r="F500" t="s">
        <v>40</v>
      </c>
      <c r="G500">
        <v>1</v>
      </c>
      <c r="H500">
        <v>3.4</v>
      </c>
      <c r="I500" t="s">
        <v>201</v>
      </c>
      <c r="J500" t="s">
        <v>42</v>
      </c>
      <c r="K500">
        <v>4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83</v>
      </c>
      <c r="R500" t="s">
        <v>83</v>
      </c>
      <c r="S500" t="s">
        <v>83</v>
      </c>
      <c r="T500" t="str">
        <f>_xlfn.XLOOKUP(A500,MI_Match_Analysis!$A$2:$A$8,MI_Match_Analysis!$F$2:$F$8,"Not Found")</f>
        <v>Not Found</v>
      </c>
    </row>
    <row r="501" spans="1:20" hidden="1" x14ac:dyDescent="0.3">
      <c r="A501">
        <v>3</v>
      </c>
      <c r="B501" s="1">
        <v>46111</v>
      </c>
      <c r="C501" t="s">
        <v>162</v>
      </c>
      <c r="D501" t="s">
        <v>198</v>
      </c>
      <c r="E501" t="s">
        <v>41</v>
      </c>
      <c r="F501" t="s">
        <v>40</v>
      </c>
      <c r="G501">
        <v>1</v>
      </c>
      <c r="H501">
        <v>3.5</v>
      </c>
      <c r="I501" t="s">
        <v>201</v>
      </c>
      <c r="J501" t="s">
        <v>42</v>
      </c>
      <c r="K501">
        <v>6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83</v>
      </c>
      <c r="R501" t="s">
        <v>83</v>
      </c>
      <c r="S501" t="s">
        <v>83</v>
      </c>
      <c r="T501" t="str">
        <f>_xlfn.XLOOKUP(A501,MI_Match_Analysis!$A$2:$A$8,MI_Match_Analysis!$F$2:$F$8,"Not Found")</f>
        <v>Not Found</v>
      </c>
    </row>
    <row r="502" spans="1:20" hidden="1" x14ac:dyDescent="0.3">
      <c r="A502">
        <v>3</v>
      </c>
      <c r="B502" s="1">
        <v>46111</v>
      </c>
      <c r="C502" t="s">
        <v>162</v>
      </c>
      <c r="D502" t="s">
        <v>198</v>
      </c>
      <c r="E502" t="s">
        <v>41</v>
      </c>
      <c r="F502" t="s">
        <v>40</v>
      </c>
      <c r="G502">
        <v>1</v>
      </c>
      <c r="H502">
        <v>3.6</v>
      </c>
      <c r="I502" t="s">
        <v>201</v>
      </c>
      <c r="J502" t="s">
        <v>42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83</v>
      </c>
      <c r="R502" t="s">
        <v>83</v>
      </c>
      <c r="S502" t="s">
        <v>83</v>
      </c>
      <c r="T502" t="str">
        <f>_xlfn.XLOOKUP(A502,MI_Match_Analysis!$A$2:$A$8,MI_Match_Analysis!$F$2:$F$8,"Not Found")</f>
        <v>Not Found</v>
      </c>
    </row>
    <row r="503" spans="1:20" hidden="1" x14ac:dyDescent="0.3">
      <c r="A503">
        <v>3</v>
      </c>
      <c r="B503" s="1">
        <v>46111</v>
      </c>
      <c r="C503" t="s">
        <v>162</v>
      </c>
      <c r="D503" t="s">
        <v>198</v>
      </c>
      <c r="E503" t="s">
        <v>41</v>
      </c>
      <c r="F503" t="s">
        <v>40</v>
      </c>
      <c r="G503">
        <v>1</v>
      </c>
      <c r="H503">
        <v>3.6</v>
      </c>
      <c r="I503" t="s">
        <v>201</v>
      </c>
      <c r="J503" t="s">
        <v>42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 t="s">
        <v>83</v>
      </c>
      <c r="R503" t="s">
        <v>83</v>
      </c>
      <c r="S503" t="s">
        <v>83</v>
      </c>
      <c r="T503" t="str">
        <f>_xlfn.XLOOKUP(A503,MI_Match_Analysis!$A$2:$A$8,MI_Match_Analysis!$F$2:$F$8,"Not Found")</f>
        <v>Not Found</v>
      </c>
    </row>
    <row r="504" spans="1:20" hidden="1" x14ac:dyDescent="0.3">
      <c r="A504">
        <v>3</v>
      </c>
      <c r="B504" s="1">
        <v>46111</v>
      </c>
      <c r="C504" t="s">
        <v>162</v>
      </c>
      <c r="D504" t="s">
        <v>198</v>
      </c>
      <c r="E504" t="s">
        <v>41</v>
      </c>
      <c r="F504" t="s">
        <v>40</v>
      </c>
      <c r="G504">
        <v>1</v>
      </c>
      <c r="H504">
        <v>4.0999999999999996</v>
      </c>
      <c r="I504" t="s">
        <v>202</v>
      </c>
      <c r="J504" t="s">
        <v>203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83</v>
      </c>
      <c r="R504" t="s">
        <v>83</v>
      </c>
      <c r="S504" t="s">
        <v>83</v>
      </c>
      <c r="T504" t="str">
        <f>_xlfn.XLOOKUP(A504,MI_Match_Analysis!$A$2:$A$8,MI_Match_Analysis!$F$2:$F$8,"Not Found")</f>
        <v>Not Found</v>
      </c>
    </row>
    <row r="505" spans="1:20" hidden="1" x14ac:dyDescent="0.3">
      <c r="A505">
        <v>3</v>
      </c>
      <c r="B505" s="1">
        <v>46111</v>
      </c>
      <c r="C505" t="s">
        <v>162</v>
      </c>
      <c r="D505" t="s">
        <v>198</v>
      </c>
      <c r="E505" t="s">
        <v>41</v>
      </c>
      <c r="F505" t="s">
        <v>40</v>
      </c>
      <c r="G505">
        <v>1</v>
      </c>
      <c r="H505">
        <v>4.2</v>
      </c>
      <c r="I505" t="s">
        <v>202</v>
      </c>
      <c r="J505" t="s">
        <v>203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83</v>
      </c>
      <c r="R505" t="s">
        <v>83</v>
      </c>
      <c r="S505" t="s">
        <v>83</v>
      </c>
      <c r="T505" t="str">
        <f>_xlfn.XLOOKUP(A505,MI_Match_Analysis!$A$2:$A$8,MI_Match_Analysis!$F$2:$F$8,"Not Found")</f>
        <v>Not Found</v>
      </c>
    </row>
    <row r="506" spans="1:20" hidden="1" x14ac:dyDescent="0.3">
      <c r="A506">
        <v>3</v>
      </c>
      <c r="B506" s="1">
        <v>46111</v>
      </c>
      <c r="C506" t="s">
        <v>162</v>
      </c>
      <c r="D506" t="s">
        <v>198</v>
      </c>
      <c r="E506" t="s">
        <v>41</v>
      </c>
      <c r="F506" t="s">
        <v>40</v>
      </c>
      <c r="G506">
        <v>1</v>
      </c>
      <c r="H506">
        <v>4.2</v>
      </c>
      <c r="I506" t="s">
        <v>202</v>
      </c>
      <c r="J506" t="s">
        <v>203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 t="s">
        <v>83</v>
      </c>
      <c r="R506" t="s">
        <v>83</v>
      </c>
      <c r="S506" t="s">
        <v>83</v>
      </c>
      <c r="T506" t="str">
        <f>_xlfn.XLOOKUP(A506,MI_Match_Analysis!$A$2:$A$8,MI_Match_Analysis!$F$2:$F$8,"Not Found")</f>
        <v>Not Found</v>
      </c>
    </row>
    <row r="507" spans="1:20" hidden="1" x14ac:dyDescent="0.3">
      <c r="A507">
        <v>3</v>
      </c>
      <c r="B507" s="1">
        <v>46111</v>
      </c>
      <c r="C507" t="s">
        <v>162</v>
      </c>
      <c r="D507" t="s">
        <v>198</v>
      </c>
      <c r="E507" t="s">
        <v>41</v>
      </c>
      <c r="F507" t="s">
        <v>40</v>
      </c>
      <c r="G507">
        <v>1</v>
      </c>
      <c r="H507">
        <v>4.3</v>
      </c>
      <c r="I507" t="s">
        <v>202</v>
      </c>
      <c r="J507" t="s">
        <v>203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83</v>
      </c>
      <c r="R507" t="s">
        <v>83</v>
      </c>
      <c r="S507" t="s">
        <v>83</v>
      </c>
      <c r="T507" t="str">
        <f>_xlfn.XLOOKUP(A507,MI_Match_Analysis!$A$2:$A$8,MI_Match_Analysis!$F$2:$F$8,"Not Found")</f>
        <v>Not Found</v>
      </c>
    </row>
    <row r="508" spans="1:20" hidden="1" x14ac:dyDescent="0.3">
      <c r="A508">
        <v>3</v>
      </c>
      <c r="B508" s="1">
        <v>46111</v>
      </c>
      <c r="C508" t="s">
        <v>162</v>
      </c>
      <c r="D508" t="s">
        <v>198</v>
      </c>
      <c r="E508" t="s">
        <v>41</v>
      </c>
      <c r="F508" t="s">
        <v>40</v>
      </c>
      <c r="G508">
        <v>1</v>
      </c>
      <c r="H508">
        <v>4.4000000000000004</v>
      </c>
      <c r="I508" t="s">
        <v>202</v>
      </c>
      <c r="J508" t="s">
        <v>203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83</v>
      </c>
      <c r="R508" t="s">
        <v>83</v>
      </c>
      <c r="S508" t="s">
        <v>83</v>
      </c>
      <c r="T508" t="str">
        <f>_xlfn.XLOOKUP(A508,MI_Match_Analysis!$A$2:$A$8,MI_Match_Analysis!$F$2:$F$8,"Not Found")</f>
        <v>Not Found</v>
      </c>
    </row>
    <row r="509" spans="1:20" hidden="1" x14ac:dyDescent="0.3">
      <c r="A509">
        <v>3</v>
      </c>
      <c r="B509" s="1">
        <v>46111</v>
      </c>
      <c r="C509" t="s">
        <v>162</v>
      </c>
      <c r="D509" t="s">
        <v>198</v>
      </c>
      <c r="E509" t="s">
        <v>41</v>
      </c>
      <c r="F509" t="s">
        <v>40</v>
      </c>
      <c r="G509">
        <v>1</v>
      </c>
      <c r="H509">
        <v>4.5</v>
      </c>
      <c r="I509" t="s">
        <v>202</v>
      </c>
      <c r="J509" t="s">
        <v>203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83</v>
      </c>
      <c r="R509" t="s">
        <v>83</v>
      </c>
      <c r="S509" t="s">
        <v>83</v>
      </c>
      <c r="T509" t="str">
        <f>_xlfn.XLOOKUP(A509,MI_Match_Analysis!$A$2:$A$8,MI_Match_Analysis!$F$2:$F$8,"Not Found")</f>
        <v>Not Found</v>
      </c>
    </row>
    <row r="510" spans="1:20" hidden="1" x14ac:dyDescent="0.3">
      <c r="A510">
        <v>3</v>
      </c>
      <c r="B510" s="1">
        <v>46111</v>
      </c>
      <c r="C510" t="s">
        <v>162</v>
      </c>
      <c r="D510" t="s">
        <v>198</v>
      </c>
      <c r="E510" t="s">
        <v>41</v>
      </c>
      <c r="F510" t="s">
        <v>40</v>
      </c>
      <c r="G510">
        <v>1</v>
      </c>
      <c r="H510">
        <v>4.5999999999999996</v>
      </c>
      <c r="I510" t="s">
        <v>201</v>
      </c>
      <c r="J510" t="s">
        <v>203</v>
      </c>
      <c r="K510">
        <v>4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83</v>
      </c>
      <c r="R510" t="s">
        <v>83</v>
      </c>
      <c r="S510" t="s">
        <v>83</v>
      </c>
      <c r="T510" t="str">
        <f>_xlfn.XLOOKUP(A510,MI_Match_Analysis!$A$2:$A$8,MI_Match_Analysis!$F$2:$F$8,"Not Found")</f>
        <v>Not Found</v>
      </c>
    </row>
    <row r="511" spans="1:20" hidden="1" x14ac:dyDescent="0.3">
      <c r="A511">
        <v>3</v>
      </c>
      <c r="B511" s="1">
        <v>46111</v>
      </c>
      <c r="C511" t="s">
        <v>162</v>
      </c>
      <c r="D511" t="s">
        <v>198</v>
      </c>
      <c r="E511" t="s">
        <v>41</v>
      </c>
      <c r="F511" t="s">
        <v>40</v>
      </c>
      <c r="G511">
        <v>1</v>
      </c>
      <c r="H511">
        <v>5.0999999999999996</v>
      </c>
      <c r="I511" t="s">
        <v>202</v>
      </c>
      <c r="J511" t="s">
        <v>85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83</v>
      </c>
      <c r="R511" t="s">
        <v>83</v>
      </c>
      <c r="S511" t="s">
        <v>83</v>
      </c>
      <c r="T511" t="str">
        <f>_xlfn.XLOOKUP(A511,MI_Match_Analysis!$A$2:$A$8,MI_Match_Analysis!$F$2:$F$8,"Not Found")</f>
        <v>Not Found</v>
      </c>
    </row>
    <row r="512" spans="1:20" hidden="1" x14ac:dyDescent="0.3">
      <c r="A512">
        <v>3</v>
      </c>
      <c r="B512" s="1">
        <v>46111</v>
      </c>
      <c r="C512" t="s">
        <v>162</v>
      </c>
      <c r="D512" t="s">
        <v>198</v>
      </c>
      <c r="E512" t="s">
        <v>41</v>
      </c>
      <c r="F512" t="s">
        <v>40</v>
      </c>
      <c r="G512">
        <v>1</v>
      </c>
      <c r="H512">
        <v>5.2</v>
      </c>
      <c r="I512" t="s">
        <v>201</v>
      </c>
      <c r="J512" t="s">
        <v>85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83</v>
      </c>
      <c r="R512" t="s">
        <v>83</v>
      </c>
      <c r="S512" t="s">
        <v>83</v>
      </c>
      <c r="T512" t="str">
        <f>_xlfn.XLOOKUP(A512,MI_Match_Analysis!$A$2:$A$8,MI_Match_Analysis!$F$2:$F$8,"Not Found")</f>
        <v>Not Found</v>
      </c>
    </row>
    <row r="513" spans="1:20" hidden="1" x14ac:dyDescent="0.3">
      <c r="A513">
        <v>3</v>
      </c>
      <c r="B513" s="1">
        <v>46111</v>
      </c>
      <c r="C513" t="s">
        <v>162</v>
      </c>
      <c r="D513" t="s">
        <v>198</v>
      </c>
      <c r="E513" t="s">
        <v>41</v>
      </c>
      <c r="F513" t="s">
        <v>40</v>
      </c>
      <c r="G513">
        <v>1</v>
      </c>
      <c r="H513">
        <v>5.3</v>
      </c>
      <c r="I513" t="s">
        <v>202</v>
      </c>
      <c r="J513" t="s">
        <v>85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165</v>
      </c>
      <c r="R513" t="s">
        <v>202</v>
      </c>
      <c r="S513" t="s">
        <v>84</v>
      </c>
      <c r="T513" t="str">
        <f>_xlfn.XLOOKUP(A513,MI_Match_Analysis!$A$2:$A$8,MI_Match_Analysis!$F$2:$F$8,"Not Found")</f>
        <v>Not Found</v>
      </c>
    </row>
    <row r="514" spans="1:20" hidden="1" x14ac:dyDescent="0.3">
      <c r="A514">
        <v>3</v>
      </c>
      <c r="B514" s="1">
        <v>46111</v>
      </c>
      <c r="C514" t="s">
        <v>162</v>
      </c>
      <c r="D514" t="s">
        <v>198</v>
      </c>
      <c r="E514" t="s">
        <v>41</v>
      </c>
      <c r="F514" t="s">
        <v>40</v>
      </c>
      <c r="G514">
        <v>1</v>
      </c>
      <c r="H514">
        <v>5.4</v>
      </c>
      <c r="I514" t="s">
        <v>204</v>
      </c>
      <c r="J514" t="s">
        <v>85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83</v>
      </c>
      <c r="R514" t="s">
        <v>83</v>
      </c>
      <c r="S514" t="s">
        <v>83</v>
      </c>
      <c r="T514" t="str">
        <f>_xlfn.XLOOKUP(A514,MI_Match_Analysis!$A$2:$A$8,MI_Match_Analysis!$F$2:$F$8,"Not Found")</f>
        <v>Not Found</v>
      </c>
    </row>
    <row r="515" spans="1:20" hidden="1" x14ac:dyDescent="0.3">
      <c r="A515">
        <v>3</v>
      </c>
      <c r="B515" s="1">
        <v>46111</v>
      </c>
      <c r="C515" t="s">
        <v>162</v>
      </c>
      <c r="D515" t="s">
        <v>198</v>
      </c>
      <c r="E515" t="s">
        <v>41</v>
      </c>
      <c r="F515" t="s">
        <v>40</v>
      </c>
      <c r="G515">
        <v>1</v>
      </c>
      <c r="H515">
        <v>5.5</v>
      </c>
      <c r="I515" t="s">
        <v>204</v>
      </c>
      <c r="J515" t="s">
        <v>85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83</v>
      </c>
      <c r="R515" t="s">
        <v>83</v>
      </c>
      <c r="S515" t="s">
        <v>83</v>
      </c>
      <c r="T515" t="str">
        <f>_xlfn.XLOOKUP(A515,MI_Match_Analysis!$A$2:$A$8,MI_Match_Analysis!$F$2:$F$8,"Not Found")</f>
        <v>Not Found</v>
      </c>
    </row>
    <row r="516" spans="1:20" hidden="1" x14ac:dyDescent="0.3">
      <c r="A516">
        <v>3</v>
      </c>
      <c r="B516" s="1">
        <v>46111</v>
      </c>
      <c r="C516" t="s">
        <v>162</v>
      </c>
      <c r="D516" t="s">
        <v>198</v>
      </c>
      <c r="E516" t="s">
        <v>41</v>
      </c>
      <c r="F516" t="s">
        <v>40</v>
      </c>
      <c r="G516">
        <v>1</v>
      </c>
      <c r="H516">
        <v>5.6</v>
      </c>
      <c r="I516" t="s">
        <v>201</v>
      </c>
      <c r="J516" t="s">
        <v>85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83</v>
      </c>
      <c r="R516" t="s">
        <v>83</v>
      </c>
      <c r="S516" t="s">
        <v>83</v>
      </c>
      <c r="T516" t="str">
        <f>_xlfn.XLOOKUP(A516,MI_Match_Analysis!$A$2:$A$8,MI_Match_Analysis!$F$2:$F$8,"Not Found")</f>
        <v>Not Found</v>
      </c>
    </row>
    <row r="517" spans="1:20" hidden="1" x14ac:dyDescent="0.3">
      <c r="A517">
        <v>3</v>
      </c>
      <c r="B517" s="1">
        <v>46111</v>
      </c>
      <c r="C517" t="s">
        <v>162</v>
      </c>
      <c r="D517" t="s">
        <v>198</v>
      </c>
      <c r="E517" t="s">
        <v>41</v>
      </c>
      <c r="F517" t="s">
        <v>40</v>
      </c>
      <c r="G517">
        <v>1</v>
      </c>
      <c r="H517">
        <v>6.1</v>
      </c>
      <c r="I517" t="s">
        <v>204</v>
      </c>
      <c r="J517" t="s">
        <v>73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83</v>
      </c>
      <c r="R517" t="s">
        <v>83</v>
      </c>
      <c r="S517" t="s">
        <v>83</v>
      </c>
      <c r="T517" t="str">
        <f>_xlfn.XLOOKUP(A517,MI_Match_Analysis!$A$2:$A$8,MI_Match_Analysis!$F$2:$F$8,"Not Found")</f>
        <v>Not Found</v>
      </c>
    </row>
    <row r="518" spans="1:20" hidden="1" x14ac:dyDescent="0.3">
      <c r="A518">
        <v>3</v>
      </c>
      <c r="B518" s="1">
        <v>46111</v>
      </c>
      <c r="C518" t="s">
        <v>162</v>
      </c>
      <c r="D518" t="s">
        <v>198</v>
      </c>
      <c r="E518" t="s">
        <v>41</v>
      </c>
      <c r="F518" t="s">
        <v>40</v>
      </c>
      <c r="G518">
        <v>1</v>
      </c>
      <c r="H518">
        <v>6.2</v>
      </c>
      <c r="I518" t="s">
        <v>204</v>
      </c>
      <c r="J518" t="s">
        <v>73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83</v>
      </c>
      <c r="R518" t="s">
        <v>83</v>
      </c>
      <c r="S518" t="s">
        <v>83</v>
      </c>
      <c r="T518" t="str">
        <f>_xlfn.XLOOKUP(A518,MI_Match_Analysis!$A$2:$A$8,MI_Match_Analysis!$F$2:$F$8,"Not Found")</f>
        <v>Not Found</v>
      </c>
    </row>
    <row r="519" spans="1:20" hidden="1" x14ac:dyDescent="0.3">
      <c r="A519">
        <v>3</v>
      </c>
      <c r="B519" s="1">
        <v>46111</v>
      </c>
      <c r="C519" t="s">
        <v>162</v>
      </c>
      <c r="D519" t="s">
        <v>198</v>
      </c>
      <c r="E519" t="s">
        <v>41</v>
      </c>
      <c r="F519" t="s">
        <v>40</v>
      </c>
      <c r="G519">
        <v>1</v>
      </c>
      <c r="H519">
        <v>6.3</v>
      </c>
      <c r="I519" t="s">
        <v>201</v>
      </c>
      <c r="J519" t="s">
        <v>73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83</v>
      </c>
      <c r="R519" t="s">
        <v>83</v>
      </c>
      <c r="S519" t="s">
        <v>83</v>
      </c>
      <c r="T519" t="str">
        <f>_xlfn.XLOOKUP(A519,MI_Match_Analysis!$A$2:$A$8,MI_Match_Analysis!$F$2:$F$8,"Not Found")</f>
        <v>Not Found</v>
      </c>
    </row>
    <row r="520" spans="1:20" hidden="1" x14ac:dyDescent="0.3">
      <c r="A520">
        <v>3</v>
      </c>
      <c r="B520" s="1">
        <v>46111</v>
      </c>
      <c r="C520" t="s">
        <v>162</v>
      </c>
      <c r="D520" t="s">
        <v>198</v>
      </c>
      <c r="E520" t="s">
        <v>41</v>
      </c>
      <c r="F520" t="s">
        <v>40</v>
      </c>
      <c r="G520">
        <v>1</v>
      </c>
      <c r="H520">
        <v>6.4</v>
      </c>
      <c r="I520" t="s">
        <v>204</v>
      </c>
      <c r="J520" t="s">
        <v>73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83</v>
      </c>
      <c r="R520" t="s">
        <v>83</v>
      </c>
      <c r="S520" t="s">
        <v>83</v>
      </c>
      <c r="T520" t="str">
        <f>_xlfn.XLOOKUP(A520,MI_Match_Analysis!$A$2:$A$8,MI_Match_Analysis!$F$2:$F$8,"Not Found")</f>
        <v>Not Found</v>
      </c>
    </row>
    <row r="521" spans="1:20" hidden="1" x14ac:dyDescent="0.3">
      <c r="A521">
        <v>3</v>
      </c>
      <c r="B521" s="1">
        <v>46111</v>
      </c>
      <c r="C521" t="s">
        <v>162</v>
      </c>
      <c r="D521" t="s">
        <v>198</v>
      </c>
      <c r="E521" t="s">
        <v>41</v>
      </c>
      <c r="F521" t="s">
        <v>40</v>
      </c>
      <c r="G521">
        <v>1</v>
      </c>
      <c r="H521">
        <v>6.5</v>
      </c>
      <c r="I521" t="s">
        <v>201</v>
      </c>
      <c r="J521" t="s">
        <v>73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83</v>
      </c>
      <c r="R521" t="s">
        <v>83</v>
      </c>
      <c r="S521" t="s">
        <v>83</v>
      </c>
      <c r="T521" t="str">
        <f>_xlfn.XLOOKUP(A521,MI_Match_Analysis!$A$2:$A$8,MI_Match_Analysis!$F$2:$F$8,"Not Found")</f>
        <v>Not Found</v>
      </c>
    </row>
    <row r="522" spans="1:20" hidden="1" x14ac:dyDescent="0.3">
      <c r="A522">
        <v>3</v>
      </c>
      <c r="B522" s="1">
        <v>46111</v>
      </c>
      <c r="C522" t="s">
        <v>162</v>
      </c>
      <c r="D522" t="s">
        <v>198</v>
      </c>
      <c r="E522" t="s">
        <v>41</v>
      </c>
      <c r="F522" t="s">
        <v>40</v>
      </c>
      <c r="G522">
        <v>1</v>
      </c>
      <c r="H522">
        <v>6.6</v>
      </c>
      <c r="I522" t="s">
        <v>204</v>
      </c>
      <c r="J522" t="s">
        <v>73</v>
      </c>
      <c r="K522">
        <v>6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83</v>
      </c>
      <c r="R522" t="s">
        <v>83</v>
      </c>
      <c r="S522" t="s">
        <v>83</v>
      </c>
      <c r="T522" t="str">
        <f>_xlfn.XLOOKUP(A522,MI_Match_Analysis!$A$2:$A$8,MI_Match_Analysis!$F$2:$F$8,"Not Found")</f>
        <v>Not Found</v>
      </c>
    </row>
    <row r="523" spans="1:20" hidden="1" x14ac:dyDescent="0.3">
      <c r="A523">
        <v>3</v>
      </c>
      <c r="B523" s="1">
        <v>46111</v>
      </c>
      <c r="C523" t="s">
        <v>162</v>
      </c>
      <c r="D523" t="s">
        <v>198</v>
      </c>
      <c r="E523" t="s">
        <v>41</v>
      </c>
      <c r="F523" t="s">
        <v>40</v>
      </c>
      <c r="G523">
        <v>1</v>
      </c>
      <c r="H523">
        <v>7.1</v>
      </c>
      <c r="I523" t="s">
        <v>201</v>
      </c>
      <c r="J523" t="s">
        <v>129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83</v>
      </c>
      <c r="R523" t="s">
        <v>83</v>
      </c>
      <c r="S523" t="s">
        <v>83</v>
      </c>
      <c r="T523" t="str">
        <f>_xlfn.XLOOKUP(A523,MI_Match_Analysis!$A$2:$A$8,MI_Match_Analysis!$F$2:$F$8,"Not Found")</f>
        <v>Not Found</v>
      </c>
    </row>
    <row r="524" spans="1:20" hidden="1" x14ac:dyDescent="0.3">
      <c r="A524">
        <v>3</v>
      </c>
      <c r="B524" s="1">
        <v>46111</v>
      </c>
      <c r="C524" t="s">
        <v>162</v>
      </c>
      <c r="D524" t="s">
        <v>198</v>
      </c>
      <c r="E524" t="s">
        <v>41</v>
      </c>
      <c r="F524" t="s">
        <v>40</v>
      </c>
      <c r="G524">
        <v>1</v>
      </c>
      <c r="H524">
        <v>7.2</v>
      </c>
      <c r="I524" t="s">
        <v>201</v>
      </c>
      <c r="J524" t="s">
        <v>129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205</v>
      </c>
      <c r="R524" t="s">
        <v>201</v>
      </c>
      <c r="S524" t="s">
        <v>83</v>
      </c>
      <c r="T524" t="str">
        <f>_xlfn.XLOOKUP(A524,MI_Match_Analysis!$A$2:$A$8,MI_Match_Analysis!$F$2:$F$8,"Not Found")</f>
        <v>Not Found</v>
      </c>
    </row>
    <row r="525" spans="1:20" hidden="1" x14ac:dyDescent="0.3">
      <c r="A525">
        <v>3</v>
      </c>
      <c r="B525" s="1">
        <v>46111</v>
      </c>
      <c r="C525" t="s">
        <v>162</v>
      </c>
      <c r="D525" t="s">
        <v>198</v>
      </c>
      <c r="E525" t="s">
        <v>41</v>
      </c>
      <c r="F525" t="s">
        <v>40</v>
      </c>
      <c r="G525">
        <v>1</v>
      </c>
      <c r="H525">
        <v>7.3</v>
      </c>
      <c r="I525" t="s">
        <v>206</v>
      </c>
      <c r="J525" t="s">
        <v>129</v>
      </c>
      <c r="K525">
        <v>6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83</v>
      </c>
      <c r="R525" t="s">
        <v>83</v>
      </c>
      <c r="S525" t="s">
        <v>83</v>
      </c>
      <c r="T525" t="str">
        <f>_xlfn.XLOOKUP(A525,MI_Match_Analysis!$A$2:$A$8,MI_Match_Analysis!$F$2:$F$8,"Not Found")</f>
        <v>Not Found</v>
      </c>
    </row>
    <row r="526" spans="1:20" hidden="1" x14ac:dyDescent="0.3">
      <c r="A526">
        <v>3</v>
      </c>
      <c r="B526" s="1">
        <v>46111</v>
      </c>
      <c r="C526" t="s">
        <v>162</v>
      </c>
      <c r="D526" t="s">
        <v>198</v>
      </c>
      <c r="E526" t="s">
        <v>41</v>
      </c>
      <c r="F526" t="s">
        <v>40</v>
      </c>
      <c r="G526">
        <v>1</v>
      </c>
      <c r="H526">
        <v>7.4</v>
      </c>
      <c r="I526" t="s">
        <v>206</v>
      </c>
      <c r="J526" t="s">
        <v>129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83</v>
      </c>
      <c r="R526" t="s">
        <v>83</v>
      </c>
      <c r="S526" t="s">
        <v>83</v>
      </c>
      <c r="T526" t="str">
        <f>_xlfn.XLOOKUP(A526,MI_Match_Analysis!$A$2:$A$8,MI_Match_Analysis!$F$2:$F$8,"Not Found")</f>
        <v>Not Found</v>
      </c>
    </row>
    <row r="527" spans="1:20" hidden="1" x14ac:dyDescent="0.3">
      <c r="A527">
        <v>3</v>
      </c>
      <c r="B527" s="1">
        <v>46111</v>
      </c>
      <c r="C527" t="s">
        <v>162</v>
      </c>
      <c r="D527" t="s">
        <v>198</v>
      </c>
      <c r="E527" t="s">
        <v>41</v>
      </c>
      <c r="F527" t="s">
        <v>40</v>
      </c>
      <c r="G527">
        <v>1</v>
      </c>
      <c r="H527">
        <v>7.5</v>
      </c>
      <c r="I527" t="s">
        <v>206</v>
      </c>
      <c r="J527" t="s">
        <v>129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83</v>
      </c>
      <c r="R527" t="s">
        <v>83</v>
      </c>
      <c r="S527" t="s">
        <v>83</v>
      </c>
      <c r="T527" t="str">
        <f>_xlfn.XLOOKUP(A527,MI_Match_Analysis!$A$2:$A$8,MI_Match_Analysis!$F$2:$F$8,"Not Found")</f>
        <v>Not Found</v>
      </c>
    </row>
    <row r="528" spans="1:20" hidden="1" x14ac:dyDescent="0.3">
      <c r="A528">
        <v>3</v>
      </c>
      <c r="B528" s="1">
        <v>46111</v>
      </c>
      <c r="C528" t="s">
        <v>162</v>
      </c>
      <c r="D528" t="s">
        <v>198</v>
      </c>
      <c r="E528" t="s">
        <v>41</v>
      </c>
      <c r="F528" t="s">
        <v>40</v>
      </c>
      <c r="G528">
        <v>1</v>
      </c>
      <c r="H528">
        <v>7.6</v>
      </c>
      <c r="I528" t="s">
        <v>206</v>
      </c>
      <c r="J528" t="s">
        <v>129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165</v>
      </c>
      <c r="R528" t="s">
        <v>206</v>
      </c>
      <c r="S528" t="s">
        <v>73</v>
      </c>
      <c r="T528" t="str">
        <f>_xlfn.XLOOKUP(A528,MI_Match_Analysis!$A$2:$A$8,MI_Match_Analysis!$F$2:$F$8,"Not Found")</f>
        <v>Not Found</v>
      </c>
    </row>
    <row r="529" spans="1:20" hidden="1" x14ac:dyDescent="0.3">
      <c r="A529">
        <v>3</v>
      </c>
      <c r="B529" s="1">
        <v>46111</v>
      </c>
      <c r="C529" t="s">
        <v>162</v>
      </c>
      <c r="D529" t="s">
        <v>198</v>
      </c>
      <c r="E529" t="s">
        <v>41</v>
      </c>
      <c r="F529" t="s">
        <v>40</v>
      </c>
      <c r="G529">
        <v>1</v>
      </c>
      <c r="H529">
        <v>8.1</v>
      </c>
      <c r="I529" t="s">
        <v>204</v>
      </c>
      <c r="J529" t="s">
        <v>73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83</v>
      </c>
      <c r="R529" t="s">
        <v>83</v>
      </c>
      <c r="S529" t="s">
        <v>83</v>
      </c>
      <c r="T529" t="str">
        <f>_xlfn.XLOOKUP(A529,MI_Match_Analysis!$A$2:$A$8,MI_Match_Analysis!$F$2:$F$8,"Not Found")</f>
        <v>Not Found</v>
      </c>
    </row>
    <row r="530" spans="1:20" hidden="1" x14ac:dyDescent="0.3">
      <c r="A530">
        <v>3</v>
      </c>
      <c r="B530" s="1">
        <v>46111</v>
      </c>
      <c r="C530" t="s">
        <v>162</v>
      </c>
      <c r="D530" t="s">
        <v>198</v>
      </c>
      <c r="E530" t="s">
        <v>41</v>
      </c>
      <c r="F530" t="s">
        <v>40</v>
      </c>
      <c r="G530">
        <v>1</v>
      </c>
      <c r="H530">
        <v>8.1999999999999993</v>
      </c>
      <c r="I530" t="s">
        <v>204</v>
      </c>
      <c r="J530" t="s">
        <v>73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83</v>
      </c>
      <c r="R530" t="s">
        <v>83</v>
      </c>
      <c r="S530" t="s">
        <v>83</v>
      </c>
      <c r="T530" t="str">
        <f>_xlfn.XLOOKUP(A530,MI_Match_Analysis!$A$2:$A$8,MI_Match_Analysis!$F$2:$F$8,"Not Found")</f>
        <v>Not Found</v>
      </c>
    </row>
    <row r="531" spans="1:20" hidden="1" x14ac:dyDescent="0.3">
      <c r="A531">
        <v>3</v>
      </c>
      <c r="B531" s="1">
        <v>46111</v>
      </c>
      <c r="C531" t="s">
        <v>162</v>
      </c>
      <c r="D531" t="s">
        <v>198</v>
      </c>
      <c r="E531" t="s">
        <v>41</v>
      </c>
      <c r="F531" t="s">
        <v>40</v>
      </c>
      <c r="G531">
        <v>1</v>
      </c>
      <c r="H531">
        <v>8.3000000000000007</v>
      </c>
      <c r="I531" t="s">
        <v>204</v>
      </c>
      <c r="J531" t="s">
        <v>73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83</v>
      </c>
      <c r="R531" t="s">
        <v>83</v>
      </c>
      <c r="S531" t="s">
        <v>83</v>
      </c>
      <c r="T531" t="str">
        <f>_xlfn.XLOOKUP(A531,MI_Match_Analysis!$A$2:$A$8,MI_Match_Analysis!$F$2:$F$8,"Not Found")</f>
        <v>Not Found</v>
      </c>
    </row>
    <row r="532" spans="1:20" hidden="1" x14ac:dyDescent="0.3">
      <c r="A532">
        <v>3</v>
      </c>
      <c r="B532" s="1">
        <v>46111</v>
      </c>
      <c r="C532" t="s">
        <v>162</v>
      </c>
      <c r="D532" t="s">
        <v>198</v>
      </c>
      <c r="E532" t="s">
        <v>41</v>
      </c>
      <c r="F532" t="s">
        <v>40</v>
      </c>
      <c r="G532">
        <v>1</v>
      </c>
      <c r="H532">
        <v>8.4</v>
      </c>
      <c r="I532" t="s">
        <v>99</v>
      </c>
      <c r="J532" t="s">
        <v>73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83</v>
      </c>
      <c r="R532" t="s">
        <v>83</v>
      </c>
      <c r="S532" t="s">
        <v>83</v>
      </c>
      <c r="T532" t="str">
        <f>_xlfn.XLOOKUP(A532,MI_Match_Analysis!$A$2:$A$8,MI_Match_Analysis!$F$2:$F$8,"Not Found")</f>
        <v>Not Found</v>
      </c>
    </row>
    <row r="533" spans="1:20" hidden="1" x14ac:dyDescent="0.3">
      <c r="A533">
        <v>3</v>
      </c>
      <c r="B533" s="1">
        <v>46111</v>
      </c>
      <c r="C533" t="s">
        <v>162</v>
      </c>
      <c r="D533" t="s">
        <v>198</v>
      </c>
      <c r="E533" t="s">
        <v>41</v>
      </c>
      <c r="F533" t="s">
        <v>40</v>
      </c>
      <c r="G533">
        <v>1</v>
      </c>
      <c r="H533">
        <v>8.5</v>
      </c>
      <c r="I533" t="s">
        <v>99</v>
      </c>
      <c r="J533" t="s">
        <v>73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83</v>
      </c>
      <c r="R533" t="s">
        <v>83</v>
      </c>
      <c r="S533" t="s">
        <v>83</v>
      </c>
      <c r="T533" t="str">
        <f>_xlfn.XLOOKUP(A533,MI_Match_Analysis!$A$2:$A$8,MI_Match_Analysis!$F$2:$F$8,"Not Found")</f>
        <v>Not Found</v>
      </c>
    </row>
    <row r="534" spans="1:20" hidden="1" x14ac:dyDescent="0.3">
      <c r="A534">
        <v>3</v>
      </c>
      <c r="B534" s="1">
        <v>46111</v>
      </c>
      <c r="C534" t="s">
        <v>162</v>
      </c>
      <c r="D534" t="s">
        <v>198</v>
      </c>
      <c r="E534" t="s">
        <v>41</v>
      </c>
      <c r="F534" t="s">
        <v>40</v>
      </c>
      <c r="G534">
        <v>1</v>
      </c>
      <c r="H534">
        <v>8.6</v>
      </c>
      <c r="I534" t="s">
        <v>204</v>
      </c>
      <c r="J534" t="s">
        <v>73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83</v>
      </c>
      <c r="R534" t="s">
        <v>83</v>
      </c>
      <c r="S534" t="s">
        <v>83</v>
      </c>
      <c r="T534" t="str">
        <f>_xlfn.XLOOKUP(A534,MI_Match_Analysis!$A$2:$A$8,MI_Match_Analysis!$F$2:$F$8,"Not Found")</f>
        <v>Not Found</v>
      </c>
    </row>
    <row r="535" spans="1:20" hidden="1" x14ac:dyDescent="0.3">
      <c r="A535">
        <v>3</v>
      </c>
      <c r="B535" s="1">
        <v>46111</v>
      </c>
      <c r="C535" t="s">
        <v>162</v>
      </c>
      <c r="D535" t="s">
        <v>198</v>
      </c>
      <c r="E535" t="s">
        <v>41</v>
      </c>
      <c r="F535" t="s">
        <v>40</v>
      </c>
      <c r="G535">
        <v>1</v>
      </c>
      <c r="H535">
        <v>9.1</v>
      </c>
      <c r="I535" t="s">
        <v>204</v>
      </c>
      <c r="J535" t="s">
        <v>129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83</v>
      </c>
      <c r="R535" t="s">
        <v>83</v>
      </c>
      <c r="S535" t="s">
        <v>83</v>
      </c>
      <c r="T535" t="str">
        <f>_xlfn.XLOOKUP(A535,MI_Match_Analysis!$A$2:$A$8,MI_Match_Analysis!$F$2:$F$8,"Not Found")</f>
        <v>Not Found</v>
      </c>
    </row>
    <row r="536" spans="1:20" hidden="1" x14ac:dyDescent="0.3">
      <c r="A536">
        <v>3</v>
      </c>
      <c r="B536" s="1">
        <v>46111</v>
      </c>
      <c r="C536" t="s">
        <v>162</v>
      </c>
      <c r="D536" t="s">
        <v>198</v>
      </c>
      <c r="E536" t="s">
        <v>41</v>
      </c>
      <c r="F536" t="s">
        <v>40</v>
      </c>
      <c r="G536">
        <v>1</v>
      </c>
      <c r="H536">
        <v>9.1999999999999993</v>
      </c>
      <c r="I536" t="s">
        <v>204</v>
      </c>
      <c r="J536" t="s">
        <v>129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83</v>
      </c>
      <c r="R536" t="s">
        <v>83</v>
      </c>
      <c r="S536" t="s">
        <v>83</v>
      </c>
      <c r="T536" t="str">
        <f>_xlfn.XLOOKUP(A536,MI_Match_Analysis!$A$2:$A$8,MI_Match_Analysis!$F$2:$F$8,"Not Found")</f>
        <v>Not Found</v>
      </c>
    </row>
    <row r="537" spans="1:20" hidden="1" x14ac:dyDescent="0.3">
      <c r="A537">
        <v>3</v>
      </c>
      <c r="B537" s="1">
        <v>46111</v>
      </c>
      <c r="C537" t="s">
        <v>162</v>
      </c>
      <c r="D537" t="s">
        <v>198</v>
      </c>
      <c r="E537" t="s">
        <v>41</v>
      </c>
      <c r="F537" t="s">
        <v>40</v>
      </c>
      <c r="G537">
        <v>1</v>
      </c>
      <c r="H537">
        <v>9.3000000000000007</v>
      </c>
      <c r="I537" t="s">
        <v>204</v>
      </c>
      <c r="J537" t="s">
        <v>129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83</v>
      </c>
      <c r="R537" t="s">
        <v>83</v>
      </c>
      <c r="S537" t="s">
        <v>83</v>
      </c>
      <c r="T537" t="str">
        <f>_xlfn.XLOOKUP(A537,MI_Match_Analysis!$A$2:$A$8,MI_Match_Analysis!$F$2:$F$8,"Not Found")</f>
        <v>Not Found</v>
      </c>
    </row>
    <row r="538" spans="1:20" hidden="1" x14ac:dyDescent="0.3">
      <c r="A538">
        <v>3</v>
      </c>
      <c r="B538" s="1">
        <v>46111</v>
      </c>
      <c r="C538" t="s">
        <v>162</v>
      </c>
      <c r="D538" t="s">
        <v>198</v>
      </c>
      <c r="E538" t="s">
        <v>41</v>
      </c>
      <c r="F538" t="s">
        <v>40</v>
      </c>
      <c r="G538">
        <v>1</v>
      </c>
      <c r="H538">
        <v>9.4</v>
      </c>
      <c r="I538" t="s">
        <v>99</v>
      </c>
      <c r="J538" t="s">
        <v>129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83</v>
      </c>
      <c r="R538" t="s">
        <v>83</v>
      </c>
      <c r="S538" t="s">
        <v>83</v>
      </c>
      <c r="T538" t="str">
        <f>_xlfn.XLOOKUP(A538,MI_Match_Analysis!$A$2:$A$8,MI_Match_Analysis!$F$2:$F$8,"Not Found")</f>
        <v>Not Found</v>
      </c>
    </row>
    <row r="539" spans="1:20" hidden="1" x14ac:dyDescent="0.3">
      <c r="A539">
        <v>3</v>
      </c>
      <c r="B539" s="1">
        <v>46111</v>
      </c>
      <c r="C539" t="s">
        <v>162</v>
      </c>
      <c r="D539" t="s">
        <v>198</v>
      </c>
      <c r="E539" t="s">
        <v>41</v>
      </c>
      <c r="F539" t="s">
        <v>40</v>
      </c>
      <c r="G539">
        <v>1</v>
      </c>
      <c r="H539">
        <v>9.5</v>
      </c>
      <c r="I539" t="s">
        <v>99</v>
      </c>
      <c r="J539" t="s">
        <v>129</v>
      </c>
      <c r="K539">
        <v>6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83</v>
      </c>
      <c r="R539" t="s">
        <v>83</v>
      </c>
      <c r="S539" t="s">
        <v>83</v>
      </c>
      <c r="T539" t="str">
        <f>_xlfn.XLOOKUP(A539,MI_Match_Analysis!$A$2:$A$8,MI_Match_Analysis!$F$2:$F$8,"Not Found")</f>
        <v>Not Found</v>
      </c>
    </row>
    <row r="540" spans="1:20" hidden="1" x14ac:dyDescent="0.3">
      <c r="A540">
        <v>3</v>
      </c>
      <c r="B540" s="1">
        <v>46111</v>
      </c>
      <c r="C540" t="s">
        <v>162</v>
      </c>
      <c r="D540" t="s">
        <v>198</v>
      </c>
      <c r="E540" t="s">
        <v>41</v>
      </c>
      <c r="F540" t="s">
        <v>40</v>
      </c>
      <c r="G540">
        <v>1</v>
      </c>
      <c r="H540">
        <v>9.6</v>
      </c>
      <c r="I540" t="s">
        <v>99</v>
      </c>
      <c r="J540" t="s">
        <v>129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83</v>
      </c>
      <c r="R540" t="s">
        <v>83</v>
      </c>
      <c r="S540" t="s">
        <v>83</v>
      </c>
      <c r="T540" t="str">
        <f>_xlfn.XLOOKUP(A540,MI_Match_Analysis!$A$2:$A$8,MI_Match_Analysis!$F$2:$F$8,"Not Found")</f>
        <v>Not Found</v>
      </c>
    </row>
    <row r="541" spans="1:20" hidden="1" x14ac:dyDescent="0.3">
      <c r="A541">
        <v>3</v>
      </c>
      <c r="B541" s="1">
        <v>46111</v>
      </c>
      <c r="C541" t="s">
        <v>162</v>
      </c>
      <c r="D541" t="s">
        <v>198</v>
      </c>
      <c r="E541" t="s">
        <v>41</v>
      </c>
      <c r="F541" t="s">
        <v>40</v>
      </c>
      <c r="G541">
        <v>1</v>
      </c>
      <c r="H541">
        <v>10.1</v>
      </c>
      <c r="I541" t="s">
        <v>99</v>
      </c>
      <c r="J541" t="s">
        <v>203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83</v>
      </c>
      <c r="R541" t="s">
        <v>83</v>
      </c>
      <c r="S541" t="s">
        <v>83</v>
      </c>
      <c r="T541" t="str">
        <f>_xlfn.XLOOKUP(A541,MI_Match_Analysis!$A$2:$A$8,MI_Match_Analysis!$F$2:$F$8,"Not Found")</f>
        <v>Not Found</v>
      </c>
    </row>
    <row r="542" spans="1:20" hidden="1" x14ac:dyDescent="0.3">
      <c r="A542">
        <v>3</v>
      </c>
      <c r="B542" s="1">
        <v>46111</v>
      </c>
      <c r="C542" t="s">
        <v>162</v>
      </c>
      <c r="D542" t="s">
        <v>198</v>
      </c>
      <c r="E542" t="s">
        <v>41</v>
      </c>
      <c r="F542" t="s">
        <v>40</v>
      </c>
      <c r="G542">
        <v>1</v>
      </c>
      <c r="H542">
        <v>10.199999999999999</v>
      </c>
      <c r="I542" t="s">
        <v>204</v>
      </c>
      <c r="J542" t="s">
        <v>203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 t="s">
        <v>83</v>
      </c>
      <c r="R542" t="s">
        <v>83</v>
      </c>
      <c r="S542" t="s">
        <v>83</v>
      </c>
      <c r="T542" t="str">
        <f>_xlfn.XLOOKUP(A542,MI_Match_Analysis!$A$2:$A$8,MI_Match_Analysis!$F$2:$F$8,"Not Found")</f>
        <v>Not Found</v>
      </c>
    </row>
    <row r="543" spans="1:20" hidden="1" x14ac:dyDescent="0.3">
      <c r="A543">
        <v>3</v>
      </c>
      <c r="B543" s="1">
        <v>46111</v>
      </c>
      <c r="C543" t="s">
        <v>162</v>
      </c>
      <c r="D543" t="s">
        <v>198</v>
      </c>
      <c r="E543" t="s">
        <v>41</v>
      </c>
      <c r="F543" t="s">
        <v>40</v>
      </c>
      <c r="G543">
        <v>1</v>
      </c>
      <c r="H543">
        <v>10.199999999999999</v>
      </c>
      <c r="I543" t="s">
        <v>204</v>
      </c>
      <c r="J543" t="s">
        <v>203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83</v>
      </c>
      <c r="R543" t="s">
        <v>83</v>
      </c>
      <c r="S543" t="s">
        <v>83</v>
      </c>
      <c r="T543" t="str">
        <f>_xlfn.XLOOKUP(A543,MI_Match_Analysis!$A$2:$A$8,MI_Match_Analysis!$F$2:$F$8,"Not Found")</f>
        <v>Not Found</v>
      </c>
    </row>
    <row r="544" spans="1:20" hidden="1" x14ac:dyDescent="0.3">
      <c r="A544">
        <v>3</v>
      </c>
      <c r="B544" s="1">
        <v>46111</v>
      </c>
      <c r="C544" t="s">
        <v>162</v>
      </c>
      <c r="D544" t="s">
        <v>198</v>
      </c>
      <c r="E544" t="s">
        <v>41</v>
      </c>
      <c r="F544" t="s">
        <v>40</v>
      </c>
      <c r="G544">
        <v>1</v>
      </c>
      <c r="H544">
        <v>10.3</v>
      </c>
      <c r="I544" t="s">
        <v>204</v>
      </c>
      <c r="J544" t="s">
        <v>203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205</v>
      </c>
      <c r="R544" t="s">
        <v>204</v>
      </c>
      <c r="S544" t="s">
        <v>83</v>
      </c>
      <c r="T544" t="str">
        <f>_xlfn.XLOOKUP(A544,MI_Match_Analysis!$A$2:$A$8,MI_Match_Analysis!$F$2:$F$8,"Not Found")</f>
        <v>Not Found</v>
      </c>
    </row>
    <row r="545" spans="1:20" hidden="1" x14ac:dyDescent="0.3">
      <c r="A545">
        <v>3</v>
      </c>
      <c r="B545" s="1">
        <v>46111</v>
      </c>
      <c r="C545" t="s">
        <v>162</v>
      </c>
      <c r="D545" t="s">
        <v>198</v>
      </c>
      <c r="E545" t="s">
        <v>41</v>
      </c>
      <c r="F545" t="s">
        <v>40</v>
      </c>
      <c r="G545">
        <v>1</v>
      </c>
      <c r="H545">
        <v>10.4</v>
      </c>
      <c r="I545" t="s">
        <v>109</v>
      </c>
      <c r="J545" t="s">
        <v>203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83</v>
      </c>
      <c r="R545" t="s">
        <v>83</v>
      </c>
      <c r="S545" t="s">
        <v>83</v>
      </c>
      <c r="T545" t="str">
        <f>_xlfn.XLOOKUP(A545,MI_Match_Analysis!$A$2:$A$8,MI_Match_Analysis!$F$2:$F$8,"Not Found")</f>
        <v>Not Found</v>
      </c>
    </row>
    <row r="546" spans="1:20" hidden="1" x14ac:dyDescent="0.3">
      <c r="A546">
        <v>3</v>
      </c>
      <c r="B546" s="1">
        <v>46111</v>
      </c>
      <c r="C546" t="s">
        <v>162</v>
      </c>
      <c r="D546" t="s">
        <v>198</v>
      </c>
      <c r="E546" t="s">
        <v>41</v>
      </c>
      <c r="F546" t="s">
        <v>40</v>
      </c>
      <c r="G546">
        <v>1</v>
      </c>
      <c r="H546">
        <v>10.5</v>
      </c>
      <c r="I546" t="s">
        <v>109</v>
      </c>
      <c r="J546" t="s">
        <v>203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83</v>
      </c>
      <c r="R546" t="s">
        <v>83</v>
      </c>
      <c r="S546" t="s">
        <v>83</v>
      </c>
      <c r="T546" t="str">
        <f>_xlfn.XLOOKUP(A546,MI_Match_Analysis!$A$2:$A$8,MI_Match_Analysis!$F$2:$F$8,"Not Found")</f>
        <v>Not Found</v>
      </c>
    </row>
    <row r="547" spans="1:20" hidden="1" x14ac:dyDescent="0.3">
      <c r="A547">
        <v>3</v>
      </c>
      <c r="B547" s="1">
        <v>46111</v>
      </c>
      <c r="C547" t="s">
        <v>162</v>
      </c>
      <c r="D547" t="s">
        <v>198</v>
      </c>
      <c r="E547" t="s">
        <v>41</v>
      </c>
      <c r="F547" t="s">
        <v>40</v>
      </c>
      <c r="G547">
        <v>1</v>
      </c>
      <c r="H547">
        <v>10.6</v>
      </c>
      <c r="I547" t="s">
        <v>109</v>
      </c>
      <c r="J547" t="s">
        <v>203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83</v>
      </c>
      <c r="R547" t="s">
        <v>83</v>
      </c>
      <c r="S547" t="s">
        <v>83</v>
      </c>
      <c r="T547" t="str">
        <f>_xlfn.XLOOKUP(A547,MI_Match_Analysis!$A$2:$A$8,MI_Match_Analysis!$F$2:$F$8,"Not Found")</f>
        <v>Not Found</v>
      </c>
    </row>
    <row r="548" spans="1:20" hidden="1" x14ac:dyDescent="0.3">
      <c r="A548">
        <v>3</v>
      </c>
      <c r="B548" s="1">
        <v>46111</v>
      </c>
      <c r="C548" t="s">
        <v>162</v>
      </c>
      <c r="D548" t="s">
        <v>198</v>
      </c>
      <c r="E548" t="s">
        <v>41</v>
      </c>
      <c r="F548" t="s">
        <v>40</v>
      </c>
      <c r="G548">
        <v>1</v>
      </c>
      <c r="H548">
        <v>11.1</v>
      </c>
      <c r="I548" t="s">
        <v>99</v>
      </c>
      <c r="J548" t="s">
        <v>129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83</v>
      </c>
      <c r="R548" t="s">
        <v>83</v>
      </c>
      <c r="S548" t="s">
        <v>83</v>
      </c>
      <c r="T548" t="str">
        <f>_xlfn.XLOOKUP(A548,MI_Match_Analysis!$A$2:$A$8,MI_Match_Analysis!$F$2:$F$8,"Not Found")</f>
        <v>Not Found</v>
      </c>
    </row>
    <row r="549" spans="1:20" hidden="1" x14ac:dyDescent="0.3">
      <c r="A549">
        <v>3</v>
      </c>
      <c r="B549" s="1">
        <v>46111</v>
      </c>
      <c r="C549" t="s">
        <v>162</v>
      </c>
      <c r="D549" t="s">
        <v>198</v>
      </c>
      <c r="E549" t="s">
        <v>41</v>
      </c>
      <c r="F549" t="s">
        <v>40</v>
      </c>
      <c r="G549">
        <v>1</v>
      </c>
      <c r="H549">
        <v>11.2</v>
      </c>
      <c r="I549" t="s">
        <v>109</v>
      </c>
      <c r="J549" t="s">
        <v>129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83</v>
      </c>
      <c r="R549" t="s">
        <v>83</v>
      </c>
      <c r="S549" t="s">
        <v>83</v>
      </c>
      <c r="T549" t="str">
        <f>_xlfn.XLOOKUP(A549,MI_Match_Analysis!$A$2:$A$8,MI_Match_Analysis!$F$2:$F$8,"Not Found")</f>
        <v>Not Found</v>
      </c>
    </row>
    <row r="550" spans="1:20" hidden="1" x14ac:dyDescent="0.3">
      <c r="A550">
        <v>3</v>
      </c>
      <c r="B550" s="1">
        <v>46111</v>
      </c>
      <c r="C550" t="s">
        <v>162</v>
      </c>
      <c r="D550" t="s">
        <v>198</v>
      </c>
      <c r="E550" t="s">
        <v>41</v>
      </c>
      <c r="F550" t="s">
        <v>40</v>
      </c>
      <c r="G550">
        <v>1</v>
      </c>
      <c r="H550">
        <v>11.3</v>
      </c>
      <c r="I550" t="s">
        <v>99</v>
      </c>
      <c r="J550" t="s">
        <v>129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83</v>
      </c>
      <c r="R550" t="s">
        <v>83</v>
      </c>
      <c r="S550" t="s">
        <v>83</v>
      </c>
      <c r="T550" t="str">
        <f>_xlfn.XLOOKUP(A550,MI_Match_Analysis!$A$2:$A$8,MI_Match_Analysis!$F$2:$F$8,"Not Found")</f>
        <v>Not Found</v>
      </c>
    </row>
    <row r="551" spans="1:20" hidden="1" x14ac:dyDescent="0.3">
      <c r="A551">
        <v>3</v>
      </c>
      <c r="B551" s="1">
        <v>46111</v>
      </c>
      <c r="C551" t="s">
        <v>162</v>
      </c>
      <c r="D551" t="s">
        <v>198</v>
      </c>
      <c r="E551" t="s">
        <v>41</v>
      </c>
      <c r="F551" t="s">
        <v>40</v>
      </c>
      <c r="G551">
        <v>1</v>
      </c>
      <c r="H551">
        <v>11.4</v>
      </c>
      <c r="I551" t="s">
        <v>99</v>
      </c>
      <c r="J551" t="s">
        <v>129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83</v>
      </c>
      <c r="R551" t="s">
        <v>83</v>
      </c>
      <c r="S551" t="s">
        <v>83</v>
      </c>
      <c r="T551" t="str">
        <f>_xlfn.XLOOKUP(A551,MI_Match_Analysis!$A$2:$A$8,MI_Match_Analysis!$F$2:$F$8,"Not Found")</f>
        <v>Not Found</v>
      </c>
    </row>
    <row r="552" spans="1:20" hidden="1" x14ac:dyDescent="0.3">
      <c r="A552">
        <v>3</v>
      </c>
      <c r="B552" s="1">
        <v>46111</v>
      </c>
      <c r="C552" t="s">
        <v>162</v>
      </c>
      <c r="D552" t="s">
        <v>198</v>
      </c>
      <c r="E552" t="s">
        <v>41</v>
      </c>
      <c r="F552" t="s">
        <v>40</v>
      </c>
      <c r="G552">
        <v>1</v>
      </c>
      <c r="H552">
        <v>11.5</v>
      </c>
      <c r="I552" t="s">
        <v>99</v>
      </c>
      <c r="J552" t="s">
        <v>129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0</v>
      </c>
      <c r="Q552" t="s">
        <v>83</v>
      </c>
      <c r="R552" t="s">
        <v>83</v>
      </c>
      <c r="S552" t="s">
        <v>83</v>
      </c>
      <c r="T552" t="str">
        <f>_xlfn.XLOOKUP(A552,MI_Match_Analysis!$A$2:$A$8,MI_Match_Analysis!$F$2:$F$8,"Not Found")</f>
        <v>Not Found</v>
      </c>
    </row>
    <row r="553" spans="1:20" hidden="1" x14ac:dyDescent="0.3">
      <c r="A553">
        <v>3</v>
      </c>
      <c r="B553" s="1">
        <v>46111</v>
      </c>
      <c r="C553" t="s">
        <v>162</v>
      </c>
      <c r="D553" t="s">
        <v>198</v>
      </c>
      <c r="E553" t="s">
        <v>41</v>
      </c>
      <c r="F553" t="s">
        <v>40</v>
      </c>
      <c r="G553">
        <v>1</v>
      </c>
      <c r="H553">
        <v>11.6</v>
      </c>
      <c r="I553" t="s">
        <v>109</v>
      </c>
      <c r="J553" t="s">
        <v>129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83</v>
      </c>
      <c r="R553" t="s">
        <v>83</v>
      </c>
      <c r="S553" t="s">
        <v>83</v>
      </c>
      <c r="T553" t="str">
        <f>_xlfn.XLOOKUP(A553,MI_Match_Analysis!$A$2:$A$8,MI_Match_Analysis!$F$2:$F$8,"Not Found")</f>
        <v>Not Found</v>
      </c>
    </row>
    <row r="554" spans="1:20" hidden="1" x14ac:dyDescent="0.3">
      <c r="A554">
        <v>3</v>
      </c>
      <c r="B554" s="1">
        <v>46111</v>
      </c>
      <c r="C554" t="s">
        <v>162</v>
      </c>
      <c r="D554" t="s">
        <v>198</v>
      </c>
      <c r="E554" t="s">
        <v>41</v>
      </c>
      <c r="F554" t="s">
        <v>40</v>
      </c>
      <c r="G554">
        <v>1</v>
      </c>
      <c r="H554">
        <v>12.1</v>
      </c>
      <c r="I554" t="s">
        <v>99</v>
      </c>
      <c r="J554" t="s">
        <v>44</v>
      </c>
      <c r="K554">
        <v>3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83</v>
      </c>
      <c r="R554" t="s">
        <v>83</v>
      </c>
      <c r="S554" t="s">
        <v>83</v>
      </c>
      <c r="T554" t="str">
        <f>_xlfn.XLOOKUP(A554,MI_Match_Analysis!$A$2:$A$8,MI_Match_Analysis!$F$2:$F$8,"Not Found")</f>
        <v>Not Found</v>
      </c>
    </row>
    <row r="555" spans="1:20" hidden="1" x14ac:dyDescent="0.3">
      <c r="A555">
        <v>3</v>
      </c>
      <c r="B555" s="1">
        <v>46111</v>
      </c>
      <c r="C555" t="s">
        <v>162</v>
      </c>
      <c r="D555" t="s">
        <v>198</v>
      </c>
      <c r="E555" t="s">
        <v>41</v>
      </c>
      <c r="F555" t="s">
        <v>40</v>
      </c>
      <c r="G555">
        <v>1</v>
      </c>
      <c r="H555">
        <v>12.2</v>
      </c>
      <c r="I555" t="s">
        <v>109</v>
      </c>
      <c r="J555" t="s">
        <v>44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83</v>
      </c>
      <c r="R555" t="s">
        <v>83</v>
      </c>
      <c r="S555" t="s">
        <v>83</v>
      </c>
      <c r="T555" t="str">
        <f>_xlfn.XLOOKUP(A555,MI_Match_Analysis!$A$2:$A$8,MI_Match_Analysis!$F$2:$F$8,"Not Found")</f>
        <v>Not Found</v>
      </c>
    </row>
    <row r="556" spans="1:20" hidden="1" x14ac:dyDescent="0.3">
      <c r="A556">
        <v>3</v>
      </c>
      <c r="B556" s="1">
        <v>46111</v>
      </c>
      <c r="C556" t="s">
        <v>162</v>
      </c>
      <c r="D556" t="s">
        <v>198</v>
      </c>
      <c r="E556" t="s">
        <v>41</v>
      </c>
      <c r="F556" t="s">
        <v>40</v>
      </c>
      <c r="G556">
        <v>1</v>
      </c>
      <c r="H556">
        <v>12.3</v>
      </c>
      <c r="I556" t="s">
        <v>109</v>
      </c>
      <c r="J556" t="s">
        <v>44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83</v>
      </c>
      <c r="R556" t="s">
        <v>83</v>
      </c>
      <c r="S556" t="s">
        <v>83</v>
      </c>
      <c r="T556" t="str">
        <f>_xlfn.XLOOKUP(A556,MI_Match_Analysis!$A$2:$A$8,MI_Match_Analysis!$F$2:$F$8,"Not Found")</f>
        <v>Not Found</v>
      </c>
    </row>
    <row r="557" spans="1:20" hidden="1" x14ac:dyDescent="0.3">
      <c r="A557">
        <v>3</v>
      </c>
      <c r="B557" s="1">
        <v>46111</v>
      </c>
      <c r="C557" t="s">
        <v>162</v>
      </c>
      <c r="D557" t="s">
        <v>198</v>
      </c>
      <c r="E557" t="s">
        <v>41</v>
      </c>
      <c r="F557" t="s">
        <v>40</v>
      </c>
      <c r="G557">
        <v>1</v>
      </c>
      <c r="H557">
        <v>12.4</v>
      </c>
      <c r="I557" t="s">
        <v>109</v>
      </c>
      <c r="J557" t="s">
        <v>44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83</v>
      </c>
      <c r="R557" t="s">
        <v>83</v>
      </c>
      <c r="S557" t="s">
        <v>83</v>
      </c>
      <c r="T557" t="str">
        <f>_xlfn.XLOOKUP(A557,MI_Match_Analysis!$A$2:$A$8,MI_Match_Analysis!$F$2:$F$8,"Not Found")</f>
        <v>Not Found</v>
      </c>
    </row>
    <row r="558" spans="1:20" hidden="1" x14ac:dyDescent="0.3">
      <c r="A558">
        <v>3</v>
      </c>
      <c r="B558" s="1">
        <v>46111</v>
      </c>
      <c r="C558" t="s">
        <v>162</v>
      </c>
      <c r="D558" t="s">
        <v>198</v>
      </c>
      <c r="E558" t="s">
        <v>41</v>
      </c>
      <c r="F558" t="s">
        <v>40</v>
      </c>
      <c r="G558">
        <v>1</v>
      </c>
      <c r="H558">
        <v>12.5</v>
      </c>
      <c r="I558" t="s">
        <v>109</v>
      </c>
      <c r="J558" t="s">
        <v>44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167</v>
      </c>
      <c r="R558" t="s">
        <v>109</v>
      </c>
      <c r="S558" t="s">
        <v>83</v>
      </c>
      <c r="T558" t="str">
        <f>_xlfn.XLOOKUP(A558,MI_Match_Analysis!$A$2:$A$8,MI_Match_Analysis!$F$2:$F$8,"Not Found")</f>
        <v>Not Found</v>
      </c>
    </row>
    <row r="559" spans="1:20" hidden="1" x14ac:dyDescent="0.3">
      <c r="A559">
        <v>3</v>
      </c>
      <c r="B559" s="1">
        <v>46111</v>
      </c>
      <c r="C559" t="s">
        <v>162</v>
      </c>
      <c r="D559" t="s">
        <v>198</v>
      </c>
      <c r="E559" t="s">
        <v>41</v>
      </c>
      <c r="F559" t="s">
        <v>40</v>
      </c>
      <c r="G559">
        <v>1</v>
      </c>
      <c r="H559">
        <v>12.6</v>
      </c>
      <c r="I559" t="s">
        <v>207</v>
      </c>
      <c r="J559" t="s">
        <v>44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83</v>
      </c>
      <c r="R559" t="s">
        <v>83</v>
      </c>
      <c r="S559" t="s">
        <v>83</v>
      </c>
      <c r="T559" t="str">
        <f>_xlfn.XLOOKUP(A559,MI_Match_Analysis!$A$2:$A$8,MI_Match_Analysis!$F$2:$F$8,"Not Found")</f>
        <v>Not Found</v>
      </c>
    </row>
    <row r="560" spans="1:20" hidden="1" x14ac:dyDescent="0.3">
      <c r="A560">
        <v>3</v>
      </c>
      <c r="B560" s="1">
        <v>46111</v>
      </c>
      <c r="C560" t="s">
        <v>162</v>
      </c>
      <c r="D560" t="s">
        <v>198</v>
      </c>
      <c r="E560" t="s">
        <v>41</v>
      </c>
      <c r="F560" t="s">
        <v>40</v>
      </c>
      <c r="G560">
        <v>1</v>
      </c>
      <c r="H560">
        <v>13.1</v>
      </c>
      <c r="I560" t="s">
        <v>99</v>
      </c>
      <c r="J560" t="s">
        <v>42</v>
      </c>
      <c r="K560">
        <v>2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83</v>
      </c>
      <c r="R560" t="s">
        <v>83</v>
      </c>
      <c r="S560" t="s">
        <v>83</v>
      </c>
      <c r="T560" t="str">
        <f>_xlfn.XLOOKUP(A560,MI_Match_Analysis!$A$2:$A$8,MI_Match_Analysis!$F$2:$F$8,"Not Found")</f>
        <v>Not Found</v>
      </c>
    </row>
    <row r="561" spans="1:20" hidden="1" x14ac:dyDescent="0.3">
      <c r="A561">
        <v>3</v>
      </c>
      <c r="B561" s="1">
        <v>46111</v>
      </c>
      <c r="C561" t="s">
        <v>162</v>
      </c>
      <c r="D561" t="s">
        <v>198</v>
      </c>
      <c r="E561" t="s">
        <v>41</v>
      </c>
      <c r="F561" t="s">
        <v>40</v>
      </c>
      <c r="G561">
        <v>1</v>
      </c>
      <c r="H561">
        <v>13.2</v>
      </c>
      <c r="I561" t="s">
        <v>99</v>
      </c>
      <c r="J561" t="s">
        <v>42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83</v>
      </c>
      <c r="R561" t="s">
        <v>83</v>
      </c>
      <c r="S561" t="s">
        <v>83</v>
      </c>
      <c r="T561" t="str">
        <f>_xlfn.XLOOKUP(A561,MI_Match_Analysis!$A$2:$A$8,MI_Match_Analysis!$F$2:$F$8,"Not Found")</f>
        <v>Not Found</v>
      </c>
    </row>
    <row r="562" spans="1:20" hidden="1" x14ac:dyDescent="0.3">
      <c r="A562">
        <v>3</v>
      </c>
      <c r="B562" s="1">
        <v>46111</v>
      </c>
      <c r="C562" t="s">
        <v>162</v>
      </c>
      <c r="D562" t="s">
        <v>198</v>
      </c>
      <c r="E562" t="s">
        <v>41</v>
      </c>
      <c r="F562" t="s">
        <v>40</v>
      </c>
      <c r="G562">
        <v>1</v>
      </c>
      <c r="H562">
        <v>13.3</v>
      </c>
      <c r="I562" t="s">
        <v>99</v>
      </c>
      <c r="J562" t="s">
        <v>42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83</v>
      </c>
      <c r="R562" t="s">
        <v>83</v>
      </c>
      <c r="S562" t="s">
        <v>83</v>
      </c>
      <c r="T562" t="str">
        <f>_xlfn.XLOOKUP(A562,MI_Match_Analysis!$A$2:$A$8,MI_Match_Analysis!$F$2:$F$8,"Not Found")</f>
        <v>Not Found</v>
      </c>
    </row>
    <row r="563" spans="1:20" hidden="1" x14ac:dyDescent="0.3">
      <c r="A563">
        <v>3</v>
      </c>
      <c r="B563" s="1">
        <v>46111</v>
      </c>
      <c r="C563" t="s">
        <v>162</v>
      </c>
      <c r="D563" t="s">
        <v>198</v>
      </c>
      <c r="E563" t="s">
        <v>41</v>
      </c>
      <c r="F563" t="s">
        <v>40</v>
      </c>
      <c r="G563">
        <v>1</v>
      </c>
      <c r="H563">
        <v>13.4</v>
      </c>
      <c r="I563" t="s">
        <v>99</v>
      </c>
      <c r="J563" t="s">
        <v>42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83</v>
      </c>
      <c r="R563" t="s">
        <v>83</v>
      </c>
      <c r="S563" t="s">
        <v>83</v>
      </c>
      <c r="T563" t="str">
        <f>_xlfn.XLOOKUP(A563,MI_Match_Analysis!$A$2:$A$8,MI_Match_Analysis!$F$2:$F$8,"Not Found")</f>
        <v>Not Found</v>
      </c>
    </row>
    <row r="564" spans="1:20" hidden="1" x14ac:dyDescent="0.3">
      <c r="A564">
        <v>3</v>
      </c>
      <c r="B564" s="1">
        <v>46111</v>
      </c>
      <c r="C564" t="s">
        <v>162</v>
      </c>
      <c r="D564" t="s">
        <v>198</v>
      </c>
      <c r="E564" t="s">
        <v>41</v>
      </c>
      <c r="F564" t="s">
        <v>40</v>
      </c>
      <c r="G564">
        <v>1</v>
      </c>
      <c r="H564">
        <v>13.5</v>
      </c>
      <c r="I564" t="s">
        <v>99</v>
      </c>
      <c r="J564" t="s">
        <v>42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83</v>
      </c>
      <c r="R564" t="s">
        <v>83</v>
      </c>
      <c r="S564" t="s">
        <v>83</v>
      </c>
      <c r="T564" t="str">
        <f>_xlfn.XLOOKUP(A564,MI_Match_Analysis!$A$2:$A$8,MI_Match_Analysis!$F$2:$F$8,"Not Found")</f>
        <v>Not Found</v>
      </c>
    </row>
    <row r="565" spans="1:20" hidden="1" x14ac:dyDescent="0.3">
      <c r="A565">
        <v>3</v>
      </c>
      <c r="B565" s="1">
        <v>46111</v>
      </c>
      <c r="C565" t="s">
        <v>162</v>
      </c>
      <c r="D565" t="s">
        <v>198</v>
      </c>
      <c r="E565" t="s">
        <v>41</v>
      </c>
      <c r="F565" t="s">
        <v>40</v>
      </c>
      <c r="G565">
        <v>1</v>
      </c>
      <c r="H565">
        <v>13.5</v>
      </c>
      <c r="I565" t="s">
        <v>99</v>
      </c>
      <c r="J565" t="s">
        <v>42</v>
      </c>
      <c r="K565">
        <v>0</v>
      </c>
      <c r="L565">
        <v>1</v>
      </c>
      <c r="M565">
        <v>1</v>
      </c>
      <c r="N565">
        <v>0</v>
      </c>
      <c r="O565">
        <v>0</v>
      </c>
      <c r="P565">
        <v>0</v>
      </c>
      <c r="Q565" t="s">
        <v>83</v>
      </c>
      <c r="R565" t="s">
        <v>83</v>
      </c>
      <c r="S565" t="s">
        <v>83</v>
      </c>
      <c r="T565" t="str">
        <f>_xlfn.XLOOKUP(A565,MI_Match_Analysis!$A$2:$A$8,MI_Match_Analysis!$F$2:$F$8,"Not Found")</f>
        <v>Not Found</v>
      </c>
    </row>
    <row r="566" spans="1:20" hidden="1" x14ac:dyDescent="0.3">
      <c r="A566">
        <v>3</v>
      </c>
      <c r="B566" s="1">
        <v>46111</v>
      </c>
      <c r="C566" t="s">
        <v>162</v>
      </c>
      <c r="D566" t="s">
        <v>198</v>
      </c>
      <c r="E566" t="s">
        <v>41</v>
      </c>
      <c r="F566" t="s">
        <v>40</v>
      </c>
      <c r="G566">
        <v>1</v>
      </c>
      <c r="H566">
        <v>13.6</v>
      </c>
      <c r="I566" t="s">
        <v>99</v>
      </c>
      <c r="J566" t="s">
        <v>42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83</v>
      </c>
      <c r="R566" t="s">
        <v>83</v>
      </c>
      <c r="S566" t="s">
        <v>83</v>
      </c>
      <c r="T566" t="str">
        <f>_xlfn.XLOOKUP(A566,MI_Match_Analysis!$A$2:$A$8,MI_Match_Analysis!$F$2:$F$8,"Not Found")</f>
        <v>Not Found</v>
      </c>
    </row>
    <row r="567" spans="1:20" hidden="1" x14ac:dyDescent="0.3">
      <c r="A567">
        <v>3</v>
      </c>
      <c r="B567" s="1">
        <v>46111</v>
      </c>
      <c r="C567" t="s">
        <v>162</v>
      </c>
      <c r="D567" t="s">
        <v>198</v>
      </c>
      <c r="E567" t="s">
        <v>41</v>
      </c>
      <c r="F567" t="s">
        <v>40</v>
      </c>
      <c r="G567">
        <v>1</v>
      </c>
      <c r="H567">
        <v>14.1</v>
      </c>
      <c r="I567" t="s">
        <v>99</v>
      </c>
      <c r="J567" t="s">
        <v>203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83</v>
      </c>
      <c r="R567" t="s">
        <v>83</v>
      </c>
      <c r="S567" t="s">
        <v>83</v>
      </c>
      <c r="T567" t="str">
        <f>_xlfn.XLOOKUP(A567,MI_Match_Analysis!$A$2:$A$8,MI_Match_Analysis!$F$2:$F$8,"Not Found")</f>
        <v>Not Found</v>
      </c>
    </row>
    <row r="568" spans="1:20" hidden="1" x14ac:dyDescent="0.3">
      <c r="A568">
        <v>3</v>
      </c>
      <c r="B568" s="1">
        <v>46111</v>
      </c>
      <c r="C568" t="s">
        <v>162</v>
      </c>
      <c r="D568" t="s">
        <v>198</v>
      </c>
      <c r="E568" t="s">
        <v>41</v>
      </c>
      <c r="F568" t="s">
        <v>40</v>
      </c>
      <c r="G568">
        <v>1</v>
      </c>
      <c r="H568">
        <v>14.2</v>
      </c>
      <c r="I568" t="s">
        <v>207</v>
      </c>
      <c r="J568" t="s">
        <v>203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83</v>
      </c>
      <c r="R568" t="s">
        <v>83</v>
      </c>
      <c r="S568" t="s">
        <v>83</v>
      </c>
      <c r="T568" t="str">
        <f>_xlfn.XLOOKUP(A568,MI_Match_Analysis!$A$2:$A$8,MI_Match_Analysis!$F$2:$F$8,"Not Found")</f>
        <v>Not Found</v>
      </c>
    </row>
    <row r="569" spans="1:20" hidden="1" x14ac:dyDescent="0.3">
      <c r="A569">
        <v>3</v>
      </c>
      <c r="B569" s="1">
        <v>46111</v>
      </c>
      <c r="C569" t="s">
        <v>162</v>
      </c>
      <c r="D569" t="s">
        <v>198</v>
      </c>
      <c r="E569" t="s">
        <v>41</v>
      </c>
      <c r="F569" t="s">
        <v>40</v>
      </c>
      <c r="G569">
        <v>1</v>
      </c>
      <c r="H569">
        <v>14.3</v>
      </c>
      <c r="I569" t="s">
        <v>207</v>
      </c>
      <c r="J569" t="s">
        <v>203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83</v>
      </c>
      <c r="R569" t="s">
        <v>83</v>
      </c>
      <c r="S569" t="s">
        <v>83</v>
      </c>
      <c r="T569" t="str">
        <f>_xlfn.XLOOKUP(A569,MI_Match_Analysis!$A$2:$A$8,MI_Match_Analysis!$F$2:$F$8,"Not Found")</f>
        <v>Not Found</v>
      </c>
    </row>
    <row r="570" spans="1:20" hidden="1" x14ac:dyDescent="0.3">
      <c r="A570">
        <v>3</v>
      </c>
      <c r="B570" s="1">
        <v>46111</v>
      </c>
      <c r="C570" t="s">
        <v>162</v>
      </c>
      <c r="D570" t="s">
        <v>198</v>
      </c>
      <c r="E570" t="s">
        <v>41</v>
      </c>
      <c r="F570" t="s">
        <v>40</v>
      </c>
      <c r="G570">
        <v>1</v>
      </c>
      <c r="H570">
        <v>14.4</v>
      </c>
      <c r="I570" t="s">
        <v>207</v>
      </c>
      <c r="J570" t="s">
        <v>203</v>
      </c>
      <c r="K570">
        <v>4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83</v>
      </c>
      <c r="R570" t="s">
        <v>83</v>
      </c>
      <c r="S570" t="s">
        <v>83</v>
      </c>
      <c r="T570" t="str">
        <f>_xlfn.XLOOKUP(A570,MI_Match_Analysis!$A$2:$A$8,MI_Match_Analysis!$F$2:$F$8,"Not Found")</f>
        <v>Not Found</v>
      </c>
    </row>
    <row r="571" spans="1:20" hidden="1" x14ac:dyDescent="0.3">
      <c r="A571">
        <v>3</v>
      </c>
      <c r="B571" s="1">
        <v>46111</v>
      </c>
      <c r="C571" t="s">
        <v>162</v>
      </c>
      <c r="D571" t="s">
        <v>198</v>
      </c>
      <c r="E571" t="s">
        <v>41</v>
      </c>
      <c r="F571" t="s">
        <v>40</v>
      </c>
      <c r="G571">
        <v>1</v>
      </c>
      <c r="H571">
        <v>14.5</v>
      </c>
      <c r="I571" t="s">
        <v>207</v>
      </c>
      <c r="J571" t="s">
        <v>203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83</v>
      </c>
      <c r="R571" t="s">
        <v>83</v>
      </c>
      <c r="S571" t="s">
        <v>83</v>
      </c>
      <c r="T571" t="str">
        <f>_xlfn.XLOOKUP(A571,MI_Match_Analysis!$A$2:$A$8,MI_Match_Analysis!$F$2:$F$8,"Not Found")</f>
        <v>Not Found</v>
      </c>
    </row>
    <row r="572" spans="1:20" hidden="1" x14ac:dyDescent="0.3">
      <c r="A572">
        <v>3</v>
      </c>
      <c r="B572" s="1">
        <v>46111</v>
      </c>
      <c r="C572" t="s">
        <v>162</v>
      </c>
      <c r="D572" t="s">
        <v>198</v>
      </c>
      <c r="E572" t="s">
        <v>41</v>
      </c>
      <c r="F572" t="s">
        <v>40</v>
      </c>
      <c r="G572">
        <v>1</v>
      </c>
      <c r="H572">
        <v>14.6</v>
      </c>
      <c r="I572" t="s">
        <v>99</v>
      </c>
      <c r="J572" t="s">
        <v>203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83</v>
      </c>
      <c r="R572" t="s">
        <v>83</v>
      </c>
      <c r="S572" t="s">
        <v>83</v>
      </c>
      <c r="T572" t="str">
        <f>_xlfn.XLOOKUP(A572,MI_Match_Analysis!$A$2:$A$8,MI_Match_Analysis!$F$2:$F$8,"Not Found")</f>
        <v>Not Found</v>
      </c>
    </row>
    <row r="573" spans="1:20" hidden="1" x14ac:dyDescent="0.3">
      <c r="A573">
        <v>3</v>
      </c>
      <c r="B573" s="1">
        <v>46111</v>
      </c>
      <c r="C573" t="s">
        <v>162</v>
      </c>
      <c r="D573" t="s">
        <v>198</v>
      </c>
      <c r="E573" t="s">
        <v>41</v>
      </c>
      <c r="F573" t="s">
        <v>40</v>
      </c>
      <c r="G573">
        <v>1</v>
      </c>
      <c r="H573">
        <v>15.1</v>
      </c>
      <c r="I573" t="s">
        <v>99</v>
      </c>
      <c r="J573" t="s">
        <v>73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83</v>
      </c>
      <c r="R573" t="s">
        <v>83</v>
      </c>
      <c r="S573" t="s">
        <v>83</v>
      </c>
      <c r="T573" t="str">
        <f>_xlfn.XLOOKUP(A573,MI_Match_Analysis!$A$2:$A$8,MI_Match_Analysis!$F$2:$F$8,"Not Found")</f>
        <v>Not Found</v>
      </c>
    </row>
    <row r="574" spans="1:20" hidden="1" x14ac:dyDescent="0.3">
      <c r="A574">
        <v>3</v>
      </c>
      <c r="B574" s="1">
        <v>46111</v>
      </c>
      <c r="C574" t="s">
        <v>162</v>
      </c>
      <c r="D574" t="s">
        <v>198</v>
      </c>
      <c r="E574" t="s">
        <v>41</v>
      </c>
      <c r="F574" t="s">
        <v>40</v>
      </c>
      <c r="G574">
        <v>1</v>
      </c>
      <c r="H574">
        <v>15.2</v>
      </c>
      <c r="I574" t="s">
        <v>207</v>
      </c>
      <c r="J574" t="s">
        <v>73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83</v>
      </c>
      <c r="R574" t="s">
        <v>83</v>
      </c>
      <c r="S574" t="s">
        <v>83</v>
      </c>
      <c r="T574" t="str">
        <f>_xlfn.XLOOKUP(A574,MI_Match_Analysis!$A$2:$A$8,MI_Match_Analysis!$F$2:$F$8,"Not Found")</f>
        <v>Not Found</v>
      </c>
    </row>
    <row r="575" spans="1:20" hidden="1" x14ac:dyDescent="0.3">
      <c r="A575">
        <v>3</v>
      </c>
      <c r="B575" s="1">
        <v>46111</v>
      </c>
      <c r="C575" t="s">
        <v>162</v>
      </c>
      <c r="D575" t="s">
        <v>198</v>
      </c>
      <c r="E575" t="s">
        <v>41</v>
      </c>
      <c r="F575" t="s">
        <v>40</v>
      </c>
      <c r="G575">
        <v>1</v>
      </c>
      <c r="H575">
        <v>15.3</v>
      </c>
      <c r="I575" t="s">
        <v>207</v>
      </c>
      <c r="J575" t="s">
        <v>73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165</v>
      </c>
      <c r="R575" t="s">
        <v>207</v>
      </c>
      <c r="S575" t="s">
        <v>73</v>
      </c>
      <c r="T575" t="str">
        <f>_xlfn.XLOOKUP(A575,MI_Match_Analysis!$A$2:$A$8,MI_Match_Analysis!$F$2:$F$8,"Not Found")</f>
        <v>Not Found</v>
      </c>
    </row>
    <row r="576" spans="1:20" hidden="1" x14ac:dyDescent="0.3">
      <c r="A576">
        <v>3</v>
      </c>
      <c r="B576" s="1">
        <v>46111</v>
      </c>
      <c r="C576" t="s">
        <v>162</v>
      </c>
      <c r="D576" t="s">
        <v>198</v>
      </c>
      <c r="E576" t="s">
        <v>41</v>
      </c>
      <c r="F576" t="s">
        <v>40</v>
      </c>
      <c r="G576">
        <v>1</v>
      </c>
      <c r="H576">
        <v>15.4</v>
      </c>
      <c r="I576" t="s">
        <v>208</v>
      </c>
      <c r="J576" t="s">
        <v>73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83</v>
      </c>
      <c r="R576" t="s">
        <v>83</v>
      </c>
      <c r="S576" t="s">
        <v>83</v>
      </c>
      <c r="T576" t="str">
        <f>_xlfn.XLOOKUP(A576,MI_Match_Analysis!$A$2:$A$8,MI_Match_Analysis!$F$2:$F$8,"Not Found")</f>
        <v>Not Found</v>
      </c>
    </row>
    <row r="577" spans="1:20" hidden="1" x14ac:dyDescent="0.3">
      <c r="A577">
        <v>3</v>
      </c>
      <c r="B577" s="1">
        <v>46111</v>
      </c>
      <c r="C577" t="s">
        <v>162</v>
      </c>
      <c r="D577" t="s">
        <v>198</v>
      </c>
      <c r="E577" t="s">
        <v>41</v>
      </c>
      <c r="F577" t="s">
        <v>40</v>
      </c>
      <c r="G577">
        <v>1</v>
      </c>
      <c r="H577">
        <v>15.5</v>
      </c>
      <c r="I577" t="s">
        <v>208</v>
      </c>
      <c r="J577" t="s">
        <v>73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83</v>
      </c>
      <c r="R577" t="s">
        <v>83</v>
      </c>
      <c r="S577" t="s">
        <v>83</v>
      </c>
      <c r="T577" t="str">
        <f>_xlfn.XLOOKUP(A577,MI_Match_Analysis!$A$2:$A$8,MI_Match_Analysis!$F$2:$F$8,"Not Found")</f>
        <v>Not Found</v>
      </c>
    </row>
    <row r="578" spans="1:20" hidden="1" x14ac:dyDescent="0.3">
      <c r="A578">
        <v>3</v>
      </c>
      <c r="B578" s="1">
        <v>46111</v>
      </c>
      <c r="C578" t="s">
        <v>162</v>
      </c>
      <c r="D578" t="s">
        <v>198</v>
      </c>
      <c r="E578" t="s">
        <v>41</v>
      </c>
      <c r="F578" t="s">
        <v>40</v>
      </c>
      <c r="G578">
        <v>1</v>
      </c>
      <c r="H578">
        <v>15.6</v>
      </c>
      <c r="I578" t="s">
        <v>208</v>
      </c>
      <c r="J578" t="s">
        <v>73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83</v>
      </c>
      <c r="R578" t="s">
        <v>83</v>
      </c>
      <c r="S578" t="s">
        <v>83</v>
      </c>
      <c r="T578" t="str">
        <f>_xlfn.XLOOKUP(A578,MI_Match_Analysis!$A$2:$A$8,MI_Match_Analysis!$F$2:$F$8,"Not Found")</f>
        <v>Not Found</v>
      </c>
    </row>
    <row r="579" spans="1:20" hidden="1" x14ac:dyDescent="0.3">
      <c r="A579">
        <v>3</v>
      </c>
      <c r="B579" s="1">
        <v>46111</v>
      </c>
      <c r="C579" t="s">
        <v>162</v>
      </c>
      <c r="D579" t="s">
        <v>198</v>
      </c>
      <c r="E579" t="s">
        <v>41</v>
      </c>
      <c r="F579" t="s">
        <v>40</v>
      </c>
      <c r="G579">
        <v>1</v>
      </c>
      <c r="H579">
        <v>16.100000000000001</v>
      </c>
      <c r="I579" t="s">
        <v>99</v>
      </c>
      <c r="J579" t="s">
        <v>44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83</v>
      </c>
      <c r="R579" t="s">
        <v>83</v>
      </c>
      <c r="S579" t="s">
        <v>83</v>
      </c>
      <c r="T579" t="str">
        <f>_xlfn.XLOOKUP(A579,MI_Match_Analysis!$A$2:$A$8,MI_Match_Analysis!$F$2:$F$8,"Not Found")</f>
        <v>Not Found</v>
      </c>
    </row>
    <row r="580" spans="1:20" hidden="1" x14ac:dyDescent="0.3">
      <c r="A580">
        <v>3</v>
      </c>
      <c r="B580" s="1">
        <v>46111</v>
      </c>
      <c r="C580" t="s">
        <v>162</v>
      </c>
      <c r="D580" t="s">
        <v>198</v>
      </c>
      <c r="E580" t="s">
        <v>41</v>
      </c>
      <c r="F580" t="s">
        <v>40</v>
      </c>
      <c r="G580">
        <v>1</v>
      </c>
      <c r="H580">
        <v>16.2</v>
      </c>
      <c r="I580" t="s">
        <v>99</v>
      </c>
      <c r="J580" t="s">
        <v>44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83</v>
      </c>
      <c r="R580" t="s">
        <v>83</v>
      </c>
      <c r="S580" t="s">
        <v>83</v>
      </c>
      <c r="T580" t="str">
        <f>_xlfn.XLOOKUP(A580,MI_Match_Analysis!$A$2:$A$8,MI_Match_Analysis!$F$2:$F$8,"Not Found")</f>
        <v>Not Found</v>
      </c>
    </row>
    <row r="581" spans="1:20" hidden="1" x14ac:dyDescent="0.3">
      <c r="A581">
        <v>3</v>
      </c>
      <c r="B581" s="1">
        <v>46111</v>
      </c>
      <c r="C581" t="s">
        <v>162</v>
      </c>
      <c r="D581" t="s">
        <v>198</v>
      </c>
      <c r="E581" t="s">
        <v>41</v>
      </c>
      <c r="F581" t="s">
        <v>40</v>
      </c>
      <c r="G581">
        <v>1</v>
      </c>
      <c r="H581">
        <v>16.3</v>
      </c>
      <c r="I581" t="s">
        <v>99</v>
      </c>
      <c r="J581" t="s">
        <v>44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83</v>
      </c>
      <c r="R581" t="s">
        <v>83</v>
      </c>
      <c r="S581" t="s">
        <v>83</v>
      </c>
      <c r="T581" t="str">
        <f>_xlfn.XLOOKUP(A581,MI_Match_Analysis!$A$2:$A$8,MI_Match_Analysis!$F$2:$F$8,"Not Found")</f>
        <v>Not Found</v>
      </c>
    </row>
    <row r="582" spans="1:20" hidden="1" x14ac:dyDescent="0.3">
      <c r="A582">
        <v>3</v>
      </c>
      <c r="B582" s="1">
        <v>46111</v>
      </c>
      <c r="C582" t="s">
        <v>162</v>
      </c>
      <c r="D582" t="s">
        <v>198</v>
      </c>
      <c r="E582" t="s">
        <v>41</v>
      </c>
      <c r="F582" t="s">
        <v>40</v>
      </c>
      <c r="G582">
        <v>1</v>
      </c>
      <c r="H582">
        <v>16.399999999999999</v>
      </c>
      <c r="I582" t="s">
        <v>99</v>
      </c>
      <c r="J582" t="s">
        <v>44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83</v>
      </c>
      <c r="R582" t="s">
        <v>83</v>
      </c>
      <c r="S582" t="s">
        <v>83</v>
      </c>
      <c r="T582" t="str">
        <f>_xlfn.XLOOKUP(A582,MI_Match_Analysis!$A$2:$A$8,MI_Match_Analysis!$F$2:$F$8,"Not Found")</f>
        <v>Not Found</v>
      </c>
    </row>
    <row r="583" spans="1:20" hidden="1" x14ac:dyDescent="0.3">
      <c r="A583">
        <v>3</v>
      </c>
      <c r="B583" s="1">
        <v>46111</v>
      </c>
      <c r="C583" t="s">
        <v>162</v>
      </c>
      <c r="D583" t="s">
        <v>198</v>
      </c>
      <c r="E583" t="s">
        <v>41</v>
      </c>
      <c r="F583" t="s">
        <v>40</v>
      </c>
      <c r="G583">
        <v>1</v>
      </c>
      <c r="H583">
        <v>16.5</v>
      </c>
      <c r="I583" t="s">
        <v>99</v>
      </c>
      <c r="J583" t="s">
        <v>44</v>
      </c>
      <c r="K583">
        <v>4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83</v>
      </c>
      <c r="R583" t="s">
        <v>83</v>
      </c>
      <c r="S583" t="s">
        <v>83</v>
      </c>
      <c r="T583" t="str">
        <f>_xlfn.XLOOKUP(A583,MI_Match_Analysis!$A$2:$A$8,MI_Match_Analysis!$F$2:$F$8,"Not Found")</f>
        <v>Not Found</v>
      </c>
    </row>
    <row r="584" spans="1:20" hidden="1" x14ac:dyDescent="0.3">
      <c r="A584">
        <v>3</v>
      </c>
      <c r="B584" s="1">
        <v>46111</v>
      </c>
      <c r="C584" t="s">
        <v>162</v>
      </c>
      <c r="D584" t="s">
        <v>198</v>
      </c>
      <c r="E584" t="s">
        <v>41</v>
      </c>
      <c r="F584" t="s">
        <v>40</v>
      </c>
      <c r="G584">
        <v>1</v>
      </c>
      <c r="H584">
        <v>16.600000000000001</v>
      </c>
      <c r="I584" t="s">
        <v>99</v>
      </c>
      <c r="J584" t="s">
        <v>44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83</v>
      </c>
      <c r="R584" t="s">
        <v>83</v>
      </c>
      <c r="S584" t="s">
        <v>83</v>
      </c>
      <c r="T584" t="str">
        <f>_xlfn.XLOOKUP(A584,MI_Match_Analysis!$A$2:$A$8,MI_Match_Analysis!$F$2:$F$8,"Not Found")</f>
        <v>Not Found</v>
      </c>
    </row>
    <row r="585" spans="1:20" hidden="1" x14ac:dyDescent="0.3">
      <c r="A585">
        <v>3</v>
      </c>
      <c r="B585" s="1">
        <v>46111</v>
      </c>
      <c r="C585" t="s">
        <v>162</v>
      </c>
      <c r="D585" t="s">
        <v>198</v>
      </c>
      <c r="E585" t="s">
        <v>41</v>
      </c>
      <c r="F585" t="s">
        <v>40</v>
      </c>
      <c r="G585">
        <v>1</v>
      </c>
      <c r="H585">
        <v>17.100000000000001</v>
      </c>
      <c r="I585" t="s">
        <v>99</v>
      </c>
      <c r="J585" t="s">
        <v>85</v>
      </c>
      <c r="K585">
        <v>4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83</v>
      </c>
      <c r="R585" t="s">
        <v>83</v>
      </c>
      <c r="S585" t="s">
        <v>83</v>
      </c>
      <c r="T585" t="str">
        <f>_xlfn.XLOOKUP(A585,MI_Match_Analysis!$A$2:$A$8,MI_Match_Analysis!$F$2:$F$8,"Not Found")</f>
        <v>Not Found</v>
      </c>
    </row>
    <row r="586" spans="1:20" hidden="1" x14ac:dyDescent="0.3">
      <c r="A586">
        <v>3</v>
      </c>
      <c r="B586" s="1">
        <v>46111</v>
      </c>
      <c r="C586" t="s">
        <v>162</v>
      </c>
      <c r="D586" t="s">
        <v>198</v>
      </c>
      <c r="E586" t="s">
        <v>41</v>
      </c>
      <c r="F586" t="s">
        <v>40</v>
      </c>
      <c r="G586">
        <v>1</v>
      </c>
      <c r="H586">
        <v>17.2</v>
      </c>
      <c r="I586" t="s">
        <v>99</v>
      </c>
      <c r="J586" t="s">
        <v>85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83</v>
      </c>
      <c r="R586" t="s">
        <v>83</v>
      </c>
      <c r="S586" t="s">
        <v>83</v>
      </c>
      <c r="T586" t="str">
        <f>_xlfn.XLOOKUP(A586,MI_Match_Analysis!$A$2:$A$8,MI_Match_Analysis!$F$2:$F$8,"Not Found")</f>
        <v>Not Found</v>
      </c>
    </row>
    <row r="587" spans="1:20" hidden="1" x14ac:dyDescent="0.3">
      <c r="A587">
        <v>3</v>
      </c>
      <c r="B587" s="1">
        <v>46111</v>
      </c>
      <c r="C587" t="s">
        <v>162</v>
      </c>
      <c r="D587" t="s">
        <v>198</v>
      </c>
      <c r="E587" t="s">
        <v>41</v>
      </c>
      <c r="F587" t="s">
        <v>40</v>
      </c>
      <c r="G587">
        <v>1</v>
      </c>
      <c r="H587">
        <v>17.3</v>
      </c>
      <c r="I587" t="s">
        <v>208</v>
      </c>
      <c r="J587" t="s">
        <v>85</v>
      </c>
      <c r="K587">
        <v>0</v>
      </c>
      <c r="L587">
        <v>1</v>
      </c>
      <c r="M587">
        <v>0</v>
      </c>
      <c r="N587">
        <v>1</v>
      </c>
      <c r="O587">
        <v>0</v>
      </c>
      <c r="P587">
        <v>0</v>
      </c>
      <c r="Q587" t="s">
        <v>83</v>
      </c>
      <c r="R587" t="s">
        <v>83</v>
      </c>
      <c r="S587" t="s">
        <v>83</v>
      </c>
      <c r="T587" t="str">
        <f>_xlfn.XLOOKUP(A587,MI_Match_Analysis!$A$2:$A$8,MI_Match_Analysis!$F$2:$F$8,"Not Found")</f>
        <v>Not Found</v>
      </c>
    </row>
    <row r="588" spans="1:20" hidden="1" x14ac:dyDescent="0.3">
      <c r="A588">
        <v>3</v>
      </c>
      <c r="B588" s="1">
        <v>46111</v>
      </c>
      <c r="C588" t="s">
        <v>162</v>
      </c>
      <c r="D588" t="s">
        <v>198</v>
      </c>
      <c r="E588" t="s">
        <v>41</v>
      </c>
      <c r="F588" t="s">
        <v>40</v>
      </c>
      <c r="G588">
        <v>1</v>
      </c>
      <c r="H588">
        <v>17.399999999999999</v>
      </c>
      <c r="I588" t="s">
        <v>99</v>
      </c>
      <c r="J588" t="s">
        <v>85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83</v>
      </c>
      <c r="R588" t="s">
        <v>83</v>
      </c>
      <c r="S588" t="s">
        <v>83</v>
      </c>
      <c r="T588" t="str">
        <f>_xlfn.XLOOKUP(A588,MI_Match_Analysis!$A$2:$A$8,MI_Match_Analysis!$F$2:$F$8,"Not Found")</f>
        <v>Not Found</v>
      </c>
    </row>
    <row r="589" spans="1:20" hidden="1" x14ac:dyDescent="0.3">
      <c r="A589">
        <v>3</v>
      </c>
      <c r="B589" s="1">
        <v>46111</v>
      </c>
      <c r="C589" t="s">
        <v>162</v>
      </c>
      <c r="D589" t="s">
        <v>198</v>
      </c>
      <c r="E589" t="s">
        <v>41</v>
      </c>
      <c r="F589" t="s">
        <v>40</v>
      </c>
      <c r="G589">
        <v>1</v>
      </c>
      <c r="H589">
        <v>17.5</v>
      </c>
      <c r="I589" t="s">
        <v>208</v>
      </c>
      <c r="J589" t="s">
        <v>85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83</v>
      </c>
      <c r="R589" t="s">
        <v>83</v>
      </c>
      <c r="S589" t="s">
        <v>83</v>
      </c>
      <c r="T589" t="str">
        <f>_xlfn.XLOOKUP(A589,MI_Match_Analysis!$A$2:$A$8,MI_Match_Analysis!$F$2:$F$8,"Not Found")</f>
        <v>Not Found</v>
      </c>
    </row>
    <row r="590" spans="1:20" hidden="1" x14ac:dyDescent="0.3">
      <c r="A590">
        <v>3</v>
      </c>
      <c r="B590" s="1">
        <v>46111</v>
      </c>
      <c r="C590" t="s">
        <v>162</v>
      </c>
      <c r="D590" t="s">
        <v>198</v>
      </c>
      <c r="E590" t="s">
        <v>41</v>
      </c>
      <c r="F590" t="s">
        <v>40</v>
      </c>
      <c r="G590">
        <v>1</v>
      </c>
      <c r="H590">
        <v>17.600000000000001</v>
      </c>
      <c r="I590" t="s">
        <v>99</v>
      </c>
      <c r="J590" t="s">
        <v>85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83</v>
      </c>
      <c r="R590" t="s">
        <v>83</v>
      </c>
      <c r="S590" t="s">
        <v>83</v>
      </c>
      <c r="T590" t="str">
        <f>_xlfn.XLOOKUP(A590,MI_Match_Analysis!$A$2:$A$8,MI_Match_Analysis!$F$2:$F$8,"Not Found")</f>
        <v>Not Found</v>
      </c>
    </row>
    <row r="591" spans="1:20" hidden="1" x14ac:dyDescent="0.3">
      <c r="A591">
        <v>3</v>
      </c>
      <c r="B591" s="1">
        <v>46111</v>
      </c>
      <c r="C591" t="s">
        <v>162</v>
      </c>
      <c r="D591" t="s">
        <v>198</v>
      </c>
      <c r="E591" t="s">
        <v>41</v>
      </c>
      <c r="F591" t="s">
        <v>40</v>
      </c>
      <c r="G591">
        <v>1</v>
      </c>
      <c r="H591">
        <v>18.100000000000001</v>
      </c>
      <c r="I591" t="s">
        <v>99</v>
      </c>
      <c r="J591" t="s">
        <v>42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83</v>
      </c>
      <c r="R591" t="s">
        <v>83</v>
      </c>
      <c r="S591" t="s">
        <v>83</v>
      </c>
      <c r="T591" t="str">
        <f>_xlfn.XLOOKUP(A591,MI_Match_Analysis!$A$2:$A$8,MI_Match_Analysis!$F$2:$F$8,"Not Found")</f>
        <v>Not Found</v>
      </c>
    </row>
    <row r="592" spans="1:20" hidden="1" x14ac:dyDescent="0.3">
      <c r="A592">
        <v>3</v>
      </c>
      <c r="B592" s="1">
        <v>46111</v>
      </c>
      <c r="C592" t="s">
        <v>162</v>
      </c>
      <c r="D592" t="s">
        <v>198</v>
      </c>
      <c r="E592" t="s">
        <v>41</v>
      </c>
      <c r="F592" t="s">
        <v>40</v>
      </c>
      <c r="G592">
        <v>1</v>
      </c>
      <c r="H592">
        <v>18.2</v>
      </c>
      <c r="I592" t="s">
        <v>208</v>
      </c>
      <c r="J592" t="s">
        <v>42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 t="s">
        <v>83</v>
      </c>
      <c r="R592" t="s">
        <v>83</v>
      </c>
      <c r="S592" t="s">
        <v>83</v>
      </c>
      <c r="T592" t="str">
        <f>_xlfn.XLOOKUP(A592,MI_Match_Analysis!$A$2:$A$8,MI_Match_Analysis!$F$2:$F$8,"Not Found")</f>
        <v>Not Found</v>
      </c>
    </row>
    <row r="593" spans="1:20" hidden="1" x14ac:dyDescent="0.3">
      <c r="A593">
        <v>3</v>
      </c>
      <c r="B593" s="1">
        <v>46111</v>
      </c>
      <c r="C593" t="s">
        <v>162</v>
      </c>
      <c r="D593" t="s">
        <v>198</v>
      </c>
      <c r="E593" t="s">
        <v>41</v>
      </c>
      <c r="F593" t="s">
        <v>40</v>
      </c>
      <c r="G593">
        <v>1</v>
      </c>
      <c r="H593">
        <v>18.2</v>
      </c>
      <c r="I593" t="s">
        <v>208</v>
      </c>
      <c r="J593" t="s">
        <v>42</v>
      </c>
      <c r="K593">
        <v>4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83</v>
      </c>
      <c r="R593" t="s">
        <v>83</v>
      </c>
      <c r="S593" t="s">
        <v>83</v>
      </c>
      <c r="T593" t="str">
        <f>_xlfn.XLOOKUP(A593,MI_Match_Analysis!$A$2:$A$8,MI_Match_Analysis!$F$2:$F$8,"Not Found")</f>
        <v>Not Found</v>
      </c>
    </row>
    <row r="594" spans="1:20" hidden="1" x14ac:dyDescent="0.3">
      <c r="A594">
        <v>3</v>
      </c>
      <c r="B594" s="1">
        <v>46111</v>
      </c>
      <c r="C594" t="s">
        <v>162</v>
      </c>
      <c r="D594" t="s">
        <v>198</v>
      </c>
      <c r="E594" t="s">
        <v>41</v>
      </c>
      <c r="F594" t="s">
        <v>40</v>
      </c>
      <c r="G594">
        <v>1</v>
      </c>
      <c r="H594">
        <v>18.3</v>
      </c>
      <c r="I594" t="s">
        <v>208</v>
      </c>
      <c r="J594" t="s">
        <v>42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 t="s">
        <v>83</v>
      </c>
      <c r="R594" t="s">
        <v>83</v>
      </c>
      <c r="S594" t="s">
        <v>83</v>
      </c>
      <c r="T594" t="str">
        <f>_xlfn.XLOOKUP(A594,MI_Match_Analysis!$A$2:$A$8,MI_Match_Analysis!$F$2:$F$8,"Not Found")</f>
        <v>Not Found</v>
      </c>
    </row>
    <row r="595" spans="1:20" hidden="1" x14ac:dyDescent="0.3">
      <c r="A595">
        <v>3</v>
      </c>
      <c r="B595" s="1">
        <v>46111</v>
      </c>
      <c r="C595" t="s">
        <v>162</v>
      </c>
      <c r="D595" t="s">
        <v>198</v>
      </c>
      <c r="E595" t="s">
        <v>41</v>
      </c>
      <c r="F595" t="s">
        <v>40</v>
      </c>
      <c r="G595">
        <v>1</v>
      </c>
      <c r="H595">
        <v>18.399999999999999</v>
      </c>
      <c r="I595" t="s">
        <v>99</v>
      </c>
      <c r="J595" t="s">
        <v>42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83</v>
      </c>
      <c r="R595" t="s">
        <v>83</v>
      </c>
      <c r="S595" t="s">
        <v>83</v>
      </c>
      <c r="T595" t="str">
        <f>_xlfn.XLOOKUP(A595,MI_Match_Analysis!$A$2:$A$8,MI_Match_Analysis!$F$2:$F$8,"Not Found")</f>
        <v>Not Found</v>
      </c>
    </row>
    <row r="596" spans="1:20" hidden="1" x14ac:dyDescent="0.3">
      <c r="A596">
        <v>3</v>
      </c>
      <c r="B596" s="1">
        <v>46111</v>
      </c>
      <c r="C596" t="s">
        <v>162</v>
      </c>
      <c r="D596" t="s">
        <v>198</v>
      </c>
      <c r="E596" t="s">
        <v>41</v>
      </c>
      <c r="F596" t="s">
        <v>40</v>
      </c>
      <c r="G596">
        <v>1</v>
      </c>
      <c r="H596">
        <v>18.5</v>
      </c>
      <c r="I596" t="s">
        <v>208</v>
      </c>
      <c r="J596" t="s">
        <v>42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83</v>
      </c>
      <c r="R596" t="s">
        <v>83</v>
      </c>
      <c r="S596" t="s">
        <v>83</v>
      </c>
      <c r="T596" t="str">
        <f>_xlfn.XLOOKUP(A596,MI_Match_Analysis!$A$2:$A$8,MI_Match_Analysis!$F$2:$F$8,"Not Found")</f>
        <v>Not Found</v>
      </c>
    </row>
    <row r="597" spans="1:20" hidden="1" x14ac:dyDescent="0.3">
      <c r="A597">
        <v>3</v>
      </c>
      <c r="B597" s="1">
        <v>46111</v>
      </c>
      <c r="C597" t="s">
        <v>162</v>
      </c>
      <c r="D597" t="s">
        <v>198</v>
      </c>
      <c r="E597" t="s">
        <v>41</v>
      </c>
      <c r="F597" t="s">
        <v>40</v>
      </c>
      <c r="G597">
        <v>1</v>
      </c>
      <c r="H597">
        <v>18.600000000000001</v>
      </c>
      <c r="I597" t="s">
        <v>99</v>
      </c>
      <c r="J597" t="s">
        <v>42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 t="s">
        <v>83</v>
      </c>
      <c r="R597" t="s">
        <v>83</v>
      </c>
      <c r="S597" t="s">
        <v>83</v>
      </c>
      <c r="T597" t="str">
        <f>_xlfn.XLOOKUP(A597,MI_Match_Analysis!$A$2:$A$8,MI_Match_Analysis!$F$2:$F$8,"Not Found")</f>
        <v>Not Found</v>
      </c>
    </row>
    <row r="598" spans="1:20" hidden="1" x14ac:dyDescent="0.3">
      <c r="A598">
        <v>3</v>
      </c>
      <c r="B598" s="1">
        <v>46111</v>
      </c>
      <c r="C598" t="s">
        <v>162</v>
      </c>
      <c r="D598" t="s">
        <v>198</v>
      </c>
      <c r="E598" t="s">
        <v>41</v>
      </c>
      <c r="F598" t="s">
        <v>40</v>
      </c>
      <c r="G598">
        <v>1</v>
      </c>
      <c r="H598">
        <v>19.100000000000001</v>
      </c>
      <c r="I598" t="s">
        <v>99</v>
      </c>
      <c r="J598" t="s">
        <v>85</v>
      </c>
      <c r="K598">
        <v>6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83</v>
      </c>
      <c r="R598" t="s">
        <v>83</v>
      </c>
      <c r="S598" t="s">
        <v>83</v>
      </c>
      <c r="T598" t="str">
        <f>_xlfn.XLOOKUP(A598,MI_Match_Analysis!$A$2:$A$8,MI_Match_Analysis!$F$2:$F$8,"Not Found")</f>
        <v>Not Found</v>
      </c>
    </row>
    <row r="599" spans="1:20" hidden="1" x14ac:dyDescent="0.3">
      <c r="A599">
        <v>3</v>
      </c>
      <c r="B599" s="1">
        <v>46111</v>
      </c>
      <c r="C599" t="s">
        <v>162</v>
      </c>
      <c r="D599" t="s">
        <v>198</v>
      </c>
      <c r="E599" t="s">
        <v>41</v>
      </c>
      <c r="F599" t="s">
        <v>40</v>
      </c>
      <c r="G599">
        <v>1</v>
      </c>
      <c r="H599">
        <v>19.2</v>
      </c>
      <c r="I599" t="s">
        <v>99</v>
      </c>
      <c r="J599" t="s">
        <v>85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83</v>
      </c>
      <c r="R599" t="s">
        <v>83</v>
      </c>
      <c r="S599" t="s">
        <v>83</v>
      </c>
      <c r="T599" t="str">
        <f>_xlfn.XLOOKUP(A599,MI_Match_Analysis!$A$2:$A$8,MI_Match_Analysis!$F$2:$F$8,"Not Found")</f>
        <v>Not Found</v>
      </c>
    </row>
    <row r="600" spans="1:20" hidden="1" x14ac:dyDescent="0.3">
      <c r="A600">
        <v>3</v>
      </c>
      <c r="B600" s="1">
        <v>46111</v>
      </c>
      <c r="C600" t="s">
        <v>162</v>
      </c>
      <c r="D600" t="s">
        <v>198</v>
      </c>
      <c r="E600" t="s">
        <v>41</v>
      </c>
      <c r="F600" t="s">
        <v>40</v>
      </c>
      <c r="G600">
        <v>1</v>
      </c>
      <c r="H600">
        <v>19.3</v>
      </c>
      <c r="I600" t="s">
        <v>208</v>
      </c>
      <c r="J600" t="s">
        <v>85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83</v>
      </c>
      <c r="R600" t="s">
        <v>83</v>
      </c>
      <c r="S600" t="s">
        <v>83</v>
      </c>
      <c r="T600" t="str">
        <f>_xlfn.XLOOKUP(A600,MI_Match_Analysis!$A$2:$A$8,MI_Match_Analysis!$F$2:$F$8,"Not Found")</f>
        <v>Not Found</v>
      </c>
    </row>
    <row r="601" spans="1:20" hidden="1" x14ac:dyDescent="0.3">
      <c r="A601">
        <v>3</v>
      </c>
      <c r="B601" s="1">
        <v>46111</v>
      </c>
      <c r="C601" t="s">
        <v>162</v>
      </c>
      <c r="D601" t="s">
        <v>198</v>
      </c>
      <c r="E601" t="s">
        <v>41</v>
      </c>
      <c r="F601" t="s">
        <v>40</v>
      </c>
      <c r="G601">
        <v>1</v>
      </c>
      <c r="H601">
        <v>19.399999999999999</v>
      </c>
      <c r="I601" t="s">
        <v>99</v>
      </c>
      <c r="J601" t="s">
        <v>85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195</v>
      </c>
      <c r="R601" t="s">
        <v>99</v>
      </c>
      <c r="S601" t="s">
        <v>209</v>
      </c>
      <c r="T601" t="str">
        <f>_xlfn.XLOOKUP(A601,MI_Match_Analysis!$A$2:$A$8,MI_Match_Analysis!$F$2:$F$8,"Not Found")</f>
        <v>Not Found</v>
      </c>
    </row>
    <row r="602" spans="1:20" hidden="1" x14ac:dyDescent="0.3">
      <c r="A602">
        <v>3</v>
      </c>
      <c r="B602" s="1">
        <v>46111</v>
      </c>
      <c r="C602" t="s">
        <v>162</v>
      </c>
      <c r="D602" t="s">
        <v>198</v>
      </c>
      <c r="E602" t="s">
        <v>40</v>
      </c>
      <c r="F602" t="s">
        <v>41</v>
      </c>
      <c r="G602">
        <v>2</v>
      </c>
      <c r="H602">
        <v>0.1</v>
      </c>
      <c r="I602" t="s">
        <v>84</v>
      </c>
      <c r="J602" t="s">
        <v>207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83</v>
      </c>
      <c r="R602" t="s">
        <v>83</v>
      </c>
      <c r="S602" t="s">
        <v>83</v>
      </c>
      <c r="T602" t="str">
        <f>_xlfn.XLOOKUP(A602,MI_Match_Analysis!$A$2:$A$8,MI_Match_Analysis!$F$2:$F$8,"Not Found")</f>
        <v>Not Found</v>
      </c>
    </row>
    <row r="603" spans="1:20" hidden="1" x14ac:dyDescent="0.3">
      <c r="A603">
        <v>3</v>
      </c>
      <c r="B603" s="1">
        <v>46111</v>
      </c>
      <c r="C603" t="s">
        <v>162</v>
      </c>
      <c r="D603" t="s">
        <v>198</v>
      </c>
      <c r="E603" t="s">
        <v>40</v>
      </c>
      <c r="F603" t="s">
        <v>41</v>
      </c>
      <c r="G603">
        <v>2</v>
      </c>
      <c r="H603">
        <v>0.2</v>
      </c>
      <c r="I603" t="s">
        <v>84</v>
      </c>
      <c r="J603" t="s">
        <v>207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83</v>
      </c>
      <c r="R603" t="s">
        <v>83</v>
      </c>
      <c r="S603" t="s">
        <v>83</v>
      </c>
      <c r="T603" t="str">
        <f>_xlfn.XLOOKUP(A603,MI_Match_Analysis!$A$2:$A$8,MI_Match_Analysis!$F$2:$F$8,"Not Found")</f>
        <v>Not Found</v>
      </c>
    </row>
    <row r="604" spans="1:20" hidden="1" x14ac:dyDescent="0.3">
      <c r="A604">
        <v>3</v>
      </c>
      <c r="B604" s="1">
        <v>46111</v>
      </c>
      <c r="C604" t="s">
        <v>162</v>
      </c>
      <c r="D604" t="s">
        <v>198</v>
      </c>
      <c r="E604" t="s">
        <v>40</v>
      </c>
      <c r="F604" t="s">
        <v>41</v>
      </c>
      <c r="G604">
        <v>2</v>
      </c>
      <c r="H604">
        <v>0.3</v>
      </c>
      <c r="I604" t="s">
        <v>43</v>
      </c>
      <c r="J604" t="s">
        <v>207</v>
      </c>
      <c r="K604">
        <v>4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83</v>
      </c>
      <c r="R604" t="s">
        <v>83</v>
      </c>
      <c r="S604" t="s">
        <v>83</v>
      </c>
      <c r="T604" t="str">
        <f>_xlfn.XLOOKUP(A604,MI_Match_Analysis!$A$2:$A$8,MI_Match_Analysis!$F$2:$F$8,"Not Found")</f>
        <v>Not Found</v>
      </c>
    </row>
    <row r="605" spans="1:20" hidden="1" x14ac:dyDescent="0.3">
      <c r="A605">
        <v>3</v>
      </c>
      <c r="B605" s="1">
        <v>46111</v>
      </c>
      <c r="C605" t="s">
        <v>162</v>
      </c>
      <c r="D605" t="s">
        <v>198</v>
      </c>
      <c r="E605" t="s">
        <v>40</v>
      </c>
      <c r="F605" t="s">
        <v>41</v>
      </c>
      <c r="G605">
        <v>2</v>
      </c>
      <c r="H605">
        <v>0.4</v>
      </c>
      <c r="I605" t="s">
        <v>43</v>
      </c>
      <c r="J605" t="s">
        <v>207</v>
      </c>
      <c r="K605">
        <v>6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83</v>
      </c>
      <c r="R605" t="s">
        <v>83</v>
      </c>
      <c r="S605" t="s">
        <v>83</v>
      </c>
      <c r="T605" t="str">
        <f>_xlfn.XLOOKUP(A605,MI_Match_Analysis!$A$2:$A$8,MI_Match_Analysis!$F$2:$F$8,"Not Found")</f>
        <v>Not Found</v>
      </c>
    </row>
    <row r="606" spans="1:20" hidden="1" x14ac:dyDescent="0.3">
      <c r="A606">
        <v>3</v>
      </c>
      <c r="B606" s="1">
        <v>46111</v>
      </c>
      <c r="C606" t="s">
        <v>162</v>
      </c>
      <c r="D606" t="s">
        <v>198</v>
      </c>
      <c r="E606" t="s">
        <v>40</v>
      </c>
      <c r="F606" t="s">
        <v>41</v>
      </c>
      <c r="G606">
        <v>2</v>
      </c>
      <c r="H606">
        <v>0.5</v>
      </c>
      <c r="I606" t="s">
        <v>43</v>
      </c>
      <c r="J606" t="s">
        <v>207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83</v>
      </c>
      <c r="R606" t="s">
        <v>83</v>
      </c>
      <c r="S606" t="s">
        <v>83</v>
      </c>
      <c r="T606" t="str">
        <f>_xlfn.XLOOKUP(A606,MI_Match_Analysis!$A$2:$A$8,MI_Match_Analysis!$F$2:$F$8,"Not Found")</f>
        <v>Not Found</v>
      </c>
    </row>
    <row r="607" spans="1:20" hidden="1" x14ac:dyDescent="0.3">
      <c r="A607">
        <v>3</v>
      </c>
      <c r="B607" s="1">
        <v>46111</v>
      </c>
      <c r="C607" t="s">
        <v>162</v>
      </c>
      <c r="D607" t="s">
        <v>198</v>
      </c>
      <c r="E607" t="s">
        <v>40</v>
      </c>
      <c r="F607" t="s">
        <v>41</v>
      </c>
      <c r="G607">
        <v>2</v>
      </c>
      <c r="H607">
        <v>0.6</v>
      </c>
      <c r="I607" t="s">
        <v>84</v>
      </c>
      <c r="J607" t="s">
        <v>207</v>
      </c>
      <c r="K607">
        <v>4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83</v>
      </c>
      <c r="R607" t="s">
        <v>83</v>
      </c>
      <c r="S607" t="s">
        <v>83</v>
      </c>
      <c r="T607" t="str">
        <f>_xlfn.XLOOKUP(A607,MI_Match_Analysis!$A$2:$A$8,MI_Match_Analysis!$F$2:$F$8,"Not Found")</f>
        <v>Not Found</v>
      </c>
    </row>
    <row r="608" spans="1:20" hidden="1" x14ac:dyDescent="0.3">
      <c r="A608">
        <v>3</v>
      </c>
      <c r="B608" s="1">
        <v>46111</v>
      </c>
      <c r="C608" t="s">
        <v>162</v>
      </c>
      <c r="D608" t="s">
        <v>198</v>
      </c>
      <c r="E608" t="s">
        <v>40</v>
      </c>
      <c r="F608" t="s">
        <v>41</v>
      </c>
      <c r="G608">
        <v>2</v>
      </c>
      <c r="H608">
        <v>1.1000000000000001</v>
      </c>
      <c r="I608" t="s">
        <v>43</v>
      </c>
      <c r="J608" t="s">
        <v>210</v>
      </c>
      <c r="K608">
        <v>0</v>
      </c>
      <c r="L608">
        <v>1</v>
      </c>
      <c r="M608">
        <v>0</v>
      </c>
      <c r="N608">
        <v>1</v>
      </c>
      <c r="O608">
        <v>0</v>
      </c>
      <c r="P608">
        <v>0</v>
      </c>
      <c r="Q608" t="s">
        <v>83</v>
      </c>
      <c r="R608" t="s">
        <v>83</v>
      </c>
      <c r="S608" t="s">
        <v>83</v>
      </c>
      <c r="T608" t="str">
        <f>_xlfn.XLOOKUP(A608,MI_Match_Analysis!$A$2:$A$8,MI_Match_Analysis!$F$2:$F$8,"Not Found")</f>
        <v>Not Found</v>
      </c>
    </row>
    <row r="609" spans="1:20" hidden="1" x14ac:dyDescent="0.3">
      <c r="A609">
        <v>3</v>
      </c>
      <c r="B609" s="1">
        <v>46111</v>
      </c>
      <c r="C609" t="s">
        <v>162</v>
      </c>
      <c r="D609" t="s">
        <v>198</v>
      </c>
      <c r="E609" t="s">
        <v>40</v>
      </c>
      <c r="F609" t="s">
        <v>41</v>
      </c>
      <c r="G609">
        <v>2</v>
      </c>
      <c r="H609">
        <v>1.2</v>
      </c>
      <c r="I609" t="s">
        <v>84</v>
      </c>
      <c r="J609" t="s">
        <v>210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83</v>
      </c>
      <c r="R609" t="s">
        <v>83</v>
      </c>
      <c r="S609" t="s">
        <v>83</v>
      </c>
      <c r="T609" t="str">
        <f>_xlfn.XLOOKUP(A609,MI_Match_Analysis!$A$2:$A$8,MI_Match_Analysis!$F$2:$F$8,"Not Found")</f>
        <v>Not Found</v>
      </c>
    </row>
    <row r="610" spans="1:20" hidden="1" x14ac:dyDescent="0.3">
      <c r="A610">
        <v>3</v>
      </c>
      <c r="B610" s="1">
        <v>46111</v>
      </c>
      <c r="C610" t="s">
        <v>162</v>
      </c>
      <c r="D610" t="s">
        <v>198</v>
      </c>
      <c r="E610" t="s">
        <v>40</v>
      </c>
      <c r="F610" t="s">
        <v>41</v>
      </c>
      <c r="G610">
        <v>2</v>
      </c>
      <c r="H610">
        <v>1.3</v>
      </c>
      <c r="I610" t="s">
        <v>84</v>
      </c>
      <c r="J610" t="s">
        <v>210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83</v>
      </c>
      <c r="R610" t="s">
        <v>83</v>
      </c>
      <c r="S610" t="s">
        <v>83</v>
      </c>
      <c r="T610" t="str">
        <f>_xlfn.XLOOKUP(A610,MI_Match_Analysis!$A$2:$A$8,MI_Match_Analysis!$F$2:$F$8,"Not Found")</f>
        <v>Not Found</v>
      </c>
    </row>
    <row r="611" spans="1:20" hidden="1" x14ac:dyDescent="0.3">
      <c r="A611">
        <v>3</v>
      </c>
      <c r="B611" s="1">
        <v>46111</v>
      </c>
      <c r="C611" t="s">
        <v>162</v>
      </c>
      <c r="D611" t="s">
        <v>198</v>
      </c>
      <c r="E611" t="s">
        <v>40</v>
      </c>
      <c r="F611" t="s">
        <v>41</v>
      </c>
      <c r="G611">
        <v>2</v>
      </c>
      <c r="H611">
        <v>1.4</v>
      </c>
      <c r="I611" t="s">
        <v>84</v>
      </c>
      <c r="J611" t="s">
        <v>210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83</v>
      </c>
      <c r="R611" t="s">
        <v>83</v>
      </c>
      <c r="S611" t="s">
        <v>83</v>
      </c>
      <c r="T611" t="str">
        <f>_xlfn.XLOOKUP(A611,MI_Match_Analysis!$A$2:$A$8,MI_Match_Analysis!$F$2:$F$8,"Not Found")</f>
        <v>Not Found</v>
      </c>
    </row>
    <row r="612" spans="1:20" hidden="1" x14ac:dyDescent="0.3">
      <c r="A612">
        <v>3</v>
      </c>
      <c r="B612" s="1">
        <v>46111</v>
      </c>
      <c r="C612" t="s">
        <v>162</v>
      </c>
      <c r="D612" t="s">
        <v>198</v>
      </c>
      <c r="E612" t="s">
        <v>40</v>
      </c>
      <c r="F612" t="s">
        <v>41</v>
      </c>
      <c r="G612">
        <v>2</v>
      </c>
      <c r="H612">
        <v>1.5</v>
      </c>
      <c r="I612" t="s">
        <v>84</v>
      </c>
      <c r="J612" t="s">
        <v>210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83</v>
      </c>
      <c r="R612" t="s">
        <v>83</v>
      </c>
      <c r="S612" t="s">
        <v>83</v>
      </c>
      <c r="T612" t="str">
        <f>_xlfn.XLOOKUP(A612,MI_Match_Analysis!$A$2:$A$8,MI_Match_Analysis!$F$2:$F$8,"Not Found")</f>
        <v>Not Found</v>
      </c>
    </row>
    <row r="613" spans="1:20" hidden="1" x14ac:dyDescent="0.3">
      <c r="A613">
        <v>3</v>
      </c>
      <c r="B613" s="1">
        <v>46111</v>
      </c>
      <c r="C613" t="s">
        <v>162</v>
      </c>
      <c r="D613" t="s">
        <v>198</v>
      </c>
      <c r="E613" t="s">
        <v>40</v>
      </c>
      <c r="F613" t="s">
        <v>41</v>
      </c>
      <c r="G613">
        <v>2</v>
      </c>
      <c r="H613">
        <v>1.6</v>
      </c>
      <c r="I613" t="s">
        <v>43</v>
      </c>
      <c r="J613" t="s">
        <v>210</v>
      </c>
      <c r="K613">
        <v>4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83</v>
      </c>
      <c r="R613" t="s">
        <v>83</v>
      </c>
      <c r="S613" t="s">
        <v>83</v>
      </c>
      <c r="T613" t="str">
        <f>_xlfn.XLOOKUP(A613,MI_Match_Analysis!$A$2:$A$8,MI_Match_Analysis!$F$2:$F$8,"Not Found")</f>
        <v>Not Found</v>
      </c>
    </row>
    <row r="614" spans="1:20" hidden="1" x14ac:dyDescent="0.3">
      <c r="A614">
        <v>3</v>
      </c>
      <c r="B614" s="1">
        <v>46111</v>
      </c>
      <c r="C614" t="s">
        <v>162</v>
      </c>
      <c r="D614" t="s">
        <v>198</v>
      </c>
      <c r="E614" t="s">
        <v>40</v>
      </c>
      <c r="F614" t="s">
        <v>41</v>
      </c>
      <c r="G614">
        <v>2</v>
      </c>
      <c r="H614">
        <v>2.1</v>
      </c>
      <c r="I614" t="s">
        <v>84</v>
      </c>
      <c r="J614" t="s">
        <v>207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83</v>
      </c>
      <c r="R614" t="s">
        <v>83</v>
      </c>
      <c r="S614" t="s">
        <v>83</v>
      </c>
      <c r="T614" t="str">
        <f>_xlfn.XLOOKUP(A614,MI_Match_Analysis!$A$2:$A$8,MI_Match_Analysis!$F$2:$F$8,"Not Found")</f>
        <v>Not Found</v>
      </c>
    </row>
    <row r="615" spans="1:20" hidden="1" x14ac:dyDescent="0.3">
      <c r="A615">
        <v>3</v>
      </c>
      <c r="B615" s="1">
        <v>46111</v>
      </c>
      <c r="C615" t="s">
        <v>162</v>
      </c>
      <c r="D615" t="s">
        <v>198</v>
      </c>
      <c r="E615" t="s">
        <v>40</v>
      </c>
      <c r="F615" t="s">
        <v>41</v>
      </c>
      <c r="G615">
        <v>2</v>
      </c>
      <c r="H615">
        <v>2.2000000000000002</v>
      </c>
      <c r="I615" t="s">
        <v>84</v>
      </c>
      <c r="J615" t="s">
        <v>207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83</v>
      </c>
      <c r="R615" t="s">
        <v>83</v>
      </c>
      <c r="S615" t="s">
        <v>83</v>
      </c>
      <c r="T615" t="str">
        <f>_xlfn.XLOOKUP(A615,MI_Match_Analysis!$A$2:$A$8,MI_Match_Analysis!$F$2:$F$8,"Not Found")</f>
        <v>Not Found</v>
      </c>
    </row>
    <row r="616" spans="1:20" hidden="1" x14ac:dyDescent="0.3">
      <c r="A616">
        <v>3</v>
      </c>
      <c r="B616" s="1">
        <v>46111</v>
      </c>
      <c r="C616" t="s">
        <v>162</v>
      </c>
      <c r="D616" t="s">
        <v>198</v>
      </c>
      <c r="E616" t="s">
        <v>40</v>
      </c>
      <c r="F616" t="s">
        <v>41</v>
      </c>
      <c r="G616">
        <v>2</v>
      </c>
      <c r="H616">
        <v>2.2999999999999998</v>
      </c>
      <c r="I616" t="s">
        <v>43</v>
      </c>
      <c r="J616" t="s">
        <v>207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83</v>
      </c>
      <c r="R616" t="s">
        <v>83</v>
      </c>
      <c r="S616" t="s">
        <v>83</v>
      </c>
      <c r="T616" t="str">
        <f>_xlfn.XLOOKUP(A616,MI_Match_Analysis!$A$2:$A$8,MI_Match_Analysis!$F$2:$F$8,"Not Found")</f>
        <v>Not Found</v>
      </c>
    </row>
    <row r="617" spans="1:20" hidden="1" x14ac:dyDescent="0.3">
      <c r="A617">
        <v>3</v>
      </c>
      <c r="B617" s="1">
        <v>46111</v>
      </c>
      <c r="C617" t="s">
        <v>162</v>
      </c>
      <c r="D617" t="s">
        <v>198</v>
      </c>
      <c r="E617" t="s">
        <v>40</v>
      </c>
      <c r="F617" t="s">
        <v>41</v>
      </c>
      <c r="G617">
        <v>2</v>
      </c>
      <c r="H617">
        <v>2.4</v>
      </c>
      <c r="I617" t="s">
        <v>84</v>
      </c>
      <c r="J617" t="s">
        <v>207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83</v>
      </c>
      <c r="R617" t="s">
        <v>83</v>
      </c>
      <c r="S617" t="s">
        <v>83</v>
      </c>
      <c r="T617" t="str">
        <f>_xlfn.XLOOKUP(A617,MI_Match_Analysis!$A$2:$A$8,MI_Match_Analysis!$F$2:$F$8,"Not Found")</f>
        <v>Not Found</v>
      </c>
    </row>
    <row r="618" spans="1:20" hidden="1" x14ac:dyDescent="0.3">
      <c r="A618">
        <v>3</v>
      </c>
      <c r="B618" s="1">
        <v>46111</v>
      </c>
      <c r="C618" t="s">
        <v>162</v>
      </c>
      <c r="D618" t="s">
        <v>198</v>
      </c>
      <c r="E618" t="s">
        <v>40</v>
      </c>
      <c r="F618" t="s">
        <v>41</v>
      </c>
      <c r="G618">
        <v>2</v>
      </c>
      <c r="H618">
        <v>2.5</v>
      </c>
      <c r="I618" t="s">
        <v>43</v>
      </c>
      <c r="J618" t="s">
        <v>207</v>
      </c>
      <c r="K618">
        <v>6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83</v>
      </c>
      <c r="R618" t="s">
        <v>83</v>
      </c>
      <c r="S618" t="s">
        <v>83</v>
      </c>
      <c r="T618" t="str">
        <f>_xlfn.XLOOKUP(A618,MI_Match_Analysis!$A$2:$A$8,MI_Match_Analysis!$F$2:$F$8,"Not Found")</f>
        <v>Not Found</v>
      </c>
    </row>
    <row r="619" spans="1:20" hidden="1" x14ac:dyDescent="0.3">
      <c r="A619">
        <v>3</v>
      </c>
      <c r="B619" s="1">
        <v>46111</v>
      </c>
      <c r="C619" t="s">
        <v>162</v>
      </c>
      <c r="D619" t="s">
        <v>198</v>
      </c>
      <c r="E619" t="s">
        <v>40</v>
      </c>
      <c r="F619" t="s">
        <v>41</v>
      </c>
      <c r="G619">
        <v>2</v>
      </c>
      <c r="H619">
        <v>2.6</v>
      </c>
      <c r="I619" t="s">
        <v>43</v>
      </c>
      <c r="J619" t="s">
        <v>207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83</v>
      </c>
      <c r="R619" t="s">
        <v>83</v>
      </c>
      <c r="S619" t="s">
        <v>83</v>
      </c>
      <c r="T619" t="str">
        <f>_xlfn.XLOOKUP(A619,MI_Match_Analysis!$A$2:$A$8,MI_Match_Analysis!$F$2:$F$8,"Not Found")</f>
        <v>Not Found</v>
      </c>
    </row>
    <row r="620" spans="1:20" hidden="1" x14ac:dyDescent="0.3">
      <c r="A620">
        <v>3</v>
      </c>
      <c r="B620" s="1">
        <v>46111</v>
      </c>
      <c r="C620" t="s">
        <v>162</v>
      </c>
      <c r="D620" t="s">
        <v>198</v>
      </c>
      <c r="E620" t="s">
        <v>40</v>
      </c>
      <c r="F620" t="s">
        <v>41</v>
      </c>
      <c r="G620">
        <v>2</v>
      </c>
      <c r="H620">
        <v>3.1</v>
      </c>
      <c r="I620" t="s">
        <v>43</v>
      </c>
      <c r="J620" t="s">
        <v>210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83</v>
      </c>
      <c r="R620" t="s">
        <v>83</v>
      </c>
      <c r="S620" t="s">
        <v>83</v>
      </c>
      <c r="T620" t="str">
        <f>_xlfn.XLOOKUP(A620,MI_Match_Analysis!$A$2:$A$8,MI_Match_Analysis!$F$2:$F$8,"Not Found")</f>
        <v>Not Found</v>
      </c>
    </row>
    <row r="621" spans="1:20" hidden="1" x14ac:dyDescent="0.3">
      <c r="A621">
        <v>3</v>
      </c>
      <c r="B621" s="1">
        <v>46111</v>
      </c>
      <c r="C621" t="s">
        <v>162</v>
      </c>
      <c r="D621" t="s">
        <v>198</v>
      </c>
      <c r="E621" t="s">
        <v>40</v>
      </c>
      <c r="F621" t="s">
        <v>41</v>
      </c>
      <c r="G621">
        <v>2</v>
      </c>
      <c r="H621">
        <v>3.2</v>
      </c>
      <c r="I621" t="s">
        <v>84</v>
      </c>
      <c r="J621" t="s">
        <v>210</v>
      </c>
      <c r="K621">
        <v>4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83</v>
      </c>
      <c r="R621" t="s">
        <v>83</v>
      </c>
      <c r="S621" t="s">
        <v>83</v>
      </c>
      <c r="T621" t="str">
        <f>_xlfn.XLOOKUP(A621,MI_Match_Analysis!$A$2:$A$8,MI_Match_Analysis!$F$2:$F$8,"Not Found")</f>
        <v>Not Found</v>
      </c>
    </row>
    <row r="622" spans="1:20" hidden="1" x14ac:dyDescent="0.3">
      <c r="A622">
        <v>3</v>
      </c>
      <c r="B622" s="1">
        <v>46111</v>
      </c>
      <c r="C622" t="s">
        <v>162</v>
      </c>
      <c r="D622" t="s">
        <v>198</v>
      </c>
      <c r="E622" t="s">
        <v>40</v>
      </c>
      <c r="F622" t="s">
        <v>41</v>
      </c>
      <c r="G622">
        <v>2</v>
      </c>
      <c r="H622">
        <v>3.3</v>
      </c>
      <c r="I622" t="s">
        <v>84</v>
      </c>
      <c r="J622" t="s">
        <v>210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83</v>
      </c>
      <c r="R622" t="s">
        <v>83</v>
      </c>
      <c r="S622" t="s">
        <v>83</v>
      </c>
      <c r="T622" t="str">
        <f>_xlfn.XLOOKUP(A622,MI_Match_Analysis!$A$2:$A$8,MI_Match_Analysis!$F$2:$F$8,"Not Found")</f>
        <v>Not Found</v>
      </c>
    </row>
    <row r="623" spans="1:20" hidden="1" x14ac:dyDescent="0.3">
      <c r="A623">
        <v>3</v>
      </c>
      <c r="B623" s="1">
        <v>46111</v>
      </c>
      <c r="C623" t="s">
        <v>162</v>
      </c>
      <c r="D623" t="s">
        <v>198</v>
      </c>
      <c r="E623" t="s">
        <v>40</v>
      </c>
      <c r="F623" t="s">
        <v>41</v>
      </c>
      <c r="G623">
        <v>2</v>
      </c>
      <c r="H623">
        <v>3.4</v>
      </c>
      <c r="I623" t="s">
        <v>84</v>
      </c>
      <c r="J623" t="s">
        <v>210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83</v>
      </c>
      <c r="R623" t="s">
        <v>83</v>
      </c>
      <c r="S623" t="s">
        <v>83</v>
      </c>
      <c r="T623" t="str">
        <f>_xlfn.XLOOKUP(A623,MI_Match_Analysis!$A$2:$A$8,MI_Match_Analysis!$F$2:$F$8,"Not Found")</f>
        <v>Not Found</v>
      </c>
    </row>
    <row r="624" spans="1:20" hidden="1" x14ac:dyDescent="0.3">
      <c r="A624">
        <v>3</v>
      </c>
      <c r="B624" s="1">
        <v>46111</v>
      </c>
      <c r="C624" t="s">
        <v>162</v>
      </c>
      <c r="D624" t="s">
        <v>198</v>
      </c>
      <c r="E624" t="s">
        <v>40</v>
      </c>
      <c r="F624" t="s">
        <v>41</v>
      </c>
      <c r="G624">
        <v>2</v>
      </c>
      <c r="H624">
        <v>3.5</v>
      </c>
      <c r="I624" t="s">
        <v>84</v>
      </c>
      <c r="J624" t="s">
        <v>210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83</v>
      </c>
      <c r="R624" t="s">
        <v>83</v>
      </c>
      <c r="S624" t="s">
        <v>83</v>
      </c>
      <c r="T624" t="str">
        <f>_xlfn.XLOOKUP(A624,MI_Match_Analysis!$A$2:$A$8,MI_Match_Analysis!$F$2:$F$8,"Not Found")</f>
        <v>Not Found</v>
      </c>
    </row>
    <row r="625" spans="1:20" hidden="1" x14ac:dyDescent="0.3">
      <c r="A625">
        <v>3</v>
      </c>
      <c r="B625" s="1">
        <v>46111</v>
      </c>
      <c r="C625" t="s">
        <v>162</v>
      </c>
      <c r="D625" t="s">
        <v>198</v>
      </c>
      <c r="E625" t="s">
        <v>40</v>
      </c>
      <c r="F625" t="s">
        <v>41</v>
      </c>
      <c r="G625">
        <v>2</v>
      </c>
      <c r="H625">
        <v>3.6</v>
      </c>
      <c r="I625" t="s">
        <v>84</v>
      </c>
      <c r="J625" t="s">
        <v>210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83</v>
      </c>
      <c r="R625" t="s">
        <v>83</v>
      </c>
      <c r="S625" t="s">
        <v>83</v>
      </c>
      <c r="T625" t="str">
        <f>_xlfn.XLOOKUP(A625,MI_Match_Analysis!$A$2:$A$8,MI_Match_Analysis!$F$2:$F$8,"Not Found")</f>
        <v>Not Found</v>
      </c>
    </row>
    <row r="626" spans="1:20" hidden="1" x14ac:dyDescent="0.3">
      <c r="A626">
        <v>3</v>
      </c>
      <c r="B626" s="1">
        <v>46111</v>
      </c>
      <c r="C626" t="s">
        <v>162</v>
      </c>
      <c r="D626" t="s">
        <v>198</v>
      </c>
      <c r="E626" t="s">
        <v>40</v>
      </c>
      <c r="F626" t="s">
        <v>41</v>
      </c>
      <c r="G626">
        <v>2</v>
      </c>
      <c r="H626">
        <v>4.0999999999999996</v>
      </c>
      <c r="I626" t="s">
        <v>84</v>
      </c>
      <c r="J626" t="s">
        <v>208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83</v>
      </c>
      <c r="R626" t="s">
        <v>83</v>
      </c>
      <c r="S626" t="s">
        <v>83</v>
      </c>
      <c r="T626" t="str">
        <f>_xlfn.XLOOKUP(A626,MI_Match_Analysis!$A$2:$A$8,MI_Match_Analysis!$F$2:$F$8,"Not Found")</f>
        <v>Not Found</v>
      </c>
    </row>
    <row r="627" spans="1:20" hidden="1" x14ac:dyDescent="0.3">
      <c r="A627">
        <v>3</v>
      </c>
      <c r="B627" s="1">
        <v>46111</v>
      </c>
      <c r="C627" t="s">
        <v>162</v>
      </c>
      <c r="D627" t="s">
        <v>198</v>
      </c>
      <c r="E627" t="s">
        <v>40</v>
      </c>
      <c r="F627" t="s">
        <v>41</v>
      </c>
      <c r="G627">
        <v>2</v>
      </c>
      <c r="H627">
        <v>4.2</v>
      </c>
      <c r="I627" t="s">
        <v>84</v>
      </c>
      <c r="J627" t="s">
        <v>208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83</v>
      </c>
      <c r="R627" t="s">
        <v>83</v>
      </c>
      <c r="S627" t="s">
        <v>83</v>
      </c>
      <c r="T627" t="str">
        <f>_xlfn.XLOOKUP(A627,MI_Match_Analysis!$A$2:$A$8,MI_Match_Analysis!$F$2:$F$8,"Not Found")</f>
        <v>Not Found</v>
      </c>
    </row>
    <row r="628" spans="1:20" hidden="1" x14ac:dyDescent="0.3">
      <c r="A628">
        <v>3</v>
      </c>
      <c r="B628" s="1">
        <v>46111</v>
      </c>
      <c r="C628" t="s">
        <v>162</v>
      </c>
      <c r="D628" t="s">
        <v>198</v>
      </c>
      <c r="E628" t="s">
        <v>40</v>
      </c>
      <c r="F628" t="s">
        <v>41</v>
      </c>
      <c r="G628">
        <v>2</v>
      </c>
      <c r="H628">
        <v>4.3</v>
      </c>
      <c r="I628" t="s">
        <v>43</v>
      </c>
      <c r="J628" t="s">
        <v>208</v>
      </c>
      <c r="K628">
        <v>4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83</v>
      </c>
      <c r="R628" t="s">
        <v>83</v>
      </c>
      <c r="S628" t="s">
        <v>83</v>
      </c>
      <c r="T628" t="str">
        <f>_xlfn.XLOOKUP(A628,MI_Match_Analysis!$A$2:$A$8,MI_Match_Analysis!$F$2:$F$8,"Not Found")</f>
        <v>Not Found</v>
      </c>
    </row>
    <row r="629" spans="1:20" hidden="1" x14ac:dyDescent="0.3">
      <c r="A629">
        <v>3</v>
      </c>
      <c r="B629" s="1">
        <v>46111</v>
      </c>
      <c r="C629" t="s">
        <v>162</v>
      </c>
      <c r="D629" t="s">
        <v>198</v>
      </c>
      <c r="E629" t="s">
        <v>40</v>
      </c>
      <c r="F629" t="s">
        <v>41</v>
      </c>
      <c r="G629">
        <v>2</v>
      </c>
      <c r="H629">
        <v>4.4000000000000004</v>
      </c>
      <c r="I629" t="s">
        <v>43</v>
      </c>
      <c r="J629" t="s">
        <v>208</v>
      </c>
      <c r="K629">
        <v>4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83</v>
      </c>
      <c r="R629" t="s">
        <v>83</v>
      </c>
      <c r="S629" t="s">
        <v>83</v>
      </c>
      <c r="T629" t="str">
        <f>_xlfn.XLOOKUP(A629,MI_Match_Analysis!$A$2:$A$8,MI_Match_Analysis!$F$2:$F$8,"Not Found")</f>
        <v>Not Found</v>
      </c>
    </row>
    <row r="630" spans="1:20" hidden="1" x14ac:dyDescent="0.3">
      <c r="A630">
        <v>3</v>
      </c>
      <c r="B630" s="1">
        <v>46111</v>
      </c>
      <c r="C630" t="s">
        <v>162</v>
      </c>
      <c r="D630" t="s">
        <v>198</v>
      </c>
      <c r="E630" t="s">
        <v>40</v>
      </c>
      <c r="F630" t="s">
        <v>41</v>
      </c>
      <c r="G630">
        <v>2</v>
      </c>
      <c r="H630">
        <v>4.5</v>
      </c>
      <c r="I630" t="s">
        <v>43</v>
      </c>
      <c r="J630" t="s">
        <v>208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83</v>
      </c>
      <c r="R630" t="s">
        <v>83</v>
      </c>
      <c r="S630" t="s">
        <v>83</v>
      </c>
      <c r="T630" t="str">
        <f>_xlfn.XLOOKUP(A630,MI_Match_Analysis!$A$2:$A$8,MI_Match_Analysis!$F$2:$F$8,"Not Found")</f>
        <v>Not Found</v>
      </c>
    </row>
    <row r="631" spans="1:20" hidden="1" x14ac:dyDescent="0.3">
      <c r="A631">
        <v>3</v>
      </c>
      <c r="B631" s="1">
        <v>46111</v>
      </c>
      <c r="C631" t="s">
        <v>162</v>
      </c>
      <c r="D631" t="s">
        <v>198</v>
      </c>
      <c r="E631" t="s">
        <v>40</v>
      </c>
      <c r="F631" t="s">
        <v>41</v>
      </c>
      <c r="G631">
        <v>2</v>
      </c>
      <c r="H631">
        <v>4.5999999999999996</v>
      </c>
      <c r="I631" t="s">
        <v>43</v>
      </c>
      <c r="J631" t="s">
        <v>208</v>
      </c>
      <c r="K631">
        <v>6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83</v>
      </c>
      <c r="R631" t="s">
        <v>83</v>
      </c>
      <c r="S631" t="s">
        <v>83</v>
      </c>
      <c r="T631" t="str">
        <f>_xlfn.XLOOKUP(A631,MI_Match_Analysis!$A$2:$A$8,MI_Match_Analysis!$F$2:$F$8,"Not Found")</f>
        <v>Not Found</v>
      </c>
    </row>
    <row r="632" spans="1:20" hidden="1" x14ac:dyDescent="0.3">
      <c r="A632">
        <v>3</v>
      </c>
      <c r="B632" s="1">
        <v>46111</v>
      </c>
      <c r="C632" t="s">
        <v>162</v>
      </c>
      <c r="D632" t="s">
        <v>198</v>
      </c>
      <c r="E632" t="s">
        <v>40</v>
      </c>
      <c r="F632" t="s">
        <v>41</v>
      </c>
      <c r="G632">
        <v>2</v>
      </c>
      <c r="H632">
        <v>5.0999999999999996</v>
      </c>
      <c r="I632" t="s">
        <v>84</v>
      </c>
      <c r="J632" t="s">
        <v>109</v>
      </c>
      <c r="K632">
        <v>0</v>
      </c>
      <c r="L632">
        <v>4</v>
      </c>
      <c r="M632">
        <v>0</v>
      </c>
      <c r="N632">
        <v>0</v>
      </c>
      <c r="O632">
        <v>1</v>
      </c>
      <c r="P632">
        <v>0</v>
      </c>
      <c r="Q632" t="s">
        <v>83</v>
      </c>
      <c r="R632" t="s">
        <v>83</v>
      </c>
      <c r="S632" t="s">
        <v>83</v>
      </c>
      <c r="T632" t="str">
        <f>_xlfn.XLOOKUP(A632,MI_Match_Analysis!$A$2:$A$8,MI_Match_Analysis!$F$2:$F$8,"Not Found")</f>
        <v>Not Found</v>
      </c>
    </row>
    <row r="633" spans="1:20" hidden="1" x14ac:dyDescent="0.3">
      <c r="A633">
        <v>3</v>
      </c>
      <c r="B633" s="1">
        <v>46111</v>
      </c>
      <c r="C633" t="s">
        <v>162</v>
      </c>
      <c r="D633" t="s">
        <v>198</v>
      </c>
      <c r="E633" t="s">
        <v>40</v>
      </c>
      <c r="F633" t="s">
        <v>41</v>
      </c>
      <c r="G633">
        <v>2</v>
      </c>
      <c r="H633">
        <v>5.2</v>
      </c>
      <c r="I633" t="s">
        <v>84</v>
      </c>
      <c r="J633" t="s">
        <v>109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83</v>
      </c>
      <c r="R633" t="s">
        <v>83</v>
      </c>
      <c r="S633" t="s">
        <v>83</v>
      </c>
      <c r="T633" t="str">
        <f>_xlfn.XLOOKUP(A633,MI_Match_Analysis!$A$2:$A$8,MI_Match_Analysis!$F$2:$F$8,"Not Found")</f>
        <v>Not Found</v>
      </c>
    </row>
    <row r="634" spans="1:20" hidden="1" x14ac:dyDescent="0.3">
      <c r="A634">
        <v>3</v>
      </c>
      <c r="B634" s="1">
        <v>46111</v>
      </c>
      <c r="C634" t="s">
        <v>162</v>
      </c>
      <c r="D634" t="s">
        <v>198</v>
      </c>
      <c r="E634" t="s">
        <v>40</v>
      </c>
      <c r="F634" t="s">
        <v>41</v>
      </c>
      <c r="G634">
        <v>2</v>
      </c>
      <c r="H634">
        <v>5.3</v>
      </c>
      <c r="I634" t="s">
        <v>84</v>
      </c>
      <c r="J634" t="s">
        <v>109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83</v>
      </c>
      <c r="R634" t="s">
        <v>83</v>
      </c>
      <c r="S634" t="s">
        <v>83</v>
      </c>
      <c r="T634" t="str">
        <f>_xlfn.XLOOKUP(A634,MI_Match_Analysis!$A$2:$A$8,MI_Match_Analysis!$F$2:$F$8,"Not Found")</f>
        <v>Not Found</v>
      </c>
    </row>
    <row r="635" spans="1:20" hidden="1" x14ac:dyDescent="0.3">
      <c r="A635">
        <v>3</v>
      </c>
      <c r="B635" s="1">
        <v>46111</v>
      </c>
      <c r="C635" t="s">
        <v>162</v>
      </c>
      <c r="D635" t="s">
        <v>198</v>
      </c>
      <c r="E635" t="s">
        <v>40</v>
      </c>
      <c r="F635" t="s">
        <v>41</v>
      </c>
      <c r="G635">
        <v>2</v>
      </c>
      <c r="H635">
        <v>5.4</v>
      </c>
      <c r="I635" t="s">
        <v>43</v>
      </c>
      <c r="J635" t="s">
        <v>109</v>
      </c>
      <c r="K635">
        <v>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83</v>
      </c>
      <c r="R635" t="s">
        <v>83</v>
      </c>
      <c r="S635" t="s">
        <v>83</v>
      </c>
      <c r="T635" t="str">
        <f>_xlfn.XLOOKUP(A635,MI_Match_Analysis!$A$2:$A$8,MI_Match_Analysis!$F$2:$F$8,"Not Found")</f>
        <v>Not Found</v>
      </c>
    </row>
    <row r="636" spans="1:20" hidden="1" x14ac:dyDescent="0.3">
      <c r="A636">
        <v>3</v>
      </c>
      <c r="B636" s="1">
        <v>46111</v>
      </c>
      <c r="C636" t="s">
        <v>162</v>
      </c>
      <c r="D636" t="s">
        <v>198</v>
      </c>
      <c r="E636" t="s">
        <v>40</v>
      </c>
      <c r="F636" t="s">
        <v>41</v>
      </c>
      <c r="G636">
        <v>2</v>
      </c>
      <c r="H636">
        <v>5.5</v>
      </c>
      <c r="I636" t="s">
        <v>43</v>
      </c>
      <c r="J636" t="s">
        <v>109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83</v>
      </c>
      <c r="R636" t="s">
        <v>83</v>
      </c>
      <c r="S636" t="s">
        <v>83</v>
      </c>
      <c r="T636" t="str">
        <f>_xlfn.XLOOKUP(A636,MI_Match_Analysis!$A$2:$A$8,MI_Match_Analysis!$F$2:$F$8,"Not Found")</f>
        <v>Not Found</v>
      </c>
    </row>
    <row r="637" spans="1:20" hidden="1" x14ac:dyDescent="0.3">
      <c r="A637">
        <v>3</v>
      </c>
      <c r="B637" s="1">
        <v>46111</v>
      </c>
      <c r="C637" t="s">
        <v>162</v>
      </c>
      <c r="D637" t="s">
        <v>198</v>
      </c>
      <c r="E637" t="s">
        <v>40</v>
      </c>
      <c r="F637" t="s">
        <v>41</v>
      </c>
      <c r="G637">
        <v>2</v>
      </c>
      <c r="H637">
        <v>5.6</v>
      </c>
      <c r="I637" t="s">
        <v>43</v>
      </c>
      <c r="J637" t="s">
        <v>109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83</v>
      </c>
      <c r="R637" t="s">
        <v>83</v>
      </c>
      <c r="S637" t="s">
        <v>83</v>
      </c>
      <c r="T637" t="str">
        <f>_xlfn.XLOOKUP(A637,MI_Match_Analysis!$A$2:$A$8,MI_Match_Analysis!$F$2:$F$8,"Not Found")</f>
        <v>Not Found</v>
      </c>
    </row>
    <row r="638" spans="1:20" hidden="1" x14ac:dyDescent="0.3">
      <c r="A638">
        <v>3</v>
      </c>
      <c r="B638" s="1">
        <v>46111</v>
      </c>
      <c r="C638" t="s">
        <v>162</v>
      </c>
      <c r="D638" t="s">
        <v>198</v>
      </c>
      <c r="E638" t="s">
        <v>40</v>
      </c>
      <c r="F638" t="s">
        <v>41</v>
      </c>
      <c r="G638">
        <v>2</v>
      </c>
      <c r="H638">
        <v>6.1</v>
      </c>
      <c r="I638" t="s">
        <v>84</v>
      </c>
      <c r="J638" t="s">
        <v>208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83</v>
      </c>
      <c r="R638" t="s">
        <v>83</v>
      </c>
      <c r="S638" t="s">
        <v>83</v>
      </c>
      <c r="T638" t="str">
        <f>_xlfn.XLOOKUP(A638,MI_Match_Analysis!$A$2:$A$8,MI_Match_Analysis!$F$2:$F$8,"Not Found")</f>
        <v>Not Found</v>
      </c>
    </row>
    <row r="639" spans="1:20" hidden="1" x14ac:dyDescent="0.3">
      <c r="A639">
        <v>3</v>
      </c>
      <c r="B639" s="1">
        <v>46111</v>
      </c>
      <c r="C639" t="s">
        <v>162</v>
      </c>
      <c r="D639" t="s">
        <v>198</v>
      </c>
      <c r="E639" t="s">
        <v>40</v>
      </c>
      <c r="F639" t="s">
        <v>41</v>
      </c>
      <c r="G639">
        <v>2</v>
      </c>
      <c r="H639">
        <v>6.2</v>
      </c>
      <c r="I639" t="s">
        <v>43</v>
      </c>
      <c r="J639" t="s">
        <v>208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165</v>
      </c>
      <c r="R639" t="s">
        <v>43</v>
      </c>
      <c r="S639" t="s">
        <v>201</v>
      </c>
      <c r="T639" t="str">
        <f>_xlfn.XLOOKUP(A639,MI_Match_Analysis!$A$2:$A$8,MI_Match_Analysis!$F$2:$F$8,"Not Found")</f>
        <v>Not Found</v>
      </c>
    </row>
    <row r="640" spans="1:20" hidden="1" x14ac:dyDescent="0.3">
      <c r="A640">
        <v>3</v>
      </c>
      <c r="B640" s="1">
        <v>46111</v>
      </c>
      <c r="C640" t="s">
        <v>162</v>
      </c>
      <c r="D640" t="s">
        <v>198</v>
      </c>
      <c r="E640" t="s">
        <v>40</v>
      </c>
      <c r="F640" t="s">
        <v>41</v>
      </c>
      <c r="G640">
        <v>2</v>
      </c>
      <c r="H640">
        <v>6.3</v>
      </c>
      <c r="I640" t="s">
        <v>74</v>
      </c>
      <c r="J640" t="s">
        <v>208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83</v>
      </c>
      <c r="R640" t="s">
        <v>83</v>
      </c>
      <c r="S640" t="s">
        <v>83</v>
      </c>
      <c r="T640" t="str">
        <f>_xlfn.XLOOKUP(A640,MI_Match_Analysis!$A$2:$A$8,MI_Match_Analysis!$F$2:$F$8,"Not Found")</f>
        <v>Not Found</v>
      </c>
    </row>
    <row r="641" spans="1:20" hidden="1" x14ac:dyDescent="0.3">
      <c r="A641">
        <v>3</v>
      </c>
      <c r="B641" s="1">
        <v>46111</v>
      </c>
      <c r="C641" t="s">
        <v>162</v>
      </c>
      <c r="D641" t="s">
        <v>198</v>
      </c>
      <c r="E641" t="s">
        <v>40</v>
      </c>
      <c r="F641" t="s">
        <v>41</v>
      </c>
      <c r="G641">
        <v>2</v>
      </c>
      <c r="H641">
        <v>6.4</v>
      </c>
      <c r="I641" t="s">
        <v>84</v>
      </c>
      <c r="J641" t="s">
        <v>208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83</v>
      </c>
      <c r="R641" t="s">
        <v>83</v>
      </c>
      <c r="S641" t="s">
        <v>83</v>
      </c>
      <c r="T641" t="str">
        <f>_xlfn.XLOOKUP(A641,MI_Match_Analysis!$A$2:$A$8,MI_Match_Analysis!$F$2:$F$8,"Not Found")</f>
        <v>Not Found</v>
      </c>
    </row>
    <row r="642" spans="1:20" hidden="1" x14ac:dyDescent="0.3">
      <c r="A642">
        <v>3</v>
      </c>
      <c r="B642" s="1">
        <v>46111</v>
      </c>
      <c r="C642" t="s">
        <v>162</v>
      </c>
      <c r="D642" t="s">
        <v>198</v>
      </c>
      <c r="E642" t="s">
        <v>40</v>
      </c>
      <c r="F642" t="s">
        <v>41</v>
      </c>
      <c r="G642">
        <v>2</v>
      </c>
      <c r="H642">
        <v>6.5</v>
      </c>
      <c r="I642" t="s">
        <v>84</v>
      </c>
      <c r="J642" t="s">
        <v>208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83</v>
      </c>
      <c r="R642" t="s">
        <v>83</v>
      </c>
      <c r="S642" t="s">
        <v>83</v>
      </c>
      <c r="T642" t="str">
        <f>_xlfn.XLOOKUP(A642,MI_Match_Analysis!$A$2:$A$8,MI_Match_Analysis!$F$2:$F$8,"Not Found")</f>
        <v>Not Found</v>
      </c>
    </row>
    <row r="643" spans="1:20" hidden="1" x14ac:dyDescent="0.3">
      <c r="A643">
        <v>3</v>
      </c>
      <c r="B643" s="1">
        <v>46111</v>
      </c>
      <c r="C643" t="s">
        <v>162</v>
      </c>
      <c r="D643" t="s">
        <v>198</v>
      </c>
      <c r="E643" t="s">
        <v>40</v>
      </c>
      <c r="F643" t="s">
        <v>41</v>
      </c>
      <c r="G643">
        <v>2</v>
      </c>
      <c r="H643">
        <v>6.6</v>
      </c>
      <c r="I643" t="s">
        <v>74</v>
      </c>
      <c r="J643" t="s">
        <v>208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83</v>
      </c>
      <c r="R643" t="s">
        <v>83</v>
      </c>
      <c r="S643" t="s">
        <v>83</v>
      </c>
      <c r="T643" t="str">
        <f>_xlfn.XLOOKUP(A643,MI_Match_Analysis!$A$2:$A$8,MI_Match_Analysis!$F$2:$F$8,"Not Found")</f>
        <v>Not Found</v>
      </c>
    </row>
    <row r="644" spans="1:20" hidden="1" x14ac:dyDescent="0.3">
      <c r="A644">
        <v>3</v>
      </c>
      <c r="B644" s="1">
        <v>46111</v>
      </c>
      <c r="C644" t="s">
        <v>162</v>
      </c>
      <c r="D644" t="s">
        <v>198</v>
      </c>
      <c r="E644" t="s">
        <v>40</v>
      </c>
      <c r="F644" t="s">
        <v>41</v>
      </c>
      <c r="G644">
        <v>2</v>
      </c>
      <c r="H644">
        <v>7.1</v>
      </c>
      <c r="I644" t="s">
        <v>84</v>
      </c>
      <c r="J644" t="s">
        <v>99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83</v>
      </c>
      <c r="R644" t="s">
        <v>83</v>
      </c>
      <c r="S644" t="s">
        <v>83</v>
      </c>
      <c r="T644" t="str">
        <f>_xlfn.XLOOKUP(A644,MI_Match_Analysis!$A$2:$A$8,MI_Match_Analysis!$F$2:$F$8,"Not Found")</f>
        <v>Not Found</v>
      </c>
    </row>
    <row r="645" spans="1:20" hidden="1" x14ac:dyDescent="0.3">
      <c r="A645">
        <v>3</v>
      </c>
      <c r="B645" s="1">
        <v>46111</v>
      </c>
      <c r="C645" t="s">
        <v>162</v>
      </c>
      <c r="D645" t="s">
        <v>198</v>
      </c>
      <c r="E645" t="s">
        <v>40</v>
      </c>
      <c r="F645" t="s">
        <v>41</v>
      </c>
      <c r="G645">
        <v>2</v>
      </c>
      <c r="H645">
        <v>7.2</v>
      </c>
      <c r="I645" t="s">
        <v>74</v>
      </c>
      <c r="J645" t="s">
        <v>99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83</v>
      </c>
      <c r="R645" t="s">
        <v>83</v>
      </c>
      <c r="S645" t="s">
        <v>83</v>
      </c>
      <c r="T645" t="str">
        <f>_xlfn.XLOOKUP(A645,MI_Match_Analysis!$A$2:$A$8,MI_Match_Analysis!$F$2:$F$8,"Not Found")</f>
        <v>Not Found</v>
      </c>
    </row>
    <row r="646" spans="1:20" hidden="1" x14ac:dyDescent="0.3">
      <c r="A646">
        <v>3</v>
      </c>
      <c r="B646" s="1">
        <v>46111</v>
      </c>
      <c r="C646" t="s">
        <v>162</v>
      </c>
      <c r="D646" t="s">
        <v>198</v>
      </c>
      <c r="E646" t="s">
        <v>40</v>
      </c>
      <c r="F646" t="s">
        <v>41</v>
      </c>
      <c r="G646">
        <v>2</v>
      </c>
      <c r="H646">
        <v>7.3</v>
      </c>
      <c r="I646" t="s">
        <v>74</v>
      </c>
      <c r="J646" t="s">
        <v>99</v>
      </c>
      <c r="K646">
        <v>4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83</v>
      </c>
      <c r="R646" t="s">
        <v>83</v>
      </c>
      <c r="S646" t="s">
        <v>83</v>
      </c>
      <c r="T646" t="str">
        <f>_xlfn.XLOOKUP(A646,MI_Match_Analysis!$A$2:$A$8,MI_Match_Analysis!$F$2:$F$8,"Not Found")</f>
        <v>Not Found</v>
      </c>
    </row>
    <row r="647" spans="1:20" hidden="1" x14ac:dyDescent="0.3">
      <c r="A647">
        <v>3</v>
      </c>
      <c r="B647" s="1">
        <v>46111</v>
      </c>
      <c r="C647" t="s">
        <v>162</v>
      </c>
      <c r="D647" t="s">
        <v>198</v>
      </c>
      <c r="E647" t="s">
        <v>40</v>
      </c>
      <c r="F647" t="s">
        <v>41</v>
      </c>
      <c r="G647">
        <v>2</v>
      </c>
      <c r="H647">
        <v>7.4</v>
      </c>
      <c r="I647" t="s">
        <v>74</v>
      </c>
      <c r="J647" t="s">
        <v>99</v>
      </c>
      <c r="K647">
        <v>4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83</v>
      </c>
      <c r="R647" t="s">
        <v>83</v>
      </c>
      <c r="S647" t="s">
        <v>83</v>
      </c>
      <c r="T647" t="str">
        <f>_xlfn.XLOOKUP(A647,MI_Match_Analysis!$A$2:$A$8,MI_Match_Analysis!$F$2:$F$8,"Not Found")</f>
        <v>Not Found</v>
      </c>
    </row>
    <row r="648" spans="1:20" hidden="1" x14ac:dyDescent="0.3">
      <c r="A648">
        <v>3</v>
      </c>
      <c r="B648" s="1">
        <v>46111</v>
      </c>
      <c r="C648" t="s">
        <v>162</v>
      </c>
      <c r="D648" t="s">
        <v>198</v>
      </c>
      <c r="E648" t="s">
        <v>40</v>
      </c>
      <c r="F648" t="s">
        <v>41</v>
      </c>
      <c r="G648">
        <v>2</v>
      </c>
      <c r="H648">
        <v>7.5</v>
      </c>
      <c r="I648" t="s">
        <v>74</v>
      </c>
      <c r="J648" t="s">
        <v>99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83</v>
      </c>
      <c r="R648" t="s">
        <v>83</v>
      </c>
      <c r="S648" t="s">
        <v>83</v>
      </c>
      <c r="T648" t="str">
        <f>_xlfn.XLOOKUP(A648,MI_Match_Analysis!$A$2:$A$8,MI_Match_Analysis!$F$2:$F$8,"Not Found")</f>
        <v>Not Found</v>
      </c>
    </row>
    <row r="649" spans="1:20" hidden="1" x14ac:dyDescent="0.3">
      <c r="A649">
        <v>3</v>
      </c>
      <c r="B649" s="1">
        <v>46111</v>
      </c>
      <c r="C649" t="s">
        <v>162</v>
      </c>
      <c r="D649" t="s">
        <v>198</v>
      </c>
      <c r="E649" t="s">
        <v>40</v>
      </c>
      <c r="F649" t="s">
        <v>41</v>
      </c>
      <c r="G649">
        <v>2</v>
      </c>
      <c r="H649">
        <v>7.6</v>
      </c>
      <c r="I649" t="s">
        <v>84</v>
      </c>
      <c r="J649" t="s">
        <v>99</v>
      </c>
      <c r="K649">
        <v>4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83</v>
      </c>
      <c r="R649" t="s">
        <v>83</v>
      </c>
      <c r="S649" t="s">
        <v>83</v>
      </c>
      <c r="T649" t="str">
        <f>_xlfn.XLOOKUP(A649,MI_Match_Analysis!$A$2:$A$8,MI_Match_Analysis!$F$2:$F$8,"Not Found")</f>
        <v>Not Found</v>
      </c>
    </row>
    <row r="650" spans="1:20" hidden="1" x14ac:dyDescent="0.3">
      <c r="A650">
        <v>3</v>
      </c>
      <c r="B650" s="1">
        <v>46111</v>
      </c>
      <c r="C650" t="s">
        <v>162</v>
      </c>
      <c r="D650" t="s">
        <v>198</v>
      </c>
      <c r="E650" t="s">
        <v>40</v>
      </c>
      <c r="F650" t="s">
        <v>41</v>
      </c>
      <c r="G650">
        <v>2</v>
      </c>
      <c r="H650">
        <v>8.1</v>
      </c>
      <c r="I650" t="s">
        <v>74</v>
      </c>
      <c r="J650" t="s">
        <v>208</v>
      </c>
      <c r="K650">
        <v>4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83</v>
      </c>
      <c r="R650" t="s">
        <v>83</v>
      </c>
      <c r="S650" t="s">
        <v>83</v>
      </c>
      <c r="T650" t="str">
        <f>_xlfn.XLOOKUP(A650,MI_Match_Analysis!$A$2:$A$8,MI_Match_Analysis!$F$2:$F$8,"Not Found")</f>
        <v>Not Found</v>
      </c>
    </row>
    <row r="651" spans="1:20" hidden="1" x14ac:dyDescent="0.3">
      <c r="A651">
        <v>3</v>
      </c>
      <c r="B651" s="1">
        <v>46111</v>
      </c>
      <c r="C651" t="s">
        <v>162</v>
      </c>
      <c r="D651" t="s">
        <v>198</v>
      </c>
      <c r="E651" t="s">
        <v>40</v>
      </c>
      <c r="F651" t="s">
        <v>41</v>
      </c>
      <c r="G651">
        <v>2</v>
      </c>
      <c r="H651">
        <v>8.1999999999999993</v>
      </c>
      <c r="I651" t="s">
        <v>74</v>
      </c>
      <c r="J651" t="s">
        <v>208</v>
      </c>
      <c r="K651">
        <v>4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83</v>
      </c>
      <c r="R651" t="s">
        <v>83</v>
      </c>
      <c r="S651" t="s">
        <v>83</v>
      </c>
      <c r="T651" t="str">
        <f>_xlfn.XLOOKUP(A651,MI_Match_Analysis!$A$2:$A$8,MI_Match_Analysis!$F$2:$F$8,"Not Found")</f>
        <v>Not Found</v>
      </c>
    </row>
    <row r="652" spans="1:20" hidden="1" x14ac:dyDescent="0.3">
      <c r="A652">
        <v>3</v>
      </c>
      <c r="B652" s="1">
        <v>46111</v>
      </c>
      <c r="C652" t="s">
        <v>162</v>
      </c>
      <c r="D652" t="s">
        <v>198</v>
      </c>
      <c r="E652" t="s">
        <v>40</v>
      </c>
      <c r="F652" t="s">
        <v>41</v>
      </c>
      <c r="G652">
        <v>2</v>
      </c>
      <c r="H652">
        <v>8.3000000000000007</v>
      </c>
      <c r="I652" t="s">
        <v>74</v>
      </c>
      <c r="J652" t="s">
        <v>208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167</v>
      </c>
      <c r="R652" t="s">
        <v>74</v>
      </c>
      <c r="S652" t="s">
        <v>83</v>
      </c>
      <c r="T652" t="str">
        <f>_xlfn.XLOOKUP(A652,MI_Match_Analysis!$A$2:$A$8,MI_Match_Analysis!$F$2:$F$8,"Not Found")</f>
        <v>Not Found</v>
      </c>
    </row>
    <row r="653" spans="1:20" hidden="1" x14ac:dyDescent="0.3">
      <c r="A653">
        <v>3</v>
      </c>
      <c r="B653" s="1">
        <v>46111</v>
      </c>
      <c r="C653" t="s">
        <v>162</v>
      </c>
      <c r="D653" t="s">
        <v>198</v>
      </c>
      <c r="E653" t="s">
        <v>40</v>
      </c>
      <c r="F653" t="s">
        <v>41</v>
      </c>
      <c r="G653">
        <v>2</v>
      </c>
      <c r="H653">
        <v>8.4</v>
      </c>
      <c r="I653" t="s">
        <v>211</v>
      </c>
      <c r="J653" t="s">
        <v>208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83</v>
      </c>
      <c r="R653" t="s">
        <v>83</v>
      </c>
      <c r="S653" t="s">
        <v>83</v>
      </c>
      <c r="T653" t="str">
        <f>_xlfn.XLOOKUP(A653,MI_Match_Analysis!$A$2:$A$8,MI_Match_Analysis!$F$2:$F$8,"Not Found")</f>
        <v>Not Found</v>
      </c>
    </row>
    <row r="654" spans="1:20" hidden="1" x14ac:dyDescent="0.3">
      <c r="A654">
        <v>3</v>
      </c>
      <c r="B654" s="1">
        <v>46111</v>
      </c>
      <c r="C654" t="s">
        <v>162</v>
      </c>
      <c r="D654" t="s">
        <v>198</v>
      </c>
      <c r="E654" t="s">
        <v>40</v>
      </c>
      <c r="F654" t="s">
        <v>41</v>
      </c>
      <c r="G654">
        <v>2</v>
      </c>
      <c r="H654">
        <v>8.5</v>
      </c>
      <c r="I654" t="s">
        <v>84</v>
      </c>
      <c r="J654" t="s">
        <v>208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83</v>
      </c>
      <c r="R654" t="s">
        <v>83</v>
      </c>
      <c r="S654" t="s">
        <v>83</v>
      </c>
      <c r="T654" t="str">
        <f>_xlfn.XLOOKUP(A654,MI_Match_Analysis!$A$2:$A$8,MI_Match_Analysis!$F$2:$F$8,"Not Found")</f>
        <v>Not Found</v>
      </c>
    </row>
    <row r="655" spans="1:20" hidden="1" x14ac:dyDescent="0.3">
      <c r="A655">
        <v>3</v>
      </c>
      <c r="B655" s="1">
        <v>46111</v>
      </c>
      <c r="C655" t="s">
        <v>162</v>
      </c>
      <c r="D655" t="s">
        <v>198</v>
      </c>
      <c r="E655" t="s">
        <v>40</v>
      </c>
      <c r="F655" t="s">
        <v>41</v>
      </c>
      <c r="G655">
        <v>2</v>
      </c>
      <c r="H655">
        <v>8.6</v>
      </c>
      <c r="I655" t="s">
        <v>84</v>
      </c>
      <c r="J655" t="s">
        <v>208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83</v>
      </c>
      <c r="R655" t="s">
        <v>83</v>
      </c>
      <c r="S655" t="s">
        <v>83</v>
      </c>
      <c r="T655" t="str">
        <f>_xlfn.XLOOKUP(A655,MI_Match_Analysis!$A$2:$A$8,MI_Match_Analysis!$F$2:$F$8,"Not Found")</f>
        <v>Not Found</v>
      </c>
    </row>
    <row r="656" spans="1:20" hidden="1" x14ac:dyDescent="0.3">
      <c r="A656">
        <v>3</v>
      </c>
      <c r="B656" s="1">
        <v>46111</v>
      </c>
      <c r="C656" t="s">
        <v>162</v>
      </c>
      <c r="D656" t="s">
        <v>198</v>
      </c>
      <c r="E656" t="s">
        <v>40</v>
      </c>
      <c r="F656" t="s">
        <v>41</v>
      </c>
      <c r="G656">
        <v>2</v>
      </c>
      <c r="H656">
        <v>9.1</v>
      </c>
      <c r="I656" t="s">
        <v>211</v>
      </c>
      <c r="J656" t="s">
        <v>210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83</v>
      </c>
      <c r="R656" t="s">
        <v>83</v>
      </c>
      <c r="S656" t="s">
        <v>83</v>
      </c>
      <c r="T656" t="str">
        <f>_xlfn.XLOOKUP(A656,MI_Match_Analysis!$A$2:$A$8,MI_Match_Analysis!$F$2:$F$8,"Not Found")</f>
        <v>Not Found</v>
      </c>
    </row>
    <row r="657" spans="1:20" hidden="1" x14ac:dyDescent="0.3">
      <c r="A657">
        <v>3</v>
      </c>
      <c r="B657" s="1">
        <v>46111</v>
      </c>
      <c r="C657" t="s">
        <v>162</v>
      </c>
      <c r="D657" t="s">
        <v>198</v>
      </c>
      <c r="E657" t="s">
        <v>40</v>
      </c>
      <c r="F657" t="s">
        <v>41</v>
      </c>
      <c r="G657">
        <v>2</v>
      </c>
      <c r="H657">
        <v>9.1999999999999993</v>
      </c>
      <c r="I657" t="s">
        <v>84</v>
      </c>
      <c r="J657" t="s">
        <v>210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83</v>
      </c>
      <c r="R657" t="s">
        <v>83</v>
      </c>
      <c r="S657" t="s">
        <v>83</v>
      </c>
      <c r="T657" t="str">
        <f>_xlfn.XLOOKUP(A657,MI_Match_Analysis!$A$2:$A$8,MI_Match_Analysis!$F$2:$F$8,"Not Found")</f>
        <v>Not Found</v>
      </c>
    </row>
    <row r="658" spans="1:20" hidden="1" x14ac:dyDescent="0.3">
      <c r="A658">
        <v>3</v>
      </c>
      <c r="B658" s="1">
        <v>46111</v>
      </c>
      <c r="C658" t="s">
        <v>162</v>
      </c>
      <c r="D658" t="s">
        <v>198</v>
      </c>
      <c r="E658" t="s">
        <v>40</v>
      </c>
      <c r="F658" t="s">
        <v>41</v>
      </c>
      <c r="G658">
        <v>2</v>
      </c>
      <c r="H658">
        <v>9.3000000000000007</v>
      </c>
      <c r="I658" t="s">
        <v>211</v>
      </c>
      <c r="J658" t="s">
        <v>210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83</v>
      </c>
      <c r="R658" t="s">
        <v>83</v>
      </c>
      <c r="S658" t="s">
        <v>83</v>
      </c>
      <c r="T658" t="str">
        <f>_xlfn.XLOOKUP(A658,MI_Match_Analysis!$A$2:$A$8,MI_Match_Analysis!$F$2:$F$8,"Not Found")</f>
        <v>Not Found</v>
      </c>
    </row>
    <row r="659" spans="1:20" hidden="1" x14ac:dyDescent="0.3">
      <c r="A659">
        <v>3</v>
      </c>
      <c r="B659" s="1">
        <v>46111</v>
      </c>
      <c r="C659" t="s">
        <v>162</v>
      </c>
      <c r="D659" t="s">
        <v>198</v>
      </c>
      <c r="E659" t="s">
        <v>40</v>
      </c>
      <c r="F659" t="s">
        <v>41</v>
      </c>
      <c r="G659">
        <v>2</v>
      </c>
      <c r="H659">
        <v>9.4</v>
      </c>
      <c r="I659" t="s">
        <v>211</v>
      </c>
      <c r="J659" t="s">
        <v>210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83</v>
      </c>
      <c r="R659" t="s">
        <v>83</v>
      </c>
      <c r="S659" t="s">
        <v>83</v>
      </c>
      <c r="T659" t="str">
        <f>_xlfn.XLOOKUP(A659,MI_Match_Analysis!$A$2:$A$8,MI_Match_Analysis!$F$2:$F$8,"Not Found")</f>
        <v>Not Found</v>
      </c>
    </row>
    <row r="660" spans="1:20" hidden="1" x14ac:dyDescent="0.3">
      <c r="A660">
        <v>3</v>
      </c>
      <c r="B660" s="1">
        <v>46111</v>
      </c>
      <c r="C660" t="s">
        <v>162</v>
      </c>
      <c r="D660" t="s">
        <v>198</v>
      </c>
      <c r="E660" t="s">
        <v>40</v>
      </c>
      <c r="F660" t="s">
        <v>41</v>
      </c>
      <c r="G660">
        <v>2</v>
      </c>
      <c r="H660">
        <v>9.5</v>
      </c>
      <c r="I660" t="s">
        <v>211</v>
      </c>
      <c r="J660" t="s">
        <v>210</v>
      </c>
      <c r="K660">
        <v>4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83</v>
      </c>
      <c r="R660" t="s">
        <v>83</v>
      </c>
      <c r="S660" t="s">
        <v>83</v>
      </c>
      <c r="T660" t="str">
        <f>_xlfn.XLOOKUP(A660,MI_Match_Analysis!$A$2:$A$8,MI_Match_Analysis!$F$2:$F$8,"Not Found")</f>
        <v>Not Found</v>
      </c>
    </row>
    <row r="661" spans="1:20" hidden="1" x14ac:dyDescent="0.3">
      <c r="A661">
        <v>3</v>
      </c>
      <c r="B661" s="1">
        <v>46111</v>
      </c>
      <c r="C661" t="s">
        <v>162</v>
      </c>
      <c r="D661" t="s">
        <v>198</v>
      </c>
      <c r="E661" t="s">
        <v>40</v>
      </c>
      <c r="F661" t="s">
        <v>41</v>
      </c>
      <c r="G661">
        <v>2</v>
      </c>
      <c r="H661">
        <v>9.6</v>
      </c>
      <c r="I661" t="s">
        <v>211</v>
      </c>
      <c r="J661" t="s">
        <v>210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83</v>
      </c>
      <c r="R661" t="s">
        <v>83</v>
      </c>
      <c r="S661" t="s">
        <v>83</v>
      </c>
      <c r="T661" t="str">
        <f>_xlfn.XLOOKUP(A661,MI_Match_Analysis!$A$2:$A$8,MI_Match_Analysis!$F$2:$F$8,"Not Found")</f>
        <v>Not Found</v>
      </c>
    </row>
    <row r="662" spans="1:20" hidden="1" x14ac:dyDescent="0.3">
      <c r="A662">
        <v>3</v>
      </c>
      <c r="B662" s="1">
        <v>46111</v>
      </c>
      <c r="C662" t="s">
        <v>162</v>
      </c>
      <c r="D662" t="s">
        <v>198</v>
      </c>
      <c r="E662" t="s">
        <v>40</v>
      </c>
      <c r="F662" t="s">
        <v>41</v>
      </c>
      <c r="G662">
        <v>2</v>
      </c>
      <c r="H662">
        <v>10.1</v>
      </c>
      <c r="I662" t="s">
        <v>84</v>
      </c>
      <c r="J662" t="s">
        <v>109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83</v>
      </c>
      <c r="R662" t="s">
        <v>83</v>
      </c>
      <c r="S662" t="s">
        <v>83</v>
      </c>
      <c r="T662" t="str">
        <f>_xlfn.XLOOKUP(A662,MI_Match_Analysis!$A$2:$A$8,MI_Match_Analysis!$F$2:$F$8,"Not Found")</f>
        <v>Not Found</v>
      </c>
    </row>
    <row r="663" spans="1:20" hidden="1" x14ac:dyDescent="0.3">
      <c r="A663">
        <v>3</v>
      </c>
      <c r="B663" s="1">
        <v>46111</v>
      </c>
      <c r="C663" t="s">
        <v>162</v>
      </c>
      <c r="D663" t="s">
        <v>198</v>
      </c>
      <c r="E663" t="s">
        <v>40</v>
      </c>
      <c r="F663" t="s">
        <v>41</v>
      </c>
      <c r="G663">
        <v>2</v>
      </c>
      <c r="H663">
        <v>10.199999999999999</v>
      </c>
      <c r="I663" t="s">
        <v>211</v>
      </c>
      <c r="J663" t="s">
        <v>109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83</v>
      </c>
      <c r="R663" t="s">
        <v>83</v>
      </c>
      <c r="S663" t="s">
        <v>83</v>
      </c>
      <c r="T663" t="str">
        <f>_xlfn.XLOOKUP(A663,MI_Match_Analysis!$A$2:$A$8,MI_Match_Analysis!$F$2:$F$8,"Not Found")</f>
        <v>Not Found</v>
      </c>
    </row>
    <row r="664" spans="1:20" hidden="1" x14ac:dyDescent="0.3">
      <c r="A664">
        <v>3</v>
      </c>
      <c r="B664" s="1">
        <v>46111</v>
      </c>
      <c r="C664" t="s">
        <v>162</v>
      </c>
      <c r="D664" t="s">
        <v>198</v>
      </c>
      <c r="E664" t="s">
        <v>40</v>
      </c>
      <c r="F664" t="s">
        <v>41</v>
      </c>
      <c r="G664">
        <v>2</v>
      </c>
      <c r="H664">
        <v>10.3</v>
      </c>
      <c r="I664" t="s">
        <v>84</v>
      </c>
      <c r="J664" t="s">
        <v>109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83</v>
      </c>
      <c r="R664" t="s">
        <v>83</v>
      </c>
      <c r="S664" t="s">
        <v>83</v>
      </c>
      <c r="T664" t="str">
        <f>_xlfn.XLOOKUP(A664,MI_Match_Analysis!$A$2:$A$8,MI_Match_Analysis!$F$2:$F$8,"Not Found")</f>
        <v>Not Found</v>
      </c>
    </row>
    <row r="665" spans="1:20" hidden="1" x14ac:dyDescent="0.3">
      <c r="A665">
        <v>3</v>
      </c>
      <c r="B665" s="1">
        <v>46111</v>
      </c>
      <c r="C665" t="s">
        <v>162</v>
      </c>
      <c r="D665" t="s">
        <v>198</v>
      </c>
      <c r="E665" t="s">
        <v>40</v>
      </c>
      <c r="F665" t="s">
        <v>41</v>
      </c>
      <c r="G665">
        <v>2</v>
      </c>
      <c r="H665">
        <v>10.4</v>
      </c>
      <c r="I665" t="s">
        <v>84</v>
      </c>
      <c r="J665" t="s">
        <v>109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83</v>
      </c>
      <c r="R665" t="s">
        <v>83</v>
      </c>
      <c r="S665" t="s">
        <v>83</v>
      </c>
      <c r="T665" t="str">
        <f>_xlfn.XLOOKUP(A665,MI_Match_Analysis!$A$2:$A$8,MI_Match_Analysis!$F$2:$F$8,"Not Found")</f>
        <v>Not Found</v>
      </c>
    </row>
    <row r="666" spans="1:20" hidden="1" x14ac:dyDescent="0.3">
      <c r="A666">
        <v>3</v>
      </c>
      <c r="B666" s="1">
        <v>46111</v>
      </c>
      <c r="C666" t="s">
        <v>162</v>
      </c>
      <c r="D666" t="s">
        <v>198</v>
      </c>
      <c r="E666" t="s">
        <v>40</v>
      </c>
      <c r="F666" t="s">
        <v>41</v>
      </c>
      <c r="G666">
        <v>2</v>
      </c>
      <c r="H666">
        <v>10.5</v>
      </c>
      <c r="I666" t="s">
        <v>211</v>
      </c>
      <c r="J666" t="s">
        <v>109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83</v>
      </c>
      <c r="R666" t="s">
        <v>83</v>
      </c>
      <c r="S666" t="s">
        <v>83</v>
      </c>
      <c r="T666" t="str">
        <f>_xlfn.XLOOKUP(A666,MI_Match_Analysis!$A$2:$A$8,MI_Match_Analysis!$F$2:$F$8,"Not Found")</f>
        <v>Not Found</v>
      </c>
    </row>
    <row r="667" spans="1:20" hidden="1" x14ac:dyDescent="0.3">
      <c r="A667">
        <v>3</v>
      </c>
      <c r="B667" s="1">
        <v>46111</v>
      </c>
      <c r="C667" t="s">
        <v>162</v>
      </c>
      <c r="D667" t="s">
        <v>198</v>
      </c>
      <c r="E667" t="s">
        <v>40</v>
      </c>
      <c r="F667" t="s">
        <v>41</v>
      </c>
      <c r="G667">
        <v>2</v>
      </c>
      <c r="H667">
        <v>10.6</v>
      </c>
      <c r="I667" t="s">
        <v>211</v>
      </c>
      <c r="J667" t="s">
        <v>109</v>
      </c>
      <c r="K667">
        <v>6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83</v>
      </c>
      <c r="R667" t="s">
        <v>83</v>
      </c>
      <c r="S667" t="s">
        <v>83</v>
      </c>
      <c r="T667" t="str">
        <f>_xlfn.XLOOKUP(A667,MI_Match_Analysis!$A$2:$A$8,MI_Match_Analysis!$F$2:$F$8,"Not Found")</f>
        <v>Not Found</v>
      </c>
    </row>
    <row r="668" spans="1:20" hidden="1" x14ac:dyDescent="0.3">
      <c r="A668">
        <v>3</v>
      </c>
      <c r="B668" s="1">
        <v>46111</v>
      </c>
      <c r="C668" t="s">
        <v>162</v>
      </c>
      <c r="D668" t="s">
        <v>198</v>
      </c>
      <c r="E668" t="s">
        <v>40</v>
      </c>
      <c r="F668" t="s">
        <v>41</v>
      </c>
      <c r="G668">
        <v>2</v>
      </c>
      <c r="H668">
        <v>11.1</v>
      </c>
      <c r="I668" t="s">
        <v>84</v>
      </c>
      <c r="J668" t="s">
        <v>207</v>
      </c>
      <c r="K668">
        <v>6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83</v>
      </c>
      <c r="R668" t="s">
        <v>83</v>
      </c>
      <c r="S668" t="s">
        <v>83</v>
      </c>
      <c r="T668" t="str">
        <f>_xlfn.XLOOKUP(A668,MI_Match_Analysis!$A$2:$A$8,MI_Match_Analysis!$F$2:$F$8,"Not Found")</f>
        <v>Not Found</v>
      </c>
    </row>
    <row r="669" spans="1:20" hidden="1" x14ac:dyDescent="0.3">
      <c r="A669">
        <v>3</v>
      </c>
      <c r="B669" s="1">
        <v>46111</v>
      </c>
      <c r="C669" t="s">
        <v>162</v>
      </c>
      <c r="D669" t="s">
        <v>198</v>
      </c>
      <c r="E669" t="s">
        <v>40</v>
      </c>
      <c r="F669" t="s">
        <v>41</v>
      </c>
      <c r="G669">
        <v>2</v>
      </c>
      <c r="H669">
        <v>11.2</v>
      </c>
      <c r="I669" t="s">
        <v>84</v>
      </c>
      <c r="J669" t="s">
        <v>207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83</v>
      </c>
      <c r="R669" t="s">
        <v>83</v>
      </c>
      <c r="S669" t="s">
        <v>83</v>
      </c>
      <c r="T669" t="str">
        <f>_xlfn.XLOOKUP(A669,MI_Match_Analysis!$A$2:$A$8,MI_Match_Analysis!$F$2:$F$8,"Not Found")</f>
        <v>Not Found</v>
      </c>
    </row>
    <row r="670" spans="1:20" hidden="1" x14ac:dyDescent="0.3">
      <c r="A670">
        <v>3</v>
      </c>
      <c r="B670" s="1">
        <v>46111</v>
      </c>
      <c r="C670" t="s">
        <v>162</v>
      </c>
      <c r="D670" t="s">
        <v>198</v>
      </c>
      <c r="E670" t="s">
        <v>40</v>
      </c>
      <c r="F670" t="s">
        <v>41</v>
      </c>
      <c r="G670">
        <v>2</v>
      </c>
      <c r="H670">
        <v>11.3</v>
      </c>
      <c r="I670" t="s">
        <v>84</v>
      </c>
      <c r="J670" t="s">
        <v>207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83</v>
      </c>
      <c r="R670" t="s">
        <v>83</v>
      </c>
      <c r="S670" t="s">
        <v>83</v>
      </c>
      <c r="T670" t="str">
        <f>_xlfn.XLOOKUP(A670,MI_Match_Analysis!$A$2:$A$8,MI_Match_Analysis!$F$2:$F$8,"Not Found")</f>
        <v>Not Found</v>
      </c>
    </row>
    <row r="671" spans="1:20" hidden="1" x14ac:dyDescent="0.3">
      <c r="A671">
        <v>3</v>
      </c>
      <c r="B671" s="1">
        <v>46111</v>
      </c>
      <c r="C671" t="s">
        <v>162</v>
      </c>
      <c r="D671" t="s">
        <v>198</v>
      </c>
      <c r="E671" t="s">
        <v>40</v>
      </c>
      <c r="F671" t="s">
        <v>41</v>
      </c>
      <c r="G671">
        <v>2</v>
      </c>
      <c r="H671">
        <v>11.4</v>
      </c>
      <c r="I671" t="s">
        <v>211</v>
      </c>
      <c r="J671" t="s">
        <v>207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83</v>
      </c>
      <c r="R671" t="s">
        <v>83</v>
      </c>
      <c r="S671" t="s">
        <v>83</v>
      </c>
      <c r="T671" t="str">
        <f>_xlfn.XLOOKUP(A671,MI_Match_Analysis!$A$2:$A$8,MI_Match_Analysis!$F$2:$F$8,"Not Found")</f>
        <v>Not Found</v>
      </c>
    </row>
    <row r="672" spans="1:20" hidden="1" x14ac:dyDescent="0.3">
      <c r="A672">
        <v>3</v>
      </c>
      <c r="B672" s="1">
        <v>46111</v>
      </c>
      <c r="C672" t="s">
        <v>162</v>
      </c>
      <c r="D672" t="s">
        <v>198</v>
      </c>
      <c r="E672" t="s">
        <v>40</v>
      </c>
      <c r="F672" t="s">
        <v>41</v>
      </c>
      <c r="G672">
        <v>2</v>
      </c>
      <c r="H672">
        <v>11.5</v>
      </c>
      <c r="I672" t="s">
        <v>84</v>
      </c>
      <c r="J672" t="s">
        <v>207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83</v>
      </c>
      <c r="R672" t="s">
        <v>83</v>
      </c>
      <c r="S672" t="s">
        <v>83</v>
      </c>
      <c r="T672" t="str">
        <f>_xlfn.XLOOKUP(A672,MI_Match_Analysis!$A$2:$A$8,MI_Match_Analysis!$F$2:$F$8,"Not Found")</f>
        <v>Not Found</v>
      </c>
    </row>
    <row r="673" spans="1:20" hidden="1" x14ac:dyDescent="0.3">
      <c r="A673">
        <v>3</v>
      </c>
      <c r="B673" s="1">
        <v>46111</v>
      </c>
      <c r="C673" t="s">
        <v>162</v>
      </c>
      <c r="D673" t="s">
        <v>198</v>
      </c>
      <c r="E673" t="s">
        <v>40</v>
      </c>
      <c r="F673" t="s">
        <v>41</v>
      </c>
      <c r="G673">
        <v>2</v>
      </c>
      <c r="H673">
        <v>11.6</v>
      </c>
      <c r="I673" t="s">
        <v>211</v>
      </c>
      <c r="J673" t="s">
        <v>207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83</v>
      </c>
      <c r="R673" t="s">
        <v>83</v>
      </c>
      <c r="S673" t="s">
        <v>83</v>
      </c>
      <c r="T673" t="str">
        <f>_xlfn.XLOOKUP(A673,MI_Match_Analysis!$A$2:$A$8,MI_Match_Analysis!$F$2:$F$8,"Not Found")</f>
        <v>Not Found</v>
      </c>
    </row>
    <row r="674" spans="1:20" hidden="1" x14ac:dyDescent="0.3">
      <c r="A674">
        <v>3</v>
      </c>
      <c r="B674" s="1">
        <v>46111</v>
      </c>
      <c r="C674" t="s">
        <v>162</v>
      </c>
      <c r="D674" t="s">
        <v>198</v>
      </c>
      <c r="E674" t="s">
        <v>40</v>
      </c>
      <c r="F674" t="s">
        <v>41</v>
      </c>
      <c r="G674">
        <v>2</v>
      </c>
      <c r="H674">
        <v>11.6</v>
      </c>
      <c r="I674" t="s">
        <v>211</v>
      </c>
      <c r="J674" t="s">
        <v>207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  <c r="Q674" t="s">
        <v>83</v>
      </c>
      <c r="R674" t="s">
        <v>83</v>
      </c>
      <c r="S674" t="s">
        <v>83</v>
      </c>
      <c r="T674" t="str">
        <f>_xlfn.XLOOKUP(A674,MI_Match_Analysis!$A$2:$A$8,MI_Match_Analysis!$F$2:$F$8,"Not Found")</f>
        <v>Not Found</v>
      </c>
    </row>
    <row r="675" spans="1:20" hidden="1" x14ac:dyDescent="0.3">
      <c r="A675">
        <v>3</v>
      </c>
      <c r="B675" s="1">
        <v>46111</v>
      </c>
      <c r="C675" t="s">
        <v>162</v>
      </c>
      <c r="D675" t="s">
        <v>198</v>
      </c>
      <c r="E675" t="s">
        <v>40</v>
      </c>
      <c r="F675" t="s">
        <v>41</v>
      </c>
      <c r="G675">
        <v>2</v>
      </c>
      <c r="H675">
        <v>12.1</v>
      </c>
      <c r="I675" t="s">
        <v>84</v>
      </c>
      <c r="J675" t="s">
        <v>202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83</v>
      </c>
      <c r="R675" t="s">
        <v>83</v>
      </c>
      <c r="S675" t="s">
        <v>83</v>
      </c>
      <c r="T675" t="str">
        <f>_xlfn.XLOOKUP(A675,MI_Match_Analysis!$A$2:$A$8,MI_Match_Analysis!$F$2:$F$8,"Not Found")</f>
        <v>Not Found</v>
      </c>
    </row>
    <row r="676" spans="1:20" hidden="1" x14ac:dyDescent="0.3">
      <c r="A676">
        <v>4</v>
      </c>
      <c r="B676" s="1">
        <v>46112</v>
      </c>
      <c r="C676" t="s">
        <v>162</v>
      </c>
      <c r="D676" t="s">
        <v>212</v>
      </c>
      <c r="E676" t="s">
        <v>48</v>
      </c>
      <c r="F676" t="s">
        <v>47</v>
      </c>
      <c r="G676">
        <v>1</v>
      </c>
      <c r="H676">
        <v>0.1</v>
      </c>
      <c r="I676" t="s">
        <v>213</v>
      </c>
      <c r="J676" t="s">
        <v>114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83</v>
      </c>
      <c r="R676" t="s">
        <v>83</v>
      </c>
      <c r="S676" t="s">
        <v>83</v>
      </c>
      <c r="T676" t="str">
        <f>_xlfn.XLOOKUP(A676,MI_Match_Analysis!$A$2:$A$8,MI_Match_Analysis!$F$2:$F$8,"Not Found")</f>
        <v>Not Found</v>
      </c>
    </row>
    <row r="677" spans="1:20" hidden="1" x14ac:dyDescent="0.3">
      <c r="A677">
        <v>4</v>
      </c>
      <c r="B677" s="1">
        <v>46112</v>
      </c>
      <c r="C677" t="s">
        <v>162</v>
      </c>
      <c r="D677" t="s">
        <v>212</v>
      </c>
      <c r="E677" t="s">
        <v>48</v>
      </c>
      <c r="F677" t="s">
        <v>47</v>
      </c>
      <c r="G677">
        <v>1</v>
      </c>
      <c r="H677">
        <v>0.2</v>
      </c>
      <c r="I677" t="s">
        <v>116</v>
      </c>
      <c r="J677" t="s">
        <v>114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83</v>
      </c>
      <c r="R677" t="s">
        <v>83</v>
      </c>
      <c r="S677" t="s">
        <v>83</v>
      </c>
      <c r="T677" t="str">
        <f>_xlfn.XLOOKUP(A677,MI_Match_Analysis!$A$2:$A$8,MI_Match_Analysis!$F$2:$F$8,"Not Found")</f>
        <v>Not Found</v>
      </c>
    </row>
    <row r="678" spans="1:20" hidden="1" x14ac:dyDescent="0.3">
      <c r="A678">
        <v>4</v>
      </c>
      <c r="B678" s="1">
        <v>46112</v>
      </c>
      <c r="C678" t="s">
        <v>162</v>
      </c>
      <c r="D678" t="s">
        <v>212</v>
      </c>
      <c r="E678" t="s">
        <v>48</v>
      </c>
      <c r="F678" t="s">
        <v>47</v>
      </c>
      <c r="G678">
        <v>1</v>
      </c>
      <c r="H678">
        <v>0.3</v>
      </c>
      <c r="I678" t="s">
        <v>213</v>
      </c>
      <c r="J678" t="s">
        <v>114</v>
      </c>
      <c r="K678">
        <v>0</v>
      </c>
      <c r="L678">
        <v>1</v>
      </c>
      <c r="M678">
        <v>1</v>
      </c>
      <c r="N678">
        <v>0</v>
      </c>
      <c r="O678">
        <v>0</v>
      </c>
      <c r="P678">
        <v>0</v>
      </c>
      <c r="Q678" t="s">
        <v>83</v>
      </c>
      <c r="R678" t="s">
        <v>83</v>
      </c>
      <c r="S678" t="s">
        <v>83</v>
      </c>
      <c r="T678" t="str">
        <f>_xlfn.XLOOKUP(A678,MI_Match_Analysis!$A$2:$A$8,MI_Match_Analysis!$F$2:$F$8,"Not Found")</f>
        <v>Not Found</v>
      </c>
    </row>
    <row r="679" spans="1:20" hidden="1" x14ac:dyDescent="0.3">
      <c r="A679">
        <v>4</v>
      </c>
      <c r="B679" s="1">
        <v>46112</v>
      </c>
      <c r="C679" t="s">
        <v>162</v>
      </c>
      <c r="D679" t="s">
        <v>212</v>
      </c>
      <c r="E679" t="s">
        <v>48</v>
      </c>
      <c r="F679" t="s">
        <v>47</v>
      </c>
      <c r="G679">
        <v>1</v>
      </c>
      <c r="H679">
        <v>0.3</v>
      </c>
      <c r="I679" t="s">
        <v>213</v>
      </c>
      <c r="J679" t="s">
        <v>114</v>
      </c>
      <c r="K679">
        <v>4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83</v>
      </c>
      <c r="R679" t="s">
        <v>83</v>
      </c>
      <c r="S679" t="s">
        <v>83</v>
      </c>
      <c r="T679" t="str">
        <f>_xlfn.XLOOKUP(A679,MI_Match_Analysis!$A$2:$A$8,MI_Match_Analysis!$F$2:$F$8,"Not Found")</f>
        <v>Not Found</v>
      </c>
    </row>
    <row r="680" spans="1:20" hidden="1" x14ac:dyDescent="0.3">
      <c r="A680">
        <v>4</v>
      </c>
      <c r="B680" s="1">
        <v>46112</v>
      </c>
      <c r="C680" t="s">
        <v>162</v>
      </c>
      <c r="D680" t="s">
        <v>212</v>
      </c>
      <c r="E680" t="s">
        <v>48</v>
      </c>
      <c r="F680" t="s">
        <v>47</v>
      </c>
      <c r="G680">
        <v>1</v>
      </c>
      <c r="H680">
        <v>0.4</v>
      </c>
      <c r="I680" t="s">
        <v>213</v>
      </c>
      <c r="J680" t="s">
        <v>114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83</v>
      </c>
      <c r="R680" t="s">
        <v>83</v>
      </c>
      <c r="S680" t="s">
        <v>83</v>
      </c>
      <c r="T680" t="str">
        <f>_xlfn.XLOOKUP(A680,MI_Match_Analysis!$A$2:$A$8,MI_Match_Analysis!$F$2:$F$8,"Not Found")</f>
        <v>Not Found</v>
      </c>
    </row>
    <row r="681" spans="1:20" hidden="1" x14ac:dyDescent="0.3">
      <c r="A681">
        <v>4</v>
      </c>
      <c r="B681" s="1">
        <v>46112</v>
      </c>
      <c r="C681" t="s">
        <v>162</v>
      </c>
      <c r="D681" t="s">
        <v>212</v>
      </c>
      <c r="E681" t="s">
        <v>48</v>
      </c>
      <c r="F681" t="s">
        <v>47</v>
      </c>
      <c r="G681">
        <v>1</v>
      </c>
      <c r="H681">
        <v>0.5</v>
      </c>
      <c r="I681" t="s">
        <v>213</v>
      </c>
      <c r="J681" t="s">
        <v>114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83</v>
      </c>
      <c r="R681" t="s">
        <v>83</v>
      </c>
      <c r="S681" t="s">
        <v>83</v>
      </c>
      <c r="T681" t="str">
        <f>_xlfn.XLOOKUP(A681,MI_Match_Analysis!$A$2:$A$8,MI_Match_Analysis!$F$2:$F$8,"Not Found")</f>
        <v>Not Found</v>
      </c>
    </row>
    <row r="682" spans="1:20" hidden="1" x14ac:dyDescent="0.3">
      <c r="A682">
        <v>4</v>
      </c>
      <c r="B682" s="1">
        <v>46112</v>
      </c>
      <c r="C682" t="s">
        <v>162</v>
      </c>
      <c r="D682" t="s">
        <v>212</v>
      </c>
      <c r="E682" t="s">
        <v>48</v>
      </c>
      <c r="F682" t="s">
        <v>47</v>
      </c>
      <c r="G682">
        <v>1</v>
      </c>
      <c r="H682">
        <v>0.6</v>
      </c>
      <c r="I682" t="s">
        <v>116</v>
      </c>
      <c r="J682" t="s">
        <v>114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83</v>
      </c>
      <c r="R682" t="s">
        <v>83</v>
      </c>
      <c r="S682" t="s">
        <v>83</v>
      </c>
      <c r="T682" t="str">
        <f>_xlfn.XLOOKUP(A682,MI_Match_Analysis!$A$2:$A$8,MI_Match_Analysis!$F$2:$F$8,"Not Found")</f>
        <v>Not Found</v>
      </c>
    </row>
    <row r="683" spans="1:20" hidden="1" x14ac:dyDescent="0.3">
      <c r="A683">
        <v>4</v>
      </c>
      <c r="B683" s="1">
        <v>46112</v>
      </c>
      <c r="C683" t="s">
        <v>162</v>
      </c>
      <c r="D683" t="s">
        <v>212</v>
      </c>
      <c r="E683" t="s">
        <v>48</v>
      </c>
      <c r="F683" t="s">
        <v>47</v>
      </c>
      <c r="G683">
        <v>1</v>
      </c>
      <c r="H683">
        <v>1.1000000000000001</v>
      </c>
      <c r="I683" t="s">
        <v>116</v>
      </c>
      <c r="J683" t="s">
        <v>214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83</v>
      </c>
      <c r="R683" t="s">
        <v>83</v>
      </c>
      <c r="S683" t="s">
        <v>83</v>
      </c>
      <c r="T683" t="str">
        <f>_xlfn.XLOOKUP(A683,MI_Match_Analysis!$A$2:$A$8,MI_Match_Analysis!$F$2:$F$8,"Not Found")</f>
        <v>Not Found</v>
      </c>
    </row>
    <row r="684" spans="1:20" hidden="1" x14ac:dyDescent="0.3">
      <c r="A684">
        <v>4</v>
      </c>
      <c r="B684" s="1">
        <v>46112</v>
      </c>
      <c r="C684" t="s">
        <v>162</v>
      </c>
      <c r="D684" t="s">
        <v>212</v>
      </c>
      <c r="E684" t="s">
        <v>48</v>
      </c>
      <c r="F684" t="s">
        <v>47</v>
      </c>
      <c r="G684">
        <v>1</v>
      </c>
      <c r="H684">
        <v>1.2</v>
      </c>
      <c r="I684" t="s">
        <v>116</v>
      </c>
      <c r="J684" t="s">
        <v>214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83</v>
      </c>
      <c r="R684" t="s">
        <v>83</v>
      </c>
      <c r="S684" t="s">
        <v>83</v>
      </c>
      <c r="T684" t="str">
        <f>_xlfn.XLOOKUP(A684,MI_Match_Analysis!$A$2:$A$8,MI_Match_Analysis!$F$2:$F$8,"Not Found")</f>
        <v>Not Found</v>
      </c>
    </row>
    <row r="685" spans="1:20" hidden="1" x14ac:dyDescent="0.3">
      <c r="A685">
        <v>4</v>
      </c>
      <c r="B685" s="1">
        <v>46112</v>
      </c>
      <c r="C685" t="s">
        <v>162</v>
      </c>
      <c r="D685" t="s">
        <v>212</v>
      </c>
      <c r="E685" t="s">
        <v>48</v>
      </c>
      <c r="F685" t="s">
        <v>47</v>
      </c>
      <c r="G685">
        <v>1</v>
      </c>
      <c r="H685">
        <v>1.3</v>
      </c>
      <c r="I685" t="s">
        <v>116</v>
      </c>
      <c r="J685" t="s">
        <v>214</v>
      </c>
      <c r="K685">
        <v>4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83</v>
      </c>
      <c r="R685" t="s">
        <v>83</v>
      </c>
      <c r="S685" t="s">
        <v>83</v>
      </c>
      <c r="T685" t="str">
        <f>_xlfn.XLOOKUP(A685,MI_Match_Analysis!$A$2:$A$8,MI_Match_Analysis!$F$2:$F$8,"Not Found")</f>
        <v>Not Found</v>
      </c>
    </row>
    <row r="686" spans="1:20" hidden="1" x14ac:dyDescent="0.3">
      <c r="A686">
        <v>4</v>
      </c>
      <c r="B686" s="1">
        <v>46112</v>
      </c>
      <c r="C686" t="s">
        <v>162</v>
      </c>
      <c r="D686" t="s">
        <v>212</v>
      </c>
      <c r="E686" t="s">
        <v>48</v>
      </c>
      <c r="F686" t="s">
        <v>47</v>
      </c>
      <c r="G686">
        <v>1</v>
      </c>
      <c r="H686">
        <v>1.4</v>
      </c>
      <c r="I686" t="s">
        <v>116</v>
      </c>
      <c r="J686" t="s">
        <v>214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83</v>
      </c>
      <c r="R686" t="s">
        <v>83</v>
      </c>
      <c r="S686" t="s">
        <v>83</v>
      </c>
      <c r="T686" t="str">
        <f>_xlfn.XLOOKUP(A686,MI_Match_Analysis!$A$2:$A$8,MI_Match_Analysis!$F$2:$F$8,"Not Found")</f>
        <v>Not Found</v>
      </c>
    </row>
    <row r="687" spans="1:20" hidden="1" x14ac:dyDescent="0.3">
      <c r="A687">
        <v>4</v>
      </c>
      <c r="B687" s="1">
        <v>46112</v>
      </c>
      <c r="C687" t="s">
        <v>162</v>
      </c>
      <c r="D687" t="s">
        <v>212</v>
      </c>
      <c r="E687" t="s">
        <v>48</v>
      </c>
      <c r="F687" t="s">
        <v>47</v>
      </c>
      <c r="G687">
        <v>1</v>
      </c>
      <c r="H687">
        <v>1.5</v>
      </c>
      <c r="I687" t="s">
        <v>213</v>
      </c>
      <c r="J687" t="s">
        <v>214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83</v>
      </c>
      <c r="R687" t="s">
        <v>83</v>
      </c>
      <c r="S687" t="s">
        <v>83</v>
      </c>
      <c r="T687" t="str">
        <f>_xlfn.XLOOKUP(A687,MI_Match_Analysis!$A$2:$A$8,MI_Match_Analysis!$F$2:$F$8,"Not Found")</f>
        <v>Not Found</v>
      </c>
    </row>
    <row r="688" spans="1:20" hidden="1" x14ac:dyDescent="0.3">
      <c r="A688">
        <v>4</v>
      </c>
      <c r="B688" s="1">
        <v>46112</v>
      </c>
      <c r="C688" t="s">
        <v>162</v>
      </c>
      <c r="D688" t="s">
        <v>212</v>
      </c>
      <c r="E688" t="s">
        <v>48</v>
      </c>
      <c r="F688" t="s">
        <v>47</v>
      </c>
      <c r="G688">
        <v>1</v>
      </c>
      <c r="H688">
        <v>1.6</v>
      </c>
      <c r="I688" t="s">
        <v>116</v>
      </c>
      <c r="J688" t="s">
        <v>214</v>
      </c>
      <c r="K688">
        <v>4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83</v>
      </c>
      <c r="R688" t="s">
        <v>83</v>
      </c>
      <c r="S688" t="s">
        <v>83</v>
      </c>
      <c r="T688" t="str">
        <f>_xlfn.XLOOKUP(A688,MI_Match_Analysis!$A$2:$A$8,MI_Match_Analysis!$F$2:$F$8,"Not Found")</f>
        <v>Not Found</v>
      </c>
    </row>
    <row r="689" spans="1:20" hidden="1" x14ac:dyDescent="0.3">
      <c r="A689">
        <v>4</v>
      </c>
      <c r="B689" s="1">
        <v>46112</v>
      </c>
      <c r="C689" t="s">
        <v>162</v>
      </c>
      <c r="D689" t="s">
        <v>212</v>
      </c>
      <c r="E689" t="s">
        <v>48</v>
      </c>
      <c r="F689" t="s">
        <v>47</v>
      </c>
      <c r="G689">
        <v>1</v>
      </c>
      <c r="H689">
        <v>2.1</v>
      </c>
      <c r="I689" t="s">
        <v>213</v>
      </c>
      <c r="J689" t="s">
        <v>114</v>
      </c>
      <c r="K689">
        <v>4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83</v>
      </c>
      <c r="R689" t="s">
        <v>83</v>
      </c>
      <c r="S689" t="s">
        <v>83</v>
      </c>
      <c r="T689" t="str">
        <f>_xlfn.XLOOKUP(A689,MI_Match_Analysis!$A$2:$A$8,MI_Match_Analysis!$F$2:$F$8,"Not Found")</f>
        <v>Not Found</v>
      </c>
    </row>
    <row r="690" spans="1:20" hidden="1" x14ac:dyDescent="0.3">
      <c r="A690">
        <v>4</v>
      </c>
      <c r="B690" s="1">
        <v>46112</v>
      </c>
      <c r="C690" t="s">
        <v>162</v>
      </c>
      <c r="D690" t="s">
        <v>212</v>
      </c>
      <c r="E690" t="s">
        <v>48</v>
      </c>
      <c r="F690" t="s">
        <v>47</v>
      </c>
      <c r="G690">
        <v>1</v>
      </c>
      <c r="H690">
        <v>2.2000000000000002</v>
      </c>
      <c r="I690" t="s">
        <v>213</v>
      </c>
      <c r="J690" t="s">
        <v>114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83</v>
      </c>
      <c r="R690" t="s">
        <v>83</v>
      </c>
      <c r="S690" t="s">
        <v>83</v>
      </c>
      <c r="T690" t="str">
        <f>_xlfn.XLOOKUP(A690,MI_Match_Analysis!$A$2:$A$8,MI_Match_Analysis!$F$2:$F$8,"Not Found")</f>
        <v>Not Found</v>
      </c>
    </row>
    <row r="691" spans="1:20" hidden="1" x14ac:dyDescent="0.3">
      <c r="A691">
        <v>4</v>
      </c>
      <c r="B691" s="1">
        <v>46112</v>
      </c>
      <c r="C691" t="s">
        <v>162</v>
      </c>
      <c r="D691" t="s">
        <v>212</v>
      </c>
      <c r="E691" t="s">
        <v>48</v>
      </c>
      <c r="F691" t="s">
        <v>47</v>
      </c>
      <c r="G691">
        <v>1</v>
      </c>
      <c r="H691">
        <v>2.2999999999999998</v>
      </c>
      <c r="I691" t="s">
        <v>213</v>
      </c>
      <c r="J691" t="s">
        <v>114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83</v>
      </c>
      <c r="R691" t="s">
        <v>83</v>
      </c>
      <c r="S691" t="s">
        <v>83</v>
      </c>
      <c r="T691" t="str">
        <f>_xlfn.XLOOKUP(A691,MI_Match_Analysis!$A$2:$A$8,MI_Match_Analysis!$F$2:$F$8,"Not Found")</f>
        <v>Not Found</v>
      </c>
    </row>
    <row r="692" spans="1:20" hidden="1" x14ac:dyDescent="0.3">
      <c r="A692">
        <v>4</v>
      </c>
      <c r="B692" s="1">
        <v>46112</v>
      </c>
      <c r="C692" t="s">
        <v>162</v>
      </c>
      <c r="D692" t="s">
        <v>212</v>
      </c>
      <c r="E692" t="s">
        <v>48</v>
      </c>
      <c r="F692" t="s">
        <v>47</v>
      </c>
      <c r="G692">
        <v>1</v>
      </c>
      <c r="H692">
        <v>2.4</v>
      </c>
      <c r="I692" t="s">
        <v>116</v>
      </c>
      <c r="J692" t="s">
        <v>114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 t="s">
        <v>83</v>
      </c>
      <c r="R692" t="s">
        <v>83</v>
      </c>
      <c r="S692" t="s">
        <v>83</v>
      </c>
      <c r="T692" t="str">
        <f>_xlfn.XLOOKUP(A692,MI_Match_Analysis!$A$2:$A$8,MI_Match_Analysis!$F$2:$F$8,"Not Found")</f>
        <v>Not Found</v>
      </c>
    </row>
    <row r="693" spans="1:20" hidden="1" x14ac:dyDescent="0.3">
      <c r="A693">
        <v>4</v>
      </c>
      <c r="B693" s="1">
        <v>46112</v>
      </c>
      <c r="C693" t="s">
        <v>162</v>
      </c>
      <c r="D693" t="s">
        <v>212</v>
      </c>
      <c r="E693" t="s">
        <v>48</v>
      </c>
      <c r="F693" t="s">
        <v>47</v>
      </c>
      <c r="G693">
        <v>1</v>
      </c>
      <c r="H693">
        <v>2.4</v>
      </c>
      <c r="I693" t="s">
        <v>116</v>
      </c>
      <c r="J693" t="s">
        <v>114</v>
      </c>
      <c r="K693">
        <v>4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83</v>
      </c>
      <c r="R693" t="s">
        <v>83</v>
      </c>
      <c r="S693" t="s">
        <v>83</v>
      </c>
      <c r="T693" t="str">
        <f>_xlfn.XLOOKUP(A693,MI_Match_Analysis!$A$2:$A$8,MI_Match_Analysis!$F$2:$F$8,"Not Found")</f>
        <v>Not Found</v>
      </c>
    </row>
    <row r="694" spans="1:20" hidden="1" x14ac:dyDescent="0.3">
      <c r="A694">
        <v>4</v>
      </c>
      <c r="B694" s="1">
        <v>46112</v>
      </c>
      <c r="C694" t="s">
        <v>162</v>
      </c>
      <c r="D694" t="s">
        <v>212</v>
      </c>
      <c r="E694" t="s">
        <v>48</v>
      </c>
      <c r="F694" t="s">
        <v>47</v>
      </c>
      <c r="G694">
        <v>1</v>
      </c>
      <c r="H694">
        <v>2.5</v>
      </c>
      <c r="I694" t="s">
        <v>116</v>
      </c>
      <c r="J694" t="s">
        <v>114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83</v>
      </c>
      <c r="R694" t="s">
        <v>83</v>
      </c>
      <c r="S694" t="s">
        <v>83</v>
      </c>
      <c r="T694" t="str">
        <f>_xlfn.XLOOKUP(A694,MI_Match_Analysis!$A$2:$A$8,MI_Match_Analysis!$F$2:$F$8,"Not Found")</f>
        <v>Not Found</v>
      </c>
    </row>
    <row r="695" spans="1:20" hidden="1" x14ac:dyDescent="0.3">
      <c r="A695">
        <v>4</v>
      </c>
      <c r="B695" s="1">
        <v>46112</v>
      </c>
      <c r="C695" t="s">
        <v>162</v>
      </c>
      <c r="D695" t="s">
        <v>212</v>
      </c>
      <c r="E695" t="s">
        <v>48</v>
      </c>
      <c r="F695" t="s">
        <v>47</v>
      </c>
      <c r="G695">
        <v>1</v>
      </c>
      <c r="H695">
        <v>2.6</v>
      </c>
      <c r="I695" t="s">
        <v>116</v>
      </c>
      <c r="J695" t="s">
        <v>114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83</v>
      </c>
      <c r="R695" t="s">
        <v>83</v>
      </c>
      <c r="S695" t="s">
        <v>83</v>
      </c>
      <c r="T695" t="str">
        <f>_xlfn.XLOOKUP(A695,MI_Match_Analysis!$A$2:$A$8,MI_Match_Analysis!$F$2:$F$8,"Not Found")</f>
        <v>Not Found</v>
      </c>
    </row>
    <row r="696" spans="1:20" hidden="1" x14ac:dyDescent="0.3">
      <c r="A696">
        <v>4</v>
      </c>
      <c r="B696" s="1">
        <v>46112</v>
      </c>
      <c r="C696" t="s">
        <v>162</v>
      </c>
      <c r="D696" t="s">
        <v>212</v>
      </c>
      <c r="E696" t="s">
        <v>48</v>
      </c>
      <c r="F696" t="s">
        <v>47</v>
      </c>
      <c r="G696">
        <v>1</v>
      </c>
      <c r="H696">
        <v>3.1</v>
      </c>
      <c r="I696" t="s">
        <v>213</v>
      </c>
      <c r="J696" t="s">
        <v>215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83</v>
      </c>
      <c r="R696" t="s">
        <v>83</v>
      </c>
      <c r="S696" t="s">
        <v>83</v>
      </c>
      <c r="T696" t="str">
        <f>_xlfn.XLOOKUP(A696,MI_Match_Analysis!$A$2:$A$8,MI_Match_Analysis!$F$2:$F$8,"Not Found")</f>
        <v>Not Found</v>
      </c>
    </row>
    <row r="697" spans="1:20" hidden="1" x14ac:dyDescent="0.3">
      <c r="A697">
        <v>4</v>
      </c>
      <c r="B697" s="1">
        <v>46112</v>
      </c>
      <c r="C697" t="s">
        <v>162</v>
      </c>
      <c r="D697" t="s">
        <v>212</v>
      </c>
      <c r="E697" t="s">
        <v>48</v>
      </c>
      <c r="F697" t="s">
        <v>47</v>
      </c>
      <c r="G697">
        <v>1</v>
      </c>
      <c r="H697">
        <v>3.2</v>
      </c>
      <c r="I697" t="s">
        <v>116</v>
      </c>
      <c r="J697" t="s">
        <v>215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83</v>
      </c>
      <c r="R697" t="s">
        <v>83</v>
      </c>
      <c r="S697" t="s">
        <v>83</v>
      </c>
      <c r="T697" t="str">
        <f>_xlfn.XLOOKUP(A697,MI_Match_Analysis!$A$2:$A$8,MI_Match_Analysis!$F$2:$F$8,"Not Found")</f>
        <v>Not Found</v>
      </c>
    </row>
    <row r="698" spans="1:20" hidden="1" x14ac:dyDescent="0.3">
      <c r="A698">
        <v>4</v>
      </c>
      <c r="B698" s="1">
        <v>46112</v>
      </c>
      <c r="C698" t="s">
        <v>162</v>
      </c>
      <c r="D698" t="s">
        <v>212</v>
      </c>
      <c r="E698" t="s">
        <v>48</v>
      </c>
      <c r="F698" t="s">
        <v>47</v>
      </c>
      <c r="G698">
        <v>1</v>
      </c>
      <c r="H698">
        <v>3.3</v>
      </c>
      <c r="I698" t="s">
        <v>213</v>
      </c>
      <c r="J698" t="s">
        <v>215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83</v>
      </c>
      <c r="R698" t="s">
        <v>83</v>
      </c>
      <c r="S698" t="s">
        <v>83</v>
      </c>
      <c r="T698" t="str">
        <f>_xlfn.XLOOKUP(A698,MI_Match_Analysis!$A$2:$A$8,MI_Match_Analysis!$F$2:$F$8,"Not Found")</f>
        <v>Not Found</v>
      </c>
    </row>
    <row r="699" spans="1:20" hidden="1" x14ac:dyDescent="0.3">
      <c r="A699">
        <v>4</v>
      </c>
      <c r="B699" s="1">
        <v>46112</v>
      </c>
      <c r="C699" t="s">
        <v>162</v>
      </c>
      <c r="D699" t="s">
        <v>212</v>
      </c>
      <c r="E699" t="s">
        <v>48</v>
      </c>
      <c r="F699" t="s">
        <v>47</v>
      </c>
      <c r="G699">
        <v>1</v>
      </c>
      <c r="H699">
        <v>3.4</v>
      </c>
      <c r="I699" t="s">
        <v>213</v>
      </c>
      <c r="J699" t="s">
        <v>215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165</v>
      </c>
      <c r="R699" t="s">
        <v>213</v>
      </c>
      <c r="S699" t="s">
        <v>94</v>
      </c>
      <c r="T699" t="str">
        <f>_xlfn.XLOOKUP(A699,MI_Match_Analysis!$A$2:$A$8,MI_Match_Analysis!$F$2:$F$8,"Not Found")</f>
        <v>Not Found</v>
      </c>
    </row>
    <row r="700" spans="1:20" hidden="1" x14ac:dyDescent="0.3">
      <c r="A700">
        <v>4</v>
      </c>
      <c r="B700" s="1">
        <v>46112</v>
      </c>
      <c r="C700" t="s">
        <v>162</v>
      </c>
      <c r="D700" t="s">
        <v>212</v>
      </c>
      <c r="E700" t="s">
        <v>48</v>
      </c>
      <c r="F700" t="s">
        <v>47</v>
      </c>
      <c r="G700">
        <v>1</v>
      </c>
      <c r="H700">
        <v>3.5</v>
      </c>
      <c r="I700" t="s">
        <v>101</v>
      </c>
      <c r="J700" t="s">
        <v>215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83</v>
      </c>
      <c r="R700" t="s">
        <v>83</v>
      </c>
      <c r="S700" t="s">
        <v>83</v>
      </c>
      <c r="T700" t="str">
        <f>_xlfn.XLOOKUP(A700,MI_Match_Analysis!$A$2:$A$8,MI_Match_Analysis!$F$2:$F$8,"Not Found")</f>
        <v>Not Found</v>
      </c>
    </row>
    <row r="701" spans="1:20" hidden="1" x14ac:dyDescent="0.3">
      <c r="A701">
        <v>4</v>
      </c>
      <c r="B701" s="1">
        <v>46112</v>
      </c>
      <c r="C701" t="s">
        <v>162</v>
      </c>
      <c r="D701" t="s">
        <v>212</v>
      </c>
      <c r="E701" t="s">
        <v>48</v>
      </c>
      <c r="F701" t="s">
        <v>47</v>
      </c>
      <c r="G701">
        <v>1</v>
      </c>
      <c r="H701">
        <v>3.6</v>
      </c>
      <c r="I701" t="s">
        <v>101</v>
      </c>
      <c r="J701" t="s">
        <v>215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83</v>
      </c>
      <c r="R701" t="s">
        <v>83</v>
      </c>
      <c r="S701" t="s">
        <v>83</v>
      </c>
      <c r="T701" t="str">
        <f>_xlfn.XLOOKUP(A701,MI_Match_Analysis!$A$2:$A$8,MI_Match_Analysis!$F$2:$F$8,"Not Found")</f>
        <v>Not Found</v>
      </c>
    </row>
    <row r="702" spans="1:20" hidden="1" x14ac:dyDescent="0.3">
      <c r="A702">
        <v>4</v>
      </c>
      <c r="B702" s="1">
        <v>46112</v>
      </c>
      <c r="C702" t="s">
        <v>162</v>
      </c>
      <c r="D702" t="s">
        <v>212</v>
      </c>
      <c r="E702" t="s">
        <v>48</v>
      </c>
      <c r="F702" t="s">
        <v>47</v>
      </c>
      <c r="G702">
        <v>1</v>
      </c>
      <c r="H702">
        <v>4.0999999999999996</v>
      </c>
      <c r="I702" t="s">
        <v>116</v>
      </c>
      <c r="J702" t="s">
        <v>66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83</v>
      </c>
      <c r="R702" t="s">
        <v>83</v>
      </c>
      <c r="S702" t="s">
        <v>83</v>
      </c>
      <c r="T702" t="str">
        <f>_xlfn.XLOOKUP(A702,MI_Match_Analysis!$A$2:$A$8,MI_Match_Analysis!$F$2:$F$8,"Not Found")</f>
        <v>Not Found</v>
      </c>
    </row>
    <row r="703" spans="1:20" hidden="1" x14ac:dyDescent="0.3">
      <c r="A703">
        <v>4</v>
      </c>
      <c r="B703" s="1">
        <v>46112</v>
      </c>
      <c r="C703" t="s">
        <v>162</v>
      </c>
      <c r="D703" t="s">
        <v>212</v>
      </c>
      <c r="E703" t="s">
        <v>48</v>
      </c>
      <c r="F703" t="s">
        <v>47</v>
      </c>
      <c r="G703">
        <v>1</v>
      </c>
      <c r="H703">
        <v>4.2</v>
      </c>
      <c r="I703" t="s">
        <v>116</v>
      </c>
      <c r="J703" t="s">
        <v>66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83</v>
      </c>
      <c r="R703" t="s">
        <v>83</v>
      </c>
      <c r="S703" t="s">
        <v>83</v>
      </c>
      <c r="T703" t="str">
        <f>_xlfn.XLOOKUP(A703,MI_Match_Analysis!$A$2:$A$8,MI_Match_Analysis!$F$2:$F$8,"Not Found")</f>
        <v>Not Found</v>
      </c>
    </row>
    <row r="704" spans="1:20" hidden="1" x14ac:dyDescent="0.3">
      <c r="A704">
        <v>4</v>
      </c>
      <c r="B704" s="1">
        <v>46112</v>
      </c>
      <c r="C704" t="s">
        <v>162</v>
      </c>
      <c r="D704" t="s">
        <v>212</v>
      </c>
      <c r="E704" t="s">
        <v>48</v>
      </c>
      <c r="F704" t="s">
        <v>47</v>
      </c>
      <c r="G704">
        <v>1</v>
      </c>
      <c r="H704">
        <v>4.3</v>
      </c>
      <c r="I704" t="s">
        <v>101</v>
      </c>
      <c r="J704" t="s">
        <v>66</v>
      </c>
      <c r="K704">
        <v>4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83</v>
      </c>
      <c r="R704" t="s">
        <v>83</v>
      </c>
      <c r="S704" t="s">
        <v>83</v>
      </c>
      <c r="T704" t="str">
        <f>_xlfn.XLOOKUP(A704,MI_Match_Analysis!$A$2:$A$8,MI_Match_Analysis!$F$2:$F$8,"Not Found")</f>
        <v>Not Found</v>
      </c>
    </row>
    <row r="705" spans="1:20" hidden="1" x14ac:dyDescent="0.3">
      <c r="A705">
        <v>4</v>
      </c>
      <c r="B705" s="1">
        <v>46112</v>
      </c>
      <c r="C705" t="s">
        <v>162</v>
      </c>
      <c r="D705" t="s">
        <v>212</v>
      </c>
      <c r="E705" t="s">
        <v>48</v>
      </c>
      <c r="F705" t="s">
        <v>47</v>
      </c>
      <c r="G705">
        <v>1</v>
      </c>
      <c r="H705">
        <v>4.4000000000000004</v>
      </c>
      <c r="I705" t="s">
        <v>101</v>
      </c>
      <c r="J705" t="s">
        <v>66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83</v>
      </c>
      <c r="R705" t="s">
        <v>83</v>
      </c>
      <c r="S705" t="s">
        <v>83</v>
      </c>
      <c r="T705" t="str">
        <f>_xlfn.XLOOKUP(A705,MI_Match_Analysis!$A$2:$A$8,MI_Match_Analysis!$F$2:$F$8,"Not Found")</f>
        <v>Not Found</v>
      </c>
    </row>
    <row r="706" spans="1:20" hidden="1" x14ac:dyDescent="0.3">
      <c r="A706">
        <v>4</v>
      </c>
      <c r="B706" s="1">
        <v>46112</v>
      </c>
      <c r="C706" t="s">
        <v>162</v>
      </c>
      <c r="D706" t="s">
        <v>212</v>
      </c>
      <c r="E706" t="s">
        <v>48</v>
      </c>
      <c r="F706" t="s">
        <v>47</v>
      </c>
      <c r="G706">
        <v>1</v>
      </c>
      <c r="H706">
        <v>4.5</v>
      </c>
      <c r="I706" t="s">
        <v>116</v>
      </c>
      <c r="J706" t="s">
        <v>66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83</v>
      </c>
      <c r="R706" t="s">
        <v>83</v>
      </c>
      <c r="S706" t="s">
        <v>83</v>
      </c>
      <c r="T706" t="str">
        <f>_xlfn.XLOOKUP(A706,MI_Match_Analysis!$A$2:$A$8,MI_Match_Analysis!$F$2:$F$8,"Not Found")</f>
        <v>Not Found</v>
      </c>
    </row>
    <row r="707" spans="1:20" hidden="1" x14ac:dyDescent="0.3">
      <c r="A707">
        <v>4</v>
      </c>
      <c r="B707" s="1">
        <v>46112</v>
      </c>
      <c r="C707" t="s">
        <v>162</v>
      </c>
      <c r="D707" t="s">
        <v>212</v>
      </c>
      <c r="E707" t="s">
        <v>48</v>
      </c>
      <c r="F707" t="s">
        <v>47</v>
      </c>
      <c r="G707">
        <v>1</v>
      </c>
      <c r="H707">
        <v>4.5999999999999996</v>
      </c>
      <c r="I707" t="s">
        <v>116</v>
      </c>
      <c r="J707" t="s">
        <v>66</v>
      </c>
      <c r="K707">
        <v>4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83</v>
      </c>
      <c r="R707" t="s">
        <v>83</v>
      </c>
      <c r="S707" t="s">
        <v>83</v>
      </c>
      <c r="T707" t="str">
        <f>_xlfn.XLOOKUP(A707,MI_Match_Analysis!$A$2:$A$8,MI_Match_Analysis!$F$2:$F$8,"Not Found")</f>
        <v>Not Found</v>
      </c>
    </row>
    <row r="708" spans="1:20" hidden="1" x14ac:dyDescent="0.3">
      <c r="A708">
        <v>4</v>
      </c>
      <c r="B708" s="1">
        <v>46112</v>
      </c>
      <c r="C708" t="s">
        <v>162</v>
      </c>
      <c r="D708" t="s">
        <v>212</v>
      </c>
      <c r="E708" t="s">
        <v>48</v>
      </c>
      <c r="F708" t="s">
        <v>47</v>
      </c>
      <c r="G708">
        <v>1</v>
      </c>
      <c r="H708">
        <v>5.0999999999999996</v>
      </c>
      <c r="I708" t="s">
        <v>101</v>
      </c>
      <c r="J708" t="s">
        <v>215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83</v>
      </c>
      <c r="R708" t="s">
        <v>83</v>
      </c>
      <c r="S708" t="s">
        <v>83</v>
      </c>
      <c r="T708" t="str">
        <f>_xlfn.XLOOKUP(A708,MI_Match_Analysis!$A$2:$A$8,MI_Match_Analysis!$F$2:$F$8,"Not Found")</f>
        <v>Not Found</v>
      </c>
    </row>
    <row r="709" spans="1:20" hidden="1" x14ac:dyDescent="0.3">
      <c r="A709">
        <v>4</v>
      </c>
      <c r="B709" s="1">
        <v>46112</v>
      </c>
      <c r="C709" t="s">
        <v>162</v>
      </c>
      <c r="D709" t="s">
        <v>212</v>
      </c>
      <c r="E709" t="s">
        <v>48</v>
      </c>
      <c r="F709" t="s">
        <v>47</v>
      </c>
      <c r="G709">
        <v>1</v>
      </c>
      <c r="H709">
        <v>5.2</v>
      </c>
      <c r="I709" t="s">
        <v>116</v>
      </c>
      <c r="J709" t="s">
        <v>215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83</v>
      </c>
      <c r="R709" t="s">
        <v>83</v>
      </c>
      <c r="S709" t="s">
        <v>83</v>
      </c>
      <c r="T709" t="str">
        <f>_xlfn.XLOOKUP(A709,MI_Match_Analysis!$A$2:$A$8,MI_Match_Analysis!$F$2:$F$8,"Not Found")</f>
        <v>Not Found</v>
      </c>
    </row>
    <row r="710" spans="1:20" hidden="1" x14ac:dyDescent="0.3">
      <c r="A710">
        <v>4</v>
      </c>
      <c r="B710" s="1">
        <v>46112</v>
      </c>
      <c r="C710" t="s">
        <v>162</v>
      </c>
      <c r="D710" t="s">
        <v>212</v>
      </c>
      <c r="E710" t="s">
        <v>48</v>
      </c>
      <c r="F710" t="s">
        <v>47</v>
      </c>
      <c r="G710">
        <v>1</v>
      </c>
      <c r="H710">
        <v>5.3</v>
      </c>
      <c r="I710" t="s">
        <v>101</v>
      </c>
      <c r="J710" t="s">
        <v>215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83</v>
      </c>
      <c r="R710" t="s">
        <v>83</v>
      </c>
      <c r="S710" t="s">
        <v>83</v>
      </c>
      <c r="T710" t="str">
        <f>_xlfn.XLOOKUP(A710,MI_Match_Analysis!$A$2:$A$8,MI_Match_Analysis!$F$2:$F$8,"Not Found")</f>
        <v>Not Found</v>
      </c>
    </row>
    <row r="711" spans="1:20" hidden="1" x14ac:dyDescent="0.3">
      <c r="A711">
        <v>4</v>
      </c>
      <c r="B711" s="1">
        <v>46112</v>
      </c>
      <c r="C711" t="s">
        <v>162</v>
      </c>
      <c r="D711" t="s">
        <v>212</v>
      </c>
      <c r="E711" t="s">
        <v>48</v>
      </c>
      <c r="F711" t="s">
        <v>47</v>
      </c>
      <c r="G711">
        <v>1</v>
      </c>
      <c r="H711">
        <v>5.4</v>
      </c>
      <c r="I711" t="s">
        <v>101</v>
      </c>
      <c r="J711" t="s">
        <v>215</v>
      </c>
      <c r="K711">
        <v>4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83</v>
      </c>
      <c r="R711" t="s">
        <v>83</v>
      </c>
      <c r="S711" t="s">
        <v>83</v>
      </c>
      <c r="T711" t="str">
        <f>_xlfn.XLOOKUP(A711,MI_Match_Analysis!$A$2:$A$8,MI_Match_Analysis!$F$2:$F$8,"Not Found")</f>
        <v>Not Found</v>
      </c>
    </row>
    <row r="712" spans="1:20" hidden="1" x14ac:dyDescent="0.3">
      <c r="A712">
        <v>4</v>
      </c>
      <c r="B712" s="1">
        <v>46112</v>
      </c>
      <c r="C712" t="s">
        <v>162</v>
      </c>
      <c r="D712" t="s">
        <v>212</v>
      </c>
      <c r="E712" t="s">
        <v>48</v>
      </c>
      <c r="F712" t="s">
        <v>47</v>
      </c>
      <c r="G712">
        <v>1</v>
      </c>
      <c r="H712">
        <v>5.5</v>
      </c>
      <c r="I712" t="s">
        <v>101</v>
      </c>
      <c r="J712" t="s">
        <v>215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83</v>
      </c>
      <c r="R712" t="s">
        <v>83</v>
      </c>
      <c r="S712" t="s">
        <v>83</v>
      </c>
      <c r="T712" t="str">
        <f>_xlfn.XLOOKUP(A712,MI_Match_Analysis!$A$2:$A$8,MI_Match_Analysis!$F$2:$F$8,"Not Found")</f>
        <v>Not Found</v>
      </c>
    </row>
    <row r="713" spans="1:20" hidden="1" x14ac:dyDescent="0.3">
      <c r="A713">
        <v>4</v>
      </c>
      <c r="B713" s="1">
        <v>46112</v>
      </c>
      <c r="C713" t="s">
        <v>162</v>
      </c>
      <c r="D713" t="s">
        <v>212</v>
      </c>
      <c r="E713" t="s">
        <v>48</v>
      </c>
      <c r="F713" t="s">
        <v>47</v>
      </c>
      <c r="G713">
        <v>1</v>
      </c>
      <c r="H713">
        <v>5.6</v>
      </c>
      <c r="I713" t="s">
        <v>101</v>
      </c>
      <c r="J713" t="s">
        <v>215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83</v>
      </c>
      <c r="R713" t="s">
        <v>83</v>
      </c>
      <c r="S713" t="s">
        <v>83</v>
      </c>
      <c r="T713" t="str">
        <f>_xlfn.XLOOKUP(A713,MI_Match_Analysis!$A$2:$A$8,MI_Match_Analysis!$F$2:$F$8,"Not Found")</f>
        <v>Not Found</v>
      </c>
    </row>
    <row r="714" spans="1:20" hidden="1" x14ac:dyDescent="0.3">
      <c r="A714">
        <v>4</v>
      </c>
      <c r="B714" s="1">
        <v>46112</v>
      </c>
      <c r="C714" t="s">
        <v>162</v>
      </c>
      <c r="D714" t="s">
        <v>212</v>
      </c>
      <c r="E714" t="s">
        <v>48</v>
      </c>
      <c r="F714" t="s">
        <v>47</v>
      </c>
      <c r="G714">
        <v>1</v>
      </c>
      <c r="H714">
        <v>6.1</v>
      </c>
      <c r="I714" t="s">
        <v>101</v>
      </c>
      <c r="J714" t="s">
        <v>66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83</v>
      </c>
      <c r="R714" t="s">
        <v>83</v>
      </c>
      <c r="S714" t="s">
        <v>83</v>
      </c>
      <c r="T714" t="str">
        <f>_xlfn.XLOOKUP(A714,MI_Match_Analysis!$A$2:$A$8,MI_Match_Analysis!$F$2:$F$8,"Not Found")</f>
        <v>Not Found</v>
      </c>
    </row>
    <row r="715" spans="1:20" hidden="1" x14ac:dyDescent="0.3">
      <c r="A715">
        <v>4</v>
      </c>
      <c r="B715" s="1">
        <v>46112</v>
      </c>
      <c r="C715" t="s">
        <v>162</v>
      </c>
      <c r="D715" t="s">
        <v>212</v>
      </c>
      <c r="E715" t="s">
        <v>48</v>
      </c>
      <c r="F715" t="s">
        <v>47</v>
      </c>
      <c r="G715">
        <v>1</v>
      </c>
      <c r="H715">
        <v>6.2</v>
      </c>
      <c r="I715" t="s">
        <v>116</v>
      </c>
      <c r="J715" t="s">
        <v>66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83</v>
      </c>
      <c r="R715" t="s">
        <v>83</v>
      </c>
      <c r="S715" t="s">
        <v>83</v>
      </c>
      <c r="T715" t="str">
        <f>_xlfn.XLOOKUP(A715,MI_Match_Analysis!$A$2:$A$8,MI_Match_Analysis!$F$2:$F$8,"Not Found")</f>
        <v>Not Found</v>
      </c>
    </row>
    <row r="716" spans="1:20" hidden="1" x14ac:dyDescent="0.3">
      <c r="A716">
        <v>4</v>
      </c>
      <c r="B716" s="1">
        <v>46112</v>
      </c>
      <c r="C716" t="s">
        <v>162</v>
      </c>
      <c r="D716" t="s">
        <v>212</v>
      </c>
      <c r="E716" t="s">
        <v>48</v>
      </c>
      <c r="F716" t="s">
        <v>47</v>
      </c>
      <c r="G716">
        <v>1</v>
      </c>
      <c r="H716">
        <v>6.3</v>
      </c>
      <c r="I716" t="s">
        <v>101</v>
      </c>
      <c r="J716" t="s">
        <v>66</v>
      </c>
      <c r="K716">
        <v>6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83</v>
      </c>
      <c r="R716" t="s">
        <v>83</v>
      </c>
      <c r="S716" t="s">
        <v>83</v>
      </c>
      <c r="T716" t="str">
        <f>_xlfn.XLOOKUP(A716,MI_Match_Analysis!$A$2:$A$8,MI_Match_Analysis!$F$2:$F$8,"Not Found")</f>
        <v>Not Found</v>
      </c>
    </row>
    <row r="717" spans="1:20" hidden="1" x14ac:dyDescent="0.3">
      <c r="A717">
        <v>4</v>
      </c>
      <c r="B717" s="1">
        <v>46112</v>
      </c>
      <c r="C717" t="s">
        <v>162</v>
      </c>
      <c r="D717" t="s">
        <v>212</v>
      </c>
      <c r="E717" t="s">
        <v>48</v>
      </c>
      <c r="F717" t="s">
        <v>47</v>
      </c>
      <c r="G717">
        <v>1</v>
      </c>
      <c r="H717">
        <v>6.4</v>
      </c>
      <c r="I717" t="s">
        <v>101</v>
      </c>
      <c r="J717" t="s">
        <v>66</v>
      </c>
      <c r="K717">
        <v>0</v>
      </c>
      <c r="L717">
        <v>1</v>
      </c>
      <c r="M717">
        <v>0</v>
      </c>
      <c r="N717">
        <v>1</v>
      </c>
      <c r="O717">
        <v>0</v>
      </c>
      <c r="P717">
        <v>0</v>
      </c>
      <c r="Q717" t="s">
        <v>83</v>
      </c>
      <c r="R717" t="s">
        <v>83</v>
      </c>
      <c r="S717" t="s">
        <v>83</v>
      </c>
      <c r="T717" t="str">
        <f>_xlfn.XLOOKUP(A717,MI_Match_Analysis!$A$2:$A$8,MI_Match_Analysis!$F$2:$F$8,"Not Found")</f>
        <v>Not Found</v>
      </c>
    </row>
    <row r="718" spans="1:20" hidden="1" x14ac:dyDescent="0.3">
      <c r="A718">
        <v>4</v>
      </c>
      <c r="B718" s="1">
        <v>46112</v>
      </c>
      <c r="C718" t="s">
        <v>162</v>
      </c>
      <c r="D718" t="s">
        <v>212</v>
      </c>
      <c r="E718" t="s">
        <v>48</v>
      </c>
      <c r="F718" t="s">
        <v>47</v>
      </c>
      <c r="G718">
        <v>1</v>
      </c>
      <c r="H718">
        <v>6.5</v>
      </c>
      <c r="I718" t="s">
        <v>116</v>
      </c>
      <c r="J718" t="s">
        <v>66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83</v>
      </c>
      <c r="R718" t="s">
        <v>83</v>
      </c>
      <c r="S718" t="s">
        <v>83</v>
      </c>
      <c r="T718" t="str">
        <f>_xlfn.XLOOKUP(A718,MI_Match_Analysis!$A$2:$A$8,MI_Match_Analysis!$F$2:$F$8,"Not Found")</f>
        <v>Not Found</v>
      </c>
    </row>
    <row r="719" spans="1:20" hidden="1" x14ac:dyDescent="0.3">
      <c r="A719">
        <v>4</v>
      </c>
      <c r="B719" s="1">
        <v>46112</v>
      </c>
      <c r="C719" t="s">
        <v>162</v>
      </c>
      <c r="D719" t="s">
        <v>212</v>
      </c>
      <c r="E719" t="s">
        <v>48</v>
      </c>
      <c r="F719" t="s">
        <v>47</v>
      </c>
      <c r="G719">
        <v>1</v>
      </c>
      <c r="H719">
        <v>6.6</v>
      </c>
      <c r="I719" t="s">
        <v>116</v>
      </c>
      <c r="J719" t="s">
        <v>66</v>
      </c>
      <c r="K719">
        <v>2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83</v>
      </c>
      <c r="R719" t="s">
        <v>83</v>
      </c>
      <c r="S719" t="s">
        <v>83</v>
      </c>
      <c r="T719" t="str">
        <f>_xlfn.XLOOKUP(A719,MI_Match_Analysis!$A$2:$A$8,MI_Match_Analysis!$F$2:$F$8,"Not Found")</f>
        <v>Not Found</v>
      </c>
    </row>
    <row r="720" spans="1:20" hidden="1" x14ac:dyDescent="0.3">
      <c r="A720">
        <v>4</v>
      </c>
      <c r="B720" s="1">
        <v>46112</v>
      </c>
      <c r="C720" t="s">
        <v>162</v>
      </c>
      <c r="D720" t="s">
        <v>212</v>
      </c>
      <c r="E720" t="s">
        <v>48</v>
      </c>
      <c r="F720" t="s">
        <v>47</v>
      </c>
      <c r="G720">
        <v>1</v>
      </c>
      <c r="H720">
        <v>7.1</v>
      </c>
      <c r="I720" t="s">
        <v>101</v>
      </c>
      <c r="J720" t="s">
        <v>216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83</v>
      </c>
      <c r="R720" t="s">
        <v>83</v>
      </c>
      <c r="S720" t="s">
        <v>83</v>
      </c>
      <c r="T720" t="str">
        <f>_xlfn.XLOOKUP(A720,MI_Match_Analysis!$A$2:$A$8,MI_Match_Analysis!$F$2:$F$8,"Not Found")</f>
        <v>Not Found</v>
      </c>
    </row>
    <row r="721" spans="1:20" hidden="1" x14ac:dyDescent="0.3">
      <c r="A721">
        <v>4</v>
      </c>
      <c r="B721" s="1">
        <v>46112</v>
      </c>
      <c r="C721" t="s">
        <v>162</v>
      </c>
      <c r="D721" t="s">
        <v>212</v>
      </c>
      <c r="E721" t="s">
        <v>48</v>
      </c>
      <c r="F721" t="s">
        <v>47</v>
      </c>
      <c r="G721">
        <v>1</v>
      </c>
      <c r="H721">
        <v>7.2</v>
      </c>
      <c r="I721" t="s">
        <v>116</v>
      </c>
      <c r="J721" t="s">
        <v>216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83</v>
      </c>
      <c r="R721" t="s">
        <v>83</v>
      </c>
      <c r="S721" t="s">
        <v>83</v>
      </c>
      <c r="T721" t="str">
        <f>_xlfn.XLOOKUP(A721,MI_Match_Analysis!$A$2:$A$8,MI_Match_Analysis!$F$2:$F$8,"Not Found")</f>
        <v>Not Found</v>
      </c>
    </row>
    <row r="722" spans="1:20" hidden="1" x14ac:dyDescent="0.3">
      <c r="A722">
        <v>4</v>
      </c>
      <c r="B722" s="1">
        <v>46112</v>
      </c>
      <c r="C722" t="s">
        <v>162</v>
      </c>
      <c r="D722" t="s">
        <v>212</v>
      </c>
      <c r="E722" t="s">
        <v>48</v>
      </c>
      <c r="F722" t="s">
        <v>47</v>
      </c>
      <c r="G722">
        <v>1</v>
      </c>
      <c r="H722">
        <v>7.3</v>
      </c>
      <c r="I722" t="s">
        <v>116</v>
      </c>
      <c r="J722" t="s">
        <v>216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0</v>
      </c>
      <c r="Q722" t="s">
        <v>83</v>
      </c>
      <c r="R722" t="s">
        <v>83</v>
      </c>
      <c r="S722" t="s">
        <v>83</v>
      </c>
      <c r="T722" t="str">
        <f>_xlfn.XLOOKUP(A722,MI_Match_Analysis!$A$2:$A$8,MI_Match_Analysis!$F$2:$F$8,"Not Found")</f>
        <v>Not Found</v>
      </c>
    </row>
    <row r="723" spans="1:20" hidden="1" x14ac:dyDescent="0.3">
      <c r="A723">
        <v>4</v>
      </c>
      <c r="B723" s="1">
        <v>46112</v>
      </c>
      <c r="C723" t="s">
        <v>162</v>
      </c>
      <c r="D723" t="s">
        <v>212</v>
      </c>
      <c r="E723" t="s">
        <v>48</v>
      </c>
      <c r="F723" t="s">
        <v>47</v>
      </c>
      <c r="G723">
        <v>1</v>
      </c>
      <c r="H723">
        <v>7.4</v>
      </c>
      <c r="I723" t="s">
        <v>101</v>
      </c>
      <c r="J723" t="s">
        <v>216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83</v>
      </c>
      <c r="R723" t="s">
        <v>83</v>
      </c>
      <c r="S723" t="s">
        <v>83</v>
      </c>
      <c r="T723" t="str">
        <f>_xlfn.XLOOKUP(A723,MI_Match_Analysis!$A$2:$A$8,MI_Match_Analysis!$F$2:$F$8,"Not Found")</f>
        <v>Not Found</v>
      </c>
    </row>
    <row r="724" spans="1:20" hidden="1" x14ac:dyDescent="0.3">
      <c r="A724">
        <v>4</v>
      </c>
      <c r="B724" s="1">
        <v>46112</v>
      </c>
      <c r="C724" t="s">
        <v>162</v>
      </c>
      <c r="D724" t="s">
        <v>212</v>
      </c>
      <c r="E724" t="s">
        <v>48</v>
      </c>
      <c r="F724" t="s">
        <v>47</v>
      </c>
      <c r="G724">
        <v>1</v>
      </c>
      <c r="H724">
        <v>7.5</v>
      </c>
      <c r="I724" t="s">
        <v>116</v>
      </c>
      <c r="J724" t="s">
        <v>216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83</v>
      </c>
      <c r="R724" t="s">
        <v>83</v>
      </c>
      <c r="S724" t="s">
        <v>83</v>
      </c>
      <c r="T724" t="str">
        <f>_xlfn.XLOOKUP(A724,MI_Match_Analysis!$A$2:$A$8,MI_Match_Analysis!$F$2:$F$8,"Not Found")</f>
        <v>Not Found</v>
      </c>
    </row>
    <row r="725" spans="1:20" hidden="1" x14ac:dyDescent="0.3">
      <c r="A725">
        <v>4</v>
      </c>
      <c r="B725" s="1">
        <v>46112</v>
      </c>
      <c r="C725" t="s">
        <v>162</v>
      </c>
      <c r="D725" t="s">
        <v>212</v>
      </c>
      <c r="E725" t="s">
        <v>48</v>
      </c>
      <c r="F725" t="s">
        <v>47</v>
      </c>
      <c r="G725">
        <v>1</v>
      </c>
      <c r="H725">
        <v>7.6</v>
      </c>
      <c r="I725" t="s">
        <v>101</v>
      </c>
      <c r="J725" t="s">
        <v>216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83</v>
      </c>
      <c r="R725" t="s">
        <v>83</v>
      </c>
      <c r="S725" t="s">
        <v>83</v>
      </c>
      <c r="T725" t="str">
        <f>_xlfn.XLOOKUP(A725,MI_Match_Analysis!$A$2:$A$8,MI_Match_Analysis!$F$2:$F$8,"Not Found")</f>
        <v>Not Found</v>
      </c>
    </row>
    <row r="726" spans="1:20" hidden="1" x14ac:dyDescent="0.3">
      <c r="A726">
        <v>4</v>
      </c>
      <c r="B726" s="1">
        <v>46112</v>
      </c>
      <c r="C726" t="s">
        <v>162</v>
      </c>
      <c r="D726" t="s">
        <v>212</v>
      </c>
      <c r="E726" t="s">
        <v>48</v>
      </c>
      <c r="F726" t="s">
        <v>47</v>
      </c>
      <c r="G726">
        <v>1</v>
      </c>
      <c r="H726">
        <v>8.1</v>
      </c>
      <c r="I726" t="s">
        <v>101</v>
      </c>
      <c r="J726" t="s">
        <v>214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83</v>
      </c>
      <c r="R726" t="s">
        <v>83</v>
      </c>
      <c r="S726" t="s">
        <v>83</v>
      </c>
      <c r="T726" t="str">
        <f>_xlfn.XLOOKUP(A726,MI_Match_Analysis!$A$2:$A$8,MI_Match_Analysis!$F$2:$F$8,"Not Found")</f>
        <v>Not Found</v>
      </c>
    </row>
    <row r="727" spans="1:20" hidden="1" x14ac:dyDescent="0.3">
      <c r="A727">
        <v>4</v>
      </c>
      <c r="B727" s="1">
        <v>46112</v>
      </c>
      <c r="C727" t="s">
        <v>162</v>
      </c>
      <c r="D727" t="s">
        <v>212</v>
      </c>
      <c r="E727" t="s">
        <v>48</v>
      </c>
      <c r="F727" t="s">
        <v>47</v>
      </c>
      <c r="G727">
        <v>1</v>
      </c>
      <c r="H727">
        <v>8.1999999999999993</v>
      </c>
      <c r="I727" t="s">
        <v>101</v>
      </c>
      <c r="J727" t="s">
        <v>214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83</v>
      </c>
      <c r="R727" t="s">
        <v>83</v>
      </c>
      <c r="S727" t="s">
        <v>83</v>
      </c>
      <c r="T727" t="str">
        <f>_xlfn.XLOOKUP(A727,MI_Match_Analysis!$A$2:$A$8,MI_Match_Analysis!$F$2:$F$8,"Not Found")</f>
        <v>Not Found</v>
      </c>
    </row>
    <row r="728" spans="1:20" hidden="1" x14ac:dyDescent="0.3">
      <c r="A728">
        <v>4</v>
      </c>
      <c r="B728" s="1">
        <v>46112</v>
      </c>
      <c r="C728" t="s">
        <v>162</v>
      </c>
      <c r="D728" t="s">
        <v>212</v>
      </c>
      <c r="E728" t="s">
        <v>48</v>
      </c>
      <c r="F728" t="s">
        <v>47</v>
      </c>
      <c r="G728">
        <v>1</v>
      </c>
      <c r="H728">
        <v>8.3000000000000007</v>
      </c>
      <c r="I728" t="s">
        <v>101</v>
      </c>
      <c r="J728" t="s">
        <v>214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83</v>
      </c>
      <c r="R728" t="s">
        <v>83</v>
      </c>
      <c r="S728" t="s">
        <v>83</v>
      </c>
      <c r="T728" t="str">
        <f>_xlfn.XLOOKUP(A728,MI_Match_Analysis!$A$2:$A$8,MI_Match_Analysis!$F$2:$F$8,"Not Found")</f>
        <v>Not Found</v>
      </c>
    </row>
    <row r="729" spans="1:20" hidden="1" x14ac:dyDescent="0.3">
      <c r="A729">
        <v>4</v>
      </c>
      <c r="B729" s="1">
        <v>46112</v>
      </c>
      <c r="C729" t="s">
        <v>162</v>
      </c>
      <c r="D729" t="s">
        <v>212</v>
      </c>
      <c r="E729" t="s">
        <v>48</v>
      </c>
      <c r="F729" t="s">
        <v>47</v>
      </c>
      <c r="G729">
        <v>1</v>
      </c>
      <c r="H729">
        <v>8.4</v>
      </c>
      <c r="I729" t="s">
        <v>116</v>
      </c>
      <c r="J729" t="s">
        <v>214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83</v>
      </c>
      <c r="R729" t="s">
        <v>83</v>
      </c>
      <c r="S729" t="s">
        <v>83</v>
      </c>
      <c r="T729" t="str">
        <f>_xlfn.XLOOKUP(A729,MI_Match_Analysis!$A$2:$A$8,MI_Match_Analysis!$F$2:$F$8,"Not Found")</f>
        <v>Not Found</v>
      </c>
    </row>
    <row r="730" spans="1:20" hidden="1" x14ac:dyDescent="0.3">
      <c r="A730">
        <v>4</v>
      </c>
      <c r="B730" s="1">
        <v>46112</v>
      </c>
      <c r="C730" t="s">
        <v>162</v>
      </c>
      <c r="D730" t="s">
        <v>212</v>
      </c>
      <c r="E730" t="s">
        <v>48</v>
      </c>
      <c r="F730" t="s">
        <v>47</v>
      </c>
      <c r="G730">
        <v>1</v>
      </c>
      <c r="H730">
        <v>8.5</v>
      </c>
      <c r="I730" t="s">
        <v>116</v>
      </c>
      <c r="J730" t="s">
        <v>214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83</v>
      </c>
      <c r="R730" t="s">
        <v>83</v>
      </c>
      <c r="S730" t="s">
        <v>83</v>
      </c>
      <c r="T730" t="str">
        <f>_xlfn.XLOOKUP(A730,MI_Match_Analysis!$A$2:$A$8,MI_Match_Analysis!$F$2:$F$8,"Not Found")</f>
        <v>Not Found</v>
      </c>
    </row>
    <row r="731" spans="1:20" hidden="1" x14ac:dyDescent="0.3">
      <c r="A731">
        <v>4</v>
      </c>
      <c r="B731" s="1">
        <v>46112</v>
      </c>
      <c r="C731" t="s">
        <v>162</v>
      </c>
      <c r="D731" t="s">
        <v>212</v>
      </c>
      <c r="E731" t="s">
        <v>48</v>
      </c>
      <c r="F731" t="s">
        <v>47</v>
      </c>
      <c r="G731">
        <v>1</v>
      </c>
      <c r="H731">
        <v>8.6</v>
      </c>
      <c r="I731" t="s">
        <v>101</v>
      </c>
      <c r="J731" t="s">
        <v>214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83</v>
      </c>
      <c r="R731" t="s">
        <v>83</v>
      </c>
      <c r="S731" t="s">
        <v>83</v>
      </c>
      <c r="T731" t="str">
        <f>_xlfn.XLOOKUP(A731,MI_Match_Analysis!$A$2:$A$8,MI_Match_Analysis!$F$2:$F$8,"Not Found")</f>
        <v>Not Found</v>
      </c>
    </row>
    <row r="732" spans="1:20" hidden="1" x14ac:dyDescent="0.3">
      <c r="A732">
        <v>4</v>
      </c>
      <c r="B732" s="1">
        <v>46112</v>
      </c>
      <c r="C732" t="s">
        <v>162</v>
      </c>
      <c r="D732" t="s">
        <v>212</v>
      </c>
      <c r="E732" t="s">
        <v>48</v>
      </c>
      <c r="F732" t="s">
        <v>47</v>
      </c>
      <c r="G732">
        <v>1</v>
      </c>
      <c r="H732">
        <v>9.1</v>
      </c>
      <c r="I732" t="s">
        <v>116</v>
      </c>
      <c r="J732" t="s">
        <v>216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0</v>
      </c>
      <c r="Q732" t="s">
        <v>83</v>
      </c>
      <c r="R732" t="s">
        <v>83</v>
      </c>
      <c r="S732" t="s">
        <v>83</v>
      </c>
      <c r="T732" t="str">
        <f>_xlfn.XLOOKUP(A732,MI_Match_Analysis!$A$2:$A$8,MI_Match_Analysis!$F$2:$F$8,"Not Found")</f>
        <v>Not Found</v>
      </c>
    </row>
    <row r="733" spans="1:20" hidden="1" x14ac:dyDescent="0.3">
      <c r="A733">
        <v>4</v>
      </c>
      <c r="B733" s="1">
        <v>46112</v>
      </c>
      <c r="C733" t="s">
        <v>162</v>
      </c>
      <c r="D733" t="s">
        <v>212</v>
      </c>
      <c r="E733" t="s">
        <v>48</v>
      </c>
      <c r="F733" t="s">
        <v>47</v>
      </c>
      <c r="G733">
        <v>1</v>
      </c>
      <c r="H733">
        <v>9.1</v>
      </c>
      <c r="I733" t="s">
        <v>116</v>
      </c>
      <c r="J733" t="s">
        <v>216</v>
      </c>
      <c r="K733">
        <v>4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83</v>
      </c>
      <c r="R733" t="s">
        <v>83</v>
      </c>
      <c r="S733" t="s">
        <v>83</v>
      </c>
      <c r="T733" t="str">
        <f>_xlfn.XLOOKUP(A733,MI_Match_Analysis!$A$2:$A$8,MI_Match_Analysis!$F$2:$F$8,"Not Found")</f>
        <v>Not Found</v>
      </c>
    </row>
    <row r="734" spans="1:20" hidden="1" x14ac:dyDescent="0.3">
      <c r="A734">
        <v>4</v>
      </c>
      <c r="B734" s="1">
        <v>46112</v>
      </c>
      <c r="C734" t="s">
        <v>162</v>
      </c>
      <c r="D734" t="s">
        <v>212</v>
      </c>
      <c r="E734" t="s">
        <v>48</v>
      </c>
      <c r="F734" t="s">
        <v>47</v>
      </c>
      <c r="G734">
        <v>1</v>
      </c>
      <c r="H734">
        <v>9.1999999999999993</v>
      </c>
      <c r="I734" t="s">
        <v>116</v>
      </c>
      <c r="J734" t="s">
        <v>216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83</v>
      </c>
      <c r="R734" t="s">
        <v>83</v>
      </c>
      <c r="S734" t="s">
        <v>83</v>
      </c>
      <c r="T734" t="str">
        <f>_xlfn.XLOOKUP(A734,MI_Match_Analysis!$A$2:$A$8,MI_Match_Analysis!$F$2:$F$8,"Not Found")</f>
        <v>Not Found</v>
      </c>
    </row>
    <row r="735" spans="1:20" hidden="1" x14ac:dyDescent="0.3">
      <c r="A735">
        <v>4</v>
      </c>
      <c r="B735" s="1">
        <v>46112</v>
      </c>
      <c r="C735" t="s">
        <v>162</v>
      </c>
      <c r="D735" t="s">
        <v>212</v>
      </c>
      <c r="E735" t="s">
        <v>48</v>
      </c>
      <c r="F735" t="s">
        <v>47</v>
      </c>
      <c r="G735">
        <v>1</v>
      </c>
      <c r="H735">
        <v>9.3000000000000007</v>
      </c>
      <c r="I735" t="s">
        <v>116</v>
      </c>
      <c r="J735" t="s">
        <v>216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165</v>
      </c>
      <c r="R735" t="s">
        <v>116</v>
      </c>
      <c r="S735" t="s">
        <v>49</v>
      </c>
      <c r="T735" t="str">
        <f>_xlfn.XLOOKUP(A735,MI_Match_Analysis!$A$2:$A$8,MI_Match_Analysis!$F$2:$F$8,"Not Found")</f>
        <v>Not Found</v>
      </c>
    </row>
    <row r="736" spans="1:20" hidden="1" x14ac:dyDescent="0.3">
      <c r="A736">
        <v>4</v>
      </c>
      <c r="B736" s="1">
        <v>46112</v>
      </c>
      <c r="C736" t="s">
        <v>162</v>
      </c>
      <c r="D736" t="s">
        <v>212</v>
      </c>
      <c r="E736" t="s">
        <v>48</v>
      </c>
      <c r="F736" t="s">
        <v>47</v>
      </c>
      <c r="G736">
        <v>1</v>
      </c>
      <c r="H736">
        <v>9.4</v>
      </c>
      <c r="I736" t="s">
        <v>217</v>
      </c>
      <c r="J736" t="s">
        <v>216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83</v>
      </c>
      <c r="R736" t="s">
        <v>83</v>
      </c>
      <c r="S736" t="s">
        <v>83</v>
      </c>
      <c r="T736" t="str">
        <f>_xlfn.XLOOKUP(A736,MI_Match_Analysis!$A$2:$A$8,MI_Match_Analysis!$F$2:$F$8,"Not Found")</f>
        <v>Not Found</v>
      </c>
    </row>
    <row r="737" spans="1:20" hidden="1" x14ac:dyDescent="0.3">
      <c r="A737">
        <v>4</v>
      </c>
      <c r="B737" s="1">
        <v>46112</v>
      </c>
      <c r="C737" t="s">
        <v>162</v>
      </c>
      <c r="D737" t="s">
        <v>212</v>
      </c>
      <c r="E737" t="s">
        <v>48</v>
      </c>
      <c r="F737" t="s">
        <v>47</v>
      </c>
      <c r="G737">
        <v>1</v>
      </c>
      <c r="H737">
        <v>9.5</v>
      </c>
      <c r="I737" t="s">
        <v>217</v>
      </c>
      <c r="J737" t="s">
        <v>216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83</v>
      </c>
      <c r="R737" t="s">
        <v>83</v>
      </c>
      <c r="S737" t="s">
        <v>83</v>
      </c>
      <c r="T737" t="str">
        <f>_xlfn.XLOOKUP(A737,MI_Match_Analysis!$A$2:$A$8,MI_Match_Analysis!$F$2:$F$8,"Not Found")</f>
        <v>Not Found</v>
      </c>
    </row>
    <row r="738" spans="1:20" hidden="1" x14ac:dyDescent="0.3">
      <c r="A738">
        <v>4</v>
      </c>
      <c r="B738" s="1">
        <v>46112</v>
      </c>
      <c r="C738" t="s">
        <v>162</v>
      </c>
      <c r="D738" t="s">
        <v>212</v>
      </c>
      <c r="E738" t="s">
        <v>48</v>
      </c>
      <c r="F738" t="s">
        <v>47</v>
      </c>
      <c r="G738">
        <v>1</v>
      </c>
      <c r="H738">
        <v>9.6</v>
      </c>
      <c r="I738" t="s">
        <v>101</v>
      </c>
      <c r="J738" t="s">
        <v>216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83</v>
      </c>
      <c r="R738" t="s">
        <v>83</v>
      </c>
      <c r="S738" t="s">
        <v>83</v>
      </c>
      <c r="T738" t="str">
        <f>_xlfn.XLOOKUP(A738,MI_Match_Analysis!$A$2:$A$8,MI_Match_Analysis!$F$2:$F$8,"Not Found")</f>
        <v>Not Found</v>
      </c>
    </row>
    <row r="739" spans="1:20" hidden="1" x14ac:dyDescent="0.3">
      <c r="A739">
        <v>4</v>
      </c>
      <c r="B739" s="1">
        <v>46112</v>
      </c>
      <c r="C739" t="s">
        <v>162</v>
      </c>
      <c r="D739" t="s">
        <v>212</v>
      </c>
      <c r="E739" t="s">
        <v>48</v>
      </c>
      <c r="F739" t="s">
        <v>47</v>
      </c>
      <c r="G739">
        <v>1</v>
      </c>
      <c r="H739">
        <v>10.1</v>
      </c>
      <c r="I739" t="s">
        <v>217</v>
      </c>
      <c r="J739" t="s">
        <v>215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83</v>
      </c>
      <c r="R739" t="s">
        <v>83</v>
      </c>
      <c r="S739" t="s">
        <v>83</v>
      </c>
      <c r="T739" t="str">
        <f>_xlfn.XLOOKUP(A739,MI_Match_Analysis!$A$2:$A$8,MI_Match_Analysis!$F$2:$F$8,"Not Found")</f>
        <v>Not Found</v>
      </c>
    </row>
    <row r="740" spans="1:20" hidden="1" x14ac:dyDescent="0.3">
      <c r="A740">
        <v>4</v>
      </c>
      <c r="B740" s="1">
        <v>46112</v>
      </c>
      <c r="C740" t="s">
        <v>162</v>
      </c>
      <c r="D740" t="s">
        <v>212</v>
      </c>
      <c r="E740" t="s">
        <v>48</v>
      </c>
      <c r="F740" t="s">
        <v>47</v>
      </c>
      <c r="G740">
        <v>1</v>
      </c>
      <c r="H740">
        <v>10.199999999999999</v>
      </c>
      <c r="I740" t="s">
        <v>101</v>
      </c>
      <c r="J740" t="s">
        <v>215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83</v>
      </c>
      <c r="R740" t="s">
        <v>83</v>
      </c>
      <c r="S740" t="s">
        <v>83</v>
      </c>
      <c r="T740" t="str">
        <f>_xlfn.XLOOKUP(A740,MI_Match_Analysis!$A$2:$A$8,MI_Match_Analysis!$F$2:$F$8,"Not Found")</f>
        <v>Not Found</v>
      </c>
    </row>
    <row r="741" spans="1:20" hidden="1" x14ac:dyDescent="0.3">
      <c r="A741">
        <v>4</v>
      </c>
      <c r="B741" s="1">
        <v>46112</v>
      </c>
      <c r="C741" t="s">
        <v>162</v>
      </c>
      <c r="D741" t="s">
        <v>212</v>
      </c>
      <c r="E741" t="s">
        <v>48</v>
      </c>
      <c r="F741" t="s">
        <v>47</v>
      </c>
      <c r="G741">
        <v>1</v>
      </c>
      <c r="H741">
        <v>10.3</v>
      </c>
      <c r="I741" t="s">
        <v>217</v>
      </c>
      <c r="J741" t="s">
        <v>215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83</v>
      </c>
      <c r="R741" t="s">
        <v>83</v>
      </c>
      <c r="S741" t="s">
        <v>83</v>
      </c>
      <c r="T741" t="str">
        <f>_xlfn.XLOOKUP(A741,MI_Match_Analysis!$A$2:$A$8,MI_Match_Analysis!$F$2:$F$8,"Not Found")</f>
        <v>Not Found</v>
      </c>
    </row>
    <row r="742" spans="1:20" hidden="1" x14ac:dyDescent="0.3">
      <c r="A742">
        <v>4</v>
      </c>
      <c r="B742" s="1">
        <v>46112</v>
      </c>
      <c r="C742" t="s">
        <v>162</v>
      </c>
      <c r="D742" t="s">
        <v>212</v>
      </c>
      <c r="E742" t="s">
        <v>48</v>
      </c>
      <c r="F742" t="s">
        <v>47</v>
      </c>
      <c r="G742">
        <v>1</v>
      </c>
      <c r="H742">
        <v>10.4</v>
      </c>
      <c r="I742" t="s">
        <v>101</v>
      </c>
      <c r="J742" t="s">
        <v>215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83</v>
      </c>
      <c r="R742" t="s">
        <v>83</v>
      </c>
      <c r="S742" t="s">
        <v>83</v>
      </c>
      <c r="T742" t="str">
        <f>_xlfn.XLOOKUP(A742,MI_Match_Analysis!$A$2:$A$8,MI_Match_Analysis!$F$2:$F$8,"Not Found")</f>
        <v>Not Found</v>
      </c>
    </row>
    <row r="743" spans="1:20" hidden="1" x14ac:dyDescent="0.3">
      <c r="A743">
        <v>4</v>
      </c>
      <c r="B743" s="1">
        <v>46112</v>
      </c>
      <c r="C743" t="s">
        <v>162</v>
      </c>
      <c r="D743" t="s">
        <v>212</v>
      </c>
      <c r="E743" t="s">
        <v>48</v>
      </c>
      <c r="F743" t="s">
        <v>47</v>
      </c>
      <c r="G743">
        <v>1</v>
      </c>
      <c r="H743">
        <v>10.5</v>
      </c>
      <c r="I743" t="s">
        <v>217</v>
      </c>
      <c r="J743" t="s">
        <v>215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83</v>
      </c>
      <c r="R743" t="s">
        <v>83</v>
      </c>
      <c r="S743" t="s">
        <v>83</v>
      </c>
      <c r="T743" t="str">
        <f>_xlfn.XLOOKUP(A743,MI_Match_Analysis!$A$2:$A$8,MI_Match_Analysis!$F$2:$F$8,"Not Found")</f>
        <v>Not Found</v>
      </c>
    </row>
    <row r="744" spans="1:20" hidden="1" x14ac:dyDescent="0.3">
      <c r="A744">
        <v>4</v>
      </c>
      <c r="B744" s="1">
        <v>46112</v>
      </c>
      <c r="C744" t="s">
        <v>162</v>
      </c>
      <c r="D744" t="s">
        <v>212</v>
      </c>
      <c r="E744" t="s">
        <v>48</v>
      </c>
      <c r="F744" t="s">
        <v>47</v>
      </c>
      <c r="G744">
        <v>1</v>
      </c>
      <c r="H744">
        <v>10.6</v>
      </c>
      <c r="I744" t="s">
        <v>101</v>
      </c>
      <c r="J744" t="s">
        <v>215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83</v>
      </c>
      <c r="R744" t="s">
        <v>83</v>
      </c>
      <c r="S744" t="s">
        <v>83</v>
      </c>
      <c r="T744" t="str">
        <f>_xlfn.XLOOKUP(A744,MI_Match_Analysis!$A$2:$A$8,MI_Match_Analysis!$F$2:$F$8,"Not Found")</f>
        <v>Not Found</v>
      </c>
    </row>
    <row r="745" spans="1:20" hidden="1" x14ac:dyDescent="0.3">
      <c r="A745">
        <v>4</v>
      </c>
      <c r="B745" s="1">
        <v>46112</v>
      </c>
      <c r="C745" t="s">
        <v>162</v>
      </c>
      <c r="D745" t="s">
        <v>212</v>
      </c>
      <c r="E745" t="s">
        <v>48</v>
      </c>
      <c r="F745" t="s">
        <v>47</v>
      </c>
      <c r="G745">
        <v>1</v>
      </c>
      <c r="H745">
        <v>11.1</v>
      </c>
      <c r="I745" t="s">
        <v>217</v>
      </c>
      <c r="J745" t="s">
        <v>216</v>
      </c>
      <c r="K745">
        <v>6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83</v>
      </c>
      <c r="R745" t="s">
        <v>83</v>
      </c>
      <c r="S745" t="s">
        <v>83</v>
      </c>
      <c r="T745" t="str">
        <f>_xlfn.XLOOKUP(A745,MI_Match_Analysis!$A$2:$A$8,MI_Match_Analysis!$F$2:$F$8,"Not Found")</f>
        <v>Not Found</v>
      </c>
    </row>
    <row r="746" spans="1:20" hidden="1" x14ac:dyDescent="0.3">
      <c r="A746">
        <v>4</v>
      </c>
      <c r="B746" s="1">
        <v>46112</v>
      </c>
      <c r="C746" t="s">
        <v>162</v>
      </c>
      <c r="D746" t="s">
        <v>212</v>
      </c>
      <c r="E746" t="s">
        <v>48</v>
      </c>
      <c r="F746" t="s">
        <v>47</v>
      </c>
      <c r="G746">
        <v>1</v>
      </c>
      <c r="H746">
        <v>11.2</v>
      </c>
      <c r="I746" t="s">
        <v>217</v>
      </c>
      <c r="J746" t="s">
        <v>216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83</v>
      </c>
      <c r="R746" t="s">
        <v>83</v>
      </c>
      <c r="S746" t="s">
        <v>83</v>
      </c>
      <c r="T746" t="str">
        <f>_xlfn.XLOOKUP(A746,MI_Match_Analysis!$A$2:$A$8,MI_Match_Analysis!$F$2:$F$8,"Not Found")</f>
        <v>Not Found</v>
      </c>
    </row>
    <row r="747" spans="1:20" hidden="1" x14ac:dyDescent="0.3">
      <c r="A747">
        <v>4</v>
      </c>
      <c r="B747" s="1">
        <v>46112</v>
      </c>
      <c r="C747" t="s">
        <v>162</v>
      </c>
      <c r="D747" t="s">
        <v>212</v>
      </c>
      <c r="E747" t="s">
        <v>48</v>
      </c>
      <c r="F747" t="s">
        <v>47</v>
      </c>
      <c r="G747">
        <v>1</v>
      </c>
      <c r="H747">
        <v>11.3</v>
      </c>
      <c r="I747" t="s">
        <v>101</v>
      </c>
      <c r="J747" t="s">
        <v>216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83</v>
      </c>
      <c r="R747" t="s">
        <v>83</v>
      </c>
      <c r="S747" t="s">
        <v>83</v>
      </c>
      <c r="T747" t="str">
        <f>_xlfn.XLOOKUP(A747,MI_Match_Analysis!$A$2:$A$8,MI_Match_Analysis!$F$2:$F$8,"Not Found")</f>
        <v>Not Found</v>
      </c>
    </row>
    <row r="748" spans="1:20" hidden="1" x14ac:dyDescent="0.3">
      <c r="A748">
        <v>4</v>
      </c>
      <c r="B748" s="1">
        <v>46112</v>
      </c>
      <c r="C748" t="s">
        <v>162</v>
      </c>
      <c r="D748" t="s">
        <v>212</v>
      </c>
      <c r="E748" t="s">
        <v>48</v>
      </c>
      <c r="F748" t="s">
        <v>47</v>
      </c>
      <c r="G748">
        <v>1</v>
      </c>
      <c r="H748">
        <v>11.4</v>
      </c>
      <c r="I748" t="s">
        <v>101</v>
      </c>
      <c r="J748" t="s">
        <v>216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83</v>
      </c>
      <c r="R748" t="s">
        <v>83</v>
      </c>
      <c r="S748" t="s">
        <v>83</v>
      </c>
      <c r="T748" t="str">
        <f>_xlfn.XLOOKUP(A748,MI_Match_Analysis!$A$2:$A$8,MI_Match_Analysis!$F$2:$F$8,"Not Found")</f>
        <v>Not Found</v>
      </c>
    </row>
    <row r="749" spans="1:20" hidden="1" x14ac:dyDescent="0.3">
      <c r="A749">
        <v>4</v>
      </c>
      <c r="B749" s="1">
        <v>46112</v>
      </c>
      <c r="C749" t="s">
        <v>162</v>
      </c>
      <c r="D749" t="s">
        <v>212</v>
      </c>
      <c r="E749" t="s">
        <v>48</v>
      </c>
      <c r="F749" t="s">
        <v>47</v>
      </c>
      <c r="G749">
        <v>1</v>
      </c>
      <c r="H749">
        <v>11.5</v>
      </c>
      <c r="I749" t="s">
        <v>217</v>
      </c>
      <c r="J749" t="s">
        <v>216</v>
      </c>
      <c r="K749">
        <v>4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83</v>
      </c>
      <c r="R749" t="s">
        <v>83</v>
      </c>
      <c r="S749" t="s">
        <v>83</v>
      </c>
      <c r="T749" t="str">
        <f>_xlfn.XLOOKUP(A749,MI_Match_Analysis!$A$2:$A$8,MI_Match_Analysis!$F$2:$F$8,"Not Found")</f>
        <v>Not Found</v>
      </c>
    </row>
    <row r="750" spans="1:20" hidden="1" x14ac:dyDescent="0.3">
      <c r="A750">
        <v>4</v>
      </c>
      <c r="B750" s="1">
        <v>46112</v>
      </c>
      <c r="C750" t="s">
        <v>162</v>
      </c>
      <c r="D750" t="s">
        <v>212</v>
      </c>
      <c r="E750" t="s">
        <v>48</v>
      </c>
      <c r="F750" t="s">
        <v>47</v>
      </c>
      <c r="G750">
        <v>1</v>
      </c>
      <c r="H750">
        <v>11.6</v>
      </c>
      <c r="I750" t="s">
        <v>217</v>
      </c>
      <c r="J750" t="s">
        <v>216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83</v>
      </c>
      <c r="R750" t="s">
        <v>83</v>
      </c>
      <c r="S750" t="s">
        <v>83</v>
      </c>
      <c r="T750" t="str">
        <f>_xlfn.XLOOKUP(A750,MI_Match_Analysis!$A$2:$A$8,MI_Match_Analysis!$F$2:$F$8,"Not Found")</f>
        <v>Not Found</v>
      </c>
    </row>
    <row r="751" spans="1:20" hidden="1" x14ac:dyDescent="0.3">
      <c r="A751">
        <v>4</v>
      </c>
      <c r="B751" s="1">
        <v>46112</v>
      </c>
      <c r="C751" t="s">
        <v>162</v>
      </c>
      <c r="D751" t="s">
        <v>212</v>
      </c>
      <c r="E751" t="s">
        <v>48</v>
      </c>
      <c r="F751" t="s">
        <v>47</v>
      </c>
      <c r="G751">
        <v>1</v>
      </c>
      <c r="H751">
        <v>12.1</v>
      </c>
      <c r="I751" t="s">
        <v>217</v>
      </c>
      <c r="J751" t="s">
        <v>214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83</v>
      </c>
      <c r="R751" t="s">
        <v>83</v>
      </c>
      <c r="S751" t="s">
        <v>83</v>
      </c>
      <c r="T751" t="str">
        <f>_xlfn.XLOOKUP(A751,MI_Match_Analysis!$A$2:$A$8,MI_Match_Analysis!$F$2:$F$8,"Not Found")</f>
        <v>Not Found</v>
      </c>
    </row>
    <row r="752" spans="1:20" hidden="1" x14ac:dyDescent="0.3">
      <c r="A752">
        <v>4</v>
      </c>
      <c r="B752" s="1">
        <v>46112</v>
      </c>
      <c r="C752" t="s">
        <v>162</v>
      </c>
      <c r="D752" t="s">
        <v>212</v>
      </c>
      <c r="E752" t="s">
        <v>48</v>
      </c>
      <c r="F752" t="s">
        <v>47</v>
      </c>
      <c r="G752">
        <v>1</v>
      </c>
      <c r="H752">
        <v>12.2</v>
      </c>
      <c r="I752" t="s">
        <v>101</v>
      </c>
      <c r="J752" t="s">
        <v>214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83</v>
      </c>
      <c r="R752" t="s">
        <v>83</v>
      </c>
      <c r="S752" t="s">
        <v>83</v>
      </c>
      <c r="T752" t="str">
        <f>_xlfn.XLOOKUP(A752,MI_Match_Analysis!$A$2:$A$8,MI_Match_Analysis!$F$2:$F$8,"Not Found")</f>
        <v>Not Found</v>
      </c>
    </row>
    <row r="753" spans="1:20" hidden="1" x14ac:dyDescent="0.3">
      <c r="A753">
        <v>4</v>
      </c>
      <c r="B753" s="1">
        <v>46112</v>
      </c>
      <c r="C753" t="s">
        <v>162</v>
      </c>
      <c r="D753" t="s">
        <v>212</v>
      </c>
      <c r="E753" t="s">
        <v>48</v>
      </c>
      <c r="F753" t="s">
        <v>47</v>
      </c>
      <c r="G753">
        <v>1</v>
      </c>
      <c r="H753">
        <v>12.3</v>
      </c>
      <c r="I753" t="s">
        <v>101</v>
      </c>
      <c r="J753" t="s">
        <v>214</v>
      </c>
      <c r="K753">
        <v>6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83</v>
      </c>
      <c r="R753" t="s">
        <v>83</v>
      </c>
      <c r="S753" t="s">
        <v>83</v>
      </c>
      <c r="T753" t="str">
        <f>_xlfn.XLOOKUP(A753,MI_Match_Analysis!$A$2:$A$8,MI_Match_Analysis!$F$2:$F$8,"Not Found")</f>
        <v>Not Found</v>
      </c>
    </row>
    <row r="754" spans="1:20" hidden="1" x14ac:dyDescent="0.3">
      <c r="A754">
        <v>4</v>
      </c>
      <c r="B754" s="1">
        <v>46112</v>
      </c>
      <c r="C754" t="s">
        <v>162</v>
      </c>
      <c r="D754" t="s">
        <v>212</v>
      </c>
      <c r="E754" t="s">
        <v>48</v>
      </c>
      <c r="F754" t="s">
        <v>47</v>
      </c>
      <c r="G754">
        <v>1</v>
      </c>
      <c r="H754">
        <v>12.4</v>
      </c>
      <c r="I754" t="s">
        <v>101</v>
      </c>
      <c r="J754" t="s">
        <v>214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83</v>
      </c>
      <c r="R754" t="s">
        <v>83</v>
      </c>
      <c r="S754" t="s">
        <v>83</v>
      </c>
      <c r="T754" t="str">
        <f>_xlfn.XLOOKUP(A754,MI_Match_Analysis!$A$2:$A$8,MI_Match_Analysis!$F$2:$F$8,"Not Found")</f>
        <v>Not Found</v>
      </c>
    </row>
    <row r="755" spans="1:20" hidden="1" x14ac:dyDescent="0.3">
      <c r="A755">
        <v>4</v>
      </c>
      <c r="B755" s="1">
        <v>46112</v>
      </c>
      <c r="C755" t="s">
        <v>162</v>
      </c>
      <c r="D755" t="s">
        <v>212</v>
      </c>
      <c r="E755" t="s">
        <v>48</v>
      </c>
      <c r="F755" t="s">
        <v>47</v>
      </c>
      <c r="G755">
        <v>1</v>
      </c>
      <c r="H755">
        <v>12.5</v>
      </c>
      <c r="I755" t="s">
        <v>217</v>
      </c>
      <c r="J755" t="s">
        <v>214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83</v>
      </c>
      <c r="R755" t="s">
        <v>83</v>
      </c>
      <c r="S755" t="s">
        <v>83</v>
      </c>
      <c r="T755" t="str">
        <f>_xlfn.XLOOKUP(A755,MI_Match_Analysis!$A$2:$A$8,MI_Match_Analysis!$F$2:$F$8,"Not Found")</f>
        <v>Not Found</v>
      </c>
    </row>
    <row r="756" spans="1:20" hidden="1" x14ac:dyDescent="0.3">
      <c r="A756">
        <v>4</v>
      </c>
      <c r="B756" s="1">
        <v>46112</v>
      </c>
      <c r="C756" t="s">
        <v>162</v>
      </c>
      <c r="D756" t="s">
        <v>212</v>
      </c>
      <c r="E756" t="s">
        <v>48</v>
      </c>
      <c r="F756" t="s">
        <v>47</v>
      </c>
      <c r="G756">
        <v>1</v>
      </c>
      <c r="H756">
        <v>12.6</v>
      </c>
      <c r="I756" t="s">
        <v>217</v>
      </c>
      <c r="J756" t="s">
        <v>214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83</v>
      </c>
      <c r="R756" t="s">
        <v>83</v>
      </c>
      <c r="S756" t="s">
        <v>83</v>
      </c>
      <c r="T756" t="str">
        <f>_xlfn.XLOOKUP(A756,MI_Match_Analysis!$A$2:$A$8,MI_Match_Analysis!$F$2:$F$8,"Not Found")</f>
        <v>Not Found</v>
      </c>
    </row>
    <row r="757" spans="1:20" hidden="1" x14ac:dyDescent="0.3">
      <c r="A757">
        <v>4</v>
      </c>
      <c r="B757" s="1">
        <v>46112</v>
      </c>
      <c r="C757" t="s">
        <v>162</v>
      </c>
      <c r="D757" t="s">
        <v>212</v>
      </c>
      <c r="E757" t="s">
        <v>48</v>
      </c>
      <c r="F757" t="s">
        <v>47</v>
      </c>
      <c r="G757">
        <v>1</v>
      </c>
      <c r="H757">
        <v>13.1</v>
      </c>
      <c r="I757" t="s">
        <v>217</v>
      </c>
      <c r="J757" t="s">
        <v>66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83</v>
      </c>
      <c r="R757" t="s">
        <v>83</v>
      </c>
      <c r="S757" t="s">
        <v>83</v>
      </c>
      <c r="T757" t="str">
        <f>_xlfn.XLOOKUP(A757,MI_Match_Analysis!$A$2:$A$8,MI_Match_Analysis!$F$2:$F$8,"Not Found")</f>
        <v>Not Found</v>
      </c>
    </row>
    <row r="758" spans="1:20" hidden="1" x14ac:dyDescent="0.3">
      <c r="A758">
        <v>4</v>
      </c>
      <c r="B758" s="1">
        <v>46112</v>
      </c>
      <c r="C758" t="s">
        <v>162</v>
      </c>
      <c r="D758" t="s">
        <v>212</v>
      </c>
      <c r="E758" t="s">
        <v>48</v>
      </c>
      <c r="F758" t="s">
        <v>47</v>
      </c>
      <c r="G758">
        <v>1</v>
      </c>
      <c r="H758">
        <v>13.2</v>
      </c>
      <c r="I758" t="s">
        <v>101</v>
      </c>
      <c r="J758" t="s">
        <v>66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83</v>
      </c>
      <c r="R758" t="s">
        <v>83</v>
      </c>
      <c r="S758" t="s">
        <v>83</v>
      </c>
      <c r="T758" t="str">
        <f>_xlfn.XLOOKUP(A758,MI_Match_Analysis!$A$2:$A$8,MI_Match_Analysis!$F$2:$F$8,"Not Found")</f>
        <v>Not Found</v>
      </c>
    </row>
    <row r="759" spans="1:20" hidden="1" x14ac:dyDescent="0.3">
      <c r="A759">
        <v>4</v>
      </c>
      <c r="B759" s="1">
        <v>46112</v>
      </c>
      <c r="C759" t="s">
        <v>162</v>
      </c>
      <c r="D759" t="s">
        <v>212</v>
      </c>
      <c r="E759" t="s">
        <v>48</v>
      </c>
      <c r="F759" t="s">
        <v>47</v>
      </c>
      <c r="G759">
        <v>1</v>
      </c>
      <c r="H759">
        <v>13.3</v>
      </c>
      <c r="I759" t="s">
        <v>217</v>
      </c>
      <c r="J759" t="s">
        <v>66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83</v>
      </c>
      <c r="R759" t="s">
        <v>83</v>
      </c>
      <c r="S759" t="s">
        <v>83</v>
      </c>
      <c r="T759" t="str">
        <f>_xlfn.XLOOKUP(A759,MI_Match_Analysis!$A$2:$A$8,MI_Match_Analysis!$F$2:$F$8,"Not Found")</f>
        <v>Not Found</v>
      </c>
    </row>
    <row r="760" spans="1:20" hidden="1" x14ac:dyDescent="0.3">
      <c r="A760">
        <v>4</v>
      </c>
      <c r="B760" s="1">
        <v>46112</v>
      </c>
      <c r="C760" t="s">
        <v>162</v>
      </c>
      <c r="D760" t="s">
        <v>212</v>
      </c>
      <c r="E760" t="s">
        <v>48</v>
      </c>
      <c r="F760" t="s">
        <v>47</v>
      </c>
      <c r="G760">
        <v>1</v>
      </c>
      <c r="H760">
        <v>13.4</v>
      </c>
      <c r="I760" t="s">
        <v>217</v>
      </c>
      <c r="J760" t="s">
        <v>66</v>
      </c>
      <c r="K760">
        <v>2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83</v>
      </c>
      <c r="R760" t="s">
        <v>83</v>
      </c>
      <c r="S760" t="s">
        <v>83</v>
      </c>
      <c r="T760" t="str">
        <f>_xlfn.XLOOKUP(A760,MI_Match_Analysis!$A$2:$A$8,MI_Match_Analysis!$F$2:$F$8,"Not Found")</f>
        <v>Not Found</v>
      </c>
    </row>
    <row r="761" spans="1:20" hidden="1" x14ac:dyDescent="0.3">
      <c r="A761">
        <v>4</v>
      </c>
      <c r="B761" s="1">
        <v>46112</v>
      </c>
      <c r="C761" t="s">
        <v>162</v>
      </c>
      <c r="D761" t="s">
        <v>212</v>
      </c>
      <c r="E761" t="s">
        <v>48</v>
      </c>
      <c r="F761" t="s">
        <v>47</v>
      </c>
      <c r="G761">
        <v>1</v>
      </c>
      <c r="H761">
        <v>13.5</v>
      </c>
      <c r="I761" t="s">
        <v>217</v>
      </c>
      <c r="J761" t="s">
        <v>66</v>
      </c>
      <c r="K761">
        <v>2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83</v>
      </c>
      <c r="R761" t="s">
        <v>83</v>
      </c>
      <c r="S761" t="s">
        <v>83</v>
      </c>
      <c r="T761" t="str">
        <f>_xlfn.XLOOKUP(A761,MI_Match_Analysis!$A$2:$A$8,MI_Match_Analysis!$F$2:$F$8,"Not Found")</f>
        <v>Not Found</v>
      </c>
    </row>
    <row r="762" spans="1:20" hidden="1" x14ac:dyDescent="0.3">
      <c r="A762">
        <v>4</v>
      </c>
      <c r="B762" s="1">
        <v>46112</v>
      </c>
      <c r="C762" t="s">
        <v>162</v>
      </c>
      <c r="D762" t="s">
        <v>212</v>
      </c>
      <c r="E762" t="s">
        <v>48</v>
      </c>
      <c r="F762" t="s">
        <v>47</v>
      </c>
      <c r="G762">
        <v>1</v>
      </c>
      <c r="H762">
        <v>13.6</v>
      </c>
      <c r="I762" t="s">
        <v>217</v>
      </c>
      <c r="J762" t="s">
        <v>66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165</v>
      </c>
      <c r="R762" t="s">
        <v>217</v>
      </c>
      <c r="S762" t="s">
        <v>215</v>
      </c>
      <c r="T762" t="str">
        <f>_xlfn.XLOOKUP(A762,MI_Match_Analysis!$A$2:$A$8,MI_Match_Analysis!$F$2:$F$8,"Not Found")</f>
        <v>Not Found</v>
      </c>
    </row>
    <row r="763" spans="1:20" hidden="1" x14ac:dyDescent="0.3">
      <c r="A763">
        <v>4</v>
      </c>
      <c r="B763" s="1">
        <v>46112</v>
      </c>
      <c r="C763" t="s">
        <v>162</v>
      </c>
      <c r="D763" t="s">
        <v>212</v>
      </c>
      <c r="E763" t="s">
        <v>48</v>
      </c>
      <c r="F763" t="s">
        <v>47</v>
      </c>
      <c r="G763">
        <v>1</v>
      </c>
      <c r="H763">
        <v>14.1</v>
      </c>
      <c r="I763" t="s">
        <v>101</v>
      </c>
      <c r="J763" t="s">
        <v>114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83</v>
      </c>
      <c r="R763" t="s">
        <v>83</v>
      </c>
      <c r="S763" t="s">
        <v>83</v>
      </c>
      <c r="T763" t="str">
        <f>_xlfn.XLOOKUP(A763,MI_Match_Analysis!$A$2:$A$8,MI_Match_Analysis!$F$2:$F$8,"Not Found")</f>
        <v>Not Found</v>
      </c>
    </row>
    <row r="764" spans="1:20" hidden="1" x14ac:dyDescent="0.3">
      <c r="A764">
        <v>4</v>
      </c>
      <c r="B764" s="1">
        <v>46112</v>
      </c>
      <c r="C764" t="s">
        <v>162</v>
      </c>
      <c r="D764" t="s">
        <v>212</v>
      </c>
      <c r="E764" t="s">
        <v>48</v>
      </c>
      <c r="F764" t="s">
        <v>47</v>
      </c>
      <c r="G764">
        <v>1</v>
      </c>
      <c r="H764">
        <v>14.2</v>
      </c>
      <c r="I764" t="s">
        <v>218</v>
      </c>
      <c r="J764" t="s">
        <v>114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83</v>
      </c>
      <c r="R764" t="s">
        <v>83</v>
      </c>
      <c r="S764" t="s">
        <v>83</v>
      </c>
      <c r="T764" t="str">
        <f>_xlfn.XLOOKUP(A764,MI_Match_Analysis!$A$2:$A$8,MI_Match_Analysis!$F$2:$F$8,"Not Found")</f>
        <v>Not Found</v>
      </c>
    </row>
    <row r="765" spans="1:20" hidden="1" x14ac:dyDescent="0.3">
      <c r="A765">
        <v>4</v>
      </c>
      <c r="B765" s="1">
        <v>46112</v>
      </c>
      <c r="C765" t="s">
        <v>162</v>
      </c>
      <c r="D765" t="s">
        <v>212</v>
      </c>
      <c r="E765" t="s">
        <v>48</v>
      </c>
      <c r="F765" t="s">
        <v>47</v>
      </c>
      <c r="G765">
        <v>1</v>
      </c>
      <c r="H765">
        <v>14.3</v>
      </c>
      <c r="I765" t="s">
        <v>218</v>
      </c>
      <c r="J765" t="s">
        <v>114</v>
      </c>
      <c r="K765">
        <v>4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83</v>
      </c>
      <c r="R765" t="s">
        <v>83</v>
      </c>
      <c r="S765" t="s">
        <v>83</v>
      </c>
      <c r="T765" t="str">
        <f>_xlfn.XLOOKUP(A765,MI_Match_Analysis!$A$2:$A$8,MI_Match_Analysis!$F$2:$F$8,"Not Found")</f>
        <v>Not Found</v>
      </c>
    </row>
    <row r="766" spans="1:20" hidden="1" x14ac:dyDescent="0.3">
      <c r="A766">
        <v>4</v>
      </c>
      <c r="B766" s="1">
        <v>46112</v>
      </c>
      <c r="C766" t="s">
        <v>162</v>
      </c>
      <c r="D766" t="s">
        <v>212</v>
      </c>
      <c r="E766" t="s">
        <v>48</v>
      </c>
      <c r="F766" t="s">
        <v>47</v>
      </c>
      <c r="G766">
        <v>1</v>
      </c>
      <c r="H766">
        <v>14.4</v>
      </c>
      <c r="I766" t="s">
        <v>218</v>
      </c>
      <c r="J766" t="s">
        <v>114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83</v>
      </c>
      <c r="R766" t="s">
        <v>83</v>
      </c>
      <c r="S766" t="s">
        <v>83</v>
      </c>
      <c r="T766" t="str">
        <f>_xlfn.XLOOKUP(A766,MI_Match_Analysis!$A$2:$A$8,MI_Match_Analysis!$F$2:$F$8,"Not Found")</f>
        <v>Not Found</v>
      </c>
    </row>
    <row r="767" spans="1:20" hidden="1" x14ac:dyDescent="0.3">
      <c r="A767">
        <v>4</v>
      </c>
      <c r="B767" s="1">
        <v>46112</v>
      </c>
      <c r="C767" t="s">
        <v>162</v>
      </c>
      <c r="D767" t="s">
        <v>212</v>
      </c>
      <c r="E767" t="s">
        <v>48</v>
      </c>
      <c r="F767" t="s">
        <v>47</v>
      </c>
      <c r="G767">
        <v>1</v>
      </c>
      <c r="H767">
        <v>14.5</v>
      </c>
      <c r="I767" t="s">
        <v>218</v>
      </c>
      <c r="J767" t="s">
        <v>114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83</v>
      </c>
      <c r="R767" t="s">
        <v>83</v>
      </c>
      <c r="S767" t="s">
        <v>83</v>
      </c>
      <c r="T767" t="str">
        <f>_xlfn.XLOOKUP(A767,MI_Match_Analysis!$A$2:$A$8,MI_Match_Analysis!$F$2:$F$8,"Not Found")</f>
        <v>Not Found</v>
      </c>
    </row>
    <row r="768" spans="1:20" hidden="1" x14ac:dyDescent="0.3">
      <c r="A768">
        <v>4</v>
      </c>
      <c r="B768" s="1">
        <v>46112</v>
      </c>
      <c r="C768" t="s">
        <v>162</v>
      </c>
      <c r="D768" t="s">
        <v>212</v>
      </c>
      <c r="E768" t="s">
        <v>48</v>
      </c>
      <c r="F768" t="s">
        <v>47</v>
      </c>
      <c r="G768">
        <v>1</v>
      </c>
      <c r="H768">
        <v>14.6</v>
      </c>
      <c r="I768" t="s">
        <v>218</v>
      </c>
      <c r="J768" t="s">
        <v>114</v>
      </c>
      <c r="K768">
        <v>0</v>
      </c>
      <c r="L768">
        <v>1</v>
      </c>
      <c r="M768">
        <v>1</v>
      </c>
      <c r="N768">
        <v>0</v>
      </c>
      <c r="O768">
        <v>0</v>
      </c>
      <c r="P768">
        <v>0</v>
      </c>
      <c r="Q768" t="s">
        <v>83</v>
      </c>
      <c r="R768" t="s">
        <v>83</v>
      </c>
      <c r="S768" t="s">
        <v>83</v>
      </c>
      <c r="T768" t="str">
        <f>_xlfn.XLOOKUP(A768,MI_Match_Analysis!$A$2:$A$8,MI_Match_Analysis!$F$2:$F$8,"Not Found")</f>
        <v>Not Found</v>
      </c>
    </row>
    <row r="769" spans="1:20" hidden="1" x14ac:dyDescent="0.3">
      <c r="A769">
        <v>4</v>
      </c>
      <c r="B769" s="1">
        <v>46112</v>
      </c>
      <c r="C769" t="s">
        <v>162</v>
      </c>
      <c r="D769" t="s">
        <v>212</v>
      </c>
      <c r="E769" t="s">
        <v>48</v>
      </c>
      <c r="F769" t="s">
        <v>47</v>
      </c>
      <c r="G769">
        <v>1</v>
      </c>
      <c r="H769">
        <v>14.6</v>
      </c>
      <c r="I769" t="s">
        <v>218</v>
      </c>
      <c r="J769" t="s">
        <v>114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83</v>
      </c>
      <c r="R769" t="s">
        <v>83</v>
      </c>
      <c r="S769" t="s">
        <v>83</v>
      </c>
      <c r="T769" t="str">
        <f>_xlfn.XLOOKUP(A769,MI_Match_Analysis!$A$2:$A$8,MI_Match_Analysis!$F$2:$F$8,"Not Found")</f>
        <v>Not Found</v>
      </c>
    </row>
    <row r="770" spans="1:20" hidden="1" x14ac:dyDescent="0.3">
      <c r="A770">
        <v>4</v>
      </c>
      <c r="B770" s="1">
        <v>46112</v>
      </c>
      <c r="C770" t="s">
        <v>162</v>
      </c>
      <c r="D770" t="s">
        <v>212</v>
      </c>
      <c r="E770" t="s">
        <v>48</v>
      </c>
      <c r="F770" t="s">
        <v>47</v>
      </c>
      <c r="G770">
        <v>1</v>
      </c>
      <c r="H770">
        <v>15.1</v>
      </c>
      <c r="I770" t="s">
        <v>218</v>
      </c>
      <c r="J770" t="s">
        <v>216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83</v>
      </c>
      <c r="R770" t="s">
        <v>83</v>
      </c>
      <c r="S770" t="s">
        <v>83</v>
      </c>
      <c r="T770" t="str">
        <f>_xlfn.XLOOKUP(A770,MI_Match_Analysis!$A$2:$A$8,MI_Match_Analysis!$F$2:$F$8,"Not Found")</f>
        <v>Not Found</v>
      </c>
    </row>
    <row r="771" spans="1:20" hidden="1" x14ac:dyDescent="0.3">
      <c r="A771">
        <v>4</v>
      </c>
      <c r="B771" s="1">
        <v>46112</v>
      </c>
      <c r="C771" t="s">
        <v>162</v>
      </c>
      <c r="D771" t="s">
        <v>212</v>
      </c>
      <c r="E771" t="s">
        <v>48</v>
      </c>
      <c r="F771" t="s">
        <v>47</v>
      </c>
      <c r="G771">
        <v>1</v>
      </c>
      <c r="H771">
        <v>15.2</v>
      </c>
      <c r="I771" t="s">
        <v>101</v>
      </c>
      <c r="J771" t="s">
        <v>216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83</v>
      </c>
      <c r="R771" t="s">
        <v>83</v>
      </c>
      <c r="S771" t="s">
        <v>83</v>
      </c>
      <c r="T771" t="str">
        <f>_xlfn.XLOOKUP(A771,MI_Match_Analysis!$A$2:$A$8,MI_Match_Analysis!$F$2:$F$8,"Not Found")</f>
        <v>Not Found</v>
      </c>
    </row>
    <row r="772" spans="1:20" hidden="1" x14ac:dyDescent="0.3">
      <c r="A772">
        <v>4</v>
      </c>
      <c r="B772" s="1">
        <v>46112</v>
      </c>
      <c r="C772" t="s">
        <v>162</v>
      </c>
      <c r="D772" t="s">
        <v>212</v>
      </c>
      <c r="E772" t="s">
        <v>48</v>
      </c>
      <c r="F772" t="s">
        <v>47</v>
      </c>
      <c r="G772">
        <v>1</v>
      </c>
      <c r="H772">
        <v>15.3</v>
      </c>
      <c r="I772" t="s">
        <v>101</v>
      </c>
      <c r="J772" t="s">
        <v>216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83</v>
      </c>
      <c r="R772" t="s">
        <v>83</v>
      </c>
      <c r="S772" t="s">
        <v>83</v>
      </c>
      <c r="T772" t="str">
        <f>_xlfn.XLOOKUP(A772,MI_Match_Analysis!$A$2:$A$8,MI_Match_Analysis!$F$2:$F$8,"Not Found")</f>
        <v>Not Found</v>
      </c>
    </row>
    <row r="773" spans="1:20" hidden="1" x14ac:dyDescent="0.3">
      <c r="A773">
        <v>4</v>
      </c>
      <c r="B773" s="1">
        <v>46112</v>
      </c>
      <c r="C773" t="s">
        <v>162</v>
      </c>
      <c r="D773" t="s">
        <v>212</v>
      </c>
      <c r="E773" t="s">
        <v>48</v>
      </c>
      <c r="F773" t="s">
        <v>47</v>
      </c>
      <c r="G773">
        <v>1</v>
      </c>
      <c r="H773">
        <v>15.4</v>
      </c>
      <c r="I773" t="s">
        <v>101</v>
      </c>
      <c r="J773" t="s">
        <v>216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165</v>
      </c>
      <c r="R773" t="s">
        <v>101</v>
      </c>
      <c r="S773" t="s">
        <v>214</v>
      </c>
      <c r="T773" t="str">
        <f>_xlfn.XLOOKUP(A773,MI_Match_Analysis!$A$2:$A$8,MI_Match_Analysis!$F$2:$F$8,"Not Found")</f>
        <v>Not Found</v>
      </c>
    </row>
    <row r="774" spans="1:20" hidden="1" x14ac:dyDescent="0.3">
      <c r="A774">
        <v>4</v>
      </c>
      <c r="B774" s="1">
        <v>46112</v>
      </c>
      <c r="C774" t="s">
        <v>162</v>
      </c>
      <c r="D774" t="s">
        <v>212</v>
      </c>
      <c r="E774" t="s">
        <v>48</v>
      </c>
      <c r="F774" t="s">
        <v>47</v>
      </c>
      <c r="G774">
        <v>1</v>
      </c>
      <c r="H774">
        <v>15.5</v>
      </c>
      <c r="I774" t="s">
        <v>219</v>
      </c>
      <c r="J774" t="s">
        <v>216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83</v>
      </c>
      <c r="R774" t="s">
        <v>83</v>
      </c>
      <c r="S774" t="s">
        <v>83</v>
      </c>
      <c r="T774" t="str">
        <f>_xlfn.XLOOKUP(A774,MI_Match_Analysis!$A$2:$A$8,MI_Match_Analysis!$F$2:$F$8,"Not Found")</f>
        <v>Not Found</v>
      </c>
    </row>
    <row r="775" spans="1:20" hidden="1" x14ac:dyDescent="0.3">
      <c r="A775">
        <v>4</v>
      </c>
      <c r="B775" s="1">
        <v>46112</v>
      </c>
      <c r="C775" t="s">
        <v>162</v>
      </c>
      <c r="D775" t="s">
        <v>212</v>
      </c>
      <c r="E775" t="s">
        <v>48</v>
      </c>
      <c r="F775" t="s">
        <v>47</v>
      </c>
      <c r="G775">
        <v>1</v>
      </c>
      <c r="H775">
        <v>15.6</v>
      </c>
      <c r="I775" t="s">
        <v>218</v>
      </c>
      <c r="J775" t="s">
        <v>216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83</v>
      </c>
      <c r="R775" t="s">
        <v>83</v>
      </c>
      <c r="S775" t="s">
        <v>83</v>
      </c>
      <c r="T775" t="str">
        <f>_xlfn.XLOOKUP(A775,MI_Match_Analysis!$A$2:$A$8,MI_Match_Analysis!$F$2:$F$8,"Not Found")</f>
        <v>Not Found</v>
      </c>
    </row>
    <row r="776" spans="1:20" hidden="1" x14ac:dyDescent="0.3">
      <c r="A776">
        <v>4</v>
      </c>
      <c r="B776" s="1">
        <v>46112</v>
      </c>
      <c r="C776" t="s">
        <v>162</v>
      </c>
      <c r="D776" t="s">
        <v>212</v>
      </c>
      <c r="E776" t="s">
        <v>48</v>
      </c>
      <c r="F776" t="s">
        <v>47</v>
      </c>
      <c r="G776">
        <v>1</v>
      </c>
      <c r="H776">
        <v>16.100000000000001</v>
      </c>
      <c r="I776" t="s">
        <v>218</v>
      </c>
      <c r="J776" t="s">
        <v>215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83</v>
      </c>
      <c r="R776" t="s">
        <v>83</v>
      </c>
      <c r="S776" t="s">
        <v>83</v>
      </c>
      <c r="T776" t="str">
        <f>_xlfn.XLOOKUP(A776,MI_Match_Analysis!$A$2:$A$8,MI_Match_Analysis!$F$2:$F$8,"Not Found")</f>
        <v>Not Found</v>
      </c>
    </row>
    <row r="777" spans="1:20" hidden="1" x14ac:dyDescent="0.3">
      <c r="A777">
        <v>4</v>
      </c>
      <c r="B777" s="1">
        <v>46112</v>
      </c>
      <c r="C777" t="s">
        <v>162</v>
      </c>
      <c r="D777" t="s">
        <v>212</v>
      </c>
      <c r="E777" t="s">
        <v>48</v>
      </c>
      <c r="F777" t="s">
        <v>47</v>
      </c>
      <c r="G777">
        <v>1</v>
      </c>
      <c r="H777">
        <v>16.2</v>
      </c>
      <c r="I777" t="s">
        <v>219</v>
      </c>
      <c r="J777" t="s">
        <v>215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83</v>
      </c>
      <c r="R777" t="s">
        <v>83</v>
      </c>
      <c r="S777" t="s">
        <v>83</v>
      </c>
      <c r="T777" t="str">
        <f>_xlfn.XLOOKUP(A777,MI_Match_Analysis!$A$2:$A$8,MI_Match_Analysis!$F$2:$F$8,"Not Found")</f>
        <v>Not Found</v>
      </c>
    </row>
    <row r="778" spans="1:20" hidden="1" x14ac:dyDescent="0.3">
      <c r="A778">
        <v>4</v>
      </c>
      <c r="B778" s="1">
        <v>46112</v>
      </c>
      <c r="C778" t="s">
        <v>162</v>
      </c>
      <c r="D778" t="s">
        <v>212</v>
      </c>
      <c r="E778" t="s">
        <v>48</v>
      </c>
      <c r="F778" t="s">
        <v>47</v>
      </c>
      <c r="G778">
        <v>1</v>
      </c>
      <c r="H778">
        <v>16.3</v>
      </c>
      <c r="I778" t="s">
        <v>218</v>
      </c>
      <c r="J778" t="s">
        <v>215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83</v>
      </c>
      <c r="R778" t="s">
        <v>83</v>
      </c>
      <c r="S778" t="s">
        <v>83</v>
      </c>
      <c r="T778" t="str">
        <f>_xlfn.XLOOKUP(A778,MI_Match_Analysis!$A$2:$A$8,MI_Match_Analysis!$F$2:$F$8,"Not Found")</f>
        <v>Not Found</v>
      </c>
    </row>
    <row r="779" spans="1:20" hidden="1" x14ac:dyDescent="0.3">
      <c r="A779">
        <v>4</v>
      </c>
      <c r="B779" s="1">
        <v>46112</v>
      </c>
      <c r="C779" t="s">
        <v>162</v>
      </c>
      <c r="D779" t="s">
        <v>212</v>
      </c>
      <c r="E779" t="s">
        <v>48</v>
      </c>
      <c r="F779" t="s">
        <v>47</v>
      </c>
      <c r="G779">
        <v>1</v>
      </c>
      <c r="H779">
        <v>16.399999999999999</v>
      </c>
      <c r="I779" t="s">
        <v>219</v>
      </c>
      <c r="J779" t="s">
        <v>215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83</v>
      </c>
      <c r="R779" t="s">
        <v>83</v>
      </c>
      <c r="S779" t="s">
        <v>83</v>
      </c>
      <c r="T779" t="str">
        <f>_xlfn.XLOOKUP(A779,MI_Match_Analysis!$A$2:$A$8,MI_Match_Analysis!$F$2:$F$8,"Not Found")</f>
        <v>Not Found</v>
      </c>
    </row>
    <row r="780" spans="1:20" hidden="1" x14ac:dyDescent="0.3">
      <c r="A780">
        <v>4</v>
      </c>
      <c r="B780" s="1">
        <v>46112</v>
      </c>
      <c r="C780" t="s">
        <v>162</v>
      </c>
      <c r="D780" t="s">
        <v>212</v>
      </c>
      <c r="E780" t="s">
        <v>48</v>
      </c>
      <c r="F780" t="s">
        <v>47</v>
      </c>
      <c r="G780">
        <v>1</v>
      </c>
      <c r="H780">
        <v>16.5</v>
      </c>
      <c r="I780" t="s">
        <v>218</v>
      </c>
      <c r="J780" t="s">
        <v>215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83</v>
      </c>
      <c r="R780" t="s">
        <v>83</v>
      </c>
      <c r="S780" t="s">
        <v>83</v>
      </c>
      <c r="T780" t="str">
        <f>_xlfn.XLOOKUP(A780,MI_Match_Analysis!$A$2:$A$8,MI_Match_Analysis!$F$2:$F$8,"Not Found")</f>
        <v>Not Found</v>
      </c>
    </row>
    <row r="781" spans="1:20" hidden="1" x14ac:dyDescent="0.3">
      <c r="A781">
        <v>4</v>
      </c>
      <c r="B781" s="1">
        <v>46112</v>
      </c>
      <c r="C781" t="s">
        <v>162</v>
      </c>
      <c r="D781" t="s">
        <v>212</v>
      </c>
      <c r="E781" t="s">
        <v>48</v>
      </c>
      <c r="F781" t="s">
        <v>47</v>
      </c>
      <c r="G781">
        <v>1</v>
      </c>
      <c r="H781">
        <v>16.600000000000001</v>
      </c>
      <c r="I781" t="s">
        <v>218</v>
      </c>
      <c r="J781" t="s">
        <v>215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83</v>
      </c>
      <c r="R781" t="s">
        <v>83</v>
      </c>
      <c r="S781" t="s">
        <v>83</v>
      </c>
      <c r="T781" t="str">
        <f>_xlfn.XLOOKUP(A781,MI_Match_Analysis!$A$2:$A$8,MI_Match_Analysis!$F$2:$F$8,"Not Found")</f>
        <v>Not Found</v>
      </c>
    </row>
    <row r="782" spans="1:20" hidden="1" x14ac:dyDescent="0.3">
      <c r="A782">
        <v>4</v>
      </c>
      <c r="B782" s="1">
        <v>46112</v>
      </c>
      <c r="C782" t="s">
        <v>162</v>
      </c>
      <c r="D782" t="s">
        <v>212</v>
      </c>
      <c r="E782" t="s">
        <v>48</v>
      </c>
      <c r="F782" t="s">
        <v>47</v>
      </c>
      <c r="G782">
        <v>1</v>
      </c>
      <c r="H782">
        <v>17.100000000000001</v>
      </c>
      <c r="I782" t="s">
        <v>219</v>
      </c>
      <c r="J782" t="s">
        <v>214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83</v>
      </c>
      <c r="R782" t="s">
        <v>83</v>
      </c>
      <c r="S782" t="s">
        <v>83</v>
      </c>
      <c r="T782" t="str">
        <f>_xlfn.XLOOKUP(A782,MI_Match_Analysis!$A$2:$A$8,MI_Match_Analysis!$F$2:$F$8,"Not Found")</f>
        <v>Not Found</v>
      </c>
    </row>
    <row r="783" spans="1:20" hidden="1" x14ac:dyDescent="0.3">
      <c r="A783">
        <v>4</v>
      </c>
      <c r="B783" s="1">
        <v>46112</v>
      </c>
      <c r="C783" t="s">
        <v>162</v>
      </c>
      <c r="D783" t="s">
        <v>212</v>
      </c>
      <c r="E783" t="s">
        <v>48</v>
      </c>
      <c r="F783" t="s">
        <v>47</v>
      </c>
      <c r="G783">
        <v>1</v>
      </c>
      <c r="H783">
        <v>17.2</v>
      </c>
      <c r="I783" t="s">
        <v>218</v>
      </c>
      <c r="J783" t="s">
        <v>214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83</v>
      </c>
      <c r="R783" t="s">
        <v>83</v>
      </c>
      <c r="S783" t="s">
        <v>83</v>
      </c>
      <c r="T783" t="str">
        <f>_xlfn.XLOOKUP(A783,MI_Match_Analysis!$A$2:$A$8,MI_Match_Analysis!$F$2:$F$8,"Not Found")</f>
        <v>Not Found</v>
      </c>
    </row>
    <row r="784" spans="1:20" hidden="1" x14ac:dyDescent="0.3">
      <c r="A784">
        <v>4</v>
      </c>
      <c r="B784" s="1">
        <v>46112</v>
      </c>
      <c r="C784" t="s">
        <v>162</v>
      </c>
      <c r="D784" t="s">
        <v>212</v>
      </c>
      <c r="E784" t="s">
        <v>48</v>
      </c>
      <c r="F784" t="s">
        <v>47</v>
      </c>
      <c r="G784">
        <v>1</v>
      </c>
      <c r="H784">
        <v>17.2</v>
      </c>
      <c r="I784" t="s">
        <v>218</v>
      </c>
      <c r="J784" t="s">
        <v>214</v>
      </c>
      <c r="K784">
        <v>0</v>
      </c>
      <c r="L784">
        <v>1</v>
      </c>
      <c r="M784">
        <v>1</v>
      </c>
      <c r="N784">
        <v>0</v>
      </c>
      <c r="O784">
        <v>0</v>
      </c>
      <c r="P784">
        <v>0</v>
      </c>
      <c r="Q784" t="s">
        <v>83</v>
      </c>
      <c r="R784" t="s">
        <v>83</v>
      </c>
      <c r="S784" t="s">
        <v>83</v>
      </c>
      <c r="T784" t="str">
        <f>_xlfn.XLOOKUP(A784,MI_Match_Analysis!$A$2:$A$8,MI_Match_Analysis!$F$2:$F$8,"Not Found")</f>
        <v>Not Found</v>
      </c>
    </row>
    <row r="785" spans="1:20" hidden="1" x14ac:dyDescent="0.3">
      <c r="A785">
        <v>4</v>
      </c>
      <c r="B785" s="1">
        <v>46112</v>
      </c>
      <c r="C785" t="s">
        <v>162</v>
      </c>
      <c r="D785" t="s">
        <v>212</v>
      </c>
      <c r="E785" t="s">
        <v>48</v>
      </c>
      <c r="F785" t="s">
        <v>47</v>
      </c>
      <c r="G785">
        <v>1</v>
      </c>
      <c r="H785">
        <v>17.3</v>
      </c>
      <c r="I785" t="s">
        <v>218</v>
      </c>
      <c r="J785" t="s">
        <v>214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83</v>
      </c>
      <c r="R785" t="s">
        <v>83</v>
      </c>
      <c r="S785" t="s">
        <v>83</v>
      </c>
      <c r="T785" t="str">
        <f>_xlfn.XLOOKUP(A785,MI_Match_Analysis!$A$2:$A$8,MI_Match_Analysis!$F$2:$F$8,"Not Found")</f>
        <v>Not Found</v>
      </c>
    </row>
    <row r="786" spans="1:20" hidden="1" x14ac:dyDescent="0.3">
      <c r="A786">
        <v>4</v>
      </c>
      <c r="B786" s="1">
        <v>46112</v>
      </c>
      <c r="C786" t="s">
        <v>162</v>
      </c>
      <c r="D786" t="s">
        <v>212</v>
      </c>
      <c r="E786" t="s">
        <v>48</v>
      </c>
      <c r="F786" t="s">
        <v>47</v>
      </c>
      <c r="G786">
        <v>1</v>
      </c>
      <c r="H786">
        <v>17.399999999999999</v>
      </c>
      <c r="I786" t="s">
        <v>218</v>
      </c>
      <c r="J786" t="s">
        <v>214</v>
      </c>
      <c r="K786">
        <v>4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83</v>
      </c>
      <c r="R786" t="s">
        <v>83</v>
      </c>
      <c r="S786" t="s">
        <v>83</v>
      </c>
      <c r="T786" t="str">
        <f>_xlfn.XLOOKUP(A786,MI_Match_Analysis!$A$2:$A$8,MI_Match_Analysis!$F$2:$F$8,"Not Found")</f>
        <v>Not Found</v>
      </c>
    </row>
    <row r="787" spans="1:20" hidden="1" x14ac:dyDescent="0.3">
      <c r="A787">
        <v>4</v>
      </c>
      <c r="B787" s="1">
        <v>46112</v>
      </c>
      <c r="C787" t="s">
        <v>162</v>
      </c>
      <c r="D787" t="s">
        <v>212</v>
      </c>
      <c r="E787" t="s">
        <v>48</v>
      </c>
      <c r="F787" t="s">
        <v>47</v>
      </c>
      <c r="G787">
        <v>1</v>
      </c>
      <c r="H787">
        <v>17.5</v>
      </c>
      <c r="I787" t="s">
        <v>218</v>
      </c>
      <c r="J787" t="s">
        <v>214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83</v>
      </c>
      <c r="R787" t="s">
        <v>83</v>
      </c>
      <c r="S787" t="s">
        <v>83</v>
      </c>
      <c r="T787" t="str">
        <f>_xlfn.XLOOKUP(A787,MI_Match_Analysis!$A$2:$A$8,MI_Match_Analysis!$F$2:$F$8,"Not Found")</f>
        <v>Not Found</v>
      </c>
    </row>
    <row r="788" spans="1:20" hidden="1" x14ac:dyDescent="0.3">
      <c r="A788">
        <v>4</v>
      </c>
      <c r="B788" s="1">
        <v>46112</v>
      </c>
      <c r="C788" t="s">
        <v>162</v>
      </c>
      <c r="D788" t="s">
        <v>212</v>
      </c>
      <c r="E788" t="s">
        <v>48</v>
      </c>
      <c r="F788" t="s">
        <v>47</v>
      </c>
      <c r="G788">
        <v>1</v>
      </c>
      <c r="H788">
        <v>17.600000000000001</v>
      </c>
      <c r="I788" t="s">
        <v>219</v>
      </c>
      <c r="J788" t="s">
        <v>214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83</v>
      </c>
      <c r="R788" t="s">
        <v>83</v>
      </c>
      <c r="S788" t="s">
        <v>83</v>
      </c>
      <c r="T788" t="str">
        <f>_xlfn.XLOOKUP(A788,MI_Match_Analysis!$A$2:$A$8,MI_Match_Analysis!$F$2:$F$8,"Not Found")</f>
        <v>Not Found</v>
      </c>
    </row>
    <row r="789" spans="1:20" hidden="1" x14ac:dyDescent="0.3">
      <c r="A789">
        <v>4</v>
      </c>
      <c r="B789" s="1">
        <v>46112</v>
      </c>
      <c r="C789" t="s">
        <v>162</v>
      </c>
      <c r="D789" t="s">
        <v>212</v>
      </c>
      <c r="E789" t="s">
        <v>48</v>
      </c>
      <c r="F789" t="s">
        <v>47</v>
      </c>
      <c r="G789">
        <v>1</v>
      </c>
      <c r="H789">
        <v>18.100000000000001</v>
      </c>
      <c r="I789" t="s">
        <v>218</v>
      </c>
      <c r="J789" t="s">
        <v>66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165</v>
      </c>
      <c r="R789" t="s">
        <v>218</v>
      </c>
      <c r="S789" t="s">
        <v>114</v>
      </c>
      <c r="T789" t="str">
        <f>_xlfn.XLOOKUP(A789,MI_Match_Analysis!$A$2:$A$8,MI_Match_Analysis!$F$2:$F$8,"Not Found")</f>
        <v>Not Found</v>
      </c>
    </row>
    <row r="790" spans="1:20" hidden="1" x14ac:dyDescent="0.3">
      <c r="A790">
        <v>4</v>
      </c>
      <c r="B790" s="1">
        <v>46112</v>
      </c>
      <c r="C790" t="s">
        <v>162</v>
      </c>
      <c r="D790" t="s">
        <v>212</v>
      </c>
      <c r="E790" t="s">
        <v>48</v>
      </c>
      <c r="F790" t="s">
        <v>47</v>
      </c>
      <c r="G790">
        <v>1</v>
      </c>
      <c r="H790">
        <v>18.2</v>
      </c>
      <c r="I790" t="s">
        <v>220</v>
      </c>
      <c r="J790" t="s">
        <v>66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83</v>
      </c>
      <c r="R790" t="s">
        <v>83</v>
      </c>
      <c r="S790" t="s">
        <v>83</v>
      </c>
      <c r="T790" t="str">
        <f>_xlfn.XLOOKUP(A790,MI_Match_Analysis!$A$2:$A$8,MI_Match_Analysis!$F$2:$F$8,"Not Found")</f>
        <v>Not Found</v>
      </c>
    </row>
    <row r="791" spans="1:20" hidden="1" x14ac:dyDescent="0.3">
      <c r="A791">
        <v>4</v>
      </c>
      <c r="B791" s="1">
        <v>46112</v>
      </c>
      <c r="C791" t="s">
        <v>162</v>
      </c>
      <c r="D791" t="s">
        <v>212</v>
      </c>
      <c r="E791" t="s">
        <v>48</v>
      </c>
      <c r="F791" t="s">
        <v>47</v>
      </c>
      <c r="G791">
        <v>1</v>
      </c>
      <c r="H791">
        <v>18.3</v>
      </c>
      <c r="I791" t="s">
        <v>220</v>
      </c>
      <c r="J791" t="s">
        <v>66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83</v>
      </c>
      <c r="R791" t="s">
        <v>83</v>
      </c>
      <c r="S791" t="s">
        <v>83</v>
      </c>
      <c r="T791" t="str">
        <f>_xlfn.XLOOKUP(A791,MI_Match_Analysis!$A$2:$A$8,MI_Match_Analysis!$F$2:$F$8,"Not Found")</f>
        <v>Not Found</v>
      </c>
    </row>
    <row r="792" spans="1:20" hidden="1" x14ac:dyDescent="0.3">
      <c r="A792">
        <v>4</v>
      </c>
      <c r="B792" s="1">
        <v>46112</v>
      </c>
      <c r="C792" t="s">
        <v>162</v>
      </c>
      <c r="D792" t="s">
        <v>212</v>
      </c>
      <c r="E792" t="s">
        <v>48</v>
      </c>
      <c r="F792" t="s">
        <v>47</v>
      </c>
      <c r="G792">
        <v>1</v>
      </c>
      <c r="H792">
        <v>18.399999999999999</v>
      </c>
      <c r="I792" t="s">
        <v>220</v>
      </c>
      <c r="J792" t="s">
        <v>66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83</v>
      </c>
      <c r="R792" t="s">
        <v>83</v>
      </c>
      <c r="S792" t="s">
        <v>83</v>
      </c>
      <c r="T792" t="str">
        <f>_xlfn.XLOOKUP(A792,MI_Match_Analysis!$A$2:$A$8,MI_Match_Analysis!$F$2:$F$8,"Not Found")</f>
        <v>Not Found</v>
      </c>
    </row>
    <row r="793" spans="1:20" hidden="1" x14ac:dyDescent="0.3">
      <c r="A793">
        <v>4</v>
      </c>
      <c r="B793" s="1">
        <v>46112</v>
      </c>
      <c r="C793" t="s">
        <v>162</v>
      </c>
      <c r="D793" t="s">
        <v>212</v>
      </c>
      <c r="E793" t="s">
        <v>48</v>
      </c>
      <c r="F793" t="s">
        <v>47</v>
      </c>
      <c r="G793">
        <v>1</v>
      </c>
      <c r="H793">
        <v>18.5</v>
      </c>
      <c r="I793" t="s">
        <v>220</v>
      </c>
      <c r="J793" t="s">
        <v>66</v>
      </c>
      <c r="K793">
        <v>0</v>
      </c>
      <c r="L793">
        <v>1</v>
      </c>
      <c r="M793">
        <v>1</v>
      </c>
      <c r="N793">
        <v>0</v>
      </c>
      <c r="O793">
        <v>0</v>
      </c>
      <c r="P793">
        <v>0</v>
      </c>
      <c r="Q793" t="s">
        <v>83</v>
      </c>
      <c r="R793" t="s">
        <v>83</v>
      </c>
      <c r="S793" t="s">
        <v>83</v>
      </c>
      <c r="T793" t="str">
        <f>_xlfn.XLOOKUP(A793,MI_Match_Analysis!$A$2:$A$8,MI_Match_Analysis!$F$2:$F$8,"Not Found")</f>
        <v>Not Found</v>
      </c>
    </row>
    <row r="794" spans="1:20" hidden="1" x14ac:dyDescent="0.3">
      <c r="A794">
        <v>4</v>
      </c>
      <c r="B794" s="1">
        <v>46112</v>
      </c>
      <c r="C794" t="s">
        <v>162</v>
      </c>
      <c r="D794" t="s">
        <v>212</v>
      </c>
      <c r="E794" t="s">
        <v>48</v>
      </c>
      <c r="F794" t="s">
        <v>47</v>
      </c>
      <c r="G794">
        <v>1</v>
      </c>
      <c r="H794">
        <v>18.5</v>
      </c>
      <c r="I794" t="s">
        <v>220</v>
      </c>
      <c r="J794" t="s">
        <v>66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83</v>
      </c>
      <c r="R794" t="s">
        <v>83</v>
      </c>
      <c r="S794" t="s">
        <v>83</v>
      </c>
      <c r="T794" t="str">
        <f>_xlfn.XLOOKUP(A794,MI_Match_Analysis!$A$2:$A$8,MI_Match_Analysis!$F$2:$F$8,"Not Found")</f>
        <v>Not Found</v>
      </c>
    </row>
    <row r="795" spans="1:20" hidden="1" x14ac:dyDescent="0.3">
      <c r="A795">
        <v>4</v>
      </c>
      <c r="B795" s="1">
        <v>46112</v>
      </c>
      <c r="C795" t="s">
        <v>162</v>
      </c>
      <c r="D795" t="s">
        <v>212</v>
      </c>
      <c r="E795" t="s">
        <v>48</v>
      </c>
      <c r="F795" t="s">
        <v>47</v>
      </c>
      <c r="G795">
        <v>1</v>
      </c>
      <c r="H795">
        <v>18.600000000000001</v>
      </c>
      <c r="I795" t="s">
        <v>219</v>
      </c>
      <c r="J795" t="s">
        <v>66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165</v>
      </c>
      <c r="R795" t="s">
        <v>219</v>
      </c>
      <c r="S795" t="s">
        <v>114</v>
      </c>
      <c r="T795" t="str">
        <f>_xlfn.XLOOKUP(A795,MI_Match_Analysis!$A$2:$A$8,MI_Match_Analysis!$F$2:$F$8,"Not Found")</f>
        <v>Not Found</v>
      </c>
    </row>
    <row r="796" spans="1:20" hidden="1" x14ac:dyDescent="0.3">
      <c r="A796">
        <v>4</v>
      </c>
      <c r="B796" s="1">
        <v>46112</v>
      </c>
      <c r="C796" t="s">
        <v>162</v>
      </c>
      <c r="D796" t="s">
        <v>212</v>
      </c>
      <c r="E796" t="s">
        <v>48</v>
      </c>
      <c r="F796" t="s">
        <v>47</v>
      </c>
      <c r="G796">
        <v>1</v>
      </c>
      <c r="H796">
        <v>19.100000000000001</v>
      </c>
      <c r="I796" t="s">
        <v>220</v>
      </c>
      <c r="J796" t="s">
        <v>114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83</v>
      </c>
      <c r="R796" t="s">
        <v>83</v>
      </c>
      <c r="S796" t="s">
        <v>83</v>
      </c>
      <c r="T796" t="str">
        <f>_xlfn.XLOOKUP(A796,MI_Match_Analysis!$A$2:$A$8,MI_Match_Analysis!$F$2:$F$8,"Not Found")</f>
        <v>Not Found</v>
      </c>
    </row>
    <row r="797" spans="1:20" hidden="1" x14ac:dyDescent="0.3">
      <c r="A797">
        <v>4</v>
      </c>
      <c r="B797" s="1">
        <v>46112</v>
      </c>
      <c r="C797" t="s">
        <v>162</v>
      </c>
      <c r="D797" t="s">
        <v>212</v>
      </c>
      <c r="E797" t="s">
        <v>48</v>
      </c>
      <c r="F797" t="s">
        <v>47</v>
      </c>
      <c r="G797">
        <v>1</v>
      </c>
      <c r="H797">
        <v>19.100000000000001</v>
      </c>
      <c r="I797" t="s">
        <v>220</v>
      </c>
      <c r="J797" t="s">
        <v>114</v>
      </c>
      <c r="K797">
        <v>0</v>
      </c>
      <c r="L797">
        <v>1</v>
      </c>
      <c r="M797">
        <v>1</v>
      </c>
      <c r="N797">
        <v>0</v>
      </c>
      <c r="O797">
        <v>0</v>
      </c>
      <c r="P797">
        <v>0</v>
      </c>
      <c r="Q797" t="s">
        <v>83</v>
      </c>
      <c r="R797" t="s">
        <v>83</v>
      </c>
      <c r="S797" t="s">
        <v>83</v>
      </c>
      <c r="T797" t="str">
        <f>_xlfn.XLOOKUP(A797,MI_Match_Analysis!$A$2:$A$8,MI_Match_Analysis!$F$2:$F$8,"Not Found")</f>
        <v>Not Found</v>
      </c>
    </row>
    <row r="798" spans="1:20" hidden="1" x14ac:dyDescent="0.3">
      <c r="A798">
        <v>4</v>
      </c>
      <c r="B798" s="1">
        <v>46112</v>
      </c>
      <c r="C798" t="s">
        <v>162</v>
      </c>
      <c r="D798" t="s">
        <v>212</v>
      </c>
      <c r="E798" t="s">
        <v>48</v>
      </c>
      <c r="F798" t="s">
        <v>47</v>
      </c>
      <c r="G798">
        <v>1</v>
      </c>
      <c r="H798">
        <v>19.2</v>
      </c>
      <c r="I798" t="s">
        <v>220</v>
      </c>
      <c r="J798" t="s">
        <v>114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83</v>
      </c>
      <c r="R798" t="s">
        <v>83</v>
      </c>
      <c r="S798" t="s">
        <v>83</v>
      </c>
      <c r="T798" t="str">
        <f>_xlfn.XLOOKUP(A798,MI_Match_Analysis!$A$2:$A$8,MI_Match_Analysis!$F$2:$F$8,"Not Found")</f>
        <v>Not Found</v>
      </c>
    </row>
    <row r="799" spans="1:20" hidden="1" x14ac:dyDescent="0.3">
      <c r="A799">
        <v>4</v>
      </c>
      <c r="B799" s="1">
        <v>46112</v>
      </c>
      <c r="C799" t="s">
        <v>162</v>
      </c>
      <c r="D799" t="s">
        <v>212</v>
      </c>
      <c r="E799" t="s">
        <v>48</v>
      </c>
      <c r="F799" t="s">
        <v>47</v>
      </c>
      <c r="G799">
        <v>1</v>
      </c>
      <c r="H799">
        <v>19.3</v>
      </c>
      <c r="I799" t="s">
        <v>220</v>
      </c>
      <c r="J799" t="s">
        <v>114</v>
      </c>
      <c r="K799">
        <v>4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83</v>
      </c>
      <c r="R799" t="s">
        <v>83</v>
      </c>
      <c r="S799" t="s">
        <v>83</v>
      </c>
      <c r="T799" t="str">
        <f>_xlfn.XLOOKUP(A799,MI_Match_Analysis!$A$2:$A$8,MI_Match_Analysis!$F$2:$F$8,"Not Found")</f>
        <v>Not Found</v>
      </c>
    </row>
    <row r="800" spans="1:20" hidden="1" x14ac:dyDescent="0.3">
      <c r="A800">
        <v>4</v>
      </c>
      <c r="B800" s="1">
        <v>46112</v>
      </c>
      <c r="C800" t="s">
        <v>162</v>
      </c>
      <c r="D800" t="s">
        <v>212</v>
      </c>
      <c r="E800" t="s">
        <v>48</v>
      </c>
      <c r="F800" t="s">
        <v>47</v>
      </c>
      <c r="G800">
        <v>1</v>
      </c>
      <c r="H800">
        <v>19.399999999999999</v>
      </c>
      <c r="I800" t="s">
        <v>220</v>
      </c>
      <c r="J800" t="s">
        <v>114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83</v>
      </c>
      <c r="R800" t="s">
        <v>83</v>
      </c>
      <c r="S800" t="s">
        <v>83</v>
      </c>
      <c r="T800" t="str">
        <f>_xlfn.XLOOKUP(A800,MI_Match_Analysis!$A$2:$A$8,MI_Match_Analysis!$F$2:$F$8,"Not Found")</f>
        <v>Not Found</v>
      </c>
    </row>
    <row r="801" spans="1:20" hidden="1" x14ac:dyDescent="0.3">
      <c r="A801">
        <v>4</v>
      </c>
      <c r="B801" s="1">
        <v>46112</v>
      </c>
      <c r="C801" t="s">
        <v>162</v>
      </c>
      <c r="D801" t="s">
        <v>212</v>
      </c>
      <c r="E801" t="s">
        <v>48</v>
      </c>
      <c r="F801" t="s">
        <v>47</v>
      </c>
      <c r="G801">
        <v>1</v>
      </c>
      <c r="H801">
        <v>19.399999999999999</v>
      </c>
      <c r="I801" t="s">
        <v>86</v>
      </c>
      <c r="J801" t="s">
        <v>114</v>
      </c>
      <c r="K801">
        <v>0</v>
      </c>
      <c r="L801">
        <v>2</v>
      </c>
      <c r="M801">
        <v>1</v>
      </c>
      <c r="N801">
        <v>0</v>
      </c>
      <c r="O801">
        <v>0</v>
      </c>
      <c r="P801">
        <v>0</v>
      </c>
      <c r="Q801" t="s">
        <v>83</v>
      </c>
      <c r="R801" t="s">
        <v>83</v>
      </c>
      <c r="S801" t="s">
        <v>83</v>
      </c>
      <c r="T801" t="str">
        <f>_xlfn.XLOOKUP(A801,MI_Match_Analysis!$A$2:$A$8,MI_Match_Analysis!$F$2:$F$8,"Not Found")</f>
        <v>Not Found</v>
      </c>
    </row>
    <row r="802" spans="1:20" hidden="1" x14ac:dyDescent="0.3">
      <c r="A802">
        <v>4</v>
      </c>
      <c r="B802" s="1">
        <v>46112</v>
      </c>
      <c r="C802" t="s">
        <v>162</v>
      </c>
      <c r="D802" t="s">
        <v>212</v>
      </c>
      <c r="E802" t="s">
        <v>48</v>
      </c>
      <c r="F802" t="s">
        <v>47</v>
      </c>
      <c r="G802">
        <v>1</v>
      </c>
      <c r="H802">
        <v>19.399999999999999</v>
      </c>
      <c r="I802" t="s">
        <v>86</v>
      </c>
      <c r="J802" t="s">
        <v>114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 t="s">
        <v>83</v>
      </c>
      <c r="R802" t="s">
        <v>83</v>
      </c>
      <c r="S802" t="s">
        <v>83</v>
      </c>
      <c r="T802" t="str">
        <f>_xlfn.XLOOKUP(A802,MI_Match_Analysis!$A$2:$A$8,MI_Match_Analysis!$F$2:$F$8,"Not Found")</f>
        <v>Not Found</v>
      </c>
    </row>
    <row r="803" spans="1:20" hidden="1" x14ac:dyDescent="0.3">
      <c r="A803">
        <v>4</v>
      </c>
      <c r="B803" s="1">
        <v>46112</v>
      </c>
      <c r="C803" t="s">
        <v>162</v>
      </c>
      <c r="D803" t="s">
        <v>212</v>
      </c>
      <c r="E803" t="s">
        <v>48</v>
      </c>
      <c r="F803" t="s">
        <v>47</v>
      </c>
      <c r="G803">
        <v>1</v>
      </c>
      <c r="H803">
        <v>19.399999999999999</v>
      </c>
      <c r="I803" t="s">
        <v>220</v>
      </c>
      <c r="J803" t="s">
        <v>114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1</v>
      </c>
      <c r="Q803" t="s">
        <v>83</v>
      </c>
      <c r="R803" t="s">
        <v>83</v>
      </c>
      <c r="S803" t="s">
        <v>83</v>
      </c>
      <c r="T803" t="str">
        <f>_xlfn.XLOOKUP(A803,MI_Match_Analysis!$A$2:$A$8,MI_Match_Analysis!$F$2:$F$8,"Not Found")</f>
        <v>Not Found</v>
      </c>
    </row>
    <row r="804" spans="1:20" hidden="1" x14ac:dyDescent="0.3">
      <c r="A804">
        <v>4</v>
      </c>
      <c r="B804" s="1">
        <v>46112</v>
      </c>
      <c r="C804" t="s">
        <v>162</v>
      </c>
      <c r="D804" t="s">
        <v>212</v>
      </c>
      <c r="E804" t="s">
        <v>48</v>
      </c>
      <c r="F804" t="s">
        <v>47</v>
      </c>
      <c r="G804">
        <v>1</v>
      </c>
      <c r="H804">
        <v>19.5</v>
      </c>
      <c r="I804" t="s">
        <v>220</v>
      </c>
      <c r="J804" t="s">
        <v>114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</v>
      </c>
      <c r="R804" t="s">
        <v>83</v>
      </c>
      <c r="S804" t="s">
        <v>83</v>
      </c>
      <c r="T804" t="str">
        <f>_xlfn.XLOOKUP(A804,MI_Match_Analysis!$A$2:$A$8,MI_Match_Analysis!$F$2:$F$8,"Not Found")</f>
        <v>Not Found</v>
      </c>
    </row>
    <row r="805" spans="1:20" hidden="1" x14ac:dyDescent="0.3">
      <c r="A805">
        <v>4</v>
      </c>
      <c r="B805" s="1">
        <v>46112</v>
      </c>
      <c r="C805" t="s">
        <v>162</v>
      </c>
      <c r="D805" t="s">
        <v>212</v>
      </c>
      <c r="E805" t="s">
        <v>48</v>
      </c>
      <c r="F805" t="s">
        <v>47</v>
      </c>
      <c r="G805">
        <v>1</v>
      </c>
      <c r="H805">
        <v>19.600000000000001</v>
      </c>
      <c r="I805" t="s">
        <v>86</v>
      </c>
      <c r="J805" t="s">
        <v>114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83</v>
      </c>
      <c r="R805" t="s">
        <v>83</v>
      </c>
      <c r="S805" t="s">
        <v>83</v>
      </c>
      <c r="T805" t="str">
        <f>_xlfn.XLOOKUP(A805,MI_Match_Analysis!$A$2:$A$8,MI_Match_Analysis!$F$2:$F$8,"Not Found")</f>
        <v>Not Found</v>
      </c>
    </row>
    <row r="806" spans="1:20" hidden="1" x14ac:dyDescent="0.3">
      <c r="A806">
        <v>4</v>
      </c>
      <c r="B806" s="1">
        <v>46112</v>
      </c>
      <c r="C806" t="s">
        <v>162</v>
      </c>
      <c r="D806" t="s">
        <v>212</v>
      </c>
      <c r="E806" t="s">
        <v>48</v>
      </c>
      <c r="F806" t="s">
        <v>47</v>
      </c>
      <c r="G806">
        <v>1</v>
      </c>
      <c r="H806">
        <v>19.600000000000001</v>
      </c>
      <c r="I806" t="s">
        <v>86</v>
      </c>
      <c r="J806" t="s">
        <v>114</v>
      </c>
      <c r="K806">
        <v>0</v>
      </c>
      <c r="L806">
        <v>1</v>
      </c>
      <c r="M806">
        <v>1</v>
      </c>
      <c r="N806">
        <v>0</v>
      </c>
      <c r="O806">
        <v>0</v>
      </c>
      <c r="P806">
        <v>0</v>
      </c>
      <c r="Q806" t="s">
        <v>83</v>
      </c>
      <c r="R806" t="s">
        <v>83</v>
      </c>
      <c r="S806" t="s">
        <v>83</v>
      </c>
      <c r="T806" t="str">
        <f>_xlfn.XLOOKUP(A806,MI_Match_Analysis!$A$2:$A$8,MI_Match_Analysis!$F$2:$F$8,"Not Found")</f>
        <v>Not Found</v>
      </c>
    </row>
    <row r="807" spans="1:20" hidden="1" x14ac:dyDescent="0.3">
      <c r="A807">
        <v>4</v>
      </c>
      <c r="B807" s="1">
        <v>46112</v>
      </c>
      <c r="C807" t="s">
        <v>162</v>
      </c>
      <c r="D807" t="s">
        <v>212</v>
      </c>
      <c r="E807" t="s">
        <v>47</v>
      </c>
      <c r="F807" t="s">
        <v>48</v>
      </c>
      <c r="G807">
        <v>2</v>
      </c>
      <c r="H807">
        <v>0.1</v>
      </c>
      <c r="I807" t="s">
        <v>64</v>
      </c>
      <c r="J807" t="s">
        <v>221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83</v>
      </c>
      <c r="R807" t="s">
        <v>83</v>
      </c>
      <c r="S807" t="s">
        <v>83</v>
      </c>
      <c r="T807" t="str">
        <f>_xlfn.XLOOKUP(A807,MI_Match_Analysis!$A$2:$A$8,MI_Match_Analysis!$F$2:$F$8,"Not Found")</f>
        <v>Not Found</v>
      </c>
    </row>
    <row r="808" spans="1:20" hidden="1" x14ac:dyDescent="0.3">
      <c r="A808">
        <v>4</v>
      </c>
      <c r="B808" s="1">
        <v>46112</v>
      </c>
      <c r="C808" t="s">
        <v>162</v>
      </c>
      <c r="D808" t="s">
        <v>212</v>
      </c>
      <c r="E808" t="s">
        <v>47</v>
      </c>
      <c r="F808" t="s">
        <v>48</v>
      </c>
      <c r="G808">
        <v>2</v>
      </c>
      <c r="H808">
        <v>0.2</v>
      </c>
      <c r="I808" t="s">
        <v>64</v>
      </c>
      <c r="J808" t="s">
        <v>221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83</v>
      </c>
      <c r="R808" t="s">
        <v>83</v>
      </c>
      <c r="S808" t="s">
        <v>83</v>
      </c>
      <c r="T808" t="str">
        <f>_xlfn.XLOOKUP(A808,MI_Match_Analysis!$A$2:$A$8,MI_Match_Analysis!$F$2:$F$8,"Not Found")</f>
        <v>Not Found</v>
      </c>
    </row>
    <row r="809" spans="1:20" hidden="1" x14ac:dyDescent="0.3">
      <c r="A809">
        <v>4</v>
      </c>
      <c r="B809" s="1">
        <v>46112</v>
      </c>
      <c r="C809" t="s">
        <v>162</v>
      </c>
      <c r="D809" t="s">
        <v>212</v>
      </c>
      <c r="E809" t="s">
        <v>47</v>
      </c>
      <c r="F809" t="s">
        <v>48</v>
      </c>
      <c r="G809">
        <v>2</v>
      </c>
      <c r="H809">
        <v>0.3</v>
      </c>
      <c r="I809" t="s">
        <v>64</v>
      </c>
      <c r="J809" t="s">
        <v>221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83</v>
      </c>
      <c r="R809" t="s">
        <v>83</v>
      </c>
      <c r="S809" t="s">
        <v>83</v>
      </c>
      <c r="T809" t="str">
        <f>_xlfn.XLOOKUP(A809,MI_Match_Analysis!$A$2:$A$8,MI_Match_Analysis!$F$2:$F$8,"Not Found")</f>
        <v>Not Found</v>
      </c>
    </row>
    <row r="810" spans="1:20" hidden="1" x14ac:dyDescent="0.3">
      <c r="A810">
        <v>4</v>
      </c>
      <c r="B810" s="1">
        <v>46112</v>
      </c>
      <c r="C810" t="s">
        <v>162</v>
      </c>
      <c r="D810" t="s">
        <v>212</v>
      </c>
      <c r="E810" t="s">
        <v>47</v>
      </c>
      <c r="F810" t="s">
        <v>48</v>
      </c>
      <c r="G810">
        <v>2</v>
      </c>
      <c r="H810">
        <v>0.4</v>
      </c>
      <c r="I810" t="s">
        <v>64</v>
      </c>
      <c r="J810" t="s">
        <v>221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83</v>
      </c>
      <c r="R810" t="s">
        <v>83</v>
      </c>
      <c r="S810" t="s">
        <v>83</v>
      </c>
      <c r="T810" t="str">
        <f>_xlfn.XLOOKUP(A810,MI_Match_Analysis!$A$2:$A$8,MI_Match_Analysis!$F$2:$F$8,"Not Found")</f>
        <v>Not Found</v>
      </c>
    </row>
    <row r="811" spans="1:20" hidden="1" x14ac:dyDescent="0.3">
      <c r="A811">
        <v>4</v>
      </c>
      <c r="B811" s="1">
        <v>46112</v>
      </c>
      <c r="C811" t="s">
        <v>162</v>
      </c>
      <c r="D811" t="s">
        <v>212</v>
      </c>
      <c r="E811" t="s">
        <v>47</v>
      </c>
      <c r="F811" t="s">
        <v>48</v>
      </c>
      <c r="G811">
        <v>2</v>
      </c>
      <c r="H811">
        <v>0.5</v>
      </c>
      <c r="I811" t="s">
        <v>64</v>
      </c>
      <c r="J811" t="s">
        <v>221</v>
      </c>
      <c r="K811">
        <v>6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83</v>
      </c>
      <c r="R811" t="s">
        <v>83</v>
      </c>
      <c r="S811" t="s">
        <v>83</v>
      </c>
      <c r="T811" t="str">
        <f>_xlfn.XLOOKUP(A811,MI_Match_Analysis!$A$2:$A$8,MI_Match_Analysis!$F$2:$F$8,"Not Found")</f>
        <v>Not Found</v>
      </c>
    </row>
    <row r="812" spans="1:20" hidden="1" x14ac:dyDescent="0.3">
      <c r="A812">
        <v>4</v>
      </c>
      <c r="B812" s="1">
        <v>46112</v>
      </c>
      <c r="C812" t="s">
        <v>162</v>
      </c>
      <c r="D812" t="s">
        <v>212</v>
      </c>
      <c r="E812" t="s">
        <v>47</v>
      </c>
      <c r="F812" t="s">
        <v>48</v>
      </c>
      <c r="G812">
        <v>2</v>
      </c>
      <c r="H812">
        <v>0.6</v>
      </c>
      <c r="I812" t="s">
        <v>64</v>
      </c>
      <c r="J812" t="s">
        <v>221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83</v>
      </c>
      <c r="R812" t="s">
        <v>83</v>
      </c>
      <c r="S812" t="s">
        <v>83</v>
      </c>
      <c r="T812" t="str">
        <f>_xlfn.XLOOKUP(A812,MI_Match_Analysis!$A$2:$A$8,MI_Match_Analysis!$F$2:$F$8,"Not Found")</f>
        <v>Not Found</v>
      </c>
    </row>
    <row r="813" spans="1:20" hidden="1" x14ac:dyDescent="0.3">
      <c r="A813">
        <v>4</v>
      </c>
      <c r="B813" s="1">
        <v>46112</v>
      </c>
      <c r="C813" t="s">
        <v>162</v>
      </c>
      <c r="D813" t="s">
        <v>212</v>
      </c>
      <c r="E813" t="s">
        <v>47</v>
      </c>
      <c r="F813" t="s">
        <v>48</v>
      </c>
      <c r="G813">
        <v>2</v>
      </c>
      <c r="H813">
        <v>1.1000000000000001</v>
      </c>
      <c r="I813" t="s">
        <v>64</v>
      </c>
      <c r="J813" t="s">
        <v>117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83</v>
      </c>
      <c r="R813" t="s">
        <v>83</v>
      </c>
      <c r="S813" t="s">
        <v>83</v>
      </c>
      <c r="T813" t="str">
        <f>_xlfn.XLOOKUP(A813,MI_Match_Analysis!$A$2:$A$8,MI_Match_Analysis!$F$2:$F$8,"Not Found")</f>
        <v>Not Found</v>
      </c>
    </row>
    <row r="814" spans="1:20" hidden="1" x14ac:dyDescent="0.3">
      <c r="A814">
        <v>4</v>
      </c>
      <c r="B814" s="1">
        <v>46112</v>
      </c>
      <c r="C814" t="s">
        <v>162</v>
      </c>
      <c r="D814" t="s">
        <v>212</v>
      </c>
      <c r="E814" t="s">
        <v>47</v>
      </c>
      <c r="F814" t="s">
        <v>48</v>
      </c>
      <c r="G814">
        <v>2</v>
      </c>
      <c r="H814">
        <v>1.2</v>
      </c>
      <c r="I814" t="s">
        <v>64</v>
      </c>
      <c r="J814" t="s">
        <v>117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165</v>
      </c>
      <c r="R814" t="s">
        <v>64</v>
      </c>
      <c r="S814" t="s">
        <v>222</v>
      </c>
      <c r="T814" t="str">
        <f>_xlfn.XLOOKUP(A814,MI_Match_Analysis!$A$2:$A$8,MI_Match_Analysis!$F$2:$F$8,"Not Found")</f>
        <v>Not Found</v>
      </c>
    </row>
    <row r="815" spans="1:20" hidden="1" x14ac:dyDescent="0.3">
      <c r="A815">
        <v>4</v>
      </c>
      <c r="B815" s="1">
        <v>46112</v>
      </c>
      <c r="C815" t="s">
        <v>162</v>
      </c>
      <c r="D815" t="s">
        <v>212</v>
      </c>
      <c r="E815" t="s">
        <v>47</v>
      </c>
      <c r="F815" t="s">
        <v>48</v>
      </c>
      <c r="G815">
        <v>2</v>
      </c>
      <c r="H815">
        <v>1.3</v>
      </c>
      <c r="I815" t="s">
        <v>49</v>
      </c>
      <c r="J815" t="s">
        <v>117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83</v>
      </c>
      <c r="R815" t="s">
        <v>83</v>
      </c>
      <c r="S815" t="s">
        <v>83</v>
      </c>
      <c r="T815" t="str">
        <f>_xlfn.XLOOKUP(A815,MI_Match_Analysis!$A$2:$A$8,MI_Match_Analysis!$F$2:$F$8,"Not Found")</f>
        <v>Not Found</v>
      </c>
    </row>
    <row r="816" spans="1:20" hidden="1" x14ac:dyDescent="0.3">
      <c r="A816">
        <v>4</v>
      </c>
      <c r="B816" s="1">
        <v>46112</v>
      </c>
      <c r="C816" t="s">
        <v>162</v>
      </c>
      <c r="D816" t="s">
        <v>212</v>
      </c>
      <c r="E816" t="s">
        <v>47</v>
      </c>
      <c r="F816" t="s">
        <v>48</v>
      </c>
      <c r="G816">
        <v>2</v>
      </c>
      <c r="H816">
        <v>1.4</v>
      </c>
      <c r="I816" t="s">
        <v>49</v>
      </c>
      <c r="J816" t="s">
        <v>117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83</v>
      </c>
      <c r="R816" t="s">
        <v>83</v>
      </c>
      <c r="S816" t="s">
        <v>83</v>
      </c>
      <c r="T816" t="str">
        <f>_xlfn.XLOOKUP(A816,MI_Match_Analysis!$A$2:$A$8,MI_Match_Analysis!$F$2:$F$8,"Not Found")</f>
        <v>Not Found</v>
      </c>
    </row>
    <row r="817" spans="1:20" hidden="1" x14ac:dyDescent="0.3">
      <c r="A817">
        <v>4</v>
      </c>
      <c r="B817" s="1">
        <v>46112</v>
      </c>
      <c r="C817" t="s">
        <v>162</v>
      </c>
      <c r="D817" t="s">
        <v>212</v>
      </c>
      <c r="E817" t="s">
        <v>47</v>
      </c>
      <c r="F817" t="s">
        <v>48</v>
      </c>
      <c r="G817">
        <v>2</v>
      </c>
      <c r="H817">
        <v>1.5</v>
      </c>
      <c r="I817" t="s">
        <v>223</v>
      </c>
      <c r="J817" t="s">
        <v>117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83</v>
      </c>
      <c r="R817" t="s">
        <v>83</v>
      </c>
      <c r="S817" t="s">
        <v>83</v>
      </c>
      <c r="T817" t="str">
        <f>_xlfn.XLOOKUP(A817,MI_Match_Analysis!$A$2:$A$8,MI_Match_Analysis!$F$2:$F$8,"Not Found")</f>
        <v>Not Found</v>
      </c>
    </row>
    <row r="818" spans="1:20" hidden="1" x14ac:dyDescent="0.3">
      <c r="A818">
        <v>4</v>
      </c>
      <c r="B818" s="1">
        <v>46112</v>
      </c>
      <c r="C818" t="s">
        <v>162</v>
      </c>
      <c r="D818" t="s">
        <v>212</v>
      </c>
      <c r="E818" t="s">
        <v>47</v>
      </c>
      <c r="F818" t="s">
        <v>48</v>
      </c>
      <c r="G818">
        <v>2</v>
      </c>
      <c r="H818">
        <v>1.6</v>
      </c>
      <c r="I818" t="s">
        <v>49</v>
      </c>
      <c r="J818" t="s">
        <v>117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83</v>
      </c>
      <c r="R818" t="s">
        <v>83</v>
      </c>
      <c r="S818" t="s">
        <v>83</v>
      </c>
      <c r="T818" t="str">
        <f>_xlfn.XLOOKUP(A818,MI_Match_Analysis!$A$2:$A$8,MI_Match_Analysis!$F$2:$F$8,"Not Found")</f>
        <v>Not Found</v>
      </c>
    </row>
    <row r="819" spans="1:20" hidden="1" x14ac:dyDescent="0.3">
      <c r="A819">
        <v>4</v>
      </c>
      <c r="B819" s="1">
        <v>46112</v>
      </c>
      <c r="C819" t="s">
        <v>162</v>
      </c>
      <c r="D819" t="s">
        <v>212</v>
      </c>
      <c r="E819" t="s">
        <v>47</v>
      </c>
      <c r="F819" t="s">
        <v>48</v>
      </c>
      <c r="G819">
        <v>2</v>
      </c>
      <c r="H819">
        <v>2.1</v>
      </c>
      <c r="I819" t="s">
        <v>49</v>
      </c>
      <c r="J819" t="s">
        <v>221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83</v>
      </c>
      <c r="R819" t="s">
        <v>83</v>
      </c>
      <c r="S819" t="s">
        <v>83</v>
      </c>
      <c r="T819" t="str">
        <f>_xlfn.XLOOKUP(A819,MI_Match_Analysis!$A$2:$A$8,MI_Match_Analysis!$F$2:$F$8,"Not Found")</f>
        <v>Not Found</v>
      </c>
    </row>
    <row r="820" spans="1:20" hidden="1" x14ac:dyDescent="0.3">
      <c r="A820">
        <v>4</v>
      </c>
      <c r="B820" s="1">
        <v>46112</v>
      </c>
      <c r="C820" t="s">
        <v>162</v>
      </c>
      <c r="D820" t="s">
        <v>212</v>
      </c>
      <c r="E820" t="s">
        <v>47</v>
      </c>
      <c r="F820" t="s">
        <v>48</v>
      </c>
      <c r="G820">
        <v>2</v>
      </c>
      <c r="H820">
        <v>2.2000000000000002</v>
      </c>
      <c r="I820" t="s">
        <v>49</v>
      </c>
      <c r="J820" t="s">
        <v>221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83</v>
      </c>
      <c r="R820" t="s">
        <v>83</v>
      </c>
      <c r="S820" t="s">
        <v>83</v>
      </c>
      <c r="T820" t="str">
        <f>_xlfn.XLOOKUP(A820,MI_Match_Analysis!$A$2:$A$8,MI_Match_Analysis!$F$2:$F$8,"Not Found")</f>
        <v>Not Found</v>
      </c>
    </row>
    <row r="821" spans="1:20" hidden="1" x14ac:dyDescent="0.3">
      <c r="A821">
        <v>4</v>
      </c>
      <c r="B821" s="1">
        <v>46112</v>
      </c>
      <c r="C821" t="s">
        <v>162</v>
      </c>
      <c r="D821" t="s">
        <v>212</v>
      </c>
      <c r="E821" t="s">
        <v>47</v>
      </c>
      <c r="F821" t="s">
        <v>48</v>
      </c>
      <c r="G821">
        <v>2</v>
      </c>
      <c r="H821">
        <v>2.2999999999999998</v>
      </c>
      <c r="I821" t="s">
        <v>223</v>
      </c>
      <c r="J821" t="s">
        <v>221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83</v>
      </c>
      <c r="R821" t="s">
        <v>83</v>
      </c>
      <c r="S821" t="s">
        <v>83</v>
      </c>
      <c r="T821" t="str">
        <f>_xlfn.XLOOKUP(A821,MI_Match_Analysis!$A$2:$A$8,MI_Match_Analysis!$F$2:$F$8,"Not Found")</f>
        <v>Not Found</v>
      </c>
    </row>
    <row r="822" spans="1:20" hidden="1" x14ac:dyDescent="0.3">
      <c r="A822">
        <v>4</v>
      </c>
      <c r="B822" s="1">
        <v>46112</v>
      </c>
      <c r="C822" t="s">
        <v>162</v>
      </c>
      <c r="D822" t="s">
        <v>212</v>
      </c>
      <c r="E822" t="s">
        <v>47</v>
      </c>
      <c r="F822" t="s">
        <v>48</v>
      </c>
      <c r="G822">
        <v>2</v>
      </c>
      <c r="H822">
        <v>2.4</v>
      </c>
      <c r="I822" t="s">
        <v>223</v>
      </c>
      <c r="J822" t="s">
        <v>221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83</v>
      </c>
      <c r="R822" t="s">
        <v>83</v>
      </c>
      <c r="S822" t="s">
        <v>83</v>
      </c>
      <c r="T822" t="str">
        <f>_xlfn.XLOOKUP(A822,MI_Match_Analysis!$A$2:$A$8,MI_Match_Analysis!$F$2:$F$8,"Not Found")</f>
        <v>Not Found</v>
      </c>
    </row>
    <row r="823" spans="1:20" hidden="1" x14ac:dyDescent="0.3">
      <c r="A823">
        <v>4</v>
      </c>
      <c r="B823" s="1">
        <v>46112</v>
      </c>
      <c r="C823" t="s">
        <v>162</v>
      </c>
      <c r="D823" t="s">
        <v>212</v>
      </c>
      <c r="E823" t="s">
        <v>47</v>
      </c>
      <c r="F823" t="s">
        <v>48</v>
      </c>
      <c r="G823">
        <v>2</v>
      </c>
      <c r="H823">
        <v>2.5</v>
      </c>
      <c r="I823" t="s">
        <v>49</v>
      </c>
      <c r="J823" t="s">
        <v>221</v>
      </c>
      <c r="K823">
        <v>2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83</v>
      </c>
      <c r="R823" t="s">
        <v>83</v>
      </c>
      <c r="S823" t="s">
        <v>83</v>
      </c>
      <c r="T823" t="str">
        <f>_xlfn.XLOOKUP(A823,MI_Match_Analysis!$A$2:$A$8,MI_Match_Analysis!$F$2:$F$8,"Not Found")</f>
        <v>Not Found</v>
      </c>
    </row>
    <row r="824" spans="1:20" hidden="1" x14ac:dyDescent="0.3">
      <c r="A824">
        <v>4</v>
      </c>
      <c r="B824" s="1">
        <v>46112</v>
      </c>
      <c r="C824" t="s">
        <v>162</v>
      </c>
      <c r="D824" t="s">
        <v>212</v>
      </c>
      <c r="E824" t="s">
        <v>47</v>
      </c>
      <c r="F824" t="s">
        <v>48</v>
      </c>
      <c r="G824">
        <v>2</v>
      </c>
      <c r="H824">
        <v>2.6</v>
      </c>
      <c r="I824" t="s">
        <v>49</v>
      </c>
      <c r="J824" t="s">
        <v>221</v>
      </c>
      <c r="K824">
        <v>4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83</v>
      </c>
      <c r="R824" t="s">
        <v>83</v>
      </c>
      <c r="S824" t="s">
        <v>83</v>
      </c>
      <c r="T824" t="str">
        <f>_xlfn.XLOOKUP(A824,MI_Match_Analysis!$A$2:$A$8,MI_Match_Analysis!$F$2:$F$8,"Not Found")</f>
        <v>Not Found</v>
      </c>
    </row>
    <row r="825" spans="1:20" hidden="1" x14ac:dyDescent="0.3">
      <c r="A825">
        <v>4</v>
      </c>
      <c r="B825" s="1">
        <v>46112</v>
      </c>
      <c r="C825" t="s">
        <v>162</v>
      </c>
      <c r="D825" t="s">
        <v>212</v>
      </c>
      <c r="E825" t="s">
        <v>47</v>
      </c>
      <c r="F825" t="s">
        <v>48</v>
      </c>
      <c r="G825">
        <v>2</v>
      </c>
      <c r="H825">
        <v>3.1</v>
      </c>
      <c r="I825" t="s">
        <v>223</v>
      </c>
      <c r="J825" t="s">
        <v>117</v>
      </c>
      <c r="K825">
        <v>6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83</v>
      </c>
      <c r="R825" t="s">
        <v>83</v>
      </c>
      <c r="S825" t="s">
        <v>83</v>
      </c>
      <c r="T825" t="str">
        <f>_xlfn.XLOOKUP(A825,MI_Match_Analysis!$A$2:$A$8,MI_Match_Analysis!$F$2:$F$8,"Not Found")</f>
        <v>Not Found</v>
      </c>
    </row>
    <row r="826" spans="1:20" hidden="1" x14ac:dyDescent="0.3">
      <c r="A826">
        <v>4</v>
      </c>
      <c r="B826" s="1">
        <v>46112</v>
      </c>
      <c r="C826" t="s">
        <v>162</v>
      </c>
      <c r="D826" t="s">
        <v>212</v>
      </c>
      <c r="E826" t="s">
        <v>47</v>
      </c>
      <c r="F826" t="s">
        <v>48</v>
      </c>
      <c r="G826">
        <v>2</v>
      </c>
      <c r="H826">
        <v>3.2</v>
      </c>
      <c r="I826" t="s">
        <v>223</v>
      </c>
      <c r="J826" t="s">
        <v>117</v>
      </c>
      <c r="K826">
        <v>6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83</v>
      </c>
      <c r="R826" t="s">
        <v>83</v>
      </c>
      <c r="S826" t="s">
        <v>83</v>
      </c>
      <c r="T826" t="str">
        <f>_xlfn.XLOOKUP(A826,MI_Match_Analysis!$A$2:$A$8,MI_Match_Analysis!$F$2:$F$8,"Not Found")</f>
        <v>Not Found</v>
      </c>
    </row>
    <row r="827" spans="1:20" hidden="1" x14ac:dyDescent="0.3">
      <c r="A827">
        <v>4</v>
      </c>
      <c r="B827" s="1">
        <v>46112</v>
      </c>
      <c r="C827" t="s">
        <v>162</v>
      </c>
      <c r="D827" t="s">
        <v>212</v>
      </c>
      <c r="E827" t="s">
        <v>47</v>
      </c>
      <c r="F827" t="s">
        <v>48</v>
      </c>
      <c r="G827">
        <v>2</v>
      </c>
      <c r="H827">
        <v>3.3</v>
      </c>
      <c r="I827" t="s">
        <v>223</v>
      </c>
      <c r="J827" t="s">
        <v>117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83</v>
      </c>
      <c r="R827" t="s">
        <v>83</v>
      </c>
      <c r="S827" t="s">
        <v>83</v>
      </c>
      <c r="T827" t="str">
        <f>_xlfn.XLOOKUP(A827,MI_Match_Analysis!$A$2:$A$8,MI_Match_Analysis!$F$2:$F$8,"Not Found")</f>
        <v>Not Found</v>
      </c>
    </row>
    <row r="828" spans="1:20" hidden="1" x14ac:dyDescent="0.3">
      <c r="A828">
        <v>4</v>
      </c>
      <c r="B828" s="1">
        <v>46112</v>
      </c>
      <c r="C828" t="s">
        <v>162</v>
      </c>
      <c r="D828" t="s">
        <v>212</v>
      </c>
      <c r="E828" t="s">
        <v>47</v>
      </c>
      <c r="F828" t="s">
        <v>48</v>
      </c>
      <c r="G828">
        <v>2</v>
      </c>
      <c r="H828">
        <v>3.4</v>
      </c>
      <c r="I828" t="s">
        <v>223</v>
      </c>
      <c r="J828" t="s">
        <v>117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83</v>
      </c>
      <c r="R828" t="s">
        <v>83</v>
      </c>
      <c r="S828" t="s">
        <v>83</v>
      </c>
      <c r="T828" t="str">
        <f>_xlfn.XLOOKUP(A828,MI_Match_Analysis!$A$2:$A$8,MI_Match_Analysis!$F$2:$F$8,"Not Found")</f>
        <v>Not Found</v>
      </c>
    </row>
    <row r="829" spans="1:20" hidden="1" x14ac:dyDescent="0.3">
      <c r="A829">
        <v>4</v>
      </c>
      <c r="B829" s="1">
        <v>46112</v>
      </c>
      <c r="C829" t="s">
        <v>162</v>
      </c>
      <c r="D829" t="s">
        <v>212</v>
      </c>
      <c r="E829" t="s">
        <v>47</v>
      </c>
      <c r="F829" t="s">
        <v>48</v>
      </c>
      <c r="G829">
        <v>2</v>
      </c>
      <c r="H829">
        <v>3.5</v>
      </c>
      <c r="I829" t="s">
        <v>49</v>
      </c>
      <c r="J829" t="s">
        <v>117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83</v>
      </c>
      <c r="R829" t="s">
        <v>83</v>
      </c>
      <c r="S829" t="s">
        <v>83</v>
      </c>
      <c r="T829" t="str">
        <f>_xlfn.XLOOKUP(A829,MI_Match_Analysis!$A$2:$A$8,MI_Match_Analysis!$F$2:$F$8,"Not Found")</f>
        <v>Not Found</v>
      </c>
    </row>
    <row r="830" spans="1:20" hidden="1" x14ac:dyDescent="0.3">
      <c r="A830">
        <v>4</v>
      </c>
      <c r="B830" s="1">
        <v>46112</v>
      </c>
      <c r="C830" t="s">
        <v>162</v>
      </c>
      <c r="D830" t="s">
        <v>212</v>
      </c>
      <c r="E830" t="s">
        <v>47</v>
      </c>
      <c r="F830" t="s">
        <v>48</v>
      </c>
      <c r="G830">
        <v>2</v>
      </c>
      <c r="H830">
        <v>3.6</v>
      </c>
      <c r="I830" t="s">
        <v>49</v>
      </c>
      <c r="J830" t="s">
        <v>117</v>
      </c>
      <c r="K830">
        <v>6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83</v>
      </c>
      <c r="R830" t="s">
        <v>83</v>
      </c>
      <c r="S830" t="s">
        <v>83</v>
      </c>
      <c r="T830" t="str">
        <f>_xlfn.XLOOKUP(A830,MI_Match_Analysis!$A$2:$A$8,MI_Match_Analysis!$F$2:$F$8,"Not Found")</f>
        <v>Not Found</v>
      </c>
    </row>
    <row r="831" spans="1:20" hidden="1" x14ac:dyDescent="0.3">
      <c r="A831">
        <v>4</v>
      </c>
      <c r="B831" s="1">
        <v>46112</v>
      </c>
      <c r="C831" t="s">
        <v>162</v>
      </c>
      <c r="D831" t="s">
        <v>212</v>
      </c>
      <c r="E831" t="s">
        <v>47</v>
      </c>
      <c r="F831" t="s">
        <v>48</v>
      </c>
      <c r="G831">
        <v>2</v>
      </c>
      <c r="H831">
        <v>4.0999999999999996</v>
      </c>
      <c r="I831" t="s">
        <v>223</v>
      </c>
      <c r="J831" t="s">
        <v>222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83</v>
      </c>
      <c r="R831" t="s">
        <v>83</v>
      </c>
      <c r="S831" t="s">
        <v>83</v>
      </c>
      <c r="T831" t="str">
        <f>_xlfn.XLOOKUP(A831,MI_Match_Analysis!$A$2:$A$8,MI_Match_Analysis!$F$2:$F$8,"Not Found")</f>
        <v>Not Found</v>
      </c>
    </row>
    <row r="832" spans="1:20" hidden="1" x14ac:dyDescent="0.3">
      <c r="A832">
        <v>4</v>
      </c>
      <c r="B832" s="1">
        <v>46112</v>
      </c>
      <c r="C832" t="s">
        <v>162</v>
      </c>
      <c r="D832" t="s">
        <v>212</v>
      </c>
      <c r="E832" t="s">
        <v>47</v>
      </c>
      <c r="F832" t="s">
        <v>48</v>
      </c>
      <c r="G832">
        <v>2</v>
      </c>
      <c r="H832">
        <v>4.2</v>
      </c>
      <c r="I832" t="s">
        <v>49</v>
      </c>
      <c r="J832" t="s">
        <v>222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83</v>
      </c>
      <c r="R832" t="s">
        <v>83</v>
      </c>
      <c r="S832" t="s">
        <v>83</v>
      </c>
      <c r="T832" t="str">
        <f>_xlfn.XLOOKUP(A832,MI_Match_Analysis!$A$2:$A$8,MI_Match_Analysis!$F$2:$F$8,"Not Found")</f>
        <v>Not Found</v>
      </c>
    </row>
    <row r="833" spans="1:20" hidden="1" x14ac:dyDescent="0.3">
      <c r="A833">
        <v>4</v>
      </c>
      <c r="B833" s="1">
        <v>46112</v>
      </c>
      <c r="C833" t="s">
        <v>162</v>
      </c>
      <c r="D833" t="s">
        <v>212</v>
      </c>
      <c r="E833" t="s">
        <v>47</v>
      </c>
      <c r="F833" t="s">
        <v>48</v>
      </c>
      <c r="G833">
        <v>2</v>
      </c>
      <c r="H833">
        <v>4.3</v>
      </c>
      <c r="I833" t="s">
        <v>49</v>
      </c>
      <c r="J833" t="s">
        <v>222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83</v>
      </c>
      <c r="R833" t="s">
        <v>83</v>
      </c>
      <c r="S833" t="s">
        <v>83</v>
      </c>
      <c r="T833" t="str">
        <f>_xlfn.XLOOKUP(A833,MI_Match_Analysis!$A$2:$A$8,MI_Match_Analysis!$F$2:$F$8,"Not Found")</f>
        <v>Not Found</v>
      </c>
    </row>
    <row r="834" spans="1:20" hidden="1" x14ac:dyDescent="0.3">
      <c r="A834">
        <v>4</v>
      </c>
      <c r="B834" s="1">
        <v>46112</v>
      </c>
      <c r="C834" t="s">
        <v>162</v>
      </c>
      <c r="D834" t="s">
        <v>212</v>
      </c>
      <c r="E834" t="s">
        <v>47</v>
      </c>
      <c r="F834" t="s">
        <v>48</v>
      </c>
      <c r="G834">
        <v>2</v>
      </c>
      <c r="H834">
        <v>4.4000000000000004</v>
      </c>
      <c r="I834" t="s">
        <v>49</v>
      </c>
      <c r="J834" t="s">
        <v>222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0</v>
      </c>
      <c r="Q834" t="s">
        <v>83</v>
      </c>
      <c r="R834" t="s">
        <v>83</v>
      </c>
      <c r="S834" t="s">
        <v>83</v>
      </c>
      <c r="T834" t="str">
        <f>_xlfn.XLOOKUP(A834,MI_Match_Analysis!$A$2:$A$8,MI_Match_Analysis!$F$2:$F$8,"Not Found")</f>
        <v>Not Found</v>
      </c>
    </row>
    <row r="835" spans="1:20" hidden="1" x14ac:dyDescent="0.3">
      <c r="A835">
        <v>4</v>
      </c>
      <c r="B835" s="1">
        <v>46112</v>
      </c>
      <c r="C835" t="s">
        <v>162</v>
      </c>
      <c r="D835" t="s">
        <v>212</v>
      </c>
      <c r="E835" t="s">
        <v>47</v>
      </c>
      <c r="F835" t="s">
        <v>48</v>
      </c>
      <c r="G835">
        <v>2</v>
      </c>
      <c r="H835">
        <v>4.4000000000000004</v>
      </c>
      <c r="I835" t="s">
        <v>49</v>
      </c>
      <c r="J835" t="s">
        <v>222</v>
      </c>
      <c r="K835">
        <v>6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83</v>
      </c>
      <c r="R835" t="s">
        <v>83</v>
      </c>
      <c r="S835" t="s">
        <v>83</v>
      </c>
      <c r="T835" t="str">
        <f>_xlfn.XLOOKUP(A835,MI_Match_Analysis!$A$2:$A$8,MI_Match_Analysis!$F$2:$F$8,"Not Found")</f>
        <v>Not Found</v>
      </c>
    </row>
    <row r="836" spans="1:20" hidden="1" x14ac:dyDescent="0.3">
      <c r="A836">
        <v>4</v>
      </c>
      <c r="B836" s="1">
        <v>46112</v>
      </c>
      <c r="C836" t="s">
        <v>162</v>
      </c>
      <c r="D836" t="s">
        <v>212</v>
      </c>
      <c r="E836" t="s">
        <v>47</v>
      </c>
      <c r="F836" t="s">
        <v>48</v>
      </c>
      <c r="G836">
        <v>2</v>
      </c>
      <c r="H836">
        <v>4.5</v>
      </c>
      <c r="I836" t="s">
        <v>49</v>
      </c>
      <c r="J836" t="s">
        <v>222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83</v>
      </c>
      <c r="R836" t="s">
        <v>83</v>
      </c>
      <c r="S836" t="s">
        <v>83</v>
      </c>
      <c r="T836" t="str">
        <f>_xlfn.XLOOKUP(A836,MI_Match_Analysis!$A$2:$A$8,MI_Match_Analysis!$F$2:$F$8,"Not Found")</f>
        <v>Not Found</v>
      </c>
    </row>
    <row r="837" spans="1:20" hidden="1" x14ac:dyDescent="0.3">
      <c r="A837">
        <v>4</v>
      </c>
      <c r="B837" s="1">
        <v>46112</v>
      </c>
      <c r="C837" t="s">
        <v>162</v>
      </c>
      <c r="D837" t="s">
        <v>212</v>
      </c>
      <c r="E837" t="s">
        <v>47</v>
      </c>
      <c r="F837" t="s">
        <v>48</v>
      </c>
      <c r="G837">
        <v>2</v>
      </c>
      <c r="H837">
        <v>4.5999999999999996</v>
      </c>
      <c r="I837" t="s">
        <v>223</v>
      </c>
      <c r="J837" t="s">
        <v>222</v>
      </c>
      <c r="K837">
        <v>4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83</v>
      </c>
      <c r="R837" t="s">
        <v>83</v>
      </c>
      <c r="S837" t="s">
        <v>83</v>
      </c>
      <c r="T837" t="str">
        <f>_xlfn.XLOOKUP(A837,MI_Match_Analysis!$A$2:$A$8,MI_Match_Analysis!$F$2:$F$8,"Not Found")</f>
        <v>Not Found</v>
      </c>
    </row>
    <row r="838" spans="1:20" hidden="1" x14ac:dyDescent="0.3">
      <c r="A838">
        <v>4</v>
      </c>
      <c r="B838" s="1">
        <v>46112</v>
      </c>
      <c r="C838" t="s">
        <v>162</v>
      </c>
      <c r="D838" t="s">
        <v>212</v>
      </c>
      <c r="E838" t="s">
        <v>47</v>
      </c>
      <c r="F838" t="s">
        <v>48</v>
      </c>
      <c r="G838">
        <v>2</v>
      </c>
      <c r="H838">
        <v>5.0999999999999996</v>
      </c>
      <c r="I838" t="s">
        <v>49</v>
      </c>
      <c r="J838" t="s">
        <v>86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83</v>
      </c>
      <c r="R838" t="s">
        <v>83</v>
      </c>
      <c r="S838" t="s">
        <v>83</v>
      </c>
      <c r="T838" t="str">
        <f>_xlfn.XLOOKUP(A838,MI_Match_Analysis!$A$2:$A$8,MI_Match_Analysis!$F$2:$F$8,"Not Found")</f>
        <v>Not Found</v>
      </c>
    </row>
    <row r="839" spans="1:20" hidden="1" x14ac:dyDescent="0.3">
      <c r="A839">
        <v>4</v>
      </c>
      <c r="B839" s="1">
        <v>46112</v>
      </c>
      <c r="C839" t="s">
        <v>162</v>
      </c>
      <c r="D839" t="s">
        <v>212</v>
      </c>
      <c r="E839" t="s">
        <v>47</v>
      </c>
      <c r="F839" t="s">
        <v>48</v>
      </c>
      <c r="G839">
        <v>2</v>
      </c>
      <c r="H839">
        <v>5.2</v>
      </c>
      <c r="I839" t="s">
        <v>49</v>
      </c>
      <c r="J839" t="s">
        <v>86</v>
      </c>
      <c r="K839">
        <v>4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83</v>
      </c>
      <c r="R839" t="s">
        <v>83</v>
      </c>
      <c r="S839" t="s">
        <v>83</v>
      </c>
      <c r="T839" t="str">
        <f>_xlfn.XLOOKUP(A839,MI_Match_Analysis!$A$2:$A$8,MI_Match_Analysis!$F$2:$F$8,"Not Found")</f>
        <v>Not Found</v>
      </c>
    </row>
    <row r="840" spans="1:20" hidden="1" x14ac:dyDescent="0.3">
      <c r="A840">
        <v>4</v>
      </c>
      <c r="B840" s="1">
        <v>46112</v>
      </c>
      <c r="C840" t="s">
        <v>162</v>
      </c>
      <c r="D840" t="s">
        <v>212</v>
      </c>
      <c r="E840" t="s">
        <v>47</v>
      </c>
      <c r="F840" t="s">
        <v>48</v>
      </c>
      <c r="G840">
        <v>2</v>
      </c>
      <c r="H840">
        <v>5.3</v>
      </c>
      <c r="I840" t="s">
        <v>49</v>
      </c>
      <c r="J840" t="s">
        <v>86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83</v>
      </c>
      <c r="R840" t="s">
        <v>83</v>
      </c>
      <c r="S840" t="s">
        <v>83</v>
      </c>
      <c r="T840" t="str">
        <f>_xlfn.XLOOKUP(A840,MI_Match_Analysis!$A$2:$A$8,MI_Match_Analysis!$F$2:$F$8,"Not Found")</f>
        <v>Not Found</v>
      </c>
    </row>
    <row r="841" spans="1:20" hidden="1" x14ac:dyDescent="0.3">
      <c r="A841">
        <v>4</v>
      </c>
      <c r="B841" s="1">
        <v>46112</v>
      </c>
      <c r="C841" t="s">
        <v>162</v>
      </c>
      <c r="D841" t="s">
        <v>212</v>
      </c>
      <c r="E841" t="s">
        <v>47</v>
      </c>
      <c r="F841" t="s">
        <v>48</v>
      </c>
      <c r="G841">
        <v>2</v>
      </c>
      <c r="H841">
        <v>5.4</v>
      </c>
      <c r="I841" t="s">
        <v>223</v>
      </c>
      <c r="J841" t="s">
        <v>86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83</v>
      </c>
      <c r="R841" t="s">
        <v>83</v>
      </c>
      <c r="S841" t="s">
        <v>83</v>
      </c>
      <c r="T841" t="str">
        <f>_xlfn.XLOOKUP(A841,MI_Match_Analysis!$A$2:$A$8,MI_Match_Analysis!$F$2:$F$8,"Not Found")</f>
        <v>Not Found</v>
      </c>
    </row>
    <row r="842" spans="1:20" hidden="1" x14ac:dyDescent="0.3">
      <c r="A842">
        <v>4</v>
      </c>
      <c r="B842" s="1">
        <v>46112</v>
      </c>
      <c r="C842" t="s">
        <v>162</v>
      </c>
      <c r="D842" t="s">
        <v>212</v>
      </c>
      <c r="E842" t="s">
        <v>47</v>
      </c>
      <c r="F842" t="s">
        <v>48</v>
      </c>
      <c r="G842">
        <v>2</v>
      </c>
      <c r="H842">
        <v>5.5</v>
      </c>
      <c r="I842" t="s">
        <v>223</v>
      </c>
      <c r="J842" t="s">
        <v>86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83</v>
      </c>
      <c r="R842" t="s">
        <v>83</v>
      </c>
      <c r="S842" t="s">
        <v>83</v>
      </c>
      <c r="T842" t="str">
        <f>_xlfn.XLOOKUP(A842,MI_Match_Analysis!$A$2:$A$8,MI_Match_Analysis!$F$2:$F$8,"Not Found")</f>
        <v>Not Found</v>
      </c>
    </row>
    <row r="843" spans="1:20" hidden="1" x14ac:dyDescent="0.3">
      <c r="A843">
        <v>4</v>
      </c>
      <c r="B843" s="1">
        <v>46112</v>
      </c>
      <c r="C843" t="s">
        <v>162</v>
      </c>
      <c r="D843" t="s">
        <v>212</v>
      </c>
      <c r="E843" t="s">
        <v>47</v>
      </c>
      <c r="F843" t="s">
        <v>48</v>
      </c>
      <c r="G843">
        <v>2</v>
      </c>
      <c r="H843">
        <v>5.6</v>
      </c>
      <c r="I843" t="s">
        <v>223</v>
      </c>
      <c r="J843" t="s">
        <v>86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83</v>
      </c>
      <c r="R843" t="s">
        <v>83</v>
      </c>
      <c r="S843" t="s">
        <v>83</v>
      </c>
      <c r="T843" t="str">
        <f>_xlfn.XLOOKUP(A843,MI_Match_Analysis!$A$2:$A$8,MI_Match_Analysis!$F$2:$F$8,"Not Found")</f>
        <v>Not Found</v>
      </c>
    </row>
    <row r="844" spans="1:20" hidden="1" x14ac:dyDescent="0.3">
      <c r="A844">
        <v>4</v>
      </c>
      <c r="B844" s="1">
        <v>46112</v>
      </c>
      <c r="C844" t="s">
        <v>162</v>
      </c>
      <c r="D844" t="s">
        <v>212</v>
      </c>
      <c r="E844" t="s">
        <v>47</v>
      </c>
      <c r="F844" t="s">
        <v>48</v>
      </c>
      <c r="G844">
        <v>2</v>
      </c>
      <c r="H844">
        <v>6.1</v>
      </c>
      <c r="I844" t="s">
        <v>49</v>
      </c>
      <c r="J844" t="s">
        <v>218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83</v>
      </c>
      <c r="R844" t="s">
        <v>83</v>
      </c>
      <c r="S844" t="s">
        <v>83</v>
      </c>
      <c r="T844" t="str">
        <f>_xlfn.XLOOKUP(A844,MI_Match_Analysis!$A$2:$A$8,MI_Match_Analysis!$F$2:$F$8,"Not Found")</f>
        <v>Not Found</v>
      </c>
    </row>
    <row r="845" spans="1:20" hidden="1" x14ac:dyDescent="0.3">
      <c r="A845">
        <v>4</v>
      </c>
      <c r="B845" s="1">
        <v>46112</v>
      </c>
      <c r="C845" t="s">
        <v>162</v>
      </c>
      <c r="D845" t="s">
        <v>212</v>
      </c>
      <c r="E845" t="s">
        <v>47</v>
      </c>
      <c r="F845" t="s">
        <v>48</v>
      </c>
      <c r="G845">
        <v>2</v>
      </c>
      <c r="H845">
        <v>6.2</v>
      </c>
      <c r="I845" t="s">
        <v>223</v>
      </c>
      <c r="J845" t="s">
        <v>218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83</v>
      </c>
      <c r="R845" t="s">
        <v>83</v>
      </c>
      <c r="S845" t="s">
        <v>83</v>
      </c>
      <c r="T845" t="str">
        <f>_xlfn.XLOOKUP(A845,MI_Match_Analysis!$A$2:$A$8,MI_Match_Analysis!$F$2:$F$8,"Not Found")</f>
        <v>Not Found</v>
      </c>
    </row>
    <row r="846" spans="1:20" hidden="1" x14ac:dyDescent="0.3">
      <c r="A846">
        <v>4</v>
      </c>
      <c r="B846" s="1">
        <v>46112</v>
      </c>
      <c r="C846" t="s">
        <v>162</v>
      </c>
      <c r="D846" t="s">
        <v>212</v>
      </c>
      <c r="E846" t="s">
        <v>47</v>
      </c>
      <c r="F846" t="s">
        <v>48</v>
      </c>
      <c r="G846">
        <v>2</v>
      </c>
      <c r="H846">
        <v>6.3</v>
      </c>
      <c r="I846" t="s">
        <v>223</v>
      </c>
      <c r="J846" t="s">
        <v>218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83</v>
      </c>
      <c r="R846" t="s">
        <v>83</v>
      </c>
      <c r="S846" t="s">
        <v>83</v>
      </c>
      <c r="T846" t="str">
        <f>_xlfn.XLOOKUP(A846,MI_Match_Analysis!$A$2:$A$8,MI_Match_Analysis!$F$2:$F$8,"Not Found")</f>
        <v>Not Found</v>
      </c>
    </row>
    <row r="847" spans="1:20" hidden="1" x14ac:dyDescent="0.3">
      <c r="A847">
        <v>4</v>
      </c>
      <c r="B847" s="1">
        <v>46112</v>
      </c>
      <c r="C847" t="s">
        <v>162</v>
      </c>
      <c r="D847" t="s">
        <v>212</v>
      </c>
      <c r="E847" t="s">
        <v>47</v>
      </c>
      <c r="F847" t="s">
        <v>48</v>
      </c>
      <c r="G847">
        <v>2</v>
      </c>
      <c r="H847">
        <v>6.4</v>
      </c>
      <c r="I847" t="s">
        <v>49</v>
      </c>
      <c r="J847" t="s">
        <v>218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83</v>
      </c>
      <c r="R847" t="s">
        <v>83</v>
      </c>
      <c r="S847" t="s">
        <v>83</v>
      </c>
      <c r="T847" t="str">
        <f>_xlfn.XLOOKUP(A847,MI_Match_Analysis!$A$2:$A$8,MI_Match_Analysis!$F$2:$F$8,"Not Found")</f>
        <v>Not Found</v>
      </c>
    </row>
    <row r="848" spans="1:20" hidden="1" x14ac:dyDescent="0.3">
      <c r="A848">
        <v>4</v>
      </c>
      <c r="B848" s="1">
        <v>46112</v>
      </c>
      <c r="C848" t="s">
        <v>162</v>
      </c>
      <c r="D848" t="s">
        <v>212</v>
      </c>
      <c r="E848" t="s">
        <v>47</v>
      </c>
      <c r="F848" t="s">
        <v>48</v>
      </c>
      <c r="G848">
        <v>2</v>
      </c>
      <c r="H848">
        <v>6.5</v>
      </c>
      <c r="I848" t="s">
        <v>223</v>
      </c>
      <c r="J848" t="s">
        <v>218</v>
      </c>
      <c r="K848">
        <v>6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83</v>
      </c>
      <c r="R848" t="s">
        <v>83</v>
      </c>
      <c r="S848" t="s">
        <v>83</v>
      </c>
      <c r="T848" t="str">
        <f>_xlfn.XLOOKUP(A848,MI_Match_Analysis!$A$2:$A$8,MI_Match_Analysis!$F$2:$F$8,"Not Found")</f>
        <v>Not Found</v>
      </c>
    </row>
    <row r="849" spans="1:20" hidden="1" x14ac:dyDescent="0.3">
      <c r="A849">
        <v>4</v>
      </c>
      <c r="B849" s="1">
        <v>46112</v>
      </c>
      <c r="C849" t="s">
        <v>162</v>
      </c>
      <c r="D849" t="s">
        <v>212</v>
      </c>
      <c r="E849" t="s">
        <v>47</v>
      </c>
      <c r="F849" t="s">
        <v>48</v>
      </c>
      <c r="G849">
        <v>2</v>
      </c>
      <c r="H849">
        <v>6.6</v>
      </c>
      <c r="I849" t="s">
        <v>223</v>
      </c>
      <c r="J849" t="s">
        <v>218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83</v>
      </c>
      <c r="R849" t="s">
        <v>83</v>
      </c>
      <c r="S849" t="s">
        <v>83</v>
      </c>
      <c r="T849" t="str">
        <f>_xlfn.XLOOKUP(A849,MI_Match_Analysis!$A$2:$A$8,MI_Match_Analysis!$F$2:$F$8,"Not Found")</f>
        <v>Not Found</v>
      </c>
    </row>
    <row r="850" spans="1:20" hidden="1" x14ac:dyDescent="0.3">
      <c r="A850">
        <v>4</v>
      </c>
      <c r="B850" s="1">
        <v>46112</v>
      </c>
      <c r="C850" t="s">
        <v>162</v>
      </c>
      <c r="D850" t="s">
        <v>212</v>
      </c>
      <c r="E850" t="s">
        <v>47</v>
      </c>
      <c r="F850" t="s">
        <v>48</v>
      </c>
      <c r="G850">
        <v>2</v>
      </c>
      <c r="H850">
        <v>7.1</v>
      </c>
      <c r="I850" t="s">
        <v>49</v>
      </c>
      <c r="J850" t="s">
        <v>86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83</v>
      </c>
      <c r="R850" t="s">
        <v>83</v>
      </c>
      <c r="S850" t="s">
        <v>83</v>
      </c>
      <c r="T850" t="str">
        <f>_xlfn.XLOOKUP(A850,MI_Match_Analysis!$A$2:$A$8,MI_Match_Analysis!$F$2:$F$8,"Not Found")</f>
        <v>Not Found</v>
      </c>
    </row>
    <row r="851" spans="1:20" hidden="1" x14ac:dyDescent="0.3">
      <c r="A851">
        <v>4</v>
      </c>
      <c r="B851" s="1">
        <v>46112</v>
      </c>
      <c r="C851" t="s">
        <v>162</v>
      </c>
      <c r="D851" t="s">
        <v>212</v>
      </c>
      <c r="E851" t="s">
        <v>47</v>
      </c>
      <c r="F851" t="s">
        <v>48</v>
      </c>
      <c r="G851">
        <v>2</v>
      </c>
      <c r="H851">
        <v>7.2</v>
      </c>
      <c r="I851" t="s">
        <v>49</v>
      </c>
      <c r="J851" t="s">
        <v>86</v>
      </c>
      <c r="K851">
        <v>6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83</v>
      </c>
      <c r="R851" t="s">
        <v>83</v>
      </c>
      <c r="S851" t="s">
        <v>83</v>
      </c>
      <c r="T851" t="str">
        <f>_xlfn.XLOOKUP(A851,MI_Match_Analysis!$A$2:$A$8,MI_Match_Analysis!$F$2:$F$8,"Not Found")</f>
        <v>Not Found</v>
      </c>
    </row>
    <row r="852" spans="1:20" hidden="1" x14ac:dyDescent="0.3">
      <c r="A852">
        <v>4</v>
      </c>
      <c r="B852" s="1">
        <v>46112</v>
      </c>
      <c r="C852" t="s">
        <v>162</v>
      </c>
      <c r="D852" t="s">
        <v>212</v>
      </c>
      <c r="E852" t="s">
        <v>47</v>
      </c>
      <c r="F852" t="s">
        <v>48</v>
      </c>
      <c r="G852">
        <v>2</v>
      </c>
      <c r="H852">
        <v>7.3</v>
      </c>
      <c r="I852" t="s">
        <v>49</v>
      </c>
      <c r="J852" t="s">
        <v>86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83</v>
      </c>
      <c r="R852" t="s">
        <v>83</v>
      </c>
      <c r="S852" t="s">
        <v>83</v>
      </c>
      <c r="T852" t="str">
        <f>_xlfn.XLOOKUP(A852,MI_Match_Analysis!$A$2:$A$8,MI_Match_Analysis!$F$2:$F$8,"Not Found")</f>
        <v>Not Found</v>
      </c>
    </row>
    <row r="853" spans="1:20" hidden="1" x14ac:dyDescent="0.3">
      <c r="A853">
        <v>4</v>
      </c>
      <c r="B853" s="1">
        <v>46112</v>
      </c>
      <c r="C853" t="s">
        <v>162</v>
      </c>
      <c r="D853" t="s">
        <v>212</v>
      </c>
      <c r="E853" t="s">
        <v>47</v>
      </c>
      <c r="F853" t="s">
        <v>48</v>
      </c>
      <c r="G853">
        <v>2</v>
      </c>
      <c r="H853">
        <v>7.4</v>
      </c>
      <c r="I853" t="s">
        <v>223</v>
      </c>
      <c r="J853" t="s">
        <v>86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83</v>
      </c>
      <c r="R853" t="s">
        <v>83</v>
      </c>
      <c r="S853" t="s">
        <v>83</v>
      </c>
      <c r="T853" t="str">
        <f>_xlfn.XLOOKUP(A853,MI_Match_Analysis!$A$2:$A$8,MI_Match_Analysis!$F$2:$F$8,"Not Found")</f>
        <v>Not Found</v>
      </c>
    </row>
    <row r="854" spans="1:20" hidden="1" x14ac:dyDescent="0.3">
      <c r="A854">
        <v>4</v>
      </c>
      <c r="B854" s="1">
        <v>46112</v>
      </c>
      <c r="C854" t="s">
        <v>162</v>
      </c>
      <c r="D854" t="s">
        <v>212</v>
      </c>
      <c r="E854" t="s">
        <v>47</v>
      </c>
      <c r="F854" t="s">
        <v>48</v>
      </c>
      <c r="G854">
        <v>2</v>
      </c>
      <c r="H854">
        <v>7.5</v>
      </c>
      <c r="I854" t="s">
        <v>223</v>
      </c>
      <c r="J854" t="s">
        <v>86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83</v>
      </c>
      <c r="R854" t="s">
        <v>83</v>
      </c>
      <c r="S854" t="s">
        <v>83</v>
      </c>
      <c r="T854" t="str">
        <f>_xlfn.XLOOKUP(A854,MI_Match_Analysis!$A$2:$A$8,MI_Match_Analysis!$F$2:$F$8,"Not Found")</f>
        <v>Not Found</v>
      </c>
    </row>
    <row r="855" spans="1:20" hidden="1" x14ac:dyDescent="0.3">
      <c r="A855">
        <v>4</v>
      </c>
      <c r="B855" s="1">
        <v>46112</v>
      </c>
      <c r="C855" t="s">
        <v>162</v>
      </c>
      <c r="D855" t="s">
        <v>212</v>
      </c>
      <c r="E855" t="s">
        <v>47</v>
      </c>
      <c r="F855" t="s">
        <v>48</v>
      </c>
      <c r="G855">
        <v>2</v>
      </c>
      <c r="H855">
        <v>7.6</v>
      </c>
      <c r="I855" t="s">
        <v>223</v>
      </c>
      <c r="J855" t="s">
        <v>86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83</v>
      </c>
      <c r="R855" t="s">
        <v>83</v>
      </c>
      <c r="S855" t="s">
        <v>83</v>
      </c>
      <c r="T855" t="str">
        <f>_xlfn.XLOOKUP(A855,MI_Match_Analysis!$A$2:$A$8,MI_Match_Analysis!$F$2:$F$8,"Not Found")</f>
        <v>Not Found</v>
      </c>
    </row>
    <row r="856" spans="1:20" hidden="1" x14ac:dyDescent="0.3">
      <c r="A856">
        <v>4</v>
      </c>
      <c r="B856" s="1">
        <v>46112</v>
      </c>
      <c r="C856" t="s">
        <v>162</v>
      </c>
      <c r="D856" t="s">
        <v>212</v>
      </c>
      <c r="E856" t="s">
        <v>47</v>
      </c>
      <c r="F856" t="s">
        <v>48</v>
      </c>
      <c r="G856">
        <v>2</v>
      </c>
      <c r="H856">
        <v>8.1</v>
      </c>
      <c r="I856" t="s">
        <v>223</v>
      </c>
      <c r="J856" t="s">
        <v>218</v>
      </c>
      <c r="K856">
        <v>6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83</v>
      </c>
      <c r="R856" t="s">
        <v>83</v>
      </c>
      <c r="S856" t="s">
        <v>83</v>
      </c>
      <c r="T856" t="str">
        <f>_xlfn.XLOOKUP(A856,MI_Match_Analysis!$A$2:$A$8,MI_Match_Analysis!$F$2:$F$8,"Not Found")</f>
        <v>Not Found</v>
      </c>
    </row>
    <row r="857" spans="1:20" hidden="1" x14ac:dyDescent="0.3">
      <c r="A857">
        <v>4</v>
      </c>
      <c r="B857" s="1">
        <v>46112</v>
      </c>
      <c r="C857" t="s">
        <v>162</v>
      </c>
      <c r="D857" t="s">
        <v>212</v>
      </c>
      <c r="E857" t="s">
        <v>47</v>
      </c>
      <c r="F857" t="s">
        <v>48</v>
      </c>
      <c r="G857">
        <v>2</v>
      </c>
      <c r="H857">
        <v>8.1999999999999993</v>
      </c>
      <c r="I857" t="s">
        <v>223</v>
      </c>
      <c r="J857" t="s">
        <v>218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83</v>
      </c>
      <c r="R857" t="s">
        <v>83</v>
      </c>
      <c r="S857" t="s">
        <v>83</v>
      </c>
      <c r="T857" t="str">
        <f>_xlfn.XLOOKUP(A857,MI_Match_Analysis!$A$2:$A$8,MI_Match_Analysis!$F$2:$F$8,"Not Found")</f>
        <v>Not Found</v>
      </c>
    </row>
    <row r="858" spans="1:20" hidden="1" x14ac:dyDescent="0.3">
      <c r="A858">
        <v>4</v>
      </c>
      <c r="B858" s="1">
        <v>46112</v>
      </c>
      <c r="C858" t="s">
        <v>162</v>
      </c>
      <c r="D858" t="s">
        <v>212</v>
      </c>
      <c r="E858" t="s">
        <v>47</v>
      </c>
      <c r="F858" t="s">
        <v>48</v>
      </c>
      <c r="G858">
        <v>2</v>
      </c>
      <c r="H858">
        <v>8.3000000000000007</v>
      </c>
      <c r="I858" t="s">
        <v>49</v>
      </c>
      <c r="J858" t="s">
        <v>218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83</v>
      </c>
      <c r="R858" t="s">
        <v>83</v>
      </c>
      <c r="S858" t="s">
        <v>83</v>
      </c>
      <c r="T858" t="str">
        <f>_xlfn.XLOOKUP(A858,MI_Match_Analysis!$A$2:$A$8,MI_Match_Analysis!$F$2:$F$8,"Not Found")</f>
        <v>Not Found</v>
      </c>
    </row>
    <row r="859" spans="1:20" hidden="1" x14ac:dyDescent="0.3">
      <c r="A859">
        <v>4</v>
      </c>
      <c r="B859" s="1">
        <v>46112</v>
      </c>
      <c r="C859" t="s">
        <v>162</v>
      </c>
      <c r="D859" t="s">
        <v>212</v>
      </c>
      <c r="E859" t="s">
        <v>47</v>
      </c>
      <c r="F859" t="s">
        <v>48</v>
      </c>
      <c r="G859">
        <v>2</v>
      </c>
      <c r="H859">
        <v>8.4</v>
      </c>
      <c r="I859" t="s">
        <v>49</v>
      </c>
      <c r="J859" t="s">
        <v>218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83</v>
      </c>
      <c r="R859" t="s">
        <v>83</v>
      </c>
      <c r="S859" t="s">
        <v>83</v>
      </c>
      <c r="T859" t="str">
        <f>_xlfn.XLOOKUP(A859,MI_Match_Analysis!$A$2:$A$8,MI_Match_Analysis!$F$2:$F$8,"Not Found")</f>
        <v>Not Found</v>
      </c>
    </row>
    <row r="860" spans="1:20" hidden="1" x14ac:dyDescent="0.3">
      <c r="A860">
        <v>4</v>
      </c>
      <c r="B860" s="1">
        <v>46112</v>
      </c>
      <c r="C860" t="s">
        <v>162</v>
      </c>
      <c r="D860" t="s">
        <v>212</v>
      </c>
      <c r="E860" t="s">
        <v>47</v>
      </c>
      <c r="F860" t="s">
        <v>48</v>
      </c>
      <c r="G860">
        <v>2</v>
      </c>
      <c r="H860">
        <v>8.5</v>
      </c>
      <c r="I860" t="s">
        <v>223</v>
      </c>
      <c r="J860" t="s">
        <v>218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83</v>
      </c>
      <c r="R860" t="s">
        <v>83</v>
      </c>
      <c r="S860" t="s">
        <v>83</v>
      </c>
      <c r="T860" t="str">
        <f>_xlfn.XLOOKUP(A860,MI_Match_Analysis!$A$2:$A$8,MI_Match_Analysis!$F$2:$F$8,"Not Found")</f>
        <v>Not Found</v>
      </c>
    </row>
    <row r="861" spans="1:20" hidden="1" x14ac:dyDescent="0.3">
      <c r="A861">
        <v>4</v>
      </c>
      <c r="B861" s="1">
        <v>46112</v>
      </c>
      <c r="C861" t="s">
        <v>162</v>
      </c>
      <c r="D861" t="s">
        <v>212</v>
      </c>
      <c r="E861" t="s">
        <v>47</v>
      </c>
      <c r="F861" t="s">
        <v>48</v>
      </c>
      <c r="G861">
        <v>2</v>
      </c>
      <c r="H861">
        <v>8.6</v>
      </c>
      <c r="I861" t="s">
        <v>49</v>
      </c>
      <c r="J861" t="s">
        <v>218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83</v>
      </c>
      <c r="R861" t="s">
        <v>83</v>
      </c>
      <c r="S861" t="s">
        <v>83</v>
      </c>
      <c r="T861" t="str">
        <f>_xlfn.XLOOKUP(A861,MI_Match_Analysis!$A$2:$A$8,MI_Match_Analysis!$F$2:$F$8,"Not Found")</f>
        <v>Not Found</v>
      </c>
    </row>
    <row r="862" spans="1:20" hidden="1" x14ac:dyDescent="0.3">
      <c r="A862">
        <v>4</v>
      </c>
      <c r="B862" s="1">
        <v>46112</v>
      </c>
      <c r="C862" t="s">
        <v>162</v>
      </c>
      <c r="D862" t="s">
        <v>212</v>
      </c>
      <c r="E862" t="s">
        <v>47</v>
      </c>
      <c r="F862" t="s">
        <v>48</v>
      </c>
      <c r="G862">
        <v>2</v>
      </c>
      <c r="H862">
        <v>9.1</v>
      </c>
      <c r="I862" t="s">
        <v>223</v>
      </c>
      <c r="J862" t="s">
        <v>86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83</v>
      </c>
      <c r="R862" t="s">
        <v>83</v>
      </c>
      <c r="S862" t="s">
        <v>83</v>
      </c>
      <c r="T862" t="str">
        <f>_xlfn.XLOOKUP(A862,MI_Match_Analysis!$A$2:$A$8,MI_Match_Analysis!$F$2:$F$8,"Not Found")</f>
        <v>Not Found</v>
      </c>
    </row>
    <row r="863" spans="1:20" hidden="1" x14ac:dyDescent="0.3">
      <c r="A863">
        <v>4</v>
      </c>
      <c r="B863" s="1">
        <v>46112</v>
      </c>
      <c r="C863" t="s">
        <v>162</v>
      </c>
      <c r="D863" t="s">
        <v>212</v>
      </c>
      <c r="E863" t="s">
        <v>47</v>
      </c>
      <c r="F863" t="s">
        <v>48</v>
      </c>
      <c r="G863">
        <v>2</v>
      </c>
      <c r="H863">
        <v>9.1999999999999993</v>
      </c>
      <c r="I863" t="s">
        <v>49</v>
      </c>
      <c r="J863" t="s">
        <v>86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83</v>
      </c>
      <c r="R863" t="s">
        <v>83</v>
      </c>
      <c r="S863" t="s">
        <v>83</v>
      </c>
      <c r="T863" t="str">
        <f>_xlfn.XLOOKUP(A863,MI_Match_Analysis!$A$2:$A$8,MI_Match_Analysis!$F$2:$F$8,"Not Found")</f>
        <v>Not Found</v>
      </c>
    </row>
    <row r="864" spans="1:20" hidden="1" x14ac:dyDescent="0.3">
      <c r="A864">
        <v>4</v>
      </c>
      <c r="B864" s="1">
        <v>46112</v>
      </c>
      <c r="C864" t="s">
        <v>162</v>
      </c>
      <c r="D864" t="s">
        <v>212</v>
      </c>
      <c r="E864" t="s">
        <v>47</v>
      </c>
      <c r="F864" t="s">
        <v>48</v>
      </c>
      <c r="G864">
        <v>2</v>
      </c>
      <c r="H864">
        <v>9.3000000000000007</v>
      </c>
      <c r="I864" t="s">
        <v>223</v>
      </c>
      <c r="J864" t="s">
        <v>86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165</v>
      </c>
      <c r="R864" t="s">
        <v>223</v>
      </c>
      <c r="S864" t="s">
        <v>50</v>
      </c>
      <c r="T864" t="str">
        <f>_xlfn.XLOOKUP(A864,MI_Match_Analysis!$A$2:$A$8,MI_Match_Analysis!$F$2:$F$8,"Not Found")</f>
        <v>Not Found</v>
      </c>
    </row>
    <row r="865" spans="1:20" hidden="1" x14ac:dyDescent="0.3">
      <c r="A865">
        <v>4</v>
      </c>
      <c r="B865" s="1">
        <v>46112</v>
      </c>
      <c r="C865" t="s">
        <v>162</v>
      </c>
      <c r="D865" t="s">
        <v>212</v>
      </c>
      <c r="E865" t="s">
        <v>47</v>
      </c>
      <c r="F865" t="s">
        <v>48</v>
      </c>
      <c r="G865">
        <v>2</v>
      </c>
      <c r="H865">
        <v>9.4</v>
      </c>
      <c r="I865" t="s">
        <v>94</v>
      </c>
      <c r="J865" t="s">
        <v>86</v>
      </c>
      <c r="K865">
        <v>2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83</v>
      </c>
      <c r="R865" t="s">
        <v>83</v>
      </c>
      <c r="S865" t="s">
        <v>83</v>
      </c>
      <c r="T865" t="str">
        <f>_xlfn.XLOOKUP(A865,MI_Match_Analysis!$A$2:$A$8,MI_Match_Analysis!$F$2:$F$8,"Not Found")</f>
        <v>Not Found</v>
      </c>
    </row>
    <row r="866" spans="1:20" hidden="1" x14ac:dyDescent="0.3">
      <c r="A866">
        <v>4</v>
      </c>
      <c r="B866" s="1">
        <v>46112</v>
      </c>
      <c r="C866" t="s">
        <v>162</v>
      </c>
      <c r="D866" t="s">
        <v>212</v>
      </c>
      <c r="E866" t="s">
        <v>47</v>
      </c>
      <c r="F866" t="s">
        <v>48</v>
      </c>
      <c r="G866">
        <v>2</v>
      </c>
      <c r="H866">
        <v>9.5</v>
      </c>
      <c r="I866" t="s">
        <v>94</v>
      </c>
      <c r="J866" t="s">
        <v>86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83</v>
      </c>
      <c r="R866" t="s">
        <v>83</v>
      </c>
      <c r="S866" t="s">
        <v>83</v>
      </c>
      <c r="T866" t="str">
        <f>_xlfn.XLOOKUP(A866,MI_Match_Analysis!$A$2:$A$8,MI_Match_Analysis!$F$2:$F$8,"Not Found")</f>
        <v>Not Found</v>
      </c>
    </row>
    <row r="867" spans="1:20" hidden="1" x14ac:dyDescent="0.3">
      <c r="A867">
        <v>4</v>
      </c>
      <c r="B867" s="1">
        <v>46112</v>
      </c>
      <c r="C867" t="s">
        <v>162</v>
      </c>
      <c r="D867" t="s">
        <v>212</v>
      </c>
      <c r="E867" t="s">
        <v>47</v>
      </c>
      <c r="F867" t="s">
        <v>48</v>
      </c>
      <c r="G867">
        <v>2</v>
      </c>
      <c r="H867">
        <v>9.6</v>
      </c>
      <c r="I867" t="s">
        <v>49</v>
      </c>
      <c r="J867" t="s">
        <v>86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83</v>
      </c>
      <c r="R867" t="s">
        <v>83</v>
      </c>
      <c r="S867" t="s">
        <v>83</v>
      </c>
      <c r="T867" t="str">
        <f>_xlfn.XLOOKUP(A867,MI_Match_Analysis!$A$2:$A$8,MI_Match_Analysis!$F$2:$F$8,"Not Found")</f>
        <v>Not Found</v>
      </c>
    </row>
    <row r="868" spans="1:20" hidden="1" x14ac:dyDescent="0.3">
      <c r="A868">
        <v>4</v>
      </c>
      <c r="B868" s="1">
        <v>46112</v>
      </c>
      <c r="C868" t="s">
        <v>162</v>
      </c>
      <c r="D868" t="s">
        <v>212</v>
      </c>
      <c r="E868" t="s">
        <v>47</v>
      </c>
      <c r="F868" t="s">
        <v>48</v>
      </c>
      <c r="G868">
        <v>2</v>
      </c>
      <c r="H868">
        <v>10.1</v>
      </c>
      <c r="I868" t="s">
        <v>94</v>
      </c>
      <c r="J868" t="s">
        <v>222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83</v>
      </c>
      <c r="R868" t="s">
        <v>83</v>
      </c>
      <c r="S868" t="s">
        <v>83</v>
      </c>
      <c r="T868" t="str">
        <f>_xlfn.XLOOKUP(A868,MI_Match_Analysis!$A$2:$A$8,MI_Match_Analysis!$F$2:$F$8,"Not Found")</f>
        <v>Not Found</v>
      </c>
    </row>
    <row r="869" spans="1:20" hidden="1" x14ac:dyDescent="0.3">
      <c r="A869">
        <v>4</v>
      </c>
      <c r="B869" s="1">
        <v>46112</v>
      </c>
      <c r="C869" t="s">
        <v>162</v>
      </c>
      <c r="D869" t="s">
        <v>212</v>
      </c>
      <c r="E869" t="s">
        <v>47</v>
      </c>
      <c r="F869" t="s">
        <v>48</v>
      </c>
      <c r="G869">
        <v>2</v>
      </c>
      <c r="H869">
        <v>10.199999999999999</v>
      </c>
      <c r="I869" t="s">
        <v>94</v>
      </c>
      <c r="J869" t="s">
        <v>222</v>
      </c>
      <c r="K869">
        <v>6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83</v>
      </c>
      <c r="R869" t="s">
        <v>83</v>
      </c>
      <c r="S869" t="s">
        <v>83</v>
      </c>
      <c r="T869" t="str">
        <f>_xlfn.XLOOKUP(A869,MI_Match_Analysis!$A$2:$A$8,MI_Match_Analysis!$F$2:$F$8,"Not Found")</f>
        <v>Not Found</v>
      </c>
    </row>
    <row r="870" spans="1:20" hidden="1" x14ac:dyDescent="0.3">
      <c r="A870">
        <v>4</v>
      </c>
      <c r="B870" s="1">
        <v>46112</v>
      </c>
      <c r="C870" t="s">
        <v>162</v>
      </c>
      <c r="D870" t="s">
        <v>212</v>
      </c>
      <c r="E870" t="s">
        <v>47</v>
      </c>
      <c r="F870" t="s">
        <v>48</v>
      </c>
      <c r="G870">
        <v>2</v>
      </c>
      <c r="H870">
        <v>10.3</v>
      </c>
      <c r="I870" t="s">
        <v>94</v>
      </c>
      <c r="J870" t="s">
        <v>222</v>
      </c>
      <c r="K870">
        <v>6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83</v>
      </c>
      <c r="R870" t="s">
        <v>83</v>
      </c>
      <c r="S870" t="s">
        <v>83</v>
      </c>
      <c r="T870" t="str">
        <f>_xlfn.XLOOKUP(A870,MI_Match_Analysis!$A$2:$A$8,MI_Match_Analysis!$F$2:$F$8,"Not Found")</f>
        <v>Not Found</v>
      </c>
    </row>
    <row r="871" spans="1:20" hidden="1" x14ac:dyDescent="0.3">
      <c r="A871">
        <v>4</v>
      </c>
      <c r="B871" s="1">
        <v>46112</v>
      </c>
      <c r="C871" t="s">
        <v>162</v>
      </c>
      <c r="D871" t="s">
        <v>212</v>
      </c>
      <c r="E871" t="s">
        <v>47</v>
      </c>
      <c r="F871" t="s">
        <v>48</v>
      </c>
      <c r="G871">
        <v>2</v>
      </c>
      <c r="H871">
        <v>10.4</v>
      </c>
      <c r="I871" t="s">
        <v>94</v>
      </c>
      <c r="J871" t="s">
        <v>222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83</v>
      </c>
      <c r="R871" t="s">
        <v>83</v>
      </c>
      <c r="S871" t="s">
        <v>83</v>
      </c>
      <c r="T871" t="str">
        <f>_xlfn.XLOOKUP(A871,MI_Match_Analysis!$A$2:$A$8,MI_Match_Analysis!$F$2:$F$8,"Not Found")</f>
        <v>Not Found</v>
      </c>
    </row>
    <row r="872" spans="1:20" hidden="1" x14ac:dyDescent="0.3">
      <c r="A872">
        <v>4</v>
      </c>
      <c r="B872" s="1">
        <v>46112</v>
      </c>
      <c r="C872" t="s">
        <v>162</v>
      </c>
      <c r="D872" t="s">
        <v>212</v>
      </c>
      <c r="E872" t="s">
        <v>47</v>
      </c>
      <c r="F872" t="s">
        <v>48</v>
      </c>
      <c r="G872">
        <v>2</v>
      </c>
      <c r="H872">
        <v>10.5</v>
      </c>
      <c r="I872" t="s">
        <v>94</v>
      </c>
      <c r="J872" t="s">
        <v>222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83</v>
      </c>
      <c r="R872" t="s">
        <v>83</v>
      </c>
      <c r="S872" t="s">
        <v>83</v>
      </c>
      <c r="T872" t="str">
        <f>_xlfn.XLOOKUP(A872,MI_Match_Analysis!$A$2:$A$8,MI_Match_Analysis!$F$2:$F$8,"Not Found")</f>
        <v>Not Found</v>
      </c>
    </row>
    <row r="873" spans="1:20" hidden="1" x14ac:dyDescent="0.3">
      <c r="A873">
        <v>4</v>
      </c>
      <c r="B873" s="1">
        <v>46112</v>
      </c>
      <c r="C873" t="s">
        <v>162</v>
      </c>
      <c r="D873" t="s">
        <v>212</v>
      </c>
      <c r="E873" t="s">
        <v>47</v>
      </c>
      <c r="F873" t="s">
        <v>48</v>
      </c>
      <c r="G873">
        <v>2</v>
      </c>
      <c r="H873">
        <v>10.6</v>
      </c>
      <c r="I873" t="s">
        <v>94</v>
      </c>
      <c r="J873" t="s">
        <v>222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83</v>
      </c>
      <c r="R873" t="s">
        <v>83</v>
      </c>
      <c r="S873" t="s">
        <v>83</v>
      </c>
      <c r="T873" t="str">
        <f>_xlfn.XLOOKUP(A873,MI_Match_Analysis!$A$2:$A$8,MI_Match_Analysis!$F$2:$F$8,"Not Found")</f>
        <v>Not Found</v>
      </c>
    </row>
    <row r="874" spans="1:20" hidden="1" x14ac:dyDescent="0.3">
      <c r="A874">
        <v>4</v>
      </c>
      <c r="B874" s="1">
        <v>46112</v>
      </c>
      <c r="C874" t="s">
        <v>162</v>
      </c>
      <c r="D874" t="s">
        <v>212</v>
      </c>
      <c r="E874" t="s">
        <v>47</v>
      </c>
      <c r="F874" t="s">
        <v>48</v>
      </c>
      <c r="G874">
        <v>2</v>
      </c>
      <c r="H874">
        <v>11.1</v>
      </c>
      <c r="I874" t="s">
        <v>94</v>
      </c>
      <c r="J874" t="s">
        <v>86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83</v>
      </c>
      <c r="R874" t="s">
        <v>83</v>
      </c>
      <c r="S874" t="s">
        <v>83</v>
      </c>
      <c r="T874" t="str">
        <f>_xlfn.XLOOKUP(A874,MI_Match_Analysis!$A$2:$A$8,MI_Match_Analysis!$F$2:$F$8,"Not Found")</f>
        <v>Not Found</v>
      </c>
    </row>
    <row r="875" spans="1:20" hidden="1" x14ac:dyDescent="0.3">
      <c r="A875">
        <v>4</v>
      </c>
      <c r="B875" s="1">
        <v>46112</v>
      </c>
      <c r="C875" t="s">
        <v>162</v>
      </c>
      <c r="D875" t="s">
        <v>212</v>
      </c>
      <c r="E875" t="s">
        <v>47</v>
      </c>
      <c r="F875" t="s">
        <v>48</v>
      </c>
      <c r="G875">
        <v>2</v>
      </c>
      <c r="H875">
        <v>11.2</v>
      </c>
      <c r="I875" t="s">
        <v>49</v>
      </c>
      <c r="J875" t="s">
        <v>86</v>
      </c>
      <c r="K875">
        <v>6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83</v>
      </c>
      <c r="R875" t="s">
        <v>83</v>
      </c>
      <c r="S875" t="s">
        <v>83</v>
      </c>
      <c r="T875" t="str">
        <f>_xlfn.XLOOKUP(A875,MI_Match_Analysis!$A$2:$A$8,MI_Match_Analysis!$F$2:$F$8,"Not Found")</f>
        <v>Not Found</v>
      </c>
    </row>
    <row r="876" spans="1:20" hidden="1" x14ac:dyDescent="0.3">
      <c r="A876">
        <v>4</v>
      </c>
      <c r="B876" s="1">
        <v>46112</v>
      </c>
      <c r="C876" t="s">
        <v>162</v>
      </c>
      <c r="D876" t="s">
        <v>212</v>
      </c>
      <c r="E876" t="s">
        <v>47</v>
      </c>
      <c r="F876" t="s">
        <v>48</v>
      </c>
      <c r="G876">
        <v>2</v>
      </c>
      <c r="H876">
        <v>11.3</v>
      </c>
      <c r="I876" t="s">
        <v>49</v>
      </c>
      <c r="J876" t="s">
        <v>86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83</v>
      </c>
      <c r="R876" t="s">
        <v>83</v>
      </c>
      <c r="S876" t="s">
        <v>83</v>
      </c>
      <c r="T876" t="str">
        <f>_xlfn.XLOOKUP(A876,MI_Match_Analysis!$A$2:$A$8,MI_Match_Analysis!$F$2:$F$8,"Not Found")</f>
        <v>Not Found</v>
      </c>
    </row>
    <row r="877" spans="1:20" hidden="1" x14ac:dyDescent="0.3">
      <c r="A877">
        <v>4</v>
      </c>
      <c r="B877" s="1">
        <v>46112</v>
      </c>
      <c r="C877" t="s">
        <v>162</v>
      </c>
      <c r="D877" t="s">
        <v>212</v>
      </c>
      <c r="E877" t="s">
        <v>47</v>
      </c>
      <c r="F877" t="s">
        <v>48</v>
      </c>
      <c r="G877">
        <v>2</v>
      </c>
      <c r="H877">
        <v>11.4</v>
      </c>
      <c r="I877" t="s">
        <v>94</v>
      </c>
      <c r="J877" t="s">
        <v>86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83</v>
      </c>
      <c r="R877" t="s">
        <v>83</v>
      </c>
      <c r="S877" t="s">
        <v>83</v>
      </c>
      <c r="T877" t="str">
        <f>_xlfn.XLOOKUP(A877,MI_Match_Analysis!$A$2:$A$8,MI_Match_Analysis!$F$2:$F$8,"Not Found")</f>
        <v>Not Found</v>
      </c>
    </row>
    <row r="878" spans="1:20" hidden="1" x14ac:dyDescent="0.3">
      <c r="A878">
        <v>4</v>
      </c>
      <c r="B878" s="1">
        <v>46112</v>
      </c>
      <c r="C878" t="s">
        <v>162</v>
      </c>
      <c r="D878" t="s">
        <v>212</v>
      </c>
      <c r="E878" t="s">
        <v>47</v>
      </c>
      <c r="F878" t="s">
        <v>48</v>
      </c>
      <c r="G878">
        <v>2</v>
      </c>
      <c r="H878">
        <v>11.5</v>
      </c>
      <c r="I878" t="s">
        <v>49</v>
      </c>
      <c r="J878" t="s">
        <v>86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83</v>
      </c>
      <c r="R878" t="s">
        <v>83</v>
      </c>
      <c r="S878" t="s">
        <v>83</v>
      </c>
      <c r="T878" t="str">
        <f>_xlfn.XLOOKUP(A878,MI_Match_Analysis!$A$2:$A$8,MI_Match_Analysis!$F$2:$F$8,"Not Found")</f>
        <v>Not Found</v>
      </c>
    </row>
    <row r="879" spans="1:20" hidden="1" x14ac:dyDescent="0.3">
      <c r="A879">
        <v>4</v>
      </c>
      <c r="B879" s="1">
        <v>46112</v>
      </c>
      <c r="C879" t="s">
        <v>162</v>
      </c>
      <c r="D879" t="s">
        <v>212</v>
      </c>
      <c r="E879" t="s">
        <v>47</v>
      </c>
      <c r="F879" t="s">
        <v>48</v>
      </c>
      <c r="G879">
        <v>2</v>
      </c>
      <c r="H879">
        <v>11.6</v>
      </c>
      <c r="I879" t="s">
        <v>49</v>
      </c>
      <c r="J879" t="s">
        <v>86</v>
      </c>
      <c r="K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83</v>
      </c>
      <c r="R879" t="s">
        <v>83</v>
      </c>
      <c r="S879" t="s">
        <v>83</v>
      </c>
      <c r="T879" t="str">
        <f>_xlfn.XLOOKUP(A879,MI_Match_Analysis!$A$2:$A$8,MI_Match_Analysis!$F$2:$F$8,"Not Found")</f>
        <v>Not Found</v>
      </c>
    </row>
    <row r="880" spans="1:20" hidden="1" x14ac:dyDescent="0.3">
      <c r="A880">
        <v>4</v>
      </c>
      <c r="B880" s="1">
        <v>46112</v>
      </c>
      <c r="C880" t="s">
        <v>162</v>
      </c>
      <c r="D880" t="s">
        <v>212</v>
      </c>
      <c r="E880" t="s">
        <v>47</v>
      </c>
      <c r="F880" t="s">
        <v>48</v>
      </c>
      <c r="G880">
        <v>2</v>
      </c>
      <c r="H880">
        <v>12.1</v>
      </c>
      <c r="I880" t="s">
        <v>94</v>
      </c>
      <c r="J880" t="s">
        <v>50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165</v>
      </c>
      <c r="R880" t="s">
        <v>94</v>
      </c>
      <c r="S880" t="s">
        <v>218</v>
      </c>
      <c r="T880" t="str">
        <f>_xlfn.XLOOKUP(A880,MI_Match_Analysis!$A$2:$A$8,MI_Match_Analysis!$F$2:$F$8,"Not Found")</f>
        <v>Not Found</v>
      </c>
    </row>
    <row r="881" spans="1:20" hidden="1" x14ac:dyDescent="0.3">
      <c r="A881">
        <v>4</v>
      </c>
      <c r="B881" s="1">
        <v>46112</v>
      </c>
      <c r="C881" t="s">
        <v>162</v>
      </c>
      <c r="D881" t="s">
        <v>212</v>
      </c>
      <c r="E881" t="s">
        <v>47</v>
      </c>
      <c r="F881" t="s">
        <v>48</v>
      </c>
      <c r="G881">
        <v>2</v>
      </c>
      <c r="H881">
        <v>12.2</v>
      </c>
      <c r="I881" t="s">
        <v>224</v>
      </c>
      <c r="J881" t="s">
        <v>50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83</v>
      </c>
      <c r="R881" t="s">
        <v>83</v>
      </c>
      <c r="S881" t="s">
        <v>83</v>
      </c>
      <c r="T881" t="str">
        <f>_xlfn.XLOOKUP(A881,MI_Match_Analysis!$A$2:$A$8,MI_Match_Analysis!$F$2:$F$8,"Not Found")</f>
        <v>Not Found</v>
      </c>
    </row>
    <row r="882" spans="1:20" hidden="1" x14ac:dyDescent="0.3">
      <c r="A882">
        <v>4</v>
      </c>
      <c r="B882" s="1">
        <v>46112</v>
      </c>
      <c r="C882" t="s">
        <v>162</v>
      </c>
      <c r="D882" t="s">
        <v>212</v>
      </c>
      <c r="E882" t="s">
        <v>47</v>
      </c>
      <c r="F882" t="s">
        <v>48</v>
      </c>
      <c r="G882">
        <v>2</v>
      </c>
      <c r="H882">
        <v>12.3</v>
      </c>
      <c r="I882" t="s">
        <v>224</v>
      </c>
      <c r="J882" t="s">
        <v>50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83</v>
      </c>
      <c r="R882" t="s">
        <v>83</v>
      </c>
      <c r="S882" t="s">
        <v>83</v>
      </c>
      <c r="T882" t="str">
        <f>_xlfn.XLOOKUP(A882,MI_Match_Analysis!$A$2:$A$8,MI_Match_Analysis!$F$2:$F$8,"Not Found")</f>
        <v>Not Found</v>
      </c>
    </row>
    <row r="883" spans="1:20" hidden="1" x14ac:dyDescent="0.3">
      <c r="A883">
        <v>4</v>
      </c>
      <c r="B883" s="1">
        <v>46112</v>
      </c>
      <c r="C883" t="s">
        <v>162</v>
      </c>
      <c r="D883" t="s">
        <v>212</v>
      </c>
      <c r="E883" t="s">
        <v>47</v>
      </c>
      <c r="F883" t="s">
        <v>48</v>
      </c>
      <c r="G883">
        <v>2</v>
      </c>
      <c r="H883">
        <v>12.4</v>
      </c>
      <c r="I883" t="s">
        <v>224</v>
      </c>
      <c r="J883" t="s">
        <v>50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83</v>
      </c>
      <c r="R883" t="s">
        <v>83</v>
      </c>
      <c r="S883" t="s">
        <v>83</v>
      </c>
      <c r="T883" t="str">
        <f>_xlfn.XLOOKUP(A883,MI_Match_Analysis!$A$2:$A$8,MI_Match_Analysis!$F$2:$F$8,"Not Found")</f>
        <v>Not Found</v>
      </c>
    </row>
    <row r="884" spans="1:20" hidden="1" x14ac:dyDescent="0.3">
      <c r="A884">
        <v>4</v>
      </c>
      <c r="B884" s="1">
        <v>46112</v>
      </c>
      <c r="C884" t="s">
        <v>162</v>
      </c>
      <c r="D884" t="s">
        <v>212</v>
      </c>
      <c r="E884" t="s">
        <v>47</v>
      </c>
      <c r="F884" t="s">
        <v>48</v>
      </c>
      <c r="G884">
        <v>2</v>
      </c>
      <c r="H884">
        <v>12.5</v>
      </c>
      <c r="I884" t="s">
        <v>224</v>
      </c>
      <c r="J884" t="s">
        <v>50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83</v>
      </c>
      <c r="R884" t="s">
        <v>83</v>
      </c>
      <c r="S884" t="s">
        <v>83</v>
      </c>
      <c r="T884" t="str">
        <f>_xlfn.XLOOKUP(A884,MI_Match_Analysis!$A$2:$A$8,MI_Match_Analysis!$F$2:$F$8,"Not Found")</f>
        <v>Not Found</v>
      </c>
    </row>
    <row r="885" spans="1:20" hidden="1" x14ac:dyDescent="0.3">
      <c r="A885">
        <v>4</v>
      </c>
      <c r="B885" s="1">
        <v>46112</v>
      </c>
      <c r="C885" t="s">
        <v>162</v>
      </c>
      <c r="D885" t="s">
        <v>212</v>
      </c>
      <c r="E885" t="s">
        <v>47</v>
      </c>
      <c r="F885" t="s">
        <v>48</v>
      </c>
      <c r="G885">
        <v>2</v>
      </c>
      <c r="H885">
        <v>12.6</v>
      </c>
      <c r="I885" t="s">
        <v>224</v>
      </c>
      <c r="J885" t="s">
        <v>50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83</v>
      </c>
      <c r="R885" t="s">
        <v>83</v>
      </c>
      <c r="S885" t="s">
        <v>83</v>
      </c>
      <c r="T885" t="str">
        <f>_xlfn.XLOOKUP(A885,MI_Match_Analysis!$A$2:$A$8,MI_Match_Analysis!$F$2:$F$8,"Not Found")</f>
        <v>Not Found</v>
      </c>
    </row>
    <row r="886" spans="1:20" hidden="1" x14ac:dyDescent="0.3">
      <c r="A886">
        <v>4</v>
      </c>
      <c r="B886" s="1">
        <v>46112</v>
      </c>
      <c r="C886" t="s">
        <v>162</v>
      </c>
      <c r="D886" t="s">
        <v>212</v>
      </c>
      <c r="E886" t="s">
        <v>47</v>
      </c>
      <c r="F886" t="s">
        <v>48</v>
      </c>
      <c r="G886">
        <v>2</v>
      </c>
      <c r="H886">
        <v>13.1</v>
      </c>
      <c r="I886" t="s">
        <v>224</v>
      </c>
      <c r="J886" t="s">
        <v>218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165</v>
      </c>
      <c r="R886" t="s">
        <v>224</v>
      </c>
      <c r="S886" t="s">
        <v>116</v>
      </c>
      <c r="T886" t="str">
        <f>_xlfn.XLOOKUP(A886,MI_Match_Analysis!$A$2:$A$8,MI_Match_Analysis!$F$2:$F$8,"Not Found")</f>
        <v>Not Found</v>
      </c>
    </row>
    <row r="887" spans="1:20" hidden="1" x14ac:dyDescent="0.3">
      <c r="A887">
        <v>4</v>
      </c>
      <c r="B887" s="1">
        <v>46112</v>
      </c>
      <c r="C887" t="s">
        <v>162</v>
      </c>
      <c r="D887" t="s">
        <v>212</v>
      </c>
      <c r="E887" t="s">
        <v>47</v>
      </c>
      <c r="F887" t="s">
        <v>48</v>
      </c>
      <c r="G887">
        <v>2</v>
      </c>
      <c r="H887">
        <v>13.2</v>
      </c>
      <c r="I887" t="s">
        <v>225</v>
      </c>
      <c r="J887" t="s">
        <v>218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83</v>
      </c>
      <c r="R887" t="s">
        <v>83</v>
      </c>
      <c r="S887" t="s">
        <v>83</v>
      </c>
      <c r="T887" t="str">
        <f>_xlfn.XLOOKUP(A887,MI_Match_Analysis!$A$2:$A$8,MI_Match_Analysis!$F$2:$F$8,"Not Found")</f>
        <v>Not Found</v>
      </c>
    </row>
    <row r="888" spans="1:20" hidden="1" x14ac:dyDescent="0.3">
      <c r="A888">
        <v>4</v>
      </c>
      <c r="B888" s="1">
        <v>46112</v>
      </c>
      <c r="C888" t="s">
        <v>162</v>
      </c>
      <c r="D888" t="s">
        <v>212</v>
      </c>
      <c r="E888" t="s">
        <v>47</v>
      </c>
      <c r="F888" t="s">
        <v>48</v>
      </c>
      <c r="G888">
        <v>2</v>
      </c>
      <c r="H888">
        <v>13.3</v>
      </c>
      <c r="I888" t="s">
        <v>225</v>
      </c>
      <c r="J888" t="s">
        <v>218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83</v>
      </c>
      <c r="R888" t="s">
        <v>83</v>
      </c>
      <c r="S888" t="s">
        <v>83</v>
      </c>
      <c r="T888" t="str">
        <f>_xlfn.XLOOKUP(A888,MI_Match_Analysis!$A$2:$A$8,MI_Match_Analysis!$F$2:$F$8,"Not Found")</f>
        <v>Not Found</v>
      </c>
    </row>
    <row r="889" spans="1:20" hidden="1" x14ac:dyDescent="0.3">
      <c r="A889">
        <v>4</v>
      </c>
      <c r="B889" s="1">
        <v>46112</v>
      </c>
      <c r="C889" t="s">
        <v>162</v>
      </c>
      <c r="D889" t="s">
        <v>212</v>
      </c>
      <c r="E889" t="s">
        <v>47</v>
      </c>
      <c r="F889" t="s">
        <v>48</v>
      </c>
      <c r="G889">
        <v>2</v>
      </c>
      <c r="H889">
        <v>13.4</v>
      </c>
      <c r="I889" t="s">
        <v>49</v>
      </c>
      <c r="J889" t="s">
        <v>218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83</v>
      </c>
      <c r="R889" t="s">
        <v>83</v>
      </c>
      <c r="S889" t="s">
        <v>83</v>
      </c>
      <c r="T889" t="str">
        <f>_xlfn.XLOOKUP(A889,MI_Match_Analysis!$A$2:$A$8,MI_Match_Analysis!$F$2:$F$8,"Not Found")</f>
        <v>Not Found</v>
      </c>
    </row>
    <row r="890" spans="1:20" hidden="1" x14ac:dyDescent="0.3">
      <c r="A890">
        <v>4</v>
      </c>
      <c r="B890" s="1">
        <v>46112</v>
      </c>
      <c r="C890" t="s">
        <v>162</v>
      </c>
      <c r="D890" t="s">
        <v>212</v>
      </c>
      <c r="E890" t="s">
        <v>47</v>
      </c>
      <c r="F890" t="s">
        <v>48</v>
      </c>
      <c r="G890">
        <v>2</v>
      </c>
      <c r="H890">
        <v>13.5</v>
      </c>
      <c r="I890" t="s">
        <v>49</v>
      </c>
      <c r="J890" t="s">
        <v>218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83</v>
      </c>
      <c r="R890" t="s">
        <v>83</v>
      </c>
      <c r="S890" t="s">
        <v>83</v>
      </c>
      <c r="T890" t="str">
        <f>_xlfn.XLOOKUP(A890,MI_Match_Analysis!$A$2:$A$8,MI_Match_Analysis!$F$2:$F$8,"Not Found")</f>
        <v>Not Found</v>
      </c>
    </row>
    <row r="891" spans="1:20" hidden="1" x14ac:dyDescent="0.3">
      <c r="A891">
        <v>4</v>
      </c>
      <c r="B891" s="1">
        <v>46112</v>
      </c>
      <c r="C891" t="s">
        <v>162</v>
      </c>
      <c r="D891" t="s">
        <v>212</v>
      </c>
      <c r="E891" t="s">
        <v>47</v>
      </c>
      <c r="F891" t="s">
        <v>48</v>
      </c>
      <c r="G891">
        <v>2</v>
      </c>
      <c r="H891">
        <v>13.6</v>
      </c>
      <c r="I891" t="s">
        <v>225</v>
      </c>
      <c r="J891" t="s">
        <v>218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83</v>
      </c>
      <c r="R891" t="s">
        <v>83</v>
      </c>
      <c r="S891" t="s">
        <v>83</v>
      </c>
      <c r="T891" t="str">
        <f>_xlfn.XLOOKUP(A891,MI_Match_Analysis!$A$2:$A$8,MI_Match_Analysis!$F$2:$F$8,"Not Found")</f>
        <v>Not Found</v>
      </c>
    </row>
    <row r="892" spans="1:20" hidden="1" x14ac:dyDescent="0.3">
      <c r="A892">
        <v>4</v>
      </c>
      <c r="B892" s="1">
        <v>46112</v>
      </c>
      <c r="C892" t="s">
        <v>162</v>
      </c>
      <c r="D892" t="s">
        <v>212</v>
      </c>
      <c r="E892" t="s">
        <v>47</v>
      </c>
      <c r="F892" t="s">
        <v>48</v>
      </c>
      <c r="G892">
        <v>2</v>
      </c>
      <c r="H892">
        <v>14.1</v>
      </c>
      <c r="I892" t="s">
        <v>225</v>
      </c>
      <c r="J892" t="s">
        <v>50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83</v>
      </c>
      <c r="R892" t="s">
        <v>83</v>
      </c>
      <c r="S892" t="s">
        <v>83</v>
      </c>
      <c r="T892" t="str">
        <f>_xlfn.XLOOKUP(A892,MI_Match_Analysis!$A$2:$A$8,MI_Match_Analysis!$F$2:$F$8,"Not Found")</f>
        <v>Not Found</v>
      </c>
    </row>
    <row r="893" spans="1:20" hidden="1" x14ac:dyDescent="0.3">
      <c r="A893">
        <v>4</v>
      </c>
      <c r="B893" s="1">
        <v>46112</v>
      </c>
      <c r="C893" t="s">
        <v>162</v>
      </c>
      <c r="D893" t="s">
        <v>212</v>
      </c>
      <c r="E893" t="s">
        <v>47</v>
      </c>
      <c r="F893" t="s">
        <v>48</v>
      </c>
      <c r="G893">
        <v>2</v>
      </c>
      <c r="H893">
        <v>14.2</v>
      </c>
      <c r="I893" t="s">
        <v>225</v>
      </c>
      <c r="J893" t="s">
        <v>50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165</v>
      </c>
      <c r="R893" t="s">
        <v>225</v>
      </c>
      <c r="S893" t="s">
        <v>101</v>
      </c>
      <c r="T893" t="str">
        <f>_xlfn.XLOOKUP(A893,MI_Match_Analysis!$A$2:$A$8,MI_Match_Analysis!$F$2:$F$8,"Not Found")</f>
        <v>Not Found</v>
      </c>
    </row>
    <row r="894" spans="1:20" hidden="1" x14ac:dyDescent="0.3">
      <c r="A894">
        <v>4</v>
      </c>
      <c r="B894" s="1">
        <v>46112</v>
      </c>
      <c r="C894" t="s">
        <v>162</v>
      </c>
      <c r="D894" t="s">
        <v>212</v>
      </c>
      <c r="E894" t="s">
        <v>47</v>
      </c>
      <c r="F894" t="s">
        <v>48</v>
      </c>
      <c r="G894">
        <v>2</v>
      </c>
      <c r="H894">
        <v>14.3</v>
      </c>
      <c r="I894" t="s">
        <v>226</v>
      </c>
      <c r="J894" t="s">
        <v>50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83</v>
      </c>
      <c r="R894" t="s">
        <v>83</v>
      </c>
      <c r="S894" t="s">
        <v>83</v>
      </c>
      <c r="T894" t="str">
        <f>_xlfn.XLOOKUP(A894,MI_Match_Analysis!$A$2:$A$8,MI_Match_Analysis!$F$2:$F$8,"Not Found")</f>
        <v>Not Found</v>
      </c>
    </row>
    <row r="895" spans="1:20" hidden="1" x14ac:dyDescent="0.3">
      <c r="A895">
        <v>4</v>
      </c>
      <c r="B895" s="1">
        <v>46112</v>
      </c>
      <c r="C895" t="s">
        <v>162</v>
      </c>
      <c r="D895" t="s">
        <v>212</v>
      </c>
      <c r="E895" t="s">
        <v>47</v>
      </c>
      <c r="F895" t="s">
        <v>48</v>
      </c>
      <c r="G895">
        <v>2</v>
      </c>
      <c r="H895">
        <v>14.4</v>
      </c>
      <c r="I895" t="s">
        <v>226</v>
      </c>
      <c r="J895" t="s">
        <v>50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165</v>
      </c>
      <c r="R895" t="s">
        <v>226</v>
      </c>
      <c r="S895" t="s">
        <v>86</v>
      </c>
      <c r="T895" t="str">
        <f>_xlfn.XLOOKUP(A895,MI_Match_Analysis!$A$2:$A$8,MI_Match_Analysis!$F$2:$F$8,"Not Found")</f>
        <v>Not Found</v>
      </c>
    </row>
    <row r="896" spans="1:20" hidden="1" x14ac:dyDescent="0.3">
      <c r="A896">
        <v>4</v>
      </c>
      <c r="B896" s="1">
        <v>46112</v>
      </c>
      <c r="C896" t="s">
        <v>162</v>
      </c>
      <c r="D896" t="s">
        <v>212</v>
      </c>
      <c r="E896" t="s">
        <v>47</v>
      </c>
      <c r="F896" t="s">
        <v>48</v>
      </c>
      <c r="G896">
        <v>2</v>
      </c>
      <c r="H896">
        <v>14.5</v>
      </c>
      <c r="I896" t="s">
        <v>215</v>
      </c>
      <c r="J896" t="s">
        <v>50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83</v>
      </c>
      <c r="R896" t="s">
        <v>83</v>
      </c>
      <c r="S896" t="s">
        <v>83</v>
      </c>
      <c r="T896" t="str">
        <f>_xlfn.XLOOKUP(A896,MI_Match_Analysis!$A$2:$A$8,MI_Match_Analysis!$F$2:$F$8,"Not Found")</f>
        <v>Not Found</v>
      </c>
    </row>
    <row r="897" spans="1:20" hidden="1" x14ac:dyDescent="0.3">
      <c r="A897">
        <v>4</v>
      </c>
      <c r="B897" s="1">
        <v>46112</v>
      </c>
      <c r="C897" t="s">
        <v>162</v>
      </c>
      <c r="D897" t="s">
        <v>212</v>
      </c>
      <c r="E897" t="s">
        <v>47</v>
      </c>
      <c r="F897" t="s">
        <v>48</v>
      </c>
      <c r="G897">
        <v>2</v>
      </c>
      <c r="H897">
        <v>14.6</v>
      </c>
      <c r="I897" t="s">
        <v>49</v>
      </c>
      <c r="J897" t="s">
        <v>50</v>
      </c>
      <c r="K897">
        <v>0</v>
      </c>
      <c r="L897">
        <v>1</v>
      </c>
      <c r="M897">
        <v>1</v>
      </c>
      <c r="N897">
        <v>0</v>
      </c>
      <c r="O897">
        <v>0</v>
      </c>
      <c r="P897">
        <v>0</v>
      </c>
      <c r="Q897" t="s">
        <v>83</v>
      </c>
      <c r="R897" t="s">
        <v>83</v>
      </c>
      <c r="S897" t="s">
        <v>83</v>
      </c>
      <c r="T897" t="str">
        <f>_xlfn.XLOOKUP(A897,MI_Match_Analysis!$A$2:$A$8,MI_Match_Analysis!$F$2:$F$8,"Not Found")</f>
        <v>Not Found</v>
      </c>
    </row>
    <row r="898" spans="1:20" hidden="1" x14ac:dyDescent="0.3">
      <c r="A898">
        <v>4</v>
      </c>
      <c r="B898" s="1">
        <v>46112</v>
      </c>
      <c r="C898" t="s">
        <v>162</v>
      </c>
      <c r="D898" t="s">
        <v>212</v>
      </c>
      <c r="E898" t="s">
        <v>47</v>
      </c>
      <c r="F898" t="s">
        <v>48</v>
      </c>
      <c r="G898">
        <v>2</v>
      </c>
      <c r="H898">
        <v>14.6</v>
      </c>
      <c r="I898" t="s">
        <v>49</v>
      </c>
      <c r="J898" t="s">
        <v>50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83</v>
      </c>
      <c r="R898" t="s">
        <v>83</v>
      </c>
      <c r="S898" t="s">
        <v>83</v>
      </c>
      <c r="T898" t="str">
        <f>_xlfn.XLOOKUP(A898,MI_Match_Analysis!$A$2:$A$8,MI_Match_Analysis!$F$2:$F$8,"Not Found")</f>
        <v>Not Found</v>
      </c>
    </row>
    <row r="899" spans="1:20" hidden="1" x14ac:dyDescent="0.3">
      <c r="A899">
        <v>4</v>
      </c>
      <c r="B899" s="1">
        <v>46112</v>
      </c>
      <c r="C899" t="s">
        <v>162</v>
      </c>
      <c r="D899" t="s">
        <v>212</v>
      </c>
      <c r="E899" t="s">
        <v>47</v>
      </c>
      <c r="F899" t="s">
        <v>48</v>
      </c>
      <c r="G899">
        <v>2</v>
      </c>
      <c r="H899">
        <v>15.1</v>
      </c>
      <c r="I899" t="s">
        <v>49</v>
      </c>
      <c r="J899" t="s">
        <v>117</v>
      </c>
      <c r="K899">
        <v>4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83</v>
      </c>
      <c r="R899" t="s">
        <v>83</v>
      </c>
      <c r="S899" t="s">
        <v>83</v>
      </c>
      <c r="T899" t="str">
        <f>_xlfn.XLOOKUP(A899,MI_Match_Analysis!$A$2:$A$8,MI_Match_Analysis!$F$2:$F$8,"Not Found")</f>
        <v>Not Found</v>
      </c>
    </row>
    <row r="900" spans="1:20" hidden="1" x14ac:dyDescent="0.3">
      <c r="A900">
        <v>4</v>
      </c>
      <c r="B900" s="1">
        <v>46112</v>
      </c>
      <c r="C900" t="s">
        <v>162</v>
      </c>
      <c r="D900" t="s">
        <v>212</v>
      </c>
      <c r="E900" t="s">
        <v>47</v>
      </c>
      <c r="F900" t="s">
        <v>48</v>
      </c>
      <c r="G900">
        <v>2</v>
      </c>
      <c r="H900">
        <v>15.2</v>
      </c>
      <c r="I900" t="s">
        <v>49</v>
      </c>
      <c r="J900" t="s">
        <v>117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83</v>
      </c>
      <c r="R900" t="s">
        <v>83</v>
      </c>
      <c r="S900" t="s">
        <v>83</v>
      </c>
      <c r="T900" t="str">
        <f>_xlfn.XLOOKUP(A900,MI_Match_Analysis!$A$2:$A$8,MI_Match_Analysis!$F$2:$F$8,"Not Found")</f>
        <v>Not Found</v>
      </c>
    </row>
    <row r="901" spans="1:20" hidden="1" x14ac:dyDescent="0.3">
      <c r="A901">
        <v>4</v>
      </c>
      <c r="B901" s="1">
        <v>46112</v>
      </c>
      <c r="C901" t="s">
        <v>162</v>
      </c>
      <c r="D901" t="s">
        <v>212</v>
      </c>
      <c r="E901" t="s">
        <v>47</v>
      </c>
      <c r="F901" t="s">
        <v>48</v>
      </c>
      <c r="G901">
        <v>2</v>
      </c>
      <c r="H901">
        <v>15.3</v>
      </c>
      <c r="I901" t="s">
        <v>215</v>
      </c>
      <c r="J901" t="s">
        <v>117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83</v>
      </c>
      <c r="R901" t="s">
        <v>83</v>
      </c>
      <c r="S901" t="s">
        <v>83</v>
      </c>
      <c r="T901" t="str">
        <f>_xlfn.XLOOKUP(A901,MI_Match_Analysis!$A$2:$A$8,MI_Match_Analysis!$F$2:$F$8,"Not Found")</f>
        <v>Not Found</v>
      </c>
    </row>
    <row r="902" spans="1:20" hidden="1" x14ac:dyDescent="0.3">
      <c r="A902">
        <v>4</v>
      </c>
      <c r="B902" s="1">
        <v>46112</v>
      </c>
      <c r="C902" t="s">
        <v>162</v>
      </c>
      <c r="D902" t="s">
        <v>212</v>
      </c>
      <c r="E902" t="s">
        <v>47</v>
      </c>
      <c r="F902" t="s">
        <v>48</v>
      </c>
      <c r="G902">
        <v>2</v>
      </c>
      <c r="H902">
        <v>15.4</v>
      </c>
      <c r="I902" t="s">
        <v>215</v>
      </c>
      <c r="J902" t="s">
        <v>117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83</v>
      </c>
      <c r="R902" t="s">
        <v>83</v>
      </c>
      <c r="S902" t="s">
        <v>83</v>
      </c>
      <c r="T902" t="str">
        <f>_xlfn.XLOOKUP(A902,MI_Match_Analysis!$A$2:$A$8,MI_Match_Analysis!$F$2:$F$8,"Not Found")</f>
        <v>Not Found</v>
      </c>
    </row>
    <row r="903" spans="1:20" hidden="1" x14ac:dyDescent="0.3">
      <c r="A903">
        <v>4</v>
      </c>
      <c r="B903" s="1">
        <v>46112</v>
      </c>
      <c r="C903" t="s">
        <v>162</v>
      </c>
      <c r="D903" t="s">
        <v>212</v>
      </c>
      <c r="E903" t="s">
        <v>47</v>
      </c>
      <c r="F903" t="s">
        <v>48</v>
      </c>
      <c r="G903">
        <v>2</v>
      </c>
      <c r="H903">
        <v>15.5</v>
      </c>
      <c r="I903" t="s">
        <v>49</v>
      </c>
      <c r="J903" t="s">
        <v>117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83</v>
      </c>
      <c r="R903" t="s">
        <v>83</v>
      </c>
      <c r="S903" t="s">
        <v>83</v>
      </c>
      <c r="T903" t="str">
        <f>_xlfn.XLOOKUP(A903,MI_Match_Analysis!$A$2:$A$8,MI_Match_Analysis!$F$2:$F$8,"Not Found")</f>
        <v>Not Found</v>
      </c>
    </row>
    <row r="904" spans="1:20" hidden="1" x14ac:dyDescent="0.3">
      <c r="A904">
        <v>4</v>
      </c>
      <c r="B904" s="1">
        <v>46112</v>
      </c>
      <c r="C904" t="s">
        <v>162</v>
      </c>
      <c r="D904" t="s">
        <v>212</v>
      </c>
      <c r="E904" t="s">
        <v>47</v>
      </c>
      <c r="F904" t="s">
        <v>48</v>
      </c>
      <c r="G904">
        <v>2</v>
      </c>
      <c r="H904">
        <v>15.6</v>
      </c>
      <c r="I904" t="s">
        <v>49</v>
      </c>
      <c r="J904" t="s">
        <v>117</v>
      </c>
      <c r="K904">
        <v>6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83</v>
      </c>
      <c r="R904" t="s">
        <v>83</v>
      </c>
      <c r="S904" t="s">
        <v>83</v>
      </c>
      <c r="T904" t="str">
        <f>_xlfn.XLOOKUP(A904,MI_Match_Analysis!$A$2:$A$8,MI_Match_Analysis!$F$2:$F$8,"Not Found")</f>
        <v>Not Found</v>
      </c>
    </row>
    <row r="905" spans="1:20" hidden="1" x14ac:dyDescent="0.3">
      <c r="A905">
        <v>4</v>
      </c>
      <c r="B905" s="1">
        <v>46112</v>
      </c>
      <c r="C905" t="s">
        <v>162</v>
      </c>
      <c r="D905" t="s">
        <v>212</v>
      </c>
      <c r="E905" t="s">
        <v>47</v>
      </c>
      <c r="F905" t="s">
        <v>48</v>
      </c>
      <c r="G905">
        <v>2</v>
      </c>
      <c r="H905">
        <v>16.100000000000001</v>
      </c>
      <c r="I905" t="s">
        <v>215</v>
      </c>
      <c r="J905" t="s">
        <v>50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83</v>
      </c>
      <c r="R905" t="s">
        <v>83</v>
      </c>
      <c r="S905" t="s">
        <v>83</v>
      </c>
      <c r="T905" t="str">
        <f>_xlfn.XLOOKUP(A905,MI_Match_Analysis!$A$2:$A$8,MI_Match_Analysis!$F$2:$F$8,"Not Found")</f>
        <v>Not Found</v>
      </c>
    </row>
    <row r="906" spans="1:20" hidden="1" x14ac:dyDescent="0.3">
      <c r="A906">
        <v>4</v>
      </c>
      <c r="B906" s="1">
        <v>46112</v>
      </c>
      <c r="C906" t="s">
        <v>162</v>
      </c>
      <c r="D906" t="s">
        <v>212</v>
      </c>
      <c r="E906" t="s">
        <v>47</v>
      </c>
      <c r="F906" t="s">
        <v>48</v>
      </c>
      <c r="G906">
        <v>2</v>
      </c>
      <c r="H906">
        <v>16.2</v>
      </c>
      <c r="I906" t="s">
        <v>215</v>
      </c>
      <c r="J906" t="s">
        <v>50</v>
      </c>
      <c r="K906">
        <v>6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83</v>
      </c>
      <c r="R906" t="s">
        <v>83</v>
      </c>
      <c r="S906" t="s">
        <v>83</v>
      </c>
      <c r="T906" t="str">
        <f>_xlfn.XLOOKUP(A906,MI_Match_Analysis!$A$2:$A$8,MI_Match_Analysis!$F$2:$F$8,"Not Found")</f>
        <v>Not Found</v>
      </c>
    </row>
    <row r="907" spans="1:20" hidden="1" x14ac:dyDescent="0.3">
      <c r="A907">
        <v>4</v>
      </c>
      <c r="B907" s="1">
        <v>46112</v>
      </c>
      <c r="C907" t="s">
        <v>162</v>
      </c>
      <c r="D907" t="s">
        <v>212</v>
      </c>
      <c r="E907" t="s">
        <v>47</v>
      </c>
      <c r="F907" t="s">
        <v>48</v>
      </c>
      <c r="G907">
        <v>2</v>
      </c>
      <c r="H907">
        <v>16.3</v>
      </c>
      <c r="I907" t="s">
        <v>215</v>
      </c>
      <c r="J907" t="s">
        <v>50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 t="s">
        <v>83</v>
      </c>
      <c r="R907" t="s">
        <v>83</v>
      </c>
      <c r="S907" t="s">
        <v>83</v>
      </c>
      <c r="T907" t="str">
        <f>_xlfn.XLOOKUP(A907,MI_Match_Analysis!$A$2:$A$8,MI_Match_Analysis!$F$2:$F$8,"Not Found")</f>
        <v>Not Found</v>
      </c>
    </row>
    <row r="908" spans="1:20" hidden="1" x14ac:dyDescent="0.3">
      <c r="A908">
        <v>4</v>
      </c>
      <c r="B908" s="1">
        <v>46112</v>
      </c>
      <c r="C908" t="s">
        <v>162</v>
      </c>
      <c r="D908" t="s">
        <v>212</v>
      </c>
      <c r="E908" t="s">
        <v>47</v>
      </c>
      <c r="F908" t="s">
        <v>48</v>
      </c>
      <c r="G908">
        <v>2</v>
      </c>
      <c r="H908">
        <v>16.3</v>
      </c>
      <c r="I908" t="s">
        <v>215</v>
      </c>
      <c r="J908" t="s">
        <v>50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83</v>
      </c>
      <c r="R908" t="s">
        <v>83</v>
      </c>
      <c r="S908" t="s">
        <v>83</v>
      </c>
      <c r="T908" t="str">
        <f>_xlfn.XLOOKUP(A908,MI_Match_Analysis!$A$2:$A$8,MI_Match_Analysis!$F$2:$F$8,"Not Found")</f>
        <v>Not Found</v>
      </c>
    </row>
    <row r="909" spans="1:20" hidden="1" x14ac:dyDescent="0.3">
      <c r="A909">
        <v>4</v>
      </c>
      <c r="B909" s="1">
        <v>46112</v>
      </c>
      <c r="C909" t="s">
        <v>162</v>
      </c>
      <c r="D909" t="s">
        <v>212</v>
      </c>
      <c r="E909" t="s">
        <v>47</v>
      </c>
      <c r="F909" t="s">
        <v>48</v>
      </c>
      <c r="G909">
        <v>2</v>
      </c>
      <c r="H909">
        <v>16.399999999999999</v>
      </c>
      <c r="I909" t="s">
        <v>49</v>
      </c>
      <c r="J909" t="s">
        <v>50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83</v>
      </c>
      <c r="R909" t="s">
        <v>83</v>
      </c>
      <c r="S909" t="s">
        <v>83</v>
      </c>
      <c r="T909" t="str">
        <f>_xlfn.XLOOKUP(A909,MI_Match_Analysis!$A$2:$A$8,MI_Match_Analysis!$F$2:$F$8,"Not Found")</f>
        <v>Not Found</v>
      </c>
    </row>
    <row r="910" spans="1:20" hidden="1" x14ac:dyDescent="0.3">
      <c r="A910">
        <v>4</v>
      </c>
      <c r="B910" s="1">
        <v>46112</v>
      </c>
      <c r="C910" t="s">
        <v>162</v>
      </c>
      <c r="D910" t="s">
        <v>212</v>
      </c>
      <c r="E910" t="s">
        <v>47</v>
      </c>
      <c r="F910" t="s">
        <v>48</v>
      </c>
      <c r="G910">
        <v>2</v>
      </c>
      <c r="H910">
        <v>16.5</v>
      </c>
      <c r="I910" t="s">
        <v>49</v>
      </c>
      <c r="J910" t="s">
        <v>50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83</v>
      </c>
      <c r="R910" t="s">
        <v>83</v>
      </c>
      <c r="S910" t="s">
        <v>83</v>
      </c>
      <c r="T910" t="str">
        <f>_xlfn.XLOOKUP(A910,MI_Match_Analysis!$A$2:$A$8,MI_Match_Analysis!$F$2:$F$8,"Not Found")</f>
        <v>Not Found</v>
      </c>
    </row>
    <row r="911" spans="1:20" hidden="1" x14ac:dyDescent="0.3">
      <c r="A911">
        <v>4</v>
      </c>
      <c r="B911" s="1">
        <v>46112</v>
      </c>
      <c r="C911" t="s">
        <v>162</v>
      </c>
      <c r="D911" t="s">
        <v>212</v>
      </c>
      <c r="E911" t="s">
        <v>47</v>
      </c>
      <c r="F911" t="s">
        <v>48</v>
      </c>
      <c r="G911">
        <v>2</v>
      </c>
      <c r="H911">
        <v>16.600000000000001</v>
      </c>
      <c r="I911" t="s">
        <v>215</v>
      </c>
      <c r="J911" t="s">
        <v>50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83</v>
      </c>
      <c r="R911" t="s">
        <v>83</v>
      </c>
      <c r="S911" t="s">
        <v>83</v>
      </c>
      <c r="T911" t="str">
        <f>_xlfn.XLOOKUP(A911,MI_Match_Analysis!$A$2:$A$8,MI_Match_Analysis!$F$2:$F$8,"Not Found")</f>
        <v>Not Found</v>
      </c>
    </row>
    <row r="912" spans="1:20" hidden="1" x14ac:dyDescent="0.3">
      <c r="A912">
        <v>4</v>
      </c>
      <c r="B912" s="1">
        <v>46112</v>
      </c>
      <c r="C912" t="s">
        <v>162</v>
      </c>
      <c r="D912" t="s">
        <v>212</v>
      </c>
      <c r="E912" t="s">
        <v>47</v>
      </c>
      <c r="F912" t="s">
        <v>48</v>
      </c>
      <c r="G912">
        <v>2</v>
      </c>
      <c r="H912">
        <v>17.100000000000001</v>
      </c>
      <c r="I912" t="s">
        <v>49</v>
      </c>
      <c r="J912" t="s">
        <v>222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83</v>
      </c>
      <c r="R912" t="s">
        <v>83</v>
      </c>
      <c r="S912" t="s">
        <v>83</v>
      </c>
      <c r="T912" t="str">
        <f>_xlfn.XLOOKUP(A912,MI_Match_Analysis!$A$2:$A$8,MI_Match_Analysis!$F$2:$F$8,"Not Found")</f>
        <v>Not Found</v>
      </c>
    </row>
    <row r="913" spans="1:20" hidden="1" x14ac:dyDescent="0.3">
      <c r="A913">
        <v>4</v>
      </c>
      <c r="B913" s="1">
        <v>46112</v>
      </c>
      <c r="C913" t="s">
        <v>162</v>
      </c>
      <c r="D913" t="s">
        <v>212</v>
      </c>
      <c r="E913" t="s">
        <v>47</v>
      </c>
      <c r="F913" t="s">
        <v>48</v>
      </c>
      <c r="G913">
        <v>2</v>
      </c>
      <c r="H913">
        <v>17.2</v>
      </c>
      <c r="I913" t="s">
        <v>215</v>
      </c>
      <c r="J913" t="s">
        <v>222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83</v>
      </c>
      <c r="R913" t="s">
        <v>83</v>
      </c>
      <c r="S913" t="s">
        <v>83</v>
      </c>
      <c r="T913" t="str">
        <f>_xlfn.XLOOKUP(A913,MI_Match_Analysis!$A$2:$A$8,MI_Match_Analysis!$F$2:$F$8,"Not Found")</f>
        <v>Not Found</v>
      </c>
    </row>
    <row r="914" spans="1:20" hidden="1" x14ac:dyDescent="0.3">
      <c r="A914">
        <v>4</v>
      </c>
      <c r="B914" s="1">
        <v>46112</v>
      </c>
      <c r="C914" t="s">
        <v>162</v>
      </c>
      <c r="D914" t="s">
        <v>212</v>
      </c>
      <c r="E914" t="s">
        <v>47</v>
      </c>
      <c r="F914" t="s">
        <v>48</v>
      </c>
      <c r="G914">
        <v>2</v>
      </c>
      <c r="H914">
        <v>17.3</v>
      </c>
      <c r="I914" t="s">
        <v>215</v>
      </c>
      <c r="J914" t="s">
        <v>222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83</v>
      </c>
      <c r="R914" t="s">
        <v>83</v>
      </c>
      <c r="S914" t="s">
        <v>83</v>
      </c>
      <c r="T914" t="str">
        <f>_xlfn.XLOOKUP(A914,MI_Match_Analysis!$A$2:$A$8,MI_Match_Analysis!$F$2:$F$8,"Not Found")</f>
        <v>Not Found</v>
      </c>
    </row>
    <row r="915" spans="1:20" hidden="1" x14ac:dyDescent="0.3">
      <c r="A915">
        <v>4</v>
      </c>
      <c r="B915" s="1">
        <v>46112</v>
      </c>
      <c r="C915" t="s">
        <v>162</v>
      </c>
      <c r="D915" t="s">
        <v>212</v>
      </c>
      <c r="E915" t="s">
        <v>47</v>
      </c>
      <c r="F915" t="s">
        <v>48</v>
      </c>
      <c r="G915">
        <v>2</v>
      </c>
      <c r="H915">
        <v>17.3</v>
      </c>
      <c r="I915" t="s">
        <v>215</v>
      </c>
      <c r="J915" t="s">
        <v>222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0</v>
      </c>
      <c r="Q915" t="s">
        <v>83</v>
      </c>
      <c r="R915" t="s">
        <v>83</v>
      </c>
      <c r="S915" t="s">
        <v>83</v>
      </c>
      <c r="T915" t="str">
        <f>_xlfn.XLOOKUP(A915,MI_Match_Analysis!$A$2:$A$8,MI_Match_Analysis!$F$2:$F$8,"Not Found")</f>
        <v>Not Found</v>
      </c>
    </row>
    <row r="916" spans="1:20" hidden="1" x14ac:dyDescent="0.3">
      <c r="A916">
        <v>4</v>
      </c>
      <c r="B916" s="1">
        <v>46112</v>
      </c>
      <c r="C916" t="s">
        <v>162</v>
      </c>
      <c r="D916" t="s">
        <v>212</v>
      </c>
      <c r="E916" t="s">
        <v>47</v>
      </c>
      <c r="F916" t="s">
        <v>48</v>
      </c>
      <c r="G916">
        <v>2</v>
      </c>
      <c r="H916">
        <v>17.399999999999999</v>
      </c>
      <c r="I916" t="s">
        <v>215</v>
      </c>
      <c r="J916" t="s">
        <v>222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165</v>
      </c>
      <c r="R916" t="s">
        <v>215</v>
      </c>
      <c r="S916" t="s">
        <v>116</v>
      </c>
      <c r="T916" t="str">
        <f>_xlfn.XLOOKUP(A916,MI_Match_Analysis!$A$2:$A$8,MI_Match_Analysis!$F$2:$F$8,"Not Found")</f>
        <v>Not Found</v>
      </c>
    </row>
    <row r="917" spans="1:20" hidden="1" x14ac:dyDescent="0.3">
      <c r="A917">
        <v>4</v>
      </c>
      <c r="B917" s="1">
        <v>46112</v>
      </c>
      <c r="C917" t="s">
        <v>162</v>
      </c>
      <c r="D917" t="s">
        <v>212</v>
      </c>
      <c r="E917" t="s">
        <v>47</v>
      </c>
      <c r="F917" t="s">
        <v>48</v>
      </c>
      <c r="G917">
        <v>2</v>
      </c>
      <c r="H917">
        <v>17.5</v>
      </c>
      <c r="I917" t="s">
        <v>214</v>
      </c>
      <c r="J917" t="s">
        <v>222</v>
      </c>
      <c r="K917">
        <v>2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83</v>
      </c>
      <c r="R917" t="s">
        <v>83</v>
      </c>
      <c r="S917" t="s">
        <v>83</v>
      </c>
      <c r="T917" t="str">
        <f>_xlfn.XLOOKUP(A917,MI_Match_Analysis!$A$2:$A$8,MI_Match_Analysis!$F$2:$F$8,"Not Found")</f>
        <v>Not Found</v>
      </c>
    </row>
    <row r="918" spans="1:20" hidden="1" x14ac:dyDescent="0.3">
      <c r="A918">
        <v>4</v>
      </c>
      <c r="B918" s="1">
        <v>46112</v>
      </c>
      <c r="C918" t="s">
        <v>162</v>
      </c>
      <c r="D918" t="s">
        <v>212</v>
      </c>
      <c r="E918" t="s">
        <v>47</v>
      </c>
      <c r="F918" t="s">
        <v>48</v>
      </c>
      <c r="G918">
        <v>2</v>
      </c>
      <c r="H918">
        <v>17.600000000000001</v>
      </c>
      <c r="I918" t="s">
        <v>214</v>
      </c>
      <c r="J918" t="s">
        <v>222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83</v>
      </c>
      <c r="R918" t="s">
        <v>83</v>
      </c>
      <c r="S918" t="s">
        <v>83</v>
      </c>
      <c r="T918" t="str">
        <f>_xlfn.XLOOKUP(A918,MI_Match_Analysis!$A$2:$A$8,MI_Match_Analysis!$F$2:$F$8,"Not Found")</f>
        <v>Not Found</v>
      </c>
    </row>
    <row r="919" spans="1:20" hidden="1" x14ac:dyDescent="0.3">
      <c r="A919">
        <v>4</v>
      </c>
      <c r="B919" s="1">
        <v>46112</v>
      </c>
      <c r="C919" t="s">
        <v>162</v>
      </c>
      <c r="D919" t="s">
        <v>212</v>
      </c>
      <c r="E919" t="s">
        <v>47</v>
      </c>
      <c r="F919" t="s">
        <v>48</v>
      </c>
      <c r="G919">
        <v>2</v>
      </c>
      <c r="H919">
        <v>18.100000000000001</v>
      </c>
      <c r="I919" t="s">
        <v>214</v>
      </c>
      <c r="J919" t="s">
        <v>50</v>
      </c>
      <c r="K919">
        <v>6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83</v>
      </c>
      <c r="R919" t="s">
        <v>83</v>
      </c>
      <c r="S919" t="s">
        <v>83</v>
      </c>
      <c r="T919" t="str">
        <f>_xlfn.XLOOKUP(A919,MI_Match_Analysis!$A$2:$A$8,MI_Match_Analysis!$F$2:$F$8,"Not Found")</f>
        <v>Not Found</v>
      </c>
    </row>
    <row r="920" spans="1:20" hidden="1" x14ac:dyDescent="0.3">
      <c r="A920">
        <v>4</v>
      </c>
      <c r="B920" s="1">
        <v>46112</v>
      </c>
      <c r="C920" t="s">
        <v>162</v>
      </c>
      <c r="D920" t="s">
        <v>212</v>
      </c>
      <c r="E920" t="s">
        <v>47</v>
      </c>
      <c r="F920" t="s">
        <v>48</v>
      </c>
      <c r="G920">
        <v>2</v>
      </c>
      <c r="H920">
        <v>18.2</v>
      </c>
      <c r="I920" t="s">
        <v>214</v>
      </c>
      <c r="J920" t="s">
        <v>50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83</v>
      </c>
      <c r="R920" t="s">
        <v>83</v>
      </c>
      <c r="S920" t="s">
        <v>83</v>
      </c>
      <c r="T920" t="str">
        <f>_xlfn.XLOOKUP(A920,MI_Match_Analysis!$A$2:$A$8,MI_Match_Analysis!$F$2:$F$8,"Not Found")</f>
        <v>Not Found</v>
      </c>
    </row>
    <row r="921" spans="1:20" hidden="1" x14ac:dyDescent="0.3">
      <c r="A921">
        <v>4</v>
      </c>
      <c r="B921" s="1">
        <v>46112</v>
      </c>
      <c r="C921" t="s">
        <v>162</v>
      </c>
      <c r="D921" t="s">
        <v>212</v>
      </c>
      <c r="E921" t="s">
        <v>47</v>
      </c>
      <c r="F921" t="s">
        <v>48</v>
      </c>
      <c r="G921">
        <v>2</v>
      </c>
      <c r="H921">
        <v>18.3</v>
      </c>
      <c r="I921" t="s">
        <v>49</v>
      </c>
      <c r="J921" t="s">
        <v>50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83</v>
      </c>
      <c r="R921" t="s">
        <v>83</v>
      </c>
      <c r="S921" t="s">
        <v>83</v>
      </c>
      <c r="T921" t="str">
        <f>_xlfn.XLOOKUP(A921,MI_Match_Analysis!$A$2:$A$8,MI_Match_Analysis!$F$2:$F$8,"Not Found")</f>
        <v>Not Found</v>
      </c>
    </row>
    <row r="922" spans="1:20" hidden="1" x14ac:dyDescent="0.3">
      <c r="A922">
        <v>4</v>
      </c>
      <c r="B922" s="1">
        <v>46112</v>
      </c>
      <c r="C922" t="s">
        <v>162</v>
      </c>
      <c r="D922" t="s">
        <v>212</v>
      </c>
      <c r="E922" t="s">
        <v>47</v>
      </c>
      <c r="F922" t="s">
        <v>48</v>
      </c>
      <c r="G922">
        <v>2</v>
      </c>
      <c r="H922">
        <v>18.399999999999999</v>
      </c>
      <c r="I922" t="s">
        <v>49</v>
      </c>
      <c r="J922" t="s">
        <v>50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83</v>
      </c>
      <c r="R922" t="s">
        <v>83</v>
      </c>
      <c r="S922" t="s">
        <v>83</v>
      </c>
      <c r="T922" t="str">
        <f>_xlfn.XLOOKUP(A922,MI_Match_Analysis!$A$2:$A$8,MI_Match_Analysis!$F$2:$F$8,"Not Found")</f>
        <v>Not Found</v>
      </c>
    </row>
    <row r="923" spans="1:20" hidden="1" x14ac:dyDescent="0.3">
      <c r="A923">
        <v>4</v>
      </c>
      <c r="B923" s="1">
        <v>46112</v>
      </c>
      <c r="C923" t="s">
        <v>162</v>
      </c>
      <c r="D923" t="s">
        <v>212</v>
      </c>
      <c r="E923" t="s">
        <v>47</v>
      </c>
      <c r="F923" t="s">
        <v>48</v>
      </c>
      <c r="G923">
        <v>2</v>
      </c>
      <c r="H923">
        <v>18.5</v>
      </c>
      <c r="I923" t="s">
        <v>214</v>
      </c>
      <c r="J923" t="s">
        <v>50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83</v>
      </c>
      <c r="R923" t="s">
        <v>83</v>
      </c>
      <c r="S923" t="s">
        <v>83</v>
      </c>
      <c r="T923" t="str">
        <f>_xlfn.XLOOKUP(A923,MI_Match_Analysis!$A$2:$A$8,MI_Match_Analysis!$F$2:$F$8,"Not Found")</f>
        <v>Not Found</v>
      </c>
    </row>
    <row r="924" spans="1:20" hidden="1" x14ac:dyDescent="0.3">
      <c r="A924">
        <v>4</v>
      </c>
      <c r="B924" s="1">
        <v>46112</v>
      </c>
      <c r="C924" t="s">
        <v>162</v>
      </c>
      <c r="D924" t="s">
        <v>212</v>
      </c>
      <c r="E924" t="s">
        <v>47</v>
      </c>
      <c r="F924" t="s">
        <v>48</v>
      </c>
      <c r="G924">
        <v>2</v>
      </c>
      <c r="H924">
        <v>18.600000000000001</v>
      </c>
      <c r="I924" t="s">
        <v>49</v>
      </c>
      <c r="J924" t="s">
        <v>50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83</v>
      </c>
      <c r="R924" t="s">
        <v>83</v>
      </c>
      <c r="S924" t="s">
        <v>83</v>
      </c>
      <c r="T924" t="str">
        <f>_xlfn.XLOOKUP(A924,MI_Match_Analysis!$A$2:$A$8,MI_Match_Analysis!$F$2:$F$8,"Not Found")</f>
        <v>Not Found</v>
      </c>
    </row>
    <row r="925" spans="1:20" hidden="1" x14ac:dyDescent="0.3">
      <c r="A925">
        <v>4</v>
      </c>
      <c r="B925" s="1">
        <v>46112</v>
      </c>
      <c r="C925" t="s">
        <v>162</v>
      </c>
      <c r="D925" t="s">
        <v>212</v>
      </c>
      <c r="E925" t="s">
        <v>47</v>
      </c>
      <c r="F925" t="s">
        <v>48</v>
      </c>
      <c r="G925">
        <v>2</v>
      </c>
      <c r="H925">
        <v>19.100000000000001</v>
      </c>
      <c r="I925" t="s">
        <v>49</v>
      </c>
      <c r="J925" t="s">
        <v>218</v>
      </c>
      <c r="K925">
        <v>4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83</v>
      </c>
      <c r="R925" t="s">
        <v>83</v>
      </c>
      <c r="S925" t="s">
        <v>83</v>
      </c>
      <c r="T925" t="str">
        <f>_xlfn.XLOOKUP(A925,MI_Match_Analysis!$A$2:$A$8,MI_Match_Analysis!$F$2:$F$8,"Not Found")</f>
        <v>Not Found</v>
      </c>
    </row>
    <row r="926" spans="1:20" hidden="1" x14ac:dyDescent="0.3">
      <c r="A926">
        <v>5</v>
      </c>
      <c r="B926" s="1">
        <v>46113</v>
      </c>
      <c r="C926" t="s">
        <v>162</v>
      </c>
      <c r="D926" t="s">
        <v>227</v>
      </c>
      <c r="E926" t="s">
        <v>53</v>
      </c>
      <c r="F926" t="s">
        <v>54</v>
      </c>
      <c r="G926">
        <v>1</v>
      </c>
      <c r="H926">
        <v>0.1</v>
      </c>
      <c r="I926" t="s">
        <v>130</v>
      </c>
      <c r="J926" t="s">
        <v>69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83</v>
      </c>
      <c r="R926" t="s">
        <v>83</v>
      </c>
      <c r="S926" t="s">
        <v>83</v>
      </c>
      <c r="T926" t="str">
        <f>_xlfn.XLOOKUP(A926,MI_Match_Analysis!$A$2:$A$8,MI_Match_Analysis!$F$2:$F$8,"Not Found")</f>
        <v>Not Found</v>
      </c>
    </row>
    <row r="927" spans="1:20" hidden="1" x14ac:dyDescent="0.3">
      <c r="A927">
        <v>5</v>
      </c>
      <c r="B927" s="1">
        <v>46113</v>
      </c>
      <c r="C927" t="s">
        <v>162</v>
      </c>
      <c r="D927" t="s">
        <v>227</v>
      </c>
      <c r="E927" t="s">
        <v>53</v>
      </c>
      <c r="F927" t="s">
        <v>54</v>
      </c>
      <c r="G927">
        <v>1</v>
      </c>
      <c r="H927">
        <v>0.2</v>
      </c>
      <c r="I927" t="s">
        <v>77</v>
      </c>
      <c r="J927" t="s">
        <v>69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83</v>
      </c>
      <c r="R927" t="s">
        <v>83</v>
      </c>
      <c r="S927" t="s">
        <v>83</v>
      </c>
      <c r="T927" t="str">
        <f>_xlfn.XLOOKUP(A927,MI_Match_Analysis!$A$2:$A$8,MI_Match_Analysis!$F$2:$F$8,"Not Found")</f>
        <v>Not Found</v>
      </c>
    </row>
    <row r="928" spans="1:20" hidden="1" x14ac:dyDescent="0.3">
      <c r="A928">
        <v>5</v>
      </c>
      <c r="B928" s="1">
        <v>46113</v>
      </c>
      <c r="C928" t="s">
        <v>162</v>
      </c>
      <c r="D928" t="s">
        <v>227</v>
      </c>
      <c r="E928" t="s">
        <v>53</v>
      </c>
      <c r="F928" t="s">
        <v>54</v>
      </c>
      <c r="G928">
        <v>1</v>
      </c>
      <c r="H928">
        <v>0.3</v>
      </c>
      <c r="I928" t="s">
        <v>77</v>
      </c>
      <c r="J928" t="s">
        <v>69</v>
      </c>
      <c r="K928">
        <v>4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83</v>
      </c>
      <c r="R928" t="s">
        <v>83</v>
      </c>
      <c r="S928" t="s">
        <v>83</v>
      </c>
      <c r="T928" t="str">
        <f>_xlfn.XLOOKUP(A928,MI_Match_Analysis!$A$2:$A$8,MI_Match_Analysis!$F$2:$F$8,"Not Found")</f>
        <v>Not Found</v>
      </c>
    </row>
    <row r="929" spans="1:20" hidden="1" x14ac:dyDescent="0.3">
      <c r="A929">
        <v>5</v>
      </c>
      <c r="B929" s="1">
        <v>46113</v>
      </c>
      <c r="C929" t="s">
        <v>162</v>
      </c>
      <c r="D929" t="s">
        <v>227</v>
      </c>
      <c r="E929" t="s">
        <v>53</v>
      </c>
      <c r="F929" t="s">
        <v>54</v>
      </c>
      <c r="G929">
        <v>1</v>
      </c>
      <c r="H929">
        <v>0.4</v>
      </c>
      <c r="I929" t="s">
        <v>77</v>
      </c>
      <c r="J929" t="s">
        <v>69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83</v>
      </c>
      <c r="R929" t="s">
        <v>83</v>
      </c>
      <c r="S929" t="s">
        <v>83</v>
      </c>
      <c r="T929" t="str">
        <f>_xlfn.XLOOKUP(A929,MI_Match_Analysis!$A$2:$A$8,MI_Match_Analysis!$F$2:$F$8,"Not Found")</f>
        <v>Not Found</v>
      </c>
    </row>
    <row r="930" spans="1:20" hidden="1" x14ac:dyDescent="0.3">
      <c r="A930">
        <v>5</v>
      </c>
      <c r="B930" s="1">
        <v>46113</v>
      </c>
      <c r="C930" t="s">
        <v>162</v>
      </c>
      <c r="D930" t="s">
        <v>227</v>
      </c>
      <c r="E930" t="s">
        <v>53</v>
      </c>
      <c r="F930" t="s">
        <v>54</v>
      </c>
      <c r="G930">
        <v>1</v>
      </c>
      <c r="H930">
        <v>0.5</v>
      </c>
      <c r="I930" t="s">
        <v>77</v>
      </c>
      <c r="J930" t="s">
        <v>69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83</v>
      </c>
      <c r="R930" t="s">
        <v>83</v>
      </c>
      <c r="S930" t="s">
        <v>83</v>
      </c>
      <c r="T930" t="str">
        <f>_xlfn.XLOOKUP(A930,MI_Match_Analysis!$A$2:$A$8,MI_Match_Analysis!$F$2:$F$8,"Not Found")</f>
        <v>Not Found</v>
      </c>
    </row>
    <row r="931" spans="1:20" hidden="1" x14ac:dyDescent="0.3">
      <c r="A931">
        <v>5</v>
      </c>
      <c r="B931" s="1">
        <v>46113</v>
      </c>
      <c r="C931" t="s">
        <v>162</v>
      </c>
      <c r="D931" t="s">
        <v>227</v>
      </c>
      <c r="E931" t="s">
        <v>53</v>
      </c>
      <c r="F931" t="s">
        <v>54</v>
      </c>
      <c r="G931">
        <v>1</v>
      </c>
      <c r="H931">
        <v>0.5</v>
      </c>
      <c r="I931" t="s">
        <v>77</v>
      </c>
      <c r="J931" t="s">
        <v>69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</v>
      </c>
      <c r="Q931" t="s">
        <v>83</v>
      </c>
      <c r="R931" t="s">
        <v>83</v>
      </c>
      <c r="S931" t="s">
        <v>83</v>
      </c>
      <c r="T931" t="str">
        <f>_xlfn.XLOOKUP(A931,MI_Match_Analysis!$A$2:$A$8,MI_Match_Analysis!$F$2:$F$8,"Not Found")</f>
        <v>Not Found</v>
      </c>
    </row>
    <row r="932" spans="1:20" hidden="1" x14ac:dyDescent="0.3">
      <c r="A932">
        <v>5</v>
      </c>
      <c r="B932" s="1">
        <v>46113</v>
      </c>
      <c r="C932" t="s">
        <v>162</v>
      </c>
      <c r="D932" t="s">
        <v>227</v>
      </c>
      <c r="E932" t="s">
        <v>53</v>
      </c>
      <c r="F932" t="s">
        <v>54</v>
      </c>
      <c r="G932">
        <v>1</v>
      </c>
      <c r="H932">
        <v>0.6</v>
      </c>
      <c r="I932" t="s">
        <v>77</v>
      </c>
      <c r="J932" t="s">
        <v>69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83</v>
      </c>
      <c r="R932" t="s">
        <v>83</v>
      </c>
      <c r="S932" t="s">
        <v>83</v>
      </c>
      <c r="T932" t="str">
        <f>_xlfn.XLOOKUP(A932,MI_Match_Analysis!$A$2:$A$8,MI_Match_Analysis!$F$2:$F$8,"Not Found")</f>
        <v>Not Found</v>
      </c>
    </row>
    <row r="933" spans="1:20" hidden="1" x14ac:dyDescent="0.3">
      <c r="A933">
        <v>5</v>
      </c>
      <c r="B933" s="1">
        <v>46113</v>
      </c>
      <c r="C933" t="s">
        <v>162</v>
      </c>
      <c r="D933" t="s">
        <v>227</v>
      </c>
      <c r="E933" t="s">
        <v>53</v>
      </c>
      <c r="F933" t="s">
        <v>54</v>
      </c>
      <c r="G933">
        <v>1</v>
      </c>
      <c r="H933">
        <v>1.1000000000000001</v>
      </c>
      <c r="I933" t="s">
        <v>130</v>
      </c>
      <c r="J933" t="s">
        <v>56</v>
      </c>
      <c r="K933">
        <v>4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83</v>
      </c>
      <c r="R933" t="s">
        <v>83</v>
      </c>
      <c r="S933" t="s">
        <v>83</v>
      </c>
      <c r="T933" t="str">
        <f>_xlfn.XLOOKUP(A933,MI_Match_Analysis!$A$2:$A$8,MI_Match_Analysis!$F$2:$F$8,"Not Found")</f>
        <v>Not Found</v>
      </c>
    </row>
    <row r="934" spans="1:20" hidden="1" x14ac:dyDescent="0.3">
      <c r="A934">
        <v>5</v>
      </c>
      <c r="B934" s="1">
        <v>46113</v>
      </c>
      <c r="C934" t="s">
        <v>162</v>
      </c>
      <c r="D934" t="s">
        <v>227</v>
      </c>
      <c r="E934" t="s">
        <v>53</v>
      </c>
      <c r="F934" t="s">
        <v>54</v>
      </c>
      <c r="G934">
        <v>1</v>
      </c>
      <c r="H934">
        <v>1.2</v>
      </c>
      <c r="I934" t="s">
        <v>130</v>
      </c>
      <c r="J934" t="s">
        <v>56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83</v>
      </c>
      <c r="R934" t="s">
        <v>83</v>
      </c>
      <c r="S934" t="s">
        <v>83</v>
      </c>
      <c r="T934" t="str">
        <f>_xlfn.XLOOKUP(A934,MI_Match_Analysis!$A$2:$A$8,MI_Match_Analysis!$F$2:$F$8,"Not Found")</f>
        <v>Not Found</v>
      </c>
    </row>
    <row r="935" spans="1:20" hidden="1" x14ac:dyDescent="0.3">
      <c r="A935">
        <v>5</v>
      </c>
      <c r="B935" s="1">
        <v>46113</v>
      </c>
      <c r="C935" t="s">
        <v>162</v>
      </c>
      <c r="D935" t="s">
        <v>227</v>
      </c>
      <c r="E935" t="s">
        <v>53</v>
      </c>
      <c r="F935" t="s">
        <v>54</v>
      </c>
      <c r="G935">
        <v>1</v>
      </c>
      <c r="H935">
        <v>1.3</v>
      </c>
      <c r="I935" t="s">
        <v>130</v>
      </c>
      <c r="J935" t="s">
        <v>56</v>
      </c>
      <c r="K935">
        <v>4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83</v>
      </c>
      <c r="R935" t="s">
        <v>83</v>
      </c>
      <c r="S935" t="s">
        <v>83</v>
      </c>
      <c r="T935" t="str">
        <f>_xlfn.XLOOKUP(A935,MI_Match_Analysis!$A$2:$A$8,MI_Match_Analysis!$F$2:$F$8,"Not Found")</f>
        <v>Not Found</v>
      </c>
    </row>
    <row r="936" spans="1:20" hidden="1" x14ac:dyDescent="0.3">
      <c r="A936">
        <v>5</v>
      </c>
      <c r="B936" s="1">
        <v>46113</v>
      </c>
      <c r="C936" t="s">
        <v>162</v>
      </c>
      <c r="D936" t="s">
        <v>227</v>
      </c>
      <c r="E936" t="s">
        <v>53</v>
      </c>
      <c r="F936" t="s">
        <v>54</v>
      </c>
      <c r="G936">
        <v>1</v>
      </c>
      <c r="H936">
        <v>1.4</v>
      </c>
      <c r="I936" t="s">
        <v>130</v>
      </c>
      <c r="J936" t="s">
        <v>56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83</v>
      </c>
      <c r="R936" t="s">
        <v>83</v>
      </c>
      <c r="S936" t="s">
        <v>83</v>
      </c>
      <c r="T936" t="str">
        <f>_xlfn.XLOOKUP(A936,MI_Match_Analysis!$A$2:$A$8,MI_Match_Analysis!$F$2:$F$8,"Not Found")</f>
        <v>Not Found</v>
      </c>
    </row>
    <row r="937" spans="1:20" hidden="1" x14ac:dyDescent="0.3">
      <c r="A937">
        <v>5</v>
      </c>
      <c r="B937" s="1">
        <v>46113</v>
      </c>
      <c r="C937" t="s">
        <v>162</v>
      </c>
      <c r="D937" t="s">
        <v>227</v>
      </c>
      <c r="E937" t="s">
        <v>53</v>
      </c>
      <c r="F937" t="s">
        <v>54</v>
      </c>
      <c r="G937">
        <v>1</v>
      </c>
      <c r="H937">
        <v>1.5</v>
      </c>
      <c r="I937" t="s">
        <v>77</v>
      </c>
      <c r="J937" t="s">
        <v>56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83</v>
      </c>
      <c r="R937" t="s">
        <v>83</v>
      </c>
      <c r="S937" t="s">
        <v>83</v>
      </c>
      <c r="T937" t="str">
        <f>_xlfn.XLOOKUP(A937,MI_Match_Analysis!$A$2:$A$8,MI_Match_Analysis!$F$2:$F$8,"Not Found")</f>
        <v>Not Found</v>
      </c>
    </row>
    <row r="938" spans="1:20" hidden="1" x14ac:dyDescent="0.3">
      <c r="A938">
        <v>5</v>
      </c>
      <c r="B938" s="1">
        <v>46113</v>
      </c>
      <c r="C938" t="s">
        <v>162</v>
      </c>
      <c r="D938" t="s">
        <v>227</v>
      </c>
      <c r="E938" t="s">
        <v>53</v>
      </c>
      <c r="F938" t="s">
        <v>54</v>
      </c>
      <c r="G938">
        <v>1</v>
      </c>
      <c r="H938">
        <v>1.6</v>
      </c>
      <c r="I938" t="s">
        <v>77</v>
      </c>
      <c r="J938" t="s">
        <v>56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83</v>
      </c>
      <c r="R938" t="s">
        <v>83</v>
      </c>
      <c r="S938" t="s">
        <v>83</v>
      </c>
      <c r="T938" t="str">
        <f>_xlfn.XLOOKUP(A938,MI_Match_Analysis!$A$2:$A$8,MI_Match_Analysis!$F$2:$F$8,"Not Found")</f>
        <v>Not Found</v>
      </c>
    </row>
    <row r="939" spans="1:20" hidden="1" x14ac:dyDescent="0.3">
      <c r="A939">
        <v>5</v>
      </c>
      <c r="B939" s="1">
        <v>46113</v>
      </c>
      <c r="C939" t="s">
        <v>162</v>
      </c>
      <c r="D939" t="s">
        <v>227</v>
      </c>
      <c r="E939" t="s">
        <v>53</v>
      </c>
      <c r="F939" t="s">
        <v>54</v>
      </c>
      <c r="G939">
        <v>1</v>
      </c>
      <c r="H939">
        <v>2.1</v>
      </c>
      <c r="I939" t="s">
        <v>77</v>
      </c>
      <c r="J939" t="s">
        <v>69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83</v>
      </c>
      <c r="R939" t="s">
        <v>83</v>
      </c>
      <c r="S939" t="s">
        <v>83</v>
      </c>
      <c r="T939" t="str">
        <f>_xlfn.XLOOKUP(A939,MI_Match_Analysis!$A$2:$A$8,MI_Match_Analysis!$F$2:$F$8,"Not Found")</f>
        <v>Not Found</v>
      </c>
    </row>
    <row r="940" spans="1:20" hidden="1" x14ac:dyDescent="0.3">
      <c r="A940">
        <v>5</v>
      </c>
      <c r="B940" s="1">
        <v>46113</v>
      </c>
      <c r="C940" t="s">
        <v>162</v>
      </c>
      <c r="D940" t="s">
        <v>227</v>
      </c>
      <c r="E940" t="s">
        <v>53</v>
      </c>
      <c r="F940" t="s">
        <v>54</v>
      </c>
      <c r="G940">
        <v>1</v>
      </c>
      <c r="H940">
        <v>2.2000000000000002</v>
      </c>
      <c r="I940" t="s">
        <v>130</v>
      </c>
      <c r="J940" t="s">
        <v>69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83</v>
      </c>
      <c r="R940" t="s">
        <v>83</v>
      </c>
      <c r="S940" t="s">
        <v>83</v>
      </c>
      <c r="T940" t="str">
        <f>_xlfn.XLOOKUP(A940,MI_Match_Analysis!$A$2:$A$8,MI_Match_Analysis!$F$2:$F$8,"Not Found")</f>
        <v>Not Found</v>
      </c>
    </row>
    <row r="941" spans="1:20" hidden="1" x14ac:dyDescent="0.3">
      <c r="A941">
        <v>5</v>
      </c>
      <c r="B941" s="1">
        <v>46113</v>
      </c>
      <c r="C941" t="s">
        <v>162</v>
      </c>
      <c r="D941" t="s">
        <v>227</v>
      </c>
      <c r="E941" t="s">
        <v>53</v>
      </c>
      <c r="F941" t="s">
        <v>54</v>
      </c>
      <c r="G941">
        <v>1</v>
      </c>
      <c r="H941">
        <v>2.2999999999999998</v>
      </c>
      <c r="I941" t="s">
        <v>130</v>
      </c>
      <c r="J941" t="s">
        <v>69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83</v>
      </c>
      <c r="R941" t="s">
        <v>83</v>
      </c>
      <c r="S941" t="s">
        <v>83</v>
      </c>
      <c r="T941" t="str">
        <f>_xlfn.XLOOKUP(A941,MI_Match_Analysis!$A$2:$A$8,MI_Match_Analysis!$F$2:$F$8,"Not Found")</f>
        <v>Not Found</v>
      </c>
    </row>
    <row r="942" spans="1:20" hidden="1" x14ac:dyDescent="0.3">
      <c r="A942">
        <v>5</v>
      </c>
      <c r="B942" s="1">
        <v>46113</v>
      </c>
      <c r="C942" t="s">
        <v>162</v>
      </c>
      <c r="D942" t="s">
        <v>227</v>
      </c>
      <c r="E942" t="s">
        <v>53</v>
      </c>
      <c r="F942" t="s">
        <v>54</v>
      </c>
      <c r="G942">
        <v>1</v>
      </c>
      <c r="H942">
        <v>2.4</v>
      </c>
      <c r="I942" t="s">
        <v>130</v>
      </c>
      <c r="J942" t="s">
        <v>69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83</v>
      </c>
      <c r="R942" t="s">
        <v>83</v>
      </c>
      <c r="S942" t="s">
        <v>83</v>
      </c>
      <c r="T942" t="str">
        <f>_xlfn.XLOOKUP(A942,MI_Match_Analysis!$A$2:$A$8,MI_Match_Analysis!$F$2:$F$8,"Not Found")</f>
        <v>Not Found</v>
      </c>
    </row>
    <row r="943" spans="1:20" hidden="1" x14ac:dyDescent="0.3">
      <c r="A943">
        <v>5</v>
      </c>
      <c r="B943" s="1">
        <v>46113</v>
      </c>
      <c r="C943" t="s">
        <v>162</v>
      </c>
      <c r="D943" t="s">
        <v>227</v>
      </c>
      <c r="E943" t="s">
        <v>53</v>
      </c>
      <c r="F943" t="s">
        <v>54</v>
      </c>
      <c r="G943">
        <v>1</v>
      </c>
      <c r="H943">
        <v>2.5</v>
      </c>
      <c r="I943" t="s">
        <v>77</v>
      </c>
      <c r="J943" t="s">
        <v>69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83</v>
      </c>
      <c r="R943" t="s">
        <v>83</v>
      </c>
      <c r="S943" t="s">
        <v>83</v>
      </c>
      <c r="T943" t="str">
        <f>_xlfn.XLOOKUP(A943,MI_Match_Analysis!$A$2:$A$8,MI_Match_Analysis!$F$2:$F$8,"Not Found")</f>
        <v>Not Found</v>
      </c>
    </row>
    <row r="944" spans="1:20" hidden="1" x14ac:dyDescent="0.3">
      <c r="A944">
        <v>5</v>
      </c>
      <c r="B944" s="1">
        <v>46113</v>
      </c>
      <c r="C944" t="s">
        <v>162</v>
      </c>
      <c r="D944" t="s">
        <v>227</v>
      </c>
      <c r="E944" t="s">
        <v>53</v>
      </c>
      <c r="F944" t="s">
        <v>54</v>
      </c>
      <c r="G944">
        <v>1</v>
      </c>
      <c r="H944">
        <v>2.6</v>
      </c>
      <c r="I944" t="s">
        <v>130</v>
      </c>
      <c r="J944" t="s">
        <v>69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195</v>
      </c>
      <c r="R944" t="s">
        <v>77</v>
      </c>
      <c r="S944" t="s">
        <v>69</v>
      </c>
      <c r="T944" t="str">
        <f>_xlfn.XLOOKUP(A944,MI_Match_Analysis!$A$2:$A$8,MI_Match_Analysis!$F$2:$F$8,"Not Found")</f>
        <v>Not Found</v>
      </c>
    </row>
    <row r="945" spans="1:20" hidden="1" x14ac:dyDescent="0.3">
      <c r="A945">
        <v>5</v>
      </c>
      <c r="B945" s="1">
        <v>46113</v>
      </c>
      <c r="C945" t="s">
        <v>162</v>
      </c>
      <c r="D945" t="s">
        <v>227</v>
      </c>
      <c r="E945" t="s">
        <v>53</v>
      </c>
      <c r="F945" t="s">
        <v>54</v>
      </c>
      <c r="G945">
        <v>1</v>
      </c>
      <c r="H945">
        <v>3.1</v>
      </c>
      <c r="I945" t="s">
        <v>228</v>
      </c>
      <c r="J945" t="s">
        <v>229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83</v>
      </c>
      <c r="R945" t="s">
        <v>83</v>
      </c>
      <c r="S945" t="s">
        <v>83</v>
      </c>
      <c r="T945" t="str">
        <f>_xlfn.XLOOKUP(A945,MI_Match_Analysis!$A$2:$A$8,MI_Match_Analysis!$F$2:$F$8,"Not Found")</f>
        <v>Not Found</v>
      </c>
    </row>
    <row r="946" spans="1:20" hidden="1" x14ac:dyDescent="0.3">
      <c r="A946">
        <v>5</v>
      </c>
      <c r="B946" s="1">
        <v>46113</v>
      </c>
      <c r="C946" t="s">
        <v>162</v>
      </c>
      <c r="D946" t="s">
        <v>227</v>
      </c>
      <c r="E946" t="s">
        <v>53</v>
      </c>
      <c r="F946" t="s">
        <v>54</v>
      </c>
      <c r="G946">
        <v>1</v>
      </c>
      <c r="H946">
        <v>3.2</v>
      </c>
      <c r="I946" t="s">
        <v>228</v>
      </c>
      <c r="J946" t="s">
        <v>229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83</v>
      </c>
      <c r="R946" t="s">
        <v>83</v>
      </c>
      <c r="S946" t="s">
        <v>83</v>
      </c>
      <c r="T946" t="str">
        <f>_xlfn.XLOOKUP(A946,MI_Match_Analysis!$A$2:$A$8,MI_Match_Analysis!$F$2:$F$8,"Not Found")</f>
        <v>Not Found</v>
      </c>
    </row>
    <row r="947" spans="1:20" hidden="1" x14ac:dyDescent="0.3">
      <c r="A947">
        <v>5</v>
      </c>
      <c r="B947" s="1">
        <v>46113</v>
      </c>
      <c r="C947" t="s">
        <v>162</v>
      </c>
      <c r="D947" t="s">
        <v>227</v>
      </c>
      <c r="E947" t="s">
        <v>53</v>
      </c>
      <c r="F947" t="s">
        <v>54</v>
      </c>
      <c r="G947">
        <v>1</v>
      </c>
      <c r="H947">
        <v>3.3</v>
      </c>
      <c r="I947" t="s">
        <v>228</v>
      </c>
      <c r="J947" t="s">
        <v>229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83</v>
      </c>
      <c r="R947" t="s">
        <v>83</v>
      </c>
      <c r="S947" t="s">
        <v>83</v>
      </c>
      <c r="T947" t="str">
        <f>_xlfn.XLOOKUP(A947,MI_Match_Analysis!$A$2:$A$8,MI_Match_Analysis!$F$2:$F$8,"Not Found")</f>
        <v>Not Found</v>
      </c>
    </row>
    <row r="948" spans="1:20" hidden="1" x14ac:dyDescent="0.3">
      <c r="A948">
        <v>5</v>
      </c>
      <c r="B948" s="1">
        <v>46113</v>
      </c>
      <c r="C948" t="s">
        <v>162</v>
      </c>
      <c r="D948" t="s">
        <v>227</v>
      </c>
      <c r="E948" t="s">
        <v>53</v>
      </c>
      <c r="F948" t="s">
        <v>54</v>
      </c>
      <c r="G948">
        <v>1</v>
      </c>
      <c r="H948">
        <v>3.4</v>
      </c>
      <c r="I948" t="s">
        <v>130</v>
      </c>
      <c r="J948" t="s">
        <v>229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83</v>
      </c>
      <c r="R948" t="s">
        <v>83</v>
      </c>
      <c r="S948" t="s">
        <v>83</v>
      </c>
      <c r="T948" t="str">
        <f>_xlfn.XLOOKUP(A948,MI_Match_Analysis!$A$2:$A$8,MI_Match_Analysis!$F$2:$F$8,"Not Found")</f>
        <v>Not Found</v>
      </c>
    </row>
    <row r="949" spans="1:20" hidden="1" x14ac:dyDescent="0.3">
      <c r="A949">
        <v>5</v>
      </c>
      <c r="B949" s="1">
        <v>46113</v>
      </c>
      <c r="C949" t="s">
        <v>162</v>
      </c>
      <c r="D949" t="s">
        <v>227</v>
      </c>
      <c r="E949" t="s">
        <v>53</v>
      </c>
      <c r="F949" t="s">
        <v>54</v>
      </c>
      <c r="G949">
        <v>1</v>
      </c>
      <c r="H949">
        <v>3.5</v>
      </c>
      <c r="I949" t="s">
        <v>130</v>
      </c>
      <c r="J949" t="s">
        <v>229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83</v>
      </c>
      <c r="R949" t="s">
        <v>83</v>
      </c>
      <c r="S949" t="s">
        <v>83</v>
      </c>
      <c r="T949" t="str">
        <f>_xlfn.XLOOKUP(A949,MI_Match_Analysis!$A$2:$A$8,MI_Match_Analysis!$F$2:$F$8,"Not Found")</f>
        <v>Not Found</v>
      </c>
    </row>
    <row r="950" spans="1:20" hidden="1" x14ac:dyDescent="0.3">
      <c r="A950">
        <v>5</v>
      </c>
      <c r="B950" s="1">
        <v>46113</v>
      </c>
      <c r="C950" t="s">
        <v>162</v>
      </c>
      <c r="D950" t="s">
        <v>227</v>
      </c>
      <c r="E950" t="s">
        <v>53</v>
      </c>
      <c r="F950" t="s">
        <v>54</v>
      </c>
      <c r="G950">
        <v>1</v>
      </c>
      <c r="H950">
        <v>3.6</v>
      </c>
      <c r="I950" t="s">
        <v>228</v>
      </c>
      <c r="J950" t="s">
        <v>229</v>
      </c>
      <c r="K950">
        <v>4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83</v>
      </c>
      <c r="R950" t="s">
        <v>83</v>
      </c>
      <c r="S950" t="s">
        <v>83</v>
      </c>
      <c r="T950" t="str">
        <f>_xlfn.XLOOKUP(A950,MI_Match_Analysis!$A$2:$A$8,MI_Match_Analysis!$F$2:$F$8,"Not Found")</f>
        <v>Not Found</v>
      </c>
    </row>
    <row r="951" spans="1:20" hidden="1" x14ac:dyDescent="0.3">
      <c r="A951">
        <v>5</v>
      </c>
      <c r="B951" s="1">
        <v>46113</v>
      </c>
      <c r="C951" t="s">
        <v>162</v>
      </c>
      <c r="D951" t="s">
        <v>227</v>
      </c>
      <c r="E951" t="s">
        <v>53</v>
      </c>
      <c r="F951" t="s">
        <v>54</v>
      </c>
      <c r="G951">
        <v>1</v>
      </c>
      <c r="H951">
        <v>4.0999999999999996</v>
      </c>
      <c r="I951" t="s">
        <v>130</v>
      </c>
      <c r="J951" t="s">
        <v>69</v>
      </c>
      <c r="K951">
        <v>0</v>
      </c>
      <c r="L951">
        <v>4</v>
      </c>
      <c r="M951">
        <v>0</v>
      </c>
      <c r="N951">
        <v>1</v>
      </c>
      <c r="O951">
        <v>0</v>
      </c>
      <c r="P951">
        <v>0</v>
      </c>
      <c r="Q951" t="s">
        <v>83</v>
      </c>
      <c r="R951" t="s">
        <v>83</v>
      </c>
      <c r="S951" t="s">
        <v>83</v>
      </c>
      <c r="T951" t="str">
        <f>_xlfn.XLOOKUP(A951,MI_Match_Analysis!$A$2:$A$8,MI_Match_Analysis!$F$2:$F$8,"Not Found")</f>
        <v>Not Found</v>
      </c>
    </row>
    <row r="952" spans="1:20" hidden="1" x14ac:dyDescent="0.3">
      <c r="A952">
        <v>5</v>
      </c>
      <c r="B952" s="1">
        <v>46113</v>
      </c>
      <c r="C952" t="s">
        <v>162</v>
      </c>
      <c r="D952" t="s">
        <v>227</v>
      </c>
      <c r="E952" t="s">
        <v>53</v>
      </c>
      <c r="F952" t="s">
        <v>54</v>
      </c>
      <c r="G952">
        <v>1</v>
      </c>
      <c r="H952">
        <v>4.2</v>
      </c>
      <c r="I952" t="s">
        <v>130</v>
      </c>
      <c r="J952" t="s">
        <v>69</v>
      </c>
      <c r="K952">
        <v>6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83</v>
      </c>
      <c r="R952" t="s">
        <v>83</v>
      </c>
      <c r="S952" t="s">
        <v>83</v>
      </c>
      <c r="T952" t="str">
        <f>_xlfn.XLOOKUP(A952,MI_Match_Analysis!$A$2:$A$8,MI_Match_Analysis!$F$2:$F$8,"Not Found")</f>
        <v>Not Found</v>
      </c>
    </row>
    <row r="953" spans="1:20" hidden="1" x14ac:dyDescent="0.3">
      <c r="A953">
        <v>5</v>
      </c>
      <c r="B953" s="1">
        <v>46113</v>
      </c>
      <c r="C953" t="s">
        <v>162</v>
      </c>
      <c r="D953" t="s">
        <v>227</v>
      </c>
      <c r="E953" t="s">
        <v>53</v>
      </c>
      <c r="F953" t="s">
        <v>54</v>
      </c>
      <c r="G953">
        <v>1</v>
      </c>
      <c r="H953">
        <v>4.3</v>
      </c>
      <c r="I953" t="s">
        <v>130</v>
      </c>
      <c r="J953" t="s">
        <v>69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83</v>
      </c>
      <c r="R953" t="s">
        <v>83</v>
      </c>
      <c r="S953" t="s">
        <v>83</v>
      </c>
      <c r="T953" t="str">
        <f>_xlfn.XLOOKUP(A953,MI_Match_Analysis!$A$2:$A$8,MI_Match_Analysis!$F$2:$F$8,"Not Found")</f>
        <v>Not Found</v>
      </c>
    </row>
    <row r="954" spans="1:20" hidden="1" x14ac:dyDescent="0.3">
      <c r="A954">
        <v>5</v>
      </c>
      <c r="B954" s="1">
        <v>46113</v>
      </c>
      <c r="C954" t="s">
        <v>162</v>
      </c>
      <c r="D954" t="s">
        <v>227</v>
      </c>
      <c r="E954" t="s">
        <v>53</v>
      </c>
      <c r="F954" t="s">
        <v>54</v>
      </c>
      <c r="G954">
        <v>1</v>
      </c>
      <c r="H954">
        <v>4.3</v>
      </c>
      <c r="I954" t="s">
        <v>130</v>
      </c>
      <c r="J954" t="s">
        <v>69</v>
      </c>
      <c r="K954">
        <v>0</v>
      </c>
      <c r="L954">
        <v>1</v>
      </c>
      <c r="M954">
        <v>1</v>
      </c>
      <c r="N954">
        <v>0</v>
      </c>
      <c r="O954">
        <v>0</v>
      </c>
      <c r="P954">
        <v>0</v>
      </c>
      <c r="Q954" t="s">
        <v>83</v>
      </c>
      <c r="R954" t="s">
        <v>83</v>
      </c>
      <c r="S954" t="s">
        <v>83</v>
      </c>
      <c r="T954" t="str">
        <f>_xlfn.XLOOKUP(A954,MI_Match_Analysis!$A$2:$A$8,MI_Match_Analysis!$F$2:$F$8,"Not Found")</f>
        <v>Not Found</v>
      </c>
    </row>
    <row r="955" spans="1:20" hidden="1" x14ac:dyDescent="0.3">
      <c r="A955">
        <v>5</v>
      </c>
      <c r="B955" s="1">
        <v>46113</v>
      </c>
      <c r="C955" t="s">
        <v>162</v>
      </c>
      <c r="D955" t="s">
        <v>227</v>
      </c>
      <c r="E955" t="s">
        <v>53</v>
      </c>
      <c r="F955" t="s">
        <v>54</v>
      </c>
      <c r="G955">
        <v>1</v>
      </c>
      <c r="H955">
        <v>4.4000000000000004</v>
      </c>
      <c r="I955" t="s">
        <v>130</v>
      </c>
      <c r="J955" t="s">
        <v>69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83</v>
      </c>
      <c r="R955" t="s">
        <v>83</v>
      </c>
      <c r="S955" t="s">
        <v>83</v>
      </c>
      <c r="T955" t="str">
        <f>_xlfn.XLOOKUP(A955,MI_Match_Analysis!$A$2:$A$8,MI_Match_Analysis!$F$2:$F$8,"Not Found")</f>
        <v>Not Found</v>
      </c>
    </row>
    <row r="956" spans="1:20" hidden="1" x14ac:dyDescent="0.3">
      <c r="A956">
        <v>5</v>
      </c>
      <c r="B956" s="1">
        <v>46113</v>
      </c>
      <c r="C956" t="s">
        <v>162</v>
      </c>
      <c r="D956" t="s">
        <v>227</v>
      </c>
      <c r="E956" t="s">
        <v>53</v>
      </c>
      <c r="F956" t="s">
        <v>54</v>
      </c>
      <c r="G956">
        <v>1</v>
      </c>
      <c r="H956">
        <v>4.5</v>
      </c>
      <c r="I956" t="s">
        <v>228</v>
      </c>
      <c r="J956" t="s">
        <v>69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83</v>
      </c>
      <c r="R956" t="s">
        <v>83</v>
      </c>
      <c r="S956" t="s">
        <v>83</v>
      </c>
      <c r="T956" t="str">
        <f>_xlfn.XLOOKUP(A956,MI_Match_Analysis!$A$2:$A$8,MI_Match_Analysis!$F$2:$F$8,"Not Found")</f>
        <v>Not Found</v>
      </c>
    </row>
    <row r="957" spans="1:20" hidden="1" x14ac:dyDescent="0.3">
      <c r="A957">
        <v>5</v>
      </c>
      <c r="B957" s="1">
        <v>46113</v>
      </c>
      <c r="C957" t="s">
        <v>162</v>
      </c>
      <c r="D957" t="s">
        <v>227</v>
      </c>
      <c r="E957" t="s">
        <v>53</v>
      </c>
      <c r="F957" t="s">
        <v>54</v>
      </c>
      <c r="G957">
        <v>1</v>
      </c>
      <c r="H957">
        <v>4.5999999999999996</v>
      </c>
      <c r="I957" t="s">
        <v>228</v>
      </c>
      <c r="J957" t="s">
        <v>69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83</v>
      </c>
      <c r="R957" t="s">
        <v>83</v>
      </c>
      <c r="S957" t="s">
        <v>83</v>
      </c>
      <c r="T957" t="str">
        <f>_xlfn.XLOOKUP(A957,MI_Match_Analysis!$A$2:$A$8,MI_Match_Analysis!$F$2:$F$8,"Not Found")</f>
        <v>Not Found</v>
      </c>
    </row>
    <row r="958" spans="1:20" hidden="1" x14ac:dyDescent="0.3">
      <c r="A958">
        <v>5</v>
      </c>
      <c r="B958" s="1">
        <v>46113</v>
      </c>
      <c r="C958" t="s">
        <v>162</v>
      </c>
      <c r="D958" t="s">
        <v>227</v>
      </c>
      <c r="E958" t="s">
        <v>53</v>
      </c>
      <c r="F958" t="s">
        <v>54</v>
      </c>
      <c r="G958">
        <v>1</v>
      </c>
      <c r="H958">
        <v>5.0999999999999996</v>
      </c>
      <c r="I958" t="s">
        <v>130</v>
      </c>
      <c r="J958" t="s">
        <v>229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83</v>
      </c>
      <c r="R958" t="s">
        <v>83</v>
      </c>
      <c r="S958" t="s">
        <v>83</v>
      </c>
      <c r="T958" t="str">
        <f>_xlfn.XLOOKUP(A958,MI_Match_Analysis!$A$2:$A$8,MI_Match_Analysis!$F$2:$F$8,"Not Found")</f>
        <v>Not Found</v>
      </c>
    </row>
    <row r="959" spans="1:20" hidden="1" x14ac:dyDescent="0.3">
      <c r="A959">
        <v>5</v>
      </c>
      <c r="B959" s="1">
        <v>46113</v>
      </c>
      <c r="C959" t="s">
        <v>162</v>
      </c>
      <c r="D959" t="s">
        <v>227</v>
      </c>
      <c r="E959" t="s">
        <v>53</v>
      </c>
      <c r="F959" t="s">
        <v>54</v>
      </c>
      <c r="G959">
        <v>1</v>
      </c>
      <c r="H959">
        <v>5.2</v>
      </c>
      <c r="I959" t="s">
        <v>130</v>
      </c>
      <c r="J959" t="s">
        <v>229</v>
      </c>
      <c r="K959">
        <v>0</v>
      </c>
      <c r="L959">
        <v>4</v>
      </c>
      <c r="M959">
        <v>0</v>
      </c>
      <c r="N959">
        <v>0</v>
      </c>
      <c r="O959">
        <v>1</v>
      </c>
      <c r="P959">
        <v>0</v>
      </c>
      <c r="Q959" t="s">
        <v>83</v>
      </c>
      <c r="R959" t="s">
        <v>83</v>
      </c>
      <c r="S959" t="s">
        <v>83</v>
      </c>
      <c r="T959" t="str">
        <f>_xlfn.XLOOKUP(A959,MI_Match_Analysis!$A$2:$A$8,MI_Match_Analysis!$F$2:$F$8,"Not Found")</f>
        <v>Not Found</v>
      </c>
    </row>
    <row r="960" spans="1:20" hidden="1" x14ac:dyDescent="0.3">
      <c r="A960">
        <v>5</v>
      </c>
      <c r="B960" s="1">
        <v>46113</v>
      </c>
      <c r="C960" t="s">
        <v>162</v>
      </c>
      <c r="D960" t="s">
        <v>227</v>
      </c>
      <c r="E960" t="s">
        <v>53</v>
      </c>
      <c r="F960" t="s">
        <v>54</v>
      </c>
      <c r="G960">
        <v>1</v>
      </c>
      <c r="H960">
        <v>5.3</v>
      </c>
      <c r="I960" t="s">
        <v>130</v>
      </c>
      <c r="J960" t="s">
        <v>229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83</v>
      </c>
      <c r="R960" t="s">
        <v>83</v>
      </c>
      <c r="S960" t="s">
        <v>83</v>
      </c>
      <c r="T960" t="str">
        <f>_xlfn.XLOOKUP(A960,MI_Match_Analysis!$A$2:$A$8,MI_Match_Analysis!$F$2:$F$8,"Not Found")</f>
        <v>Not Found</v>
      </c>
    </row>
    <row r="961" spans="1:20" hidden="1" x14ac:dyDescent="0.3">
      <c r="A961">
        <v>5</v>
      </c>
      <c r="B961" s="1">
        <v>46113</v>
      </c>
      <c r="C961" t="s">
        <v>162</v>
      </c>
      <c r="D961" t="s">
        <v>227</v>
      </c>
      <c r="E961" t="s">
        <v>53</v>
      </c>
      <c r="F961" t="s">
        <v>54</v>
      </c>
      <c r="G961">
        <v>1</v>
      </c>
      <c r="H961">
        <v>5.4</v>
      </c>
      <c r="I961" t="s">
        <v>228</v>
      </c>
      <c r="J961" t="s">
        <v>229</v>
      </c>
      <c r="K961">
        <v>6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83</v>
      </c>
      <c r="R961" t="s">
        <v>83</v>
      </c>
      <c r="S961" t="s">
        <v>83</v>
      </c>
      <c r="T961" t="str">
        <f>_xlfn.XLOOKUP(A961,MI_Match_Analysis!$A$2:$A$8,MI_Match_Analysis!$F$2:$F$8,"Not Found")</f>
        <v>Not Found</v>
      </c>
    </row>
    <row r="962" spans="1:20" hidden="1" x14ac:dyDescent="0.3">
      <c r="A962">
        <v>5</v>
      </c>
      <c r="B962" s="1">
        <v>46113</v>
      </c>
      <c r="C962" t="s">
        <v>162</v>
      </c>
      <c r="D962" t="s">
        <v>227</v>
      </c>
      <c r="E962" t="s">
        <v>53</v>
      </c>
      <c r="F962" t="s">
        <v>54</v>
      </c>
      <c r="G962">
        <v>1</v>
      </c>
      <c r="H962">
        <v>5.5</v>
      </c>
      <c r="I962" t="s">
        <v>228</v>
      </c>
      <c r="J962" t="s">
        <v>229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167</v>
      </c>
      <c r="R962" t="s">
        <v>228</v>
      </c>
      <c r="S962" t="s">
        <v>83</v>
      </c>
      <c r="T962" t="str">
        <f>_xlfn.XLOOKUP(A962,MI_Match_Analysis!$A$2:$A$8,MI_Match_Analysis!$F$2:$F$8,"Not Found")</f>
        <v>Not Found</v>
      </c>
    </row>
    <row r="963" spans="1:20" hidden="1" x14ac:dyDescent="0.3">
      <c r="A963">
        <v>5</v>
      </c>
      <c r="B963" s="1">
        <v>46113</v>
      </c>
      <c r="C963" t="s">
        <v>162</v>
      </c>
      <c r="D963" t="s">
        <v>227</v>
      </c>
      <c r="E963" t="s">
        <v>53</v>
      </c>
      <c r="F963" t="s">
        <v>54</v>
      </c>
      <c r="G963">
        <v>1</v>
      </c>
      <c r="H963">
        <v>5.6</v>
      </c>
      <c r="I963" t="s">
        <v>230</v>
      </c>
      <c r="J963" t="s">
        <v>229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83</v>
      </c>
      <c r="R963" t="s">
        <v>83</v>
      </c>
      <c r="S963" t="s">
        <v>83</v>
      </c>
      <c r="T963" t="str">
        <f>_xlfn.XLOOKUP(A963,MI_Match_Analysis!$A$2:$A$8,MI_Match_Analysis!$F$2:$F$8,"Not Found")</f>
        <v>Not Found</v>
      </c>
    </row>
    <row r="964" spans="1:20" hidden="1" x14ac:dyDescent="0.3">
      <c r="A964">
        <v>5</v>
      </c>
      <c r="B964" s="1">
        <v>46113</v>
      </c>
      <c r="C964" t="s">
        <v>162</v>
      </c>
      <c r="D964" t="s">
        <v>227</v>
      </c>
      <c r="E964" t="s">
        <v>53</v>
      </c>
      <c r="F964" t="s">
        <v>54</v>
      </c>
      <c r="G964">
        <v>1</v>
      </c>
      <c r="H964">
        <v>6.1</v>
      </c>
      <c r="I964" t="s">
        <v>130</v>
      </c>
      <c r="J964" t="s">
        <v>231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83</v>
      </c>
      <c r="R964" t="s">
        <v>83</v>
      </c>
      <c r="S964" t="s">
        <v>83</v>
      </c>
      <c r="T964" t="str">
        <f>_xlfn.XLOOKUP(A964,MI_Match_Analysis!$A$2:$A$8,MI_Match_Analysis!$F$2:$F$8,"Not Found")</f>
        <v>Not Found</v>
      </c>
    </row>
    <row r="965" spans="1:20" hidden="1" x14ac:dyDescent="0.3">
      <c r="A965">
        <v>5</v>
      </c>
      <c r="B965" s="1">
        <v>46113</v>
      </c>
      <c r="C965" t="s">
        <v>162</v>
      </c>
      <c r="D965" t="s">
        <v>227</v>
      </c>
      <c r="E965" t="s">
        <v>53</v>
      </c>
      <c r="F965" t="s">
        <v>54</v>
      </c>
      <c r="G965">
        <v>1</v>
      </c>
      <c r="H965">
        <v>6.2</v>
      </c>
      <c r="I965" t="s">
        <v>230</v>
      </c>
      <c r="J965" t="s">
        <v>231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83</v>
      </c>
      <c r="R965" t="s">
        <v>83</v>
      </c>
      <c r="S965" t="s">
        <v>83</v>
      </c>
      <c r="T965" t="str">
        <f>_xlfn.XLOOKUP(A965,MI_Match_Analysis!$A$2:$A$8,MI_Match_Analysis!$F$2:$F$8,"Not Found")</f>
        <v>Not Found</v>
      </c>
    </row>
    <row r="966" spans="1:20" hidden="1" x14ac:dyDescent="0.3">
      <c r="A966">
        <v>5</v>
      </c>
      <c r="B966" s="1">
        <v>46113</v>
      </c>
      <c r="C966" t="s">
        <v>162</v>
      </c>
      <c r="D966" t="s">
        <v>227</v>
      </c>
      <c r="E966" t="s">
        <v>53</v>
      </c>
      <c r="F966" t="s">
        <v>54</v>
      </c>
      <c r="G966">
        <v>1</v>
      </c>
      <c r="H966">
        <v>6.3</v>
      </c>
      <c r="I966" t="s">
        <v>230</v>
      </c>
      <c r="J966" t="s">
        <v>231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165</v>
      </c>
      <c r="R966" t="s">
        <v>230</v>
      </c>
      <c r="S966" t="s">
        <v>232</v>
      </c>
      <c r="T966" t="str">
        <f>_xlfn.XLOOKUP(A966,MI_Match_Analysis!$A$2:$A$8,MI_Match_Analysis!$F$2:$F$8,"Not Found")</f>
        <v>Not Found</v>
      </c>
    </row>
    <row r="967" spans="1:20" hidden="1" x14ac:dyDescent="0.3">
      <c r="A967">
        <v>5</v>
      </c>
      <c r="B967" s="1">
        <v>46113</v>
      </c>
      <c r="C967" t="s">
        <v>162</v>
      </c>
      <c r="D967" t="s">
        <v>227</v>
      </c>
      <c r="E967" t="s">
        <v>53</v>
      </c>
      <c r="F967" t="s">
        <v>54</v>
      </c>
      <c r="G967">
        <v>1</v>
      </c>
      <c r="H967">
        <v>6.4</v>
      </c>
      <c r="I967" t="s">
        <v>233</v>
      </c>
      <c r="J967" t="s">
        <v>231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83</v>
      </c>
      <c r="R967" t="s">
        <v>83</v>
      </c>
      <c r="S967" t="s">
        <v>83</v>
      </c>
      <c r="T967" t="str">
        <f>_xlfn.XLOOKUP(A967,MI_Match_Analysis!$A$2:$A$8,MI_Match_Analysis!$F$2:$F$8,"Not Found")</f>
        <v>Not Found</v>
      </c>
    </row>
    <row r="968" spans="1:20" hidden="1" x14ac:dyDescent="0.3">
      <c r="A968">
        <v>5</v>
      </c>
      <c r="B968" s="1">
        <v>46113</v>
      </c>
      <c r="C968" t="s">
        <v>162</v>
      </c>
      <c r="D968" t="s">
        <v>227</v>
      </c>
      <c r="E968" t="s">
        <v>53</v>
      </c>
      <c r="F968" t="s">
        <v>54</v>
      </c>
      <c r="G968">
        <v>1</v>
      </c>
      <c r="H968">
        <v>6.5</v>
      </c>
      <c r="I968" t="s">
        <v>233</v>
      </c>
      <c r="J968" t="s">
        <v>231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83</v>
      </c>
      <c r="R968" t="s">
        <v>83</v>
      </c>
      <c r="S968" t="s">
        <v>83</v>
      </c>
      <c r="T968" t="str">
        <f>_xlfn.XLOOKUP(A968,MI_Match_Analysis!$A$2:$A$8,MI_Match_Analysis!$F$2:$F$8,"Not Found")</f>
        <v>Not Found</v>
      </c>
    </row>
    <row r="969" spans="1:20" hidden="1" x14ac:dyDescent="0.3">
      <c r="A969">
        <v>5</v>
      </c>
      <c r="B969" s="1">
        <v>46113</v>
      </c>
      <c r="C969" t="s">
        <v>162</v>
      </c>
      <c r="D969" t="s">
        <v>227</v>
      </c>
      <c r="E969" t="s">
        <v>53</v>
      </c>
      <c r="F969" t="s">
        <v>54</v>
      </c>
      <c r="G969">
        <v>1</v>
      </c>
      <c r="H969">
        <v>6.6</v>
      </c>
      <c r="I969" t="s">
        <v>130</v>
      </c>
      <c r="J969" t="s">
        <v>231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83</v>
      </c>
      <c r="R969" t="s">
        <v>83</v>
      </c>
      <c r="S969" t="s">
        <v>83</v>
      </c>
      <c r="T969" t="str">
        <f>_xlfn.XLOOKUP(A969,MI_Match_Analysis!$A$2:$A$8,MI_Match_Analysis!$F$2:$F$8,"Not Found")</f>
        <v>Not Found</v>
      </c>
    </row>
    <row r="970" spans="1:20" hidden="1" x14ac:dyDescent="0.3">
      <c r="A970">
        <v>5</v>
      </c>
      <c r="B970" s="1">
        <v>46113</v>
      </c>
      <c r="C970" t="s">
        <v>162</v>
      </c>
      <c r="D970" t="s">
        <v>227</v>
      </c>
      <c r="E970" t="s">
        <v>53</v>
      </c>
      <c r="F970" t="s">
        <v>54</v>
      </c>
      <c r="G970">
        <v>1</v>
      </c>
      <c r="H970">
        <v>7.1</v>
      </c>
      <c r="I970" t="s">
        <v>233</v>
      </c>
      <c r="J970" t="s">
        <v>136</v>
      </c>
      <c r="K970">
        <v>4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83</v>
      </c>
      <c r="R970" t="s">
        <v>83</v>
      </c>
      <c r="S970" t="s">
        <v>83</v>
      </c>
      <c r="T970" t="str">
        <f>_xlfn.XLOOKUP(A970,MI_Match_Analysis!$A$2:$A$8,MI_Match_Analysis!$F$2:$F$8,"Not Found")</f>
        <v>Not Found</v>
      </c>
    </row>
    <row r="971" spans="1:20" hidden="1" x14ac:dyDescent="0.3">
      <c r="A971">
        <v>5</v>
      </c>
      <c r="B971" s="1">
        <v>46113</v>
      </c>
      <c r="C971" t="s">
        <v>162</v>
      </c>
      <c r="D971" t="s">
        <v>227</v>
      </c>
      <c r="E971" t="s">
        <v>53</v>
      </c>
      <c r="F971" t="s">
        <v>54</v>
      </c>
      <c r="G971">
        <v>1</v>
      </c>
      <c r="H971">
        <v>7.2</v>
      </c>
      <c r="I971" t="s">
        <v>233</v>
      </c>
      <c r="J971" t="s">
        <v>136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83</v>
      </c>
      <c r="R971" t="s">
        <v>83</v>
      </c>
      <c r="S971" t="s">
        <v>83</v>
      </c>
      <c r="T971" t="str">
        <f>_xlfn.XLOOKUP(A971,MI_Match_Analysis!$A$2:$A$8,MI_Match_Analysis!$F$2:$F$8,"Not Found")</f>
        <v>Not Found</v>
      </c>
    </row>
    <row r="972" spans="1:20" hidden="1" x14ac:dyDescent="0.3">
      <c r="A972">
        <v>5</v>
      </c>
      <c r="B972" s="1">
        <v>46113</v>
      </c>
      <c r="C972" t="s">
        <v>162</v>
      </c>
      <c r="D972" t="s">
        <v>227</v>
      </c>
      <c r="E972" t="s">
        <v>53</v>
      </c>
      <c r="F972" t="s">
        <v>54</v>
      </c>
      <c r="G972">
        <v>1</v>
      </c>
      <c r="H972">
        <v>7.3</v>
      </c>
      <c r="I972" t="s">
        <v>233</v>
      </c>
      <c r="J972" t="s">
        <v>136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83</v>
      </c>
      <c r="R972" t="s">
        <v>83</v>
      </c>
      <c r="S972" t="s">
        <v>83</v>
      </c>
      <c r="T972" t="str">
        <f>_xlfn.XLOOKUP(A972,MI_Match_Analysis!$A$2:$A$8,MI_Match_Analysis!$F$2:$F$8,"Not Found")</f>
        <v>Not Found</v>
      </c>
    </row>
    <row r="973" spans="1:20" hidden="1" x14ac:dyDescent="0.3">
      <c r="A973">
        <v>5</v>
      </c>
      <c r="B973" s="1">
        <v>46113</v>
      </c>
      <c r="C973" t="s">
        <v>162</v>
      </c>
      <c r="D973" t="s">
        <v>227</v>
      </c>
      <c r="E973" t="s">
        <v>53</v>
      </c>
      <c r="F973" t="s">
        <v>54</v>
      </c>
      <c r="G973">
        <v>1</v>
      </c>
      <c r="H973">
        <v>7.4</v>
      </c>
      <c r="I973" t="s">
        <v>130</v>
      </c>
      <c r="J973" t="s">
        <v>136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83</v>
      </c>
      <c r="R973" t="s">
        <v>83</v>
      </c>
      <c r="S973" t="s">
        <v>83</v>
      </c>
      <c r="T973" t="str">
        <f>_xlfn.XLOOKUP(A973,MI_Match_Analysis!$A$2:$A$8,MI_Match_Analysis!$F$2:$F$8,"Not Found")</f>
        <v>Not Found</v>
      </c>
    </row>
    <row r="974" spans="1:20" hidden="1" x14ac:dyDescent="0.3">
      <c r="A974">
        <v>5</v>
      </c>
      <c r="B974" s="1">
        <v>46113</v>
      </c>
      <c r="C974" t="s">
        <v>162</v>
      </c>
      <c r="D974" t="s">
        <v>227</v>
      </c>
      <c r="E974" t="s">
        <v>53</v>
      </c>
      <c r="F974" t="s">
        <v>54</v>
      </c>
      <c r="G974">
        <v>1</v>
      </c>
      <c r="H974">
        <v>7.5</v>
      </c>
      <c r="I974" t="s">
        <v>233</v>
      </c>
      <c r="J974" t="s">
        <v>136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83</v>
      </c>
      <c r="R974" t="s">
        <v>83</v>
      </c>
      <c r="S974" t="s">
        <v>83</v>
      </c>
      <c r="T974" t="str">
        <f>_xlfn.XLOOKUP(A974,MI_Match_Analysis!$A$2:$A$8,MI_Match_Analysis!$F$2:$F$8,"Not Found")</f>
        <v>Not Found</v>
      </c>
    </row>
    <row r="975" spans="1:20" hidden="1" x14ac:dyDescent="0.3">
      <c r="A975">
        <v>5</v>
      </c>
      <c r="B975" s="1">
        <v>46113</v>
      </c>
      <c r="C975" t="s">
        <v>162</v>
      </c>
      <c r="D975" t="s">
        <v>227</v>
      </c>
      <c r="E975" t="s">
        <v>53</v>
      </c>
      <c r="F975" t="s">
        <v>54</v>
      </c>
      <c r="G975">
        <v>1</v>
      </c>
      <c r="H975">
        <v>7.6</v>
      </c>
      <c r="I975" t="s">
        <v>130</v>
      </c>
      <c r="J975" t="s">
        <v>136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83</v>
      </c>
      <c r="R975" t="s">
        <v>83</v>
      </c>
      <c r="S975" t="s">
        <v>83</v>
      </c>
      <c r="T975" t="str">
        <f>_xlfn.XLOOKUP(A975,MI_Match_Analysis!$A$2:$A$8,MI_Match_Analysis!$F$2:$F$8,"Not Found")</f>
        <v>Not Found</v>
      </c>
    </row>
    <row r="976" spans="1:20" hidden="1" x14ac:dyDescent="0.3">
      <c r="A976">
        <v>5</v>
      </c>
      <c r="B976" s="1">
        <v>46113</v>
      </c>
      <c r="C976" t="s">
        <v>162</v>
      </c>
      <c r="D976" t="s">
        <v>227</v>
      </c>
      <c r="E976" t="s">
        <v>53</v>
      </c>
      <c r="F976" t="s">
        <v>54</v>
      </c>
      <c r="G976">
        <v>1</v>
      </c>
      <c r="H976">
        <v>8.1</v>
      </c>
      <c r="I976" t="s">
        <v>233</v>
      </c>
      <c r="J976" t="s">
        <v>56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83</v>
      </c>
      <c r="R976" t="s">
        <v>83</v>
      </c>
      <c r="S976" t="s">
        <v>83</v>
      </c>
      <c r="T976" t="str">
        <f>_xlfn.XLOOKUP(A976,MI_Match_Analysis!$A$2:$A$8,MI_Match_Analysis!$F$2:$F$8,"Not Found")</f>
        <v>Not Found</v>
      </c>
    </row>
    <row r="977" spans="1:20" hidden="1" x14ac:dyDescent="0.3">
      <c r="A977">
        <v>5</v>
      </c>
      <c r="B977" s="1">
        <v>46113</v>
      </c>
      <c r="C977" t="s">
        <v>162</v>
      </c>
      <c r="D977" t="s">
        <v>227</v>
      </c>
      <c r="E977" t="s">
        <v>53</v>
      </c>
      <c r="F977" t="s">
        <v>54</v>
      </c>
      <c r="G977">
        <v>1</v>
      </c>
      <c r="H977">
        <v>8.1999999999999993</v>
      </c>
      <c r="I977" t="s">
        <v>130</v>
      </c>
      <c r="J977" t="s">
        <v>56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83</v>
      </c>
      <c r="R977" t="s">
        <v>83</v>
      </c>
      <c r="S977" t="s">
        <v>83</v>
      </c>
      <c r="T977" t="str">
        <f>_xlfn.XLOOKUP(A977,MI_Match_Analysis!$A$2:$A$8,MI_Match_Analysis!$F$2:$F$8,"Not Found")</f>
        <v>Not Found</v>
      </c>
    </row>
    <row r="978" spans="1:20" hidden="1" x14ac:dyDescent="0.3">
      <c r="A978">
        <v>5</v>
      </c>
      <c r="B978" s="1">
        <v>46113</v>
      </c>
      <c r="C978" t="s">
        <v>162</v>
      </c>
      <c r="D978" t="s">
        <v>227</v>
      </c>
      <c r="E978" t="s">
        <v>53</v>
      </c>
      <c r="F978" t="s">
        <v>54</v>
      </c>
      <c r="G978">
        <v>1</v>
      </c>
      <c r="H978">
        <v>8.3000000000000007</v>
      </c>
      <c r="I978" t="s">
        <v>130</v>
      </c>
      <c r="J978" t="s">
        <v>56</v>
      </c>
      <c r="K978">
        <v>6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83</v>
      </c>
      <c r="R978" t="s">
        <v>83</v>
      </c>
      <c r="S978" t="s">
        <v>83</v>
      </c>
      <c r="T978" t="str">
        <f>_xlfn.XLOOKUP(A978,MI_Match_Analysis!$A$2:$A$8,MI_Match_Analysis!$F$2:$F$8,"Not Found")</f>
        <v>Not Found</v>
      </c>
    </row>
    <row r="979" spans="1:20" hidden="1" x14ac:dyDescent="0.3">
      <c r="A979">
        <v>5</v>
      </c>
      <c r="B979" s="1">
        <v>46113</v>
      </c>
      <c r="C979" t="s">
        <v>162</v>
      </c>
      <c r="D979" t="s">
        <v>227</v>
      </c>
      <c r="E979" t="s">
        <v>53</v>
      </c>
      <c r="F979" t="s">
        <v>54</v>
      </c>
      <c r="G979">
        <v>1</v>
      </c>
      <c r="H979">
        <v>8.4</v>
      </c>
      <c r="I979" t="s">
        <v>130</v>
      </c>
      <c r="J979" t="s">
        <v>56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83</v>
      </c>
      <c r="R979" t="s">
        <v>83</v>
      </c>
      <c r="S979" t="s">
        <v>83</v>
      </c>
      <c r="T979" t="str">
        <f>_xlfn.XLOOKUP(A979,MI_Match_Analysis!$A$2:$A$8,MI_Match_Analysis!$F$2:$F$8,"Not Found")</f>
        <v>Not Found</v>
      </c>
    </row>
    <row r="980" spans="1:20" hidden="1" x14ac:dyDescent="0.3">
      <c r="A980">
        <v>5</v>
      </c>
      <c r="B980" s="1">
        <v>46113</v>
      </c>
      <c r="C980" t="s">
        <v>162</v>
      </c>
      <c r="D980" t="s">
        <v>227</v>
      </c>
      <c r="E980" t="s">
        <v>53</v>
      </c>
      <c r="F980" t="s">
        <v>54</v>
      </c>
      <c r="G980">
        <v>1</v>
      </c>
      <c r="H980">
        <v>8.5</v>
      </c>
      <c r="I980" t="s">
        <v>233</v>
      </c>
      <c r="J980" t="s">
        <v>56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167</v>
      </c>
      <c r="R980" t="s">
        <v>233</v>
      </c>
      <c r="S980" t="s">
        <v>83</v>
      </c>
      <c r="T980" t="str">
        <f>_xlfn.XLOOKUP(A980,MI_Match_Analysis!$A$2:$A$8,MI_Match_Analysis!$F$2:$F$8,"Not Found")</f>
        <v>Not Found</v>
      </c>
    </row>
    <row r="981" spans="1:20" hidden="1" x14ac:dyDescent="0.3">
      <c r="A981">
        <v>5</v>
      </c>
      <c r="B981" s="1">
        <v>46113</v>
      </c>
      <c r="C981" t="s">
        <v>162</v>
      </c>
      <c r="D981" t="s">
        <v>227</v>
      </c>
      <c r="E981" t="s">
        <v>53</v>
      </c>
      <c r="F981" t="s">
        <v>54</v>
      </c>
      <c r="G981">
        <v>1</v>
      </c>
      <c r="H981">
        <v>8.6</v>
      </c>
      <c r="I981" t="s">
        <v>234</v>
      </c>
      <c r="J981" t="s">
        <v>56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83</v>
      </c>
      <c r="R981" t="s">
        <v>83</v>
      </c>
      <c r="S981" t="s">
        <v>83</v>
      </c>
      <c r="T981" t="str">
        <f>_xlfn.XLOOKUP(A981,MI_Match_Analysis!$A$2:$A$8,MI_Match_Analysis!$F$2:$F$8,"Not Found")</f>
        <v>Not Found</v>
      </c>
    </row>
    <row r="982" spans="1:20" hidden="1" x14ac:dyDescent="0.3">
      <c r="A982">
        <v>5</v>
      </c>
      <c r="B982" s="1">
        <v>46113</v>
      </c>
      <c r="C982" t="s">
        <v>162</v>
      </c>
      <c r="D982" t="s">
        <v>227</v>
      </c>
      <c r="E982" t="s">
        <v>53</v>
      </c>
      <c r="F982" t="s">
        <v>54</v>
      </c>
      <c r="G982">
        <v>1</v>
      </c>
      <c r="H982">
        <v>9.1</v>
      </c>
      <c r="I982" t="s">
        <v>130</v>
      </c>
      <c r="J982" t="s">
        <v>136</v>
      </c>
      <c r="K982">
        <v>6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83</v>
      </c>
      <c r="R982" t="s">
        <v>83</v>
      </c>
      <c r="S982" t="s">
        <v>83</v>
      </c>
      <c r="T982" t="str">
        <f>_xlfn.XLOOKUP(A982,MI_Match_Analysis!$A$2:$A$8,MI_Match_Analysis!$F$2:$F$8,"Not Found")</f>
        <v>Not Found</v>
      </c>
    </row>
    <row r="983" spans="1:20" hidden="1" x14ac:dyDescent="0.3">
      <c r="A983">
        <v>5</v>
      </c>
      <c r="B983" s="1">
        <v>46113</v>
      </c>
      <c r="C983" t="s">
        <v>162</v>
      </c>
      <c r="D983" t="s">
        <v>227</v>
      </c>
      <c r="E983" t="s">
        <v>53</v>
      </c>
      <c r="F983" t="s">
        <v>54</v>
      </c>
      <c r="G983">
        <v>1</v>
      </c>
      <c r="H983">
        <v>9.1999999999999993</v>
      </c>
      <c r="I983" t="s">
        <v>130</v>
      </c>
      <c r="J983" t="s">
        <v>136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83</v>
      </c>
      <c r="R983" t="s">
        <v>83</v>
      </c>
      <c r="S983" t="s">
        <v>83</v>
      </c>
      <c r="T983" t="str">
        <f>_xlfn.XLOOKUP(A983,MI_Match_Analysis!$A$2:$A$8,MI_Match_Analysis!$F$2:$F$8,"Not Found")</f>
        <v>Not Found</v>
      </c>
    </row>
    <row r="984" spans="1:20" hidden="1" x14ac:dyDescent="0.3">
      <c r="A984">
        <v>5</v>
      </c>
      <c r="B984" s="1">
        <v>46113</v>
      </c>
      <c r="C984" t="s">
        <v>162</v>
      </c>
      <c r="D984" t="s">
        <v>227</v>
      </c>
      <c r="E984" t="s">
        <v>53</v>
      </c>
      <c r="F984" t="s">
        <v>54</v>
      </c>
      <c r="G984">
        <v>1</v>
      </c>
      <c r="H984">
        <v>9.3000000000000007</v>
      </c>
      <c r="I984" t="s">
        <v>130</v>
      </c>
      <c r="J984" t="s">
        <v>136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167</v>
      </c>
      <c r="R984" t="s">
        <v>130</v>
      </c>
      <c r="S984" t="s">
        <v>83</v>
      </c>
      <c r="T984" t="str">
        <f>_xlfn.XLOOKUP(A984,MI_Match_Analysis!$A$2:$A$8,MI_Match_Analysis!$F$2:$F$8,"Not Found")</f>
        <v>Not Found</v>
      </c>
    </row>
    <row r="985" spans="1:20" hidden="1" x14ac:dyDescent="0.3">
      <c r="A985">
        <v>5</v>
      </c>
      <c r="B985" s="1">
        <v>46113</v>
      </c>
      <c r="C985" t="s">
        <v>162</v>
      </c>
      <c r="D985" t="s">
        <v>227</v>
      </c>
      <c r="E985" t="s">
        <v>53</v>
      </c>
      <c r="F985" t="s">
        <v>54</v>
      </c>
      <c r="G985">
        <v>1</v>
      </c>
      <c r="H985">
        <v>9.4</v>
      </c>
      <c r="I985" t="s">
        <v>89</v>
      </c>
      <c r="J985" t="s">
        <v>136</v>
      </c>
      <c r="K985">
        <v>4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83</v>
      </c>
      <c r="R985" t="s">
        <v>83</v>
      </c>
      <c r="S985" t="s">
        <v>83</v>
      </c>
      <c r="T985" t="str">
        <f>_xlfn.XLOOKUP(A985,MI_Match_Analysis!$A$2:$A$8,MI_Match_Analysis!$F$2:$F$8,"Not Found")</f>
        <v>Not Found</v>
      </c>
    </row>
    <row r="986" spans="1:20" hidden="1" x14ac:dyDescent="0.3">
      <c r="A986">
        <v>5</v>
      </c>
      <c r="B986" s="1">
        <v>46113</v>
      </c>
      <c r="C986" t="s">
        <v>162</v>
      </c>
      <c r="D986" t="s">
        <v>227</v>
      </c>
      <c r="E986" t="s">
        <v>53</v>
      </c>
      <c r="F986" t="s">
        <v>54</v>
      </c>
      <c r="G986">
        <v>1</v>
      </c>
      <c r="H986">
        <v>9.5</v>
      </c>
      <c r="I986" t="s">
        <v>89</v>
      </c>
      <c r="J986" t="s">
        <v>136</v>
      </c>
      <c r="K986">
        <v>4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83</v>
      </c>
      <c r="R986" t="s">
        <v>83</v>
      </c>
      <c r="S986" t="s">
        <v>83</v>
      </c>
      <c r="T986" t="str">
        <f>_xlfn.XLOOKUP(A986,MI_Match_Analysis!$A$2:$A$8,MI_Match_Analysis!$F$2:$F$8,"Not Found")</f>
        <v>Not Found</v>
      </c>
    </row>
    <row r="987" spans="1:20" hidden="1" x14ac:dyDescent="0.3">
      <c r="A987">
        <v>5</v>
      </c>
      <c r="B987" s="1">
        <v>46113</v>
      </c>
      <c r="C987" t="s">
        <v>162</v>
      </c>
      <c r="D987" t="s">
        <v>227</v>
      </c>
      <c r="E987" t="s">
        <v>53</v>
      </c>
      <c r="F987" t="s">
        <v>54</v>
      </c>
      <c r="G987">
        <v>1</v>
      </c>
      <c r="H987">
        <v>9.6</v>
      </c>
      <c r="I987" t="s">
        <v>89</v>
      </c>
      <c r="J987" t="s">
        <v>136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83</v>
      </c>
      <c r="R987" t="s">
        <v>83</v>
      </c>
      <c r="S987" t="s">
        <v>83</v>
      </c>
      <c r="T987" t="str">
        <f>_xlfn.XLOOKUP(A987,MI_Match_Analysis!$A$2:$A$8,MI_Match_Analysis!$F$2:$F$8,"Not Found")</f>
        <v>Not Found</v>
      </c>
    </row>
    <row r="988" spans="1:20" hidden="1" x14ac:dyDescent="0.3">
      <c r="A988">
        <v>5</v>
      </c>
      <c r="B988" s="1">
        <v>46113</v>
      </c>
      <c r="C988" t="s">
        <v>162</v>
      </c>
      <c r="D988" t="s">
        <v>227</v>
      </c>
      <c r="E988" t="s">
        <v>53</v>
      </c>
      <c r="F988" t="s">
        <v>54</v>
      </c>
      <c r="G988">
        <v>1</v>
      </c>
      <c r="H988">
        <v>10.1</v>
      </c>
      <c r="I988" t="s">
        <v>89</v>
      </c>
      <c r="J988" t="s">
        <v>229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83</v>
      </c>
      <c r="R988" t="s">
        <v>83</v>
      </c>
      <c r="S988" t="s">
        <v>83</v>
      </c>
      <c r="T988" t="str">
        <f>_xlfn.XLOOKUP(A988,MI_Match_Analysis!$A$2:$A$8,MI_Match_Analysis!$F$2:$F$8,"Not Found")</f>
        <v>Not Found</v>
      </c>
    </row>
    <row r="989" spans="1:20" hidden="1" x14ac:dyDescent="0.3">
      <c r="A989">
        <v>5</v>
      </c>
      <c r="B989" s="1">
        <v>46113</v>
      </c>
      <c r="C989" t="s">
        <v>162</v>
      </c>
      <c r="D989" t="s">
        <v>227</v>
      </c>
      <c r="E989" t="s">
        <v>53</v>
      </c>
      <c r="F989" t="s">
        <v>54</v>
      </c>
      <c r="G989">
        <v>1</v>
      </c>
      <c r="H989">
        <v>10.199999999999999</v>
      </c>
      <c r="I989" t="s">
        <v>234</v>
      </c>
      <c r="J989" t="s">
        <v>229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83</v>
      </c>
      <c r="R989" t="s">
        <v>83</v>
      </c>
      <c r="S989" t="s">
        <v>83</v>
      </c>
      <c r="T989" t="str">
        <f>_xlfn.XLOOKUP(A989,MI_Match_Analysis!$A$2:$A$8,MI_Match_Analysis!$F$2:$F$8,"Not Found")</f>
        <v>Not Found</v>
      </c>
    </row>
    <row r="990" spans="1:20" hidden="1" x14ac:dyDescent="0.3">
      <c r="A990">
        <v>5</v>
      </c>
      <c r="B990" s="1">
        <v>46113</v>
      </c>
      <c r="C990" t="s">
        <v>162</v>
      </c>
      <c r="D990" t="s">
        <v>227</v>
      </c>
      <c r="E990" t="s">
        <v>53</v>
      </c>
      <c r="F990" t="s">
        <v>54</v>
      </c>
      <c r="G990">
        <v>1</v>
      </c>
      <c r="H990">
        <v>10.3</v>
      </c>
      <c r="I990" t="s">
        <v>89</v>
      </c>
      <c r="J990" t="s">
        <v>229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83</v>
      </c>
      <c r="R990" t="s">
        <v>83</v>
      </c>
      <c r="S990" t="s">
        <v>83</v>
      </c>
      <c r="T990" t="str">
        <f>_xlfn.XLOOKUP(A990,MI_Match_Analysis!$A$2:$A$8,MI_Match_Analysis!$F$2:$F$8,"Not Found")</f>
        <v>Not Found</v>
      </c>
    </row>
    <row r="991" spans="1:20" hidden="1" x14ac:dyDescent="0.3">
      <c r="A991">
        <v>5</v>
      </c>
      <c r="B991" s="1">
        <v>46113</v>
      </c>
      <c r="C991" t="s">
        <v>162</v>
      </c>
      <c r="D991" t="s">
        <v>227</v>
      </c>
      <c r="E991" t="s">
        <v>53</v>
      </c>
      <c r="F991" t="s">
        <v>54</v>
      </c>
      <c r="G991">
        <v>1</v>
      </c>
      <c r="H991">
        <v>10.4</v>
      </c>
      <c r="I991" t="s">
        <v>89</v>
      </c>
      <c r="J991" t="s">
        <v>229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83</v>
      </c>
      <c r="R991" t="s">
        <v>83</v>
      </c>
      <c r="S991" t="s">
        <v>83</v>
      </c>
      <c r="T991" t="str">
        <f>_xlfn.XLOOKUP(A991,MI_Match_Analysis!$A$2:$A$8,MI_Match_Analysis!$F$2:$F$8,"Not Found")</f>
        <v>Not Found</v>
      </c>
    </row>
    <row r="992" spans="1:20" hidden="1" x14ac:dyDescent="0.3">
      <c r="A992">
        <v>5</v>
      </c>
      <c r="B992" s="1">
        <v>46113</v>
      </c>
      <c r="C992" t="s">
        <v>162</v>
      </c>
      <c r="D992" t="s">
        <v>227</v>
      </c>
      <c r="E992" t="s">
        <v>53</v>
      </c>
      <c r="F992" t="s">
        <v>54</v>
      </c>
      <c r="G992">
        <v>1</v>
      </c>
      <c r="H992">
        <v>10.5</v>
      </c>
      <c r="I992" t="s">
        <v>234</v>
      </c>
      <c r="J992" t="s">
        <v>229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83</v>
      </c>
      <c r="R992" t="s">
        <v>83</v>
      </c>
      <c r="S992" t="s">
        <v>83</v>
      </c>
      <c r="T992" t="str">
        <f>_xlfn.XLOOKUP(A992,MI_Match_Analysis!$A$2:$A$8,MI_Match_Analysis!$F$2:$F$8,"Not Found")</f>
        <v>Not Found</v>
      </c>
    </row>
    <row r="993" spans="1:20" hidden="1" x14ac:dyDescent="0.3">
      <c r="A993">
        <v>5</v>
      </c>
      <c r="B993" s="1">
        <v>46113</v>
      </c>
      <c r="C993" t="s">
        <v>162</v>
      </c>
      <c r="D993" t="s">
        <v>227</v>
      </c>
      <c r="E993" t="s">
        <v>53</v>
      </c>
      <c r="F993" t="s">
        <v>54</v>
      </c>
      <c r="G993">
        <v>1</v>
      </c>
      <c r="H993">
        <v>10.6</v>
      </c>
      <c r="I993" t="s">
        <v>89</v>
      </c>
      <c r="J993" t="s">
        <v>229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83</v>
      </c>
      <c r="R993" t="s">
        <v>83</v>
      </c>
      <c r="S993" t="s">
        <v>83</v>
      </c>
      <c r="T993" t="str">
        <f>_xlfn.XLOOKUP(A993,MI_Match_Analysis!$A$2:$A$8,MI_Match_Analysis!$F$2:$F$8,"Not Found")</f>
        <v>Not Found</v>
      </c>
    </row>
    <row r="994" spans="1:20" hidden="1" x14ac:dyDescent="0.3">
      <c r="A994">
        <v>5</v>
      </c>
      <c r="B994" s="1">
        <v>46113</v>
      </c>
      <c r="C994" t="s">
        <v>162</v>
      </c>
      <c r="D994" t="s">
        <v>227</v>
      </c>
      <c r="E994" t="s">
        <v>53</v>
      </c>
      <c r="F994" t="s">
        <v>54</v>
      </c>
      <c r="G994">
        <v>1</v>
      </c>
      <c r="H994">
        <v>11.1</v>
      </c>
      <c r="I994" t="s">
        <v>234</v>
      </c>
      <c r="J994" t="s">
        <v>235</v>
      </c>
      <c r="K994">
        <v>0</v>
      </c>
      <c r="L994">
        <v>4</v>
      </c>
      <c r="M994">
        <v>0</v>
      </c>
      <c r="N994">
        <v>1</v>
      </c>
      <c r="O994">
        <v>0</v>
      </c>
      <c r="P994">
        <v>0</v>
      </c>
      <c r="Q994" t="s">
        <v>83</v>
      </c>
      <c r="R994" t="s">
        <v>83</v>
      </c>
      <c r="S994" t="s">
        <v>83</v>
      </c>
      <c r="T994" t="str">
        <f>_xlfn.XLOOKUP(A994,MI_Match_Analysis!$A$2:$A$8,MI_Match_Analysis!$F$2:$F$8,"Not Found")</f>
        <v>Not Found</v>
      </c>
    </row>
    <row r="995" spans="1:20" hidden="1" x14ac:dyDescent="0.3">
      <c r="A995">
        <v>5</v>
      </c>
      <c r="B995" s="1">
        <v>46113</v>
      </c>
      <c r="C995" t="s">
        <v>162</v>
      </c>
      <c r="D995" t="s">
        <v>227</v>
      </c>
      <c r="E995" t="s">
        <v>53</v>
      </c>
      <c r="F995" t="s">
        <v>54</v>
      </c>
      <c r="G995">
        <v>1</v>
      </c>
      <c r="H995">
        <v>11.2</v>
      </c>
      <c r="I995" t="s">
        <v>234</v>
      </c>
      <c r="J995" t="s">
        <v>235</v>
      </c>
      <c r="K995">
        <v>4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83</v>
      </c>
      <c r="R995" t="s">
        <v>83</v>
      </c>
      <c r="S995" t="s">
        <v>83</v>
      </c>
      <c r="T995" t="str">
        <f>_xlfn.XLOOKUP(A995,MI_Match_Analysis!$A$2:$A$8,MI_Match_Analysis!$F$2:$F$8,"Not Found")</f>
        <v>Not Found</v>
      </c>
    </row>
    <row r="996" spans="1:20" hidden="1" x14ac:dyDescent="0.3">
      <c r="A996">
        <v>5</v>
      </c>
      <c r="B996" s="1">
        <v>46113</v>
      </c>
      <c r="C996" t="s">
        <v>162</v>
      </c>
      <c r="D996" t="s">
        <v>227</v>
      </c>
      <c r="E996" t="s">
        <v>53</v>
      </c>
      <c r="F996" t="s">
        <v>54</v>
      </c>
      <c r="G996">
        <v>1</v>
      </c>
      <c r="H996">
        <v>11.3</v>
      </c>
      <c r="I996" t="s">
        <v>234</v>
      </c>
      <c r="J996" t="s">
        <v>235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83</v>
      </c>
      <c r="R996" t="s">
        <v>83</v>
      </c>
      <c r="S996" t="s">
        <v>83</v>
      </c>
      <c r="T996" t="str">
        <f>_xlfn.XLOOKUP(A996,MI_Match_Analysis!$A$2:$A$8,MI_Match_Analysis!$F$2:$F$8,"Not Found")</f>
        <v>Not Found</v>
      </c>
    </row>
    <row r="997" spans="1:20" hidden="1" x14ac:dyDescent="0.3">
      <c r="A997">
        <v>5</v>
      </c>
      <c r="B997" s="1">
        <v>46113</v>
      </c>
      <c r="C997" t="s">
        <v>162</v>
      </c>
      <c r="D997" t="s">
        <v>227</v>
      </c>
      <c r="E997" t="s">
        <v>53</v>
      </c>
      <c r="F997" t="s">
        <v>54</v>
      </c>
      <c r="G997">
        <v>1</v>
      </c>
      <c r="H997">
        <v>11.4</v>
      </c>
      <c r="I997" t="s">
        <v>89</v>
      </c>
      <c r="J997" t="s">
        <v>235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83</v>
      </c>
      <c r="R997" t="s">
        <v>83</v>
      </c>
      <c r="S997" t="s">
        <v>83</v>
      </c>
      <c r="T997" t="str">
        <f>_xlfn.XLOOKUP(A997,MI_Match_Analysis!$A$2:$A$8,MI_Match_Analysis!$F$2:$F$8,"Not Found")</f>
        <v>Not Found</v>
      </c>
    </row>
    <row r="998" spans="1:20" hidden="1" x14ac:dyDescent="0.3">
      <c r="A998">
        <v>5</v>
      </c>
      <c r="B998" s="1">
        <v>46113</v>
      </c>
      <c r="C998" t="s">
        <v>162</v>
      </c>
      <c r="D998" t="s">
        <v>227</v>
      </c>
      <c r="E998" t="s">
        <v>53</v>
      </c>
      <c r="F998" t="s">
        <v>54</v>
      </c>
      <c r="G998">
        <v>1</v>
      </c>
      <c r="H998">
        <v>11.5</v>
      </c>
      <c r="I998" t="s">
        <v>234</v>
      </c>
      <c r="J998" t="s">
        <v>235</v>
      </c>
      <c r="K998">
        <v>2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83</v>
      </c>
      <c r="R998" t="s">
        <v>83</v>
      </c>
      <c r="S998" t="s">
        <v>83</v>
      </c>
      <c r="T998" t="str">
        <f>_xlfn.XLOOKUP(A998,MI_Match_Analysis!$A$2:$A$8,MI_Match_Analysis!$F$2:$F$8,"Not Found")</f>
        <v>Not Found</v>
      </c>
    </row>
    <row r="999" spans="1:20" hidden="1" x14ac:dyDescent="0.3">
      <c r="A999">
        <v>5</v>
      </c>
      <c r="B999" s="1">
        <v>46113</v>
      </c>
      <c r="C999" t="s">
        <v>162</v>
      </c>
      <c r="D999" t="s">
        <v>227</v>
      </c>
      <c r="E999" t="s">
        <v>53</v>
      </c>
      <c r="F999" t="s">
        <v>54</v>
      </c>
      <c r="G999">
        <v>1</v>
      </c>
      <c r="H999">
        <v>11.6</v>
      </c>
      <c r="I999" t="s">
        <v>234</v>
      </c>
      <c r="J999" t="s">
        <v>235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83</v>
      </c>
      <c r="R999" t="s">
        <v>83</v>
      </c>
      <c r="S999" t="s">
        <v>83</v>
      </c>
      <c r="T999" t="str">
        <f>_xlfn.XLOOKUP(A999,MI_Match_Analysis!$A$2:$A$8,MI_Match_Analysis!$F$2:$F$8,"Not Found")</f>
        <v>Not Found</v>
      </c>
    </row>
    <row r="1000" spans="1:20" hidden="1" x14ac:dyDescent="0.3">
      <c r="A1000">
        <v>5</v>
      </c>
      <c r="B1000" s="1">
        <v>46113</v>
      </c>
      <c r="C1000" t="s">
        <v>162</v>
      </c>
      <c r="D1000" t="s">
        <v>227</v>
      </c>
      <c r="E1000" t="s">
        <v>53</v>
      </c>
      <c r="F1000" t="s">
        <v>54</v>
      </c>
      <c r="G1000">
        <v>1</v>
      </c>
      <c r="H1000">
        <v>12.1</v>
      </c>
      <c r="I1000" t="s">
        <v>89</v>
      </c>
      <c r="J1000" t="s">
        <v>231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83</v>
      </c>
      <c r="R1000" t="s">
        <v>83</v>
      </c>
      <c r="S1000" t="s">
        <v>83</v>
      </c>
      <c r="T1000" t="str">
        <f>_xlfn.XLOOKUP(A1000,MI_Match_Analysis!$A$2:$A$8,MI_Match_Analysis!$F$2:$F$8,"Not Found")</f>
        <v>Not Found</v>
      </c>
    </row>
    <row r="1001" spans="1:20" hidden="1" x14ac:dyDescent="0.3">
      <c r="A1001">
        <v>5</v>
      </c>
      <c r="B1001" s="1">
        <v>46113</v>
      </c>
      <c r="C1001" t="s">
        <v>162</v>
      </c>
      <c r="D1001" t="s">
        <v>227</v>
      </c>
      <c r="E1001" t="s">
        <v>53</v>
      </c>
      <c r="F1001" t="s">
        <v>54</v>
      </c>
      <c r="G1001">
        <v>1</v>
      </c>
      <c r="H1001">
        <v>12.2</v>
      </c>
      <c r="I1001" t="s">
        <v>234</v>
      </c>
      <c r="J1001" t="s">
        <v>231</v>
      </c>
      <c r="K1001">
        <v>2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83</v>
      </c>
      <c r="R1001" t="s">
        <v>83</v>
      </c>
      <c r="S1001" t="s">
        <v>83</v>
      </c>
      <c r="T1001" t="str">
        <f>_xlfn.XLOOKUP(A1001,MI_Match_Analysis!$A$2:$A$8,MI_Match_Analysis!$F$2:$F$8,"Not Found")</f>
        <v>Not Found</v>
      </c>
    </row>
    <row r="1002" spans="1:20" hidden="1" x14ac:dyDescent="0.3">
      <c r="A1002">
        <v>5</v>
      </c>
      <c r="B1002" s="1">
        <v>46113</v>
      </c>
      <c r="C1002" t="s">
        <v>162</v>
      </c>
      <c r="D1002" t="s">
        <v>227</v>
      </c>
      <c r="E1002" t="s">
        <v>53</v>
      </c>
      <c r="F1002" t="s">
        <v>54</v>
      </c>
      <c r="G1002">
        <v>1</v>
      </c>
      <c r="H1002">
        <v>12.3</v>
      </c>
      <c r="I1002" t="s">
        <v>234</v>
      </c>
      <c r="J1002" t="s">
        <v>231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83</v>
      </c>
      <c r="R1002" t="s">
        <v>83</v>
      </c>
      <c r="S1002" t="s">
        <v>83</v>
      </c>
      <c r="T1002" t="str">
        <f>_xlfn.XLOOKUP(A1002,MI_Match_Analysis!$A$2:$A$8,MI_Match_Analysis!$F$2:$F$8,"Not Found")</f>
        <v>Not Found</v>
      </c>
    </row>
    <row r="1003" spans="1:20" hidden="1" x14ac:dyDescent="0.3">
      <c r="A1003">
        <v>5</v>
      </c>
      <c r="B1003" s="1">
        <v>46113</v>
      </c>
      <c r="C1003" t="s">
        <v>162</v>
      </c>
      <c r="D1003" t="s">
        <v>227</v>
      </c>
      <c r="E1003" t="s">
        <v>53</v>
      </c>
      <c r="F1003" t="s">
        <v>54</v>
      </c>
      <c r="G1003">
        <v>1</v>
      </c>
      <c r="H1003">
        <v>12.4</v>
      </c>
      <c r="I1003" t="s">
        <v>234</v>
      </c>
      <c r="J1003" t="s">
        <v>231</v>
      </c>
      <c r="K1003">
        <v>4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83</v>
      </c>
      <c r="R1003" t="s">
        <v>83</v>
      </c>
      <c r="S1003" t="s">
        <v>83</v>
      </c>
      <c r="T1003" t="str">
        <f>_xlfn.XLOOKUP(A1003,MI_Match_Analysis!$A$2:$A$8,MI_Match_Analysis!$F$2:$F$8,"Not Found")</f>
        <v>Not Found</v>
      </c>
    </row>
    <row r="1004" spans="1:20" hidden="1" x14ac:dyDescent="0.3">
      <c r="A1004">
        <v>5</v>
      </c>
      <c r="B1004" s="1">
        <v>46113</v>
      </c>
      <c r="C1004" t="s">
        <v>162</v>
      </c>
      <c r="D1004" t="s">
        <v>227</v>
      </c>
      <c r="E1004" t="s">
        <v>53</v>
      </c>
      <c r="F1004" t="s">
        <v>54</v>
      </c>
      <c r="G1004">
        <v>1</v>
      </c>
      <c r="H1004">
        <v>12.5</v>
      </c>
      <c r="I1004" t="s">
        <v>234</v>
      </c>
      <c r="J1004" t="s">
        <v>231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83</v>
      </c>
      <c r="R1004" t="s">
        <v>83</v>
      </c>
      <c r="S1004" t="s">
        <v>83</v>
      </c>
      <c r="T1004" t="str">
        <f>_xlfn.XLOOKUP(A1004,MI_Match_Analysis!$A$2:$A$8,MI_Match_Analysis!$F$2:$F$8,"Not Found")</f>
        <v>Not Found</v>
      </c>
    </row>
    <row r="1005" spans="1:20" hidden="1" x14ac:dyDescent="0.3">
      <c r="A1005">
        <v>5</v>
      </c>
      <c r="B1005" s="1">
        <v>46113</v>
      </c>
      <c r="C1005" t="s">
        <v>162</v>
      </c>
      <c r="D1005" t="s">
        <v>227</v>
      </c>
      <c r="E1005" t="s">
        <v>53</v>
      </c>
      <c r="F1005" t="s">
        <v>54</v>
      </c>
      <c r="G1005">
        <v>1</v>
      </c>
      <c r="H1005">
        <v>12.6</v>
      </c>
      <c r="I1005" t="s">
        <v>89</v>
      </c>
      <c r="J1005" t="s">
        <v>231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83</v>
      </c>
      <c r="R1005" t="s">
        <v>83</v>
      </c>
      <c r="S1005" t="s">
        <v>83</v>
      </c>
      <c r="T1005" t="str">
        <f>_xlfn.XLOOKUP(A1005,MI_Match_Analysis!$A$2:$A$8,MI_Match_Analysis!$F$2:$F$8,"Not Found")</f>
        <v>Not Found</v>
      </c>
    </row>
    <row r="1006" spans="1:20" hidden="1" x14ac:dyDescent="0.3">
      <c r="A1006">
        <v>5</v>
      </c>
      <c r="B1006" s="1">
        <v>46113</v>
      </c>
      <c r="C1006" t="s">
        <v>162</v>
      </c>
      <c r="D1006" t="s">
        <v>227</v>
      </c>
      <c r="E1006" t="s">
        <v>53</v>
      </c>
      <c r="F1006" t="s">
        <v>54</v>
      </c>
      <c r="G1006">
        <v>1</v>
      </c>
      <c r="H1006">
        <v>13.1</v>
      </c>
      <c r="I1006" t="s">
        <v>89</v>
      </c>
      <c r="J1006" t="s">
        <v>136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165</v>
      </c>
      <c r="R1006" t="s">
        <v>89</v>
      </c>
      <c r="S1006" t="s">
        <v>136</v>
      </c>
      <c r="T1006" t="str">
        <f>_xlfn.XLOOKUP(A1006,MI_Match_Analysis!$A$2:$A$8,MI_Match_Analysis!$F$2:$F$8,"Not Found")</f>
        <v>Not Found</v>
      </c>
    </row>
    <row r="1007" spans="1:20" hidden="1" x14ac:dyDescent="0.3">
      <c r="A1007">
        <v>5</v>
      </c>
      <c r="B1007" s="1">
        <v>46113</v>
      </c>
      <c r="C1007" t="s">
        <v>162</v>
      </c>
      <c r="D1007" t="s">
        <v>227</v>
      </c>
      <c r="E1007" t="s">
        <v>53</v>
      </c>
      <c r="F1007" t="s">
        <v>54</v>
      </c>
      <c r="G1007">
        <v>1</v>
      </c>
      <c r="H1007">
        <v>13.2</v>
      </c>
      <c r="I1007" t="s">
        <v>236</v>
      </c>
      <c r="J1007" t="s">
        <v>136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83</v>
      </c>
      <c r="R1007" t="s">
        <v>83</v>
      </c>
      <c r="S1007" t="s">
        <v>83</v>
      </c>
      <c r="T1007" t="str">
        <f>_xlfn.XLOOKUP(A1007,MI_Match_Analysis!$A$2:$A$8,MI_Match_Analysis!$F$2:$F$8,"Not Found")</f>
        <v>Not Found</v>
      </c>
    </row>
    <row r="1008" spans="1:20" hidden="1" x14ac:dyDescent="0.3">
      <c r="A1008">
        <v>5</v>
      </c>
      <c r="B1008" s="1">
        <v>46113</v>
      </c>
      <c r="C1008" t="s">
        <v>162</v>
      </c>
      <c r="D1008" t="s">
        <v>227</v>
      </c>
      <c r="E1008" t="s">
        <v>53</v>
      </c>
      <c r="F1008" t="s">
        <v>54</v>
      </c>
      <c r="G1008">
        <v>1</v>
      </c>
      <c r="H1008">
        <v>13.3</v>
      </c>
      <c r="I1008" t="s">
        <v>236</v>
      </c>
      <c r="J1008" t="s">
        <v>136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83</v>
      </c>
      <c r="R1008" t="s">
        <v>83</v>
      </c>
      <c r="S1008" t="s">
        <v>83</v>
      </c>
      <c r="T1008" t="str">
        <f>_xlfn.XLOOKUP(A1008,MI_Match_Analysis!$A$2:$A$8,MI_Match_Analysis!$F$2:$F$8,"Not Found")</f>
        <v>Not Found</v>
      </c>
    </row>
    <row r="1009" spans="1:20" hidden="1" x14ac:dyDescent="0.3">
      <c r="A1009">
        <v>5</v>
      </c>
      <c r="B1009" s="1">
        <v>46113</v>
      </c>
      <c r="C1009" t="s">
        <v>162</v>
      </c>
      <c r="D1009" t="s">
        <v>227</v>
      </c>
      <c r="E1009" t="s">
        <v>53</v>
      </c>
      <c r="F1009" t="s">
        <v>54</v>
      </c>
      <c r="G1009">
        <v>1</v>
      </c>
      <c r="H1009">
        <v>13.4</v>
      </c>
      <c r="I1009" t="s">
        <v>234</v>
      </c>
      <c r="J1009" t="s">
        <v>136</v>
      </c>
      <c r="K1009">
        <v>2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83</v>
      </c>
      <c r="R1009" t="s">
        <v>83</v>
      </c>
      <c r="S1009" t="s">
        <v>83</v>
      </c>
      <c r="T1009" t="str">
        <f>_xlfn.XLOOKUP(A1009,MI_Match_Analysis!$A$2:$A$8,MI_Match_Analysis!$F$2:$F$8,"Not Found")</f>
        <v>Not Found</v>
      </c>
    </row>
    <row r="1010" spans="1:20" hidden="1" x14ac:dyDescent="0.3">
      <c r="A1010">
        <v>5</v>
      </c>
      <c r="B1010" s="1">
        <v>46113</v>
      </c>
      <c r="C1010" t="s">
        <v>162</v>
      </c>
      <c r="D1010" t="s">
        <v>227</v>
      </c>
      <c r="E1010" t="s">
        <v>53</v>
      </c>
      <c r="F1010" t="s">
        <v>54</v>
      </c>
      <c r="G1010">
        <v>1</v>
      </c>
      <c r="H1010">
        <v>13.5</v>
      </c>
      <c r="I1010" t="s">
        <v>234</v>
      </c>
      <c r="J1010" t="s">
        <v>136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83</v>
      </c>
      <c r="R1010" t="s">
        <v>83</v>
      </c>
      <c r="S1010" t="s">
        <v>83</v>
      </c>
      <c r="T1010" t="str">
        <f>_xlfn.XLOOKUP(A1010,MI_Match_Analysis!$A$2:$A$8,MI_Match_Analysis!$F$2:$F$8,"Not Found")</f>
        <v>Not Found</v>
      </c>
    </row>
    <row r="1011" spans="1:20" hidden="1" x14ac:dyDescent="0.3">
      <c r="A1011">
        <v>5</v>
      </c>
      <c r="B1011" s="1">
        <v>46113</v>
      </c>
      <c r="C1011" t="s">
        <v>162</v>
      </c>
      <c r="D1011" t="s">
        <v>227</v>
      </c>
      <c r="E1011" t="s">
        <v>53</v>
      </c>
      <c r="F1011" t="s">
        <v>54</v>
      </c>
      <c r="G1011">
        <v>1</v>
      </c>
      <c r="H1011">
        <v>13.6</v>
      </c>
      <c r="I1011" t="s">
        <v>234</v>
      </c>
      <c r="J1011" t="s">
        <v>136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83</v>
      </c>
      <c r="R1011" t="s">
        <v>83</v>
      </c>
      <c r="S1011" t="s">
        <v>83</v>
      </c>
      <c r="T1011" t="str">
        <f>_xlfn.XLOOKUP(A1011,MI_Match_Analysis!$A$2:$A$8,MI_Match_Analysis!$F$2:$F$8,"Not Found")</f>
        <v>Not Found</v>
      </c>
    </row>
    <row r="1012" spans="1:20" hidden="1" x14ac:dyDescent="0.3">
      <c r="A1012">
        <v>5</v>
      </c>
      <c r="B1012" s="1">
        <v>46113</v>
      </c>
      <c r="C1012" t="s">
        <v>162</v>
      </c>
      <c r="D1012" t="s">
        <v>227</v>
      </c>
      <c r="E1012" t="s">
        <v>53</v>
      </c>
      <c r="F1012" t="s">
        <v>54</v>
      </c>
      <c r="G1012">
        <v>1</v>
      </c>
      <c r="H1012">
        <v>14.1</v>
      </c>
      <c r="I1012" t="s">
        <v>236</v>
      </c>
      <c r="J1012" t="s">
        <v>231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83</v>
      </c>
      <c r="R1012" t="s">
        <v>83</v>
      </c>
      <c r="S1012" t="s">
        <v>83</v>
      </c>
      <c r="T1012" t="str">
        <f>_xlfn.XLOOKUP(A1012,MI_Match_Analysis!$A$2:$A$8,MI_Match_Analysis!$F$2:$F$8,"Not Found")</f>
        <v>Not Found</v>
      </c>
    </row>
    <row r="1013" spans="1:20" hidden="1" x14ac:dyDescent="0.3">
      <c r="A1013">
        <v>5</v>
      </c>
      <c r="B1013" s="1">
        <v>46113</v>
      </c>
      <c r="C1013" t="s">
        <v>162</v>
      </c>
      <c r="D1013" t="s">
        <v>227</v>
      </c>
      <c r="E1013" t="s">
        <v>53</v>
      </c>
      <c r="F1013" t="s">
        <v>54</v>
      </c>
      <c r="G1013">
        <v>1</v>
      </c>
      <c r="H1013">
        <v>14.2</v>
      </c>
      <c r="I1013" t="s">
        <v>236</v>
      </c>
      <c r="J1013" t="s">
        <v>231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83</v>
      </c>
      <c r="R1013" t="s">
        <v>83</v>
      </c>
      <c r="S1013" t="s">
        <v>83</v>
      </c>
      <c r="T1013" t="str">
        <f>_xlfn.XLOOKUP(A1013,MI_Match_Analysis!$A$2:$A$8,MI_Match_Analysis!$F$2:$F$8,"Not Found")</f>
        <v>Not Found</v>
      </c>
    </row>
    <row r="1014" spans="1:20" hidden="1" x14ac:dyDescent="0.3">
      <c r="A1014">
        <v>5</v>
      </c>
      <c r="B1014" s="1">
        <v>46113</v>
      </c>
      <c r="C1014" t="s">
        <v>162</v>
      </c>
      <c r="D1014" t="s">
        <v>227</v>
      </c>
      <c r="E1014" t="s">
        <v>53</v>
      </c>
      <c r="F1014" t="s">
        <v>54</v>
      </c>
      <c r="G1014">
        <v>1</v>
      </c>
      <c r="H1014">
        <v>14.3</v>
      </c>
      <c r="I1014" t="s">
        <v>234</v>
      </c>
      <c r="J1014" t="s">
        <v>231</v>
      </c>
      <c r="K1014">
        <v>6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83</v>
      </c>
      <c r="R1014" t="s">
        <v>83</v>
      </c>
      <c r="S1014" t="s">
        <v>83</v>
      </c>
      <c r="T1014" t="str">
        <f>_xlfn.XLOOKUP(A1014,MI_Match_Analysis!$A$2:$A$8,MI_Match_Analysis!$F$2:$F$8,"Not Found")</f>
        <v>Not Found</v>
      </c>
    </row>
    <row r="1015" spans="1:20" hidden="1" x14ac:dyDescent="0.3">
      <c r="A1015">
        <v>5</v>
      </c>
      <c r="B1015" s="1">
        <v>46113</v>
      </c>
      <c r="C1015" t="s">
        <v>162</v>
      </c>
      <c r="D1015" t="s">
        <v>227</v>
      </c>
      <c r="E1015" t="s">
        <v>53</v>
      </c>
      <c r="F1015" t="s">
        <v>54</v>
      </c>
      <c r="G1015">
        <v>1</v>
      </c>
      <c r="H1015">
        <v>14.4</v>
      </c>
      <c r="I1015" t="s">
        <v>234</v>
      </c>
      <c r="J1015" t="s">
        <v>231</v>
      </c>
      <c r="K1015">
        <v>4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83</v>
      </c>
      <c r="R1015" t="s">
        <v>83</v>
      </c>
      <c r="S1015" t="s">
        <v>83</v>
      </c>
      <c r="T1015" t="str">
        <f>_xlfn.XLOOKUP(A1015,MI_Match_Analysis!$A$2:$A$8,MI_Match_Analysis!$F$2:$F$8,"Not Found")</f>
        <v>Not Found</v>
      </c>
    </row>
    <row r="1016" spans="1:20" hidden="1" x14ac:dyDescent="0.3">
      <c r="A1016">
        <v>5</v>
      </c>
      <c r="B1016" s="1">
        <v>46113</v>
      </c>
      <c r="C1016" t="s">
        <v>162</v>
      </c>
      <c r="D1016" t="s">
        <v>227</v>
      </c>
      <c r="E1016" t="s">
        <v>53</v>
      </c>
      <c r="F1016" t="s">
        <v>54</v>
      </c>
      <c r="G1016">
        <v>1</v>
      </c>
      <c r="H1016">
        <v>14.5</v>
      </c>
      <c r="I1016" t="s">
        <v>234</v>
      </c>
      <c r="J1016" t="s">
        <v>231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83</v>
      </c>
      <c r="R1016" t="s">
        <v>83</v>
      </c>
      <c r="S1016" t="s">
        <v>83</v>
      </c>
      <c r="T1016" t="str">
        <f>_xlfn.XLOOKUP(A1016,MI_Match_Analysis!$A$2:$A$8,MI_Match_Analysis!$F$2:$F$8,"Not Found")</f>
        <v>Not Found</v>
      </c>
    </row>
    <row r="1017" spans="1:20" hidden="1" x14ac:dyDescent="0.3">
      <c r="A1017">
        <v>5</v>
      </c>
      <c r="B1017" s="1">
        <v>46113</v>
      </c>
      <c r="C1017" t="s">
        <v>162</v>
      </c>
      <c r="D1017" t="s">
        <v>227</v>
      </c>
      <c r="E1017" t="s">
        <v>53</v>
      </c>
      <c r="F1017" t="s">
        <v>54</v>
      </c>
      <c r="G1017">
        <v>1</v>
      </c>
      <c r="H1017">
        <v>14.6</v>
      </c>
      <c r="I1017" t="s">
        <v>236</v>
      </c>
      <c r="J1017" t="s">
        <v>231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83</v>
      </c>
      <c r="R1017" t="s">
        <v>83</v>
      </c>
      <c r="S1017" t="s">
        <v>83</v>
      </c>
      <c r="T1017" t="str">
        <f>_xlfn.XLOOKUP(A1017,MI_Match_Analysis!$A$2:$A$8,MI_Match_Analysis!$F$2:$F$8,"Not Found")</f>
        <v>Not Found</v>
      </c>
    </row>
    <row r="1018" spans="1:20" hidden="1" x14ac:dyDescent="0.3">
      <c r="A1018">
        <v>5</v>
      </c>
      <c r="B1018" s="1">
        <v>46113</v>
      </c>
      <c r="C1018" t="s">
        <v>162</v>
      </c>
      <c r="D1018" t="s">
        <v>227</v>
      </c>
      <c r="E1018" t="s">
        <v>53</v>
      </c>
      <c r="F1018" t="s">
        <v>54</v>
      </c>
      <c r="G1018">
        <v>1</v>
      </c>
      <c r="H1018">
        <v>15.1</v>
      </c>
      <c r="I1018" t="s">
        <v>236</v>
      </c>
      <c r="J1018" t="s">
        <v>136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83</v>
      </c>
      <c r="R1018" t="s">
        <v>83</v>
      </c>
      <c r="S1018" t="s">
        <v>83</v>
      </c>
      <c r="T1018" t="str">
        <f>_xlfn.XLOOKUP(A1018,MI_Match_Analysis!$A$2:$A$8,MI_Match_Analysis!$F$2:$F$8,"Not Found")</f>
        <v>Not Found</v>
      </c>
    </row>
    <row r="1019" spans="1:20" hidden="1" x14ac:dyDescent="0.3">
      <c r="A1019">
        <v>5</v>
      </c>
      <c r="B1019" s="1">
        <v>46113</v>
      </c>
      <c r="C1019" t="s">
        <v>162</v>
      </c>
      <c r="D1019" t="s">
        <v>227</v>
      </c>
      <c r="E1019" t="s">
        <v>53</v>
      </c>
      <c r="F1019" t="s">
        <v>54</v>
      </c>
      <c r="G1019">
        <v>1</v>
      </c>
      <c r="H1019">
        <v>15.2</v>
      </c>
      <c r="I1019" t="s">
        <v>234</v>
      </c>
      <c r="J1019" t="s">
        <v>136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83</v>
      </c>
      <c r="R1019" t="s">
        <v>83</v>
      </c>
      <c r="S1019" t="s">
        <v>83</v>
      </c>
      <c r="T1019" t="str">
        <f>_xlfn.XLOOKUP(A1019,MI_Match_Analysis!$A$2:$A$8,MI_Match_Analysis!$F$2:$F$8,"Not Found")</f>
        <v>Not Found</v>
      </c>
    </row>
    <row r="1020" spans="1:20" hidden="1" x14ac:dyDescent="0.3">
      <c r="A1020">
        <v>5</v>
      </c>
      <c r="B1020" s="1">
        <v>46113</v>
      </c>
      <c r="C1020" t="s">
        <v>162</v>
      </c>
      <c r="D1020" t="s">
        <v>227</v>
      </c>
      <c r="E1020" t="s">
        <v>53</v>
      </c>
      <c r="F1020" t="s">
        <v>54</v>
      </c>
      <c r="G1020">
        <v>1</v>
      </c>
      <c r="H1020">
        <v>15.3</v>
      </c>
      <c r="I1020" t="s">
        <v>236</v>
      </c>
      <c r="J1020" t="s">
        <v>136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83</v>
      </c>
      <c r="R1020" t="s">
        <v>83</v>
      </c>
      <c r="S1020" t="s">
        <v>83</v>
      </c>
      <c r="T1020" t="str">
        <f>_xlfn.XLOOKUP(A1020,MI_Match_Analysis!$A$2:$A$8,MI_Match_Analysis!$F$2:$F$8,"Not Found")</f>
        <v>Not Found</v>
      </c>
    </row>
    <row r="1021" spans="1:20" hidden="1" x14ac:dyDescent="0.3">
      <c r="A1021">
        <v>5</v>
      </c>
      <c r="B1021" s="1">
        <v>46113</v>
      </c>
      <c r="C1021" t="s">
        <v>162</v>
      </c>
      <c r="D1021" t="s">
        <v>227</v>
      </c>
      <c r="E1021" t="s">
        <v>53</v>
      </c>
      <c r="F1021" t="s">
        <v>54</v>
      </c>
      <c r="G1021">
        <v>1</v>
      </c>
      <c r="H1021">
        <v>15.4</v>
      </c>
      <c r="I1021" t="s">
        <v>234</v>
      </c>
      <c r="J1021" t="s">
        <v>136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83</v>
      </c>
      <c r="R1021" t="s">
        <v>83</v>
      </c>
      <c r="S1021" t="s">
        <v>83</v>
      </c>
      <c r="T1021" t="str">
        <f>_xlfn.XLOOKUP(A1021,MI_Match_Analysis!$A$2:$A$8,MI_Match_Analysis!$F$2:$F$8,"Not Found")</f>
        <v>Not Found</v>
      </c>
    </row>
    <row r="1022" spans="1:20" hidden="1" x14ac:dyDescent="0.3">
      <c r="A1022">
        <v>5</v>
      </c>
      <c r="B1022" s="1">
        <v>46113</v>
      </c>
      <c r="C1022" t="s">
        <v>162</v>
      </c>
      <c r="D1022" t="s">
        <v>227</v>
      </c>
      <c r="E1022" t="s">
        <v>53</v>
      </c>
      <c r="F1022" t="s">
        <v>54</v>
      </c>
      <c r="G1022">
        <v>1</v>
      </c>
      <c r="H1022">
        <v>15.5</v>
      </c>
      <c r="I1022" t="s">
        <v>236</v>
      </c>
      <c r="J1022" t="s">
        <v>136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83</v>
      </c>
      <c r="R1022" t="s">
        <v>83</v>
      </c>
      <c r="S1022" t="s">
        <v>83</v>
      </c>
      <c r="T1022" t="str">
        <f>_xlfn.XLOOKUP(A1022,MI_Match_Analysis!$A$2:$A$8,MI_Match_Analysis!$F$2:$F$8,"Not Found")</f>
        <v>Not Found</v>
      </c>
    </row>
    <row r="1023" spans="1:20" hidden="1" x14ac:dyDescent="0.3">
      <c r="A1023">
        <v>5</v>
      </c>
      <c r="B1023" s="1">
        <v>46113</v>
      </c>
      <c r="C1023" t="s">
        <v>162</v>
      </c>
      <c r="D1023" t="s">
        <v>227</v>
      </c>
      <c r="E1023" t="s">
        <v>53</v>
      </c>
      <c r="F1023" t="s">
        <v>54</v>
      </c>
      <c r="G1023">
        <v>1</v>
      </c>
      <c r="H1023">
        <v>15.6</v>
      </c>
      <c r="I1023" t="s">
        <v>234</v>
      </c>
      <c r="J1023" t="s">
        <v>136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83</v>
      </c>
      <c r="R1023" t="s">
        <v>83</v>
      </c>
      <c r="S1023" t="s">
        <v>83</v>
      </c>
      <c r="T1023" t="str">
        <f>_xlfn.XLOOKUP(A1023,MI_Match_Analysis!$A$2:$A$8,MI_Match_Analysis!$F$2:$F$8,"Not Found")</f>
        <v>Not Found</v>
      </c>
    </row>
    <row r="1024" spans="1:20" hidden="1" x14ac:dyDescent="0.3">
      <c r="A1024">
        <v>5</v>
      </c>
      <c r="B1024" s="1">
        <v>46113</v>
      </c>
      <c r="C1024" t="s">
        <v>162</v>
      </c>
      <c r="D1024" t="s">
        <v>227</v>
      </c>
      <c r="E1024" t="s">
        <v>53</v>
      </c>
      <c r="F1024" t="s">
        <v>54</v>
      </c>
      <c r="G1024">
        <v>1</v>
      </c>
      <c r="H1024">
        <v>16.100000000000001</v>
      </c>
      <c r="I1024" t="s">
        <v>234</v>
      </c>
      <c r="J1024" t="s">
        <v>56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83</v>
      </c>
      <c r="R1024" t="s">
        <v>83</v>
      </c>
      <c r="S1024" t="s">
        <v>83</v>
      </c>
      <c r="T1024" t="str">
        <f>_xlfn.XLOOKUP(A1024,MI_Match_Analysis!$A$2:$A$8,MI_Match_Analysis!$F$2:$F$8,"Not Found")</f>
        <v>Not Found</v>
      </c>
    </row>
    <row r="1025" spans="1:20" hidden="1" x14ac:dyDescent="0.3">
      <c r="A1025">
        <v>5</v>
      </c>
      <c r="B1025" s="1">
        <v>46113</v>
      </c>
      <c r="C1025" t="s">
        <v>162</v>
      </c>
      <c r="D1025" t="s">
        <v>227</v>
      </c>
      <c r="E1025" t="s">
        <v>53</v>
      </c>
      <c r="F1025" t="s">
        <v>54</v>
      </c>
      <c r="G1025">
        <v>1</v>
      </c>
      <c r="H1025">
        <v>16.2</v>
      </c>
      <c r="I1025" t="s">
        <v>236</v>
      </c>
      <c r="J1025" t="s">
        <v>56</v>
      </c>
      <c r="K1025">
        <v>4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83</v>
      </c>
      <c r="R1025" t="s">
        <v>83</v>
      </c>
      <c r="S1025" t="s">
        <v>83</v>
      </c>
      <c r="T1025" t="str">
        <f>_xlfn.XLOOKUP(A1025,MI_Match_Analysis!$A$2:$A$8,MI_Match_Analysis!$F$2:$F$8,"Not Found")</f>
        <v>Not Found</v>
      </c>
    </row>
    <row r="1026" spans="1:20" hidden="1" x14ac:dyDescent="0.3">
      <c r="A1026">
        <v>5</v>
      </c>
      <c r="B1026" s="1">
        <v>46113</v>
      </c>
      <c r="C1026" t="s">
        <v>162</v>
      </c>
      <c r="D1026" t="s">
        <v>227</v>
      </c>
      <c r="E1026" t="s">
        <v>53</v>
      </c>
      <c r="F1026" t="s">
        <v>54</v>
      </c>
      <c r="G1026">
        <v>1</v>
      </c>
      <c r="H1026">
        <v>16.3</v>
      </c>
      <c r="I1026" t="s">
        <v>236</v>
      </c>
      <c r="J1026" t="s">
        <v>56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83</v>
      </c>
      <c r="R1026" t="s">
        <v>83</v>
      </c>
      <c r="S1026" t="s">
        <v>83</v>
      </c>
      <c r="T1026" t="str">
        <f>_xlfn.XLOOKUP(A1026,MI_Match_Analysis!$A$2:$A$8,MI_Match_Analysis!$F$2:$F$8,"Not Found")</f>
        <v>Not Found</v>
      </c>
    </row>
    <row r="1027" spans="1:20" hidden="1" x14ac:dyDescent="0.3">
      <c r="A1027">
        <v>5</v>
      </c>
      <c r="B1027" s="1">
        <v>46113</v>
      </c>
      <c r="C1027" t="s">
        <v>162</v>
      </c>
      <c r="D1027" t="s">
        <v>227</v>
      </c>
      <c r="E1027" t="s">
        <v>53</v>
      </c>
      <c r="F1027" t="s">
        <v>54</v>
      </c>
      <c r="G1027">
        <v>1</v>
      </c>
      <c r="H1027">
        <v>16.399999999999999</v>
      </c>
      <c r="I1027" t="s">
        <v>234</v>
      </c>
      <c r="J1027" t="s">
        <v>56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83</v>
      </c>
      <c r="R1027" t="s">
        <v>83</v>
      </c>
      <c r="S1027" t="s">
        <v>83</v>
      </c>
      <c r="T1027" t="str">
        <f>_xlfn.XLOOKUP(A1027,MI_Match_Analysis!$A$2:$A$8,MI_Match_Analysis!$F$2:$F$8,"Not Found")</f>
        <v>Not Found</v>
      </c>
    </row>
    <row r="1028" spans="1:20" hidden="1" x14ac:dyDescent="0.3">
      <c r="A1028">
        <v>5</v>
      </c>
      <c r="B1028" s="1">
        <v>46113</v>
      </c>
      <c r="C1028" t="s">
        <v>162</v>
      </c>
      <c r="D1028" t="s">
        <v>227</v>
      </c>
      <c r="E1028" t="s">
        <v>53</v>
      </c>
      <c r="F1028" t="s">
        <v>54</v>
      </c>
      <c r="G1028">
        <v>1</v>
      </c>
      <c r="H1028">
        <v>16.5</v>
      </c>
      <c r="I1028" t="s">
        <v>236</v>
      </c>
      <c r="J1028" t="s">
        <v>56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83</v>
      </c>
      <c r="R1028" t="s">
        <v>83</v>
      </c>
      <c r="S1028" t="s">
        <v>83</v>
      </c>
      <c r="T1028" t="str">
        <f>_xlfn.XLOOKUP(A1028,MI_Match_Analysis!$A$2:$A$8,MI_Match_Analysis!$F$2:$F$8,"Not Found")</f>
        <v>Not Found</v>
      </c>
    </row>
    <row r="1029" spans="1:20" hidden="1" x14ac:dyDescent="0.3">
      <c r="A1029">
        <v>5</v>
      </c>
      <c r="B1029" s="1">
        <v>46113</v>
      </c>
      <c r="C1029" t="s">
        <v>162</v>
      </c>
      <c r="D1029" t="s">
        <v>227</v>
      </c>
      <c r="E1029" t="s">
        <v>53</v>
      </c>
      <c r="F1029" t="s">
        <v>54</v>
      </c>
      <c r="G1029">
        <v>1</v>
      </c>
      <c r="H1029">
        <v>16.600000000000001</v>
      </c>
      <c r="I1029" t="s">
        <v>236</v>
      </c>
      <c r="J1029" t="s">
        <v>56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83</v>
      </c>
      <c r="R1029" t="s">
        <v>83</v>
      </c>
      <c r="S1029" t="s">
        <v>83</v>
      </c>
      <c r="T1029" t="str">
        <f>_xlfn.XLOOKUP(A1029,MI_Match_Analysis!$A$2:$A$8,MI_Match_Analysis!$F$2:$F$8,"Not Found")</f>
        <v>Not Found</v>
      </c>
    </row>
    <row r="1030" spans="1:20" hidden="1" x14ac:dyDescent="0.3">
      <c r="A1030">
        <v>5</v>
      </c>
      <c r="B1030" s="1">
        <v>46113</v>
      </c>
      <c r="C1030" t="s">
        <v>162</v>
      </c>
      <c r="D1030" t="s">
        <v>227</v>
      </c>
      <c r="E1030" t="s">
        <v>53</v>
      </c>
      <c r="F1030" t="s">
        <v>54</v>
      </c>
      <c r="G1030">
        <v>1</v>
      </c>
      <c r="H1030">
        <v>17.100000000000001</v>
      </c>
      <c r="I1030" t="s">
        <v>236</v>
      </c>
      <c r="J1030" t="s">
        <v>231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83</v>
      </c>
      <c r="R1030" t="s">
        <v>83</v>
      </c>
      <c r="S1030" t="s">
        <v>83</v>
      </c>
      <c r="T1030" t="str">
        <f>_xlfn.XLOOKUP(A1030,MI_Match_Analysis!$A$2:$A$8,MI_Match_Analysis!$F$2:$F$8,"Not Found")</f>
        <v>Not Found</v>
      </c>
    </row>
    <row r="1031" spans="1:20" hidden="1" x14ac:dyDescent="0.3">
      <c r="A1031">
        <v>5</v>
      </c>
      <c r="B1031" s="1">
        <v>46113</v>
      </c>
      <c r="C1031" t="s">
        <v>162</v>
      </c>
      <c r="D1031" t="s">
        <v>227</v>
      </c>
      <c r="E1031" t="s">
        <v>53</v>
      </c>
      <c r="F1031" t="s">
        <v>54</v>
      </c>
      <c r="G1031">
        <v>1</v>
      </c>
      <c r="H1031">
        <v>17.2</v>
      </c>
      <c r="I1031" t="s">
        <v>234</v>
      </c>
      <c r="J1031" t="s">
        <v>231</v>
      </c>
      <c r="K1031">
        <v>2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83</v>
      </c>
      <c r="R1031" t="s">
        <v>83</v>
      </c>
      <c r="S1031" t="s">
        <v>83</v>
      </c>
      <c r="T1031" t="str">
        <f>_xlfn.XLOOKUP(A1031,MI_Match_Analysis!$A$2:$A$8,MI_Match_Analysis!$F$2:$F$8,"Not Found")</f>
        <v>Not Found</v>
      </c>
    </row>
    <row r="1032" spans="1:20" hidden="1" x14ac:dyDescent="0.3">
      <c r="A1032">
        <v>5</v>
      </c>
      <c r="B1032" s="1">
        <v>46113</v>
      </c>
      <c r="C1032" t="s">
        <v>162</v>
      </c>
      <c r="D1032" t="s">
        <v>227</v>
      </c>
      <c r="E1032" t="s">
        <v>53</v>
      </c>
      <c r="F1032" t="s">
        <v>54</v>
      </c>
      <c r="G1032">
        <v>1</v>
      </c>
      <c r="H1032">
        <v>17.3</v>
      </c>
      <c r="I1032" t="s">
        <v>234</v>
      </c>
      <c r="J1032" t="s">
        <v>231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165</v>
      </c>
      <c r="R1032" t="s">
        <v>234</v>
      </c>
      <c r="S1032" t="s">
        <v>237</v>
      </c>
      <c r="T1032" t="str">
        <f>_xlfn.XLOOKUP(A1032,MI_Match_Analysis!$A$2:$A$8,MI_Match_Analysis!$F$2:$F$8,"Not Found")</f>
        <v>Not Found</v>
      </c>
    </row>
    <row r="1033" spans="1:20" hidden="1" x14ac:dyDescent="0.3">
      <c r="A1033">
        <v>5</v>
      </c>
      <c r="B1033" s="1">
        <v>46113</v>
      </c>
      <c r="C1033" t="s">
        <v>162</v>
      </c>
      <c r="D1033" t="s">
        <v>227</v>
      </c>
      <c r="E1033" t="s">
        <v>53</v>
      </c>
      <c r="F1033" t="s">
        <v>54</v>
      </c>
      <c r="G1033">
        <v>1</v>
      </c>
      <c r="H1033">
        <v>17.399999999999999</v>
      </c>
      <c r="I1033" t="s">
        <v>76</v>
      </c>
      <c r="J1033" t="s">
        <v>231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83</v>
      </c>
      <c r="R1033" t="s">
        <v>83</v>
      </c>
      <c r="S1033" t="s">
        <v>83</v>
      </c>
      <c r="T1033" t="str">
        <f>_xlfn.XLOOKUP(A1033,MI_Match_Analysis!$A$2:$A$8,MI_Match_Analysis!$F$2:$F$8,"Not Found")</f>
        <v>Not Found</v>
      </c>
    </row>
    <row r="1034" spans="1:20" hidden="1" x14ac:dyDescent="0.3">
      <c r="A1034">
        <v>5</v>
      </c>
      <c r="B1034" s="1">
        <v>46113</v>
      </c>
      <c r="C1034" t="s">
        <v>162</v>
      </c>
      <c r="D1034" t="s">
        <v>227</v>
      </c>
      <c r="E1034" t="s">
        <v>53</v>
      </c>
      <c r="F1034" t="s">
        <v>54</v>
      </c>
      <c r="G1034">
        <v>1</v>
      </c>
      <c r="H1034">
        <v>17.5</v>
      </c>
      <c r="I1034" t="s">
        <v>236</v>
      </c>
      <c r="J1034" t="s">
        <v>231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83</v>
      </c>
      <c r="R1034" t="s">
        <v>83</v>
      </c>
      <c r="S1034" t="s">
        <v>83</v>
      </c>
      <c r="T1034" t="str">
        <f>_xlfn.XLOOKUP(A1034,MI_Match_Analysis!$A$2:$A$8,MI_Match_Analysis!$F$2:$F$8,"Not Found")</f>
        <v>Not Found</v>
      </c>
    </row>
    <row r="1035" spans="1:20" hidden="1" x14ac:dyDescent="0.3">
      <c r="A1035">
        <v>5</v>
      </c>
      <c r="B1035" s="1">
        <v>46113</v>
      </c>
      <c r="C1035" t="s">
        <v>162</v>
      </c>
      <c r="D1035" t="s">
        <v>227</v>
      </c>
      <c r="E1035" t="s">
        <v>53</v>
      </c>
      <c r="F1035" t="s">
        <v>54</v>
      </c>
      <c r="G1035">
        <v>1</v>
      </c>
      <c r="H1035">
        <v>17.600000000000001</v>
      </c>
      <c r="I1035" t="s">
        <v>76</v>
      </c>
      <c r="J1035" t="s">
        <v>231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167</v>
      </c>
      <c r="R1035" t="s">
        <v>76</v>
      </c>
      <c r="S1035" t="s">
        <v>83</v>
      </c>
      <c r="T1035" t="str">
        <f>_xlfn.XLOOKUP(A1035,MI_Match_Analysis!$A$2:$A$8,MI_Match_Analysis!$F$2:$F$8,"Not Found")</f>
        <v>Not Found</v>
      </c>
    </row>
    <row r="1036" spans="1:20" hidden="1" x14ac:dyDescent="0.3">
      <c r="A1036">
        <v>5</v>
      </c>
      <c r="B1036" s="1">
        <v>46113</v>
      </c>
      <c r="C1036" t="s">
        <v>162</v>
      </c>
      <c r="D1036" t="s">
        <v>227</v>
      </c>
      <c r="E1036" t="s">
        <v>53</v>
      </c>
      <c r="F1036" t="s">
        <v>54</v>
      </c>
      <c r="G1036">
        <v>1</v>
      </c>
      <c r="H1036">
        <v>18.100000000000001</v>
      </c>
      <c r="I1036" t="s">
        <v>236</v>
      </c>
      <c r="J1036" t="s">
        <v>56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83</v>
      </c>
      <c r="R1036" t="s">
        <v>83</v>
      </c>
      <c r="S1036" t="s">
        <v>83</v>
      </c>
      <c r="T1036" t="str">
        <f>_xlfn.XLOOKUP(A1036,MI_Match_Analysis!$A$2:$A$8,MI_Match_Analysis!$F$2:$F$8,"Not Found")</f>
        <v>Not Found</v>
      </c>
    </row>
    <row r="1037" spans="1:20" hidden="1" x14ac:dyDescent="0.3">
      <c r="A1037">
        <v>5</v>
      </c>
      <c r="B1037" s="1">
        <v>46113</v>
      </c>
      <c r="C1037" t="s">
        <v>162</v>
      </c>
      <c r="D1037" t="s">
        <v>227</v>
      </c>
      <c r="E1037" t="s">
        <v>53</v>
      </c>
      <c r="F1037" t="s">
        <v>54</v>
      </c>
      <c r="G1037">
        <v>1</v>
      </c>
      <c r="H1037">
        <v>18.2</v>
      </c>
      <c r="I1037" t="s">
        <v>236</v>
      </c>
      <c r="J1037" t="s">
        <v>56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83</v>
      </c>
      <c r="R1037" t="s">
        <v>83</v>
      </c>
      <c r="S1037" t="s">
        <v>83</v>
      </c>
      <c r="T1037" t="str">
        <f>_xlfn.XLOOKUP(A1037,MI_Match_Analysis!$A$2:$A$8,MI_Match_Analysis!$F$2:$F$8,"Not Found")</f>
        <v>Not Found</v>
      </c>
    </row>
    <row r="1038" spans="1:20" hidden="1" x14ac:dyDescent="0.3">
      <c r="A1038">
        <v>5</v>
      </c>
      <c r="B1038" s="1">
        <v>46113</v>
      </c>
      <c r="C1038" t="s">
        <v>162</v>
      </c>
      <c r="D1038" t="s">
        <v>227</v>
      </c>
      <c r="E1038" t="s">
        <v>53</v>
      </c>
      <c r="F1038" t="s">
        <v>54</v>
      </c>
      <c r="G1038">
        <v>1</v>
      </c>
      <c r="H1038">
        <v>18.3</v>
      </c>
      <c r="I1038" t="s">
        <v>238</v>
      </c>
      <c r="J1038" t="s">
        <v>56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167</v>
      </c>
      <c r="R1038" t="s">
        <v>238</v>
      </c>
      <c r="S1038" t="s">
        <v>83</v>
      </c>
      <c r="T1038" t="str">
        <f>_xlfn.XLOOKUP(A1038,MI_Match_Analysis!$A$2:$A$8,MI_Match_Analysis!$F$2:$F$8,"Not Found")</f>
        <v>Not Found</v>
      </c>
    </row>
    <row r="1039" spans="1:20" hidden="1" x14ac:dyDescent="0.3">
      <c r="A1039">
        <v>5</v>
      </c>
      <c r="B1039" s="1">
        <v>46113</v>
      </c>
      <c r="C1039" t="s">
        <v>162</v>
      </c>
      <c r="D1039" t="s">
        <v>227</v>
      </c>
      <c r="E1039" t="s">
        <v>53</v>
      </c>
      <c r="F1039" t="s">
        <v>54</v>
      </c>
      <c r="G1039">
        <v>1</v>
      </c>
      <c r="H1039">
        <v>18.399999999999999</v>
      </c>
      <c r="I1039" t="s">
        <v>141</v>
      </c>
      <c r="J1039" t="s">
        <v>56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167</v>
      </c>
      <c r="R1039" t="s">
        <v>141</v>
      </c>
      <c r="S1039" t="s">
        <v>83</v>
      </c>
      <c r="T1039" t="str">
        <f>_xlfn.XLOOKUP(A1039,MI_Match_Analysis!$A$2:$A$8,MI_Match_Analysis!$F$2:$F$8,"Not Found")</f>
        <v>Not Found</v>
      </c>
    </row>
    <row r="1040" spans="1:20" hidden="1" x14ac:dyDescent="0.3">
      <c r="A1040">
        <v>5</v>
      </c>
      <c r="B1040" s="1">
        <v>46113</v>
      </c>
      <c r="C1040" t="s">
        <v>162</v>
      </c>
      <c r="D1040" t="s">
        <v>227</v>
      </c>
      <c r="E1040" t="s">
        <v>54</v>
      </c>
      <c r="F1040" t="s">
        <v>53</v>
      </c>
      <c r="G1040">
        <v>2</v>
      </c>
      <c r="H1040">
        <v>0.1</v>
      </c>
      <c r="I1040" t="s">
        <v>232</v>
      </c>
      <c r="J1040" t="s">
        <v>76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165</v>
      </c>
      <c r="R1040" t="s">
        <v>232</v>
      </c>
      <c r="S1040" t="s">
        <v>141</v>
      </c>
      <c r="T1040" t="str">
        <f>_xlfn.XLOOKUP(A1040,MI_Match_Analysis!$A$2:$A$8,MI_Match_Analysis!$F$2:$F$8,"Not Found")</f>
        <v>Not Found</v>
      </c>
    </row>
    <row r="1041" spans="1:20" hidden="1" x14ac:dyDescent="0.3">
      <c r="A1041">
        <v>5</v>
      </c>
      <c r="B1041" s="1">
        <v>46113</v>
      </c>
      <c r="C1041" t="s">
        <v>162</v>
      </c>
      <c r="D1041" t="s">
        <v>227</v>
      </c>
      <c r="E1041" t="s">
        <v>54</v>
      </c>
      <c r="F1041" t="s">
        <v>53</v>
      </c>
      <c r="G1041">
        <v>2</v>
      </c>
      <c r="H1041">
        <v>0.2</v>
      </c>
      <c r="I1041" t="s">
        <v>239</v>
      </c>
      <c r="J1041" t="s">
        <v>76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83</v>
      </c>
      <c r="R1041" t="s">
        <v>83</v>
      </c>
      <c r="S1041" t="s">
        <v>83</v>
      </c>
      <c r="T1041" t="str">
        <f>_xlfn.XLOOKUP(A1041,MI_Match_Analysis!$A$2:$A$8,MI_Match_Analysis!$F$2:$F$8,"Not Found")</f>
        <v>Not Found</v>
      </c>
    </row>
    <row r="1042" spans="1:20" hidden="1" x14ac:dyDescent="0.3">
      <c r="A1042">
        <v>5</v>
      </c>
      <c r="B1042" s="1">
        <v>46113</v>
      </c>
      <c r="C1042" t="s">
        <v>162</v>
      </c>
      <c r="D1042" t="s">
        <v>227</v>
      </c>
      <c r="E1042" t="s">
        <v>54</v>
      </c>
      <c r="F1042" t="s">
        <v>53</v>
      </c>
      <c r="G1042">
        <v>2</v>
      </c>
      <c r="H1042">
        <v>0.2</v>
      </c>
      <c r="I1042" t="s">
        <v>239</v>
      </c>
      <c r="J1042" t="s">
        <v>76</v>
      </c>
      <c r="K1042">
        <v>0</v>
      </c>
      <c r="L1042">
        <v>1</v>
      </c>
      <c r="M1042">
        <v>1</v>
      </c>
      <c r="N1042">
        <v>0</v>
      </c>
      <c r="O1042">
        <v>0</v>
      </c>
      <c r="P1042">
        <v>0</v>
      </c>
      <c r="Q1042" t="s">
        <v>83</v>
      </c>
      <c r="R1042" t="s">
        <v>83</v>
      </c>
      <c r="S1042" t="s">
        <v>83</v>
      </c>
      <c r="T1042" t="str">
        <f>_xlfn.XLOOKUP(A1042,MI_Match_Analysis!$A$2:$A$8,MI_Match_Analysis!$F$2:$F$8,"Not Found")</f>
        <v>Not Found</v>
      </c>
    </row>
    <row r="1043" spans="1:20" hidden="1" x14ac:dyDescent="0.3">
      <c r="A1043">
        <v>5</v>
      </c>
      <c r="B1043" s="1">
        <v>46113</v>
      </c>
      <c r="C1043" t="s">
        <v>162</v>
      </c>
      <c r="D1043" t="s">
        <v>227</v>
      </c>
      <c r="E1043" t="s">
        <v>54</v>
      </c>
      <c r="F1043" t="s">
        <v>53</v>
      </c>
      <c r="G1043">
        <v>2</v>
      </c>
      <c r="H1043">
        <v>0.3</v>
      </c>
      <c r="I1043" t="s">
        <v>239</v>
      </c>
      <c r="J1043" t="s">
        <v>76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83</v>
      </c>
      <c r="R1043" t="s">
        <v>83</v>
      </c>
      <c r="S1043" t="s">
        <v>83</v>
      </c>
      <c r="T1043" t="str">
        <f>_xlfn.XLOOKUP(A1043,MI_Match_Analysis!$A$2:$A$8,MI_Match_Analysis!$F$2:$F$8,"Not Found")</f>
        <v>Not Found</v>
      </c>
    </row>
    <row r="1044" spans="1:20" hidden="1" x14ac:dyDescent="0.3">
      <c r="A1044">
        <v>5</v>
      </c>
      <c r="B1044" s="1">
        <v>46113</v>
      </c>
      <c r="C1044" t="s">
        <v>162</v>
      </c>
      <c r="D1044" t="s">
        <v>227</v>
      </c>
      <c r="E1044" t="s">
        <v>54</v>
      </c>
      <c r="F1044" t="s">
        <v>53</v>
      </c>
      <c r="G1044">
        <v>2</v>
      </c>
      <c r="H1044">
        <v>0.4</v>
      </c>
      <c r="I1044" t="s">
        <v>239</v>
      </c>
      <c r="J1044" t="s">
        <v>76</v>
      </c>
      <c r="K1044">
        <v>4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83</v>
      </c>
      <c r="R1044" t="s">
        <v>83</v>
      </c>
      <c r="S1044" t="s">
        <v>83</v>
      </c>
      <c r="T1044" t="str">
        <f>_xlfn.XLOOKUP(A1044,MI_Match_Analysis!$A$2:$A$8,MI_Match_Analysis!$F$2:$F$8,"Not Found")</f>
        <v>Not Found</v>
      </c>
    </row>
    <row r="1045" spans="1:20" hidden="1" x14ac:dyDescent="0.3">
      <c r="A1045">
        <v>5</v>
      </c>
      <c r="B1045" s="1">
        <v>46113</v>
      </c>
      <c r="C1045" t="s">
        <v>162</v>
      </c>
      <c r="D1045" t="s">
        <v>227</v>
      </c>
      <c r="E1045" t="s">
        <v>54</v>
      </c>
      <c r="F1045" t="s">
        <v>53</v>
      </c>
      <c r="G1045">
        <v>2</v>
      </c>
      <c r="H1045">
        <v>0.5</v>
      </c>
      <c r="I1045" t="s">
        <v>239</v>
      </c>
      <c r="J1045" t="s">
        <v>76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83</v>
      </c>
      <c r="R1045" t="s">
        <v>83</v>
      </c>
      <c r="S1045" t="s">
        <v>83</v>
      </c>
      <c r="T1045" t="str">
        <f>_xlfn.XLOOKUP(A1045,MI_Match_Analysis!$A$2:$A$8,MI_Match_Analysis!$F$2:$F$8,"Not Found")</f>
        <v>Not Found</v>
      </c>
    </row>
    <row r="1046" spans="1:20" hidden="1" x14ac:dyDescent="0.3">
      <c r="A1046">
        <v>5</v>
      </c>
      <c r="B1046" s="1">
        <v>46113</v>
      </c>
      <c r="C1046" t="s">
        <v>162</v>
      </c>
      <c r="D1046" t="s">
        <v>227</v>
      </c>
      <c r="E1046" t="s">
        <v>54</v>
      </c>
      <c r="F1046" t="s">
        <v>53</v>
      </c>
      <c r="G1046">
        <v>2</v>
      </c>
      <c r="H1046">
        <v>0.6</v>
      </c>
      <c r="I1046" t="s">
        <v>239</v>
      </c>
      <c r="J1046" t="s">
        <v>76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83</v>
      </c>
      <c r="R1046" t="s">
        <v>83</v>
      </c>
      <c r="S1046" t="s">
        <v>83</v>
      </c>
      <c r="T1046" t="str">
        <f>_xlfn.XLOOKUP(A1046,MI_Match_Analysis!$A$2:$A$8,MI_Match_Analysis!$F$2:$F$8,"Not Found")</f>
        <v>Not Found</v>
      </c>
    </row>
    <row r="1047" spans="1:20" hidden="1" x14ac:dyDescent="0.3">
      <c r="A1047">
        <v>5</v>
      </c>
      <c r="B1047" s="1">
        <v>46113</v>
      </c>
      <c r="C1047" t="s">
        <v>162</v>
      </c>
      <c r="D1047" t="s">
        <v>227</v>
      </c>
      <c r="E1047" t="s">
        <v>54</v>
      </c>
      <c r="F1047" t="s">
        <v>53</v>
      </c>
      <c r="G1047">
        <v>2</v>
      </c>
      <c r="H1047">
        <v>1.1000000000000001</v>
      </c>
      <c r="I1047" t="s">
        <v>240</v>
      </c>
      <c r="J1047" t="s">
        <v>124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83</v>
      </c>
      <c r="R1047" t="s">
        <v>83</v>
      </c>
      <c r="S1047" t="s">
        <v>83</v>
      </c>
      <c r="T1047" t="str">
        <f>_xlfn.XLOOKUP(A1047,MI_Match_Analysis!$A$2:$A$8,MI_Match_Analysis!$F$2:$F$8,"Not Found")</f>
        <v>Not Found</v>
      </c>
    </row>
    <row r="1048" spans="1:20" hidden="1" x14ac:dyDescent="0.3">
      <c r="A1048">
        <v>5</v>
      </c>
      <c r="B1048" s="1">
        <v>46113</v>
      </c>
      <c r="C1048" t="s">
        <v>162</v>
      </c>
      <c r="D1048" t="s">
        <v>227</v>
      </c>
      <c r="E1048" t="s">
        <v>54</v>
      </c>
      <c r="F1048" t="s">
        <v>53</v>
      </c>
      <c r="G1048">
        <v>2</v>
      </c>
      <c r="H1048">
        <v>1.2</v>
      </c>
      <c r="I1048" t="s">
        <v>239</v>
      </c>
      <c r="J1048" t="s">
        <v>124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83</v>
      </c>
      <c r="R1048" t="s">
        <v>83</v>
      </c>
      <c r="S1048" t="s">
        <v>83</v>
      </c>
      <c r="T1048" t="str">
        <f>_xlfn.XLOOKUP(A1048,MI_Match_Analysis!$A$2:$A$8,MI_Match_Analysis!$F$2:$F$8,"Not Found")</f>
        <v>Not Found</v>
      </c>
    </row>
    <row r="1049" spans="1:20" hidden="1" x14ac:dyDescent="0.3">
      <c r="A1049">
        <v>5</v>
      </c>
      <c r="B1049" s="1">
        <v>46113</v>
      </c>
      <c r="C1049" t="s">
        <v>162</v>
      </c>
      <c r="D1049" t="s">
        <v>227</v>
      </c>
      <c r="E1049" t="s">
        <v>54</v>
      </c>
      <c r="F1049" t="s">
        <v>53</v>
      </c>
      <c r="G1049">
        <v>2</v>
      </c>
      <c r="H1049">
        <v>1.3</v>
      </c>
      <c r="I1049" t="s">
        <v>239</v>
      </c>
      <c r="J1049" t="s">
        <v>124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83</v>
      </c>
      <c r="R1049" t="s">
        <v>83</v>
      </c>
      <c r="S1049" t="s">
        <v>83</v>
      </c>
      <c r="T1049" t="str">
        <f>_xlfn.XLOOKUP(A1049,MI_Match_Analysis!$A$2:$A$8,MI_Match_Analysis!$F$2:$F$8,"Not Found")</f>
        <v>Not Found</v>
      </c>
    </row>
    <row r="1050" spans="1:20" hidden="1" x14ac:dyDescent="0.3">
      <c r="A1050">
        <v>5</v>
      </c>
      <c r="B1050" s="1">
        <v>46113</v>
      </c>
      <c r="C1050" t="s">
        <v>162</v>
      </c>
      <c r="D1050" t="s">
        <v>227</v>
      </c>
      <c r="E1050" t="s">
        <v>54</v>
      </c>
      <c r="F1050" t="s">
        <v>53</v>
      </c>
      <c r="G1050">
        <v>2</v>
      </c>
      <c r="H1050">
        <v>1.4</v>
      </c>
      <c r="I1050" t="s">
        <v>239</v>
      </c>
      <c r="J1050" t="s">
        <v>124</v>
      </c>
      <c r="K1050">
        <v>4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83</v>
      </c>
      <c r="R1050" t="s">
        <v>83</v>
      </c>
      <c r="S1050" t="s">
        <v>83</v>
      </c>
      <c r="T1050" t="str">
        <f>_xlfn.XLOOKUP(A1050,MI_Match_Analysis!$A$2:$A$8,MI_Match_Analysis!$F$2:$F$8,"Not Found")</f>
        <v>Not Found</v>
      </c>
    </row>
    <row r="1051" spans="1:20" hidden="1" x14ac:dyDescent="0.3">
      <c r="A1051">
        <v>5</v>
      </c>
      <c r="B1051" s="1">
        <v>46113</v>
      </c>
      <c r="C1051" t="s">
        <v>162</v>
      </c>
      <c r="D1051" t="s">
        <v>227</v>
      </c>
      <c r="E1051" t="s">
        <v>54</v>
      </c>
      <c r="F1051" t="s">
        <v>53</v>
      </c>
      <c r="G1051">
        <v>2</v>
      </c>
      <c r="H1051">
        <v>1.5</v>
      </c>
      <c r="I1051" t="s">
        <v>239</v>
      </c>
      <c r="J1051" t="s">
        <v>124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83</v>
      </c>
      <c r="R1051" t="s">
        <v>83</v>
      </c>
      <c r="S1051" t="s">
        <v>83</v>
      </c>
      <c r="T1051" t="str">
        <f>_xlfn.XLOOKUP(A1051,MI_Match_Analysis!$A$2:$A$8,MI_Match_Analysis!$F$2:$F$8,"Not Found")</f>
        <v>Not Found</v>
      </c>
    </row>
    <row r="1052" spans="1:20" hidden="1" x14ac:dyDescent="0.3">
      <c r="A1052">
        <v>5</v>
      </c>
      <c r="B1052" s="1">
        <v>46113</v>
      </c>
      <c r="C1052" t="s">
        <v>162</v>
      </c>
      <c r="D1052" t="s">
        <v>227</v>
      </c>
      <c r="E1052" t="s">
        <v>54</v>
      </c>
      <c r="F1052" t="s">
        <v>53</v>
      </c>
      <c r="G1052">
        <v>2</v>
      </c>
      <c r="H1052">
        <v>1.6</v>
      </c>
      <c r="I1052" t="s">
        <v>239</v>
      </c>
      <c r="J1052" t="s">
        <v>124</v>
      </c>
      <c r="K1052">
        <v>0</v>
      </c>
      <c r="L1052">
        <v>1</v>
      </c>
      <c r="M1052">
        <v>1</v>
      </c>
      <c r="N1052">
        <v>0</v>
      </c>
      <c r="O1052">
        <v>0</v>
      </c>
      <c r="P1052">
        <v>0</v>
      </c>
      <c r="Q1052" t="s">
        <v>83</v>
      </c>
      <c r="R1052" t="s">
        <v>83</v>
      </c>
      <c r="S1052" t="s">
        <v>83</v>
      </c>
      <c r="T1052" t="str">
        <f>_xlfn.XLOOKUP(A1052,MI_Match_Analysis!$A$2:$A$8,MI_Match_Analysis!$F$2:$F$8,"Not Found")</f>
        <v>Not Found</v>
      </c>
    </row>
    <row r="1053" spans="1:20" hidden="1" x14ac:dyDescent="0.3">
      <c r="A1053">
        <v>5</v>
      </c>
      <c r="B1053" s="1">
        <v>46113</v>
      </c>
      <c r="C1053" t="s">
        <v>162</v>
      </c>
      <c r="D1053" t="s">
        <v>227</v>
      </c>
      <c r="E1053" t="s">
        <v>54</v>
      </c>
      <c r="F1053" t="s">
        <v>53</v>
      </c>
      <c r="G1053">
        <v>2</v>
      </c>
      <c r="H1053">
        <v>1.6</v>
      </c>
      <c r="I1053" t="s">
        <v>239</v>
      </c>
      <c r="J1053" t="s">
        <v>124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83</v>
      </c>
      <c r="R1053" t="s">
        <v>83</v>
      </c>
      <c r="S1053" t="s">
        <v>83</v>
      </c>
      <c r="T1053" t="str">
        <f>_xlfn.XLOOKUP(A1053,MI_Match_Analysis!$A$2:$A$8,MI_Match_Analysis!$F$2:$F$8,"Not Found")</f>
        <v>Not Found</v>
      </c>
    </row>
    <row r="1054" spans="1:20" hidden="1" x14ac:dyDescent="0.3">
      <c r="A1054">
        <v>5</v>
      </c>
      <c r="B1054" s="1">
        <v>46113</v>
      </c>
      <c r="C1054" t="s">
        <v>162</v>
      </c>
      <c r="D1054" t="s">
        <v>227</v>
      </c>
      <c r="E1054" t="s">
        <v>54</v>
      </c>
      <c r="F1054" t="s">
        <v>53</v>
      </c>
      <c r="G1054">
        <v>2</v>
      </c>
      <c r="H1054">
        <v>2.1</v>
      </c>
      <c r="I1054" t="s">
        <v>239</v>
      </c>
      <c r="J1054" t="s">
        <v>76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83</v>
      </c>
      <c r="R1054" t="s">
        <v>83</v>
      </c>
      <c r="S1054" t="s">
        <v>83</v>
      </c>
      <c r="T1054" t="str">
        <f>_xlfn.XLOOKUP(A1054,MI_Match_Analysis!$A$2:$A$8,MI_Match_Analysis!$F$2:$F$8,"Not Found")</f>
        <v>Not Found</v>
      </c>
    </row>
    <row r="1055" spans="1:20" hidden="1" x14ac:dyDescent="0.3">
      <c r="A1055">
        <v>5</v>
      </c>
      <c r="B1055" s="1">
        <v>46113</v>
      </c>
      <c r="C1055" t="s">
        <v>162</v>
      </c>
      <c r="D1055" t="s">
        <v>227</v>
      </c>
      <c r="E1055" t="s">
        <v>54</v>
      </c>
      <c r="F1055" t="s">
        <v>53</v>
      </c>
      <c r="G1055">
        <v>2</v>
      </c>
      <c r="H1055">
        <v>2.1</v>
      </c>
      <c r="I1055" t="s">
        <v>239</v>
      </c>
      <c r="J1055" t="s">
        <v>76</v>
      </c>
      <c r="K1055">
        <v>0</v>
      </c>
      <c r="L1055">
        <v>1</v>
      </c>
      <c r="M1055">
        <v>1</v>
      </c>
      <c r="N1055">
        <v>0</v>
      </c>
      <c r="O1055">
        <v>0</v>
      </c>
      <c r="P1055">
        <v>0</v>
      </c>
      <c r="Q1055" t="s">
        <v>83</v>
      </c>
      <c r="R1055" t="s">
        <v>83</v>
      </c>
      <c r="S1055" t="s">
        <v>83</v>
      </c>
      <c r="T1055" t="str">
        <f>_xlfn.XLOOKUP(A1055,MI_Match_Analysis!$A$2:$A$8,MI_Match_Analysis!$F$2:$F$8,"Not Found")</f>
        <v>Not Found</v>
      </c>
    </row>
    <row r="1056" spans="1:20" hidden="1" x14ac:dyDescent="0.3">
      <c r="A1056">
        <v>5</v>
      </c>
      <c r="B1056" s="1">
        <v>46113</v>
      </c>
      <c r="C1056" t="s">
        <v>162</v>
      </c>
      <c r="D1056" t="s">
        <v>227</v>
      </c>
      <c r="E1056" t="s">
        <v>54</v>
      </c>
      <c r="F1056" t="s">
        <v>53</v>
      </c>
      <c r="G1056">
        <v>2</v>
      </c>
      <c r="H1056">
        <v>2.2000000000000002</v>
      </c>
      <c r="I1056" t="s">
        <v>239</v>
      </c>
      <c r="J1056" t="s">
        <v>76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83</v>
      </c>
      <c r="R1056" t="s">
        <v>83</v>
      </c>
      <c r="S1056" t="s">
        <v>83</v>
      </c>
      <c r="T1056" t="str">
        <f>_xlfn.XLOOKUP(A1056,MI_Match_Analysis!$A$2:$A$8,MI_Match_Analysis!$F$2:$F$8,"Not Found")</f>
        <v>Not Found</v>
      </c>
    </row>
    <row r="1057" spans="1:20" hidden="1" x14ac:dyDescent="0.3">
      <c r="A1057">
        <v>5</v>
      </c>
      <c r="B1057" s="1">
        <v>46113</v>
      </c>
      <c r="C1057" t="s">
        <v>162</v>
      </c>
      <c r="D1057" t="s">
        <v>227</v>
      </c>
      <c r="E1057" t="s">
        <v>54</v>
      </c>
      <c r="F1057" t="s">
        <v>53</v>
      </c>
      <c r="G1057">
        <v>2</v>
      </c>
      <c r="H1057">
        <v>2.2999999999999998</v>
      </c>
      <c r="I1057" t="s">
        <v>239</v>
      </c>
      <c r="J1057" t="s">
        <v>76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83</v>
      </c>
      <c r="R1057" t="s">
        <v>83</v>
      </c>
      <c r="S1057" t="s">
        <v>83</v>
      </c>
      <c r="T1057" t="str">
        <f>_xlfn.XLOOKUP(A1057,MI_Match_Analysis!$A$2:$A$8,MI_Match_Analysis!$F$2:$F$8,"Not Found")</f>
        <v>Not Found</v>
      </c>
    </row>
    <row r="1058" spans="1:20" hidden="1" x14ac:dyDescent="0.3">
      <c r="A1058">
        <v>5</v>
      </c>
      <c r="B1058" s="1">
        <v>46113</v>
      </c>
      <c r="C1058" t="s">
        <v>162</v>
      </c>
      <c r="D1058" t="s">
        <v>227</v>
      </c>
      <c r="E1058" t="s">
        <v>54</v>
      </c>
      <c r="F1058" t="s">
        <v>53</v>
      </c>
      <c r="G1058">
        <v>2</v>
      </c>
      <c r="H1058">
        <v>2.4</v>
      </c>
      <c r="I1058" t="s">
        <v>239</v>
      </c>
      <c r="J1058" t="s">
        <v>76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83</v>
      </c>
      <c r="R1058" t="s">
        <v>83</v>
      </c>
      <c r="S1058" t="s">
        <v>83</v>
      </c>
      <c r="T1058" t="str">
        <f>_xlfn.XLOOKUP(A1058,MI_Match_Analysis!$A$2:$A$8,MI_Match_Analysis!$F$2:$F$8,"Not Found")</f>
        <v>Not Found</v>
      </c>
    </row>
    <row r="1059" spans="1:20" hidden="1" x14ac:dyDescent="0.3">
      <c r="A1059">
        <v>5</v>
      </c>
      <c r="B1059" s="1">
        <v>46113</v>
      </c>
      <c r="C1059" t="s">
        <v>162</v>
      </c>
      <c r="D1059" t="s">
        <v>227</v>
      </c>
      <c r="E1059" t="s">
        <v>54</v>
      </c>
      <c r="F1059" t="s">
        <v>53</v>
      </c>
      <c r="G1059">
        <v>2</v>
      </c>
      <c r="H1059">
        <v>2.5</v>
      </c>
      <c r="I1059" t="s">
        <v>239</v>
      </c>
      <c r="J1059" t="s">
        <v>76</v>
      </c>
      <c r="K1059">
        <v>6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83</v>
      </c>
      <c r="R1059" t="s">
        <v>83</v>
      </c>
      <c r="S1059" t="s">
        <v>83</v>
      </c>
      <c r="T1059" t="str">
        <f>_xlfn.XLOOKUP(A1059,MI_Match_Analysis!$A$2:$A$8,MI_Match_Analysis!$F$2:$F$8,"Not Found")</f>
        <v>Not Found</v>
      </c>
    </row>
    <row r="1060" spans="1:20" hidden="1" x14ac:dyDescent="0.3">
      <c r="A1060">
        <v>5</v>
      </c>
      <c r="B1060" s="1">
        <v>46113</v>
      </c>
      <c r="C1060" t="s">
        <v>162</v>
      </c>
      <c r="D1060" t="s">
        <v>227</v>
      </c>
      <c r="E1060" t="s">
        <v>54</v>
      </c>
      <c r="F1060" t="s">
        <v>53</v>
      </c>
      <c r="G1060">
        <v>2</v>
      </c>
      <c r="H1060">
        <v>2.6</v>
      </c>
      <c r="I1060" t="s">
        <v>239</v>
      </c>
      <c r="J1060" t="s">
        <v>76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83</v>
      </c>
      <c r="R1060" t="s">
        <v>83</v>
      </c>
      <c r="S1060" t="s">
        <v>83</v>
      </c>
      <c r="T1060" t="str">
        <f>_xlfn.XLOOKUP(A1060,MI_Match_Analysis!$A$2:$A$8,MI_Match_Analysis!$F$2:$F$8,"Not Found")</f>
        <v>Not Found</v>
      </c>
    </row>
    <row r="1061" spans="1:20" hidden="1" x14ac:dyDescent="0.3">
      <c r="A1061">
        <v>5</v>
      </c>
      <c r="B1061" s="1">
        <v>46113</v>
      </c>
      <c r="C1061" t="s">
        <v>162</v>
      </c>
      <c r="D1061" t="s">
        <v>227</v>
      </c>
      <c r="E1061" t="s">
        <v>54</v>
      </c>
      <c r="F1061" t="s">
        <v>53</v>
      </c>
      <c r="G1061">
        <v>2</v>
      </c>
      <c r="H1061">
        <v>3.1</v>
      </c>
      <c r="I1061" t="s">
        <v>240</v>
      </c>
      <c r="J1061" t="s">
        <v>141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83</v>
      </c>
      <c r="R1061" t="s">
        <v>83</v>
      </c>
      <c r="S1061" t="s">
        <v>83</v>
      </c>
      <c r="T1061" t="str">
        <f>_xlfn.XLOOKUP(A1061,MI_Match_Analysis!$A$2:$A$8,MI_Match_Analysis!$F$2:$F$8,"Not Found")</f>
        <v>Not Found</v>
      </c>
    </row>
    <row r="1062" spans="1:20" hidden="1" x14ac:dyDescent="0.3">
      <c r="A1062">
        <v>5</v>
      </c>
      <c r="B1062" s="1">
        <v>46113</v>
      </c>
      <c r="C1062" t="s">
        <v>162</v>
      </c>
      <c r="D1062" t="s">
        <v>227</v>
      </c>
      <c r="E1062" t="s">
        <v>54</v>
      </c>
      <c r="F1062" t="s">
        <v>53</v>
      </c>
      <c r="G1062">
        <v>2</v>
      </c>
      <c r="H1062">
        <v>3.2</v>
      </c>
      <c r="I1062" t="s">
        <v>240</v>
      </c>
      <c r="J1062" t="s">
        <v>141</v>
      </c>
      <c r="K1062">
        <v>0</v>
      </c>
      <c r="L1062">
        <v>1</v>
      </c>
      <c r="M1062">
        <v>0</v>
      </c>
      <c r="N1062">
        <v>1</v>
      </c>
      <c r="O1062">
        <v>0</v>
      </c>
      <c r="P1062">
        <v>0</v>
      </c>
      <c r="Q1062" t="s">
        <v>83</v>
      </c>
      <c r="R1062" t="s">
        <v>83</v>
      </c>
      <c r="S1062" t="s">
        <v>83</v>
      </c>
      <c r="T1062" t="str">
        <f>_xlfn.XLOOKUP(A1062,MI_Match_Analysis!$A$2:$A$8,MI_Match_Analysis!$F$2:$F$8,"Not Found")</f>
        <v>Not Found</v>
      </c>
    </row>
    <row r="1063" spans="1:20" hidden="1" x14ac:dyDescent="0.3">
      <c r="A1063">
        <v>5</v>
      </c>
      <c r="B1063" s="1">
        <v>46113</v>
      </c>
      <c r="C1063" t="s">
        <v>162</v>
      </c>
      <c r="D1063" t="s">
        <v>227</v>
      </c>
      <c r="E1063" t="s">
        <v>54</v>
      </c>
      <c r="F1063" t="s">
        <v>53</v>
      </c>
      <c r="G1063">
        <v>2</v>
      </c>
      <c r="H1063">
        <v>3.3</v>
      </c>
      <c r="I1063" t="s">
        <v>239</v>
      </c>
      <c r="J1063" t="s">
        <v>141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165</v>
      </c>
      <c r="R1063" t="s">
        <v>239</v>
      </c>
      <c r="S1063" t="s">
        <v>234</v>
      </c>
      <c r="T1063" t="str">
        <f>_xlfn.XLOOKUP(A1063,MI_Match_Analysis!$A$2:$A$8,MI_Match_Analysis!$F$2:$F$8,"Not Found")</f>
        <v>Not Found</v>
      </c>
    </row>
    <row r="1064" spans="1:20" hidden="1" x14ac:dyDescent="0.3">
      <c r="A1064">
        <v>5</v>
      </c>
      <c r="B1064" s="1">
        <v>46113</v>
      </c>
      <c r="C1064" t="s">
        <v>162</v>
      </c>
      <c r="D1064" t="s">
        <v>227</v>
      </c>
      <c r="E1064" t="s">
        <v>54</v>
      </c>
      <c r="F1064" t="s">
        <v>53</v>
      </c>
      <c r="G1064">
        <v>2</v>
      </c>
      <c r="H1064">
        <v>3.4</v>
      </c>
      <c r="I1064" t="s">
        <v>55</v>
      </c>
      <c r="J1064" t="s">
        <v>141</v>
      </c>
      <c r="K1064">
        <v>0</v>
      </c>
      <c r="L1064">
        <v>2</v>
      </c>
      <c r="M1064">
        <v>0</v>
      </c>
      <c r="N1064">
        <v>1</v>
      </c>
      <c r="O1064">
        <v>0</v>
      </c>
      <c r="P1064">
        <v>0</v>
      </c>
      <c r="Q1064" t="s">
        <v>83</v>
      </c>
      <c r="R1064" t="s">
        <v>83</v>
      </c>
      <c r="S1064" t="s">
        <v>83</v>
      </c>
      <c r="T1064" t="str">
        <f>_xlfn.XLOOKUP(A1064,MI_Match_Analysis!$A$2:$A$8,MI_Match_Analysis!$F$2:$F$8,"Not Found")</f>
        <v>Not Found</v>
      </c>
    </row>
    <row r="1065" spans="1:20" hidden="1" x14ac:dyDescent="0.3">
      <c r="A1065">
        <v>5</v>
      </c>
      <c r="B1065" s="1">
        <v>46113</v>
      </c>
      <c r="C1065" t="s">
        <v>162</v>
      </c>
      <c r="D1065" t="s">
        <v>227</v>
      </c>
      <c r="E1065" t="s">
        <v>54</v>
      </c>
      <c r="F1065" t="s">
        <v>53</v>
      </c>
      <c r="G1065">
        <v>2</v>
      </c>
      <c r="H1065">
        <v>3.5</v>
      </c>
      <c r="I1065" t="s">
        <v>55</v>
      </c>
      <c r="J1065" t="s">
        <v>141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83</v>
      </c>
      <c r="R1065" t="s">
        <v>83</v>
      </c>
      <c r="S1065" t="s">
        <v>83</v>
      </c>
      <c r="T1065" t="str">
        <f>_xlfn.XLOOKUP(A1065,MI_Match_Analysis!$A$2:$A$8,MI_Match_Analysis!$F$2:$F$8,"Not Found")</f>
        <v>Not Found</v>
      </c>
    </row>
    <row r="1066" spans="1:20" hidden="1" x14ac:dyDescent="0.3">
      <c r="A1066">
        <v>5</v>
      </c>
      <c r="B1066" s="1">
        <v>46113</v>
      </c>
      <c r="C1066" t="s">
        <v>162</v>
      </c>
      <c r="D1066" t="s">
        <v>227</v>
      </c>
      <c r="E1066" t="s">
        <v>54</v>
      </c>
      <c r="F1066" t="s">
        <v>53</v>
      </c>
      <c r="G1066">
        <v>2</v>
      </c>
      <c r="H1066">
        <v>3.6</v>
      </c>
      <c r="I1066" t="s">
        <v>55</v>
      </c>
      <c r="J1066" t="s">
        <v>141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83</v>
      </c>
      <c r="R1066" t="s">
        <v>83</v>
      </c>
      <c r="S1066" t="s">
        <v>83</v>
      </c>
      <c r="T1066" t="str">
        <f>_xlfn.XLOOKUP(A1066,MI_Match_Analysis!$A$2:$A$8,MI_Match_Analysis!$F$2:$F$8,"Not Found")</f>
        <v>Not Found</v>
      </c>
    </row>
    <row r="1067" spans="1:20" hidden="1" x14ac:dyDescent="0.3">
      <c r="A1067">
        <v>5</v>
      </c>
      <c r="B1067" s="1">
        <v>46113</v>
      </c>
      <c r="C1067" t="s">
        <v>162</v>
      </c>
      <c r="D1067" t="s">
        <v>227</v>
      </c>
      <c r="E1067" t="s">
        <v>54</v>
      </c>
      <c r="F1067" t="s">
        <v>53</v>
      </c>
      <c r="G1067">
        <v>2</v>
      </c>
      <c r="H1067">
        <v>4.0999999999999996</v>
      </c>
      <c r="I1067" t="s">
        <v>240</v>
      </c>
      <c r="J1067" t="s">
        <v>124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83</v>
      </c>
      <c r="R1067" t="s">
        <v>83</v>
      </c>
      <c r="S1067" t="s">
        <v>83</v>
      </c>
      <c r="T1067" t="str">
        <f>_xlfn.XLOOKUP(A1067,MI_Match_Analysis!$A$2:$A$8,MI_Match_Analysis!$F$2:$F$8,"Not Found")</f>
        <v>Not Found</v>
      </c>
    </row>
    <row r="1068" spans="1:20" hidden="1" x14ac:dyDescent="0.3">
      <c r="A1068">
        <v>5</v>
      </c>
      <c r="B1068" s="1">
        <v>46113</v>
      </c>
      <c r="C1068" t="s">
        <v>162</v>
      </c>
      <c r="D1068" t="s">
        <v>227</v>
      </c>
      <c r="E1068" t="s">
        <v>54</v>
      </c>
      <c r="F1068" t="s">
        <v>53</v>
      </c>
      <c r="G1068">
        <v>2</v>
      </c>
      <c r="H1068">
        <v>4.0999999999999996</v>
      </c>
      <c r="I1068" t="s">
        <v>240</v>
      </c>
      <c r="J1068" t="s">
        <v>124</v>
      </c>
      <c r="K1068">
        <v>0</v>
      </c>
      <c r="L1068">
        <v>1</v>
      </c>
      <c r="M1068">
        <v>1</v>
      </c>
      <c r="N1068">
        <v>0</v>
      </c>
      <c r="O1068">
        <v>0</v>
      </c>
      <c r="P1068">
        <v>0</v>
      </c>
      <c r="Q1068" t="s">
        <v>83</v>
      </c>
      <c r="R1068" t="s">
        <v>83</v>
      </c>
      <c r="S1068" t="s">
        <v>83</v>
      </c>
      <c r="T1068" t="str">
        <f>_xlfn.XLOOKUP(A1068,MI_Match_Analysis!$A$2:$A$8,MI_Match_Analysis!$F$2:$F$8,"Not Found")</f>
        <v>Not Found</v>
      </c>
    </row>
    <row r="1069" spans="1:20" hidden="1" x14ac:dyDescent="0.3">
      <c r="A1069">
        <v>5</v>
      </c>
      <c r="B1069" s="1">
        <v>46113</v>
      </c>
      <c r="C1069" t="s">
        <v>162</v>
      </c>
      <c r="D1069" t="s">
        <v>227</v>
      </c>
      <c r="E1069" t="s">
        <v>54</v>
      </c>
      <c r="F1069" t="s">
        <v>53</v>
      </c>
      <c r="G1069">
        <v>2</v>
      </c>
      <c r="H1069">
        <v>4.2</v>
      </c>
      <c r="I1069" t="s">
        <v>240</v>
      </c>
      <c r="J1069" t="s">
        <v>124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165</v>
      </c>
      <c r="R1069" t="s">
        <v>240</v>
      </c>
      <c r="S1069" t="s">
        <v>77</v>
      </c>
      <c r="T1069" t="str">
        <f>_xlfn.XLOOKUP(A1069,MI_Match_Analysis!$A$2:$A$8,MI_Match_Analysis!$F$2:$F$8,"Not Found")</f>
        <v>Not Found</v>
      </c>
    </row>
    <row r="1070" spans="1:20" hidden="1" x14ac:dyDescent="0.3">
      <c r="A1070">
        <v>5</v>
      </c>
      <c r="B1070" s="1">
        <v>46113</v>
      </c>
      <c r="C1070" t="s">
        <v>162</v>
      </c>
      <c r="D1070" t="s">
        <v>227</v>
      </c>
      <c r="E1070" t="s">
        <v>54</v>
      </c>
      <c r="F1070" t="s">
        <v>53</v>
      </c>
      <c r="G1070">
        <v>2</v>
      </c>
      <c r="H1070">
        <v>4.2</v>
      </c>
      <c r="I1070" t="s">
        <v>240</v>
      </c>
      <c r="J1070" t="s">
        <v>124</v>
      </c>
      <c r="K1070">
        <v>0</v>
      </c>
      <c r="L1070">
        <v>1</v>
      </c>
      <c r="M1070">
        <v>1</v>
      </c>
      <c r="N1070">
        <v>0</v>
      </c>
      <c r="O1070">
        <v>0</v>
      </c>
      <c r="P1070">
        <v>0</v>
      </c>
      <c r="Q1070" t="s">
        <v>83</v>
      </c>
      <c r="R1070" t="s">
        <v>83</v>
      </c>
      <c r="S1070" t="s">
        <v>83</v>
      </c>
      <c r="T1070" t="str">
        <f>_xlfn.XLOOKUP(A1070,MI_Match_Analysis!$A$2:$A$8,MI_Match_Analysis!$F$2:$F$8,"Not Found")</f>
        <v>Not Found</v>
      </c>
    </row>
    <row r="1071" spans="1:20" hidden="1" x14ac:dyDescent="0.3">
      <c r="A1071">
        <v>5</v>
      </c>
      <c r="B1071" s="1">
        <v>46113</v>
      </c>
      <c r="C1071" t="s">
        <v>162</v>
      </c>
      <c r="D1071" t="s">
        <v>227</v>
      </c>
      <c r="E1071" t="s">
        <v>54</v>
      </c>
      <c r="F1071" t="s">
        <v>53</v>
      </c>
      <c r="G1071">
        <v>2</v>
      </c>
      <c r="H1071">
        <v>4.3</v>
      </c>
      <c r="I1071" t="s">
        <v>229</v>
      </c>
      <c r="J1071" t="s">
        <v>124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167</v>
      </c>
      <c r="R1071" t="s">
        <v>229</v>
      </c>
      <c r="S1071" t="s">
        <v>83</v>
      </c>
      <c r="T1071" t="str">
        <f>_xlfn.XLOOKUP(A1071,MI_Match_Analysis!$A$2:$A$8,MI_Match_Analysis!$F$2:$F$8,"Not Found")</f>
        <v>Not Found</v>
      </c>
    </row>
    <row r="1072" spans="1:20" hidden="1" x14ac:dyDescent="0.3">
      <c r="A1072">
        <v>5</v>
      </c>
      <c r="B1072" s="1">
        <v>46113</v>
      </c>
      <c r="C1072" t="s">
        <v>162</v>
      </c>
      <c r="D1072" t="s">
        <v>227</v>
      </c>
      <c r="E1072" t="s">
        <v>54</v>
      </c>
      <c r="F1072" t="s">
        <v>53</v>
      </c>
      <c r="G1072">
        <v>2</v>
      </c>
      <c r="H1072">
        <v>4.3</v>
      </c>
      <c r="I1072" t="s">
        <v>229</v>
      </c>
      <c r="J1072" t="s">
        <v>124</v>
      </c>
      <c r="K1072">
        <v>0</v>
      </c>
      <c r="L1072">
        <v>1</v>
      </c>
      <c r="M1072">
        <v>1</v>
      </c>
      <c r="N1072">
        <v>0</v>
      </c>
      <c r="O1072">
        <v>0</v>
      </c>
      <c r="P1072">
        <v>0</v>
      </c>
      <c r="Q1072" t="s">
        <v>83</v>
      </c>
      <c r="R1072" t="s">
        <v>83</v>
      </c>
      <c r="S1072" t="s">
        <v>83</v>
      </c>
      <c r="T1072" t="str">
        <f>_xlfn.XLOOKUP(A1072,MI_Match_Analysis!$A$2:$A$8,MI_Match_Analysis!$F$2:$F$8,"Not Found")</f>
        <v>Not Found</v>
      </c>
    </row>
    <row r="1073" spans="1:20" hidden="1" x14ac:dyDescent="0.3">
      <c r="A1073">
        <v>5</v>
      </c>
      <c r="B1073" s="1">
        <v>46113</v>
      </c>
      <c r="C1073" t="s">
        <v>162</v>
      </c>
      <c r="D1073" t="s">
        <v>227</v>
      </c>
      <c r="E1073" t="s">
        <v>54</v>
      </c>
      <c r="F1073" t="s">
        <v>53</v>
      </c>
      <c r="G1073">
        <v>2</v>
      </c>
      <c r="H1073">
        <v>4.4000000000000004</v>
      </c>
      <c r="I1073" t="s">
        <v>118</v>
      </c>
      <c r="J1073" t="s">
        <v>124</v>
      </c>
      <c r="K1073">
        <v>4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83</v>
      </c>
      <c r="R1073" t="s">
        <v>83</v>
      </c>
      <c r="S1073" t="s">
        <v>83</v>
      </c>
      <c r="T1073" t="str">
        <f>_xlfn.XLOOKUP(A1073,MI_Match_Analysis!$A$2:$A$8,MI_Match_Analysis!$F$2:$F$8,"Not Found")</f>
        <v>Not Found</v>
      </c>
    </row>
    <row r="1074" spans="1:20" hidden="1" x14ac:dyDescent="0.3">
      <c r="A1074">
        <v>5</v>
      </c>
      <c r="B1074" s="1">
        <v>46113</v>
      </c>
      <c r="C1074" t="s">
        <v>162</v>
      </c>
      <c r="D1074" t="s">
        <v>227</v>
      </c>
      <c r="E1074" t="s">
        <v>54</v>
      </c>
      <c r="F1074" t="s">
        <v>53</v>
      </c>
      <c r="G1074">
        <v>2</v>
      </c>
      <c r="H1074">
        <v>4.5</v>
      </c>
      <c r="I1074" t="s">
        <v>118</v>
      </c>
      <c r="J1074" t="s">
        <v>124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83</v>
      </c>
      <c r="R1074" t="s">
        <v>83</v>
      </c>
      <c r="S1074" t="s">
        <v>83</v>
      </c>
      <c r="T1074" t="str">
        <f>_xlfn.XLOOKUP(A1074,MI_Match_Analysis!$A$2:$A$8,MI_Match_Analysis!$F$2:$F$8,"Not Found")</f>
        <v>Not Found</v>
      </c>
    </row>
    <row r="1075" spans="1:20" hidden="1" x14ac:dyDescent="0.3">
      <c r="A1075">
        <v>5</v>
      </c>
      <c r="B1075" s="1">
        <v>46113</v>
      </c>
      <c r="C1075" t="s">
        <v>162</v>
      </c>
      <c r="D1075" t="s">
        <v>227</v>
      </c>
      <c r="E1075" t="s">
        <v>54</v>
      </c>
      <c r="F1075" t="s">
        <v>53</v>
      </c>
      <c r="G1075">
        <v>2</v>
      </c>
      <c r="H1075">
        <v>4.5999999999999996</v>
      </c>
      <c r="I1075" t="s">
        <v>118</v>
      </c>
      <c r="J1075" t="s">
        <v>124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83</v>
      </c>
      <c r="R1075" t="s">
        <v>83</v>
      </c>
      <c r="S1075" t="s">
        <v>83</v>
      </c>
      <c r="T1075" t="str">
        <f>_xlfn.XLOOKUP(A1075,MI_Match_Analysis!$A$2:$A$8,MI_Match_Analysis!$F$2:$F$8,"Not Found")</f>
        <v>Not Found</v>
      </c>
    </row>
    <row r="1076" spans="1:20" hidden="1" x14ac:dyDescent="0.3">
      <c r="A1076">
        <v>5</v>
      </c>
      <c r="B1076" s="1">
        <v>46113</v>
      </c>
      <c r="C1076" t="s">
        <v>162</v>
      </c>
      <c r="D1076" t="s">
        <v>227</v>
      </c>
      <c r="E1076" t="s">
        <v>54</v>
      </c>
      <c r="F1076" t="s">
        <v>53</v>
      </c>
      <c r="G1076">
        <v>2</v>
      </c>
      <c r="H1076">
        <v>5.0999999999999996</v>
      </c>
      <c r="I1076" t="s">
        <v>55</v>
      </c>
      <c r="J1076" t="s">
        <v>141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83</v>
      </c>
      <c r="R1076" t="s">
        <v>83</v>
      </c>
      <c r="S1076" t="s">
        <v>83</v>
      </c>
      <c r="T1076" t="str">
        <f>_xlfn.XLOOKUP(A1076,MI_Match_Analysis!$A$2:$A$8,MI_Match_Analysis!$F$2:$F$8,"Not Found")</f>
        <v>Not Found</v>
      </c>
    </row>
    <row r="1077" spans="1:20" hidden="1" x14ac:dyDescent="0.3">
      <c r="A1077">
        <v>5</v>
      </c>
      <c r="B1077" s="1">
        <v>46113</v>
      </c>
      <c r="C1077" t="s">
        <v>162</v>
      </c>
      <c r="D1077" t="s">
        <v>227</v>
      </c>
      <c r="E1077" t="s">
        <v>54</v>
      </c>
      <c r="F1077" t="s">
        <v>53</v>
      </c>
      <c r="G1077">
        <v>2</v>
      </c>
      <c r="H1077">
        <v>5.2</v>
      </c>
      <c r="I1077" t="s">
        <v>55</v>
      </c>
      <c r="J1077" t="s">
        <v>141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83</v>
      </c>
      <c r="R1077" t="s">
        <v>83</v>
      </c>
      <c r="S1077" t="s">
        <v>83</v>
      </c>
      <c r="T1077" t="str">
        <f>_xlfn.XLOOKUP(A1077,MI_Match_Analysis!$A$2:$A$8,MI_Match_Analysis!$F$2:$F$8,"Not Found")</f>
        <v>Not Found</v>
      </c>
    </row>
    <row r="1078" spans="1:20" hidden="1" x14ac:dyDescent="0.3">
      <c r="A1078">
        <v>5</v>
      </c>
      <c r="B1078" s="1">
        <v>46113</v>
      </c>
      <c r="C1078" t="s">
        <v>162</v>
      </c>
      <c r="D1078" t="s">
        <v>227</v>
      </c>
      <c r="E1078" t="s">
        <v>54</v>
      </c>
      <c r="F1078" t="s">
        <v>53</v>
      </c>
      <c r="G1078">
        <v>2</v>
      </c>
      <c r="H1078">
        <v>5.3</v>
      </c>
      <c r="I1078" t="s">
        <v>55</v>
      </c>
      <c r="J1078" t="s">
        <v>141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83</v>
      </c>
      <c r="R1078" t="s">
        <v>83</v>
      </c>
      <c r="S1078" t="s">
        <v>83</v>
      </c>
      <c r="T1078" t="str">
        <f>_xlfn.XLOOKUP(A1078,MI_Match_Analysis!$A$2:$A$8,MI_Match_Analysis!$F$2:$F$8,"Not Found")</f>
        <v>Not Found</v>
      </c>
    </row>
    <row r="1079" spans="1:20" hidden="1" x14ac:dyDescent="0.3">
      <c r="A1079">
        <v>5</v>
      </c>
      <c r="B1079" s="1">
        <v>46113</v>
      </c>
      <c r="C1079" t="s">
        <v>162</v>
      </c>
      <c r="D1079" t="s">
        <v>227</v>
      </c>
      <c r="E1079" t="s">
        <v>54</v>
      </c>
      <c r="F1079" t="s">
        <v>53</v>
      </c>
      <c r="G1079">
        <v>2</v>
      </c>
      <c r="H1079">
        <v>5.4</v>
      </c>
      <c r="I1079" t="s">
        <v>55</v>
      </c>
      <c r="J1079" t="s">
        <v>141</v>
      </c>
      <c r="K1079">
        <v>0</v>
      </c>
      <c r="L1079">
        <v>1</v>
      </c>
      <c r="M1079">
        <v>0</v>
      </c>
      <c r="N1079">
        <v>1</v>
      </c>
      <c r="O1079">
        <v>0</v>
      </c>
      <c r="P1079">
        <v>0</v>
      </c>
      <c r="Q1079" t="s">
        <v>83</v>
      </c>
      <c r="R1079" t="s">
        <v>83</v>
      </c>
      <c r="S1079" t="s">
        <v>83</v>
      </c>
      <c r="T1079" t="str">
        <f>_xlfn.XLOOKUP(A1079,MI_Match_Analysis!$A$2:$A$8,MI_Match_Analysis!$F$2:$F$8,"Not Found")</f>
        <v>Not Found</v>
      </c>
    </row>
    <row r="1080" spans="1:20" hidden="1" x14ac:dyDescent="0.3">
      <c r="A1080">
        <v>5</v>
      </c>
      <c r="B1080" s="1">
        <v>46113</v>
      </c>
      <c r="C1080" t="s">
        <v>162</v>
      </c>
      <c r="D1080" t="s">
        <v>227</v>
      </c>
      <c r="E1080" t="s">
        <v>54</v>
      </c>
      <c r="F1080" t="s">
        <v>53</v>
      </c>
      <c r="G1080">
        <v>2</v>
      </c>
      <c r="H1080">
        <v>5.5</v>
      </c>
      <c r="I1080" t="s">
        <v>118</v>
      </c>
      <c r="J1080" t="s">
        <v>141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83</v>
      </c>
      <c r="R1080" t="s">
        <v>83</v>
      </c>
      <c r="S1080" t="s">
        <v>83</v>
      </c>
      <c r="T1080" t="str">
        <f>_xlfn.XLOOKUP(A1080,MI_Match_Analysis!$A$2:$A$8,MI_Match_Analysis!$F$2:$F$8,"Not Found")</f>
        <v>Not Found</v>
      </c>
    </row>
    <row r="1081" spans="1:20" hidden="1" x14ac:dyDescent="0.3">
      <c r="A1081">
        <v>5</v>
      </c>
      <c r="B1081" s="1">
        <v>46113</v>
      </c>
      <c r="C1081" t="s">
        <v>162</v>
      </c>
      <c r="D1081" t="s">
        <v>227</v>
      </c>
      <c r="E1081" t="s">
        <v>54</v>
      </c>
      <c r="F1081" t="s">
        <v>53</v>
      </c>
      <c r="G1081">
        <v>2</v>
      </c>
      <c r="H1081">
        <v>5.6</v>
      </c>
      <c r="I1081" t="s">
        <v>118</v>
      </c>
      <c r="J1081" t="s">
        <v>141</v>
      </c>
      <c r="K1081">
        <v>2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83</v>
      </c>
      <c r="R1081" t="s">
        <v>83</v>
      </c>
      <c r="S1081" t="s">
        <v>83</v>
      </c>
      <c r="T1081" t="str">
        <f>_xlfn.XLOOKUP(A1081,MI_Match_Analysis!$A$2:$A$8,MI_Match_Analysis!$F$2:$F$8,"Not Found")</f>
        <v>Not Found</v>
      </c>
    </row>
    <row r="1082" spans="1:20" hidden="1" x14ac:dyDescent="0.3">
      <c r="A1082">
        <v>5</v>
      </c>
      <c r="B1082" s="1">
        <v>46113</v>
      </c>
      <c r="C1082" t="s">
        <v>162</v>
      </c>
      <c r="D1082" t="s">
        <v>227</v>
      </c>
      <c r="E1082" t="s">
        <v>54</v>
      </c>
      <c r="F1082" t="s">
        <v>53</v>
      </c>
      <c r="G1082">
        <v>2</v>
      </c>
      <c r="H1082">
        <v>6.1</v>
      </c>
      <c r="I1082" t="s">
        <v>55</v>
      </c>
      <c r="J1082" t="s">
        <v>76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83</v>
      </c>
      <c r="R1082" t="s">
        <v>83</v>
      </c>
      <c r="S1082" t="s">
        <v>83</v>
      </c>
      <c r="T1082" t="str">
        <f>_xlfn.XLOOKUP(A1082,MI_Match_Analysis!$A$2:$A$8,MI_Match_Analysis!$F$2:$F$8,"Not Found")</f>
        <v>Not Found</v>
      </c>
    </row>
    <row r="1083" spans="1:20" hidden="1" x14ac:dyDescent="0.3">
      <c r="A1083">
        <v>5</v>
      </c>
      <c r="B1083" s="1">
        <v>46113</v>
      </c>
      <c r="C1083" t="s">
        <v>162</v>
      </c>
      <c r="D1083" t="s">
        <v>227</v>
      </c>
      <c r="E1083" t="s">
        <v>54</v>
      </c>
      <c r="F1083" t="s">
        <v>53</v>
      </c>
      <c r="G1083">
        <v>2</v>
      </c>
      <c r="H1083">
        <v>6.2</v>
      </c>
      <c r="I1083" t="s">
        <v>55</v>
      </c>
      <c r="J1083" t="s">
        <v>76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83</v>
      </c>
      <c r="R1083" t="s">
        <v>83</v>
      </c>
      <c r="S1083" t="s">
        <v>83</v>
      </c>
      <c r="T1083" t="str">
        <f>_xlfn.XLOOKUP(A1083,MI_Match_Analysis!$A$2:$A$8,MI_Match_Analysis!$F$2:$F$8,"Not Found")</f>
        <v>Not Found</v>
      </c>
    </row>
    <row r="1084" spans="1:20" hidden="1" x14ac:dyDescent="0.3">
      <c r="A1084">
        <v>5</v>
      </c>
      <c r="B1084" s="1">
        <v>46113</v>
      </c>
      <c r="C1084" t="s">
        <v>162</v>
      </c>
      <c r="D1084" t="s">
        <v>227</v>
      </c>
      <c r="E1084" t="s">
        <v>54</v>
      </c>
      <c r="F1084" t="s">
        <v>53</v>
      </c>
      <c r="G1084">
        <v>2</v>
      </c>
      <c r="H1084">
        <v>6.3</v>
      </c>
      <c r="I1084" t="s">
        <v>118</v>
      </c>
      <c r="J1084" t="s">
        <v>76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83</v>
      </c>
      <c r="R1084" t="s">
        <v>83</v>
      </c>
      <c r="S1084" t="s">
        <v>83</v>
      </c>
      <c r="T1084" t="str">
        <f>_xlfn.XLOOKUP(A1084,MI_Match_Analysis!$A$2:$A$8,MI_Match_Analysis!$F$2:$F$8,"Not Found")</f>
        <v>Not Found</v>
      </c>
    </row>
    <row r="1085" spans="1:20" hidden="1" x14ac:dyDescent="0.3">
      <c r="A1085">
        <v>5</v>
      </c>
      <c r="B1085" s="1">
        <v>46113</v>
      </c>
      <c r="C1085" t="s">
        <v>162</v>
      </c>
      <c r="D1085" t="s">
        <v>227</v>
      </c>
      <c r="E1085" t="s">
        <v>54</v>
      </c>
      <c r="F1085" t="s">
        <v>53</v>
      </c>
      <c r="G1085">
        <v>2</v>
      </c>
      <c r="H1085">
        <v>6.4</v>
      </c>
      <c r="I1085" t="s">
        <v>55</v>
      </c>
      <c r="J1085" t="s">
        <v>76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83</v>
      </c>
      <c r="R1085" t="s">
        <v>83</v>
      </c>
      <c r="S1085" t="s">
        <v>83</v>
      </c>
      <c r="T1085" t="str">
        <f>_xlfn.XLOOKUP(A1085,MI_Match_Analysis!$A$2:$A$8,MI_Match_Analysis!$F$2:$F$8,"Not Found")</f>
        <v>Not Found</v>
      </c>
    </row>
    <row r="1086" spans="1:20" hidden="1" x14ac:dyDescent="0.3">
      <c r="A1086">
        <v>5</v>
      </c>
      <c r="B1086" s="1">
        <v>46113</v>
      </c>
      <c r="C1086" t="s">
        <v>162</v>
      </c>
      <c r="D1086" t="s">
        <v>227</v>
      </c>
      <c r="E1086" t="s">
        <v>54</v>
      </c>
      <c r="F1086" t="s">
        <v>53</v>
      </c>
      <c r="G1086">
        <v>2</v>
      </c>
      <c r="H1086">
        <v>6.5</v>
      </c>
      <c r="I1086" t="s">
        <v>118</v>
      </c>
      <c r="J1086" t="s">
        <v>76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83</v>
      </c>
      <c r="R1086" t="s">
        <v>83</v>
      </c>
      <c r="S1086" t="s">
        <v>83</v>
      </c>
      <c r="T1086" t="str">
        <f>_xlfn.XLOOKUP(A1086,MI_Match_Analysis!$A$2:$A$8,MI_Match_Analysis!$F$2:$F$8,"Not Found")</f>
        <v>Not Found</v>
      </c>
    </row>
    <row r="1087" spans="1:20" hidden="1" x14ac:dyDescent="0.3">
      <c r="A1087">
        <v>5</v>
      </c>
      <c r="B1087" s="1">
        <v>46113</v>
      </c>
      <c r="C1087" t="s">
        <v>162</v>
      </c>
      <c r="D1087" t="s">
        <v>227</v>
      </c>
      <c r="E1087" t="s">
        <v>54</v>
      </c>
      <c r="F1087" t="s">
        <v>53</v>
      </c>
      <c r="G1087">
        <v>2</v>
      </c>
      <c r="H1087">
        <v>6.6</v>
      </c>
      <c r="I1087" t="s">
        <v>55</v>
      </c>
      <c r="J1087" t="s">
        <v>76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v>0</v>
      </c>
      <c r="Q1087" t="s">
        <v>83</v>
      </c>
      <c r="R1087" t="s">
        <v>83</v>
      </c>
      <c r="S1087" t="s">
        <v>83</v>
      </c>
      <c r="T1087" t="str">
        <f>_xlfn.XLOOKUP(A1087,MI_Match_Analysis!$A$2:$A$8,MI_Match_Analysis!$F$2:$F$8,"Not Found")</f>
        <v>Not Found</v>
      </c>
    </row>
    <row r="1088" spans="1:20" hidden="1" x14ac:dyDescent="0.3">
      <c r="A1088">
        <v>5</v>
      </c>
      <c r="B1088" s="1">
        <v>46113</v>
      </c>
      <c r="C1088" t="s">
        <v>162</v>
      </c>
      <c r="D1088" t="s">
        <v>227</v>
      </c>
      <c r="E1088" t="s">
        <v>54</v>
      </c>
      <c r="F1088" t="s">
        <v>53</v>
      </c>
      <c r="G1088">
        <v>2</v>
      </c>
      <c r="H1088">
        <v>6.6</v>
      </c>
      <c r="I1088" t="s">
        <v>55</v>
      </c>
      <c r="J1088" t="s">
        <v>76</v>
      </c>
      <c r="K1088">
        <v>2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83</v>
      </c>
      <c r="R1088" t="s">
        <v>83</v>
      </c>
      <c r="S1088" t="s">
        <v>83</v>
      </c>
      <c r="T1088" t="str">
        <f>_xlfn.XLOOKUP(A1088,MI_Match_Analysis!$A$2:$A$8,MI_Match_Analysis!$F$2:$F$8,"Not Found")</f>
        <v>Not Found</v>
      </c>
    </row>
    <row r="1089" spans="1:20" hidden="1" x14ac:dyDescent="0.3">
      <c r="A1089">
        <v>5</v>
      </c>
      <c r="B1089" s="1">
        <v>46113</v>
      </c>
      <c r="C1089" t="s">
        <v>162</v>
      </c>
      <c r="D1089" t="s">
        <v>227</v>
      </c>
      <c r="E1089" t="s">
        <v>54</v>
      </c>
      <c r="F1089" t="s">
        <v>53</v>
      </c>
      <c r="G1089">
        <v>2</v>
      </c>
      <c r="H1089">
        <v>7.1</v>
      </c>
      <c r="I1089" t="s">
        <v>118</v>
      </c>
      <c r="J1089" t="s">
        <v>238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83</v>
      </c>
      <c r="R1089" t="s">
        <v>83</v>
      </c>
      <c r="S1089" t="s">
        <v>83</v>
      </c>
      <c r="T1089" t="str">
        <f>_xlfn.XLOOKUP(A1089,MI_Match_Analysis!$A$2:$A$8,MI_Match_Analysis!$F$2:$F$8,"Not Found")</f>
        <v>Not Found</v>
      </c>
    </row>
    <row r="1090" spans="1:20" hidden="1" x14ac:dyDescent="0.3">
      <c r="A1090">
        <v>5</v>
      </c>
      <c r="B1090" s="1">
        <v>46113</v>
      </c>
      <c r="C1090" t="s">
        <v>162</v>
      </c>
      <c r="D1090" t="s">
        <v>227</v>
      </c>
      <c r="E1090" t="s">
        <v>54</v>
      </c>
      <c r="F1090" t="s">
        <v>53</v>
      </c>
      <c r="G1090">
        <v>2</v>
      </c>
      <c r="H1090">
        <v>7.2</v>
      </c>
      <c r="I1090" t="s">
        <v>55</v>
      </c>
      <c r="J1090" t="s">
        <v>238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83</v>
      </c>
      <c r="R1090" t="s">
        <v>83</v>
      </c>
      <c r="S1090" t="s">
        <v>83</v>
      </c>
      <c r="T1090" t="str">
        <f>_xlfn.XLOOKUP(A1090,MI_Match_Analysis!$A$2:$A$8,MI_Match_Analysis!$F$2:$F$8,"Not Found")</f>
        <v>Not Found</v>
      </c>
    </row>
    <row r="1091" spans="1:20" hidden="1" x14ac:dyDescent="0.3">
      <c r="A1091">
        <v>5</v>
      </c>
      <c r="B1091" s="1">
        <v>46113</v>
      </c>
      <c r="C1091" t="s">
        <v>162</v>
      </c>
      <c r="D1091" t="s">
        <v>227</v>
      </c>
      <c r="E1091" t="s">
        <v>54</v>
      </c>
      <c r="F1091" t="s">
        <v>53</v>
      </c>
      <c r="G1091">
        <v>2</v>
      </c>
      <c r="H1091">
        <v>7.3</v>
      </c>
      <c r="I1091" t="s">
        <v>55</v>
      </c>
      <c r="J1091" t="s">
        <v>238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 t="s">
        <v>83</v>
      </c>
      <c r="R1091" t="s">
        <v>83</v>
      </c>
      <c r="S1091" t="s">
        <v>83</v>
      </c>
      <c r="T1091" t="str">
        <f>_xlfn.XLOOKUP(A1091,MI_Match_Analysis!$A$2:$A$8,MI_Match_Analysis!$F$2:$F$8,"Not Found")</f>
        <v>Not Found</v>
      </c>
    </row>
    <row r="1092" spans="1:20" hidden="1" x14ac:dyDescent="0.3">
      <c r="A1092">
        <v>5</v>
      </c>
      <c r="B1092" s="1">
        <v>46113</v>
      </c>
      <c r="C1092" t="s">
        <v>162</v>
      </c>
      <c r="D1092" t="s">
        <v>227</v>
      </c>
      <c r="E1092" t="s">
        <v>54</v>
      </c>
      <c r="F1092" t="s">
        <v>53</v>
      </c>
      <c r="G1092">
        <v>2</v>
      </c>
      <c r="H1092">
        <v>7.3</v>
      </c>
      <c r="I1092" t="s">
        <v>55</v>
      </c>
      <c r="J1092" t="s">
        <v>238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83</v>
      </c>
      <c r="R1092" t="s">
        <v>83</v>
      </c>
      <c r="S1092" t="s">
        <v>83</v>
      </c>
      <c r="T1092" t="str">
        <f>_xlfn.XLOOKUP(A1092,MI_Match_Analysis!$A$2:$A$8,MI_Match_Analysis!$F$2:$F$8,"Not Found")</f>
        <v>Not Found</v>
      </c>
    </row>
    <row r="1093" spans="1:20" hidden="1" x14ac:dyDescent="0.3">
      <c r="A1093">
        <v>5</v>
      </c>
      <c r="B1093" s="1">
        <v>46113</v>
      </c>
      <c r="C1093" t="s">
        <v>162</v>
      </c>
      <c r="D1093" t="s">
        <v>227</v>
      </c>
      <c r="E1093" t="s">
        <v>54</v>
      </c>
      <c r="F1093" t="s">
        <v>53</v>
      </c>
      <c r="G1093">
        <v>2</v>
      </c>
      <c r="H1093">
        <v>7.4</v>
      </c>
      <c r="I1093" t="s">
        <v>118</v>
      </c>
      <c r="J1093" t="s">
        <v>238</v>
      </c>
      <c r="K1093">
        <v>2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83</v>
      </c>
      <c r="R1093" t="s">
        <v>83</v>
      </c>
      <c r="S1093" t="s">
        <v>83</v>
      </c>
      <c r="T1093" t="str">
        <f>_xlfn.XLOOKUP(A1093,MI_Match_Analysis!$A$2:$A$8,MI_Match_Analysis!$F$2:$F$8,"Not Found")</f>
        <v>Not Found</v>
      </c>
    </row>
    <row r="1094" spans="1:20" hidden="1" x14ac:dyDescent="0.3">
      <c r="A1094">
        <v>5</v>
      </c>
      <c r="B1094" s="1">
        <v>46113</v>
      </c>
      <c r="C1094" t="s">
        <v>162</v>
      </c>
      <c r="D1094" t="s">
        <v>227</v>
      </c>
      <c r="E1094" t="s">
        <v>54</v>
      </c>
      <c r="F1094" t="s">
        <v>53</v>
      </c>
      <c r="G1094">
        <v>2</v>
      </c>
      <c r="H1094">
        <v>7.5</v>
      </c>
      <c r="I1094" t="s">
        <v>118</v>
      </c>
      <c r="J1094" t="s">
        <v>238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83</v>
      </c>
      <c r="R1094" t="s">
        <v>83</v>
      </c>
      <c r="S1094" t="s">
        <v>83</v>
      </c>
      <c r="T1094" t="str">
        <f>_xlfn.XLOOKUP(A1094,MI_Match_Analysis!$A$2:$A$8,MI_Match_Analysis!$F$2:$F$8,"Not Found")</f>
        <v>Not Found</v>
      </c>
    </row>
    <row r="1095" spans="1:20" hidden="1" x14ac:dyDescent="0.3">
      <c r="A1095">
        <v>5</v>
      </c>
      <c r="B1095" s="1">
        <v>46113</v>
      </c>
      <c r="C1095" t="s">
        <v>162</v>
      </c>
      <c r="D1095" t="s">
        <v>227</v>
      </c>
      <c r="E1095" t="s">
        <v>54</v>
      </c>
      <c r="F1095" t="s">
        <v>53</v>
      </c>
      <c r="G1095">
        <v>2</v>
      </c>
      <c r="H1095">
        <v>7.6</v>
      </c>
      <c r="I1095" t="s">
        <v>55</v>
      </c>
      <c r="J1095" t="s">
        <v>238</v>
      </c>
      <c r="K1095">
        <v>0</v>
      </c>
      <c r="L1095">
        <v>1</v>
      </c>
      <c r="M1095">
        <v>1</v>
      </c>
      <c r="N1095">
        <v>0</v>
      </c>
      <c r="O1095">
        <v>0</v>
      </c>
      <c r="P1095">
        <v>0</v>
      </c>
      <c r="Q1095" t="s">
        <v>83</v>
      </c>
      <c r="R1095" t="s">
        <v>83</v>
      </c>
      <c r="S1095" t="s">
        <v>83</v>
      </c>
      <c r="T1095" t="str">
        <f>_xlfn.XLOOKUP(A1095,MI_Match_Analysis!$A$2:$A$8,MI_Match_Analysis!$F$2:$F$8,"Not Found")</f>
        <v>Not Found</v>
      </c>
    </row>
    <row r="1096" spans="1:20" hidden="1" x14ac:dyDescent="0.3">
      <c r="A1096">
        <v>5</v>
      </c>
      <c r="B1096" s="1">
        <v>46113</v>
      </c>
      <c r="C1096" t="s">
        <v>162</v>
      </c>
      <c r="D1096" t="s">
        <v>227</v>
      </c>
      <c r="E1096" t="s">
        <v>54</v>
      </c>
      <c r="F1096" t="s">
        <v>53</v>
      </c>
      <c r="G1096">
        <v>2</v>
      </c>
      <c r="H1096">
        <v>7.6</v>
      </c>
      <c r="I1096" t="s">
        <v>55</v>
      </c>
      <c r="J1096" t="s">
        <v>238</v>
      </c>
      <c r="K1096">
        <v>6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83</v>
      </c>
      <c r="R1096" t="s">
        <v>83</v>
      </c>
      <c r="S1096" t="s">
        <v>83</v>
      </c>
      <c r="T1096" t="str">
        <f>_xlfn.XLOOKUP(A1096,MI_Match_Analysis!$A$2:$A$8,MI_Match_Analysis!$F$2:$F$8,"Not Found")</f>
        <v>Not Found</v>
      </c>
    </row>
    <row r="1097" spans="1:20" hidden="1" x14ac:dyDescent="0.3">
      <c r="A1097">
        <v>5</v>
      </c>
      <c r="B1097" s="1">
        <v>46113</v>
      </c>
      <c r="C1097" t="s">
        <v>162</v>
      </c>
      <c r="D1097" t="s">
        <v>227</v>
      </c>
      <c r="E1097" t="s">
        <v>54</v>
      </c>
      <c r="F1097" t="s">
        <v>53</v>
      </c>
      <c r="G1097">
        <v>2</v>
      </c>
      <c r="H1097">
        <v>8.1</v>
      </c>
      <c r="I1097" t="s">
        <v>118</v>
      </c>
      <c r="J1097" t="s">
        <v>76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83</v>
      </c>
      <c r="R1097" t="s">
        <v>83</v>
      </c>
      <c r="S1097" t="s">
        <v>83</v>
      </c>
      <c r="T1097" t="str">
        <f>_xlfn.XLOOKUP(A1097,MI_Match_Analysis!$A$2:$A$8,MI_Match_Analysis!$F$2:$F$8,"Not Found")</f>
        <v>Not Found</v>
      </c>
    </row>
    <row r="1098" spans="1:20" hidden="1" x14ac:dyDescent="0.3">
      <c r="A1098">
        <v>5</v>
      </c>
      <c r="B1098" s="1">
        <v>46113</v>
      </c>
      <c r="C1098" t="s">
        <v>162</v>
      </c>
      <c r="D1098" t="s">
        <v>227</v>
      </c>
      <c r="E1098" t="s">
        <v>54</v>
      </c>
      <c r="F1098" t="s">
        <v>53</v>
      </c>
      <c r="G1098">
        <v>2</v>
      </c>
      <c r="H1098">
        <v>8.1999999999999993</v>
      </c>
      <c r="I1098" t="s">
        <v>55</v>
      </c>
      <c r="J1098" t="s">
        <v>76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83</v>
      </c>
      <c r="R1098" t="s">
        <v>83</v>
      </c>
      <c r="S1098" t="s">
        <v>83</v>
      </c>
      <c r="T1098" t="str">
        <f>_xlfn.XLOOKUP(A1098,MI_Match_Analysis!$A$2:$A$8,MI_Match_Analysis!$F$2:$F$8,"Not Found")</f>
        <v>Not Found</v>
      </c>
    </row>
    <row r="1099" spans="1:20" hidden="1" x14ac:dyDescent="0.3">
      <c r="A1099">
        <v>5</v>
      </c>
      <c r="B1099" s="1">
        <v>46113</v>
      </c>
      <c r="C1099" t="s">
        <v>162</v>
      </c>
      <c r="D1099" t="s">
        <v>227</v>
      </c>
      <c r="E1099" t="s">
        <v>54</v>
      </c>
      <c r="F1099" t="s">
        <v>53</v>
      </c>
      <c r="G1099">
        <v>2</v>
      </c>
      <c r="H1099">
        <v>8.3000000000000007</v>
      </c>
      <c r="I1099" t="s">
        <v>118</v>
      </c>
      <c r="J1099" t="s">
        <v>76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83</v>
      </c>
      <c r="R1099" t="s">
        <v>83</v>
      </c>
      <c r="S1099" t="s">
        <v>83</v>
      </c>
      <c r="T1099" t="str">
        <f>_xlfn.XLOOKUP(A1099,MI_Match_Analysis!$A$2:$A$8,MI_Match_Analysis!$F$2:$F$8,"Not Found")</f>
        <v>Not Found</v>
      </c>
    </row>
    <row r="1100" spans="1:20" hidden="1" x14ac:dyDescent="0.3">
      <c r="A1100">
        <v>5</v>
      </c>
      <c r="B1100" s="1">
        <v>46113</v>
      </c>
      <c r="C1100" t="s">
        <v>162</v>
      </c>
      <c r="D1100" t="s">
        <v>227</v>
      </c>
      <c r="E1100" t="s">
        <v>54</v>
      </c>
      <c r="F1100" t="s">
        <v>53</v>
      </c>
      <c r="G1100">
        <v>2</v>
      </c>
      <c r="H1100">
        <v>8.4</v>
      </c>
      <c r="I1100" t="s">
        <v>55</v>
      </c>
      <c r="J1100" t="s">
        <v>76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83</v>
      </c>
      <c r="R1100" t="s">
        <v>83</v>
      </c>
      <c r="S1100" t="s">
        <v>83</v>
      </c>
      <c r="T1100" t="str">
        <f>_xlfn.XLOOKUP(A1100,MI_Match_Analysis!$A$2:$A$8,MI_Match_Analysis!$F$2:$F$8,"Not Found")</f>
        <v>Not Found</v>
      </c>
    </row>
    <row r="1101" spans="1:20" hidden="1" x14ac:dyDescent="0.3">
      <c r="A1101">
        <v>5</v>
      </c>
      <c r="B1101" s="1">
        <v>46113</v>
      </c>
      <c r="C1101" t="s">
        <v>162</v>
      </c>
      <c r="D1101" t="s">
        <v>227</v>
      </c>
      <c r="E1101" t="s">
        <v>54</v>
      </c>
      <c r="F1101" t="s">
        <v>53</v>
      </c>
      <c r="G1101">
        <v>2</v>
      </c>
      <c r="H1101">
        <v>8.5</v>
      </c>
      <c r="I1101" t="s">
        <v>118</v>
      </c>
      <c r="J1101" t="s">
        <v>76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83</v>
      </c>
      <c r="R1101" t="s">
        <v>83</v>
      </c>
      <c r="S1101" t="s">
        <v>83</v>
      </c>
      <c r="T1101" t="str">
        <f>_xlfn.XLOOKUP(A1101,MI_Match_Analysis!$A$2:$A$8,MI_Match_Analysis!$F$2:$F$8,"Not Found")</f>
        <v>Not Found</v>
      </c>
    </row>
    <row r="1102" spans="1:20" hidden="1" x14ac:dyDescent="0.3">
      <c r="A1102">
        <v>5</v>
      </c>
      <c r="B1102" s="1">
        <v>46113</v>
      </c>
      <c r="C1102" t="s">
        <v>162</v>
      </c>
      <c r="D1102" t="s">
        <v>227</v>
      </c>
      <c r="E1102" t="s">
        <v>54</v>
      </c>
      <c r="F1102" t="s">
        <v>53</v>
      </c>
      <c r="G1102">
        <v>2</v>
      </c>
      <c r="H1102">
        <v>8.6</v>
      </c>
      <c r="I1102" t="s">
        <v>118</v>
      </c>
      <c r="J1102" t="s">
        <v>76</v>
      </c>
      <c r="K1102">
        <v>4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83</v>
      </c>
      <c r="R1102" t="s">
        <v>83</v>
      </c>
      <c r="S1102" t="s">
        <v>83</v>
      </c>
      <c r="T1102" t="str">
        <f>_xlfn.XLOOKUP(A1102,MI_Match_Analysis!$A$2:$A$8,MI_Match_Analysis!$F$2:$F$8,"Not Found")</f>
        <v>Not Found</v>
      </c>
    </row>
    <row r="1103" spans="1:20" hidden="1" x14ac:dyDescent="0.3">
      <c r="A1103">
        <v>5</v>
      </c>
      <c r="B1103" s="1">
        <v>46113</v>
      </c>
      <c r="C1103" t="s">
        <v>162</v>
      </c>
      <c r="D1103" t="s">
        <v>227</v>
      </c>
      <c r="E1103" t="s">
        <v>54</v>
      </c>
      <c r="F1103" t="s">
        <v>53</v>
      </c>
      <c r="G1103">
        <v>2</v>
      </c>
      <c r="H1103">
        <v>9.1</v>
      </c>
      <c r="I1103" t="s">
        <v>55</v>
      </c>
      <c r="J1103" t="s">
        <v>236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83</v>
      </c>
      <c r="R1103" t="s">
        <v>83</v>
      </c>
      <c r="S1103" t="s">
        <v>83</v>
      </c>
      <c r="T1103" t="str">
        <f>_xlfn.XLOOKUP(A1103,MI_Match_Analysis!$A$2:$A$8,MI_Match_Analysis!$F$2:$F$8,"Not Found")</f>
        <v>Not Found</v>
      </c>
    </row>
    <row r="1104" spans="1:20" hidden="1" x14ac:dyDescent="0.3">
      <c r="A1104">
        <v>5</v>
      </c>
      <c r="B1104" s="1">
        <v>46113</v>
      </c>
      <c r="C1104" t="s">
        <v>162</v>
      </c>
      <c r="D1104" t="s">
        <v>227</v>
      </c>
      <c r="E1104" t="s">
        <v>54</v>
      </c>
      <c r="F1104" t="s">
        <v>53</v>
      </c>
      <c r="G1104">
        <v>2</v>
      </c>
      <c r="H1104">
        <v>9.1999999999999993</v>
      </c>
      <c r="I1104" t="s">
        <v>55</v>
      </c>
      <c r="J1104" t="s">
        <v>236</v>
      </c>
      <c r="K1104">
        <v>4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83</v>
      </c>
      <c r="R1104" t="s">
        <v>83</v>
      </c>
      <c r="S1104" t="s">
        <v>83</v>
      </c>
      <c r="T1104" t="str">
        <f>_xlfn.XLOOKUP(A1104,MI_Match_Analysis!$A$2:$A$8,MI_Match_Analysis!$F$2:$F$8,"Not Found")</f>
        <v>Not Found</v>
      </c>
    </row>
    <row r="1105" spans="1:20" hidden="1" x14ac:dyDescent="0.3">
      <c r="A1105">
        <v>5</v>
      </c>
      <c r="B1105" s="1">
        <v>46113</v>
      </c>
      <c r="C1105" t="s">
        <v>162</v>
      </c>
      <c r="D1105" t="s">
        <v>227</v>
      </c>
      <c r="E1105" t="s">
        <v>54</v>
      </c>
      <c r="F1105" t="s">
        <v>53</v>
      </c>
      <c r="G1105">
        <v>2</v>
      </c>
      <c r="H1105">
        <v>9.3000000000000007</v>
      </c>
      <c r="I1105" t="s">
        <v>55</v>
      </c>
      <c r="J1105" t="s">
        <v>236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83</v>
      </c>
      <c r="R1105" t="s">
        <v>83</v>
      </c>
      <c r="S1105" t="s">
        <v>83</v>
      </c>
      <c r="T1105" t="str">
        <f>_xlfn.XLOOKUP(A1105,MI_Match_Analysis!$A$2:$A$8,MI_Match_Analysis!$F$2:$F$8,"Not Found")</f>
        <v>Not Found</v>
      </c>
    </row>
    <row r="1106" spans="1:20" hidden="1" x14ac:dyDescent="0.3">
      <c r="A1106">
        <v>5</v>
      </c>
      <c r="B1106" s="1">
        <v>46113</v>
      </c>
      <c r="C1106" t="s">
        <v>162</v>
      </c>
      <c r="D1106" t="s">
        <v>227</v>
      </c>
      <c r="E1106" t="s">
        <v>54</v>
      </c>
      <c r="F1106" t="s">
        <v>53</v>
      </c>
      <c r="G1106">
        <v>2</v>
      </c>
      <c r="H1106">
        <v>9.4</v>
      </c>
      <c r="I1106" t="s">
        <v>118</v>
      </c>
      <c r="J1106" t="s">
        <v>236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83</v>
      </c>
      <c r="R1106" t="s">
        <v>83</v>
      </c>
      <c r="S1106" t="s">
        <v>83</v>
      </c>
      <c r="T1106" t="str">
        <f>_xlfn.XLOOKUP(A1106,MI_Match_Analysis!$A$2:$A$8,MI_Match_Analysis!$F$2:$F$8,"Not Found")</f>
        <v>Not Found</v>
      </c>
    </row>
    <row r="1107" spans="1:20" hidden="1" x14ac:dyDescent="0.3">
      <c r="A1107">
        <v>5</v>
      </c>
      <c r="B1107" s="1">
        <v>46113</v>
      </c>
      <c r="C1107" t="s">
        <v>162</v>
      </c>
      <c r="D1107" t="s">
        <v>227</v>
      </c>
      <c r="E1107" t="s">
        <v>54</v>
      </c>
      <c r="F1107" t="s">
        <v>53</v>
      </c>
      <c r="G1107">
        <v>2</v>
      </c>
      <c r="H1107">
        <v>9.5</v>
      </c>
      <c r="I1107" t="s">
        <v>55</v>
      </c>
      <c r="J1107" t="s">
        <v>236</v>
      </c>
      <c r="K1107">
        <v>4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83</v>
      </c>
      <c r="R1107" t="s">
        <v>83</v>
      </c>
      <c r="S1107" t="s">
        <v>83</v>
      </c>
      <c r="T1107" t="str">
        <f>_xlfn.XLOOKUP(A1107,MI_Match_Analysis!$A$2:$A$8,MI_Match_Analysis!$F$2:$F$8,"Not Found")</f>
        <v>Not Found</v>
      </c>
    </row>
    <row r="1108" spans="1:20" hidden="1" x14ac:dyDescent="0.3">
      <c r="A1108">
        <v>5</v>
      </c>
      <c r="B1108" s="1">
        <v>46113</v>
      </c>
      <c r="C1108" t="s">
        <v>162</v>
      </c>
      <c r="D1108" t="s">
        <v>227</v>
      </c>
      <c r="E1108" t="s">
        <v>54</v>
      </c>
      <c r="F1108" t="s">
        <v>53</v>
      </c>
      <c r="G1108">
        <v>2</v>
      </c>
      <c r="H1108">
        <v>9.6</v>
      </c>
      <c r="I1108" t="s">
        <v>55</v>
      </c>
      <c r="J1108" t="s">
        <v>236</v>
      </c>
      <c r="K1108">
        <v>4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83</v>
      </c>
      <c r="R1108" t="s">
        <v>83</v>
      </c>
      <c r="S1108" t="s">
        <v>83</v>
      </c>
      <c r="T1108" t="str">
        <f>_xlfn.XLOOKUP(A1108,MI_Match_Analysis!$A$2:$A$8,MI_Match_Analysis!$F$2:$F$8,"Not Found")</f>
        <v>Not Found</v>
      </c>
    </row>
    <row r="1109" spans="1:20" hidden="1" x14ac:dyDescent="0.3">
      <c r="A1109">
        <v>5</v>
      </c>
      <c r="B1109" s="1">
        <v>46113</v>
      </c>
      <c r="C1109" t="s">
        <v>162</v>
      </c>
      <c r="D1109" t="s">
        <v>227</v>
      </c>
      <c r="E1109" t="s">
        <v>54</v>
      </c>
      <c r="F1109" t="s">
        <v>53</v>
      </c>
      <c r="G1109">
        <v>2</v>
      </c>
      <c r="H1109">
        <v>10.1</v>
      </c>
      <c r="I1109" t="s">
        <v>118</v>
      </c>
      <c r="J1109" t="s">
        <v>238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83</v>
      </c>
      <c r="R1109" t="s">
        <v>83</v>
      </c>
      <c r="S1109" t="s">
        <v>83</v>
      </c>
      <c r="T1109" t="str">
        <f>_xlfn.XLOOKUP(A1109,MI_Match_Analysis!$A$2:$A$8,MI_Match_Analysis!$F$2:$F$8,"Not Found")</f>
        <v>Not Found</v>
      </c>
    </row>
    <row r="1110" spans="1:20" hidden="1" x14ac:dyDescent="0.3">
      <c r="A1110">
        <v>5</v>
      </c>
      <c r="B1110" s="1">
        <v>46113</v>
      </c>
      <c r="C1110" t="s">
        <v>162</v>
      </c>
      <c r="D1110" t="s">
        <v>227</v>
      </c>
      <c r="E1110" t="s">
        <v>54</v>
      </c>
      <c r="F1110" t="s">
        <v>53</v>
      </c>
      <c r="G1110">
        <v>2</v>
      </c>
      <c r="H1110">
        <v>10.199999999999999</v>
      </c>
      <c r="I1110" t="s">
        <v>55</v>
      </c>
      <c r="J1110" t="s">
        <v>238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83</v>
      </c>
      <c r="R1110" t="s">
        <v>83</v>
      </c>
      <c r="S1110" t="s">
        <v>83</v>
      </c>
      <c r="T1110" t="str">
        <f>_xlfn.XLOOKUP(A1110,MI_Match_Analysis!$A$2:$A$8,MI_Match_Analysis!$F$2:$F$8,"Not Found")</f>
        <v>Not Found</v>
      </c>
    </row>
    <row r="1111" spans="1:20" hidden="1" x14ac:dyDescent="0.3">
      <c r="A1111">
        <v>5</v>
      </c>
      <c r="B1111" s="1">
        <v>46113</v>
      </c>
      <c r="C1111" t="s">
        <v>162</v>
      </c>
      <c r="D1111" t="s">
        <v>227</v>
      </c>
      <c r="E1111" t="s">
        <v>54</v>
      </c>
      <c r="F1111" t="s">
        <v>53</v>
      </c>
      <c r="G1111">
        <v>2</v>
      </c>
      <c r="H1111">
        <v>10.3</v>
      </c>
      <c r="I1111" t="s">
        <v>55</v>
      </c>
      <c r="J1111" t="s">
        <v>238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83</v>
      </c>
      <c r="R1111" t="s">
        <v>83</v>
      </c>
      <c r="S1111" t="s">
        <v>83</v>
      </c>
      <c r="T1111" t="str">
        <f>_xlfn.XLOOKUP(A1111,MI_Match_Analysis!$A$2:$A$8,MI_Match_Analysis!$F$2:$F$8,"Not Found")</f>
        <v>Not Found</v>
      </c>
    </row>
    <row r="1112" spans="1:20" hidden="1" x14ac:dyDescent="0.3">
      <c r="A1112">
        <v>5</v>
      </c>
      <c r="B1112" s="1">
        <v>46113</v>
      </c>
      <c r="C1112" t="s">
        <v>162</v>
      </c>
      <c r="D1112" t="s">
        <v>227</v>
      </c>
      <c r="E1112" t="s">
        <v>54</v>
      </c>
      <c r="F1112" t="s">
        <v>53</v>
      </c>
      <c r="G1112">
        <v>2</v>
      </c>
      <c r="H1112">
        <v>10.4</v>
      </c>
      <c r="I1112" t="s">
        <v>118</v>
      </c>
      <c r="J1112" t="s">
        <v>238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83</v>
      </c>
      <c r="R1112" t="s">
        <v>83</v>
      </c>
      <c r="S1112" t="s">
        <v>83</v>
      </c>
      <c r="T1112" t="str">
        <f>_xlfn.XLOOKUP(A1112,MI_Match_Analysis!$A$2:$A$8,MI_Match_Analysis!$F$2:$F$8,"Not Found")</f>
        <v>Not Found</v>
      </c>
    </row>
    <row r="1113" spans="1:20" hidden="1" x14ac:dyDescent="0.3">
      <c r="A1113">
        <v>5</v>
      </c>
      <c r="B1113" s="1">
        <v>46113</v>
      </c>
      <c r="C1113" t="s">
        <v>162</v>
      </c>
      <c r="D1113" t="s">
        <v>227</v>
      </c>
      <c r="E1113" t="s">
        <v>54</v>
      </c>
      <c r="F1113" t="s">
        <v>53</v>
      </c>
      <c r="G1113">
        <v>2</v>
      </c>
      <c r="H1113">
        <v>10.5</v>
      </c>
      <c r="I1113" t="s">
        <v>55</v>
      </c>
      <c r="J1113" t="s">
        <v>238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83</v>
      </c>
      <c r="R1113" t="s">
        <v>83</v>
      </c>
      <c r="S1113" t="s">
        <v>83</v>
      </c>
      <c r="T1113" t="str">
        <f>_xlfn.XLOOKUP(A1113,MI_Match_Analysis!$A$2:$A$8,MI_Match_Analysis!$F$2:$F$8,"Not Found")</f>
        <v>Not Found</v>
      </c>
    </row>
    <row r="1114" spans="1:20" hidden="1" x14ac:dyDescent="0.3">
      <c r="A1114">
        <v>5</v>
      </c>
      <c r="B1114" s="1">
        <v>46113</v>
      </c>
      <c r="C1114" t="s">
        <v>162</v>
      </c>
      <c r="D1114" t="s">
        <v>227</v>
      </c>
      <c r="E1114" t="s">
        <v>54</v>
      </c>
      <c r="F1114" t="s">
        <v>53</v>
      </c>
      <c r="G1114">
        <v>2</v>
      </c>
      <c r="H1114">
        <v>10.6</v>
      </c>
      <c r="I1114" t="s">
        <v>55</v>
      </c>
      <c r="J1114" t="s">
        <v>238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83</v>
      </c>
      <c r="R1114" t="s">
        <v>83</v>
      </c>
      <c r="S1114" t="s">
        <v>83</v>
      </c>
      <c r="T1114" t="str">
        <f>_xlfn.XLOOKUP(A1114,MI_Match_Analysis!$A$2:$A$8,MI_Match_Analysis!$F$2:$F$8,"Not Found")</f>
        <v>Not Found</v>
      </c>
    </row>
    <row r="1115" spans="1:20" hidden="1" x14ac:dyDescent="0.3">
      <c r="A1115">
        <v>5</v>
      </c>
      <c r="B1115" s="1">
        <v>46113</v>
      </c>
      <c r="C1115" t="s">
        <v>162</v>
      </c>
      <c r="D1115" t="s">
        <v>227</v>
      </c>
      <c r="E1115" t="s">
        <v>54</v>
      </c>
      <c r="F1115" t="s">
        <v>53</v>
      </c>
      <c r="G1115">
        <v>2</v>
      </c>
      <c r="H1115">
        <v>11.1</v>
      </c>
      <c r="I1115" t="s">
        <v>55</v>
      </c>
      <c r="J1115" t="s">
        <v>141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83</v>
      </c>
      <c r="R1115" t="s">
        <v>83</v>
      </c>
      <c r="S1115" t="s">
        <v>83</v>
      </c>
      <c r="T1115" t="str">
        <f>_xlfn.XLOOKUP(A1115,MI_Match_Analysis!$A$2:$A$8,MI_Match_Analysis!$F$2:$F$8,"Not Found")</f>
        <v>Not Found</v>
      </c>
    </row>
    <row r="1116" spans="1:20" hidden="1" x14ac:dyDescent="0.3">
      <c r="A1116">
        <v>5</v>
      </c>
      <c r="B1116" s="1">
        <v>46113</v>
      </c>
      <c r="C1116" t="s">
        <v>162</v>
      </c>
      <c r="D1116" t="s">
        <v>227</v>
      </c>
      <c r="E1116" t="s">
        <v>54</v>
      </c>
      <c r="F1116" t="s">
        <v>53</v>
      </c>
      <c r="G1116">
        <v>2</v>
      </c>
      <c r="H1116">
        <v>11.2</v>
      </c>
      <c r="I1116" t="s">
        <v>118</v>
      </c>
      <c r="J1116" t="s">
        <v>141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83</v>
      </c>
      <c r="R1116" t="s">
        <v>83</v>
      </c>
      <c r="S1116" t="s">
        <v>83</v>
      </c>
      <c r="T1116" t="str">
        <f>_xlfn.XLOOKUP(A1116,MI_Match_Analysis!$A$2:$A$8,MI_Match_Analysis!$F$2:$F$8,"Not Found")</f>
        <v>Not Found</v>
      </c>
    </row>
    <row r="1117" spans="1:20" hidden="1" x14ac:dyDescent="0.3">
      <c r="A1117">
        <v>5</v>
      </c>
      <c r="B1117" s="1">
        <v>46113</v>
      </c>
      <c r="C1117" t="s">
        <v>162</v>
      </c>
      <c r="D1117" t="s">
        <v>227</v>
      </c>
      <c r="E1117" t="s">
        <v>54</v>
      </c>
      <c r="F1117" t="s">
        <v>53</v>
      </c>
      <c r="G1117">
        <v>2</v>
      </c>
      <c r="H1117">
        <v>11.3</v>
      </c>
      <c r="I1117" t="s">
        <v>118</v>
      </c>
      <c r="J1117" t="s">
        <v>141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83</v>
      </c>
      <c r="R1117" t="s">
        <v>83</v>
      </c>
      <c r="S1117" t="s">
        <v>83</v>
      </c>
      <c r="T1117" t="str">
        <f>_xlfn.XLOOKUP(A1117,MI_Match_Analysis!$A$2:$A$8,MI_Match_Analysis!$F$2:$F$8,"Not Found")</f>
        <v>Not Found</v>
      </c>
    </row>
    <row r="1118" spans="1:20" hidden="1" x14ac:dyDescent="0.3">
      <c r="A1118">
        <v>5</v>
      </c>
      <c r="B1118" s="1">
        <v>46113</v>
      </c>
      <c r="C1118" t="s">
        <v>162</v>
      </c>
      <c r="D1118" t="s">
        <v>227</v>
      </c>
      <c r="E1118" t="s">
        <v>54</v>
      </c>
      <c r="F1118" t="s">
        <v>53</v>
      </c>
      <c r="G1118">
        <v>2</v>
      </c>
      <c r="H1118">
        <v>11.4</v>
      </c>
      <c r="I1118" t="s">
        <v>118</v>
      </c>
      <c r="J1118" t="s">
        <v>141</v>
      </c>
      <c r="K1118">
        <v>0</v>
      </c>
      <c r="L1118">
        <v>1</v>
      </c>
      <c r="M1118">
        <v>1</v>
      </c>
      <c r="N1118">
        <v>0</v>
      </c>
      <c r="O1118">
        <v>0</v>
      </c>
      <c r="P1118">
        <v>0</v>
      </c>
      <c r="Q1118" t="s">
        <v>83</v>
      </c>
      <c r="R1118" t="s">
        <v>83</v>
      </c>
      <c r="S1118" t="s">
        <v>83</v>
      </c>
      <c r="T1118" t="str">
        <f>_xlfn.XLOOKUP(A1118,MI_Match_Analysis!$A$2:$A$8,MI_Match_Analysis!$F$2:$F$8,"Not Found")</f>
        <v>Not Found</v>
      </c>
    </row>
    <row r="1119" spans="1:20" hidden="1" x14ac:dyDescent="0.3">
      <c r="A1119">
        <v>5</v>
      </c>
      <c r="B1119" s="1">
        <v>46113</v>
      </c>
      <c r="C1119" t="s">
        <v>162</v>
      </c>
      <c r="D1119" t="s">
        <v>227</v>
      </c>
      <c r="E1119" t="s">
        <v>54</v>
      </c>
      <c r="F1119" t="s">
        <v>53</v>
      </c>
      <c r="G1119">
        <v>2</v>
      </c>
      <c r="H1119">
        <v>11.4</v>
      </c>
      <c r="I1119" t="s">
        <v>118</v>
      </c>
      <c r="J1119" t="s">
        <v>141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83</v>
      </c>
      <c r="R1119" t="s">
        <v>83</v>
      </c>
      <c r="S1119" t="s">
        <v>83</v>
      </c>
      <c r="T1119" t="str">
        <f>_xlfn.XLOOKUP(A1119,MI_Match_Analysis!$A$2:$A$8,MI_Match_Analysis!$F$2:$F$8,"Not Found")</f>
        <v>Not Found</v>
      </c>
    </row>
    <row r="1120" spans="1:20" hidden="1" x14ac:dyDescent="0.3">
      <c r="A1120">
        <v>5</v>
      </c>
      <c r="B1120" s="1">
        <v>46113</v>
      </c>
      <c r="C1120" t="s">
        <v>162</v>
      </c>
      <c r="D1120" t="s">
        <v>227</v>
      </c>
      <c r="E1120" t="s">
        <v>54</v>
      </c>
      <c r="F1120" t="s">
        <v>53</v>
      </c>
      <c r="G1120">
        <v>2</v>
      </c>
      <c r="H1120">
        <v>11.5</v>
      </c>
      <c r="I1120" t="s">
        <v>55</v>
      </c>
      <c r="J1120" t="s">
        <v>141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83</v>
      </c>
      <c r="R1120" t="s">
        <v>83</v>
      </c>
      <c r="S1120" t="s">
        <v>83</v>
      </c>
      <c r="T1120" t="str">
        <f>_xlfn.XLOOKUP(A1120,MI_Match_Analysis!$A$2:$A$8,MI_Match_Analysis!$F$2:$F$8,"Not Found")</f>
        <v>Not Found</v>
      </c>
    </row>
    <row r="1121" spans="1:20" hidden="1" x14ac:dyDescent="0.3">
      <c r="A1121">
        <v>5</v>
      </c>
      <c r="B1121" s="1">
        <v>46113</v>
      </c>
      <c r="C1121" t="s">
        <v>162</v>
      </c>
      <c r="D1121" t="s">
        <v>227</v>
      </c>
      <c r="E1121" t="s">
        <v>54</v>
      </c>
      <c r="F1121" t="s">
        <v>53</v>
      </c>
      <c r="G1121">
        <v>2</v>
      </c>
      <c r="H1121">
        <v>11.6</v>
      </c>
      <c r="I1121" t="s">
        <v>55</v>
      </c>
      <c r="J1121" t="s">
        <v>141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83</v>
      </c>
      <c r="R1121" t="s">
        <v>83</v>
      </c>
      <c r="S1121" t="s">
        <v>83</v>
      </c>
      <c r="T1121" t="str">
        <f>_xlfn.XLOOKUP(A1121,MI_Match_Analysis!$A$2:$A$8,MI_Match_Analysis!$F$2:$F$8,"Not Found")</f>
        <v>Not Found</v>
      </c>
    </row>
    <row r="1122" spans="1:20" hidden="1" x14ac:dyDescent="0.3">
      <c r="A1122">
        <v>5</v>
      </c>
      <c r="B1122" s="1">
        <v>46113</v>
      </c>
      <c r="C1122" t="s">
        <v>162</v>
      </c>
      <c r="D1122" t="s">
        <v>227</v>
      </c>
      <c r="E1122" t="s">
        <v>54</v>
      </c>
      <c r="F1122" t="s">
        <v>53</v>
      </c>
      <c r="G1122">
        <v>2</v>
      </c>
      <c r="H1122">
        <v>12.1</v>
      </c>
      <c r="I1122" t="s">
        <v>55</v>
      </c>
      <c r="J1122" t="s">
        <v>124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83</v>
      </c>
      <c r="R1122" t="s">
        <v>83</v>
      </c>
      <c r="S1122" t="s">
        <v>83</v>
      </c>
      <c r="T1122" t="str">
        <f>_xlfn.XLOOKUP(A1122,MI_Match_Analysis!$A$2:$A$8,MI_Match_Analysis!$F$2:$F$8,"Not Found")</f>
        <v>Not Found</v>
      </c>
    </row>
    <row r="1123" spans="1:20" hidden="1" x14ac:dyDescent="0.3">
      <c r="A1123">
        <v>5</v>
      </c>
      <c r="B1123" s="1">
        <v>46113</v>
      </c>
      <c r="C1123" t="s">
        <v>162</v>
      </c>
      <c r="D1123" t="s">
        <v>227</v>
      </c>
      <c r="E1123" t="s">
        <v>54</v>
      </c>
      <c r="F1123" t="s">
        <v>53</v>
      </c>
      <c r="G1123">
        <v>2</v>
      </c>
      <c r="H1123">
        <v>12.2</v>
      </c>
      <c r="I1123" t="s">
        <v>55</v>
      </c>
      <c r="J1123" t="s">
        <v>124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83</v>
      </c>
      <c r="R1123" t="s">
        <v>83</v>
      </c>
      <c r="S1123" t="s">
        <v>83</v>
      </c>
      <c r="T1123" t="str">
        <f>_xlfn.XLOOKUP(A1123,MI_Match_Analysis!$A$2:$A$8,MI_Match_Analysis!$F$2:$F$8,"Not Found")</f>
        <v>Not Found</v>
      </c>
    </row>
    <row r="1124" spans="1:20" hidden="1" x14ac:dyDescent="0.3">
      <c r="A1124">
        <v>5</v>
      </c>
      <c r="B1124" s="1">
        <v>46113</v>
      </c>
      <c r="C1124" t="s">
        <v>162</v>
      </c>
      <c r="D1124" t="s">
        <v>227</v>
      </c>
      <c r="E1124" t="s">
        <v>54</v>
      </c>
      <c r="F1124" t="s">
        <v>53</v>
      </c>
      <c r="G1124">
        <v>2</v>
      </c>
      <c r="H1124">
        <v>12.3</v>
      </c>
      <c r="I1124" t="s">
        <v>118</v>
      </c>
      <c r="J1124" t="s">
        <v>124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83</v>
      </c>
      <c r="R1124" t="s">
        <v>83</v>
      </c>
      <c r="S1124" t="s">
        <v>83</v>
      </c>
      <c r="T1124" t="str">
        <f>_xlfn.XLOOKUP(A1124,MI_Match_Analysis!$A$2:$A$8,MI_Match_Analysis!$F$2:$F$8,"Not Found")</f>
        <v>Not Found</v>
      </c>
    </row>
    <row r="1125" spans="1:20" hidden="1" x14ac:dyDescent="0.3">
      <c r="A1125">
        <v>5</v>
      </c>
      <c r="B1125" s="1">
        <v>46113</v>
      </c>
      <c r="C1125" t="s">
        <v>162</v>
      </c>
      <c r="D1125" t="s">
        <v>227</v>
      </c>
      <c r="E1125" t="s">
        <v>54</v>
      </c>
      <c r="F1125" t="s">
        <v>53</v>
      </c>
      <c r="G1125">
        <v>2</v>
      </c>
      <c r="H1125">
        <v>12.4</v>
      </c>
      <c r="I1125" t="s">
        <v>55</v>
      </c>
      <c r="J1125" t="s">
        <v>124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83</v>
      </c>
      <c r="R1125" t="s">
        <v>83</v>
      </c>
      <c r="S1125" t="s">
        <v>83</v>
      </c>
      <c r="T1125" t="str">
        <f>_xlfn.XLOOKUP(A1125,MI_Match_Analysis!$A$2:$A$8,MI_Match_Analysis!$F$2:$F$8,"Not Found")</f>
        <v>Not Found</v>
      </c>
    </row>
    <row r="1126" spans="1:20" hidden="1" x14ac:dyDescent="0.3">
      <c r="A1126">
        <v>5</v>
      </c>
      <c r="B1126" s="1">
        <v>46113</v>
      </c>
      <c r="C1126" t="s">
        <v>162</v>
      </c>
      <c r="D1126" t="s">
        <v>227</v>
      </c>
      <c r="E1126" t="s">
        <v>54</v>
      </c>
      <c r="F1126" t="s">
        <v>53</v>
      </c>
      <c r="G1126">
        <v>2</v>
      </c>
      <c r="H1126">
        <v>12.5</v>
      </c>
      <c r="I1126" t="s">
        <v>55</v>
      </c>
      <c r="J1126" t="s">
        <v>124</v>
      </c>
      <c r="K1126">
        <v>2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83</v>
      </c>
      <c r="R1126" t="s">
        <v>83</v>
      </c>
      <c r="S1126" t="s">
        <v>83</v>
      </c>
      <c r="T1126" t="str">
        <f>_xlfn.XLOOKUP(A1126,MI_Match_Analysis!$A$2:$A$8,MI_Match_Analysis!$F$2:$F$8,"Not Found")</f>
        <v>Not Found</v>
      </c>
    </row>
    <row r="1127" spans="1:20" hidden="1" x14ac:dyDescent="0.3">
      <c r="A1127">
        <v>5</v>
      </c>
      <c r="B1127" s="1">
        <v>46113</v>
      </c>
      <c r="C1127" t="s">
        <v>162</v>
      </c>
      <c r="D1127" t="s">
        <v>227</v>
      </c>
      <c r="E1127" t="s">
        <v>54</v>
      </c>
      <c r="F1127" t="s">
        <v>53</v>
      </c>
      <c r="G1127">
        <v>2</v>
      </c>
      <c r="H1127">
        <v>12.6</v>
      </c>
      <c r="I1127" t="s">
        <v>55</v>
      </c>
      <c r="J1127" t="s">
        <v>124</v>
      </c>
      <c r="K1127">
        <v>2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83</v>
      </c>
      <c r="R1127" t="s">
        <v>83</v>
      </c>
      <c r="S1127" t="s">
        <v>83</v>
      </c>
      <c r="T1127" t="str">
        <f>_xlfn.XLOOKUP(A1127,MI_Match_Analysis!$A$2:$A$8,MI_Match_Analysis!$F$2:$F$8,"Not Found")</f>
        <v>Not Found</v>
      </c>
    </row>
    <row r="1128" spans="1:20" hidden="1" x14ac:dyDescent="0.3">
      <c r="A1128">
        <v>5</v>
      </c>
      <c r="B1128" s="1">
        <v>46113</v>
      </c>
      <c r="C1128" t="s">
        <v>162</v>
      </c>
      <c r="D1128" t="s">
        <v>227</v>
      </c>
      <c r="E1128" t="s">
        <v>54</v>
      </c>
      <c r="F1128" t="s">
        <v>53</v>
      </c>
      <c r="G1128">
        <v>2</v>
      </c>
      <c r="H1128">
        <v>13.1</v>
      </c>
      <c r="I1128" t="s">
        <v>118</v>
      </c>
      <c r="J1128" t="s">
        <v>228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83</v>
      </c>
      <c r="R1128" t="s">
        <v>83</v>
      </c>
      <c r="S1128" t="s">
        <v>83</v>
      </c>
      <c r="T1128" t="str">
        <f>_xlfn.XLOOKUP(A1128,MI_Match_Analysis!$A$2:$A$8,MI_Match_Analysis!$F$2:$F$8,"Not Found")</f>
        <v>Not Found</v>
      </c>
    </row>
    <row r="1129" spans="1:20" hidden="1" x14ac:dyDescent="0.3">
      <c r="A1129">
        <v>5</v>
      </c>
      <c r="B1129" s="1">
        <v>46113</v>
      </c>
      <c r="C1129" t="s">
        <v>162</v>
      </c>
      <c r="D1129" t="s">
        <v>227</v>
      </c>
      <c r="E1129" t="s">
        <v>54</v>
      </c>
      <c r="F1129" t="s">
        <v>53</v>
      </c>
      <c r="G1129">
        <v>2</v>
      </c>
      <c r="H1129">
        <v>13.2</v>
      </c>
      <c r="I1129" t="s">
        <v>55</v>
      </c>
      <c r="J1129" t="s">
        <v>228</v>
      </c>
      <c r="K1129">
        <v>2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83</v>
      </c>
      <c r="R1129" t="s">
        <v>83</v>
      </c>
      <c r="S1129" t="s">
        <v>83</v>
      </c>
      <c r="T1129" t="str">
        <f>_xlfn.XLOOKUP(A1129,MI_Match_Analysis!$A$2:$A$8,MI_Match_Analysis!$F$2:$F$8,"Not Found")</f>
        <v>Not Found</v>
      </c>
    </row>
    <row r="1130" spans="1:20" hidden="1" x14ac:dyDescent="0.3">
      <c r="A1130">
        <v>5</v>
      </c>
      <c r="B1130" s="1">
        <v>46113</v>
      </c>
      <c r="C1130" t="s">
        <v>162</v>
      </c>
      <c r="D1130" t="s">
        <v>227</v>
      </c>
      <c r="E1130" t="s">
        <v>54</v>
      </c>
      <c r="F1130" t="s">
        <v>53</v>
      </c>
      <c r="G1130">
        <v>2</v>
      </c>
      <c r="H1130">
        <v>13.3</v>
      </c>
      <c r="I1130" t="s">
        <v>55</v>
      </c>
      <c r="J1130" t="s">
        <v>228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83</v>
      </c>
      <c r="R1130" t="s">
        <v>83</v>
      </c>
      <c r="S1130" t="s">
        <v>83</v>
      </c>
      <c r="T1130" t="str">
        <f>_xlfn.XLOOKUP(A1130,MI_Match_Analysis!$A$2:$A$8,MI_Match_Analysis!$F$2:$F$8,"Not Found")</f>
        <v>Not Found</v>
      </c>
    </row>
    <row r="1131" spans="1:20" hidden="1" x14ac:dyDescent="0.3">
      <c r="A1131">
        <v>5</v>
      </c>
      <c r="B1131" s="1">
        <v>46113</v>
      </c>
      <c r="C1131" t="s">
        <v>162</v>
      </c>
      <c r="D1131" t="s">
        <v>227</v>
      </c>
      <c r="E1131" t="s">
        <v>54</v>
      </c>
      <c r="F1131" t="s">
        <v>53</v>
      </c>
      <c r="G1131">
        <v>2</v>
      </c>
      <c r="H1131">
        <v>13.4</v>
      </c>
      <c r="I1131" t="s">
        <v>55</v>
      </c>
      <c r="J1131" t="s">
        <v>228</v>
      </c>
      <c r="K1131">
        <v>6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83</v>
      </c>
      <c r="R1131" t="s">
        <v>83</v>
      </c>
      <c r="S1131" t="s">
        <v>83</v>
      </c>
      <c r="T1131" t="str">
        <f>_xlfn.XLOOKUP(A1131,MI_Match_Analysis!$A$2:$A$8,MI_Match_Analysis!$F$2:$F$8,"Not Found")</f>
        <v>Not Found</v>
      </c>
    </row>
    <row r="1132" spans="1:20" hidden="1" x14ac:dyDescent="0.3">
      <c r="A1132">
        <v>5</v>
      </c>
      <c r="B1132" s="1">
        <v>46113</v>
      </c>
      <c r="C1132" t="s">
        <v>162</v>
      </c>
      <c r="D1132" t="s">
        <v>227</v>
      </c>
      <c r="E1132" t="s">
        <v>54</v>
      </c>
      <c r="F1132" t="s">
        <v>53</v>
      </c>
      <c r="G1132">
        <v>2</v>
      </c>
      <c r="H1132">
        <v>13.5</v>
      </c>
      <c r="I1132" t="s">
        <v>55</v>
      </c>
      <c r="J1132" t="s">
        <v>228</v>
      </c>
      <c r="K1132">
        <v>4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83</v>
      </c>
      <c r="R1132" t="s">
        <v>83</v>
      </c>
      <c r="S1132" t="s">
        <v>83</v>
      </c>
      <c r="T1132" t="str">
        <f>_xlfn.XLOOKUP(A1132,MI_Match_Analysis!$A$2:$A$8,MI_Match_Analysis!$F$2:$F$8,"Not Found")</f>
        <v>Not Found</v>
      </c>
    </row>
    <row r="1133" spans="1:20" hidden="1" x14ac:dyDescent="0.3">
      <c r="A1133">
        <v>5</v>
      </c>
      <c r="B1133" s="1">
        <v>46113</v>
      </c>
      <c r="C1133" t="s">
        <v>162</v>
      </c>
      <c r="D1133" t="s">
        <v>227</v>
      </c>
      <c r="E1133" t="s">
        <v>54</v>
      </c>
      <c r="F1133" t="s">
        <v>53</v>
      </c>
      <c r="G1133">
        <v>2</v>
      </c>
      <c r="H1133">
        <v>13.6</v>
      </c>
      <c r="I1133" t="s">
        <v>55</v>
      </c>
      <c r="J1133" t="s">
        <v>228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83</v>
      </c>
      <c r="R1133" t="s">
        <v>83</v>
      </c>
      <c r="S1133" t="s">
        <v>83</v>
      </c>
      <c r="T1133" t="str">
        <f>_xlfn.XLOOKUP(A1133,MI_Match_Analysis!$A$2:$A$8,MI_Match_Analysis!$F$2:$F$8,"Not Found")</f>
        <v>Not Found</v>
      </c>
    </row>
    <row r="1134" spans="1:20" hidden="1" x14ac:dyDescent="0.3">
      <c r="A1134">
        <v>5</v>
      </c>
      <c r="B1134" s="1">
        <v>46113</v>
      </c>
      <c r="C1134" t="s">
        <v>162</v>
      </c>
      <c r="D1134" t="s">
        <v>227</v>
      </c>
      <c r="E1134" t="s">
        <v>54</v>
      </c>
      <c r="F1134" t="s">
        <v>53</v>
      </c>
      <c r="G1134">
        <v>2</v>
      </c>
      <c r="H1134">
        <v>14.1</v>
      </c>
      <c r="I1134" t="s">
        <v>118</v>
      </c>
      <c r="J1134" t="s">
        <v>238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83</v>
      </c>
      <c r="R1134" t="s">
        <v>83</v>
      </c>
      <c r="S1134" t="s">
        <v>83</v>
      </c>
      <c r="T1134" t="str">
        <f>_xlfn.XLOOKUP(A1134,MI_Match_Analysis!$A$2:$A$8,MI_Match_Analysis!$F$2:$F$8,"Not Found")</f>
        <v>Not Found</v>
      </c>
    </row>
    <row r="1135" spans="1:20" hidden="1" x14ac:dyDescent="0.3">
      <c r="A1135">
        <v>5</v>
      </c>
      <c r="B1135" s="1">
        <v>46113</v>
      </c>
      <c r="C1135" t="s">
        <v>162</v>
      </c>
      <c r="D1135" t="s">
        <v>227</v>
      </c>
      <c r="E1135" t="s">
        <v>54</v>
      </c>
      <c r="F1135" t="s">
        <v>53</v>
      </c>
      <c r="G1135">
        <v>2</v>
      </c>
      <c r="H1135">
        <v>14.2</v>
      </c>
      <c r="I1135" t="s">
        <v>55</v>
      </c>
      <c r="J1135" t="s">
        <v>238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83</v>
      </c>
      <c r="R1135" t="s">
        <v>83</v>
      </c>
      <c r="S1135" t="s">
        <v>83</v>
      </c>
      <c r="T1135" t="str">
        <f>_xlfn.XLOOKUP(A1135,MI_Match_Analysis!$A$2:$A$8,MI_Match_Analysis!$F$2:$F$8,"Not Found")</f>
        <v>Not Found</v>
      </c>
    </row>
    <row r="1136" spans="1:20" hidden="1" x14ac:dyDescent="0.3">
      <c r="A1136">
        <v>5</v>
      </c>
      <c r="B1136" s="1">
        <v>46113</v>
      </c>
      <c r="C1136" t="s">
        <v>162</v>
      </c>
      <c r="D1136" t="s">
        <v>227</v>
      </c>
      <c r="E1136" t="s">
        <v>54</v>
      </c>
      <c r="F1136" t="s">
        <v>53</v>
      </c>
      <c r="G1136">
        <v>2</v>
      </c>
      <c r="H1136">
        <v>14.3</v>
      </c>
      <c r="I1136" t="s">
        <v>55</v>
      </c>
      <c r="J1136" t="s">
        <v>238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83</v>
      </c>
      <c r="R1136" t="s">
        <v>83</v>
      </c>
      <c r="S1136" t="s">
        <v>83</v>
      </c>
      <c r="T1136" t="str">
        <f>_xlfn.XLOOKUP(A1136,MI_Match_Analysis!$A$2:$A$8,MI_Match_Analysis!$F$2:$F$8,"Not Found")</f>
        <v>Not Found</v>
      </c>
    </row>
    <row r="1137" spans="1:20" hidden="1" x14ac:dyDescent="0.3">
      <c r="A1137">
        <v>5</v>
      </c>
      <c r="B1137" s="1">
        <v>46113</v>
      </c>
      <c r="C1137" t="s">
        <v>162</v>
      </c>
      <c r="D1137" t="s">
        <v>227</v>
      </c>
      <c r="E1137" t="s">
        <v>54</v>
      </c>
      <c r="F1137" t="s">
        <v>53</v>
      </c>
      <c r="G1137">
        <v>2</v>
      </c>
      <c r="H1137">
        <v>14.4</v>
      </c>
      <c r="I1137" t="s">
        <v>118</v>
      </c>
      <c r="J1137" t="s">
        <v>238</v>
      </c>
      <c r="K1137">
        <v>4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83</v>
      </c>
      <c r="R1137" t="s">
        <v>83</v>
      </c>
      <c r="S1137" t="s">
        <v>83</v>
      </c>
      <c r="T1137" t="str">
        <f>_xlfn.XLOOKUP(A1137,MI_Match_Analysis!$A$2:$A$8,MI_Match_Analysis!$F$2:$F$8,"Not Found")</f>
        <v>Not Found</v>
      </c>
    </row>
    <row r="1138" spans="1:20" hidden="1" x14ac:dyDescent="0.3">
      <c r="A1138">
        <v>5</v>
      </c>
      <c r="B1138" s="1">
        <v>46113</v>
      </c>
      <c r="C1138" t="s">
        <v>162</v>
      </c>
      <c r="D1138" t="s">
        <v>227</v>
      </c>
      <c r="E1138" t="s">
        <v>54</v>
      </c>
      <c r="F1138" t="s">
        <v>53</v>
      </c>
      <c r="G1138">
        <v>2</v>
      </c>
      <c r="H1138">
        <v>14.5</v>
      </c>
      <c r="I1138" t="s">
        <v>118</v>
      </c>
      <c r="J1138" t="s">
        <v>238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83</v>
      </c>
      <c r="R1138" t="s">
        <v>83</v>
      </c>
      <c r="S1138" t="s">
        <v>83</v>
      </c>
      <c r="T1138" t="str">
        <f>_xlfn.XLOOKUP(A1138,MI_Match_Analysis!$A$2:$A$8,MI_Match_Analysis!$F$2:$F$8,"Not Found")</f>
        <v>Not Found</v>
      </c>
    </row>
    <row r="1139" spans="1:20" hidden="1" x14ac:dyDescent="0.3">
      <c r="A1139">
        <v>5</v>
      </c>
      <c r="B1139" s="1">
        <v>46113</v>
      </c>
      <c r="C1139" t="s">
        <v>162</v>
      </c>
      <c r="D1139" t="s">
        <v>227</v>
      </c>
      <c r="E1139" t="s">
        <v>54</v>
      </c>
      <c r="F1139" t="s">
        <v>53</v>
      </c>
      <c r="G1139">
        <v>2</v>
      </c>
      <c r="H1139">
        <v>14.6</v>
      </c>
      <c r="I1139" t="s">
        <v>118</v>
      </c>
      <c r="J1139" t="s">
        <v>238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83</v>
      </c>
      <c r="R1139" t="s">
        <v>83</v>
      </c>
      <c r="S1139" t="s">
        <v>83</v>
      </c>
      <c r="T1139" t="str">
        <f>_xlfn.XLOOKUP(A1139,MI_Match_Analysis!$A$2:$A$8,MI_Match_Analysis!$F$2:$F$8,"Not Found")</f>
        <v>Not Found</v>
      </c>
    </row>
    <row r="1140" spans="1:20" hidden="1" x14ac:dyDescent="0.3">
      <c r="A1140">
        <v>5</v>
      </c>
      <c r="B1140" s="1">
        <v>46113</v>
      </c>
      <c r="C1140" t="s">
        <v>162</v>
      </c>
      <c r="D1140" t="s">
        <v>227</v>
      </c>
      <c r="E1140" t="s">
        <v>54</v>
      </c>
      <c r="F1140" t="s">
        <v>53</v>
      </c>
      <c r="G1140">
        <v>2</v>
      </c>
      <c r="H1140">
        <v>15.1</v>
      </c>
      <c r="I1140" t="s">
        <v>118</v>
      </c>
      <c r="J1140" t="s">
        <v>141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83</v>
      </c>
      <c r="R1140" t="s">
        <v>83</v>
      </c>
      <c r="S1140" t="s">
        <v>83</v>
      </c>
      <c r="T1140" t="str">
        <f>_xlfn.XLOOKUP(A1140,MI_Match_Analysis!$A$2:$A$8,MI_Match_Analysis!$F$2:$F$8,"Not Found")</f>
        <v>Not Found</v>
      </c>
    </row>
    <row r="1141" spans="1:20" hidden="1" x14ac:dyDescent="0.3">
      <c r="A1141">
        <v>5</v>
      </c>
      <c r="B1141" s="1">
        <v>46113</v>
      </c>
      <c r="C1141" t="s">
        <v>162</v>
      </c>
      <c r="D1141" t="s">
        <v>227</v>
      </c>
      <c r="E1141" t="s">
        <v>54</v>
      </c>
      <c r="F1141" t="s">
        <v>53</v>
      </c>
      <c r="G1141">
        <v>2</v>
      </c>
      <c r="H1141">
        <v>15.2</v>
      </c>
      <c r="I1141" t="s">
        <v>55</v>
      </c>
      <c r="J1141" t="s">
        <v>141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83</v>
      </c>
      <c r="R1141" t="s">
        <v>83</v>
      </c>
      <c r="S1141" t="s">
        <v>83</v>
      </c>
      <c r="T1141" t="str">
        <f>_xlfn.XLOOKUP(A1141,MI_Match_Analysis!$A$2:$A$8,MI_Match_Analysis!$F$2:$F$8,"Not Found")</f>
        <v>Not Found</v>
      </c>
    </row>
    <row r="1142" spans="1:20" hidden="1" x14ac:dyDescent="0.3">
      <c r="A1142">
        <v>5</v>
      </c>
      <c r="B1142" s="1">
        <v>46113</v>
      </c>
      <c r="C1142" t="s">
        <v>162</v>
      </c>
      <c r="D1142" t="s">
        <v>227</v>
      </c>
      <c r="E1142" t="s">
        <v>54</v>
      </c>
      <c r="F1142" t="s">
        <v>53</v>
      </c>
      <c r="G1142">
        <v>2</v>
      </c>
      <c r="H1142">
        <v>15.3</v>
      </c>
      <c r="I1142" t="s">
        <v>118</v>
      </c>
      <c r="J1142" t="s">
        <v>141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83</v>
      </c>
      <c r="R1142" t="s">
        <v>83</v>
      </c>
      <c r="S1142" t="s">
        <v>83</v>
      </c>
      <c r="T1142" t="str">
        <f>_xlfn.XLOOKUP(A1142,MI_Match_Analysis!$A$2:$A$8,MI_Match_Analysis!$F$2:$F$8,"Not Found")</f>
        <v>Not Found</v>
      </c>
    </row>
    <row r="1143" spans="1:20" hidden="1" x14ac:dyDescent="0.3">
      <c r="A1143">
        <v>5</v>
      </c>
      <c r="B1143" s="1">
        <v>46113</v>
      </c>
      <c r="C1143" t="s">
        <v>162</v>
      </c>
      <c r="D1143" t="s">
        <v>227</v>
      </c>
      <c r="E1143" t="s">
        <v>54</v>
      </c>
      <c r="F1143" t="s">
        <v>53</v>
      </c>
      <c r="G1143">
        <v>2</v>
      </c>
      <c r="H1143">
        <v>15.4</v>
      </c>
      <c r="I1143" t="s">
        <v>55</v>
      </c>
      <c r="J1143" t="s">
        <v>141</v>
      </c>
      <c r="K1143">
        <v>4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83</v>
      </c>
      <c r="R1143" t="s">
        <v>83</v>
      </c>
      <c r="S1143" t="s">
        <v>83</v>
      </c>
      <c r="T1143" t="str">
        <f>_xlfn.XLOOKUP(A1143,MI_Match_Analysis!$A$2:$A$8,MI_Match_Analysis!$F$2:$F$8,"Not Found")</f>
        <v>Not Found</v>
      </c>
    </row>
    <row r="1144" spans="1:20" hidden="1" x14ac:dyDescent="0.3">
      <c r="A1144">
        <v>5</v>
      </c>
      <c r="B1144" s="1">
        <v>46113</v>
      </c>
      <c r="C1144" t="s">
        <v>162</v>
      </c>
      <c r="D1144" t="s">
        <v>227</v>
      </c>
      <c r="E1144" t="s">
        <v>54</v>
      </c>
      <c r="F1144" t="s">
        <v>53</v>
      </c>
      <c r="G1144">
        <v>2</v>
      </c>
      <c r="H1144">
        <v>15.5</v>
      </c>
      <c r="I1144" t="s">
        <v>55</v>
      </c>
      <c r="J1144" t="s">
        <v>141</v>
      </c>
      <c r="K1144">
        <v>6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83</v>
      </c>
      <c r="R1144" t="s">
        <v>83</v>
      </c>
      <c r="S1144" t="s">
        <v>83</v>
      </c>
      <c r="T1144" t="str">
        <f>_xlfn.XLOOKUP(A1144,MI_Match_Analysis!$A$2:$A$8,MI_Match_Analysis!$F$2:$F$8,"Not Found")</f>
        <v>Not Found</v>
      </c>
    </row>
    <row r="1145" spans="1:20" hidden="1" x14ac:dyDescent="0.3">
      <c r="A1145">
        <v>5</v>
      </c>
      <c r="B1145" s="1">
        <v>46113</v>
      </c>
      <c r="C1145" t="s">
        <v>162</v>
      </c>
      <c r="D1145" t="s">
        <v>227</v>
      </c>
      <c r="E1145" t="s">
        <v>54</v>
      </c>
      <c r="F1145" t="s">
        <v>53</v>
      </c>
      <c r="G1145">
        <v>2</v>
      </c>
      <c r="H1145">
        <v>15.6</v>
      </c>
      <c r="I1145" t="s">
        <v>55</v>
      </c>
      <c r="J1145" t="s">
        <v>141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83</v>
      </c>
      <c r="R1145" t="s">
        <v>83</v>
      </c>
      <c r="S1145" t="s">
        <v>83</v>
      </c>
      <c r="T1145" t="str">
        <f>_xlfn.XLOOKUP(A1145,MI_Match_Analysis!$A$2:$A$8,MI_Match_Analysis!$F$2:$F$8,"Not Found")</f>
        <v>Not Found</v>
      </c>
    </row>
    <row r="1146" spans="1:20" hidden="1" x14ac:dyDescent="0.3">
      <c r="A1146">
        <v>5</v>
      </c>
      <c r="B1146" s="1">
        <v>46113</v>
      </c>
      <c r="C1146" t="s">
        <v>162</v>
      </c>
      <c r="D1146" t="s">
        <v>227</v>
      </c>
      <c r="E1146" t="s">
        <v>54</v>
      </c>
      <c r="F1146" t="s">
        <v>53</v>
      </c>
      <c r="G1146">
        <v>2</v>
      </c>
      <c r="H1146">
        <v>16.100000000000001</v>
      </c>
      <c r="I1146" t="s">
        <v>118</v>
      </c>
      <c r="J1146" t="s">
        <v>238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83</v>
      </c>
      <c r="R1146" t="s">
        <v>83</v>
      </c>
      <c r="S1146" t="s">
        <v>83</v>
      </c>
      <c r="T1146" t="str">
        <f>_xlfn.XLOOKUP(A1146,MI_Match_Analysis!$A$2:$A$8,MI_Match_Analysis!$F$2:$F$8,"Not Found")</f>
        <v>Not Found</v>
      </c>
    </row>
    <row r="1147" spans="1:20" hidden="1" x14ac:dyDescent="0.3">
      <c r="A1147">
        <v>5</v>
      </c>
      <c r="B1147" s="1">
        <v>46113</v>
      </c>
      <c r="C1147" t="s">
        <v>162</v>
      </c>
      <c r="D1147" t="s">
        <v>227</v>
      </c>
      <c r="E1147" t="s">
        <v>54</v>
      </c>
      <c r="F1147" t="s">
        <v>53</v>
      </c>
      <c r="G1147">
        <v>2</v>
      </c>
      <c r="H1147">
        <v>16.2</v>
      </c>
      <c r="I1147" t="s">
        <v>118</v>
      </c>
      <c r="J1147" t="s">
        <v>238</v>
      </c>
      <c r="K1147">
        <v>6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83</v>
      </c>
      <c r="R1147" t="s">
        <v>83</v>
      </c>
      <c r="S1147" t="s">
        <v>83</v>
      </c>
      <c r="T1147" t="str">
        <f>_xlfn.XLOOKUP(A1147,MI_Match_Analysis!$A$2:$A$8,MI_Match_Analysis!$F$2:$F$8,"Not Found")</f>
        <v>Not Found</v>
      </c>
    </row>
    <row r="1148" spans="1:20" hidden="1" x14ac:dyDescent="0.3">
      <c r="A1148">
        <v>5</v>
      </c>
      <c r="B1148" s="1">
        <v>46113</v>
      </c>
      <c r="C1148" t="s">
        <v>162</v>
      </c>
      <c r="D1148" t="s">
        <v>227</v>
      </c>
      <c r="E1148" t="s">
        <v>54</v>
      </c>
      <c r="F1148" t="s">
        <v>53</v>
      </c>
      <c r="G1148">
        <v>2</v>
      </c>
      <c r="H1148">
        <v>16.3</v>
      </c>
      <c r="I1148" t="s">
        <v>118</v>
      </c>
      <c r="J1148" t="s">
        <v>238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83</v>
      </c>
      <c r="R1148" t="s">
        <v>83</v>
      </c>
      <c r="S1148" t="s">
        <v>83</v>
      </c>
      <c r="T1148" t="str">
        <f>_xlfn.XLOOKUP(A1148,MI_Match_Analysis!$A$2:$A$8,MI_Match_Analysis!$F$2:$F$8,"Not Found")</f>
        <v>Not Found</v>
      </c>
    </row>
    <row r="1149" spans="1:20" hidden="1" x14ac:dyDescent="0.3">
      <c r="A1149">
        <v>5</v>
      </c>
      <c r="B1149" s="1">
        <v>46113</v>
      </c>
      <c r="C1149" t="s">
        <v>162</v>
      </c>
      <c r="D1149" t="s">
        <v>227</v>
      </c>
      <c r="E1149" t="s">
        <v>54</v>
      </c>
      <c r="F1149" t="s">
        <v>53</v>
      </c>
      <c r="G1149">
        <v>2</v>
      </c>
      <c r="H1149">
        <v>16.399999999999999</v>
      </c>
      <c r="I1149" t="s">
        <v>55</v>
      </c>
      <c r="J1149" t="s">
        <v>238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83</v>
      </c>
      <c r="R1149" t="s">
        <v>83</v>
      </c>
      <c r="S1149" t="s">
        <v>83</v>
      </c>
      <c r="T1149" t="str">
        <f>_xlfn.XLOOKUP(A1149,MI_Match_Analysis!$A$2:$A$8,MI_Match_Analysis!$F$2:$F$8,"Not Found")</f>
        <v>Not Found</v>
      </c>
    </row>
    <row r="1150" spans="1:20" hidden="1" x14ac:dyDescent="0.3">
      <c r="A1150">
        <v>5</v>
      </c>
      <c r="B1150" s="1">
        <v>46113</v>
      </c>
      <c r="C1150" t="s">
        <v>162</v>
      </c>
      <c r="D1150" t="s">
        <v>227</v>
      </c>
      <c r="E1150" t="s">
        <v>54</v>
      </c>
      <c r="F1150" t="s">
        <v>53</v>
      </c>
      <c r="G1150">
        <v>2</v>
      </c>
      <c r="H1150">
        <v>16.399999999999999</v>
      </c>
      <c r="I1150" t="s">
        <v>55</v>
      </c>
      <c r="J1150" t="s">
        <v>238</v>
      </c>
      <c r="K1150">
        <v>0</v>
      </c>
      <c r="L1150">
        <v>5</v>
      </c>
      <c r="M1150">
        <v>1</v>
      </c>
      <c r="N1150">
        <v>0</v>
      </c>
      <c r="O1150">
        <v>0</v>
      </c>
      <c r="P1150">
        <v>0</v>
      </c>
      <c r="Q1150" t="s">
        <v>83</v>
      </c>
      <c r="R1150" t="s">
        <v>83</v>
      </c>
      <c r="S1150" t="s">
        <v>83</v>
      </c>
      <c r="T1150" t="str">
        <f>_xlfn.XLOOKUP(A1150,MI_Match_Analysis!$A$2:$A$8,MI_Match_Analysis!$F$2:$F$8,"Not Found")</f>
        <v>Not Found</v>
      </c>
    </row>
    <row r="1151" spans="1:20" hidden="1" x14ac:dyDescent="0.3">
      <c r="A1151">
        <v>5</v>
      </c>
      <c r="B1151" s="1">
        <v>46113</v>
      </c>
      <c r="C1151" t="s">
        <v>162</v>
      </c>
      <c r="D1151" t="s">
        <v>227</v>
      </c>
      <c r="E1151" t="s">
        <v>54</v>
      </c>
      <c r="F1151" t="s">
        <v>53</v>
      </c>
      <c r="G1151">
        <v>2</v>
      </c>
      <c r="H1151">
        <v>16.5</v>
      </c>
      <c r="I1151" t="s">
        <v>55</v>
      </c>
      <c r="J1151" t="s">
        <v>238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83</v>
      </c>
      <c r="R1151" t="s">
        <v>83</v>
      </c>
      <c r="S1151" t="s">
        <v>83</v>
      </c>
      <c r="T1151" t="str">
        <f>_xlfn.XLOOKUP(A1151,MI_Match_Analysis!$A$2:$A$8,MI_Match_Analysis!$F$2:$F$8,"Not Found")</f>
        <v>Not Found</v>
      </c>
    </row>
    <row r="1152" spans="1:20" hidden="1" x14ac:dyDescent="0.3">
      <c r="A1152">
        <v>5</v>
      </c>
      <c r="B1152" s="1">
        <v>46113</v>
      </c>
      <c r="C1152" t="s">
        <v>162</v>
      </c>
      <c r="D1152" t="s">
        <v>227</v>
      </c>
      <c r="E1152" t="s">
        <v>54</v>
      </c>
      <c r="F1152" t="s">
        <v>53</v>
      </c>
      <c r="G1152">
        <v>2</v>
      </c>
      <c r="H1152">
        <v>16.600000000000001</v>
      </c>
      <c r="I1152" t="s">
        <v>118</v>
      </c>
      <c r="J1152" t="s">
        <v>238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83</v>
      </c>
      <c r="R1152" t="s">
        <v>83</v>
      </c>
      <c r="S1152" t="s">
        <v>83</v>
      </c>
      <c r="T1152" t="str">
        <f>_xlfn.XLOOKUP(A1152,MI_Match_Analysis!$A$2:$A$8,MI_Match_Analysis!$F$2:$F$8,"Not Found")</f>
        <v>Not Found</v>
      </c>
    </row>
    <row r="1153" spans="1:20" hidden="1" x14ac:dyDescent="0.3">
      <c r="A1153">
        <v>5</v>
      </c>
      <c r="B1153" s="1">
        <v>46113</v>
      </c>
      <c r="C1153" t="s">
        <v>162</v>
      </c>
      <c r="D1153" t="s">
        <v>227</v>
      </c>
      <c r="E1153" t="s">
        <v>54</v>
      </c>
      <c r="F1153" t="s">
        <v>53</v>
      </c>
      <c r="G1153">
        <v>2</v>
      </c>
      <c r="H1153">
        <v>17.100000000000001</v>
      </c>
      <c r="I1153" t="s">
        <v>55</v>
      </c>
      <c r="J1153" t="s">
        <v>234</v>
      </c>
      <c r="K1153">
        <v>6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83</v>
      </c>
      <c r="R1153" t="s">
        <v>83</v>
      </c>
      <c r="S1153" t="s">
        <v>83</v>
      </c>
      <c r="T1153" t="str">
        <f>_xlfn.XLOOKUP(A1153,MI_Match_Analysis!$A$2:$A$8,MI_Match_Analysis!$F$2:$F$8,"Not Found")</f>
        <v>Not Found</v>
      </c>
    </row>
    <row r="1154" spans="1:20" hidden="1" x14ac:dyDescent="0.3">
      <c r="A1154">
        <v>6</v>
      </c>
      <c r="B1154" s="1">
        <v>46114</v>
      </c>
      <c r="C1154" t="s">
        <v>162</v>
      </c>
      <c r="D1154" t="s">
        <v>58</v>
      </c>
      <c r="E1154" t="s">
        <v>25</v>
      </c>
      <c r="F1154" t="s">
        <v>35</v>
      </c>
      <c r="G1154">
        <v>1</v>
      </c>
      <c r="H1154">
        <v>0.1</v>
      </c>
      <c r="I1154" t="s">
        <v>164</v>
      </c>
      <c r="J1154" t="s">
        <v>189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83</v>
      </c>
      <c r="R1154" t="s">
        <v>83</v>
      </c>
      <c r="S1154" t="s">
        <v>83</v>
      </c>
      <c r="T1154" t="str">
        <f>_xlfn.XLOOKUP(A1154,MI_Match_Analysis!$A$2:$A$8,MI_Match_Analysis!$F$2:$F$8,"Not Found")</f>
        <v>Not Found</v>
      </c>
    </row>
    <row r="1155" spans="1:20" hidden="1" x14ac:dyDescent="0.3">
      <c r="A1155">
        <v>6</v>
      </c>
      <c r="B1155" s="1">
        <v>46114</v>
      </c>
      <c r="C1155" t="s">
        <v>162</v>
      </c>
      <c r="D1155" t="s">
        <v>58</v>
      </c>
      <c r="E1155" t="s">
        <v>25</v>
      </c>
      <c r="F1155" t="s">
        <v>35</v>
      </c>
      <c r="G1155">
        <v>1</v>
      </c>
      <c r="H1155">
        <v>0.2</v>
      </c>
      <c r="I1155" t="s">
        <v>164</v>
      </c>
      <c r="J1155" t="s">
        <v>189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83</v>
      </c>
      <c r="R1155" t="s">
        <v>83</v>
      </c>
      <c r="S1155" t="s">
        <v>83</v>
      </c>
      <c r="T1155" t="str">
        <f>_xlfn.XLOOKUP(A1155,MI_Match_Analysis!$A$2:$A$8,MI_Match_Analysis!$F$2:$F$8,"Not Found")</f>
        <v>Not Found</v>
      </c>
    </row>
    <row r="1156" spans="1:20" hidden="1" x14ac:dyDescent="0.3">
      <c r="A1156">
        <v>6</v>
      </c>
      <c r="B1156" s="1">
        <v>46114</v>
      </c>
      <c r="C1156" t="s">
        <v>162</v>
      </c>
      <c r="D1156" t="s">
        <v>58</v>
      </c>
      <c r="E1156" t="s">
        <v>25</v>
      </c>
      <c r="F1156" t="s">
        <v>35</v>
      </c>
      <c r="G1156">
        <v>1</v>
      </c>
      <c r="H1156">
        <v>0.3</v>
      </c>
      <c r="I1156" t="s">
        <v>164</v>
      </c>
      <c r="J1156" t="s">
        <v>189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83</v>
      </c>
      <c r="R1156" t="s">
        <v>83</v>
      </c>
      <c r="S1156" t="s">
        <v>83</v>
      </c>
      <c r="T1156" t="str">
        <f>_xlfn.XLOOKUP(A1156,MI_Match_Analysis!$A$2:$A$8,MI_Match_Analysis!$F$2:$F$8,"Not Found")</f>
        <v>Not Found</v>
      </c>
    </row>
    <row r="1157" spans="1:20" hidden="1" x14ac:dyDescent="0.3">
      <c r="A1157">
        <v>6</v>
      </c>
      <c r="B1157" s="1">
        <v>46114</v>
      </c>
      <c r="C1157" t="s">
        <v>162</v>
      </c>
      <c r="D1157" t="s">
        <v>58</v>
      </c>
      <c r="E1157" t="s">
        <v>25</v>
      </c>
      <c r="F1157" t="s">
        <v>35</v>
      </c>
      <c r="G1157">
        <v>1</v>
      </c>
      <c r="H1157">
        <v>0.4</v>
      </c>
      <c r="I1157" t="s">
        <v>164</v>
      </c>
      <c r="J1157" t="s">
        <v>189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83</v>
      </c>
      <c r="R1157" t="s">
        <v>83</v>
      </c>
      <c r="S1157" t="s">
        <v>83</v>
      </c>
      <c r="T1157" t="str">
        <f>_xlfn.XLOOKUP(A1157,MI_Match_Analysis!$A$2:$A$8,MI_Match_Analysis!$F$2:$F$8,"Not Found")</f>
        <v>Not Found</v>
      </c>
    </row>
    <row r="1158" spans="1:20" hidden="1" x14ac:dyDescent="0.3">
      <c r="A1158">
        <v>6</v>
      </c>
      <c r="B1158" s="1">
        <v>46114</v>
      </c>
      <c r="C1158" t="s">
        <v>162</v>
      </c>
      <c r="D1158" t="s">
        <v>58</v>
      </c>
      <c r="E1158" t="s">
        <v>25</v>
      </c>
      <c r="F1158" t="s">
        <v>35</v>
      </c>
      <c r="G1158">
        <v>1</v>
      </c>
      <c r="H1158">
        <v>0.5</v>
      </c>
      <c r="I1158" t="s">
        <v>95</v>
      </c>
      <c r="J1158" t="s">
        <v>189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83</v>
      </c>
      <c r="R1158" t="s">
        <v>83</v>
      </c>
      <c r="S1158" t="s">
        <v>83</v>
      </c>
      <c r="T1158" t="str">
        <f>_xlfn.XLOOKUP(A1158,MI_Match_Analysis!$A$2:$A$8,MI_Match_Analysis!$F$2:$F$8,"Not Found")</f>
        <v>Not Found</v>
      </c>
    </row>
    <row r="1159" spans="1:20" hidden="1" x14ac:dyDescent="0.3">
      <c r="A1159">
        <v>6</v>
      </c>
      <c r="B1159" s="1">
        <v>46114</v>
      </c>
      <c r="C1159" t="s">
        <v>162</v>
      </c>
      <c r="D1159" t="s">
        <v>58</v>
      </c>
      <c r="E1159" t="s">
        <v>25</v>
      </c>
      <c r="F1159" t="s">
        <v>35</v>
      </c>
      <c r="G1159">
        <v>1</v>
      </c>
      <c r="H1159">
        <v>0.6</v>
      </c>
      <c r="I1159" t="s">
        <v>164</v>
      </c>
      <c r="J1159" t="s">
        <v>189</v>
      </c>
      <c r="K1159">
        <v>4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83</v>
      </c>
      <c r="R1159" t="s">
        <v>83</v>
      </c>
      <c r="S1159" t="s">
        <v>83</v>
      </c>
      <c r="T1159" t="str">
        <f>_xlfn.XLOOKUP(A1159,MI_Match_Analysis!$A$2:$A$8,MI_Match_Analysis!$F$2:$F$8,"Not Found")</f>
        <v>Not Found</v>
      </c>
    </row>
    <row r="1160" spans="1:20" hidden="1" x14ac:dyDescent="0.3">
      <c r="A1160">
        <v>6</v>
      </c>
      <c r="B1160" s="1">
        <v>46114</v>
      </c>
      <c r="C1160" t="s">
        <v>162</v>
      </c>
      <c r="D1160" t="s">
        <v>58</v>
      </c>
      <c r="E1160" t="s">
        <v>25</v>
      </c>
      <c r="F1160" t="s">
        <v>35</v>
      </c>
      <c r="G1160">
        <v>1</v>
      </c>
      <c r="H1160">
        <v>1.1000000000000001</v>
      </c>
      <c r="I1160" t="s">
        <v>95</v>
      </c>
      <c r="J1160" t="s">
        <v>61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83</v>
      </c>
      <c r="R1160" t="s">
        <v>83</v>
      </c>
      <c r="S1160" t="s">
        <v>83</v>
      </c>
      <c r="T1160" t="str">
        <f>_xlfn.XLOOKUP(A1160,MI_Match_Analysis!$A$2:$A$8,MI_Match_Analysis!$F$2:$F$8,"Not Found")</f>
        <v>Not Found</v>
      </c>
    </row>
    <row r="1161" spans="1:20" hidden="1" x14ac:dyDescent="0.3">
      <c r="A1161">
        <v>6</v>
      </c>
      <c r="B1161" s="1">
        <v>46114</v>
      </c>
      <c r="C1161" t="s">
        <v>162</v>
      </c>
      <c r="D1161" t="s">
        <v>58</v>
      </c>
      <c r="E1161" t="s">
        <v>25</v>
      </c>
      <c r="F1161" t="s">
        <v>35</v>
      </c>
      <c r="G1161">
        <v>1</v>
      </c>
      <c r="H1161">
        <v>1.2</v>
      </c>
      <c r="I1161" t="s">
        <v>164</v>
      </c>
      <c r="J1161" t="s">
        <v>61</v>
      </c>
      <c r="K1161">
        <v>4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83</v>
      </c>
      <c r="R1161" t="s">
        <v>83</v>
      </c>
      <c r="S1161" t="s">
        <v>83</v>
      </c>
      <c r="T1161" t="str">
        <f>_xlfn.XLOOKUP(A1161,MI_Match_Analysis!$A$2:$A$8,MI_Match_Analysis!$F$2:$F$8,"Not Found")</f>
        <v>Not Found</v>
      </c>
    </row>
    <row r="1162" spans="1:20" hidden="1" x14ac:dyDescent="0.3">
      <c r="A1162">
        <v>6</v>
      </c>
      <c r="B1162" s="1">
        <v>46114</v>
      </c>
      <c r="C1162" t="s">
        <v>162</v>
      </c>
      <c r="D1162" t="s">
        <v>58</v>
      </c>
      <c r="E1162" t="s">
        <v>25</v>
      </c>
      <c r="F1162" t="s">
        <v>35</v>
      </c>
      <c r="G1162">
        <v>1</v>
      </c>
      <c r="H1162">
        <v>1.3</v>
      </c>
      <c r="I1162" t="s">
        <v>164</v>
      </c>
      <c r="J1162" t="s">
        <v>61</v>
      </c>
      <c r="K1162">
        <v>4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83</v>
      </c>
      <c r="R1162" t="s">
        <v>83</v>
      </c>
      <c r="S1162" t="s">
        <v>83</v>
      </c>
      <c r="T1162" t="str">
        <f>_xlfn.XLOOKUP(A1162,MI_Match_Analysis!$A$2:$A$8,MI_Match_Analysis!$F$2:$F$8,"Not Found")</f>
        <v>Not Found</v>
      </c>
    </row>
    <row r="1163" spans="1:20" hidden="1" x14ac:dyDescent="0.3">
      <c r="A1163">
        <v>6</v>
      </c>
      <c r="B1163" s="1">
        <v>46114</v>
      </c>
      <c r="C1163" t="s">
        <v>162</v>
      </c>
      <c r="D1163" t="s">
        <v>58</v>
      </c>
      <c r="E1163" t="s">
        <v>25</v>
      </c>
      <c r="F1163" t="s">
        <v>35</v>
      </c>
      <c r="G1163">
        <v>1</v>
      </c>
      <c r="H1163">
        <v>1.4</v>
      </c>
      <c r="I1163" t="s">
        <v>164</v>
      </c>
      <c r="J1163" t="s">
        <v>61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83</v>
      </c>
      <c r="R1163" t="s">
        <v>83</v>
      </c>
      <c r="S1163" t="s">
        <v>83</v>
      </c>
      <c r="T1163" t="str">
        <f>_xlfn.XLOOKUP(A1163,MI_Match_Analysis!$A$2:$A$8,MI_Match_Analysis!$F$2:$F$8,"Not Found")</f>
        <v>Not Found</v>
      </c>
    </row>
    <row r="1164" spans="1:20" hidden="1" x14ac:dyDescent="0.3">
      <c r="A1164">
        <v>6</v>
      </c>
      <c r="B1164" s="1">
        <v>46114</v>
      </c>
      <c r="C1164" t="s">
        <v>162</v>
      </c>
      <c r="D1164" t="s">
        <v>58</v>
      </c>
      <c r="E1164" t="s">
        <v>25</v>
      </c>
      <c r="F1164" t="s">
        <v>35</v>
      </c>
      <c r="G1164">
        <v>1</v>
      </c>
      <c r="H1164">
        <v>1.5</v>
      </c>
      <c r="I1164" t="s">
        <v>95</v>
      </c>
      <c r="J1164" t="s">
        <v>61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83</v>
      </c>
      <c r="R1164" t="s">
        <v>83</v>
      </c>
      <c r="S1164" t="s">
        <v>83</v>
      </c>
      <c r="T1164" t="str">
        <f>_xlfn.XLOOKUP(A1164,MI_Match_Analysis!$A$2:$A$8,MI_Match_Analysis!$F$2:$F$8,"Not Found")</f>
        <v>Not Found</v>
      </c>
    </row>
    <row r="1165" spans="1:20" hidden="1" x14ac:dyDescent="0.3">
      <c r="A1165">
        <v>6</v>
      </c>
      <c r="B1165" s="1">
        <v>46114</v>
      </c>
      <c r="C1165" t="s">
        <v>162</v>
      </c>
      <c r="D1165" t="s">
        <v>58</v>
      </c>
      <c r="E1165" t="s">
        <v>25</v>
      </c>
      <c r="F1165" t="s">
        <v>35</v>
      </c>
      <c r="G1165">
        <v>1</v>
      </c>
      <c r="H1165">
        <v>1.6</v>
      </c>
      <c r="I1165" t="s">
        <v>95</v>
      </c>
      <c r="J1165" t="s">
        <v>61</v>
      </c>
      <c r="K1165">
        <v>6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83</v>
      </c>
      <c r="R1165" t="s">
        <v>83</v>
      </c>
      <c r="S1165" t="s">
        <v>83</v>
      </c>
      <c r="T1165" t="str">
        <f>_xlfn.XLOOKUP(A1165,MI_Match_Analysis!$A$2:$A$8,MI_Match_Analysis!$F$2:$F$8,"Not Found")</f>
        <v>Not Found</v>
      </c>
    </row>
    <row r="1166" spans="1:20" hidden="1" x14ac:dyDescent="0.3">
      <c r="A1166">
        <v>6</v>
      </c>
      <c r="B1166" s="1">
        <v>46114</v>
      </c>
      <c r="C1166" t="s">
        <v>162</v>
      </c>
      <c r="D1166" t="s">
        <v>58</v>
      </c>
      <c r="E1166" t="s">
        <v>25</v>
      </c>
      <c r="F1166" t="s">
        <v>35</v>
      </c>
      <c r="G1166">
        <v>1</v>
      </c>
      <c r="H1166">
        <v>2.1</v>
      </c>
      <c r="I1166" t="s">
        <v>164</v>
      </c>
      <c r="J1166" t="s">
        <v>189</v>
      </c>
      <c r="K1166">
        <v>4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83</v>
      </c>
      <c r="R1166" t="s">
        <v>83</v>
      </c>
      <c r="S1166" t="s">
        <v>83</v>
      </c>
      <c r="T1166" t="str">
        <f>_xlfn.XLOOKUP(A1166,MI_Match_Analysis!$A$2:$A$8,MI_Match_Analysis!$F$2:$F$8,"Not Found")</f>
        <v>Not Found</v>
      </c>
    </row>
    <row r="1167" spans="1:20" hidden="1" x14ac:dyDescent="0.3">
      <c r="A1167">
        <v>6</v>
      </c>
      <c r="B1167" s="1">
        <v>46114</v>
      </c>
      <c r="C1167" t="s">
        <v>162</v>
      </c>
      <c r="D1167" t="s">
        <v>58</v>
      </c>
      <c r="E1167" t="s">
        <v>25</v>
      </c>
      <c r="F1167" t="s">
        <v>35</v>
      </c>
      <c r="G1167">
        <v>1</v>
      </c>
      <c r="H1167">
        <v>2.2000000000000002</v>
      </c>
      <c r="I1167" t="s">
        <v>164</v>
      </c>
      <c r="J1167" t="s">
        <v>189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83</v>
      </c>
      <c r="R1167" t="s">
        <v>83</v>
      </c>
      <c r="S1167" t="s">
        <v>83</v>
      </c>
      <c r="T1167" t="str">
        <f>_xlfn.XLOOKUP(A1167,MI_Match_Analysis!$A$2:$A$8,MI_Match_Analysis!$F$2:$F$8,"Not Found")</f>
        <v>Not Found</v>
      </c>
    </row>
    <row r="1168" spans="1:20" hidden="1" x14ac:dyDescent="0.3">
      <c r="A1168">
        <v>6</v>
      </c>
      <c r="B1168" s="1">
        <v>46114</v>
      </c>
      <c r="C1168" t="s">
        <v>162</v>
      </c>
      <c r="D1168" t="s">
        <v>58</v>
      </c>
      <c r="E1168" t="s">
        <v>25</v>
      </c>
      <c r="F1168" t="s">
        <v>35</v>
      </c>
      <c r="G1168">
        <v>1</v>
      </c>
      <c r="H1168">
        <v>2.2999999999999998</v>
      </c>
      <c r="I1168" t="s">
        <v>164</v>
      </c>
      <c r="J1168" t="s">
        <v>189</v>
      </c>
      <c r="K1168">
        <v>6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83</v>
      </c>
      <c r="R1168" t="s">
        <v>83</v>
      </c>
      <c r="S1168" t="s">
        <v>83</v>
      </c>
      <c r="T1168" t="str">
        <f>_xlfn.XLOOKUP(A1168,MI_Match_Analysis!$A$2:$A$8,MI_Match_Analysis!$F$2:$F$8,"Not Found")</f>
        <v>Not Found</v>
      </c>
    </row>
    <row r="1169" spans="1:20" hidden="1" x14ac:dyDescent="0.3">
      <c r="A1169">
        <v>6</v>
      </c>
      <c r="B1169" s="1">
        <v>46114</v>
      </c>
      <c r="C1169" t="s">
        <v>162</v>
      </c>
      <c r="D1169" t="s">
        <v>58</v>
      </c>
      <c r="E1169" t="s">
        <v>25</v>
      </c>
      <c r="F1169" t="s">
        <v>35</v>
      </c>
      <c r="G1169">
        <v>1</v>
      </c>
      <c r="H1169">
        <v>2.4</v>
      </c>
      <c r="I1169" t="s">
        <v>164</v>
      </c>
      <c r="J1169" t="s">
        <v>189</v>
      </c>
      <c r="K1169">
        <v>6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83</v>
      </c>
      <c r="R1169" t="s">
        <v>83</v>
      </c>
      <c r="S1169" t="s">
        <v>83</v>
      </c>
      <c r="T1169" t="str">
        <f>_xlfn.XLOOKUP(A1169,MI_Match_Analysis!$A$2:$A$8,MI_Match_Analysis!$F$2:$F$8,"Not Found")</f>
        <v>Not Found</v>
      </c>
    </row>
    <row r="1170" spans="1:20" hidden="1" x14ac:dyDescent="0.3">
      <c r="A1170">
        <v>6</v>
      </c>
      <c r="B1170" s="1">
        <v>46114</v>
      </c>
      <c r="C1170" t="s">
        <v>162</v>
      </c>
      <c r="D1170" t="s">
        <v>58</v>
      </c>
      <c r="E1170" t="s">
        <v>25</v>
      </c>
      <c r="F1170" t="s">
        <v>35</v>
      </c>
      <c r="G1170">
        <v>1</v>
      </c>
      <c r="H1170">
        <v>2.5</v>
      </c>
      <c r="I1170" t="s">
        <v>164</v>
      </c>
      <c r="J1170" t="s">
        <v>189</v>
      </c>
      <c r="K1170">
        <v>4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83</v>
      </c>
      <c r="R1170" t="s">
        <v>83</v>
      </c>
      <c r="S1170" t="s">
        <v>83</v>
      </c>
      <c r="T1170" t="str">
        <f>_xlfn.XLOOKUP(A1170,MI_Match_Analysis!$A$2:$A$8,MI_Match_Analysis!$F$2:$F$8,"Not Found")</f>
        <v>Not Found</v>
      </c>
    </row>
    <row r="1171" spans="1:20" hidden="1" x14ac:dyDescent="0.3">
      <c r="A1171">
        <v>6</v>
      </c>
      <c r="B1171" s="1">
        <v>46114</v>
      </c>
      <c r="C1171" t="s">
        <v>162</v>
      </c>
      <c r="D1171" t="s">
        <v>58</v>
      </c>
      <c r="E1171" t="s">
        <v>25</v>
      </c>
      <c r="F1171" t="s">
        <v>35</v>
      </c>
      <c r="G1171">
        <v>1</v>
      </c>
      <c r="H1171">
        <v>2.6</v>
      </c>
      <c r="I1171" t="s">
        <v>164</v>
      </c>
      <c r="J1171" t="s">
        <v>189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83</v>
      </c>
      <c r="R1171" t="s">
        <v>83</v>
      </c>
      <c r="S1171" t="s">
        <v>83</v>
      </c>
      <c r="T1171" t="str">
        <f>_xlfn.XLOOKUP(A1171,MI_Match_Analysis!$A$2:$A$8,MI_Match_Analysis!$F$2:$F$8,"Not Found")</f>
        <v>Not Found</v>
      </c>
    </row>
    <row r="1172" spans="1:20" hidden="1" x14ac:dyDescent="0.3">
      <c r="A1172">
        <v>6</v>
      </c>
      <c r="B1172" s="1">
        <v>46114</v>
      </c>
      <c r="C1172" t="s">
        <v>162</v>
      </c>
      <c r="D1172" t="s">
        <v>58</v>
      </c>
      <c r="E1172" t="s">
        <v>25</v>
      </c>
      <c r="F1172" t="s">
        <v>35</v>
      </c>
      <c r="G1172">
        <v>1</v>
      </c>
      <c r="H1172">
        <v>2.6</v>
      </c>
      <c r="I1172" t="s">
        <v>164</v>
      </c>
      <c r="J1172" t="s">
        <v>189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0</v>
      </c>
      <c r="Q1172" t="s">
        <v>83</v>
      </c>
      <c r="R1172" t="s">
        <v>83</v>
      </c>
      <c r="S1172" t="s">
        <v>83</v>
      </c>
      <c r="T1172" t="str">
        <f>_xlfn.XLOOKUP(A1172,MI_Match_Analysis!$A$2:$A$8,MI_Match_Analysis!$F$2:$F$8,"Not Found")</f>
        <v>Not Found</v>
      </c>
    </row>
    <row r="1173" spans="1:20" hidden="1" x14ac:dyDescent="0.3">
      <c r="A1173">
        <v>6</v>
      </c>
      <c r="B1173" s="1">
        <v>46114</v>
      </c>
      <c r="C1173" t="s">
        <v>162</v>
      </c>
      <c r="D1173" t="s">
        <v>58</v>
      </c>
      <c r="E1173" t="s">
        <v>25</v>
      </c>
      <c r="F1173" t="s">
        <v>35</v>
      </c>
      <c r="G1173">
        <v>1</v>
      </c>
      <c r="H1173">
        <v>3.1</v>
      </c>
      <c r="I1173" t="s">
        <v>95</v>
      </c>
      <c r="J1173" t="s">
        <v>193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83</v>
      </c>
      <c r="R1173" t="s">
        <v>83</v>
      </c>
      <c r="S1173" t="s">
        <v>83</v>
      </c>
      <c r="T1173" t="str">
        <f>_xlfn.XLOOKUP(A1173,MI_Match_Analysis!$A$2:$A$8,MI_Match_Analysis!$F$2:$F$8,"Not Found")</f>
        <v>Not Found</v>
      </c>
    </row>
    <row r="1174" spans="1:20" hidden="1" x14ac:dyDescent="0.3">
      <c r="A1174">
        <v>6</v>
      </c>
      <c r="B1174" s="1">
        <v>46114</v>
      </c>
      <c r="C1174" t="s">
        <v>162</v>
      </c>
      <c r="D1174" t="s">
        <v>58</v>
      </c>
      <c r="E1174" t="s">
        <v>25</v>
      </c>
      <c r="F1174" t="s">
        <v>35</v>
      </c>
      <c r="G1174">
        <v>1</v>
      </c>
      <c r="H1174">
        <v>3.2</v>
      </c>
      <c r="I1174" t="s">
        <v>95</v>
      </c>
      <c r="J1174" t="s">
        <v>193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83</v>
      </c>
      <c r="R1174" t="s">
        <v>83</v>
      </c>
      <c r="S1174" t="s">
        <v>83</v>
      </c>
      <c r="T1174" t="str">
        <f>_xlfn.XLOOKUP(A1174,MI_Match_Analysis!$A$2:$A$8,MI_Match_Analysis!$F$2:$F$8,"Not Found")</f>
        <v>Not Found</v>
      </c>
    </row>
    <row r="1175" spans="1:20" hidden="1" x14ac:dyDescent="0.3">
      <c r="A1175">
        <v>6</v>
      </c>
      <c r="B1175" s="1">
        <v>46114</v>
      </c>
      <c r="C1175" t="s">
        <v>162</v>
      </c>
      <c r="D1175" t="s">
        <v>58</v>
      </c>
      <c r="E1175" t="s">
        <v>25</v>
      </c>
      <c r="F1175" t="s">
        <v>35</v>
      </c>
      <c r="G1175">
        <v>1</v>
      </c>
      <c r="H1175">
        <v>3.3</v>
      </c>
      <c r="I1175" t="s">
        <v>95</v>
      </c>
      <c r="J1175" t="s">
        <v>193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83</v>
      </c>
      <c r="R1175" t="s">
        <v>83</v>
      </c>
      <c r="S1175" t="s">
        <v>83</v>
      </c>
      <c r="T1175" t="str">
        <f>_xlfn.XLOOKUP(A1175,MI_Match_Analysis!$A$2:$A$8,MI_Match_Analysis!$F$2:$F$8,"Not Found")</f>
        <v>Not Found</v>
      </c>
    </row>
    <row r="1176" spans="1:20" hidden="1" x14ac:dyDescent="0.3">
      <c r="A1176">
        <v>6</v>
      </c>
      <c r="B1176" s="1">
        <v>46114</v>
      </c>
      <c r="C1176" t="s">
        <v>162</v>
      </c>
      <c r="D1176" t="s">
        <v>58</v>
      </c>
      <c r="E1176" t="s">
        <v>25</v>
      </c>
      <c r="F1176" t="s">
        <v>35</v>
      </c>
      <c r="G1176">
        <v>1</v>
      </c>
      <c r="H1176">
        <v>3.4</v>
      </c>
      <c r="I1176" t="s">
        <v>164</v>
      </c>
      <c r="J1176" t="s">
        <v>193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83</v>
      </c>
      <c r="R1176" t="s">
        <v>83</v>
      </c>
      <c r="S1176" t="s">
        <v>83</v>
      </c>
      <c r="T1176" t="str">
        <f>_xlfn.XLOOKUP(A1176,MI_Match_Analysis!$A$2:$A$8,MI_Match_Analysis!$F$2:$F$8,"Not Found")</f>
        <v>Not Found</v>
      </c>
    </row>
    <row r="1177" spans="1:20" hidden="1" x14ac:dyDescent="0.3">
      <c r="A1177">
        <v>6</v>
      </c>
      <c r="B1177" s="1">
        <v>46114</v>
      </c>
      <c r="C1177" t="s">
        <v>162</v>
      </c>
      <c r="D1177" t="s">
        <v>58</v>
      </c>
      <c r="E1177" t="s">
        <v>25</v>
      </c>
      <c r="F1177" t="s">
        <v>35</v>
      </c>
      <c r="G1177">
        <v>1</v>
      </c>
      <c r="H1177">
        <v>3.5</v>
      </c>
      <c r="I1177" t="s">
        <v>164</v>
      </c>
      <c r="J1177" t="s">
        <v>193</v>
      </c>
      <c r="K1177">
        <v>2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83</v>
      </c>
      <c r="R1177" t="s">
        <v>83</v>
      </c>
      <c r="S1177" t="s">
        <v>83</v>
      </c>
      <c r="T1177" t="str">
        <f>_xlfn.XLOOKUP(A1177,MI_Match_Analysis!$A$2:$A$8,MI_Match_Analysis!$F$2:$F$8,"Not Found")</f>
        <v>Not Found</v>
      </c>
    </row>
    <row r="1178" spans="1:20" hidden="1" x14ac:dyDescent="0.3">
      <c r="A1178">
        <v>6</v>
      </c>
      <c r="B1178" s="1">
        <v>46114</v>
      </c>
      <c r="C1178" t="s">
        <v>162</v>
      </c>
      <c r="D1178" t="s">
        <v>58</v>
      </c>
      <c r="E1178" t="s">
        <v>25</v>
      </c>
      <c r="F1178" t="s">
        <v>35</v>
      </c>
      <c r="G1178">
        <v>1</v>
      </c>
      <c r="H1178">
        <v>3.6</v>
      </c>
      <c r="I1178" t="s">
        <v>164</v>
      </c>
      <c r="J1178" t="s">
        <v>193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83</v>
      </c>
      <c r="R1178" t="s">
        <v>83</v>
      </c>
      <c r="S1178" t="s">
        <v>83</v>
      </c>
      <c r="T1178" t="str">
        <f>_xlfn.XLOOKUP(A1178,MI_Match_Analysis!$A$2:$A$8,MI_Match_Analysis!$F$2:$F$8,"Not Found")</f>
        <v>Not Found</v>
      </c>
    </row>
    <row r="1179" spans="1:20" hidden="1" x14ac:dyDescent="0.3">
      <c r="A1179">
        <v>6</v>
      </c>
      <c r="B1179" s="1">
        <v>46114</v>
      </c>
      <c r="C1179" t="s">
        <v>162</v>
      </c>
      <c r="D1179" t="s">
        <v>58</v>
      </c>
      <c r="E1179" t="s">
        <v>25</v>
      </c>
      <c r="F1179" t="s">
        <v>35</v>
      </c>
      <c r="G1179">
        <v>1</v>
      </c>
      <c r="H1179">
        <v>4.0999999999999996</v>
      </c>
      <c r="I1179" t="s">
        <v>95</v>
      </c>
      <c r="J1179" t="s">
        <v>191</v>
      </c>
      <c r="K1179">
        <v>6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83</v>
      </c>
      <c r="R1179" t="s">
        <v>83</v>
      </c>
      <c r="S1179" t="s">
        <v>83</v>
      </c>
      <c r="T1179" t="str">
        <f>_xlfn.XLOOKUP(A1179,MI_Match_Analysis!$A$2:$A$8,MI_Match_Analysis!$F$2:$F$8,"Not Found")</f>
        <v>Not Found</v>
      </c>
    </row>
    <row r="1180" spans="1:20" hidden="1" x14ac:dyDescent="0.3">
      <c r="A1180">
        <v>6</v>
      </c>
      <c r="B1180" s="1">
        <v>46114</v>
      </c>
      <c r="C1180" t="s">
        <v>162</v>
      </c>
      <c r="D1180" t="s">
        <v>58</v>
      </c>
      <c r="E1180" t="s">
        <v>25</v>
      </c>
      <c r="F1180" t="s">
        <v>35</v>
      </c>
      <c r="G1180">
        <v>1</v>
      </c>
      <c r="H1180">
        <v>4.2</v>
      </c>
      <c r="I1180" t="s">
        <v>95</v>
      </c>
      <c r="J1180" t="s">
        <v>191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83</v>
      </c>
      <c r="R1180" t="s">
        <v>83</v>
      </c>
      <c r="S1180" t="s">
        <v>83</v>
      </c>
      <c r="T1180" t="str">
        <f>_xlfn.XLOOKUP(A1180,MI_Match_Analysis!$A$2:$A$8,MI_Match_Analysis!$F$2:$F$8,"Not Found")</f>
        <v>Not Found</v>
      </c>
    </row>
    <row r="1181" spans="1:20" hidden="1" x14ac:dyDescent="0.3">
      <c r="A1181">
        <v>6</v>
      </c>
      <c r="B1181" s="1">
        <v>46114</v>
      </c>
      <c r="C1181" t="s">
        <v>162</v>
      </c>
      <c r="D1181" t="s">
        <v>58</v>
      </c>
      <c r="E1181" t="s">
        <v>25</v>
      </c>
      <c r="F1181" t="s">
        <v>35</v>
      </c>
      <c r="G1181">
        <v>1</v>
      </c>
      <c r="H1181">
        <v>4.3</v>
      </c>
      <c r="I1181" t="s">
        <v>95</v>
      </c>
      <c r="J1181" t="s">
        <v>191</v>
      </c>
      <c r="K1181">
        <v>6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83</v>
      </c>
      <c r="R1181" t="s">
        <v>83</v>
      </c>
      <c r="S1181" t="s">
        <v>83</v>
      </c>
      <c r="T1181" t="str">
        <f>_xlfn.XLOOKUP(A1181,MI_Match_Analysis!$A$2:$A$8,MI_Match_Analysis!$F$2:$F$8,"Not Found")</f>
        <v>Not Found</v>
      </c>
    </row>
    <row r="1182" spans="1:20" hidden="1" x14ac:dyDescent="0.3">
      <c r="A1182">
        <v>6</v>
      </c>
      <c r="B1182" s="1">
        <v>46114</v>
      </c>
      <c r="C1182" t="s">
        <v>162</v>
      </c>
      <c r="D1182" t="s">
        <v>58</v>
      </c>
      <c r="E1182" t="s">
        <v>25</v>
      </c>
      <c r="F1182" t="s">
        <v>35</v>
      </c>
      <c r="G1182">
        <v>1</v>
      </c>
      <c r="H1182">
        <v>4.4000000000000004</v>
      </c>
      <c r="I1182" t="s">
        <v>95</v>
      </c>
      <c r="J1182" t="s">
        <v>191</v>
      </c>
      <c r="K1182">
        <v>4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83</v>
      </c>
      <c r="R1182" t="s">
        <v>83</v>
      </c>
      <c r="S1182" t="s">
        <v>83</v>
      </c>
      <c r="T1182" t="str">
        <f>_xlfn.XLOOKUP(A1182,MI_Match_Analysis!$A$2:$A$8,MI_Match_Analysis!$F$2:$F$8,"Not Found")</f>
        <v>Not Found</v>
      </c>
    </row>
    <row r="1183" spans="1:20" hidden="1" x14ac:dyDescent="0.3">
      <c r="A1183">
        <v>6</v>
      </c>
      <c r="B1183" s="1">
        <v>46114</v>
      </c>
      <c r="C1183" t="s">
        <v>162</v>
      </c>
      <c r="D1183" t="s">
        <v>58</v>
      </c>
      <c r="E1183" t="s">
        <v>25</v>
      </c>
      <c r="F1183" t="s">
        <v>35</v>
      </c>
      <c r="G1183">
        <v>1</v>
      </c>
      <c r="H1183">
        <v>4.5</v>
      </c>
      <c r="I1183" t="s">
        <v>95</v>
      </c>
      <c r="J1183" t="s">
        <v>191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0</v>
      </c>
      <c r="Q1183" t="s">
        <v>83</v>
      </c>
      <c r="R1183" t="s">
        <v>83</v>
      </c>
      <c r="S1183" t="s">
        <v>83</v>
      </c>
      <c r="T1183" t="str">
        <f>_xlfn.XLOOKUP(A1183,MI_Match_Analysis!$A$2:$A$8,MI_Match_Analysis!$F$2:$F$8,"Not Found")</f>
        <v>Not Found</v>
      </c>
    </row>
    <row r="1184" spans="1:20" hidden="1" x14ac:dyDescent="0.3">
      <c r="A1184">
        <v>6</v>
      </c>
      <c r="B1184" s="1">
        <v>46114</v>
      </c>
      <c r="C1184" t="s">
        <v>162</v>
      </c>
      <c r="D1184" t="s">
        <v>58</v>
      </c>
      <c r="E1184" t="s">
        <v>25</v>
      </c>
      <c r="F1184" t="s">
        <v>35</v>
      </c>
      <c r="G1184">
        <v>1</v>
      </c>
      <c r="H1184">
        <v>4.5</v>
      </c>
      <c r="I1184" t="s">
        <v>95</v>
      </c>
      <c r="J1184" t="s">
        <v>191</v>
      </c>
      <c r="K1184">
        <v>4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83</v>
      </c>
      <c r="R1184" t="s">
        <v>83</v>
      </c>
      <c r="S1184" t="s">
        <v>83</v>
      </c>
      <c r="T1184" t="str">
        <f>_xlfn.XLOOKUP(A1184,MI_Match_Analysis!$A$2:$A$8,MI_Match_Analysis!$F$2:$F$8,"Not Found")</f>
        <v>Not Found</v>
      </c>
    </row>
    <row r="1185" spans="1:20" hidden="1" x14ac:dyDescent="0.3">
      <c r="A1185">
        <v>6</v>
      </c>
      <c r="B1185" s="1">
        <v>46114</v>
      </c>
      <c r="C1185" t="s">
        <v>162</v>
      </c>
      <c r="D1185" t="s">
        <v>58</v>
      </c>
      <c r="E1185" t="s">
        <v>25</v>
      </c>
      <c r="F1185" t="s">
        <v>35</v>
      </c>
      <c r="G1185">
        <v>1</v>
      </c>
      <c r="H1185">
        <v>4.5999999999999996</v>
      </c>
      <c r="I1185" t="s">
        <v>95</v>
      </c>
      <c r="J1185" t="s">
        <v>191</v>
      </c>
      <c r="K1185">
        <v>4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83</v>
      </c>
      <c r="R1185" t="s">
        <v>83</v>
      </c>
      <c r="S1185" t="s">
        <v>83</v>
      </c>
      <c r="T1185" t="str">
        <f>_xlfn.XLOOKUP(A1185,MI_Match_Analysis!$A$2:$A$8,MI_Match_Analysis!$F$2:$F$8,"Not Found")</f>
        <v>Not Found</v>
      </c>
    </row>
    <row r="1186" spans="1:20" hidden="1" x14ac:dyDescent="0.3">
      <c r="A1186">
        <v>6</v>
      </c>
      <c r="B1186" s="1">
        <v>46114</v>
      </c>
      <c r="C1186" t="s">
        <v>162</v>
      </c>
      <c r="D1186" t="s">
        <v>58</v>
      </c>
      <c r="E1186" t="s">
        <v>25</v>
      </c>
      <c r="F1186" t="s">
        <v>35</v>
      </c>
      <c r="G1186">
        <v>1</v>
      </c>
      <c r="H1186">
        <v>5.0999999999999996</v>
      </c>
      <c r="I1186" t="s">
        <v>164</v>
      </c>
      <c r="J1186" t="s">
        <v>192</v>
      </c>
      <c r="K1186">
        <v>4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83</v>
      </c>
      <c r="R1186" t="s">
        <v>83</v>
      </c>
      <c r="S1186" t="s">
        <v>83</v>
      </c>
      <c r="T1186" t="str">
        <f>_xlfn.XLOOKUP(A1186,MI_Match_Analysis!$A$2:$A$8,MI_Match_Analysis!$F$2:$F$8,"Not Found")</f>
        <v>Not Found</v>
      </c>
    </row>
    <row r="1187" spans="1:20" hidden="1" x14ac:dyDescent="0.3">
      <c r="A1187">
        <v>6</v>
      </c>
      <c r="B1187" s="1">
        <v>46114</v>
      </c>
      <c r="C1187" t="s">
        <v>162</v>
      </c>
      <c r="D1187" t="s">
        <v>58</v>
      </c>
      <c r="E1187" t="s">
        <v>25</v>
      </c>
      <c r="F1187" t="s">
        <v>35</v>
      </c>
      <c r="G1187">
        <v>1</v>
      </c>
      <c r="H1187">
        <v>5.2</v>
      </c>
      <c r="I1187" t="s">
        <v>164</v>
      </c>
      <c r="J1187" t="s">
        <v>192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 t="s">
        <v>83</v>
      </c>
      <c r="R1187" t="s">
        <v>83</v>
      </c>
      <c r="S1187" t="s">
        <v>83</v>
      </c>
      <c r="T1187" t="str">
        <f>_xlfn.XLOOKUP(A1187,MI_Match_Analysis!$A$2:$A$8,MI_Match_Analysis!$F$2:$F$8,"Not Found")</f>
        <v>Not Found</v>
      </c>
    </row>
    <row r="1188" spans="1:20" hidden="1" x14ac:dyDescent="0.3">
      <c r="A1188">
        <v>6</v>
      </c>
      <c r="B1188" s="1">
        <v>46114</v>
      </c>
      <c r="C1188" t="s">
        <v>162</v>
      </c>
      <c r="D1188" t="s">
        <v>58</v>
      </c>
      <c r="E1188" t="s">
        <v>25</v>
      </c>
      <c r="F1188" t="s">
        <v>35</v>
      </c>
      <c r="G1188">
        <v>1</v>
      </c>
      <c r="H1188">
        <v>5.2</v>
      </c>
      <c r="I1188" t="s">
        <v>164</v>
      </c>
      <c r="J1188" t="s">
        <v>192</v>
      </c>
      <c r="K1188">
        <v>6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83</v>
      </c>
      <c r="R1188" t="s">
        <v>83</v>
      </c>
      <c r="S1188" t="s">
        <v>83</v>
      </c>
      <c r="T1188" t="str">
        <f>_xlfn.XLOOKUP(A1188,MI_Match_Analysis!$A$2:$A$8,MI_Match_Analysis!$F$2:$F$8,"Not Found")</f>
        <v>Not Found</v>
      </c>
    </row>
    <row r="1189" spans="1:20" hidden="1" x14ac:dyDescent="0.3">
      <c r="A1189">
        <v>6</v>
      </c>
      <c r="B1189" s="1">
        <v>46114</v>
      </c>
      <c r="C1189" t="s">
        <v>162</v>
      </c>
      <c r="D1189" t="s">
        <v>58</v>
      </c>
      <c r="E1189" t="s">
        <v>25</v>
      </c>
      <c r="F1189" t="s">
        <v>35</v>
      </c>
      <c r="G1189">
        <v>1</v>
      </c>
      <c r="H1189">
        <v>5.3</v>
      </c>
      <c r="I1189" t="s">
        <v>164</v>
      </c>
      <c r="J1189" t="s">
        <v>192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83</v>
      </c>
      <c r="R1189" t="s">
        <v>83</v>
      </c>
      <c r="S1189" t="s">
        <v>83</v>
      </c>
      <c r="T1189" t="str">
        <f>_xlfn.XLOOKUP(A1189,MI_Match_Analysis!$A$2:$A$8,MI_Match_Analysis!$F$2:$F$8,"Not Found")</f>
        <v>Not Found</v>
      </c>
    </row>
    <row r="1190" spans="1:20" hidden="1" x14ac:dyDescent="0.3">
      <c r="A1190">
        <v>6</v>
      </c>
      <c r="B1190" s="1">
        <v>46114</v>
      </c>
      <c r="C1190" t="s">
        <v>162</v>
      </c>
      <c r="D1190" t="s">
        <v>58</v>
      </c>
      <c r="E1190" t="s">
        <v>25</v>
      </c>
      <c r="F1190" t="s">
        <v>35</v>
      </c>
      <c r="G1190">
        <v>1</v>
      </c>
      <c r="H1190">
        <v>5.4</v>
      </c>
      <c r="I1190" t="s">
        <v>164</v>
      </c>
      <c r="J1190" t="s">
        <v>192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165</v>
      </c>
      <c r="R1190" t="s">
        <v>164</v>
      </c>
      <c r="S1190" t="s">
        <v>185</v>
      </c>
      <c r="T1190" t="str">
        <f>_xlfn.XLOOKUP(A1190,MI_Match_Analysis!$A$2:$A$8,MI_Match_Analysis!$F$2:$F$8,"Not Found")</f>
        <v>Not Found</v>
      </c>
    </row>
    <row r="1191" spans="1:20" hidden="1" x14ac:dyDescent="0.3">
      <c r="A1191">
        <v>6</v>
      </c>
      <c r="B1191" s="1">
        <v>46114</v>
      </c>
      <c r="C1191" t="s">
        <v>162</v>
      </c>
      <c r="D1191" t="s">
        <v>58</v>
      </c>
      <c r="E1191" t="s">
        <v>25</v>
      </c>
      <c r="F1191" t="s">
        <v>35</v>
      </c>
      <c r="G1191">
        <v>1</v>
      </c>
      <c r="H1191">
        <v>5.5</v>
      </c>
      <c r="I1191" t="s">
        <v>30</v>
      </c>
      <c r="J1191" t="s">
        <v>192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83</v>
      </c>
      <c r="R1191" t="s">
        <v>83</v>
      </c>
      <c r="S1191" t="s">
        <v>83</v>
      </c>
      <c r="T1191" t="str">
        <f>_xlfn.XLOOKUP(A1191,MI_Match_Analysis!$A$2:$A$8,MI_Match_Analysis!$F$2:$F$8,"Not Found")</f>
        <v>Not Found</v>
      </c>
    </row>
    <row r="1192" spans="1:20" hidden="1" x14ac:dyDescent="0.3">
      <c r="A1192">
        <v>6</v>
      </c>
      <c r="B1192" s="1">
        <v>46114</v>
      </c>
      <c r="C1192" t="s">
        <v>162</v>
      </c>
      <c r="D1192" t="s">
        <v>58</v>
      </c>
      <c r="E1192" t="s">
        <v>25</v>
      </c>
      <c r="F1192" t="s">
        <v>35</v>
      </c>
      <c r="G1192">
        <v>1</v>
      </c>
      <c r="H1192">
        <v>5.6</v>
      </c>
      <c r="I1192" t="s">
        <v>95</v>
      </c>
      <c r="J1192" t="s">
        <v>192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83</v>
      </c>
      <c r="R1192" t="s">
        <v>83</v>
      </c>
      <c r="S1192" t="s">
        <v>83</v>
      </c>
      <c r="T1192" t="str">
        <f>_xlfn.XLOOKUP(A1192,MI_Match_Analysis!$A$2:$A$8,MI_Match_Analysis!$F$2:$F$8,"Not Found")</f>
        <v>Not Found</v>
      </c>
    </row>
    <row r="1193" spans="1:20" hidden="1" x14ac:dyDescent="0.3">
      <c r="A1193">
        <v>6</v>
      </c>
      <c r="B1193" s="1">
        <v>46114</v>
      </c>
      <c r="C1193" t="s">
        <v>162</v>
      </c>
      <c r="D1193" t="s">
        <v>58</v>
      </c>
      <c r="E1193" t="s">
        <v>25</v>
      </c>
      <c r="F1193" t="s">
        <v>35</v>
      </c>
      <c r="G1193">
        <v>1</v>
      </c>
      <c r="H1193">
        <v>6.1</v>
      </c>
      <c r="I1193" t="s">
        <v>95</v>
      </c>
      <c r="J1193" t="s">
        <v>193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83</v>
      </c>
      <c r="R1193" t="s">
        <v>83</v>
      </c>
      <c r="S1193" t="s">
        <v>83</v>
      </c>
      <c r="T1193" t="str">
        <f>_xlfn.XLOOKUP(A1193,MI_Match_Analysis!$A$2:$A$8,MI_Match_Analysis!$F$2:$F$8,"Not Found")</f>
        <v>Not Found</v>
      </c>
    </row>
    <row r="1194" spans="1:20" hidden="1" x14ac:dyDescent="0.3">
      <c r="A1194">
        <v>6</v>
      </c>
      <c r="B1194" s="1">
        <v>46114</v>
      </c>
      <c r="C1194" t="s">
        <v>162</v>
      </c>
      <c r="D1194" t="s">
        <v>58</v>
      </c>
      <c r="E1194" t="s">
        <v>25</v>
      </c>
      <c r="F1194" t="s">
        <v>35</v>
      </c>
      <c r="G1194">
        <v>1</v>
      </c>
      <c r="H1194">
        <v>6.2</v>
      </c>
      <c r="I1194" t="s">
        <v>30</v>
      </c>
      <c r="J1194" t="s">
        <v>193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83</v>
      </c>
      <c r="R1194" t="s">
        <v>83</v>
      </c>
      <c r="S1194" t="s">
        <v>83</v>
      </c>
      <c r="T1194" t="str">
        <f>_xlfn.XLOOKUP(A1194,MI_Match_Analysis!$A$2:$A$8,MI_Match_Analysis!$F$2:$F$8,"Not Found")</f>
        <v>Not Found</v>
      </c>
    </row>
    <row r="1195" spans="1:20" hidden="1" x14ac:dyDescent="0.3">
      <c r="A1195">
        <v>6</v>
      </c>
      <c r="B1195" s="1">
        <v>46114</v>
      </c>
      <c r="C1195" t="s">
        <v>162</v>
      </c>
      <c r="D1195" t="s">
        <v>58</v>
      </c>
      <c r="E1195" t="s">
        <v>25</v>
      </c>
      <c r="F1195" t="s">
        <v>35</v>
      </c>
      <c r="G1195">
        <v>1</v>
      </c>
      <c r="H1195">
        <v>6.3</v>
      </c>
      <c r="I1195" t="s">
        <v>95</v>
      </c>
      <c r="J1195" t="s">
        <v>193</v>
      </c>
      <c r="K1195">
        <v>4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83</v>
      </c>
      <c r="R1195" t="s">
        <v>83</v>
      </c>
      <c r="S1195" t="s">
        <v>83</v>
      </c>
      <c r="T1195" t="str">
        <f>_xlfn.XLOOKUP(A1195,MI_Match_Analysis!$A$2:$A$8,MI_Match_Analysis!$F$2:$F$8,"Not Found")</f>
        <v>Not Found</v>
      </c>
    </row>
    <row r="1196" spans="1:20" hidden="1" x14ac:dyDescent="0.3">
      <c r="A1196">
        <v>6</v>
      </c>
      <c r="B1196" s="1">
        <v>46114</v>
      </c>
      <c r="C1196" t="s">
        <v>162</v>
      </c>
      <c r="D1196" t="s">
        <v>58</v>
      </c>
      <c r="E1196" t="s">
        <v>25</v>
      </c>
      <c r="F1196" t="s">
        <v>35</v>
      </c>
      <c r="G1196">
        <v>1</v>
      </c>
      <c r="H1196">
        <v>6.4</v>
      </c>
      <c r="I1196" t="s">
        <v>95</v>
      </c>
      <c r="J1196" t="s">
        <v>193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83</v>
      </c>
      <c r="R1196" t="s">
        <v>83</v>
      </c>
      <c r="S1196" t="s">
        <v>83</v>
      </c>
      <c r="T1196" t="str">
        <f>_xlfn.XLOOKUP(A1196,MI_Match_Analysis!$A$2:$A$8,MI_Match_Analysis!$F$2:$F$8,"Not Found")</f>
        <v>Not Found</v>
      </c>
    </row>
    <row r="1197" spans="1:20" hidden="1" x14ac:dyDescent="0.3">
      <c r="A1197">
        <v>6</v>
      </c>
      <c r="B1197" s="1">
        <v>46114</v>
      </c>
      <c r="C1197" t="s">
        <v>162</v>
      </c>
      <c r="D1197" t="s">
        <v>58</v>
      </c>
      <c r="E1197" t="s">
        <v>25</v>
      </c>
      <c r="F1197" t="s">
        <v>35</v>
      </c>
      <c r="G1197">
        <v>1</v>
      </c>
      <c r="H1197">
        <v>6.5</v>
      </c>
      <c r="I1197" t="s">
        <v>95</v>
      </c>
      <c r="J1197" t="s">
        <v>193</v>
      </c>
      <c r="K1197">
        <v>6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83</v>
      </c>
      <c r="R1197" t="s">
        <v>83</v>
      </c>
      <c r="S1197" t="s">
        <v>83</v>
      </c>
      <c r="T1197" t="str">
        <f>_xlfn.XLOOKUP(A1197,MI_Match_Analysis!$A$2:$A$8,MI_Match_Analysis!$F$2:$F$8,"Not Found")</f>
        <v>Not Found</v>
      </c>
    </row>
    <row r="1198" spans="1:20" hidden="1" x14ac:dyDescent="0.3">
      <c r="A1198">
        <v>6</v>
      </c>
      <c r="B1198" s="1">
        <v>46114</v>
      </c>
      <c r="C1198" t="s">
        <v>162</v>
      </c>
      <c r="D1198" t="s">
        <v>58</v>
      </c>
      <c r="E1198" t="s">
        <v>25</v>
      </c>
      <c r="F1198" t="s">
        <v>35</v>
      </c>
      <c r="G1198">
        <v>1</v>
      </c>
      <c r="H1198">
        <v>6.6</v>
      </c>
      <c r="I1198" t="s">
        <v>95</v>
      </c>
      <c r="J1198" t="s">
        <v>193</v>
      </c>
      <c r="K1198">
        <v>2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83</v>
      </c>
      <c r="R1198" t="s">
        <v>83</v>
      </c>
      <c r="S1198" t="s">
        <v>83</v>
      </c>
      <c r="T1198" t="str">
        <f>_xlfn.XLOOKUP(A1198,MI_Match_Analysis!$A$2:$A$8,MI_Match_Analysis!$F$2:$F$8,"Not Found")</f>
        <v>Not Found</v>
      </c>
    </row>
    <row r="1199" spans="1:20" hidden="1" x14ac:dyDescent="0.3">
      <c r="A1199">
        <v>6</v>
      </c>
      <c r="B1199" s="1">
        <v>46114</v>
      </c>
      <c r="C1199" t="s">
        <v>162</v>
      </c>
      <c r="D1199" t="s">
        <v>58</v>
      </c>
      <c r="E1199" t="s">
        <v>25</v>
      </c>
      <c r="F1199" t="s">
        <v>35</v>
      </c>
      <c r="G1199">
        <v>1</v>
      </c>
      <c r="H1199">
        <v>7.1</v>
      </c>
      <c r="I1199" t="s">
        <v>30</v>
      </c>
      <c r="J1199" t="s">
        <v>192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83</v>
      </c>
      <c r="R1199" t="s">
        <v>83</v>
      </c>
      <c r="S1199" t="s">
        <v>83</v>
      </c>
      <c r="T1199" t="str">
        <f>_xlfn.XLOOKUP(A1199,MI_Match_Analysis!$A$2:$A$8,MI_Match_Analysis!$F$2:$F$8,"Not Found")</f>
        <v>Not Found</v>
      </c>
    </row>
    <row r="1200" spans="1:20" hidden="1" x14ac:dyDescent="0.3">
      <c r="A1200">
        <v>6</v>
      </c>
      <c r="B1200" s="1">
        <v>46114</v>
      </c>
      <c r="C1200" t="s">
        <v>162</v>
      </c>
      <c r="D1200" t="s">
        <v>58</v>
      </c>
      <c r="E1200" t="s">
        <v>25</v>
      </c>
      <c r="F1200" t="s">
        <v>35</v>
      </c>
      <c r="G1200">
        <v>1</v>
      </c>
      <c r="H1200">
        <v>7.2</v>
      </c>
      <c r="I1200" t="s">
        <v>30</v>
      </c>
      <c r="J1200" t="s">
        <v>192</v>
      </c>
      <c r="K1200">
        <v>4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83</v>
      </c>
      <c r="R1200" t="s">
        <v>83</v>
      </c>
      <c r="S1200" t="s">
        <v>83</v>
      </c>
      <c r="T1200" t="str">
        <f>_xlfn.XLOOKUP(A1200,MI_Match_Analysis!$A$2:$A$8,MI_Match_Analysis!$F$2:$F$8,"Not Found")</f>
        <v>Not Found</v>
      </c>
    </row>
    <row r="1201" spans="1:20" hidden="1" x14ac:dyDescent="0.3">
      <c r="A1201">
        <v>6</v>
      </c>
      <c r="B1201" s="1">
        <v>46114</v>
      </c>
      <c r="C1201" t="s">
        <v>162</v>
      </c>
      <c r="D1201" t="s">
        <v>58</v>
      </c>
      <c r="E1201" t="s">
        <v>25</v>
      </c>
      <c r="F1201" t="s">
        <v>35</v>
      </c>
      <c r="G1201">
        <v>1</v>
      </c>
      <c r="H1201">
        <v>7.3</v>
      </c>
      <c r="I1201" t="s">
        <v>30</v>
      </c>
      <c r="J1201" t="s">
        <v>192</v>
      </c>
      <c r="K1201">
        <v>4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83</v>
      </c>
      <c r="R1201" t="s">
        <v>83</v>
      </c>
      <c r="S1201" t="s">
        <v>83</v>
      </c>
      <c r="T1201" t="str">
        <f>_xlfn.XLOOKUP(A1201,MI_Match_Analysis!$A$2:$A$8,MI_Match_Analysis!$F$2:$F$8,"Not Found")</f>
        <v>Not Found</v>
      </c>
    </row>
    <row r="1202" spans="1:20" hidden="1" x14ac:dyDescent="0.3">
      <c r="A1202">
        <v>6</v>
      </c>
      <c r="B1202" s="1">
        <v>46114</v>
      </c>
      <c r="C1202" t="s">
        <v>162</v>
      </c>
      <c r="D1202" t="s">
        <v>58</v>
      </c>
      <c r="E1202" t="s">
        <v>25</v>
      </c>
      <c r="F1202" t="s">
        <v>35</v>
      </c>
      <c r="G1202">
        <v>1</v>
      </c>
      <c r="H1202">
        <v>7.4</v>
      </c>
      <c r="I1202" t="s">
        <v>30</v>
      </c>
      <c r="J1202" t="s">
        <v>192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83</v>
      </c>
      <c r="R1202" t="s">
        <v>83</v>
      </c>
      <c r="S1202" t="s">
        <v>83</v>
      </c>
      <c r="T1202" t="str">
        <f>_xlfn.XLOOKUP(A1202,MI_Match_Analysis!$A$2:$A$8,MI_Match_Analysis!$F$2:$F$8,"Not Found")</f>
        <v>Not Found</v>
      </c>
    </row>
    <row r="1203" spans="1:20" hidden="1" x14ac:dyDescent="0.3">
      <c r="A1203">
        <v>6</v>
      </c>
      <c r="B1203" s="1">
        <v>46114</v>
      </c>
      <c r="C1203" t="s">
        <v>162</v>
      </c>
      <c r="D1203" t="s">
        <v>58</v>
      </c>
      <c r="E1203" t="s">
        <v>25</v>
      </c>
      <c r="F1203" t="s">
        <v>35</v>
      </c>
      <c r="G1203">
        <v>1</v>
      </c>
      <c r="H1203">
        <v>7.5</v>
      </c>
      <c r="I1203" t="s">
        <v>30</v>
      </c>
      <c r="J1203" t="s">
        <v>192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83</v>
      </c>
      <c r="R1203" t="s">
        <v>83</v>
      </c>
      <c r="S1203" t="s">
        <v>83</v>
      </c>
      <c r="T1203" t="str">
        <f>_xlfn.XLOOKUP(A1203,MI_Match_Analysis!$A$2:$A$8,MI_Match_Analysis!$F$2:$F$8,"Not Found")</f>
        <v>Not Found</v>
      </c>
    </row>
    <row r="1204" spans="1:20" hidden="1" x14ac:dyDescent="0.3">
      <c r="A1204">
        <v>6</v>
      </c>
      <c r="B1204" s="1">
        <v>46114</v>
      </c>
      <c r="C1204" t="s">
        <v>162</v>
      </c>
      <c r="D1204" t="s">
        <v>58</v>
      </c>
      <c r="E1204" t="s">
        <v>25</v>
      </c>
      <c r="F1204" t="s">
        <v>35</v>
      </c>
      <c r="G1204">
        <v>1</v>
      </c>
      <c r="H1204">
        <v>7.6</v>
      </c>
      <c r="I1204" t="s">
        <v>30</v>
      </c>
      <c r="J1204" t="s">
        <v>192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83</v>
      </c>
      <c r="R1204" t="s">
        <v>83</v>
      </c>
      <c r="S1204" t="s">
        <v>83</v>
      </c>
      <c r="T1204" t="str">
        <f>_xlfn.XLOOKUP(A1204,MI_Match_Analysis!$A$2:$A$8,MI_Match_Analysis!$F$2:$F$8,"Not Found")</f>
        <v>Not Found</v>
      </c>
    </row>
    <row r="1205" spans="1:20" hidden="1" x14ac:dyDescent="0.3">
      <c r="A1205">
        <v>6</v>
      </c>
      <c r="B1205" s="1">
        <v>46114</v>
      </c>
      <c r="C1205" t="s">
        <v>162</v>
      </c>
      <c r="D1205" t="s">
        <v>58</v>
      </c>
      <c r="E1205" t="s">
        <v>25</v>
      </c>
      <c r="F1205" t="s">
        <v>35</v>
      </c>
      <c r="G1205">
        <v>1</v>
      </c>
      <c r="H1205">
        <v>8.1</v>
      </c>
      <c r="I1205" t="s">
        <v>95</v>
      </c>
      <c r="J1205" t="s">
        <v>61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83</v>
      </c>
      <c r="R1205" t="s">
        <v>83</v>
      </c>
      <c r="S1205" t="s">
        <v>83</v>
      </c>
      <c r="T1205" t="str">
        <f>_xlfn.XLOOKUP(A1205,MI_Match_Analysis!$A$2:$A$8,MI_Match_Analysis!$F$2:$F$8,"Not Found")</f>
        <v>Not Found</v>
      </c>
    </row>
    <row r="1206" spans="1:20" hidden="1" x14ac:dyDescent="0.3">
      <c r="A1206">
        <v>6</v>
      </c>
      <c r="B1206" s="1">
        <v>46114</v>
      </c>
      <c r="C1206" t="s">
        <v>162</v>
      </c>
      <c r="D1206" t="s">
        <v>58</v>
      </c>
      <c r="E1206" t="s">
        <v>25</v>
      </c>
      <c r="F1206" t="s">
        <v>35</v>
      </c>
      <c r="G1206">
        <v>1</v>
      </c>
      <c r="H1206">
        <v>8.1999999999999993</v>
      </c>
      <c r="I1206" t="s">
        <v>30</v>
      </c>
      <c r="J1206" t="s">
        <v>61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165</v>
      </c>
      <c r="R1206" t="s">
        <v>30</v>
      </c>
      <c r="S1206" t="s">
        <v>122</v>
      </c>
      <c r="T1206" t="str">
        <f>_xlfn.XLOOKUP(A1206,MI_Match_Analysis!$A$2:$A$8,MI_Match_Analysis!$F$2:$F$8,"Not Found")</f>
        <v>Not Found</v>
      </c>
    </row>
    <row r="1207" spans="1:20" hidden="1" x14ac:dyDescent="0.3">
      <c r="A1207">
        <v>6</v>
      </c>
      <c r="B1207" s="1">
        <v>46114</v>
      </c>
      <c r="C1207" t="s">
        <v>162</v>
      </c>
      <c r="D1207" t="s">
        <v>58</v>
      </c>
      <c r="E1207" t="s">
        <v>25</v>
      </c>
      <c r="F1207" t="s">
        <v>35</v>
      </c>
      <c r="G1207">
        <v>1</v>
      </c>
      <c r="H1207">
        <v>8.3000000000000007</v>
      </c>
      <c r="I1207" t="s">
        <v>170</v>
      </c>
      <c r="J1207" t="s">
        <v>61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83</v>
      </c>
      <c r="R1207" t="s">
        <v>83</v>
      </c>
      <c r="S1207" t="s">
        <v>83</v>
      </c>
      <c r="T1207" t="str">
        <f>_xlfn.XLOOKUP(A1207,MI_Match_Analysis!$A$2:$A$8,MI_Match_Analysis!$F$2:$F$8,"Not Found")</f>
        <v>Not Found</v>
      </c>
    </row>
    <row r="1208" spans="1:20" hidden="1" x14ac:dyDescent="0.3">
      <c r="A1208">
        <v>6</v>
      </c>
      <c r="B1208" s="1">
        <v>46114</v>
      </c>
      <c r="C1208" t="s">
        <v>162</v>
      </c>
      <c r="D1208" t="s">
        <v>58</v>
      </c>
      <c r="E1208" t="s">
        <v>25</v>
      </c>
      <c r="F1208" t="s">
        <v>35</v>
      </c>
      <c r="G1208">
        <v>1</v>
      </c>
      <c r="H1208">
        <v>8.4</v>
      </c>
      <c r="I1208" t="s">
        <v>95</v>
      </c>
      <c r="J1208" t="s">
        <v>61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165</v>
      </c>
      <c r="R1208" t="s">
        <v>95</v>
      </c>
      <c r="S1208" t="s">
        <v>191</v>
      </c>
      <c r="T1208" t="str">
        <f>_xlfn.XLOOKUP(A1208,MI_Match_Analysis!$A$2:$A$8,MI_Match_Analysis!$F$2:$F$8,"Not Found")</f>
        <v>Not Found</v>
      </c>
    </row>
    <row r="1209" spans="1:20" hidden="1" x14ac:dyDescent="0.3">
      <c r="A1209">
        <v>6</v>
      </c>
      <c r="B1209" s="1">
        <v>46114</v>
      </c>
      <c r="C1209" t="s">
        <v>162</v>
      </c>
      <c r="D1209" t="s">
        <v>58</v>
      </c>
      <c r="E1209" t="s">
        <v>25</v>
      </c>
      <c r="F1209" t="s">
        <v>35</v>
      </c>
      <c r="G1209">
        <v>1</v>
      </c>
      <c r="H1209">
        <v>8.5</v>
      </c>
      <c r="I1209" t="s">
        <v>173</v>
      </c>
      <c r="J1209" t="s">
        <v>61</v>
      </c>
      <c r="K1209">
        <v>0</v>
      </c>
      <c r="L1209">
        <v>4</v>
      </c>
      <c r="M1209">
        <v>0</v>
      </c>
      <c r="N1209">
        <v>1</v>
      </c>
      <c r="O1209">
        <v>0</v>
      </c>
      <c r="P1209">
        <v>0</v>
      </c>
      <c r="Q1209" t="s">
        <v>83</v>
      </c>
      <c r="R1209" t="s">
        <v>83</v>
      </c>
      <c r="S1209" t="s">
        <v>83</v>
      </c>
      <c r="T1209" t="str">
        <f>_xlfn.XLOOKUP(A1209,MI_Match_Analysis!$A$2:$A$8,MI_Match_Analysis!$F$2:$F$8,"Not Found")</f>
        <v>Not Found</v>
      </c>
    </row>
    <row r="1210" spans="1:20" hidden="1" x14ac:dyDescent="0.3">
      <c r="A1210">
        <v>6</v>
      </c>
      <c r="B1210" s="1">
        <v>46114</v>
      </c>
      <c r="C1210" t="s">
        <v>162</v>
      </c>
      <c r="D1210" t="s">
        <v>58</v>
      </c>
      <c r="E1210" t="s">
        <v>25</v>
      </c>
      <c r="F1210" t="s">
        <v>35</v>
      </c>
      <c r="G1210">
        <v>1</v>
      </c>
      <c r="H1210">
        <v>8.6</v>
      </c>
      <c r="I1210" t="s">
        <v>173</v>
      </c>
      <c r="J1210" t="s">
        <v>61</v>
      </c>
      <c r="K1210">
        <v>0</v>
      </c>
      <c r="L1210">
        <v>1</v>
      </c>
      <c r="M1210">
        <v>1</v>
      </c>
      <c r="N1210">
        <v>0</v>
      </c>
      <c r="O1210">
        <v>0</v>
      </c>
      <c r="P1210">
        <v>0</v>
      </c>
      <c r="Q1210" t="s">
        <v>83</v>
      </c>
      <c r="R1210" t="s">
        <v>83</v>
      </c>
      <c r="S1210" t="s">
        <v>83</v>
      </c>
      <c r="T1210" t="str">
        <f>_xlfn.XLOOKUP(A1210,MI_Match_Analysis!$A$2:$A$8,MI_Match_Analysis!$F$2:$F$8,"Not Found")</f>
        <v>Not Found</v>
      </c>
    </row>
    <row r="1211" spans="1:20" hidden="1" x14ac:dyDescent="0.3">
      <c r="A1211">
        <v>6</v>
      </c>
      <c r="B1211" s="1">
        <v>46114</v>
      </c>
      <c r="C1211" t="s">
        <v>162</v>
      </c>
      <c r="D1211" t="s">
        <v>58</v>
      </c>
      <c r="E1211" t="s">
        <v>25</v>
      </c>
      <c r="F1211" t="s">
        <v>35</v>
      </c>
      <c r="G1211">
        <v>1</v>
      </c>
      <c r="H1211">
        <v>8.6</v>
      </c>
      <c r="I1211" t="s">
        <v>173</v>
      </c>
      <c r="J1211" t="s">
        <v>61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83</v>
      </c>
      <c r="R1211" t="s">
        <v>83</v>
      </c>
      <c r="S1211" t="s">
        <v>83</v>
      </c>
      <c r="T1211" t="str">
        <f>_xlfn.XLOOKUP(A1211,MI_Match_Analysis!$A$2:$A$8,MI_Match_Analysis!$F$2:$F$8,"Not Found")</f>
        <v>Not Found</v>
      </c>
    </row>
    <row r="1212" spans="1:20" hidden="1" x14ac:dyDescent="0.3">
      <c r="A1212">
        <v>6</v>
      </c>
      <c r="B1212" s="1">
        <v>46114</v>
      </c>
      <c r="C1212" t="s">
        <v>162</v>
      </c>
      <c r="D1212" t="s">
        <v>58</v>
      </c>
      <c r="E1212" t="s">
        <v>25</v>
      </c>
      <c r="F1212" t="s">
        <v>35</v>
      </c>
      <c r="G1212">
        <v>1</v>
      </c>
      <c r="H1212">
        <v>9.1</v>
      </c>
      <c r="I1212" t="s">
        <v>173</v>
      </c>
      <c r="J1212" t="s">
        <v>90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83</v>
      </c>
      <c r="R1212" t="s">
        <v>83</v>
      </c>
      <c r="S1212" t="s">
        <v>83</v>
      </c>
      <c r="T1212" t="str">
        <f>_xlfn.XLOOKUP(A1212,MI_Match_Analysis!$A$2:$A$8,MI_Match_Analysis!$F$2:$F$8,"Not Found")</f>
        <v>Not Found</v>
      </c>
    </row>
    <row r="1213" spans="1:20" hidden="1" x14ac:dyDescent="0.3">
      <c r="A1213">
        <v>6</v>
      </c>
      <c r="B1213" s="1">
        <v>46114</v>
      </c>
      <c r="C1213" t="s">
        <v>162</v>
      </c>
      <c r="D1213" t="s">
        <v>58</v>
      </c>
      <c r="E1213" t="s">
        <v>25</v>
      </c>
      <c r="F1213" t="s">
        <v>35</v>
      </c>
      <c r="G1213">
        <v>1</v>
      </c>
      <c r="H1213">
        <v>9.1999999999999993</v>
      </c>
      <c r="I1213" t="s">
        <v>173</v>
      </c>
      <c r="J1213" t="s">
        <v>90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165</v>
      </c>
      <c r="R1213" t="s">
        <v>173</v>
      </c>
      <c r="S1213" t="s">
        <v>122</v>
      </c>
      <c r="T1213" t="str">
        <f>_xlfn.XLOOKUP(A1213,MI_Match_Analysis!$A$2:$A$8,MI_Match_Analysis!$F$2:$F$8,"Not Found")</f>
        <v>Not Found</v>
      </c>
    </row>
    <row r="1214" spans="1:20" hidden="1" x14ac:dyDescent="0.3">
      <c r="A1214">
        <v>6</v>
      </c>
      <c r="B1214" s="1">
        <v>46114</v>
      </c>
      <c r="C1214" t="s">
        <v>162</v>
      </c>
      <c r="D1214" t="s">
        <v>58</v>
      </c>
      <c r="E1214" t="s">
        <v>25</v>
      </c>
      <c r="F1214" t="s">
        <v>35</v>
      </c>
      <c r="G1214">
        <v>1</v>
      </c>
      <c r="H1214">
        <v>9.3000000000000007</v>
      </c>
      <c r="I1214" t="s">
        <v>168</v>
      </c>
      <c r="J1214" t="s">
        <v>90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83</v>
      </c>
      <c r="R1214" t="s">
        <v>83</v>
      </c>
      <c r="S1214" t="s">
        <v>83</v>
      </c>
      <c r="T1214" t="str">
        <f>_xlfn.XLOOKUP(A1214,MI_Match_Analysis!$A$2:$A$8,MI_Match_Analysis!$F$2:$F$8,"Not Found")</f>
        <v>Not Found</v>
      </c>
    </row>
    <row r="1215" spans="1:20" hidden="1" x14ac:dyDescent="0.3">
      <c r="A1215">
        <v>6</v>
      </c>
      <c r="B1215" s="1">
        <v>46114</v>
      </c>
      <c r="C1215" t="s">
        <v>162</v>
      </c>
      <c r="D1215" t="s">
        <v>58</v>
      </c>
      <c r="E1215" t="s">
        <v>25</v>
      </c>
      <c r="F1215" t="s">
        <v>35</v>
      </c>
      <c r="G1215">
        <v>1</v>
      </c>
      <c r="H1215">
        <v>9.4</v>
      </c>
      <c r="I1215" t="s">
        <v>170</v>
      </c>
      <c r="J1215" t="s">
        <v>90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83</v>
      </c>
      <c r="R1215" t="s">
        <v>83</v>
      </c>
      <c r="S1215" t="s">
        <v>83</v>
      </c>
      <c r="T1215" t="str">
        <f>_xlfn.XLOOKUP(A1215,MI_Match_Analysis!$A$2:$A$8,MI_Match_Analysis!$F$2:$F$8,"Not Found")</f>
        <v>Not Found</v>
      </c>
    </row>
    <row r="1216" spans="1:20" hidden="1" x14ac:dyDescent="0.3">
      <c r="A1216">
        <v>6</v>
      </c>
      <c r="B1216" s="1">
        <v>46114</v>
      </c>
      <c r="C1216" t="s">
        <v>162</v>
      </c>
      <c r="D1216" t="s">
        <v>58</v>
      </c>
      <c r="E1216" t="s">
        <v>25</v>
      </c>
      <c r="F1216" t="s">
        <v>35</v>
      </c>
      <c r="G1216">
        <v>1</v>
      </c>
      <c r="H1216">
        <v>9.5</v>
      </c>
      <c r="I1216" t="s">
        <v>168</v>
      </c>
      <c r="J1216" t="s">
        <v>90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83</v>
      </c>
      <c r="R1216" t="s">
        <v>83</v>
      </c>
      <c r="S1216" t="s">
        <v>83</v>
      </c>
      <c r="T1216" t="str">
        <f>_xlfn.XLOOKUP(A1216,MI_Match_Analysis!$A$2:$A$8,MI_Match_Analysis!$F$2:$F$8,"Not Found")</f>
        <v>Not Found</v>
      </c>
    </row>
    <row r="1217" spans="1:20" hidden="1" x14ac:dyDescent="0.3">
      <c r="A1217">
        <v>6</v>
      </c>
      <c r="B1217" s="1">
        <v>46114</v>
      </c>
      <c r="C1217" t="s">
        <v>162</v>
      </c>
      <c r="D1217" t="s">
        <v>58</v>
      </c>
      <c r="E1217" t="s">
        <v>25</v>
      </c>
      <c r="F1217" t="s">
        <v>35</v>
      </c>
      <c r="G1217">
        <v>1</v>
      </c>
      <c r="H1217">
        <v>9.6</v>
      </c>
      <c r="I1217" t="s">
        <v>170</v>
      </c>
      <c r="J1217" t="s">
        <v>90</v>
      </c>
      <c r="K1217">
        <v>2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83</v>
      </c>
      <c r="R1217" t="s">
        <v>83</v>
      </c>
      <c r="S1217" t="s">
        <v>83</v>
      </c>
      <c r="T1217" t="str">
        <f>_xlfn.XLOOKUP(A1217,MI_Match_Analysis!$A$2:$A$8,MI_Match_Analysis!$F$2:$F$8,"Not Found")</f>
        <v>Not Found</v>
      </c>
    </row>
    <row r="1218" spans="1:20" hidden="1" x14ac:dyDescent="0.3">
      <c r="A1218">
        <v>6</v>
      </c>
      <c r="B1218" s="1">
        <v>46114</v>
      </c>
      <c r="C1218" t="s">
        <v>162</v>
      </c>
      <c r="D1218" t="s">
        <v>58</v>
      </c>
      <c r="E1218" t="s">
        <v>25</v>
      </c>
      <c r="F1218" t="s">
        <v>35</v>
      </c>
      <c r="G1218">
        <v>1</v>
      </c>
      <c r="H1218">
        <v>10.1</v>
      </c>
      <c r="I1218" t="s">
        <v>168</v>
      </c>
      <c r="J1218" t="s">
        <v>191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83</v>
      </c>
      <c r="R1218" t="s">
        <v>83</v>
      </c>
      <c r="S1218" t="s">
        <v>83</v>
      </c>
      <c r="T1218" t="str">
        <f>_xlfn.XLOOKUP(A1218,MI_Match_Analysis!$A$2:$A$8,MI_Match_Analysis!$F$2:$F$8,"Not Found")</f>
        <v>Not Found</v>
      </c>
    </row>
    <row r="1219" spans="1:20" hidden="1" x14ac:dyDescent="0.3">
      <c r="A1219">
        <v>6</v>
      </c>
      <c r="B1219" s="1">
        <v>46114</v>
      </c>
      <c r="C1219" t="s">
        <v>162</v>
      </c>
      <c r="D1219" t="s">
        <v>58</v>
      </c>
      <c r="E1219" t="s">
        <v>25</v>
      </c>
      <c r="F1219" t="s">
        <v>35</v>
      </c>
      <c r="G1219">
        <v>1</v>
      </c>
      <c r="H1219">
        <v>10.199999999999999</v>
      </c>
      <c r="I1219" t="s">
        <v>170</v>
      </c>
      <c r="J1219" t="s">
        <v>191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83</v>
      </c>
      <c r="R1219" t="s">
        <v>83</v>
      </c>
      <c r="S1219" t="s">
        <v>83</v>
      </c>
      <c r="T1219" t="str">
        <f>_xlfn.XLOOKUP(A1219,MI_Match_Analysis!$A$2:$A$8,MI_Match_Analysis!$F$2:$F$8,"Not Found")</f>
        <v>Not Found</v>
      </c>
    </row>
    <row r="1220" spans="1:20" hidden="1" x14ac:dyDescent="0.3">
      <c r="A1220">
        <v>6</v>
      </c>
      <c r="B1220" s="1">
        <v>46114</v>
      </c>
      <c r="C1220" t="s">
        <v>162</v>
      </c>
      <c r="D1220" t="s">
        <v>58</v>
      </c>
      <c r="E1220" t="s">
        <v>25</v>
      </c>
      <c r="F1220" t="s">
        <v>35</v>
      </c>
      <c r="G1220">
        <v>1</v>
      </c>
      <c r="H1220">
        <v>10.3</v>
      </c>
      <c r="I1220" t="s">
        <v>168</v>
      </c>
      <c r="J1220" t="s">
        <v>191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83</v>
      </c>
      <c r="R1220" t="s">
        <v>83</v>
      </c>
      <c r="S1220" t="s">
        <v>83</v>
      </c>
      <c r="T1220" t="str">
        <f>_xlfn.XLOOKUP(A1220,MI_Match_Analysis!$A$2:$A$8,MI_Match_Analysis!$F$2:$F$8,"Not Found")</f>
        <v>Not Found</v>
      </c>
    </row>
    <row r="1221" spans="1:20" hidden="1" x14ac:dyDescent="0.3">
      <c r="A1221">
        <v>6</v>
      </c>
      <c r="B1221" s="1">
        <v>46114</v>
      </c>
      <c r="C1221" t="s">
        <v>162</v>
      </c>
      <c r="D1221" t="s">
        <v>58</v>
      </c>
      <c r="E1221" t="s">
        <v>25</v>
      </c>
      <c r="F1221" t="s">
        <v>35</v>
      </c>
      <c r="G1221">
        <v>1</v>
      </c>
      <c r="H1221">
        <v>10.4</v>
      </c>
      <c r="I1221" t="s">
        <v>170</v>
      </c>
      <c r="J1221" t="s">
        <v>191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83</v>
      </c>
      <c r="R1221" t="s">
        <v>83</v>
      </c>
      <c r="S1221" t="s">
        <v>83</v>
      </c>
      <c r="T1221" t="str">
        <f>_xlfn.XLOOKUP(A1221,MI_Match_Analysis!$A$2:$A$8,MI_Match_Analysis!$F$2:$F$8,"Not Found")</f>
        <v>Not Found</v>
      </c>
    </row>
    <row r="1222" spans="1:20" hidden="1" x14ac:dyDescent="0.3">
      <c r="A1222">
        <v>6</v>
      </c>
      <c r="B1222" s="1">
        <v>46114</v>
      </c>
      <c r="C1222" t="s">
        <v>162</v>
      </c>
      <c r="D1222" t="s">
        <v>58</v>
      </c>
      <c r="E1222" t="s">
        <v>25</v>
      </c>
      <c r="F1222" t="s">
        <v>35</v>
      </c>
      <c r="G1222">
        <v>1</v>
      </c>
      <c r="H1222">
        <v>10.5</v>
      </c>
      <c r="I1222" t="s">
        <v>168</v>
      </c>
      <c r="J1222" t="s">
        <v>191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83</v>
      </c>
      <c r="R1222" t="s">
        <v>83</v>
      </c>
      <c r="S1222" t="s">
        <v>83</v>
      </c>
      <c r="T1222" t="str">
        <f>_xlfn.XLOOKUP(A1222,MI_Match_Analysis!$A$2:$A$8,MI_Match_Analysis!$F$2:$F$8,"Not Found")</f>
        <v>Not Found</v>
      </c>
    </row>
    <row r="1223" spans="1:20" hidden="1" x14ac:dyDescent="0.3">
      <c r="A1223">
        <v>6</v>
      </c>
      <c r="B1223" s="1">
        <v>46114</v>
      </c>
      <c r="C1223" t="s">
        <v>162</v>
      </c>
      <c r="D1223" t="s">
        <v>58</v>
      </c>
      <c r="E1223" t="s">
        <v>25</v>
      </c>
      <c r="F1223" t="s">
        <v>35</v>
      </c>
      <c r="G1223">
        <v>1</v>
      </c>
      <c r="H1223">
        <v>10.6</v>
      </c>
      <c r="I1223" t="s">
        <v>170</v>
      </c>
      <c r="J1223" t="s">
        <v>191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83</v>
      </c>
      <c r="R1223" t="s">
        <v>83</v>
      </c>
      <c r="S1223" t="s">
        <v>83</v>
      </c>
      <c r="T1223" t="str">
        <f>_xlfn.XLOOKUP(A1223,MI_Match_Analysis!$A$2:$A$8,MI_Match_Analysis!$F$2:$F$8,"Not Found")</f>
        <v>Not Found</v>
      </c>
    </row>
    <row r="1224" spans="1:20" hidden="1" x14ac:dyDescent="0.3">
      <c r="A1224">
        <v>6</v>
      </c>
      <c r="B1224" s="1">
        <v>46114</v>
      </c>
      <c r="C1224" t="s">
        <v>162</v>
      </c>
      <c r="D1224" t="s">
        <v>58</v>
      </c>
      <c r="E1224" t="s">
        <v>25</v>
      </c>
      <c r="F1224" t="s">
        <v>35</v>
      </c>
      <c r="G1224">
        <v>1</v>
      </c>
      <c r="H1224">
        <v>11.1</v>
      </c>
      <c r="I1224" t="s">
        <v>170</v>
      </c>
      <c r="J1224" t="s">
        <v>90</v>
      </c>
      <c r="K1224">
        <v>2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83</v>
      </c>
      <c r="R1224" t="s">
        <v>83</v>
      </c>
      <c r="S1224" t="s">
        <v>83</v>
      </c>
      <c r="T1224" t="str">
        <f>_xlfn.XLOOKUP(A1224,MI_Match_Analysis!$A$2:$A$8,MI_Match_Analysis!$F$2:$F$8,"Not Found")</f>
        <v>Not Found</v>
      </c>
    </row>
    <row r="1225" spans="1:20" hidden="1" x14ac:dyDescent="0.3">
      <c r="A1225">
        <v>6</v>
      </c>
      <c r="B1225" s="1">
        <v>46114</v>
      </c>
      <c r="C1225" t="s">
        <v>162</v>
      </c>
      <c r="D1225" t="s">
        <v>58</v>
      </c>
      <c r="E1225" t="s">
        <v>25</v>
      </c>
      <c r="F1225" t="s">
        <v>35</v>
      </c>
      <c r="G1225">
        <v>1</v>
      </c>
      <c r="H1225">
        <v>11.2</v>
      </c>
      <c r="I1225" t="s">
        <v>170</v>
      </c>
      <c r="J1225" t="s">
        <v>90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83</v>
      </c>
      <c r="R1225" t="s">
        <v>83</v>
      </c>
      <c r="S1225" t="s">
        <v>83</v>
      </c>
      <c r="T1225" t="str">
        <f>_xlfn.XLOOKUP(A1225,MI_Match_Analysis!$A$2:$A$8,MI_Match_Analysis!$F$2:$F$8,"Not Found")</f>
        <v>Not Found</v>
      </c>
    </row>
    <row r="1226" spans="1:20" hidden="1" x14ac:dyDescent="0.3">
      <c r="A1226">
        <v>6</v>
      </c>
      <c r="B1226" s="1">
        <v>46114</v>
      </c>
      <c r="C1226" t="s">
        <v>162</v>
      </c>
      <c r="D1226" t="s">
        <v>58</v>
      </c>
      <c r="E1226" t="s">
        <v>25</v>
      </c>
      <c r="F1226" t="s">
        <v>35</v>
      </c>
      <c r="G1226">
        <v>1</v>
      </c>
      <c r="H1226">
        <v>11.2</v>
      </c>
      <c r="I1226" t="s">
        <v>170</v>
      </c>
      <c r="J1226" t="s">
        <v>90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 t="s">
        <v>83</v>
      </c>
      <c r="R1226" t="s">
        <v>83</v>
      </c>
      <c r="S1226" t="s">
        <v>83</v>
      </c>
      <c r="T1226" t="str">
        <f>_xlfn.XLOOKUP(A1226,MI_Match_Analysis!$A$2:$A$8,MI_Match_Analysis!$F$2:$F$8,"Not Found")</f>
        <v>Not Found</v>
      </c>
    </row>
    <row r="1227" spans="1:20" hidden="1" x14ac:dyDescent="0.3">
      <c r="A1227">
        <v>6</v>
      </c>
      <c r="B1227" s="1">
        <v>46114</v>
      </c>
      <c r="C1227" t="s">
        <v>162</v>
      </c>
      <c r="D1227" t="s">
        <v>58</v>
      </c>
      <c r="E1227" t="s">
        <v>25</v>
      </c>
      <c r="F1227" t="s">
        <v>35</v>
      </c>
      <c r="G1227">
        <v>1</v>
      </c>
      <c r="H1227">
        <v>11.3</v>
      </c>
      <c r="I1227" t="s">
        <v>170</v>
      </c>
      <c r="J1227" t="s">
        <v>90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83</v>
      </c>
      <c r="R1227" t="s">
        <v>83</v>
      </c>
      <c r="S1227" t="s">
        <v>83</v>
      </c>
      <c r="T1227" t="str">
        <f>_xlfn.XLOOKUP(A1227,MI_Match_Analysis!$A$2:$A$8,MI_Match_Analysis!$F$2:$F$8,"Not Found")</f>
        <v>Not Found</v>
      </c>
    </row>
    <row r="1228" spans="1:20" hidden="1" x14ac:dyDescent="0.3">
      <c r="A1228">
        <v>6</v>
      </c>
      <c r="B1228" s="1">
        <v>46114</v>
      </c>
      <c r="C1228" t="s">
        <v>162</v>
      </c>
      <c r="D1228" t="s">
        <v>58</v>
      </c>
      <c r="E1228" t="s">
        <v>25</v>
      </c>
      <c r="F1228" t="s">
        <v>35</v>
      </c>
      <c r="G1228">
        <v>1</v>
      </c>
      <c r="H1228">
        <v>11.4</v>
      </c>
      <c r="I1228" t="s">
        <v>170</v>
      </c>
      <c r="J1228" t="s">
        <v>90</v>
      </c>
      <c r="K1228">
        <v>2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83</v>
      </c>
      <c r="R1228" t="s">
        <v>83</v>
      </c>
      <c r="S1228" t="s">
        <v>83</v>
      </c>
      <c r="T1228" t="str">
        <f>_xlfn.XLOOKUP(A1228,MI_Match_Analysis!$A$2:$A$8,MI_Match_Analysis!$F$2:$F$8,"Not Found")</f>
        <v>Not Found</v>
      </c>
    </row>
    <row r="1229" spans="1:20" hidden="1" x14ac:dyDescent="0.3">
      <c r="A1229">
        <v>6</v>
      </c>
      <c r="B1229" s="1">
        <v>46114</v>
      </c>
      <c r="C1229" t="s">
        <v>162</v>
      </c>
      <c r="D1229" t="s">
        <v>58</v>
      </c>
      <c r="E1229" t="s">
        <v>25</v>
      </c>
      <c r="F1229" t="s">
        <v>35</v>
      </c>
      <c r="G1229">
        <v>1</v>
      </c>
      <c r="H1229">
        <v>11.5</v>
      </c>
      <c r="I1229" t="s">
        <v>170</v>
      </c>
      <c r="J1229" t="s">
        <v>90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 t="s">
        <v>83</v>
      </c>
      <c r="R1229" t="s">
        <v>83</v>
      </c>
      <c r="S1229" t="s">
        <v>83</v>
      </c>
      <c r="T1229" t="str">
        <f>_xlfn.XLOOKUP(A1229,MI_Match_Analysis!$A$2:$A$8,MI_Match_Analysis!$F$2:$F$8,"Not Found")</f>
        <v>Not Found</v>
      </c>
    </row>
    <row r="1230" spans="1:20" hidden="1" x14ac:dyDescent="0.3">
      <c r="A1230">
        <v>6</v>
      </c>
      <c r="B1230" s="1">
        <v>46114</v>
      </c>
      <c r="C1230" t="s">
        <v>162</v>
      </c>
      <c r="D1230" t="s">
        <v>58</v>
      </c>
      <c r="E1230" t="s">
        <v>25</v>
      </c>
      <c r="F1230" t="s">
        <v>35</v>
      </c>
      <c r="G1230">
        <v>1</v>
      </c>
      <c r="H1230">
        <v>11.5</v>
      </c>
      <c r="I1230" t="s">
        <v>170</v>
      </c>
      <c r="J1230" t="s">
        <v>90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83</v>
      </c>
      <c r="R1230" t="s">
        <v>83</v>
      </c>
      <c r="S1230" t="s">
        <v>83</v>
      </c>
      <c r="T1230" t="str">
        <f>_xlfn.XLOOKUP(A1230,MI_Match_Analysis!$A$2:$A$8,MI_Match_Analysis!$F$2:$F$8,"Not Found")</f>
        <v>Not Found</v>
      </c>
    </row>
    <row r="1231" spans="1:20" hidden="1" x14ac:dyDescent="0.3">
      <c r="A1231">
        <v>6</v>
      </c>
      <c r="B1231" s="1">
        <v>46114</v>
      </c>
      <c r="C1231" t="s">
        <v>162</v>
      </c>
      <c r="D1231" t="s">
        <v>58</v>
      </c>
      <c r="E1231" t="s">
        <v>25</v>
      </c>
      <c r="F1231" t="s">
        <v>35</v>
      </c>
      <c r="G1231">
        <v>1</v>
      </c>
      <c r="H1231">
        <v>11.6</v>
      </c>
      <c r="I1231" t="s">
        <v>168</v>
      </c>
      <c r="J1231" t="s">
        <v>90</v>
      </c>
      <c r="K1231">
        <v>4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83</v>
      </c>
      <c r="R1231" t="s">
        <v>83</v>
      </c>
      <c r="S1231" t="s">
        <v>83</v>
      </c>
      <c r="T1231" t="str">
        <f>_xlfn.XLOOKUP(A1231,MI_Match_Analysis!$A$2:$A$8,MI_Match_Analysis!$F$2:$F$8,"Not Found")</f>
        <v>Not Found</v>
      </c>
    </row>
    <row r="1232" spans="1:20" hidden="1" x14ac:dyDescent="0.3">
      <c r="A1232">
        <v>6</v>
      </c>
      <c r="B1232" s="1">
        <v>46114</v>
      </c>
      <c r="C1232" t="s">
        <v>162</v>
      </c>
      <c r="D1232" t="s">
        <v>58</v>
      </c>
      <c r="E1232" t="s">
        <v>25</v>
      </c>
      <c r="F1232" t="s">
        <v>35</v>
      </c>
      <c r="G1232">
        <v>1</v>
      </c>
      <c r="H1232">
        <v>12.1</v>
      </c>
      <c r="I1232" t="s">
        <v>170</v>
      </c>
      <c r="J1232" t="s">
        <v>193</v>
      </c>
      <c r="K1232">
        <v>4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83</v>
      </c>
      <c r="R1232" t="s">
        <v>83</v>
      </c>
      <c r="S1232" t="s">
        <v>83</v>
      </c>
      <c r="T1232" t="str">
        <f>_xlfn.XLOOKUP(A1232,MI_Match_Analysis!$A$2:$A$8,MI_Match_Analysis!$F$2:$F$8,"Not Found")</f>
        <v>Not Found</v>
      </c>
    </row>
    <row r="1233" spans="1:20" hidden="1" x14ac:dyDescent="0.3">
      <c r="A1233">
        <v>6</v>
      </c>
      <c r="B1233" s="1">
        <v>46114</v>
      </c>
      <c r="C1233" t="s">
        <v>162</v>
      </c>
      <c r="D1233" t="s">
        <v>58</v>
      </c>
      <c r="E1233" t="s">
        <v>25</v>
      </c>
      <c r="F1233" t="s">
        <v>35</v>
      </c>
      <c r="G1233">
        <v>1</v>
      </c>
      <c r="H1233">
        <v>12.2</v>
      </c>
      <c r="I1233" t="s">
        <v>170</v>
      </c>
      <c r="J1233" t="s">
        <v>193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83</v>
      </c>
      <c r="R1233" t="s">
        <v>83</v>
      </c>
      <c r="S1233" t="s">
        <v>83</v>
      </c>
      <c r="T1233" t="str">
        <f>_xlfn.XLOOKUP(A1233,MI_Match_Analysis!$A$2:$A$8,MI_Match_Analysis!$F$2:$F$8,"Not Found")</f>
        <v>Not Found</v>
      </c>
    </row>
    <row r="1234" spans="1:20" hidden="1" x14ac:dyDescent="0.3">
      <c r="A1234">
        <v>6</v>
      </c>
      <c r="B1234" s="1">
        <v>46114</v>
      </c>
      <c r="C1234" t="s">
        <v>162</v>
      </c>
      <c r="D1234" t="s">
        <v>58</v>
      </c>
      <c r="E1234" t="s">
        <v>25</v>
      </c>
      <c r="F1234" t="s">
        <v>35</v>
      </c>
      <c r="G1234">
        <v>1</v>
      </c>
      <c r="H1234">
        <v>12.3</v>
      </c>
      <c r="I1234" t="s">
        <v>168</v>
      </c>
      <c r="J1234" t="s">
        <v>193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83</v>
      </c>
      <c r="R1234" t="s">
        <v>83</v>
      </c>
      <c r="S1234" t="s">
        <v>83</v>
      </c>
      <c r="T1234" t="str">
        <f>_xlfn.XLOOKUP(A1234,MI_Match_Analysis!$A$2:$A$8,MI_Match_Analysis!$F$2:$F$8,"Not Found")</f>
        <v>Not Found</v>
      </c>
    </row>
    <row r="1235" spans="1:20" hidden="1" x14ac:dyDescent="0.3">
      <c r="A1235">
        <v>6</v>
      </c>
      <c r="B1235" s="1">
        <v>46114</v>
      </c>
      <c r="C1235" t="s">
        <v>162</v>
      </c>
      <c r="D1235" t="s">
        <v>58</v>
      </c>
      <c r="E1235" t="s">
        <v>25</v>
      </c>
      <c r="F1235" t="s">
        <v>35</v>
      </c>
      <c r="G1235">
        <v>1</v>
      </c>
      <c r="H1235">
        <v>12.4</v>
      </c>
      <c r="I1235" t="s">
        <v>170</v>
      </c>
      <c r="J1235" t="s">
        <v>193</v>
      </c>
      <c r="K1235">
        <v>2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83</v>
      </c>
      <c r="R1235" t="s">
        <v>83</v>
      </c>
      <c r="S1235" t="s">
        <v>83</v>
      </c>
      <c r="T1235" t="str">
        <f>_xlfn.XLOOKUP(A1235,MI_Match_Analysis!$A$2:$A$8,MI_Match_Analysis!$F$2:$F$8,"Not Found")</f>
        <v>Not Found</v>
      </c>
    </row>
    <row r="1236" spans="1:20" hidden="1" x14ac:dyDescent="0.3">
      <c r="A1236">
        <v>6</v>
      </c>
      <c r="B1236" s="1">
        <v>46114</v>
      </c>
      <c r="C1236" t="s">
        <v>162</v>
      </c>
      <c r="D1236" t="s">
        <v>58</v>
      </c>
      <c r="E1236" t="s">
        <v>25</v>
      </c>
      <c r="F1236" t="s">
        <v>35</v>
      </c>
      <c r="G1236">
        <v>1</v>
      </c>
      <c r="H1236">
        <v>12.5</v>
      </c>
      <c r="I1236" t="s">
        <v>170</v>
      </c>
      <c r="J1236" t="s">
        <v>193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83</v>
      </c>
      <c r="R1236" t="s">
        <v>83</v>
      </c>
      <c r="S1236" t="s">
        <v>83</v>
      </c>
      <c r="T1236" t="str">
        <f>_xlfn.XLOOKUP(A1236,MI_Match_Analysis!$A$2:$A$8,MI_Match_Analysis!$F$2:$F$8,"Not Found")</f>
        <v>Not Found</v>
      </c>
    </row>
    <row r="1237" spans="1:20" hidden="1" x14ac:dyDescent="0.3">
      <c r="A1237">
        <v>6</v>
      </c>
      <c r="B1237" s="1">
        <v>46114</v>
      </c>
      <c r="C1237" t="s">
        <v>162</v>
      </c>
      <c r="D1237" t="s">
        <v>58</v>
      </c>
      <c r="E1237" t="s">
        <v>25</v>
      </c>
      <c r="F1237" t="s">
        <v>35</v>
      </c>
      <c r="G1237">
        <v>1</v>
      </c>
      <c r="H1237">
        <v>12.6</v>
      </c>
      <c r="I1237" t="s">
        <v>168</v>
      </c>
      <c r="J1237" t="s">
        <v>193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83</v>
      </c>
      <c r="R1237" t="s">
        <v>83</v>
      </c>
      <c r="S1237" t="s">
        <v>83</v>
      </c>
      <c r="T1237" t="str">
        <f>_xlfn.XLOOKUP(A1237,MI_Match_Analysis!$A$2:$A$8,MI_Match_Analysis!$F$2:$F$8,"Not Found")</f>
        <v>Not Found</v>
      </c>
    </row>
    <row r="1238" spans="1:20" hidden="1" x14ac:dyDescent="0.3">
      <c r="A1238">
        <v>6</v>
      </c>
      <c r="B1238" s="1">
        <v>46114</v>
      </c>
      <c r="C1238" t="s">
        <v>162</v>
      </c>
      <c r="D1238" t="s">
        <v>58</v>
      </c>
      <c r="E1238" t="s">
        <v>25</v>
      </c>
      <c r="F1238" t="s">
        <v>35</v>
      </c>
      <c r="G1238">
        <v>1</v>
      </c>
      <c r="H1238">
        <v>13.1</v>
      </c>
      <c r="I1238" t="s">
        <v>170</v>
      </c>
      <c r="J1238" t="s">
        <v>61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83</v>
      </c>
      <c r="R1238" t="s">
        <v>83</v>
      </c>
      <c r="S1238" t="s">
        <v>83</v>
      </c>
      <c r="T1238" t="str">
        <f>_xlfn.XLOOKUP(A1238,MI_Match_Analysis!$A$2:$A$8,MI_Match_Analysis!$F$2:$F$8,"Not Found")</f>
        <v>Not Found</v>
      </c>
    </row>
    <row r="1239" spans="1:20" hidden="1" x14ac:dyDescent="0.3">
      <c r="A1239">
        <v>6</v>
      </c>
      <c r="B1239" s="1">
        <v>46114</v>
      </c>
      <c r="C1239" t="s">
        <v>162</v>
      </c>
      <c r="D1239" t="s">
        <v>58</v>
      </c>
      <c r="E1239" t="s">
        <v>25</v>
      </c>
      <c r="F1239" t="s">
        <v>35</v>
      </c>
      <c r="G1239">
        <v>1</v>
      </c>
      <c r="H1239">
        <v>13.2</v>
      </c>
      <c r="I1239" t="s">
        <v>170</v>
      </c>
      <c r="J1239" t="s">
        <v>61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83</v>
      </c>
      <c r="R1239" t="s">
        <v>83</v>
      </c>
      <c r="S1239" t="s">
        <v>83</v>
      </c>
      <c r="T1239" t="str">
        <f>_xlfn.XLOOKUP(A1239,MI_Match_Analysis!$A$2:$A$8,MI_Match_Analysis!$F$2:$F$8,"Not Found")</f>
        <v>Not Found</v>
      </c>
    </row>
    <row r="1240" spans="1:20" hidden="1" x14ac:dyDescent="0.3">
      <c r="A1240">
        <v>6</v>
      </c>
      <c r="B1240" s="1">
        <v>46114</v>
      </c>
      <c r="C1240" t="s">
        <v>162</v>
      </c>
      <c r="D1240" t="s">
        <v>58</v>
      </c>
      <c r="E1240" t="s">
        <v>25</v>
      </c>
      <c r="F1240" t="s">
        <v>35</v>
      </c>
      <c r="G1240">
        <v>1</v>
      </c>
      <c r="H1240">
        <v>13.3</v>
      </c>
      <c r="I1240" t="s">
        <v>168</v>
      </c>
      <c r="J1240" t="s">
        <v>61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83</v>
      </c>
      <c r="R1240" t="s">
        <v>83</v>
      </c>
      <c r="S1240" t="s">
        <v>83</v>
      </c>
      <c r="T1240" t="str">
        <f>_xlfn.XLOOKUP(A1240,MI_Match_Analysis!$A$2:$A$8,MI_Match_Analysis!$F$2:$F$8,"Not Found")</f>
        <v>Not Found</v>
      </c>
    </row>
    <row r="1241" spans="1:20" hidden="1" x14ac:dyDescent="0.3">
      <c r="A1241">
        <v>6</v>
      </c>
      <c r="B1241" s="1">
        <v>46114</v>
      </c>
      <c r="C1241" t="s">
        <v>162</v>
      </c>
      <c r="D1241" t="s">
        <v>58</v>
      </c>
      <c r="E1241" t="s">
        <v>25</v>
      </c>
      <c r="F1241" t="s">
        <v>35</v>
      </c>
      <c r="G1241">
        <v>1</v>
      </c>
      <c r="H1241">
        <v>13.4</v>
      </c>
      <c r="I1241" t="s">
        <v>168</v>
      </c>
      <c r="J1241" t="s">
        <v>61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83</v>
      </c>
      <c r="R1241" t="s">
        <v>83</v>
      </c>
      <c r="S1241" t="s">
        <v>83</v>
      </c>
      <c r="T1241" t="str">
        <f>_xlfn.XLOOKUP(A1241,MI_Match_Analysis!$A$2:$A$8,MI_Match_Analysis!$F$2:$F$8,"Not Found")</f>
        <v>Not Found</v>
      </c>
    </row>
    <row r="1242" spans="1:20" hidden="1" x14ac:dyDescent="0.3">
      <c r="A1242">
        <v>6</v>
      </c>
      <c r="B1242" s="1">
        <v>46114</v>
      </c>
      <c r="C1242" t="s">
        <v>162</v>
      </c>
      <c r="D1242" t="s">
        <v>58</v>
      </c>
      <c r="E1242" t="s">
        <v>25</v>
      </c>
      <c r="F1242" t="s">
        <v>35</v>
      </c>
      <c r="G1242">
        <v>1</v>
      </c>
      <c r="H1242">
        <v>13.5</v>
      </c>
      <c r="I1242" t="s">
        <v>170</v>
      </c>
      <c r="J1242" t="s">
        <v>61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83</v>
      </c>
      <c r="R1242" t="s">
        <v>83</v>
      </c>
      <c r="S1242" t="s">
        <v>83</v>
      </c>
      <c r="T1242" t="str">
        <f>_xlfn.XLOOKUP(A1242,MI_Match_Analysis!$A$2:$A$8,MI_Match_Analysis!$F$2:$F$8,"Not Found")</f>
        <v>Not Found</v>
      </c>
    </row>
    <row r="1243" spans="1:20" hidden="1" x14ac:dyDescent="0.3">
      <c r="A1243">
        <v>6</v>
      </c>
      <c r="B1243" s="1">
        <v>46114</v>
      </c>
      <c r="C1243" t="s">
        <v>162</v>
      </c>
      <c r="D1243" t="s">
        <v>58</v>
      </c>
      <c r="E1243" t="s">
        <v>25</v>
      </c>
      <c r="F1243" t="s">
        <v>35</v>
      </c>
      <c r="G1243">
        <v>1</v>
      </c>
      <c r="H1243">
        <v>13.6</v>
      </c>
      <c r="I1243" t="s">
        <v>168</v>
      </c>
      <c r="J1243" t="s">
        <v>61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83</v>
      </c>
      <c r="R1243" t="s">
        <v>83</v>
      </c>
      <c r="S1243" t="s">
        <v>83</v>
      </c>
      <c r="T1243" t="str">
        <f>_xlfn.XLOOKUP(A1243,MI_Match_Analysis!$A$2:$A$8,MI_Match_Analysis!$F$2:$F$8,"Not Found")</f>
        <v>Not Found</v>
      </c>
    </row>
    <row r="1244" spans="1:20" hidden="1" x14ac:dyDescent="0.3">
      <c r="A1244">
        <v>6</v>
      </c>
      <c r="B1244" s="1">
        <v>46114</v>
      </c>
      <c r="C1244" t="s">
        <v>162</v>
      </c>
      <c r="D1244" t="s">
        <v>58</v>
      </c>
      <c r="E1244" t="s">
        <v>25</v>
      </c>
      <c r="F1244" t="s">
        <v>35</v>
      </c>
      <c r="G1244">
        <v>1</v>
      </c>
      <c r="H1244">
        <v>14.1</v>
      </c>
      <c r="I1244" t="s">
        <v>168</v>
      </c>
      <c r="J1244" t="s">
        <v>193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83</v>
      </c>
      <c r="R1244" t="s">
        <v>83</v>
      </c>
      <c r="S1244" t="s">
        <v>83</v>
      </c>
      <c r="T1244" t="str">
        <f>_xlfn.XLOOKUP(A1244,MI_Match_Analysis!$A$2:$A$8,MI_Match_Analysis!$F$2:$F$8,"Not Found")</f>
        <v>Not Found</v>
      </c>
    </row>
    <row r="1245" spans="1:20" hidden="1" x14ac:dyDescent="0.3">
      <c r="A1245">
        <v>6</v>
      </c>
      <c r="B1245" s="1">
        <v>46114</v>
      </c>
      <c r="C1245" t="s">
        <v>162</v>
      </c>
      <c r="D1245" t="s">
        <v>58</v>
      </c>
      <c r="E1245" t="s">
        <v>25</v>
      </c>
      <c r="F1245" t="s">
        <v>35</v>
      </c>
      <c r="G1245">
        <v>1</v>
      </c>
      <c r="H1245">
        <v>14.2</v>
      </c>
      <c r="I1245" t="s">
        <v>170</v>
      </c>
      <c r="J1245" t="s">
        <v>193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83</v>
      </c>
      <c r="R1245" t="s">
        <v>83</v>
      </c>
      <c r="S1245" t="s">
        <v>83</v>
      </c>
      <c r="T1245" t="str">
        <f>_xlfn.XLOOKUP(A1245,MI_Match_Analysis!$A$2:$A$8,MI_Match_Analysis!$F$2:$F$8,"Not Found")</f>
        <v>Not Found</v>
      </c>
    </row>
    <row r="1246" spans="1:20" hidden="1" x14ac:dyDescent="0.3">
      <c r="A1246">
        <v>6</v>
      </c>
      <c r="B1246" s="1">
        <v>46114</v>
      </c>
      <c r="C1246" t="s">
        <v>162</v>
      </c>
      <c r="D1246" t="s">
        <v>58</v>
      </c>
      <c r="E1246" t="s">
        <v>25</v>
      </c>
      <c r="F1246" t="s">
        <v>35</v>
      </c>
      <c r="G1246">
        <v>1</v>
      </c>
      <c r="H1246">
        <v>14.3</v>
      </c>
      <c r="I1246" t="s">
        <v>168</v>
      </c>
      <c r="J1246" t="s">
        <v>193</v>
      </c>
      <c r="K1246">
        <v>4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83</v>
      </c>
      <c r="R1246" t="s">
        <v>83</v>
      </c>
      <c r="S1246" t="s">
        <v>83</v>
      </c>
      <c r="T1246" t="str">
        <f>_xlfn.XLOOKUP(A1246,MI_Match_Analysis!$A$2:$A$8,MI_Match_Analysis!$F$2:$F$8,"Not Found")</f>
        <v>Not Found</v>
      </c>
    </row>
    <row r="1247" spans="1:20" hidden="1" x14ac:dyDescent="0.3">
      <c r="A1247">
        <v>6</v>
      </c>
      <c r="B1247" s="1">
        <v>46114</v>
      </c>
      <c r="C1247" t="s">
        <v>162</v>
      </c>
      <c r="D1247" t="s">
        <v>58</v>
      </c>
      <c r="E1247" t="s">
        <v>25</v>
      </c>
      <c r="F1247" t="s">
        <v>35</v>
      </c>
      <c r="G1247">
        <v>1</v>
      </c>
      <c r="H1247">
        <v>14.4</v>
      </c>
      <c r="I1247" t="s">
        <v>168</v>
      </c>
      <c r="J1247" t="s">
        <v>193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83</v>
      </c>
      <c r="R1247" t="s">
        <v>83</v>
      </c>
      <c r="S1247" t="s">
        <v>83</v>
      </c>
      <c r="T1247" t="str">
        <f>_xlfn.XLOOKUP(A1247,MI_Match_Analysis!$A$2:$A$8,MI_Match_Analysis!$F$2:$F$8,"Not Found")</f>
        <v>Not Found</v>
      </c>
    </row>
    <row r="1248" spans="1:20" hidden="1" x14ac:dyDescent="0.3">
      <c r="A1248">
        <v>6</v>
      </c>
      <c r="B1248" s="1">
        <v>46114</v>
      </c>
      <c r="C1248" t="s">
        <v>162</v>
      </c>
      <c r="D1248" t="s">
        <v>58</v>
      </c>
      <c r="E1248" t="s">
        <v>25</v>
      </c>
      <c r="F1248" t="s">
        <v>35</v>
      </c>
      <c r="G1248">
        <v>1</v>
      </c>
      <c r="H1248">
        <v>14.5</v>
      </c>
      <c r="I1248" t="s">
        <v>170</v>
      </c>
      <c r="J1248" t="s">
        <v>193</v>
      </c>
      <c r="K1248">
        <v>4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83</v>
      </c>
      <c r="R1248" t="s">
        <v>83</v>
      </c>
      <c r="S1248" t="s">
        <v>83</v>
      </c>
      <c r="T1248" t="str">
        <f>_xlfn.XLOOKUP(A1248,MI_Match_Analysis!$A$2:$A$8,MI_Match_Analysis!$F$2:$F$8,"Not Found")</f>
        <v>Not Found</v>
      </c>
    </row>
    <row r="1249" spans="1:20" hidden="1" x14ac:dyDescent="0.3">
      <c r="A1249">
        <v>6</v>
      </c>
      <c r="B1249" s="1">
        <v>46114</v>
      </c>
      <c r="C1249" t="s">
        <v>162</v>
      </c>
      <c r="D1249" t="s">
        <v>58</v>
      </c>
      <c r="E1249" t="s">
        <v>25</v>
      </c>
      <c r="F1249" t="s">
        <v>35</v>
      </c>
      <c r="G1249">
        <v>1</v>
      </c>
      <c r="H1249">
        <v>14.6</v>
      </c>
      <c r="I1249" t="s">
        <v>170</v>
      </c>
      <c r="J1249" t="s">
        <v>193</v>
      </c>
      <c r="K1249">
        <v>2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83</v>
      </c>
      <c r="R1249" t="s">
        <v>83</v>
      </c>
      <c r="S1249" t="s">
        <v>83</v>
      </c>
      <c r="T1249" t="str">
        <f>_xlfn.XLOOKUP(A1249,MI_Match_Analysis!$A$2:$A$8,MI_Match_Analysis!$F$2:$F$8,"Not Found")</f>
        <v>Not Found</v>
      </c>
    </row>
    <row r="1250" spans="1:20" hidden="1" x14ac:dyDescent="0.3">
      <c r="A1250">
        <v>6</v>
      </c>
      <c r="B1250" s="1">
        <v>46114</v>
      </c>
      <c r="C1250" t="s">
        <v>162</v>
      </c>
      <c r="D1250" t="s">
        <v>58</v>
      </c>
      <c r="E1250" t="s">
        <v>25</v>
      </c>
      <c r="F1250" t="s">
        <v>35</v>
      </c>
      <c r="G1250">
        <v>1</v>
      </c>
      <c r="H1250">
        <v>15.1</v>
      </c>
      <c r="I1250" t="s">
        <v>168</v>
      </c>
      <c r="J1250" t="s">
        <v>192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83</v>
      </c>
      <c r="R1250" t="s">
        <v>83</v>
      </c>
      <c r="S1250" t="s">
        <v>83</v>
      </c>
      <c r="T1250" t="str">
        <f>_xlfn.XLOOKUP(A1250,MI_Match_Analysis!$A$2:$A$8,MI_Match_Analysis!$F$2:$F$8,"Not Found")</f>
        <v>Not Found</v>
      </c>
    </row>
    <row r="1251" spans="1:20" hidden="1" x14ac:dyDescent="0.3">
      <c r="A1251">
        <v>6</v>
      </c>
      <c r="B1251" s="1">
        <v>46114</v>
      </c>
      <c r="C1251" t="s">
        <v>162</v>
      </c>
      <c r="D1251" t="s">
        <v>58</v>
      </c>
      <c r="E1251" t="s">
        <v>25</v>
      </c>
      <c r="F1251" t="s">
        <v>35</v>
      </c>
      <c r="G1251">
        <v>1</v>
      </c>
      <c r="H1251">
        <v>15.2</v>
      </c>
      <c r="I1251" t="s">
        <v>170</v>
      </c>
      <c r="J1251" t="s">
        <v>192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83</v>
      </c>
      <c r="R1251" t="s">
        <v>83</v>
      </c>
      <c r="S1251" t="s">
        <v>83</v>
      </c>
      <c r="T1251" t="str">
        <f>_xlfn.XLOOKUP(A1251,MI_Match_Analysis!$A$2:$A$8,MI_Match_Analysis!$F$2:$F$8,"Not Found")</f>
        <v>Not Found</v>
      </c>
    </row>
    <row r="1252" spans="1:20" hidden="1" x14ac:dyDescent="0.3">
      <c r="A1252">
        <v>6</v>
      </c>
      <c r="B1252" s="1">
        <v>46114</v>
      </c>
      <c r="C1252" t="s">
        <v>162</v>
      </c>
      <c r="D1252" t="s">
        <v>58</v>
      </c>
      <c r="E1252" t="s">
        <v>25</v>
      </c>
      <c r="F1252" t="s">
        <v>35</v>
      </c>
      <c r="G1252">
        <v>1</v>
      </c>
      <c r="H1252">
        <v>15.3</v>
      </c>
      <c r="I1252" t="s">
        <v>168</v>
      </c>
      <c r="J1252" t="s">
        <v>192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83</v>
      </c>
      <c r="R1252" t="s">
        <v>83</v>
      </c>
      <c r="S1252" t="s">
        <v>83</v>
      </c>
      <c r="T1252" t="str">
        <f>_xlfn.XLOOKUP(A1252,MI_Match_Analysis!$A$2:$A$8,MI_Match_Analysis!$F$2:$F$8,"Not Found")</f>
        <v>Not Found</v>
      </c>
    </row>
    <row r="1253" spans="1:20" hidden="1" x14ac:dyDescent="0.3">
      <c r="A1253">
        <v>6</v>
      </c>
      <c r="B1253" s="1">
        <v>46114</v>
      </c>
      <c r="C1253" t="s">
        <v>162</v>
      </c>
      <c r="D1253" t="s">
        <v>58</v>
      </c>
      <c r="E1253" t="s">
        <v>25</v>
      </c>
      <c r="F1253" t="s">
        <v>35</v>
      </c>
      <c r="G1253">
        <v>1</v>
      </c>
      <c r="H1253">
        <v>15.4</v>
      </c>
      <c r="I1253" t="s">
        <v>170</v>
      </c>
      <c r="J1253" t="s">
        <v>192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83</v>
      </c>
      <c r="R1253" t="s">
        <v>83</v>
      </c>
      <c r="S1253" t="s">
        <v>83</v>
      </c>
      <c r="T1253" t="str">
        <f>_xlfn.XLOOKUP(A1253,MI_Match_Analysis!$A$2:$A$8,MI_Match_Analysis!$F$2:$F$8,"Not Found")</f>
        <v>Not Found</v>
      </c>
    </row>
    <row r="1254" spans="1:20" hidden="1" x14ac:dyDescent="0.3">
      <c r="A1254">
        <v>6</v>
      </c>
      <c r="B1254" s="1">
        <v>46114</v>
      </c>
      <c r="C1254" t="s">
        <v>162</v>
      </c>
      <c r="D1254" t="s">
        <v>58</v>
      </c>
      <c r="E1254" t="s">
        <v>25</v>
      </c>
      <c r="F1254" t="s">
        <v>35</v>
      </c>
      <c r="G1254">
        <v>1</v>
      </c>
      <c r="H1254">
        <v>15.5</v>
      </c>
      <c r="I1254" t="s">
        <v>168</v>
      </c>
      <c r="J1254" t="s">
        <v>192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83</v>
      </c>
      <c r="R1254" t="s">
        <v>83</v>
      </c>
      <c r="S1254" t="s">
        <v>83</v>
      </c>
      <c r="T1254" t="str">
        <f>_xlfn.XLOOKUP(A1254,MI_Match_Analysis!$A$2:$A$8,MI_Match_Analysis!$F$2:$F$8,"Not Found")</f>
        <v>Not Found</v>
      </c>
    </row>
    <row r="1255" spans="1:20" hidden="1" x14ac:dyDescent="0.3">
      <c r="A1255">
        <v>6</v>
      </c>
      <c r="B1255" s="1">
        <v>46114</v>
      </c>
      <c r="C1255" t="s">
        <v>162</v>
      </c>
      <c r="D1255" t="s">
        <v>58</v>
      </c>
      <c r="E1255" t="s">
        <v>25</v>
      </c>
      <c r="F1255" t="s">
        <v>35</v>
      </c>
      <c r="G1255">
        <v>1</v>
      </c>
      <c r="H1255">
        <v>15.6</v>
      </c>
      <c r="I1255" t="s">
        <v>170</v>
      </c>
      <c r="J1255" t="s">
        <v>192</v>
      </c>
      <c r="K1255">
        <v>0</v>
      </c>
      <c r="L1255">
        <v>1</v>
      </c>
      <c r="M1255">
        <v>1</v>
      </c>
      <c r="N1255">
        <v>0</v>
      </c>
      <c r="O1255">
        <v>0</v>
      </c>
      <c r="P1255">
        <v>0</v>
      </c>
      <c r="Q1255" t="s">
        <v>83</v>
      </c>
      <c r="R1255" t="s">
        <v>83</v>
      </c>
      <c r="S1255" t="s">
        <v>83</v>
      </c>
      <c r="T1255" t="str">
        <f>_xlfn.XLOOKUP(A1255,MI_Match_Analysis!$A$2:$A$8,MI_Match_Analysis!$F$2:$F$8,"Not Found")</f>
        <v>Not Found</v>
      </c>
    </row>
    <row r="1256" spans="1:20" hidden="1" x14ac:dyDescent="0.3">
      <c r="A1256">
        <v>6</v>
      </c>
      <c r="B1256" s="1">
        <v>46114</v>
      </c>
      <c r="C1256" t="s">
        <v>162</v>
      </c>
      <c r="D1256" t="s">
        <v>58</v>
      </c>
      <c r="E1256" t="s">
        <v>25</v>
      </c>
      <c r="F1256" t="s">
        <v>35</v>
      </c>
      <c r="G1256">
        <v>1</v>
      </c>
      <c r="H1256">
        <v>15.6</v>
      </c>
      <c r="I1256" t="s">
        <v>170</v>
      </c>
      <c r="J1256" t="s">
        <v>192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83</v>
      </c>
      <c r="R1256" t="s">
        <v>83</v>
      </c>
      <c r="S1256" t="s">
        <v>83</v>
      </c>
      <c r="T1256" t="str">
        <f>_xlfn.XLOOKUP(A1256,MI_Match_Analysis!$A$2:$A$8,MI_Match_Analysis!$F$2:$F$8,"Not Found")</f>
        <v>Not Found</v>
      </c>
    </row>
    <row r="1257" spans="1:20" hidden="1" x14ac:dyDescent="0.3">
      <c r="A1257">
        <v>6</v>
      </c>
      <c r="B1257" s="1">
        <v>46114</v>
      </c>
      <c r="C1257" t="s">
        <v>162</v>
      </c>
      <c r="D1257" t="s">
        <v>58</v>
      </c>
      <c r="E1257" t="s">
        <v>25</v>
      </c>
      <c r="F1257" t="s">
        <v>35</v>
      </c>
      <c r="G1257">
        <v>1</v>
      </c>
      <c r="H1257">
        <v>16.100000000000001</v>
      </c>
      <c r="I1257" t="s">
        <v>170</v>
      </c>
      <c r="J1257" t="s">
        <v>189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83</v>
      </c>
      <c r="R1257" t="s">
        <v>83</v>
      </c>
      <c r="S1257" t="s">
        <v>83</v>
      </c>
      <c r="T1257" t="str">
        <f>_xlfn.XLOOKUP(A1257,MI_Match_Analysis!$A$2:$A$8,MI_Match_Analysis!$F$2:$F$8,"Not Found")</f>
        <v>Not Found</v>
      </c>
    </row>
    <row r="1258" spans="1:20" hidden="1" x14ac:dyDescent="0.3">
      <c r="A1258">
        <v>6</v>
      </c>
      <c r="B1258" s="1">
        <v>46114</v>
      </c>
      <c r="C1258" t="s">
        <v>162</v>
      </c>
      <c r="D1258" t="s">
        <v>58</v>
      </c>
      <c r="E1258" t="s">
        <v>25</v>
      </c>
      <c r="F1258" t="s">
        <v>35</v>
      </c>
      <c r="G1258">
        <v>1</v>
      </c>
      <c r="H1258">
        <v>16.2</v>
      </c>
      <c r="I1258" t="s">
        <v>168</v>
      </c>
      <c r="J1258" t="s">
        <v>189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83</v>
      </c>
      <c r="R1258" t="s">
        <v>83</v>
      </c>
      <c r="S1258" t="s">
        <v>83</v>
      </c>
      <c r="T1258" t="str">
        <f>_xlfn.XLOOKUP(A1258,MI_Match_Analysis!$A$2:$A$8,MI_Match_Analysis!$F$2:$F$8,"Not Found")</f>
        <v>Not Found</v>
      </c>
    </row>
    <row r="1259" spans="1:20" hidden="1" x14ac:dyDescent="0.3">
      <c r="A1259">
        <v>6</v>
      </c>
      <c r="B1259" s="1">
        <v>46114</v>
      </c>
      <c r="C1259" t="s">
        <v>162</v>
      </c>
      <c r="D1259" t="s">
        <v>58</v>
      </c>
      <c r="E1259" t="s">
        <v>25</v>
      </c>
      <c r="F1259" t="s">
        <v>35</v>
      </c>
      <c r="G1259">
        <v>1</v>
      </c>
      <c r="H1259">
        <v>16.3</v>
      </c>
      <c r="I1259" t="s">
        <v>170</v>
      </c>
      <c r="J1259" t="s">
        <v>189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83</v>
      </c>
      <c r="R1259" t="s">
        <v>83</v>
      </c>
      <c r="S1259" t="s">
        <v>83</v>
      </c>
      <c r="T1259" t="str">
        <f>_xlfn.XLOOKUP(A1259,MI_Match_Analysis!$A$2:$A$8,MI_Match_Analysis!$F$2:$F$8,"Not Found")</f>
        <v>Not Found</v>
      </c>
    </row>
    <row r="1260" spans="1:20" hidden="1" x14ac:dyDescent="0.3">
      <c r="A1260">
        <v>6</v>
      </c>
      <c r="B1260" s="1">
        <v>46114</v>
      </c>
      <c r="C1260" t="s">
        <v>162</v>
      </c>
      <c r="D1260" t="s">
        <v>58</v>
      </c>
      <c r="E1260" t="s">
        <v>25</v>
      </c>
      <c r="F1260" t="s">
        <v>35</v>
      </c>
      <c r="G1260">
        <v>1</v>
      </c>
      <c r="H1260">
        <v>16.399999999999999</v>
      </c>
      <c r="I1260" t="s">
        <v>170</v>
      </c>
      <c r="J1260" t="s">
        <v>189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83</v>
      </c>
      <c r="R1260" t="s">
        <v>83</v>
      </c>
      <c r="S1260" t="s">
        <v>83</v>
      </c>
      <c r="T1260" t="str">
        <f>_xlfn.XLOOKUP(A1260,MI_Match_Analysis!$A$2:$A$8,MI_Match_Analysis!$F$2:$F$8,"Not Found")</f>
        <v>Not Found</v>
      </c>
    </row>
    <row r="1261" spans="1:20" hidden="1" x14ac:dyDescent="0.3">
      <c r="A1261">
        <v>6</v>
      </c>
      <c r="B1261" s="1">
        <v>46114</v>
      </c>
      <c r="C1261" t="s">
        <v>162</v>
      </c>
      <c r="D1261" t="s">
        <v>58</v>
      </c>
      <c r="E1261" t="s">
        <v>25</v>
      </c>
      <c r="F1261" t="s">
        <v>35</v>
      </c>
      <c r="G1261">
        <v>1</v>
      </c>
      <c r="H1261">
        <v>16.5</v>
      </c>
      <c r="I1261" t="s">
        <v>168</v>
      </c>
      <c r="J1261" t="s">
        <v>189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83</v>
      </c>
      <c r="R1261" t="s">
        <v>83</v>
      </c>
      <c r="S1261" t="s">
        <v>83</v>
      </c>
      <c r="T1261" t="str">
        <f>_xlfn.XLOOKUP(A1261,MI_Match_Analysis!$A$2:$A$8,MI_Match_Analysis!$F$2:$F$8,"Not Found")</f>
        <v>Not Found</v>
      </c>
    </row>
    <row r="1262" spans="1:20" hidden="1" x14ac:dyDescent="0.3">
      <c r="A1262">
        <v>6</v>
      </c>
      <c r="B1262" s="1">
        <v>46114</v>
      </c>
      <c r="C1262" t="s">
        <v>162</v>
      </c>
      <c r="D1262" t="s">
        <v>58</v>
      </c>
      <c r="E1262" t="s">
        <v>25</v>
      </c>
      <c r="F1262" t="s">
        <v>35</v>
      </c>
      <c r="G1262">
        <v>1</v>
      </c>
      <c r="H1262">
        <v>16.600000000000001</v>
      </c>
      <c r="I1262" t="s">
        <v>168</v>
      </c>
      <c r="J1262" t="s">
        <v>189</v>
      </c>
      <c r="K1262">
        <v>6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83</v>
      </c>
      <c r="R1262" t="s">
        <v>83</v>
      </c>
      <c r="S1262" t="s">
        <v>83</v>
      </c>
      <c r="T1262" t="str">
        <f>_xlfn.XLOOKUP(A1262,MI_Match_Analysis!$A$2:$A$8,MI_Match_Analysis!$F$2:$F$8,"Not Found")</f>
        <v>Not Found</v>
      </c>
    </row>
    <row r="1263" spans="1:20" hidden="1" x14ac:dyDescent="0.3">
      <c r="A1263">
        <v>6</v>
      </c>
      <c r="B1263" s="1">
        <v>46114</v>
      </c>
      <c r="C1263" t="s">
        <v>162</v>
      </c>
      <c r="D1263" t="s">
        <v>58</v>
      </c>
      <c r="E1263" t="s">
        <v>25</v>
      </c>
      <c r="F1263" t="s">
        <v>35</v>
      </c>
      <c r="G1263">
        <v>1</v>
      </c>
      <c r="H1263">
        <v>17.100000000000001</v>
      </c>
      <c r="I1263" t="s">
        <v>170</v>
      </c>
      <c r="J1263" t="s">
        <v>192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83</v>
      </c>
      <c r="R1263" t="s">
        <v>83</v>
      </c>
      <c r="S1263" t="s">
        <v>83</v>
      </c>
      <c r="T1263" t="str">
        <f>_xlfn.XLOOKUP(A1263,MI_Match_Analysis!$A$2:$A$8,MI_Match_Analysis!$F$2:$F$8,"Not Found")</f>
        <v>Not Found</v>
      </c>
    </row>
    <row r="1264" spans="1:20" hidden="1" x14ac:dyDescent="0.3">
      <c r="A1264">
        <v>6</v>
      </c>
      <c r="B1264" s="1">
        <v>46114</v>
      </c>
      <c r="C1264" t="s">
        <v>162</v>
      </c>
      <c r="D1264" t="s">
        <v>58</v>
      </c>
      <c r="E1264" t="s">
        <v>25</v>
      </c>
      <c r="F1264" t="s">
        <v>35</v>
      </c>
      <c r="G1264">
        <v>1</v>
      </c>
      <c r="H1264">
        <v>17.2</v>
      </c>
      <c r="I1264" t="s">
        <v>170</v>
      </c>
      <c r="J1264" t="s">
        <v>192</v>
      </c>
      <c r="K1264">
        <v>6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83</v>
      </c>
      <c r="R1264" t="s">
        <v>83</v>
      </c>
      <c r="S1264" t="s">
        <v>83</v>
      </c>
      <c r="T1264" t="str">
        <f>_xlfn.XLOOKUP(A1264,MI_Match_Analysis!$A$2:$A$8,MI_Match_Analysis!$F$2:$F$8,"Not Found")</f>
        <v>Not Found</v>
      </c>
    </row>
    <row r="1265" spans="1:20" hidden="1" x14ac:dyDescent="0.3">
      <c r="A1265">
        <v>6</v>
      </c>
      <c r="B1265" s="1">
        <v>46114</v>
      </c>
      <c r="C1265" t="s">
        <v>162</v>
      </c>
      <c r="D1265" t="s">
        <v>58</v>
      </c>
      <c r="E1265" t="s">
        <v>25</v>
      </c>
      <c r="F1265" t="s">
        <v>35</v>
      </c>
      <c r="G1265">
        <v>1</v>
      </c>
      <c r="H1265">
        <v>17.3</v>
      </c>
      <c r="I1265" t="s">
        <v>170</v>
      </c>
      <c r="J1265" t="s">
        <v>192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83</v>
      </c>
      <c r="R1265" t="s">
        <v>83</v>
      </c>
      <c r="S1265" t="s">
        <v>83</v>
      </c>
      <c r="T1265" t="str">
        <f>_xlfn.XLOOKUP(A1265,MI_Match_Analysis!$A$2:$A$8,MI_Match_Analysis!$F$2:$F$8,"Not Found")</f>
        <v>Not Found</v>
      </c>
    </row>
    <row r="1266" spans="1:20" hidden="1" x14ac:dyDescent="0.3">
      <c r="A1266">
        <v>6</v>
      </c>
      <c r="B1266" s="1">
        <v>46114</v>
      </c>
      <c r="C1266" t="s">
        <v>162</v>
      </c>
      <c r="D1266" t="s">
        <v>58</v>
      </c>
      <c r="E1266" t="s">
        <v>25</v>
      </c>
      <c r="F1266" t="s">
        <v>35</v>
      </c>
      <c r="G1266">
        <v>1</v>
      </c>
      <c r="H1266">
        <v>17.399999999999999</v>
      </c>
      <c r="I1266" t="s">
        <v>168</v>
      </c>
      <c r="J1266" t="s">
        <v>192</v>
      </c>
      <c r="K1266">
        <v>4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83</v>
      </c>
      <c r="R1266" t="s">
        <v>83</v>
      </c>
      <c r="S1266" t="s">
        <v>83</v>
      </c>
      <c r="T1266" t="str">
        <f>_xlfn.XLOOKUP(A1266,MI_Match_Analysis!$A$2:$A$8,MI_Match_Analysis!$F$2:$F$8,"Not Found")</f>
        <v>Not Found</v>
      </c>
    </row>
    <row r="1267" spans="1:20" hidden="1" x14ac:dyDescent="0.3">
      <c r="A1267">
        <v>6</v>
      </c>
      <c r="B1267" s="1">
        <v>46114</v>
      </c>
      <c r="C1267" t="s">
        <v>162</v>
      </c>
      <c r="D1267" t="s">
        <v>58</v>
      </c>
      <c r="E1267" t="s">
        <v>25</v>
      </c>
      <c r="F1267" t="s">
        <v>35</v>
      </c>
      <c r="G1267">
        <v>1</v>
      </c>
      <c r="H1267">
        <v>17.5</v>
      </c>
      <c r="I1267" t="s">
        <v>168</v>
      </c>
      <c r="J1267" t="s">
        <v>192</v>
      </c>
      <c r="K1267">
        <v>4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83</v>
      </c>
      <c r="R1267" t="s">
        <v>83</v>
      </c>
      <c r="S1267" t="s">
        <v>83</v>
      </c>
      <c r="T1267" t="str">
        <f>_xlfn.XLOOKUP(A1267,MI_Match_Analysis!$A$2:$A$8,MI_Match_Analysis!$F$2:$F$8,"Not Found")</f>
        <v>Not Found</v>
      </c>
    </row>
    <row r="1268" spans="1:20" hidden="1" x14ac:dyDescent="0.3">
      <c r="A1268">
        <v>6</v>
      </c>
      <c r="B1268" s="1">
        <v>46114</v>
      </c>
      <c r="C1268" t="s">
        <v>162</v>
      </c>
      <c r="D1268" t="s">
        <v>58</v>
      </c>
      <c r="E1268" t="s">
        <v>25</v>
      </c>
      <c r="F1268" t="s">
        <v>35</v>
      </c>
      <c r="G1268">
        <v>1</v>
      </c>
      <c r="H1268">
        <v>17.600000000000001</v>
      </c>
      <c r="I1268" t="s">
        <v>168</v>
      </c>
      <c r="J1268" t="s">
        <v>192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83</v>
      </c>
      <c r="R1268" t="s">
        <v>83</v>
      </c>
      <c r="S1268" t="s">
        <v>83</v>
      </c>
      <c r="T1268" t="str">
        <f>_xlfn.XLOOKUP(A1268,MI_Match_Analysis!$A$2:$A$8,MI_Match_Analysis!$F$2:$F$8,"Not Found")</f>
        <v>Not Found</v>
      </c>
    </row>
    <row r="1269" spans="1:20" hidden="1" x14ac:dyDescent="0.3">
      <c r="A1269">
        <v>6</v>
      </c>
      <c r="B1269" s="1">
        <v>46114</v>
      </c>
      <c r="C1269" t="s">
        <v>162</v>
      </c>
      <c r="D1269" t="s">
        <v>58</v>
      </c>
      <c r="E1269" t="s">
        <v>25</v>
      </c>
      <c r="F1269" t="s">
        <v>35</v>
      </c>
      <c r="G1269">
        <v>1</v>
      </c>
      <c r="H1269">
        <v>18.100000000000001</v>
      </c>
      <c r="I1269" t="s">
        <v>168</v>
      </c>
      <c r="J1269" t="s">
        <v>189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165</v>
      </c>
      <c r="R1269" t="s">
        <v>168</v>
      </c>
      <c r="S1269" t="s">
        <v>191</v>
      </c>
      <c r="T1269" t="str">
        <f>_xlfn.XLOOKUP(A1269,MI_Match_Analysis!$A$2:$A$8,MI_Match_Analysis!$F$2:$F$8,"Not Found")</f>
        <v>Not Found</v>
      </c>
    </row>
    <row r="1270" spans="1:20" hidden="1" x14ac:dyDescent="0.3">
      <c r="A1270">
        <v>6</v>
      </c>
      <c r="B1270" s="1">
        <v>46114</v>
      </c>
      <c r="C1270" t="s">
        <v>162</v>
      </c>
      <c r="D1270" t="s">
        <v>58</v>
      </c>
      <c r="E1270" t="s">
        <v>25</v>
      </c>
      <c r="F1270" t="s">
        <v>35</v>
      </c>
      <c r="G1270">
        <v>1</v>
      </c>
      <c r="H1270">
        <v>18.2</v>
      </c>
      <c r="I1270" t="s">
        <v>172</v>
      </c>
      <c r="J1270" t="s">
        <v>189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167</v>
      </c>
      <c r="R1270" t="s">
        <v>172</v>
      </c>
      <c r="S1270" t="s">
        <v>83</v>
      </c>
      <c r="T1270" t="str">
        <f>_xlfn.XLOOKUP(A1270,MI_Match_Analysis!$A$2:$A$8,MI_Match_Analysis!$F$2:$F$8,"Not Found")</f>
        <v>Not Found</v>
      </c>
    </row>
    <row r="1271" spans="1:20" hidden="1" x14ac:dyDescent="0.3">
      <c r="A1271">
        <v>6</v>
      </c>
      <c r="B1271" s="1">
        <v>46114</v>
      </c>
      <c r="C1271" t="s">
        <v>162</v>
      </c>
      <c r="D1271" t="s">
        <v>58</v>
      </c>
      <c r="E1271" t="s">
        <v>25</v>
      </c>
      <c r="F1271" t="s">
        <v>35</v>
      </c>
      <c r="G1271">
        <v>1</v>
      </c>
      <c r="H1271">
        <v>18.3</v>
      </c>
      <c r="I1271" t="s">
        <v>174</v>
      </c>
      <c r="J1271" t="s">
        <v>189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0</v>
      </c>
      <c r="Q1271" t="s">
        <v>83</v>
      </c>
      <c r="R1271" t="s">
        <v>83</v>
      </c>
      <c r="S1271" t="s">
        <v>83</v>
      </c>
      <c r="T1271" t="str">
        <f>_xlfn.XLOOKUP(A1271,MI_Match_Analysis!$A$2:$A$8,MI_Match_Analysis!$F$2:$F$8,"Not Found")</f>
        <v>Not Found</v>
      </c>
    </row>
    <row r="1272" spans="1:20" hidden="1" x14ac:dyDescent="0.3">
      <c r="A1272">
        <v>6</v>
      </c>
      <c r="B1272" s="1">
        <v>46114</v>
      </c>
      <c r="C1272" t="s">
        <v>162</v>
      </c>
      <c r="D1272" t="s">
        <v>58</v>
      </c>
      <c r="E1272" t="s">
        <v>25</v>
      </c>
      <c r="F1272" t="s">
        <v>35</v>
      </c>
      <c r="G1272">
        <v>1</v>
      </c>
      <c r="H1272">
        <v>18.3</v>
      </c>
      <c r="I1272" t="s">
        <v>174</v>
      </c>
      <c r="J1272" t="s">
        <v>189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83</v>
      </c>
      <c r="R1272" t="s">
        <v>83</v>
      </c>
      <c r="S1272" t="s">
        <v>83</v>
      </c>
      <c r="T1272" t="str">
        <f>_xlfn.XLOOKUP(A1272,MI_Match_Analysis!$A$2:$A$8,MI_Match_Analysis!$F$2:$F$8,"Not Found")</f>
        <v>Not Found</v>
      </c>
    </row>
    <row r="1273" spans="1:20" hidden="1" x14ac:dyDescent="0.3">
      <c r="A1273">
        <v>6</v>
      </c>
      <c r="B1273" s="1">
        <v>46114</v>
      </c>
      <c r="C1273" t="s">
        <v>162</v>
      </c>
      <c r="D1273" t="s">
        <v>58</v>
      </c>
      <c r="E1273" t="s">
        <v>25</v>
      </c>
      <c r="F1273" t="s">
        <v>35</v>
      </c>
      <c r="G1273">
        <v>1</v>
      </c>
      <c r="H1273">
        <v>18.399999999999999</v>
      </c>
      <c r="I1273" t="s">
        <v>170</v>
      </c>
      <c r="J1273" t="s">
        <v>189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83</v>
      </c>
      <c r="R1273" t="s">
        <v>83</v>
      </c>
      <c r="S1273" t="s">
        <v>83</v>
      </c>
      <c r="T1273" t="str">
        <f>_xlfn.XLOOKUP(A1273,MI_Match_Analysis!$A$2:$A$8,MI_Match_Analysis!$F$2:$F$8,"Not Found")</f>
        <v>Not Found</v>
      </c>
    </row>
    <row r="1274" spans="1:20" hidden="1" x14ac:dyDescent="0.3">
      <c r="A1274">
        <v>6</v>
      </c>
      <c r="B1274" s="1">
        <v>46114</v>
      </c>
      <c r="C1274" t="s">
        <v>162</v>
      </c>
      <c r="D1274" t="s">
        <v>58</v>
      </c>
      <c r="E1274" t="s">
        <v>25</v>
      </c>
      <c r="F1274" t="s">
        <v>35</v>
      </c>
      <c r="G1274">
        <v>1</v>
      </c>
      <c r="H1274">
        <v>18.5</v>
      </c>
      <c r="I1274" t="s">
        <v>174</v>
      </c>
      <c r="J1274" t="s">
        <v>189</v>
      </c>
      <c r="K1274">
        <v>4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83</v>
      </c>
      <c r="R1274" t="s">
        <v>83</v>
      </c>
      <c r="S1274" t="s">
        <v>83</v>
      </c>
      <c r="T1274" t="str">
        <f>_xlfn.XLOOKUP(A1274,MI_Match_Analysis!$A$2:$A$8,MI_Match_Analysis!$F$2:$F$8,"Not Found")</f>
        <v>Not Found</v>
      </c>
    </row>
    <row r="1275" spans="1:20" hidden="1" x14ac:dyDescent="0.3">
      <c r="A1275">
        <v>6</v>
      </c>
      <c r="B1275" s="1">
        <v>46114</v>
      </c>
      <c r="C1275" t="s">
        <v>162</v>
      </c>
      <c r="D1275" t="s">
        <v>58</v>
      </c>
      <c r="E1275" t="s">
        <v>25</v>
      </c>
      <c r="F1275" t="s">
        <v>35</v>
      </c>
      <c r="G1275">
        <v>1</v>
      </c>
      <c r="H1275">
        <v>18.600000000000001</v>
      </c>
      <c r="I1275" t="s">
        <v>174</v>
      </c>
      <c r="J1275" t="s">
        <v>189</v>
      </c>
      <c r="K1275">
        <v>4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83</v>
      </c>
      <c r="R1275" t="s">
        <v>83</v>
      </c>
      <c r="S1275" t="s">
        <v>83</v>
      </c>
      <c r="T1275" t="str">
        <f>_xlfn.XLOOKUP(A1275,MI_Match_Analysis!$A$2:$A$8,MI_Match_Analysis!$F$2:$F$8,"Not Found")</f>
        <v>Not Found</v>
      </c>
    </row>
    <row r="1276" spans="1:20" hidden="1" x14ac:dyDescent="0.3">
      <c r="A1276">
        <v>6</v>
      </c>
      <c r="B1276" s="1">
        <v>46114</v>
      </c>
      <c r="C1276" t="s">
        <v>162</v>
      </c>
      <c r="D1276" t="s">
        <v>58</v>
      </c>
      <c r="E1276" t="s">
        <v>25</v>
      </c>
      <c r="F1276" t="s">
        <v>35</v>
      </c>
      <c r="G1276">
        <v>1</v>
      </c>
      <c r="H1276">
        <v>19.100000000000001</v>
      </c>
      <c r="I1276" t="s">
        <v>170</v>
      </c>
      <c r="J1276" t="s">
        <v>61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0</v>
      </c>
      <c r="Q1276" t="s">
        <v>83</v>
      </c>
      <c r="R1276" t="s">
        <v>83</v>
      </c>
      <c r="S1276" t="s">
        <v>83</v>
      </c>
      <c r="T1276" t="str">
        <f>_xlfn.XLOOKUP(A1276,MI_Match_Analysis!$A$2:$A$8,MI_Match_Analysis!$F$2:$F$8,"Not Found")</f>
        <v>Not Found</v>
      </c>
    </row>
    <row r="1277" spans="1:20" hidden="1" x14ac:dyDescent="0.3">
      <c r="A1277">
        <v>6</v>
      </c>
      <c r="B1277" s="1">
        <v>46114</v>
      </c>
      <c r="C1277" t="s">
        <v>162</v>
      </c>
      <c r="D1277" t="s">
        <v>58</v>
      </c>
      <c r="E1277" t="s">
        <v>25</v>
      </c>
      <c r="F1277" t="s">
        <v>35</v>
      </c>
      <c r="G1277">
        <v>1</v>
      </c>
      <c r="H1277">
        <v>19.100000000000001</v>
      </c>
      <c r="I1277" t="s">
        <v>170</v>
      </c>
      <c r="J1277" t="s">
        <v>61</v>
      </c>
      <c r="K1277">
        <v>2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83</v>
      </c>
      <c r="R1277" t="s">
        <v>83</v>
      </c>
      <c r="S1277" t="s">
        <v>83</v>
      </c>
      <c r="T1277" t="str">
        <f>_xlfn.XLOOKUP(A1277,MI_Match_Analysis!$A$2:$A$8,MI_Match_Analysis!$F$2:$F$8,"Not Found")</f>
        <v>Not Found</v>
      </c>
    </row>
    <row r="1278" spans="1:20" hidden="1" x14ac:dyDescent="0.3">
      <c r="A1278">
        <v>6</v>
      </c>
      <c r="B1278" s="1">
        <v>46114</v>
      </c>
      <c r="C1278" t="s">
        <v>162</v>
      </c>
      <c r="D1278" t="s">
        <v>58</v>
      </c>
      <c r="E1278" t="s">
        <v>25</v>
      </c>
      <c r="F1278" t="s">
        <v>35</v>
      </c>
      <c r="G1278">
        <v>1</v>
      </c>
      <c r="H1278">
        <v>19.2</v>
      </c>
      <c r="I1278" t="s">
        <v>170</v>
      </c>
      <c r="J1278" t="s">
        <v>61</v>
      </c>
      <c r="K1278">
        <v>4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83</v>
      </c>
      <c r="R1278" t="s">
        <v>83</v>
      </c>
      <c r="S1278" t="s">
        <v>83</v>
      </c>
      <c r="T1278" t="str">
        <f>_xlfn.XLOOKUP(A1278,MI_Match_Analysis!$A$2:$A$8,MI_Match_Analysis!$F$2:$F$8,"Not Found")</f>
        <v>Not Found</v>
      </c>
    </row>
    <row r="1279" spans="1:20" hidden="1" x14ac:dyDescent="0.3">
      <c r="A1279">
        <v>6</v>
      </c>
      <c r="B1279" s="1">
        <v>46114</v>
      </c>
      <c r="C1279" t="s">
        <v>162</v>
      </c>
      <c r="D1279" t="s">
        <v>58</v>
      </c>
      <c r="E1279" t="s">
        <v>25</v>
      </c>
      <c r="F1279" t="s">
        <v>35</v>
      </c>
      <c r="G1279">
        <v>1</v>
      </c>
      <c r="H1279">
        <v>19.3</v>
      </c>
      <c r="I1279" t="s">
        <v>170</v>
      </c>
      <c r="J1279" t="s">
        <v>61</v>
      </c>
      <c r="K1279">
        <v>4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83</v>
      </c>
      <c r="R1279" t="s">
        <v>83</v>
      </c>
      <c r="S1279" t="s">
        <v>83</v>
      </c>
      <c r="T1279" t="str">
        <f>_xlfn.XLOOKUP(A1279,MI_Match_Analysis!$A$2:$A$8,MI_Match_Analysis!$F$2:$F$8,"Not Found")</f>
        <v>Not Found</v>
      </c>
    </row>
    <row r="1280" spans="1:20" hidden="1" x14ac:dyDescent="0.3">
      <c r="A1280">
        <v>6</v>
      </c>
      <c r="B1280" s="1">
        <v>46114</v>
      </c>
      <c r="C1280" t="s">
        <v>162</v>
      </c>
      <c r="D1280" t="s">
        <v>58</v>
      </c>
      <c r="E1280" t="s">
        <v>25</v>
      </c>
      <c r="F1280" t="s">
        <v>35</v>
      </c>
      <c r="G1280">
        <v>1</v>
      </c>
      <c r="H1280">
        <v>19.399999999999999</v>
      </c>
      <c r="I1280" t="s">
        <v>170</v>
      </c>
      <c r="J1280" t="s">
        <v>61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165</v>
      </c>
      <c r="R1280" t="s">
        <v>170</v>
      </c>
      <c r="S1280" t="s">
        <v>188</v>
      </c>
      <c r="T1280" t="str">
        <f>_xlfn.XLOOKUP(A1280,MI_Match_Analysis!$A$2:$A$8,MI_Match_Analysis!$F$2:$F$8,"Not Found")</f>
        <v>Not Found</v>
      </c>
    </row>
    <row r="1281" spans="1:20" hidden="1" x14ac:dyDescent="0.3">
      <c r="A1281">
        <v>6</v>
      </c>
      <c r="B1281" s="1">
        <v>46114</v>
      </c>
      <c r="C1281" t="s">
        <v>162</v>
      </c>
      <c r="D1281" t="s">
        <v>58</v>
      </c>
      <c r="E1281" t="s">
        <v>25</v>
      </c>
      <c r="F1281" t="s">
        <v>35</v>
      </c>
      <c r="G1281">
        <v>1</v>
      </c>
      <c r="H1281">
        <v>19.5</v>
      </c>
      <c r="I1281" t="s">
        <v>96</v>
      </c>
      <c r="J1281" t="s">
        <v>61</v>
      </c>
      <c r="K1281">
        <v>4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83</v>
      </c>
      <c r="R1281" t="s">
        <v>83</v>
      </c>
      <c r="S1281" t="s">
        <v>83</v>
      </c>
      <c r="T1281" t="str">
        <f>_xlfn.XLOOKUP(A1281,MI_Match_Analysis!$A$2:$A$8,MI_Match_Analysis!$F$2:$F$8,"Not Found")</f>
        <v>Not Found</v>
      </c>
    </row>
    <row r="1282" spans="1:20" hidden="1" x14ac:dyDescent="0.3">
      <c r="A1282">
        <v>6</v>
      </c>
      <c r="B1282" s="1">
        <v>46114</v>
      </c>
      <c r="C1282" t="s">
        <v>162</v>
      </c>
      <c r="D1282" t="s">
        <v>58</v>
      </c>
      <c r="E1282" t="s">
        <v>25</v>
      </c>
      <c r="F1282" t="s">
        <v>35</v>
      </c>
      <c r="G1282">
        <v>1</v>
      </c>
      <c r="H1282">
        <v>19.600000000000001</v>
      </c>
      <c r="I1282" t="s">
        <v>96</v>
      </c>
      <c r="J1282" t="s">
        <v>61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165</v>
      </c>
      <c r="R1282" t="s">
        <v>96</v>
      </c>
      <c r="S1282" t="s">
        <v>179</v>
      </c>
      <c r="T1282" t="str">
        <f>_xlfn.XLOOKUP(A1282,MI_Match_Analysis!$A$2:$A$8,MI_Match_Analysis!$F$2:$F$8,"Not Found")</f>
        <v>Not Found</v>
      </c>
    </row>
    <row r="1283" spans="1:20" hidden="1" x14ac:dyDescent="0.3">
      <c r="A1283">
        <v>6</v>
      </c>
      <c r="B1283" s="1">
        <v>46114</v>
      </c>
      <c r="C1283" t="s">
        <v>162</v>
      </c>
      <c r="D1283" t="s">
        <v>58</v>
      </c>
      <c r="E1283" t="s">
        <v>35</v>
      </c>
      <c r="F1283" t="s">
        <v>25</v>
      </c>
      <c r="G1283">
        <v>2</v>
      </c>
      <c r="H1283">
        <v>0.1</v>
      </c>
      <c r="I1283" t="s">
        <v>179</v>
      </c>
      <c r="J1283" t="s">
        <v>176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83</v>
      </c>
      <c r="R1283" t="s">
        <v>83</v>
      </c>
      <c r="S1283" t="s">
        <v>83</v>
      </c>
      <c r="T1283" t="str">
        <f>_xlfn.XLOOKUP(A1283,MI_Match_Analysis!$A$2:$A$8,MI_Match_Analysis!$F$2:$F$8,"Not Found")</f>
        <v>Not Found</v>
      </c>
    </row>
    <row r="1284" spans="1:20" hidden="1" x14ac:dyDescent="0.3">
      <c r="A1284">
        <v>6</v>
      </c>
      <c r="B1284" s="1">
        <v>46114</v>
      </c>
      <c r="C1284" t="s">
        <v>162</v>
      </c>
      <c r="D1284" t="s">
        <v>58</v>
      </c>
      <c r="E1284" t="s">
        <v>35</v>
      </c>
      <c r="F1284" t="s">
        <v>25</v>
      </c>
      <c r="G1284">
        <v>2</v>
      </c>
      <c r="H1284">
        <v>0.2</v>
      </c>
      <c r="I1284" t="s">
        <v>181</v>
      </c>
      <c r="J1284" t="s">
        <v>176</v>
      </c>
      <c r="K1284">
        <v>4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83</v>
      </c>
      <c r="R1284" t="s">
        <v>83</v>
      </c>
      <c r="S1284" t="s">
        <v>83</v>
      </c>
      <c r="T1284" t="str">
        <f>_xlfn.XLOOKUP(A1284,MI_Match_Analysis!$A$2:$A$8,MI_Match_Analysis!$F$2:$F$8,"Not Found")</f>
        <v>Not Found</v>
      </c>
    </row>
    <row r="1285" spans="1:20" hidden="1" x14ac:dyDescent="0.3">
      <c r="A1285">
        <v>6</v>
      </c>
      <c r="B1285" s="1">
        <v>46114</v>
      </c>
      <c r="C1285" t="s">
        <v>162</v>
      </c>
      <c r="D1285" t="s">
        <v>58</v>
      </c>
      <c r="E1285" t="s">
        <v>35</v>
      </c>
      <c r="F1285" t="s">
        <v>25</v>
      </c>
      <c r="G1285">
        <v>2</v>
      </c>
      <c r="H1285">
        <v>0.3</v>
      </c>
      <c r="I1285" t="s">
        <v>181</v>
      </c>
      <c r="J1285" t="s">
        <v>176</v>
      </c>
      <c r="K1285">
        <v>4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83</v>
      </c>
      <c r="R1285" t="s">
        <v>83</v>
      </c>
      <c r="S1285" t="s">
        <v>83</v>
      </c>
      <c r="T1285" t="str">
        <f>_xlfn.XLOOKUP(A1285,MI_Match_Analysis!$A$2:$A$8,MI_Match_Analysis!$F$2:$F$8,"Not Found")</f>
        <v>Not Found</v>
      </c>
    </row>
    <row r="1286" spans="1:20" hidden="1" x14ac:dyDescent="0.3">
      <c r="A1286">
        <v>6</v>
      </c>
      <c r="B1286" s="1">
        <v>46114</v>
      </c>
      <c r="C1286" t="s">
        <v>162</v>
      </c>
      <c r="D1286" t="s">
        <v>58</v>
      </c>
      <c r="E1286" t="s">
        <v>35</v>
      </c>
      <c r="F1286" t="s">
        <v>25</v>
      </c>
      <c r="G1286">
        <v>2</v>
      </c>
      <c r="H1286">
        <v>0.4</v>
      </c>
      <c r="I1286" t="s">
        <v>181</v>
      </c>
      <c r="J1286" t="s">
        <v>176</v>
      </c>
      <c r="K1286">
        <v>6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83</v>
      </c>
      <c r="R1286" t="s">
        <v>83</v>
      </c>
      <c r="S1286" t="s">
        <v>83</v>
      </c>
      <c r="T1286" t="str">
        <f>_xlfn.XLOOKUP(A1286,MI_Match_Analysis!$A$2:$A$8,MI_Match_Analysis!$F$2:$F$8,"Not Found")</f>
        <v>Not Found</v>
      </c>
    </row>
    <row r="1287" spans="1:20" hidden="1" x14ac:dyDescent="0.3">
      <c r="A1287">
        <v>6</v>
      </c>
      <c r="B1287" s="1">
        <v>46114</v>
      </c>
      <c r="C1287" t="s">
        <v>162</v>
      </c>
      <c r="D1287" t="s">
        <v>58</v>
      </c>
      <c r="E1287" t="s">
        <v>35</v>
      </c>
      <c r="F1287" t="s">
        <v>25</v>
      </c>
      <c r="G1287">
        <v>2</v>
      </c>
      <c r="H1287">
        <v>0.5</v>
      </c>
      <c r="I1287" t="s">
        <v>181</v>
      </c>
      <c r="J1287" t="s">
        <v>176</v>
      </c>
      <c r="K1287">
        <v>6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83</v>
      </c>
      <c r="R1287" t="s">
        <v>83</v>
      </c>
      <c r="S1287" t="s">
        <v>83</v>
      </c>
      <c r="T1287" t="str">
        <f>_xlfn.XLOOKUP(A1287,MI_Match_Analysis!$A$2:$A$8,MI_Match_Analysis!$F$2:$F$8,"Not Found")</f>
        <v>Not Found</v>
      </c>
    </row>
    <row r="1288" spans="1:20" hidden="1" x14ac:dyDescent="0.3">
      <c r="A1288">
        <v>6</v>
      </c>
      <c r="B1288" s="1">
        <v>46114</v>
      </c>
      <c r="C1288" t="s">
        <v>162</v>
      </c>
      <c r="D1288" t="s">
        <v>58</v>
      </c>
      <c r="E1288" t="s">
        <v>35</v>
      </c>
      <c r="F1288" t="s">
        <v>25</v>
      </c>
      <c r="G1288">
        <v>2</v>
      </c>
      <c r="H1288">
        <v>0.6</v>
      </c>
      <c r="I1288" t="s">
        <v>181</v>
      </c>
      <c r="J1288" t="s">
        <v>176</v>
      </c>
      <c r="K1288">
        <v>4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83</v>
      </c>
      <c r="R1288" t="s">
        <v>83</v>
      </c>
      <c r="S1288" t="s">
        <v>83</v>
      </c>
      <c r="T1288" t="str">
        <f>_xlfn.XLOOKUP(A1288,MI_Match_Analysis!$A$2:$A$8,MI_Match_Analysis!$F$2:$F$8,"Not Found")</f>
        <v>Not Found</v>
      </c>
    </row>
    <row r="1289" spans="1:20" hidden="1" x14ac:dyDescent="0.3">
      <c r="A1289">
        <v>6</v>
      </c>
      <c r="B1289" s="1">
        <v>46114</v>
      </c>
      <c r="C1289" t="s">
        <v>162</v>
      </c>
      <c r="D1289" t="s">
        <v>58</v>
      </c>
      <c r="E1289" t="s">
        <v>35</v>
      </c>
      <c r="F1289" t="s">
        <v>25</v>
      </c>
      <c r="G1289">
        <v>2</v>
      </c>
      <c r="H1289">
        <v>1.1000000000000001</v>
      </c>
      <c r="I1289" t="s">
        <v>179</v>
      </c>
      <c r="J1289" t="s">
        <v>174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83</v>
      </c>
      <c r="R1289" t="s">
        <v>83</v>
      </c>
      <c r="S1289" t="s">
        <v>83</v>
      </c>
      <c r="T1289" t="str">
        <f>_xlfn.XLOOKUP(A1289,MI_Match_Analysis!$A$2:$A$8,MI_Match_Analysis!$F$2:$F$8,"Not Found")</f>
        <v>Not Found</v>
      </c>
    </row>
    <row r="1290" spans="1:20" hidden="1" x14ac:dyDescent="0.3">
      <c r="A1290">
        <v>6</v>
      </c>
      <c r="B1290" s="1">
        <v>46114</v>
      </c>
      <c r="C1290" t="s">
        <v>162</v>
      </c>
      <c r="D1290" t="s">
        <v>58</v>
      </c>
      <c r="E1290" t="s">
        <v>35</v>
      </c>
      <c r="F1290" t="s">
        <v>25</v>
      </c>
      <c r="G1290">
        <v>2</v>
      </c>
      <c r="H1290">
        <v>1.2</v>
      </c>
      <c r="I1290" t="s">
        <v>181</v>
      </c>
      <c r="J1290" t="s">
        <v>174</v>
      </c>
      <c r="K1290">
        <v>4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83</v>
      </c>
      <c r="R1290" t="s">
        <v>83</v>
      </c>
      <c r="S1290" t="s">
        <v>83</v>
      </c>
      <c r="T1290" t="str">
        <f>_xlfn.XLOOKUP(A1290,MI_Match_Analysis!$A$2:$A$8,MI_Match_Analysis!$F$2:$F$8,"Not Found")</f>
        <v>Not Found</v>
      </c>
    </row>
    <row r="1291" spans="1:20" hidden="1" x14ac:dyDescent="0.3">
      <c r="A1291">
        <v>6</v>
      </c>
      <c r="B1291" s="1">
        <v>46114</v>
      </c>
      <c r="C1291" t="s">
        <v>162</v>
      </c>
      <c r="D1291" t="s">
        <v>58</v>
      </c>
      <c r="E1291" t="s">
        <v>35</v>
      </c>
      <c r="F1291" t="s">
        <v>25</v>
      </c>
      <c r="G1291">
        <v>2</v>
      </c>
      <c r="H1291">
        <v>1.3</v>
      </c>
      <c r="I1291" t="s">
        <v>181</v>
      </c>
      <c r="J1291" t="s">
        <v>174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165</v>
      </c>
      <c r="R1291" t="s">
        <v>181</v>
      </c>
      <c r="S1291" t="s">
        <v>174</v>
      </c>
      <c r="T1291" t="str">
        <f>_xlfn.XLOOKUP(A1291,MI_Match_Analysis!$A$2:$A$8,MI_Match_Analysis!$F$2:$F$8,"Not Found")</f>
        <v>Not Found</v>
      </c>
    </row>
    <row r="1292" spans="1:20" hidden="1" x14ac:dyDescent="0.3">
      <c r="A1292">
        <v>6</v>
      </c>
      <c r="B1292" s="1">
        <v>46114</v>
      </c>
      <c r="C1292" t="s">
        <v>162</v>
      </c>
      <c r="D1292" t="s">
        <v>58</v>
      </c>
      <c r="E1292" t="s">
        <v>35</v>
      </c>
      <c r="F1292" t="s">
        <v>25</v>
      </c>
      <c r="G1292">
        <v>2</v>
      </c>
      <c r="H1292">
        <v>1.4</v>
      </c>
      <c r="I1292" t="s">
        <v>60</v>
      </c>
      <c r="J1292" t="s">
        <v>174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83</v>
      </c>
      <c r="R1292" t="s">
        <v>83</v>
      </c>
      <c r="S1292" t="s">
        <v>83</v>
      </c>
      <c r="T1292" t="str">
        <f>_xlfn.XLOOKUP(A1292,MI_Match_Analysis!$A$2:$A$8,MI_Match_Analysis!$F$2:$F$8,"Not Found")</f>
        <v>Not Found</v>
      </c>
    </row>
    <row r="1293" spans="1:20" hidden="1" x14ac:dyDescent="0.3">
      <c r="A1293">
        <v>6</v>
      </c>
      <c r="B1293" s="1">
        <v>46114</v>
      </c>
      <c r="C1293" t="s">
        <v>162</v>
      </c>
      <c r="D1293" t="s">
        <v>58</v>
      </c>
      <c r="E1293" t="s">
        <v>35</v>
      </c>
      <c r="F1293" t="s">
        <v>25</v>
      </c>
      <c r="G1293">
        <v>2</v>
      </c>
      <c r="H1293">
        <v>1.5</v>
      </c>
      <c r="I1293" t="s">
        <v>60</v>
      </c>
      <c r="J1293" t="s">
        <v>174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83</v>
      </c>
      <c r="R1293" t="s">
        <v>83</v>
      </c>
      <c r="S1293" t="s">
        <v>83</v>
      </c>
      <c r="T1293" t="str">
        <f>_xlfn.XLOOKUP(A1293,MI_Match_Analysis!$A$2:$A$8,MI_Match_Analysis!$F$2:$F$8,"Not Found")</f>
        <v>Not Found</v>
      </c>
    </row>
    <row r="1294" spans="1:20" hidden="1" x14ac:dyDescent="0.3">
      <c r="A1294">
        <v>6</v>
      </c>
      <c r="B1294" s="1">
        <v>46114</v>
      </c>
      <c r="C1294" t="s">
        <v>162</v>
      </c>
      <c r="D1294" t="s">
        <v>58</v>
      </c>
      <c r="E1294" t="s">
        <v>35</v>
      </c>
      <c r="F1294" t="s">
        <v>25</v>
      </c>
      <c r="G1294">
        <v>2</v>
      </c>
      <c r="H1294">
        <v>1.6</v>
      </c>
      <c r="I1294" t="s">
        <v>60</v>
      </c>
      <c r="J1294" t="s">
        <v>174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83</v>
      </c>
      <c r="R1294" t="s">
        <v>83</v>
      </c>
      <c r="S1294" t="s">
        <v>83</v>
      </c>
      <c r="T1294" t="str">
        <f>_xlfn.XLOOKUP(A1294,MI_Match_Analysis!$A$2:$A$8,MI_Match_Analysis!$F$2:$F$8,"Not Found")</f>
        <v>Not Found</v>
      </c>
    </row>
    <row r="1295" spans="1:20" hidden="1" x14ac:dyDescent="0.3">
      <c r="A1295">
        <v>6</v>
      </c>
      <c r="B1295" s="1">
        <v>46114</v>
      </c>
      <c r="C1295" t="s">
        <v>162</v>
      </c>
      <c r="D1295" t="s">
        <v>58</v>
      </c>
      <c r="E1295" t="s">
        <v>35</v>
      </c>
      <c r="F1295" t="s">
        <v>25</v>
      </c>
      <c r="G1295">
        <v>2</v>
      </c>
      <c r="H1295">
        <v>1.6</v>
      </c>
      <c r="I1295" t="s">
        <v>179</v>
      </c>
      <c r="J1295" t="s">
        <v>174</v>
      </c>
      <c r="K1295">
        <v>0</v>
      </c>
      <c r="L1295">
        <v>2</v>
      </c>
      <c r="M1295">
        <v>1</v>
      </c>
      <c r="N1295">
        <v>0</v>
      </c>
      <c r="O1295">
        <v>0</v>
      </c>
      <c r="P1295">
        <v>0</v>
      </c>
      <c r="Q1295" t="s">
        <v>83</v>
      </c>
      <c r="R1295" t="s">
        <v>83</v>
      </c>
      <c r="S1295" t="s">
        <v>83</v>
      </c>
      <c r="T1295" t="str">
        <f>_xlfn.XLOOKUP(A1295,MI_Match_Analysis!$A$2:$A$8,MI_Match_Analysis!$F$2:$F$8,"Not Found")</f>
        <v>Not Found</v>
      </c>
    </row>
    <row r="1296" spans="1:20" hidden="1" x14ac:dyDescent="0.3">
      <c r="A1296">
        <v>6</v>
      </c>
      <c r="B1296" s="1">
        <v>46114</v>
      </c>
      <c r="C1296" t="s">
        <v>162</v>
      </c>
      <c r="D1296" t="s">
        <v>58</v>
      </c>
      <c r="E1296" t="s">
        <v>35</v>
      </c>
      <c r="F1296" t="s">
        <v>25</v>
      </c>
      <c r="G1296">
        <v>2</v>
      </c>
      <c r="H1296">
        <v>2.1</v>
      </c>
      <c r="I1296" t="s">
        <v>179</v>
      </c>
      <c r="J1296" t="s">
        <v>95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83</v>
      </c>
      <c r="R1296" t="s">
        <v>83</v>
      </c>
      <c r="S1296" t="s">
        <v>83</v>
      </c>
      <c r="T1296" t="str">
        <f>_xlfn.XLOOKUP(A1296,MI_Match_Analysis!$A$2:$A$8,MI_Match_Analysis!$F$2:$F$8,"Not Found")</f>
        <v>Not Found</v>
      </c>
    </row>
    <row r="1297" spans="1:20" hidden="1" x14ac:dyDescent="0.3">
      <c r="A1297">
        <v>6</v>
      </c>
      <c r="B1297" s="1">
        <v>46114</v>
      </c>
      <c r="C1297" t="s">
        <v>162</v>
      </c>
      <c r="D1297" t="s">
        <v>58</v>
      </c>
      <c r="E1297" t="s">
        <v>35</v>
      </c>
      <c r="F1297" t="s">
        <v>25</v>
      </c>
      <c r="G1297">
        <v>2</v>
      </c>
      <c r="H1297">
        <v>2.2000000000000002</v>
      </c>
      <c r="I1297" t="s">
        <v>60</v>
      </c>
      <c r="J1297" t="s">
        <v>95</v>
      </c>
      <c r="K1297">
        <v>6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83</v>
      </c>
      <c r="R1297" t="s">
        <v>83</v>
      </c>
      <c r="S1297" t="s">
        <v>83</v>
      </c>
      <c r="T1297" t="str">
        <f>_xlfn.XLOOKUP(A1297,MI_Match_Analysis!$A$2:$A$8,MI_Match_Analysis!$F$2:$F$8,"Not Found")</f>
        <v>Not Found</v>
      </c>
    </row>
    <row r="1298" spans="1:20" hidden="1" x14ac:dyDescent="0.3">
      <c r="A1298">
        <v>6</v>
      </c>
      <c r="B1298" s="1">
        <v>46114</v>
      </c>
      <c r="C1298" t="s">
        <v>162</v>
      </c>
      <c r="D1298" t="s">
        <v>58</v>
      </c>
      <c r="E1298" t="s">
        <v>35</v>
      </c>
      <c r="F1298" t="s">
        <v>25</v>
      </c>
      <c r="G1298">
        <v>2</v>
      </c>
      <c r="H1298">
        <v>2.2999999999999998</v>
      </c>
      <c r="I1298" t="s">
        <v>60</v>
      </c>
      <c r="J1298" t="s">
        <v>95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83</v>
      </c>
      <c r="R1298" t="s">
        <v>83</v>
      </c>
      <c r="S1298" t="s">
        <v>83</v>
      </c>
      <c r="T1298" t="str">
        <f>_xlfn.XLOOKUP(A1298,MI_Match_Analysis!$A$2:$A$8,MI_Match_Analysis!$F$2:$F$8,"Not Found")</f>
        <v>Not Found</v>
      </c>
    </row>
    <row r="1299" spans="1:20" hidden="1" x14ac:dyDescent="0.3">
      <c r="A1299">
        <v>6</v>
      </c>
      <c r="B1299" s="1">
        <v>46114</v>
      </c>
      <c r="C1299" t="s">
        <v>162</v>
      </c>
      <c r="D1299" t="s">
        <v>58</v>
      </c>
      <c r="E1299" t="s">
        <v>35</v>
      </c>
      <c r="F1299" t="s">
        <v>25</v>
      </c>
      <c r="G1299">
        <v>2</v>
      </c>
      <c r="H1299">
        <v>2.4</v>
      </c>
      <c r="I1299" t="s">
        <v>179</v>
      </c>
      <c r="J1299" t="s">
        <v>95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83</v>
      </c>
      <c r="R1299" t="s">
        <v>83</v>
      </c>
      <c r="S1299" t="s">
        <v>83</v>
      </c>
      <c r="T1299" t="str">
        <f>_xlfn.XLOOKUP(A1299,MI_Match_Analysis!$A$2:$A$8,MI_Match_Analysis!$F$2:$F$8,"Not Found")</f>
        <v>Not Found</v>
      </c>
    </row>
    <row r="1300" spans="1:20" hidden="1" x14ac:dyDescent="0.3">
      <c r="A1300">
        <v>6</v>
      </c>
      <c r="B1300" s="1">
        <v>46114</v>
      </c>
      <c r="C1300" t="s">
        <v>162</v>
      </c>
      <c r="D1300" t="s">
        <v>58</v>
      </c>
      <c r="E1300" t="s">
        <v>35</v>
      </c>
      <c r="F1300" t="s">
        <v>25</v>
      </c>
      <c r="G1300">
        <v>2</v>
      </c>
      <c r="H1300">
        <v>2.5</v>
      </c>
      <c r="I1300" t="s">
        <v>179</v>
      </c>
      <c r="J1300" t="s">
        <v>95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83</v>
      </c>
      <c r="R1300" t="s">
        <v>83</v>
      </c>
      <c r="S1300" t="s">
        <v>83</v>
      </c>
      <c r="T1300" t="str">
        <f>_xlfn.XLOOKUP(A1300,MI_Match_Analysis!$A$2:$A$8,MI_Match_Analysis!$F$2:$F$8,"Not Found")</f>
        <v>Not Found</v>
      </c>
    </row>
    <row r="1301" spans="1:20" hidden="1" x14ac:dyDescent="0.3">
      <c r="A1301">
        <v>6</v>
      </c>
      <c r="B1301" s="1">
        <v>46114</v>
      </c>
      <c r="C1301" t="s">
        <v>162</v>
      </c>
      <c r="D1301" t="s">
        <v>58</v>
      </c>
      <c r="E1301" t="s">
        <v>35</v>
      </c>
      <c r="F1301" t="s">
        <v>25</v>
      </c>
      <c r="G1301">
        <v>2</v>
      </c>
      <c r="H1301">
        <v>2.6</v>
      </c>
      <c r="I1301" t="s">
        <v>60</v>
      </c>
      <c r="J1301" t="s">
        <v>95</v>
      </c>
      <c r="K1301">
        <v>6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83</v>
      </c>
      <c r="R1301" t="s">
        <v>83</v>
      </c>
      <c r="S1301" t="s">
        <v>83</v>
      </c>
      <c r="T1301" t="str">
        <f>_xlfn.XLOOKUP(A1301,MI_Match_Analysis!$A$2:$A$8,MI_Match_Analysis!$F$2:$F$8,"Not Found")</f>
        <v>Not Found</v>
      </c>
    </row>
    <row r="1302" spans="1:20" hidden="1" x14ac:dyDescent="0.3">
      <c r="A1302">
        <v>6</v>
      </c>
      <c r="B1302" s="1">
        <v>46114</v>
      </c>
      <c r="C1302" t="s">
        <v>162</v>
      </c>
      <c r="D1302" t="s">
        <v>58</v>
      </c>
      <c r="E1302" t="s">
        <v>35</v>
      </c>
      <c r="F1302" t="s">
        <v>25</v>
      </c>
      <c r="G1302">
        <v>2</v>
      </c>
      <c r="H1302">
        <v>3.1</v>
      </c>
      <c r="I1302" t="s">
        <v>179</v>
      </c>
      <c r="J1302" t="s">
        <v>174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83</v>
      </c>
      <c r="R1302" t="s">
        <v>83</v>
      </c>
      <c r="S1302" t="s">
        <v>83</v>
      </c>
      <c r="T1302" t="str">
        <f>_xlfn.XLOOKUP(A1302,MI_Match_Analysis!$A$2:$A$8,MI_Match_Analysis!$F$2:$F$8,"Not Found")</f>
        <v>Not Found</v>
      </c>
    </row>
    <row r="1303" spans="1:20" hidden="1" x14ac:dyDescent="0.3">
      <c r="A1303">
        <v>6</v>
      </c>
      <c r="B1303" s="1">
        <v>46114</v>
      </c>
      <c r="C1303" t="s">
        <v>162</v>
      </c>
      <c r="D1303" t="s">
        <v>58</v>
      </c>
      <c r="E1303" t="s">
        <v>35</v>
      </c>
      <c r="F1303" t="s">
        <v>25</v>
      </c>
      <c r="G1303">
        <v>2</v>
      </c>
      <c r="H1303">
        <v>3.2</v>
      </c>
      <c r="I1303" t="s">
        <v>60</v>
      </c>
      <c r="J1303" t="s">
        <v>174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83</v>
      </c>
      <c r="R1303" t="s">
        <v>83</v>
      </c>
      <c r="S1303" t="s">
        <v>83</v>
      </c>
      <c r="T1303" t="str">
        <f>_xlfn.XLOOKUP(A1303,MI_Match_Analysis!$A$2:$A$8,MI_Match_Analysis!$F$2:$F$8,"Not Found")</f>
        <v>Not Found</v>
      </c>
    </row>
    <row r="1304" spans="1:20" hidden="1" x14ac:dyDescent="0.3">
      <c r="A1304">
        <v>6</v>
      </c>
      <c r="B1304" s="1">
        <v>46114</v>
      </c>
      <c r="C1304" t="s">
        <v>162</v>
      </c>
      <c r="D1304" t="s">
        <v>58</v>
      </c>
      <c r="E1304" t="s">
        <v>35</v>
      </c>
      <c r="F1304" t="s">
        <v>25</v>
      </c>
      <c r="G1304">
        <v>2</v>
      </c>
      <c r="H1304">
        <v>3.3</v>
      </c>
      <c r="I1304" t="s">
        <v>179</v>
      </c>
      <c r="J1304" t="s">
        <v>174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83</v>
      </c>
      <c r="R1304" t="s">
        <v>83</v>
      </c>
      <c r="S1304" t="s">
        <v>83</v>
      </c>
      <c r="T1304" t="str">
        <f>_xlfn.XLOOKUP(A1304,MI_Match_Analysis!$A$2:$A$8,MI_Match_Analysis!$F$2:$F$8,"Not Found")</f>
        <v>Not Found</v>
      </c>
    </row>
    <row r="1305" spans="1:20" hidden="1" x14ac:dyDescent="0.3">
      <c r="A1305">
        <v>6</v>
      </c>
      <c r="B1305" s="1">
        <v>46114</v>
      </c>
      <c r="C1305" t="s">
        <v>162</v>
      </c>
      <c r="D1305" t="s">
        <v>58</v>
      </c>
      <c r="E1305" t="s">
        <v>35</v>
      </c>
      <c r="F1305" t="s">
        <v>25</v>
      </c>
      <c r="G1305">
        <v>2</v>
      </c>
      <c r="H1305">
        <v>3.4</v>
      </c>
      <c r="I1305" t="s">
        <v>60</v>
      </c>
      <c r="J1305" t="s">
        <v>174</v>
      </c>
      <c r="K1305">
        <v>4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83</v>
      </c>
      <c r="R1305" t="s">
        <v>83</v>
      </c>
      <c r="S1305" t="s">
        <v>83</v>
      </c>
      <c r="T1305" t="str">
        <f>_xlfn.XLOOKUP(A1305,MI_Match_Analysis!$A$2:$A$8,MI_Match_Analysis!$F$2:$F$8,"Not Found")</f>
        <v>Not Found</v>
      </c>
    </row>
    <row r="1306" spans="1:20" hidden="1" x14ac:dyDescent="0.3">
      <c r="A1306">
        <v>6</v>
      </c>
      <c r="B1306" s="1">
        <v>46114</v>
      </c>
      <c r="C1306" t="s">
        <v>162</v>
      </c>
      <c r="D1306" t="s">
        <v>58</v>
      </c>
      <c r="E1306" t="s">
        <v>35</v>
      </c>
      <c r="F1306" t="s">
        <v>25</v>
      </c>
      <c r="G1306">
        <v>2</v>
      </c>
      <c r="H1306">
        <v>3.5</v>
      </c>
      <c r="I1306" t="s">
        <v>60</v>
      </c>
      <c r="J1306" t="s">
        <v>174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83</v>
      </c>
      <c r="R1306" t="s">
        <v>83</v>
      </c>
      <c r="S1306" t="s">
        <v>83</v>
      </c>
      <c r="T1306" t="str">
        <f>_xlfn.XLOOKUP(A1306,MI_Match_Analysis!$A$2:$A$8,MI_Match_Analysis!$F$2:$F$8,"Not Found")</f>
        <v>Not Found</v>
      </c>
    </row>
    <row r="1307" spans="1:20" hidden="1" x14ac:dyDescent="0.3">
      <c r="A1307">
        <v>6</v>
      </c>
      <c r="B1307" s="1">
        <v>46114</v>
      </c>
      <c r="C1307" t="s">
        <v>162</v>
      </c>
      <c r="D1307" t="s">
        <v>58</v>
      </c>
      <c r="E1307" t="s">
        <v>35</v>
      </c>
      <c r="F1307" t="s">
        <v>25</v>
      </c>
      <c r="G1307">
        <v>2</v>
      </c>
      <c r="H1307">
        <v>3.6</v>
      </c>
      <c r="I1307" t="s">
        <v>179</v>
      </c>
      <c r="J1307" t="s">
        <v>174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83</v>
      </c>
      <c r="R1307" t="s">
        <v>83</v>
      </c>
      <c r="S1307" t="s">
        <v>83</v>
      </c>
      <c r="T1307" t="str">
        <f>_xlfn.XLOOKUP(A1307,MI_Match_Analysis!$A$2:$A$8,MI_Match_Analysis!$F$2:$F$8,"Not Found")</f>
        <v>Not Found</v>
      </c>
    </row>
    <row r="1308" spans="1:20" hidden="1" x14ac:dyDescent="0.3">
      <c r="A1308">
        <v>6</v>
      </c>
      <c r="B1308" s="1">
        <v>46114</v>
      </c>
      <c r="C1308" t="s">
        <v>162</v>
      </c>
      <c r="D1308" t="s">
        <v>58</v>
      </c>
      <c r="E1308" t="s">
        <v>35</v>
      </c>
      <c r="F1308" t="s">
        <v>25</v>
      </c>
      <c r="G1308">
        <v>2</v>
      </c>
      <c r="H1308">
        <v>4.0999999999999996</v>
      </c>
      <c r="I1308" t="s">
        <v>179</v>
      </c>
      <c r="J1308" t="s">
        <v>177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83</v>
      </c>
      <c r="R1308" t="s">
        <v>83</v>
      </c>
      <c r="S1308" t="s">
        <v>83</v>
      </c>
      <c r="T1308" t="str">
        <f>_xlfn.XLOOKUP(A1308,MI_Match_Analysis!$A$2:$A$8,MI_Match_Analysis!$F$2:$F$8,"Not Found")</f>
        <v>Not Found</v>
      </c>
    </row>
    <row r="1309" spans="1:20" hidden="1" x14ac:dyDescent="0.3">
      <c r="A1309">
        <v>6</v>
      </c>
      <c r="B1309" s="1">
        <v>46114</v>
      </c>
      <c r="C1309" t="s">
        <v>162</v>
      </c>
      <c r="D1309" t="s">
        <v>58</v>
      </c>
      <c r="E1309" t="s">
        <v>35</v>
      </c>
      <c r="F1309" t="s">
        <v>25</v>
      </c>
      <c r="G1309">
        <v>2</v>
      </c>
      <c r="H1309">
        <v>4.2</v>
      </c>
      <c r="I1309" t="s">
        <v>60</v>
      </c>
      <c r="J1309" t="s">
        <v>177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83</v>
      </c>
      <c r="R1309" t="s">
        <v>83</v>
      </c>
      <c r="S1309" t="s">
        <v>83</v>
      </c>
      <c r="T1309" t="str">
        <f>_xlfn.XLOOKUP(A1309,MI_Match_Analysis!$A$2:$A$8,MI_Match_Analysis!$F$2:$F$8,"Not Found")</f>
        <v>Not Found</v>
      </c>
    </row>
    <row r="1310" spans="1:20" hidden="1" x14ac:dyDescent="0.3">
      <c r="A1310">
        <v>6</v>
      </c>
      <c r="B1310" s="1">
        <v>46114</v>
      </c>
      <c r="C1310" t="s">
        <v>162</v>
      </c>
      <c r="D1310" t="s">
        <v>58</v>
      </c>
      <c r="E1310" t="s">
        <v>35</v>
      </c>
      <c r="F1310" t="s">
        <v>25</v>
      </c>
      <c r="G1310">
        <v>2</v>
      </c>
      <c r="H1310">
        <v>4.3</v>
      </c>
      <c r="I1310" t="s">
        <v>60</v>
      </c>
      <c r="J1310" t="s">
        <v>177</v>
      </c>
      <c r="K1310">
        <v>4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83</v>
      </c>
      <c r="R1310" t="s">
        <v>83</v>
      </c>
      <c r="S1310" t="s">
        <v>83</v>
      </c>
      <c r="T1310" t="str">
        <f>_xlfn.XLOOKUP(A1310,MI_Match_Analysis!$A$2:$A$8,MI_Match_Analysis!$F$2:$F$8,"Not Found")</f>
        <v>Not Found</v>
      </c>
    </row>
    <row r="1311" spans="1:20" hidden="1" x14ac:dyDescent="0.3">
      <c r="A1311">
        <v>6</v>
      </c>
      <c r="B1311" s="1">
        <v>46114</v>
      </c>
      <c r="C1311" t="s">
        <v>162</v>
      </c>
      <c r="D1311" t="s">
        <v>58</v>
      </c>
      <c r="E1311" t="s">
        <v>35</v>
      </c>
      <c r="F1311" t="s">
        <v>25</v>
      </c>
      <c r="G1311">
        <v>2</v>
      </c>
      <c r="H1311">
        <v>4.4000000000000004</v>
      </c>
      <c r="I1311" t="s">
        <v>60</v>
      </c>
      <c r="J1311" t="s">
        <v>177</v>
      </c>
      <c r="K1311">
        <v>4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83</v>
      </c>
      <c r="R1311" t="s">
        <v>83</v>
      </c>
      <c r="S1311" t="s">
        <v>83</v>
      </c>
      <c r="T1311" t="str">
        <f>_xlfn.XLOOKUP(A1311,MI_Match_Analysis!$A$2:$A$8,MI_Match_Analysis!$F$2:$F$8,"Not Found")</f>
        <v>Not Found</v>
      </c>
    </row>
    <row r="1312" spans="1:20" hidden="1" x14ac:dyDescent="0.3">
      <c r="A1312">
        <v>6</v>
      </c>
      <c r="B1312" s="1">
        <v>46114</v>
      </c>
      <c r="C1312" t="s">
        <v>162</v>
      </c>
      <c r="D1312" t="s">
        <v>58</v>
      </c>
      <c r="E1312" t="s">
        <v>35</v>
      </c>
      <c r="F1312" t="s">
        <v>25</v>
      </c>
      <c r="G1312">
        <v>2</v>
      </c>
      <c r="H1312">
        <v>4.5</v>
      </c>
      <c r="I1312" t="s">
        <v>60</v>
      </c>
      <c r="J1312" t="s">
        <v>177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83</v>
      </c>
      <c r="R1312" t="s">
        <v>83</v>
      </c>
      <c r="S1312" t="s">
        <v>83</v>
      </c>
      <c r="T1312" t="str">
        <f>_xlfn.XLOOKUP(A1312,MI_Match_Analysis!$A$2:$A$8,MI_Match_Analysis!$F$2:$F$8,"Not Found")</f>
        <v>Not Found</v>
      </c>
    </row>
    <row r="1313" spans="1:20" hidden="1" x14ac:dyDescent="0.3">
      <c r="A1313">
        <v>6</v>
      </c>
      <c r="B1313" s="1">
        <v>46114</v>
      </c>
      <c r="C1313" t="s">
        <v>162</v>
      </c>
      <c r="D1313" t="s">
        <v>58</v>
      </c>
      <c r="E1313" t="s">
        <v>35</v>
      </c>
      <c r="F1313" t="s">
        <v>25</v>
      </c>
      <c r="G1313">
        <v>2</v>
      </c>
      <c r="H1313">
        <v>4.5999999999999996</v>
      </c>
      <c r="I1313" t="s">
        <v>179</v>
      </c>
      <c r="J1313" t="s">
        <v>177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165</v>
      </c>
      <c r="R1313" t="s">
        <v>179</v>
      </c>
      <c r="S1313" t="s">
        <v>120</v>
      </c>
      <c r="T1313" t="str">
        <f>_xlfn.XLOOKUP(A1313,MI_Match_Analysis!$A$2:$A$8,MI_Match_Analysis!$F$2:$F$8,"Not Found")</f>
        <v>Not Found</v>
      </c>
    </row>
    <row r="1314" spans="1:20" hidden="1" x14ac:dyDescent="0.3">
      <c r="A1314">
        <v>6</v>
      </c>
      <c r="B1314" s="1">
        <v>46114</v>
      </c>
      <c r="C1314" t="s">
        <v>162</v>
      </c>
      <c r="D1314" t="s">
        <v>58</v>
      </c>
      <c r="E1314" t="s">
        <v>35</v>
      </c>
      <c r="F1314" t="s">
        <v>25</v>
      </c>
      <c r="G1314">
        <v>2</v>
      </c>
      <c r="H1314">
        <v>5.0999999999999996</v>
      </c>
      <c r="I1314" t="s">
        <v>60</v>
      </c>
      <c r="J1314" t="s">
        <v>120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0</v>
      </c>
      <c r="Q1314" t="s">
        <v>83</v>
      </c>
      <c r="R1314" t="s">
        <v>83</v>
      </c>
      <c r="S1314" t="s">
        <v>83</v>
      </c>
      <c r="T1314" t="str">
        <f>_xlfn.XLOOKUP(A1314,MI_Match_Analysis!$A$2:$A$8,MI_Match_Analysis!$F$2:$F$8,"Not Found")</f>
        <v>Not Found</v>
      </c>
    </row>
    <row r="1315" spans="1:20" hidden="1" x14ac:dyDescent="0.3">
      <c r="A1315">
        <v>6</v>
      </c>
      <c r="B1315" s="1">
        <v>46114</v>
      </c>
      <c r="C1315" t="s">
        <v>162</v>
      </c>
      <c r="D1315" t="s">
        <v>58</v>
      </c>
      <c r="E1315" t="s">
        <v>35</v>
      </c>
      <c r="F1315" t="s">
        <v>25</v>
      </c>
      <c r="G1315">
        <v>2</v>
      </c>
      <c r="H1315">
        <v>5.0999999999999996</v>
      </c>
      <c r="I1315" t="s">
        <v>60</v>
      </c>
      <c r="J1315" t="s">
        <v>120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83</v>
      </c>
      <c r="R1315" t="s">
        <v>83</v>
      </c>
      <c r="S1315" t="s">
        <v>83</v>
      </c>
      <c r="T1315" t="str">
        <f>_xlfn.XLOOKUP(A1315,MI_Match_Analysis!$A$2:$A$8,MI_Match_Analysis!$F$2:$F$8,"Not Found")</f>
        <v>Not Found</v>
      </c>
    </row>
    <row r="1316" spans="1:20" hidden="1" x14ac:dyDescent="0.3">
      <c r="A1316">
        <v>6</v>
      </c>
      <c r="B1316" s="1">
        <v>46114</v>
      </c>
      <c r="C1316" t="s">
        <v>162</v>
      </c>
      <c r="D1316" t="s">
        <v>58</v>
      </c>
      <c r="E1316" t="s">
        <v>35</v>
      </c>
      <c r="F1316" t="s">
        <v>25</v>
      </c>
      <c r="G1316">
        <v>2</v>
      </c>
      <c r="H1316">
        <v>5.2</v>
      </c>
      <c r="I1316" t="s">
        <v>185</v>
      </c>
      <c r="J1316" t="s">
        <v>120</v>
      </c>
      <c r="K1316">
        <v>0</v>
      </c>
      <c r="L1316">
        <v>1</v>
      </c>
      <c r="M1316">
        <v>1</v>
      </c>
      <c r="N1316">
        <v>0</v>
      </c>
      <c r="O1316">
        <v>0</v>
      </c>
      <c r="P1316">
        <v>0</v>
      </c>
      <c r="Q1316" t="s">
        <v>83</v>
      </c>
      <c r="R1316" t="s">
        <v>83</v>
      </c>
      <c r="S1316" t="s">
        <v>83</v>
      </c>
      <c r="T1316" t="str">
        <f>_xlfn.XLOOKUP(A1316,MI_Match_Analysis!$A$2:$A$8,MI_Match_Analysis!$F$2:$F$8,"Not Found")</f>
        <v>Not Found</v>
      </c>
    </row>
    <row r="1317" spans="1:20" hidden="1" x14ac:dyDescent="0.3">
      <c r="A1317">
        <v>6</v>
      </c>
      <c r="B1317" s="1">
        <v>46114</v>
      </c>
      <c r="C1317" t="s">
        <v>162</v>
      </c>
      <c r="D1317" t="s">
        <v>58</v>
      </c>
      <c r="E1317" t="s">
        <v>35</v>
      </c>
      <c r="F1317" t="s">
        <v>25</v>
      </c>
      <c r="G1317">
        <v>2</v>
      </c>
      <c r="H1317">
        <v>5.2</v>
      </c>
      <c r="I1317" t="s">
        <v>185</v>
      </c>
      <c r="J1317" t="s">
        <v>120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83</v>
      </c>
      <c r="R1317" t="s">
        <v>83</v>
      </c>
      <c r="S1317" t="s">
        <v>83</v>
      </c>
      <c r="T1317" t="str">
        <f>_xlfn.XLOOKUP(A1317,MI_Match_Analysis!$A$2:$A$8,MI_Match_Analysis!$F$2:$F$8,"Not Found")</f>
        <v>Not Found</v>
      </c>
    </row>
    <row r="1318" spans="1:20" hidden="1" x14ac:dyDescent="0.3">
      <c r="A1318">
        <v>6</v>
      </c>
      <c r="B1318" s="1">
        <v>46114</v>
      </c>
      <c r="C1318" t="s">
        <v>162</v>
      </c>
      <c r="D1318" t="s">
        <v>58</v>
      </c>
      <c r="E1318" t="s">
        <v>35</v>
      </c>
      <c r="F1318" t="s">
        <v>25</v>
      </c>
      <c r="G1318">
        <v>2</v>
      </c>
      <c r="H1318">
        <v>5.3</v>
      </c>
      <c r="I1318" t="s">
        <v>60</v>
      </c>
      <c r="J1318" t="s">
        <v>120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83</v>
      </c>
      <c r="R1318" t="s">
        <v>83</v>
      </c>
      <c r="S1318" t="s">
        <v>83</v>
      </c>
      <c r="T1318" t="str">
        <f>_xlfn.XLOOKUP(A1318,MI_Match_Analysis!$A$2:$A$8,MI_Match_Analysis!$F$2:$F$8,"Not Found")</f>
        <v>Not Found</v>
      </c>
    </row>
    <row r="1319" spans="1:20" hidden="1" x14ac:dyDescent="0.3">
      <c r="A1319">
        <v>6</v>
      </c>
      <c r="B1319" s="1">
        <v>46114</v>
      </c>
      <c r="C1319" t="s">
        <v>162</v>
      </c>
      <c r="D1319" t="s">
        <v>58</v>
      </c>
      <c r="E1319" t="s">
        <v>35</v>
      </c>
      <c r="F1319" t="s">
        <v>25</v>
      </c>
      <c r="G1319">
        <v>2</v>
      </c>
      <c r="H1319">
        <v>5.3</v>
      </c>
      <c r="I1319" t="s">
        <v>60</v>
      </c>
      <c r="J1319" t="s">
        <v>120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 t="s">
        <v>83</v>
      </c>
      <c r="R1319" t="s">
        <v>83</v>
      </c>
      <c r="S1319" t="s">
        <v>83</v>
      </c>
      <c r="T1319" t="str">
        <f>_xlfn.XLOOKUP(A1319,MI_Match_Analysis!$A$2:$A$8,MI_Match_Analysis!$F$2:$F$8,"Not Found")</f>
        <v>Not Found</v>
      </c>
    </row>
    <row r="1320" spans="1:20" hidden="1" x14ac:dyDescent="0.3">
      <c r="A1320">
        <v>6</v>
      </c>
      <c r="B1320" s="1">
        <v>46114</v>
      </c>
      <c r="C1320" t="s">
        <v>162</v>
      </c>
      <c r="D1320" t="s">
        <v>58</v>
      </c>
      <c r="E1320" t="s">
        <v>35</v>
      </c>
      <c r="F1320" t="s">
        <v>25</v>
      </c>
      <c r="G1320">
        <v>2</v>
      </c>
      <c r="H1320">
        <v>5.4</v>
      </c>
      <c r="I1320" t="s">
        <v>60</v>
      </c>
      <c r="J1320" t="s">
        <v>120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83</v>
      </c>
      <c r="R1320" t="s">
        <v>83</v>
      </c>
      <c r="S1320" t="s">
        <v>83</v>
      </c>
      <c r="T1320" t="str">
        <f>_xlfn.XLOOKUP(A1320,MI_Match_Analysis!$A$2:$A$8,MI_Match_Analysis!$F$2:$F$8,"Not Found")</f>
        <v>Not Found</v>
      </c>
    </row>
    <row r="1321" spans="1:20" hidden="1" x14ac:dyDescent="0.3">
      <c r="A1321">
        <v>6</v>
      </c>
      <c r="B1321" s="1">
        <v>46114</v>
      </c>
      <c r="C1321" t="s">
        <v>162</v>
      </c>
      <c r="D1321" t="s">
        <v>58</v>
      </c>
      <c r="E1321" t="s">
        <v>35</v>
      </c>
      <c r="F1321" t="s">
        <v>25</v>
      </c>
      <c r="G1321">
        <v>2</v>
      </c>
      <c r="H1321">
        <v>5.5</v>
      </c>
      <c r="I1321" t="s">
        <v>185</v>
      </c>
      <c r="J1321" t="s">
        <v>120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83</v>
      </c>
      <c r="R1321" t="s">
        <v>83</v>
      </c>
      <c r="S1321" t="s">
        <v>83</v>
      </c>
      <c r="T1321" t="str">
        <f>_xlfn.XLOOKUP(A1321,MI_Match_Analysis!$A$2:$A$8,MI_Match_Analysis!$F$2:$F$8,"Not Found")</f>
        <v>Not Found</v>
      </c>
    </row>
    <row r="1322" spans="1:20" hidden="1" x14ac:dyDescent="0.3">
      <c r="A1322">
        <v>6</v>
      </c>
      <c r="B1322" s="1">
        <v>46114</v>
      </c>
      <c r="C1322" t="s">
        <v>162</v>
      </c>
      <c r="D1322" t="s">
        <v>58</v>
      </c>
      <c r="E1322" t="s">
        <v>35</v>
      </c>
      <c r="F1322" t="s">
        <v>25</v>
      </c>
      <c r="G1322">
        <v>2</v>
      </c>
      <c r="H1322">
        <v>5.6</v>
      </c>
      <c r="I1322" t="s">
        <v>60</v>
      </c>
      <c r="J1322" t="s">
        <v>120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195</v>
      </c>
      <c r="R1322" t="s">
        <v>185</v>
      </c>
      <c r="S1322" t="s">
        <v>120</v>
      </c>
      <c r="T1322" t="str">
        <f>_xlfn.XLOOKUP(A1322,MI_Match_Analysis!$A$2:$A$8,MI_Match_Analysis!$F$2:$F$8,"Not Found")</f>
        <v>Not Found</v>
      </c>
    </row>
    <row r="1323" spans="1:20" hidden="1" x14ac:dyDescent="0.3">
      <c r="A1323">
        <v>6</v>
      </c>
      <c r="B1323" s="1">
        <v>46114</v>
      </c>
      <c r="C1323" t="s">
        <v>162</v>
      </c>
      <c r="D1323" t="s">
        <v>58</v>
      </c>
      <c r="E1323" t="s">
        <v>35</v>
      </c>
      <c r="F1323" t="s">
        <v>25</v>
      </c>
      <c r="G1323">
        <v>2</v>
      </c>
      <c r="H1323">
        <v>6.1</v>
      </c>
      <c r="I1323" t="s">
        <v>122</v>
      </c>
      <c r="J1323" t="s">
        <v>96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83</v>
      </c>
      <c r="R1323" t="s">
        <v>83</v>
      </c>
      <c r="S1323" t="s">
        <v>83</v>
      </c>
      <c r="T1323" t="str">
        <f>_xlfn.XLOOKUP(A1323,MI_Match_Analysis!$A$2:$A$8,MI_Match_Analysis!$F$2:$F$8,"Not Found")</f>
        <v>Not Found</v>
      </c>
    </row>
    <row r="1324" spans="1:20" hidden="1" x14ac:dyDescent="0.3">
      <c r="A1324">
        <v>6</v>
      </c>
      <c r="B1324" s="1">
        <v>46114</v>
      </c>
      <c r="C1324" t="s">
        <v>162</v>
      </c>
      <c r="D1324" t="s">
        <v>58</v>
      </c>
      <c r="E1324" t="s">
        <v>35</v>
      </c>
      <c r="F1324" t="s">
        <v>25</v>
      </c>
      <c r="G1324">
        <v>2</v>
      </c>
      <c r="H1324">
        <v>6.2</v>
      </c>
      <c r="I1324" t="s">
        <v>122</v>
      </c>
      <c r="J1324" t="s">
        <v>96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83</v>
      </c>
      <c r="R1324" t="s">
        <v>83</v>
      </c>
      <c r="S1324" t="s">
        <v>83</v>
      </c>
      <c r="T1324" t="str">
        <f>_xlfn.XLOOKUP(A1324,MI_Match_Analysis!$A$2:$A$8,MI_Match_Analysis!$F$2:$F$8,"Not Found")</f>
        <v>Not Found</v>
      </c>
    </row>
    <row r="1325" spans="1:20" hidden="1" x14ac:dyDescent="0.3">
      <c r="A1325">
        <v>6</v>
      </c>
      <c r="B1325" s="1">
        <v>46114</v>
      </c>
      <c r="C1325" t="s">
        <v>162</v>
      </c>
      <c r="D1325" t="s">
        <v>58</v>
      </c>
      <c r="E1325" t="s">
        <v>35</v>
      </c>
      <c r="F1325" t="s">
        <v>25</v>
      </c>
      <c r="G1325">
        <v>2</v>
      </c>
      <c r="H1325">
        <v>6.3</v>
      </c>
      <c r="I1325" t="s">
        <v>122</v>
      </c>
      <c r="J1325" t="s">
        <v>96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83</v>
      </c>
      <c r="R1325" t="s">
        <v>83</v>
      </c>
      <c r="S1325" t="s">
        <v>83</v>
      </c>
      <c r="T1325" t="str">
        <f>_xlfn.XLOOKUP(A1325,MI_Match_Analysis!$A$2:$A$8,MI_Match_Analysis!$F$2:$F$8,"Not Found")</f>
        <v>Not Found</v>
      </c>
    </row>
    <row r="1326" spans="1:20" hidden="1" x14ac:dyDescent="0.3">
      <c r="A1326">
        <v>6</v>
      </c>
      <c r="B1326" s="1">
        <v>46114</v>
      </c>
      <c r="C1326" t="s">
        <v>162</v>
      </c>
      <c r="D1326" t="s">
        <v>58</v>
      </c>
      <c r="E1326" t="s">
        <v>35</v>
      </c>
      <c r="F1326" t="s">
        <v>25</v>
      </c>
      <c r="G1326">
        <v>2</v>
      </c>
      <c r="H1326">
        <v>6.4</v>
      </c>
      <c r="I1326" t="s">
        <v>60</v>
      </c>
      <c r="J1326" t="s">
        <v>96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83</v>
      </c>
      <c r="R1326" t="s">
        <v>83</v>
      </c>
      <c r="S1326" t="s">
        <v>83</v>
      </c>
      <c r="T1326" t="str">
        <f>_xlfn.XLOOKUP(A1326,MI_Match_Analysis!$A$2:$A$8,MI_Match_Analysis!$F$2:$F$8,"Not Found")</f>
        <v>Not Found</v>
      </c>
    </row>
    <row r="1327" spans="1:20" hidden="1" x14ac:dyDescent="0.3">
      <c r="A1327">
        <v>6</v>
      </c>
      <c r="B1327" s="1">
        <v>46114</v>
      </c>
      <c r="C1327" t="s">
        <v>162</v>
      </c>
      <c r="D1327" t="s">
        <v>58</v>
      </c>
      <c r="E1327" t="s">
        <v>35</v>
      </c>
      <c r="F1327" t="s">
        <v>25</v>
      </c>
      <c r="G1327">
        <v>2</v>
      </c>
      <c r="H1327">
        <v>6.5</v>
      </c>
      <c r="I1327" t="s">
        <v>60</v>
      </c>
      <c r="J1327" t="s">
        <v>96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83</v>
      </c>
      <c r="R1327" t="s">
        <v>83</v>
      </c>
      <c r="S1327" t="s">
        <v>83</v>
      </c>
      <c r="T1327" t="str">
        <f>_xlfn.XLOOKUP(A1327,MI_Match_Analysis!$A$2:$A$8,MI_Match_Analysis!$F$2:$F$8,"Not Found")</f>
        <v>Not Found</v>
      </c>
    </row>
    <row r="1328" spans="1:20" hidden="1" x14ac:dyDescent="0.3">
      <c r="A1328">
        <v>6</v>
      </c>
      <c r="B1328" s="1">
        <v>46114</v>
      </c>
      <c r="C1328" t="s">
        <v>162</v>
      </c>
      <c r="D1328" t="s">
        <v>58</v>
      </c>
      <c r="E1328" t="s">
        <v>35</v>
      </c>
      <c r="F1328" t="s">
        <v>25</v>
      </c>
      <c r="G1328">
        <v>2</v>
      </c>
      <c r="H1328">
        <v>6.6</v>
      </c>
      <c r="I1328" t="s">
        <v>60</v>
      </c>
      <c r="J1328" t="s">
        <v>96</v>
      </c>
      <c r="K1328">
        <v>4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83</v>
      </c>
      <c r="R1328" t="s">
        <v>83</v>
      </c>
      <c r="S1328" t="s">
        <v>83</v>
      </c>
      <c r="T1328" t="str">
        <f>_xlfn.XLOOKUP(A1328,MI_Match_Analysis!$A$2:$A$8,MI_Match_Analysis!$F$2:$F$8,"Not Found")</f>
        <v>Not Found</v>
      </c>
    </row>
    <row r="1329" spans="1:20" hidden="1" x14ac:dyDescent="0.3">
      <c r="A1329">
        <v>6</v>
      </c>
      <c r="B1329" s="1">
        <v>46114</v>
      </c>
      <c r="C1329" t="s">
        <v>162</v>
      </c>
      <c r="D1329" t="s">
        <v>58</v>
      </c>
      <c r="E1329" t="s">
        <v>35</v>
      </c>
      <c r="F1329" t="s">
        <v>25</v>
      </c>
      <c r="G1329">
        <v>2</v>
      </c>
      <c r="H1329">
        <v>7.1</v>
      </c>
      <c r="I1329" t="s">
        <v>122</v>
      </c>
      <c r="J1329" t="s">
        <v>177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83</v>
      </c>
      <c r="R1329" t="s">
        <v>83</v>
      </c>
      <c r="S1329" t="s">
        <v>83</v>
      </c>
      <c r="T1329" t="str">
        <f>_xlfn.XLOOKUP(A1329,MI_Match_Analysis!$A$2:$A$8,MI_Match_Analysis!$F$2:$F$8,"Not Found")</f>
        <v>Not Found</v>
      </c>
    </row>
    <row r="1330" spans="1:20" hidden="1" x14ac:dyDescent="0.3">
      <c r="A1330">
        <v>6</v>
      </c>
      <c r="B1330" s="1">
        <v>46114</v>
      </c>
      <c r="C1330" t="s">
        <v>162</v>
      </c>
      <c r="D1330" t="s">
        <v>58</v>
      </c>
      <c r="E1330" t="s">
        <v>35</v>
      </c>
      <c r="F1330" t="s">
        <v>25</v>
      </c>
      <c r="G1330">
        <v>2</v>
      </c>
      <c r="H1330">
        <v>7.2</v>
      </c>
      <c r="I1330" t="s">
        <v>122</v>
      </c>
      <c r="J1330" t="s">
        <v>177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83</v>
      </c>
      <c r="R1330" t="s">
        <v>83</v>
      </c>
      <c r="S1330" t="s">
        <v>83</v>
      </c>
      <c r="T1330" t="str">
        <f>_xlfn.XLOOKUP(A1330,MI_Match_Analysis!$A$2:$A$8,MI_Match_Analysis!$F$2:$F$8,"Not Found")</f>
        <v>Not Found</v>
      </c>
    </row>
    <row r="1331" spans="1:20" hidden="1" x14ac:dyDescent="0.3">
      <c r="A1331">
        <v>6</v>
      </c>
      <c r="B1331" s="1">
        <v>46114</v>
      </c>
      <c r="C1331" t="s">
        <v>162</v>
      </c>
      <c r="D1331" t="s">
        <v>58</v>
      </c>
      <c r="E1331" t="s">
        <v>35</v>
      </c>
      <c r="F1331" t="s">
        <v>25</v>
      </c>
      <c r="G1331">
        <v>2</v>
      </c>
      <c r="H1331">
        <v>7.3</v>
      </c>
      <c r="I1331" t="s">
        <v>60</v>
      </c>
      <c r="J1331" t="s">
        <v>177</v>
      </c>
      <c r="K1331">
        <v>4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83</v>
      </c>
      <c r="R1331" t="s">
        <v>83</v>
      </c>
      <c r="S1331" t="s">
        <v>83</v>
      </c>
      <c r="T1331" t="str">
        <f>_xlfn.XLOOKUP(A1331,MI_Match_Analysis!$A$2:$A$8,MI_Match_Analysis!$F$2:$F$8,"Not Found")</f>
        <v>Not Found</v>
      </c>
    </row>
    <row r="1332" spans="1:20" hidden="1" x14ac:dyDescent="0.3">
      <c r="A1332">
        <v>6</v>
      </c>
      <c r="B1332" s="1">
        <v>46114</v>
      </c>
      <c r="C1332" t="s">
        <v>162</v>
      </c>
      <c r="D1332" t="s">
        <v>58</v>
      </c>
      <c r="E1332" t="s">
        <v>35</v>
      </c>
      <c r="F1332" t="s">
        <v>25</v>
      </c>
      <c r="G1332">
        <v>2</v>
      </c>
      <c r="H1332">
        <v>7.4</v>
      </c>
      <c r="I1332" t="s">
        <v>60</v>
      </c>
      <c r="J1332" t="s">
        <v>177</v>
      </c>
      <c r="K1332">
        <v>2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83</v>
      </c>
      <c r="R1332" t="s">
        <v>83</v>
      </c>
      <c r="S1332" t="s">
        <v>83</v>
      </c>
      <c r="T1332" t="str">
        <f>_xlfn.XLOOKUP(A1332,MI_Match_Analysis!$A$2:$A$8,MI_Match_Analysis!$F$2:$F$8,"Not Found")</f>
        <v>Not Found</v>
      </c>
    </row>
    <row r="1333" spans="1:20" hidden="1" x14ac:dyDescent="0.3">
      <c r="A1333">
        <v>6</v>
      </c>
      <c r="B1333" s="1">
        <v>46114</v>
      </c>
      <c r="C1333" t="s">
        <v>162</v>
      </c>
      <c r="D1333" t="s">
        <v>58</v>
      </c>
      <c r="E1333" t="s">
        <v>35</v>
      </c>
      <c r="F1333" t="s">
        <v>25</v>
      </c>
      <c r="G1333">
        <v>2</v>
      </c>
      <c r="H1333">
        <v>7.5</v>
      </c>
      <c r="I1333" t="s">
        <v>60</v>
      </c>
      <c r="J1333" t="s">
        <v>177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83</v>
      </c>
      <c r="R1333" t="s">
        <v>83</v>
      </c>
      <c r="S1333" t="s">
        <v>83</v>
      </c>
      <c r="T1333" t="str">
        <f>_xlfn.XLOOKUP(A1333,MI_Match_Analysis!$A$2:$A$8,MI_Match_Analysis!$F$2:$F$8,"Not Found")</f>
        <v>Not Found</v>
      </c>
    </row>
    <row r="1334" spans="1:20" hidden="1" x14ac:dyDescent="0.3">
      <c r="A1334">
        <v>6</v>
      </c>
      <c r="B1334" s="1">
        <v>46114</v>
      </c>
      <c r="C1334" t="s">
        <v>162</v>
      </c>
      <c r="D1334" t="s">
        <v>58</v>
      </c>
      <c r="E1334" t="s">
        <v>35</v>
      </c>
      <c r="F1334" t="s">
        <v>25</v>
      </c>
      <c r="G1334">
        <v>2</v>
      </c>
      <c r="H1334">
        <v>7.6</v>
      </c>
      <c r="I1334" t="s">
        <v>122</v>
      </c>
      <c r="J1334" t="s">
        <v>177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83</v>
      </c>
      <c r="R1334" t="s">
        <v>83</v>
      </c>
      <c r="S1334" t="s">
        <v>83</v>
      </c>
      <c r="T1334" t="str">
        <f>_xlfn.XLOOKUP(A1334,MI_Match_Analysis!$A$2:$A$8,MI_Match_Analysis!$F$2:$F$8,"Not Found")</f>
        <v>Not Found</v>
      </c>
    </row>
    <row r="1335" spans="1:20" hidden="1" x14ac:dyDescent="0.3">
      <c r="A1335">
        <v>6</v>
      </c>
      <c r="B1335" s="1">
        <v>46114</v>
      </c>
      <c r="C1335" t="s">
        <v>162</v>
      </c>
      <c r="D1335" t="s">
        <v>58</v>
      </c>
      <c r="E1335" t="s">
        <v>35</v>
      </c>
      <c r="F1335" t="s">
        <v>25</v>
      </c>
      <c r="G1335">
        <v>2</v>
      </c>
      <c r="H1335">
        <v>8.1</v>
      </c>
      <c r="I1335" t="s">
        <v>122</v>
      </c>
      <c r="J1335" t="s">
        <v>96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83</v>
      </c>
      <c r="R1335" t="s">
        <v>83</v>
      </c>
      <c r="S1335" t="s">
        <v>83</v>
      </c>
      <c r="T1335" t="str">
        <f>_xlfn.XLOOKUP(A1335,MI_Match_Analysis!$A$2:$A$8,MI_Match_Analysis!$F$2:$F$8,"Not Found")</f>
        <v>Not Found</v>
      </c>
    </row>
    <row r="1336" spans="1:20" hidden="1" x14ac:dyDescent="0.3">
      <c r="A1336">
        <v>6</v>
      </c>
      <c r="B1336" s="1">
        <v>46114</v>
      </c>
      <c r="C1336" t="s">
        <v>162</v>
      </c>
      <c r="D1336" t="s">
        <v>58</v>
      </c>
      <c r="E1336" t="s">
        <v>35</v>
      </c>
      <c r="F1336" t="s">
        <v>25</v>
      </c>
      <c r="G1336">
        <v>2</v>
      </c>
      <c r="H1336">
        <v>8.1999999999999993</v>
      </c>
      <c r="I1336" t="s">
        <v>60</v>
      </c>
      <c r="J1336" t="s">
        <v>96</v>
      </c>
      <c r="K1336">
        <v>4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83</v>
      </c>
      <c r="R1336" t="s">
        <v>83</v>
      </c>
      <c r="S1336" t="s">
        <v>83</v>
      </c>
      <c r="T1336" t="str">
        <f>_xlfn.XLOOKUP(A1336,MI_Match_Analysis!$A$2:$A$8,MI_Match_Analysis!$F$2:$F$8,"Not Found")</f>
        <v>Not Found</v>
      </c>
    </row>
    <row r="1337" spans="1:20" hidden="1" x14ac:dyDescent="0.3">
      <c r="A1337">
        <v>6</v>
      </c>
      <c r="B1337" s="1">
        <v>46114</v>
      </c>
      <c r="C1337" t="s">
        <v>162</v>
      </c>
      <c r="D1337" t="s">
        <v>58</v>
      </c>
      <c r="E1337" t="s">
        <v>35</v>
      </c>
      <c r="F1337" t="s">
        <v>25</v>
      </c>
      <c r="G1337">
        <v>2</v>
      </c>
      <c r="H1337">
        <v>8.3000000000000007</v>
      </c>
      <c r="I1337" t="s">
        <v>60</v>
      </c>
      <c r="J1337" t="s">
        <v>96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83</v>
      </c>
      <c r="R1337" t="s">
        <v>83</v>
      </c>
      <c r="S1337" t="s">
        <v>83</v>
      </c>
      <c r="T1337" t="str">
        <f>_xlfn.XLOOKUP(A1337,MI_Match_Analysis!$A$2:$A$8,MI_Match_Analysis!$F$2:$F$8,"Not Found")</f>
        <v>Not Found</v>
      </c>
    </row>
    <row r="1338" spans="1:20" hidden="1" x14ac:dyDescent="0.3">
      <c r="A1338">
        <v>6</v>
      </c>
      <c r="B1338" s="1">
        <v>46114</v>
      </c>
      <c r="C1338" t="s">
        <v>162</v>
      </c>
      <c r="D1338" t="s">
        <v>58</v>
      </c>
      <c r="E1338" t="s">
        <v>35</v>
      </c>
      <c r="F1338" t="s">
        <v>25</v>
      </c>
      <c r="G1338">
        <v>2</v>
      </c>
      <c r="H1338">
        <v>8.4</v>
      </c>
      <c r="I1338" t="s">
        <v>60</v>
      </c>
      <c r="J1338" t="s">
        <v>96</v>
      </c>
      <c r="K1338">
        <v>3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83</v>
      </c>
      <c r="R1338" t="s">
        <v>83</v>
      </c>
      <c r="S1338" t="s">
        <v>83</v>
      </c>
      <c r="T1338" t="str">
        <f>_xlfn.XLOOKUP(A1338,MI_Match_Analysis!$A$2:$A$8,MI_Match_Analysis!$F$2:$F$8,"Not Found")</f>
        <v>Not Found</v>
      </c>
    </row>
    <row r="1339" spans="1:20" hidden="1" x14ac:dyDescent="0.3">
      <c r="A1339">
        <v>6</v>
      </c>
      <c r="B1339" s="1">
        <v>46114</v>
      </c>
      <c r="C1339" t="s">
        <v>162</v>
      </c>
      <c r="D1339" t="s">
        <v>58</v>
      </c>
      <c r="E1339" t="s">
        <v>35</v>
      </c>
      <c r="F1339" t="s">
        <v>25</v>
      </c>
      <c r="G1339">
        <v>2</v>
      </c>
      <c r="H1339">
        <v>8.5</v>
      </c>
      <c r="I1339" t="s">
        <v>122</v>
      </c>
      <c r="J1339" t="s">
        <v>96</v>
      </c>
      <c r="K1339">
        <v>4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83</v>
      </c>
      <c r="R1339" t="s">
        <v>83</v>
      </c>
      <c r="S1339" t="s">
        <v>83</v>
      </c>
      <c r="T1339" t="str">
        <f>_xlfn.XLOOKUP(A1339,MI_Match_Analysis!$A$2:$A$8,MI_Match_Analysis!$F$2:$F$8,"Not Found")</f>
        <v>Not Found</v>
      </c>
    </row>
    <row r="1340" spans="1:20" hidden="1" x14ac:dyDescent="0.3">
      <c r="A1340">
        <v>6</v>
      </c>
      <c r="B1340" s="1">
        <v>46114</v>
      </c>
      <c r="C1340" t="s">
        <v>162</v>
      </c>
      <c r="D1340" t="s">
        <v>58</v>
      </c>
      <c r="E1340" t="s">
        <v>35</v>
      </c>
      <c r="F1340" t="s">
        <v>25</v>
      </c>
      <c r="G1340">
        <v>2</v>
      </c>
      <c r="H1340">
        <v>8.6</v>
      </c>
      <c r="I1340" t="s">
        <v>122</v>
      </c>
      <c r="J1340" t="s">
        <v>96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83</v>
      </c>
      <c r="R1340" t="s">
        <v>83</v>
      </c>
      <c r="S1340" t="s">
        <v>83</v>
      </c>
      <c r="T1340" t="str">
        <f>_xlfn.XLOOKUP(A1340,MI_Match_Analysis!$A$2:$A$8,MI_Match_Analysis!$F$2:$F$8,"Not Found")</f>
        <v>Not Found</v>
      </c>
    </row>
    <row r="1341" spans="1:20" hidden="1" x14ac:dyDescent="0.3">
      <c r="A1341">
        <v>6</v>
      </c>
      <c r="B1341" s="1">
        <v>46114</v>
      </c>
      <c r="C1341" t="s">
        <v>162</v>
      </c>
      <c r="D1341" t="s">
        <v>58</v>
      </c>
      <c r="E1341" t="s">
        <v>35</v>
      </c>
      <c r="F1341" t="s">
        <v>25</v>
      </c>
      <c r="G1341">
        <v>2</v>
      </c>
      <c r="H1341">
        <v>9.1</v>
      </c>
      <c r="I1341" t="s">
        <v>60</v>
      </c>
      <c r="J1341" t="s">
        <v>176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83</v>
      </c>
      <c r="R1341" t="s">
        <v>83</v>
      </c>
      <c r="S1341" t="s">
        <v>83</v>
      </c>
      <c r="T1341" t="str">
        <f>_xlfn.XLOOKUP(A1341,MI_Match_Analysis!$A$2:$A$8,MI_Match_Analysis!$F$2:$F$8,"Not Found")</f>
        <v>Not Found</v>
      </c>
    </row>
    <row r="1342" spans="1:20" hidden="1" x14ac:dyDescent="0.3">
      <c r="A1342">
        <v>6</v>
      </c>
      <c r="B1342" s="1">
        <v>46114</v>
      </c>
      <c r="C1342" t="s">
        <v>162</v>
      </c>
      <c r="D1342" t="s">
        <v>58</v>
      </c>
      <c r="E1342" t="s">
        <v>35</v>
      </c>
      <c r="F1342" t="s">
        <v>25</v>
      </c>
      <c r="G1342">
        <v>2</v>
      </c>
      <c r="H1342">
        <v>9.1999999999999993</v>
      </c>
      <c r="I1342" t="s">
        <v>122</v>
      </c>
      <c r="J1342" t="s">
        <v>176</v>
      </c>
      <c r="K1342">
        <v>2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83</v>
      </c>
      <c r="R1342" t="s">
        <v>83</v>
      </c>
      <c r="S1342" t="s">
        <v>83</v>
      </c>
      <c r="T1342" t="str">
        <f>_xlfn.XLOOKUP(A1342,MI_Match_Analysis!$A$2:$A$8,MI_Match_Analysis!$F$2:$F$8,"Not Found")</f>
        <v>Not Found</v>
      </c>
    </row>
    <row r="1343" spans="1:20" hidden="1" x14ac:dyDescent="0.3">
      <c r="A1343">
        <v>6</v>
      </c>
      <c r="B1343" s="1">
        <v>46114</v>
      </c>
      <c r="C1343" t="s">
        <v>162</v>
      </c>
      <c r="D1343" t="s">
        <v>58</v>
      </c>
      <c r="E1343" t="s">
        <v>35</v>
      </c>
      <c r="F1343" t="s">
        <v>25</v>
      </c>
      <c r="G1343">
        <v>2</v>
      </c>
      <c r="H1343">
        <v>9.3000000000000007</v>
      </c>
      <c r="I1343" t="s">
        <v>122</v>
      </c>
      <c r="J1343" t="s">
        <v>176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83</v>
      </c>
      <c r="R1343" t="s">
        <v>83</v>
      </c>
      <c r="S1343" t="s">
        <v>83</v>
      </c>
      <c r="T1343" t="str">
        <f>_xlfn.XLOOKUP(A1343,MI_Match_Analysis!$A$2:$A$8,MI_Match_Analysis!$F$2:$F$8,"Not Found")</f>
        <v>Not Found</v>
      </c>
    </row>
    <row r="1344" spans="1:20" hidden="1" x14ac:dyDescent="0.3">
      <c r="A1344">
        <v>6</v>
      </c>
      <c r="B1344" s="1">
        <v>46114</v>
      </c>
      <c r="C1344" t="s">
        <v>162</v>
      </c>
      <c r="D1344" t="s">
        <v>58</v>
      </c>
      <c r="E1344" t="s">
        <v>35</v>
      </c>
      <c r="F1344" t="s">
        <v>25</v>
      </c>
      <c r="G1344">
        <v>2</v>
      </c>
      <c r="H1344">
        <v>9.4</v>
      </c>
      <c r="I1344" t="s">
        <v>60</v>
      </c>
      <c r="J1344" t="s">
        <v>176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83</v>
      </c>
      <c r="R1344" t="s">
        <v>83</v>
      </c>
      <c r="S1344" t="s">
        <v>83</v>
      </c>
      <c r="T1344" t="str">
        <f>_xlfn.XLOOKUP(A1344,MI_Match_Analysis!$A$2:$A$8,MI_Match_Analysis!$F$2:$F$8,"Not Found")</f>
        <v>Not Found</v>
      </c>
    </row>
    <row r="1345" spans="1:20" hidden="1" x14ac:dyDescent="0.3">
      <c r="A1345">
        <v>6</v>
      </c>
      <c r="B1345" s="1">
        <v>46114</v>
      </c>
      <c r="C1345" t="s">
        <v>162</v>
      </c>
      <c r="D1345" t="s">
        <v>58</v>
      </c>
      <c r="E1345" t="s">
        <v>35</v>
      </c>
      <c r="F1345" t="s">
        <v>25</v>
      </c>
      <c r="G1345">
        <v>2</v>
      </c>
      <c r="H1345">
        <v>9.5</v>
      </c>
      <c r="I1345" t="s">
        <v>122</v>
      </c>
      <c r="J1345" t="s">
        <v>176</v>
      </c>
      <c r="K1345">
        <v>4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83</v>
      </c>
      <c r="R1345" t="s">
        <v>83</v>
      </c>
      <c r="S1345" t="s">
        <v>83</v>
      </c>
      <c r="T1345" t="str">
        <f>_xlfn.XLOOKUP(A1345,MI_Match_Analysis!$A$2:$A$8,MI_Match_Analysis!$F$2:$F$8,"Not Found")</f>
        <v>Not Found</v>
      </c>
    </row>
    <row r="1346" spans="1:20" hidden="1" x14ac:dyDescent="0.3">
      <c r="A1346">
        <v>6</v>
      </c>
      <c r="B1346" s="1">
        <v>46114</v>
      </c>
      <c r="C1346" t="s">
        <v>162</v>
      </c>
      <c r="D1346" t="s">
        <v>58</v>
      </c>
      <c r="E1346" t="s">
        <v>35</v>
      </c>
      <c r="F1346" t="s">
        <v>25</v>
      </c>
      <c r="G1346">
        <v>2</v>
      </c>
      <c r="H1346">
        <v>9.6</v>
      </c>
      <c r="I1346" t="s">
        <v>122</v>
      </c>
      <c r="J1346" t="s">
        <v>176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83</v>
      </c>
      <c r="R1346" t="s">
        <v>83</v>
      </c>
      <c r="S1346" t="s">
        <v>83</v>
      </c>
      <c r="T1346" t="str">
        <f>_xlfn.XLOOKUP(A1346,MI_Match_Analysis!$A$2:$A$8,MI_Match_Analysis!$F$2:$F$8,"Not Found")</f>
        <v>Not Found</v>
      </c>
    </row>
    <row r="1347" spans="1:20" hidden="1" x14ac:dyDescent="0.3">
      <c r="A1347">
        <v>6</v>
      </c>
      <c r="B1347" s="1">
        <v>46114</v>
      </c>
      <c r="C1347" t="s">
        <v>162</v>
      </c>
      <c r="D1347" t="s">
        <v>58</v>
      </c>
      <c r="E1347" t="s">
        <v>35</v>
      </c>
      <c r="F1347" t="s">
        <v>25</v>
      </c>
      <c r="G1347">
        <v>2</v>
      </c>
      <c r="H1347">
        <v>10.1</v>
      </c>
      <c r="I1347" t="s">
        <v>122</v>
      </c>
      <c r="J1347" t="s">
        <v>96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83</v>
      </c>
      <c r="R1347" t="s">
        <v>83</v>
      </c>
      <c r="S1347" t="s">
        <v>83</v>
      </c>
      <c r="T1347" t="str">
        <f>_xlfn.XLOOKUP(A1347,MI_Match_Analysis!$A$2:$A$8,MI_Match_Analysis!$F$2:$F$8,"Not Found")</f>
        <v>Not Found</v>
      </c>
    </row>
    <row r="1348" spans="1:20" hidden="1" x14ac:dyDescent="0.3">
      <c r="A1348">
        <v>6</v>
      </c>
      <c r="B1348" s="1">
        <v>46114</v>
      </c>
      <c r="C1348" t="s">
        <v>162</v>
      </c>
      <c r="D1348" t="s">
        <v>58</v>
      </c>
      <c r="E1348" t="s">
        <v>35</v>
      </c>
      <c r="F1348" t="s">
        <v>25</v>
      </c>
      <c r="G1348">
        <v>2</v>
      </c>
      <c r="H1348">
        <v>10.199999999999999</v>
      </c>
      <c r="I1348" t="s">
        <v>122</v>
      </c>
      <c r="J1348" t="s">
        <v>96</v>
      </c>
      <c r="K1348">
        <v>4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83</v>
      </c>
      <c r="R1348" t="s">
        <v>83</v>
      </c>
      <c r="S1348" t="s">
        <v>83</v>
      </c>
      <c r="T1348" t="str">
        <f>_xlfn.XLOOKUP(A1348,MI_Match_Analysis!$A$2:$A$8,MI_Match_Analysis!$F$2:$F$8,"Not Found")</f>
        <v>Not Found</v>
      </c>
    </row>
    <row r="1349" spans="1:20" hidden="1" x14ac:dyDescent="0.3">
      <c r="A1349">
        <v>6</v>
      </c>
      <c r="B1349" s="1">
        <v>46114</v>
      </c>
      <c r="C1349" t="s">
        <v>162</v>
      </c>
      <c r="D1349" t="s">
        <v>58</v>
      </c>
      <c r="E1349" t="s">
        <v>35</v>
      </c>
      <c r="F1349" t="s">
        <v>25</v>
      </c>
      <c r="G1349">
        <v>2</v>
      </c>
      <c r="H1349">
        <v>10.3</v>
      </c>
      <c r="I1349" t="s">
        <v>122</v>
      </c>
      <c r="J1349" t="s">
        <v>96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83</v>
      </c>
      <c r="R1349" t="s">
        <v>83</v>
      </c>
      <c r="S1349" t="s">
        <v>83</v>
      </c>
      <c r="T1349" t="str">
        <f>_xlfn.XLOOKUP(A1349,MI_Match_Analysis!$A$2:$A$8,MI_Match_Analysis!$F$2:$F$8,"Not Found")</f>
        <v>Not Found</v>
      </c>
    </row>
    <row r="1350" spans="1:20" hidden="1" x14ac:dyDescent="0.3">
      <c r="A1350">
        <v>6</v>
      </c>
      <c r="B1350" s="1">
        <v>46114</v>
      </c>
      <c r="C1350" t="s">
        <v>162</v>
      </c>
      <c r="D1350" t="s">
        <v>58</v>
      </c>
      <c r="E1350" t="s">
        <v>35</v>
      </c>
      <c r="F1350" t="s">
        <v>25</v>
      </c>
      <c r="G1350">
        <v>2</v>
      </c>
      <c r="H1350">
        <v>10.4</v>
      </c>
      <c r="I1350" t="s">
        <v>60</v>
      </c>
      <c r="J1350" t="s">
        <v>96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83</v>
      </c>
      <c r="R1350" t="s">
        <v>83</v>
      </c>
      <c r="S1350" t="s">
        <v>83</v>
      </c>
      <c r="T1350" t="str">
        <f>_xlfn.XLOOKUP(A1350,MI_Match_Analysis!$A$2:$A$8,MI_Match_Analysis!$F$2:$F$8,"Not Found")</f>
        <v>Not Found</v>
      </c>
    </row>
    <row r="1351" spans="1:20" hidden="1" x14ac:dyDescent="0.3">
      <c r="A1351">
        <v>6</v>
      </c>
      <c r="B1351" s="1">
        <v>46114</v>
      </c>
      <c r="C1351" t="s">
        <v>162</v>
      </c>
      <c r="D1351" t="s">
        <v>58</v>
      </c>
      <c r="E1351" t="s">
        <v>35</v>
      </c>
      <c r="F1351" t="s">
        <v>25</v>
      </c>
      <c r="G1351">
        <v>2</v>
      </c>
      <c r="H1351">
        <v>10.5</v>
      </c>
      <c r="I1351" t="s">
        <v>122</v>
      </c>
      <c r="J1351" t="s">
        <v>96</v>
      </c>
      <c r="K1351">
        <v>4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83</v>
      </c>
      <c r="R1351" t="s">
        <v>83</v>
      </c>
      <c r="S1351" t="s">
        <v>83</v>
      </c>
      <c r="T1351" t="str">
        <f>_xlfn.XLOOKUP(A1351,MI_Match_Analysis!$A$2:$A$8,MI_Match_Analysis!$F$2:$F$8,"Not Found")</f>
        <v>Not Found</v>
      </c>
    </row>
    <row r="1352" spans="1:20" hidden="1" x14ac:dyDescent="0.3">
      <c r="A1352">
        <v>6</v>
      </c>
      <c r="B1352" s="1">
        <v>46114</v>
      </c>
      <c r="C1352" t="s">
        <v>162</v>
      </c>
      <c r="D1352" t="s">
        <v>58</v>
      </c>
      <c r="E1352" t="s">
        <v>35</v>
      </c>
      <c r="F1352" t="s">
        <v>25</v>
      </c>
      <c r="G1352">
        <v>2</v>
      </c>
      <c r="H1352">
        <v>10.6</v>
      </c>
      <c r="I1352" t="s">
        <v>122</v>
      </c>
      <c r="J1352" t="s">
        <v>96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195</v>
      </c>
      <c r="R1352" t="s">
        <v>60</v>
      </c>
      <c r="S1352" t="s">
        <v>241</v>
      </c>
      <c r="T1352" t="str">
        <f>_xlfn.XLOOKUP(A1352,MI_Match_Analysis!$A$2:$A$8,MI_Match_Analysis!$F$2:$F$8,"Not Found")</f>
        <v>Not Found</v>
      </c>
    </row>
    <row r="1353" spans="1:20" hidden="1" x14ac:dyDescent="0.3">
      <c r="A1353">
        <v>6</v>
      </c>
      <c r="B1353" s="1">
        <v>46114</v>
      </c>
      <c r="C1353" t="s">
        <v>162</v>
      </c>
      <c r="D1353" t="s">
        <v>58</v>
      </c>
      <c r="E1353" t="s">
        <v>35</v>
      </c>
      <c r="F1353" t="s">
        <v>25</v>
      </c>
      <c r="G1353">
        <v>2</v>
      </c>
      <c r="H1353">
        <v>11.1</v>
      </c>
      <c r="I1353" t="s">
        <v>90</v>
      </c>
      <c r="J1353" t="s">
        <v>168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83</v>
      </c>
      <c r="R1353" t="s">
        <v>83</v>
      </c>
      <c r="S1353" t="s">
        <v>83</v>
      </c>
      <c r="T1353" t="str">
        <f>_xlfn.XLOOKUP(A1353,MI_Match_Analysis!$A$2:$A$8,MI_Match_Analysis!$F$2:$F$8,"Not Found")</f>
        <v>Not Found</v>
      </c>
    </row>
    <row r="1354" spans="1:20" hidden="1" x14ac:dyDescent="0.3">
      <c r="A1354">
        <v>6</v>
      </c>
      <c r="B1354" s="1">
        <v>46114</v>
      </c>
      <c r="C1354" t="s">
        <v>162</v>
      </c>
      <c r="D1354" t="s">
        <v>58</v>
      </c>
      <c r="E1354" t="s">
        <v>35</v>
      </c>
      <c r="F1354" t="s">
        <v>25</v>
      </c>
      <c r="G1354">
        <v>2</v>
      </c>
      <c r="H1354">
        <v>11.2</v>
      </c>
      <c r="I1354" t="s">
        <v>90</v>
      </c>
      <c r="J1354" t="s">
        <v>168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165</v>
      </c>
      <c r="R1354" t="s">
        <v>90</v>
      </c>
      <c r="S1354" t="s">
        <v>30</v>
      </c>
      <c r="T1354" t="str">
        <f>_xlfn.XLOOKUP(A1354,MI_Match_Analysis!$A$2:$A$8,MI_Match_Analysis!$F$2:$F$8,"Not Found")</f>
        <v>Not Found</v>
      </c>
    </row>
    <row r="1355" spans="1:20" hidden="1" x14ac:dyDescent="0.3">
      <c r="A1355">
        <v>6</v>
      </c>
      <c r="B1355" s="1">
        <v>46114</v>
      </c>
      <c r="C1355" t="s">
        <v>162</v>
      </c>
      <c r="D1355" t="s">
        <v>58</v>
      </c>
      <c r="E1355" t="s">
        <v>35</v>
      </c>
      <c r="F1355" t="s">
        <v>25</v>
      </c>
      <c r="G1355">
        <v>2</v>
      </c>
      <c r="H1355">
        <v>11.3</v>
      </c>
      <c r="I1355" t="s">
        <v>188</v>
      </c>
      <c r="J1355" t="s">
        <v>168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83</v>
      </c>
      <c r="R1355" t="s">
        <v>83</v>
      </c>
      <c r="S1355" t="s">
        <v>83</v>
      </c>
      <c r="T1355" t="str">
        <f>_xlfn.XLOOKUP(A1355,MI_Match_Analysis!$A$2:$A$8,MI_Match_Analysis!$F$2:$F$8,"Not Found")</f>
        <v>Not Found</v>
      </c>
    </row>
    <row r="1356" spans="1:20" hidden="1" x14ac:dyDescent="0.3">
      <c r="A1356">
        <v>6</v>
      </c>
      <c r="B1356" s="1">
        <v>46114</v>
      </c>
      <c r="C1356" t="s">
        <v>162</v>
      </c>
      <c r="D1356" t="s">
        <v>58</v>
      </c>
      <c r="E1356" t="s">
        <v>35</v>
      </c>
      <c r="F1356" t="s">
        <v>25</v>
      </c>
      <c r="G1356">
        <v>2</v>
      </c>
      <c r="H1356">
        <v>11.4</v>
      </c>
      <c r="I1356" t="s">
        <v>122</v>
      </c>
      <c r="J1356" t="s">
        <v>168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83</v>
      </c>
      <c r="R1356" t="s">
        <v>83</v>
      </c>
      <c r="S1356" t="s">
        <v>83</v>
      </c>
      <c r="T1356" t="str">
        <f>_xlfn.XLOOKUP(A1356,MI_Match_Analysis!$A$2:$A$8,MI_Match_Analysis!$F$2:$F$8,"Not Found")</f>
        <v>Not Found</v>
      </c>
    </row>
    <row r="1357" spans="1:20" hidden="1" x14ac:dyDescent="0.3">
      <c r="A1357">
        <v>6</v>
      </c>
      <c r="B1357" s="1">
        <v>46114</v>
      </c>
      <c r="C1357" t="s">
        <v>162</v>
      </c>
      <c r="D1357" t="s">
        <v>58</v>
      </c>
      <c r="E1357" t="s">
        <v>35</v>
      </c>
      <c r="F1357" t="s">
        <v>25</v>
      </c>
      <c r="G1357">
        <v>2</v>
      </c>
      <c r="H1357">
        <v>11.5</v>
      </c>
      <c r="I1357" t="s">
        <v>188</v>
      </c>
      <c r="J1357" t="s">
        <v>168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83</v>
      </c>
      <c r="R1357" t="s">
        <v>83</v>
      </c>
      <c r="S1357" t="s">
        <v>83</v>
      </c>
      <c r="T1357" t="str">
        <f>_xlfn.XLOOKUP(A1357,MI_Match_Analysis!$A$2:$A$8,MI_Match_Analysis!$F$2:$F$8,"Not Found")</f>
        <v>Not Found</v>
      </c>
    </row>
    <row r="1358" spans="1:20" hidden="1" x14ac:dyDescent="0.3">
      <c r="A1358">
        <v>6</v>
      </c>
      <c r="B1358" s="1">
        <v>46114</v>
      </c>
      <c r="C1358" t="s">
        <v>162</v>
      </c>
      <c r="D1358" t="s">
        <v>58</v>
      </c>
      <c r="E1358" t="s">
        <v>35</v>
      </c>
      <c r="F1358" t="s">
        <v>25</v>
      </c>
      <c r="G1358">
        <v>2</v>
      </c>
      <c r="H1358">
        <v>11.6</v>
      </c>
      <c r="I1358" t="s">
        <v>188</v>
      </c>
      <c r="J1358" t="s">
        <v>168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83</v>
      </c>
      <c r="R1358" t="s">
        <v>83</v>
      </c>
      <c r="S1358" t="s">
        <v>83</v>
      </c>
      <c r="T1358" t="str">
        <f>_xlfn.XLOOKUP(A1358,MI_Match_Analysis!$A$2:$A$8,MI_Match_Analysis!$F$2:$F$8,"Not Found")</f>
        <v>Not Found</v>
      </c>
    </row>
    <row r="1359" spans="1:20" hidden="1" x14ac:dyDescent="0.3">
      <c r="A1359">
        <v>6</v>
      </c>
      <c r="B1359" s="1">
        <v>46114</v>
      </c>
      <c r="C1359" t="s">
        <v>162</v>
      </c>
      <c r="D1359" t="s">
        <v>58</v>
      </c>
      <c r="E1359" t="s">
        <v>35</v>
      </c>
      <c r="F1359" t="s">
        <v>25</v>
      </c>
      <c r="G1359">
        <v>2</v>
      </c>
      <c r="H1359">
        <v>12.1</v>
      </c>
      <c r="I1359" t="s">
        <v>188</v>
      </c>
      <c r="J1359" t="s">
        <v>96</v>
      </c>
      <c r="K1359">
        <v>4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83</v>
      </c>
      <c r="R1359" t="s">
        <v>83</v>
      </c>
      <c r="S1359" t="s">
        <v>83</v>
      </c>
      <c r="T1359" t="str">
        <f>_xlfn.XLOOKUP(A1359,MI_Match_Analysis!$A$2:$A$8,MI_Match_Analysis!$F$2:$F$8,"Not Found")</f>
        <v>Not Found</v>
      </c>
    </row>
    <row r="1360" spans="1:20" hidden="1" x14ac:dyDescent="0.3">
      <c r="A1360">
        <v>6</v>
      </c>
      <c r="B1360" s="1">
        <v>46114</v>
      </c>
      <c r="C1360" t="s">
        <v>162</v>
      </c>
      <c r="D1360" t="s">
        <v>58</v>
      </c>
      <c r="E1360" t="s">
        <v>35</v>
      </c>
      <c r="F1360" t="s">
        <v>25</v>
      </c>
      <c r="G1360">
        <v>2</v>
      </c>
      <c r="H1360">
        <v>12.2</v>
      </c>
      <c r="I1360" t="s">
        <v>188</v>
      </c>
      <c r="J1360" t="s">
        <v>96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83</v>
      </c>
      <c r="R1360" t="s">
        <v>83</v>
      </c>
      <c r="S1360" t="s">
        <v>83</v>
      </c>
      <c r="T1360" t="str">
        <f>_xlfn.XLOOKUP(A1360,MI_Match_Analysis!$A$2:$A$8,MI_Match_Analysis!$F$2:$F$8,"Not Found")</f>
        <v>Not Found</v>
      </c>
    </row>
    <row r="1361" spans="1:20" hidden="1" x14ac:dyDescent="0.3">
      <c r="A1361">
        <v>6</v>
      </c>
      <c r="B1361" s="1">
        <v>46114</v>
      </c>
      <c r="C1361" t="s">
        <v>162</v>
      </c>
      <c r="D1361" t="s">
        <v>58</v>
      </c>
      <c r="E1361" t="s">
        <v>35</v>
      </c>
      <c r="F1361" t="s">
        <v>25</v>
      </c>
      <c r="G1361">
        <v>2</v>
      </c>
      <c r="H1361">
        <v>12.3</v>
      </c>
      <c r="I1361" t="s">
        <v>122</v>
      </c>
      <c r="J1361" t="s">
        <v>96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83</v>
      </c>
      <c r="R1361" t="s">
        <v>83</v>
      </c>
      <c r="S1361" t="s">
        <v>83</v>
      </c>
      <c r="T1361" t="str">
        <f>_xlfn.XLOOKUP(A1361,MI_Match_Analysis!$A$2:$A$8,MI_Match_Analysis!$F$2:$F$8,"Not Found")</f>
        <v>Not Found</v>
      </c>
    </row>
    <row r="1362" spans="1:20" hidden="1" x14ac:dyDescent="0.3">
      <c r="A1362">
        <v>6</v>
      </c>
      <c r="B1362" s="1">
        <v>46114</v>
      </c>
      <c r="C1362" t="s">
        <v>162</v>
      </c>
      <c r="D1362" t="s">
        <v>58</v>
      </c>
      <c r="E1362" t="s">
        <v>35</v>
      </c>
      <c r="F1362" t="s">
        <v>25</v>
      </c>
      <c r="G1362">
        <v>2</v>
      </c>
      <c r="H1362">
        <v>12.4</v>
      </c>
      <c r="I1362" t="s">
        <v>188</v>
      </c>
      <c r="J1362" t="s">
        <v>96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83</v>
      </c>
      <c r="R1362" t="s">
        <v>83</v>
      </c>
      <c r="S1362" t="s">
        <v>83</v>
      </c>
      <c r="T1362" t="str">
        <f>_xlfn.XLOOKUP(A1362,MI_Match_Analysis!$A$2:$A$8,MI_Match_Analysis!$F$2:$F$8,"Not Found")</f>
        <v>Not Found</v>
      </c>
    </row>
    <row r="1363" spans="1:20" hidden="1" x14ac:dyDescent="0.3">
      <c r="A1363">
        <v>6</v>
      </c>
      <c r="B1363" s="1">
        <v>46114</v>
      </c>
      <c r="C1363" t="s">
        <v>162</v>
      </c>
      <c r="D1363" t="s">
        <v>58</v>
      </c>
      <c r="E1363" t="s">
        <v>35</v>
      </c>
      <c r="F1363" t="s">
        <v>25</v>
      </c>
      <c r="G1363">
        <v>2</v>
      </c>
      <c r="H1363">
        <v>12.5</v>
      </c>
      <c r="I1363" t="s">
        <v>122</v>
      </c>
      <c r="J1363" t="s">
        <v>96</v>
      </c>
      <c r="K1363">
        <v>6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83</v>
      </c>
      <c r="R1363" t="s">
        <v>83</v>
      </c>
      <c r="S1363" t="s">
        <v>83</v>
      </c>
      <c r="T1363" t="str">
        <f>_xlfn.XLOOKUP(A1363,MI_Match_Analysis!$A$2:$A$8,MI_Match_Analysis!$F$2:$F$8,"Not Found")</f>
        <v>Not Found</v>
      </c>
    </row>
    <row r="1364" spans="1:20" hidden="1" x14ac:dyDescent="0.3">
      <c r="A1364">
        <v>6</v>
      </c>
      <c r="B1364" s="1">
        <v>46114</v>
      </c>
      <c r="C1364" t="s">
        <v>162</v>
      </c>
      <c r="D1364" t="s">
        <v>58</v>
      </c>
      <c r="E1364" t="s">
        <v>35</v>
      </c>
      <c r="F1364" t="s">
        <v>25</v>
      </c>
      <c r="G1364">
        <v>2</v>
      </c>
      <c r="H1364">
        <v>12.6</v>
      </c>
      <c r="I1364" t="s">
        <v>122</v>
      </c>
      <c r="J1364" t="s">
        <v>96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83</v>
      </c>
      <c r="R1364" t="s">
        <v>83</v>
      </c>
      <c r="S1364" t="s">
        <v>83</v>
      </c>
      <c r="T1364" t="str">
        <f>_xlfn.XLOOKUP(A1364,MI_Match_Analysis!$A$2:$A$8,MI_Match_Analysis!$F$2:$F$8,"Not Found")</f>
        <v>Not Found</v>
      </c>
    </row>
    <row r="1365" spans="1:20" hidden="1" x14ac:dyDescent="0.3">
      <c r="A1365">
        <v>6</v>
      </c>
      <c r="B1365" s="1">
        <v>46114</v>
      </c>
      <c r="C1365" t="s">
        <v>162</v>
      </c>
      <c r="D1365" t="s">
        <v>58</v>
      </c>
      <c r="E1365" t="s">
        <v>35</v>
      </c>
      <c r="F1365" t="s">
        <v>25</v>
      </c>
      <c r="G1365">
        <v>2</v>
      </c>
      <c r="H1365">
        <v>13.1</v>
      </c>
      <c r="I1365" t="s">
        <v>122</v>
      </c>
      <c r="J1365" t="s">
        <v>168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83</v>
      </c>
      <c r="R1365" t="s">
        <v>83</v>
      </c>
      <c r="S1365" t="s">
        <v>83</v>
      </c>
      <c r="T1365" t="str">
        <f>_xlfn.XLOOKUP(A1365,MI_Match_Analysis!$A$2:$A$8,MI_Match_Analysis!$F$2:$F$8,"Not Found")</f>
        <v>Not Found</v>
      </c>
    </row>
    <row r="1366" spans="1:20" hidden="1" x14ac:dyDescent="0.3">
      <c r="A1366">
        <v>6</v>
      </c>
      <c r="B1366" s="1">
        <v>46114</v>
      </c>
      <c r="C1366" t="s">
        <v>162</v>
      </c>
      <c r="D1366" t="s">
        <v>58</v>
      </c>
      <c r="E1366" t="s">
        <v>35</v>
      </c>
      <c r="F1366" t="s">
        <v>25</v>
      </c>
      <c r="G1366">
        <v>2</v>
      </c>
      <c r="H1366">
        <v>13.2</v>
      </c>
      <c r="I1366" t="s">
        <v>122</v>
      </c>
      <c r="J1366" t="s">
        <v>168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83</v>
      </c>
      <c r="R1366" t="s">
        <v>83</v>
      </c>
      <c r="S1366" t="s">
        <v>83</v>
      </c>
      <c r="T1366" t="str">
        <f>_xlfn.XLOOKUP(A1366,MI_Match_Analysis!$A$2:$A$8,MI_Match_Analysis!$F$2:$F$8,"Not Found")</f>
        <v>Not Found</v>
      </c>
    </row>
    <row r="1367" spans="1:20" hidden="1" x14ac:dyDescent="0.3">
      <c r="A1367">
        <v>6</v>
      </c>
      <c r="B1367" s="1">
        <v>46114</v>
      </c>
      <c r="C1367" t="s">
        <v>162</v>
      </c>
      <c r="D1367" t="s">
        <v>58</v>
      </c>
      <c r="E1367" t="s">
        <v>35</v>
      </c>
      <c r="F1367" t="s">
        <v>25</v>
      </c>
      <c r="G1367">
        <v>2</v>
      </c>
      <c r="H1367">
        <v>13.3</v>
      </c>
      <c r="I1367" t="s">
        <v>188</v>
      </c>
      <c r="J1367" t="s">
        <v>168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83</v>
      </c>
      <c r="R1367" t="s">
        <v>83</v>
      </c>
      <c r="S1367" t="s">
        <v>83</v>
      </c>
      <c r="T1367" t="str">
        <f>_xlfn.XLOOKUP(A1367,MI_Match_Analysis!$A$2:$A$8,MI_Match_Analysis!$F$2:$F$8,"Not Found")</f>
        <v>Not Found</v>
      </c>
    </row>
    <row r="1368" spans="1:20" hidden="1" x14ac:dyDescent="0.3">
      <c r="A1368">
        <v>6</v>
      </c>
      <c r="B1368" s="1">
        <v>46114</v>
      </c>
      <c r="C1368" t="s">
        <v>162</v>
      </c>
      <c r="D1368" t="s">
        <v>58</v>
      </c>
      <c r="E1368" t="s">
        <v>35</v>
      </c>
      <c r="F1368" t="s">
        <v>25</v>
      </c>
      <c r="G1368">
        <v>2</v>
      </c>
      <c r="H1368">
        <v>13.4</v>
      </c>
      <c r="I1368" t="s">
        <v>122</v>
      </c>
      <c r="J1368" t="s">
        <v>168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165</v>
      </c>
      <c r="R1368" t="s">
        <v>122</v>
      </c>
      <c r="S1368" t="s">
        <v>177</v>
      </c>
      <c r="T1368" t="str">
        <f>_xlfn.XLOOKUP(A1368,MI_Match_Analysis!$A$2:$A$8,MI_Match_Analysis!$F$2:$F$8,"Not Found")</f>
        <v>Not Found</v>
      </c>
    </row>
    <row r="1369" spans="1:20" hidden="1" x14ac:dyDescent="0.3">
      <c r="A1369">
        <v>6</v>
      </c>
      <c r="B1369" s="1">
        <v>46114</v>
      </c>
      <c r="C1369" t="s">
        <v>162</v>
      </c>
      <c r="D1369" t="s">
        <v>58</v>
      </c>
      <c r="E1369" t="s">
        <v>35</v>
      </c>
      <c r="F1369" t="s">
        <v>25</v>
      </c>
      <c r="G1369">
        <v>2</v>
      </c>
      <c r="H1369">
        <v>13.5</v>
      </c>
      <c r="I1369" t="s">
        <v>193</v>
      </c>
      <c r="J1369" t="s">
        <v>168</v>
      </c>
      <c r="K1369">
        <v>6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83</v>
      </c>
      <c r="R1369" t="s">
        <v>83</v>
      </c>
      <c r="S1369" t="s">
        <v>83</v>
      </c>
      <c r="T1369" t="str">
        <f>_xlfn.XLOOKUP(A1369,MI_Match_Analysis!$A$2:$A$8,MI_Match_Analysis!$F$2:$F$8,"Not Found")</f>
        <v>Not Found</v>
      </c>
    </row>
    <row r="1370" spans="1:20" hidden="1" x14ac:dyDescent="0.3">
      <c r="A1370">
        <v>6</v>
      </c>
      <c r="B1370" s="1">
        <v>46114</v>
      </c>
      <c r="C1370" t="s">
        <v>162</v>
      </c>
      <c r="D1370" t="s">
        <v>58</v>
      </c>
      <c r="E1370" t="s">
        <v>35</v>
      </c>
      <c r="F1370" t="s">
        <v>25</v>
      </c>
      <c r="G1370">
        <v>2</v>
      </c>
      <c r="H1370">
        <v>13.6</v>
      </c>
      <c r="I1370" t="s">
        <v>193</v>
      </c>
      <c r="J1370" t="s">
        <v>168</v>
      </c>
      <c r="K1370">
        <v>6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83</v>
      </c>
      <c r="R1370" t="s">
        <v>83</v>
      </c>
      <c r="S1370" t="s">
        <v>83</v>
      </c>
      <c r="T1370" t="str">
        <f>_xlfn.XLOOKUP(A1370,MI_Match_Analysis!$A$2:$A$8,MI_Match_Analysis!$F$2:$F$8,"Not Found")</f>
        <v>Not Found</v>
      </c>
    </row>
    <row r="1371" spans="1:20" hidden="1" x14ac:dyDescent="0.3">
      <c r="A1371">
        <v>6</v>
      </c>
      <c r="B1371" s="1">
        <v>46114</v>
      </c>
      <c r="C1371" t="s">
        <v>162</v>
      </c>
      <c r="D1371" t="s">
        <v>58</v>
      </c>
      <c r="E1371" t="s">
        <v>35</v>
      </c>
      <c r="F1371" t="s">
        <v>25</v>
      </c>
      <c r="G1371">
        <v>2</v>
      </c>
      <c r="H1371">
        <v>14.1</v>
      </c>
      <c r="I1371" t="s">
        <v>188</v>
      </c>
      <c r="J1371" t="s">
        <v>120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83</v>
      </c>
      <c r="R1371" t="s">
        <v>83</v>
      </c>
      <c r="S1371" t="s">
        <v>83</v>
      </c>
      <c r="T1371" t="str">
        <f>_xlfn.XLOOKUP(A1371,MI_Match_Analysis!$A$2:$A$8,MI_Match_Analysis!$F$2:$F$8,"Not Found")</f>
        <v>Not Found</v>
      </c>
    </row>
    <row r="1372" spans="1:20" hidden="1" x14ac:dyDescent="0.3">
      <c r="A1372">
        <v>6</v>
      </c>
      <c r="B1372" s="1">
        <v>46114</v>
      </c>
      <c r="C1372" t="s">
        <v>162</v>
      </c>
      <c r="D1372" t="s">
        <v>58</v>
      </c>
      <c r="E1372" t="s">
        <v>35</v>
      </c>
      <c r="F1372" t="s">
        <v>25</v>
      </c>
      <c r="G1372">
        <v>2</v>
      </c>
      <c r="H1372">
        <v>14.2</v>
      </c>
      <c r="I1372" t="s">
        <v>193</v>
      </c>
      <c r="J1372" t="s">
        <v>120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83</v>
      </c>
      <c r="R1372" t="s">
        <v>83</v>
      </c>
      <c r="S1372" t="s">
        <v>83</v>
      </c>
      <c r="T1372" t="str">
        <f>_xlfn.XLOOKUP(A1372,MI_Match_Analysis!$A$2:$A$8,MI_Match_Analysis!$F$2:$F$8,"Not Found")</f>
        <v>Not Found</v>
      </c>
    </row>
    <row r="1373" spans="1:20" hidden="1" x14ac:dyDescent="0.3">
      <c r="A1373">
        <v>6</v>
      </c>
      <c r="B1373" s="1">
        <v>46114</v>
      </c>
      <c r="C1373" t="s">
        <v>162</v>
      </c>
      <c r="D1373" t="s">
        <v>58</v>
      </c>
      <c r="E1373" t="s">
        <v>35</v>
      </c>
      <c r="F1373" t="s">
        <v>25</v>
      </c>
      <c r="G1373">
        <v>2</v>
      </c>
      <c r="H1373">
        <v>14.2</v>
      </c>
      <c r="I1373" t="s">
        <v>193</v>
      </c>
      <c r="J1373" t="s">
        <v>120</v>
      </c>
      <c r="K1373">
        <v>0</v>
      </c>
      <c r="L1373">
        <v>1</v>
      </c>
      <c r="M1373">
        <v>1</v>
      </c>
      <c r="N1373">
        <v>0</v>
      </c>
      <c r="O1373">
        <v>0</v>
      </c>
      <c r="P1373">
        <v>0</v>
      </c>
      <c r="Q1373" t="s">
        <v>83</v>
      </c>
      <c r="R1373" t="s">
        <v>83</v>
      </c>
      <c r="S1373" t="s">
        <v>83</v>
      </c>
      <c r="T1373" t="str">
        <f>_xlfn.XLOOKUP(A1373,MI_Match_Analysis!$A$2:$A$8,MI_Match_Analysis!$F$2:$F$8,"Not Found")</f>
        <v>Not Found</v>
      </c>
    </row>
    <row r="1374" spans="1:20" hidden="1" x14ac:dyDescent="0.3">
      <c r="A1374">
        <v>6</v>
      </c>
      <c r="B1374" s="1">
        <v>46114</v>
      </c>
      <c r="C1374" t="s">
        <v>162</v>
      </c>
      <c r="D1374" t="s">
        <v>58</v>
      </c>
      <c r="E1374" t="s">
        <v>35</v>
      </c>
      <c r="F1374" t="s">
        <v>25</v>
      </c>
      <c r="G1374">
        <v>2</v>
      </c>
      <c r="H1374">
        <v>14.3</v>
      </c>
      <c r="I1374" t="s">
        <v>193</v>
      </c>
      <c r="J1374" t="s">
        <v>120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165</v>
      </c>
      <c r="R1374" t="s">
        <v>193</v>
      </c>
      <c r="S1374" t="s">
        <v>173</v>
      </c>
      <c r="T1374" t="str">
        <f>_xlfn.XLOOKUP(A1374,MI_Match_Analysis!$A$2:$A$8,MI_Match_Analysis!$F$2:$F$8,"Not Found")</f>
        <v>Not Found</v>
      </c>
    </row>
    <row r="1375" spans="1:20" hidden="1" x14ac:dyDescent="0.3">
      <c r="A1375">
        <v>6</v>
      </c>
      <c r="B1375" s="1">
        <v>46114</v>
      </c>
      <c r="C1375" t="s">
        <v>162</v>
      </c>
      <c r="D1375" t="s">
        <v>58</v>
      </c>
      <c r="E1375" t="s">
        <v>35</v>
      </c>
      <c r="F1375" t="s">
        <v>25</v>
      </c>
      <c r="G1375">
        <v>2</v>
      </c>
      <c r="H1375">
        <v>14.4</v>
      </c>
      <c r="I1375" t="s">
        <v>192</v>
      </c>
      <c r="J1375" t="s">
        <v>120</v>
      </c>
      <c r="K1375">
        <v>4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83</v>
      </c>
      <c r="R1375" t="s">
        <v>83</v>
      </c>
      <c r="S1375" t="s">
        <v>83</v>
      </c>
      <c r="T1375" t="str">
        <f>_xlfn.XLOOKUP(A1375,MI_Match_Analysis!$A$2:$A$8,MI_Match_Analysis!$F$2:$F$8,"Not Found")</f>
        <v>Not Found</v>
      </c>
    </row>
    <row r="1376" spans="1:20" hidden="1" x14ac:dyDescent="0.3">
      <c r="A1376">
        <v>6</v>
      </c>
      <c r="B1376" s="1">
        <v>46114</v>
      </c>
      <c r="C1376" t="s">
        <v>162</v>
      </c>
      <c r="D1376" t="s">
        <v>58</v>
      </c>
      <c r="E1376" t="s">
        <v>35</v>
      </c>
      <c r="F1376" t="s">
        <v>25</v>
      </c>
      <c r="G1376">
        <v>2</v>
      </c>
      <c r="H1376">
        <v>14.5</v>
      </c>
      <c r="I1376" t="s">
        <v>192</v>
      </c>
      <c r="J1376" t="s">
        <v>120</v>
      </c>
      <c r="K1376">
        <v>0</v>
      </c>
      <c r="L1376">
        <v>1</v>
      </c>
      <c r="M1376">
        <v>0</v>
      </c>
      <c r="N1376">
        <v>1</v>
      </c>
      <c r="O1376">
        <v>0</v>
      </c>
      <c r="P1376">
        <v>0</v>
      </c>
      <c r="Q1376" t="s">
        <v>83</v>
      </c>
      <c r="R1376" t="s">
        <v>83</v>
      </c>
      <c r="S1376" t="s">
        <v>83</v>
      </c>
      <c r="T1376" t="str">
        <f>_xlfn.XLOOKUP(A1376,MI_Match_Analysis!$A$2:$A$8,MI_Match_Analysis!$F$2:$F$8,"Not Found")</f>
        <v>Not Found</v>
      </c>
    </row>
    <row r="1377" spans="1:20" hidden="1" x14ac:dyDescent="0.3">
      <c r="A1377">
        <v>6</v>
      </c>
      <c r="B1377" s="1">
        <v>46114</v>
      </c>
      <c r="C1377" t="s">
        <v>162</v>
      </c>
      <c r="D1377" t="s">
        <v>58</v>
      </c>
      <c r="E1377" t="s">
        <v>35</v>
      </c>
      <c r="F1377" t="s">
        <v>25</v>
      </c>
      <c r="G1377">
        <v>2</v>
      </c>
      <c r="H1377">
        <v>14.6</v>
      </c>
      <c r="I1377" t="s">
        <v>188</v>
      </c>
      <c r="J1377" t="s">
        <v>120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165</v>
      </c>
      <c r="R1377" t="s">
        <v>188</v>
      </c>
      <c r="S1377" t="s">
        <v>177</v>
      </c>
      <c r="T1377" t="str">
        <f>_xlfn.XLOOKUP(A1377,MI_Match_Analysis!$A$2:$A$8,MI_Match_Analysis!$F$2:$F$8,"Not Found")</f>
        <v>Not Found</v>
      </c>
    </row>
    <row r="1378" spans="1:20" hidden="1" x14ac:dyDescent="0.3">
      <c r="A1378">
        <v>6</v>
      </c>
      <c r="B1378" s="1">
        <v>46114</v>
      </c>
      <c r="C1378" t="s">
        <v>162</v>
      </c>
      <c r="D1378" t="s">
        <v>58</v>
      </c>
      <c r="E1378" t="s">
        <v>35</v>
      </c>
      <c r="F1378" t="s">
        <v>25</v>
      </c>
      <c r="G1378">
        <v>2</v>
      </c>
      <c r="H1378">
        <v>15.1</v>
      </c>
      <c r="I1378" t="s">
        <v>192</v>
      </c>
      <c r="J1378" t="s">
        <v>177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83</v>
      </c>
      <c r="R1378" t="s">
        <v>83</v>
      </c>
      <c r="S1378" t="s">
        <v>83</v>
      </c>
      <c r="T1378" t="str">
        <f>_xlfn.XLOOKUP(A1378,MI_Match_Analysis!$A$2:$A$8,MI_Match_Analysis!$F$2:$F$8,"Not Found")</f>
        <v>Not Found</v>
      </c>
    </row>
    <row r="1379" spans="1:20" hidden="1" x14ac:dyDescent="0.3">
      <c r="A1379">
        <v>6</v>
      </c>
      <c r="B1379" s="1">
        <v>46114</v>
      </c>
      <c r="C1379" t="s">
        <v>162</v>
      </c>
      <c r="D1379" t="s">
        <v>58</v>
      </c>
      <c r="E1379" t="s">
        <v>35</v>
      </c>
      <c r="F1379" t="s">
        <v>25</v>
      </c>
      <c r="G1379">
        <v>2</v>
      </c>
      <c r="H1379">
        <v>15.2</v>
      </c>
      <c r="I1379" t="s">
        <v>192</v>
      </c>
      <c r="J1379" t="s">
        <v>177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83</v>
      </c>
      <c r="R1379" t="s">
        <v>83</v>
      </c>
      <c r="S1379" t="s">
        <v>83</v>
      </c>
      <c r="T1379" t="str">
        <f>_xlfn.XLOOKUP(A1379,MI_Match_Analysis!$A$2:$A$8,MI_Match_Analysis!$F$2:$F$8,"Not Found")</f>
        <v>Not Found</v>
      </c>
    </row>
    <row r="1380" spans="1:20" hidden="1" x14ac:dyDescent="0.3">
      <c r="A1380">
        <v>6</v>
      </c>
      <c r="B1380" s="1">
        <v>46114</v>
      </c>
      <c r="C1380" t="s">
        <v>162</v>
      </c>
      <c r="D1380" t="s">
        <v>58</v>
      </c>
      <c r="E1380" t="s">
        <v>35</v>
      </c>
      <c r="F1380" t="s">
        <v>25</v>
      </c>
      <c r="G1380">
        <v>2</v>
      </c>
      <c r="H1380">
        <v>15.3</v>
      </c>
      <c r="I1380" t="s">
        <v>189</v>
      </c>
      <c r="J1380" t="s">
        <v>177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83</v>
      </c>
      <c r="R1380" t="s">
        <v>83</v>
      </c>
      <c r="S1380" t="s">
        <v>83</v>
      </c>
      <c r="T1380" t="str">
        <f>_xlfn.XLOOKUP(A1380,MI_Match_Analysis!$A$2:$A$8,MI_Match_Analysis!$F$2:$F$8,"Not Found")</f>
        <v>Not Found</v>
      </c>
    </row>
    <row r="1381" spans="1:20" hidden="1" x14ac:dyDescent="0.3">
      <c r="A1381">
        <v>6</v>
      </c>
      <c r="B1381" s="1">
        <v>46114</v>
      </c>
      <c r="C1381" t="s">
        <v>162</v>
      </c>
      <c r="D1381" t="s">
        <v>58</v>
      </c>
      <c r="E1381" t="s">
        <v>35</v>
      </c>
      <c r="F1381" t="s">
        <v>25</v>
      </c>
      <c r="G1381">
        <v>2</v>
      </c>
      <c r="H1381">
        <v>15.4</v>
      </c>
      <c r="I1381" t="s">
        <v>189</v>
      </c>
      <c r="J1381" t="s">
        <v>177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83</v>
      </c>
      <c r="R1381" t="s">
        <v>83</v>
      </c>
      <c r="S1381" t="s">
        <v>83</v>
      </c>
      <c r="T1381" t="str">
        <f>_xlfn.XLOOKUP(A1381,MI_Match_Analysis!$A$2:$A$8,MI_Match_Analysis!$F$2:$F$8,"Not Found")</f>
        <v>Not Found</v>
      </c>
    </row>
    <row r="1382" spans="1:20" hidden="1" x14ac:dyDescent="0.3">
      <c r="A1382">
        <v>6</v>
      </c>
      <c r="B1382" s="1">
        <v>46114</v>
      </c>
      <c r="C1382" t="s">
        <v>162</v>
      </c>
      <c r="D1382" t="s">
        <v>58</v>
      </c>
      <c r="E1382" t="s">
        <v>35</v>
      </c>
      <c r="F1382" t="s">
        <v>25</v>
      </c>
      <c r="G1382">
        <v>2</v>
      </c>
      <c r="H1382">
        <v>15.5</v>
      </c>
      <c r="I1382" t="s">
        <v>192</v>
      </c>
      <c r="J1382" t="s">
        <v>177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165</v>
      </c>
      <c r="R1382" t="s">
        <v>192</v>
      </c>
      <c r="S1382" t="s">
        <v>30</v>
      </c>
      <c r="T1382" t="str">
        <f>_xlfn.XLOOKUP(A1382,MI_Match_Analysis!$A$2:$A$8,MI_Match_Analysis!$F$2:$F$8,"Not Found")</f>
        <v>Not Found</v>
      </c>
    </row>
    <row r="1383" spans="1:20" hidden="1" x14ac:dyDescent="0.3">
      <c r="A1383">
        <v>6</v>
      </c>
      <c r="B1383" s="1">
        <v>46114</v>
      </c>
      <c r="C1383" t="s">
        <v>162</v>
      </c>
      <c r="D1383" t="s">
        <v>58</v>
      </c>
      <c r="E1383" t="s">
        <v>35</v>
      </c>
      <c r="F1383" t="s">
        <v>25</v>
      </c>
      <c r="G1383">
        <v>2</v>
      </c>
      <c r="H1383">
        <v>15.6</v>
      </c>
      <c r="I1383" t="s">
        <v>191</v>
      </c>
      <c r="J1383" t="s">
        <v>177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167</v>
      </c>
      <c r="R1383" t="s">
        <v>191</v>
      </c>
      <c r="S1383" t="s">
        <v>83</v>
      </c>
      <c r="T1383" t="str">
        <f>_xlfn.XLOOKUP(A1383,MI_Match_Analysis!$A$2:$A$8,MI_Match_Analysis!$F$2:$F$8,"Not Found")</f>
        <v>Not Found</v>
      </c>
    </row>
    <row r="1384" spans="1:20" hidden="1" x14ac:dyDescent="0.3">
      <c r="A1384">
        <v>7</v>
      </c>
      <c r="B1384" s="1">
        <v>46115</v>
      </c>
      <c r="C1384" t="s">
        <v>162</v>
      </c>
      <c r="D1384" t="s">
        <v>63</v>
      </c>
      <c r="E1384" t="s">
        <v>41</v>
      </c>
      <c r="F1384" t="s">
        <v>47</v>
      </c>
      <c r="G1384">
        <v>1</v>
      </c>
      <c r="H1384">
        <v>0.1</v>
      </c>
      <c r="I1384" t="s">
        <v>98</v>
      </c>
      <c r="J1384" t="s">
        <v>114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83</v>
      </c>
      <c r="R1384" t="s">
        <v>83</v>
      </c>
      <c r="S1384" t="s">
        <v>83</v>
      </c>
      <c r="T1384" t="str">
        <f>_xlfn.XLOOKUP(A1384,MI_Match_Analysis!$A$2:$A$8,MI_Match_Analysis!$F$2:$F$8,"Not Found")</f>
        <v>Not Found</v>
      </c>
    </row>
    <row r="1385" spans="1:20" hidden="1" x14ac:dyDescent="0.3">
      <c r="A1385">
        <v>7</v>
      </c>
      <c r="B1385" s="1">
        <v>46115</v>
      </c>
      <c r="C1385" t="s">
        <v>162</v>
      </c>
      <c r="D1385" t="s">
        <v>63</v>
      </c>
      <c r="E1385" t="s">
        <v>41</v>
      </c>
      <c r="F1385" t="s">
        <v>47</v>
      </c>
      <c r="G1385">
        <v>1</v>
      </c>
      <c r="H1385">
        <v>0.1</v>
      </c>
      <c r="I1385" t="s">
        <v>98</v>
      </c>
      <c r="J1385" t="s">
        <v>114</v>
      </c>
      <c r="K1385">
        <v>0</v>
      </c>
      <c r="L1385">
        <v>1</v>
      </c>
      <c r="M1385">
        <v>1</v>
      </c>
      <c r="N1385">
        <v>0</v>
      </c>
      <c r="O1385">
        <v>0</v>
      </c>
      <c r="P1385">
        <v>0</v>
      </c>
      <c r="Q1385" t="s">
        <v>83</v>
      </c>
      <c r="R1385" t="s">
        <v>83</v>
      </c>
      <c r="S1385" t="s">
        <v>83</v>
      </c>
      <c r="T1385" t="str">
        <f>_xlfn.XLOOKUP(A1385,MI_Match_Analysis!$A$2:$A$8,MI_Match_Analysis!$F$2:$F$8,"Not Found")</f>
        <v>Not Found</v>
      </c>
    </row>
    <row r="1386" spans="1:20" hidden="1" x14ac:dyDescent="0.3">
      <c r="A1386">
        <v>7</v>
      </c>
      <c r="B1386" s="1">
        <v>46115</v>
      </c>
      <c r="C1386" t="s">
        <v>162</v>
      </c>
      <c r="D1386" t="s">
        <v>63</v>
      </c>
      <c r="E1386" t="s">
        <v>41</v>
      </c>
      <c r="F1386" t="s">
        <v>47</v>
      </c>
      <c r="G1386">
        <v>1</v>
      </c>
      <c r="H1386">
        <v>0.2</v>
      </c>
      <c r="I1386" t="s">
        <v>98</v>
      </c>
      <c r="J1386" t="s">
        <v>114</v>
      </c>
      <c r="K1386">
        <v>3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83</v>
      </c>
      <c r="R1386" t="s">
        <v>83</v>
      </c>
      <c r="S1386" t="s">
        <v>83</v>
      </c>
      <c r="T1386" t="str">
        <f>_xlfn.XLOOKUP(A1386,MI_Match_Analysis!$A$2:$A$8,MI_Match_Analysis!$F$2:$F$8,"Not Found")</f>
        <v>Not Found</v>
      </c>
    </row>
    <row r="1387" spans="1:20" hidden="1" x14ac:dyDescent="0.3">
      <c r="A1387">
        <v>7</v>
      </c>
      <c r="B1387" s="1">
        <v>46115</v>
      </c>
      <c r="C1387" t="s">
        <v>162</v>
      </c>
      <c r="D1387" t="s">
        <v>63</v>
      </c>
      <c r="E1387" t="s">
        <v>41</v>
      </c>
      <c r="F1387" t="s">
        <v>47</v>
      </c>
      <c r="G1387">
        <v>1</v>
      </c>
      <c r="H1387">
        <v>0.3</v>
      </c>
      <c r="I1387" t="s">
        <v>199</v>
      </c>
      <c r="J1387" t="s">
        <v>114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83</v>
      </c>
      <c r="R1387" t="s">
        <v>83</v>
      </c>
      <c r="S1387" t="s">
        <v>83</v>
      </c>
      <c r="T1387" t="str">
        <f>_xlfn.XLOOKUP(A1387,MI_Match_Analysis!$A$2:$A$8,MI_Match_Analysis!$F$2:$F$8,"Not Found")</f>
        <v>Not Found</v>
      </c>
    </row>
    <row r="1388" spans="1:20" hidden="1" x14ac:dyDescent="0.3">
      <c r="A1388">
        <v>7</v>
      </c>
      <c r="B1388" s="1">
        <v>46115</v>
      </c>
      <c r="C1388" t="s">
        <v>162</v>
      </c>
      <c r="D1388" t="s">
        <v>63</v>
      </c>
      <c r="E1388" t="s">
        <v>41</v>
      </c>
      <c r="F1388" t="s">
        <v>47</v>
      </c>
      <c r="G1388">
        <v>1</v>
      </c>
      <c r="H1388">
        <v>0.4</v>
      </c>
      <c r="I1388" t="s">
        <v>199</v>
      </c>
      <c r="J1388" t="s">
        <v>114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83</v>
      </c>
      <c r="R1388" t="s">
        <v>83</v>
      </c>
      <c r="S1388" t="s">
        <v>83</v>
      </c>
      <c r="T1388" t="str">
        <f>_xlfn.XLOOKUP(A1388,MI_Match_Analysis!$A$2:$A$8,MI_Match_Analysis!$F$2:$F$8,"Not Found")</f>
        <v>Not Found</v>
      </c>
    </row>
    <row r="1389" spans="1:20" hidden="1" x14ac:dyDescent="0.3">
      <c r="A1389">
        <v>7</v>
      </c>
      <c r="B1389" s="1">
        <v>46115</v>
      </c>
      <c r="C1389" t="s">
        <v>162</v>
      </c>
      <c r="D1389" t="s">
        <v>63</v>
      </c>
      <c r="E1389" t="s">
        <v>41</v>
      </c>
      <c r="F1389" t="s">
        <v>47</v>
      </c>
      <c r="G1389">
        <v>1</v>
      </c>
      <c r="H1389">
        <v>0.5</v>
      </c>
      <c r="I1389" t="s">
        <v>98</v>
      </c>
      <c r="J1389" t="s">
        <v>114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83</v>
      </c>
      <c r="R1389" t="s">
        <v>83</v>
      </c>
      <c r="S1389" t="s">
        <v>83</v>
      </c>
      <c r="T1389" t="str">
        <f>_xlfn.XLOOKUP(A1389,MI_Match_Analysis!$A$2:$A$8,MI_Match_Analysis!$F$2:$F$8,"Not Found")</f>
        <v>Not Found</v>
      </c>
    </row>
    <row r="1390" spans="1:20" hidden="1" x14ac:dyDescent="0.3">
      <c r="A1390">
        <v>7</v>
      </c>
      <c r="B1390" s="1">
        <v>46115</v>
      </c>
      <c r="C1390" t="s">
        <v>162</v>
      </c>
      <c r="D1390" t="s">
        <v>63</v>
      </c>
      <c r="E1390" t="s">
        <v>41</v>
      </c>
      <c r="F1390" t="s">
        <v>47</v>
      </c>
      <c r="G1390">
        <v>1</v>
      </c>
      <c r="H1390">
        <v>0.6</v>
      </c>
      <c r="I1390" t="s">
        <v>98</v>
      </c>
      <c r="J1390" t="s">
        <v>114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83</v>
      </c>
      <c r="R1390" t="s">
        <v>83</v>
      </c>
      <c r="S1390" t="s">
        <v>83</v>
      </c>
      <c r="T1390" t="str">
        <f>_xlfn.XLOOKUP(A1390,MI_Match_Analysis!$A$2:$A$8,MI_Match_Analysis!$F$2:$F$8,"Not Found")</f>
        <v>Not Found</v>
      </c>
    </row>
    <row r="1391" spans="1:20" hidden="1" x14ac:dyDescent="0.3">
      <c r="A1391">
        <v>7</v>
      </c>
      <c r="B1391" s="1">
        <v>46115</v>
      </c>
      <c r="C1391" t="s">
        <v>162</v>
      </c>
      <c r="D1391" t="s">
        <v>63</v>
      </c>
      <c r="E1391" t="s">
        <v>41</v>
      </c>
      <c r="F1391" t="s">
        <v>47</v>
      </c>
      <c r="G1391">
        <v>1</v>
      </c>
      <c r="H1391">
        <v>1.1000000000000001</v>
      </c>
      <c r="I1391" t="s">
        <v>199</v>
      </c>
      <c r="J1391" t="s">
        <v>214</v>
      </c>
      <c r="K1391">
        <v>4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83</v>
      </c>
      <c r="R1391" t="s">
        <v>83</v>
      </c>
      <c r="S1391" t="s">
        <v>83</v>
      </c>
      <c r="T1391" t="str">
        <f>_xlfn.XLOOKUP(A1391,MI_Match_Analysis!$A$2:$A$8,MI_Match_Analysis!$F$2:$F$8,"Not Found")</f>
        <v>Not Found</v>
      </c>
    </row>
    <row r="1392" spans="1:20" hidden="1" x14ac:dyDescent="0.3">
      <c r="A1392">
        <v>7</v>
      </c>
      <c r="B1392" s="1">
        <v>46115</v>
      </c>
      <c r="C1392" t="s">
        <v>162</v>
      </c>
      <c r="D1392" t="s">
        <v>63</v>
      </c>
      <c r="E1392" t="s">
        <v>41</v>
      </c>
      <c r="F1392" t="s">
        <v>47</v>
      </c>
      <c r="G1392">
        <v>1</v>
      </c>
      <c r="H1392">
        <v>1.2</v>
      </c>
      <c r="I1392" t="s">
        <v>199</v>
      </c>
      <c r="J1392" t="s">
        <v>214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83</v>
      </c>
      <c r="R1392" t="s">
        <v>83</v>
      </c>
      <c r="S1392" t="s">
        <v>83</v>
      </c>
      <c r="T1392" t="str">
        <f>_xlfn.XLOOKUP(A1392,MI_Match_Analysis!$A$2:$A$8,MI_Match_Analysis!$F$2:$F$8,"Not Found")</f>
        <v>Not Found</v>
      </c>
    </row>
    <row r="1393" spans="1:20" hidden="1" x14ac:dyDescent="0.3">
      <c r="A1393">
        <v>7</v>
      </c>
      <c r="B1393" s="1">
        <v>46115</v>
      </c>
      <c r="C1393" t="s">
        <v>162</v>
      </c>
      <c r="D1393" t="s">
        <v>63</v>
      </c>
      <c r="E1393" t="s">
        <v>41</v>
      </c>
      <c r="F1393" t="s">
        <v>47</v>
      </c>
      <c r="G1393">
        <v>1</v>
      </c>
      <c r="H1393">
        <v>1.3</v>
      </c>
      <c r="I1393" t="s">
        <v>199</v>
      </c>
      <c r="J1393" t="s">
        <v>214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83</v>
      </c>
      <c r="R1393" t="s">
        <v>83</v>
      </c>
      <c r="S1393" t="s">
        <v>83</v>
      </c>
      <c r="T1393" t="str">
        <f>_xlfn.XLOOKUP(A1393,MI_Match_Analysis!$A$2:$A$8,MI_Match_Analysis!$F$2:$F$8,"Not Found")</f>
        <v>Not Found</v>
      </c>
    </row>
    <row r="1394" spans="1:20" hidden="1" x14ac:dyDescent="0.3">
      <c r="A1394">
        <v>7</v>
      </c>
      <c r="B1394" s="1">
        <v>46115</v>
      </c>
      <c r="C1394" t="s">
        <v>162</v>
      </c>
      <c r="D1394" t="s">
        <v>63</v>
      </c>
      <c r="E1394" t="s">
        <v>41</v>
      </c>
      <c r="F1394" t="s">
        <v>47</v>
      </c>
      <c r="G1394">
        <v>1</v>
      </c>
      <c r="H1394">
        <v>1.4</v>
      </c>
      <c r="I1394" t="s">
        <v>98</v>
      </c>
      <c r="J1394" t="s">
        <v>214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83</v>
      </c>
      <c r="R1394" t="s">
        <v>83</v>
      </c>
      <c r="S1394" t="s">
        <v>83</v>
      </c>
      <c r="T1394" t="str">
        <f>_xlfn.XLOOKUP(A1394,MI_Match_Analysis!$A$2:$A$8,MI_Match_Analysis!$F$2:$F$8,"Not Found")</f>
        <v>Not Found</v>
      </c>
    </row>
    <row r="1395" spans="1:20" hidden="1" x14ac:dyDescent="0.3">
      <c r="A1395">
        <v>7</v>
      </c>
      <c r="B1395" s="1">
        <v>46115</v>
      </c>
      <c r="C1395" t="s">
        <v>162</v>
      </c>
      <c r="D1395" t="s">
        <v>63</v>
      </c>
      <c r="E1395" t="s">
        <v>41</v>
      </c>
      <c r="F1395" t="s">
        <v>47</v>
      </c>
      <c r="G1395">
        <v>1</v>
      </c>
      <c r="H1395">
        <v>1.5</v>
      </c>
      <c r="I1395" t="s">
        <v>98</v>
      </c>
      <c r="J1395" t="s">
        <v>214</v>
      </c>
      <c r="K1395">
        <v>4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83</v>
      </c>
      <c r="R1395" t="s">
        <v>83</v>
      </c>
      <c r="S1395" t="s">
        <v>83</v>
      </c>
      <c r="T1395" t="str">
        <f>_xlfn.XLOOKUP(A1395,MI_Match_Analysis!$A$2:$A$8,MI_Match_Analysis!$F$2:$F$8,"Not Found")</f>
        <v>Not Found</v>
      </c>
    </row>
    <row r="1396" spans="1:20" hidden="1" x14ac:dyDescent="0.3">
      <c r="A1396">
        <v>7</v>
      </c>
      <c r="B1396" s="1">
        <v>46115</v>
      </c>
      <c r="C1396" t="s">
        <v>162</v>
      </c>
      <c r="D1396" t="s">
        <v>63</v>
      </c>
      <c r="E1396" t="s">
        <v>41</v>
      </c>
      <c r="F1396" t="s">
        <v>47</v>
      </c>
      <c r="G1396">
        <v>1</v>
      </c>
      <c r="H1396">
        <v>1.6</v>
      </c>
      <c r="I1396" t="s">
        <v>98</v>
      </c>
      <c r="J1396" t="s">
        <v>214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165</v>
      </c>
      <c r="R1396" t="s">
        <v>98</v>
      </c>
      <c r="S1396" t="s">
        <v>223</v>
      </c>
      <c r="T1396" t="str">
        <f>_xlfn.XLOOKUP(A1396,MI_Match_Analysis!$A$2:$A$8,MI_Match_Analysis!$F$2:$F$8,"Not Found")</f>
        <v>Not Found</v>
      </c>
    </row>
    <row r="1397" spans="1:20" hidden="1" x14ac:dyDescent="0.3">
      <c r="A1397">
        <v>7</v>
      </c>
      <c r="B1397" s="1">
        <v>46115</v>
      </c>
      <c r="C1397" t="s">
        <v>162</v>
      </c>
      <c r="D1397" t="s">
        <v>63</v>
      </c>
      <c r="E1397" t="s">
        <v>41</v>
      </c>
      <c r="F1397" t="s">
        <v>47</v>
      </c>
      <c r="G1397">
        <v>1</v>
      </c>
      <c r="H1397">
        <v>2.1</v>
      </c>
      <c r="I1397" t="s">
        <v>199</v>
      </c>
      <c r="J1397" t="s">
        <v>215</v>
      </c>
      <c r="K1397">
        <v>4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83</v>
      </c>
      <c r="R1397" t="s">
        <v>83</v>
      </c>
      <c r="S1397" t="s">
        <v>83</v>
      </c>
      <c r="T1397" t="str">
        <f>_xlfn.XLOOKUP(A1397,MI_Match_Analysis!$A$2:$A$8,MI_Match_Analysis!$F$2:$F$8,"Not Found")</f>
        <v>Not Found</v>
      </c>
    </row>
    <row r="1398" spans="1:20" hidden="1" x14ac:dyDescent="0.3">
      <c r="A1398">
        <v>7</v>
      </c>
      <c r="B1398" s="1">
        <v>46115</v>
      </c>
      <c r="C1398" t="s">
        <v>162</v>
      </c>
      <c r="D1398" t="s">
        <v>63</v>
      </c>
      <c r="E1398" t="s">
        <v>41</v>
      </c>
      <c r="F1398" t="s">
        <v>47</v>
      </c>
      <c r="G1398">
        <v>1</v>
      </c>
      <c r="H1398">
        <v>2.2000000000000002</v>
      </c>
      <c r="I1398" t="s">
        <v>199</v>
      </c>
      <c r="J1398" t="s">
        <v>215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83</v>
      </c>
      <c r="R1398" t="s">
        <v>83</v>
      </c>
      <c r="S1398" t="s">
        <v>83</v>
      </c>
      <c r="T1398" t="str">
        <f>_xlfn.XLOOKUP(A1398,MI_Match_Analysis!$A$2:$A$8,MI_Match_Analysis!$F$2:$F$8,"Not Found")</f>
        <v>Not Found</v>
      </c>
    </row>
    <row r="1399" spans="1:20" hidden="1" x14ac:dyDescent="0.3">
      <c r="A1399">
        <v>7</v>
      </c>
      <c r="B1399" s="1">
        <v>46115</v>
      </c>
      <c r="C1399" t="s">
        <v>162</v>
      </c>
      <c r="D1399" t="s">
        <v>63</v>
      </c>
      <c r="E1399" t="s">
        <v>41</v>
      </c>
      <c r="F1399" t="s">
        <v>47</v>
      </c>
      <c r="G1399">
        <v>1</v>
      </c>
      <c r="H1399">
        <v>2.2999999999999998</v>
      </c>
      <c r="I1399" t="s">
        <v>200</v>
      </c>
      <c r="J1399" t="s">
        <v>215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83</v>
      </c>
      <c r="R1399" t="s">
        <v>83</v>
      </c>
      <c r="S1399" t="s">
        <v>83</v>
      </c>
      <c r="T1399" t="str">
        <f>_xlfn.XLOOKUP(A1399,MI_Match_Analysis!$A$2:$A$8,MI_Match_Analysis!$F$2:$F$8,"Not Found")</f>
        <v>Not Found</v>
      </c>
    </row>
    <row r="1400" spans="1:20" hidden="1" x14ac:dyDescent="0.3">
      <c r="A1400">
        <v>7</v>
      </c>
      <c r="B1400" s="1">
        <v>46115</v>
      </c>
      <c r="C1400" t="s">
        <v>162</v>
      </c>
      <c r="D1400" t="s">
        <v>63</v>
      </c>
      <c r="E1400" t="s">
        <v>41</v>
      </c>
      <c r="F1400" t="s">
        <v>47</v>
      </c>
      <c r="G1400">
        <v>1</v>
      </c>
      <c r="H1400">
        <v>2.4</v>
      </c>
      <c r="I1400" t="s">
        <v>200</v>
      </c>
      <c r="J1400" t="s">
        <v>215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83</v>
      </c>
      <c r="R1400" t="s">
        <v>83</v>
      </c>
      <c r="S1400" t="s">
        <v>83</v>
      </c>
      <c r="T1400" t="str">
        <f>_xlfn.XLOOKUP(A1400,MI_Match_Analysis!$A$2:$A$8,MI_Match_Analysis!$F$2:$F$8,"Not Found")</f>
        <v>Not Found</v>
      </c>
    </row>
    <row r="1401" spans="1:20" hidden="1" x14ac:dyDescent="0.3">
      <c r="A1401">
        <v>7</v>
      </c>
      <c r="B1401" s="1">
        <v>46115</v>
      </c>
      <c r="C1401" t="s">
        <v>162</v>
      </c>
      <c r="D1401" t="s">
        <v>63</v>
      </c>
      <c r="E1401" t="s">
        <v>41</v>
      </c>
      <c r="F1401" t="s">
        <v>47</v>
      </c>
      <c r="G1401">
        <v>1</v>
      </c>
      <c r="H1401">
        <v>2.5</v>
      </c>
      <c r="I1401" t="s">
        <v>200</v>
      </c>
      <c r="J1401" t="s">
        <v>215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83</v>
      </c>
      <c r="R1401" t="s">
        <v>83</v>
      </c>
      <c r="S1401" t="s">
        <v>83</v>
      </c>
      <c r="T1401" t="str">
        <f>_xlfn.XLOOKUP(A1401,MI_Match_Analysis!$A$2:$A$8,MI_Match_Analysis!$F$2:$F$8,"Not Found")</f>
        <v>Not Found</v>
      </c>
    </row>
    <row r="1402" spans="1:20" hidden="1" x14ac:dyDescent="0.3">
      <c r="A1402">
        <v>7</v>
      </c>
      <c r="B1402" s="1">
        <v>46115</v>
      </c>
      <c r="C1402" t="s">
        <v>162</v>
      </c>
      <c r="D1402" t="s">
        <v>63</v>
      </c>
      <c r="E1402" t="s">
        <v>41</v>
      </c>
      <c r="F1402" t="s">
        <v>47</v>
      </c>
      <c r="G1402">
        <v>1</v>
      </c>
      <c r="H1402">
        <v>2.5</v>
      </c>
      <c r="I1402" t="s">
        <v>200</v>
      </c>
      <c r="J1402" t="s">
        <v>215</v>
      </c>
      <c r="K1402">
        <v>0</v>
      </c>
      <c r="L1402">
        <v>5</v>
      </c>
      <c r="M1402">
        <v>1</v>
      </c>
      <c r="N1402">
        <v>0</v>
      </c>
      <c r="O1402">
        <v>0</v>
      </c>
      <c r="P1402">
        <v>0</v>
      </c>
      <c r="Q1402" t="s">
        <v>83</v>
      </c>
      <c r="R1402" t="s">
        <v>83</v>
      </c>
      <c r="S1402" t="s">
        <v>83</v>
      </c>
      <c r="T1402" t="str">
        <f>_xlfn.XLOOKUP(A1402,MI_Match_Analysis!$A$2:$A$8,MI_Match_Analysis!$F$2:$F$8,"Not Found")</f>
        <v>Not Found</v>
      </c>
    </row>
    <row r="1403" spans="1:20" hidden="1" x14ac:dyDescent="0.3">
      <c r="A1403">
        <v>7</v>
      </c>
      <c r="B1403" s="1">
        <v>46115</v>
      </c>
      <c r="C1403" t="s">
        <v>162</v>
      </c>
      <c r="D1403" t="s">
        <v>63</v>
      </c>
      <c r="E1403" t="s">
        <v>41</v>
      </c>
      <c r="F1403" t="s">
        <v>47</v>
      </c>
      <c r="G1403">
        <v>1</v>
      </c>
      <c r="H1403">
        <v>2.6</v>
      </c>
      <c r="I1403" t="s">
        <v>200</v>
      </c>
      <c r="J1403" t="s">
        <v>215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83</v>
      </c>
      <c r="R1403" t="s">
        <v>83</v>
      </c>
      <c r="S1403" t="s">
        <v>83</v>
      </c>
      <c r="T1403" t="str">
        <f>_xlfn.XLOOKUP(A1403,MI_Match_Analysis!$A$2:$A$8,MI_Match_Analysis!$F$2:$F$8,"Not Found")</f>
        <v>Not Found</v>
      </c>
    </row>
    <row r="1404" spans="1:20" hidden="1" x14ac:dyDescent="0.3">
      <c r="A1404">
        <v>7</v>
      </c>
      <c r="B1404" s="1">
        <v>46115</v>
      </c>
      <c r="C1404" t="s">
        <v>162</v>
      </c>
      <c r="D1404" t="s">
        <v>63</v>
      </c>
      <c r="E1404" t="s">
        <v>41</v>
      </c>
      <c r="F1404" t="s">
        <v>47</v>
      </c>
      <c r="G1404">
        <v>1</v>
      </c>
      <c r="H1404">
        <v>3.1</v>
      </c>
      <c r="I1404" t="s">
        <v>199</v>
      </c>
      <c r="J1404" t="s">
        <v>214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83</v>
      </c>
      <c r="R1404" t="s">
        <v>83</v>
      </c>
      <c r="S1404" t="s">
        <v>83</v>
      </c>
      <c r="T1404" t="str">
        <f>_xlfn.XLOOKUP(A1404,MI_Match_Analysis!$A$2:$A$8,MI_Match_Analysis!$F$2:$F$8,"Not Found")</f>
        <v>Not Found</v>
      </c>
    </row>
    <row r="1405" spans="1:20" hidden="1" x14ac:dyDescent="0.3">
      <c r="A1405">
        <v>7</v>
      </c>
      <c r="B1405" s="1">
        <v>46115</v>
      </c>
      <c r="C1405" t="s">
        <v>162</v>
      </c>
      <c r="D1405" t="s">
        <v>63</v>
      </c>
      <c r="E1405" t="s">
        <v>41</v>
      </c>
      <c r="F1405" t="s">
        <v>47</v>
      </c>
      <c r="G1405">
        <v>1</v>
      </c>
      <c r="H1405">
        <v>3.2</v>
      </c>
      <c r="I1405" t="s">
        <v>200</v>
      </c>
      <c r="J1405" t="s">
        <v>214</v>
      </c>
      <c r="K1405">
        <v>4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83</v>
      </c>
      <c r="R1405" t="s">
        <v>83</v>
      </c>
      <c r="S1405" t="s">
        <v>83</v>
      </c>
      <c r="T1405" t="str">
        <f>_xlfn.XLOOKUP(A1405,MI_Match_Analysis!$A$2:$A$8,MI_Match_Analysis!$F$2:$F$8,"Not Found")</f>
        <v>Not Found</v>
      </c>
    </row>
    <row r="1406" spans="1:20" hidden="1" x14ac:dyDescent="0.3">
      <c r="A1406">
        <v>7</v>
      </c>
      <c r="B1406" s="1">
        <v>46115</v>
      </c>
      <c r="C1406" t="s">
        <v>162</v>
      </c>
      <c r="D1406" t="s">
        <v>63</v>
      </c>
      <c r="E1406" t="s">
        <v>41</v>
      </c>
      <c r="F1406" t="s">
        <v>47</v>
      </c>
      <c r="G1406">
        <v>1</v>
      </c>
      <c r="H1406">
        <v>3.3</v>
      </c>
      <c r="I1406" t="s">
        <v>200</v>
      </c>
      <c r="J1406" t="s">
        <v>214</v>
      </c>
      <c r="K1406">
        <v>4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83</v>
      </c>
      <c r="R1406" t="s">
        <v>83</v>
      </c>
      <c r="S1406" t="s">
        <v>83</v>
      </c>
      <c r="T1406" t="str">
        <f>_xlfn.XLOOKUP(A1406,MI_Match_Analysis!$A$2:$A$8,MI_Match_Analysis!$F$2:$F$8,"Not Found")</f>
        <v>Not Found</v>
      </c>
    </row>
    <row r="1407" spans="1:20" hidden="1" x14ac:dyDescent="0.3">
      <c r="A1407">
        <v>7</v>
      </c>
      <c r="B1407" s="1">
        <v>46115</v>
      </c>
      <c r="C1407" t="s">
        <v>162</v>
      </c>
      <c r="D1407" t="s">
        <v>63</v>
      </c>
      <c r="E1407" t="s">
        <v>41</v>
      </c>
      <c r="F1407" t="s">
        <v>47</v>
      </c>
      <c r="G1407">
        <v>1</v>
      </c>
      <c r="H1407">
        <v>3.4</v>
      </c>
      <c r="I1407" t="s">
        <v>200</v>
      </c>
      <c r="J1407" t="s">
        <v>214</v>
      </c>
      <c r="K1407">
        <v>4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83</v>
      </c>
      <c r="R1407" t="s">
        <v>83</v>
      </c>
      <c r="S1407" t="s">
        <v>83</v>
      </c>
      <c r="T1407" t="str">
        <f>_xlfn.XLOOKUP(A1407,MI_Match_Analysis!$A$2:$A$8,MI_Match_Analysis!$F$2:$F$8,"Not Found")</f>
        <v>Not Found</v>
      </c>
    </row>
    <row r="1408" spans="1:20" hidden="1" x14ac:dyDescent="0.3">
      <c r="A1408">
        <v>7</v>
      </c>
      <c r="B1408" s="1">
        <v>46115</v>
      </c>
      <c r="C1408" t="s">
        <v>162</v>
      </c>
      <c r="D1408" t="s">
        <v>63</v>
      </c>
      <c r="E1408" t="s">
        <v>41</v>
      </c>
      <c r="F1408" t="s">
        <v>47</v>
      </c>
      <c r="G1408">
        <v>1</v>
      </c>
      <c r="H1408">
        <v>3.5</v>
      </c>
      <c r="I1408" t="s">
        <v>200</v>
      </c>
      <c r="J1408" t="s">
        <v>214</v>
      </c>
      <c r="K1408">
        <v>2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83</v>
      </c>
      <c r="R1408" t="s">
        <v>83</v>
      </c>
      <c r="S1408" t="s">
        <v>83</v>
      </c>
      <c r="T1408" t="str">
        <f>_xlfn.XLOOKUP(A1408,MI_Match_Analysis!$A$2:$A$8,MI_Match_Analysis!$F$2:$F$8,"Not Found")</f>
        <v>Not Found</v>
      </c>
    </row>
    <row r="1409" spans="1:20" hidden="1" x14ac:dyDescent="0.3">
      <c r="A1409">
        <v>7</v>
      </c>
      <c r="B1409" s="1">
        <v>46115</v>
      </c>
      <c r="C1409" t="s">
        <v>162</v>
      </c>
      <c r="D1409" t="s">
        <v>63</v>
      </c>
      <c r="E1409" t="s">
        <v>41</v>
      </c>
      <c r="F1409" t="s">
        <v>47</v>
      </c>
      <c r="G1409">
        <v>1</v>
      </c>
      <c r="H1409">
        <v>3.6</v>
      </c>
      <c r="I1409" t="s">
        <v>200</v>
      </c>
      <c r="J1409" t="s">
        <v>214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83</v>
      </c>
      <c r="R1409" t="s">
        <v>83</v>
      </c>
      <c r="S1409" t="s">
        <v>83</v>
      </c>
      <c r="T1409" t="str">
        <f>_xlfn.XLOOKUP(A1409,MI_Match_Analysis!$A$2:$A$8,MI_Match_Analysis!$F$2:$F$8,"Not Found")</f>
        <v>Not Found</v>
      </c>
    </row>
    <row r="1410" spans="1:20" hidden="1" x14ac:dyDescent="0.3">
      <c r="A1410">
        <v>7</v>
      </c>
      <c r="B1410" s="1">
        <v>46115</v>
      </c>
      <c r="C1410" t="s">
        <v>162</v>
      </c>
      <c r="D1410" t="s">
        <v>63</v>
      </c>
      <c r="E1410" t="s">
        <v>41</v>
      </c>
      <c r="F1410" t="s">
        <v>47</v>
      </c>
      <c r="G1410">
        <v>1</v>
      </c>
      <c r="H1410">
        <v>4.0999999999999996</v>
      </c>
      <c r="I1410" t="s">
        <v>199</v>
      </c>
      <c r="J1410" t="s">
        <v>66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83</v>
      </c>
      <c r="R1410" t="s">
        <v>83</v>
      </c>
      <c r="S1410" t="s">
        <v>83</v>
      </c>
      <c r="T1410" t="str">
        <f>_xlfn.XLOOKUP(A1410,MI_Match_Analysis!$A$2:$A$8,MI_Match_Analysis!$F$2:$F$8,"Not Found")</f>
        <v>Not Found</v>
      </c>
    </row>
    <row r="1411" spans="1:20" hidden="1" x14ac:dyDescent="0.3">
      <c r="A1411">
        <v>7</v>
      </c>
      <c r="B1411" s="1">
        <v>46115</v>
      </c>
      <c r="C1411" t="s">
        <v>162</v>
      </c>
      <c r="D1411" t="s">
        <v>63</v>
      </c>
      <c r="E1411" t="s">
        <v>41</v>
      </c>
      <c r="F1411" t="s">
        <v>47</v>
      </c>
      <c r="G1411">
        <v>1</v>
      </c>
      <c r="H1411">
        <v>4.2</v>
      </c>
      <c r="I1411" t="s">
        <v>200</v>
      </c>
      <c r="J1411" t="s">
        <v>66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83</v>
      </c>
      <c r="R1411" t="s">
        <v>83</v>
      </c>
      <c r="S1411" t="s">
        <v>83</v>
      </c>
      <c r="T1411" t="str">
        <f>_xlfn.XLOOKUP(A1411,MI_Match_Analysis!$A$2:$A$8,MI_Match_Analysis!$F$2:$F$8,"Not Found")</f>
        <v>Not Found</v>
      </c>
    </row>
    <row r="1412" spans="1:20" hidden="1" x14ac:dyDescent="0.3">
      <c r="A1412">
        <v>7</v>
      </c>
      <c r="B1412" s="1">
        <v>46115</v>
      </c>
      <c r="C1412" t="s">
        <v>162</v>
      </c>
      <c r="D1412" t="s">
        <v>63</v>
      </c>
      <c r="E1412" t="s">
        <v>41</v>
      </c>
      <c r="F1412" t="s">
        <v>47</v>
      </c>
      <c r="G1412">
        <v>1</v>
      </c>
      <c r="H1412">
        <v>4.3</v>
      </c>
      <c r="I1412" t="s">
        <v>200</v>
      </c>
      <c r="J1412" t="s">
        <v>66</v>
      </c>
      <c r="K1412">
        <v>6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83</v>
      </c>
      <c r="R1412" t="s">
        <v>83</v>
      </c>
      <c r="S1412" t="s">
        <v>83</v>
      </c>
      <c r="T1412" t="str">
        <f>_xlfn.XLOOKUP(A1412,MI_Match_Analysis!$A$2:$A$8,MI_Match_Analysis!$F$2:$F$8,"Not Found")</f>
        <v>Not Found</v>
      </c>
    </row>
    <row r="1413" spans="1:20" hidden="1" x14ac:dyDescent="0.3">
      <c r="A1413">
        <v>7</v>
      </c>
      <c r="B1413" s="1">
        <v>46115</v>
      </c>
      <c r="C1413" t="s">
        <v>162</v>
      </c>
      <c r="D1413" t="s">
        <v>63</v>
      </c>
      <c r="E1413" t="s">
        <v>41</v>
      </c>
      <c r="F1413" t="s">
        <v>47</v>
      </c>
      <c r="G1413">
        <v>1</v>
      </c>
      <c r="H1413">
        <v>4.4000000000000004</v>
      </c>
      <c r="I1413" t="s">
        <v>200</v>
      </c>
      <c r="J1413" t="s">
        <v>66</v>
      </c>
      <c r="K1413">
        <v>2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83</v>
      </c>
      <c r="R1413" t="s">
        <v>83</v>
      </c>
      <c r="S1413" t="s">
        <v>83</v>
      </c>
      <c r="T1413" t="str">
        <f>_xlfn.XLOOKUP(A1413,MI_Match_Analysis!$A$2:$A$8,MI_Match_Analysis!$F$2:$F$8,"Not Found")</f>
        <v>Not Found</v>
      </c>
    </row>
    <row r="1414" spans="1:20" hidden="1" x14ac:dyDescent="0.3">
      <c r="A1414">
        <v>7</v>
      </c>
      <c r="B1414" s="1">
        <v>46115</v>
      </c>
      <c r="C1414" t="s">
        <v>162</v>
      </c>
      <c r="D1414" t="s">
        <v>63</v>
      </c>
      <c r="E1414" t="s">
        <v>41</v>
      </c>
      <c r="F1414" t="s">
        <v>47</v>
      </c>
      <c r="G1414">
        <v>1</v>
      </c>
      <c r="H1414">
        <v>4.5</v>
      </c>
      <c r="I1414" t="s">
        <v>200</v>
      </c>
      <c r="J1414" t="s">
        <v>66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83</v>
      </c>
      <c r="R1414" t="s">
        <v>83</v>
      </c>
      <c r="S1414" t="s">
        <v>83</v>
      </c>
      <c r="T1414" t="str">
        <f>_xlfn.XLOOKUP(A1414,MI_Match_Analysis!$A$2:$A$8,MI_Match_Analysis!$F$2:$F$8,"Not Found")</f>
        <v>Not Found</v>
      </c>
    </row>
    <row r="1415" spans="1:20" hidden="1" x14ac:dyDescent="0.3">
      <c r="A1415">
        <v>7</v>
      </c>
      <c r="B1415" s="1">
        <v>46115</v>
      </c>
      <c r="C1415" t="s">
        <v>162</v>
      </c>
      <c r="D1415" t="s">
        <v>63</v>
      </c>
      <c r="E1415" t="s">
        <v>41</v>
      </c>
      <c r="F1415" t="s">
        <v>47</v>
      </c>
      <c r="G1415">
        <v>1</v>
      </c>
      <c r="H1415">
        <v>4.5999999999999996</v>
      </c>
      <c r="I1415" t="s">
        <v>200</v>
      </c>
      <c r="J1415" t="s">
        <v>66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83</v>
      </c>
      <c r="R1415" t="s">
        <v>83</v>
      </c>
      <c r="S1415" t="s">
        <v>83</v>
      </c>
      <c r="T1415" t="str">
        <f>_xlfn.XLOOKUP(A1415,MI_Match_Analysis!$A$2:$A$8,MI_Match_Analysis!$F$2:$F$8,"Not Found")</f>
        <v>Not Found</v>
      </c>
    </row>
    <row r="1416" spans="1:20" hidden="1" x14ac:dyDescent="0.3">
      <c r="A1416">
        <v>7</v>
      </c>
      <c r="B1416" s="1">
        <v>46115</v>
      </c>
      <c r="C1416" t="s">
        <v>162</v>
      </c>
      <c r="D1416" t="s">
        <v>63</v>
      </c>
      <c r="E1416" t="s">
        <v>41</v>
      </c>
      <c r="F1416" t="s">
        <v>47</v>
      </c>
      <c r="G1416">
        <v>1</v>
      </c>
      <c r="H1416">
        <v>5.0999999999999996</v>
      </c>
      <c r="I1416" t="s">
        <v>200</v>
      </c>
      <c r="J1416" t="s">
        <v>114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83</v>
      </c>
      <c r="R1416" t="s">
        <v>83</v>
      </c>
      <c r="S1416" t="s">
        <v>83</v>
      </c>
      <c r="T1416" t="str">
        <f>_xlfn.XLOOKUP(A1416,MI_Match_Analysis!$A$2:$A$8,MI_Match_Analysis!$F$2:$F$8,"Not Found")</f>
        <v>Not Found</v>
      </c>
    </row>
    <row r="1417" spans="1:20" hidden="1" x14ac:dyDescent="0.3">
      <c r="A1417">
        <v>7</v>
      </c>
      <c r="B1417" s="1">
        <v>46115</v>
      </c>
      <c r="C1417" t="s">
        <v>162</v>
      </c>
      <c r="D1417" t="s">
        <v>63</v>
      </c>
      <c r="E1417" t="s">
        <v>41</v>
      </c>
      <c r="F1417" t="s">
        <v>47</v>
      </c>
      <c r="G1417">
        <v>1</v>
      </c>
      <c r="H1417">
        <v>5.2</v>
      </c>
      <c r="I1417" t="s">
        <v>200</v>
      </c>
      <c r="J1417" t="s">
        <v>114</v>
      </c>
      <c r="K1417">
        <v>0</v>
      </c>
      <c r="L1417">
        <v>1</v>
      </c>
      <c r="M1417">
        <v>1</v>
      </c>
      <c r="N1417">
        <v>0</v>
      </c>
      <c r="O1417">
        <v>0</v>
      </c>
      <c r="P1417">
        <v>0</v>
      </c>
      <c r="Q1417" t="s">
        <v>83</v>
      </c>
      <c r="R1417" t="s">
        <v>83</v>
      </c>
      <c r="S1417" t="s">
        <v>83</v>
      </c>
      <c r="T1417" t="str">
        <f>_xlfn.XLOOKUP(A1417,MI_Match_Analysis!$A$2:$A$8,MI_Match_Analysis!$F$2:$F$8,"Not Found")</f>
        <v>Not Found</v>
      </c>
    </row>
    <row r="1418" spans="1:20" hidden="1" x14ac:dyDescent="0.3">
      <c r="A1418">
        <v>7</v>
      </c>
      <c r="B1418" s="1">
        <v>46115</v>
      </c>
      <c r="C1418" t="s">
        <v>162</v>
      </c>
      <c r="D1418" t="s">
        <v>63</v>
      </c>
      <c r="E1418" t="s">
        <v>41</v>
      </c>
      <c r="F1418" t="s">
        <v>47</v>
      </c>
      <c r="G1418">
        <v>1</v>
      </c>
      <c r="H1418">
        <v>5.2</v>
      </c>
      <c r="I1418" t="s">
        <v>200</v>
      </c>
      <c r="J1418" t="s">
        <v>114</v>
      </c>
      <c r="K1418">
        <v>4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83</v>
      </c>
      <c r="R1418" t="s">
        <v>83</v>
      </c>
      <c r="S1418" t="s">
        <v>83</v>
      </c>
      <c r="T1418" t="str">
        <f>_xlfn.XLOOKUP(A1418,MI_Match_Analysis!$A$2:$A$8,MI_Match_Analysis!$F$2:$F$8,"Not Found")</f>
        <v>Not Found</v>
      </c>
    </row>
    <row r="1419" spans="1:20" hidden="1" x14ac:dyDescent="0.3">
      <c r="A1419">
        <v>7</v>
      </c>
      <c r="B1419" s="1">
        <v>46115</v>
      </c>
      <c r="C1419" t="s">
        <v>162</v>
      </c>
      <c r="D1419" t="s">
        <v>63</v>
      </c>
      <c r="E1419" t="s">
        <v>41</v>
      </c>
      <c r="F1419" t="s">
        <v>47</v>
      </c>
      <c r="G1419">
        <v>1</v>
      </c>
      <c r="H1419">
        <v>5.3</v>
      </c>
      <c r="I1419" t="s">
        <v>200</v>
      </c>
      <c r="J1419" t="s">
        <v>114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83</v>
      </c>
      <c r="R1419" t="s">
        <v>83</v>
      </c>
      <c r="S1419" t="s">
        <v>83</v>
      </c>
      <c r="T1419" t="str">
        <f>_xlfn.XLOOKUP(A1419,MI_Match_Analysis!$A$2:$A$8,MI_Match_Analysis!$F$2:$F$8,"Not Found")</f>
        <v>Not Found</v>
      </c>
    </row>
    <row r="1420" spans="1:20" hidden="1" x14ac:dyDescent="0.3">
      <c r="A1420">
        <v>7</v>
      </c>
      <c r="B1420" s="1">
        <v>46115</v>
      </c>
      <c r="C1420" t="s">
        <v>162</v>
      </c>
      <c r="D1420" t="s">
        <v>63</v>
      </c>
      <c r="E1420" t="s">
        <v>41</v>
      </c>
      <c r="F1420" t="s">
        <v>47</v>
      </c>
      <c r="G1420">
        <v>1</v>
      </c>
      <c r="H1420">
        <v>5.4</v>
      </c>
      <c r="I1420" t="s">
        <v>199</v>
      </c>
      <c r="J1420" t="s">
        <v>114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83</v>
      </c>
      <c r="R1420" t="s">
        <v>83</v>
      </c>
      <c r="S1420" t="s">
        <v>83</v>
      </c>
      <c r="T1420" t="str">
        <f>_xlfn.XLOOKUP(A1420,MI_Match_Analysis!$A$2:$A$8,MI_Match_Analysis!$F$2:$F$8,"Not Found")</f>
        <v>Not Found</v>
      </c>
    </row>
    <row r="1421" spans="1:20" hidden="1" x14ac:dyDescent="0.3">
      <c r="A1421">
        <v>7</v>
      </c>
      <c r="B1421" s="1">
        <v>46115</v>
      </c>
      <c r="C1421" t="s">
        <v>162</v>
      </c>
      <c r="D1421" t="s">
        <v>63</v>
      </c>
      <c r="E1421" t="s">
        <v>41</v>
      </c>
      <c r="F1421" t="s">
        <v>47</v>
      </c>
      <c r="G1421">
        <v>1</v>
      </c>
      <c r="H1421">
        <v>5.5</v>
      </c>
      <c r="I1421" t="s">
        <v>200</v>
      </c>
      <c r="J1421" t="s">
        <v>114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83</v>
      </c>
      <c r="R1421" t="s">
        <v>83</v>
      </c>
      <c r="S1421" t="s">
        <v>83</v>
      </c>
      <c r="T1421" t="str">
        <f>_xlfn.XLOOKUP(A1421,MI_Match_Analysis!$A$2:$A$8,MI_Match_Analysis!$F$2:$F$8,"Not Found")</f>
        <v>Not Found</v>
      </c>
    </row>
    <row r="1422" spans="1:20" hidden="1" x14ac:dyDescent="0.3">
      <c r="A1422">
        <v>7</v>
      </c>
      <c r="B1422" s="1">
        <v>46115</v>
      </c>
      <c r="C1422" t="s">
        <v>162</v>
      </c>
      <c r="D1422" t="s">
        <v>63</v>
      </c>
      <c r="E1422" t="s">
        <v>41</v>
      </c>
      <c r="F1422" t="s">
        <v>47</v>
      </c>
      <c r="G1422">
        <v>1</v>
      </c>
      <c r="H1422">
        <v>5.6</v>
      </c>
      <c r="I1422" t="s">
        <v>200</v>
      </c>
      <c r="J1422" t="s">
        <v>114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83</v>
      </c>
      <c r="R1422" t="s">
        <v>83</v>
      </c>
      <c r="S1422" t="s">
        <v>83</v>
      </c>
      <c r="T1422" t="str">
        <f>_xlfn.XLOOKUP(A1422,MI_Match_Analysis!$A$2:$A$8,MI_Match_Analysis!$F$2:$F$8,"Not Found")</f>
        <v>Not Found</v>
      </c>
    </row>
    <row r="1423" spans="1:20" hidden="1" x14ac:dyDescent="0.3">
      <c r="A1423">
        <v>7</v>
      </c>
      <c r="B1423" s="1">
        <v>46115</v>
      </c>
      <c r="C1423" t="s">
        <v>162</v>
      </c>
      <c r="D1423" t="s">
        <v>63</v>
      </c>
      <c r="E1423" t="s">
        <v>41</v>
      </c>
      <c r="F1423" t="s">
        <v>47</v>
      </c>
      <c r="G1423">
        <v>1</v>
      </c>
      <c r="H1423">
        <v>6.1</v>
      </c>
      <c r="I1423" t="s">
        <v>200</v>
      </c>
      <c r="J1423" t="s">
        <v>215</v>
      </c>
      <c r="K1423">
        <v>6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83</v>
      </c>
      <c r="R1423" t="s">
        <v>83</v>
      </c>
      <c r="S1423" t="s">
        <v>83</v>
      </c>
      <c r="T1423" t="str">
        <f>_xlfn.XLOOKUP(A1423,MI_Match_Analysis!$A$2:$A$8,MI_Match_Analysis!$F$2:$F$8,"Not Found")</f>
        <v>Not Found</v>
      </c>
    </row>
    <row r="1424" spans="1:20" hidden="1" x14ac:dyDescent="0.3">
      <c r="A1424">
        <v>7</v>
      </c>
      <c r="B1424" s="1">
        <v>46115</v>
      </c>
      <c r="C1424" t="s">
        <v>162</v>
      </c>
      <c r="D1424" t="s">
        <v>63</v>
      </c>
      <c r="E1424" t="s">
        <v>41</v>
      </c>
      <c r="F1424" t="s">
        <v>47</v>
      </c>
      <c r="G1424">
        <v>1</v>
      </c>
      <c r="H1424">
        <v>6.2</v>
      </c>
      <c r="I1424" t="s">
        <v>200</v>
      </c>
      <c r="J1424" t="s">
        <v>215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83</v>
      </c>
      <c r="R1424" t="s">
        <v>83</v>
      </c>
      <c r="S1424" t="s">
        <v>83</v>
      </c>
      <c r="T1424" t="str">
        <f>_xlfn.XLOOKUP(A1424,MI_Match_Analysis!$A$2:$A$8,MI_Match_Analysis!$F$2:$F$8,"Not Found")</f>
        <v>Not Found</v>
      </c>
    </row>
    <row r="1425" spans="1:20" hidden="1" x14ac:dyDescent="0.3">
      <c r="A1425">
        <v>7</v>
      </c>
      <c r="B1425" s="1">
        <v>46115</v>
      </c>
      <c r="C1425" t="s">
        <v>162</v>
      </c>
      <c r="D1425" t="s">
        <v>63</v>
      </c>
      <c r="E1425" t="s">
        <v>41</v>
      </c>
      <c r="F1425" t="s">
        <v>47</v>
      </c>
      <c r="G1425">
        <v>1</v>
      </c>
      <c r="H1425">
        <v>6.3</v>
      </c>
      <c r="I1425" t="s">
        <v>200</v>
      </c>
      <c r="J1425" t="s">
        <v>215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83</v>
      </c>
      <c r="R1425" t="s">
        <v>83</v>
      </c>
      <c r="S1425" t="s">
        <v>83</v>
      </c>
      <c r="T1425" t="str">
        <f>_xlfn.XLOOKUP(A1425,MI_Match_Analysis!$A$2:$A$8,MI_Match_Analysis!$F$2:$F$8,"Not Found")</f>
        <v>Not Found</v>
      </c>
    </row>
    <row r="1426" spans="1:20" hidden="1" x14ac:dyDescent="0.3">
      <c r="A1426">
        <v>7</v>
      </c>
      <c r="B1426" s="1">
        <v>46115</v>
      </c>
      <c r="C1426" t="s">
        <v>162</v>
      </c>
      <c r="D1426" t="s">
        <v>63</v>
      </c>
      <c r="E1426" t="s">
        <v>41</v>
      </c>
      <c r="F1426" t="s">
        <v>47</v>
      </c>
      <c r="G1426">
        <v>1</v>
      </c>
      <c r="H1426">
        <v>6.4</v>
      </c>
      <c r="I1426" t="s">
        <v>200</v>
      </c>
      <c r="J1426" t="s">
        <v>215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83</v>
      </c>
      <c r="R1426" t="s">
        <v>83</v>
      </c>
      <c r="S1426" t="s">
        <v>83</v>
      </c>
      <c r="T1426" t="str">
        <f>_xlfn.XLOOKUP(A1426,MI_Match_Analysis!$A$2:$A$8,MI_Match_Analysis!$F$2:$F$8,"Not Found")</f>
        <v>Not Found</v>
      </c>
    </row>
    <row r="1427" spans="1:20" hidden="1" x14ac:dyDescent="0.3">
      <c r="A1427">
        <v>7</v>
      </c>
      <c r="B1427" s="1">
        <v>46115</v>
      </c>
      <c r="C1427" t="s">
        <v>162</v>
      </c>
      <c r="D1427" t="s">
        <v>63</v>
      </c>
      <c r="E1427" t="s">
        <v>41</v>
      </c>
      <c r="F1427" t="s">
        <v>47</v>
      </c>
      <c r="G1427">
        <v>1</v>
      </c>
      <c r="H1427">
        <v>6.5</v>
      </c>
      <c r="I1427" t="s">
        <v>200</v>
      </c>
      <c r="J1427" t="s">
        <v>215</v>
      </c>
      <c r="K1427">
        <v>6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83</v>
      </c>
      <c r="R1427" t="s">
        <v>83</v>
      </c>
      <c r="S1427" t="s">
        <v>83</v>
      </c>
      <c r="T1427" t="str">
        <f>_xlfn.XLOOKUP(A1427,MI_Match_Analysis!$A$2:$A$8,MI_Match_Analysis!$F$2:$F$8,"Not Found")</f>
        <v>Not Found</v>
      </c>
    </row>
    <row r="1428" spans="1:20" hidden="1" x14ac:dyDescent="0.3">
      <c r="A1428">
        <v>7</v>
      </c>
      <c r="B1428" s="1">
        <v>46115</v>
      </c>
      <c r="C1428" t="s">
        <v>162</v>
      </c>
      <c r="D1428" t="s">
        <v>63</v>
      </c>
      <c r="E1428" t="s">
        <v>41</v>
      </c>
      <c r="F1428" t="s">
        <v>47</v>
      </c>
      <c r="G1428">
        <v>1</v>
      </c>
      <c r="H1428">
        <v>6.6</v>
      </c>
      <c r="I1428" t="s">
        <v>200</v>
      </c>
      <c r="J1428" t="s">
        <v>215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83</v>
      </c>
      <c r="R1428" t="s">
        <v>83</v>
      </c>
      <c r="S1428" t="s">
        <v>83</v>
      </c>
      <c r="T1428" t="str">
        <f>_xlfn.XLOOKUP(A1428,MI_Match_Analysis!$A$2:$A$8,MI_Match_Analysis!$F$2:$F$8,"Not Found")</f>
        <v>Not Found</v>
      </c>
    </row>
    <row r="1429" spans="1:20" hidden="1" x14ac:dyDescent="0.3">
      <c r="A1429">
        <v>7</v>
      </c>
      <c r="B1429" s="1">
        <v>46115</v>
      </c>
      <c r="C1429" t="s">
        <v>162</v>
      </c>
      <c r="D1429" t="s">
        <v>63</v>
      </c>
      <c r="E1429" t="s">
        <v>41</v>
      </c>
      <c r="F1429" t="s">
        <v>47</v>
      </c>
      <c r="G1429">
        <v>1</v>
      </c>
      <c r="H1429">
        <v>7.1</v>
      </c>
      <c r="I1429" t="s">
        <v>199</v>
      </c>
      <c r="J1429" t="s">
        <v>216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83</v>
      </c>
      <c r="R1429" t="s">
        <v>83</v>
      </c>
      <c r="S1429" t="s">
        <v>83</v>
      </c>
      <c r="T1429" t="str">
        <f>_xlfn.XLOOKUP(A1429,MI_Match_Analysis!$A$2:$A$8,MI_Match_Analysis!$F$2:$F$8,"Not Found")</f>
        <v>Not Found</v>
      </c>
    </row>
    <row r="1430" spans="1:20" hidden="1" x14ac:dyDescent="0.3">
      <c r="A1430">
        <v>7</v>
      </c>
      <c r="B1430" s="1">
        <v>46115</v>
      </c>
      <c r="C1430" t="s">
        <v>162</v>
      </c>
      <c r="D1430" t="s">
        <v>63</v>
      </c>
      <c r="E1430" t="s">
        <v>41</v>
      </c>
      <c r="F1430" t="s">
        <v>47</v>
      </c>
      <c r="G1430">
        <v>1</v>
      </c>
      <c r="H1430">
        <v>7.2</v>
      </c>
      <c r="I1430" t="s">
        <v>200</v>
      </c>
      <c r="J1430" t="s">
        <v>216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83</v>
      </c>
      <c r="R1430" t="s">
        <v>83</v>
      </c>
      <c r="S1430" t="s">
        <v>83</v>
      </c>
      <c r="T1430" t="str">
        <f>_xlfn.XLOOKUP(A1430,MI_Match_Analysis!$A$2:$A$8,MI_Match_Analysis!$F$2:$F$8,"Not Found")</f>
        <v>Not Found</v>
      </c>
    </row>
    <row r="1431" spans="1:20" hidden="1" x14ac:dyDescent="0.3">
      <c r="A1431">
        <v>7</v>
      </c>
      <c r="B1431" s="1">
        <v>46115</v>
      </c>
      <c r="C1431" t="s">
        <v>162</v>
      </c>
      <c r="D1431" t="s">
        <v>63</v>
      </c>
      <c r="E1431" t="s">
        <v>41</v>
      </c>
      <c r="F1431" t="s">
        <v>47</v>
      </c>
      <c r="G1431">
        <v>1</v>
      </c>
      <c r="H1431">
        <v>7.3</v>
      </c>
      <c r="I1431" t="s">
        <v>199</v>
      </c>
      <c r="J1431" t="s">
        <v>216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83</v>
      </c>
      <c r="R1431" t="s">
        <v>83</v>
      </c>
      <c r="S1431" t="s">
        <v>83</v>
      </c>
      <c r="T1431" t="str">
        <f>_xlfn.XLOOKUP(A1431,MI_Match_Analysis!$A$2:$A$8,MI_Match_Analysis!$F$2:$F$8,"Not Found")</f>
        <v>Not Found</v>
      </c>
    </row>
    <row r="1432" spans="1:20" hidden="1" x14ac:dyDescent="0.3">
      <c r="A1432">
        <v>7</v>
      </c>
      <c r="B1432" s="1">
        <v>46115</v>
      </c>
      <c r="C1432" t="s">
        <v>162</v>
      </c>
      <c r="D1432" t="s">
        <v>63</v>
      </c>
      <c r="E1432" t="s">
        <v>41</v>
      </c>
      <c r="F1432" t="s">
        <v>47</v>
      </c>
      <c r="G1432">
        <v>1</v>
      </c>
      <c r="H1432">
        <v>7.4</v>
      </c>
      <c r="I1432" t="s">
        <v>200</v>
      </c>
      <c r="J1432" t="s">
        <v>216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83</v>
      </c>
      <c r="R1432" t="s">
        <v>83</v>
      </c>
      <c r="S1432" t="s">
        <v>83</v>
      </c>
      <c r="T1432" t="str">
        <f>_xlfn.XLOOKUP(A1432,MI_Match_Analysis!$A$2:$A$8,MI_Match_Analysis!$F$2:$F$8,"Not Found")</f>
        <v>Not Found</v>
      </c>
    </row>
    <row r="1433" spans="1:20" hidden="1" x14ac:dyDescent="0.3">
      <c r="A1433">
        <v>7</v>
      </c>
      <c r="B1433" s="1">
        <v>46115</v>
      </c>
      <c r="C1433" t="s">
        <v>162</v>
      </c>
      <c r="D1433" t="s">
        <v>63</v>
      </c>
      <c r="E1433" t="s">
        <v>41</v>
      </c>
      <c r="F1433" t="s">
        <v>47</v>
      </c>
      <c r="G1433">
        <v>1</v>
      </c>
      <c r="H1433">
        <v>7.5</v>
      </c>
      <c r="I1433" t="s">
        <v>199</v>
      </c>
      <c r="J1433" t="s">
        <v>216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83</v>
      </c>
      <c r="R1433" t="s">
        <v>83</v>
      </c>
      <c r="S1433" t="s">
        <v>83</v>
      </c>
      <c r="T1433" t="str">
        <f>_xlfn.XLOOKUP(A1433,MI_Match_Analysis!$A$2:$A$8,MI_Match_Analysis!$F$2:$F$8,"Not Found")</f>
        <v>Not Found</v>
      </c>
    </row>
    <row r="1434" spans="1:20" hidden="1" x14ac:dyDescent="0.3">
      <c r="A1434">
        <v>7</v>
      </c>
      <c r="B1434" s="1">
        <v>46115</v>
      </c>
      <c r="C1434" t="s">
        <v>162</v>
      </c>
      <c r="D1434" t="s">
        <v>63</v>
      </c>
      <c r="E1434" t="s">
        <v>41</v>
      </c>
      <c r="F1434" t="s">
        <v>47</v>
      </c>
      <c r="G1434">
        <v>1</v>
      </c>
      <c r="H1434">
        <v>7.6</v>
      </c>
      <c r="I1434" t="s">
        <v>200</v>
      </c>
      <c r="J1434" t="s">
        <v>216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83</v>
      </c>
      <c r="R1434" t="s">
        <v>83</v>
      </c>
      <c r="S1434" t="s">
        <v>83</v>
      </c>
      <c r="T1434" t="str">
        <f>_xlfn.XLOOKUP(A1434,MI_Match_Analysis!$A$2:$A$8,MI_Match_Analysis!$F$2:$F$8,"Not Found")</f>
        <v>Not Found</v>
      </c>
    </row>
    <row r="1435" spans="1:20" hidden="1" x14ac:dyDescent="0.3">
      <c r="A1435">
        <v>7</v>
      </c>
      <c r="B1435" s="1">
        <v>46115</v>
      </c>
      <c r="C1435" t="s">
        <v>162</v>
      </c>
      <c r="D1435" t="s">
        <v>63</v>
      </c>
      <c r="E1435" t="s">
        <v>41</v>
      </c>
      <c r="F1435" t="s">
        <v>47</v>
      </c>
      <c r="G1435">
        <v>1</v>
      </c>
      <c r="H1435">
        <v>8.1</v>
      </c>
      <c r="I1435" t="s">
        <v>200</v>
      </c>
      <c r="J1435" t="s">
        <v>226</v>
      </c>
      <c r="K1435">
        <v>6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83</v>
      </c>
      <c r="R1435" t="s">
        <v>83</v>
      </c>
      <c r="S1435" t="s">
        <v>83</v>
      </c>
      <c r="T1435" t="str">
        <f>_xlfn.XLOOKUP(A1435,MI_Match_Analysis!$A$2:$A$8,MI_Match_Analysis!$F$2:$F$8,"Not Found")</f>
        <v>Not Found</v>
      </c>
    </row>
    <row r="1436" spans="1:20" hidden="1" x14ac:dyDescent="0.3">
      <c r="A1436">
        <v>7</v>
      </c>
      <c r="B1436" s="1">
        <v>46115</v>
      </c>
      <c r="C1436" t="s">
        <v>162</v>
      </c>
      <c r="D1436" t="s">
        <v>63</v>
      </c>
      <c r="E1436" t="s">
        <v>41</v>
      </c>
      <c r="F1436" t="s">
        <v>47</v>
      </c>
      <c r="G1436">
        <v>1</v>
      </c>
      <c r="H1436">
        <v>8.1999999999999993</v>
      </c>
      <c r="I1436" t="s">
        <v>200</v>
      </c>
      <c r="J1436" t="s">
        <v>226</v>
      </c>
      <c r="K1436">
        <v>6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83</v>
      </c>
      <c r="R1436" t="s">
        <v>83</v>
      </c>
      <c r="S1436" t="s">
        <v>83</v>
      </c>
      <c r="T1436" t="str">
        <f>_xlfn.XLOOKUP(A1436,MI_Match_Analysis!$A$2:$A$8,MI_Match_Analysis!$F$2:$F$8,"Not Found")</f>
        <v>Not Found</v>
      </c>
    </row>
    <row r="1437" spans="1:20" hidden="1" x14ac:dyDescent="0.3">
      <c r="A1437">
        <v>7</v>
      </c>
      <c r="B1437" s="1">
        <v>46115</v>
      </c>
      <c r="C1437" t="s">
        <v>162</v>
      </c>
      <c r="D1437" t="s">
        <v>63</v>
      </c>
      <c r="E1437" t="s">
        <v>41</v>
      </c>
      <c r="F1437" t="s">
        <v>47</v>
      </c>
      <c r="G1437">
        <v>1</v>
      </c>
      <c r="H1437">
        <v>8.3000000000000007</v>
      </c>
      <c r="I1437" t="s">
        <v>200</v>
      </c>
      <c r="J1437" t="s">
        <v>226</v>
      </c>
      <c r="K1437">
        <v>0</v>
      </c>
      <c r="L1437">
        <v>1</v>
      </c>
      <c r="M1437">
        <v>1</v>
      </c>
      <c r="N1437">
        <v>0</v>
      </c>
      <c r="O1437">
        <v>0</v>
      </c>
      <c r="P1437">
        <v>0</v>
      </c>
      <c r="Q1437" t="s">
        <v>83</v>
      </c>
      <c r="R1437" t="s">
        <v>83</v>
      </c>
      <c r="S1437" t="s">
        <v>83</v>
      </c>
      <c r="T1437" t="str">
        <f>_xlfn.XLOOKUP(A1437,MI_Match_Analysis!$A$2:$A$8,MI_Match_Analysis!$F$2:$F$8,"Not Found")</f>
        <v>Not Found</v>
      </c>
    </row>
    <row r="1438" spans="1:20" hidden="1" x14ac:dyDescent="0.3">
      <c r="A1438">
        <v>7</v>
      </c>
      <c r="B1438" s="1">
        <v>46115</v>
      </c>
      <c r="C1438" t="s">
        <v>162</v>
      </c>
      <c r="D1438" t="s">
        <v>63</v>
      </c>
      <c r="E1438" t="s">
        <v>41</v>
      </c>
      <c r="F1438" t="s">
        <v>47</v>
      </c>
      <c r="G1438">
        <v>1</v>
      </c>
      <c r="H1438">
        <v>8.3000000000000007</v>
      </c>
      <c r="I1438" t="s">
        <v>200</v>
      </c>
      <c r="J1438" t="s">
        <v>226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83</v>
      </c>
      <c r="R1438" t="s">
        <v>83</v>
      </c>
      <c r="S1438" t="s">
        <v>83</v>
      </c>
      <c r="T1438" t="str">
        <f>_xlfn.XLOOKUP(A1438,MI_Match_Analysis!$A$2:$A$8,MI_Match_Analysis!$F$2:$F$8,"Not Found")</f>
        <v>Not Found</v>
      </c>
    </row>
    <row r="1439" spans="1:20" hidden="1" x14ac:dyDescent="0.3">
      <c r="A1439">
        <v>7</v>
      </c>
      <c r="B1439" s="1">
        <v>46115</v>
      </c>
      <c r="C1439" t="s">
        <v>162</v>
      </c>
      <c r="D1439" t="s">
        <v>63</v>
      </c>
      <c r="E1439" t="s">
        <v>41</v>
      </c>
      <c r="F1439" t="s">
        <v>47</v>
      </c>
      <c r="G1439">
        <v>1</v>
      </c>
      <c r="H1439">
        <v>8.4</v>
      </c>
      <c r="I1439" t="s">
        <v>199</v>
      </c>
      <c r="J1439" t="s">
        <v>226</v>
      </c>
      <c r="K1439">
        <v>2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83</v>
      </c>
      <c r="R1439" t="s">
        <v>83</v>
      </c>
      <c r="S1439" t="s">
        <v>83</v>
      </c>
      <c r="T1439" t="str">
        <f>_xlfn.XLOOKUP(A1439,MI_Match_Analysis!$A$2:$A$8,MI_Match_Analysis!$F$2:$F$8,"Not Found")</f>
        <v>Not Found</v>
      </c>
    </row>
    <row r="1440" spans="1:20" hidden="1" x14ac:dyDescent="0.3">
      <c r="A1440">
        <v>7</v>
      </c>
      <c r="B1440" s="1">
        <v>46115</v>
      </c>
      <c r="C1440" t="s">
        <v>162</v>
      </c>
      <c r="D1440" t="s">
        <v>63</v>
      </c>
      <c r="E1440" t="s">
        <v>41</v>
      </c>
      <c r="F1440" t="s">
        <v>47</v>
      </c>
      <c r="G1440">
        <v>1</v>
      </c>
      <c r="H1440">
        <v>8.5</v>
      </c>
      <c r="I1440" t="s">
        <v>199</v>
      </c>
      <c r="J1440" t="s">
        <v>226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83</v>
      </c>
      <c r="R1440" t="s">
        <v>83</v>
      </c>
      <c r="S1440" t="s">
        <v>83</v>
      </c>
      <c r="T1440" t="str">
        <f>_xlfn.XLOOKUP(A1440,MI_Match_Analysis!$A$2:$A$8,MI_Match_Analysis!$F$2:$F$8,"Not Found")</f>
        <v>Not Found</v>
      </c>
    </row>
    <row r="1441" spans="1:20" hidden="1" x14ac:dyDescent="0.3">
      <c r="A1441">
        <v>7</v>
      </c>
      <c r="B1441" s="1">
        <v>46115</v>
      </c>
      <c r="C1441" t="s">
        <v>162</v>
      </c>
      <c r="D1441" t="s">
        <v>63</v>
      </c>
      <c r="E1441" t="s">
        <v>41</v>
      </c>
      <c r="F1441" t="s">
        <v>47</v>
      </c>
      <c r="G1441">
        <v>1</v>
      </c>
      <c r="H1441">
        <v>8.6</v>
      </c>
      <c r="I1441" t="s">
        <v>200</v>
      </c>
      <c r="J1441" t="s">
        <v>226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83</v>
      </c>
      <c r="R1441" t="s">
        <v>83</v>
      </c>
      <c r="S1441" t="s">
        <v>83</v>
      </c>
      <c r="T1441" t="str">
        <f>_xlfn.XLOOKUP(A1441,MI_Match_Analysis!$A$2:$A$8,MI_Match_Analysis!$F$2:$F$8,"Not Found")</f>
        <v>Not Found</v>
      </c>
    </row>
    <row r="1442" spans="1:20" hidden="1" x14ac:dyDescent="0.3">
      <c r="A1442">
        <v>7</v>
      </c>
      <c r="B1442" s="1">
        <v>46115</v>
      </c>
      <c r="C1442" t="s">
        <v>162</v>
      </c>
      <c r="D1442" t="s">
        <v>63</v>
      </c>
      <c r="E1442" t="s">
        <v>41</v>
      </c>
      <c r="F1442" t="s">
        <v>47</v>
      </c>
      <c r="G1442">
        <v>1</v>
      </c>
      <c r="H1442">
        <v>9.1</v>
      </c>
      <c r="I1442" t="s">
        <v>199</v>
      </c>
      <c r="J1442" t="s">
        <v>216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83</v>
      </c>
      <c r="R1442" t="s">
        <v>83</v>
      </c>
      <c r="S1442" t="s">
        <v>83</v>
      </c>
      <c r="T1442" t="str">
        <f>_xlfn.XLOOKUP(A1442,MI_Match_Analysis!$A$2:$A$8,MI_Match_Analysis!$F$2:$F$8,"Not Found")</f>
        <v>Not Found</v>
      </c>
    </row>
    <row r="1443" spans="1:20" hidden="1" x14ac:dyDescent="0.3">
      <c r="A1443">
        <v>7</v>
      </c>
      <c r="B1443" s="1">
        <v>46115</v>
      </c>
      <c r="C1443" t="s">
        <v>162</v>
      </c>
      <c r="D1443" t="s">
        <v>63</v>
      </c>
      <c r="E1443" t="s">
        <v>41</v>
      </c>
      <c r="F1443" t="s">
        <v>47</v>
      </c>
      <c r="G1443">
        <v>1</v>
      </c>
      <c r="H1443">
        <v>9.1999999999999993</v>
      </c>
      <c r="I1443" t="s">
        <v>200</v>
      </c>
      <c r="J1443" t="s">
        <v>216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83</v>
      </c>
      <c r="R1443" t="s">
        <v>83</v>
      </c>
      <c r="S1443" t="s">
        <v>83</v>
      </c>
      <c r="T1443" t="str">
        <f>_xlfn.XLOOKUP(A1443,MI_Match_Analysis!$A$2:$A$8,MI_Match_Analysis!$F$2:$F$8,"Not Found")</f>
        <v>Not Found</v>
      </c>
    </row>
    <row r="1444" spans="1:20" hidden="1" x14ac:dyDescent="0.3">
      <c r="A1444">
        <v>7</v>
      </c>
      <c r="B1444" s="1">
        <v>46115</v>
      </c>
      <c r="C1444" t="s">
        <v>162</v>
      </c>
      <c r="D1444" t="s">
        <v>63</v>
      </c>
      <c r="E1444" t="s">
        <v>41</v>
      </c>
      <c r="F1444" t="s">
        <v>47</v>
      </c>
      <c r="G1444">
        <v>1</v>
      </c>
      <c r="H1444">
        <v>9.3000000000000007</v>
      </c>
      <c r="I1444" t="s">
        <v>200</v>
      </c>
      <c r="J1444" t="s">
        <v>216</v>
      </c>
      <c r="K1444">
        <v>2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83</v>
      </c>
      <c r="R1444" t="s">
        <v>83</v>
      </c>
      <c r="S1444" t="s">
        <v>83</v>
      </c>
      <c r="T1444" t="str">
        <f>_xlfn.XLOOKUP(A1444,MI_Match_Analysis!$A$2:$A$8,MI_Match_Analysis!$F$2:$F$8,"Not Found")</f>
        <v>Not Found</v>
      </c>
    </row>
    <row r="1445" spans="1:20" hidden="1" x14ac:dyDescent="0.3">
      <c r="A1445">
        <v>7</v>
      </c>
      <c r="B1445" s="1">
        <v>46115</v>
      </c>
      <c r="C1445" t="s">
        <v>162</v>
      </c>
      <c r="D1445" t="s">
        <v>63</v>
      </c>
      <c r="E1445" t="s">
        <v>41</v>
      </c>
      <c r="F1445" t="s">
        <v>47</v>
      </c>
      <c r="G1445">
        <v>1</v>
      </c>
      <c r="H1445">
        <v>9.4</v>
      </c>
      <c r="I1445" t="s">
        <v>200</v>
      </c>
      <c r="J1445" t="s">
        <v>216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83</v>
      </c>
      <c r="R1445" t="s">
        <v>83</v>
      </c>
      <c r="S1445" t="s">
        <v>83</v>
      </c>
      <c r="T1445" t="str">
        <f>_xlfn.XLOOKUP(A1445,MI_Match_Analysis!$A$2:$A$8,MI_Match_Analysis!$F$2:$F$8,"Not Found")</f>
        <v>Not Found</v>
      </c>
    </row>
    <row r="1446" spans="1:20" hidden="1" x14ac:dyDescent="0.3">
      <c r="A1446">
        <v>7</v>
      </c>
      <c r="B1446" s="1">
        <v>46115</v>
      </c>
      <c r="C1446" t="s">
        <v>162</v>
      </c>
      <c r="D1446" t="s">
        <v>63</v>
      </c>
      <c r="E1446" t="s">
        <v>41</v>
      </c>
      <c r="F1446" t="s">
        <v>47</v>
      </c>
      <c r="G1446">
        <v>1</v>
      </c>
      <c r="H1446">
        <v>9.5</v>
      </c>
      <c r="I1446" t="s">
        <v>199</v>
      </c>
      <c r="J1446" t="s">
        <v>216</v>
      </c>
      <c r="K1446">
        <v>2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83</v>
      </c>
      <c r="R1446" t="s">
        <v>83</v>
      </c>
      <c r="S1446" t="s">
        <v>83</v>
      </c>
      <c r="T1446" t="str">
        <f>_xlfn.XLOOKUP(A1446,MI_Match_Analysis!$A$2:$A$8,MI_Match_Analysis!$F$2:$F$8,"Not Found")</f>
        <v>Not Found</v>
      </c>
    </row>
    <row r="1447" spans="1:20" hidden="1" x14ac:dyDescent="0.3">
      <c r="A1447">
        <v>7</v>
      </c>
      <c r="B1447" s="1">
        <v>46115</v>
      </c>
      <c r="C1447" t="s">
        <v>162</v>
      </c>
      <c r="D1447" t="s">
        <v>63</v>
      </c>
      <c r="E1447" t="s">
        <v>41</v>
      </c>
      <c r="F1447" t="s">
        <v>47</v>
      </c>
      <c r="G1447">
        <v>1</v>
      </c>
      <c r="H1447">
        <v>9.6</v>
      </c>
      <c r="I1447" t="s">
        <v>199</v>
      </c>
      <c r="J1447" t="s">
        <v>216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83</v>
      </c>
      <c r="R1447" t="s">
        <v>83</v>
      </c>
      <c r="S1447" t="s">
        <v>83</v>
      </c>
      <c r="T1447" t="str">
        <f>_xlfn.XLOOKUP(A1447,MI_Match_Analysis!$A$2:$A$8,MI_Match_Analysis!$F$2:$F$8,"Not Found")</f>
        <v>Not Found</v>
      </c>
    </row>
    <row r="1448" spans="1:20" hidden="1" x14ac:dyDescent="0.3">
      <c r="A1448">
        <v>7</v>
      </c>
      <c r="B1448" s="1">
        <v>46115</v>
      </c>
      <c r="C1448" t="s">
        <v>162</v>
      </c>
      <c r="D1448" t="s">
        <v>63</v>
      </c>
      <c r="E1448" t="s">
        <v>41</v>
      </c>
      <c r="F1448" t="s">
        <v>47</v>
      </c>
      <c r="G1448">
        <v>1</v>
      </c>
      <c r="H1448">
        <v>10.1</v>
      </c>
      <c r="I1448" t="s">
        <v>199</v>
      </c>
      <c r="J1448" t="s">
        <v>66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83</v>
      </c>
      <c r="R1448" t="s">
        <v>83</v>
      </c>
      <c r="S1448" t="s">
        <v>83</v>
      </c>
      <c r="T1448" t="str">
        <f>_xlfn.XLOOKUP(A1448,MI_Match_Analysis!$A$2:$A$8,MI_Match_Analysis!$F$2:$F$8,"Not Found")</f>
        <v>Not Found</v>
      </c>
    </row>
    <row r="1449" spans="1:20" hidden="1" x14ac:dyDescent="0.3">
      <c r="A1449">
        <v>7</v>
      </c>
      <c r="B1449" s="1">
        <v>46115</v>
      </c>
      <c r="C1449" t="s">
        <v>162</v>
      </c>
      <c r="D1449" t="s">
        <v>63</v>
      </c>
      <c r="E1449" t="s">
        <v>41</v>
      </c>
      <c r="F1449" t="s">
        <v>47</v>
      </c>
      <c r="G1449">
        <v>1</v>
      </c>
      <c r="H1449">
        <v>10.199999999999999</v>
      </c>
      <c r="I1449" t="s">
        <v>200</v>
      </c>
      <c r="J1449" t="s">
        <v>66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83</v>
      </c>
      <c r="R1449" t="s">
        <v>83</v>
      </c>
      <c r="S1449" t="s">
        <v>83</v>
      </c>
      <c r="T1449" t="str">
        <f>_xlfn.XLOOKUP(A1449,MI_Match_Analysis!$A$2:$A$8,MI_Match_Analysis!$F$2:$F$8,"Not Found")</f>
        <v>Not Found</v>
      </c>
    </row>
    <row r="1450" spans="1:20" hidden="1" x14ac:dyDescent="0.3">
      <c r="A1450">
        <v>7</v>
      </c>
      <c r="B1450" s="1">
        <v>46115</v>
      </c>
      <c r="C1450" t="s">
        <v>162</v>
      </c>
      <c r="D1450" t="s">
        <v>63</v>
      </c>
      <c r="E1450" t="s">
        <v>41</v>
      </c>
      <c r="F1450" t="s">
        <v>47</v>
      </c>
      <c r="G1450">
        <v>1</v>
      </c>
      <c r="H1450">
        <v>10.3</v>
      </c>
      <c r="I1450" t="s">
        <v>199</v>
      </c>
      <c r="J1450" t="s">
        <v>66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83</v>
      </c>
      <c r="R1450" t="s">
        <v>83</v>
      </c>
      <c r="S1450" t="s">
        <v>83</v>
      </c>
      <c r="T1450" t="str">
        <f>_xlfn.XLOOKUP(A1450,MI_Match_Analysis!$A$2:$A$8,MI_Match_Analysis!$F$2:$F$8,"Not Found")</f>
        <v>Not Found</v>
      </c>
    </row>
    <row r="1451" spans="1:20" hidden="1" x14ac:dyDescent="0.3">
      <c r="A1451">
        <v>7</v>
      </c>
      <c r="B1451" s="1">
        <v>46115</v>
      </c>
      <c r="C1451" t="s">
        <v>162</v>
      </c>
      <c r="D1451" t="s">
        <v>63</v>
      </c>
      <c r="E1451" t="s">
        <v>41</v>
      </c>
      <c r="F1451" t="s">
        <v>47</v>
      </c>
      <c r="G1451">
        <v>1</v>
      </c>
      <c r="H1451">
        <v>10.4</v>
      </c>
      <c r="I1451" t="s">
        <v>199</v>
      </c>
      <c r="J1451" t="s">
        <v>66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83</v>
      </c>
      <c r="R1451" t="s">
        <v>83</v>
      </c>
      <c r="S1451" t="s">
        <v>83</v>
      </c>
      <c r="T1451" t="str">
        <f>_xlfn.XLOOKUP(A1451,MI_Match_Analysis!$A$2:$A$8,MI_Match_Analysis!$F$2:$F$8,"Not Found")</f>
        <v>Not Found</v>
      </c>
    </row>
    <row r="1452" spans="1:20" hidden="1" x14ac:dyDescent="0.3">
      <c r="A1452">
        <v>7</v>
      </c>
      <c r="B1452" s="1">
        <v>46115</v>
      </c>
      <c r="C1452" t="s">
        <v>162</v>
      </c>
      <c r="D1452" t="s">
        <v>63</v>
      </c>
      <c r="E1452" t="s">
        <v>41</v>
      </c>
      <c r="F1452" t="s">
        <v>47</v>
      </c>
      <c r="G1452">
        <v>1</v>
      </c>
      <c r="H1452">
        <v>10.5</v>
      </c>
      <c r="I1452" t="s">
        <v>200</v>
      </c>
      <c r="J1452" t="s">
        <v>66</v>
      </c>
      <c r="K1452">
        <v>4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83</v>
      </c>
      <c r="R1452" t="s">
        <v>83</v>
      </c>
      <c r="S1452" t="s">
        <v>83</v>
      </c>
      <c r="T1452" t="str">
        <f>_xlfn.XLOOKUP(A1452,MI_Match_Analysis!$A$2:$A$8,MI_Match_Analysis!$F$2:$F$8,"Not Found")</f>
        <v>Not Found</v>
      </c>
    </row>
    <row r="1453" spans="1:20" hidden="1" x14ac:dyDescent="0.3">
      <c r="A1453">
        <v>7</v>
      </c>
      <c r="B1453" s="1">
        <v>46115</v>
      </c>
      <c r="C1453" t="s">
        <v>162</v>
      </c>
      <c r="D1453" t="s">
        <v>63</v>
      </c>
      <c r="E1453" t="s">
        <v>41</v>
      </c>
      <c r="F1453" t="s">
        <v>47</v>
      </c>
      <c r="G1453">
        <v>1</v>
      </c>
      <c r="H1453">
        <v>10.6</v>
      </c>
      <c r="I1453" t="s">
        <v>200</v>
      </c>
      <c r="J1453" t="s">
        <v>66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83</v>
      </c>
      <c r="R1453" t="s">
        <v>83</v>
      </c>
      <c r="S1453" t="s">
        <v>83</v>
      </c>
      <c r="T1453" t="str">
        <f>_xlfn.XLOOKUP(A1453,MI_Match_Analysis!$A$2:$A$8,MI_Match_Analysis!$F$2:$F$8,"Not Found")</f>
        <v>Not Found</v>
      </c>
    </row>
    <row r="1454" spans="1:20" hidden="1" x14ac:dyDescent="0.3">
      <c r="A1454">
        <v>7</v>
      </c>
      <c r="B1454" s="1">
        <v>46115</v>
      </c>
      <c r="C1454" t="s">
        <v>162</v>
      </c>
      <c r="D1454" t="s">
        <v>63</v>
      </c>
      <c r="E1454" t="s">
        <v>41</v>
      </c>
      <c r="F1454" t="s">
        <v>47</v>
      </c>
      <c r="G1454">
        <v>1</v>
      </c>
      <c r="H1454">
        <v>11.1</v>
      </c>
      <c r="I1454" t="s">
        <v>199</v>
      </c>
      <c r="J1454" t="s">
        <v>216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167</v>
      </c>
      <c r="R1454" t="s">
        <v>199</v>
      </c>
      <c r="S1454" t="s">
        <v>83</v>
      </c>
      <c r="T1454" t="str">
        <f>_xlfn.XLOOKUP(A1454,MI_Match_Analysis!$A$2:$A$8,MI_Match_Analysis!$F$2:$F$8,"Not Found")</f>
        <v>Not Found</v>
      </c>
    </row>
    <row r="1455" spans="1:20" hidden="1" x14ac:dyDescent="0.3">
      <c r="A1455">
        <v>7</v>
      </c>
      <c r="B1455" s="1">
        <v>46115</v>
      </c>
      <c r="C1455" t="s">
        <v>162</v>
      </c>
      <c r="D1455" t="s">
        <v>63</v>
      </c>
      <c r="E1455" t="s">
        <v>41</v>
      </c>
      <c r="F1455" t="s">
        <v>47</v>
      </c>
      <c r="G1455">
        <v>1</v>
      </c>
      <c r="H1455">
        <v>11.2</v>
      </c>
      <c r="I1455" t="s">
        <v>206</v>
      </c>
      <c r="J1455" t="s">
        <v>216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83</v>
      </c>
      <c r="R1455" t="s">
        <v>83</v>
      </c>
      <c r="S1455" t="s">
        <v>83</v>
      </c>
      <c r="T1455" t="str">
        <f>_xlfn.XLOOKUP(A1455,MI_Match_Analysis!$A$2:$A$8,MI_Match_Analysis!$F$2:$F$8,"Not Found")</f>
        <v>Not Found</v>
      </c>
    </row>
    <row r="1456" spans="1:20" hidden="1" x14ac:dyDescent="0.3">
      <c r="A1456">
        <v>7</v>
      </c>
      <c r="B1456" s="1">
        <v>46115</v>
      </c>
      <c r="C1456" t="s">
        <v>162</v>
      </c>
      <c r="D1456" t="s">
        <v>63</v>
      </c>
      <c r="E1456" t="s">
        <v>41</v>
      </c>
      <c r="F1456" t="s">
        <v>47</v>
      </c>
      <c r="G1456">
        <v>1</v>
      </c>
      <c r="H1456">
        <v>11.3</v>
      </c>
      <c r="I1456" t="s">
        <v>200</v>
      </c>
      <c r="J1456" t="s">
        <v>216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83</v>
      </c>
      <c r="R1456" t="s">
        <v>83</v>
      </c>
      <c r="S1456" t="s">
        <v>83</v>
      </c>
      <c r="T1456" t="str">
        <f>_xlfn.XLOOKUP(A1456,MI_Match_Analysis!$A$2:$A$8,MI_Match_Analysis!$F$2:$F$8,"Not Found")</f>
        <v>Not Found</v>
      </c>
    </row>
    <row r="1457" spans="1:20" hidden="1" x14ac:dyDescent="0.3">
      <c r="A1457">
        <v>7</v>
      </c>
      <c r="B1457" s="1">
        <v>46115</v>
      </c>
      <c r="C1457" t="s">
        <v>162</v>
      </c>
      <c r="D1457" t="s">
        <v>63</v>
      </c>
      <c r="E1457" t="s">
        <v>41</v>
      </c>
      <c r="F1457" t="s">
        <v>47</v>
      </c>
      <c r="G1457">
        <v>1</v>
      </c>
      <c r="H1457">
        <v>11.4</v>
      </c>
      <c r="I1457" t="s">
        <v>200</v>
      </c>
      <c r="J1457" t="s">
        <v>216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83</v>
      </c>
      <c r="R1457" t="s">
        <v>83</v>
      </c>
      <c r="S1457" t="s">
        <v>83</v>
      </c>
      <c r="T1457" t="str">
        <f>_xlfn.XLOOKUP(A1457,MI_Match_Analysis!$A$2:$A$8,MI_Match_Analysis!$F$2:$F$8,"Not Found")</f>
        <v>Not Found</v>
      </c>
    </row>
    <row r="1458" spans="1:20" hidden="1" x14ac:dyDescent="0.3">
      <c r="A1458">
        <v>7</v>
      </c>
      <c r="B1458" s="1">
        <v>46115</v>
      </c>
      <c r="C1458" t="s">
        <v>162</v>
      </c>
      <c r="D1458" t="s">
        <v>63</v>
      </c>
      <c r="E1458" t="s">
        <v>41</v>
      </c>
      <c r="F1458" t="s">
        <v>47</v>
      </c>
      <c r="G1458">
        <v>1</v>
      </c>
      <c r="H1458">
        <v>11.5</v>
      </c>
      <c r="I1458" t="s">
        <v>206</v>
      </c>
      <c r="J1458" t="s">
        <v>216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83</v>
      </c>
      <c r="R1458" t="s">
        <v>83</v>
      </c>
      <c r="S1458" t="s">
        <v>83</v>
      </c>
      <c r="T1458" t="str">
        <f>_xlfn.XLOOKUP(A1458,MI_Match_Analysis!$A$2:$A$8,MI_Match_Analysis!$F$2:$F$8,"Not Found")</f>
        <v>Not Found</v>
      </c>
    </row>
    <row r="1459" spans="1:20" hidden="1" x14ac:dyDescent="0.3">
      <c r="A1459">
        <v>7</v>
      </c>
      <c r="B1459" s="1">
        <v>46115</v>
      </c>
      <c r="C1459" t="s">
        <v>162</v>
      </c>
      <c r="D1459" t="s">
        <v>63</v>
      </c>
      <c r="E1459" t="s">
        <v>41</v>
      </c>
      <c r="F1459" t="s">
        <v>47</v>
      </c>
      <c r="G1459">
        <v>1</v>
      </c>
      <c r="H1459">
        <v>11.6</v>
      </c>
      <c r="I1459" t="s">
        <v>206</v>
      </c>
      <c r="J1459" t="s">
        <v>216</v>
      </c>
      <c r="K1459">
        <v>0</v>
      </c>
      <c r="L1459">
        <v>1</v>
      </c>
      <c r="M1459">
        <v>1</v>
      </c>
      <c r="N1459">
        <v>0</v>
      </c>
      <c r="O1459">
        <v>0</v>
      </c>
      <c r="P1459">
        <v>0</v>
      </c>
      <c r="Q1459" t="s">
        <v>83</v>
      </c>
      <c r="R1459" t="s">
        <v>83</v>
      </c>
      <c r="S1459" t="s">
        <v>83</v>
      </c>
      <c r="T1459" t="str">
        <f>_xlfn.XLOOKUP(A1459,MI_Match_Analysis!$A$2:$A$8,MI_Match_Analysis!$F$2:$F$8,"Not Found")</f>
        <v>Not Found</v>
      </c>
    </row>
    <row r="1460" spans="1:20" hidden="1" x14ac:dyDescent="0.3">
      <c r="A1460">
        <v>7</v>
      </c>
      <c r="B1460" s="1">
        <v>46115</v>
      </c>
      <c r="C1460" t="s">
        <v>162</v>
      </c>
      <c r="D1460" t="s">
        <v>63</v>
      </c>
      <c r="E1460" t="s">
        <v>41</v>
      </c>
      <c r="F1460" t="s">
        <v>47</v>
      </c>
      <c r="G1460">
        <v>1</v>
      </c>
      <c r="H1460">
        <v>11.6</v>
      </c>
      <c r="I1460" t="s">
        <v>206</v>
      </c>
      <c r="J1460" t="s">
        <v>216</v>
      </c>
      <c r="K1460">
        <v>0</v>
      </c>
      <c r="L1460">
        <v>2</v>
      </c>
      <c r="M1460">
        <v>1</v>
      </c>
      <c r="N1460">
        <v>0</v>
      </c>
      <c r="O1460">
        <v>0</v>
      </c>
      <c r="P1460">
        <v>0</v>
      </c>
      <c r="Q1460" t="s">
        <v>83</v>
      </c>
      <c r="R1460" t="s">
        <v>83</v>
      </c>
      <c r="S1460" t="s">
        <v>83</v>
      </c>
      <c r="T1460" t="str">
        <f>_xlfn.XLOOKUP(A1460,MI_Match_Analysis!$A$2:$A$8,MI_Match_Analysis!$F$2:$F$8,"Not Found")</f>
        <v>Not Found</v>
      </c>
    </row>
    <row r="1461" spans="1:20" hidden="1" x14ac:dyDescent="0.3">
      <c r="A1461">
        <v>7</v>
      </c>
      <c r="B1461" s="1">
        <v>46115</v>
      </c>
      <c r="C1461" t="s">
        <v>162</v>
      </c>
      <c r="D1461" t="s">
        <v>63</v>
      </c>
      <c r="E1461" t="s">
        <v>41</v>
      </c>
      <c r="F1461" t="s">
        <v>47</v>
      </c>
      <c r="G1461">
        <v>1</v>
      </c>
      <c r="H1461">
        <v>11.6</v>
      </c>
      <c r="I1461" t="s">
        <v>206</v>
      </c>
      <c r="J1461" t="s">
        <v>216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83</v>
      </c>
      <c r="R1461" t="s">
        <v>83</v>
      </c>
      <c r="S1461" t="s">
        <v>83</v>
      </c>
      <c r="T1461" t="str">
        <f>_xlfn.XLOOKUP(A1461,MI_Match_Analysis!$A$2:$A$8,MI_Match_Analysis!$F$2:$F$8,"Not Found")</f>
        <v>Not Found</v>
      </c>
    </row>
    <row r="1462" spans="1:20" hidden="1" x14ac:dyDescent="0.3">
      <c r="A1462">
        <v>7</v>
      </c>
      <c r="B1462" s="1">
        <v>46115</v>
      </c>
      <c r="C1462" t="s">
        <v>162</v>
      </c>
      <c r="D1462" t="s">
        <v>63</v>
      </c>
      <c r="E1462" t="s">
        <v>41</v>
      </c>
      <c r="F1462" t="s">
        <v>47</v>
      </c>
      <c r="G1462">
        <v>1</v>
      </c>
      <c r="H1462">
        <v>11.6</v>
      </c>
      <c r="I1462" t="s">
        <v>200</v>
      </c>
      <c r="J1462" t="s">
        <v>216</v>
      </c>
      <c r="K1462">
        <v>1</v>
      </c>
      <c r="L1462">
        <v>1</v>
      </c>
      <c r="M1462">
        <v>0</v>
      </c>
      <c r="N1462">
        <v>0</v>
      </c>
      <c r="O1462">
        <v>0</v>
      </c>
      <c r="P1462">
        <v>1</v>
      </c>
      <c r="Q1462" t="s">
        <v>83</v>
      </c>
      <c r="R1462" t="s">
        <v>83</v>
      </c>
      <c r="S1462" t="s">
        <v>83</v>
      </c>
      <c r="T1462" t="str">
        <f>_xlfn.XLOOKUP(A1462,MI_Match_Analysis!$A$2:$A$8,MI_Match_Analysis!$F$2:$F$8,"Not Found")</f>
        <v>Not Found</v>
      </c>
    </row>
    <row r="1463" spans="1:20" hidden="1" x14ac:dyDescent="0.3">
      <c r="A1463">
        <v>7</v>
      </c>
      <c r="B1463" s="1">
        <v>46115</v>
      </c>
      <c r="C1463" t="s">
        <v>162</v>
      </c>
      <c r="D1463" t="s">
        <v>63</v>
      </c>
      <c r="E1463" t="s">
        <v>41</v>
      </c>
      <c r="F1463" t="s">
        <v>47</v>
      </c>
      <c r="G1463">
        <v>1</v>
      </c>
      <c r="H1463">
        <v>12.1</v>
      </c>
      <c r="I1463" t="s">
        <v>206</v>
      </c>
      <c r="J1463" t="s">
        <v>66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83</v>
      </c>
      <c r="R1463" t="s">
        <v>83</v>
      </c>
      <c r="S1463" t="s">
        <v>83</v>
      </c>
      <c r="T1463" t="str">
        <f>_xlfn.XLOOKUP(A1463,MI_Match_Analysis!$A$2:$A$8,MI_Match_Analysis!$F$2:$F$8,"Not Found")</f>
        <v>Not Found</v>
      </c>
    </row>
    <row r="1464" spans="1:20" hidden="1" x14ac:dyDescent="0.3">
      <c r="A1464">
        <v>7</v>
      </c>
      <c r="B1464" s="1">
        <v>46115</v>
      </c>
      <c r="C1464" t="s">
        <v>162</v>
      </c>
      <c r="D1464" t="s">
        <v>63</v>
      </c>
      <c r="E1464" t="s">
        <v>41</v>
      </c>
      <c r="F1464" t="s">
        <v>47</v>
      </c>
      <c r="G1464">
        <v>1</v>
      </c>
      <c r="H1464">
        <v>12.2</v>
      </c>
      <c r="I1464" t="s">
        <v>200</v>
      </c>
      <c r="J1464" t="s">
        <v>66</v>
      </c>
      <c r="K1464">
        <v>4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83</v>
      </c>
      <c r="R1464" t="s">
        <v>83</v>
      </c>
      <c r="S1464" t="s">
        <v>83</v>
      </c>
      <c r="T1464" t="str">
        <f>_xlfn.XLOOKUP(A1464,MI_Match_Analysis!$A$2:$A$8,MI_Match_Analysis!$F$2:$F$8,"Not Found")</f>
        <v>Not Found</v>
      </c>
    </row>
    <row r="1465" spans="1:20" hidden="1" x14ac:dyDescent="0.3">
      <c r="A1465">
        <v>7</v>
      </c>
      <c r="B1465" s="1">
        <v>46115</v>
      </c>
      <c r="C1465" t="s">
        <v>162</v>
      </c>
      <c r="D1465" t="s">
        <v>63</v>
      </c>
      <c r="E1465" t="s">
        <v>41</v>
      </c>
      <c r="F1465" t="s">
        <v>47</v>
      </c>
      <c r="G1465">
        <v>1</v>
      </c>
      <c r="H1465">
        <v>12.3</v>
      </c>
      <c r="I1465" t="s">
        <v>200</v>
      </c>
      <c r="J1465" t="s">
        <v>66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165</v>
      </c>
      <c r="R1465" t="s">
        <v>200</v>
      </c>
      <c r="S1465" t="s">
        <v>216</v>
      </c>
      <c r="T1465" t="str">
        <f>_xlfn.XLOOKUP(A1465,MI_Match_Analysis!$A$2:$A$8,MI_Match_Analysis!$F$2:$F$8,"Not Found")</f>
        <v>Not Found</v>
      </c>
    </row>
    <row r="1466" spans="1:20" hidden="1" x14ac:dyDescent="0.3">
      <c r="A1466">
        <v>7</v>
      </c>
      <c r="B1466" s="1">
        <v>46115</v>
      </c>
      <c r="C1466" t="s">
        <v>162</v>
      </c>
      <c r="D1466" t="s">
        <v>63</v>
      </c>
      <c r="E1466" t="s">
        <v>41</v>
      </c>
      <c r="F1466" t="s">
        <v>47</v>
      </c>
      <c r="G1466">
        <v>1</v>
      </c>
      <c r="H1466">
        <v>12.4</v>
      </c>
      <c r="I1466" t="s">
        <v>204</v>
      </c>
      <c r="J1466" t="s">
        <v>66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83</v>
      </c>
      <c r="R1466" t="s">
        <v>83</v>
      </c>
      <c r="S1466" t="s">
        <v>83</v>
      </c>
      <c r="T1466" t="str">
        <f>_xlfn.XLOOKUP(A1466,MI_Match_Analysis!$A$2:$A$8,MI_Match_Analysis!$F$2:$F$8,"Not Found")</f>
        <v>Not Found</v>
      </c>
    </row>
    <row r="1467" spans="1:20" hidden="1" x14ac:dyDescent="0.3">
      <c r="A1467">
        <v>7</v>
      </c>
      <c r="B1467" s="1">
        <v>46115</v>
      </c>
      <c r="C1467" t="s">
        <v>162</v>
      </c>
      <c r="D1467" t="s">
        <v>63</v>
      </c>
      <c r="E1467" t="s">
        <v>41</v>
      </c>
      <c r="F1467" t="s">
        <v>47</v>
      </c>
      <c r="G1467">
        <v>1</v>
      </c>
      <c r="H1467">
        <v>12.5</v>
      </c>
      <c r="I1467" t="s">
        <v>204</v>
      </c>
      <c r="J1467" t="s">
        <v>66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83</v>
      </c>
      <c r="R1467" t="s">
        <v>83</v>
      </c>
      <c r="S1467" t="s">
        <v>83</v>
      </c>
      <c r="T1467" t="str">
        <f>_xlfn.XLOOKUP(A1467,MI_Match_Analysis!$A$2:$A$8,MI_Match_Analysis!$F$2:$F$8,"Not Found")</f>
        <v>Not Found</v>
      </c>
    </row>
    <row r="1468" spans="1:20" hidden="1" x14ac:dyDescent="0.3">
      <c r="A1468">
        <v>7</v>
      </c>
      <c r="B1468" s="1">
        <v>46115</v>
      </c>
      <c r="C1468" t="s">
        <v>162</v>
      </c>
      <c r="D1468" t="s">
        <v>63</v>
      </c>
      <c r="E1468" t="s">
        <v>41</v>
      </c>
      <c r="F1468" t="s">
        <v>47</v>
      </c>
      <c r="G1468">
        <v>1</v>
      </c>
      <c r="H1468">
        <v>12.6</v>
      </c>
      <c r="I1468" t="s">
        <v>206</v>
      </c>
      <c r="J1468" t="s">
        <v>66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83</v>
      </c>
      <c r="R1468" t="s">
        <v>83</v>
      </c>
      <c r="S1468" t="s">
        <v>83</v>
      </c>
      <c r="T1468" t="str">
        <f>_xlfn.XLOOKUP(A1468,MI_Match_Analysis!$A$2:$A$8,MI_Match_Analysis!$F$2:$F$8,"Not Found")</f>
        <v>Not Found</v>
      </c>
    </row>
    <row r="1469" spans="1:20" hidden="1" x14ac:dyDescent="0.3">
      <c r="A1469">
        <v>7</v>
      </c>
      <c r="B1469" s="1">
        <v>46115</v>
      </c>
      <c r="C1469" t="s">
        <v>162</v>
      </c>
      <c r="D1469" t="s">
        <v>63</v>
      </c>
      <c r="E1469" t="s">
        <v>41</v>
      </c>
      <c r="F1469" t="s">
        <v>47</v>
      </c>
      <c r="G1469">
        <v>1</v>
      </c>
      <c r="H1469">
        <v>13.1</v>
      </c>
      <c r="I1469" t="s">
        <v>206</v>
      </c>
      <c r="J1469" t="s">
        <v>215</v>
      </c>
      <c r="K1469">
        <v>2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83</v>
      </c>
      <c r="R1469" t="s">
        <v>83</v>
      </c>
      <c r="S1469" t="s">
        <v>83</v>
      </c>
      <c r="T1469" t="str">
        <f>_xlfn.XLOOKUP(A1469,MI_Match_Analysis!$A$2:$A$8,MI_Match_Analysis!$F$2:$F$8,"Not Found")</f>
        <v>Not Found</v>
      </c>
    </row>
    <row r="1470" spans="1:20" hidden="1" x14ac:dyDescent="0.3">
      <c r="A1470">
        <v>7</v>
      </c>
      <c r="B1470" s="1">
        <v>46115</v>
      </c>
      <c r="C1470" t="s">
        <v>162</v>
      </c>
      <c r="D1470" t="s">
        <v>63</v>
      </c>
      <c r="E1470" t="s">
        <v>41</v>
      </c>
      <c r="F1470" t="s">
        <v>47</v>
      </c>
      <c r="G1470">
        <v>1</v>
      </c>
      <c r="H1470">
        <v>13.2</v>
      </c>
      <c r="I1470" t="s">
        <v>206</v>
      </c>
      <c r="J1470" t="s">
        <v>215</v>
      </c>
      <c r="K1470">
        <v>2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83</v>
      </c>
      <c r="R1470" t="s">
        <v>83</v>
      </c>
      <c r="S1470" t="s">
        <v>83</v>
      </c>
      <c r="T1470" t="str">
        <f>_xlfn.XLOOKUP(A1470,MI_Match_Analysis!$A$2:$A$8,MI_Match_Analysis!$F$2:$F$8,"Not Found")</f>
        <v>Not Found</v>
      </c>
    </row>
    <row r="1471" spans="1:20" hidden="1" x14ac:dyDescent="0.3">
      <c r="A1471">
        <v>7</v>
      </c>
      <c r="B1471" s="1">
        <v>46115</v>
      </c>
      <c r="C1471" t="s">
        <v>162</v>
      </c>
      <c r="D1471" t="s">
        <v>63</v>
      </c>
      <c r="E1471" t="s">
        <v>41</v>
      </c>
      <c r="F1471" t="s">
        <v>47</v>
      </c>
      <c r="G1471">
        <v>1</v>
      </c>
      <c r="H1471">
        <v>13.3</v>
      </c>
      <c r="I1471" t="s">
        <v>206</v>
      </c>
      <c r="J1471" t="s">
        <v>215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83</v>
      </c>
      <c r="R1471" t="s">
        <v>83</v>
      </c>
      <c r="S1471" t="s">
        <v>83</v>
      </c>
      <c r="T1471" t="str">
        <f>_xlfn.XLOOKUP(A1471,MI_Match_Analysis!$A$2:$A$8,MI_Match_Analysis!$F$2:$F$8,"Not Found")</f>
        <v>Not Found</v>
      </c>
    </row>
    <row r="1472" spans="1:20" hidden="1" x14ac:dyDescent="0.3">
      <c r="A1472">
        <v>7</v>
      </c>
      <c r="B1472" s="1">
        <v>46115</v>
      </c>
      <c r="C1472" t="s">
        <v>162</v>
      </c>
      <c r="D1472" t="s">
        <v>63</v>
      </c>
      <c r="E1472" t="s">
        <v>41</v>
      </c>
      <c r="F1472" t="s">
        <v>47</v>
      </c>
      <c r="G1472">
        <v>1</v>
      </c>
      <c r="H1472">
        <v>13.4</v>
      </c>
      <c r="I1472" t="s">
        <v>204</v>
      </c>
      <c r="J1472" t="s">
        <v>215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205</v>
      </c>
      <c r="R1472" t="s">
        <v>204</v>
      </c>
      <c r="S1472" t="s">
        <v>83</v>
      </c>
      <c r="T1472" t="str">
        <f>_xlfn.XLOOKUP(A1472,MI_Match_Analysis!$A$2:$A$8,MI_Match_Analysis!$F$2:$F$8,"Not Found")</f>
        <v>Not Found</v>
      </c>
    </row>
    <row r="1473" spans="1:20" hidden="1" x14ac:dyDescent="0.3">
      <c r="A1473">
        <v>7</v>
      </c>
      <c r="B1473" s="1">
        <v>46115</v>
      </c>
      <c r="C1473" t="s">
        <v>162</v>
      </c>
      <c r="D1473" t="s">
        <v>63</v>
      </c>
      <c r="E1473" t="s">
        <v>41</v>
      </c>
      <c r="F1473" t="s">
        <v>47</v>
      </c>
      <c r="G1473">
        <v>1</v>
      </c>
      <c r="H1473">
        <v>13.5</v>
      </c>
      <c r="I1473" t="s">
        <v>201</v>
      </c>
      <c r="J1473" t="s">
        <v>215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83</v>
      </c>
      <c r="R1473" t="s">
        <v>83</v>
      </c>
      <c r="S1473" t="s">
        <v>83</v>
      </c>
      <c r="T1473" t="str">
        <f>_xlfn.XLOOKUP(A1473,MI_Match_Analysis!$A$2:$A$8,MI_Match_Analysis!$F$2:$F$8,"Not Found")</f>
        <v>Not Found</v>
      </c>
    </row>
    <row r="1474" spans="1:20" hidden="1" x14ac:dyDescent="0.3">
      <c r="A1474">
        <v>7</v>
      </c>
      <c r="B1474" s="1">
        <v>46115</v>
      </c>
      <c r="C1474" t="s">
        <v>162</v>
      </c>
      <c r="D1474" t="s">
        <v>63</v>
      </c>
      <c r="E1474" t="s">
        <v>41</v>
      </c>
      <c r="F1474" t="s">
        <v>47</v>
      </c>
      <c r="G1474">
        <v>1</v>
      </c>
      <c r="H1474">
        <v>13.6</v>
      </c>
      <c r="I1474" t="s">
        <v>201</v>
      </c>
      <c r="J1474" t="s">
        <v>215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83</v>
      </c>
      <c r="R1474" t="s">
        <v>83</v>
      </c>
      <c r="S1474" t="s">
        <v>83</v>
      </c>
      <c r="T1474" t="str">
        <f>_xlfn.XLOOKUP(A1474,MI_Match_Analysis!$A$2:$A$8,MI_Match_Analysis!$F$2:$F$8,"Not Found")</f>
        <v>Not Found</v>
      </c>
    </row>
    <row r="1475" spans="1:20" hidden="1" x14ac:dyDescent="0.3">
      <c r="A1475">
        <v>7</v>
      </c>
      <c r="B1475" s="1">
        <v>46115</v>
      </c>
      <c r="C1475" t="s">
        <v>162</v>
      </c>
      <c r="D1475" t="s">
        <v>63</v>
      </c>
      <c r="E1475" t="s">
        <v>41</v>
      </c>
      <c r="F1475" t="s">
        <v>47</v>
      </c>
      <c r="G1475">
        <v>1</v>
      </c>
      <c r="H1475">
        <v>14.1</v>
      </c>
      <c r="I1475" t="s">
        <v>206</v>
      </c>
      <c r="J1475" t="s">
        <v>114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83</v>
      </c>
      <c r="R1475" t="s">
        <v>83</v>
      </c>
      <c r="S1475" t="s">
        <v>83</v>
      </c>
      <c r="T1475" t="str">
        <f>_xlfn.XLOOKUP(A1475,MI_Match_Analysis!$A$2:$A$8,MI_Match_Analysis!$F$2:$F$8,"Not Found")</f>
        <v>Not Found</v>
      </c>
    </row>
    <row r="1476" spans="1:20" hidden="1" x14ac:dyDescent="0.3">
      <c r="A1476">
        <v>7</v>
      </c>
      <c r="B1476" s="1">
        <v>46115</v>
      </c>
      <c r="C1476" t="s">
        <v>162</v>
      </c>
      <c r="D1476" t="s">
        <v>63</v>
      </c>
      <c r="E1476" t="s">
        <v>41</v>
      </c>
      <c r="F1476" t="s">
        <v>47</v>
      </c>
      <c r="G1476">
        <v>1</v>
      </c>
      <c r="H1476">
        <v>14.2</v>
      </c>
      <c r="I1476" t="s">
        <v>201</v>
      </c>
      <c r="J1476" t="s">
        <v>114</v>
      </c>
      <c r="K1476">
        <v>4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83</v>
      </c>
      <c r="R1476" t="s">
        <v>83</v>
      </c>
      <c r="S1476" t="s">
        <v>83</v>
      </c>
      <c r="T1476" t="str">
        <f>_xlfn.XLOOKUP(A1476,MI_Match_Analysis!$A$2:$A$8,MI_Match_Analysis!$F$2:$F$8,"Not Found")</f>
        <v>Not Found</v>
      </c>
    </row>
    <row r="1477" spans="1:20" hidden="1" x14ac:dyDescent="0.3">
      <c r="A1477">
        <v>7</v>
      </c>
      <c r="B1477" s="1">
        <v>46115</v>
      </c>
      <c r="C1477" t="s">
        <v>162</v>
      </c>
      <c r="D1477" t="s">
        <v>63</v>
      </c>
      <c r="E1477" t="s">
        <v>41</v>
      </c>
      <c r="F1477" t="s">
        <v>47</v>
      </c>
      <c r="G1477">
        <v>1</v>
      </c>
      <c r="H1477">
        <v>14.3</v>
      </c>
      <c r="I1477" t="s">
        <v>201</v>
      </c>
      <c r="J1477" t="s">
        <v>114</v>
      </c>
      <c r="K1477">
        <v>4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83</v>
      </c>
      <c r="R1477" t="s">
        <v>83</v>
      </c>
      <c r="S1477" t="s">
        <v>83</v>
      </c>
      <c r="T1477" t="str">
        <f>_xlfn.XLOOKUP(A1477,MI_Match_Analysis!$A$2:$A$8,MI_Match_Analysis!$F$2:$F$8,"Not Found")</f>
        <v>Not Found</v>
      </c>
    </row>
    <row r="1478" spans="1:20" hidden="1" x14ac:dyDescent="0.3">
      <c r="A1478">
        <v>7</v>
      </c>
      <c r="B1478" s="1">
        <v>46115</v>
      </c>
      <c r="C1478" t="s">
        <v>162</v>
      </c>
      <c r="D1478" t="s">
        <v>63</v>
      </c>
      <c r="E1478" t="s">
        <v>41</v>
      </c>
      <c r="F1478" t="s">
        <v>47</v>
      </c>
      <c r="G1478">
        <v>1</v>
      </c>
      <c r="H1478">
        <v>14.4</v>
      </c>
      <c r="I1478" t="s">
        <v>201</v>
      </c>
      <c r="J1478" t="s">
        <v>114</v>
      </c>
      <c r="K1478">
        <v>4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83</v>
      </c>
      <c r="R1478" t="s">
        <v>83</v>
      </c>
      <c r="S1478" t="s">
        <v>83</v>
      </c>
      <c r="T1478" t="str">
        <f>_xlfn.XLOOKUP(A1478,MI_Match_Analysis!$A$2:$A$8,MI_Match_Analysis!$F$2:$F$8,"Not Found")</f>
        <v>Not Found</v>
      </c>
    </row>
    <row r="1479" spans="1:20" hidden="1" x14ac:dyDescent="0.3">
      <c r="A1479">
        <v>7</v>
      </c>
      <c r="B1479" s="1">
        <v>46115</v>
      </c>
      <c r="C1479" t="s">
        <v>162</v>
      </c>
      <c r="D1479" t="s">
        <v>63</v>
      </c>
      <c r="E1479" t="s">
        <v>41</v>
      </c>
      <c r="F1479" t="s">
        <v>47</v>
      </c>
      <c r="G1479">
        <v>1</v>
      </c>
      <c r="H1479">
        <v>14.5</v>
      </c>
      <c r="I1479" t="s">
        <v>201</v>
      </c>
      <c r="J1479" t="s">
        <v>114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83</v>
      </c>
      <c r="R1479" t="s">
        <v>83</v>
      </c>
      <c r="S1479" t="s">
        <v>83</v>
      </c>
      <c r="T1479" t="str">
        <f>_xlfn.XLOOKUP(A1479,MI_Match_Analysis!$A$2:$A$8,MI_Match_Analysis!$F$2:$F$8,"Not Found")</f>
        <v>Not Found</v>
      </c>
    </row>
    <row r="1480" spans="1:20" hidden="1" x14ac:dyDescent="0.3">
      <c r="A1480">
        <v>7</v>
      </c>
      <c r="B1480" s="1">
        <v>46115</v>
      </c>
      <c r="C1480" t="s">
        <v>162</v>
      </c>
      <c r="D1480" t="s">
        <v>63</v>
      </c>
      <c r="E1480" t="s">
        <v>41</v>
      </c>
      <c r="F1480" t="s">
        <v>47</v>
      </c>
      <c r="G1480">
        <v>1</v>
      </c>
      <c r="H1480">
        <v>14.6</v>
      </c>
      <c r="I1480" t="s">
        <v>206</v>
      </c>
      <c r="J1480" t="s">
        <v>114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83</v>
      </c>
      <c r="R1480" t="s">
        <v>83</v>
      </c>
      <c r="S1480" t="s">
        <v>83</v>
      </c>
      <c r="T1480" t="str">
        <f>_xlfn.XLOOKUP(A1480,MI_Match_Analysis!$A$2:$A$8,MI_Match_Analysis!$F$2:$F$8,"Not Found")</f>
        <v>Not Found</v>
      </c>
    </row>
    <row r="1481" spans="1:20" hidden="1" x14ac:dyDescent="0.3">
      <c r="A1481">
        <v>7</v>
      </c>
      <c r="B1481" s="1">
        <v>46115</v>
      </c>
      <c r="C1481" t="s">
        <v>162</v>
      </c>
      <c r="D1481" t="s">
        <v>63</v>
      </c>
      <c r="E1481" t="s">
        <v>41</v>
      </c>
      <c r="F1481" t="s">
        <v>47</v>
      </c>
      <c r="G1481">
        <v>1</v>
      </c>
      <c r="H1481">
        <v>15.1</v>
      </c>
      <c r="I1481" t="s">
        <v>206</v>
      </c>
      <c r="J1481" t="s">
        <v>214</v>
      </c>
      <c r="K1481">
        <v>2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83</v>
      </c>
      <c r="R1481" t="s">
        <v>83</v>
      </c>
      <c r="S1481" t="s">
        <v>83</v>
      </c>
      <c r="T1481" t="str">
        <f>_xlfn.XLOOKUP(A1481,MI_Match_Analysis!$A$2:$A$8,MI_Match_Analysis!$F$2:$F$8,"Not Found")</f>
        <v>Not Found</v>
      </c>
    </row>
    <row r="1482" spans="1:20" hidden="1" x14ac:dyDescent="0.3">
      <c r="A1482">
        <v>7</v>
      </c>
      <c r="B1482" s="1">
        <v>46115</v>
      </c>
      <c r="C1482" t="s">
        <v>162</v>
      </c>
      <c r="D1482" t="s">
        <v>63</v>
      </c>
      <c r="E1482" t="s">
        <v>41</v>
      </c>
      <c r="F1482" t="s">
        <v>47</v>
      </c>
      <c r="G1482">
        <v>1</v>
      </c>
      <c r="H1482">
        <v>15.2</v>
      </c>
      <c r="I1482" t="s">
        <v>206</v>
      </c>
      <c r="J1482" t="s">
        <v>214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83</v>
      </c>
      <c r="R1482" t="s">
        <v>83</v>
      </c>
      <c r="S1482" t="s">
        <v>83</v>
      </c>
      <c r="T1482" t="str">
        <f>_xlfn.XLOOKUP(A1482,MI_Match_Analysis!$A$2:$A$8,MI_Match_Analysis!$F$2:$F$8,"Not Found")</f>
        <v>Not Found</v>
      </c>
    </row>
    <row r="1483" spans="1:20" hidden="1" x14ac:dyDescent="0.3">
      <c r="A1483">
        <v>7</v>
      </c>
      <c r="B1483" s="1">
        <v>46115</v>
      </c>
      <c r="C1483" t="s">
        <v>162</v>
      </c>
      <c r="D1483" t="s">
        <v>63</v>
      </c>
      <c r="E1483" t="s">
        <v>41</v>
      </c>
      <c r="F1483" t="s">
        <v>47</v>
      </c>
      <c r="G1483">
        <v>1</v>
      </c>
      <c r="H1483">
        <v>15.3</v>
      </c>
      <c r="I1483" t="s">
        <v>206</v>
      </c>
      <c r="J1483" t="s">
        <v>214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83</v>
      </c>
      <c r="R1483" t="s">
        <v>83</v>
      </c>
      <c r="S1483" t="s">
        <v>83</v>
      </c>
      <c r="T1483" t="str">
        <f>_xlfn.XLOOKUP(A1483,MI_Match_Analysis!$A$2:$A$8,MI_Match_Analysis!$F$2:$F$8,"Not Found")</f>
        <v>Not Found</v>
      </c>
    </row>
    <row r="1484" spans="1:20" hidden="1" x14ac:dyDescent="0.3">
      <c r="A1484">
        <v>7</v>
      </c>
      <c r="B1484" s="1">
        <v>46115</v>
      </c>
      <c r="C1484" t="s">
        <v>162</v>
      </c>
      <c r="D1484" t="s">
        <v>63</v>
      </c>
      <c r="E1484" t="s">
        <v>41</v>
      </c>
      <c r="F1484" t="s">
        <v>47</v>
      </c>
      <c r="G1484">
        <v>1</v>
      </c>
      <c r="H1484">
        <v>15.4</v>
      </c>
      <c r="I1484" t="s">
        <v>206</v>
      </c>
      <c r="J1484" t="s">
        <v>214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83</v>
      </c>
      <c r="R1484" t="s">
        <v>83</v>
      </c>
      <c r="S1484" t="s">
        <v>83</v>
      </c>
      <c r="T1484" t="str">
        <f>_xlfn.XLOOKUP(A1484,MI_Match_Analysis!$A$2:$A$8,MI_Match_Analysis!$F$2:$F$8,"Not Found")</f>
        <v>Not Found</v>
      </c>
    </row>
    <row r="1485" spans="1:20" hidden="1" x14ac:dyDescent="0.3">
      <c r="A1485">
        <v>7</v>
      </c>
      <c r="B1485" s="1">
        <v>46115</v>
      </c>
      <c r="C1485" t="s">
        <v>162</v>
      </c>
      <c r="D1485" t="s">
        <v>63</v>
      </c>
      <c r="E1485" t="s">
        <v>41</v>
      </c>
      <c r="F1485" t="s">
        <v>47</v>
      </c>
      <c r="G1485">
        <v>1</v>
      </c>
      <c r="H1485">
        <v>15.5</v>
      </c>
      <c r="I1485" t="s">
        <v>201</v>
      </c>
      <c r="J1485" t="s">
        <v>214</v>
      </c>
      <c r="K1485">
        <v>0</v>
      </c>
      <c r="L1485">
        <v>1</v>
      </c>
      <c r="M1485">
        <v>1</v>
      </c>
      <c r="N1485">
        <v>0</v>
      </c>
      <c r="O1485">
        <v>0</v>
      </c>
      <c r="P1485">
        <v>0</v>
      </c>
      <c r="Q1485" t="s">
        <v>83</v>
      </c>
      <c r="R1485" t="s">
        <v>83</v>
      </c>
      <c r="S1485" t="s">
        <v>83</v>
      </c>
      <c r="T1485" t="str">
        <f>_xlfn.XLOOKUP(A1485,MI_Match_Analysis!$A$2:$A$8,MI_Match_Analysis!$F$2:$F$8,"Not Found")</f>
        <v>Not Found</v>
      </c>
    </row>
    <row r="1486" spans="1:20" hidden="1" x14ac:dyDescent="0.3">
      <c r="A1486">
        <v>7</v>
      </c>
      <c r="B1486" s="1">
        <v>46115</v>
      </c>
      <c r="C1486" t="s">
        <v>162</v>
      </c>
      <c r="D1486" t="s">
        <v>63</v>
      </c>
      <c r="E1486" t="s">
        <v>41</v>
      </c>
      <c r="F1486" t="s">
        <v>47</v>
      </c>
      <c r="G1486">
        <v>1</v>
      </c>
      <c r="H1486">
        <v>15.5</v>
      </c>
      <c r="I1486" t="s">
        <v>201</v>
      </c>
      <c r="J1486" t="s">
        <v>214</v>
      </c>
      <c r="K1486">
        <v>6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83</v>
      </c>
      <c r="R1486" t="s">
        <v>83</v>
      </c>
      <c r="S1486" t="s">
        <v>83</v>
      </c>
      <c r="T1486" t="str">
        <f>_xlfn.XLOOKUP(A1486,MI_Match_Analysis!$A$2:$A$8,MI_Match_Analysis!$F$2:$F$8,"Not Found")</f>
        <v>Not Found</v>
      </c>
    </row>
    <row r="1487" spans="1:20" hidden="1" x14ac:dyDescent="0.3">
      <c r="A1487">
        <v>7</v>
      </c>
      <c r="B1487" s="1">
        <v>46115</v>
      </c>
      <c r="C1487" t="s">
        <v>162</v>
      </c>
      <c r="D1487" t="s">
        <v>63</v>
      </c>
      <c r="E1487" t="s">
        <v>41</v>
      </c>
      <c r="F1487" t="s">
        <v>47</v>
      </c>
      <c r="G1487">
        <v>1</v>
      </c>
      <c r="H1487">
        <v>15.6</v>
      </c>
      <c r="I1487" t="s">
        <v>201</v>
      </c>
      <c r="J1487" t="s">
        <v>214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83</v>
      </c>
      <c r="R1487" t="s">
        <v>83</v>
      </c>
      <c r="S1487" t="s">
        <v>83</v>
      </c>
      <c r="T1487" t="str">
        <f>_xlfn.XLOOKUP(A1487,MI_Match_Analysis!$A$2:$A$8,MI_Match_Analysis!$F$2:$F$8,"Not Found")</f>
        <v>Not Found</v>
      </c>
    </row>
    <row r="1488" spans="1:20" hidden="1" x14ac:dyDescent="0.3">
      <c r="A1488">
        <v>7</v>
      </c>
      <c r="B1488" s="1">
        <v>46115</v>
      </c>
      <c r="C1488" t="s">
        <v>162</v>
      </c>
      <c r="D1488" t="s">
        <v>63</v>
      </c>
      <c r="E1488" t="s">
        <v>41</v>
      </c>
      <c r="F1488" t="s">
        <v>47</v>
      </c>
      <c r="G1488">
        <v>1</v>
      </c>
      <c r="H1488">
        <v>16.100000000000001</v>
      </c>
      <c r="I1488" t="s">
        <v>201</v>
      </c>
      <c r="J1488" t="s">
        <v>66</v>
      </c>
      <c r="K1488">
        <v>4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83</v>
      </c>
      <c r="R1488" t="s">
        <v>83</v>
      </c>
      <c r="S1488" t="s">
        <v>83</v>
      </c>
      <c r="T1488" t="str">
        <f>_xlfn.XLOOKUP(A1488,MI_Match_Analysis!$A$2:$A$8,MI_Match_Analysis!$F$2:$F$8,"Not Found")</f>
        <v>Not Found</v>
      </c>
    </row>
    <row r="1489" spans="1:20" hidden="1" x14ac:dyDescent="0.3">
      <c r="A1489">
        <v>7</v>
      </c>
      <c r="B1489" s="1">
        <v>46115</v>
      </c>
      <c r="C1489" t="s">
        <v>162</v>
      </c>
      <c r="D1489" t="s">
        <v>63</v>
      </c>
      <c r="E1489" t="s">
        <v>41</v>
      </c>
      <c r="F1489" t="s">
        <v>47</v>
      </c>
      <c r="G1489">
        <v>1</v>
      </c>
      <c r="H1489">
        <v>16.2</v>
      </c>
      <c r="I1489" t="s">
        <v>201</v>
      </c>
      <c r="J1489" t="s">
        <v>66</v>
      </c>
      <c r="K1489">
        <v>4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83</v>
      </c>
      <c r="R1489" t="s">
        <v>83</v>
      </c>
      <c r="S1489" t="s">
        <v>83</v>
      </c>
      <c r="T1489" t="str">
        <f>_xlfn.XLOOKUP(A1489,MI_Match_Analysis!$A$2:$A$8,MI_Match_Analysis!$F$2:$F$8,"Not Found")</f>
        <v>Not Found</v>
      </c>
    </row>
    <row r="1490" spans="1:20" hidden="1" x14ac:dyDescent="0.3">
      <c r="A1490">
        <v>7</v>
      </c>
      <c r="B1490" s="1">
        <v>46115</v>
      </c>
      <c r="C1490" t="s">
        <v>162</v>
      </c>
      <c r="D1490" t="s">
        <v>63</v>
      </c>
      <c r="E1490" t="s">
        <v>41</v>
      </c>
      <c r="F1490" t="s">
        <v>47</v>
      </c>
      <c r="G1490">
        <v>1</v>
      </c>
      <c r="H1490">
        <v>16.3</v>
      </c>
      <c r="I1490" t="s">
        <v>201</v>
      </c>
      <c r="J1490" t="s">
        <v>66</v>
      </c>
      <c r="K1490">
        <v>4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83</v>
      </c>
      <c r="R1490" t="s">
        <v>83</v>
      </c>
      <c r="S1490" t="s">
        <v>83</v>
      </c>
      <c r="T1490" t="str">
        <f>_xlfn.XLOOKUP(A1490,MI_Match_Analysis!$A$2:$A$8,MI_Match_Analysis!$F$2:$F$8,"Not Found")</f>
        <v>Not Found</v>
      </c>
    </row>
    <row r="1491" spans="1:20" hidden="1" x14ac:dyDescent="0.3">
      <c r="A1491">
        <v>7</v>
      </c>
      <c r="B1491" s="1">
        <v>46115</v>
      </c>
      <c r="C1491" t="s">
        <v>162</v>
      </c>
      <c r="D1491" t="s">
        <v>63</v>
      </c>
      <c r="E1491" t="s">
        <v>41</v>
      </c>
      <c r="F1491" t="s">
        <v>47</v>
      </c>
      <c r="G1491">
        <v>1</v>
      </c>
      <c r="H1491">
        <v>16.399999999999999</v>
      </c>
      <c r="I1491" t="s">
        <v>201</v>
      </c>
      <c r="J1491" t="s">
        <v>66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165</v>
      </c>
      <c r="R1491" t="s">
        <v>201</v>
      </c>
      <c r="S1491" t="s">
        <v>224</v>
      </c>
      <c r="T1491" t="str">
        <f>_xlfn.XLOOKUP(A1491,MI_Match_Analysis!$A$2:$A$8,MI_Match_Analysis!$F$2:$F$8,"Not Found")</f>
        <v>Not Found</v>
      </c>
    </row>
    <row r="1492" spans="1:20" hidden="1" x14ac:dyDescent="0.3">
      <c r="A1492">
        <v>7</v>
      </c>
      <c r="B1492" s="1">
        <v>46115</v>
      </c>
      <c r="C1492" t="s">
        <v>162</v>
      </c>
      <c r="D1492" t="s">
        <v>63</v>
      </c>
      <c r="E1492" t="s">
        <v>41</v>
      </c>
      <c r="F1492" t="s">
        <v>47</v>
      </c>
      <c r="G1492">
        <v>1</v>
      </c>
      <c r="H1492">
        <v>16.5</v>
      </c>
      <c r="I1492" t="s">
        <v>242</v>
      </c>
      <c r="J1492" t="s">
        <v>66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83</v>
      </c>
      <c r="R1492" t="s">
        <v>83</v>
      </c>
      <c r="S1492" t="s">
        <v>83</v>
      </c>
      <c r="T1492" t="str">
        <f>_xlfn.XLOOKUP(A1492,MI_Match_Analysis!$A$2:$A$8,MI_Match_Analysis!$F$2:$F$8,"Not Found")</f>
        <v>Not Found</v>
      </c>
    </row>
    <row r="1493" spans="1:20" hidden="1" x14ac:dyDescent="0.3">
      <c r="A1493">
        <v>7</v>
      </c>
      <c r="B1493" s="1">
        <v>46115</v>
      </c>
      <c r="C1493" t="s">
        <v>162</v>
      </c>
      <c r="D1493" t="s">
        <v>63</v>
      </c>
      <c r="E1493" t="s">
        <v>41</v>
      </c>
      <c r="F1493" t="s">
        <v>47</v>
      </c>
      <c r="G1493">
        <v>1</v>
      </c>
      <c r="H1493">
        <v>16.600000000000001</v>
      </c>
      <c r="I1493" t="s">
        <v>242</v>
      </c>
      <c r="J1493" t="s">
        <v>66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83</v>
      </c>
      <c r="R1493" t="s">
        <v>83</v>
      </c>
      <c r="S1493" t="s">
        <v>83</v>
      </c>
      <c r="T1493" t="str">
        <f>_xlfn.XLOOKUP(A1493,MI_Match_Analysis!$A$2:$A$8,MI_Match_Analysis!$F$2:$F$8,"Not Found")</f>
        <v>Not Found</v>
      </c>
    </row>
    <row r="1494" spans="1:20" hidden="1" x14ac:dyDescent="0.3">
      <c r="A1494">
        <v>7</v>
      </c>
      <c r="B1494" s="1">
        <v>46115</v>
      </c>
      <c r="C1494" t="s">
        <v>162</v>
      </c>
      <c r="D1494" t="s">
        <v>63</v>
      </c>
      <c r="E1494" t="s">
        <v>41</v>
      </c>
      <c r="F1494" t="s">
        <v>47</v>
      </c>
      <c r="G1494">
        <v>1</v>
      </c>
      <c r="H1494">
        <v>17.100000000000001</v>
      </c>
      <c r="I1494" t="s">
        <v>206</v>
      </c>
      <c r="J1494" t="s">
        <v>215</v>
      </c>
      <c r="K1494">
        <v>0</v>
      </c>
      <c r="L1494">
        <v>1</v>
      </c>
      <c r="M1494">
        <v>1</v>
      </c>
      <c r="N1494">
        <v>0</v>
      </c>
      <c r="O1494">
        <v>0</v>
      </c>
      <c r="P1494">
        <v>0</v>
      </c>
      <c r="Q1494" t="s">
        <v>83</v>
      </c>
      <c r="R1494" t="s">
        <v>83</v>
      </c>
      <c r="S1494" t="s">
        <v>83</v>
      </c>
      <c r="T1494" t="str">
        <f>_xlfn.XLOOKUP(A1494,MI_Match_Analysis!$A$2:$A$8,MI_Match_Analysis!$F$2:$F$8,"Not Found")</f>
        <v>Not Found</v>
      </c>
    </row>
    <row r="1495" spans="1:20" hidden="1" x14ac:dyDescent="0.3">
      <c r="A1495">
        <v>7</v>
      </c>
      <c r="B1495" s="1">
        <v>46115</v>
      </c>
      <c r="C1495" t="s">
        <v>162</v>
      </c>
      <c r="D1495" t="s">
        <v>63</v>
      </c>
      <c r="E1495" t="s">
        <v>41</v>
      </c>
      <c r="F1495" t="s">
        <v>47</v>
      </c>
      <c r="G1495">
        <v>1</v>
      </c>
      <c r="H1495">
        <v>17.100000000000001</v>
      </c>
      <c r="I1495" t="s">
        <v>206</v>
      </c>
      <c r="J1495" t="s">
        <v>215</v>
      </c>
      <c r="K1495">
        <v>6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83</v>
      </c>
      <c r="R1495" t="s">
        <v>83</v>
      </c>
      <c r="S1495" t="s">
        <v>83</v>
      </c>
      <c r="T1495" t="str">
        <f>_xlfn.XLOOKUP(A1495,MI_Match_Analysis!$A$2:$A$8,MI_Match_Analysis!$F$2:$F$8,"Not Found")</f>
        <v>Not Found</v>
      </c>
    </row>
    <row r="1496" spans="1:20" hidden="1" x14ac:dyDescent="0.3">
      <c r="A1496">
        <v>7</v>
      </c>
      <c r="B1496" s="1">
        <v>46115</v>
      </c>
      <c r="C1496" t="s">
        <v>162</v>
      </c>
      <c r="D1496" t="s">
        <v>63</v>
      </c>
      <c r="E1496" t="s">
        <v>41</v>
      </c>
      <c r="F1496" t="s">
        <v>47</v>
      </c>
      <c r="G1496">
        <v>1</v>
      </c>
      <c r="H1496">
        <v>17.2</v>
      </c>
      <c r="I1496" t="s">
        <v>206</v>
      </c>
      <c r="J1496" t="s">
        <v>215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83</v>
      </c>
      <c r="R1496" t="s">
        <v>83</v>
      </c>
      <c r="S1496" t="s">
        <v>83</v>
      </c>
      <c r="T1496" t="str">
        <f>_xlfn.XLOOKUP(A1496,MI_Match_Analysis!$A$2:$A$8,MI_Match_Analysis!$F$2:$F$8,"Not Found")</f>
        <v>Not Found</v>
      </c>
    </row>
    <row r="1497" spans="1:20" hidden="1" x14ac:dyDescent="0.3">
      <c r="A1497">
        <v>7</v>
      </c>
      <c r="B1497" s="1">
        <v>46115</v>
      </c>
      <c r="C1497" t="s">
        <v>162</v>
      </c>
      <c r="D1497" t="s">
        <v>63</v>
      </c>
      <c r="E1497" t="s">
        <v>41</v>
      </c>
      <c r="F1497" t="s">
        <v>47</v>
      </c>
      <c r="G1497">
        <v>1</v>
      </c>
      <c r="H1497">
        <v>17.3</v>
      </c>
      <c r="I1497" t="s">
        <v>242</v>
      </c>
      <c r="J1497" t="s">
        <v>215</v>
      </c>
      <c r="K1497">
        <v>4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83</v>
      </c>
      <c r="R1497" t="s">
        <v>83</v>
      </c>
      <c r="S1497" t="s">
        <v>83</v>
      </c>
      <c r="T1497" t="str">
        <f>_xlfn.XLOOKUP(A1497,MI_Match_Analysis!$A$2:$A$8,MI_Match_Analysis!$F$2:$F$8,"Not Found")</f>
        <v>Not Found</v>
      </c>
    </row>
    <row r="1498" spans="1:20" hidden="1" x14ac:dyDescent="0.3">
      <c r="A1498">
        <v>7</v>
      </c>
      <c r="B1498" s="1">
        <v>46115</v>
      </c>
      <c r="C1498" t="s">
        <v>162</v>
      </c>
      <c r="D1498" t="s">
        <v>63</v>
      </c>
      <c r="E1498" t="s">
        <v>41</v>
      </c>
      <c r="F1498" t="s">
        <v>47</v>
      </c>
      <c r="G1498">
        <v>1</v>
      </c>
      <c r="H1498">
        <v>17.399999999999999</v>
      </c>
      <c r="I1498" t="s">
        <v>242</v>
      </c>
      <c r="J1498" t="s">
        <v>215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83</v>
      </c>
      <c r="R1498" t="s">
        <v>83</v>
      </c>
      <c r="S1498" t="s">
        <v>83</v>
      </c>
      <c r="T1498" t="str">
        <f>_xlfn.XLOOKUP(A1498,MI_Match_Analysis!$A$2:$A$8,MI_Match_Analysis!$F$2:$F$8,"Not Found")</f>
        <v>Not Found</v>
      </c>
    </row>
    <row r="1499" spans="1:20" hidden="1" x14ac:dyDescent="0.3">
      <c r="A1499">
        <v>7</v>
      </c>
      <c r="B1499" s="1">
        <v>46115</v>
      </c>
      <c r="C1499" t="s">
        <v>162</v>
      </c>
      <c r="D1499" t="s">
        <v>63</v>
      </c>
      <c r="E1499" t="s">
        <v>41</v>
      </c>
      <c r="F1499" t="s">
        <v>47</v>
      </c>
      <c r="G1499">
        <v>1</v>
      </c>
      <c r="H1499">
        <v>17.5</v>
      </c>
      <c r="I1499" t="s">
        <v>242</v>
      </c>
      <c r="J1499" t="s">
        <v>215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83</v>
      </c>
      <c r="R1499" t="s">
        <v>83</v>
      </c>
      <c r="S1499" t="s">
        <v>83</v>
      </c>
      <c r="T1499" t="str">
        <f>_xlfn.XLOOKUP(A1499,MI_Match_Analysis!$A$2:$A$8,MI_Match_Analysis!$F$2:$F$8,"Not Found")</f>
        <v>Not Found</v>
      </c>
    </row>
    <row r="1500" spans="1:20" hidden="1" x14ac:dyDescent="0.3">
      <c r="A1500">
        <v>7</v>
      </c>
      <c r="B1500" s="1">
        <v>46115</v>
      </c>
      <c r="C1500" t="s">
        <v>162</v>
      </c>
      <c r="D1500" t="s">
        <v>63</v>
      </c>
      <c r="E1500" t="s">
        <v>41</v>
      </c>
      <c r="F1500" t="s">
        <v>47</v>
      </c>
      <c r="G1500">
        <v>1</v>
      </c>
      <c r="H1500">
        <v>17.600000000000001</v>
      </c>
      <c r="I1500" t="s">
        <v>206</v>
      </c>
      <c r="J1500" t="s">
        <v>215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83</v>
      </c>
      <c r="R1500" t="s">
        <v>83</v>
      </c>
      <c r="S1500" t="s">
        <v>83</v>
      </c>
      <c r="T1500" t="str">
        <f>_xlfn.XLOOKUP(A1500,MI_Match_Analysis!$A$2:$A$8,MI_Match_Analysis!$F$2:$F$8,"Not Found")</f>
        <v>Not Found</v>
      </c>
    </row>
    <row r="1501" spans="1:20" hidden="1" x14ac:dyDescent="0.3">
      <c r="A1501">
        <v>7</v>
      </c>
      <c r="B1501" s="1">
        <v>46115</v>
      </c>
      <c r="C1501" t="s">
        <v>162</v>
      </c>
      <c r="D1501" t="s">
        <v>63</v>
      </c>
      <c r="E1501" t="s">
        <v>41</v>
      </c>
      <c r="F1501" t="s">
        <v>47</v>
      </c>
      <c r="G1501">
        <v>1</v>
      </c>
      <c r="H1501">
        <v>18.100000000000001</v>
      </c>
      <c r="I1501" t="s">
        <v>206</v>
      </c>
      <c r="J1501" t="s">
        <v>214</v>
      </c>
      <c r="K1501">
        <v>4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83</v>
      </c>
      <c r="R1501" t="s">
        <v>83</v>
      </c>
      <c r="S1501" t="s">
        <v>83</v>
      </c>
      <c r="T1501" t="str">
        <f>_xlfn.XLOOKUP(A1501,MI_Match_Analysis!$A$2:$A$8,MI_Match_Analysis!$F$2:$F$8,"Not Found")</f>
        <v>Not Found</v>
      </c>
    </row>
    <row r="1502" spans="1:20" hidden="1" x14ac:dyDescent="0.3">
      <c r="A1502">
        <v>7</v>
      </c>
      <c r="B1502" s="1">
        <v>46115</v>
      </c>
      <c r="C1502" t="s">
        <v>162</v>
      </c>
      <c r="D1502" t="s">
        <v>63</v>
      </c>
      <c r="E1502" t="s">
        <v>41</v>
      </c>
      <c r="F1502" t="s">
        <v>47</v>
      </c>
      <c r="G1502">
        <v>1</v>
      </c>
      <c r="H1502">
        <v>18.2</v>
      </c>
      <c r="I1502" t="s">
        <v>206</v>
      </c>
      <c r="J1502" t="s">
        <v>214</v>
      </c>
      <c r="K1502">
        <v>2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83</v>
      </c>
      <c r="R1502" t="s">
        <v>83</v>
      </c>
      <c r="S1502" t="s">
        <v>83</v>
      </c>
      <c r="T1502" t="str">
        <f>_xlfn.XLOOKUP(A1502,MI_Match_Analysis!$A$2:$A$8,MI_Match_Analysis!$F$2:$F$8,"Not Found")</f>
        <v>Not Found</v>
      </c>
    </row>
    <row r="1503" spans="1:20" hidden="1" x14ac:dyDescent="0.3">
      <c r="A1503">
        <v>7</v>
      </c>
      <c r="B1503" s="1">
        <v>46115</v>
      </c>
      <c r="C1503" t="s">
        <v>162</v>
      </c>
      <c r="D1503" t="s">
        <v>63</v>
      </c>
      <c r="E1503" t="s">
        <v>41</v>
      </c>
      <c r="F1503" t="s">
        <v>47</v>
      </c>
      <c r="G1503">
        <v>1</v>
      </c>
      <c r="H1503">
        <v>18.3</v>
      </c>
      <c r="I1503" t="s">
        <v>206</v>
      </c>
      <c r="J1503" t="s">
        <v>214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83</v>
      </c>
      <c r="R1503" t="s">
        <v>83</v>
      </c>
      <c r="S1503" t="s">
        <v>83</v>
      </c>
      <c r="T1503" t="str">
        <f>_xlfn.XLOOKUP(A1503,MI_Match_Analysis!$A$2:$A$8,MI_Match_Analysis!$F$2:$F$8,"Not Found")</f>
        <v>Not Found</v>
      </c>
    </row>
    <row r="1504" spans="1:20" hidden="1" x14ac:dyDescent="0.3">
      <c r="A1504">
        <v>7</v>
      </c>
      <c r="B1504" s="1">
        <v>46115</v>
      </c>
      <c r="C1504" t="s">
        <v>162</v>
      </c>
      <c r="D1504" t="s">
        <v>63</v>
      </c>
      <c r="E1504" t="s">
        <v>41</v>
      </c>
      <c r="F1504" t="s">
        <v>47</v>
      </c>
      <c r="G1504">
        <v>1</v>
      </c>
      <c r="H1504">
        <v>18.399999999999999</v>
      </c>
      <c r="I1504" t="s">
        <v>242</v>
      </c>
      <c r="J1504" t="s">
        <v>214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83</v>
      </c>
      <c r="R1504" t="s">
        <v>83</v>
      </c>
      <c r="S1504" t="s">
        <v>83</v>
      </c>
      <c r="T1504" t="str">
        <f>_xlfn.XLOOKUP(A1504,MI_Match_Analysis!$A$2:$A$8,MI_Match_Analysis!$F$2:$F$8,"Not Found")</f>
        <v>Not Found</v>
      </c>
    </row>
    <row r="1505" spans="1:20" hidden="1" x14ac:dyDescent="0.3">
      <c r="A1505">
        <v>7</v>
      </c>
      <c r="B1505" s="1">
        <v>46115</v>
      </c>
      <c r="C1505" t="s">
        <v>162</v>
      </c>
      <c r="D1505" t="s">
        <v>63</v>
      </c>
      <c r="E1505" t="s">
        <v>41</v>
      </c>
      <c r="F1505" t="s">
        <v>47</v>
      </c>
      <c r="G1505">
        <v>1</v>
      </c>
      <c r="H1505">
        <v>18.5</v>
      </c>
      <c r="I1505" t="s">
        <v>206</v>
      </c>
      <c r="J1505" t="s">
        <v>214</v>
      </c>
      <c r="K1505">
        <v>4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83</v>
      </c>
      <c r="R1505" t="s">
        <v>83</v>
      </c>
      <c r="S1505" t="s">
        <v>83</v>
      </c>
      <c r="T1505" t="str">
        <f>_xlfn.XLOOKUP(A1505,MI_Match_Analysis!$A$2:$A$8,MI_Match_Analysis!$F$2:$F$8,"Not Found")</f>
        <v>Not Found</v>
      </c>
    </row>
    <row r="1506" spans="1:20" hidden="1" x14ac:dyDescent="0.3">
      <c r="A1506">
        <v>7</v>
      </c>
      <c r="B1506" s="1">
        <v>46115</v>
      </c>
      <c r="C1506" t="s">
        <v>162</v>
      </c>
      <c r="D1506" t="s">
        <v>63</v>
      </c>
      <c r="E1506" t="s">
        <v>41</v>
      </c>
      <c r="F1506" t="s">
        <v>47</v>
      </c>
      <c r="G1506">
        <v>1</v>
      </c>
      <c r="H1506">
        <v>18.600000000000001</v>
      </c>
      <c r="I1506" t="s">
        <v>206</v>
      </c>
      <c r="J1506" t="s">
        <v>214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83</v>
      </c>
      <c r="R1506" t="s">
        <v>83</v>
      </c>
      <c r="S1506" t="s">
        <v>83</v>
      </c>
      <c r="T1506" t="str">
        <f>_xlfn.XLOOKUP(A1506,MI_Match_Analysis!$A$2:$A$8,MI_Match_Analysis!$F$2:$F$8,"Not Found")</f>
        <v>Not Found</v>
      </c>
    </row>
    <row r="1507" spans="1:20" hidden="1" x14ac:dyDescent="0.3">
      <c r="A1507">
        <v>7</v>
      </c>
      <c r="B1507" s="1">
        <v>46115</v>
      </c>
      <c r="C1507" t="s">
        <v>162</v>
      </c>
      <c r="D1507" t="s">
        <v>63</v>
      </c>
      <c r="E1507" t="s">
        <v>41</v>
      </c>
      <c r="F1507" t="s">
        <v>47</v>
      </c>
      <c r="G1507">
        <v>1</v>
      </c>
      <c r="H1507">
        <v>18.600000000000001</v>
      </c>
      <c r="I1507" t="s">
        <v>206</v>
      </c>
      <c r="J1507" t="s">
        <v>214</v>
      </c>
      <c r="K1507">
        <v>0</v>
      </c>
      <c r="L1507">
        <v>1</v>
      </c>
      <c r="M1507">
        <v>1</v>
      </c>
      <c r="N1507">
        <v>0</v>
      </c>
      <c r="O1507">
        <v>0</v>
      </c>
      <c r="P1507">
        <v>0</v>
      </c>
      <c r="Q1507" t="s">
        <v>83</v>
      </c>
      <c r="R1507" t="s">
        <v>83</v>
      </c>
      <c r="S1507" t="s">
        <v>83</v>
      </c>
      <c r="T1507" t="str">
        <f>_xlfn.XLOOKUP(A1507,MI_Match_Analysis!$A$2:$A$8,MI_Match_Analysis!$F$2:$F$8,"Not Found")</f>
        <v>Not Found</v>
      </c>
    </row>
    <row r="1508" spans="1:20" hidden="1" x14ac:dyDescent="0.3">
      <c r="A1508">
        <v>7</v>
      </c>
      <c r="B1508" s="1">
        <v>46115</v>
      </c>
      <c r="C1508" t="s">
        <v>162</v>
      </c>
      <c r="D1508" t="s">
        <v>63</v>
      </c>
      <c r="E1508" t="s">
        <v>41</v>
      </c>
      <c r="F1508" t="s">
        <v>47</v>
      </c>
      <c r="G1508">
        <v>1</v>
      </c>
      <c r="H1508">
        <v>19.100000000000001</v>
      </c>
      <c r="I1508" t="s">
        <v>242</v>
      </c>
      <c r="J1508" t="s">
        <v>114</v>
      </c>
      <c r="K1508">
        <v>0</v>
      </c>
      <c r="L1508">
        <v>1</v>
      </c>
      <c r="M1508">
        <v>0</v>
      </c>
      <c r="N1508">
        <v>0</v>
      </c>
      <c r="O1508">
        <v>1</v>
      </c>
      <c r="P1508">
        <v>0</v>
      </c>
      <c r="Q1508" t="s">
        <v>83</v>
      </c>
      <c r="R1508" t="s">
        <v>83</v>
      </c>
      <c r="S1508" t="s">
        <v>83</v>
      </c>
      <c r="T1508" t="str">
        <f>_xlfn.XLOOKUP(A1508,MI_Match_Analysis!$A$2:$A$8,MI_Match_Analysis!$F$2:$F$8,"Not Found")</f>
        <v>Not Found</v>
      </c>
    </row>
    <row r="1509" spans="1:20" hidden="1" x14ac:dyDescent="0.3">
      <c r="A1509">
        <v>7</v>
      </c>
      <c r="B1509" s="1">
        <v>46115</v>
      </c>
      <c r="C1509" t="s">
        <v>162</v>
      </c>
      <c r="D1509" t="s">
        <v>63</v>
      </c>
      <c r="E1509" t="s">
        <v>41</v>
      </c>
      <c r="F1509" t="s">
        <v>47</v>
      </c>
      <c r="G1509">
        <v>1</v>
      </c>
      <c r="H1509">
        <v>19.2</v>
      </c>
      <c r="I1509" t="s">
        <v>206</v>
      </c>
      <c r="J1509" t="s">
        <v>114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</v>
      </c>
      <c r="Q1509" t="s">
        <v>83</v>
      </c>
      <c r="R1509" t="s">
        <v>83</v>
      </c>
      <c r="S1509" t="s">
        <v>83</v>
      </c>
      <c r="T1509" t="str">
        <f>_xlfn.XLOOKUP(A1509,MI_Match_Analysis!$A$2:$A$8,MI_Match_Analysis!$F$2:$F$8,"Not Found")</f>
        <v>Not Found</v>
      </c>
    </row>
    <row r="1510" spans="1:20" hidden="1" x14ac:dyDescent="0.3">
      <c r="A1510">
        <v>7</v>
      </c>
      <c r="B1510" s="1">
        <v>46115</v>
      </c>
      <c r="C1510" t="s">
        <v>162</v>
      </c>
      <c r="D1510" t="s">
        <v>63</v>
      </c>
      <c r="E1510" t="s">
        <v>41</v>
      </c>
      <c r="F1510" t="s">
        <v>47</v>
      </c>
      <c r="G1510">
        <v>1</v>
      </c>
      <c r="H1510">
        <v>19.2</v>
      </c>
      <c r="I1510" t="s">
        <v>206</v>
      </c>
      <c r="J1510" t="s">
        <v>114</v>
      </c>
      <c r="K1510">
        <v>4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83</v>
      </c>
      <c r="R1510" t="s">
        <v>83</v>
      </c>
      <c r="S1510" t="s">
        <v>83</v>
      </c>
      <c r="T1510" t="str">
        <f>_xlfn.XLOOKUP(A1510,MI_Match_Analysis!$A$2:$A$8,MI_Match_Analysis!$F$2:$F$8,"Not Found")</f>
        <v>Not Found</v>
      </c>
    </row>
    <row r="1511" spans="1:20" hidden="1" x14ac:dyDescent="0.3">
      <c r="A1511">
        <v>7</v>
      </c>
      <c r="B1511" s="1">
        <v>46115</v>
      </c>
      <c r="C1511" t="s">
        <v>162</v>
      </c>
      <c r="D1511" t="s">
        <v>63</v>
      </c>
      <c r="E1511" t="s">
        <v>41</v>
      </c>
      <c r="F1511" t="s">
        <v>47</v>
      </c>
      <c r="G1511">
        <v>1</v>
      </c>
      <c r="H1511">
        <v>19.3</v>
      </c>
      <c r="I1511" t="s">
        <v>206</v>
      </c>
      <c r="J1511" t="s">
        <v>114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83</v>
      </c>
      <c r="R1511" t="s">
        <v>83</v>
      </c>
      <c r="S1511" t="s">
        <v>83</v>
      </c>
      <c r="T1511" t="str">
        <f>_xlfn.XLOOKUP(A1511,MI_Match_Analysis!$A$2:$A$8,MI_Match_Analysis!$F$2:$F$8,"Not Found")</f>
        <v>Not Found</v>
      </c>
    </row>
    <row r="1512" spans="1:20" hidden="1" x14ac:dyDescent="0.3">
      <c r="A1512">
        <v>7</v>
      </c>
      <c r="B1512" s="1">
        <v>46115</v>
      </c>
      <c r="C1512" t="s">
        <v>162</v>
      </c>
      <c r="D1512" t="s">
        <v>63</v>
      </c>
      <c r="E1512" t="s">
        <v>41</v>
      </c>
      <c r="F1512" t="s">
        <v>47</v>
      </c>
      <c r="G1512">
        <v>1</v>
      </c>
      <c r="H1512">
        <v>19.399999999999999</v>
      </c>
      <c r="I1512" t="s">
        <v>206</v>
      </c>
      <c r="J1512" t="s">
        <v>114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83</v>
      </c>
      <c r="R1512" t="s">
        <v>83</v>
      </c>
      <c r="S1512" t="s">
        <v>83</v>
      </c>
      <c r="T1512" t="str">
        <f>_xlfn.XLOOKUP(A1512,MI_Match_Analysis!$A$2:$A$8,MI_Match_Analysis!$F$2:$F$8,"Not Found")</f>
        <v>Not Found</v>
      </c>
    </row>
    <row r="1513" spans="1:20" hidden="1" x14ac:dyDescent="0.3">
      <c r="A1513">
        <v>7</v>
      </c>
      <c r="B1513" s="1">
        <v>46115</v>
      </c>
      <c r="C1513" t="s">
        <v>162</v>
      </c>
      <c r="D1513" t="s">
        <v>63</v>
      </c>
      <c r="E1513" t="s">
        <v>41</v>
      </c>
      <c r="F1513" t="s">
        <v>47</v>
      </c>
      <c r="G1513">
        <v>1</v>
      </c>
      <c r="H1513">
        <v>19.5</v>
      </c>
      <c r="I1513" t="s">
        <v>206</v>
      </c>
      <c r="J1513" t="s">
        <v>114</v>
      </c>
      <c r="K1513">
        <v>4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83</v>
      </c>
      <c r="R1513" t="s">
        <v>83</v>
      </c>
      <c r="S1513" t="s">
        <v>83</v>
      </c>
      <c r="T1513" t="str">
        <f>_xlfn.XLOOKUP(A1513,MI_Match_Analysis!$A$2:$A$8,MI_Match_Analysis!$F$2:$F$8,"Not Found")</f>
        <v>Not Found</v>
      </c>
    </row>
    <row r="1514" spans="1:20" hidden="1" x14ac:dyDescent="0.3">
      <c r="A1514">
        <v>7</v>
      </c>
      <c r="B1514" s="1">
        <v>46115</v>
      </c>
      <c r="C1514" t="s">
        <v>162</v>
      </c>
      <c r="D1514" t="s">
        <v>63</v>
      </c>
      <c r="E1514" t="s">
        <v>41</v>
      </c>
      <c r="F1514" t="s">
        <v>47</v>
      </c>
      <c r="G1514">
        <v>1</v>
      </c>
      <c r="H1514">
        <v>19.600000000000001</v>
      </c>
      <c r="I1514" t="s">
        <v>206</v>
      </c>
      <c r="J1514" t="s">
        <v>114</v>
      </c>
      <c r="K1514">
        <v>4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83</v>
      </c>
      <c r="R1514" t="s">
        <v>83</v>
      </c>
      <c r="S1514" t="s">
        <v>83</v>
      </c>
      <c r="T1514" t="str">
        <f>_xlfn.XLOOKUP(A1514,MI_Match_Analysis!$A$2:$A$8,MI_Match_Analysis!$F$2:$F$8,"Not Found")</f>
        <v>Not Found</v>
      </c>
    </row>
    <row r="1515" spans="1:20" hidden="1" x14ac:dyDescent="0.3">
      <c r="A1515">
        <v>7</v>
      </c>
      <c r="B1515" s="1">
        <v>46115</v>
      </c>
      <c r="C1515" t="s">
        <v>162</v>
      </c>
      <c r="D1515" t="s">
        <v>63</v>
      </c>
      <c r="E1515" t="s">
        <v>47</v>
      </c>
      <c r="F1515" t="s">
        <v>41</v>
      </c>
      <c r="G1515">
        <v>2</v>
      </c>
      <c r="H1515">
        <v>0.1</v>
      </c>
      <c r="I1515" t="s">
        <v>64</v>
      </c>
      <c r="J1515" t="s">
        <v>210</v>
      </c>
      <c r="K1515">
        <v>0</v>
      </c>
      <c r="L1515">
        <v>1</v>
      </c>
      <c r="M1515">
        <v>1</v>
      </c>
      <c r="N1515">
        <v>0</v>
      </c>
      <c r="O1515">
        <v>0</v>
      </c>
      <c r="P1515">
        <v>0</v>
      </c>
      <c r="Q1515" t="s">
        <v>83</v>
      </c>
      <c r="R1515" t="s">
        <v>83</v>
      </c>
      <c r="S1515" t="s">
        <v>83</v>
      </c>
      <c r="T1515" t="str">
        <f>_xlfn.XLOOKUP(A1515,MI_Match_Analysis!$A$2:$A$8,MI_Match_Analysis!$F$2:$F$8,"Not Found")</f>
        <v>Not Found</v>
      </c>
    </row>
    <row r="1516" spans="1:20" hidden="1" x14ac:dyDescent="0.3">
      <c r="A1516">
        <v>7</v>
      </c>
      <c r="B1516" s="1">
        <v>46115</v>
      </c>
      <c r="C1516" t="s">
        <v>162</v>
      </c>
      <c r="D1516" t="s">
        <v>63</v>
      </c>
      <c r="E1516" t="s">
        <v>47</v>
      </c>
      <c r="F1516" t="s">
        <v>41</v>
      </c>
      <c r="G1516">
        <v>2</v>
      </c>
      <c r="H1516">
        <v>0.1</v>
      </c>
      <c r="I1516" t="s">
        <v>64</v>
      </c>
      <c r="J1516" t="s">
        <v>210</v>
      </c>
      <c r="K1516">
        <v>4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83</v>
      </c>
      <c r="R1516" t="s">
        <v>83</v>
      </c>
      <c r="S1516" t="s">
        <v>83</v>
      </c>
      <c r="T1516" t="str">
        <f>_xlfn.XLOOKUP(A1516,MI_Match_Analysis!$A$2:$A$8,MI_Match_Analysis!$F$2:$F$8,"Not Found")</f>
        <v>Not Found</v>
      </c>
    </row>
    <row r="1517" spans="1:20" hidden="1" x14ac:dyDescent="0.3">
      <c r="A1517">
        <v>7</v>
      </c>
      <c r="B1517" s="1">
        <v>46115</v>
      </c>
      <c r="C1517" t="s">
        <v>162</v>
      </c>
      <c r="D1517" t="s">
        <v>63</v>
      </c>
      <c r="E1517" t="s">
        <v>47</v>
      </c>
      <c r="F1517" t="s">
        <v>41</v>
      </c>
      <c r="G1517">
        <v>2</v>
      </c>
      <c r="H1517">
        <v>0.2</v>
      </c>
      <c r="I1517" t="s">
        <v>64</v>
      </c>
      <c r="J1517" t="s">
        <v>210</v>
      </c>
      <c r="K1517">
        <v>6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83</v>
      </c>
      <c r="R1517" t="s">
        <v>83</v>
      </c>
      <c r="S1517" t="s">
        <v>83</v>
      </c>
      <c r="T1517" t="str">
        <f>_xlfn.XLOOKUP(A1517,MI_Match_Analysis!$A$2:$A$8,MI_Match_Analysis!$F$2:$F$8,"Not Found")</f>
        <v>Not Found</v>
      </c>
    </row>
    <row r="1518" spans="1:20" hidden="1" x14ac:dyDescent="0.3">
      <c r="A1518">
        <v>7</v>
      </c>
      <c r="B1518" s="1">
        <v>46115</v>
      </c>
      <c r="C1518" t="s">
        <v>162</v>
      </c>
      <c r="D1518" t="s">
        <v>63</v>
      </c>
      <c r="E1518" t="s">
        <v>47</v>
      </c>
      <c r="F1518" t="s">
        <v>41</v>
      </c>
      <c r="G1518">
        <v>2</v>
      </c>
      <c r="H1518">
        <v>0.3</v>
      </c>
      <c r="I1518" t="s">
        <v>64</v>
      </c>
      <c r="J1518" t="s">
        <v>210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83</v>
      </c>
      <c r="R1518" t="s">
        <v>83</v>
      </c>
      <c r="S1518" t="s">
        <v>83</v>
      </c>
      <c r="T1518" t="str">
        <f>_xlfn.XLOOKUP(A1518,MI_Match_Analysis!$A$2:$A$8,MI_Match_Analysis!$F$2:$F$8,"Not Found")</f>
        <v>Not Found</v>
      </c>
    </row>
    <row r="1519" spans="1:20" hidden="1" x14ac:dyDescent="0.3">
      <c r="A1519">
        <v>7</v>
      </c>
      <c r="B1519" s="1">
        <v>46115</v>
      </c>
      <c r="C1519" t="s">
        <v>162</v>
      </c>
      <c r="D1519" t="s">
        <v>63</v>
      </c>
      <c r="E1519" t="s">
        <v>47</v>
      </c>
      <c r="F1519" t="s">
        <v>41</v>
      </c>
      <c r="G1519">
        <v>2</v>
      </c>
      <c r="H1519">
        <v>0.4</v>
      </c>
      <c r="I1519" t="s">
        <v>223</v>
      </c>
      <c r="J1519" t="s">
        <v>210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83</v>
      </c>
      <c r="R1519" t="s">
        <v>83</v>
      </c>
      <c r="S1519" t="s">
        <v>83</v>
      </c>
      <c r="T1519" t="str">
        <f>_xlfn.XLOOKUP(A1519,MI_Match_Analysis!$A$2:$A$8,MI_Match_Analysis!$F$2:$F$8,"Not Found")</f>
        <v>Not Found</v>
      </c>
    </row>
    <row r="1520" spans="1:20" hidden="1" x14ac:dyDescent="0.3">
      <c r="A1520">
        <v>7</v>
      </c>
      <c r="B1520" s="1">
        <v>46115</v>
      </c>
      <c r="C1520" t="s">
        <v>162</v>
      </c>
      <c r="D1520" t="s">
        <v>63</v>
      </c>
      <c r="E1520" t="s">
        <v>47</v>
      </c>
      <c r="F1520" t="s">
        <v>41</v>
      </c>
      <c r="G1520">
        <v>2</v>
      </c>
      <c r="H1520">
        <v>0.5</v>
      </c>
      <c r="I1520" t="s">
        <v>223</v>
      </c>
      <c r="J1520" t="s">
        <v>210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83</v>
      </c>
      <c r="R1520" t="s">
        <v>83</v>
      </c>
      <c r="S1520" t="s">
        <v>83</v>
      </c>
      <c r="T1520" t="str">
        <f>_xlfn.XLOOKUP(A1520,MI_Match_Analysis!$A$2:$A$8,MI_Match_Analysis!$F$2:$F$8,"Not Found")</f>
        <v>Not Found</v>
      </c>
    </row>
    <row r="1521" spans="1:20" hidden="1" x14ac:dyDescent="0.3">
      <c r="A1521">
        <v>7</v>
      </c>
      <c r="B1521" s="1">
        <v>46115</v>
      </c>
      <c r="C1521" t="s">
        <v>162</v>
      </c>
      <c r="D1521" t="s">
        <v>63</v>
      </c>
      <c r="E1521" t="s">
        <v>47</v>
      </c>
      <c r="F1521" t="s">
        <v>41</v>
      </c>
      <c r="G1521">
        <v>2</v>
      </c>
      <c r="H1521">
        <v>0.6</v>
      </c>
      <c r="I1521" t="s">
        <v>223</v>
      </c>
      <c r="J1521" t="s">
        <v>210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83</v>
      </c>
      <c r="R1521" t="s">
        <v>83</v>
      </c>
      <c r="S1521" t="s">
        <v>83</v>
      </c>
      <c r="T1521" t="str">
        <f>_xlfn.XLOOKUP(A1521,MI_Match_Analysis!$A$2:$A$8,MI_Match_Analysis!$F$2:$F$8,"Not Found")</f>
        <v>Not Found</v>
      </c>
    </row>
    <row r="1522" spans="1:20" hidden="1" x14ac:dyDescent="0.3">
      <c r="A1522">
        <v>7</v>
      </c>
      <c r="B1522" s="1">
        <v>46115</v>
      </c>
      <c r="C1522" t="s">
        <v>162</v>
      </c>
      <c r="D1522" t="s">
        <v>63</v>
      </c>
      <c r="E1522" t="s">
        <v>47</v>
      </c>
      <c r="F1522" t="s">
        <v>41</v>
      </c>
      <c r="G1522">
        <v>2</v>
      </c>
      <c r="H1522">
        <v>0.6</v>
      </c>
      <c r="I1522" t="s">
        <v>223</v>
      </c>
      <c r="J1522" t="s">
        <v>210</v>
      </c>
      <c r="K1522">
        <v>0</v>
      </c>
      <c r="L1522">
        <v>1</v>
      </c>
      <c r="M1522">
        <v>1</v>
      </c>
      <c r="N1522">
        <v>0</v>
      </c>
      <c r="O1522">
        <v>0</v>
      </c>
      <c r="P1522">
        <v>0</v>
      </c>
      <c r="Q1522" t="s">
        <v>83</v>
      </c>
      <c r="R1522" t="s">
        <v>83</v>
      </c>
      <c r="S1522" t="s">
        <v>83</v>
      </c>
      <c r="T1522" t="str">
        <f>_xlfn.XLOOKUP(A1522,MI_Match_Analysis!$A$2:$A$8,MI_Match_Analysis!$F$2:$F$8,"Not Found")</f>
        <v>Not Found</v>
      </c>
    </row>
    <row r="1523" spans="1:20" hidden="1" x14ac:dyDescent="0.3">
      <c r="A1523">
        <v>7</v>
      </c>
      <c r="B1523" s="1">
        <v>46115</v>
      </c>
      <c r="C1523" t="s">
        <v>162</v>
      </c>
      <c r="D1523" t="s">
        <v>63</v>
      </c>
      <c r="E1523" t="s">
        <v>47</v>
      </c>
      <c r="F1523" t="s">
        <v>41</v>
      </c>
      <c r="G1523">
        <v>2</v>
      </c>
      <c r="H1523">
        <v>1.1000000000000001</v>
      </c>
      <c r="I1523" t="s">
        <v>64</v>
      </c>
      <c r="J1523" t="s">
        <v>207</v>
      </c>
      <c r="K1523">
        <v>4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83</v>
      </c>
      <c r="R1523" t="s">
        <v>83</v>
      </c>
      <c r="S1523" t="s">
        <v>83</v>
      </c>
      <c r="T1523" t="str">
        <f>_xlfn.XLOOKUP(A1523,MI_Match_Analysis!$A$2:$A$8,MI_Match_Analysis!$F$2:$F$8,"Not Found")</f>
        <v>Not Found</v>
      </c>
    </row>
    <row r="1524" spans="1:20" hidden="1" x14ac:dyDescent="0.3">
      <c r="A1524">
        <v>7</v>
      </c>
      <c r="B1524" s="1">
        <v>46115</v>
      </c>
      <c r="C1524" t="s">
        <v>162</v>
      </c>
      <c r="D1524" t="s">
        <v>63</v>
      </c>
      <c r="E1524" t="s">
        <v>47</v>
      </c>
      <c r="F1524" t="s">
        <v>41</v>
      </c>
      <c r="G1524">
        <v>2</v>
      </c>
      <c r="H1524">
        <v>1.2</v>
      </c>
      <c r="I1524" t="s">
        <v>64</v>
      </c>
      <c r="J1524" t="s">
        <v>207</v>
      </c>
      <c r="K1524">
        <v>6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83</v>
      </c>
      <c r="R1524" t="s">
        <v>83</v>
      </c>
      <c r="S1524" t="s">
        <v>83</v>
      </c>
      <c r="T1524" t="str">
        <f>_xlfn.XLOOKUP(A1524,MI_Match_Analysis!$A$2:$A$8,MI_Match_Analysis!$F$2:$F$8,"Not Found")</f>
        <v>Not Found</v>
      </c>
    </row>
    <row r="1525" spans="1:20" hidden="1" x14ac:dyDescent="0.3">
      <c r="A1525">
        <v>7</v>
      </c>
      <c r="B1525" s="1">
        <v>46115</v>
      </c>
      <c r="C1525" t="s">
        <v>162</v>
      </c>
      <c r="D1525" t="s">
        <v>63</v>
      </c>
      <c r="E1525" t="s">
        <v>47</v>
      </c>
      <c r="F1525" t="s">
        <v>41</v>
      </c>
      <c r="G1525">
        <v>2</v>
      </c>
      <c r="H1525">
        <v>1.3</v>
      </c>
      <c r="I1525" t="s">
        <v>64</v>
      </c>
      <c r="J1525" t="s">
        <v>207</v>
      </c>
      <c r="K1525">
        <v>4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83</v>
      </c>
      <c r="R1525" t="s">
        <v>83</v>
      </c>
      <c r="S1525" t="s">
        <v>83</v>
      </c>
      <c r="T1525" t="str">
        <f>_xlfn.XLOOKUP(A1525,MI_Match_Analysis!$A$2:$A$8,MI_Match_Analysis!$F$2:$F$8,"Not Found")</f>
        <v>Not Found</v>
      </c>
    </row>
    <row r="1526" spans="1:20" hidden="1" x14ac:dyDescent="0.3">
      <c r="A1526">
        <v>7</v>
      </c>
      <c r="B1526" s="1">
        <v>46115</v>
      </c>
      <c r="C1526" t="s">
        <v>162</v>
      </c>
      <c r="D1526" t="s">
        <v>63</v>
      </c>
      <c r="E1526" t="s">
        <v>47</v>
      </c>
      <c r="F1526" t="s">
        <v>41</v>
      </c>
      <c r="G1526">
        <v>2</v>
      </c>
      <c r="H1526">
        <v>1.4</v>
      </c>
      <c r="I1526" t="s">
        <v>64</v>
      </c>
      <c r="J1526" t="s">
        <v>207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83</v>
      </c>
      <c r="R1526" t="s">
        <v>83</v>
      </c>
      <c r="S1526" t="s">
        <v>83</v>
      </c>
      <c r="T1526" t="str">
        <f>_xlfn.XLOOKUP(A1526,MI_Match_Analysis!$A$2:$A$8,MI_Match_Analysis!$F$2:$F$8,"Not Found")</f>
        <v>Not Found</v>
      </c>
    </row>
    <row r="1527" spans="1:20" hidden="1" x14ac:dyDescent="0.3">
      <c r="A1527">
        <v>7</v>
      </c>
      <c r="B1527" s="1">
        <v>46115</v>
      </c>
      <c r="C1527" t="s">
        <v>162</v>
      </c>
      <c r="D1527" t="s">
        <v>63</v>
      </c>
      <c r="E1527" t="s">
        <v>47</v>
      </c>
      <c r="F1527" t="s">
        <v>41</v>
      </c>
      <c r="G1527">
        <v>2</v>
      </c>
      <c r="H1527">
        <v>1.5</v>
      </c>
      <c r="I1527" t="s">
        <v>223</v>
      </c>
      <c r="J1527" t="s">
        <v>207</v>
      </c>
      <c r="K1527">
        <v>4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83</v>
      </c>
      <c r="R1527" t="s">
        <v>83</v>
      </c>
      <c r="S1527" t="s">
        <v>83</v>
      </c>
      <c r="T1527" t="str">
        <f>_xlfn.XLOOKUP(A1527,MI_Match_Analysis!$A$2:$A$8,MI_Match_Analysis!$F$2:$F$8,"Not Found")</f>
        <v>Not Found</v>
      </c>
    </row>
    <row r="1528" spans="1:20" hidden="1" x14ac:dyDescent="0.3">
      <c r="A1528">
        <v>7</v>
      </c>
      <c r="B1528" s="1">
        <v>46115</v>
      </c>
      <c r="C1528" t="s">
        <v>162</v>
      </c>
      <c r="D1528" t="s">
        <v>63</v>
      </c>
      <c r="E1528" t="s">
        <v>47</v>
      </c>
      <c r="F1528" t="s">
        <v>41</v>
      </c>
      <c r="G1528">
        <v>2</v>
      </c>
      <c r="H1528">
        <v>1.6</v>
      </c>
      <c r="I1528" t="s">
        <v>223</v>
      </c>
      <c r="J1528" t="s">
        <v>207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83</v>
      </c>
      <c r="R1528" t="s">
        <v>83</v>
      </c>
      <c r="S1528" t="s">
        <v>83</v>
      </c>
      <c r="T1528" t="str">
        <f>_xlfn.XLOOKUP(A1528,MI_Match_Analysis!$A$2:$A$8,MI_Match_Analysis!$F$2:$F$8,"Not Found")</f>
        <v>Not Found</v>
      </c>
    </row>
    <row r="1529" spans="1:20" hidden="1" x14ac:dyDescent="0.3">
      <c r="A1529">
        <v>7</v>
      </c>
      <c r="B1529" s="1">
        <v>46115</v>
      </c>
      <c r="C1529" t="s">
        <v>162</v>
      </c>
      <c r="D1529" t="s">
        <v>63</v>
      </c>
      <c r="E1529" t="s">
        <v>47</v>
      </c>
      <c r="F1529" t="s">
        <v>41</v>
      </c>
      <c r="G1529">
        <v>2</v>
      </c>
      <c r="H1529">
        <v>2.1</v>
      </c>
      <c r="I1529" t="s">
        <v>223</v>
      </c>
      <c r="J1529" t="s">
        <v>210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83</v>
      </c>
      <c r="R1529" t="s">
        <v>83</v>
      </c>
      <c r="S1529" t="s">
        <v>83</v>
      </c>
      <c r="T1529" t="str">
        <f>_xlfn.XLOOKUP(A1529,MI_Match_Analysis!$A$2:$A$8,MI_Match_Analysis!$F$2:$F$8,"Not Found")</f>
        <v>Not Found</v>
      </c>
    </row>
    <row r="1530" spans="1:20" hidden="1" x14ac:dyDescent="0.3">
      <c r="A1530">
        <v>7</v>
      </c>
      <c r="B1530" s="1">
        <v>46115</v>
      </c>
      <c r="C1530" t="s">
        <v>162</v>
      </c>
      <c r="D1530" t="s">
        <v>63</v>
      </c>
      <c r="E1530" t="s">
        <v>47</v>
      </c>
      <c r="F1530" t="s">
        <v>41</v>
      </c>
      <c r="G1530">
        <v>2</v>
      </c>
      <c r="H1530">
        <v>2.2000000000000002</v>
      </c>
      <c r="I1530" t="s">
        <v>223</v>
      </c>
      <c r="J1530" t="s">
        <v>210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83</v>
      </c>
      <c r="R1530" t="s">
        <v>83</v>
      </c>
      <c r="S1530" t="s">
        <v>83</v>
      </c>
      <c r="T1530" t="str">
        <f>_xlfn.XLOOKUP(A1530,MI_Match_Analysis!$A$2:$A$8,MI_Match_Analysis!$F$2:$F$8,"Not Found")</f>
        <v>Not Found</v>
      </c>
    </row>
    <row r="1531" spans="1:20" hidden="1" x14ac:dyDescent="0.3">
      <c r="A1531">
        <v>7</v>
      </c>
      <c r="B1531" s="1">
        <v>46115</v>
      </c>
      <c r="C1531" t="s">
        <v>162</v>
      </c>
      <c r="D1531" t="s">
        <v>63</v>
      </c>
      <c r="E1531" t="s">
        <v>47</v>
      </c>
      <c r="F1531" t="s">
        <v>41</v>
      </c>
      <c r="G1531">
        <v>2</v>
      </c>
      <c r="H1531">
        <v>2.2999999999999998</v>
      </c>
      <c r="I1531" t="s">
        <v>64</v>
      </c>
      <c r="J1531" t="s">
        <v>210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83</v>
      </c>
      <c r="R1531" t="s">
        <v>83</v>
      </c>
      <c r="S1531" t="s">
        <v>83</v>
      </c>
      <c r="T1531" t="str">
        <f>_xlfn.XLOOKUP(A1531,MI_Match_Analysis!$A$2:$A$8,MI_Match_Analysis!$F$2:$F$8,"Not Found")</f>
        <v>Not Found</v>
      </c>
    </row>
    <row r="1532" spans="1:20" hidden="1" x14ac:dyDescent="0.3">
      <c r="A1532">
        <v>7</v>
      </c>
      <c r="B1532" s="1">
        <v>46115</v>
      </c>
      <c r="C1532" t="s">
        <v>162</v>
      </c>
      <c r="D1532" t="s">
        <v>63</v>
      </c>
      <c r="E1532" t="s">
        <v>47</v>
      </c>
      <c r="F1532" t="s">
        <v>41</v>
      </c>
      <c r="G1532">
        <v>2</v>
      </c>
      <c r="H1532">
        <v>2.4</v>
      </c>
      <c r="I1532" t="s">
        <v>223</v>
      </c>
      <c r="J1532" t="s">
        <v>210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83</v>
      </c>
      <c r="R1532" t="s">
        <v>83</v>
      </c>
      <c r="S1532" t="s">
        <v>83</v>
      </c>
      <c r="T1532" t="str">
        <f>_xlfn.XLOOKUP(A1532,MI_Match_Analysis!$A$2:$A$8,MI_Match_Analysis!$F$2:$F$8,"Not Found")</f>
        <v>Not Found</v>
      </c>
    </row>
    <row r="1533" spans="1:20" hidden="1" x14ac:dyDescent="0.3">
      <c r="A1533">
        <v>7</v>
      </c>
      <c r="B1533" s="1">
        <v>46115</v>
      </c>
      <c r="C1533" t="s">
        <v>162</v>
      </c>
      <c r="D1533" t="s">
        <v>63</v>
      </c>
      <c r="E1533" t="s">
        <v>47</v>
      </c>
      <c r="F1533" t="s">
        <v>41</v>
      </c>
      <c r="G1533">
        <v>2</v>
      </c>
      <c r="H1533">
        <v>2.5</v>
      </c>
      <c r="I1533" t="s">
        <v>223</v>
      </c>
      <c r="J1533" t="s">
        <v>210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83</v>
      </c>
      <c r="R1533" t="s">
        <v>83</v>
      </c>
      <c r="S1533" t="s">
        <v>83</v>
      </c>
      <c r="T1533" t="str">
        <f>_xlfn.XLOOKUP(A1533,MI_Match_Analysis!$A$2:$A$8,MI_Match_Analysis!$F$2:$F$8,"Not Found")</f>
        <v>Not Found</v>
      </c>
    </row>
    <row r="1534" spans="1:20" hidden="1" x14ac:dyDescent="0.3">
      <c r="A1534">
        <v>7</v>
      </c>
      <c r="B1534" s="1">
        <v>46115</v>
      </c>
      <c r="C1534" t="s">
        <v>162</v>
      </c>
      <c r="D1534" t="s">
        <v>63</v>
      </c>
      <c r="E1534" t="s">
        <v>47</v>
      </c>
      <c r="F1534" t="s">
        <v>41</v>
      </c>
      <c r="G1534">
        <v>2</v>
      </c>
      <c r="H1534">
        <v>2.6</v>
      </c>
      <c r="I1534" t="s">
        <v>64</v>
      </c>
      <c r="J1534" t="s">
        <v>210</v>
      </c>
      <c r="K1534">
        <v>6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83</v>
      </c>
      <c r="R1534" t="s">
        <v>83</v>
      </c>
      <c r="S1534" t="s">
        <v>83</v>
      </c>
      <c r="T1534" t="str">
        <f>_xlfn.XLOOKUP(A1534,MI_Match_Analysis!$A$2:$A$8,MI_Match_Analysis!$F$2:$F$8,"Not Found")</f>
        <v>Not Found</v>
      </c>
    </row>
    <row r="1535" spans="1:20" hidden="1" x14ac:dyDescent="0.3">
      <c r="A1535">
        <v>7</v>
      </c>
      <c r="B1535" s="1">
        <v>46115</v>
      </c>
      <c r="C1535" t="s">
        <v>162</v>
      </c>
      <c r="D1535" t="s">
        <v>63</v>
      </c>
      <c r="E1535" t="s">
        <v>47</v>
      </c>
      <c r="F1535" t="s">
        <v>41</v>
      </c>
      <c r="G1535">
        <v>2</v>
      </c>
      <c r="H1535">
        <v>3.1</v>
      </c>
      <c r="I1535" t="s">
        <v>223</v>
      </c>
      <c r="J1535" t="s">
        <v>208</v>
      </c>
      <c r="K1535">
        <v>4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83</v>
      </c>
      <c r="R1535" t="s">
        <v>83</v>
      </c>
      <c r="S1535" t="s">
        <v>83</v>
      </c>
      <c r="T1535" t="str">
        <f>_xlfn.XLOOKUP(A1535,MI_Match_Analysis!$A$2:$A$8,MI_Match_Analysis!$F$2:$F$8,"Not Found")</f>
        <v>Not Found</v>
      </c>
    </row>
    <row r="1536" spans="1:20" hidden="1" x14ac:dyDescent="0.3">
      <c r="A1536">
        <v>7</v>
      </c>
      <c r="B1536" s="1">
        <v>46115</v>
      </c>
      <c r="C1536" t="s">
        <v>162</v>
      </c>
      <c r="D1536" t="s">
        <v>63</v>
      </c>
      <c r="E1536" t="s">
        <v>47</v>
      </c>
      <c r="F1536" t="s">
        <v>41</v>
      </c>
      <c r="G1536">
        <v>2</v>
      </c>
      <c r="H1536">
        <v>3.2</v>
      </c>
      <c r="I1536" t="s">
        <v>223</v>
      </c>
      <c r="J1536" t="s">
        <v>208</v>
      </c>
      <c r="K1536">
        <v>4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83</v>
      </c>
      <c r="R1536" t="s">
        <v>83</v>
      </c>
      <c r="S1536" t="s">
        <v>83</v>
      </c>
      <c r="T1536" t="str">
        <f>_xlfn.XLOOKUP(A1536,MI_Match_Analysis!$A$2:$A$8,MI_Match_Analysis!$F$2:$F$8,"Not Found")</f>
        <v>Not Found</v>
      </c>
    </row>
    <row r="1537" spans="1:20" hidden="1" x14ac:dyDescent="0.3">
      <c r="A1537">
        <v>7</v>
      </c>
      <c r="B1537" s="1">
        <v>46115</v>
      </c>
      <c r="C1537" t="s">
        <v>162</v>
      </c>
      <c r="D1537" t="s">
        <v>63</v>
      </c>
      <c r="E1537" t="s">
        <v>47</v>
      </c>
      <c r="F1537" t="s">
        <v>41</v>
      </c>
      <c r="G1537">
        <v>2</v>
      </c>
      <c r="H1537">
        <v>3.3</v>
      </c>
      <c r="I1537" t="s">
        <v>223</v>
      </c>
      <c r="J1537" t="s">
        <v>208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83</v>
      </c>
      <c r="R1537" t="s">
        <v>83</v>
      </c>
      <c r="S1537" t="s">
        <v>83</v>
      </c>
      <c r="T1537" t="str">
        <f>_xlfn.XLOOKUP(A1537,MI_Match_Analysis!$A$2:$A$8,MI_Match_Analysis!$F$2:$F$8,"Not Found")</f>
        <v>Not Found</v>
      </c>
    </row>
    <row r="1538" spans="1:20" hidden="1" x14ac:dyDescent="0.3">
      <c r="A1538">
        <v>7</v>
      </c>
      <c r="B1538" s="1">
        <v>46115</v>
      </c>
      <c r="C1538" t="s">
        <v>162</v>
      </c>
      <c r="D1538" t="s">
        <v>63</v>
      </c>
      <c r="E1538" t="s">
        <v>47</v>
      </c>
      <c r="F1538" t="s">
        <v>41</v>
      </c>
      <c r="G1538">
        <v>2</v>
      </c>
      <c r="H1538">
        <v>3.4</v>
      </c>
      <c r="I1538" t="s">
        <v>223</v>
      </c>
      <c r="J1538" t="s">
        <v>208</v>
      </c>
      <c r="K1538">
        <v>4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83</v>
      </c>
      <c r="R1538" t="s">
        <v>83</v>
      </c>
      <c r="S1538" t="s">
        <v>83</v>
      </c>
      <c r="T1538" t="str">
        <f>_xlfn.XLOOKUP(A1538,MI_Match_Analysis!$A$2:$A$8,MI_Match_Analysis!$F$2:$F$8,"Not Found")</f>
        <v>Not Found</v>
      </c>
    </row>
    <row r="1539" spans="1:20" hidden="1" x14ac:dyDescent="0.3">
      <c r="A1539">
        <v>7</v>
      </c>
      <c r="B1539" s="1">
        <v>46115</v>
      </c>
      <c r="C1539" t="s">
        <v>162</v>
      </c>
      <c r="D1539" t="s">
        <v>63</v>
      </c>
      <c r="E1539" t="s">
        <v>47</v>
      </c>
      <c r="F1539" t="s">
        <v>41</v>
      </c>
      <c r="G1539">
        <v>2</v>
      </c>
      <c r="H1539">
        <v>3.5</v>
      </c>
      <c r="I1539" t="s">
        <v>223</v>
      </c>
      <c r="J1539" t="s">
        <v>208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83</v>
      </c>
      <c r="R1539" t="s">
        <v>83</v>
      </c>
      <c r="S1539" t="s">
        <v>83</v>
      </c>
      <c r="T1539" t="str">
        <f>_xlfn.XLOOKUP(A1539,MI_Match_Analysis!$A$2:$A$8,MI_Match_Analysis!$F$2:$F$8,"Not Found")</f>
        <v>Not Found</v>
      </c>
    </row>
    <row r="1540" spans="1:20" hidden="1" x14ac:dyDescent="0.3">
      <c r="A1540">
        <v>7</v>
      </c>
      <c r="B1540" s="1">
        <v>46115</v>
      </c>
      <c r="C1540" t="s">
        <v>162</v>
      </c>
      <c r="D1540" t="s">
        <v>63</v>
      </c>
      <c r="E1540" t="s">
        <v>47</v>
      </c>
      <c r="F1540" t="s">
        <v>41</v>
      </c>
      <c r="G1540">
        <v>2</v>
      </c>
      <c r="H1540">
        <v>3.6</v>
      </c>
      <c r="I1540" t="s">
        <v>223</v>
      </c>
      <c r="J1540" t="s">
        <v>208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83</v>
      </c>
      <c r="R1540" t="s">
        <v>83</v>
      </c>
      <c r="S1540" t="s">
        <v>83</v>
      </c>
      <c r="T1540" t="str">
        <f>_xlfn.XLOOKUP(A1540,MI_Match_Analysis!$A$2:$A$8,MI_Match_Analysis!$F$2:$F$8,"Not Found")</f>
        <v>Not Found</v>
      </c>
    </row>
    <row r="1541" spans="1:20" hidden="1" x14ac:dyDescent="0.3">
      <c r="A1541">
        <v>7</v>
      </c>
      <c r="B1541" s="1">
        <v>46115</v>
      </c>
      <c r="C1541" t="s">
        <v>162</v>
      </c>
      <c r="D1541" t="s">
        <v>63</v>
      </c>
      <c r="E1541" t="s">
        <v>47</v>
      </c>
      <c r="F1541" t="s">
        <v>41</v>
      </c>
      <c r="G1541">
        <v>2</v>
      </c>
      <c r="H1541">
        <v>4.0999999999999996</v>
      </c>
      <c r="I1541" t="s">
        <v>64</v>
      </c>
      <c r="J1541" t="s">
        <v>207</v>
      </c>
      <c r="K1541">
        <v>6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83</v>
      </c>
      <c r="R1541" t="s">
        <v>83</v>
      </c>
      <c r="S1541" t="s">
        <v>83</v>
      </c>
      <c r="T1541" t="str">
        <f>_xlfn.XLOOKUP(A1541,MI_Match_Analysis!$A$2:$A$8,MI_Match_Analysis!$F$2:$F$8,"Not Found")</f>
        <v>Not Found</v>
      </c>
    </row>
    <row r="1542" spans="1:20" hidden="1" x14ac:dyDescent="0.3">
      <c r="A1542">
        <v>7</v>
      </c>
      <c r="B1542" s="1">
        <v>46115</v>
      </c>
      <c r="C1542" t="s">
        <v>162</v>
      </c>
      <c r="D1542" t="s">
        <v>63</v>
      </c>
      <c r="E1542" t="s">
        <v>47</v>
      </c>
      <c r="F1542" t="s">
        <v>41</v>
      </c>
      <c r="G1542">
        <v>2</v>
      </c>
      <c r="H1542">
        <v>4.2</v>
      </c>
      <c r="I1542" t="s">
        <v>64</v>
      </c>
      <c r="J1542" t="s">
        <v>207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167</v>
      </c>
      <c r="R1542" t="s">
        <v>64</v>
      </c>
      <c r="S1542" t="s">
        <v>83</v>
      </c>
      <c r="T1542" t="str">
        <f>_xlfn.XLOOKUP(A1542,MI_Match_Analysis!$A$2:$A$8,MI_Match_Analysis!$F$2:$F$8,"Not Found")</f>
        <v>Not Found</v>
      </c>
    </row>
    <row r="1543" spans="1:20" hidden="1" x14ac:dyDescent="0.3">
      <c r="A1543">
        <v>7</v>
      </c>
      <c r="B1543" s="1">
        <v>46115</v>
      </c>
      <c r="C1543" t="s">
        <v>162</v>
      </c>
      <c r="D1543" t="s">
        <v>63</v>
      </c>
      <c r="E1543" t="s">
        <v>47</v>
      </c>
      <c r="F1543" t="s">
        <v>41</v>
      </c>
      <c r="G1543">
        <v>2</v>
      </c>
      <c r="H1543">
        <v>4.3</v>
      </c>
      <c r="I1543" t="s">
        <v>49</v>
      </c>
      <c r="J1543" t="s">
        <v>207</v>
      </c>
      <c r="K1543">
        <v>0</v>
      </c>
      <c r="L1543">
        <v>1</v>
      </c>
      <c r="M1543">
        <v>0</v>
      </c>
      <c r="N1543">
        <v>1</v>
      </c>
      <c r="O1543">
        <v>0</v>
      </c>
      <c r="P1543">
        <v>0</v>
      </c>
      <c r="Q1543" t="s">
        <v>83</v>
      </c>
      <c r="R1543" t="s">
        <v>83</v>
      </c>
      <c r="S1543" t="s">
        <v>83</v>
      </c>
      <c r="T1543" t="str">
        <f>_xlfn.XLOOKUP(A1543,MI_Match_Analysis!$A$2:$A$8,MI_Match_Analysis!$F$2:$F$8,"Not Found")</f>
        <v>Not Found</v>
      </c>
    </row>
    <row r="1544" spans="1:20" hidden="1" x14ac:dyDescent="0.3">
      <c r="A1544">
        <v>7</v>
      </c>
      <c r="B1544" s="1">
        <v>46115</v>
      </c>
      <c r="C1544" t="s">
        <v>162</v>
      </c>
      <c r="D1544" t="s">
        <v>63</v>
      </c>
      <c r="E1544" t="s">
        <v>47</v>
      </c>
      <c r="F1544" t="s">
        <v>41</v>
      </c>
      <c r="G1544">
        <v>2</v>
      </c>
      <c r="H1544">
        <v>4.4000000000000004</v>
      </c>
      <c r="I1544" t="s">
        <v>223</v>
      </c>
      <c r="J1544" t="s">
        <v>207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83</v>
      </c>
      <c r="R1544" t="s">
        <v>83</v>
      </c>
      <c r="S1544" t="s">
        <v>83</v>
      </c>
      <c r="T1544" t="str">
        <f>_xlfn.XLOOKUP(A1544,MI_Match_Analysis!$A$2:$A$8,MI_Match_Analysis!$F$2:$F$8,"Not Found")</f>
        <v>Not Found</v>
      </c>
    </row>
    <row r="1545" spans="1:20" hidden="1" x14ac:dyDescent="0.3">
      <c r="A1545">
        <v>7</v>
      </c>
      <c r="B1545" s="1">
        <v>46115</v>
      </c>
      <c r="C1545" t="s">
        <v>162</v>
      </c>
      <c r="D1545" t="s">
        <v>63</v>
      </c>
      <c r="E1545" t="s">
        <v>47</v>
      </c>
      <c r="F1545" t="s">
        <v>41</v>
      </c>
      <c r="G1545">
        <v>2</v>
      </c>
      <c r="H1545">
        <v>4.5</v>
      </c>
      <c r="I1545" t="s">
        <v>223</v>
      </c>
      <c r="J1545" t="s">
        <v>207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83</v>
      </c>
      <c r="R1545" t="s">
        <v>83</v>
      </c>
      <c r="S1545" t="s">
        <v>83</v>
      </c>
      <c r="T1545" t="str">
        <f>_xlfn.XLOOKUP(A1545,MI_Match_Analysis!$A$2:$A$8,MI_Match_Analysis!$F$2:$F$8,"Not Found")</f>
        <v>Not Found</v>
      </c>
    </row>
    <row r="1546" spans="1:20" hidden="1" x14ac:dyDescent="0.3">
      <c r="A1546">
        <v>7</v>
      </c>
      <c r="B1546" s="1">
        <v>46115</v>
      </c>
      <c r="C1546" t="s">
        <v>162</v>
      </c>
      <c r="D1546" t="s">
        <v>63</v>
      </c>
      <c r="E1546" t="s">
        <v>47</v>
      </c>
      <c r="F1546" t="s">
        <v>41</v>
      </c>
      <c r="G1546">
        <v>2</v>
      </c>
      <c r="H1546">
        <v>4.5999999999999996</v>
      </c>
      <c r="I1546" t="s">
        <v>223</v>
      </c>
      <c r="J1546" t="s">
        <v>207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83</v>
      </c>
      <c r="R1546" t="s">
        <v>83</v>
      </c>
      <c r="S1546" t="s">
        <v>83</v>
      </c>
      <c r="T1546" t="str">
        <f>_xlfn.XLOOKUP(A1546,MI_Match_Analysis!$A$2:$A$8,MI_Match_Analysis!$F$2:$F$8,"Not Found")</f>
        <v>Not Found</v>
      </c>
    </row>
    <row r="1547" spans="1:20" hidden="1" x14ac:dyDescent="0.3">
      <c r="A1547">
        <v>7</v>
      </c>
      <c r="B1547" s="1">
        <v>46115</v>
      </c>
      <c r="C1547" t="s">
        <v>162</v>
      </c>
      <c r="D1547" t="s">
        <v>63</v>
      </c>
      <c r="E1547" t="s">
        <v>47</v>
      </c>
      <c r="F1547" t="s">
        <v>41</v>
      </c>
      <c r="G1547">
        <v>2</v>
      </c>
      <c r="H1547">
        <v>5.0999999999999996</v>
      </c>
      <c r="I1547" t="s">
        <v>223</v>
      </c>
      <c r="J1547" t="s">
        <v>210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83</v>
      </c>
      <c r="R1547" t="s">
        <v>83</v>
      </c>
      <c r="S1547" t="s">
        <v>83</v>
      </c>
      <c r="T1547" t="str">
        <f>_xlfn.XLOOKUP(A1547,MI_Match_Analysis!$A$2:$A$8,MI_Match_Analysis!$F$2:$F$8,"Not Found")</f>
        <v>Not Found</v>
      </c>
    </row>
    <row r="1548" spans="1:20" hidden="1" x14ac:dyDescent="0.3">
      <c r="A1548">
        <v>7</v>
      </c>
      <c r="B1548" s="1">
        <v>46115</v>
      </c>
      <c r="C1548" t="s">
        <v>162</v>
      </c>
      <c r="D1548" t="s">
        <v>63</v>
      </c>
      <c r="E1548" t="s">
        <v>47</v>
      </c>
      <c r="F1548" t="s">
        <v>41</v>
      </c>
      <c r="G1548">
        <v>2</v>
      </c>
      <c r="H1548">
        <v>5.2</v>
      </c>
      <c r="I1548" t="s">
        <v>223</v>
      </c>
      <c r="J1548" t="s">
        <v>210</v>
      </c>
      <c r="K1548">
        <v>4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83</v>
      </c>
      <c r="R1548" t="s">
        <v>83</v>
      </c>
      <c r="S1548" t="s">
        <v>83</v>
      </c>
      <c r="T1548" t="str">
        <f>_xlfn.XLOOKUP(A1548,MI_Match_Analysis!$A$2:$A$8,MI_Match_Analysis!$F$2:$F$8,"Not Found")</f>
        <v>Not Found</v>
      </c>
    </row>
    <row r="1549" spans="1:20" hidden="1" x14ac:dyDescent="0.3">
      <c r="A1549">
        <v>7</v>
      </c>
      <c r="B1549" s="1">
        <v>46115</v>
      </c>
      <c r="C1549" t="s">
        <v>162</v>
      </c>
      <c r="D1549" t="s">
        <v>63</v>
      </c>
      <c r="E1549" t="s">
        <v>47</v>
      </c>
      <c r="F1549" t="s">
        <v>41</v>
      </c>
      <c r="G1549">
        <v>2</v>
      </c>
      <c r="H1549">
        <v>5.3</v>
      </c>
      <c r="I1549" t="s">
        <v>223</v>
      </c>
      <c r="J1549" t="s">
        <v>210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83</v>
      </c>
      <c r="R1549" t="s">
        <v>83</v>
      </c>
      <c r="S1549" t="s">
        <v>83</v>
      </c>
      <c r="T1549" t="str">
        <f>_xlfn.XLOOKUP(A1549,MI_Match_Analysis!$A$2:$A$8,MI_Match_Analysis!$F$2:$F$8,"Not Found")</f>
        <v>Not Found</v>
      </c>
    </row>
    <row r="1550" spans="1:20" hidden="1" x14ac:dyDescent="0.3">
      <c r="A1550">
        <v>7</v>
      </c>
      <c r="B1550" s="1">
        <v>46115</v>
      </c>
      <c r="C1550" t="s">
        <v>162</v>
      </c>
      <c r="D1550" t="s">
        <v>63</v>
      </c>
      <c r="E1550" t="s">
        <v>47</v>
      </c>
      <c r="F1550" t="s">
        <v>41</v>
      </c>
      <c r="G1550">
        <v>2</v>
      </c>
      <c r="H1550">
        <v>5.4</v>
      </c>
      <c r="I1550" t="s">
        <v>223</v>
      </c>
      <c r="J1550" t="s">
        <v>210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83</v>
      </c>
      <c r="R1550" t="s">
        <v>83</v>
      </c>
      <c r="S1550" t="s">
        <v>83</v>
      </c>
      <c r="T1550" t="str">
        <f>_xlfn.XLOOKUP(A1550,MI_Match_Analysis!$A$2:$A$8,MI_Match_Analysis!$F$2:$F$8,"Not Found")</f>
        <v>Not Found</v>
      </c>
    </row>
    <row r="1551" spans="1:20" hidden="1" x14ac:dyDescent="0.3">
      <c r="A1551">
        <v>7</v>
      </c>
      <c r="B1551" s="1">
        <v>46115</v>
      </c>
      <c r="C1551" t="s">
        <v>162</v>
      </c>
      <c r="D1551" t="s">
        <v>63</v>
      </c>
      <c r="E1551" t="s">
        <v>47</v>
      </c>
      <c r="F1551" t="s">
        <v>41</v>
      </c>
      <c r="G1551">
        <v>2</v>
      </c>
      <c r="H1551">
        <v>5.5</v>
      </c>
      <c r="I1551" t="s">
        <v>223</v>
      </c>
      <c r="J1551" t="s">
        <v>210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83</v>
      </c>
      <c r="R1551" t="s">
        <v>83</v>
      </c>
      <c r="S1551" t="s">
        <v>83</v>
      </c>
      <c r="T1551" t="str">
        <f>_xlfn.XLOOKUP(A1551,MI_Match_Analysis!$A$2:$A$8,MI_Match_Analysis!$F$2:$F$8,"Not Found")</f>
        <v>Not Found</v>
      </c>
    </row>
    <row r="1552" spans="1:20" hidden="1" x14ac:dyDescent="0.3">
      <c r="A1552">
        <v>7</v>
      </c>
      <c r="B1552" s="1">
        <v>46115</v>
      </c>
      <c r="C1552" t="s">
        <v>162</v>
      </c>
      <c r="D1552" t="s">
        <v>63</v>
      </c>
      <c r="E1552" t="s">
        <v>47</v>
      </c>
      <c r="F1552" t="s">
        <v>41</v>
      </c>
      <c r="G1552">
        <v>2</v>
      </c>
      <c r="H1552">
        <v>5.6</v>
      </c>
      <c r="I1552" t="s">
        <v>49</v>
      </c>
      <c r="J1552" t="s">
        <v>210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83</v>
      </c>
      <c r="R1552" t="s">
        <v>83</v>
      </c>
      <c r="S1552" t="s">
        <v>83</v>
      </c>
      <c r="T1552" t="str">
        <f>_xlfn.XLOOKUP(A1552,MI_Match_Analysis!$A$2:$A$8,MI_Match_Analysis!$F$2:$F$8,"Not Found")</f>
        <v>Not Found</v>
      </c>
    </row>
    <row r="1553" spans="1:20" hidden="1" x14ac:dyDescent="0.3">
      <c r="A1553">
        <v>7</v>
      </c>
      <c r="B1553" s="1">
        <v>46115</v>
      </c>
      <c r="C1553" t="s">
        <v>162</v>
      </c>
      <c r="D1553" t="s">
        <v>63</v>
      </c>
      <c r="E1553" t="s">
        <v>47</v>
      </c>
      <c r="F1553" t="s">
        <v>41</v>
      </c>
      <c r="G1553">
        <v>2</v>
      </c>
      <c r="H1553">
        <v>6.1</v>
      </c>
      <c r="I1553" t="s">
        <v>223</v>
      </c>
      <c r="J1553" t="s">
        <v>109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83</v>
      </c>
      <c r="R1553" t="s">
        <v>83</v>
      </c>
      <c r="S1553" t="s">
        <v>83</v>
      </c>
      <c r="T1553" t="str">
        <f>_xlfn.XLOOKUP(A1553,MI_Match_Analysis!$A$2:$A$8,MI_Match_Analysis!$F$2:$F$8,"Not Found")</f>
        <v>Not Found</v>
      </c>
    </row>
    <row r="1554" spans="1:20" hidden="1" x14ac:dyDescent="0.3">
      <c r="A1554">
        <v>7</v>
      </c>
      <c r="B1554" s="1">
        <v>46115</v>
      </c>
      <c r="C1554" t="s">
        <v>162</v>
      </c>
      <c r="D1554" t="s">
        <v>63</v>
      </c>
      <c r="E1554" t="s">
        <v>47</v>
      </c>
      <c r="F1554" t="s">
        <v>41</v>
      </c>
      <c r="G1554">
        <v>2</v>
      </c>
      <c r="H1554">
        <v>6.2</v>
      </c>
      <c r="I1554" t="s">
        <v>49</v>
      </c>
      <c r="J1554" t="s">
        <v>109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83</v>
      </c>
      <c r="R1554" t="s">
        <v>83</v>
      </c>
      <c r="S1554" t="s">
        <v>83</v>
      </c>
      <c r="T1554" t="str">
        <f>_xlfn.XLOOKUP(A1554,MI_Match_Analysis!$A$2:$A$8,MI_Match_Analysis!$F$2:$F$8,"Not Found")</f>
        <v>Not Found</v>
      </c>
    </row>
    <row r="1555" spans="1:20" hidden="1" x14ac:dyDescent="0.3">
      <c r="A1555">
        <v>7</v>
      </c>
      <c r="B1555" s="1">
        <v>46115</v>
      </c>
      <c r="C1555" t="s">
        <v>162</v>
      </c>
      <c r="D1555" t="s">
        <v>63</v>
      </c>
      <c r="E1555" t="s">
        <v>47</v>
      </c>
      <c r="F1555" t="s">
        <v>41</v>
      </c>
      <c r="G1555">
        <v>2</v>
      </c>
      <c r="H1555">
        <v>6.3</v>
      </c>
      <c r="I1555" t="s">
        <v>223</v>
      </c>
      <c r="J1555" t="s">
        <v>109</v>
      </c>
      <c r="K1555">
        <v>6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83</v>
      </c>
      <c r="R1555" t="s">
        <v>83</v>
      </c>
      <c r="S1555" t="s">
        <v>83</v>
      </c>
      <c r="T1555" t="str">
        <f>_xlfn.XLOOKUP(A1555,MI_Match_Analysis!$A$2:$A$8,MI_Match_Analysis!$F$2:$F$8,"Not Found")</f>
        <v>Not Found</v>
      </c>
    </row>
    <row r="1556" spans="1:20" hidden="1" x14ac:dyDescent="0.3">
      <c r="A1556">
        <v>7</v>
      </c>
      <c r="B1556" s="1">
        <v>46115</v>
      </c>
      <c r="C1556" t="s">
        <v>162</v>
      </c>
      <c r="D1556" t="s">
        <v>63</v>
      </c>
      <c r="E1556" t="s">
        <v>47</v>
      </c>
      <c r="F1556" t="s">
        <v>41</v>
      </c>
      <c r="G1556">
        <v>2</v>
      </c>
      <c r="H1556">
        <v>6.4</v>
      </c>
      <c r="I1556" t="s">
        <v>223</v>
      </c>
      <c r="J1556" t="s">
        <v>109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83</v>
      </c>
      <c r="R1556" t="s">
        <v>83</v>
      </c>
      <c r="S1556" t="s">
        <v>83</v>
      </c>
      <c r="T1556" t="str">
        <f>_xlfn.XLOOKUP(A1556,MI_Match_Analysis!$A$2:$A$8,MI_Match_Analysis!$F$2:$F$8,"Not Found")</f>
        <v>Not Found</v>
      </c>
    </row>
    <row r="1557" spans="1:20" hidden="1" x14ac:dyDescent="0.3">
      <c r="A1557">
        <v>7</v>
      </c>
      <c r="B1557" s="1">
        <v>46115</v>
      </c>
      <c r="C1557" t="s">
        <v>162</v>
      </c>
      <c r="D1557" t="s">
        <v>63</v>
      </c>
      <c r="E1557" t="s">
        <v>47</v>
      </c>
      <c r="F1557" t="s">
        <v>41</v>
      </c>
      <c r="G1557">
        <v>2</v>
      </c>
      <c r="H1557">
        <v>6.5</v>
      </c>
      <c r="I1557" t="s">
        <v>223</v>
      </c>
      <c r="J1557" t="s">
        <v>109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83</v>
      </c>
      <c r="R1557" t="s">
        <v>83</v>
      </c>
      <c r="S1557" t="s">
        <v>83</v>
      </c>
      <c r="T1557" t="str">
        <f>_xlfn.XLOOKUP(A1557,MI_Match_Analysis!$A$2:$A$8,MI_Match_Analysis!$F$2:$F$8,"Not Found")</f>
        <v>Not Found</v>
      </c>
    </row>
    <row r="1558" spans="1:20" hidden="1" x14ac:dyDescent="0.3">
      <c r="A1558">
        <v>7</v>
      </c>
      <c r="B1558" s="1">
        <v>46115</v>
      </c>
      <c r="C1558" t="s">
        <v>162</v>
      </c>
      <c r="D1558" t="s">
        <v>63</v>
      </c>
      <c r="E1558" t="s">
        <v>47</v>
      </c>
      <c r="F1558" t="s">
        <v>41</v>
      </c>
      <c r="G1558">
        <v>2</v>
      </c>
      <c r="H1558">
        <v>6.6</v>
      </c>
      <c r="I1558" t="s">
        <v>223</v>
      </c>
      <c r="J1558" t="s">
        <v>109</v>
      </c>
      <c r="K1558">
        <v>4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83</v>
      </c>
      <c r="R1558" t="s">
        <v>83</v>
      </c>
      <c r="S1558" t="s">
        <v>83</v>
      </c>
      <c r="T1558" t="str">
        <f>_xlfn.XLOOKUP(A1558,MI_Match_Analysis!$A$2:$A$8,MI_Match_Analysis!$F$2:$F$8,"Not Found")</f>
        <v>Not Found</v>
      </c>
    </row>
    <row r="1559" spans="1:20" hidden="1" x14ac:dyDescent="0.3">
      <c r="A1559">
        <v>7</v>
      </c>
      <c r="B1559" s="1">
        <v>46115</v>
      </c>
      <c r="C1559" t="s">
        <v>162</v>
      </c>
      <c r="D1559" t="s">
        <v>63</v>
      </c>
      <c r="E1559" t="s">
        <v>47</v>
      </c>
      <c r="F1559" t="s">
        <v>41</v>
      </c>
      <c r="G1559">
        <v>2</v>
      </c>
      <c r="H1559">
        <v>7.1</v>
      </c>
      <c r="I1559" t="s">
        <v>49</v>
      </c>
      <c r="J1559" t="s">
        <v>243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83</v>
      </c>
      <c r="R1559" t="s">
        <v>83</v>
      </c>
      <c r="S1559" t="s">
        <v>83</v>
      </c>
      <c r="T1559" t="str">
        <f>_xlfn.XLOOKUP(A1559,MI_Match_Analysis!$A$2:$A$8,MI_Match_Analysis!$F$2:$F$8,"Not Found")</f>
        <v>Not Found</v>
      </c>
    </row>
    <row r="1560" spans="1:20" hidden="1" x14ac:dyDescent="0.3">
      <c r="A1560">
        <v>7</v>
      </c>
      <c r="B1560" s="1">
        <v>46115</v>
      </c>
      <c r="C1560" t="s">
        <v>162</v>
      </c>
      <c r="D1560" t="s">
        <v>63</v>
      </c>
      <c r="E1560" t="s">
        <v>47</v>
      </c>
      <c r="F1560" t="s">
        <v>41</v>
      </c>
      <c r="G1560">
        <v>2</v>
      </c>
      <c r="H1560">
        <v>7.2</v>
      </c>
      <c r="I1560" t="s">
        <v>223</v>
      </c>
      <c r="J1560" t="s">
        <v>243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83</v>
      </c>
      <c r="R1560" t="s">
        <v>83</v>
      </c>
      <c r="S1560" t="s">
        <v>83</v>
      </c>
      <c r="T1560" t="str">
        <f>_xlfn.XLOOKUP(A1560,MI_Match_Analysis!$A$2:$A$8,MI_Match_Analysis!$F$2:$F$8,"Not Found")</f>
        <v>Not Found</v>
      </c>
    </row>
    <row r="1561" spans="1:20" hidden="1" x14ac:dyDescent="0.3">
      <c r="A1561">
        <v>7</v>
      </c>
      <c r="B1561" s="1">
        <v>46115</v>
      </c>
      <c r="C1561" t="s">
        <v>162</v>
      </c>
      <c r="D1561" t="s">
        <v>63</v>
      </c>
      <c r="E1561" t="s">
        <v>47</v>
      </c>
      <c r="F1561" t="s">
        <v>41</v>
      </c>
      <c r="G1561">
        <v>2</v>
      </c>
      <c r="H1561">
        <v>7.3</v>
      </c>
      <c r="I1561" t="s">
        <v>223</v>
      </c>
      <c r="J1561" t="s">
        <v>243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83</v>
      </c>
      <c r="R1561" t="s">
        <v>83</v>
      </c>
      <c r="S1561" t="s">
        <v>83</v>
      </c>
      <c r="T1561" t="str">
        <f>_xlfn.XLOOKUP(A1561,MI_Match_Analysis!$A$2:$A$8,MI_Match_Analysis!$F$2:$F$8,"Not Found")</f>
        <v>Not Found</v>
      </c>
    </row>
    <row r="1562" spans="1:20" hidden="1" x14ac:dyDescent="0.3">
      <c r="A1562">
        <v>7</v>
      </c>
      <c r="B1562" s="1">
        <v>46115</v>
      </c>
      <c r="C1562" t="s">
        <v>162</v>
      </c>
      <c r="D1562" t="s">
        <v>63</v>
      </c>
      <c r="E1562" t="s">
        <v>47</v>
      </c>
      <c r="F1562" t="s">
        <v>41</v>
      </c>
      <c r="G1562">
        <v>2</v>
      </c>
      <c r="H1562">
        <v>7.4</v>
      </c>
      <c r="I1562" t="s">
        <v>49</v>
      </c>
      <c r="J1562" t="s">
        <v>243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83</v>
      </c>
      <c r="R1562" t="s">
        <v>83</v>
      </c>
      <c r="S1562" t="s">
        <v>83</v>
      </c>
      <c r="T1562" t="str">
        <f>_xlfn.XLOOKUP(A1562,MI_Match_Analysis!$A$2:$A$8,MI_Match_Analysis!$F$2:$F$8,"Not Found")</f>
        <v>Not Found</v>
      </c>
    </row>
    <row r="1563" spans="1:20" hidden="1" x14ac:dyDescent="0.3">
      <c r="A1563">
        <v>7</v>
      </c>
      <c r="B1563" s="1">
        <v>46115</v>
      </c>
      <c r="C1563" t="s">
        <v>162</v>
      </c>
      <c r="D1563" t="s">
        <v>63</v>
      </c>
      <c r="E1563" t="s">
        <v>47</v>
      </c>
      <c r="F1563" t="s">
        <v>41</v>
      </c>
      <c r="G1563">
        <v>2</v>
      </c>
      <c r="H1563">
        <v>7.5</v>
      </c>
      <c r="I1563" t="s">
        <v>223</v>
      </c>
      <c r="J1563" t="s">
        <v>243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83</v>
      </c>
      <c r="R1563" t="s">
        <v>83</v>
      </c>
      <c r="S1563" t="s">
        <v>83</v>
      </c>
      <c r="T1563" t="str">
        <f>_xlfn.XLOOKUP(A1563,MI_Match_Analysis!$A$2:$A$8,MI_Match_Analysis!$F$2:$F$8,"Not Found")</f>
        <v>Not Found</v>
      </c>
    </row>
    <row r="1564" spans="1:20" hidden="1" x14ac:dyDescent="0.3">
      <c r="A1564">
        <v>7</v>
      </c>
      <c r="B1564" s="1">
        <v>46115</v>
      </c>
      <c r="C1564" t="s">
        <v>162</v>
      </c>
      <c r="D1564" t="s">
        <v>63</v>
      </c>
      <c r="E1564" t="s">
        <v>47</v>
      </c>
      <c r="F1564" t="s">
        <v>41</v>
      </c>
      <c r="G1564">
        <v>2</v>
      </c>
      <c r="H1564">
        <v>7.6</v>
      </c>
      <c r="I1564" t="s">
        <v>49</v>
      </c>
      <c r="J1564" t="s">
        <v>243</v>
      </c>
      <c r="K1564">
        <v>4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83</v>
      </c>
      <c r="R1564" t="s">
        <v>83</v>
      </c>
      <c r="S1564" t="s">
        <v>83</v>
      </c>
      <c r="T1564" t="str">
        <f>_xlfn.XLOOKUP(A1564,MI_Match_Analysis!$A$2:$A$8,MI_Match_Analysis!$F$2:$F$8,"Not Found")</f>
        <v>Not Found</v>
      </c>
    </row>
    <row r="1565" spans="1:20" hidden="1" x14ac:dyDescent="0.3">
      <c r="A1565">
        <v>7</v>
      </c>
      <c r="B1565" s="1">
        <v>46115</v>
      </c>
      <c r="C1565" t="s">
        <v>162</v>
      </c>
      <c r="D1565" t="s">
        <v>63</v>
      </c>
      <c r="E1565" t="s">
        <v>47</v>
      </c>
      <c r="F1565" t="s">
        <v>41</v>
      </c>
      <c r="G1565">
        <v>2</v>
      </c>
      <c r="H1565">
        <v>8.1</v>
      </c>
      <c r="I1565" t="s">
        <v>223</v>
      </c>
      <c r="J1565" t="s">
        <v>109</v>
      </c>
      <c r="K1565">
        <v>3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83</v>
      </c>
      <c r="R1565" t="s">
        <v>83</v>
      </c>
      <c r="S1565" t="s">
        <v>83</v>
      </c>
      <c r="T1565" t="str">
        <f>_xlfn.XLOOKUP(A1565,MI_Match_Analysis!$A$2:$A$8,MI_Match_Analysis!$F$2:$F$8,"Not Found")</f>
        <v>Not Found</v>
      </c>
    </row>
    <row r="1566" spans="1:20" hidden="1" x14ac:dyDescent="0.3">
      <c r="A1566">
        <v>7</v>
      </c>
      <c r="B1566" s="1">
        <v>46115</v>
      </c>
      <c r="C1566" t="s">
        <v>162</v>
      </c>
      <c r="D1566" t="s">
        <v>63</v>
      </c>
      <c r="E1566" t="s">
        <v>47</v>
      </c>
      <c r="F1566" t="s">
        <v>41</v>
      </c>
      <c r="G1566">
        <v>2</v>
      </c>
      <c r="H1566">
        <v>8.1999999999999993</v>
      </c>
      <c r="I1566" t="s">
        <v>49</v>
      </c>
      <c r="J1566" t="s">
        <v>109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83</v>
      </c>
      <c r="R1566" t="s">
        <v>83</v>
      </c>
      <c r="S1566" t="s">
        <v>83</v>
      </c>
      <c r="T1566" t="str">
        <f>_xlfn.XLOOKUP(A1566,MI_Match_Analysis!$A$2:$A$8,MI_Match_Analysis!$F$2:$F$8,"Not Found")</f>
        <v>Not Found</v>
      </c>
    </row>
    <row r="1567" spans="1:20" hidden="1" x14ac:dyDescent="0.3">
      <c r="A1567">
        <v>7</v>
      </c>
      <c r="B1567" s="1">
        <v>46115</v>
      </c>
      <c r="C1567" t="s">
        <v>162</v>
      </c>
      <c r="D1567" t="s">
        <v>63</v>
      </c>
      <c r="E1567" t="s">
        <v>47</v>
      </c>
      <c r="F1567" t="s">
        <v>41</v>
      </c>
      <c r="G1567">
        <v>2</v>
      </c>
      <c r="H1567">
        <v>8.3000000000000007</v>
      </c>
      <c r="I1567" t="s">
        <v>223</v>
      </c>
      <c r="J1567" t="s">
        <v>109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83</v>
      </c>
      <c r="R1567" t="s">
        <v>83</v>
      </c>
      <c r="S1567" t="s">
        <v>83</v>
      </c>
      <c r="T1567" t="str">
        <f>_xlfn.XLOOKUP(A1567,MI_Match_Analysis!$A$2:$A$8,MI_Match_Analysis!$F$2:$F$8,"Not Found")</f>
        <v>Not Found</v>
      </c>
    </row>
    <row r="1568" spans="1:20" hidden="1" x14ac:dyDescent="0.3">
      <c r="A1568">
        <v>7</v>
      </c>
      <c r="B1568" s="1">
        <v>46115</v>
      </c>
      <c r="C1568" t="s">
        <v>162</v>
      </c>
      <c r="D1568" t="s">
        <v>63</v>
      </c>
      <c r="E1568" t="s">
        <v>47</v>
      </c>
      <c r="F1568" t="s">
        <v>41</v>
      </c>
      <c r="G1568">
        <v>2</v>
      </c>
      <c r="H1568">
        <v>8.4</v>
      </c>
      <c r="I1568" t="s">
        <v>49</v>
      </c>
      <c r="J1568" t="s">
        <v>109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83</v>
      </c>
      <c r="R1568" t="s">
        <v>83</v>
      </c>
      <c r="S1568" t="s">
        <v>83</v>
      </c>
      <c r="T1568" t="str">
        <f>_xlfn.XLOOKUP(A1568,MI_Match_Analysis!$A$2:$A$8,MI_Match_Analysis!$F$2:$F$8,"Not Found")</f>
        <v>Not Found</v>
      </c>
    </row>
    <row r="1569" spans="1:20" hidden="1" x14ac:dyDescent="0.3">
      <c r="A1569">
        <v>7</v>
      </c>
      <c r="B1569" s="1">
        <v>46115</v>
      </c>
      <c r="C1569" t="s">
        <v>162</v>
      </c>
      <c r="D1569" t="s">
        <v>63</v>
      </c>
      <c r="E1569" t="s">
        <v>47</v>
      </c>
      <c r="F1569" t="s">
        <v>41</v>
      </c>
      <c r="G1569">
        <v>2</v>
      </c>
      <c r="H1569">
        <v>8.5</v>
      </c>
      <c r="I1569" t="s">
        <v>223</v>
      </c>
      <c r="J1569" t="s">
        <v>109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195</v>
      </c>
      <c r="R1569" t="s">
        <v>223</v>
      </c>
      <c r="S1569" t="s">
        <v>244</v>
      </c>
      <c r="T1569" t="str">
        <f>_xlfn.XLOOKUP(A1569,MI_Match_Analysis!$A$2:$A$8,MI_Match_Analysis!$F$2:$F$8,"Not Found")</f>
        <v>Not Found</v>
      </c>
    </row>
    <row r="1570" spans="1:20" hidden="1" x14ac:dyDescent="0.3">
      <c r="A1570">
        <v>7</v>
      </c>
      <c r="B1570" s="1">
        <v>46115</v>
      </c>
      <c r="C1570" t="s">
        <v>162</v>
      </c>
      <c r="D1570" t="s">
        <v>63</v>
      </c>
      <c r="E1570" t="s">
        <v>47</v>
      </c>
      <c r="F1570" t="s">
        <v>41</v>
      </c>
      <c r="G1570">
        <v>2</v>
      </c>
      <c r="H1570">
        <v>8.6</v>
      </c>
      <c r="I1570" t="s">
        <v>49</v>
      </c>
      <c r="J1570" t="s">
        <v>109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83</v>
      </c>
      <c r="R1570" t="s">
        <v>83</v>
      </c>
      <c r="S1570" t="s">
        <v>83</v>
      </c>
      <c r="T1570" t="str">
        <f>_xlfn.XLOOKUP(A1570,MI_Match_Analysis!$A$2:$A$8,MI_Match_Analysis!$F$2:$F$8,"Not Found")</f>
        <v>Not Found</v>
      </c>
    </row>
    <row r="1571" spans="1:20" hidden="1" x14ac:dyDescent="0.3">
      <c r="A1571">
        <v>7</v>
      </c>
      <c r="B1571" s="1">
        <v>46115</v>
      </c>
      <c r="C1571" t="s">
        <v>162</v>
      </c>
      <c r="D1571" t="s">
        <v>63</v>
      </c>
      <c r="E1571" t="s">
        <v>47</v>
      </c>
      <c r="F1571" t="s">
        <v>41</v>
      </c>
      <c r="G1571">
        <v>2</v>
      </c>
      <c r="H1571">
        <v>9.1</v>
      </c>
      <c r="I1571" t="s">
        <v>94</v>
      </c>
      <c r="J1571" t="s">
        <v>243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83</v>
      </c>
      <c r="R1571" t="s">
        <v>83</v>
      </c>
      <c r="S1571" t="s">
        <v>83</v>
      </c>
      <c r="T1571" t="str">
        <f>_xlfn.XLOOKUP(A1571,MI_Match_Analysis!$A$2:$A$8,MI_Match_Analysis!$F$2:$F$8,"Not Found")</f>
        <v>Not Found</v>
      </c>
    </row>
    <row r="1572" spans="1:20" hidden="1" x14ac:dyDescent="0.3">
      <c r="A1572">
        <v>7</v>
      </c>
      <c r="B1572" s="1">
        <v>46115</v>
      </c>
      <c r="C1572" t="s">
        <v>162</v>
      </c>
      <c r="D1572" t="s">
        <v>63</v>
      </c>
      <c r="E1572" t="s">
        <v>47</v>
      </c>
      <c r="F1572" t="s">
        <v>41</v>
      </c>
      <c r="G1572">
        <v>2</v>
      </c>
      <c r="H1572">
        <v>9.1999999999999993</v>
      </c>
      <c r="I1572" t="s">
        <v>49</v>
      </c>
      <c r="J1572" t="s">
        <v>243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83</v>
      </c>
      <c r="R1572" t="s">
        <v>83</v>
      </c>
      <c r="S1572" t="s">
        <v>83</v>
      </c>
      <c r="T1572" t="str">
        <f>_xlfn.XLOOKUP(A1572,MI_Match_Analysis!$A$2:$A$8,MI_Match_Analysis!$F$2:$F$8,"Not Found")</f>
        <v>Not Found</v>
      </c>
    </row>
    <row r="1573" spans="1:20" hidden="1" x14ac:dyDescent="0.3">
      <c r="A1573">
        <v>7</v>
      </c>
      <c r="B1573" s="1">
        <v>46115</v>
      </c>
      <c r="C1573" t="s">
        <v>162</v>
      </c>
      <c r="D1573" t="s">
        <v>63</v>
      </c>
      <c r="E1573" t="s">
        <v>47</v>
      </c>
      <c r="F1573" t="s">
        <v>41</v>
      </c>
      <c r="G1573">
        <v>2</v>
      </c>
      <c r="H1573">
        <v>9.3000000000000007</v>
      </c>
      <c r="I1573" t="s">
        <v>49</v>
      </c>
      <c r="J1573" t="s">
        <v>243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83</v>
      </c>
      <c r="R1573" t="s">
        <v>83</v>
      </c>
      <c r="S1573" t="s">
        <v>83</v>
      </c>
      <c r="T1573" t="str">
        <f>_xlfn.XLOOKUP(A1573,MI_Match_Analysis!$A$2:$A$8,MI_Match_Analysis!$F$2:$F$8,"Not Found")</f>
        <v>Not Found</v>
      </c>
    </row>
    <row r="1574" spans="1:20" hidden="1" x14ac:dyDescent="0.3">
      <c r="A1574">
        <v>7</v>
      </c>
      <c r="B1574" s="1">
        <v>46115</v>
      </c>
      <c r="C1574" t="s">
        <v>162</v>
      </c>
      <c r="D1574" t="s">
        <v>63</v>
      </c>
      <c r="E1574" t="s">
        <v>47</v>
      </c>
      <c r="F1574" t="s">
        <v>41</v>
      </c>
      <c r="G1574">
        <v>2</v>
      </c>
      <c r="H1574">
        <v>9.4</v>
      </c>
      <c r="I1574" t="s">
        <v>94</v>
      </c>
      <c r="J1574" t="s">
        <v>243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83</v>
      </c>
      <c r="R1574" t="s">
        <v>83</v>
      </c>
      <c r="S1574" t="s">
        <v>83</v>
      </c>
      <c r="T1574" t="str">
        <f>_xlfn.XLOOKUP(A1574,MI_Match_Analysis!$A$2:$A$8,MI_Match_Analysis!$F$2:$F$8,"Not Found")</f>
        <v>Not Found</v>
      </c>
    </row>
    <row r="1575" spans="1:20" hidden="1" x14ac:dyDescent="0.3">
      <c r="A1575">
        <v>7</v>
      </c>
      <c r="B1575" s="1">
        <v>46115</v>
      </c>
      <c r="C1575" t="s">
        <v>162</v>
      </c>
      <c r="D1575" t="s">
        <v>63</v>
      </c>
      <c r="E1575" t="s">
        <v>47</v>
      </c>
      <c r="F1575" t="s">
        <v>41</v>
      </c>
      <c r="G1575">
        <v>2</v>
      </c>
      <c r="H1575">
        <v>9.5</v>
      </c>
      <c r="I1575" t="s">
        <v>49</v>
      </c>
      <c r="J1575" t="s">
        <v>243</v>
      </c>
      <c r="K1575">
        <v>4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83</v>
      </c>
      <c r="R1575" t="s">
        <v>83</v>
      </c>
      <c r="S1575" t="s">
        <v>83</v>
      </c>
      <c r="T1575" t="str">
        <f>_xlfn.XLOOKUP(A1575,MI_Match_Analysis!$A$2:$A$8,MI_Match_Analysis!$F$2:$F$8,"Not Found")</f>
        <v>Not Found</v>
      </c>
    </row>
    <row r="1576" spans="1:20" hidden="1" x14ac:dyDescent="0.3">
      <c r="A1576">
        <v>7</v>
      </c>
      <c r="B1576" s="1">
        <v>46115</v>
      </c>
      <c r="C1576" t="s">
        <v>162</v>
      </c>
      <c r="D1576" t="s">
        <v>63</v>
      </c>
      <c r="E1576" t="s">
        <v>47</v>
      </c>
      <c r="F1576" t="s">
        <v>41</v>
      </c>
      <c r="G1576">
        <v>2</v>
      </c>
      <c r="H1576">
        <v>9.6</v>
      </c>
      <c r="I1576" t="s">
        <v>49</v>
      </c>
      <c r="J1576" t="s">
        <v>243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83</v>
      </c>
      <c r="R1576" t="s">
        <v>83</v>
      </c>
      <c r="S1576" t="s">
        <v>83</v>
      </c>
      <c r="T1576" t="str">
        <f>_xlfn.XLOOKUP(A1576,MI_Match_Analysis!$A$2:$A$8,MI_Match_Analysis!$F$2:$F$8,"Not Found")</f>
        <v>Not Found</v>
      </c>
    </row>
    <row r="1577" spans="1:20" hidden="1" x14ac:dyDescent="0.3">
      <c r="A1577">
        <v>7</v>
      </c>
      <c r="B1577" s="1">
        <v>46115</v>
      </c>
      <c r="C1577" t="s">
        <v>162</v>
      </c>
      <c r="D1577" t="s">
        <v>63</v>
      </c>
      <c r="E1577" t="s">
        <v>47</v>
      </c>
      <c r="F1577" t="s">
        <v>41</v>
      </c>
      <c r="G1577">
        <v>2</v>
      </c>
      <c r="H1577">
        <v>10.1</v>
      </c>
      <c r="I1577" t="s">
        <v>49</v>
      </c>
      <c r="J1577" t="s">
        <v>109</v>
      </c>
      <c r="K1577">
        <v>4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83</v>
      </c>
      <c r="R1577" t="s">
        <v>83</v>
      </c>
      <c r="S1577" t="s">
        <v>83</v>
      </c>
      <c r="T1577" t="str">
        <f>_xlfn.XLOOKUP(A1577,MI_Match_Analysis!$A$2:$A$8,MI_Match_Analysis!$F$2:$F$8,"Not Found")</f>
        <v>Not Found</v>
      </c>
    </row>
    <row r="1578" spans="1:20" hidden="1" x14ac:dyDescent="0.3">
      <c r="A1578">
        <v>7</v>
      </c>
      <c r="B1578" s="1">
        <v>46115</v>
      </c>
      <c r="C1578" t="s">
        <v>162</v>
      </c>
      <c r="D1578" t="s">
        <v>63</v>
      </c>
      <c r="E1578" t="s">
        <v>47</v>
      </c>
      <c r="F1578" t="s">
        <v>41</v>
      </c>
      <c r="G1578">
        <v>2</v>
      </c>
      <c r="H1578">
        <v>10.199999999999999</v>
      </c>
      <c r="I1578" t="s">
        <v>49</v>
      </c>
      <c r="J1578" t="s">
        <v>109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83</v>
      </c>
      <c r="R1578" t="s">
        <v>83</v>
      </c>
      <c r="S1578" t="s">
        <v>83</v>
      </c>
      <c r="T1578" t="str">
        <f>_xlfn.XLOOKUP(A1578,MI_Match_Analysis!$A$2:$A$8,MI_Match_Analysis!$F$2:$F$8,"Not Found")</f>
        <v>Not Found</v>
      </c>
    </row>
    <row r="1579" spans="1:20" hidden="1" x14ac:dyDescent="0.3">
      <c r="A1579">
        <v>7</v>
      </c>
      <c r="B1579" s="1">
        <v>46115</v>
      </c>
      <c r="C1579" t="s">
        <v>162</v>
      </c>
      <c r="D1579" t="s">
        <v>63</v>
      </c>
      <c r="E1579" t="s">
        <v>47</v>
      </c>
      <c r="F1579" t="s">
        <v>41</v>
      </c>
      <c r="G1579">
        <v>2</v>
      </c>
      <c r="H1579">
        <v>10.3</v>
      </c>
      <c r="I1579" t="s">
        <v>94</v>
      </c>
      <c r="J1579" t="s">
        <v>109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83</v>
      </c>
      <c r="R1579" t="s">
        <v>83</v>
      </c>
      <c r="S1579" t="s">
        <v>83</v>
      </c>
      <c r="T1579" t="str">
        <f>_xlfn.XLOOKUP(A1579,MI_Match_Analysis!$A$2:$A$8,MI_Match_Analysis!$F$2:$F$8,"Not Found")</f>
        <v>Not Found</v>
      </c>
    </row>
    <row r="1580" spans="1:20" hidden="1" x14ac:dyDescent="0.3">
      <c r="A1580">
        <v>7</v>
      </c>
      <c r="B1580" s="1">
        <v>46115</v>
      </c>
      <c r="C1580" t="s">
        <v>162</v>
      </c>
      <c r="D1580" t="s">
        <v>63</v>
      </c>
      <c r="E1580" t="s">
        <v>47</v>
      </c>
      <c r="F1580" t="s">
        <v>41</v>
      </c>
      <c r="G1580">
        <v>2</v>
      </c>
      <c r="H1580">
        <v>10.4</v>
      </c>
      <c r="I1580" t="s">
        <v>49</v>
      </c>
      <c r="J1580" t="s">
        <v>109</v>
      </c>
      <c r="K1580">
        <v>2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83</v>
      </c>
      <c r="R1580" t="s">
        <v>83</v>
      </c>
      <c r="S1580" t="s">
        <v>83</v>
      </c>
      <c r="T1580" t="str">
        <f>_xlfn.XLOOKUP(A1580,MI_Match_Analysis!$A$2:$A$8,MI_Match_Analysis!$F$2:$F$8,"Not Found")</f>
        <v>Not Found</v>
      </c>
    </row>
    <row r="1581" spans="1:20" hidden="1" x14ac:dyDescent="0.3">
      <c r="A1581">
        <v>7</v>
      </c>
      <c r="B1581" s="1">
        <v>46115</v>
      </c>
      <c r="C1581" t="s">
        <v>162</v>
      </c>
      <c r="D1581" t="s">
        <v>63</v>
      </c>
      <c r="E1581" t="s">
        <v>47</v>
      </c>
      <c r="F1581" t="s">
        <v>41</v>
      </c>
      <c r="G1581">
        <v>2</v>
      </c>
      <c r="H1581">
        <v>10.4</v>
      </c>
      <c r="I1581" t="s">
        <v>49</v>
      </c>
      <c r="J1581" t="s">
        <v>109</v>
      </c>
      <c r="K1581">
        <v>4</v>
      </c>
      <c r="L1581">
        <v>1</v>
      </c>
      <c r="M1581">
        <v>0</v>
      </c>
      <c r="N1581">
        <v>0</v>
      </c>
      <c r="O1581">
        <v>0</v>
      </c>
      <c r="P1581">
        <v>1</v>
      </c>
      <c r="Q1581" t="s">
        <v>83</v>
      </c>
      <c r="R1581" t="s">
        <v>83</v>
      </c>
      <c r="S1581" t="s">
        <v>83</v>
      </c>
      <c r="T1581" t="str">
        <f>_xlfn.XLOOKUP(A1581,MI_Match_Analysis!$A$2:$A$8,MI_Match_Analysis!$F$2:$F$8,"Not Found")</f>
        <v>Not Found</v>
      </c>
    </row>
    <row r="1582" spans="1:20" hidden="1" x14ac:dyDescent="0.3">
      <c r="A1582">
        <v>7</v>
      </c>
      <c r="B1582" s="1">
        <v>46115</v>
      </c>
      <c r="C1582" t="s">
        <v>162</v>
      </c>
      <c r="D1582" t="s">
        <v>63</v>
      </c>
      <c r="E1582" t="s">
        <v>47</v>
      </c>
      <c r="F1582" t="s">
        <v>41</v>
      </c>
      <c r="G1582">
        <v>2</v>
      </c>
      <c r="H1582">
        <v>10.5</v>
      </c>
      <c r="I1582" t="s">
        <v>49</v>
      </c>
      <c r="J1582" t="s">
        <v>109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83</v>
      </c>
      <c r="R1582" t="s">
        <v>83</v>
      </c>
      <c r="S1582" t="s">
        <v>83</v>
      </c>
      <c r="T1582" t="str">
        <f>_xlfn.XLOOKUP(A1582,MI_Match_Analysis!$A$2:$A$8,MI_Match_Analysis!$F$2:$F$8,"Not Found")</f>
        <v>Not Found</v>
      </c>
    </row>
    <row r="1583" spans="1:20" hidden="1" x14ac:dyDescent="0.3">
      <c r="A1583">
        <v>7</v>
      </c>
      <c r="B1583" s="1">
        <v>46115</v>
      </c>
      <c r="C1583" t="s">
        <v>162</v>
      </c>
      <c r="D1583" t="s">
        <v>63</v>
      </c>
      <c r="E1583" t="s">
        <v>47</v>
      </c>
      <c r="F1583" t="s">
        <v>41</v>
      </c>
      <c r="G1583">
        <v>2</v>
      </c>
      <c r="H1583">
        <v>10.6</v>
      </c>
      <c r="I1583" t="s">
        <v>94</v>
      </c>
      <c r="J1583" t="s">
        <v>109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83</v>
      </c>
      <c r="R1583" t="s">
        <v>83</v>
      </c>
      <c r="S1583" t="s">
        <v>83</v>
      </c>
      <c r="T1583" t="str">
        <f>_xlfn.XLOOKUP(A1583,MI_Match_Analysis!$A$2:$A$8,MI_Match_Analysis!$F$2:$F$8,"Not Found")</f>
        <v>Not Found</v>
      </c>
    </row>
    <row r="1584" spans="1:20" hidden="1" x14ac:dyDescent="0.3">
      <c r="A1584">
        <v>7</v>
      </c>
      <c r="B1584" s="1">
        <v>46115</v>
      </c>
      <c r="C1584" t="s">
        <v>162</v>
      </c>
      <c r="D1584" t="s">
        <v>63</v>
      </c>
      <c r="E1584" t="s">
        <v>47</v>
      </c>
      <c r="F1584" t="s">
        <v>41</v>
      </c>
      <c r="G1584">
        <v>2</v>
      </c>
      <c r="H1584">
        <v>11.1</v>
      </c>
      <c r="I1584" t="s">
        <v>49</v>
      </c>
      <c r="J1584" t="s">
        <v>208</v>
      </c>
      <c r="K1584">
        <v>4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83</v>
      </c>
      <c r="R1584" t="s">
        <v>83</v>
      </c>
      <c r="S1584" t="s">
        <v>83</v>
      </c>
      <c r="T1584" t="str">
        <f>_xlfn.XLOOKUP(A1584,MI_Match_Analysis!$A$2:$A$8,MI_Match_Analysis!$F$2:$F$8,"Not Found")</f>
        <v>Not Found</v>
      </c>
    </row>
    <row r="1585" spans="1:20" hidden="1" x14ac:dyDescent="0.3">
      <c r="A1585">
        <v>7</v>
      </c>
      <c r="B1585" s="1">
        <v>46115</v>
      </c>
      <c r="C1585" t="s">
        <v>162</v>
      </c>
      <c r="D1585" t="s">
        <v>63</v>
      </c>
      <c r="E1585" t="s">
        <v>47</v>
      </c>
      <c r="F1585" t="s">
        <v>41</v>
      </c>
      <c r="G1585">
        <v>2</v>
      </c>
      <c r="H1585">
        <v>11.2</v>
      </c>
      <c r="I1585" t="s">
        <v>49</v>
      </c>
      <c r="J1585" t="s">
        <v>208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83</v>
      </c>
      <c r="R1585" t="s">
        <v>83</v>
      </c>
      <c r="S1585" t="s">
        <v>83</v>
      </c>
      <c r="T1585" t="str">
        <f>_xlfn.XLOOKUP(A1585,MI_Match_Analysis!$A$2:$A$8,MI_Match_Analysis!$F$2:$F$8,"Not Found")</f>
        <v>Not Found</v>
      </c>
    </row>
    <row r="1586" spans="1:20" hidden="1" x14ac:dyDescent="0.3">
      <c r="A1586">
        <v>7</v>
      </c>
      <c r="B1586" s="1">
        <v>46115</v>
      </c>
      <c r="C1586" t="s">
        <v>162</v>
      </c>
      <c r="D1586" t="s">
        <v>63</v>
      </c>
      <c r="E1586" t="s">
        <v>47</v>
      </c>
      <c r="F1586" t="s">
        <v>41</v>
      </c>
      <c r="G1586">
        <v>2</v>
      </c>
      <c r="H1586">
        <v>11.3</v>
      </c>
      <c r="I1586" t="s">
        <v>94</v>
      </c>
      <c r="J1586" t="s">
        <v>208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83</v>
      </c>
      <c r="R1586" t="s">
        <v>83</v>
      </c>
      <c r="S1586" t="s">
        <v>83</v>
      </c>
      <c r="T1586" t="str">
        <f>_xlfn.XLOOKUP(A1586,MI_Match_Analysis!$A$2:$A$8,MI_Match_Analysis!$F$2:$F$8,"Not Found")</f>
        <v>Not Found</v>
      </c>
    </row>
    <row r="1587" spans="1:20" hidden="1" x14ac:dyDescent="0.3">
      <c r="A1587">
        <v>7</v>
      </c>
      <c r="B1587" s="1">
        <v>46115</v>
      </c>
      <c r="C1587" t="s">
        <v>162</v>
      </c>
      <c r="D1587" t="s">
        <v>63</v>
      </c>
      <c r="E1587" t="s">
        <v>47</v>
      </c>
      <c r="F1587" t="s">
        <v>41</v>
      </c>
      <c r="G1587">
        <v>2</v>
      </c>
      <c r="H1587">
        <v>11.4</v>
      </c>
      <c r="I1587" t="s">
        <v>49</v>
      </c>
      <c r="J1587" t="s">
        <v>208</v>
      </c>
      <c r="K1587">
        <v>4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83</v>
      </c>
      <c r="R1587" t="s">
        <v>83</v>
      </c>
      <c r="S1587" t="s">
        <v>83</v>
      </c>
      <c r="T1587" t="str">
        <f>_xlfn.XLOOKUP(A1587,MI_Match_Analysis!$A$2:$A$8,MI_Match_Analysis!$F$2:$F$8,"Not Found")</f>
        <v>Not Found</v>
      </c>
    </row>
    <row r="1588" spans="1:20" hidden="1" x14ac:dyDescent="0.3">
      <c r="A1588">
        <v>7</v>
      </c>
      <c r="B1588" s="1">
        <v>46115</v>
      </c>
      <c r="C1588" t="s">
        <v>162</v>
      </c>
      <c r="D1588" t="s">
        <v>63</v>
      </c>
      <c r="E1588" t="s">
        <v>47</v>
      </c>
      <c r="F1588" t="s">
        <v>41</v>
      </c>
      <c r="G1588">
        <v>2</v>
      </c>
      <c r="H1588">
        <v>11.5</v>
      </c>
      <c r="I1588" t="s">
        <v>49</v>
      </c>
      <c r="J1588" t="s">
        <v>208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165</v>
      </c>
      <c r="R1588" t="s">
        <v>49</v>
      </c>
      <c r="S1588" t="s">
        <v>207</v>
      </c>
      <c r="T1588" t="str">
        <f>_xlfn.XLOOKUP(A1588,MI_Match_Analysis!$A$2:$A$8,MI_Match_Analysis!$F$2:$F$8,"Not Found")</f>
        <v>Not Found</v>
      </c>
    </row>
    <row r="1589" spans="1:20" hidden="1" x14ac:dyDescent="0.3">
      <c r="A1589">
        <v>7</v>
      </c>
      <c r="B1589" s="1">
        <v>46115</v>
      </c>
      <c r="C1589" t="s">
        <v>162</v>
      </c>
      <c r="D1589" t="s">
        <v>63</v>
      </c>
      <c r="E1589" t="s">
        <v>47</v>
      </c>
      <c r="F1589" t="s">
        <v>41</v>
      </c>
      <c r="G1589">
        <v>2</v>
      </c>
      <c r="H1589">
        <v>11.6</v>
      </c>
      <c r="I1589" t="s">
        <v>224</v>
      </c>
      <c r="J1589" t="s">
        <v>208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83</v>
      </c>
      <c r="R1589" t="s">
        <v>83</v>
      </c>
      <c r="S1589" t="s">
        <v>83</v>
      </c>
      <c r="T1589" t="str">
        <f>_xlfn.XLOOKUP(A1589,MI_Match_Analysis!$A$2:$A$8,MI_Match_Analysis!$F$2:$F$8,"Not Found")</f>
        <v>Not Found</v>
      </c>
    </row>
    <row r="1590" spans="1:20" hidden="1" x14ac:dyDescent="0.3">
      <c r="A1590">
        <v>7</v>
      </c>
      <c r="B1590" s="1">
        <v>46115</v>
      </c>
      <c r="C1590" t="s">
        <v>162</v>
      </c>
      <c r="D1590" t="s">
        <v>63</v>
      </c>
      <c r="E1590" t="s">
        <v>47</v>
      </c>
      <c r="F1590" t="s">
        <v>41</v>
      </c>
      <c r="G1590">
        <v>2</v>
      </c>
      <c r="H1590">
        <v>12.1</v>
      </c>
      <c r="I1590" t="s">
        <v>94</v>
      </c>
      <c r="J1590" t="s">
        <v>243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83</v>
      </c>
      <c r="R1590" t="s">
        <v>83</v>
      </c>
      <c r="S1590" t="s">
        <v>83</v>
      </c>
      <c r="T1590" t="str">
        <f>_xlfn.XLOOKUP(A1590,MI_Match_Analysis!$A$2:$A$8,MI_Match_Analysis!$F$2:$F$8,"Not Found")</f>
        <v>Not Found</v>
      </c>
    </row>
    <row r="1591" spans="1:20" hidden="1" x14ac:dyDescent="0.3">
      <c r="A1591">
        <v>7</v>
      </c>
      <c r="B1591" s="1">
        <v>46115</v>
      </c>
      <c r="C1591" t="s">
        <v>162</v>
      </c>
      <c r="D1591" t="s">
        <v>63</v>
      </c>
      <c r="E1591" t="s">
        <v>47</v>
      </c>
      <c r="F1591" t="s">
        <v>41</v>
      </c>
      <c r="G1591">
        <v>2</v>
      </c>
      <c r="H1591">
        <v>12.2</v>
      </c>
      <c r="I1591" t="s">
        <v>94</v>
      </c>
      <c r="J1591" t="s">
        <v>243</v>
      </c>
      <c r="K1591">
        <v>2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83</v>
      </c>
      <c r="R1591" t="s">
        <v>83</v>
      </c>
      <c r="S1591" t="s">
        <v>83</v>
      </c>
      <c r="T1591" t="str">
        <f>_xlfn.XLOOKUP(A1591,MI_Match_Analysis!$A$2:$A$8,MI_Match_Analysis!$F$2:$F$8,"Not Found")</f>
        <v>Not Found</v>
      </c>
    </row>
    <row r="1592" spans="1:20" hidden="1" x14ac:dyDescent="0.3">
      <c r="A1592">
        <v>7</v>
      </c>
      <c r="B1592" s="1">
        <v>46115</v>
      </c>
      <c r="C1592" t="s">
        <v>162</v>
      </c>
      <c r="D1592" t="s">
        <v>63</v>
      </c>
      <c r="E1592" t="s">
        <v>47</v>
      </c>
      <c r="F1592" t="s">
        <v>41</v>
      </c>
      <c r="G1592">
        <v>2</v>
      </c>
      <c r="H1592">
        <v>12.3</v>
      </c>
      <c r="I1592" t="s">
        <v>94</v>
      </c>
      <c r="J1592" t="s">
        <v>243</v>
      </c>
      <c r="K1592">
        <v>6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83</v>
      </c>
      <c r="R1592" t="s">
        <v>83</v>
      </c>
      <c r="S1592" t="s">
        <v>83</v>
      </c>
      <c r="T1592" t="str">
        <f>_xlfn.XLOOKUP(A1592,MI_Match_Analysis!$A$2:$A$8,MI_Match_Analysis!$F$2:$F$8,"Not Found")</f>
        <v>Not Found</v>
      </c>
    </row>
    <row r="1593" spans="1:20" hidden="1" x14ac:dyDescent="0.3">
      <c r="A1593">
        <v>7</v>
      </c>
      <c r="B1593" s="1">
        <v>46115</v>
      </c>
      <c r="C1593" t="s">
        <v>162</v>
      </c>
      <c r="D1593" t="s">
        <v>63</v>
      </c>
      <c r="E1593" t="s">
        <v>47</v>
      </c>
      <c r="F1593" t="s">
        <v>41</v>
      </c>
      <c r="G1593">
        <v>2</v>
      </c>
      <c r="H1593">
        <v>12.4</v>
      </c>
      <c r="I1593" t="s">
        <v>94</v>
      </c>
      <c r="J1593" t="s">
        <v>243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83</v>
      </c>
      <c r="R1593" t="s">
        <v>83</v>
      </c>
      <c r="S1593" t="s">
        <v>83</v>
      </c>
      <c r="T1593" t="str">
        <f>_xlfn.XLOOKUP(A1593,MI_Match_Analysis!$A$2:$A$8,MI_Match_Analysis!$F$2:$F$8,"Not Found")</f>
        <v>Not Found</v>
      </c>
    </row>
    <row r="1594" spans="1:20" hidden="1" x14ac:dyDescent="0.3">
      <c r="A1594">
        <v>7</v>
      </c>
      <c r="B1594" s="1">
        <v>46115</v>
      </c>
      <c r="C1594" t="s">
        <v>162</v>
      </c>
      <c r="D1594" t="s">
        <v>63</v>
      </c>
      <c r="E1594" t="s">
        <v>47</v>
      </c>
      <c r="F1594" t="s">
        <v>41</v>
      </c>
      <c r="G1594">
        <v>2</v>
      </c>
      <c r="H1594">
        <v>12.5</v>
      </c>
      <c r="I1594" t="s">
        <v>224</v>
      </c>
      <c r="J1594" t="s">
        <v>243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83</v>
      </c>
      <c r="R1594" t="s">
        <v>83</v>
      </c>
      <c r="S1594" t="s">
        <v>83</v>
      </c>
      <c r="T1594" t="str">
        <f>_xlfn.XLOOKUP(A1594,MI_Match_Analysis!$A$2:$A$8,MI_Match_Analysis!$F$2:$F$8,"Not Found")</f>
        <v>Not Found</v>
      </c>
    </row>
    <row r="1595" spans="1:20" hidden="1" x14ac:dyDescent="0.3">
      <c r="A1595">
        <v>7</v>
      </c>
      <c r="B1595" s="1">
        <v>46115</v>
      </c>
      <c r="C1595" t="s">
        <v>162</v>
      </c>
      <c r="D1595" t="s">
        <v>63</v>
      </c>
      <c r="E1595" t="s">
        <v>47</v>
      </c>
      <c r="F1595" t="s">
        <v>41</v>
      </c>
      <c r="G1595">
        <v>2</v>
      </c>
      <c r="H1595">
        <v>12.6</v>
      </c>
      <c r="I1595" t="s">
        <v>94</v>
      </c>
      <c r="J1595" t="s">
        <v>243</v>
      </c>
      <c r="K1595">
        <v>6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83</v>
      </c>
      <c r="R1595" t="s">
        <v>83</v>
      </c>
      <c r="S1595" t="s">
        <v>83</v>
      </c>
      <c r="T1595" t="str">
        <f>_xlfn.XLOOKUP(A1595,MI_Match_Analysis!$A$2:$A$8,MI_Match_Analysis!$F$2:$F$8,"Not Found")</f>
        <v>Not Found</v>
      </c>
    </row>
    <row r="1596" spans="1:20" hidden="1" x14ac:dyDescent="0.3">
      <c r="A1596">
        <v>7</v>
      </c>
      <c r="B1596" s="1">
        <v>46115</v>
      </c>
      <c r="C1596" t="s">
        <v>162</v>
      </c>
      <c r="D1596" t="s">
        <v>63</v>
      </c>
      <c r="E1596" t="s">
        <v>47</v>
      </c>
      <c r="F1596" t="s">
        <v>41</v>
      </c>
      <c r="G1596">
        <v>2</v>
      </c>
      <c r="H1596">
        <v>13.1</v>
      </c>
      <c r="I1596" t="s">
        <v>224</v>
      </c>
      <c r="J1596" t="s">
        <v>109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83</v>
      </c>
      <c r="R1596" t="s">
        <v>83</v>
      </c>
      <c r="S1596" t="s">
        <v>83</v>
      </c>
      <c r="T1596" t="str">
        <f>_xlfn.XLOOKUP(A1596,MI_Match_Analysis!$A$2:$A$8,MI_Match_Analysis!$F$2:$F$8,"Not Found")</f>
        <v>Not Found</v>
      </c>
    </row>
    <row r="1597" spans="1:20" hidden="1" x14ac:dyDescent="0.3">
      <c r="A1597">
        <v>7</v>
      </c>
      <c r="B1597" s="1">
        <v>46115</v>
      </c>
      <c r="C1597" t="s">
        <v>162</v>
      </c>
      <c r="D1597" t="s">
        <v>63</v>
      </c>
      <c r="E1597" t="s">
        <v>47</v>
      </c>
      <c r="F1597" t="s">
        <v>41</v>
      </c>
      <c r="G1597">
        <v>2</v>
      </c>
      <c r="H1597">
        <v>13.2</v>
      </c>
      <c r="I1597" t="s">
        <v>94</v>
      </c>
      <c r="J1597" t="s">
        <v>109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83</v>
      </c>
      <c r="R1597" t="s">
        <v>83</v>
      </c>
      <c r="S1597" t="s">
        <v>83</v>
      </c>
      <c r="T1597" t="str">
        <f>_xlfn.XLOOKUP(A1597,MI_Match_Analysis!$A$2:$A$8,MI_Match_Analysis!$F$2:$F$8,"Not Found")</f>
        <v>Not Found</v>
      </c>
    </row>
    <row r="1598" spans="1:20" hidden="1" x14ac:dyDescent="0.3">
      <c r="A1598">
        <v>7</v>
      </c>
      <c r="B1598" s="1">
        <v>46115</v>
      </c>
      <c r="C1598" t="s">
        <v>162</v>
      </c>
      <c r="D1598" t="s">
        <v>63</v>
      </c>
      <c r="E1598" t="s">
        <v>47</v>
      </c>
      <c r="F1598" t="s">
        <v>41</v>
      </c>
      <c r="G1598">
        <v>2</v>
      </c>
      <c r="H1598">
        <v>13.3</v>
      </c>
      <c r="I1598" t="s">
        <v>94</v>
      </c>
      <c r="J1598" t="s">
        <v>109</v>
      </c>
      <c r="K1598">
        <v>0</v>
      </c>
      <c r="L1598">
        <v>1</v>
      </c>
      <c r="M1598">
        <v>1</v>
      </c>
      <c r="N1598">
        <v>0</v>
      </c>
      <c r="O1598">
        <v>0</v>
      </c>
      <c r="P1598">
        <v>0</v>
      </c>
      <c r="Q1598" t="s">
        <v>83</v>
      </c>
      <c r="R1598" t="s">
        <v>83</v>
      </c>
      <c r="S1598" t="s">
        <v>83</v>
      </c>
      <c r="T1598" t="str">
        <f>_xlfn.XLOOKUP(A1598,MI_Match_Analysis!$A$2:$A$8,MI_Match_Analysis!$F$2:$F$8,"Not Found")</f>
        <v>Not Found</v>
      </c>
    </row>
    <row r="1599" spans="1:20" hidden="1" x14ac:dyDescent="0.3">
      <c r="A1599">
        <v>7</v>
      </c>
      <c r="B1599" s="1">
        <v>46115</v>
      </c>
      <c r="C1599" t="s">
        <v>162</v>
      </c>
      <c r="D1599" t="s">
        <v>63</v>
      </c>
      <c r="E1599" t="s">
        <v>47</v>
      </c>
      <c r="F1599" t="s">
        <v>41</v>
      </c>
      <c r="G1599">
        <v>2</v>
      </c>
      <c r="H1599">
        <v>13.3</v>
      </c>
      <c r="I1599" t="s">
        <v>94</v>
      </c>
      <c r="J1599" t="s">
        <v>109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83</v>
      </c>
      <c r="R1599" t="s">
        <v>83</v>
      </c>
      <c r="S1599" t="s">
        <v>83</v>
      </c>
      <c r="T1599" t="str">
        <f>_xlfn.XLOOKUP(A1599,MI_Match_Analysis!$A$2:$A$8,MI_Match_Analysis!$F$2:$F$8,"Not Found")</f>
        <v>Not Found</v>
      </c>
    </row>
    <row r="1600" spans="1:20" hidden="1" x14ac:dyDescent="0.3">
      <c r="A1600">
        <v>7</v>
      </c>
      <c r="B1600" s="1">
        <v>46115</v>
      </c>
      <c r="C1600" t="s">
        <v>162</v>
      </c>
      <c r="D1600" t="s">
        <v>63</v>
      </c>
      <c r="E1600" t="s">
        <v>47</v>
      </c>
      <c r="F1600" t="s">
        <v>41</v>
      </c>
      <c r="G1600">
        <v>2</v>
      </c>
      <c r="H1600">
        <v>13.4</v>
      </c>
      <c r="I1600" t="s">
        <v>224</v>
      </c>
      <c r="J1600" t="s">
        <v>109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83</v>
      </c>
      <c r="R1600" t="s">
        <v>83</v>
      </c>
      <c r="S1600" t="s">
        <v>83</v>
      </c>
      <c r="T1600" t="str">
        <f>_xlfn.XLOOKUP(A1600,MI_Match_Analysis!$A$2:$A$8,MI_Match_Analysis!$F$2:$F$8,"Not Found")</f>
        <v>Not Found</v>
      </c>
    </row>
    <row r="1601" spans="1:20" hidden="1" x14ac:dyDescent="0.3">
      <c r="A1601">
        <v>7</v>
      </c>
      <c r="B1601" s="1">
        <v>46115</v>
      </c>
      <c r="C1601" t="s">
        <v>162</v>
      </c>
      <c r="D1601" t="s">
        <v>63</v>
      </c>
      <c r="E1601" t="s">
        <v>47</v>
      </c>
      <c r="F1601" t="s">
        <v>41</v>
      </c>
      <c r="G1601">
        <v>2</v>
      </c>
      <c r="H1601">
        <v>13.5</v>
      </c>
      <c r="I1601" t="s">
        <v>94</v>
      </c>
      <c r="J1601" t="s">
        <v>109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83</v>
      </c>
      <c r="R1601" t="s">
        <v>83</v>
      </c>
      <c r="S1601" t="s">
        <v>83</v>
      </c>
      <c r="T1601" t="str">
        <f>_xlfn.XLOOKUP(A1601,MI_Match_Analysis!$A$2:$A$8,MI_Match_Analysis!$F$2:$F$8,"Not Found")</f>
        <v>Not Found</v>
      </c>
    </row>
    <row r="1602" spans="1:20" hidden="1" x14ac:dyDescent="0.3">
      <c r="A1602">
        <v>7</v>
      </c>
      <c r="B1602" s="1">
        <v>46115</v>
      </c>
      <c r="C1602" t="s">
        <v>162</v>
      </c>
      <c r="D1602" t="s">
        <v>63</v>
      </c>
      <c r="E1602" t="s">
        <v>47</v>
      </c>
      <c r="F1602" t="s">
        <v>41</v>
      </c>
      <c r="G1602">
        <v>2</v>
      </c>
      <c r="H1602">
        <v>13.6</v>
      </c>
      <c r="I1602" t="s">
        <v>224</v>
      </c>
      <c r="J1602" t="s">
        <v>109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83</v>
      </c>
      <c r="R1602" t="s">
        <v>83</v>
      </c>
      <c r="S1602" t="s">
        <v>83</v>
      </c>
      <c r="T1602" t="str">
        <f>_xlfn.XLOOKUP(A1602,MI_Match_Analysis!$A$2:$A$8,MI_Match_Analysis!$F$2:$F$8,"Not Found")</f>
        <v>Not Found</v>
      </c>
    </row>
    <row r="1603" spans="1:20" hidden="1" x14ac:dyDescent="0.3">
      <c r="A1603">
        <v>7</v>
      </c>
      <c r="B1603" s="1">
        <v>46115</v>
      </c>
      <c r="C1603" t="s">
        <v>162</v>
      </c>
      <c r="D1603" t="s">
        <v>63</v>
      </c>
      <c r="E1603" t="s">
        <v>47</v>
      </c>
      <c r="F1603" t="s">
        <v>41</v>
      </c>
      <c r="G1603">
        <v>2</v>
      </c>
      <c r="H1603">
        <v>14.1</v>
      </c>
      <c r="I1603" t="s">
        <v>94</v>
      </c>
      <c r="J1603" t="s">
        <v>207</v>
      </c>
      <c r="K1603">
        <v>2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83</v>
      </c>
      <c r="R1603" t="s">
        <v>83</v>
      </c>
      <c r="S1603" t="s">
        <v>83</v>
      </c>
      <c r="T1603" t="str">
        <f>_xlfn.XLOOKUP(A1603,MI_Match_Analysis!$A$2:$A$8,MI_Match_Analysis!$F$2:$F$8,"Not Found")</f>
        <v>Not Found</v>
      </c>
    </row>
    <row r="1604" spans="1:20" hidden="1" x14ac:dyDescent="0.3">
      <c r="A1604">
        <v>7</v>
      </c>
      <c r="B1604" s="1">
        <v>46115</v>
      </c>
      <c r="C1604" t="s">
        <v>162</v>
      </c>
      <c r="D1604" t="s">
        <v>63</v>
      </c>
      <c r="E1604" t="s">
        <v>47</v>
      </c>
      <c r="F1604" t="s">
        <v>41</v>
      </c>
      <c r="G1604">
        <v>2</v>
      </c>
      <c r="H1604">
        <v>14.2</v>
      </c>
      <c r="I1604" t="s">
        <v>94</v>
      </c>
      <c r="J1604" t="s">
        <v>207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83</v>
      </c>
      <c r="R1604" t="s">
        <v>83</v>
      </c>
      <c r="S1604" t="s">
        <v>83</v>
      </c>
      <c r="T1604" t="str">
        <f>_xlfn.XLOOKUP(A1604,MI_Match_Analysis!$A$2:$A$8,MI_Match_Analysis!$F$2:$F$8,"Not Found")</f>
        <v>Not Found</v>
      </c>
    </row>
    <row r="1605" spans="1:20" hidden="1" x14ac:dyDescent="0.3">
      <c r="A1605">
        <v>7</v>
      </c>
      <c r="B1605" s="1">
        <v>46115</v>
      </c>
      <c r="C1605" t="s">
        <v>162</v>
      </c>
      <c r="D1605" t="s">
        <v>63</v>
      </c>
      <c r="E1605" t="s">
        <v>47</v>
      </c>
      <c r="F1605" t="s">
        <v>41</v>
      </c>
      <c r="G1605">
        <v>2</v>
      </c>
      <c r="H1605">
        <v>14.3</v>
      </c>
      <c r="I1605" t="s">
        <v>94</v>
      </c>
      <c r="J1605" t="s">
        <v>207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83</v>
      </c>
      <c r="R1605" t="s">
        <v>83</v>
      </c>
      <c r="S1605" t="s">
        <v>83</v>
      </c>
      <c r="T1605" t="str">
        <f>_xlfn.XLOOKUP(A1605,MI_Match_Analysis!$A$2:$A$8,MI_Match_Analysis!$F$2:$F$8,"Not Found")</f>
        <v>Not Found</v>
      </c>
    </row>
    <row r="1606" spans="1:20" hidden="1" x14ac:dyDescent="0.3">
      <c r="A1606">
        <v>7</v>
      </c>
      <c r="B1606" s="1">
        <v>46115</v>
      </c>
      <c r="C1606" t="s">
        <v>162</v>
      </c>
      <c r="D1606" t="s">
        <v>63</v>
      </c>
      <c r="E1606" t="s">
        <v>47</v>
      </c>
      <c r="F1606" t="s">
        <v>41</v>
      </c>
      <c r="G1606">
        <v>2</v>
      </c>
      <c r="H1606">
        <v>14.4</v>
      </c>
      <c r="I1606" t="s">
        <v>94</v>
      </c>
      <c r="J1606" t="s">
        <v>207</v>
      </c>
      <c r="K1606">
        <v>4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83</v>
      </c>
      <c r="R1606" t="s">
        <v>83</v>
      </c>
      <c r="S1606" t="s">
        <v>83</v>
      </c>
      <c r="T1606" t="str">
        <f>_xlfn.XLOOKUP(A1606,MI_Match_Analysis!$A$2:$A$8,MI_Match_Analysis!$F$2:$F$8,"Not Found")</f>
        <v>Not Found</v>
      </c>
    </row>
    <row r="1607" spans="1:20" hidden="1" x14ac:dyDescent="0.3">
      <c r="A1607">
        <v>7</v>
      </c>
      <c r="B1607" s="1">
        <v>46115</v>
      </c>
      <c r="C1607" t="s">
        <v>162</v>
      </c>
      <c r="D1607" t="s">
        <v>63</v>
      </c>
      <c r="E1607" t="s">
        <v>47</v>
      </c>
      <c r="F1607" t="s">
        <v>41</v>
      </c>
      <c r="G1607">
        <v>2</v>
      </c>
      <c r="H1607">
        <v>14.5</v>
      </c>
      <c r="I1607" t="s">
        <v>94</v>
      </c>
      <c r="J1607" t="s">
        <v>207</v>
      </c>
      <c r="K1607">
        <v>6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83</v>
      </c>
      <c r="R1607" t="s">
        <v>83</v>
      </c>
      <c r="S1607" t="s">
        <v>83</v>
      </c>
      <c r="T1607" t="str">
        <f>_xlfn.XLOOKUP(A1607,MI_Match_Analysis!$A$2:$A$8,MI_Match_Analysis!$F$2:$F$8,"Not Found")</f>
        <v>Not Found</v>
      </c>
    </row>
    <row r="1608" spans="1:20" hidden="1" x14ac:dyDescent="0.3">
      <c r="A1608">
        <v>7</v>
      </c>
      <c r="B1608" s="1">
        <v>46115</v>
      </c>
      <c r="C1608" t="s">
        <v>162</v>
      </c>
      <c r="D1608" t="s">
        <v>63</v>
      </c>
      <c r="E1608" t="s">
        <v>47</v>
      </c>
      <c r="F1608" t="s">
        <v>41</v>
      </c>
      <c r="G1608">
        <v>2</v>
      </c>
      <c r="H1608">
        <v>14.6</v>
      </c>
      <c r="I1608" t="s">
        <v>94</v>
      </c>
      <c r="J1608" t="s">
        <v>207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83</v>
      </c>
      <c r="R1608" t="s">
        <v>83</v>
      </c>
      <c r="S1608" t="s">
        <v>83</v>
      </c>
      <c r="T1608" t="str">
        <f>_xlfn.XLOOKUP(A1608,MI_Match_Analysis!$A$2:$A$8,MI_Match_Analysis!$F$2:$F$8,"Not Found")</f>
        <v>Not Found</v>
      </c>
    </row>
    <row r="1609" spans="1:20" hidden="1" x14ac:dyDescent="0.3">
      <c r="A1609">
        <v>7</v>
      </c>
      <c r="B1609" s="1">
        <v>46115</v>
      </c>
      <c r="C1609" t="s">
        <v>162</v>
      </c>
      <c r="D1609" t="s">
        <v>63</v>
      </c>
      <c r="E1609" t="s">
        <v>47</v>
      </c>
      <c r="F1609" t="s">
        <v>41</v>
      </c>
      <c r="G1609">
        <v>2</v>
      </c>
      <c r="H1609">
        <v>15.1</v>
      </c>
      <c r="I1609" t="s">
        <v>94</v>
      </c>
      <c r="J1609" t="s">
        <v>243</v>
      </c>
      <c r="K1609">
        <v>4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83</v>
      </c>
      <c r="R1609" t="s">
        <v>83</v>
      </c>
      <c r="S1609" t="s">
        <v>83</v>
      </c>
      <c r="T1609" t="str">
        <f>_xlfn.XLOOKUP(A1609,MI_Match_Analysis!$A$2:$A$8,MI_Match_Analysis!$F$2:$F$8,"Not Found")</f>
        <v>Not Found</v>
      </c>
    </row>
    <row r="1610" spans="1:20" hidden="1" x14ac:dyDescent="0.3">
      <c r="A1610">
        <v>7</v>
      </c>
      <c r="B1610" s="1">
        <v>46115</v>
      </c>
      <c r="C1610" t="s">
        <v>162</v>
      </c>
      <c r="D1610" t="s">
        <v>63</v>
      </c>
      <c r="E1610" t="s">
        <v>47</v>
      </c>
      <c r="F1610" t="s">
        <v>41</v>
      </c>
      <c r="G1610">
        <v>2</v>
      </c>
      <c r="H1610">
        <v>15.2</v>
      </c>
      <c r="I1610" t="s">
        <v>94</v>
      </c>
      <c r="J1610" t="s">
        <v>243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83</v>
      </c>
      <c r="R1610" t="s">
        <v>83</v>
      </c>
      <c r="S1610" t="s">
        <v>83</v>
      </c>
      <c r="T1610" t="str">
        <f>_xlfn.XLOOKUP(A1610,MI_Match_Analysis!$A$2:$A$8,MI_Match_Analysis!$F$2:$F$8,"Not Found")</f>
        <v>Not Found</v>
      </c>
    </row>
    <row r="1611" spans="1:20" hidden="1" x14ac:dyDescent="0.3">
      <c r="A1611">
        <v>7</v>
      </c>
      <c r="B1611" s="1">
        <v>46115</v>
      </c>
      <c r="C1611" t="s">
        <v>162</v>
      </c>
      <c r="D1611" t="s">
        <v>63</v>
      </c>
      <c r="E1611" t="s">
        <v>47</v>
      </c>
      <c r="F1611" t="s">
        <v>41</v>
      </c>
      <c r="G1611">
        <v>2</v>
      </c>
      <c r="H1611">
        <v>15.3</v>
      </c>
      <c r="I1611" t="s">
        <v>224</v>
      </c>
      <c r="J1611" t="s">
        <v>243</v>
      </c>
      <c r="K1611">
        <v>6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83</v>
      </c>
      <c r="R1611" t="s">
        <v>83</v>
      </c>
      <c r="S1611" t="s">
        <v>83</v>
      </c>
      <c r="T1611" t="str">
        <f>_xlfn.XLOOKUP(A1611,MI_Match_Analysis!$A$2:$A$8,MI_Match_Analysis!$F$2:$F$8,"Not Found")</f>
        <v>Not Found</v>
      </c>
    </row>
    <row r="1612" spans="1:20" hidden="1" x14ac:dyDescent="0.3">
      <c r="A1612">
        <v>7</v>
      </c>
      <c r="B1612" s="1">
        <v>46115</v>
      </c>
      <c r="C1612" t="s">
        <v>162</v>
      </c>
      <c r="D1612" t="s">
        <v>63</v>
      </c>
      <c r="E1612" t="s">
        <v>47</v>
      </c>
      <c r="F1612" t="s">
        <v>41</v>
      </c>
      <c r="G1612">
        <v>2</v>
      </c>
      <c r="H1612">
        <v>15.4</v>
      </c>
      <c r="I1612" t="s">
        <v>224</v>
      </c>
      <c r="J1612" t="s">
        <v>243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83</v>
      </c>
      <c r="R1612" t="s">
        <v>83</v>
      </c>
      <c r="S1612" t="s">
        <v>83</v>
      </c>
      <c r="T1612" t="str">
        <f>_xlfn.XLOOKUP(A1612,MI_Match_Analysis!$A$2:$A$8,MI_Match_Analysis!$F$2:$F$8,"Not Found")</f>
        <v>Not Found</v>
      </c>
    </row>
    <row r="1613" spans="1:20" hidden="1" x14ac:dyDescent="0.3">
      <c r="A1613">
        <v>7</v>
      </c>
      <c r="B1613" s="1">
        <v>46115</v>
      </c>
      <c r="C1613" t="s">
        <v>162</v>
      </c>
      <c r="D1613" t="s">
        <v>63</v>
      </c>
      <c r="E1613" t="s">
        <v>47</v>
      </c>
      <c r="F1613" t="s">
        <v>41</v>
      </c>
      <c r="G1613">
        <v>2</v>
      </c>
      <c r="H1613">
        <v>15.5</v>
      </c>
      <c r="I1613" t="s">
        <v>94</v>
      </c>
      <c r="J1613" t="s">
        <v>243</v>
      </c>
      <c r="K1613">
        <v>0</v>
      </c>
      <c r="L1613">
        <v>1</v>
      </c>
      <c r="M1613">
        <v>1</v>
      </c>
      <c r="N1613">
        <v>0</v>
      </c>
      <c r="O1613">
        <v>0</v>
      </c>
      <c r="P1613">
        <v>0</v>
      </c>
      <c r="Q1613" t="s">
        <v>83</v>
      </c>
      <c r="R1613" t="s">
        <v>83</v>
      </c>
      <c r="S1613" t="s">
        <v>83</v>
      </c>
      <c r="T1613" t="str">
        <f>_xlfn.XLOOKUP(A1613,MI_Match_Analysis!$A$2:$A$8,MI_Match_Analysis!$F$2:$F$8,"Not Found")</f>
        <v>Not Found</v>
      </c>
    </row>
    <row r="1614" spans="1:20" hidden="1" x14ac:dyDescent="0.3">
      <c r="A1614">
        <v>7</v>
      </c>
      <c r="B1614" s="1">
        <v>46115</v>
      </c>
      <c r="C1614" t="s">
        <v>162</v>
      </c>
      <c r="D1614" t="s">
        <v>63</v>
      </c>
      <c r="E1614" t="s">
        <v>47</v>
      </c>
      <c r="F1614" t="s">
        <v>41</v>
      </c>
      <c r="G1614">
        <v>2</v>
      </c>
      <c r="H1614">
        <v>15.5</v>
      </c>
      <c r="I1614" t="s">
        <v>94</v>
      </c>
      <c r="J1614" t="s">
        <v>243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83</v>
      </c>
      <c r="R1614" t="s">
        <v>83</v>
      </c>
      <c r="S1614" t="s">
        <v>83</v>
      </c>
      <c r="T1614" t="str">
        <f>_xlfn.XLOOKUP(A1614,MI_Match_Analysis!$A$2:$A$8,MI_Match_Analysis!$F$2:$F$8,"Not Found")</f>
        <v>Not Found</v>
      </c>
    </row>
    <row r="1615" spans="1:20" hidden="1" x14ac:dyDescent="0.3">
      <c r="A1615">
        <v>7</v>
      </c>
      <c r="B1615" s="1">
        <v>46115</v>
      </c>
      <c r="C1615" t="s">
        <v>162</v>
      </c>
      <c r="D1615" t="s">
        <v>63</v>
      </c>
      <c r="E1615" t="s">
        <v>47</v>
      </c>
      <c r="F1615" t="s">
        <v>41</v>
      </c>
      <c r="G1615">
        <v>2</v>
      </c>
      <c r="H1615">
        <v>15.6</v>
      </c>
      <c r="I1615" t="s">
        <v>224</v>
      </c>
      <c r="J1615" t="s">
        <v>243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83</v>
      </c>
      <c r="R1615" t="s">
        <v>83</v>
      </c>
      <c r="S1615" t="s">
        <v>83</v>
      </c>
      <c r="T1615" t="str">
        <f>_xlfn.XLOOKUP(A1615,MI_Match_Analysis!$A$2:$A$8,MI_Match_Analysis!$F$2:$F$8,"Not Found")</f>
        <v>Not Found</v>
      </c>
    </row>
    <row r="1616" spans="1:20" hidden="1" x14ac:dyDescent="0.3">
      <c r="A1616">
        <v>7</v>
      </c>
      <c r="B1616" s="1">
        <v>46115</v>
      </c>
      <c r="C1616" t="s">
        <v>162</v>
      </c>
      <c r="D1616" t="s">
        <v>63</v>
      </c>
      <c r="E1616" t="s">
        <v>47</v>
      </c>
      <c r="F1616" t="s">
        <v>41</v>
      </c>
      <c r="G1616">
        <v>2</v>
      </c>
      <c r="H1616">
        <v>16.100000000000001</v>
      </c>
      <c r="I1616" t="s">
        <v>94</v>
      </c>
      <c r="J1616" t="s">
        <v>208</v>
      </c>
      <c r="K1616">
        <v>4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83</v>
      </c>
      <c r="R1616" t="s">
        <v>83</v>
      </c>
      <c r="S1616" t="s">
        <v>83</v>
      </c>
      <c r="T1616" t="str">
        <f>_xlfn.XLOOKUP(A1616,MI_Match_Analysis!$A$2:$A$8,MI_Match_Analysis!$F$2:$F$8,"Not Found")</f>
        <v>Not Found</v>
      </c>
    </row>
    <row r="1617" spans="1:20" hidden="1" x14ac:dyDescent="0.3">
      <c r="A1617">
        <v>7</v>
      </c>
      <c r="B1617" s="1">
        <v>46115</v>
      </c>
      <c r="C1617" t="s">
        <v>162</v>
      </c>
      <c r="D1617" t="s">
        <v>63</v>
      </c>
      <c r="E1617" t="s">
        <v>47</v>
      </c>
      <c r="F1617" t="s">
        <v>41</v>
      </c>
      <c r="G1617">
        <v>2</v>
      </c>
      <c r="H1617">
        <v>16.2</v>
      </c>
      <c r="I1617" t="s">
        <v>94</v>
      </c>
      <c r="J1617" t="s">
        <v>208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83</v>
      </c>
      <c r="R1617" t="s">
        <v>83</v>
      </c>
      <c r="S1617" t="s">
        <v>83</v>
      </c>
      <c r="T1617" t="str">
        <f>_xlfn.XLOOKUP(A1617,MI_Match_Analysis!$A$2:$A$8,MI_Match_Analysis!$F$2:$F$8,"Not Found")</f>
        <v>Not Found</v>
      </c>
    </row>
    <row r="1618" spans="1:20" hidden="1" x14ac:dyDescent="0.3">
      <c r="A1618">
        <v>7</v>
      </c>
      <c r="B1618" s="1">
        <v>46115</v>
      </c>
      <c r="C1618" t="s">
        <v>162</v>
      </c>
      <c r="D1618" t="s">
        <v>63</v>
      </c>
      <c r="E1618" t="s">
        <v>47</v>
      </c>
      <c r="F1618" t="s">
        <v>41</v>
      </c>
      <c r="G1618">
        <v>2</v>
      </c>
      <c r="H1618">
        <v>16.3</v>
      </c>
      <c r="I1618" t="s">
        <v>94</v>
      </c>
      <c r="J1618" t="s">
        <v>208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83</v>
      </c>
      <c r="R1618" t="s">
        <v>83</v>
      </c>
      <c r="S1618" t="s">
        <v>83</v>
      </c>
      <c r="T1618" t="str">
        <f>_xlfn.XLOOKUP(A1618,MI_Match_Analysis!$A$2:$A$8,MI_Match_Analysis!$F$2:$F$8,"Not Found")</f>
        <v>Not Found</v>
      </c>
    </row>
    <row r="1619" spans="1:20" hidden="1" x14ac:dyDescent="0.3">
      <c r="A1619">
        <v>7</v>
      </c>
      <c r="B1619" s="1">
        <v>46115</v>
      </c>
      <c r="C1619" t="s">
        <v>162</v>
      </c>
      <c r="D1619" t="s">
        <v>63</v>
      </c>
      <c r="E1619" t="s">
        <v>47</v>
      </c>
      <c r="F1619" t="s">
        <v>41</v>
      </c>
      <c r="G1619">
        <v>2</v>
      </c>
      <c r="H1619">
        <v>16.399999999999999</v>
      </c>
      <c r="I1619" t="s">
        <v>94</v>
      </c>
      <c r="J1619" t="s">
        <v>208</v>
      </c>
      <c r="K1619">
        <v>4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83</v>
      </c>
      <c r="R1619" t="s">
        <v>83</v>
      </c>
      <c r="S1619" t="s">
        <v>83</v>
      </c>
      <c r="T1619" t="str">
        <f>_xlfn.XLOOKUP(A1619,MI_Match_Analysis!$A$2:$A$8,MI_Match_Analysis!$F$2:$F$8,"Not Found")</f>
        <v>Not Found</v>
      </c>
    </row>
    <row r="1620" spans="1:20" hidden="1" x14ac:dyDescent="0.3">
      <c r="A1620">
        <v>7</v>
      </c>
      <c r="B1620" s="1">
        <v>46115</v>
      </c>
      <c r="C1620" t="s">
        <v>162</v>
      </c>
      <c r="D1620" t="s">
        <v>63</v>
      </c>
      <c r="E1620" t="s">
        <v>47</v>
      </c>
      <c r="F1620" t="s">
        <v>41</v>
      </c>
      <c r="G1620">
        <v>2</v>
      </c>
      <c r="H1620">
        <v>16.5</v>
      </c>
      <c r="I1620" t="s">
        <v>94</v>
      </c>
      <c r="J1620" t="s">
        <v>208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83</v>
      </c>
      <c r="R1620" t="s">
        <v>83</v>
      </c>
      <c r="S1620" t="s">
        <v>83</v>
      </c>
      <c r="T1620" t="str">
        <f>_xlfn.XLOOKUP(A1620,MI_Match_Analysis!$A$2:$A$8,MI_Match_Analysis!$F$2:$F$8,"Not Found")</f>
        <v>Not Found</v>
      </c>
    </row>
    <row r="1621" spans="1:20" hidden="1" x14ac:dyDescent="0.3">
      <c r="A1621">
        <v>7</v>
      </c>
      <c r="B1621" s="1">
        <v>46115</v>
      </c>
      <c r="C1621" t="s">
        <v>162</v>
      </c>
      <c r="D1621" t="s">
        <v>63</v>
      </c>
      <c r="E1621" t="s">
        <v>47</v>
      </c>
      <c r="F1621" t="s">
        <v>41</v>
      </c>
      <c r="G1621">
        <v>2</v>
      </c>
      <c r="H1621">
        <v>16.5</v>
      </c>
      <c r="I1621" t="s">
        <v>94</v>
      </c>
      <c r="J1621" t="s">
        <v>208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1</v>
      </c>
      <c r="Q1621" t="s">
        <v>83</v>
      </c>
      <c r="R1621" t="s">
        <v>83</v>
      </c>
      <c r="S1621" t="s">
        <v>83</v>
      </c>
      <c r="T1621" t="str">
        <f>_xlfn.XLOOKUP(A1621,MI_Match_Analysis!$A$2:$A$8,MI_Match_Analysis!$F$2:$F$8,"Not Found")</f>
        <v>Not Found</v>
      </c>
    </row>
    <row r="1622" spans="1:20" hidden="1" x14ac:dyDescent="0.3">
      <c r="A1622">
        <v>7</v>
      </c>
      <c r="B1622" s="1">
        <v>46115</v>
      </c>
      <c r="C1622" t="s">
        <v>162</v>
      </c>
      <c r="D1622" t="s">
        <v>63</v>
      </c>
      <c r="E1622" t="s">
        <v>47</v>
      </c>
      <c r="F1622" t="s">
        <v>41</v>
      </c>
      <c r="G1622">
        <v>2</v>
      </c>
      <c r="H1622">
        <v>16.600000000000001</v>
      </c>
      <c r="I1622" t="s">
        <v>94</v>
      </c>
      <c r="J1622" t="s">
        <v>208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165</v>
      </c>
      <c r="R1622" t="s">
        <v>94</v>
      </c>
      <c r="S1622" t="s">
        <v>243</v>
      </c>
      <c r="T1622" t="str">
        <f>_xlfn.XLOOKUP(A1622,MI_Match_Analysis!$A$2:$A$8,MI_Match_Analysis!$F$2:$F$8,"Not Found")</f>
        <v>Not Found</v>
      </c>
    </row>
    <row r="1623" spans="1:20" hidden="1" x14ac:dyDescent="0.3">
      <c r="A1623">
        <v>7</v>
      </c>
      <c r="B1623" s="1">
        <v>46115</v>
      </c>
      <c r="C1623" t="s">
        <v>162</v>
      </c>
      <c r="D1623" t="s">
        <v>63</v>
      </c>
      <c r="E1623" t="s">
        <v>47</v>
      </c>
      <c r="F1623" t="s">
        <v>41</v>
      </c>
      <c r="G1623">
        <v>2</v>
      </c>
      <c r="H1623">
        <v>17.100000000000001</v>
      </c>
      <c r="I1623" t="s">
        <v>224</v>
      </c>
      <c r="J1623" t="s">
        <v>207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165</v>
      </c>
      <c r="R1623" t="s">
        <v>224</v>
      </c>
      <c r="S1623" t="s">
        <v>109</v>
      </c>
      <c r="T1623" t="str">
        <f>_xlfn.XLOOKUP(A1623,MI_Match_Analysis!$A$2:$A$8,MI_Match_Analysis!$F$2:$F$8,"Not Found")</f>
        <v>Not Found</v>
      </c>
    </row>
    <row r="1624" spans="1:20" hidden="1" x14ac:dyDescent="0.3">
      <c r="A1624">
        <v>7</v>
      </c>
      <c r="B1624" s="1">
        <v>46115</v>
      </c>
      <c r="C1624" t="s">
        <v>162</v>
      </c>
      <c r="D1624" t="s">
        <v>63</v>
      </c>
      <c r="E1624" t="s">
        <v>47</v>
      </c>
      <c r="F1624" t="s">
        <v>41</v>
      </c>
      <c r="G1624">
        <v>2</v>
      </c>
      <c r="H1624">
        <v>17.2</v>
      </c>
      <c r="I1624" t="s">
        <v>226</v>
      </c>
      <c r="J1624" t="s">
        <v>207</v>
      </c>
      <c r="K1624">
        <v>4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83</v>
      </c>
      <c r="R1624" t="s">
        <v>83</v>
      </c>
      <c r="S1624" t="s">
        <v>83</v>
      </c>
      <c r="T1624" t="str">
        <f>_xlfn.XLOOKUP(A1624,MI_Match_Analysis!$A$2:$A$8,MI_Match_Analysis!$F$2:$F$8,"Not Found")</f>
        <v>Not Found</v>
      </c>
    </row>
    <row r="1625" spans="1:20" hidden="1" x14ac:dyDescent="0.3">
      <c r="A1625">
        <v>7</v>
      </c>
      <c r="B1625" s="1">
        <v>46115</v>
      </c>
      <c r="C1625" t="s">
        <v>162</v>
      </c>
      <c r="D1625" t="s">
        <v>63</v>
      </c>
      <c r="E1625" t="s">
        <v>47</v>
      </c>
      <c r="F1625" t="s">
        <v>41</v>
      </c>
      <c r="G1625">
        <v>2</v>
      </c>
      <c r="H1625">
        <v>17.3</v>
      </c>
      <c r="I1625" t="s">
        <v>226</v>
      </c>
      <c r="J1625" t="s">
        <v>207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83</v>
      </c>
      <c r="R1625" t="s">
        <v>83</v>
      </c>
      <c r="S1625" t="s">
        <v>83</v>
      </c>
      <c r="T1625" t="str">
        <f>_xlfn.XLOOKUP(A1625,MI_Match_Analysis!$A$2:$A$8,MI_Match_Analysis!$F$2:$F$8,"Not Found")</f>
        <v>Not Found</v>
      </c>
    </row>
    <row r="1626" spans="1:20" hidden="1" x14ac:dyDescent="0.3">
      <c r="A1626">
        <v>7</v>
      </c>
      <c r="B1626" s="1">
        <v>46115</v>
      </c>
      <c r="C1626" t="s">
        <v>162</v>
      </c>
      <c r="D1626" t="s">
        <v>63</v>
      </c>
      <c r="E1626" t="s">
        <v>47</v>
      </c>
      <c r="F1626" t="s">
        <v>41</v>
      </c>
      <c r="G1626">
        <v>2</v>
      </c>
      <c r="H1626">
        <v>17.399999999999999</v>
      </c>
      <c r="I1626" t="s">
        <v>225</v>
      </c>
      <c r="J1626" t="s">
        <v>207</v>
      </c>
      <c r="K1626">
        <v>2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83</v>
      </c>
      <c r="R1626" t="s">
        <v>83</v>
      </c>
      <c r="S1626" t="s">
        <v>83</v>
      </c>
      <c r="T1626" t="str">
        <f>_xlfn.XLOOKUP(A1626,MI_Match_Analysis!$A$2:$A$8,MI_Match_Analysis!$F$2:$F$8,"Not Found")</f>
        <v>Not Found</v>
      </c>
    </row>
    <row r="1627" spans="1:20" hidden="1" x14ac:dyDescent="0.3">
      <c r="A1627">
        <v>7</v>
      </c>
      <c r="B1627" s="1">
        <v>46115</v>
      </c>
      <c r="C1627" t="s">
        <v>162</v>
      </c>
      <c r="D1627" t="s">
        <v>63</v>
      </c>
      <c r="E1627" t="s">
        <v>47</v>
      </c>
      <c r="F1627" t="s">
        <v>41</v>
      </c>
      <c r="G1627">
        <v>2</v>
      </c>
      <c r="H1627">
        <v>17.5</v>
      </c>
      <c r="I1627" t="s">
        <v>225</v>
      </c>
      <c r="J1627" t="s">
        <v>207</v>
      </c>
      <c r="K1627">
        <v>4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83</v>
      </c>
      <c r="R1627" t="s">
        <v>83</v>
      </c>
      <c r="S1627" t="s">
        <v>83</v>
      </c>
      <c r="T1627" t="str">
        <f>_xlfn.XLOOKUP(A1627,MI_Match_Analysis!$A$2:$A$8,MI_Match_Analysis!$F$2:$F$8,"Not Found")</f>
        <v>Not Found</v>
      </c>
    </row>
    <row r="1628" spans="1:20" hidden="1" x14ac:dyDescent="0.3">
      <c r="A1628">
        <v>7</v>
      </c>
      <c r="B1628" s="1">
        <v>46115</v>
      </c>
      <c r="C1628" t="s">
        <v>162</v>
      </c>
      <c r="D1628" t="s">
        <v>63</v>
      </c>
      <c r="E1628" t="s">
        <v>47</v>
      </c>
      <c r="F1628" t="s">
        <v>41</v>
      </c>
      <c r="G1628">
        <v>2</v>
      </c>
      <c r="H1628">
        <v>17.600000000000001</v>
      </c>
      <c r="I1628" t="s">
        <v>225</v>
      </c>
      <c r="J1628" t="s">
        <v>207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83</v>
      </c>
      <c r="R1628" t="s">
        <v>83</v>
      </c>
      <c r="S1628" t="s">
        <v>83</v>
      </c>
      <c r="T1628" t="str">
        <f>_xlfn.XLOOKUP(A1628,MI_Match_Analysis!$A$2:$A$8,MI_Match_Analysis!$F$2:$F$8,"Not Found")</f>
        <v>Not Found</v>
      </c>
    </row>
    <row r="1629" spans="1:20" hidden="1" x14ac:dyDescent="0.3">
      <c r="A1629">
        <v>7</v>
      </c>
      <c r="B1629" s="1">
        <v>46115</v>
      </c>
      <c r="C1629" t="s">
        <v>162</v>
      </c>
      <c r="D1629" t="s">
        <v>63</v>
      </c>
      <c r="E1629" t="s">
        <v>47</v>
      </c>
      <c r="F1629" t="s">
        <v>41</v>
      </c>
      <c r="G1629">
        <v>2</v>
      </c>
      <c r="H1629">
        <v>18.100000000000001</v>
      </c>
      <c r="I1629" t="s">
        <v>225</v>
      </c>
      <c r="J1629" t="s">
        <v>208</v>
      </c>
      <c r="K1629">
        <v>4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83</v>
      </c>
      <c r="R1629" t="s">
        <v>83</v>
      </c>
      <c r="S1629" t="s">
        <v>83</v>
      </c>
      <c r="T1629" t="str">
        <f>_xlfn.XLOOKUP(A1629,MI_Match_Analysis!$A$2:$A$8,MI_Match_Analysis!$F$2:$F$8,"Not Found")</f>
        <v>Not Found</v>
      </c>
    </row>
    <row r="1630" spans="1:20" hidden="1" x14ac:dyDescent="0.3">
      <c r="A1630">
        <v>7</v>
      </c>
      <c r="B1630" s="1">
        <v>46115</v>
      </c>
      <c r="C1630" t="s">
        <v>162</v>
      </c>
      <c r="D1630" t="s">
        <v>63</v>
      </c>
      <c r="E1630" t="s">
        <v>47</v>
      </c>
      <c r="F1630" t="s">
        <v>41</v>
      </c>
      <c r="G1630">
        <v>2</v>
      </c>
      <c r="H1630">
        <v>18.2</v>
      </c>
      <c r="I1630" t="s">
        <v>225</v>
      </c>
      <c r="J1630" t="s">
        <v>208</v>
      </c>
      <c r="K1630">
        <v>2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83</v>
      </c>
      <c r="R1630" t="s">
        <v>83</v>
      </c>
      <c r="S1630" t="s">
        <v>83</v>
      </c>
      <c r="T1630" t="str">
        <f>_xlfn.XLOOKUP(A1630,MI_Match_Analysis!$A$2:$A$8,MI_Match_Analysis!$F$2:$F$8,"Not Found")</f>
        <v>Not Found</v>
      </c>
    </row>
    <row r="1631" spans="1:20" hidden="1" x14ac:dyDescent="0.3">
      <c r="A1631">
        <v>7</v>
      </c>
      <c r="B1631" s="1">
        <v>46115</v>
      </c>
      <c r="C1631" t="s">
        <v>162</v>
      </c>
      <c r="D1631" t="s">
        <v>63</v>
      </c>
      <c r="E1631" t="s">
        <v>47</v>
      </c>
      <c r="F1631" t="s">
        <v>41</v>
      </c>
      <c r="G1631">
        <v>2</v>
      </c>
      <c r="H1631">
        <v>18.3</v>
      </c>
      <c r="I1631" t="s">
        <v>225</v>
      </c>
      <c r="J1631" t="s">
        <v>208</v>
      </c>
      <c r="K1631">
        <v>0</v>
      </c>
      <c r="L1631">
        <v>1</v>
      </c>
      <c r="M1631">
        <v>1</v>
      </c>
      <c r="N1631">
        <v>0</v>
      </c>
      <c r="O1631">
        <v>0</v>
      </c>
      <c r="P1631">
        <v>0</v>
      </c>
      <c r="Q1631" t="s">
        <v>83</v>
      </c>
      <c r="R1631" t="s">
        <v>83</v>
      </c>
      <c r="S1631" t="s">
        <v>83</v>
      </c>
      <c r="T1631" t="str">
        <f>_xlfn.XLOOKUP(A1631,MI_Match_Analysis!$A$2:$A$8,MI_Match_Analysis!$F$2:$F$8,"Not Found")</f>
        <v>Not Found</v>
      </c>
    </row>
    <row r="1632" spans="1:20" hidden="1" x14ac:dyDescent="0.3">
      <c r="A1632">
        <v>7</v>
      </c>
      <c r="B1632" s="1">
        <v>46115</v>
      </c>
      <c r="C1632" t="s">
        <v>162</v>
      </c>
      <c r="D1632" t="s">
        <v>63</v>
      </c>
      <c r="E1632" t="s">
        <v>47</v>
      </c>
      <c r="F1632" t="s">
        <v>41</v>
      </c>
      <c r="G1632">
        <v>2</v>
      </c>
      <c r="H1632">
        <v>18.3</v>
      </c>
      <c r="I1632" t="s">
        <v>225</v>
      </c>
      <c r="J1632" t="s">
        <v>208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83</v>
      </c>
      <c r="R1632" t="s">
        <v>83</v>
      </c>
      <c r="S1632" t="s">
        <v>83</v>
      </c>
      <c r="T1632" t="str">
        <f>_xlfn.XLOOKUP(A1632,MI_Match_Analysis!$A$2:$A$8,MI_Match_Analysis!$F$2:$F$8,"Not Found")</f>
        <v>Not Found</v>
      </c>
    </row>
    <row r="1633" spans="1:20" hidden="1" x14ac:dyDescent="0.3">
      <c r="A1633">
        <v>7</v>
      </c>
      <c r="B1633" s="1">
        <v>46115</v>
      </c>
      <c r="C1633" t="s">
        <v>162</v>
      </c>
      <c r="D1633" t="s">
        <v>63</v>
      </c>
      <c r="E1633" t="s">
        <v>47</v>
      </c>
      <c r="F1633" t="s">
        <v>41</v>
      </c>
      <c r="G1633">
        <v>2</v>
      </c>
      <c r="H1633">
        <v>18.399999999999999</v>
      </c>
      <c r="I1633" t="s">
        <v>226</v>
      </c>
      <c r="J1633" t="s">
        <v>208</v>
      </c>
      <c r="K1633">
        <v>4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83</v>
      </c>
      <c r="R1633" t="s">
        <v>83</v>
      </c>
      <c r="S1633" t="s">
        <v>83</v>
      </c>
      <c r="T1633" t="str">
        <f>_xlfn.XLOOKUP(A1633,MI_Match_Analysis!$A$2:$A$8,MI_Match_Analysis!$F$2:$F$8,"Not Found")</f>
        <v>Not Found</v>
      </c>
    </row>
    <row r="1634" spans="1:20" x14ac:dyDescent="0.3">
      <c r="A1634">
        <v>8</v>
      </c>
      <c r="B1634" s="1">
        <v>46116</v>
      </c>
      <c r="C1634" t="s">
        <v>162</v>
      </c>
      <c r="D1634" t="s">
        <v>68</v>
      </c>
      <c r="E1634" t="s">
        <v>34</v>
      </c>
      <c r="F1634" t="s">
        <v>54</v>
      </c>
      <c r="G1634">
        <v>1</v>
      </c>
      <c r="H1634">
        <v>0.1</v>
      </c>
      <c r="I1634" t="s">
        <v>37</v>
      </c>
      <c r="J1634" t="s">
        <v>69</v>
      </c>
      <c r="K1634">
        <v>4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83</v>
      </c>
      <c r="R1634" t="s">
        <v>83</v>
      </c>
      <c r="S1634" t="s">
        <v>83</v>
      </c>
      <c r="T1634" t="str">
        <f>_xlfn.XLOOKUP(A1634,MI_Match_Analysis!$A$2:$A$8,MI_Match_Analysis!$F$2:$F$8,"Not Found")</f>
        <v>Loss</v>
      </c>
    </row>
    <row r="1635" spans="1:20" x14ac:dyDescent="0.3">
      <c r="A1635">
        <v>8</v>
      </c>
      <c r="B1635" s="1">
        <v>46116</v>
      </c>
      <c r="C1635" t="s">
        <v>162</v>
      </c>
      <c r="D1635" t="s">
        <v>68</v>
      </c>
      <c r="E1635" t="s">
        <v>34</v>
      </c>
      <c r="F1635" t="s">
        <v>54</v>
      </c>
      <c r="G1635">
        <v>1</v>
      </c>
      <c r="H1635">
        <v>0.2</v>
      </c>
      <c r="I1635" t="s">
        <v>37</v>
      </c>
      <c r="J1635" t="s">
        <v>69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83</v>
      </c>
      <c r="R1635" t="s">
        <v>83</v>
      </c>
      <c r="S1635" t="s">
        <v>83</v>
      </c>
      <c r="T1635" t="str">
        <f>_xlfn.XLOOKUP(A1635,MI_Match_Analysis!$A$2:$A$8,MI_Match_Analysis!$F$2:$F$8,"Not Found")</f>
        <v>Loss</v>
      </c>
    </row>
    <row r="1636" spans="1:20" x14ac:dyDescent="0.3">
      <c r="A1636">
        <v>8</v>
      </c>
      <c r="B1636" s="1">
        <v>46116</v>
      </c>
      <c r="C1636" t="s">
        <v>162</v>
      </c>
      <c r="D1636" t="s">
        <v>68</v>
      </c>
      <c r="E1636" t="s">
        <v>34</v>
      </c>
      <c r="F1636" t="s">
        <v>54</v>
      </c>
      <c r="G1636">
        <v>1</v>
      </c>
      <c r="H1636">
        <v>0.3</v>
      </c>
      <c r="I1636" t="s">
        <v>37</v>
      </c>
      <c r="J1636" t="s">
        <v>69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83</v>
      </c>
      <c r="R1636" t="s">
        <v>83</v>
      </c>
      <c r="S1636" t="s">
        <v>83</v>
      </c>
      <c r="T1636" t="str">
        <f>_xlfn.XLOOKUP(A1636,MI_Match_Analysis!$A$2:$A$8,MI_Match_Analysis!$F$2:$F$8,"Not Found")</f>
        <v>Loss</v>
      </c>
    </row>
    <row r="1637" spans="1:20" x14ac:dyDescent="0.3">
      <c r="A1637">
        <v>8</v>
      </c>
      <c r="B1637" s="1">
        <v>46116</v>
      </c>
      <c r="C1637" t="s">
        <v>162</v>
      </c>
      <c r="D1637" t="s">
        <v>68</v>
      </c>
      <c r="E1637" t="s">
        <v>34</v>
      </c>
      <c r="F1637" t="s">
        <v>54</v>
      </c>
      <c r="G1637">
        <v>1</v>
      </c>
      <c r="H1637">
        <v>0.4</v>
      </c>
      <c r="I1637" t="s">
        <v>37</v>
      </c>
      <c r="J1637" t="s">
        <v>69</v>
      </c>
      <c r="K1637">
        <v>4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83</v>
      </c>
      <c r="R1637" t="s">
        <v>83</v>
      </c>
      <c r="S1637" t="s">
        <v>83</v>
      </c>
      <c r="T1637" t="str">
        <f>_xlfn.XLOOKUP(A1637,MI_Match_Analysis!$A$2:$A$8,MI_Match_Analysis!$F$2:$F$8,"Not Found")</f>
        <v>Loss</v>
      </c>
    </row>
    <row r="1638" spans="1:20" x14ac:dyDescent="0.3">
      <c r="A1638">
        <v>8</v>
      </c>
      <c r="B1638" s="1">
        <v>46116</v>
      </c>
      <c r="C1638" t="s">
        <v>162</v>
      </c>
      <c r="D1638" t="s">
        <v>68</v>
      </c>
      <c r="E1638" t="s">
        <v>34</v>
      </c>
      <c r="F1638" t="s">
        <v>54</v>
      </c>
      <c r="G1638">
        <v>1</v>
      </c>
      <c r="H1638">
        <v>0.5</v>
      </c>
      <c r="I1638" t="s">
        <v>37</v>
      </c>
      <c r="J1638" t="s">
        <v>69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83</v>
      </c>
      <c r="R1638" t="s">
        <v>83</v>
      </c>
      <c r="S1638" t="s">
        <v>83</v>
      </c>
      <c r="T1638" t="str">
        <f>_xlfn.XLOOKUP(A1638,MI_Match_Analysis!$A$2:$A$8,MI_Match_Analysis!$F$2:$F$8,"Not Found")</f>
        <v>Loss</v>
      </c>
    </row>
    <row r="1639" spans="1:20" x14ac:dyDescent="0.3">
      <c r="A1639">
        <v>8</v>
      </c>
      <c r="B1639" s="1">
        <v>46116</v>
      </c>
      <c r="C1639" t="s">
        <v>162</v>
      </c>
      <c r="D1639" t="s">
        <v>68</v>
      </c>
      <c r="E1639" t="s">
        <v>34</v>
      </c>
      <c r="F1639" t="s">
        <v>54</v>
      </c>
      <c r="G1639">
        <v>1</v>
      </c>
      <c r="H1639">
        <v>0.6</v>
      </c>
      <c r="I1639" t="s">
        <v>37</v>
      </c>
      <c r="J1639" t="s">
        <v>69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165</v>
      </c>
      <c r="R1639" t="s">
        <v>83</v>
      </c>
      <c r="S1639" t="s">
        <v>83</v>
      </c>
      <c r="T1639" t="str">
        <f>_xlfn.XLOOKUP(A1639,MI_Match_Analysis!$A$2:$A$8,MI_Match_Analysis!$F$2:$F$8,"Not Found")</f>
        <v>Loss</v>
      </c>
    </row>
    <row r="1640" spans="1:20" x14ac:dyDescent="0.3">
      <c r="A1640">
        <v>8</v>
      </c>
      <c r="B1640" s="1">
        <v>46116</v>
      </c>
      <c r="C1640" t="s">
        <v>162</v>
      </c>
      <c r="D1640" t="s">
        <v>68</v>
      </c>
      <c r="E1640" t="s">
        <v>34</v>
      </c>
      <c r="F1640" t="s">
        <v>54</v>
      </c>
      <c r="G1640">
        <v>1</v>
      </c>
      <c r="H1640">
        <v>1.1000000000000001</v>
      </c>
      <c r="I1640" t="s">
        <v>190</v>
      </c>
      <c r="J1640" t="s">
        <v>56</v>
      </c>
      <c r="K1640">
        <v>4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83</v>
      </c>
      <c r="R1640" t="s">
        <v>83</v>
      </c>
      <c r="S1640" t="s">
        <v>83</v>
      </c>
      <c r="T1640" t="str">
        <f>_xlfn.XLOOKUP(A1640,MI_Match_Analysis!$A$2:$A$8,MI_Match_Analysis!$F$2:$F$8,"Not Found")</f>
        <v>Loss</v>
      </c>
    </row>
    <row r="1641" spans="1:20" x14ac:dyDescent="0.3">
      <c r="A1641">
        <v>8</v>
      </c>
      <c r="B1641" s="1">
        <v>46116</v>
      </c>
      <c r="C1641" t="s">
        <v>162</v>
      </c>
      <c r="D1641" t="s">
        <v>68</v>
      </c>
      <c r="E1641" t="s">
        <v>34</v>
      </c>
      <c r="F1641" t="s">
        <v>54</v>
      </c>
      <c r="G1641">
        <v>1</v>
      </c>
      <c r="H1641">
        <v>1.2</v>
      </c>
      <c r="I1641" t="s">
        <v>190</v>
      </c>
      <c r="J1641" t="s">
        <v>56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83</v>
      </c>
      <c r="R1641" t="s">
        <v>83</v>
      </c>
      <c r="S1641" t="s">
        <v>83</v>
      </c>
      <c r="T1641" t="str">
        <f>_xlfn.XLOOKUP(A1641,MI_Match_Analysis!$A$2:$A$8,MI_Match_Analysis!$F$2:$F$8,"Not Found")</f>
        <v>Loss</v>
      </c>
    </row>
    <row r="1642" spans="1:20" x14ac:dyDescent="0.3">
      <c r="A1642">
        <v>8</v>
      </c>
      <c r="B1642" s="1">
        <v>46116</v>
      </c>
      <c r="C1642" t="s">
        <v>162</v>
      </c>
      <c r="D1642" t="s">
        <v>68</v>
      </c>
      <c r="E1642" t="s">
        <v>34</v>
      </c>
      <c r="F1642" t="s">
        <v>54</v>
      </c>
      <c r="G1642">
        <v>1</v>
      </c>
      <c r="H1642">
        <v>1.3</v>
      </c>
      <c r="I1642" t="s">
        <v>190</v>
      </c>
      <c r="J1642" t="s">
        <v>56</v>
      </c>
      <c r="K1642">
        <v>4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83</v>
      </c>
      <c r="R1642" t="s">
        <v>83</v>
      </c>
      <c r="S1642" t="s">
        <v>83</v>
      </c>
      <c r="T1642" t="str">
        <f>_xlfn.XLOOKUP(A1642,MI_Match_Analysis!$A$2:$A$8,MI_Match_Analysis!$F$2:$F$8,"Not Found")</f>
        <v>Loss</v>
      </c>
    </row>
    <row r="1643" spans="1:20" x14ac:dyDescent="0.3">
      <c r="A1643">
        <v>8</v>
      </c>
      <c r="B1643" s="1">
        <v>46116</v>
      </c>
      <c r="C1643" t="s">
        <v>162</v>
      </c>
      <c r="D1643" t="s">
        <v>68</v>
      </c>
      <c r="E1643" t="s">
        <v>34</v>
      </c>
      <c r="F1643" t="s">
        <v>54</v>
      </c>
      <c r="G1643">
        <v>1</v>
      </c>
      <c r="H1643">
        <v>1.4</v>
      </c>
      <c r="I1643" t="s">
        <v>190</v>
      </c>
      <c r="J1643" t="s">
        <v>56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83</v>
      </c>
      <c r="R1643" t="s">
        <v>83</v>
      </c>
      <c r="S1643" t="s">
        <v>83</v>
      </c>
      <c r="T1643" t="str">
        <f>_xlfn.XLOOKUP(A1643,MI_Match_Analysis!$A$2:$A$8,MI_Match_Analysis!$F$2:$F$8,"Not Found")</f>
        <v>Loss</v>
      </c>
    </row>
    <row r="1644" spans="1:20" x14ac:dyDescent="0.3">
      <c r="A1644">
        <v>8</v>
      </c>
      <c r="B1644" s="1">
        <v>46116</v>
      </c>
      <c r="C1644" t="s">
        <v>162</v>
      </c>
      <c r="D1644" t="s">
        <v>68</v>
      </c>
      <c r="E1644" t="s">
        <v>34</v>
      </c>
      <c r="F1644" t="s">
        <v>54</v>
      </c>
      <c r="G1644">
        <v>1</v>
      </c>
      <c r="H1644">
        <v>1.5</v>
      </c>
      <c r="I1644" t="s">
        <v>37</v>
      </c>
      <c r="J1644" t="s">
        <v>56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83</v>
      </c>
      <c r="R1644" t="s">
        <v>83</v>
      </c>
      <c r="S1644" t="s">
        <v>83</v>
      </c>
      <c r="T1644" t="str">
        <f>_xlfn.XLOOKUP(A1644,MI_Match_Analysis!$A$2:$A$8,MI_Match_Analysis!$F$2:$F$8,"Not Found")</f>
        <v>Loss</v>
      </c>
    </row>
    <row r="1645" spans="1:20" x14ac:dyDescent="0.3">
      <c r="A1645">
        <v>8</v>
      </c>
      <c r="B1645" s="1">
        <v>46116</v>
      </c>
      <c r="C1645" t="s">
        <v>162</v>
      </c>
      <c r="D1645" t="s">
        <v>68</v>
      </c>
      <c r="E1645" t="s">
        <v>34</v>
      </c>
      <c r="F1645" t="s">
        <v>54</v>
      </c>
      <c r="G1645">
        <v>1</v>
      </c>
      <c r="H1645">
        <v>1.6</v>
      </c>
      <c r="I1645" t="s">
        <v>37</v>
      </c>
      <c r="J1645" t="s">
        <v>56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83</v>
      </c>
      <c r="R1645" t="s">
        <v>83</v>
      </c>
      <c r="S1645" t="s">
        <v>83</v>
      </c>
      <c r="T1645" t="str">
        <f>_xlfn.XLOOKUP(A1645,MI_Match_Analysis!$A$2:$A$8,MI_Match_Analysis!$F$2:$F$8,"Not Found")</f>
        <v>Loss</v>
      </c>
    </row>
    <row r="1646" spans="1:20" x14ac:dyDescent="0.3">
      <c r="A1646">
        <v>8</v>
      </c>
      <c r="B1646" s="1">
        <v>46116</v>
      </c>
      <c r="C1646" t="s">
        <v>162</v>
      </c>
      <c r="D1646" t="s">
        <v>68</v>
      </c>
      <c r="E1646" t="s">
        <v>34</v>
      </c>
      <c r="F1646" t="s">
        <v>54</v>
      </c>
      <c r="G1646">
        <v>1</v>
      </c>
      <c r="H1646">
        <v>2.1</v>
      </c>
      <c r="I1646" t="s">
        <v>37</v>
      </c>
      <c r="J1646" t="s">
        <v>69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83</v>
      </c>
      <c r="R1646" t="s">
        <v>83</v>
      </c>
      <c r="S1646" t="s">
        <v>83</v>
      </c>
      <c r="T1646" t="str">
        <f>_xlfn.XLOOKUP(A1646,MI_Match_Analysis!$A$2:$A$8,MI_Match_Analysis!$F$2:$F$8,"Not Found")</f>
        <v>Loss</v>
      </c>
    </row>
    <row r="1647" spans="1:20" x14ac:dyDescent="0.3">
      <c r="A1647">
        <v>8</v>
      </c>
      <c r="B1647" s="1">
        <v>46116</v>
      </c>
      <c r="C1647" t="s">
        <v>162</v>
      </c>
      <c r="D1647" t="s">
        <v>68</v>
      </c>
      <c r="E1647" t="s">
        <v>34</v>
      </c>
      <c r="F1647" t="s">
        <v>54</v>
      </c>
      <c r="G1647">
        <v>1</v>
      </c>
      <c r="H1647">
        <v>2.2000000000000002</v>
      </c>
      <c r="I1647" t="s">
        <v>37</v>
      </c>
      <c r="J1647" t="s">
        <v>69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83</v>
      </c>
      <c r="R1647" t="s">
        <v>83</v>
      </c>
      <c r="S1647" t="s">
        <v>83</v>
      </c>
      <c r="T1647" t="str">
        <f>_xlfn.XLOOKUP(A1647,MI_Match_Analysis!$A$2:$A$8,MI_Match_Analysis!$F$2:$F$8,"Not Found")</f>
        <v>Loss</v>
      </c>
    </row>
    <row r="1648" spans="1:20" x14ac:dyDescent="0.3">
      <c r="A1648">
        <v>8</v>
      </c>
      <c r="B1648" s="1">
        <v>46116</v>
      </c>
      <c r="C1648" t="s">
        <v>162</v>
      </c>
      <c r="D1648" t="s">
        <v>68</v>
      </c>
      <c r="E1648" t="s">
        <v>34</v>
      </c>
      <c r="F1648" t="s">
        <v>54</v>
      </c>
      <c r="G1648">
        <v>1</v>
      </c>
      <c r="H1648">
        <v>2.2999999999999998</v>
      </c>
      <c r="I1648" t="s">
        <v>37</v>
      </c>
      <c r="J1648" t="s">
        <v>69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165</v>
      </c>
      <c r="R1648" t="s">
        <v>37</v>
      </c>
      <c r="S1648" t="s">
        <v>229</v>
      </c>
      <c r="T1648" t="str">
        <f>_xlfn.XLOOKUP(A1648,MI_Match_Analysis!$A$2:$A$8,MI_Match_Analysis!$F$2:$F$8,"Not Found")</f>
        <v>Loss</v>
      </c>
    </row>
    <row r="1649" spans="1:20" x14ac:dyDescent="0.3">
      <c r="A1649">
        <v>8</v>
      </c>
      <c r="B1649" s="1">
        <v>46116</v>
      </c>
      <c r="C1649" t="s">
        <v>162</v>
      </c>
      <c r="D1649" t="s">
        <v>68</v>
      </c>
      <c r="E1649" t="s">
        <v>34</v>
      </c>
      <c r="F1649" t="s">
        <v>54</v>
      </c>
      <c r="G1649">
        <v>1</v>
      </c>
      <c r="H1649">
        <v>2.4</v>
      </c>
      <c r="I1649" t="s">
        <v>126</v>
      </c>
      <c r="J1649" t="s">
        <v>69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83</v>
      </c>
      <c r="R1649" t="s">
        <v>83</v>
      </c>
      <c r="S1649" t="s">
        <v>83</v>
      </c>
      <c r="T1649" t="str">
        <f>_xlfn.XLOOKUP(A1649,MI_Match_Analysis!$A$2:$A$8,MI_Match_Analysis!$F$2:$F$8,"Not Found")</f>
        <v>Loss</v>
      </c>
    </row>
    <row r="1650" spans="1:20" x14ac:dyDescent="0.3">
      <c r="A1650">
        <v>8</v>
      </c>
      <c r="B1650" s="1">
        <v>46116</v>
      </c>
      <c r="C1650" t="s">
        <v>162</v>
      </c>
      <c r="D1650" t="s">
        <v>68</v>
      </c>
      <c r="E1650" t="s">
        <v>34</v>
      </c>
      <c r="F1650" t="s">
        <v>54</v>
      </c>
      <c r="G1650">
        <v>1</v>
      </c>
      <c r="H1650">
        <v>2.5</v>
      </c>
      <c r="I1650" t="s">
        <v>126</v>
      </c>
      <c r="J1650" t="s">
        <v>69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165</v>
      </c>
      <c r="R1650" t="s">
        <v>126</v>
      </c>
      <c r="S1650" t="s">
        <v>69</v>
      </c>
      <c r="T1650" t="str">
        <f>_xlfn.XLOOKUP(A1650,MI_Match_Analysis!$A$2:$A$8,MI_Match_Analysis!$F$2:$F$8,"Not Found")</f>
        <v>Loss</v>
      </c>
    </row>
    <row r="1651" spans="1:20" x14ac:dyDescent="0.3">
      <c r="A1651">
        <v>8</v>
      </c>
      <c r="B1651" s="1">
        <v>46116</v>
      </c>
      <c r="C1651" t="s">
        <v>162</v>
      </c>
      <c r="D1651" t="s">
        <v>68</v>
      </c>
      <c r="E1651" t="s">
        <v>34</v>
      </c>
      <c r="F1651" t="s">
        <v>54</v>
      </c>
      <c r="G1651">
        <v>1</v>
      </c>
      <c r="H1651">
        <v>2.6</v>
      </c>
      <c r="I1651" t="s">
        <v>194</v>
      </c>
      <c r="J1651" t="s">
        <v>69</v>
      </c>
      <c r="K1651">
        <v>4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83</v>
      </c>
      <c r="R1651" t="s">
        <v>83</v>
      </c>
      <c r="S1651" t="s">
        <v>83</v>
      </c>
      <c r="T1651" t="str">
        <f>_xlfn.XLOOKUP(A1651,MI_Match_Analysis!$A$2:$A$8,MI_Match_Analysis!$F$2:$F$8,"Not Found")</f>
        <v>Loss</v>
      </c>
    </row>
    <row r="1652" spans="1:20" x14ac:dyDescent="0.3">
      <c r="A1652">
        <v>8</v>
      </c>
      <c r="B1652" s="1">
        <v>46116</v>
      </c>
      <c r="C1652" t="s">
        <v>162</v>
      </c>
      <c r="D1652" t="s">
        <v>68</v>
      </c>
      <c r="E1652" t="s">
        <v>34</v>
      </c>
      <c r="F1652" t="s">
        <v>54</v>
      </c>
      <c r="G1652">
        <v>1</v>
      </c>
      <c r="H1652">
        <v>3.1</v>
      </c>
      <c r="I1652" t="s">
        <v>190</v>
      </c>
      <c r="J1652" t="s">
        <v>229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83</v>
      </c>
      <c r="R1652" t="s">
        <v>83</v>
      </c>
      <c r="S1652" t="s">
        <v>83</v>
      </c>
      <c r="T1652" t="str">
        <f>_xlfn.XLOOKUP(A1652,MI_Match_Analysis!$A$2:$A$8,MI_Match_Analysis!$F$2:$F$8,"Not Found")</f>
        <v>Loss</v>
      </c>
    </row>
    <row r="1653" spans="1:20" x14ac:dyDescent="0.3">
      <c r="A1653">
        <v>8</v>
      </c>
      <c r="B1653" s="1">
        <v>46116</v>
      </c>
      <c r="C1653" t="s">
        <v>162</v>
      </c>
      <c r="D1653" t="s">
        <v>68</v>
      </c>
      <c r="E1653" t="s">
        <v>34</v>
      </c>
      <c r="F1653" t="s">
        <v>54</v>
      </c>
      <c r="G1653">
        <v>1</v>
      </c>
      <c r="H1653">
        <v>3.2</v>
      </c>
      <c r="I1653" t="s">
        <v>194</v>
      </c>
      <c r="J1653" t="s">
        <v>229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83</v>
      </c>
      <c r="R1653" t="s">
        <v>83</v>
      </c>
      <c r="S1653" t="s">
        <v>83</v>
      </c>
      <c r="T1653" t="str">
        <f>_xlfn.XLOOKUP(A1653,MI_Match_Analysis!$A$2:$A$8,MI_Match_Analysis!$F$2:$F$8,"Not Found")</f>
        <v>Loss</v>
      </c>
    </row>
    <row r="1654" spans="1:20" x14ac:dyDescent="0.3">
      <c r="A1654">
        <v>8</v>
      </c>
      <c r="B1654" s="1">
        <v>46116</v>
      </c>
      <c r="C1654" t="s">
        <v>162</v>
      </c>
      <c r="D1654" t="s">
        <v>68</v>
      </c>
      <c r="E1654" t="s">
        <v>34</v>
      </c>
      <c r="F1654" t="s">
        <v>54</v>
      </c>
      <c r="G1654">
        <v>1</v>
      </c>
      <c r="H1654">
        <v>3.3</v>
      </c>
      <c r="I1654" t="s">
        <v>190</v>
      </c>
      <c r="J1654" t="s">
        <v>229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83</v>
      </c>
      <c r="R1654" t="s">
        <v>83</v>
      </c>
      <c r="S1654" t="s">
        <v>83</v>
      </c>
      <c r="T1654" t="str">
        <f>_xlfn.XLOOKUP(A1654,MI_Match_Analysis!$A$2:$A$8,MI_Match_Analysis!$F$2:$F$8,"Not Found")</f>
        <v>Loss</v>
      </c>
    </row>
    <row r="1655" spans="1:20" x14ac:dyDescent="0.3">
      <c r="A1655">
        <v>8</v>
      </c>
      <c r="B1655" s="1">
        <v>46116</v>
      </c>
      <c r="C1655" t="s">
        <v>162</v>
      </c>
      <c r="D1655" t="s">
        <v>68</v>
      </c>
      <c r="E1655" t="s">
        <v>34</v>
      </c>
      <c r="F1655" t="s">
        <v>54</v>
      </c>
      <c r="G1655">
        <v>1</v>
      </c>
      <c r="H1655">
        <v>3.4</v>
      </c>
      <c r="I1655" t="s">
        <v>190</v>
      </c>
      <c r="J1655" t="s">
        <v>229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83</v>
      </c>
      <c r="R1655" t="s">
        <v>83</v>
      </c>
      <c r="S1655" t="s">
        <v>83</v>
      </c>
      <c r="T1655" t="str">
        <f>_xlfn.XLOOKUP(A1655,MI_Match_Analysis!$A$2:$A$8,MI_Match_Analysis!$F$2:$F$8,"Not Found")</f>
        <v>Loss</v>
      </c>
    </row>
    <row r="1656" spans="1:20" x14ac:dyDescent="0.3">
      <c r="A1656">
        <v>8</v>
      </c>
      <c r="B1656" s="1">
        <v>46116</v>
      </c>
      <c r="C1656" t="s">
        <v>162</v>
      </c>
      <c r="D1656" t="s">
        <v>68</v>
      </c>
      <c r="E1656" t="s">
        <v>34</v>
      </c>
      <c r="F1656" t="s">
        <v>54</v>
      </c>
      <c r="G1656">
        <v>1</v>
      </c>
      <c r="H1656">
        <v>3.5</v>
      </c>
      <c r="I1656" t="s">
        <v>194</v>
      </c>
      <c r="J1656" t="s">
        <v>229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83</v>
      </c>
      <c r="R1656" t="s">
        <v>83</v>
      </c>
      <c r="S1656" t="s">
        <v>83</v>
      </c>
      <c r="T1656" t="str">
        <f>_xlfn.XLOOKUP(A1656,MI_Match_Analysis!$A$2:$A$8,MI_Match_Analysis!$F$2:$F$8,"Not Found")</f>
        <v>Loss</v>
      </c>
    </row>
    <row r="1657" spans="1:20" x14ac:dyDescent="0.3">
      <c r="A1657">
        <v>8</v>
      </c>
      <c r="B1657" s="1">
        <v>46116</v>
      </c>
      <c r="C1657" t="s">
        <v>162</v>
      </c>
      <c r="D1657" t="s">
        <v>68</v>
      </c>
      <c r="E1657" t="s">
        <v>34</v>
      </c>
      <c r="F1657" t="s">
        <v>54</v>
      </c>
      <c r="G1657">
        <v>1</v>
      </c>
      <c r="H1657">
        <v>3.6</v>
      </c>
      <c r="I1657" t="s">
        <v>194</v>
      </c>
      <c r="J1657" t="s">
        <v>229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83</v>
      </c>
      <c r="R1657" t="s">
        <v>83</v>
      </c>
      <c r="S1657" t="s">
        <v>83</v>
      </c>
      <c r="T1657" t="str">
        <f>_xlfn.XLOOKUP(A1657,MI_Match_Analysis!$A$2:$A$8,MI_Match_Analysis!$F$2:$F$8,"Not Found")</f>
        <v>Loss</v>
      </c>
    </row>
    <row r="1658" spans="1:20" x14ac:dyDescent="0.3">
      <c r="A1658">
        <v>8</v>
      </c>
      <c r="B1658" s="1">
        <v>46116</v>
      </c>
      <c r="C1658" t="s">
        <v>162</v>
      </c>
      <c r="D1658" t="s">
        <v>68</v>
      </c>
      <c r="E1658" t="s">
        <v>34</v>
      </c>
      <c r="F1658" t="s">
        <v>54</v>
      </c>
      <c r="G1658">
        <v>1</v>
      </c>
      <c r="H1658">
        <v>4.0999999999999996</v>
      </c>
      <c r="I1658" t="s">
        <v>190</v>
      </c>
      <c r="J1658" t="s">
        <v>235</v>
      </c>
      <c r="K1658">
        <v>0</v>
      </c>
      <c r="L1658">
        <v>1</v>
      </c>
      <c r="M1658">
        <v>1</v>
      </c>
      <c r="N1658">
        <v>0</v>
      </c>
      <c r="O1658">
        <v>0</v>
      </c>
      <c r="P1658">
        <v>0</v>
      </c>
      <c r="Q1658" t="s">
        <v>83</v>
      </c>
      <c r="R1658" t="s">
        <v>83</v>
      </c>
      <c r="S1658" t="s">
        <v>83</v>
      </c>
      <c r="T1658" t="str">
        <f>_xlfn.XLOOKUP(A1658,MI_Match_Analysis!$A$2:$A$8,MI_Match_Analysis!$F$2:$F$8,"Not Found")</f>
        <v>Loss</v>
      </c>
    </row>
    <row r="1659" spans="1:20" x14ac:dyDescent="0.3">
      <c r="A1659">
        <v>8</v>
      </c>
      <c r="B1659" s="1">
        <v>46116</v>
      </c>
      <c r="C1659" t="s">
        <v>162</v>
      </c>
      <c r="D1659" t="s">
        <v>68</v>
      </c>
      <c r="E1659" t="s">
        <v>34</v>
      </c>
      <c r="F1659" t="s">
        <v>54</v>
      </c>
      <c r="G1659">
        <v>1</v>
      </c>
      <c r="H1659">
        <v>4.0999999999999996</v>
      </c>
      <c r="I1659" t="s">
        <v>190</v>
      </c>
      <c r="J1659" t="s">
        <v>235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83</v>
      </c>
      <c r="R1659" t="s">
        <v>83</v>
      </c>
      <c r="S1659" t="s">
        <v>83</v>
      </c>
      <c r="T1659" t="str">
        <f>_xlfn.XLOOKUP(A1659,MI_Match_Analysis!$A$2:$A$8,MI_Match_Analysis!$F$2:$F$8,"Not Found")</f>
        <v>Loss</v>
      </c>
    </row>
    <row r="1660" spans="1:20" x14ac:dyDescent="0.3">
      <c r="A1660">
        <v>8</v>
      </c>
      <c r="B1660" s="1">
        <v>46116</v>
      </c>
      <c r="C1660" t="s">
        <v>162</v>
      </c>
      <c r="D1660" t="s">
        <v>68</v>
      </c>
      <c r="E1660" t="s">
        <v>34</v>
      </c>
      <c r="F1660" t="s">
        <v>54</v>
      </c>
      <c r="G1660">
        <v>1</v>
      </c>
      <c r="H1660">
        <v>4.2</v>
      </c>
      <c r="I1660" t="s">
        <v>194</v>
      </c>
      <c r="J1660" t="s">
        <v>235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83</v>
      </c>
      <c r="R1660" t="s">
        <v>83</v>
      </c>
      <c r="S1660" t="s">
        <v>83</v>
      </c>
      <c r="T1660" t="str">
        <f>_xlfn.XLOOKUP(A1660,MI_Match_Analysis!$A$2:$A$8,MI_Match_Analysis!$F$2:$F$8,"Not Found")</f>
        <v>Loss</v>
      </c>
    </row>
    <row r="1661" spans="1:20" x14ac:dyDescent="0.3">
      <c r="A1661">
        <v>8</v>
      </c>
      <c r="B1661" s="1">
        <v>46116</v>
      </c>
      <c r="C1661" t="s">
        <v>162</v>
      </c>
      <c r="D1661" t="s">
        <v>68</v>
      </c>
      <c r="E1661" t="s">
        <v>34</v>
      </c>
      <c r="F1661" t="s">
        <v>54</v>
      </c>
      <c r="G1661">
        <v>1</v>
      </c>
      <c r="H1661">
        <v>4.3</v>
      </c>
      <c r="I1661" t="s">
        <v>194</v>
      </c>
      <c r="J1661" t="s">
        <v>235</v>
      </c>
      <c r="K1661">
        <v>4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83</v>
      </c>
      <c r="R1661" t="s">
        <v>83</v>
      </c>
      <c r="S1661" t="s">
        <v>83</v>
      </c>
      <c r="T1661" t="str">
        <f>_xlfn.XLOOKUP(A1661,MI_Match_Analysis!$A$2:$A$8,MI_Match_Analysis!$F$2:$F$8,"Not Found")</f>
        <v>Loss</v>
      </c>
    </row>
    <row r="1662" spans="1:20" x14ac:dyDescent="0.3">
      <c r="A1662">
        <v>8</v>
      </c>
      <c r="B1662" s="1">
        <v>46116</v>
      </c>
      <c r="C1662" t="s">
        <v>162</v>
      </c>
      <c r="D1662" t="s">
        <v>68</v>
      </c>
      <c r="E1662" t="s">
        <v>34</v>
      </c>
      <c r="F1662" t="s">
        <v>54</v>
      </c>
      <c r="G1662">
        <v>1</v>
      </c>
      <c r="H1662">
        <v>4.4000000000000004</v>
      </c>
      <c r="I1662" t="s">
        <v>194</v>
      </c>
      <c r="J1662" t="s">
        <v>235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83</v>
      </c>
      <c r="R1662" t="s">
        <v>83</v>
      </c>
      <c r="S1662" t="s">
        <v>83</v>
      </c>
      <c r="T1662" t="str">
        <f>_xlfn.XLOOKUP(A1662,MI_Match_Analysis!$A$2:$A$8,MI_Match_Analysis!$F$2:$F$8,"Not Found")</f>
        <v>Loss</v>
      </c>
    </row>
    <row r="1663" spans="1:20" x14ac:dyDescent="0.3">
      <c r="A1663">
        <v>8</v>
      </c>
      <c r="B1663" s="1">
        <v>46116</v>
      </c>
      <c r="C1663" t="s">
        <v>162</v>
      </c>
      <c r="D1663" t="s">
        <v>68</v>
      </c>
      <c r="E1663" t="s">
        <v>34</v>
      </c>
      <c r="F1663" t="s">
        <v>54</v>
      </c>
      <c r="G1663">
        <v>1</v>
      </c>
      <c r="H1663">
        <v>4.5</v>
      </c>
      <c r="I1663" t="s">
        <v>194</v>
      </c>
      <c r="J1663" t="s">
        <v>235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83</v>
      </c>
      <c r="R1663" t="s">
        <v>83</v>
      </c>
      <c r="S1663" t="s">
        <v>83</v>
      </c>
      <c r="T1663" t="str">
        <f>_xlfn.XLOOKUP(A1663,MI_Match_Analysis!$A$2:$A$8,MI_Match_Analysis!$F$2:$F$8,"Not Found")</f>
        <v>Loss</v>
      </c>
    </row>
    <row r="1664" spans="1:20" x14ac:dyDescent="0.3">
      <c r="A1664">
        <v>8</v>
      </c>
      <c r="B1664" s="1">
        <v>46116</v>
      </c>
      <c r="C1664" t="s">
        <v>162</v>
      </c>
      <c r="D1664" t="s">
        <v>68</v>
      </c>
      <c r="E1664" t="s">
        <v>34</v>
      </c>
      <c r="F1664" t="s">
        <v>54</v>
      </c>
      <c r="G1664">
        <v>1</v>
      </c>
      <c r="H1664">
        <v>4.5999999999999996</v>
      </c>
      <c r="I1664" t="s">
        <v>190</v>
      </c>
      <c r="J1664" t="s">
        <v>235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83</v>
      </c>
      <c r="R1664" t="s">
        <v>83</v>
      </c>
      <c r="S1664" t="s">
        <v>83</v>
      </c>
      <c r="T1664" t="str">
        <f>_xlfn.XLOOKUP(A1664,MI_Match_Analysis!$A$2:$A$8,MI_Match_Analysis!$F$2:$F$8,"Not Found")</f>
        <v>Loss</v>
      </c>
    </row>
    <row r="1665" spans="1:20" x14ac:dyDescent="0.3">
      <c r="A1665">
        <v>8</v>
      </c>
      <c r="B1665" s="1">
        <v>46116</v>
      </c>
      <c r="C1665" t="s">
        <v>162</v>
      </c>
      <c r="D1665" t="s">
        <v>68</v>
      </c>
      <c r="E1665" t="s">
        <v>34</v>
      </c>
      <c r="F1665" t="s">
        <v>54</v>
      </c>
      <c r="G1665">
        <v>1</v>
      </c>
      <c r="H1665">
        <v>5.0999999999999996</v>
      </c>
      <c r="I1665" t="s">
        <v>194</v>
      </c>
      <c r="J1665" t="s">
        <v>56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83</v>
      </c>
      <c r="R1665" t="s">
        <v>83</v>
      </c>
      <c r="S1665" t="s">
        <v>83</v>
      </c>
      <c r="T1665" t="str">
        <f>_xlfn.XLOOKUP(A1665,MI_Match_Analysis!$A$2:$A$8,MI_Match_Analysis!$F$2:$F$8,"Not Found")</f>
        <v>Loss</v>
      </c>
    </row>
    <row r="1666" spans="1:20" x14ac:dyDescent="0.3">
      <c r="A1666">
        <v>8</v>
      </c>
      <c r="B1666" s="1">
        <v>46116</v>
      </c>
      <c r="C1666" t="s">
        <v>162</v>
      </c>
      <c r="D1666" t="s">
        <v>68</v>
      </c>
      <c r="E1666" t="s">
        <v>34</v>
      </c>
      <c r="F1666" t="s">
        <v>54</v>
      </c>
      <c r="G1666">
        <v>1</v>
      </c>
      <c r="H1666">
        <v>5.2</v>
      </c>
      <c r="I1666" t="s">
        <v>190</v>
      </c>
      <c r="J1666" t="s">
        <v>56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83</v>
      </c>
      <c r="R1666" t="s">
        <v>83</v>
      </c>
      <c r="S1666" t="s">
        <v>83</v>
      </c>
      <c r="T1666" t="str">
        <f>_xlfn.XLOOKUP(A1666,MI_Match_Analysis!$A$2:$A$8,MI_Match_Analysis!$F$2:$F$8,"Not Found")</f>
        <v>Loss</v>
      </c>
    </row>
    <row r="1667" spans="1:20" x14ac:dyDescent="0.3">
      <c r="A1667">
        <v>8</v>
      </c>
      <c r="B1667" s="1">
        <v>46116</v>
      </c>
      <c r="C1667" t="s">
        <v>162</v>
      </c>
      <c r="D1667" t="s">
        <v>68</v>
      </c>
      <c r="E1667" t="s">
        <v>34</v>
      </c>
      <c r="F1667" t="s">
        <v>54</v>
      </c>
      <c r="G1667">
        <v>1</v>
      </c>
      <c r="H1667">
        <v>5.3</v>
      </c>
      <c r="I1667" t="s">
        <v>190</v>
      </c>
      <c r="J1667" t="s">
        <v>56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83</v>
      </c>
      <c r="R1667" t="s">
        <v>83</v>
      </c>
      <c r="S1667" t="s">
        <v>83</v>
      </c>
      <c r="T1667" t="str">
        <f>_xlfn.XLOOKUP(A1667,MI_Match_Analysis!$A$2:$A$8,MI_Match_Analysis!$F$2:$F$8,"Not Found")</f>
        <v>Loss</v>
      </c>
    </row>
    <row r="1668" spans="1:20" x14ac:dyDescent="0.3">
      <c r="A1668">
        <v>8</v>
      </c>
      <c r="B1668" s="1">
        <v>46116</v>
      </c>
      <c r="C1668" t="s">
        <v>162</v>
      </c>
      <c r="D1668" t="s">
        <v>68</v>
      </c>
      <c r="E1668" t="s">
        <v>34</v>
      </c>
      <c r="F1668" t="s">
        <v>54</v>
      </c>
      <c r="G1668">
        <v>1</v>
      </c>
      <c r="H1668">
        <v>5.4</v>
      </c>
      <c r="I1668" t="s">
        <v>190</v>
      </c>
      <c r="J1668" t="s">
        <v>56</v>
      </c>
      <c r="K1668">
        <v>4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83</v>
      </c>
      <c r="R1668" t="s">
        <v>83</v>
      </c>
      <c r="S1668" t="s">
        <v>83</v>
      </c>
      <c r="T1668" t="str">
        <f>_xlfn.XLOOKUP(A1668,MI_Match_Analysis!$A$2:$A$8,MI_Match_Analysis!$F$2:$F$8,"Not Found")</f>
        <v>Loss</v>
      </c>
    </row>
    <row r="1669" spans="1:20" x14ac:dyDescent="0.3">
      <c r="A1669">
        <v>8</v>
      </c>
      <c r="B1669" s="1">
        <v>46116</v>
      </c>
      <c r="C1669" t="s">
        <v>162</v>
      </c>
      <c r="D1669" t="s">
        <v>68</v>
      </c>
      <c r="E1669" t="s">
        <v>34</v>
      </c>
      <c r="F1669" t="s">
        <v>54</v>
      </c>
      <c r="G1669">
        <v>1</v>
      </c>
      <c r="H1669">
        <v>5.5</v>
      </c>
      <c r="I1669" t="s">
        <v>190</v>
      </c>
      <c r="J1669" t="s">
        <v>56</v>
      </c>
      <c r="K1669">
        <v>4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83</v>
      </c>
      <c r="R1669" t="s">
        <v>83</v>
      </c>
      <c r="S1669" t="s">
        <v>83</v>
      </c>
      <c r="T1669" t="str">
        <f>_xlfn.XLOOKUP(A1669,MI_Match_Analysis!$A$2:$A$8,MI_Match_Analysis!$F$2:$F$8,"Not Found")</f>
        <v>Loss</v>
      </c>
    </row>
    <row r="1670" spans="1:20" x14ac:dyDescent="0.3">
      <c r="A1670">
        <v>8</v>
      </c>
      <c r="B1670" s="1">
        <v>46116</v>
      </c>
      <c r="C1670" t="s">
        <v>162</v>
      </c>
      <c r="D1670" t="s">
        <v>68</v>
      </c>
      <c r="E1670" t="s">
        <v>34</v>
      </c>
      <c r="F1670" t="s">
        <v>54</v>
      </c>
      <c r="G1670">
        <v>1</v>
      </c>
      <c r="H1670">
        <v>5.6</v>
      </c>
      <c r="I1670" t="s">
        <v>190</v>
      </c>
      <c r="J1670" t="s">
        <v>56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83</v>
      </c>
      <c r="R1670" t="s">
        <v>83</v>
      </c>
      <c r="S1670" t="s">
        <v>83</v>
      </c>
      <c r="T1670" t="str">
        <f>_xlfn.XLOOKUP(A1670,MI_Match_Analysis!$A$2:$A$8,MI_Match_Analysis!$F$2:$F$8,"Not Found")</f>
        <v>Loss</v>
      </c>
    </row>
    <row r="1671" spans="1:20" x14ac:dyDescent="0.3">
      <c r="A1671">
        <v>8</v>
      </c>
      <c r="B1671" s="1">
        <v>46116</v>
      </c>
      <c r="C1671" t="s">
        <v>162</v>
      </c>
      <c r="D1671" t="s">
        <v>68</v>
      </c>
      <c r="E1671" t="s">
        <v>34</v>
      </c>
      <c r="F1671" t="s">
        <v>54</v>
      </c>
      <c r="G1671">
        <v>1</v>
      </c>
      <c r="H1671">
        <v>6.1</v>
      </c>
      <c r="I1671" t="s">
        <v>194</v>
      </c>
      <c r="J1671" t="s">
        <v>235</v>
      </c>
      <c r="K1671">
        <v>2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83</v>
      </c>
      <c r="R1671" t="s">
        <v>83</v>
      </c>
      <c r="S1671" t="s">
        <v>83</v>
      </c>
      <c r="T1671" t="str">
        <f>_xlfn.XLOOKUP(A1671,MI_Match_Analysis!$A$2:$A$8,MI_Match_Analysis!$F$2:$F$8,"Not Found")</f>
        <v>Loss</v>
      </c>
    </row>
    <row r="1672" spans="1:20" x14ac:dyDescent="0.3">
      <c r="A1672">
        <v>8</v>
      </c>
      <c r="B1672" s="1">
        <v>46116</v>
      </c>
      <c r="C1672" t="s">
        <v>162</v>
      </c>
      <c r="D1672" t="s">
        <v>68</v>
      </c>
      <c r="E1672" t="s">
        <v>34</v>
      </c>
      <c r="F1672" t="s">
        <v>54</v>
      </c>
      <c r="G1672">
        <v>1</v>
      </c>
      <c r="H1672">
        <v>6.2</v>
      </c>
      <c r="I1672" t="s">
        <v>194</v>
      </c>
      <c r="J1672" t="s">
        <v>235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83</v>
      </c>
      <c r="R1672" t="s">
        <v>83</v>
      </c>
      <c r="S1672" t="s">
        <v>83</v>
      </c>
      <c r="T1672" t="str">
        <f>_xlfn.XLOOKUP(A1672,MI_Match_Analysis!$A$2:$A$8,MI_Match_Analysis!$F$2:$F$8,"Not Found")</f>
        <v>Loss</v>
      </c>
    </row>
    <row r="1673" spans="1:20" x14ac:dyDescent="0.3">
      <c r="A1673">
        <v>8</v>
      </c>
      <c r="B1673" s="1">
        <v>46116</v>
      </c>
      <c r="C1673" t="s">
        <v>162</v>
      </c>
      <c r="D1673" t="s">
        <v>68</v>
      </c>
      <c r="E1673" t="s">
        <v>34</v>
      </c>
      <c r="F1673" t="s">
        <v>54</v>
      </c>
      <c r="G1673">
        <v>1</v>
      </c>
      <c r="H1673">
        <v>6.3</v>
      </c>
      <c r="I1673" t="s">
        <v>190</v>
      </c>
      <c r="J1673" t="s">
        <v>235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83</v>
      </c>
      <c r="R1673" t="s">
        <v>83</v>
      </c>
      <c r="S1673" t="s">
        <v>83</v>
      </c>
      <c r="T1673" t="str">
        <f>_xlfn.XLOOKUP(A1673,MI_Match_Analysis!$A$2:$A$8,MI_Match_Analysis!$F$2:$F$8,"Not Found")</f>
        <v>Loss</v>
      </c>
    </row>
    <row r="1674" spans="1:20" x14ac:dyDescent="0.3">
      <c r="A1674">
        <v>8</v>
      </c>
      <c r="B1674" s="1">
        <v>46116</v>
      </c>
      <c r="C1674" t="s">
        <v>162</v>
      </c>
      <c r="D1674" t="s">
        <v>68</v>
      </c>
      <c r="E1674" t="s">
        <v>34</v>
      </c>
      <c r="F1674" t="s">
        <v>54</v>
      </c>
      <c r="G1674">
        <v>1</v>
      </c>
      <c r="H1674">
        <v>6.4</v>
      </c>
      <c r="I1674" t="s">
        <v>194</v>
      </c>
      <c r="J1674" t="s">
        <v>235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83</v>
      </c>
      <c r="R1674" t="s">
        <v>83</v>
      </c>
      <c r="S1674" t="s">
        <v>83</v>
      </c>
      <c r="T1674" t="str">
        <f>_xlfn.XLOOKUP(A1674,MI_Match_Analysis!$A$2:$A$8,MI_Match_Analysis!$F$2:$F$8,"Not Found")</f>
        <v>Loss</v>
      </c>
    </row>
    <row r="1675" spans="1:20" x14ac:dyDescent="0.3">
      <c r="A1675">
        <v>8</v>
      </c>
      <c r="B1675" s="1">
        <v>46116</v>
      </c>
      <c r="C1675" t="s">
        <v>162</v>
      </c>
      <c r="D1675" t="s">
        <v>68</v>
      </c>
      <c r="E1675" t="s">
        <v>34</v>
      </c>
      <c r="F1675" t="s">
        <v>54</v>
      </c>
      <c r="G1675">
        <v>1</v>
      </c>
      <c r="H1675">
        <v>6.5</v>
      </c>
      <c r="I1675" t="s">
        <v>190</v>
      </c>
      <c r="J1675" t="s">
        <v>235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83</v>
      </c>
      <c r="R1675" t="s">
        <v>83</v>
      </c>
      <c r="S1675" t="s">
        <v>83</v>
      </c>
      <c r="T1675" t="str">
        <f>_xlfn.XLOOKUP(A1675,MI_Match_Analysis!$A$2:$A$8,MI_Match_Analysis!$F$2:$F$8,"Not Found")</f>
        <v>Loss</v>
      </c>
    </row>
    <row r="1676" spans="1:20" x14ac:dyDescent="0.3">
      <c r="A1676">
        <v>8</v>
      </c>
      <c r="B1676" s="1">
        <v>46116</v>
      </c>
      <c r="C1676" t="s">
        <v>162</v>
      </c>
      <c r="D1676" t="s">
        <v>68</v>
      </c>
      <c r="E1676" t="s">
        <v>34</v>
      </c>
      <c r="F1676" t="s">
        <v>54</v>
      </c>
      <c r="G1676">
        <v>1</v>
      </c>
      <c r="H1676">
        <v>6.6</v>
      </c>
      <c r="I1676" t="s">
        <v>190</v>
      </c>
      <c r="J1676" t="s">
        <v>235</v>
      </c>
      <c r="K1676">
        <v>6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83</v>
      </c>
      <c r="R1676" t="s">
        <v>83</v>
      </c>
      <c r="S1676" t="s">
        <v>83</v>
      </c>
      <c r="T1676" t="str">
        <f>_xlfn.XLOOKUP(A1676,MI_Match_Analysis!$A$2:$A$8,MI_Match_Analysis!$F$2:$F$8,"Not Found")</f>
        <v>Loss</v>
      </c>
    </row>
    <row r="1677" spans="1:20" x14ac:dyDescent="0.3">
      <c r="A1677">
        <v>8</v>
      </c>
      <c r="B1677" s="1">
        <v>46116</v>
      </c>
      <c r="C1677" t="s">
        <v>162</v>
      </c>
      <c r="D1677" t="s">
        <v>68</v>
      </c>
      <c r="E1677" t="s">
        <v>34</v>
      </c>
      <c r="F1677" t="s">
        <v>54</v>
      </c>
      <c r="G1677">
        <v>1</v>
      </c>
      <c r="H1677">
        <v>7.1</v>
      </c>
      <c r="I1677" t="s">
        <v>194</v>
      </c>
      <c r="J1677" t="s">
        <v>229</v>
      </c>
      <c r="K1677">
        <v>6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83</v>
      </c>
      <c r="R1677" t="s">
        <v>83</v>
      </c>
      <c r="S1677" t="s">
        <v>83</v>
      </c>
      <c r="T1677" t="str">
        <f>_xlfn.XLOOKUP(A1677,MI_Match_Analysis!$A$2:$A$8,MI_Match_Analysis!$F$2:$F$8,"Not Found")</f>
        <v>Loss</v>
      </c>
    </row>
    <row r="1678" spans="1:20" x14ac:dyDescent="0.3">
      <c r="A1678">
        <v>8</v>
      </c>
      <c r="B1678" s="1">
        <v>46116</v>
      </c>
      <c r="C1678" t="s">
        <v>162</v>
      </c>
      <c r="D1678" t="s">
        <v>68</v>
      </c>
      <c r="E1678" t="s">
        <v>34</v>
      </c>
      <c r="F1678" t="s">
        <v>54</v>
      </c>
      <c r="G1678">
        <v>1</v>
      </c>
      <c r="H1678">
        <v>7.2</v>
      </c>
      <c r="I1678" t="s">
        <v>194</v>
      </c>
      <c r="J1678" t="s">
        <v>229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83</v>
      </c>
      <c r="R1678" t="s">
        <v>83</v>
      </c>
      <c r="S1678" t="s">
        <v>83</v>
      </c>
      <c r="T1678" t="str">
        <f>_xlfn.XLOOKUP(A1678,MI_Match_Analysis!$A$2:$A$8,MI_Match_Analysis!$F$2:$F$8,"Not Found")</f>
        <v>Loss</v>
      </c>
    </row>
    <row r="1679" spans="1:20" x14ac:dyDescent="0.3">
      <c r="A1679">
        <v>8</v>
      </c>
      <c r="B1679" s="1">
        <v>46116</v>
      </c>
      <c r="C1679" t="s">
        <v>162</v>
      </c>
      <c r="D1679" t="s">
        <v>68</v>
      </c>
      <c r="E1679" t="s">
        <v>34</v>
      </c>
      <c r="F1679" t="s">
        <v>54</v>
      </c>
      <c r="G1679">
        <v>1</v>
      </c>
      <c r="H1679">
        <v>7.3</v>
      </c>
      <c r="I1679" t="s">
        <v>190</v>
      </c>
      <c r="J1679" t="s">
        <v>229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83</v>
      </c>
      <c r="R1679" t="s">
        <v>83</v>
      </c>
      <c r="S1679" t="s">
        <v>83</v>
      </c>
      <c r="T1679" t="str">
        <f>_xlfn.XLOOKUP(A1679,MI_Match_Analysis!$A$2:$A$8,MI_Match_Analysis!$F$2:$F$8,"Not Found")</f>
        <v>Loss</v>
      </c>
    </row>
    <row r="1680" spans="1:20" x14ac:dyDescent="0.3">
      <c r="A1680">
        <v>8</v>
      </c>
      <c r="B1680" s="1">
        <v>46116</v>
      </c>
      <c r="C1680" t="s">
        <v>162</v>
      </c>
      <c r="D1680" t="s">
        <v>68</v>
      </c>
      <c r="E1680" t="s">
        <v>34</v>
      </c>
      <c r="F1680" t="s">
        <v>54</v>
      </c>
      <c r="G1680">
        <v>1</v>
      </c>
      <c r="H1680">
        <v>7.4</v>
      </c>
      <c r="I1680" t="s">
        <v>194</v>
      </c>
      <c r="J1680" t="s">
        <v>229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83</v>
      </c>
      <c r="R1680" t="s">
        <v>83</v>
      </c>
      <c r="S1680" t="s">
        <v>83</v>
      </c>
      <c r="T1680" t="str">
        <f>_xlfn.XLOOKUP(A1680,MI_Match_Analysis!$A$2:$A$8,MI_Match_Analysis!$F$2:$F$8,"Not Found")</f>
        <v>Loss</v>
      </c>
    </row>
    <row r="1681" spans="1:20" x14ac:dyDescent="0.3">
      <c r="A1681">
        <v>8</v>
      </c>
      <c r="B1681" s="1">
        <v>46116</v>
      </c>
      <c r="C1681" t="s">
        <v>162</v>
      </c>
      <c r="D1681" t="s">
        <v>68</v>
      </c>
      <c r="E1681" t="s">
        <v>34</v>
      </c>
      <c r="F1681" t="s">
        <v>54</v>
      </c>
      <c r="G1681">
        <v>1</v>
      </c>
      <c r="H1681">
        <v>7.5</v>
      </c>
      <c r="I1681" t="s">
        <v>190</v>
      </c>
      <c r="J1681" t="s">
        <v>229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83</v>
      </c>
      <c r="R1681" t="s">
        <v>83</v>
      </c>
      <c r="S1681" t="s">
        <v>83</v>
      </c>
      <c r="T1681" t="str">
        <f>_xlfn.XLOOKUP(A1681,MI_Match_Analysis!$A$2:$A$8,MI_Match_Analysis!$F$2:$F$8,"Not Found")</f>
        <v>Loss</v>
      </c>
    </row>
    <row r="1682" spans="1:20" x14ac:dyDescent="0.3">
      <c r="A1682">
        <v>8</v>
      </c>
      <c r="B1682" s="1">
        <v>46116</v>
      </c>
      <c r="C1682" t="s">
        <v>162</v>
      </c>
      <c r="D1682" t="s">
        <v>68</v>
      </c>
      <c r="E1682" t="s">
        <v>34</v>
      </c>
      <c r="F1682" t="s">
        <v>54</v>
      </c>
      <c r="G1682">
        <v>1</v>
      </c>
      <c r="H1682">
        <v>7.6</v>
      </c>
      <c r="I1682" t="s">
        <v>190</v>
      </c>
      <c r="J1682" t="s">
        <v>229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83</v>
      </c>
      <c r="R1682" t="s">
        <v>83</v>
      </c>
      <c r="S1682" t="s">
        <v>83</v>
      </c>
      <c r="T1682" t="str">
        <f>_xlfn.XLOOKUP(A1682,MI_Match_Analysis!$A$2:$A$8,MI_Match_Analysis!$F$2:$F$8,"Not Found")</f>
        <v>Loss</v>
      </c>
    </row>
    <row r="1683" spans="1:20" x14ac:dyDescent="0.3">
      <c r="A1683">
        <v>8</v>
      </c>
      <c r="B1683" s="1">
        <v>46116</v>
      </c>
      <c r="C1683" t="s">
        <v>162</v>
      </c>
      <c r="D1683" t="s">
        <v>68</v>
      </c>
      <c r="E1683" t="s">
        <v>34</v>
      </c>
      <c r="F1683" t="s">
        <v>54</v>
      </c>
      <c r="G1683">
        <v>1</v>
      </c>
      <c r="H1683">
        <v>8.1</v>
      </c>
      <c r="I1683" t="s">
        <v>194</v>
      </c>
      <c r="J1683" t="s">
        <v>136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83</v>
      </c>
      <c r="R1683" t="s">
        <v>83</v>
      </c>
      <c r="S1683" t="s">
        <v>83</v>
      </c>
      <c r="T1683" t="str">
        <f>_xlfn.XLOOKUP(A1683,MI_Match_Analysis!$A$2:$A$8,MI_Match_Analysis!$F$2:$F$8,"Not Found")</f>
        <v>Loss</v>
      </c>
    </row>
    <row r="1684" spans="1:20" x14ac:dyDescent="0.3">
      <c r="A1684">
        <v>8</v>
      </c>
      <c r="B1684" s="1">
        <v>46116</v>
      </c>
      <c r="C1684" t="s">
        <v>162</v>
      </c>
      <c r="D1684" t="s">
        <v>68</v>
      </c>
      <c r="E1684" t="s">
        <v>34</v>
      </c>
      <c r="F1684" t="s">
        <v>54</v>
      </c>
      <c r="G1684">
        <v>1</v>
      </c>
      <c r="H1684">
        <v>8.1999999999999993</v>
      </c>
      <c r="I1684" t="s">
        <v>190</v>
      </c>
      <c r="J1684" t="s">
        <v>136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83</v>
      </c>
      <c r="R1684" t="s">
        <v>83</v>
      </c>
      <c r="S1684" t="s">
        <v>83</v>
      </c>
      <c r="T1684" t="str">
        <f>_xlfn.XLOOKUP(A1684,MI_Match_Analysis!$A$2:$A$8,MI_Match_Analysis!$F$2:$F$8,"Not Found")</f>
        <v>Loss</v>
      </c>
    </row>
    <row r="1685" spans="1:20" x14ac:dyDescent="0.3">
      <c r="A1685">
        <v>8</v>
      </c>
      <c r="B1685" s="1">
        <v>46116</v>
      </c>
      <c r="C1685" t="s">
        <v>162</v>
      </c>
      <c r="D1685" t="s">
        <v>68</v>
      </c>
      <c r="E1685" t="s">
        <v>34</v>
      </c>
      <c r="F1685" t="s">
        <v>54</v>
      </c>
      <c r="G1685">
        <v>1</v>
      </c>
      <c r="H1685">
        <v>8.3000000000000007</v>
      </c>
      <c r="I1685" t="s">
        <v>194</v>
      </c>
      <c r="J1685" t="s">
        <v>136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83</v>
      </c>
      <c r="R1685" t="s">
        <v>83</v>
      </c>
      <c r="S1685" t="s">
        <v>83</v>
      </c>
      <c r="T1685" t="str">
        <f>_xlfn.XLOOKUP(A1685,MI_Match_Analysis!$A$2:$A$8,MI_Match_Analysis!$F$2:$F$8,"Not Found")</f>
        <v>Loss</v>
      </c>
    </row>
    <row r="1686" spans="1:20" x14ac:dyDescent="0.3">
      <c r="A1686">
        <v>8</v>
      </c>
      <c r="B1686" s="1">
        <v>46116</v>
      </c>
      <c r="C1686" t="s">
        <v>162</v>
      </c>
      <c r="D1686" t="s">
        <v>68</v>
      </c>
      <c r="E1686" t="s">
        <v>34</v>
      </c>
      <c r="F1686" t="s">
        <v>54</v>
      </c>
      <c r="G1686">
        <v>1</v>
      </c>
      <c r="H1686">
        <v>8.4</v>
      </c>
      <c r="I1686" t="s">
        <v>190</v>
      </c>
      <c r="J1686" t="s">
        <v>136</v>
      </c>
      <c r="K1686">
        <v>4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83</v>
      </c>
      <c r="R1686" t="s">
        <v>83</v>
      </c>
      <c r="S1686" t="s">
        <v>83</v>
      </c>
      <c r="T1686" t="str">
        <f>_xlfn.XLOOKUP(A1686,MI_Match_Analysis!$A$2:$A$8,MI_Match_Analysis!$F$2:$F$8,"Not Found")</f>
        <v>Loss</v>
      </c>
    </row>
    <row r="1687" spans="1:20" x14ac:dyDescent="0.3">
      <c r="A1687">
        <v>8</v>
      </c>
      <c r="B1687" s="1">
        <v>46116</v>
      </c>
      <c r="C1687" t="s">
        <v>162</v>
      </c>
      <c r="D1687" t="s">
        <v>68</v>
      </c>
      <c r="E1687" t="s">
        <v>34</v>
      </c>
      <c r="F1687" t="s">
        <v>54</v>
      </c>
      <c r="G1687">
        <v>1</v>
      </c>
      <c r="H1687">
        <v>8.5</v>
      </c>
      <c r="I1687" t="s">
        <v>190</v>
      </c>
      <c r="J1687" t="s">
        <v>136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83</v>
      </c>
      <c r="R1687" t="s">
        <v>83</v>
      </c>
      <c r="S1687" t="s">
        <v>83</v>
      </c>
      <c r="T1687" t="str">
        <f>_xlfn.XLOOKUP(A1687,MI_Match_Analysis!$A$2:$A$8,MI_Match_Analysis!$F$2:$F$8,"Not Found")</f>
        <v>Loss</v>
      </c>
    </row>
    <row r="1688" spans="1:20" x14ac:dyDescent="0.3">
      <c r="A1688">
        <v>8</v>
      </c>
      <c r="B1688" s="1">
        <v>46116</v>
      </c>
      <c r="C1688" t="s">
        <v>162</v>
      </c>
      <c r="D1688" t="s">
        <v>68</v>
      </c>
      <c r="E1688" t="s">
        <v>34</v>
      </c>
      <c r="F1688" t="s">
        <v>54</v>
      </c>
      <c r="G1688">
        <v>1</v>
      </c>
      <c r="H1688">
        <v>8.6</v>
      </c>
      <c r="I1688" t="s">
        <v>190</v>
      </c>
      <c r="J1688" t="s">
        <v>136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83</v>
      </c>
      <c r="R1688" t="s">
        <v>83</v>
      </c>
      <c r="S1688" t="s">
        <v>83</v>
      </c>
      <c r="T1688" t="str">
        <f>_xlfn.XLOOKUP(A1688,MI_Match_Analysis!$A$2:$A$8,MI_Match_Analysis!$F$2:$F$8,"Not Found")</f>
        <v>Loss</v>
      </c>
    </row>
    <row r="1689" spans="1:20" x14ac:dyDescent="0.3">
      <c r="A1689">
        <v>8</v>
      </c>
      <c r="B1689" s="1">
        <v>46116</v>
      </c>
      <c r="C1689" t="s">
        <v>162</v>
      </c>
      <c r="D1689" t="s">
        <v>68</v>
      </c>
      <c r="E1689" t="s">
        <v>34</v>
      </c>
      <c r="F1689" t="s">
        <v>54</v>
      </c>
      <c r="G1689">
        <v>1</v>
      </c>
      <c r="H1689">
        <v>9.1</v>
      </c>
      <c r="I1689" t="s">
        <v>190</v>
      </c>
      <c r="J1689" t="s">
        <v>229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83</v>
      </c>
      <c r="R1689" t="s">
        <v>83</v>
      </c>
      <c r="S1689" t="s">
        <v>83</v>
      </c>
      <c r="T1689" t="str">
        <f>_xlfn.XLOOKUP(A1689,MI_Match_Analysis!$A$2:$A$8,MI_Match_Analysis!$F$2:$F$8,"Not Found")</f>
        <v>Loss</v>
      </c>
    </row>
    <row r="1690" spans="1:20" x14ac:dyDescent="0.3">
      <c r="A1690">
        <v>8</v>
      </c>
      <c r="B1690" s="1">
        <v>46116</v>
      </c>
      <c r="C1690" t="s">
        <v>162</v>
      </c>
      <c r="D1690" t="s">
        <v>68</v>
      </c>
      <c r="E1690" t="s">
        <v>34</v>
      </c>
      <c r="F1690" t="s">
        <v>54</v>
      </c>
      <c r="G1690">
        <v>1</v>
      </c>
      <c r="H1690">
        <v>9.1999999999999993</v>
      </c>
      <c r="I1690" t="s">
        <v>194</v>
      </c>
      <c r="J1690" t="s">
        <v>229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83</v>
      </c>
      <c r="R1690" t="s">
        <v>83</v>
      </c>
      <c r="S1690" t="s">
        <v>83</v>
      </c>
      <c r="T1690" t="str">
        <f>_xlfn.XLOOKUP(A1690,MI_Match_Analysis!$A$2:$A$8,MI_Match_Analysis!$F$2:$F$8,"Not Found")</f>
        <v>Loss</v>
      </c>
    </row>
    <row r="1691" spans="1:20" x14ac:dyDescent="0.3">
      <c r="A1691">
        <v>8</v>
      </c>
      <c r="B1691" s="1">
        <v>46116</v>
      </c>
      <c r="C1691" t="s">
        <v>162</v>
      </c>
      <c r="D1691" t="s">
        <v>68</v>
      </c>
      <c r="E1691" t="s">
        <v>34</v>
      </c>
      <c r="F1691" t="s">
        <v>54</v>
      </c>
      <c r="G1691">
        <v>1</v>
      </c>
      <c r="H1691">
        <v>9.3000000000000007</v>
      </c>
      <c r="I1691" t="s">
        <v>190</v>
      </c>
      <c r="J1691" t="s">
        <v>229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165</v>
      </c>
      <c r="R1691" t="s">
        <v>190</v>
      </c>
      <c r="S1691" t="s">
        <v>239</v>
      </c>
      <c r="T1691" t="str">
        <f>_xlfn.XLOOKUP(A1691,MI_Match_Analysis!$A$2:$A$8,MI_Match_Analysis!$F$2:$F$8,"Not Found")</f>
        <v>Loss</v>
      </c>
    </row>
    <row r="1692" spans="1:20" x14ac:dyDescent="0.3">
      <c r="A1692">
        <v>8</v>
      </c>
      <c r="B1692" s="1">
        <v>46116</v>
      </c>
      <c r="C1692" t="s">
        <v>162</v>
      </c>
      <c r="D1692" t="s">
        <v>68</v>
      </c>
      <c r="E1692" t="s">
        <v>34</v>
      </c>
      <c r="F1692" t="s">
        <v>54</v>
      </c>
      <c r="G1692">
        <v>1</v>
      </c>
      <c r="H1692">
        <v>9.4</v>
      </c>
      <c r="I1692" t="s">
        <v>187</v>
      </c>
      <c r="J1692" t="s">
        <v>229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83</v>
      </c>
      <c r="R1692" t="s">
        <v>83</v>
      </c>
      <c r="S1692" t="s">
        <v>83</v>
      </c>
      <c r="T1692" t="str">
        <f>_xlfn.XLOOKUP(A1692,MI_Match_Analysis!$A$2:$A$8,MI_Match_Analysis!$F$2:$F$8,"Not Found")</f>
        <v>Loss</v>
      </c>
    </row>
    <row r="1693" spans="1:20" x14ac:dyDescent="0.3">
      <c r="A1693">
        <v>8</v>
      </c>
      <c r="B1693" s="1">
        <v>46116</v>
      </c>
      <c r="C1693" t="s">
        <v>162</v>
      </c>
      <c r="D1693" t="s">
        <v>68</v>
      </c>
      <c r="E1693" t="s">
        <v>34</v>
      </c>
      <c r="F1693" t="s">
        <v>54</v>
      </c>
      <c r="G1693">
        <v>1</v>
      </c>
      <c r="H1693">
        <v>9.5</v>
      </c>
      <c r="I1693" t="s">
        <v>187</v>
      </c>
      <c r="J1693" t="s">
        <v>229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83</v>
      </c>
      <c r="R1693" t="s">
        <v>83</v>
      </c>
      <c r="S1693" t="s">
        <v>83</v>
      </c>
      <c r="T1693" t="str">
        <f>_xlfn.XLOOKUP(A1693,MI_Match_Analysis!$A$2:$A$8,MI_Match_Analysis!$F$2:$F$8,"Not Found")</f>
        <v>Loss</v>
      </c>
    </row>
    <row r="1694" spans="1:20" x14ac:dyDescent="0.3">
      <c r="A1694">
        <v>8</v>
      </c>
      <c r="B1694" s="1">
        <v>46116</v>
      </c>
      <c r="C1694" t="s">
        <v>162</v>
      </c>
      <c r="D1694" t="s">
        <v>68</v>
      </c>
      <c r="E1694" t="s">
        <v>34</v>
      </c>
      <c r="F1694" t="s">
        <v>54</v>
      </c>
      <c r="G1694">
        <v>1</v>
      </c>
      <c r="H1694">
        <v>9.6</v>
      </c>
      <c r="I1694" t="s">
        <v>194</v>
      </c>
      <c r="J1694" t="s">
        <v>229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83</v>
      </c>
      <c r="R1694" t="s">
        <v>83</v>
      </c>
      <c r="S1694" t="s">
        <v>83</v>
      </c>
      <c r="T1694" t="str">
        <f>_xlfn.XLOOKUP(A1694,MI_Match_Analysis!$A$2:$A$8,MI_Match_Analysis!$F$2:$F$8,"Not Found")</f>
        <v>Loss</v>
      </c>
    </row>
    <row r="1695" spans="1:20" x14ac:dyDescent="0.3">
      <c r="A1695">
        <v>8</v>
      </c>
      <c r="B1695" s="1">
        <v>46116</v>
      </c>
      <c r="C1695" t="s">
        <v>162</v>
      </c>
      <c r="D1695" t="s">
        <v>68</v>
      </c>
      <c r="E1695" t="s">
        <v>34</v>
      </c>
      <c r="F1695" t="s">
        <v>54</v>
      </c>
      <c r="G1695">
        <v>1</v>
      </c>
      <c r="H1695">
        <v>10.1</v>
      </c>
      <c r="I1695" t="s">
        <v>194</v>
      </c>
      <c r="J1695" t="s">
        <v>136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83</v>
      </c>
      <c r="R1695" t="s">
        <v>83</v>
      </c>
      <c r="S1695" t="s">
        <v>83</v>
      </c>
      <c r="T1695" t="str">
        <f>_xlfn.XLOOKUP(A1695,MI_Match_Analysis!$A$2:$A$8,MI_Match_Analysis!$F$2:$F$8,"Not Found")</f>
        <v>Loss</v>
      </c>
    </row>
    <row r="1696" spans="1:20" x14ac:dyDescent="0.3">
      <c r="A1696">
        <v>8</v>
      </c>
      <c r="B1696" s="1">
        <v>46116</v>
      </c>
      <c r="C1696" t="s">
        <v>162</v>
      </c>
      <c r="D1696" t="s">
        <v>68</v>
      </c>
      <c r="E1696" t="s">
        <v>34</v>
      </c>
      <c r="F1696" t="s">
        <v>54</v>
      </c>
      <c r="G1696">
        <v>1</v>
      </c>
      <c r="H1696">
        <v>10.199999999999999</v>
      </c>
      <c r="I1696" t="s">
        <v>194</v>
      </c>
      <c r="J1696" t="s">
        <v>136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83</v>
      </c>
      <c r="R1696" t="s">
        <v>83</v>
      </c>
      <c r="S1696" t="s">
        <v>83</v>
      </c>
      <c r="T1696" t="str">
        <f>_xlfn.XLOOKUP(A1696,MI_Match_Analysis!$A$2:$A$8,MI_Match_Analysis!$F$2:$F$8,"Not Found")</f>
        <v>Loss</v>
      </c>
    </row>
    <row r="1697" spans="1:20" x14ac:dyDescent="0.3">
      <c r="A1697">
        <v>8</v>
      </c>
      <c r="B1697" s="1">
        <v>46116</v>
      </c>
      <c r="C1697" t="s">
        <v>162</v>
      </c>
      <c r="D1697" t="s">
        <v>68</v>
      </c>
      <c r="E1697" t="s">
        <v>34</v>
      </c>
      <c r="F1697" t="s">
        <v>54</v>
      </c>
      <c r="G1697">
        <v>1</v>
      </c>
      <c r="H1697">
        <v>10.3</v>
      </c>
      <c r="I1697" t="s">
        <v>187</v>
      </c>
      <c r="J1697" t="s">
        <v>136</v>
      </c>
      <c r="K1697">
        <v>0</v>
      </c>
      <c r="L1697">
        <v>1</v>
      </c>
      <c r="M1697">
        <v>0</v>
      </c>
      <c r="N1697">
        <v>1</v>
      </c>
      <c r="O1697">
        <v>0</v>
      </c>
      <c r="P1697">
        <v>0</v>
      </c>
      <c r="Q1697" t="s">
        <v>83</v>
      </c>
      <c r="R1697" t="s">
        <v>83</v>
      </c>
      <c r="S1697" t="s">
        <v>83</v>
      </c>
      <c r="T1697" t="str">
        <f>_xlfn.XLOOKUP(A1697,MI_Match_Analysis!$A$2:$A$8,MI_Match_Analysis!$F$2:$F$8,"Not Found")</f>
        <v>Loss</v>
      </c>
    </row>
    <row r="1698" spans="1:20" x14ac:dyDescent="0.3">
      <c r="A1698">
        <v>8</v>
      </c>
      <c r="B1698" s="1">
        <v>46116</v>
      </c>
      <c r="C1698" t="s">
        <v>162</v>
      </c>
      <c r="D1698" t="s">
        <v>68</v>
      </c>
      <c r="E1698" t="s">
        <v>34</v>
      </c>
      <c r="F1698" t="s">
        <v>54</v>
      </c>
      <c r="G1698">
        <v>1</v>
      </c>
      <c r="H1698">
        <v>10.4</v>
      </c>
      <c r="I1698" t="s">
        <v>194</v>
      </c>
      <c r="J1698" t="s">
        <v>136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83</v>
      </c>
      <c r="R1698" t="s">
        <v>83</v>
      </c>
      <c r="S1698" t="s">
        <v>83</v>
      </c>
      <c r="T1698" t="str">
        <f>_xlfn.XLOOKUP(A1698,MI_Match_Analysis!$A$2:$A$8,MI_Match_Analysis!$F$2:$F$8,"Not Found")</f>
        <v>Loss</v>
      </c>
    </row>
    <row r="1699" spans="1:20" x14ac:dyDescent="0.3">
      <c r="A1699">
        <v>8</v>
      </c>
      <c r="B1699" s="1">
        <v>46116</v>
      </c>
      <c r="C1699" t="s">
        <v>162</v>
      </c>
      <c r="D1699" t="s">
        <v>68</v>
      </c>
      <c r="E1699" t="s">
        <v>34</v>
      </c>
      <c r="F1699" t="s">
        <v>54</v>
      </c>
      <c r="G1699">
        <v>1</v>
      </c>
      <c r="H1699">
        <v>10.5</v>
      </c>
      <c r="I1699" t="s">
        <v>194</v>
      </c>
      <c r="J1699" t="s">
        <v>136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83</v>
      </c>
      <c r="R1699" t="s">
        <v>83</v>
      </c>
      <c r="S1699" t="s">
        <v>83</v>
      </c>
      <c r="T1699" t="str">
        <f>_xlfn.XLOOKUP(A1699,MI_Match_Analysis!$A$2:$A$8,MI_Match_Analysis!$F$2:$F$8,"Not Found")</f>
        <v>Loss</v>
      </c>
    </row>
    <row r="1700" spans="1:20" x14ac:dyDescent="0.3">
      <c r="A1700">
        <v>8</v>
      </c>
      <c r="B1700" s="1">
        <v>46116</v>
      </c>
      <c r="C1700" t="s">
        <v>162</v>
      </c>
      <c r="D1700" t="s">
        <v>68</v>
      </c>
      <c r="E1700" t="s">
        <v>34</v>
      </c>
      <c r="F1700" t="s">
        <v>54</v>
      </c>
      <c r="G1700">
        <v>1</v>
      </c>
      <c r="H1700">
        <v>10.6</v>
      </c>
      <c r="I1700" t="s">
        <v>187</v>
      </c>
      <c r="J1700" t="s">
        <v>136</v>
      </c>
      <c r="K1700">
        <v>4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83</v>
      </c>
      <c r="R1700" t="s">
        <v>83</v>
      </c>
      <c r="S1700" t="s">
        <v>83</v>
      </c>
      <c r="T1700" t="str">
        <f>_xlfn.XLOOKUP(A1700,MI_Match_Analysis!$A$2:$A$8,MI_Match_Analysis!$F$2:$F$8,"Not Found")</f>
        <v>Loss</v>
      </c>
    </row>
    <row r="1701" spans="1:20" x14ac:dyDescent="0.3">
      <c r="A1701">
        <v>8</v>
      </c>
      <c r="B1701" s="1">
        <v>46116</v>
      </c>
      <c r="C1701" t="s">
        <v>162</v>
      </c>
      <c r="D1701" t="s">
        <v>68</v>
      </c>
      <c r="E1701" t="s">
        <v>34</v>
      </c>
      <c r="F1701" t="s">
        <v>54</v>
      </c>
      <c r="G1701">
        <v>1</v>
      </c>
      <c r="H1701">
        <v>11.1</v>
      </c>
      <c r="I1701" t="s">
        <v>194</v>
      </c>
      <c r="J1701" t="s">
        <v>235</v>
      </c>
      <c r="K1701">
        <v>4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83</v>
      </c>
      <c r="R1701" t="s">
        <v>83</v>
      </c>
      <c r="S1701" t="s">
        <v>83</v>
      </c>
      <c r="T1701" t="str">
        <f>_xlfn.XLOOKUP(A1701,MI_Match_Analysis!$A$2:$A$8,MI_Match_Analysis!$F$2:$F$8,"Not Found")</f>
        <v>Loss</v>
      </c>
    </row>
    <row r="1702" spans="1:20" x14ac:dyDescent="0.3">
      <c r="A1702">
        <v>8</v>
      </c>
      <c r="B1702" s="1">
        <v>46116</v>
      </c>
      <c r="C1702" t="s">
        <v>162</v>
      </c>
      <c r="D1702" t="s">
        <v>68</v>
      </c>
      <c r="E1702" t="s">
        <v>34</v>
      </c>
      <c r="F1702" t="s">
        <v>54</v>
      </c>
      <c r="G1702">
        <v>1</v>
      </c>
      <c r="H1702">
        <v>11.2</v>
      </c>
      <c r="I1702" t="s">
        <v>194</v>
      </c>
      <c r="J1702" t="s">
        <v>235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83</v>
      </c>
      <c r="R1702" t="s">
        <v>83</v>
      </c>
      <c r="S1702" t="s">
        <v>83</v>
      </c>
      <c r="T1702" t="str">
        <f>_xlfn.XLOOKUP(A1702,MI_Match_Analysis!$A$2:$A$8,MI_Match_Analysis!$F$2:$F$8,"Not Found")</f>
        <v>Loss</v>
      </c>
    </row>
    <row r="1703" spans="1:20" x14ac:dyDescent="0.3">
      <c r="A1703">
        <v>8</v>
      </c>
      <c r="B1703" s="1">
        <v>46116</v>
      </c>
      <c r="C1703" t="s">
        <v>162</v>
      </c>
      <c r="D1703" t="s">
        <v>68</v>
      </c>
      <c r="E1703" t="s">
        <v>34</v>
      </c>
      <c r="F1703" t="s">
        <v>54</v>
      </c>
      <c r="G1703">
        <v>1</v>
      </c>
      <c r="H1703">
        <v>11.3</v>
      </c>
      <c r="I1703" t="s">
        <v>187</v>
      </c>
      <c r="J1703" t="s">
        <v>235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83</v>
      </c>
      <c r="R1703" t="s">
        <v>83</v>
      </c>
      <c r="S1703" t="s">
        <v>83</v>
      </c>
      <c r="T1703" t="str">
        <f>_xlfn.XLOOKUP(A1703,MI_Match_Analysis!$A$2:$A$8,MI_Match_Analysis!$F$2:$F$8,"Not Found")</f>
        <v>Loss</v>
      </c>
    </row>
    <row r="1704" spans="1:20" x14ac:dyDescent="0.3">
      <c r="A1704">
        <v>8</v>
      </c>
      <c r="B1704" s="1">
        <v>46116</v>
      </c>
      <c r="C1704" t="s">
        <v>162</v>
      </c>
      <c r="D1704" t="s">
        <v>68</v>
      </c>
      <c r="E1704" t="s">
        <v>34</v>
      </c>
      <c r="F1704" t="s">
        <v>54</v>
      </c>
      <c r="G1704">
        <v>1</v>
      </c>
      <c r="H1704">
        <v>11.4</v>
      </c>
      <c r="I1704" t="s">
        <v>187</v>
      </c>
      <c r="J1704" t="s">
        <v>235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83</v>
      </c>
      <c r="R1704" t="s">
        <v>83</v>
      </c>
      <c r="S1704" t="s">
        <v>83</v>
      </c>
      <c r="T1704" t="str">
        <f>_xlfn.XLOOKUP(A1704,MI_Match_Analysis!$A$2:$A$8,MI_Match_Analysis!$F$2:$F$8,"Not Found")</f>
        <v>Loss</v>
      </c>
    </row>
    <row r="1705" spans="1:20" x14ac:dyDescent="0.3">
      <c r="A1705">
        <v>8</v>
      </c>
      <c r="B1705" s="1">
        <v>46116</v>
      </c>
      <c r="C1705" t="s">
        <v>162</v>
      </c>
      <c r="D1705" t="s">
        <v>68</v>
      </c>
      <c r="E1705" t="s">
        <v>34</v>
      </c>
      <c r="F1705" t="s">
        <v>54</v>
      </c>
      <c r="G1705">
        <v>1</v>
      </c>
      <c r="H1705">
        <v>11.5</v>
      </c>
      <c r="I1705" t="s">
        <v>187</v>
      </c>
      <c r="J1705" t="s">
        <v>235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165</v>
      </c>
      <c r="R1705" t="s">
        <v>187</v>
      </c>
      <c r="S1705" t="s">
        <v>69</v>
      </c>
      <c r="T1705" t="str">
        <f>_xlfn.XLOOKUP(A1705,MI_Match_Analysis!$A$2:$A$8,MI_Match_Analysis!$F$2:$F$8,"Not Found")</f>
        <v>Loss</v>
      </c>
    </row>
    <row r="1706" spans="1:20" x14ac:dyDescent="0.3">
      <c r="A1706">
        <v>8</v>
      </c>
      <c r="B1706" s="1">
        <v>46116</v>
      </c>
      <c r="C1706" t="s">
        <v>162</v>
      </c>
      <c r="D1706" t="s">
        <v>68</v>
      </c>
      <c r="E1706" t="s">
        <v>34</v>
      </c>
      <c r="F1706" t="s">
        <v>54</v>
      </c>
      <c r="G1706">
        <v>1</v>
      </c>
      <c r="H1706">
        <v>11.6</v>
      </c>
      <c r="I1706" t="s">
        <v>197</v>
      </c>
      <c r="J1706" t="s">
        <v>235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83</v>
      </c>
      <c r="R1706" t="s">
        <v>83</v>
      </c>
      <c r="S1706" t="s">
        <v>83</v>
      </c>
      <c r="T1706" t="str">
        <f>_xlfn.XLOOKUP(A1706,MI_Match_Analysis!$A$2:$A$8,MI_Match_Analysis!$F$2:$F$8,"Not Found")</f>
        <v>Loss</v>
      </c>
    </row>
    <row r="1707" spans="1:20" x14ac:dyDescent="0.3">
      <c r="A1707">
        <v>8</v>
      </c>
      <c r="B1707" s="1">
        <v>46116</v>
      </c>
      <c r="C1707" t="s">
        <v>162</v>
      </c>
      <c r="D1707" t="s">
        <v>68</v>
      </c>
      <c r="E1707" t="s">
        <v>34</v>
      </c>
      <c r="F1707" t="s">
        <v>54</v>
      </c>
      <c r="G1707">
        <v>1</v>
      </c>
      <c r="H1707">
        <v>12.1</v>
      </c>
      <c r="I1707" t="s">
        <v>197</v>
      </c>
      <c r="J1707" t="s">
        <v>229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83</v>
      </c>
      <c r="R1707" t="s">
        <v>83</v>
      </c>
      <c r="S1707" t="s">
        <v>83</v>
      </c>
      <c r="T1707" t="str">
        <f>_xlfn.XLOOKUP(A1707,MI_Match_Analysis!$A$2:$A$8,MI_Match_Analysis!$F$2:$F$8,"Not Found")</f>
        <v>Loss</v>
      </c>
    </row>
    <row r="1708" spans="1:20" x14ac:dyDescent="0.3">
      <c r="A1708">
        <v>8</v>
      </c>
      <c r="B1708" s="1">
        <v>46116</v>
      </c>
      <c r="C1708" t="s">
        <v>162</v>
      </c>
      <c r="D1708" t="s">
        <v>68</v>
      </c>
      <c r="E1708" t="s">
        <v>34</v>
      </c>
      <c r="F1708" t="s">
        <v>54</v>
      </c>
      <c r="G1708">
        <v>1</v>
      </c>
      <c r="H1708">
        <v>12.2</v>
      </c>
      <c r="I1708" t="s">
        <v>194</v>
      </c>
      <c r="J1708" t="s">
        <v>229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</v>
      </c>
      <c r="Q1708" t="s">
        <v>83</v>
      </c>
      <c r="R1708" t="s">
        <v>83</v>
      </c>
      <c r="S1708" t="s">
        <v>83</v>
      </c>
      <c r="T1708" t="str">
        <f>_xlfn.XLOOKUP(A1708,MI_Match_Analysis!$A$2:$A$8,MI_Match_Analysis!$F$2:$F$8,"Not Found")</f>
        <v>Loss</v>
      </c>
    </row>
    <row r="1709" spans="1:20" x14ac:dyDescent="0.3">
      <c r="A1709">
        <v>8</v>
      </c>
      <c r="B1709" s="1">
        <v>46116</v>
      </c>
      <c r="C1709" t="s">
        <v>162</v>
      </c>
      <c r="D1709" t="s">
        <v>68</v>
      </c>
      <c r="E1709" t="s">
        <v>34</v>
      </c>
      <c r="F1709" t="s">
        <v>54</v>
      </c>
      <c r="G1709">
        <v>1</v>
      </c>
      <c r="H1709">
        <v>12.2</v>
      </c>
      <c r="I1709" t="s">
        <v>194</v>
      </c>
      <c r="J1709" t="s">
        <v>229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83</v>
      </c>
      <c r="R1709" t="s">
        <v>83</v>
      </c>
      <c r="S1709" t="s">
        <v>83</v>
      </c>
      <c r="T1709" t="str">
        <f>_xlfn.XLOOKUP(A1709,MI_Match_Analysis!$A$2:$A$8,MI_Match_Analysis!$F$2:$F$8,"Not Found")</f>
        <v>Loss</v>
      </c>
    </row>
    <row r="1710" spans="1:20" x14ac:dyDescent="0.3">
      <c r="A1710">
        <v>8</v>
      </c>
      <c r="B1710" s="1">
        <v>46116</v>
      </c>
      <c r="C1710" t="s">
        <v>162</v>
      </c>
      <c r="D1710" t="s">
        <v>68</v>
      </c>
      <c r="E1710" t="s">
        <v>34</v>
      </c>
      <c r="F1710" t="s">
        <v>54</v>
      </c>
      <c r="G1710">
        <v>1</v>
      </c>
      <c r="H1710">
        <v>12.3</v>
      </c>
      <c r="I1710" t="s">
        <v>197</v>
      </c>
      <c r="J1710" t="s">
        <v>229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83</v>
      </c>
      <c r="R1710" t="s">
        <v>83</v>
      </c>
      <c r="S1710" t="s">
        <v>83</v>
      </c>
      <c r="T1710" t="str">
        <f>_xlfn.XLOOKUP(A1710,MI_Match_Analysis!$A$2:$A$8,MI_Match_Analysis!$F$2:$F$8,"Not Found")</f>
        <v>Loss</v>
      </c>
    </row>
    <row r="1711" spans="1:20" x14ac:dyDescent="0.3">
      <c r="A1711">
        <v>8</v>
      </c>
      <c r="B1711" s="1">
        <v>46116</v>
      </c>
      <c r="C1711" t="s">
        <v>162</v>
      </c>
      <c r="D1711" t="s">
        <v>68</v>
      </c>
      <c r="E1711" t="s">
        <v>34</v>
      </c>
      <c r="F1711" t="s">
        <v>54</v>
      </c>
      <c r="G1711">
        <v>1</v>
      </c>
      <c r="H1711">
        <v>12.4</v>
      </c>
      <c r="I1711" t="s">
        <v>194</v>
      </c>
      <c r="J1711" t="s">
        <v>229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83</v>
      </c>
      <c r="R1711" t="s">
        <v>83</v>
      </c>
      <c r="S1711" t="s">
        <v>83</v>
      </c>
      <c r="T1711" t="str">
        <f>_xlfn.XLOOKUP(A1711,MI_Match_Analysis!$A$2:$A$8,MI_Match_Analysis!$F$2:$F$8,"Not Found")</f>
        <v>Loss</v>
      </c>
    </row>
    <row r="1712" spans="1:20" x14ac:dyDescent="0.3">
      <c r="A1712">
        <v>8</v>
      </c>
      <c r="B1712" s="1">
        <v>46116</v>
      </c>
      <c r="C1712" t="s">
        <v>162</v>
      </c>
      <c r="D1712" t="s">
        <v>68</v>
      </c>
      <c r="E1712" t="s">
        <v>34</v>
      </c>
      <c r="F1712" t="s">
        <v>54</v>
      </c>
      <c r="G1712">
        <v>1</v>
      </c>
      <c r="H1712">
        <v>12.5</v>
      </c>
      <c r="I1712" t="s">
        <v>194</v>
      </c>
      <c r="J1712" t="s">
        <v>229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83</v>
      </c>
      <c r="R1712" t="s">
        <v>83</v>
      </c>
      <c r="S1712" t="s">
        <v>83</v>
      </c>
      <c r="T1712" t="str">
        <f>_xlfn.XLOOKUP(A1712,MI_Match_Analysis!$A$2:$A$8,MI_Match_Analysis!$F$2:$F$8,"Not Found")</f>
        <v>Loss</v>
      </c>
    </row>
    <row r="1713" spans="1:20" x14ac:dyDescent="0.3">
      <c r="A1713">
        <v>8</v>
      </c>
      <c r="B1713" s="1">
        <v>46116</v>
      </c>
      <c r="C1713" t="s">
        <v>162</v>
      </c>
      <c r="D1713" t="s">
        <v>68</v>
      </c>
      <c r="E1713" t="s">
        <v>34</v>
      </c>
      <c r="F1713" t="s">
        <v>54</v>
      </c>
      <c r="G1713">
        <v>1</v>
      </c>
      <c r="H1713">
        <v>12.6</v>
      </c>
      <c r="I1713" t="s">
        <v>197</v>
      </c>
      <c r="J1713" t="s">
        <v>229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83</v>
      </c>
      <c r="R1713" t="s">
        <v>83</v>
      </c>
      <c r="S1713" t="s">
        <v>83</v>
      </c>
      <c r="T1713" t="str">
        <f>_xlfn.XLOOKUP(A1713,MI_Match_Analysis!$A$2:$A$8,MI_Match_Analysis!$F$2:$F$8,"Not Found")</f>
        <v>Loss</v>
      </c>
    </row>
    <row r="1714" spans="1:20" x14ac:dyDescent="0.3">
      <c r="A1714">
        <v>8</v>
      </c>
      <c r="B1714" s="1">
        <v>46116</v>
      </c>
      <c r="C1714" t="s">
        <v>162</v>
      </c>
      <c r="D1714" t="s">
        <v>68</v>
      </c>
      <c r="E1714" t="s">
        <v>34</v>
      </c>
      <c r="F1714" t="s">
        <v>54</v>
      </c>
      <c r="G1714">
        <v>1</v>
      </c>
      <c r="H1714">
        <v>13.1</v>
      </c>
      <c r="I1714" t="s">
        <v>197</v>
      </c>
      <c r="J1714" t="s">
        <v>231</v>
      </c>
      <c r="K1714">
        <v>4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83</v>
      </c>
      <c r="R1714" t="s">
        <v>83</v>
      </c>
      <c r="S1714" t="s">
        <v>83</v>
      </c>
      <c r="T1714" t="str">
        <f>_xlfn.XLOOKUP(A1714,MI_Match_Analysis!$A$2:$A$8,MI_Match_Analysis!$F$2:$F$8,"Not Found")</f>
        <v>Loss</v>
      </c>
    </row>
    <row r="1715" spans="1:20" x14ac:dyDescent="0.3">
      <c r="A1715">
        <v>8</v>
      </c>
      <c r="B1715" s="1">
        <v>46116</v>
      </c>
      <c r="C1715" t="s">
        <v>162</v>
      </c>
      <c r="D1715" t="s">
        <v>68</v>
      </c>
      <c r="E1715" t="s">
        <v>34</v>
      </c>
      <c r="F1715" t="s">
        <v>54</v>
      </c>
      <c r="G1715">
        <v>1</v>
      </c>
      <c r="H1715">
        <v>13.2</v>
      </c>
      <c r="I1715" t="s">
        <v>197</v>
      </c>
      <c r="J1715" t="s">
        <v>231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83</v>
      </c>
      <c r="R1715" t="s">
        <v>83</v>
      </c>
      <c r="S1715" t="s">
        <v>83</v>
      </c>
      <c r="T1715" t="str">
        <f>_xlfn.XLOOKUP(A1715,MI_Match_Analysis!$A$2:$A$8,MI_Match_Analysis!$F$2:$F$8,"Not Found")</f>
        <v>Loss</v>
      </c>
    </row>
    <row r="1716" spans="1:20" x14ac:dyDescent="0.3">
      <c r="A1716">
        <v>8</v>
      </c>
      <c r="B1716" s="1">
        <v>46116</v>
      </c>
      <c r="C1716" t="s">
        <v>162</v>
      </c>
      <c r="D1716" t="s">
        <v>68</v>
      </c>
      <c r="E1716" t="s">
        <v>34</v>
      </c>
      <c r="F1716" t="s">
        <v>54</v>
      </c>
      <c r="G1716">
        <v>1</v>
      </c>
      <c r="H1716">
        <v>13.3</v>
      </c>
      <c r="I1716" t="s">
        <v>197</v>
      </c>
      <c r="J1716" t="s">
        <v>231</v>
      </c>
      <c r="K1716">
        <v>2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83</v>
      </c>
      <c r="R1716" t="s">
        <v>83</v>
      </c>
      <c r="S1716" t="s">
        <v>83</v>
      </c>
      <c r="T1716" t="str">
        <f>_xlfn.XLOOKUP(A1716,MI_Match_Analysis!$A$2:$A$8,MI_Match_Analysis!$F$2:$F$8,"Not Found")</f>
        <v>Loss</v>
      </c>
    </row>
    <row r="1717" spans="1:20" x14ac:dyDescent="0.3">
      <c r="A1717">
        <v>8</v>
      </c>
      <c r="B1717" s="1">
        <v>46116</v>
      </c>
      <c r="C1717" t="s">
        <v>162</v>
      </c>
      <c r="D1717" t="s">
        <v>68</v>
      </c>
      <c r="E1717" t="s">
        <v>34</v>
      </c>
      <c r="F1717" t="s">
        <v>54</v>
      </c>
      <c r="G1717">
        <v>1</v>
      </c>
      <c r="H1717">
        <v>13.4</v>
      </c>
      <c r="I1717" t="s">
        <v>197</v>
      </c>
      <c r="J1717" t="s">
        <v>231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83</v>
      </c>
      <c r="R1717" t="s">
        <v>83</v>
      </c>
      <c r="S1717" t="s">
        <v>83</v>
      </c>
      <c r="T1717" t="str">
        <f>_xlfn.XLOOKUP(A1717,MI_Match_Analysis!$A$2:$A$8,MI_Match_Analysis!$F$2:$F$8,"Not Found")</f>
        <v>Loss</v>
      </c>
    </row>
    <row r="1718" spans="1:20" x14ac:dyDescent="0.3">
      <c r="A1718">
        <v>8</v>
      </c>
      <c r="B1718" s="1">
        <v>46116</v>
      </c>
      <c r="C1718" t="s">
        <v>162</v>
      </c>
      <c r="D1718" t="s">
        <v>68</v>
      </c>
      <c r="E1718" t="s">
        <v>34</v>
      </c>
      <c r="F1718" t="s">
        <v>54</v>
      </c>
      <c r="G1718">
        <v>1</v>
      </c>
      <c r="H1718">
        <v>13.5</v>
      </c>
      <c r="I1718" t="s">
        <v>197</v>
      </c>
      <c r="J1718" t="s">
        <v>231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83</v>
      </c>
      <c r="R1718" t="s">
        <v>83</v>
      </c>
      <c r="S1718" t="s">
        <v>83</v>
      </c>
      <c r="T1718" t="str">
        <f>_xlfn.XLOOKUP(A1718,MI_Match_Analysis!$A$2:$A$8,MI_Match_Analysis!$F$2:$F$8,"Not Found")</f>
        <v>Loss</v>
      </c>
    </row>
    <row r="1719" spans="1:20" x14ac:dyDescent="0.3">
      <c r="A1719">
        <v>8</v>
      </c>
      <c r="B1719" s="1">
        <v>46116</v>
      </c>
      <c r="C1719" t="s">
        <v>162</v>
      </c>
      <c r="D1719" t="s">
        <v>68</v>
      </c>
      <c r="E1719" t="s">
        <v>34</v>
      </c>
      <c r="F1719" t="s">
        <v>54</v>
      </c>
      <c r="G1719">
        <v>1</v>
      </c>
      <c r="H1719">
        <v>13.6</v>
      </c>
      <c r="I1719" t="s">
        <v>194</v>
      </c>
      <c r="J1719" t="s">
        <v>231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83</v>
      </c>
      <c r="R1719" t="s">
        <v>83</v>
      </c>
      <c r="S1719" t="s">
        <v>83</v>
      </c>
      <c r="T1719" t="str">
        <f>_xlfn.XLOOKUP(A1719,MI_Match_Analysis!$A$2:$A$8,MI_Match_Analysis!$F$2:$F$8,"Not Found")</f>
        <v>Loss</v>
      </c>
    </row>
    <row r="1720" spans="1:20" x14ac:dyDescent="0.3">
      <c r="A1720">
        <v>8</v>
      </c>
      <c r="B1720" s="1">
        <v>46116</v>
      </c>
      <c r="C1720" t="s">
        <v>162</v>
      </c>
      <c r="D1720" t="s">
        <v>68</v>
      </c>
      <c r="E1720" t="s">
        <v>34</v>
      </c>
      <c r="F1720" t="s">
        <v>54</v>
      </c>
      <c r="G1720">
        <v>1</v>
      </c>
      <c r="H1720">
        <v>14.1</v>
      </c>
      <c r="I1720" t="s">
        <v>194</v>
      </c>
      <c r="J1720" t="s">
        <v>136</v>
      </c>
      <c r="K1720">
        <v>6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83</v>
      </c>
      <c r="R1720" t="s">
        <v>83</v>
      </c>
      <c r="S1720" t="s">
        <v>83</v>
      </c>
      <c r="T1720" t="str">
        <f>_xlfn.XLOOKUP(A1720,MI_Match_Analysis!$A$2:$A$8,MI_Match_Analysis!$F$2:$F$8,"Not Found")</f>
        <v>Loss</v>
      </c>
    </row>
    <row r="1721" spans="1:20" x14ac:dyDescent="0.3">
      <c r="A1721">
        <v>8</v>
      </c>
      <c r="B1721" s="1">
        <v>46116</v>
      </c>
      <c r="C1721" t="s">
        <v>162</v>
      </c>
      <c r="D1721" t="s">
        <v>68</v>
      </c>
      <c r="E1721" t="s">
        <v>34</v>
      </c>
      <c r="F1721" t="s">
        <v>54</v>
      </c>
      <c r="G1721">
        <v>1</v>
      </c>
      <c r="H1721">
        <v>14.2</v>
      </c>
      <c r="I1721" t="s">
        <v>194</v>
      </c>
      <c r="J1721" t="s">
        <v>136</v>
      </c>
      <c r="K1721">
        <v>2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83</v>
      </c>
      <c r="R1721" t="s">
        <v>83</v>
      </c>
      <c r="S1721" t="s">
        <v>83</v>
      </c>
      <c r="T1721" t="str">
        <f>_xlfn.XLOOKUP(A1721,MI_Match_Analysis!$A$2:$A$8,MI_Match_Analysis!$F$2:$F$8,"Not Found")</f>
        <v>Loss</v>
      </c>
    </row>
    <row r="1722" spans="1:20" x14ac:dyDescent="0.3">
      <c r="A1722">
        <v>8</v>
      </c>
      <c r="B1722" s="1">
        <v>46116</v>
      </c>
      <c r="C1722" t="s">
        <v>162</v>
      </c>
      <c r="D1722" t="s">
        <v>68</v>
      </c>
      <c r="E1722" t="s">
        <v>34</v>
      </c>
      <c r="F1722" t="s">
        <v>54</v>
      </c>
      <c r="G1722">
        <v>1</v>
      </c>
      <c r="H1722">
        <v>14.3</v>
      </c>
      <c r="I1722" t="s">
        <v>194</v>
      </c>
      <c r="J1722" t="s">
        <v>136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83</v>
      </c>
      <c r="R1722" t="s">
        <v>83</v>
      </c>
      <c r="S1722" t="s">
        <v>83</v>
      </c>
      <c r="T1722" t="str">
        <f>_xlfn.XLOOKUP(A1722,MI_Match_Analysis!$A$2:$A$8,MI_Match_Analysis!$F$2:$F$8,"Not Found")</f>
        <v>Loss</v>
      </c>
    </row>
    <row r="1723" spans="1:20" x14ac:dyDescent="0.3">
      <c r="A1723">
        <v>8</v>
      </c>
      <c r="B1723" s="1">
        <v>46116</v>
      </c>
      <c r="C1723" t="s">
        <v>162</v>
      </c>
      <c r="D1723" t="s">
        <v>68</v>
      </c>
      <c r="E1723" t="s">
        <v>34</v>
      </c>
      <c r="F1723" t="s">
        <v>54</v>
      </c>
      <c r="G1723">
        <v>1</v>
      </c>
      <c r="H1723">
        <v>14.4</v>
      </c>
      <c r="I1723" t="s">
        <v>197</v>
      </c>
      <c r="J1723" t="s">
        <v>136</v>
      </c>
      <c r="K1723">
        <v>6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83</v>
      </c>
      <c r="R1723" t="s">
        <v>83</v>
      </c>
      <c r="S1723" t="s">
        <v>83</v>
      </c>
      <c r="T1723" t="str">
        <f>_xlfn.XLOOKUP(A1723,MI_Match_Analysis!$A$2:$A$8,MI_Match_Analysis!$F$2:$F$8,"Not Found")</f>
        <v>Loss</v>
      </c>
    </row>
    <row r="1724" spans="1:20" x14ac:dyDescent="0.3">
      <c r="A1724">
        <v>8</v>
      </c>
      <c r="B1724" s="1">
        <v>46116</v>
      </c>
      <c r="C1724" t="s">
        <v>162</v>
      </c>
      <c r="D1724" t="s">
        <v>68</v>
      </c>
      <c r="E1724" t="s">
        <v>34</v>
      </c>
      <c r="F1724" t="s">
        <v>54</v>
      </c>
      <c r="G1724">
        <v>1</v>
      </c>
      <c r="H1724">
        <v>14.5</v>
      </c>
      <c r="I1724" t="s">
        <v>197</v>
      </c>
      <c r="J1724" t="s">
        <v>136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83</v>
      </c>
      <c r="R1724" t="s">
        <v>83</v>
      </c>
      <c r="S1724" t="s">
        <v>83</v>
      </c>
      <c r="T1724" t="str">
        <f>_xlfn.XLOOKUP(A1724,MI_Match_Analysis!$A$2:$A$8,MI_Match_Analysis!$F$2:$F$8,"Not Found")</f>
        <v>Loss</v>
      </c>
    </row>
    <row r="1725" spans="1:20" x14ac:dyDescent="0.3">
      <c r="A1725">
        <v>8</v>
      </c>
      <c r="B1725" s="1">
        <v>46116</v>
      </c>
      <c r="C1725" t="s">
        <v>162</v>
      </c>
      <c r="D1725" t="s">
        <v>68</v>
      </c>
      <c r="E1725" t="s">
        <v>34</v>
      </c>
      <c r="F1725" t="s">
        <v>54</v>
      </c>
      <c r="G1725">
        <v>1</v>
      </c>
      <c r="H1725">
        <v>14.6</v>
      </c>
      <c r="I1725" t="s">
        <v>194</v>
      </c>
      <c r="J1725" t="s">
        <v>136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83</v>
      </c>
      <c r="R1725" t="s">
        <v>83</v>
      </c>
      <c r="S1725" t="s">
        <v>83</v>
      </c>
      <c r="T1725" t="str">
        <f>_xlfn.XLOOKUP(A1725,MI_Match_Analysis!$A$2:$A$8,MI_Match_Analysis!$F$2:$F$8,"Not Found")</f>
        <v>Loss</v>
      </c>
    </row>
    <row r="1726" spans="1:20" x14ac:dyDescent="0.3">
      <c r="A1726">
        <v>8</v>
      </c>
      <c r="B1726" s="1">
        <v>46116</v>
      </c>
      <c r="C1726" t="s">
        <v>162</v>
      </c>
      <c r="D1726" t="s">
        <v>68</v>
      </c>
      <c r="E1726" t="s">
        <v>34</v>
      </c>
      <c r="F1726" t="s">
        <v>54</v>
      </c>
      <c r="G1726">
        <v>1</v>
      </c>
      <c r="H1726">
        <v>15.1</v>
      </c>
      <c r="I1726" t="s">
        <v>194</v>
      </c>
      <c r="J1726" t="s">
        <v>56</v>
      </c>
      <c r="K1726">
        <v>0</v>
      </c>
      <c r="L1726">
        <v>1</v>
      </c>
      <c r="M1726">
        <v>1</v>
      </c>
      <c r="N1726">
        <v>0</v>
      </c>
      <c r="O1726">
        <v>0</v>
      </c>
      <c r="P1726">
        <v>0</v>
      </c>
      <c r="Q1726" t="s">
        <v>83</v>
      </c>
      <c r="R1726" t="s">
        <v>83</v>
      </c>
      <c r="S1726" t="s">
        <v>83</v>
      </c>
      <c r="T1726" t="str">
        <f>_xlfn.XLOOKUP(A1726,MI_Match_Analysis!$A$2:$A$8,MI_Match_Analysis!$F$2:$F$8,"Not Found")</f>
        <v>Loss</v>
      </c>
    </row>
    <row r="1727" spans="1:20" x14ac:dyDescent="0.3">
      <c r="A1727">
        <v>8</v>
      </c>
      <c r="B1727" s="1">
        <v>46116</v>
      </c>
      <c r="C1727" t="s">
        <v>162</v>
      </c>
      <c r="D1727" t="s">
        <v>68</v>
      </c>
      <c r="E1727" t="s">
        <v>34</v>
      </c>
      <c r="F1727" t="s">
        <v>54</v>
      </c>
      <c r="G1727">
        <v>1</v>
      </c>
      <c r="H1727">
        <v>15.1</v>
      </c>
      <c r="I1727" t="s">
        <v>194</v>
      </c>
      <c r="J1727" t="s">
        <v>56</v>
      </c>
      <c r="K1727">
        <v>2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83</v>
      </c>
      <c r="R1727" t="s">
        <v>83</v>
      </c>
      <c r="S1727" t="s">
        <v>83</v>
      </c>
      <c r="T1727" t="str">
        <f>_xlfn.XLOOKUP(A1727,MI_Match_Analysis!$A$2:$A$8,MI_Match_Analysis!$F$2:$F$8,"Not Found")</f>
        <v>Loss</v>
      </c>
    </row>
    <row r="1728" spans="1:20" x14ac:dyDescent="0.3">
      <c r="A1728">
        <v>8</v>
      </c>
      <c r="B1728" s="1">
        <v>46116</v>
      </c>
      <c r="C1728" t="s">
        <v>162</v>
      </c>
      <c r="D1728" t="s">
        <v>68</v>
      </c>
      <c r="E1728" t="s">
        <v>34</v>
      </c>
      <c r="F1728" t="s">
        <v>54</v>
      </c>
      <c r="G1728">
        <v>1</v>
      </c>
      <c r="H1728">
        <v>15.2</v>
      </c>
      <c r="I1728" t="s">
        <v>194</v>
      </c>
      <c r="J1728" t="s">
        <v>56</v>
      </c>
      <c r="K1728">
        <v>2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83</v>
      </c>
      <c r="R1728" t="s">
        <v>83</v>
      </c>
      <c r="S1728" t="s">
        <v>83</v>
      </c>
      <c r="T1728" t="str">
        <f>_xlfn.XLOOKUP(A1728,MI_Match_Analysis!$A$2:$A$8,MI_Match_Analysis!$F$2:$F$8,"Not Found")</f>
        <v>Loss</v>
      </c>
    </row>
    <row r="1729" spans="1:20" x14ac:dyDescent="0.3">
      <c r="A1729">
        <v>8</v>
      </c>
      <c r="B1729" s="1">
        <v>46116</v>
      </c>
      <c r="C1729" t="s">
        <v>162</v>
      </c>
      <c r="D1729" t="s">
        <v>68</v>
      </c>
      <c r="E1729" t="s">
        <v>34</v>
      </c>
      <c r="F1729" t="s">
        <v>54</v>
      </c>
      <c r="G1729">
        <v>1</v>
      </c>
      <c r="H1729">
        <v>15.3</v>
      </c>
      <c r="I1729" t="s">
        <v>194</v>
      </c>
      <c r="J1729" t="s">
        <v>56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205</v>
      </c>
      <c r="R1729" t="s">
        <v>194</v>
      </c>
      <c r="S1729" t="s">
        <v>83</v>
      </c>
      <c r="T1729" t="str">
        <f>_xlfn.XLOOKUP(A1729,MI_Match_Analysis!$A$2:$A$8,MI_Match_Analysis!$F$2:$F$8,"Not Found")</f>
        <v>Loss</v>
      </c>
    </row>
    <row r="1730" spans="1:20" x14ac:dyDescent="0.3">
      <c r="A1730">
        <v>8</v>
      </c>
      <c r="B1730" s="1">
        <v>46116</v>
      </c>
      <c r="C1730" t="s">
        <v>162</v>
      </c>
      <c r="D1730" t="s">
        <v>68</v>
      </c>
      <c r="E1730" t="s">
        <v>34</v>
      </c>
      <c r="F1730" t="s">
        <v>54</v>
      </c>
      <c r="G1730">
        <v>1</v>
      </c>
      <c r="H1730">
        <v>15.4</v>
      </c>
      <c r="I1730" t="s">
        <v>245</v>
      </c>
      <c r="J1730" t="s">
        <v>56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83</v>
      </c>
      <c r="R1730" t="s">
        <v>83</v>
      </c>
      <c r="S1730" t="s">
        <v>83</v>
      </c>
      <c r="T1730" t="str">
        <f>_xlfn.XLOOKUP(A1730,MI_Match_Analysis!$A$2:$A$8,MI_Match_Analysis!$F$2:$F$8,"Not Found")</f>
        <v>Loss</v>
      </c>
    </row>
    <row r="1731" spans="1:20" x14ac:dyDescent="0.3">
      <c r="A1731">
        <v>8</v>
      </c>
      <c r="B1731" s="1">
        <v>46116</v>
      </c>
      <c r="C1731" t="s">
        <v>162</v>
      </c>
      <c r="D1731" t="s">
        <v>68</v>
      </c>
      <c r="E1731" t="s">
        <v>34</v>
      </c>
      <c r="F1731" t="s">
        <v>54</v>
      </c>
      <c r="G1731">
        <v>1</v>
      </c>
      <c r="H1731">
        <v>15.5</v>
      </c>
      <c r="I1731" t="s">
        <v>245</v>
      </c>
      <c r="J1731" t="s">
        <v>56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83</v>
      </c>
      <c r="R1731" t="s">
        <v>83</v>
      </c>
      <c r="S1731" t="s">
        <v>83</v>
      </c>
      <c r="T1731" t="str">
        <f>_xlfn.XLOOKUP(A1731,MI_Match_Analysis!$A$2:$A$8,MI_Match_Analysis!$F$2:$F$8,"Not Found")</f>
        <v>Loss</v>
      </c>
    </row>
    <row r="1732" spans="1:20" x14ac:dyDescent="0.3">
      <c r="A1732">
        <v>8</v>
      </c>
      <c r="B1732" s="1">
        <v>46116</v>
      </c>
      <c r="C1732" t="s">
        <v>162</v>
      </c>
      <c r="D1732" t="s">
        <v>68</v>
      </c>
      <c r="E1732" t="s">
        <v>34</v>
      </c>
      <c r="F1732" t="s">
        <v>54</v>
      </c>
      <c r="G1732">
        <v>1</v>
      </c>
      <c r="H1732">
        <v>15.6</v>
      </c>
      <c r="I1732" t="s">
        <v>197</v>
      </c>
      <c r="J1732" t="s">
        <v>56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83</v>
      </c>
      <c r="R1732" t="s">
        <v>83</v>
      </c>
      <c r="S1732" t="s">
        <v>83</v>
      </c>
      <c r="T1732" t="str">
        <f>_xlfn.XLOOKUP(A1732,MI_Match_Analysis!$A$2:$A$8,MI_Match_Analysis!$F$2:$F$8,"Not Found")</f>
        <v>Loss</v>
      </c>
    </row>
    <row r="1733" spans="1:20" x14ac:dyDescent="0.3">
      <c r="A1733">
        <v>8</v>
      </c>
      <c r="B1733" s="1">
        <v>46116</v>
      </c>
      <c r="C1733" t="s">
        <v>162</v>
      </c>
      <c r="D1733" t="s">
        <v>68</v>
      </c>
      <c r="E1733" t="s">
        <v>34</v>
      </c>
      <c r="F1733" t="s">
        <v>54</v>
      </c>
      <c r="G1733">
        <v>1</v>
      </c>
      <c r="H1733">
        <v>16.100000000000001</v>
      </c>
      <c r="I1733" t="s">
        <v>197</v>
      </c>
      <c r="J1733" t="s">
        <v>231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83</v>
      </c>
      <c r="R1733" t="s">
        <v>83</v>
      </c>
      <c r="S1733" t="s">
        <v>83</v>
      </c>
      <c r="T1733" t="str">
        <f>_xlfn.XLOOKUP(A1733,MI_Match_Analysis!$A$2:$A$8,MI_Match_Analysis!$F$2:$F$8,"Not Found")</f>
        <v>Loss</v>
      </c>
    </row>
    <row r="1734" spans="1:20" x14ac:dyDescent="0.3">
      <c r="A1734">
        <v>8</v>
      </c>
      <c r="B1734" s="1">
        <v>46116</v>
      </c>
      <c r="C1734" t="s">
        <v>162</v>
      </c>
      <c r="D1734" t="s">
        <v>68</v>
      </c>
      <c r="E1734" t="s">
        <v>34</v>
      </c>
      <c r="F1734" t="s">
        <v>54</v>
      </c>
      <c r="G1734">
        <v>1</v>
      </c>
      <c r="H1734">
        <v>16.2</v>
      </c>
      <c r="I1734" t="s">
        <v>245</v>
      </c>
      <c r="J1734" t="s">
        <v>231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83</v>
      </c>
      <c r="R1734" t="s">
        <v>83</v>
      </c>
      <c r="S1734" t="s">
        <v>83</v>
      </c>
      <c r="T1734" t="str">
        <f>_xlfn.XLOOKUP(A1734,MI_Match_Analysis!$A$2:$A$8,MI_Match_Analysis!$F$2:$F$8,"Not Found")</f>
        <v>Loss</v>
      </c>
    </row>
    <row r="1735" spans="1:20" x14ac:dyDescent="0.3">
      <c r="A1735">
        <v>8</v>
      </c>
      <c r="B1735" s="1">
        <v>46116</v>
      </c>
      <c r="C1735" t="s">
        <v>162</v>
      </c>
      <c r="D1735" t="s">
        <v>68</v>
      </c>
      <c r="E1735" t="s">
        <v>34</v>
      </c>
      <c r="F1735" t="s">
        <v>54</v>
      </c>
      <c r="G1735">
        <v>1</v>
      </c>
      <c r="H1735">
        <v>16.3</v>
      </c>
      <c r="I1735" t="s">
        <v>197</v>
      </c>
      <c r="J1735" t="s">
        <v>231</v>
      </c>
      <c r="K1735">
        <v>4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83</v>
      </c>
      <c r="R1735" t="s">
        <v>83</v>
      </c>
      <c r="S1735" t="s">
        <v>83</v>
      </c>
      <c r="T1735" t="str">
        <f>_xlfn.XLOOKUP(A1735,MI_Match_Analysis!$A$2:$A$8,MI_Match_Analysis!$F$2:$F$8,"Not Found")</f>
        <v>Loss</v>
      </c>
    </row>
    <row r="1736" spans="1:20" x14ac:dyDescent="0.3">
      <c r="A1736">
        <v>8</v>
      </c>
      <c r="B1736" s="1">
        <v>46116</v>
      </c>
      <c r="C1736" t="s">
        <v>162</v>
      </c>
      <c r="D1736" t="s">
        <v>68</v>
      </c>
      <c r="E1736" t="s">
        <v>34</v>
      </c>
      <c r="F1736" t="s">
        <v>54</v>
      </c>
      <c r="G1736">
        <v>1</v>
      </c>
      <c r="H1736">
        <v>16.399999999999999</v>
      </c>
      <c r="I1736" t="s">
        <v>197</v>
      </c>
      <c r="J1736" t="s">
        <v>231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83</v>
      </c>
      <c r="R1736" t="s">
        <v>83</v>
      </c>
      <c r="S1736" t="s">
        <v>83</v>
      </c>
      <c r="T1736" t="str">
        <f>_xlfn.XLOOKUP(A1736,MI_Match_Analysis!$A$2:$A$8,MI_Match_Analysis!$F$2:$F$8,"Not Found")</f>
        <v>Loss</v>
      </c>
    </row>
    <row r="1737" spans="1:20" x14ac:dyDescent="0.3">
      <c r="A1737">
        <v>8</v>
      </c>
      <c r="B1737" s="1">
        <v>46116</v>
      </c>
      <c r="C1737" t="s">
        <v>162</v>
      </c>
      <c r="D1737" t="s">
        <v>68</v>
      </c>
      <c r="E1737" t="s">
        <v>34</v>
      </c>
      <c r="F1737" t="s">
        <v>54</v>
      </c>
      <c r="G1737">
        <v>1</v>
      </c>
      <c r="H1737">
        <v>16.5</v>
      </c>
      <c r="I1737" t="s">
        <v>245</v>
      </c>
      <c r="J1737" t="s">
        <v>231</v>
      </c>
      <c r="K1737">
        <v>4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83</v>
      </c>
      <c r="R1737" t="s">
        <v>83</v>
      </c>
      <c r="S1737" t="s">
        <v>83</v>
      </c>
      <c r="T1737" t="str">
        <f>_xlfn.XLOOKUP(A1737,MI_Match_Analysis!$A$2:$A$8,MI_Match_Analysis!$F$2:$F$8,"Not Found")</f>
        <v>Loss</v>
      </c>
    </row>
    <row r="1738" spans="1:20" x14ac:dyDescent="0.3">
      <c r="A1738">
        <v>8</v>
      </c>
      <c r="B1738" s="1">
        <v>46116</v>
      </c>
      <c r="C1738" t="s">
        <v>162</v>
      </c>
      <c r="D1738" t="s">
        <v>68</v>
      </c>
      <c r="E1738" t="s">
        <v>34</v>
      </c>
      <c r="F1738" t="s">
        <v>54</v>
      </c>
      <c r="G1738">
        <v>1</v>
      </c>
      <c r="H1738">
        <v>16.600000000000001</v>
      </c>
      <c r="I1738" t="s">
        <v>245</v>
      </c>
      <c r="J1738" t="s">
        <v>231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83</v>
      </c>
      <c r="R1738" t="s">
        <v>83</v>
      </c>
      <c r="S1738" t="s">
        <v>83</v>
      </c>
      <c r="T1738" t="str">
        <f>_xlfn.XLOOKUP(A1738,MI_Match_Analysis!$A$2:$A$8,MI_Match_Analysis!$F$2:$F$8,"Not Found")</f>
        <v>Loss</v>
      </c>
    </row>
    <row r="1739" spans="1:20" x14ac:dyDescent="0.3">
      <c r="A1739">
        <v>8</v>
      </c>
      <c r="B1739" s="1">
        <v>46116</v>
      </c>
      <c r="C1739" t="s">
        <v>162</v>
      </c>
      <c r="D1739" t="s">
        <v>68</v>
      </c>
      <c r="E1739" t="s">
        <v>34</v>
      </c>
      <c r="F1739" t="s">
        <v>54</v>
      </c>
      <c r="G1739">
        <v>1</v>
      </c>
      <c r="H1739">
        <v>17.100000000000001</v>
      </c>
      <c r="I1739" t="s">
        <v>245</v>
      </c>
      <c r="J1739" t="s">
        <v>56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83</v>
      </c>
      <c r="R1739" t="s">
        <v>83</v>
      </c>
      <c r="S1739" t="s">
        <v>83</v>
      </c>
      <c r="T1739" t="str">
        <f>_xlfn.XLOOKUP(A1739,MI_Match_Analysis!$A$2:$A$8,MI_Match_Analysis!$F$2:$F$8,"Not Found")</f>
        <v>Loss</v>
      </c>
    </row>
    <row r="1740" spans="1:20" x14ac:dyDescent="0.3">
      <c r="A1740">
        <v>8</v>
      </c>
      <c r="B1740" s="1">
        <v>46116</v>
      </c>
      <c r="C1740" t="s">
        <v>162</v>
      </c>
      <c r="D1740" t="s">
        <v>68</v>
      </c>
      <c r="E1740" t="s">
        <v>34</v>
      </c>
      <c r="F1740" t="s">
        <v>54</v>
      </c>
      <c r="G1740">
        <v>1</v>
      </c>
      <c r="H1740">
        <v>17.2</v>
      </c>
      <c r="I1740" t="s">
        <v>197</v>
      </c>
      <c r="J1740" t="s">
        <v>56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83</v>
      </c>
      <c r="R1740" t="s">
        <v>83</v>
      </c>
      <c r="S1740" t="s">
        <v>83</v>
      </c>
      <c r="T1740" t="str">
        <f>_xlfn.XLOOKUP(A1740,MI_Match_Analysis!$A$2:$A$8,MI_Match_Analysis!$F$2:$F$8,"Not Found")</f>
        <v>Loss</v>
      </c>
    </row>
    <row r="1741" spans="1:20" x14ac:dyDescent="0.3">
      <c r="A1741">
        <v>8</v>
      </c>
      <c r="B1741" s="1">
        <v>46116</v>
      </c>
      <c r="C1741" t="s">
        <v>162</v>
      </c>
      <c r="D1741" t="s">
        <v>68</v>
      </c>
      <c r="E1741" t="s">
        <v>34</v>
      </c>
      <c r="F1741" t="s">
        <v>54</v>
      </c>
      <c r="G1741">
        <v>1</v>
      </c>
      <c r="H1741">
        <v>17.3</v>
      </c>
      <c r="I1741" t="s">
        <v>245</v>
      </c>
      <c r="J1741" t="s">
        <v>56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83</v>
      </c>
      <c r="R1741" t="s">
        <v>83</v>
      </c>
      <c r="S1741" t="s">
        <v>83</v>
      </c>
      <c r="T1741" t="str">
        <f>_xlfn.XLOOKUP(A1741,MI_Match_Analysis!$A$2:$A$8,MI_Match_Analysis!$F$2:$F$8,"Not Found")</f>
        <v>Loss</v>
      </c>
    </row>
    <row r="1742" spans="1:20" x14ac:dyDescent="0.3">
      <c r="A1742">
        <v>8</v>
      </c>
      <c r="B1742" s="1">
        <v>46116</v>
      </c>
      <c r="C1742" t="s">
        <v>162</v>
      </c>
      <c r="D1742" t="s">
        <v>68</v>
      </c>
      <c r="E1742" t="s">
        <v>34</v>
      </c>
      <c r="F1742" t="s">
        <v>54</v>
      </c>
      <c r="G1742">
        <v>1</v>
      </c>
      <c r="H1742">
        <v>17.399999999999999</v>
      </c>
      <c r="I1742" t="s">
        <v>197</v>
      </c>
      <c r="J1742" t="s">
        <v>56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83</v>
      </c>
      <c r="R1742" t="s">
        <v>83</v>
      </c>
      <c r="S1742" t="s">
        <v>83</v>
      </c>
      <c r="T1742" t="str">
        <f>_xlfn.XLOOKUP(A1742,MI_Match_Analysis!$A$2:$A$8,MI_Match_Analysis!$F$2:$F$8,"Not Found")</f>
        <v>Loss</v>
      </c>
    </row>
    <row r="1743" spans="1:20" x14ac:dyDescent="0.3">
      <c r="A1743">
        <v>8</v>
      </c>
      <c r="B1743" s="1">
        <v>46116</v>
      </c>
      <c r="C1743" t="s">
        <v>162</v>
      </c>
      <c r="D1743" t="s">
        <v>68</v>
      </c>
      <c r="E1743" t="s">
        <v>34</v>
      </c>
      <c r="F1743" t="s">
        <v>54</v>
      </c>
      <c r="G1743">
        <v>1</v>
      </c>
      <c r="H1743">
        <v>17.5</v>
      </c>
      <c r="I1743" t="s">
        <v>197</v>
      </c>
      <c r="J1743" t="s">
        <v>56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83</v>
      </c>
      <c r="R1743" t="s">
        <v>83</v>
      </c>
      <c r="S1743" t="s">
        <v>83</v>
      </c>
      <c r="T1743" t="str">
        <f>_xlfn.XLOOKUP(A1743,MI_Match_Analysis!$A$2:$A$8,MI_Match_Analysis!$F$2:$F$8,"Not Found")</f>
        <v>Loss</v>
      </c>
    </row>
    <row r="1744" spans="1:20" x14ac:dyDescent="0.3">
      <c r="A1744">
        <v>8</v>
      </c>
      <c r="B1744" s="1">
        <v>46116</v>
      </c>
      <c r="C1744" t="s">
        <v>162</v>
      </c>
      <c r="D1744" t="s">
        <v>68</v>
      </c>
      <c r="E1744" t="s">
        <v>34</v>
      </c>
      <c r="F1744" t="s">
        <v>54</v>
      </c>
      <c r="G1744">
        <v>1</v>
      </c>
      <c r="H1744">
        <v>17.600000000000001</v>
      </c>
      <c r="I1744" t="s">
        <v>245</v>
      </c>
      <c r="J1744" t="s">
        <v>56</v>
      </c>
      <c r="K1744">
        <v>4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83</v>
      </c>
      <c r="R1744" t="s">
        <v>83</v>
      </c>
      <c r="S1744" t="s">
        <v>83</v>
      </c>
      <c r="T1744" t="str">
        <f>_xlfn.XLOOKUP(A1744,MI_Match_Analysis!$A$2:$A$8,MI_Match_Analysis!$F$2:$F$8,"Not Found")</f>
        <v>Loss</v>
      </c>
    </row>
    <row r="1745" spans="1:20" x14ac:dyDescent="0.3">
      <c r="A1745">
        <v>8</v>
      </c>
      <c r="B1745" s="1">
        <v>46116</v>
      </c>
      <c r="C1745" t="s">
        <v>162</v>
      </c>
      <c r="D1745" t="s">
        <v>68</v>
      </c>
      <c r="E1745" t="s">
        <v>34</v>
      </c>
      <c r="F1745" t="s">
        <v>54</v>
      </c>
      <c r="G1745">
        <v>1</v>
      </c>
      <c r="H1745">
        <v>18.100000000000001</v>
      </c>
      <c r="I1745" t="s">
        <v>197</v>
      </c>
      <c r="J1745" t="s">
        <v>231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83</v>
      </c>
      <c r="R1745" t="s">
        <v>83</v>
      </c>
      <c r="S1745" t="s">
        <v>83</v>
      </c>
      <c r="T1745" t="str">
        <f>_xlfn.XLOOKUP(A1745,MI_Match_Analysis!$A$2:$A$8,MI_Match_Analysis!$F$2:$F$8,"Not Found")</f>
        <v>Loss</v>
      </c>
    </row>
    <row r="1746" spans="1:20" x14ac:dyDescent="0.3">
      <c r="A1746">
        <v>8</v>
      </c>
      <c r="B1746" s="1">
        <v>46116</v>
      </c>
      <c r="C1746" t="s">
        <v>162</v>
      </c>
      <c r="D1746" t="s">
        <v>68</v>
      </c>
      <c r="E1746" t="s">
        <v>34</v>
      </c>
      <c r="F1746" t="s">
        <v>54</v>
      </c>
      <c r="G1746">
        <v>1</v>
      </c>
      <c r="H1746">
        <v>18.2</v>
      </c>
      <c r="I1746" t="s">
        <v>197</v>
      </c>
      <c r="J1746" t="s">
        <v>231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83</v>
      </c>
      <c r="R1746" t="s">
        <v>83</v>
      </c>
      <c r="S1746" t="s">
        <v>83</v>
      </c>
      <c r="T1746" t="str">
        <f>_xlfn.XLOOKUP(A1746,MI_Match_Analysis!$A$2:$A$8,MI_Match_Analysis!$F$2:$F$8,"Not Found")</f>
        <v>Loss</v>
      </c>
    </row>
    <row r="1747" spans="1:20" x14ac:dyDescent="0.3">
      <c r="A1747">
        <v>8</v>
      </c>
      <c r="B1747" s="1">
        <v>46116</v>
      </c>
      <c r="C1747" t="s">
        <v>162</v>
      </c>
      <c r="D1747" t="s">
        <v>68</v>
      </c>
      <c r="E1747" t="s">
        <v>34</v>
      </c>
      <c r="F1747" t="s">
        <v>54</v>
      </c>
      <c r="G1747">
        <v>1</v>
      </c>
      <c r="H1747">
        <v>18.3</v>
      </c>
      <c r="I1747" t="s">
        <v>245</v>
      </c>
      <c r="J1747" t="s">
        <v>231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83</v>
      </c>
      <c r="R1747" t="s">
        <v>83</v>
      </c>
      <c r="S1747" t="s">
        <v>83</v>
      </c>
      <c r="T1747" t="str">
        <f>_xlfn.XLOOKUP(A1747,MI_Match_Analysis!$A$2:$A$8,MI_Match_Analysis!$F$2:$F$8,"Not Found")</f>
        <v>Loss</v>
      </c>
    </row>
    <row r="1748" spans="1:20" x14ac:dyDescent="0.3">
      <c r="A1748">
        <v>8</v>
      </c>
      <c r="B1748" s="1">
        <v>46116</v>
      </c>
      <c r="C1748" t="s">
        <v>162</v>
      </c>
      <c r="D1748" t="s">
        <v>68</v>
      </c>
      <c r="E1748" t="s">
        <v>34</v>
      </c>
      <c r="F1748" t="s">
        <v>54</v>
      </c>
      <c r="G1748">
        <v>1</v>
      </c>
      <c r="H1748">
        <v>18.399999999999999</v>
      </c>
      <c r="I1748" t="s">
        <v>197</v>
      </c>
      <c r="J1748" t="s">
        <v>231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165</v>
      </c>
      <c r="R1748" t="s">
        <v>197</v>
      </c>
      <c r="S1748" t="s">
        <v>118</v>
      </c>
      <c r="T1748" t="str">
        <f>_xlfn.XLOOKUP(A1748,MI_Match_Analysis!$A$2:$A$8,MI_Match_Analysis!$F$2:$F$8,"Not Found")</f>
        <v>Loss</v>
      </c>
    </row>
    <row r="1749" spans="1:20" x14ac:dyDescent="0.3">
      <c r="A1749">
        <v>8</v>
      </c>
      <c r="B1749" s="1">
        <v>46116</v>
      </c>
      <c r="C1749" t="s">
        <v>162</v>
      </c>
      <c r="D1749" t="s">
        <v>68</v>
      </c>
      <c r="E1749" t="s">
        <v>34</v>
      </c>
      <c r="F1749" t="s">
        <v>54</v>
      </c>
      <c r="G1749">
        <v>1</v>
      </c>
      <c r="H1749">
        <v>18.5</v>
      </c>
      <c r="I1749" t="s">
        <v>246</v>
      </c>
      <c r="J1749" t="s">
        <v>231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83</v>
      </c>
      <c r="R1749" t="s">
        <v>83</v>
      </c>
      <c r="S1749" t="s">
        <v>83</v>
      </c>
      <c r="T1749" t="str">
        <f>_xlfn.XLOOKUP(A1749,MI_Match_Analysis!$A$2:$A$8,MI_Match_Analysis!$F$2:$F$8,"Not Found")</f>
        <v>Loss</v>
      </c>
    </row>
    <row r="1750" spans="1:20" x14ac:dyDescent="0.3">
      <c r="A1750">
        <v>8</v>
      </c>
      <c r="B1750" s="1">
        <v>46116</v>
      </c>
      <c r="C1750" t="s">
        <v>162</v>
      </c>
      <c r="D1750" t="s">
        <v>68</v>
      </c>
      <c r="E1750" t="s">
        <v>34</v>
      </c>
      <c r="F1750" t="s">
        <v>54</v>
      </c>
      <c r="G1750">
        <v>1</v>
      </c>
      <c r="H1750">
        <v>18.600000000000001</v>
      </c>
      <c r="I1750" t="s">
        <v>245</v>
      </c>
      <c r="J1750" t="s">
        <v>231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83</v>
      </c>
      <c r="R1750" t="s">
        <v>83</v>
      </c>
      <c r="S1750" t="s">
        <v>83</v>
      </c>
      <c r="T1750" t="str">
        <f>_xlfn.XLOOKUP(A1750,MI_Match_Analysis!$A$2:$A$8,MI_Match_Analysis!$F$2:$F$8,"Not Found")</f>
        <v>Loss</v>
      </c>
    </row>
    <row r="1751" spans="1:20" x14ac:dyDescent="0.3">
      <c r="A1751">
        <v>8</v>
      </c>
      <c r="B1751" s="1">
        <v>46116</v>
      </c>
      <c r="C1751" t="s">
        <v>162</v>
      </c>
      <c r="D1751" t="s">
        <v>68</v>
      </c>
      <c r="E1751" t="s">
        <v>34</v>
      </c>
      <c r="F1751" t="s">
        <v>54</v>
      </c>
      <c r="G1751">
        <v>1</v>
      </c>
      <c r="H1751">
        <v>19.100000000000001</v>
      </c>
      <c r="I1751" t="s">
        <v>245</v>
      </c>
      <c r="J1751" t="s">
        <v>69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83</v>
      </c>
      <c r="R1751" t="s">
        <v>83</v>
      </c>
      <c r="S1751" t="s">
        <v>83</v>
      </c>
      <c r="T1751" t="str">
        <f>_xlfn.XLOOKUP(A1751,MI_Match_Analysis!$A$2:$A$8,MI_Match_Analysis!$F$2:$F$8,"Not Found")</f>
        <v>Loss</v>
      </c>
    </row>
    <row r="1752" spans="1:20" x14ac:dyDescent="0.3">
      <c r="A1752">
        <v>8</v>
      </c>
      <c r="B1752" s="1">
        <v>46116</v>
      </c>
      <c r="C1752" t="s">
        <v>162</v>
      </c>
      <c r="D1752" t="s">
        <v>68</v>
      </c>
      <c r="E1752" t="s">
        <v>34</v>
      </c>
      <c r="F1752" t="s">
        <v>54</v>
      </c>
      <c r="G1752">
        <v>1</v>
      </c>
      <c r="H1752">
        <v>19.2</v>
      </c>
      <c r="I1752" t="s">
        <v>245</v>
      </c>
      <c r="J1752" t="s">
        <v>69</v>
      </c>
      <c r="K1752">
        <v>2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83</v>
      </c>
      <c r="R1752" t="s">
        <v>83</v>
      </c>
      <c r="S1752" t="s">
        <v>83</v>
      </c>
      <c r="T1752" t="str">
        <f>_xlfn.XLOOKUP(A1752,MI_Match_Analysis!$A$2:$A$8,MI_Match_Analysis!$F$2:$F$8,"Not Found")</f>
        <v>Loss</v>
      </c>
    </row>
    <row r="1753" spans="1:20" x14ac:dyDescent="0.3">
      <c r="A1753">
        <v>8</v>
      </c>
      <c r="B1753" s="1">
        <v>46116</v>
      </c>
      <c r="C1753" t="s">
        <v>162</v>
      </c>
      <c r="D1753" t="s">
        <v>68</v>
      </c>
      <c r="E1753" t="s">
        <v>34</v>
      </c>
      <c r="F1753" t="s">
        <v>54</v>
      </c>
      <c r="G1753">
        <v>1</v>
      </c>
      <c r="H1753">
        <v>19.3</v>
      </c>
      <c r="I1753" t="s">
        <v>245</v>
      </c>
      <c r="J1753" t="s">
        <v>69</v>
      </c>
      <c r="K1753">
        <v>0</v>
      </c>
      <c r="L1753">
        <v>1</v>
      </c>
      <c r="M1753">
        <v>1</v>
      </c>
      <c r="N1753">
        <v>0</v>
      </c>
      <c r="O1753">
        <v>0</v>
      </c>
      <c r="P1753">
        <v>0</v>
      </c>
      <c r="Q1753" t="s">
        <v>83</v>
      </c>
      <c r="R1753" t="s">
        <v>83</v>
      </c>
      <c r="S1753" t="s">
        <v>83</v>
      </c>
      <c r="T1753" t="str">
        <f>_xlfn.XLOOKUP(A1753,MI_Match_Analysis!$A$2:$A$8,MI_Match_Analysis!$F$2:$F$8,"Not Found")</f>
        <v>Loss</v>
      </c>
    </row>
    <row r="1754" spans="1:20" x14ac:dyDescent="0.3">
      <c r="A1754">
        <v>8</v>
      </c>
      <c r="B1754" s="1">
        <v>46116</v>
      </c>
      <c r="C1754" t="s">
        <v>162</v>
      </c>
      <c r="D1754" t="s">
        <v>68</v>
      </c>
      <c r="E1754" t="s">
        <v>34</v>
      </c>
      <c r="F1754" t="s">
        <v>54</v>
      </c>
      <c r="G1754">
        <v>1</v>
      </c>
      <c r="H1754">
        <v>19.3</v>
      </c>
      <c r="I1754" t="s">
        <v>245</v>
      </c>
      <c r="J1754" t="s">
        <v>69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83</v>
      </c>
      <c r="R1754" t="s">
        <v>83</v>
      </c>
      <c r="S1754" t="s">
        <v>83</v>
      </c>
      <c r="T1754" t="str">
        <f>_xlfn.XLOOKUP(A1754,MI_Match_Analysis!$A$2:$A$8,MI_Match_Analysis!$F$2:$F$8,"Not Found")</f>
        <v>Loss</v>
      </c>
    </row>
    <row r="1755" spans="1:20" x14ac:dyDescent="0.3">
      <c r="A1755">
        <v>8</v>
      </c>
      <c r="B1755" s="1">
        <v>46116</v>
      </c>
      <c r="C1755" t="s">
        <v>162</v>
      </c>
      <c r="D1755" t="s">
        <v>68</v>
      </c>
      <c r="E1755" t="s">
        <v>34</v>
      </c>
      <c r="F1755" t="s">
        <v>54</v>
      </c>
      <c r="G1755">
        <v>1</v>
      </c>
      <c r="H1755">
        <v>19.399999999999999</v>
      </c>
      <c r="I1755" t="s">
        <v>246</v>
      </c>
      <c r="J1755" t="s">
        <v>69</v>
      </c>
      <c r="K1755">
        <v>2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83</v>
      </c>
      <c r="R1755" t="s">
        <v>83</v>
      </c>
      <c r="S1755" t="s">
        <v>83</v>
      </c>
      <c r="T1755" t="str">
        <f>_xlfn.XLOOKUP(A1755,MI_Match_Analysis!$A$2:$A$8,MI_Match_Analysis!$F$2:$F$8,"Not Found")</f>
        <v>Loss</v>
      </c>
    </row>
    <row r="1756" spans="1:20" x14ac:dyDescent="0.3">
      <c r="A1756">
        <v>8</v>
      </c>
      <c r="B1756" s="1">
        <v>46116</v>
      </c>
      <c r="C1756" t="s">
        <v>162</v>
      </c>
      <c r="D1756" t="s">
        <v>68</v>
      </c>
      <c r="E1756" t="s">
        <v>34</v>
      </c>
      <c r="F1756" t="s">
        <v>54</v>
      </c>
      <c r="G1756">
        <v>1</v>
      </c>
      <c r="H1756">
        <v>19.5</v>
      </c>
      <c r="I1756" t="s">
        <v>246</v>
      </c>
      <c r="J1756" t="s">
        <v>69</v>
      </c>
      <c r="K1756">
        <v>4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83</v>
      </c>
      <c r="R1756" t="s">
        <v>83</v>
      </c>
      <c r="S1756" t="s">
        <v>83</v>
      </c>
      <c r="T1756" t="str">
        <f>_xlfn.XLOOKUP(A1756,MI_Match_Analysis!$A$2:$A$8,MI_Match_Analysis!$F$2:$F$8,"Not Found")</f>
        <v>Loss</v>
      </c>
    </row>
    <row r="1757" spans="1:20" x14ac:dyDescent="0.3">
      <c r="A1757">
        <v>8</v>
      </c>
      <c r="B1757" s="1">
        <v>46116</v>
      </c>
      <c r="C1757" t="s">
        <v>162</v>
      </c>
      <c r="D1757" t="s">
        <v>68</v>
      </c>
      <c r="E1757" t="s">
        <v>34</v>
      </c>
      <c r="F1757" t="s">
        <v>54</v>
      </c>
      <c r="G1757">
        <v>1</v>
      </c>
      <c r="H1757">
        <v>19.600000000000001</v>
      </c>
      <c r="I1757" t="s">
        <v>246</v>
      </c>
      <c r="J1757" t="s">
        <v>69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83</v>
      </c>
      <c r="R1757" t="s">
        <v>83</v>
      </c>
      <c r="S1757" t="s">
        <v>83</v>
      </c>
      <c r="T1757" t="str">
        <f>_xlfn.XLOOKUP(A1757,MI_Match_Analysis!$A$2:$A$8,MI_Match_Analysis!$F$2:$F$8,"Not Found")</f>
        <v>Loss</v>
      </c>
    </row>
    <row r="1758" spans="1:20" x14ac:dyDescent="0.3">
      <c r="A1758">
        <v>8</v>
      </c>
      <c r="B1758" s="1">
        <v>46116</v>
      </c>
      <c r="C1758" t="s">
        <v>162</v>
      </c>
      <c r="D1758" t="s">
        <v>68</v>
      </c>
      <c r="E1758" t="s">
        <v>54</v>
      </c>
      <c r="F1758" t="s">
        <v>34</v>
      </c>
      <c r="G1758">
        <v>2</v>
      </c>
      <c r="H1758">
        <v>0.1</v>
      </c>
      <c r="I1758" t="s">
        <v>232</v>
      </c>
      <c r="J1758" t="s">
        <v>247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83</v>
      </c>
      <c r="R1758" t="s">
        <v>83</v>
      </c>
      <c r="S1758" t="s">
        <v>83</v>
      </c>
      <c r="T1758" t="str">
        <f>_xlfn.XLOOKUP(A1758,MI_Match_Analysis!$A$2:$A$8,MI_Match_Analysis!$F$2:$F$8,"Not Found")</f>
        <v>Loss</v>
      </c>
    </row>
    <row r="1759" spans="1:20" x14ac:dyDescent="0.3">
      <c r="A1759">
        <v>8</v>
      </c>
      <c r="B1759" s="1">
        <v>46116</v>
      </c>
      <c r="C1759" t="s">
        <v>162</v>
      </c>
      <c r="D1759" t="s">
        <v>68</v>
      </c>
      <c r="E1759" t="s">
        <v>54</v>
      </c>
      <c r="F1759" t="s">
        <v>34</v>
      </c>
      <c r="G1759">
        <v>2</v>
      </c>
      <c r="H1759">
        <v>0.2</v>
      </c>
      <c r="I1759" t="s">
        <v>240</v>
      </c>
      <c r="J1759" t="s">
        <v>247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83</v>
      </c>
      <c r="R1759" t="s">
        <v>83</v>
      </c>
      <c r="S1759" t="s">
        <v>83</v>
      </c>
      <c r="T1759" t="str">
        <f>_xlfn.XLOOKUP(A1759,MI_Match_Analysis!$A$2:$A$8,MI_Match_Analysis!$F$2:$F$8,"Not Found")</f>
        <v>Loss</v>
      </c>
    </row>
    <row r="1760" spans="1:20" x14ac:dyDescent="0.3">
      <c r="A1760">
        <v>8</v>
      </c>
      <c r="B1760" s="1">
        <v>46116</v>
      </c>
      <c r="C1760" t="s">
        <v>162</v>
      </c>
      <c r="D1760" t="s">
        <v>68</v>
      </c>
      <c r="E1760" t="s">
        <v>54</v>
      </c>
      <c r="F1760" t="s">
        <v>34</v>
      </c>
      <c r="G1760">
        <v>2</v>
      </c>
      <c r="H1760">
        <v>0.3</v>
      </c>
      <c r="I1760" t="s">
        <v>232</v>
      </c>
      <c r="J1760" t="s">
        <v>247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83</v>
      </c>
      <c r="R1760" t="s">
        <v>83</v>
      </c>
      <c r="S1760" t="s">
        <v>83</v>
      </c>
      <c r="T1760" t="str">
        <f>_xlfn.XLOOKUP(A1760,MI_Match_Analysis!$A$2:$A$8,MI_Match_Analysis!$F$2:$F$8,"Not Found")</f>
        <v>Loss</v>
      </c>
    </row>
    <row r="1761" spans="1:20" x14ac:dyDescent="0.3">
      <c r="A1761">
        <v>8</v>
      </c>
      <c r="B1761" s="1">
        <v>46116</v>
      </c>
      <c r="C1761" t="s">
        <v>162</v>
      </c>
      <c r="D1761" t="s">
        <v>68</v>
      </c>
      <c r="E1761" t="s">
        <v>54</v>
      </c>
      <c r="F1761" t="s">
        <v>34</v>
      </c>
      <c r="G1761">
        <v>2</v>
      </c>
      <c r="H1761">
        <v>0.4</v>
      </c>
      <c r="I1761" t="s">
        <v>232</v>
      </c>
      <c r="J1761" t="s">
        <v>247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165</v>
      </c>
      <c r="R1761" t="s">
        <v>232</v>
      </c>
      <c r="S1761" t="s">
        <v>37</v>
      </c>
      <c r="T1761" t="str">
        <f>_xlfn.XLOOKUP(A1761,MI_Match_Analysis!$A$2:$A$8,MI_Match_Analysis!$F$2:$F$8,"Not Found")</f>
        <v>Loss</v>
      </c>
    </row>
    <row r="1762" spans="1:20" x14ac:dyDescent="0.3">
      <c r="A1762">
        <v>8</v>
      </c>
      <c r="B1762" s="1">
        <v>46116</v>
      </c>
      <c r="C1762" t="s">
        <v>162</v>
      </c>
      <c r="D1762" t="s">
        <v>68</v>
      </c>
      <c r="E1762" t="s">
        <v>54</v>
      </c>
      <c r="F1762" t="s">
        <v>34</v>
      </c>
      <c r="G1762">
        <v>2</v>
      </c>
      <c r="H1762">
        <v>0.5</v>
      </c>
      <c r="I1762" t="s">
        <v>239</v>
      </c>
      <c r="J1762" t="s">
        <v>247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83</v>
      </c>
      <c r="R1762" t="s">
        <v>83</v>
      </c>
      <c r="S1762" t="s">
        <v>83</v>
      </c>
      <c r="T1762" t="str">
        <f>_xlfn.XLOOKUP(A1762,MI_Match_Analysis!$A$2:$A$8,MI_Match_Analysis!$F$2:$F$8,"Not Found")</f>
        <v>Loss</v>
      </c>
    </row>
    <row r="1763" spans="1:20" x14ac:dyDescent="0.3">
      <c r="A1763">
        <v>8</v>
      </c>
      <c r="B1763" s="1">
        <v>46116</v>
      </c>
      <c r="C1763" t="s">
        <v>162</v>
      </c>
      <c r="D1763" t="s">
        <v>68</v>
      </c>
      <c r="E1763" t="s">
        <v>54</v>
      </c>
      <c r="F1763" t="s">
        <v>34</v>
      </c>
      <c r="G1763">
        <v>2</v>
      </c>
      <c r="H1763">
        <v>0.6</v>
      </c>
      <c r="I1763" t="s">
        <v>239</v>
      </c>
      <c r="J1763" t="s">
        <v>247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83</v>
      </c>
      <c r="R1763" t="s">
        <v>83</v>
      </c>
      <c r="S1763" t="s">
        <v>83</v>
      </c>
      <c r="T1763" t="str">
        <f>_xlfn.XLOOKUP(A1763,MI_Match_Analysis!$A$2:$A$8,MI_Match_Analysis!$F$2:$F$8,"Not Found")</f>
        <v>Loss</v>
      </c>
    </row>
    <row r="1764" spans="1:20" x14ac:dyDescent="0.3">
      <c r="A1764">
        <v>8</v>
      </c>
      <c r="B1764" s="1">
        <v>46116</v>
      </c>
      <c r="C1764" t="s">
        <v>162</v>
      </c>
      <c r="D1764" t="s">
        <v>68</v>
      </c>
      <c r="E1764" t="s">
        <v>54</v>
      </c>
      <c r="F1764" t="s">
        <v>34</v>
      </c>
      <c r="G1764">
        <v>2</v>
      </c>
      <c r="H1764">
        <v>1.1000000000000001</v>
      </c>
      <c r="I1764" t="s">
        <v>240</v>
      </c>
      <c r="J1764" t="s">
        <v>184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83</v>
      </c>
      <c r="R1764" t="s">
        <v>83</v>
      </c>
      <c r="S1764" t="s">
        <v>83</v>
      </c>
      <c r="T1764" t="str">
        <f>_xlfn.XLOOKUP(A1764,MI_Match_Analysis!$A$2:$A$8,MI_Match_Analysis!$F$2:$F$8,"Not Found")</f>
        <v>Loss</v>
      </c>
    </row>
    <row r="1765" spans="1:20" x14ac:dyDescent="0.3">
      <c r="A1765">
        <v>8</v>
      </c>
      <c r="B1765" s="1">
        <v>46116</v>
      </c>
      <c r="C1765" t="s">
        <v>162</v>
      </c>
      <c r="D1765" t="s">
        <v>68</v>
      </c>
      <c r="E1765" t="s">
        <v>54</v>
      </c>
      <c r="F1765" t="s">
        <v>34</v>
      </c>
      <c r="G1765">
        <v>2</v>
      </c>
      <c r="H1765">
        <v>1.2</v>
      </c>
      <c r="I1765" t="s">
        <v>240</v>
      </c>
      <c r="J1765" t="s">
        <v>184</v>
      </c>
      <c r="K1765">
        <v>4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83</v>
      </c>
      <c r="R1765" t="s">
        <v>83</v>
      </c>
      <c r="S1765" t="s">
        <v>83</v>
      </c>
      <c r="T1765" t="str">
        <f>_xlfn.XLOOKUP(A1765,MI_Match_Analysis!$A$2:$A$8,MI_Match_Analysis!$F$2:$F$8,"Not Found")</f>
        <v>Loss</v>
      </c>
    </row>
    <row r="1766" spans="1:20" x14ac:dyDescent="0.3">
      <c r="A1766">
        <v>8</v>
      </c>
      <c r="B1766" s="1">
        <v>46116</v>
      </c>
      <c r="C1766" t="s">
        <v>162</v>
      </c>
      <c r="D1766" t="s">
        <v>68</v>
      </c>
      <c r="E1766" t="s">
        <v>54</v>
      </c>
      <c r="F1766" t="s">
        <v>34</v>
      </c>
      <c r="G1766">
        <v>2</v>
      </c>
      <c r="H1766">
        <v>1.3</v>
      </c>
      <c r="I1766" t="s">
        <v>240</v>
      </c>
      <c r="J1766" t="s">
        <v>184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83</v>
      </c>
      <c r="R1766" t="s">
        <v>83</v>
      </c>
      <c r="S1766" t="s">
        <v>83</v>
      </c>
      <c r="T1766" t="str">
        <f>_xlfn.XLOOKUP(A1766,MI_Match_Analysis!$A$2:$A$8,MI_Match_Analysis!$F$2:$F$8,"Not Found")</f>
        <v>Loss</v>
      </c>
    </row>
    <row r="1767" spans="1:20" x14ac:dyDescent="0.3">
      <c r="A1767">
        <v>8</v>
      </c>
      <c r="B1767" s="1">
        <v>46116</v>
      </c>
      <c r="C1767" t="s">
        <v>162</v>
      </c>
      <c r="D1767" t="s">
        <v>68</v>
      </c>
      <c r="E1767" t="s">
        <v>54</v>
      </c>
      <c r="F1767" t="s">
        <v>34</v>
      </c>
      <c r="G1767">
        <v>2</v>
      </c>
      <c r="H1767">
        <v>1.4</v>
      </c>
      <c r="I1767" t="s">
        <v>239</v>
      </c>
      <c r="J1767" t="s">
        <v>184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195</v>
      </c>
      <c r="R1767" t="s">
        <v>239</v>
      </c>
      <c r="S1767" t="s">
        <v>184</v>
      </c>
      <c r="T1767" t="str">
        <f>_xlfn.XLOOKUP(A1767,MI_Match_Analysis!$A$2:$A$8,MI_Match_Analysis!$F$2:$F$8,"Not Found")</f>
        <v>Loss</v>
      </c>
    </row>
    <row r="1768" spans="1:20" x14ac:dyDescent="0.3">
      <c r="A1768">
        <v>8</v>
      </c>
      <c r="B1768" s="1">
        <v>46116</v>
      </c>
      <c r="C1768" t="s">
        <v>162</v>
      </c>
      <c r="D1768" t="s">
        <v>68</v>
      </c>
      <c r="E1768" t="s">
        <v>54</v>
      </c>
      <c r="F1768" t="s">
        <v>34</v>
      </c>
      <c r="G1768">
        <v>2</v>
      </c>
      <c r="H1768">
        <v>1.5</v>
      </c>
      <c r="I1768" t="s">
        <v>240</v>
      </c>
      <c r="J1768" t="s">
        <v>184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83</v>
      </c>
      <c r="R1768" t="s">
        <v>83</v>
      </c>
      <c r="S1768" t="s">
        <v>83</v>
      </c>
      <c r="T1768" t="str">
        <f>_xlfn.XLOOKUP(A1768,MI_Match_Analysis!$A$2:$A$8,MI_Match_Analysis!$F$2:$F$8,"Not Found")</f>
        <v>Loss</v>
      </c>
    </row>
    <row r="1769" spans="1:20" x14ac:dyDescent="0.3">
      <c r="A1769">
        <v>8</v>
      </c>
      <c r="B1769" s="1">
        <v>46116</v>
      </c>
      <c r="C1769" t="s">
        <v>162</v>
      </c>
      <c r="D1769" t="s">
        <v>68</v>
      </c>
      <c r="E1769" t="s">
        <v>54</v>
      </c>
      <c r="F1769" t="s">
        <v>34</v>
      </c>
      <c r="G1769">
        <v>2</v>
      </c>
      <c r="H1769">
        <v>1.6</v>
      </c>
      <c r="I1769" t="s">
        <v>55</v>
      </c>
      <c r="J1769" t="s">
        <v>184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83</v>
      </c>
      <c r="R1769" t="s">
        <v>83</v>
      </c>
      <c r="S1769" t="s">
        <v>83</v>
      </c>
      <c r="T1769" t="str">
        <f>_xlfn.XLOOKUP(A1769,MI_Match_Analysis!$A$2:$A$8,MI_Match_Analysis!$F$2:$F$8,"Not Found")</f>
        <v>Loss</v>
      </c>
    </row>
    <row r="1770" spans="1:20" x14ac:dyDescent="0.3">
      <c r="A1770">
        <v>8</v>
      </c>
      <c r="B1770" s="1">
        <v>46116</v>
      </c>
      <c r="C1770" t="s">
        <v>162</v>
      </c>
      <c r="D1770" t="s">
        <v>68</v>
      </c>
      <c r="E1770" t="s">
        <v>54</v>
      </c>
      <c r="F1770" t="s">
        <v>34</v>
      </c>
      <c r="G1770">
        <v>2</v>
      </c>
      <c r="H1770">
        <v>2.1</v>
      </c>
      <c r="I1770" t="s">
        <v>240</v>
      </c>
      <c r="J1770" t="s">
        <v>247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83</v>
      </c>
      <c r="R1770" t="s">
        <v>83</v>
      </c>
      <c r="S1770" t="s">
        <v>83</v>
      </c>
      <c r="T1770" t="str">
        <f>_xlfn.XLOOKUP(A1770,MI_Match_Analysis!$A$2:$A$8,MI_Match_Analysis!$F$2:$F$8,"Not Found")</f>
        <v>Loss</v>
      </c>
    </row>
    <row r="1771" spans="1:20" x14ac:dyDescent="0.3">
      <c r="A1771">
        <v>8</v>
      </c>
      <c r="B1771" s="1">
        <v>46116</v>
      </c>
      <c r="C1771" t="s">
        <v>162</v>
      </c>
      <c r="D1771" t="s">
        <v>68</v>
      </c>
      <c r="E1771" t="s">
        <v>54</v>
      </c>
      <c r="F1771" t="s">
        <v>34</v>
      </c>
      <c r="G1771">
        <v>2</v>
      </c>
      <c r="H1771">
        <v>2.2000000000000002</v>
      </c>
      <c r="I1771" t="s">
        <v>240</v>
      </c>
      <c r="J1771" t="s">
        <v>247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83</v>
      </c>
      <c r="R1771" t="s">
        <v>83</v>
      </c>
      <c r="S1771" t="s">
        <v>83</v>
      </c>
      <c r="T1771" t="str">
        <f>_xlfn.XLOOKUP(A1771,MI_Match_Analysis!$A$2:$A$8,MI_Match_Analysis!$F$2:$F$8,"Not Found")</f>
        <v>Loss</v>
      </c>
    </row>
    <row r="1772" spans="1:20" x14ac:dyDescent="0.3">
      <c r="A1772">
        <v>8</v>
      </c>
      <c r="B1772" s="1">
        <v>46116</v>
      </c>
      <c r="C1772" t="s">
        <v>162</v>
      </c>
      <c r="D1772" t="s">
        <v>68</v>
      </c>
      <c r="E1772" t="s">
        <v>54</v>
      </c>
      <c r="F1772" t="s">
        <v>34</v>
      </c>
      <c r="G1772">
        <v>2</v>
      </c>
      <c r="H1772">
        <v>2.2999999999999998</v>
      </c>
      <c r="I1772" t="s">
        <v>240</v>
      </c>
      <c r="J1772" t="s">
        <v>247</v>
      </c>
      <c r="K1772">
        <v>4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83</v>
      </c>
      <c r="R1772" t="s">
        <v>83</v>
      </c>
      <c r="S1772" t="s">
        <v>83</v>
      </c>
      <c r="T1772" t="str">
        <f>_xlfn.XLOOKUP(A1772,MI_Match_Analysis!$A$2:$A$8,MI_Match_Analysis!$F$2:$F$8,"Not Found")</f>
        <v>Loss</v>
      </c>
    </row>
    <row r="1773" spans="1:20" x14ac:dyDescent="0.3">
      <c r="A1773">
        <v>8</v>
      </c>
      <c r="B1773" s="1">
        <v>46116</v>
      </c>
      <c r="C1773" t="s">
        <v>162</v>
      </c>
      <c r="D1773" t="s">
        <v>68</v>
      </c>
      <c r="E1773" t="s">
        <v>54</v>
      </c>
      <c r="F1773" t="s">
        <v>34</v>
      </c>
      <c r="G1773">
        <v>2</v>
      </c>
      <c r="H1773">
        <v>2.4</v>
      </c>
      <c r="I1773" t="s">
        <v>240</v>
      </c>
      <c r="J1773" t="s">
        <v>247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83</v>
      </c>
      <c r="R1773" t="s">
        <v>83</v>
      </c>
      <c r="S1773" t="s">
        <v>83</v>
      </c>
      <c r="T1773" t="str">
        <f>_xlfn.XLOOKUP(A1773,MI_Match_Analysis!$A$2:$A$8,MI_Match_Analysis!$F$2:$F$8,"Not Found")</f>
        <v>Loss</v>
      </c>
    </row>
    <row r="1774" spans="1:20" x14ac:dyDescent="0.3">
      <c r="A1774">
        <v>8</v>
      </c>
      <c r="B1774" s="1">
        <v>46116</v>
      </c>
      <c r="C1774" t="s">
        <v>162</v>
      </c>
      <c r="D1774" t="s">
        <v>68</v>
      </c>
      <c r="E1774" t="s">
        <v>54</v>
      </c>
      <c r="F1774" t="s">
        <v>34</v>
      </c>
      <c r="G1774">
        <v>2</v>
      </c>
      <c r="H1774">
        <v>2.5</v>
      </c>
      <c r="I1774" t="s">
        <v>240</v>
      </c>
      <c r="J1774" t="s">
        <v>247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83</v>
      </c>
      <c r="R1774" t="s">
        <v>83</v>
      </c>
      <c r="S1774" t="s">
        <v>83</v>
      </c>
      <c r="T1774" t="str">
        <f>_xlfn.XLOOKUP(A1774,MI_Match_Analysis!$A$2:$A$8,MI_Match_Analysis!$F$2:$F$8,"Not Found")</f>
        <v>Loss</v>
      </c>
    </row>
    <row r="1775" spans="1:20" x14ac:dyDescent="0.3">
      <c r="A1775">
        <v>8</v>
      </c>
      <c r="B1775" s="1">
        <v>46116</v>
      </c>
      <c r="C1775" t="s">
        <v>162</v>
      </c>
      <c r="D1775" t="s">
        <v>68</v>
      </c>
      <c r="E1775" t="s">
        <v>54</v>
      </c>
      <c r="F1775" t="s">
        <v>34</v>
      </c>
      <c r="G1775">
        <v>2</v>
      </c>
      <c r="H1775">
        <v>2.6</v>
      </c>
      <c r="I1775" t="s">
        <v>55</v>
      </c>
      <c r="J1775" t="s">
        <v>247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83</v>
      </c>
      <c r="R1775" t="s">
        <v>83</v>
      </c>
      <c r="S1775" t="s">
        <v>83</v>
      </c>
      <c r="T1775" t="str">
        <f>_xlfn.XLOOKUP(A1775,MI_Match_Analysis!$A$2:$A$8,MI_Match_Analysis!$F$2:$F$8,"Not Found")</f>
        <v>Loss</v>
      </c>
    </row>
    <row r="1776" spans="1:20" x14ac:dyDescent="0.3">
      <c r="A1776">
        <v>8</v>
      </c>
      <c r="B1776" s="1">
        <v>46116</v>
      </c>
      <c r="C1776" t="s">
        <v>162</v>
      </c>
      <c r="D1776" t="s">
        <v>68</v>
      </c>
      <c r="E1776" t="s">
        <v>54</v>
      </c>
      <c r="F1776" t="s">
        <v>34</v>
      </c>
      <c r="G1776">
        <v>2</v>
      </c>
      <c r="H1776">
        <v>3.1</v>
      </c>
      <c r="I1776" t="s">
        <v>240</v>
      </c>
      <c r="J1776" t="s">
        <v>245</v>
      </c>
      <c r="K1776">
        <v>4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83</v>
      </c>
      <c r="R1776" t="s">
        <v>83</v>
      </c>
      <c r="S1776" t="s">
        <v>83</v>
      </c>
      <c r="T1776" t="str">
        <f>_xlfn.XLOOKUP(A1776,MI_Match_Analysis!$A$2:$A$8,MI_Match_Analysis!$F$2:$F$8,"Not Found")</f>
        <v>Loss</v>
      </c>
    </row>
    <row r="1777" spans="1:20" x14ac:dyDescent="0.3">
      <c r="A1777">
        <v>8</v>
      </c>
      <c r="B1777" s="1">
        <v>46116</v>
      </c>
      <c r="C1777" t="s">
        <v>162</v>
      </c>
      <c r="D1777" t="s">
        <v>68</v>
      </c>
      <c r="E1777" t="s">
        <v>54</v>
      </c>
      <c r="F1777" t="s">
        <v>34</v>
      </c>
      <c r="G1777">
        <v>2</v>
      </c>
      <c r="H1777">
        <v>3.2</v>
      </c>
      <c r="I1777" t="s">
        <v>240</v>
      </c>
      <c r="J1777" t="s">
        <v>245</v>
      </c>
      <c r="K1777">
        <v>4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83</v>
      </c>
      <c r="R1777" t="s">
        <v>83</v>
      </c>
      <c r="S1777" t="s">
        <v>83</v>
      </c>
      <c r="T1777" t="str">
        <f>_xlfn.XLOOKUP(A1777,MI_Match_Analysis!$A$2:$A$8,MI_Match_Analysis!$F$2:$F$8,"Not Found")</f>
        <v>Loss</v>
      </c>
    </row>
    <row r="1778" spans="1:20" x14ac:dyDescent="0.3">
      <c r="A1778">
        <v>8</v>
      </c>
      <c r="B1778" s="1">
        <v>46116</v>
      </c>
      <c r="C1778" t="s">
        <v>162</v>
      </c>
      <c r="D1778" t="s">
        <v>68</v>
      </c>
      <c r="E1778" t="s">
        <v>54</v>
      </c>
      <c r="F1778" t="s">
        <v>34</v>
      </c>
      <c r="G1778">
        <v>2</v>
      </c>
      <c r="H1778">
        <v>3.3</v>
      </c>
      <c r="I1778" t="s">
        <v>240</v>
      </c>
      <c r="J1778" t="s">
        <v>245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83</v>
      </c>
      <c r="R1778" t="s">
        <v>83</v>
      </c>
      <c r="S1778" t="s">
        <v>83</v>
      </c>
      <c r="T1778" t="str">
        <f>_xlfn.XLOOKUP(A1778,MI_Match_Analysis!$A$2:$A$8,MI_Match_Analysis!$F$2:$F$8,"Not Found")</f>
        <v>Loss</v>
      </c>
    </row>
    <row r="1779" spans="1:20" x14ac:dyDescent="0.3">
      <c r="A1779">
        <v>8</v>
      </c>
      <c r="B1779" s="1">
        <v>46116</v>
      </c>
      <c r="C1779" t="s">
        <v>162</v>
      </c>
      <c r="D1779" t="s">
        <v>68</v>
      </c>
      <c r="E1779" t="s">
        <v>54</v>
      </c>
      <c r="F1779" t="s">
        <v>34</v>
      </c>
      <c r="G1779">
        <v>2</v>
      </c>
      <c r="H1779">
        <v>3.4</v>
      </c>
      <c r="I1779" t="s">
        <v>240</v>
      </c>
      <c r="J1779" t="s">
        <v>245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83</v>
      </c>
      <c r="R1779" t="s">
        <v>83</v>
      </c>
      <c r="S1779" t="s">
        <v>83</v>
      </c>
      <c r="T1779" t="str">
        <f>_xlfn.XLOOKUP(A1779,MI_Match_Analysis!$A$2:$A$8,MI_Match_Analysis!$F$2:$F$8,"Not Found")</f>
        <v>Loss</v>
      </c>
    </row>
    <row r="1780" spans="1:20" x14ac:dyDescent="0.3">
      <c r="A1780">
        <v>8</v>
      </c>
      <c r="B1780" s="1">
        <v>46116</v>
      </c>
      <c r="C1780" t="s">
        <v>162</v>
      </c>
      <c r="D1780" t="s">
        <v>68</v>
      </c>
      <c r="E1780" t="s">
        <v>54</v>
      </c>
      <c r="F1780" t="s">
        <v>34</v>
      </c>
      <c r="G1780">
        <v>2</v>
      </c>
      <c r="H1780">
        <v>3.5</v>
      </c>
      <c r="I1780" t="s">
        <v>55</v>
      </c>
      <c r="J1780" t="s">
        <v>245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83</v>
      </c>
      <c r="R1780" t="s">
        <v>83</v>
      </c>
      <c r="S1780" t="s">
        <v>83</v>
      </c>
      <c r="T1780" t="str">
        <f>_xlfn.XLOOKUP(A1780,MI_Match_Analysis!$A$2:$A$8,MI_Match_Analysis!$F$2:$F$8,"Not Found")</f>
        <v>Loss</v>
      </c>
    </row>
    <row r="1781" spans="1:20" x14ac:dyDescent="0.3">
      <c r="A1781">
        <v>8</v>
      </c>
      <c r="B1781" s="1">
        <v>46116</v>
      </c>
      <c r="C1781" t="s">
        <v>162</v>
      </c>
      <c r="D1781" t="s">
        <v>68</v>
      </c>
      <c r="E1781" t="s">
        <v>54</v>
      </c>
      <c r="F1781" t="s">
        <v>34</v>
      </c>
      <c r="G1781">
        <v>2</v>
      </c>
      <c r="H1781">
        <v>3.6</v>
      </c>
      <c r="I1781" t="s">
        <v>240</v>
      </c>
      <c r="J1781" t="s">
        <v>245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83</v>
      </c>
      <c r="R1781" t="s">
        <v>83</v>
      </c>
      <c r="S1781" t="s">
        <v>83</v>
      </c>
      <c r="T1781" t="str">
        <f>_xlfn.XLOOKUP(A1781,MI_Match_Analysis!$A$2:$A$8,MI_Match_Analysis!$F$2:$F$8,"Not Found")</f>
        <v>Loss</v>
      </c>
    </row>
    <row r="1782" spans="1:20" x14ac:dyDescent="0.3">
      <c r="A1782">
        <v>8</v>
      </c>
      <c r="B1782" s="1">
        <v>46116</v>
      </c>
      <c r="C1782" t="s">
        <v>162</v>
      </c>
      <c r="D1782" t="s">
        <v>68</v>
      </c>
      <c r="E1782" t="s">
        <v>54</v>
      </c>
      <c r="F1782" t="s">
        <v>34</v>
      </c>
      <c r="G1782">
        <v>2</v>
      </c>
      <c r="H1782">
        <v>4.0999999999999996</v>
      </c>
      <c r="I1782" t="s">
        <v>55</v>
      </c>
      <c r="J1782" t="s">
        <v>36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83</v>
      </c>
      <c r="R1782" t="s">
        <v>83</v>
      </c>
      <c r="S1782" t="s">
        <v>83</v>
      </c>
      <c r="T1782" t="str">
        <f>_xlfn.XLOOKUP(A1782,MI_Match_Analysis!$A$2:$A$8,MI_Match_Analysis!$F$2:$F$8,"Not Found")</f>
        <v>Loss</v>
      </c>
    </row>
    <row r="1783" spans="1:20" x14ac:dyDescent="0.3">
      <c r="A1783">
        <v>8</v>
      </c>
      <c r="B1783" s="1">
        <v>46116</v>
      </c>
      <c r="C1783" t="s">
        <v>162</v>
      </c>
      <c r="D1783" t="s">
        <v>68</v>
      </c>
      <c r="E1783" t="s">
        <v>54</v>
      </c>
      <c r="F1783" t="s">
        <v>34</v>
      </c>
      <c r="G1783">
        <v>2</v>
      </c>
      <c r="H1783">
        <v>4.2</v>
      </c>
      <c r="I1783" t="s">
        <v>240</v>
      </c>
      <c r="J1783" t="s">
        <v>36</v>
      </c>
      <c r="K1783">
        <v>6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83</v>
      </c>
      <c r="R1783" t="s">
        <v>83</v>
      </c>
      <c r="S1783" t="s">
        <v>83</v>
      </c>
      <c r="T1783" t="str">
        <f>_xlfn.XLOOKUP(A1783,MI_Match_Analysis!$A$2:$A$8,MI_Match_Analysis!$F$2:$F$8,"Not Found")</f>
        <v>Loss</v>
      </c>
    </row>
    <row r="1784" spans="1:20" x14ac:dyDescent="0.3">
      <c r="A1784">
        <v>8</v>
      </c>
      <c r="B1784" s="1">
        <v>46116</v>
      </c>
      <c r="C1784" t="s">
        <v>162</v>
      </c>
      <c r="D1784" t="s">
        <v>68</v>
      </c>
      <c r="E1784" t="s">
        <v>54</v>
      </c>
      <c r="F1784" t="s">
        <v>34</v>
      </c>
      <c r="G1784">
        <v>2</v>
      </c>
      <c r="H1784">
        <v>4.3</v>
      </c>
      <c r="I1784" t="s">
        <v>240</v>
      </c>
      <c r="J1784" t="s">
        <v>36</v>
      </c>
      <c r="K1784">
        <v>4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83</v>
      </c>
      <c r="R1784" t="s">
        <v>83</v>
      </c>
      <c r="S1784" t="s">
        <v>83</v>
      </c>
      <c r="T1784" t="str">
        <f>_xlfn.XLOOKUP(A1784,MI_Match_Analysis!$A$2:$A$8,MI_Match_Analysis!$F$2:$F$8,"Not Found")</f>
        <v>Loss</v>
      </c>
    </row>
    <row r="1785" spans="1:20" x14ac:dyDescent="0.3">
      <c r="A1785">
        <v>8</v>
      </c>
      <c r="B1785" s="1">
        <v>46116</v>
      </c>
      <c r="C1785" t="s">
        <v>162</v>
      </c>
      <c r="D1785" t="s">
        <v>68</v>
      </c>
      <c r="E1785" t="s">
        <v>54</v>
      </c>
      <c r="F1785" t="s">
        <v>34</v>
      </c>
      <c r="G1785">
        <v>2</v>
      </c>
      <c r="H1785">
        <v>4.4000000000000004</v>
      </c>
      <c r="I1785" t="s">
        <v>240</v>
      </c>
      <c r="J1785" t="s">
        <v>36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83</v>
      </c>
      <c r="R1785" t="s">
        <v>83</v>
      </c>
      <c r="S1785" t="s">
        <v>83</v>
      </c>
      <c r="T1785" t="str">
        <f>_xlfn.XLOOKUP(A1785,MI_Match_Analysis!$A$2:$A$8,MI_Match_Analysis!$F$2:$F$8,"Not Found")</f>
        <v>Loss</v>
      </c>
    </row>
    <row r="1786" spans="1:20" x14ac:dyDescent="0.3">
      <c r="A1786">
        <v>8</v>
      </c>
      <c r="B1786" s="1">
        <v>46116</v>
      </c>
      <c r="C1786" t="s">
        <v>162</v>
      </c>
      <c r="D1786" t="s">
        <v>68</v>
      </c>
      <c r="E1786" t="s">
        <v>54</v>
      </c>
      <c r="F1786" t="s">
        <v>34</v>
      </c>
      <c r="G1786">
        <v>2</v>
      </c>
      <c r="H1786">
        <v>4.5</v>
      </c>
      <c r="I1786" t="s">
        <v>240</v>
      </c>
      <c r="J1786" t="s">
        <v>36</v>
      </c>
      <c r="K1786">
        <v>4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83</v>
      </c>
      <c r="R1786" t="s">
        <v>83</v>
      </c>
      <c r="S1786" t="s">
        <v>83</v>
      </c>
      <c r="T1786" t="str">
        <f>_xlfn.XLOOKUP(A1786,MI_Match_Analysis!$A$2:$A$8,MI_Match_Analysis!$F$2:$F$8,"Not Found")</f>
        <v>Loss</v>
      </c>
    </row>
    <row r="1787" spans="1:20" x14ac:dyDescent="0.3">
      <c r="A1787">
        <v>8</v>
      </c>
      <c r="B1787" s="1">
        <v>46116</v>
      </c>
      <c r="C1787" t="s">
        <v>162</v>
      </c>
      <c r="D1787" t="s">
        <v>68</v>
      </c>
      <c r="E1787" t="s">
        <v>54</v>
      </c>
      <c r="F1787" t="s">
        <v>34</v>
      </c>
      <c r="G1787">
        <v>2</v>
      </c>
      <c r="H1787">
        <v>4.5999999999999996</v>
      </c>
      <c r="I1787" t="s">
        <v>240</v>
      </c>
      <c r="J1787" t="s">
        <v>36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83</v>
      </c>
      <c r="R1787" t="s">
        <v>83</v>
      </c>
      <c r="S1787" t="s">
        <v>83</v>
      </c>
      <c r="T1787" t="str">
        <f>_xlfn.XLOOKUP(A1787,MI_Match_Analysis!$A$2:$A$8,MI_Match_Analysis!$F$2:$F$8,"Not Found")</f>
        <v>Loss</v>
      </c>
    </row>
    <row r="1788" spans="1:20" x14ac:dyDescent="0.3">
      <c r="A1788">
        <v>8</v>
      </c>
      <c r="B1788" s="1">
        <v>46116</v>
      </c>
      <c r="C1788" t="s">
        <v>162</v>
      </c>
      <c r="D1788" t="s">
        <v>68</v>
      </c>
      <c r="E1788" t="s">
        <v>54</v>
      </c>
      <c r="F1788" t="s">
        <v>34</v>
      </c>
      <c r="G1788">
        <v>2</v>
      </c>
      <c r="H1788">
        <v>5.0999999999999996</v>
      </c>
      <c r="I1788" t="s">
        <v>240</v>
      </c>
      <c r="J1788" t="s">
        <v>184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83</v>
      </c>
      <c r="R1788" t="s">
        <v>83</v>
      </c>
      <c r="S1788" t="s">
        <v>83</v>
      </c>
      <c r="T1788" t="str">
        <f>_xlfn.XLOOKUP(A1788,MI_Match_Analysis!$A$2:$A$8,MI_Match_Analysis!$F$2:$F$8,"Not Found")</f>
        <v>Loss</v>
      </c>
    </row>
    <row r="1789" spans="1:20" x14ac:dyDescent="0.3">
      <c r="A1789">
        <v>8</v>
      </c>
      <c r="B1789" s="1">
        <v>46116</v>
      </c>
      <c r="C1789" t="s">
        <v>162</v>
      </c>
      <c r="D1789" t="s">
        <v>68</v>
      </c>
      <c r="E1789" t="s">
        <v>54</v>
      </c>
      <c r="F1789" t="s">
        <v>34</v>
      </c>
      <c r="G1789">
        <v>2</v>
      </c>
      <c r="H1789">
        <v>5.2</v>
      </c>
      <c r="I1789" t="s">
        <v>240</v>
      </c>
      <c r="J1789" t="s">
        <v>184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83</v>
      </c>
      <c r="R1789" t="s">
        <v>83</v>
      </c>
      <c r="S1789" t="s">
        <v>83</v>
      </c>
      <c r="T1789" t="str">
        <f>_xlfn.XLOOKUP(A1789,MI_Match_Analysis!$A$2:$A$8,MI_Match_Analysis!$F$2:$F$8,"Not Found")</f>
        <v>Loss</v>
      </c>
    </row>
    <row r="1790" spans="1:20" x14ac:dyDescent="0.3">
      <c r="A1790">
        <v>8</v>
      </c>
      <c r="B1790" s="1">
        <v>46116</v>
      </c>
      <c r="C1790" t="s">
        <v>162</v>
      </c>
      <c r="D1790" t="s">
        <v>68</v>
      </c>
      <c r="E1790" t="s">
        <v>54</v>
      </c>
      <c r="F1790" t="s">
        <v>34</v>
      </c>
      <c r="G1790">
        <v>2</v>
      </c>
      <c r="H1790">
        <v>5.3</v>
      </c>
      <c r="I1790" t="s">
        <v>55</v>
      </c>
      <c r="J1790" t="s">
        <v>184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83</v>
      </c>
      <c r="R1790" t="s">
        <v>83</v>
      </c>
      <c r="S1790" t="s">
        <v>83</v>
      </c>
      <c r="T1790" t="str">
        <f>_xlfn.XLOOKUP(A1790,MI_Match_Analysis!$A$2:$A$8,MI_Match_Analysis!$F$2:$F$8,"Not Found")</f>
        <v>Loss</v>
      </c>
    </row>
    <row r="1791" spans="1:20" x14ac:dyDescent="0.3">
      <c r="A1791">
        <v>8</v>
      </c>
      <c r="B1791" s="1">
        <v>46116</v>
      </c>
      <c r="C1791" t="s">
        <v>162</v>
      </c>
      <c r="D1791" t="s">
        <v>68</v>
      </c>
      <c r="E1791" t="s">
        <v>54</v>
      </c>
      <c r="F1791" t="s">
        <v>34</v>
      </c>
      <c r="G1791">
        <v>2</v>
      </c>
      <c r="H1791">
        <v>5.4</v>
      </c>
      <c r="I1791" t="s">
        <v>55</v>
      </c>
      <c r="J1791" t="s">
        <v>184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83</v>
      </c>
      <c r="R1791" t="s">
        <v>83</v>
      </c>
      <c r="S1791" t="s">
        <v>83</v>
      </c>
      <c r="T1791" t="str">
        <f>_xlfn.XLOOKUP(A1791,MI_Match_Analysis!$A$2:$A$8,MI_Match_Analysis!$F$2:$F$8,"Not Found")</f>
        <v>Loss</v>
      </c>
    </row>
    <row r="1792" spans="1:20" x14ac:dyDescent="0.3">
      <c r="A1792">
        <v>8</v>
      </c>
      <c r="B1792" s="1">
        <v>46116</v>
      </c>
      <c r="C1792" t="s">
        <v>162</v>
      </c>
      <c r="D1792" t="s">
        <v>68</v>
      </c>
      <c r="E1792" t="s">
        <v>54</v>
      </c>
      <c r="F1792" t="s">
        <v>34</v>
      </c>
      <c r="G1792">
        <v>2</v>
      </c>
      <c r="H1792">
        <v>5.5</v>
      </c>
      <c r="I1792" t="s">
        <v>240</v>
      </c>
      <c r="J1792" t="s">
        <v>184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83</v>
      </c>
      <c r="R1792" t="s">
        <v>83</v>
      </c>
      <c r="S1792" t="s">
        <v>83</v>
      </c>
      <c r="T1792" t="str">
        <f>_xlfn.XLOOKUP(A1792,MI_Match_Analysis!$A$2:$A$8,MI_Match_Analysis!$F$2:$F$8,"Not Found")</f>
        <v>Loss</v>
      </c>
    </row>
    <row r="1793" spans="1:20" x14ac:dyDescent="0.3">
      <c r="A1793">
        <v>8</v>
      </c>
      <c r="B1793" s="1">
        <v>46116</v>
      </c>
      <c r="C1793" t="s">
        <v>162</v>
      </c>
      <c r="D1793" t="s">
        <v>68</v>
      </c>
      <c r="E1793" t="s">
        <v>54</v>
      </c>
      <c r="F1793" t="s">
        <v>34</v>
      </c>
      <c r="G1793">
        <v>2</v>
      </c>
      <c r="H1793">
        <v>5.6</v>
      </c>
      <c r="I1793" t="s">
        <v>55</v>
      </c>
      <c r="J1793" t="s">
        <v>184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83</v>
      </c>
      <c r="R1793" t="s">
        <v>83</v>
      </c>
      <c r="S1793" t="s">
        <v>83</v>
      </c>
      <c r="T1793" t="str">
        <f>_xlfn.XLOOKUP(A1793,MI_Match_Analysis!$A$2:$A$8,MI_Match_Analysis!$F$2:$F$8,"Not Found")</f>
        <v>Loss</v>
      </c>
    </row>
    <row r="1794" spans="1:20" x14ac:dyDescent="0.3">
      <c r="A1794">
        <v>8</v>
      </c>
      <c r="B1794" s="1">
        <v>46116</v>
      </c>
      <c r="C1794" t="s">
        <v>162</v>
      </c>
      <c r="D1794" t="s">
        <v>68</v>
      </c>
      <c r="E1794" t="s">
        <v>54</v>
      </c>
      <c r="F1794" t="s">
        <v>34</v>
      </c>
      <c r="G1794">
        <v>2</v>
      </c>
      <c r="H1794">
        <v>6.1</v>
      </c>
      <c r="I1794" t="s">
        <v>240</v>
      </c>
      <c r="J1794" t="s">
        <v>245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83</v>
      </c>
      <c r="R1794" t="s">
        <v>83</v>
      </c>
      <c r="S1794" t="s">
        <v>83</v>
      </c>
      <c r="T1794" t="str">
        <f>_xlfn.XLOOKUP(A1794,MI_Match_Analysis!$A$2:$A$8,MI_Match_Analysis!$F$2:$F$8,"Not Found")</f>
        <v>Loss</v>
      </c>
    </row>
    <row r="1795" spans="1:20" x14ac:dyDescent="0.3">
      <c r="A1795">
        <v>8</v>
      </c>
      <c r="B1795" s="1">
        <v>46116</v>
      </c>
      <c r="C1795" t="s">
        <v>162</v>
      </c>
      <c r="D1795" t="s">
        <v>68</v>
      </c>
      <c r="E1795" t="s">
        <v>54</v>
      </c>
      <c r="F1795" t="s">
        <v>34</v>
      </c>
      <c r="G1795">
        <v>2</v>
      </c>
      <c r="H1795">
        <v>6.2</v>
      </c>
      <c r="I1795" t="s">
        <v>55</v>
      </c>
      <c r="J1795" t="s">
        <v>245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83</v>
      </c>
      <c r="R1795" t="s">
        <v>83</v>
      </c>
      <c r="S1795" t="s">
        <v>83</v>
      </c>
      <c r="T1795" t="str">
        <f>_xlfn.XLOOKUP(A1795,MI_Match_Analysis!$A$2:$A$8,MI_Match_Analysis!$F$2:$F$8,"Not Found")</f>
        <v>Loss</v>
      </c>
    </row>
    <row r="1796" spans="1:20" x14ac:dyDescent="0.3">
      <c r="A1796">
        <v>8</v>
      </c>
      <c r="B1796" s="1">
        <v>46116</v>
      </c>
      <c r="C1796" t="s">
        <v>162</v>
      </c>
      <c r="D1796" t="s">
        <v>68</v>
      </c>
      <c r="E1796" t="s">
        <v>54</v>
      </c>
      <c r="F1796" t="s">
        <v>34</v>
      </c>
      <c r="G1796">
        <v>2</v>
      </c>
      <c r="H1796">
        <v>6.3</v>
      </c>
      <c r="I1796" t="s">
        <v>55</v>
      </c>
      <c r="J1796" t="s">
        <v>245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83</v>
      </c>
      <c r="R1796" t="s">
        <v>83</v>
      </c>
      <c r="S1796" t="s">
        <v>83</v>
      </c>
      <c r="T1796" t="str">
        <f>_xlfn.XLOOKUP(A1796,MI_Match_Analysis!$A$2:$A$8,MI_Match_Analysis!$F$2:$F$8,"Not Found")</f>
        <v>Loss</v>
      </c>
    </row>
    <row r="1797" spans="1:20" x14ac:dyDescent="0.3">
      <c r="A1797">
        <v>8</v>
      </c>
      <c r="B1797" s="1">
        <v>46116</v>
      </c>
      <c r="C1797" t="s">
        <v>162</v>
      </c>
      <c r="D1797" t="s">
        <v>68</v>
      </c>
      <c r="E1797" t="s">
        <v>54</v>
      </c>
      <c r="F1797" t="s">
        <v>34</v>
      </c>
      <c r="G1797">
        <v>2</v>
      </c>
      <c r="H1797">
        <v>6.4</v>
      </c>
      <c r="I1797" t="s">
        <v>55</v>
      </c>
      <c r="J1797" t="s">
        <v>245</v>
      </c>
      <c r="K1797">
        <v>4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83</v>
      </c>
      <c r="R1797" t="s">
        <v>83</v>
      </c>
      <c r="S1797" t="s">
        <v>83</v>
      </c>
      <c r="T1797" t="str">
        <f>_xlfn.XLOOKUP(A1797,MI_Match_Analysis!$A$2:$A$8,MI_Match_Analysis!$F$2:$F$8,"Not Found")</f>
        <v>Loss</v>
      </c>
    </row>
    <row r="1798" spans="1:20" x14ac:dyDescent="0.3">
      <c r="A1798">
        <v>8</v>
      </c>
      <c r="B1798" s="1">
        <v>46116</v>
      </c>
      <c r="C1798" t="s">
        <v>162</v>
      </c>
      <c r="D1798" t="s">
        <v>68</v>
      </c>
      <c r="E1798" t="s">
        <v>54</v>
      </c>
      <c r="F1798" t="s">
        <v>34</v>
      </c>
      <c r="G1798">
        <v>2</v>
      </c>
      <c r="H1798">
        <v>6.5</v>
      </c>
      <c r="I1798" t="s">
        <v>55</v>
      </c>
      <c r="J1798" t="s">
        <v>245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83</v>
      </c>
      <c r="R1798" t="s">
        <v>83</v>
      </c>
      <c r="S1798" t="s">
        <v>83</v>
      </c>
      <c r="T1798" t="str">
        <f>_xlfn.XLOOKUP(A1798,MI_Match_Analysis!$A$2:$A$8,MI_Match_Analysis!$F$2:$F$8,"Not Found")</f>
        <v>Loss</v>
      </c>
    </row>
    <row r="1799" spans="1:20" x14ac:dyDescent="0.3">
      <c r="A1799">
        <v>8</v>
      </c>
      <c r="B1799" s="1">
        <v>46116</v>
      </c>
      <c r="C1799" t="s">
        <v>162</v>
      </c>
      <c r="D1799" t="s">
        <v>68</v>
      </c>
      <c r="E1799" t="s">
        <v>54</v>
      </c>
      <c r="F1799" t="s">
        <v>34</v>
      </c>
      <c r="G1799">
        <v>2</v>
      </c>
      <c r="H1799">
        <v>6.6</v>
      </c>
      <c r="I1799" t="s">
        <v>55</v>
      </c>
      <c r="J1799" t="s">
        <v>245</v>
      </c>
      <c r="K1799">
        <v>0</v>
      </c>
      <c r="L1799">
        <v>1</v>
      </c>
      <c r="M1799">
        <v>0</v>
      </c>
      <c r="N1799">
        <v>1</v>
      </c>
      <c r="O1799">
        <v>0</v>
      </c>
      <c r="P1799">
        <v>0</v>
      </c>
      <c r="Q1799" t="s">
        <v>83</v>
      </c>
      <c r="R1799" t="s">
        <v>83</v>
      </c>
      <c r="S1799" t="s">
        <v>83</v>
      </c>
      <c r="T1799" t="str">
        <f>_xlfn.XLOOKUP(A1799,MI_Match_Analysis!$A$2:$A$8,MI_Match_Analysis!$F$2:$F$8,"Not Found")</f>
        <v>Loss</v>
      </c>
    </row>
    <row r="1800" spans="1:20" x14ac:dyDescent="0.3">
      <c r="A1800">
        <v>8</v>
      </c>
      <c r="B1800" s="1">
        <v>46116</v>
      </c>
      <c r="C1800" t="s">
        <v>162</v>
      </c>
      <c r="D1800" t="s">
        <v>68</v>
      </c>
      <c r="E1800" t="s">
        <v>54</v>
      </c>
      <c r="F1800" t="s">
        <v>34</v>
      </c>
      <c r="G1800">
        <v>2</v>
      </c>
      <c r="H1800">
        <v>7.1</v>
      </c>
      <c r="I1800" t="s">
        <v>55</v>
      </c>
      <c r="J1800" t="s">
        <v>186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83</v>
      </c>
      <c r="R1800" t="s">
        <v>83</v>
      </c>
      <c r="S1800" t="s">
        <v>83</v>
      </c>
      <c r="T1800" t="str">
        <f>_xlfn.XLOOKUP(A1800,MI_Match_Analysis!$A$2:$A$8,MI_Match_Analysis!$F$2:$F$8,"Not Found")</f>
        <v>Loss</v>
      </c>
    </row>
    <row r="1801" spans="1:20" x14ac:dyDescent="0.3">
      <c r="A1801">
        <v>8</v>
      </c>
      <c r="B1801" s="1">
        <v>46116</v>
      </c>
      <c r="C1801" t="s">
        <v>162</v>
      </c>
      <c r="D1801" t="s">
        <v>68</v>
      </c>
      <c r="E1801" t="s">
        <v>54</v>
      </c>
      <c r="F1801" t="s">
        <v>34</v>
      </c>
      <c r="G1801">
        <v>2</v>
      </c>
      <c r="H1801">
        <v>7.2</v>
      </c>
      <c r="I1801" t="s">
        <v>240</v>
      </c>
      <c r="J1801" t="s">
        <v>186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83</v>
      </c>
      <c r="R1801" t="s">
        <v>83</v>
      </c>
      <c r="S1801" t="s">
        <v>83</v>
      </c>
      <c r="T1801" t="str">
        <f>_xlfn.XLOOKUP(A1801,MI_Match_Analysis!$A$2:$A$8,MI_Match_Analysis!$F$2:$F$8,"Not Found")</f>
        <v>Loss</v>
      </c>
    </row>
    <row r="1802" spans="1:20" x14ac:dyDescent="0.3">
      <c r="A1802">
        <v>8</v>
      </c>
      <c r="B1802" s="1">
        <v>46116</v>
      </c>
      <c r="C1802" t="s">
        <v>162</v>
      </c>
      <c r="D1802" t="s">
        <v>68</v>
      </c>
      <c r="E1802" t="s">
        <v>54</v>
      </c>
      <c r="F1802" t="s">
        <v>34</v>
      </c>
      <c r="G1802">
        <v>2</v>
      </c>
      <c r="H1802">
        <v>7.3</v>
      </c>
      <c r="I1802" t="s">
        <v>55</v>
      </c>
      <c r="J1802" t="s">
        <v>186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83</v>
      </c>
      <c r="R1802" t="s">
        <v>83</v>
      </c>
      <c r="S1802" t="s">
        <v>83</v>
      </c>
      <c r="T1802" t="str">
        <f>_xlfn.XLOOKUP(A1802,MI_Match_Analysis!$A$2:$A$8,MI_Match_Analysis!$F$2:$F$8,"Not Found")</f>
        <v>Loss</v>
      </c>
    </row>
    <row r="1803" spans="1:20" x14ac:dyDescent="0.3">
      <c r="A1803">
        <v>8</v>
      </c>
      <c r="B1803" s="1">
        <v>46116</v>
      </c>
      <c r="C1803" t="s">
        <v>162</v>
      </c>
      <c r="D1803" t="s">
        <v>68</v>
      </c>
      <c r="E1803" t="s">
        <v>54</v>
      </c>
      <c r="F1803" t="s">
        <v>34</v>
      </c>
      <c r="G1803">
        <v>2</v>
      </c>
      <c r="H1803">
        <v>7.3</v>
      </c>
      <c r="I1803" t="s">
        <v>55</v>
      </c>
      <c r="J1803" t="s">
        <v>186</v>
      </c>
      <c r="K1803">
        <v>0</v>
      </c>
      <c r="L1803">
        <v>1</v>
      </c>
      <c r="M1803">
        <v>1</v>
      </c>
      <c r="N1803">
        <v>0</v>
      </c>
      <c r="O1803">
        <v>0</v>
      </c>
      <c r="P1803">
        <v>0</v>
      </c>
      <c r="Q1803" t="s">
        <v>83</v>
      </c>
      <c r="R1803" t="s">
        <v>83</v>
      </c>
      <c r="S1803" t="s">
        <v>83</v>
      </c>
      <c r="T1803" t="str">
        <f>_xlfn.XLOOKUP(A1803,MI_Match_Analysis!$A$2:$A$8,MI_Match_Analysis!$F$2:$F$8,"Not Found")</f>
        <v>Loss</v>
      </c>
    </row>
    <row r="1804" spans="1:20" x14ac:dyDescent="0.3">
      <c r="A1804">
        <v>8</v>
      </c>
      <c r="B1804" s="1">
        <v>46116</v>
      </c>
      <c r="C1804" t="s">
        <v>162</v>
      </c>
      <c r="D1804" t="s">
        <v>68</v>
      </c>
      <c r="E1804" t="s">
        <v>54</v>
      </c>
      <c r="F1804" t="s">
        <v>34</v>
      </c>
      <c r="G1804">
        <v>2</v>
      </c>
      <c r="H1804">
        <v>7.4</v>
      </c>
      <c r="I1804" t="s">
        <v>55</v>
      </c>
      <c r="J1804" t="s">
        <v>186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83</v>
      </c>
      <c r="R1804" t="s">
        <v>83</v>
      </c>
      <c r="S1804" t="s">
        <v>83</v>
      </c>
      <c r="T1804" t="str">
        <f>_xlfn.XLOOKUP(A1804,MI_Match_Analysis!$A$2:$A$8,MI_Match_Analysis!$F$2:$F$8,"Not Found")</f>
        <v>Loss</v>
      </c>
    </row>
    <row r="1805" spans="1:20" x14ac:dyDescent="0.3">
      <c r="A1805">
        <v>8</v>
      </c>
      <c r="B1805" s="1">
        <v>46116</v>
      </c>
      <c r="C1805" t="s">
        <v>162</v>
      </c>
      <c r="D1805" t="s">
        <v>68</v>
      </c>
      <c r="E1805" t="s">
        <v>54</v>
      </c>
      <c r="F1805" t="s">
        <v>34</v>
      </c>
      <c r="G1805">
        <v>2</v>
      </c>
      <c r="H1805">
        <v>7.5</v>
      </c>
      <c r="I1805" t="s">
        <v>240</v>
      </c>
      <c r="J1805" t="s">
        <v>186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83</v>
      </c>
      <c r="R1805" t="s">
        <v>83</v>
      </c>
      <c r="S1805" t="s">
        <v>83</v>
      </c>
      <c r="T1805" t="str">
        <f>_xlfn.XLOOKUP(A1805,MI_Match_Analysis!$A$2:$A$8,MI_Match_Analysis!$F$2:$F$8,"Not Found")</f>
        <v>Loss</v>
      </c>
    </row>
    <row r="1806" spans="1:20" x14ac:dyDescent="0.3">
      <c r="A1806">
        <v>8</v>
      </c>
      <c r="B1806" s="1">
        <v>46116</v>
      </c>
      <c r="C1806" t="s">
        <v>162</v>
      </c>
      <c r="D1806" t="s">
        <v>68</v>
      </c>
      <c r="E1806" t="s">
        <v>54</v>
      </c>
      <c r="F1806" t="s">
        <v>34</v>
      </c>
      <c r="G1806">
        <v>2</v>
      </c>
      <c r="H1806">
        <v>7.6</v>
      </c>
      <c r="I1806" t="s">
        <v>55</v>
      </c>
      <c r="J1806" t="s">
        <v>186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83</v>
      </c>
      <c r="R1806" t="s">
        <v>83</v>
      </c>
      <c r="S1806" t="s">
        <v>83</v>
      </c>
      <c r="T1806" t="str">
        <f>_xlfn.XLOOKUP(A1806,MI_Match_Analysis!$A$2:$A$8,MI_Match_Analysis!$F$2:$F$8,"Not Found")</f>
        <v>Loss</v>
      </c>
    </row>
    <row r="1807" spans="1:20" x14ac:dyDescent="0.3">
      <c r="A1807">
        <v>8</v>
      </c>
      <c r="B1807" s="1">
        <v>46116</v>
      </c>
      <c r="C1807" t="s">
        <v>162</v>
      </c>
      <c r="D1807" t="s">
        <v>68</v>
      </c>
      <c r="E1807" t="s">
        <v>54</v>
      </c>
      <c r="F1807" t="s">
        <v>34</v>
      </c>
      <c r="G1807">
        <v>2</v>
      </c>
      <c r="H1807">
        <v>8.1</v>
      </c>
      <c r="I1807" t="s">
        <v>55</v>
      </c>
      <c r="J1807" t="s">
        <v>246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83</v>
      </c>
      <c r="R1807" t="s">
        <v>83</v>
      </c>
      <c r="S1807" t="s">
        <v>83</v>
      </c>
      <c r="T1807" t="str">
        <f>_xlfn.XLOOKUP(A1807,MI_Match_Analysis!$A$2:$A$8,MI_Match_Analysis!$F$2:$F$8,"Not Found")</f>
        <v>Loss</v>
      </c>
    </row>
    <row r="1808" spans="1:20" x14ac:dyDescent="0.3">
      <c r="A1808">
        <v>8</v>
      </c>
      <c r="B1808" s="1">
        <v>46116</v>
      </c>
      <c r="C1808" t="s">
        <v>162</v>
      </c>
      <c r="D1808" t="s">
        <v>68</v>
      </c>
      <c r="E1808" t="s">
        <v>54</v>
      </c>
      <c r="F1808" t="s">
        <v>34</v>
      </c>
      <c r="G1808">
        <v>2</v>
      </c>
      <c r="H1808">
        <v>8.1999999999999993</v>
      </c>
      <c r="I1808" t="s">
        <v>240</v>
      </c>
      <c r="J1808" t="s">
        <v>246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83</v>
      </c>
      <c r="R1808" t="s">
        <v>83</v>
      </c>
      <c r="S1808" t="s">
        <v>83</v>
      </c>
      <c r="T1808" t="str">
        <f>_xlfn.XLOOKUP(A1808,MI_Match_Analysis!$A$2:$A$8,MI_Match_Analysis!$F$2:$F$8,"Not Found")</f>
        <v>Loss</v>
      </c>
    </row>
    <row r="1809" spans="1:20" x14ac:dyDescent="0.3">
      <c r="A1809">
        <v>8</v>
      </c>
      <c r="B1809" s="1">
        <v>46116</v>
      </c>
      <c r="C1809" t="s">
        <v>162</v>
      </c>
      <c r="D1809" t="s">
        <v>68</v>
      </c>
      <c r="E1809" t="s">
        <v>54</v>
      </c>
      <c r="F1809" t="s">
        <v>34</v>
      </c>
      <c r="G1809">
        <v>2</v>
      </c>
      <c r="H1809">
        <v>8.3000000000000007</v>
      </c>
      <c r="I1809" t="s">
        <v>55</v>
      </c>
      <c r="J1809" t="s">
        <v>246</v>
      </c>
      <c r="K1809">
        <v>0</v>
      </c>
      <c r="L1809">
        <v>1</v>
      </c>
      <c r="M1809">
        <v>1</v>
      </c>
      <c r="N1809">
        <v>0</v>
      </c>
      <c r="O1809">
        <v>0</v>
      </c>
      <c r="P1809">
        <v>0</v>
      </c>
      <c r="Q1809" t="s">
        <v>83</v>
      </c>
      <c r="R1809" t="s">
        <v>83</v>
      </c>
      <c r="S1809" t="s">
        <v>83</v>
      </c>
      <c r="T1809" t="str">
        <f>_xlfn.XLOOKUP(A1809,MI_Match_Analysis!$A$2:$A$8,MI_Match_Analysis!$F$2:$F$8,"Not Found")</f>
        <v>Loss</v>
      </c>
    </row>
    <row r="1810" spans="1:20" x14ac:dyDescent="0.3">
      <c r="A1810">
        <v>8</v>
      </c>
      <c r="B1810" s="1">
        <v>46116</v>
      </c>
      <c r="C1810" t="s">
        <v>162</v>
      </c>
      <c r="D1810" t="s">
        <v>68</v>
      </c>
      <c r="E1810" t="s">
        <v>54</v>
      </c>
      <c r="F1810" t="s">
        <v>34</v>
      </c>
      <c r="G1810">
        <v>2</v>
      </c>
      <c r="H1810">
        <v>8.3000000000000007</v>
      </c>
      <c r="I1810" t="s">
        <v>55</v>
      </c>
      <c r="J1810" t="s">
        <v>246</v>
      </c>
      <c r="K1810">
        <v>6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83</v>
      </c>
      <c r="R1810" t="s">
        <v>83</v>
      </c>
      <c r="S1810" t="s">
        <v>83</v>
      </c>
      <c r="T1810" t="str">
        <f>_xlfn.XLOOKUP(A1810,MI_Match_Analysis!$A$2:$A$8,MI_Match_Analysis!$F$2:$F$8,"Not Found")</f>
        <v>Loss</v>
      </c>
    </row>
    <row r="1811" spans="1:20" x14ac:dyDescent="0.3">
      <c r="A1811">
        <v>8</v>
      </c>
      <c r="B1811" s="1">
        <v>46116</v>
      </c>
      <c r="C1811" t="s">
        <v>162</v>
      </c>
      <c r="D1811" t="s">
        <v>68</v>
      </c>
      <c r="E1811" t="s">
        <v>54</v>
      </c>
      <c r="F1811" t="s">
        <v>34</v>
      </c>
      <c r="G1811">
        <v>2</v>
      </c>
      <c r="H1811">
        <v>8.4</v>
      </c>
      <c r="I1811" t="s">
        <v>55</v>
      </c>
      <c r="J1811" t="s">
        <v>246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83</v>
      </c>
      <c r="R1811" t="s">
        <v>83</v>
      </c>
      <c r="S1811" t="s">
        <v>83</v>
      </c>
      <c r="T1811" t="str">
        <f>_xlfn.XLOOKUP(A1811,MI_Match_Analysis!$A$2:$A$8,MI_Match_Analysis!$F$2:$F$8,"Not Found")</f>
        <v>Loss</v>
      </c>
    </row>
    <row r="1812" spans="1:20" x14ac:dyDescent="0.3">
      <c r="A1812">
        <v>8</v>
      </c>
      <c r="B1812" s="1">
        <v>46116</v>
      </c>
      <c r="C1812" t="s">
        <v>162</v>
      </c>
      <c r="D1812" t="s">
        <v>68</v>
      </c>
      <c r="E1812" t="s">
        <v>54</v>
      </c>
      <c r="F1812" t="s">
        <v>34</v>
      </c>
      <c r="G1812">
        <v>2</v>
      </c>
      <c r="H1812">
        <v>8.5</v>
      </c>
      <c r="I1812" t="s">
        <v>240</v>
      </c>
      <c r="J1812" t="s">
        <v>246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83</v>
      </c>
      <c r="R1812" t="s">
        <v>83</v>
      </c>
      <c r="S1812" t="s">
        <v>83</v>
      </c>
      <c r="T1812" t="str">
        <f>_xlfn.XLOOKUP(A1812,MI_Match_Analysis!$A$2:$A$8,MI_Match_Analysis!$F$2:$F$8,"Not Found")</f>
        <v>Loss</v>
      </c>
    </row>
    <row r="1813" spans="1:20" x14ac:dyDescent="0.3">
      <c r="A1813">
        <v>8</v>
      </c>
      <c r="B1813" s="1">
        <v>46116</v>
      </c>
      <c r="C1813" t="s">
        <v>162</v>
      </c>
      <c r="D1813" t="s">
        <v>68</v>
      </c>
      <c r="E1813" t="s">
        <v>54</v>
      </c>
      <c r="F1813" t="s">
        <v>34</v>
      </c>
      <c r="G1813">
        <v>2</v>
      </c>
      <c r="H1813">
        <v>8.6</v>
      </c>
      <c r="I1813" t="s">
        <v>55</v>
      </c>
      <c r="J1813" t="s">
        <v>246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83</v>
      </c>
      <c r="R1813" t="s">
        <v>83</v>
      </c>
      <c r="S1813" t="s">
        <v>83</v>
      </c>
      <c r="T1813" t="str">
        <f>_xlfn.XLOOKUP(A1813,MI_Match_Analysis!$A$2:$A$8,MI_Match_Analysis!$F$2:$F$8,"Not Found")</f>
        <v>Loss</v>
      </c>
    </row>
    <row r="1814" spans="1:20" x14ac:dyDescent="0.3">
      <c r="A1814">
        <v>8</v>
      </c>
      <c r="B1814" s="1">
        <v>46116</v>
      </c>
      <c r="C1814" t="s">
        <v>162</v>
      </c>
      <c r="D1814" t="s">
        <v>68</v>
      </c>
      <c r="E1814" t="s">
        <v>54</v>
      </c>
      <c r="F1814" t="s">
        <v>34</v>
      </c>
      <c r="G1814">
        <v>2</v>
      </c>
      <c r="H1814">
        <v>9.1</v>
      </c>
      <c r="I1814" t="s">
        <v>55</v>
      </c>
      <c r="J1814" t="s">
        <v>245</v>
      </c>
      <c r="K1814">
        <v>4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83</v>
      </c>
      <c r="R1814" t="s">
        <v>83</v>
      </c>
      <c r="S1814" t="s">
        <v>83</v>
      </c>
      <c r="T1814" t="str">
        <f>_xlfn.XLOOKUP(A1814,MI_Match_Analysis!$A$2:$A$8,MI_Match_Analysis!$F$2:$F$8,"Not Found")</f>
        <v>Loss</v>
      </c>
    </row>
    <row r="1815" spans="1:20" x14ac:dyDescent="0.3">
      <c r="A1815">
        <v>8</v>
      </c>
      <c r="B1815" s="1">
        <v>46116</v>
      </c>
      <c r="C1815" t="s">
        <v>162</v>
      </c>
      <c r="D1815" t="s">
        <v>68</v>
      </c>
      <c r="E1815" t="s">
        <v>54</v>
      </c>
      <c r="F1815" t="s">
        <v>34</v>
      </c>
      <c r="G1815">
        <v>2</v>
      </c>
      <c r="H1815">
        <v>9.1999999999999993</v>
      </c>
      <c r="I1815" t="s">
        <v>55</v>
      </c>
      <c r="J1815" t="s">
        <v>245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83</v>
      </c>
      <c r="R1815" t="s">
        <v>83</v>
      </c>
      <c r="S1815" t="s">
        <v>83</v>
      </c>
      <c r="T1815" t="str">
        <f>_xlfn.XLOOKUP(A1815,MI_Match_Analysis!$A$2:$A$8,MI_Match_Analysis!$F$2:$F$8,"Not Found")</f>
        <v>Loss</v>
      </c>
    </row>
    <row r="1816" spans="1:20" x14ac:dyDescent="0.3">
      <c r="A1816">
        <v>8</v>
      </c>
      <c r="B1816" s="1">
        <v>46116</v>
      </c>
      <c r="C1816" t="s">
        <v>162</v>
      </c>
      <c r="D1816" t="s">
        <v>68</v>
      </c>
      <c r="E1816" t="s">
        <v>54</v>
      </c>
      <c r="F1816" t="s">
        <v>34</v>
      </c>
      <c r="G1816">
        <v>2</v>
      </c>
      <c r="H1816">
        <v>9.3000000000000007</v>
      </c>
      <c r="I1816" t="s">
        <v>240</v>
      </c>
      <c r="J1816" t="s">
        <v>245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83</v>
      </c>
      <c r="R1816" t="s">
        <v>83</v>
      </c>
      <c r="S1816" t="s">
        <v>83</v>
      </c>
      <c r="T1816" t="str">
        <f>_xlfn.XLOOKUP(A1816,MI_Match_Analysis!$A$2:$A$8,MI_Match_Analysis!$F$2:$F$8,"Not Found")</f>
        <v>Loss</v>
      </c>
    </row>
    <row r="1817" spans="1:20" x14ac:dyDescent="0.3">
      <c r="A1817">
        <v>8</v>
      </c>
      <c r="B1817" s="1">
        <v>46116</v>
      </c>
      <c r="C1817" t="s">
        <v>162</v>
      </c>
      <c r="D1817" t="s">
        <v>68</v>
      </c>
      <c r="E1817" t="s">
        <v>54</v>
      </c>
      <c r="F1817" t="s">
        <v>34</v>
      </c>
      <c r="G1817">
        <v>2</v>
      </c>
      <c r="H1817">
        <v>9.4</v>
      </c>
      <c r="I1817" t="s">
        <v>55</v>
      </c>
      <c r="J1817" t="s">
        <v>245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83</v>
      </c>
      <c r="R1817" t="s">
        <v>83</v>
      </c>
      <c r="S1817" t="s">
        <v>83</v>
      </c>
      <c r="T1817" t="str">
        <f>_xlfn.XLOOKUP(A1817,MI_Match_Analysis!$A$2:$A$8,MI_Match_Analysis!$F$2:$F$8,"Not Found")</f>
        <v>Loss</v>
      </c>
    </row>
    <row r="1818" spans="1:20" x14ac:dyDescent="0.3">
      <c r="A1818">
        <v>8</v>
      </c>
      <c r="B1818" s="1">
        <v>46116</v>
      </c>
      <c r="C1818" t="s">
        <v>162</v>
      </c>
      <c r="D1818" t="s">
        <v>68</v>
      </c>
      <c r="E1818" t="s">
        <v>54</v>
      </c>
      <c r="F1818" t="s">
        <v>34</v>
      </c>
      <c r="G1818">
        <v>2</v>
      </c>
      <c r="H1818">
        <v>9.5</v>
      </c>
      <c r="I1818" t="s">
        <v>240</v>
      </c>
      <c r="J1818" t="s">
        <v>245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165</v>
      </c>
      <c r="R1818" t="s">
        <v>240</v>
      </c>
      <c r="S1818" t="s">
        <v>186</v>
      </c>
      <c r="T1818" t="str">
        <f>_xlfn.XLOOKUP(A1818,MI_Match_Analysis!$A$2:$A$8,MI_Match_Analysis!$F$2:$F$8,"Not Found")</f>
        <v>Loss</v>
      </c>
    </row>
    <row r="1819" spans="1:20" x14ac:dyDescent="0.3">
      <c r="A1819">
        <v>8</v>
      </c>
      <c r="B1819" s="1">
        <v>46116</v>
      </c>
      <c r="C1819" t="s">
        <v>162</v>
      </c>
      <c r="D1819" t="s">
        <v>68</v>
      </c>
      <c r="E1819" t="s">
        <v>54</v>
      </c>
      <c r="F1819" t="s">
        <v>34</v>
      </c>
      <c r="G1819">
        <v>2</v>
      </c>
      <c r="H1819">
        <v>9.6</v>
      </c>
      <c r="I1819" t="s">
        <v>237</v>
      </c>
      <c r="J1819" t="s">
        <v>245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83</v>
      </c>
      <c r="R1819" t="s">
        <v>83</v>
      </c>
      <c r="S1819" t="s">
        <v>83</v>
      </c>
      <c r="T1819" t="str">
        <f>_xlfn.XLOOKUP(A1819,MI_Match_Analysis!$A$2:$A$8,MI_Match_Analysis!$F$2:$F$8,"Not Found")</f>
        <v>Loss</v>
      </c>
    </row>
    <row r="1820" spans="1:20" x14ac:dyDescent="0.3">
      <c r="A1820">
        <v>8</v>
      </c>
      <c r="B1820" s="1">
        <v>46116</v>
      </c>
      <c r="C1820" t="s">
        <v>162</v>
      </c>
      <c r="D1820" t="s">
        <v>68</v>
      </c>
      <c r="E1820" t="s">
        <v>54</v>
      </c>
      <c r="F1820" t="s">
        <v>34</v>
      </c>
      <c r="G1820">
        <v>2</v>
      </c>
      <c r="H1820">
        <v>10.1</v>
      </c>
      <c r="I1820" t="s">
        <v>55</v>
      </c>
      <c r="J1820" t="s">
        <v>246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83</v>
      </c>
      <c r="R1820" t="s">
        <v>83</v>
      </c>
      <c r="S1820" t="s">
        <v>83</v>
      </c>
      <c r="T1820" t="str">
        <f>_xlfn.XLOOKUP(A1820,MI_Match_Analysis!$A$2:$A$8,MI_Match_Analysis!$F$2:$F$8,"Not Found")</f>
        <v>Loss</v>
      </c>
    </row>
    <row r="1821" spans="1:20" x14ac:dyDescent="0.3">
      <c r="A1821">
        <v>8</v>
      </c>
      <c r="B1821" s="1">
        <v>46116</v>
      </c>
      <c r="C1821" t="s">
        <v>162</v>
      </c>
      <c r="D1821" t="s">
        <v>68</v>
      </c>
      <c r="E1821" t="s">
        <v>54</v>
      </c>
      <c r="F1821" t="s">
        <v>34</v>
      </c>
      <c r="G1821">
        <v>2</v>
      </c>
      <c r="H1821">
        <v>10.199999999999999</v>
      </c>
      <c r="I1821" t="s">
        <v>55</v>
      </c>
      <c r="J1821" t="s">
        <v>246</v>
      </c>
      <c r="K1821">
        <v>4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83</v>
      </c>
      <c r="R1821" t="s">
        <v>83</v>
      </c>
      <c r="S1821" t="s">
        <v>83</v>
      </c>
      <c r="T1821" t="str">
        <f>_xlfn.XLOOKUP(A1821,MI_Match_Analysis!$A$2:$A$8,MI_Match_Analysis!$F$2:$F$8,"Not Found")</f>
        <v>Loss</v>
      </c>
    </row>
    <row r="1822" spans="1:20" x14ac:dyDescent="0.3">
      <c r="A1822">
        <v>8</v>
      </c>
      <c r="B1822" s="1">
        <v>46116</v>
      </c>
      <c r="C1822" t="s">
        <v>162</v>
      </c>
      <c r="D1822" t="s">
        <v>68</v>
      </c>
      <c r="E1822" t="s">
        <v>54</v>
      </c>
      <c r="F1822" t="s">
        <v>34</v>
      </c>
      <c r="G1822">
        <v>2</v>
      </c>
      <c r="H1822">
        <v>10.3</v>
      </c>
      <c r="I1822" t="s">
        <v>55</v>
      </c>
      <c r="J1822" t="s">
        <v>246</v>
      </c>
      <c r="K1822">
        <v>4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83</v>
      </c>
      <c r="R1822" t="s">
        <v>83</v>
      </c>
      <c r="S1822" t="s">
        <v>83</v>
      </c>
      <c r="T1822" t="str">
        <f>_xlfn.XLOOKUP(A1822,MI_Match_Analysis!$A$2:$A$8,MI_Match_Analysis!$F$2:$F$8,"Not Found")</f>
        <v>Loss</v>
      </c>
    </row>
    <row r="1823" spans="1:20" x14ac:dyDescent="0.3">
      <c r="A1823">
        <v>8</v>
      </c>
      <c r="B1823" s="1">
        <v>46116</v>
      </c>
      <c r="C1823" t="s">
        <v>162</v>
      </c>
      <c r="D1823" t="s">
        <v>68</v>
      </c>
      <c r="E1823" t="s">
        <v>54</v>
      </c>
      <c r="F1823" t="s">
        <v>34</v>
      </c>
      <c r="G1823">
        <v>2</v>
      </c>
      <c r="H1823">
        <v>10.4</v>
      </c>
      <c r="I1823" t="s">
        <v>55</v>
      </c>
      <c r="J1823" t="s">
        <v>246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83</v>
      </c>
      <c r="R1823" t="s">
        <v>83</v>
      </c>
      <c r="S1823" t="s">
        <v>83</v>
      </c>
      <c r="T1823" t="str">
        <f>_xlfn.XLOOKUP(A1823,MI_Match_Analysis!$A$2:$A$8,MI_Match_Analysis!$F$2:$F$8,"Not Found")</f>
        <v>Loss</v>
      </c>
    </row>
    <row r="1824" spans="1:20" x14ac:dyDescent="0.3">
      <c r="A1824">
        <v>8</v>
      </c>
      <c r="B1824" s="1">
        <v>46116</v>
      </c>
      <c r="C1824" t="s">
        <v>162</v>
      </c>
      <c r="D1824" t="s">
        <v>68</v>
      </c>
      <c r="E1824" t="s">
        <v>54</v>
      </c>
      <c r="F1824" t="s">
        <v>34</v>
      </c>
      <c r="G1824">
        <v>2</v>
      </c>
      <c r="H1824">
        <v>10.5</v>
      </c>
      <c r="I1824" t="s">
        <v>55</v>
      </c>
      <c r="J1824" t="s">
        <v>246</v>
      </c>
      <c r="K1824">
        <v>6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83</v>
      </c>
      <c r="R1824" t="s">
        <v>83</v>
      </c>
      <c r="S1824" t="s">
        <v>83</v>
      </c>
      <c r="T1824" t="str">
        <f>_xlfn.XLOOKUP(A1824,MI_Match_Analysis!$A$2:$A$8,MI_Match_Analysis!$F$2:$F$8,"Not Found")</f>
        <v>Loss</v>
      </c>
    </row>
    <row r="1825" spans="1:20" x14ac:dyDescent="0.3">
      <c r="A1825">
        <v>8</v>
      </c>
      <c r="B1825" s="1">
        <v>46116</v>
      </c>
      <c r="C1825" t="s">
        <v>162</v>
      </c>
      <c r="D1825" t="s">
        <v>68</v>
      </c>
      <c r="E1825" t="s">
        <v>54</v>
      </c>
      <c r="F1825" t="s">
        <v>34</v>
      </c>
      <c r="G1825">
        <v>2</v>
      </c>
      <c r="H1825">
        <v>10.6</v>
      </c>
      <c r="I1825" t="s">
        <v>55</v>
      </c>
      <c r="J1825" t="s">
        <v>246</v>
      </c>
      <c r="K1825">
        <v>6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83</v>
      </c>
      <c r="R1825" t="s">
        <v>83</v>
      </c>
      <c r="S1825" t="s">
        <v>83</v>
      </c>
      <c r="T1825" t="str">
        <f>_xlfn.XLOOKUP(A1825,MI_Match_Analysis!$A$2:$A$8,MI_Match_Analysis!$F$2:$F$8,"Not Found")</f>
        <v>Loss</v>
      </c>
    </row>
    <row r="1826" spans="1:20" x14ac:dyDescent="0.3">
      <c r="A1826">
        <v>8</v>
      </c>
      <c r="B1826" s="1">
        <v>46116</v>
      </c>
      <c r="C1826" t="s">
        <v>162</v>
      </c>
      <c r="D1826" t="s">
        <v>68</v>
      </c>
      <c r="E1826" t="s">
        <v>54</v>
      </c>
      <c r="F1826" t="s">
        <v>34</v>
      </c>
      <c r="G1826">
        <v>2</v>
      </c>
      <c r="H1826">
        <v>11.1</v>
      </c>
      <c r="I1826" t="s">
        <v>237</v>
      </c>
      <c r="J1826" t="s">
        <v>186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83</v>
      </c>
      <c r="R1826" t="s">
        <v>83</v>
      </c>
      <c r="S1826" t="s">
        <v>83</v>
      </c>
      <c r="T1826" t="str">
        <f>_xlfn.XLOOKUP(A1826,MI_Match_Analysis!$A$2:$A$8,MI_Match_Analysis!$F$2:$F$8,"Not Found")</f>
        <v>Loss</v>
      </c>
    </row>
    <row r="1827" spans="1:20" x14ac:dyDescent="0.3">
      <c r="A1827">
        <v>8</v>
      </c>
      <c r="B1827" s="1">
        <v>46116</v>
      </c>
      <c r="C1827" t="s">
        <v>162</v>
      </c>
      <c r="D1827" t="s">
        <v>68</v>
      </c>
      <c r="E1827" t="s">
        <v>54</v>
      </c>
      <c r="F1827" t="s">
        <v>34</v>
      </c>
      <c r="G1827">
        <v>2</v>
      </c>
      <c r="H1827">
        <v>11.2</v>
      </c>
      <c r="I1827" t="s">
        <v>55</v>
      </c>
      <c r="J1827" t="s">
        <v>186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83</v>
      </c>
      <c r="R1827" t="s">
        <v>83</v>
      </c>
      <c r="S1827" t="s">
        <v>83</v>
      </c>
      <c r="T1827" t="str">
        <f>_xlfn.XLOOKUP(A1827,MI_Match_Analysis!$A$2:$A$8,MI_Match_Analysis!$F$2:$F$8,"Not Found")</f>
        <v>Loss</v>
      </c>
    </row>
    <row r="1828" spans="1:20" x14ac:dyDescent="0.3">
      <c r="A1828">
        <v>8</v>
      </c>
      <c r="B1828" s="1">
        <v>46116</v>
      </c>
      <c r="C1828" t="s">
        <v>162</v>
      </c>
      <c r="D1828" t="s">
        <v>68</v>
      </c>
      <c r="E1828" t="s">
        <v>54</v>
      </c>
      <c r="F1828" t="s">
        <v>34</v>
      </c>
      <c r="G1828">
        <v>2</v>
      </c>
      <c r="H1828">
        <v>11.3</v>
      </c>
      <c r="I1828" t="s">
        <v>55</v>
      </c>
      <c r="J1828" t="s">
        <v>186</v>
      </c>
      <c r="K1828">
        <v>6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83</v>
      </c>
      <c r="R1828" t="s">
        <v>83</v>
      </c>
      <c r="S1828" t="s">
        <v>83</v>
      </c>
      <c r="T1828" t="str">
        <f>_xlfn.XLOOKUP(A1828,MI_Match_Analysis!$A$2:$A$8,MI_Match_Analysis!$F$2:$F$8,"Not Found")</f>
        <v>Loss</v>
      </c>
    </row>
    <row r="1829" spans="1:20" x14ac:dyDescent="0.3">
      <c r="A1829">
        <v>8</v>
      </c>
      <c r="B1829" s="1">
        <v>46116</v>
      </c>
      <c r="C1829" t="s">
        <v>162</v>
      </c>
      <c r="D1829" t="s">
        <v>68</v>
      </c>
      <c r="E1829" t="s">
        <v>54</v>
      </c>
      <c r="F1829" t="s">
        <v>34</v>
      </c>
      <c r="G1829">
        <v>2</v>
      </c>
      <c r="H1829">
        <v>11.4</v>
      </c>
      <c r="I1829" t="s">
        <v>55</v>
      </c>
      <c r="J1829" t="s">
        <v>186</v>
      </c>
      <c r="K1829">
        <v>6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83</v>
      </c>
      <c r="R1829" t="s">
        <v>83</v>
      </c>
      <c r="S1829" t="s">
        <v>83</v>
      </c>
      <c r="T1829" t="str">
        <f>_xlfn.XLOOKUP(A1829,MI_Match_Analysis!$A$2:$A$8,MI_Match_Analysis!$F$2:$F$8,"Not Found")</f>
        <v>Loss</v>
      </c>
    </row>
    <row r="1830" spans="1:20" x14ac:dyDescent="0.3">
      <c r="A1830">
        <v>8</v>
      </c>
      <c r="B1830" s="1">
        <v>46116</v>
      </c>
      <c r="C1830" t="s">
        <v>162</v>
      </c>
      <c r="D1830" t="s">
        <v>68</v>
      </c>
      <c r="E1830" t="s">
        <v>54</v>
      </c>
      <c r="F1830" t="s">
        <v>34</v>
      </c>
      <c r="G1830">
        <v>2</v>
      </c>
      <c r="H1830">
        <v>11.5</v>
      </c>
      <c r="I1830" t="s">
        <v>55</v>
      </c>
      <c r="J1830" t="s">
        <v>186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83</v>
      </c>
      <c r="R1830" t="s">
        <v>83</v>
      </c>
      <c r="S1830" t="s">
        <v>83</v>
      </c>
      <c r="T1830" t="str">
        <f>_xlfn.XLOOKUP(A1830,MI_Match_Analysis!$A$2:$A$8,MI_Match_Analysis!$F$2:$F$8,"Not Found")</f>
        <v>Loss</v>
      </c>
    </row>
    <row r="1831" spans="1:20" x14ac:dyDescent="0.3">
      <c r="A1831">
        <v>8</v>
      </c>
      <c r="B1831" s="1">
        <v>46116</v>
      </c>
      <c r="C1831" t="s">
        <v>162</v>
      </c>
      <c r="D1831" t="s">
        <v>68</v>
      </c>
      <c r="E1831" t="s">
        <v>54</v>
      </c>
      <c r="F1831" t="s">
        <v>34</v>
      </c>
      <c r="G1831">
        <v>2</v>
      </c>
      <c r="H1831">
        <v>11.6</v>
      </c>
      <c r="I1831" t="s">
        <v>55</v>
      </c>
      <c r="J1831" t="s">
        <v>186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83</v>
      </c>
      <c r="R1831" t="s">
        <v>83</v>
      </c>
      <c r="S1831" t="s">
        <v>83</v>
      </c>
      <c r="T1831" t="str">
        <f>_xlfn.XLOOKUP(A1831,MI_Match_Analysis!$A$2:$A$8,MI_Match_Analysis!$F$2:$F$8,"Not Found")</f>
        <v>Loss</v>
      </c>
    </row>
    <row r="1832" spans="1:20" x14ac:dyDescent="0.3">
      <c r="A1832">
        <v>8</v>
      </c>
      <c r="B1832" s="1">
        <v>46116</v>
      </c>
      <c r="C1832" t="s">
        <v>162</v>
      </c>
      <c r="D1832" t="s">
        <v>68</v>
      </c>
      <c r="E1832" t="s">
        <v>54</v>
      </c>
      <c r="F1832" t="s">
        <v>34</v>
      </c>
      <c r="G1832">
        <v>2</v>
      </c>
      <c r="H1832">
        <v>12.1</v>
      </c>
      <c r="I1832" t="s">
        <v>55</v>
      </c>
      <c r="J1832" t="s">
        <v>184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83</v>
      </c>
      <c r="R1832" t="s">
        <v>83</v>
      </c>
      <c r="S1832" t="s">
        <v>83</v>
      </c>
      <c r="T1832" t="str">
        <f>_xlfn.XLOOKUP(A1832,MI_Match_Analysis!$A$2:$A$8,MI_Match_Analysis!$F$2:$F$8,"Not Found")</f>
        <v>Loss</v>
      </c>
    </row>
    <row r="1833" spans="1:20" x14ac:dyDescent="0.3">
      <c r="A1833">
        <v>8</v>
      </c>
      <c r="B1833" s="1">
        <v>46116</v>
      </c>
      <c r="C1833" t="s">
        <v>162</v>
      </c>
      <c r="D1833" t="s">
        <v>68</v>
      </c>
      <c r="E1833" t="s">
        <v>54</v>
      </c>
      <c r="F1833" t="s">
        <v>34</v>
      </c>
      <c r="G1833">
        <v>2</v>
      </c>
      <c r="H1833">
        <v>12.2</v>
      </c>
      <c r="I1833" t="s">
        <v>55</v>
      </c>
      <c r="J1833" t="s">
        <v>184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83</v>
      </c>
      <c r="R1833" t="s">
        <v>83</v>
      </c>
      <c r="S1833" t="s">
        <v>83</v>
      </c>
      <c r="T1833" t="str">
        <f>_xlfn.XLOOKUP(A1833,MI_Match_Analysis!$A$2:$A$8,MI_Match_Analysis!$F$2:$F$8,"Not Found")</f>
        <v>Loss</v>
      </c>
    </row>
    <row r="1834" spans="1:20" x14ac:dyDescent="0.3">
      <c r="A1834">
        <v>8</v>
      </c>
      <c r="B1834" s="1">
        <v>46116</v>
      </c>
      <c r="C1834" t="s">
        <v>162</v>
      </c>
      <c r="D1834" t="s">
        <v>68</v>
      </c>
      <c r="E1834" t="s">
        <v>54</v>
      </c>
      <c r="F1834" t="s">
        <v>34</v>
      </c>
      <c r="G1834">
        <v>2</v>
      </c>
      <c r="H1834">
        <v>12.3</v>
      </c>
      <c r="I1834" t="s">
        <v>55</v>
      </c>
      <c r="J1834" t="s">
        <v>184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83</v>
      </c>
      <c r="R1834" t="s">
        <v>83</v>
      </c>
      <c r="S1834" t="s">
        <v>83</v>
      </c>
      <c r="T1834" t="str">
        <f>_xlfn.XLOOKUP(A1834,MI_Match_Analysis!$A$2:$A$8,MI_Match_Analysis!$F$2:$F$8,"Not Found")</f>
        <v>Loss</v>
      </c>
    </row>
    <row r="1835" spans="1:20" x14ac:dyDescent="0.3">
      <c r="A1835">
        <v>8</v>
      </c>
      <c r="B1835" s="1">
        <v>46116</v>
      </c>
      <c r="C1835" t="s">
        <v>162</v>
      </c>
      <c r="D1835" t="s">
        <v>68</v>
      </c>
      <c r="E1835" t="s">
        <v>54</v>
      </c>
      <c r="F1835" t="s">
        <v>34</v>
      </c>
      <c r="G1835">
        <v>2</v>
      </c>
      <c r="H1835">
        <v>12.4</v>
      </c>
      <c r="I1835" t="s">
        <v>237</v>
      </c>
      <c r="J1835" t="s">
        <v>184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83</v>
      </c>
      <c r="R1835" t="s">
        <v>83</v>
      </c>
      <c r="S1835" t="s">
        <v>83</v>
      </c>
      <c r="T1835" t="str">
        <f>_xlfn.XLOOKUP(A1835,MI_Match_Analysis!$A$2:$A$8,MI_Match_Analysis!$F$2:$F$8,"Not Found")</f>
        <v>Loss</v>
      </c>
    </row>
    <row r="1836" spans="1:20" x14ac:dyDescent="0.3">
      <c r="A1836">
        <v>8</v>
      </c>
      <c r="B1836" s="1">
        <v>46116</v>
      </c>
      <c r="C1836" t="s">
        <v>162</v>
      </c>
      <c r="D1836" t="s">
        <v>68</v>
      </c>
      <c r="E1836" t="s">
        <v>54</v>
      </c>
      <c r="F1836" t="s">
        <v>34</v>
      </c>
      <c r="G1836">
        <v>2</v>
      </c>
      <c r="H1836">
        <v>12.5</v>
      </c>
      <c r="I1836" t="s">
        <v>237</v>
      </c>
      <c r="J1836" t="s">
        <v>184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83</v>
      </c>
      <c r="R1836" t="s">
        <v>83</v>
      </c>
      <c r="S1836" t="s">
        <v>83</v>
      </c>
      <c r="T1836" t="str">
        <f>_xlfn.XLOOKUP(A1836,MI_Match_Analysis!$A$2:$A$8,MI_Match_Analysis!$F$2:$F$8,"Not Found")</f>
        <v>Loss</v>
      </c>
    </row>
    <row r="1837" spans="1:20" x14ac:dyDescent="0.3">
      <c r="A1837">
        <v>8</v>
      </c>
      <c r="B1837" s="1">
        <v>46116</v>
      </c>
      <c r="C1837" t="s">
        <v>162</v>
      </c>
      <c r="D1837" t="s">
        <v>68</v>
      </c>
      <c r="E1837" t="s">
        <v>54</v>
      </c>
      <c r="F1837" t="s">
        <v>34</v>
      </c>
      <c r="G1837">
        <v>2</v>
      </c>
      <c r="H1837">
        <v>12.6</v>
      </c>
      <c r="I1837" t="s">
        <v>237</v>
      </c>
      <c r="J1837" t="s">
        <v>184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83</v>
      </c>
      <c r="R1837" t="s">
        <v>83</v>
      </c>
      <c r="S1837" t="s">
        <v>83</v>
      </c>
      <c r="T1837" t="str">
        <f>_xlfn.XLOOKUP(A1837,MI_Match_Analysis!$A$2:$A$8,MI_Match_Analysis!$F$2:$F$8,"Not Found")</f>
        <v>Loss</v>
      </c>
    </row>
    <row r="1838" spans="1:20" x14ac:dyDescent="0.3">
      <c r="A1838">
        <v>8</v>
      </c>
      <c r="B1838" s="1">
        <v>46116</v>
      </c>
      <c r="C1838" t="s">
        <v>162</v>
      </c>
      <c r="D1838" t="s">
        <v>68</v>
      </c>
      <c r="E1838" t="s">
        <v>54</v>
      </c>
      <c r="F1838" t="s">
        <v>34</v>
      </c>
      <c r="G1838">
        <v>2</v>
      </c>
      <c r="H1838">
        <v>13.1</v>
      </c>
      <c r="I1838" t="s">
        <v>55</v>
      </c>
      <c r="J1838" t="s">
        <v>247</v>
      </c>
      <c r="K1838">
        <v>4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83</v>
      </c>
      <c r="R1838" t="s">
        <v>83</v>
      </c>
      <c r="S1838" t="s">
        <v>83</v>
      </c>
      <c r="T1838" t="str">
        <f>_xlfn.XLOOKUP(A1838,MI_Match_Analysis!$A$2:$A$8,MI_Match_Analysis!$F$2:$F$8,"Not Found")</f>
        <v>Loss</v>
      </c>
    </row>
    <row r="1839" spans="1:20" x14ac:dyDescent="0.3">
      <c r="A1839">
        <v>8</v>
      </c>
      <c r="B1839" s="1">
        <v>46116</v>
      </c>
      <c r="C1839" t="s">
        <v>162</v>
      </c>
      <c r="D1839" t="s">
        <v>68</v>
      </c>
      <c r="E1839" t="s">
        <v>54</v>
      </c>
      <c r="F1839" t="s">
        <v>34</v>
      </c>
      <c r="G1839">
        <v>2</v>
      </c>
      <c r="H1839">
        <v>13.2</v>
      </c>
      <c r="I1839" t="s">
        <v>55</v>
      </c>
      <c r="J1839" t="s">
        <v>247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83</v>
      </c>
      <c r="R1839" t="s">
        <v>83</v>
      </c>
      <c r="S1839" t="s">
        <v>83</v>
      </c>
      <c r="T1839" t="str">
        <f>_xlfn.XLOOKUP(A1839,MI_Match_Analysis!$A$2:$A$8,MI_Match_Analysis!$F$2:$F$8,"Not Found")</f>
        <v>Loss</v>
      </c>
    </row>
    <row r="1840" spans="1:20" x14ac:dyDescent="0.3">
      <c r="A1840">
        <v>8</v>
      </c>
      <c r="B1840" s="1">
        <v>46116</v>
      </c>
      <c r="C1840" t="s">
        <v>162</v>
      </c>
      <c r="D1840" t="s">
        <v>68</v>
      </c>
      <c r="E1840" t="s">
        <v>54</v>
      </c>
      <c r="F1840" t="s">
        <v>34</v>
      </c>
      <c r="G1840">
        <v>2</v>
      </c>
      <c r="H1840">
        <v>13.3</v>
      </c>
      <c r="I1840" t="s">
        <v>55</v>
      </c>
      <c r="J1840" t="s">
        <v>247</v>
      </c>
      <c r="K1840">
        <v>6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83</v>
      </c>
      <c r="R1840" t="s">
        <v>83</v>
      </c>
      <c r="S1840" t="s">
        <v>83</v>
      </c>
      <c r="T1840" t="str">
        <f>_xlfn.XLOOKUP(A1840,MI_Match_Analysis!$A$2:$A$8,MI_Match_Analysis!$F$2:$F$8,"Not Found")</f>
        <v>Loss</v>
      </c>
    </row>
    <row r="1841" spans="1:20" x14ac:dyDescent="0.3">
      <c r="A1841">
        <v>8</v>
      </c>
      <c r="B1841" s="1">
        <v>46116</v>
      </c>
      <c r="C1841" t="s">
        <v>162</v>
      </c>
      <c r="D1841" t="s">
        <v>68</v>
      </c>
      <c r="E1841" t="s">
        <v>54</v>
      </c>
      <c r="F1841" t="s">
        <v>34</v>
      </c>
      <c r="G1841">
        <v>2</v>
      </c>
      <c r="H1841">
        <v>13.4</v>
      </c>
      <c r="I1841" t="s">
        <v>55</v>
      </c>
      <c r="J1841" t="s">
        <v>247</v>
      </c>
      <c r="K1841">
        <v>2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83</v>
      </c>
      <c r="R1841" t="s">
        <v>83</v>
      </c>
      <c r="S1841" t="s">
        <v>83</v>
      </c>
      <c r="T1841" t="str">
        <f>_xlfn.XLOOKUP(A1841,MI_Match_Analysis!$A$2:$A$8,MI_Match_Analysis!$F$2:$F$8,"Not Found")</f>
        <v>Loss</v>
      </c>
    </row>
    <row r="1842" spans="1:20" x14ac:dyDescent="0.3">
      <c r="A1842">
        <v>8</v>
      </c>
      <c r="B1842" s="1">
        <v>46116</v>
      </c>
      <c r="C1842" t="s">
        <v>162</v>
      </c>
      <c r="D1842" t="s">
        <v>68</v>
      </c>
      <c r="E1842" t="s">
        <v>54</v>
      </c>
      <c r="F1842" t="s">
        <v>34</v>
      </c>
      <c r="G1842">
        <v>2</v>
      </c>
      <c r="H1842">
        <v>13.5</v>
      </c>
      <c r="I1842" t="s">
        <v>55</v>
      </c>
      <c r="J1842" t="s">
        <v>247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83</v>
      </c>
      <c r="R1842" t="s">
        <v>83</v>
      </c>
      <c r="S1842" t="s">
        <v>83</v>
      </c>
      <c r="T1842" t="str">
        <f>_xlfn.XLOOKUP(A1842,MI_Match_Analysis!$A$2:$A$8,MI_Match_Analysis!$F$2:$F$8,"Not Found")</f>
        <v>Loss</v>
      </c>
    </row>
    <row r="1843" spans="1:20" x14ac:dyDescent="0.3">
      <c r="A1843">
        <v>8</v>
      </c>
      <c r="B1843" s="1">
        <v>46116</v>
      </c>
      <c r="C1843" t="s">
        <v>162</v>
      </c>
      <c r="D1843" t="s">
        <v>68</v>
      </c>
      <c r="E1843" t="s">
        <v>54</v>
      </c>
      <c r="F1843" t="s">
        <v>34</v>
      </c>
      <c r="G1843">
        <v>2</v>
      </c>
      <c r="H1843">
        <v>13.6</v>
      </c>
      <c r="I1843" t="s">
        <v>55</v>
      </c>
      <c r="J1843" t="s">
        <v>247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83</v>
      </c>
      <c r="R1843" t="s">
        <v>83</v>
      </c>
      <c r="S1843" t="s">
        <v>83</v>
      </c>
      <c r="T1843" t="str">
        <f>_xlfn.XLOOKUP(A1843,MI_Match_Analysis!$A$2:$A$8,MI_Match_Analysis!$F$2:$F$8,"Not Found")</f>
        <v>Loss</v>
      </c>
    </row>
    <row r="1844" spans="1:20" x14ac:dyDescent="0.3">
      <c r="A1844">
        <v>8</v>
      </c>
      <c r="B1844" s="1">
        <v>46116</v>
      </c>
      <c r="C1844" t="s">
        <v>162</v>
      </c>
      <c r="D1844" t="s">
        <v>68</v>
      </c>
      <c r="E1844" t="s">
        <v>54</v>
      </c>
      <c r="F1844" t="s">
        <v>34</v>
      </c>
      <c r="G1844">
        <v>2</v>
      </c>
      <c r="H1844">
        <v>14.1</v>
      </c>
      <c r="I1844" t="s">
        <v>55</v>
      </c>
      <c r="J1844" t="s">
        <v>36</v>
      </c>
      <c r="K1844">
        <v>4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83</v>
      </c>
      <c r="R1844" t="s">
        <v>83</v>
      </c>
      <c r="S1844" t="s">
        <v>83</v>
      </c>
      <c r="T1844" t="str">
        <f>_xlfn.XLOOKUP(A1844,MI_Match_Analysis!$A$2:$A$8,MI_Match_Analysis!$F$2:$F$8,"Not Found")</f>
        <v>Loss</v>
      </c>
    </row>
    <row r="1845" spans="1:20" x14ac:dyDescent="0.3">
      <c r="A1845">
        <v>8</v>
      </c>
      <c r="B1845" s="1">
        <v>46116</v>
      </c>
      <c r="C1845" t="s">
        <v>162</v>
      </c>
      <c r="D1845" t="s">
        <v>68</v>
      </c>
      <c r="E1845" t="s">
        <v>54</v>
      </c>
      <c r="F1845" t="s">
        <v>34</v>
      </c>
      <c r="G1845">
        <v>2</v>
      </c>
      <c r="H1845">
        <v>14.2</v>
      </c>
      <c r="I1845" t="s">
        <v>55</v>
      </c>
      <c r="J1845" t="s">
        <v>36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83</v>
      </c>
      <c r="R1845" t="s">
        <v>83</v>
      </c>
      <c r="S1845" t="s">
        <v>83</v>
      </c>
      <c r="T1845" t="str">
        <f>_xlfn.XLOOKUP(A1845,MI_Match_Analysis!$A$2:$A$8,MI_Match_Analysis!$F$2:$F$8,"Not Found")</f>
        <v>Loss</v>
      </c>
    </row>
    <row r="1846" spans="1:20" x14ac:dyDescent="0.3">
      <c r="A1846">
        <v>8</v>
      </c>
      <c r="B1846" s="1">
        <v>46116</v>
      </c>
      <c r="C1846" t="s">
        <v>162</v>
      </c>
      <c r="D1846" t="s">
        <v>68</v>
      </c>
      <c r="E1846" t="s">
        <v>54</v>
      </c>
      <c r="F1846" t="s">
        <v>34</v>
      </c>
      <c r="G1846">
        <v>2</v>
      </c>
      <c r="H1846">
        <v>14.3</v>
      </c>
      <c r="I1846" t="s">
        <v>237</v>
      </c>
      <c r="J1846" t="s">
        <v>36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83</v>
      </c>
      <c r="R1846" t="s">
        <v>83</v>
      </c>
      <c r="S1846" t="s">
        <v>83</v>
      </c>
      <c r="T1846" t="str">
        <f>_xlfn.XLOOKUP(A1846,MI_Match_Analysis!$A$2:$A$8,MI_Match_Analysis!$F$2:$F$8,"Not Found")</f>
        <v>Loss</v>
      </c>
    </row>
    <row r="1847" spans="1:20" x14ac:dyDescent="0.3">
      <c r="A1847">
        <v>8</v>
      </c>
      <c r="B1847" s="1">
        <v>46116</v>
      </c>
      <c r="C1847" t="s">
        <v>162</v>
      </c>
      <c r="D1847" t="s">
        <v>68</v>
      </c>
      <c r="E1847" t="s">
        <v>54</v>
      </c>
      <c r="F1847" t="s">
        <v>34</v>
      </c>
      <c r="G1847">
        <v>2</v>
      </c>
      <c r="H1847">
        <v>14.4</v>
      </c>
      <c r="I1847" t="s">
        <v>55</v>
      </c>
      <c r="J1847" t="s">
        <v>36</v>
      </c>
      <c r="K1847">
        <v>4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83</v>
      </c>
      <c r="R1847" t="s">
        <v>83</v>
      </c>
      <c r="S1847" t="s">
        <v>83</v>
      </c>
      <c r="T1847" t="str">
        <f>_xlfn.XLOOKUP(A1847,MI_Match_Analysis!$A$2:$A$8,MI_Match_Analysis!$F$2:$F$8,"Not Found")</f>
        <v>Loss</v>
      </c>
    </row>
    <row r="1848" spans="1:20" x14ac:dyDescent="0.3">
      <c r="A1848">
        <v>8</v>
      </c>
      <c r="B1848" s="1">
        <v>46116</v>
      </c>
      <c r="C1848" t="s">
        <v>162</v>
      </c>
      <c r="D1848" t="s">
        <v>68</v>
      </c>
      <c r="E1848" t="s">
        <v>54</v>
      </c>
      <c r="F1848" t="s">
        <v>34</v>
      </c>
      <c r="G1848">
        <v>2</v>
      </c>
      <c r="H1848">
        <v>14.5</v>
      </c>
      <c r="I1848" t="s">
        <v>55</v>
      </c>
      <c r="J1848" t="s">
        <v>36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83</v>
      </c>
      <c r="R1848" t="s">
        <v>83</v>
      </c>
      <c r="S1848" t="s">
        <v>83</v>
      </c>
      <c r="T1848" t="str">
        <f>_xlfn.XLOOKUP(A1848,MI_Match_Analysis!$A$2:$A$8,MI_Match_Analysis!$F$2:$F$8,"Not Found")</f>
        <v>Loss</v>
      </c>
    </row>
    <row r="1849" spans="1:20" x14ac:dyDescent="0.3">
      <c r="A1849">
        <v>8</v>
      </c>
      <c r="B1849" s="1">
        <v>46116</v>
      </c>
      <c r="C1849" t="s">
        <v>162</v>
      </c>
      <c r="D1849" t="s">
        <v>68</v>
      </c>
      <c r="E1849" t="s">
        <v>54</v>
      </c>
      <c r="F1849" t="s">
        <v>34</v>
      </c>
      <c r="G1849">
        <v>2</v>
      </c>
      <c r="H1849">
        <v>14.5</v>
      </c>
      <c r="I1849" t="s">
        <v>55</v>
      </c>
      <c r="J1849" t="s">
        <v>36</v>
      </c>
      <c r="K1849">
        <v>0</v>
      </c>
      <c r="L1849">
        <v>1</v>
      </c>
      <c r="M1849">
        <v>1</v>
      </c>
      <c r="N1849">
        <v>0</v>
      </c>
      <c r="O1849">
        <v>0</v>
      </c>
      <c r="P1849">
        <v>0</v>
      </c>
      <c r="Q1849" t="s">
        <v>83</v>
      </c>
      <c r="R1849" t="s">
        <v>83</v>
      </c>
      <c r="S1849" t="s">
        <v>83</v>
      </c>
      <c r="T1849" t="str">
        <f>_xlfn.XLOOKUP(A1849,MI_Match_Analysis!$A$2:$A$8,MI_Match_Analysis!$F$2:$F$8,"Not Found")</f>
        <v>Loss</v>
      </c>
    </row>
    <row r="1850" spans="1:20" x14ac:dyDescent="0.3">
      <c r="A1850">
        <v>8</v>
      </c>
      <c r="B1850" s="1">
        <v>46116</v>
      </c>
      <c r="C1850" t="s">
        <v>162</v>
      </c>
      <c r="D1850" t="s">
        <v>68</v>
      </c>
      <c r="E1850" t="s">
        <v>54</v>
      </c>
      <c r="F1850" t="s">
        <v>34</v>
      </c>
      <c r="G1850">
        <v>2</v>
      </c>
      <c r="H1850">
        <v>14.6</v>
      </c>
      <c r="I1850" t="s">
        <v>55</v>
      </c>
      <c r="J1850" t="s">
        <v>36</v>
      </c>
      <c r="K1850">
        <v>6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83</v>
      </c>
      <c r="R1850" t="s">
        <v>83</v>
      </c>
      <c r="S1850" t="s">
        <v>83</v>
      </c>
      <c r="T1850" t="str">
        <f>_xlfn.XLOOKUP(A1850,MI_Match_Analysis!$A$2:$A$8,MI_Match_Analysis!$F$2:$F$8,"Not Found")</f>
        <v>Loss</v>
      </c>
    </row>
    <row r="1851" spans="1:20" x14ac:dyDescent="0.3">
      <c r="A1851">
        <v>8</v>
      </c>
      <c r="B1851" s="1">
        <v>46116</v>
      </c>
      <c r="C1851" t="s">
        <v>162</v>
      </c>
      <c r="D1851" t="s">
        <v>68</v>
      </c>
      <c r="E1851" t="s">
        <v>54</v>
      </c>
      <c r="F1851" t="s">
        <v>34</v>
      </c>
      <c r="G1851">
        <v>2</v>
      </c>
      <c r="H1851">
        <v>15.1</v>
      </c>
      <c r="I1851" t="s">
        <v>237</v>
      </c>
      <c r="J1851" t="s">
        <v>184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83</v>
      </c>
      <c r="R1851" t="s">
        <v>83</v>
      </c>
      <c r="S1851" t="s">
        <v>83</v>
      </c>
      <c r="T1851" t="str">
        <f>_xlfn.XLOOKUP(A1851,MI_Match_Analysis!$A$2:$A$8,MI_Match_Analysis!$F$2:$F$8,"Not Found")</f>
        <v>Loss</v>
      </c>
    </row>
    <row r="1852" spans="1:20" x14ac:dyDescent="0.3">
      <c r="A1852">
        <v>8</v>
      </c>
      <c r="B1852" s="1">
        <v>46116</v>
      </c>
      <c r="C1852" t="s">
        <v>162</v>
      </c>
      <c r="D1852" t="s">
        <v>68</v>
      </c>
      <c r="E1852" t="s">
        <v>54</v>
      </c>
      <c r="F1852" t="s">
        <v>34</v>
      </c>
      <c r="G1852">
        <v>2</v>
      </c>
      <c r="H1852">
        <v>15.2</v>
      </c>
      <c r="I1852" t="s">
        <v>55</v>
      </c>
      <c r="J1852" t="s">
        <v>184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83</v>
      </c>
      <c r="R1852" t="s">
        <v>83</v>
      </c>
      <c r="S1852" t="s">
        <v>83</v>
      </c>
      <c r="T1852" t="str">
        <f>_xlfn.XLOOKUP(A1852,MI_Match_Analysis!$A$2:$A$8,MI_Match_Analysis!$F$2:$F$8,"Not Found")</f>
        <v>Loss</v>
      </c>
    </row>
    <row r="1853" spans="1:20" x14ac:dyDescent="0.3">
      <c r="A1853">
        <v>8</v>
      </c>
      <c r="B1853" s="1">
        <v>46116</v>
      </c>
      <c r="C1853" t="s">
        <v>162</v>
      </c>
      <c r="D1853" t="s">
        <v>68</v>
      </c>
      <c r="E1853" t="s">
        <v>54</v>
      </c>
      <c r="F1853" t="s">
        <v>34</v>
      </c>
      <c r="G1853">
        <v>2</v>
      </c>
      <c r="H1853">
        <v>15.3</v>
      </c>
      <c r="I1853" t="s">
        <v>237</v>
      </c>
      <c r="J1853" t="s">
        <v>184</v>
      </c>
      <c r="K1853">
        <v>4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83</v>
      </c>
      <c r="R1853" t="s">
        <v>83</v>
      </c>
      <c r="S1853" t="s">
        <v>83</v>
      </c>
      <c r="T1853" t="str">
        <f>_xlfn.XLOOKUP(A1853,MI_Match_Analysis!$A$2:$A$8,MI_Match_Analysis!$F$2:$F$8,"Not Found")</f>
        <v>Loss</v>
      </c>
    </row>
    <row r="1854" spans="1:20" x14ac:dyDescent="0.3">
      <c r="A1854">
        <v>8</v>
      </c>
      <c r="B1854" s="1">
        <v>46116</v>
      </c>
      <c r="C1854" t="s">
        <v>162</v>
      </c>
      <c r="D1854" t="s">
        <v>68</v>
      </c>
      <c r="E1854" t="s">
        <v>54</v>
      </c>
      <c r="F1854" t="s">
        <v>34</v>
      </c>
      <c r="G1854">
        <v>2</v>
      </c>
      <c r="H1854">
        <v>15.4</v>
      </c>
      <c r="I1854" t="s">
        <v>237</v>
      </c>
      <c r="J1854" t="s">
        <v>184</v>
      </c>
      <c r="K1854">
        <v>0</v>
      </c>
      <c r="L1854">
        <v>1</v>
      </c>
      <c r="M1854">
        <v>1</v>
      </c>
      <c r="N1854">
        <v>0</v>
      </c>
      <c r="O1854">
        <v>0</v>
      </c>
      <c r="P1854">
        <v>0</v>
      </c>
      <c r="Q1854" t="s">
        <v>83</v>
      </c>
      <c r="R1854" t="s">
        <v>83</v>
      </c>
      <c r="S1854" t="s">
        <v>83</v>
      </c>
      <c r="T1854" t="str">
        <f>_xlfn.XLOOKUP(A1854,MI_Match_Analysis!$A$2:$A$8,MI_Match_Analysis!$F$2:$F$8,"Not Found")</f>
        <v>Loss</v>
      </c>
    </row>
    <row r="1855" spans="1:20" x14ac:dyDescent="0.3">
      <c r="A1855">
        <v>8</v>
      </c>
      <c r="B1855" s="1">
        <v>46116</v>
      </c>
      <c r="C1855" t="s">
        <v>162</v>
      </c>
      <c r="D1855" t="s">
        <v>68</v>
      </c>
      <c r="E1855" t="s">
        <v>54</v>
      </c>
      <c r="F1855" t="s">
        <v>34</v>
      </c>
      <c r="G1855">
        <v>2</v>
      </c>
      <c r="H1855">
        <v>15.4</v>
      </c>
      <c r="I1855" t="s">
        <v>237</v>
      </c>
      <c r="J1855" t="s">
        <v>184</v>
      </c>
      <c r="K1855">
        <v>4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83</v>
      </c>
      <c r="R1855" t="s">
        <v>83</v>
      </c>
      <c r="S1855" t="s">
        <v>83</v>
      </c>
      <c r="T1855" t="str">
        <f>_xlfn.XLOOKUP(A1855,MI_Match_Analysis!$A$2:$A$8,MI_Match_Analysis!$F$2:$F$8,"Not Found")</f>
        <v>Loss</v>
      </c>
    </row>
    <row r="1856" spans="1:20" x14ac:dyDescent="0.3">
      <c r="A1856">
        <v>8</v>
      </c>
      <c r="B1856" s="1">
        <v>46116</v>
      </c>
      <c r="C1856" t="s">
        <v>162</v>
      </c>
      <c r="D1856" t="s">
        <v>68</v>
      </c>
      <c r="E1856" t="s">
        <v>54</v>
      </c>
      <c r="F1856" t="s">
        <v>34</v>
      </c>
      <c r="G1856">
        <v>2</v>
      </c>
      <c r="H1856">
        <v>15.5</v>
      </c>
      <c r="I1856" t="s">
        <v>237</v>
      </c>
      <c r="J1856" t="s">
        <v>184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83</v>
      </c>
      <c r="R1856" t="s">
        <v>83</v>
      </c>
      <c r="S1856" t="s">
        <v>83</v>
      </c>
      <c r="T1856" t="str">
        <f>_xlfn.XLOOKUP(A1856,MI_Match_Analysis!$A$2:$A$8,MI_Match_Analysis!$F$2:$F$8,"Not Found")</f>
        <v>Loss</v>
      </c>
    </row>
    <row r="1857" spans="1:20" x14ac:dyDescent="0.3">
      <c r="A1857">
        <v>8</v>
      </c>
      <c r="B1857" s="1">
        <v>46116</v>
      </c>
      <c r="C1857" t="s">
        <v>162</v>
      </c>
      <c r="D1857" t="s">
        <v>68</v>
      </c>
      <c r="E1857" t="s">
        <v>54</v>
      </c>
      <c r="F1857" t="s">
        <v>34</v>
      </c>
      <c r="G1857">
        <v>2</v>
      </c>
      <c r="H1857">
        <v>15.6</v>
      </c>
      <c r="I1857" t="s">
        <v>237</v>
      </c>
      <c r="J1857" t="s">
        <v>184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83</v>
      </c>
      <c r="R1857" t="s">
        <v>83</v>
      </c>
      <c r="S1857" t="s">
        <v>83</v>
      </c>
      <c r="T1857" t="str">
        <f>_xlfn.XLOOKUP(A1857,MI_Match_Analysis!$A$2:$A$8,MI_Match_Analysis!$F$2:$F$8,"Not Found")</f>
        <v>Loss</v>
      </c>
    </row>
    <row r="1858" spans="1:20" x14ac:dyDescent="0.3">
      <c r="A1858">
        <v>8</v>
      </c>
      <c r="B1858" s="1">
        <v>46116</v>
      </c>
      <c r="C1858" t="s">
        <v>162</v>
      </c>
      <c r="D1858" t="s">
        <v>68</v>
      </c>
      <c r="E1858" t="s">
        <v>54</v>
      </c>
      <c r="F1858" t="s">
        <v>34</v>
      </c>
      <c r="G1858">
        <v>2</v>
      </c>
      <c r="H1858">
        <v>16.100000000000001</v>
      </c>
      <c r="I1858" t="s">
        <v>55</v>
      </c>
      <c r="J1858" t="s">
        <v>246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83</v>
      </c>
      <c r="R1858" t="s">
        <v>83</v>
      </c>
      <c r="S1858" t="s">
        <v>83</v>
      </c>
      <c r="T1858" t="str">
        <f>_xlfn.XLOOKUP(A1858,MI_Match_Analysis!$A$2:$A$8,MI_Match_Analysis!$F$2:$F$8,"Not Found")</f>
        <v>Loss</v>
      </c>
    </row>
    <row r="1859" spans="1:20" x14ac:dyDescent="0.3">
      <c r="A1859">
        <v>8</v>
      </c>
      <c r="B1859" s="1">
        <v>46116</v>
      </c>
      <c r="C1859" t="s">
        <v>162</v>
      </c>
      <c r="D1859" t="s">
        <v>68</v>
      </c>
      <c r="E1859" t="s">
        <v>54</v>
      </c>
      <c r="F1859" t="s">
        <v>34</v>
      </c>
      <c r="G1859">
        <v>2</v>
      </c>
      <c r="H1859">
        <v>16.2</v>
      </c>
      <c r="I1859" t="s">
        <v>55</v>
      </c>
      <c r="J1859" t="s">
        <v>246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165</v>
      </c>
      <c r="R1859" t="s">
        <v>55</v>
      </c>
      <c r="S1859" t="s">
        <v>126</v>
      </c>
      <c r="T1859" t="str">
        <f>_xlfn.XLOOKUP(A1859,MI_Match_Analysis!$A$2:$A$8,MI_Match_Analysis!$F$2:$F$8,"Not Found")</f>
        <v>Loss</v>
      </c>
    </row>
    <row r="1860" spans="1:20" x14ac:dyDescent="0.3">
      <c r="A1860">
        <v>8</v>
      </c>
      <c r="B1860" s="1">
        <v>46116</v>
      </c>
      <c r="C1860" t="s">
        <v>162</v>
      </c>
      <c r="D1860" t="s">
        <v>68</v>
      </c>
      <c r="E1860" t="s">
        <v>54</v>
      </c>
      <c r="F1860" t="s">
        <v>34</v>
      </c>
      <c r="G1860">
        <v>2</v>
      </c>
      <c r="H1860">
        <v>16.3</v>
      </c>
      <c r="I1860" t="s">
        <v>118</v>
      </c>
      <c r="J1860" t="s">
        <v>246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83</v>
      </c>
      <c r="R1860" t="s">
        <v>83</v>
      </c>
      <c r="S1860" t="s">
        <v>83</v>
      </c>
      <c r="T1860" t="str">
        <f>_xlfn.XLOOKUP(A1860,MI_Match_Analysis!$A$2:$A$8,MI_Match_Analysis!$F$2:$F$8,"Not Found")</f>
        <v>Loss</v>
      </c>
    </row>
    <row r="1861" spans="1:20" x14ac:dyDescent="0.3">
      <c r="A1861">
        <v>8</v>
      </c>
      <c r="B1861" s="1">
        <v>46116</v>
      </c>
      <c r="C1861" t="s">
        <v>162</v>
      </c>
      <c r="D1861" t="s">
        <v>68</v>
      </c>
      <c r="E1861" t="s">
        <v>54</v>
      </c>
      <c r="F1861" t="s">
        <v>34</v>
      </c>
      <c r="G1861">
        <v>2</v>
      </c>
      <c r="H1861">
        <v>16.399999999999999</v>
      </c>
      <c r="I1861" t="s">
        <v>237</v>
      </c>
      <c r="J1861" t="s">
        <v>246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83</v>
      </c>
      <c r="R1861" t="s">
        <v>83</v>
      </c>
      <c r="S1861" t="s">
        <v>83</v>
      </c>
      <c r="T1861" t="str">
        <f>_xlfn.XLOOKUP(A1861,MI_Match_Analysis!$A$2:$A$8,MI_Match_Analysis!$F$2:$F$8,"Not Found")</f>
        <v>Loss</v>
      </c>
    </row>
    <row r="1862" spans="1:20" x14ac:dyDescent="0.3">
      <c r="A1862">
        <v>8</v>
      </c>
      <c r="B1862" s="1">
        <v>46116</v>
      </c>
      <c r="C1862" t="s">
        <v>162</v>
      </c>
      <c r="D1862" t="s">
        <v>68</v>
      </c>
      <c r="E1862" t="s">
        <v>54</v>
      </c>
      <c r="F1862" t="s">
        <v>34</v>
      </c>
      <c r="G1862">
        <v>2</v>
      </c>
      <c r="H1862">
        <v>16.5</v>
      </c>
      <c r="I1862" t="s">
        <v>237</v>
      </c>
      <c r="J1862" t="s">
        <v>246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83</v>
      </c>
      <c r="R1862" t="s">
        <v>83</v>
      </c>
      <c r="S1862" t="s">
        <v>83</v>
      </c>
      <c r="T1862" t="str">
        <f>_xlfn.XLOOKUP(A1862,MI_Match_Analysis!$A$2:$A$8,MI_Match_Analysis!$F$2:$F$8,"Not Found")</f>
        <v>Loss</v>
      </c>
    </row>
    <row r="1863" spans="1:20" x14ac:dyDescent="0.3">
      <c r="A1863">
        <v>8</v>
      </c>
      <c r="B1863" s="1">
        <v>46116</v>
      </c>
      <c r="C1863" t="s">
        <v>162</v>
      </c>
      <c r="D1863" t="s">
        <v>68</v>
      </c>
      <c r="E1863" t="s">
        <v>54</v>
      </c>
      <c r="F1863" t="s">
        <v>34</v>
      </c>
      <c r="G1863">
        <v>2</v>
      </c>
      <c r="H1863">
        <v>16.600000000000001</v>
      </c>
      <c r="I1863" t="s">
        <v>237</v>
      </c>
      <c r="J1863" t="s">
        <v>246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83</v>
      </c>
      <c r="R1863" t="s">
        <v>83</v>
      </c>
      <c r="S1863" t="s">
        <v>83</v>
      </c>
      <c r="T1863" t="str">
        <f>_xlfn.XLOOKUP(A1863,MI_Match_Analysis!$A$2:$A$8,MI_Match_Analysis!$F$2:$F$8,"Not Found")</f>
        <v>Loss</v>
      </c>
    </row>
    <row r="1864" spans="1:20" x14ac:dyDescent="0.3">
      <c r="A1864">
        <v>8</v>
      </c>
      <c r="B1864" s="1">
        <v>46116</v>
      </c>
      <c r="C1864" t="s">
        <v>162</v>
      </c>
      <c r="D1864" t="s">
        <v>68</v>
      </c>
      <c r="E1864" t="s">
        <v>54</v>
      </c>
      <c r="F1864" t="s">
        <v>34</v>
      </c>
      <c r="G1864">
        <v>2</v>
      </c>
      <c r="H1864">
        <v>17.100000000000001</v>
      </c>
      <c r="I1864" t="s">
        <v>118</v>
      </c>
      <c r="J1864" t="s">
        <v>36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83</v>
      </c>
      <c r="R1864" t="s">
        <v>83</v>
      </c>
      <c r="S1864" t="s">
        <v>83</v>
      </c>
      <c r="T1864" t="str">
        <f>_xlfn.XLOOKUP(A1864,MI_Match_Analysis!$A$2:$A$8,MI_Match_Analysis!$F$2:$F$8,"Not Found")</f>
        <v>Loss</v>
      </c>
    </row>
    <row r="1865" spans="1:20" x14ac:dyDescent="0.3">
      <c r="A1865">
        <v>8</v>
      </c>
      <c r="B1865" s="1">
        <v>46116</v>
      </c>
      <c r="C1865" t="s">
        <v>162</v>
      </c>
      <c r="D1865" t="s">
        <v>68</v>
      </c>
      <c r="E1865" t="s">
        <v>54</v>
      </c>
      <c r="F1865" t="s">
        <v>34</v>
      </c>
      <c r="G1865">
        <v>2</v>
      </c>
      <c r="H1865">
        <v>17.2</v>
      </c>
      <c r="I1865" t="s">
        <v>237</v>
      </c>
      <c r="J1865" t="s">
        <v>36</v>
      </c>
      <c r="K1865">
        <v>4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83</v>
      </c>
      <c r="R1865" t="s">
        <v>83</v>
      </c>
      <c r="S1865" t="s">
        <v>83</v>
      </c>
      <c r="T1865" t="str">
        <f>_xlfn.XLOOKUP(A1865,MI_Match_Analysis!$A$2:$A$8,MI_Match_Analysis!$F$2:$F$8,"Not Found")</f>
        <v>Loss</v>
      </c>
    </row>
    <row r="1866" spans="1:20" x14ac:dyDescent="0.3">
      <c r="A1866">
        <v>8</v>
      </c>
      <c r="B1866" s="1">
        <v>46116</v>
      </c>
      <c r="C1866" t="s">
        <v>162</v>
      </c>
      <c r="D1866" t="s">
        <v>68</v>
      </c>
      <c r="E1866" t="s">
        <v>54</v>
      </c>
      <c r="F1866" t="s">
        <v>34</v>
      </c>
      <c r="G1866">
        <v>2</v>
      </c>
      <c r="H1866">
        <v>17.3</v>
      </c>
      <c r="I1866" t="s">
        <v>237</v>
      </c>
      <c r="J1866" t="s">
        <v>36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83</v>
      </c>
      <c r="R1866" t="s">
        <v>83</v>
      </c>
      <c r="S1866" t="s">
        <v>83</v>
      </c>
      <c r="T1866" t="str">
        <f>_xlfn.XLOOKUP(A1866,MI_Match_Analysis!$A$2:$A$8,MI_Match_Analysis!$F$2:$F$8,"Not Found")</f>
        <v>Loss</v>
      </c>
    </row>
    <row r="1867" spans="1:20" x14ac:dyDescent="0.3">
      <c r="A1867">
        <v>8</v>
      </c>
      <c r="B1867" s="1">
        <v>46116</v>
      </c>
      <c r="C1867" t="s">
        <v>162</v>
      </c>
      <c r="D1867" t="s">
        <v>68</v>
      </c>
      <c r="E1867" t="s">
        <v>54</v>
      </c>
      <c r="F1867" t="s">
        <v>34</v>
      </c>
      <c r="G1867">
        <v>2</v>
      </c>
      <c r="H1867">
        <v>17.399999999999999</v>
      </c>
      <c r="I1867" t="s">
        <v>118</v>
      </c>
      <c r="J1867" t="s">
        <v>36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83</v>
      </c>
      <c r="R1867" t="s">
        <v>83</v>
      </c>
      <c r="S1867" t="s">
        <v>83</v>
      </c>
      <c r="T1867" t="str">
        <f>_xlfn.XLOOKUP(A1867,MI_Match_Analysis!$A$2:$A$8,MI_Match_Analysis!$F$2:$F$8,"Not Found")</f>
        <v>Loss</v>
      </c>
    </row>
    <row r="1868" spans="1:20" x14ac:dyDescent="0.3">
      <c r="A1868">
        <v>8</v>
      </c>
      <c r="B1868" s="1">
        <v>46116</v>
      </c>
      <c r="C1868" t="s">
        <v>162</v>
      </c>
      <c r="D1868" t="s">
        <v>68</v>
      </c>
      <c r="E1868" t="s">
        <v>54</v>
      </c>
      <c r="F1868" t="s">
        <v>34</v>
      </c>
      <c r="G1868">
        <v>2</v>
      </c>
      <c r="H1868">
        <v>17.5</v>
      </c>
      <c r="I1868" t="s">
        <v>237</v>
      </c>
      <c r="J1868" t="s">
        <v>36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83</v>
      </c>
      <c r="R1868" t="s">
        <v>83</v>
      </c>
      <c r="S1868" t="s">
        <v>83</v>
      </c>
      <c r="T1868" t="str">
        <f>_xlfn.XLOOKUP(A1868,MI_Match_Analysis!$A$2:$A$8,MI_Match_Analysis!$F$2:$F$8,"Not Found")</f>
        <v>Loss</v>
      </c>
    </row>
    <row r="1869" spans="1:20" x14ac:dyDescent="0.3">
      <c r="A1869">
        <v>8</v>
      </c>
      <c r="B1869" s="1">
        <v>46116</v>
      </c>
      <c r="C1869" t="s">
        <v>162</v>
      </c>
      <c r="D1869" t="s">
        <v>68</v>
      </c>
      <c r="E1869" t="s">
        <v>54</v>
      </c>
      <c r="F1869" t="s">
        <v>34</v>
      </c>
      <c r="G1869">
        <v>2</v>
      </c>
      <c r="H1869">
        <v>17.600000000000001</v>
      </c>
      <c r="I1869" t="s">
        <v>118</v>
      </c>
      <c r="J1869" t="s">
        <v>36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83</v>
      </c>
      <c r="R1869" t="s">
        <v>83</v>
      </c>
      <c r="S1869" t="s">
        <v>83</v>
      </c>
      <c r="T1869" t="str">
        <f>_xlfn.XLOOKUP(A1869,MI_Match_Analysis!$A$2:$A$8,MI_Match_Analysis!$F$2:$F$8,"Not Found")</f>
        <v>Loss</v>
      </c>
    </row>
    <row r="1870" spans="1:20" x14ac:dyDescent="0.3">
      <c r="A1870">
        <v>8</v>
      </c>
      <c r="B1870" s="1">
        <v>46116</v>
      </c>
      <c r="C1870" t="s">
        <v>162</v>
      </c>
      <c r="D1870" t="s">
        <v>68</v>
      </c>
      <c r="E1870" t="s">
        <v>54</v>
      </c>
      <c r="F1870" t="s">
        <v>34</v>
      </c>
      <c r="G1870">
        <v>2</v>
      </c>
      <c r="H1870">
        <v>18.100000000000001</v>
      </c>
      <c r="I1870" t="s">
        <v>237</v>
      </c>
      <c r="J1870" t="s">
        <v>246</v>
      </c>
      <c r="K1870">
        <v>4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83</v>
      </c>
      <c r="R1870" t="s">
        <v>83</v>
      </c>
      <c r="S1870" t="s">
        <v>83</v>
      </c>
      <c r="T1870" t="str">
        <f>_xlfn.XLOOKUP(A1870,MI_Match_Analysis!$A$2:$A$8,MI_Match_Analysis!$F$2:$F$8,"Not Found")</f>
        <v>Loss</v>
      </c>
    </row>
    <row r="1871" spans="1:20" hidden="1" x14ac:dyDescent="0.3">
      <c r="A1871">
        <v>9</v>
      </c>
      <c r="B1871" s="1">
        <v>46116</v>
      </c>
      <c r="C1871" t="s">
        <v>162</v>
      </c>
      <c r="D1871" t="s">
        <v>71</v>
      </c>
      <c r="E1871" t="s">
        <v>40</v>
      </c>
      <c r="F1871" t="s">
        <v>48</v>
      </c>
      <c r="G1871">
        <v>1</v>
      </c>
      <c r="H1871">
        <v>0.1</v>
      </c>
      <c r="I1871" t="s">
        <v>84</v>
      </c>
      <c r="J1871" t="s">
        <v>221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83</v>
      </c>
      <c r="R1871" t="s">
        <v>83</v>
      </c>
      <c r="S1871" t="s">
        <v>83</v>
      </c>
      <c r="T1871" t="str">
        <f>_xlfn.XLOOKUP(A1871,MI_Match_Analysis!$A$2:$A$8,MI_Match_Analysis!$F$2:$F$8,"Not Found")</f>
        <v>Not Found</v>
      </c>
    </row>
    <row r="1872" spans="1:20" hidden="1" x14ac:dyDescent="0.3">
      <c r="A1872">
        <v>9</v>
      </c>
      <c r="B1872" s="1">
        <v>46116</v>
      </c>
      <c r="C1872" t="s">
        <v>162</v>
      </c>
      <c r="D1872" t="s">
        <v>71</v>
      </c>
      <c r="E1872" t="s">
        <v>40</v>
      </c>
      <c r="F1872" t="s">
        <v>48</v>
      </c>
      <c r="G1872">
        <v>1</v>
      </c>
      <c r="H1872">
        <v>0.2</v>
      </c>
      <c r="I1872" t="s">
        <v>43</v>
      </c>
      <c r="J1872" t="s">
        <v>221</v>
      </c>
      <c r="K1872">
        <v>4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83</v>
      </c>
      <c r="R1872" t="s">
        <v>83</v>
      </c>
      <c r="S1872" t="s">
        <v>83</v>
      </c>
      <c r="T1872" t="str">
        <f>_xlfn.XLOOKUP(A1872,MI_Match_Analysis!$A$2:$A$8,MI_Match_Analysis!$F$2:$F$8,"Not Found")</f>
        <v>Not Found</v>
      </c>
    </row>
    <row r="1873" spans="1:20" hidden="1" x14ac:dyDescent="0.3">
      <c r="A1873">
        <v>9</v>
      </c>
      <c r="B1873" s="1">
        <v>46116</v>
      </c>
      <c r="C1873" t="s">
        <v>162</v>
      </c>
      <c r="D1873" t="s">
        <v>71</v>
      </c>
      <c r="E1873" t="s">
        <v>40</v>
      </c>
      <c r="F1873" t="s">
        <v>48</v>
      </c>
      <c r="G1873">
        <v>1</v>
      </c>
      <c r="H1873">
        <v>0.3</v>
      </c>
      <c r="I1873" t="s">
        <v>43</v>
      </c>
      <c r="J1873" t="s">
        <v>221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83</v>
      </c>
      <c r="R1873" t="s">
        <v>83</v>
      </c>
      <c r="S1873" t="s">
        <v>83</v>
      </c>
      <c r="T1873" t="str">
        <f>_xlfn.XLOOKUP(A1873,MI_Match_Analysis!$A$2:$A$8,MI_Match_Analysis!$F$2:$F$8,"Not Found")</f>
        <v>Not Found</v>
      </c>
    </row>
    <row r="1874" spans="1:20" hidden="1" x14ac:dyDescent="0.3">
      <c r="A1874">
        <v>9</v>
      </c>
      <c r="B1874" s="1">
        <v>46116</v>
      </c>
      <c r="C1874" t="s">
        <v>162</v>
      </c>
      <c r="D1874" t="s">
        <v>71</v>
      </c>
      <c r="E1874" t="s">
        <v>40</v>
      </c>
      <c r="F1874" t="s">
        <v>48</v>
      </c>
      <c r="G1874">
        <v>1</v>
      </c>
      <c r="H1874">
        <v>0.4</v>
      </c>
      <c r="I1874" t="s">
        <v>43</v>
      </c>
      <c r="J1874" t="s">
        <v>221</v>
      </c>
      <c r="K1874">
        <v>4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83</v>
      </c>
      <c r="R1874" t="s">
        <v>83</v>
      </c>
      <c r="S1874" t="s">
        <v>83</v>
      </c>
      <c r="T1874" t="str">
        <f>_xlfn.XLOOKUP(A1874,MI_Match_Analysis!$A$2:$A$8,MI_Match_Analysis!$F$2:$F$8,"Not Found")</f>
        <v>Not Found</v>
      </c>
    </row>
    <row r="1875" spans="1:20" hidden="1" x14ac:dyDescent="0.3">
      <c r="A1875">
        <v>9</v>
      </c>
      <c r="B1875" s="1">
        <v>46116</v>
      </c>
      <c r="C1875" t="s">
        <v>162</v>
      </c>
      <c r="D1875" t="s">
        <v>71</v>
      </c>
      <c r="E1875" t="s">
        <v>40</v>
      </c>
      <c r="F1875" t="s">
        <v>48</v>
      </c>
      <c r="G1875">
        <v>1</v>
      </c>
      <c r="H1875">
        <v>0.5</v>
      </c>
      <c r="I1875" t="s">
        <v>43</v>
      </c>
      <c r="J1875" t="s">
        <v>221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83</v>
      </c>
      <c r="R1875" t="s">
        <v>83</v>
      </c>
      <c r="S1875" t="s">
        <v>83</v>
      </c>
      <c r="T1875" t="str">
        <f>_xlfn.XLOOKUP(A1875,MI_Match_Analysis!$A$2:$A$8,MI_Match_Analysis!$F$2:$F$8,"Not Found")</f>
        <v>Not Found</v>
      </c>
    </row>
    <row r="1876" spans="1:20" hidden="1" x14ac:dyDescent="0.3">
      <c r="A1876">
        <v>9</v>
      </c>
      <c r="B1876" s="1">
        <v>46116</v>
      </c>
      <c r="C1876" t="s">
        <v>162</v>
      </c>
      <c r="D1876" t="s">
        <v>71</v>
      </c>
      <c r="E1876" t="s">
        <v>40</v>
      </c>
      <c r="F1876" t="s">
        <v>48</v>
      </c>
      <c r="G1876">
        <v>1</v>
      </c>
      <c r="H1876">
        <v>0.6</v>
      </c>
      <c r="I1876" t="s">
        <v>84</v>
      </c>
      <c r="J1876" t="s">
        <v>221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83</v>
      </c>
      <c r="R1876" t="s">
        <v>83</v>
      </c>
      <c r="S1876" t="s">
        <v>83</v>
      </c>
      <c r="T1876" t="str">
        <f>_xlfn.XLOOKUP(A1876,MI_Match_Analysis!$A$2:$A$8,MI_Match_Analysis!$F$2:$F$8,"Not Found")</f>
        <v>Not Found</v>
      </c>
    </row>
    <row r="1877" spans="1:20" hidden="1" x14ac:dyDescent="0.3">
      <c r="A1877">
        <v>9</v>
      </c>
      <c r="B1877" s="1">
        <v>46116</v>
      </c>
      <c r="C1877" t="s">
        <v>162</v>
      </c>
      <c r="D1877" t="s">
        <v>71</v>
      </c>
      <c r="E1877" t="s">
        <v>40</v>
      </c>
      <c r="F1877" t="s">
        <v>48</v>
      </c>
      <c r="G1877">
        <v>1</v>
      </c>
      <c r="H1877">
        <v>1.1000000000000001</v>
      </c>
      <c r="I1877" t="s">
        <v>43</v>
      </c>
      <c r="J1877" t="s">
        <v>117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83</v>
      </c>
      <c r="R1877" t="s">
        <v>83</v>
      </c>
      <c r="S1877" t="s">
        <v>83</v>
      </c>
      <c r="T1877" t="str">
        <f>_xlfn.XLOOKUP(A1877,MI_Match_Analysis!$A$2:$A$8,MI_Match_Analysis!$F$2:$F$8,"Not Found")</f>
        <v>Not Found</v>
      </c>
    </row>
    <row r="1878" spans="1:20" hidden="1" x14ac:dyDescent="0.3">
      <c r="A1878">
        <v>9</v>
      </c>
      <c r="B1878" s="1">
        <v>46116</v>
      </c>
      <c r="C1878" t="s">
        <v>162</v>
      </c>
      <c r="D1878" t="s">
        <v>71</v>
      </c>
      <c r="E1878" t="s">
        <v>40</v>
      </c>
      <c r="F1878" t="s">
        <v>48</v>
      </c>
      <c r="G1878">
        <v>1</v>
      </c>
      <c r="H1878">
        <v>1.2</v>
      </c>
      <c r="I1878" t="s">
        <v>84</v>
      </c>
      <c r="J1878" t="s">
        <v>117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83</v>
      </c>
      <c r="R1878" t="s">
        <v>83</v>
      </c>
      <c r="S1878" t="s">
        <v>83</v>
      </c>
      <c r="T1878" t="str">
        <f>_xlfn.XLOOKUP(A1878,MI_Match_Analysis!$A$2:$A$8,MI_Match_Analysis!$F$2:$F$8,"Not Found")</f>
        <v>Not Found</v>
      </c>
    </row>
    <row r="1879" spans="1:20" hidden="1" x14ac:dyDescent="0.3">
      <c r="A1879">
        <v>9</v>
      </c>
      <c r="B1879" s="1">
        <v>46116</v>
      </c>
      <c r="C1879" t="s">
        <v>162</v>
      </c>
      <c r="D1879" t="s">
        <v>71</v>
      </c>
      <c r="E1879" t="s">
        <v>40</v>
      </c>
      <c r="F1879" t="s">
        <v>48</v>
      </c>
      <c r="G1879">
        <v>1</v>
      </c>
      <c r="H1879">
        <v>1.3</v>
      </c>
      <c r="I1879" t="s">
        <v>43</v>
      </c>
      <c r="J1879" t="s">
        <v>117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83</v>
      </c>
      <c r="R1879" t="s">
        <v>83</v>
      </c>
      <c r="S1879" t="s">
        <v>83</v>
      </c>
      <c r="T1879" t="str">
        <f>_xlfn.XLOOKUP(A1879,MI_Match_Analysis!$A$2:$A$8,MI_Match_Analysis!$F$2:$F$8,"Not Found")</f>
        <v>Not Found</v>
      </c>
    </row>
    <row r="1880" spans="1:20" hidden="1" x14ac:dyDescent="0.3">
      <c r="A1880">
        <v>9</v>
      </c>
      <c r="B1880" s="1">
        <v>46116</v>
      </c>
      <c r="C1880" t="s">
        <v>162</v>
      </c>
      <c r="D1880" t="s">
        <v>71</v>
      </c>
      <c r="E1880" t="s">
        <v>40</v>
      </c>
      <c r="F1880" t="s">
        <v>48</v>
      </c>
      <c r="G1880">
        <v>1</v>
      </c>
      <c r="H1880">
        <v>1.4</v>
      </c>
      <c r="I1880" t="s">
        <v>43</v>
      </c>
      <c r="J1880" t="s">
        <v>117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83</v>
      </c>
      <c r="R1880" t="s">
        <v>83</v>
      </c>
      <c r="S1880" t="s">
        <v>83</v>
      </c>
      <c r="T1880" t="str">
        <f>_xlfn.XLOOKUP(A1880,MI_Match_Analysis!$A$2:$A$8,MI_Match_Analysis!$F$2:$F$8,"Not Found")</f>
        <v>Not Found</v>
      </c>
    </row>
    <row r="1881" spans="1:20" hidden="1" x14ac:dyDescent="0.3">
      <c r="A1881">
        <v>9</v>
      </c>
      <c r="B1881" s="1">
        <v>46116</v>
      </c>
      <c r="C1881" t="s">
        <v>162</v>
      </c>
      <c r="D1881" t="s">
        <v>71</v>
      </c>
      <c r="E1881" t="s">
        <v>40</v>
      </c>
      <c r="F1881" t="s">
        <v>48</v>
      </c>
      <c r="G1881">
        <v>1</v>
      </c>
      <c r="H1881">
        <v>1.4</v>
      </c>
      <c r="I1881" t="s">
        <v>43</v>
      </c>
      <c r="J1881" t="s">
        <v>117</v>
      </c>
      <c r="K1881">
        <v>0</v>
      </c>
      <c r="L1881">
        <v>1</v>
      </c>
      <c r="M1881">
        <v>1</v>
      </c>
      <c r="N1881">
        <v>0</v>
      </c>
      <c r="O1881">
        <v>0</v>
      </c>
      <c r="P1881">
        <v>0</v>
      </c>
      <c r="Q1881" t="s">
        <v>83</v>
      </c>
      <c r="R1881" t="s">
        <v>83</v>
      </c>
      <c r="S1881" t="s">
        <v>83</v>
      </c>
      <c r="T1881" t="str">
        <f>_xlfn.XLOOKUP(A1881,MI_Match_Analysis!$A$2:$A$8,MI_Match_Analysis!$F$2:$F$8,"Not Found")</f>
        <v>Not Found</v>
      </c>
    </row>
    <row r="1882" spans="1:20" hidden="1" x14ac:dyDescent="0.3">
      <c r="A1882">
        <v>9</v>
      </c>
      <c r="B1882" s="1">
        <v>46116</v>
      </c>
      <c r="C1882" t="s">
        <v>162</v>
      </c>
      <c r="D1882" t="s">
        <v>71</v>
      </c>
      <c r="E1882" t="s">
        <v>40</v>
      </c>
      <c r="F1882" t="s">
        <v>48</v>
      </c>
      <c r="G1882">
        <v>1</v>
      </c>
      <c r="H1882">
        <v>1.5</v>
      </c>
      <c r="I1882" t="s">
        <v>43</v>
      </c>
      <c r="J1882" t="s">
        <v>117</v>
      </c>
      <c r="K1882">
        <v>4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83</v>
      </c>
      <c r="R1882" t="s">
        <v>83</v>
      </c>
      <c r="S1882" t="s">
        <v>83</v>
      </c>
      <c r="T1882" t="str">
        <f>_xlfn.XLOOKUP(A1882,MI_Match_Analysis!$A$2:$A$8,MI_Match_Analysis!$F$2:$F$8,"Not Found")</f>
        <v>Not Found</v>
      </c>
    </row>
    <row r="1883" spans="1:20" hidden="1" x14ac:dyDescent="0.3">
      <c r="A1883">
        <v>9</v>
      </c>
      <c r="B1883" s="1">
        <v>46116</v>
      </c>
      <c r="C1883" t="s">
        <v>162</v>
      </c>
      <c r="D1883" t="s">
        <v>71</v>
      </c>
      <c r="E1883" t="s">
        <v>40</v>
      </c>
      <c r="F1883" t="s">
        <v>48</v>
      </c>
      <c r="G1883">
        <v>1</v>
      </c>
      <c r="H1883">
        <v>1.6</v>
      </c>
      <c r="I1883" t="s">
        <v>43</v>
      </c>
      <c r="J1883" t="s">
        <v>117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83</v>
      </c>
      <c r="R1883" t="s">
        <v>83</v>
      </c>
      <c r="S1883" t="s">
        <v>83</v>
      </c>
      <c r="T1883" t="str">
        <f>_xlfn.XLOOKUP(A1883,MI_Match_Analysis!$A$2:$A$8,MI_Match_Analysis!$F$2:$F$8,"Not Found")</f>
        <v>Not Found</v>
      </c>
    </row>
    <row r="1884" spans="1:20" hidden="1" x14ac:dyDescent="0.3">
      <c r="A1884">
        <v>9</v>
      </c>
      <c r="B1884" s="1">
        <v>46116</v>
      </c>
      <c r="C1884" t="s">
        <v>162</v>
      </c>
      <c r="D1884" t="s">
        <v>71</v>
      </c>
      <c r="E1884" t="s">
        <v>40</v>
      </c>
      <c r="F1884" t="s">
        <v>48</v>
      </c>
      <c r="G1884">
        <v>1</v>
      </c>
      <c r="H1884">
        <v>2.1</v>
      </c>
      <c r="I1884" t="s">
        <v>84</v>
      </c>
      <c r="J1884" t="s">
        <v>221</v>
      </c>
      <c r="K1884">
        <v>6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83</v>
      </c>
      <c r="R1884" t="s">
        <v>83</v>
      </c>
      <c r="S1884" t="s">
        <v>83</v>
      </c>
      <c r="T1884" t="str">
        <f>_xlfn.XLOOKUP(A1884,MI_Match_Analysis!$A$2:$A$8,MI_Match_Analysis!$F$2:$F$8,"Not Found")</f>
        <v>Not Found</v>
      </c>
    </row>
    <row r="1885" spans="1:20" hidden="1" x14ac:dyDescent="0.3">
      <c r="A1885">
        <v>9</v>
      </c>
      <c r="B1885" s="1">
        <v>46116</v>
      </c>
      <c r="C1885" t="s">
        <v>162</v>
      </c>
      <c r="D1885" t="s">
        <v>71</v>
      </c>
      <c r="E1885" t="s">
        <v>40</v>
      </c>
      <c r="F1885" t="s">
        <v>48</v>
      </c>
      <c r="G1885">
        <v>1</v>
      </c>
      <c r="H1885">
        <v>2.2000000000000002</v>
      </c>
      <c r="I1885" t="s">
        <v>84</v>
      </c>
      <c r="J1885" t="s">
        <v>221</v>
      </c>
      <c r="K1885">
        <v>4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83</v>
      </c>
      <c r="R1885" t="s">
        <v>83</v>
      </c>
      <c r="S1885" t="s">
        <v>83</v>
      </c>
      <c r="T1885" t="str">
        <f>_xlfn.XLOOKUP(A1885,MI_Match_Analysis!$A$2:$A$8,MI_Match_Analysis!$F$2:$F$8,"Not Found")</f>
        <v>Not Found</v>
      </c>
    </row>
    <row r="1886" spans="1:20" hidden="1" x14ac:dyDescent="0.3">
      <c r="A1886">
        <v>9</v>
      </c>
      <c r="B1886" s="1">
        <v>46116</v>
      </c>
      <c r="C1886" t="s">
        <v>162</v>
      </c>
      <c r="D1886" t="s">
        <v>71</v>
      </c>
      <c r="E1886" t="s">
        <v>40</v>
      </c>
      <c r="F1886" t="s">
        <v>48</v>
      </c>
      <c r="G1886">
        <v>1</v>
      </c>
      <c r="H1886">
        <v>2.2999999999999998</v>
      </c>
      <c r="I1886" t="s">
        <v>84</v>
      </c>
      <c r="J1886" t="s">
        <v>221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83</v>
      </c>
      <c r="R1886" t="s">
        <v>83</v>
      </c>
      <c r="S1886" t="s">
        <v>83</v>
      </c>
      <c r="T1886" t="str">
        <f>_xlfn.XLOOKUP(A1886,MI_Match_Analysis!$A$2:$A$8,MI_Match_Analysis!$F$2:$F$8,"Not Found")</f>
        <v>Not Found</v>
      </c>
    </row>
    <row r="1887" spans="1:20" hidden="1" x14ac:dyDescent="0.3">
      <c r="A1887">
        <v>9</v>
      </c>
      <c r="B1887" s="1">
        <v>46116</v>
      </c>
      <c r="C1887" t="s">
        <v>162</v>
      </c>
      <c r="D1887" t="s">
        <v>71</v>
      </c>
      <c r="E1887" t="s">
        <v>40</v>
      </c>
      <c r="F1887" t="s">
        <v>48</v>
      </c>
      <c r="G1887">
        <v>1</v>
      </c>
      <c r="H1887">
        <v>2.2999999999999998</v>
      </c>
      <c r="I1887" t="s">
        <v>84</v>
      </c>
      <c r="J1887" t="s">
        <v>221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0</v>
      </c>
      <c r="Q1887" t="s">
        <v>83</v>
      </c>
      <c r="R1887" t="s">
        <v>83</v>
      </c>
      <c r="S1887" t="s">
        <v>83</v>
      </c>
      <c r="T1887" t="str">
        <f>_xlfn.XLOOKUP(A1887,MI_Match_Analysis!$A$2:$A$8,MI_Match_Analysis!$F$2:$F$8,"Not Found")</f>
        <v>Not Found</v>
      </c>
    </row>
    <row r="1888" spans="1:20" hidden="1" x14ac:dyDescent="0.3">
      <c r="A1888">
        <v>9</v>
      </c>
      <c r="B1888" s="1">
        <v>46116</v>
      </c>
      <c r="C1888" t="s">
        <v>162</v>
      </c>
      <c r="D1888" t="s">
        <v>71</v>
      </c>
      <c r="E1888" t="s">
        <v>40</v>
      </c>
      <c r="F1888" t="s">
        <v>48</v>
      </c>
      <c r="G1888">
        <v>1</v>
      </c>
      <c r="H1888">
        <v>2.4</v>
      </c>
      <c r="I1888" t="s">
        <v>84</v>
      </c>
      <c r="J1888" t="s">
        <v>221</v>
      </c>
      <c r="K1888">
        <v>4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83</v>
      </c>
      <c r="R1888" t="s">
        <v>83</v>
      </c>
      <c r="S1888" t="s">
        <v>83</v>
      </c>
      <c r="T1888" t="str">
        <f>_xlfn.XLOOKUP(A1888,MI_Match_Analysis!$A$2:$A$8,MI_Match_Analysis!$F$2:$F$8,"Not Found")</f>
        <v>Not Found</v>
      </c>
    </row>
    <row r="1889" spans="1:20" hidden="1" x14ac:dyDescent="0.3">
      <c r="A1889">
        <v>9</v>
      </c>
      <c r="B1889" s="1">
        <v>46116</v>
      </c>
      <c r="C1889" t="s">
        <v>162</v>
      </c>
      <c r="D1889" t="s">
        <v>71</v>
      </c>
      <c r="E1889" t="s">
        <v>40</v>
      </c>
      <c r="F1889" t="s">
        <v>48</v>
      </c>
      <c r="G1889">
        <v>1</v>
      </c>
      <c r="H1889">
        <v>2.5</v>
      </c>
      <c r="I1889" t="s">
        <v>84</v>
      </c>
      <c r="J1889" t="s">
        <v>221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83</v>
      </c>
      <c r="R1889" t="s">
        <v>83</v>
      </c>
      <c r="S1889" t="s">
        <v>83</v>
      </c>
      <c r="T1889" t="str">
        <f>_xlfn.XLOOKUP(A1889,MI_Match_Analysis!$A$2:$A$8,MI_Match_Analysis!$F$2:$F$8,"Not Found")</f>
        <v>Not Found</v>
      </c>
    </row>
    <row r="1890" spans="1:20" hidden="1" x14ac:dyDescent="0.3">
      <c r="A1890">
        <v>9</v>
      </c>
      <c r="B1890" s="1">
        <v>46116</v>
      </c>
      <c r="C1890" t="s">
        <v>162</v>
      </c>
      <c r="D1890" t="s">
        <v>71</v>
      </c>
      <c r="E1890" t="s">
        <v>40</v>
      </c>
      <c r="F1890" t="s">
        <v>48</v>
      </c>
      <c r="G1890">
        <v>1</v>
      </c>
      <c r="H1890">
        <v>2.6</v>
      </c>
      <c r="I1890" t="s">
        <v>84</v>
      </c>
      <c r="J1890" t="s">
        <v>221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83</v>
      </c>
      <c r="R1890" t="s">
        <v>83</v>
      </c>
      <c r="S1890" t="s">
        <v>83</v>
      </c>
      <c r="T1890" t="str">
        <f>_xlfn.XLOOKUP(A1890,MI_Match_Analysis!$A$2:$A$8,MI_Match_Analysis!$F$2:$F$8,"Not Found")</f>
        <v>Not Found</v>
      </c>
    </row>
    <row r="1891" spans="1:20" hidden="1" x14ac:dyDescent="0.3">
      <c r="A1891">
        <v>9</v>
      </c>
      <c r="B1891" s="1">
        <v>46116</v>
      </c>
      <c r="C1891" t="s">
        <v>162</v>
      </c>
      <c r="D1891" t="s">
        <v>71</v>
      </c>
      <c r="E1891" t="s">
        <v>40</v>
      </c>
      <c r="F1891" t="s">
        <v>48</v>
      </c>
      <c r="G1891">
        <v>1</v>
      </c>
      <c r="H1891">
        <v>3.1</v>
      </c>
      <c r="I1891" t="s">
        <v>43</v>
      </c>
      <c r="J1891" t="s">
        <v>117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83</v>
      </c>
      <c r="R1891" t="s">
        <v>83</v>
      </c>
      <c r="S1891" t="s">
        <v>83</v>
      </c>
      <c r="T1891" t="str">
        <f>_xlfn.XLOOKUP(A1891,MI_Match_Analysis!$A$2:$A$8,MI_Match_Analysis!$F$2:$F$8,"Not Found")</f>
        <v>Not Found</v>
      </c>
    </row>
    <row r="1892" spans="1:20" hidden="1" x14ac:dyDescent="0.3">
      <c r="A1892">
        <v>9</v>
      </c>
      <c r="B1892" s="1">
        <v>46116</v>
      </c>
      <c r="C1892" t="s">
        <v>162</v>
      </c>
      <c r="D1892" t="s">
        <v>71</v>
      </c>
      <c r="E1892" t="s">
        <v>40</v>
      </c>
      <c r="F1892" t="s">
        <v>48</v>
      </c>
      <c r="G1892">
        <v>1</v>
      </c>
      <c r="H1892">
        <v>3.2</v>
      </c>
      <c r="I1892" t="s">
        <v>43</v>
      </c>
      <c r="J1892" t="s">
        <v>117</v>
      </c>
      <c r="K1892">
        <v>0</v>
      </c>
      <c r="L1892">
        <v>1</v>
      </c>
      <c r="M1892">
        <v>1</v>
      </c>
      <c r="N1892">
        <v>0</v>
      </c>
      <c r="O1892">
        <v>0</v>
      </c>
      <c r="P1892">
        <v>0</v>
      </c>
      <c r="Q1892" t="s">
        <v>83</v>
      </c>
      <c r="R1892" t="s">
        <v>83</v>
      </c>
      <c r="S1892" t="s">
        <v>83</v>
      </c>
      <c r="T1892" t="str">
        <f>_xlfn.XLOOKUP(A1892,MI_Match_Analysis!$A$2:$A$8,MI_Match_Analysis!$F$2:$F$8,"Not Found")</f>
        <v>Not Found</v>
      </c>
    </row>
    <row r="1893" spans="1:20" hidden="1" x14ac:dyDescent="0.3">
      <c r="A1893">
        <v>9</v>
      </c>
      <c r="B1893" s="1">
        <v>46116</v>
      </c>
      <c r="C1893" t="s">
        <v>162</v>
      </c>
      <c r="D1893" t="s">
        <v>71</v>
      </c>
      <c r="E1893" t="s">
        <v>40</v>
      </c>
      <c r="F1893" t="s">
        <v>48</v>
      </c>
      <c r="G1893">
        <v>1</v>
      </c>
      <c r="H1893">
        <v>3.2</v>
      </c>
      <c r="I1893" t="s">
        <v>43</v>
      </c>
      <c r="J1893" t="s">
        <v>117</v>
      </c>
      <c r="K1893">
        <v>4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83</v>
      </c>
      <c r="R1893" t="s">
        <v>83</v>
      </c>
      <c r="S1893" t="s">
        <v>83</v>
      </c>
      <c r="T1893" t="str">
        <f>_xlfn.XLOOKUP(A1893,MI_Match_Analysis!$A$2:$A$8,MI_Match_Analysis!$F$2:$F$8,"Not Found")</f>
        <v>Not Found</v>
      </c>
    </row>
    <row r="1894" spans="1:20" hidden="1" x14ac:dyDescent="0.3">
      <c r="A1894">
        <v>9</v>
      </c>
      <c r="B1894" s="1">
        <v>46116</v>
      </c>
      <c r="C1894" t="s">
        <v>162</v>
      </c>
      <c r="D1894" t="s">
        <v>71</v>
      </c>
      <c r="E1894" t="s">
        <v>40</v>
      </c>
      <c r="F1894" t="s">
        <v>48</v>
      </c>
      <c r="G1894">
        <v>1</v>
      </c>
      <c r="H1894">
        <v>3.3</v>
      </c>
      <c r="I1894" t="s">
        <v>43</v>
      </c>
      <c r="J1894" t="s">
        <v>117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83</v>
      </c>
      <c r="R1894" t="s">
        <v>83</v>
      </c>
      <c r="S1894" t="s">
        <v>83</v>
      </c>
      <c r="T1894" t="str">
        <f>_xlfn.XLOOKUP(A1894,MI_Match_Analysis!$A$2:$A$8,MI_Match_Analysis!$F$2:$F$8,"Not Found")</f>
        <v>Not Found</v>
      </c>
    </row>
    <row r="1895" spans="1:20" hidden="1" x14ac:dyDescent="0.3">
      <c r="A1895">
        <v>9</v>
      </c>
      <c r="B1895" s="1">
        <v>46116</v>
      </c>
      <c r="C1895" t="s">
        <v>162</v>
      </c>
      <c r="D1895" t="s">
        <v>71</v>
      </c>
      <c r="E1895" t="s">
        <v>40</v>
      </c>
      <c r="F1895" t="s">
        <v>48</v>
      </c>
      <c r="G1895">
        <v>1</v>
      </c>
      <c r="H1895">
        <v>3.4</v>
      </c>
      <c r="I1895" t="s">
        <v>84</v>
      </c>
      <c r="J1895" t="s">
        <v>117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83</v>
      </c>
      <c r="R1895" t="s">
        <v>83</v>
      </c>
      <c r="S1895" t="s">
        <v>83</v>
      </c>
      <c r="T1895" t="str">
        <f>_xlfn.XLOOKUP(A1895,MI_Match_Analysis!$A$2:$A$8,MI_Match_Analysis!$F$2:$F$8,"Not Found")</f>
        <v>Not Found</v>
      </c>
    </row>
    <row r="1896" spans="1:20" hidden="1" x14ac:dyDescent="0.3">
      <c r="A1896">
        <v>9</v>
      </c>
      <c r="B1896" s="1">
        <v>46116</v>
      </c>
      <c r="C1896" t="s">
        <v>162</v>
      </c>
      <c r="D1896" t="s">
        <v>71</v>
      </c>
      <c r="E1896" t="s">
        <v>40</v>
      </c>
      <c r="F1896" t="s">
        <v>48</v>
      </c>
      <c r="G1896">
        <v>1</v>
      </c>
      <c r="H1896">
        <v>3.5</v>
      </c>
      <c r="I1896" t="s">
        <v>84</v>
      </c>
      <c r="J1896" t="s">
        <v>117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83</v>
      </c>
      <c r="R1896" t="s">
        <v>83</v>
      </c>
      <c r="S1896" t="s">
        <v>83</v>
      </c>
      <c r="T1896" t="str">
        <f>_xlfn.XLOOKUP(A1896,MI_Match_Analysis!$A$2:$A$8,MI_Match_Analysis!$F$2:$F$8,"Not Found")</f>
        <v>Not Found</v>
      </c>
    </row>
    <row r="1897" spans="1:20" hidden="1" x14ac:dyDescent="0.3">
      <c r="A1897">
        <v>9</v>
      </c>
      <c r="B1897" s="1">
        <v>46116</v>
      </c>
      <c r="C1897" t="s">
        <v>162</v>
      </c>
      <c r="D1897" t="s">
        <v>71</v>
      </c>
      <c r="E1897" t="s">
        <v>40</v>
      </c>
      <c r="F1897" t="s">
        <v>48</v>
      </c>
      <c r="G1897">
        <v>1</v>
      </c>
      <c r="H1897">
        <v>3.6</v>
      </c>
      <c r="I1897" t="s">
        <v>84</v>
      </c>
      <c r="J1897" t="s">
        <v>117</v>
      </c>
      <c r="K1897">
        <v>6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83</v>
      </c>
      <c r="R1897" t="s">
        <v>83</v>
      </c>
      <c r="S1897" t="s">
        <v>83</v>
      </c>
      <c r="T1897" t="str">
        <f>_xlfn.XLOOKUP(A1897,MI_Match_Analysis!$A$2:$A$8,MI_Match_Analysis!$F$2:$F$8,"Not Found")</f>
        <v>Not Found</v>
      </c>
    </row>
    <row r="1898" spans="1:20" hidden="1" x14ac:dyDescent="0.3">
      <c r="A1898">
        <v>9</v>
      </c>
      <c r="B1898" s="1">
        <v>46116</v>
      </c>
      <c r="C1898" t="s">
        <v>162</v>
      </c>
      <c r="D1898" t="s">
        <v>71</v>
      </c>
      <c r="E1898" t="s">
        <v>40</v>
      </c>
      <c r="F1898" t="s">
        <v>48</v>
      </c>
      <c r="G1898">
        <v>1</v>
      </c>
      <c r="H1898">
        <v>4.0999999999999996</v>
      </c>
      <c r="I1898" t="s">
        <v>43</v>
      </c>
      <c r="J1898" t="s">
        <v>222</v>
      </c>
      <c r="K1898">
        <v>4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83</v>
      </c>
      <c r="R1898" t="s">
        <v>83</v>
      </c>
      <c r="S1898" t="s">
        <v>83</v>
      </c>
      <c r="T1898" t="str">
        <f>_xlfn.XLOOKUP(A1898,MI_Match_Analysis!$A$2:$A$8,MI_Match_Analysis!$F$2:$F$8,"Not Found")</f>
        <v>Not Found</v>
      </c>
    </row>
    <row r="1899" spans="1:20" hidden="1" x14ac:dyDescent="0.3">
      <c r="A1899">
        <v>9</v>
      </c>
      <c r="B1899" s="1">
        <v>46116</v>
      </c>
      <c r="C1899" t="s">
        <v>162</v>
      </c>
      <c r="D1899" t="s">
        <v>71</v>
      </c>
      <c r="E1899" t="s">
        <v>40</v>
      </c>
      <c r="F1899" t="s">
        <v>48</v>
      </c>
      <c r="G1899">
        <v>1</v>
      </c>
      <c r="H1899">
        <v>4.2</v>
      </c>
      <c r="I1899" t="s">
        <v>43</v>
      </c>
      <c r="J1899" t="s">
        <v>222</v>
      </c>
      <c r="K1899">
        <v>6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83</v>
      </c>
      <c r="R1899" t="s">
        <v>83</v>
      </c>
      <c r="S1899" t="s">
        <v>83</v>
      </c>
      <c r="T1899" t="str">
        <f>_xlfn.XLOOKUP(A1899,MI_Match_Analysis!$A$2:$A$8,MI_Match_Analysis!$F$2:$F$8,"Not Found")</f>
        <v>Not Found</v>
      </c>
    </row>
    <row r="1900" spans="1:20" hidden="1" x14ac:dyDescent="0.3">
      <c r="A1900">
        <v>9</v>
      </c>
      <c r="B1900" s="1">
        <v>46116</v>
      </c>
      <c r="C1900" t="s">
        <v>162</v>
      </c>
      <c r="D1900" t="s">
        <v>71</v>
      </c>
      <c r="E1900" t="s">
        <v>40</v>
      </c>
      <c r="F1900" t="s">
        <v>48</v>
      </c>
      <c r="G1900">
        <v>1</v>
      </c>
      <c r="H1900">
        <v>4.3</v>
      </c>
      <c r="I1900" t="s">
        <v>43</v>
      </c>
      <c r="J1900" t="s">
        <v>222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83</v>
      </c>
      <c r="R1900" t="s">
        <v>83</v>
      </c>
      <c r="S1900" t="s">
        <v>83</v>
      </c>
      <c r="T1900" t="str">
        <f>_xlfn.XLOOKUP(A1900,MI_Match_Analysis!$A$2:$A$8,MI_Match_Analysis!$F$2:$F$8,"Not Found")</f>
        <v>Not Found</v>
      </c>
    </row>
    <row r="1901" spans="1:20" hidden="1" x14ac:dyDescent="0.3">
      <c r="A1901">
        <v>9</v>
      </c>
      <c r="B1901" s="1">
        <v>46116</v>
      </c>
      <c r="C1901" t="s">
        <v>162</v>
      </c>
      <c r="D1901" t="s">
        <v>71</v>
      </c>
      <c r="E1901" t="s">
        <v>40</v>
      </c>
      <c r="F1901" t="s">
        <v>48</v>
      </c>
      <c r="G1901">
        <v>1</v>
      </c>
      <c r="H1901">
        <v>4.4000000000000004</v>
      </c>
      <c r="I1901" t="s">
        <v>84</v>
      </c>
      <c r="J1901" t="s">
        <v>222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83</v>
      </c>
      <c r="R1901" t="s">
        <v>83</v>
      </c>
      <c r="S1901" t="s">
        <v>83</v>
      </c>
      <c r="T1901" t="str">
        <f>_xlfn.XLOOKUP(A1901,MI_Match_Analysis!$A$2:$A$8,MI_Match_Analysis!$F$2:$F$8,"Not Found")</f>
        <v>Not Found</v>
      </c>
    </row>
    <row r="1902" spans="1:20" hidden="1" x14ac:dyDescent="0.3">
      <c r="A1902">
        <v>9</v>
      </c>
      <c r="B1902" s="1">
        <v>46116</v>
      </c>
      <c r="C1902" t="s">
        <v>162</v>
      </c>
      <c r="D1902" t="s">
        <v>71</v>
      </c>
      <c r="E1902" t="s">
        <v>40</v>
      </c>
      <c r="F1902" t="s">
        <v>48</v>
      </c>
      <c r="G1902">
        <v>1</v>
      </c>
      <c r="H1902">
        <v>4.5</v>
      </c>
      <c r="I1902" t="s">
        <v>84</v>
      </c>
      <c r="J1902" t="s">
        <v>222</v>
      </c>
      <c r="K1902">
        <v>2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83</v>
      </c>
      <c r="R1902" t="s">
        <v>83</v>
      </c>
      <c r="S1902" t="s">
        <v>83</v>
      </c>
      <c r="T1902" t="str">
        <f>_xlfn.XLOOKUP(A1902,MI_Match_Analysis!$A$2:$A$8,MI_Match_Analysis!$F$2:$F$8,"Not Found")</f>
        <v>Not Found</v>
      </c>
    </row>
    <row r="1903" spans="1:20" hidden="1" x14ac:dyDescent="0.3">
      <c r="A1903">
        <v>9</v>
      </c>
      <c r="B1903" s="1">
        <v>46116</v>
      </c>
      <c r="C1903" t="s">
        <v>162</v>
      </c>
      <c r="D1903" t="s">
        <v>71</v>
      </c>
      <c r="E1903" t="s">
        <v>40</v>
      </c>
      <c r="F1903" t="s">
        <v>48</v>
      </c>
      <c r="G1903">
        <v>1</v>
      </c>
      <c r="H1903">
        <v>4.5999999999999996</v>
      </c>
      <c r="I1903" t="s">
        <v>84</v>
      </c>
      <c r="J1903" t="s">
        <v>222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83</v>
      </c>
      <c r="R1903" t="s">
        <v>83</v>
      </c>
      <c r="S1903" t="s">
        <v>83</v>
      </c>
      <c r="T1903" t="str">
        <f>_xlfn.XLOOKUP(A1903,MI_Match_Analysis!$A$2:$A$8,MI_Match_Analysis!$F$2:$F$8,"Not Found")</f>
        <v>Not Found</v>
      </c>
    </row>
    <row r="1904" spans="1:20" hidden="1" x14ac:dyDescent="0.3">
      <c r="A1904">
        <v>9</v>
      </c>
      <c r="B1904" s="1">
        <v>46116</v>
      </c>
      <c r="C1904" t="s">
        <v>162</v>
      </c>
      <c r="D1904" t="s">
        <v>71</v>
      </c>
      <c r="E1904" t="s">
        <v>40</v>
      </c>
      <c r="F1904" t="s">
        <v>48</v>
      </c>
      <c r="G1904">
        <v>1</v>
      </c>
      <c r="H1904">
        <v>5.0999999999999996</v>
      </c>
      <c r="I1904" t="s">
        <v>43</v>
      </c>
      <c r="J1904" t="s">
        <v>50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83</v>
      </c>
      <c r="R1904" t="s">
        <v>83</v>
      </c>
      <c r="S1904" t="s">
        <v>83</v>
      </c>
      <c r="T1904" t="str">
        <f>_xlfn.XLOOKUP(A1904,MI_Match_Analysis!$A$2:$A$8,MI_Match_Analysis!$F$2:$F$8,"Not Found")</f>
        <v>Not Found</v>
      </c>
    </row>
    <row r="1905" spans="1:20" hidden="1" x14ac:dyDescent="0.3">
      <c r="A1905">
        <v>9</v>
      </c>
      <c r="B1905" s="1">
        <v>46116</v>
      </c>
      <c r="C1905" t="s">
        <v>162</v>
      </c>
      <c r="D1905" t="s">
        <v>71</v>
      </c>
      <c r="E1905" t="s">
        <v>40</v>
      </c>
      <c r="F1905" t="s">
        <v>48</v>
      </c>
      <c r="G1905">
        <v>1</v>
      </c>
      <c r="H1905">
        <v>5.2</v>
      </c>
      <c r="I1905" t="s">
        <v>84</v>
      </c>
      <c r="J1905" t="s">
        <v>50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83</v>
      </c>
      <c r="R1905" t="s">
        <v>83</v>
      </c>
      <c r="S1905" t="s">
        <v>83</v>
      </c>
      <c r="T1905" t="str">
        <f>_xlfn.XLOOKUP(A1905,MI_Match_Analysis!$A$2:$A$8,MI_Match_Analysis!$F$2:$F$8,"Not Found")</f>
        <v>Not Found</v>
      </c>
    </row>
    <row r="1906" spans="1:20" hidden="1" x14ac:dyDescent="0.3">
      <c r="A1906">
        <v>9</v>
      </c>
      <c r="B1906" s="1">
        <v>46116</v>
      </c>
      <c r="C1906" t="s">
        <v>162</v>
      </c>
      <c r="D1906" t="s">
        <v>71</v>
      </c>
      <c r="E1906" t="s">
        <v>40</v>
      </c>
      <c r="F1906" t="s">
        <v>48</v>
      </c>
      <c r="G1906">
        <v>1</v>
      </c>
      <c r="H1906">
        <v>5.3</v>
      </c>
      <c r="I1906" t="s">
        <v>84</v>
      </c>
      <c r="J1906" t="s">
        <v>50</v>
      </c>
      <c r="K1906">
        <v>6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83</v>
      </c>
      <c r="R1906" t="s">
        <v>83</v>
      </c>
      <c r="S1906" t="s">
        <v>83</v>
      </c>
      <c r="T1906" t="str">
        <f>_xlfn.XLOOKUP(A1906,MI_Match_Analysis!$A$2:$A$8,MI_Match_Analysis!$F$2:$F$8,"Not Found")</f>
        <v>Not Found</v>
      </c>
    </row>
    <row r="1907" spans="1:20" hidden="1" x14ac:dyDescent="0.3">
      <c r="A1907">
        <v>9</v>
      </c>
      <c r="B1907" s="1">
        <v>46116</v>
      </c>
      <c r="C1907" t="s">
        <v>162</v>
      </c>
      <c r="D1907" t="s">
        <v>71</v>
      </c>
      <c r="E1907" t="s">
        <v>40</v>
      </c>
      <c r="F1907" t="s">
        <v>48</v>
      </c>
      <c r="G1907">
        <v>1</v>
      </c>
      <c r="H1907">
        <v>5.4</v>
      </c>
      <c r="I1907" t="s">
        <v>84</v>
      </c>
      <c r="J1907" t="s">
        <v>50</v>
      </c>
      <c r="K1907">
        <v>4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83</v>
      </c>
      <c r="R1907" t="s">
        <v>83</v>
      </c>
      <c r="S1907" t="s">
        <v>83</v>
      </c>
      <c r="T1907" t="str">
        <f>_xlfn.XLOOKUP(A1907,MI_Match_Analysis!$A$2:$A$8,MI_Match_Analysis!$F$2:$F$8,"Not Found")</f>
        <v>Not Found</v>
      </c>
    </row>
    <row r="1908" spans="1:20" hidden="1" x14ac:dyDescent="0.3">
      <c r="A1908">
        <v>9</v>
      </c>
      <c r="B1908" s="1">
        <v>46116</v>
      </c>
      <c r="C1908" t="s">
        <v>162</v>
      </c>
      <c r="D1908" t="s">
        <v>71</v>
      </c>
      <c r="E1908" t="s">
        <v>40</v>
      </c>
      <c r="F1908" t="s">
        <v>48</v>
      </c>
      <c r="G1908">
        <v>1</v>
      </c>
      <c r="H1908">
        <v>5.5</v>
      </c>
      <c r="I1908" t="s">
        <v>84</v>
      </c>
      <c r="J1908" t="s">
        <v>50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83</v>
      </c>
      <c r="R1908" t="s">
        <v>83</v>
      </c>
      <c r="S1908" t="s">
        <v>83</v>
      </c>
      <c r="T1908" t="str">
        <f>_xlfn.XLOOKUP(A1908,MI_Match_Analysis!$A$2:$A$8,MI_Match_Analysis!$F$2:$F$8,"Not Found")</f>
        <v>Not Found</v>
      </c>
    </row>
    <row r="1909" spans="1:20" hidden="1" x14ac:dyDescent="0.3">
      <c r="A1909">
        <v>9</v>
      </c>
      <c r="B1909" s="1">
        <v>46116</v>
      </c>
      <c r="C1909" t="s">
        <v>162</v>
      </c>
      <c r="D1909" t="s">
        <v>71</v>
      </c>
      <c r="E1909" t="s">
        <v>40</v>
      </c>
      <c r="F1909" t="s">
        <v>48</v>
      </c>
      <c r="G1909">
        <v>1</v>
      </c>
      <c r="H1909">
        <v>5.6</v>
      </c>
      <c r="I1909" t="s">
        <v>43</v>
      </c>
      <c r="J1909" t="s">
        <v>50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83</v>
      </c>
      <c r="R1909" t="s">
        <v>83</v>
      </c>
      <c r="S1909" t="s">
        <v>83</v>
      </c>
      <c r="T1909" t="str">
        <f>_xlfn.XLOOKUP(A1909,MI_Match_Analysis!$A$2:$A$8,MI_Match_Analysis!$F$2:$F$8,"Not Found")</f>
        <v>Not Found</v>
      </c>
    </row>
    <row r="1910" spans="1:20" hidden="1" x14ac:dyDescent="0.3">
      <c r="A1910">
        <v>9</v>
      </c>
      <c r="B1910" s="1">
        <v>46116</v>
      </c>
      <c r="C1910" t="s">
        <v>162</v>
      </c>
      <c r="D1910" t="s">
        <v>71</v>
      </c>
      <c r="E1910" t="s">
        <v>40</v>
      </c>
      <c r="F1910" t="s">
        <v>48</v>
      </c>
      <c r="G1910">
        <v>1</v>
      </c>
      <c r="H1910">
        <v>6.1</v>
      </c>
      <c r="I1910" t="s">
        <v>84</v>
      </c>
      <c r="J1910" t="s">
        <v>86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83</v>
      </c>
      <c r="R1910" t="s">
        <v>83</v>
      </c>
      <c r="S1910" t="s">
        <v>83</v>
      </c>
      <c r="T1910" t="str">
        <f>_xlfn.XLOOKUP(A1910,MI_Match_Analysis!$A$2:$A$8,MI_Match_Analysis!$F$2:$F$8,"Not Found")</f>
        <v>Not Found</v>
      </c>
    </row>
    <row r="1911" spans="1:20" hidden="1" x14ac:dyDescent="0.3">
      <c r="A1911">
        <v>9</v>
      </c>
      <c r="B1911" s="1">
        <v>46116</v>
      </c>
      <c r="C1911" t="s">
        <v>162</v>
      </c>
      <c r="D1911" t="s">
        <v>71</v>
      </c>
      <c r="E1911" t="s">
        <v>40</v>
      </c>
      <c r="F1911" t="s">
        <v>48</v>
      </c>
      <c r="G1911">
        <v>1</v>
      </c>
      <c r="H1911">
        <v>6.2</v>
      </c>
      <c r="I1911" t="s">
        <v>43</v>
      </c>
      <c r="J1911" t="s">
        <v>86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165</v>
      </c>
      <c r="R1911" t="s">
        <v>43</v>
      </c>
      <c r="S1911" t="s">
        <v>217</v>
      </c>
      <c r="T1911" t="str">
        <f>_xlfn.XLOOKUP(A1911,MI_Match_Analysis!$A$2:$A$8,MI_Match_Analysis!$F$2:$F$8,"Not Found")</f>
        <v>Not Found</v>
      </c>
    </row>
    <row r="1912" spans="1:20" hidden="1" x14ac:dyDescent="0.3">
      <c r="A1912">
        <v>9</v>
      </c>
      <c r="B1912" s="1">
        <v>46116</v>
      </c>
      <c r="C1912" t="s">
        <v>162</v>
      </c>
      <c r="D1912" t="s">
        <v>71</v>
      </c>
      <c r="E1912" t="s">
        <v>40</v>
      </c>
      <c r="F1912" t="s">
        <v>48</v>
      </c>
      <c r="G1912">
        <v>1</v>
      </c>
      <c r="H1912">
        <v>6.3</v>
      </c>
      <c r="I1912" t="s">
        <v>74</v>
      </c>
      <c r="J1912" t="s">
        <v>86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83</v>
      </c>
      <c r="R1912" t="s">
        <v>83</v>
      </c>
      <c r="S1912" t="s">
        <v>83</v>
      </c>
      <c r="T1912" t="str">
        <f>_xlfn.XLOOKUP(A1912,MI_Match_Analysis!$A$2:$A$8,MI_Match_Analysis!$F$2:$F$8,"Not Found")</f>
        <v>Not Found</v>
      </c>
    </row>
    <row r="1913" spans="1:20" hidden="1" x14ac:dyDescent="0.3">
      <c r="A1913">
        <v>9</v>
      </c>
      <c r="B1913" s="1">
        <v>46116</v>
      </c>
      <c r="C1913" t="s">
        <v>162</v>
      </c>
      <c r="D1913" t="s">
        <v>71</v>
      </c>
      <c r="E1913" t="s">
        <v>40</v>
      </c>
      <c r="F1913" t="s">
        <v>48</v>
      </c>
      <c r="G1913">
        <v>1</v>
      </c>
      <c r="H1913">
        <v>6.4</v>
      </c>
      <c r="I1913" t="s">
        <v>84</v>
      </c>
      <c r="J1913" t="s">
        <v>86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83</v>
      </c>
      <c r="R1913" t="s">
        <v>83</v>
      </c>
      <c r="S1913" t="s">
        <v>83</v>
      </c>
      <c r="T1913" t="str">
        <f>_xlfn.XLOOKUP(A1913,MI_Match_Analysis!$A$2:$A$8,MI_Match_Analysis!$F$2:$F$8,"Not Found")</f>
        <v>Not Found</v>
      </c>
    </row>
    <row r="1914" spans="1:20" hidden="1" x14ac:dyDescent="0.3">
      <c r="A1914">
        <v>9</v>
      </c>
      <c r="B1914" s="1">
        <v>46116</v>
      </c>
      <c r="C1914" t="s">
        <v>162</v>
      </c>
      <c r="D1914" t="s">
        <v>71</v>
      </c>
      <c r="E1914" t="s">
        <v>40</v>
      </c>
      <c r="F1914" t="s">
        <v>48</v>
      </c>
      <c r="G1914">
        <v>1</v>
      </c>
      <c r="H1914">
        <v>6.5</v>
      </c>
      <c r="I1914" t="s">
        <v>74</v>
      </c>
      <c r="J1914" t="s">
        <v>86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83</v>
      </c>
      <c r="R1914" t="s">
        <v>83</v>
      </c>
      <c r="S1914" t="s">
        <v>83</v>
      </c>
      <c r="T1914" t="str">
        <f>_xlfn.XLOOKUP(A1914,MI_Match_Analysis!$A$2:$A$8,MI_Match_Analysis!$F$2:$F$8,"Not Found")</f>
        <v>Not Found</v>
      </c>
    </row>
    <row r="1915" spans="1:20" hidden="1" x14ac:dyDescent="0.3">
      <c r="A1915">
        <v>9</v>
      </c>
      <c r="B1915" s="1">
        <v>46116</v>
      </c>
      <c r="C1915" t="s">
        <v>162</v>
      </c>
      <c r="D1915" t="s">
        <v>71</v>
      </c>
      <c r="E1915" t="s">
        <v>40</v>
      </c>
      <c r="F1915" t="s">
        <v>48</v>
      </c>
      <c r="G1915">
        <v>1</v>
      </c>
      <c r="H1915">
        <v>6.6</v>
      </c>
      <c r="I1915" t="s">
        <v>84</v>
      </c>
      <c r="J1915" t="s">
        <v>86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83</v>
      </c>
      <c r="R1915" t="s">
        <v>83</v>
      </c>
      <c r="S1915" t="s">
        <v>83</v>
      </c>
      <c r="T1915" t="str">
        <f>_xlfn.XLOOKUP(A1915,MI_Match_Analysis!$A$2:$A$8,MI_Match_Analysis!$F$2:$F$8,"Not Found")</f>
        <v>Not Found</v>
      </c>
    </row>
    <row r="1916" spans="1:20" hidden="1" x14ac:dyDescent="0.3">
      <c r="A1916">
        <v>9</v>
      </c>
      <c r="B1916" s="1">
        <v>46116</v>
      </c>
      <c r="C1916" t="s">
        <v>162</v>
      </c>
      <c r="D1916" t="s">
        <v>71</v>
      </c>
      <c r="E1916" t="s">
        <v>40</v>
      </c>
      <c r="F1916" t="s">
        <v>48</v>
      </c>
      <c r="G1916">
        <v>1</v>
      </c>
      <c r="H1916">
        <v>7.1</v>
      </c>
      <c r="I1916" t="s">
        <v>84</v>
      </c>
      <c r="J1916" t="s">
        <v>50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83</v>
      </c>
      <c r="R1916" t="s">
        <v>83</v>
      </c>
      <c r="S1916" t="s">
        <v>83</v>
      </c>
      <c r="T1916" t="str">
        <f>_xlfn.XLOOKUP(A1916,MI_Match_Analysis!$A$2:$A$8,MI_Match_Analysis!$F$2:$F$8,"Not Found")</f>
        <v>Not Found</v>
      </c>
    </row>
    <row r="1917" spans="1:20" hidden="1" x14ac:dyDescent="0.3">
      <c r="A1917">
        <v>9</v>
      </c>
      <c r="B1917" s="1">
        <v>46116</v>
      </c>
      <c r="C1917" t="s">
        <v>162</v>
      </c>
      <c r="D1917" t="s">
        <v>71</v>
      </c>
      <c r="E1917" t="s">
        <v>40</v>
      </c>
      <c r="F1917" t="s">
        <v>48</v>
      </c>
      <c r="G1917">
        <v>1</v>
      </c>
      <c r="H1917">
        <v>7.2</v>
      </c>
      <c r="I1917" t="s">
        <v>84</v>
      </c>
      <c r="J1917" t="s">
        <v>50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83</v>
      </c>
      <c r="R1917" t="s">
        <v>83</v>
      </c>
      <c r="S1917" t="s">
        <v>83</v>
      </c>
      <c r="T1917" t="str">
        <f>_xlfn.XLOOKUP(A1917,MI_Match_Analysis!$A$2:$A$8,MI_Match_Analysis!$F$2:$F$8,"Not Found")</f>
        <v>Not Found</v>
      </c>
    </row>
    <row r="1918" spans="1:20" hidden="1" x14ac:dyDescent="0.3">
      <c r="A1918">
        <v>9</v>
      </c>
      <c r="B1918" s="1">
        <v>46116</v>
      </c>
      <c r="C1918" t="s">
        <v>162</v>
      </c>
      <c r="D1918" t="s">
        <v>71</v>
      </c>
      <c r="E1918" t="s">
        <v>40</v>
      </c>
      <c r="F1918" t="s">
        <v>48</v>
      </c>
      <c r="G1918">
        <v>1</v>
      </c>
      <c r="H1918">
        <v>7.3</v>
      </c>
      <c r="I1918" t="s">
        <v>84</v>
      </c>
      <c r="J1918" t="s">
        <v>50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83</v>
      </c>
      <c r="R1918" t="s">
        <v>83</v>
      </c>
      <c r="S1918" t="s">
        <v>83</v>
      </c>
      <c r="T1918" t="str">
        <f>_xlfn.XLOOKUP(A1918,MI_Match_Analysis!$A$2:$A$8,MI_Match_Analysis!$F$2:$F$8,"Not Found")</f>
        <v>Not Found</v>
      </c>
    </row>
    <row r="1919" spans="1:20" hidden="1" x14ac:dyDescent="0.3">
      <c r="A1919">
        <v>9</v>
      </c>
      <c r="B1919" s="1">
        <v>46116</v>
      </c>
      <c r="C1919" t="s">
        <v>162</v>
      </c>
      <c r="D1919" t="s">
        <v>71</v>
      </c>
      <c r="E1919" t="s">
        <v>40</v>
      </c>
      <c r="F1919" t="s">
        <v>48</v>
      </c>
      <c r="G1919">
        <v>1</v>
      </c>
      <c r="H1919">
        <v>7.4</v>
      </c>
      <c r="I1919" t="s">
        <v>74</v>
      </c>
      <c r="J1919" t="s">
        <v>50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83</v>
      </c>
      <c r="R1919" t="s">
        <v>83</v>
      </c>
      <c r="S1919" t="s">
        <v>83</v>
      </c>
      <c r="T1919" t="str">
        <f>_xlfn.XLOOKUP(A1919,MI_Match_Analysis!$A$2:$A$8,MI_Match_Analysis!$F$2:$F$8,"Not Found")</f>
        <v>Not Found</v>
      </c>
    </row>
    <row r="1920" spans="1:20" hidden="1" x14ac:dyDescent="0.3">
      <c r="A1920">
        <v>9</v>
      </c>
      <c r="B1920" s="1">
        <v>46116</v>
      </c>
      <c r="C1920" t="s">
        <v>162</v>
      </c>
      <c r="D1920" t="s">
        <v>71</v>
      </c>
      <c r="E1920" t="s">
        <v>40</v>
      </c>
      <c r="F1920" t="s">
        <v>48</v>
      </c>
      <c r="G1920">
        <v>1</v>
      </c>
      <c r="H1920">
        <v>7.5</v>
      </c>
      <c r="I1920" t="s">
        <v>74</v>
      </c>
      <c r="J1920" t="s">
        <v>50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83</v>
      </c>
      <c r="R1920" t="s">
        <v>83</v>
      </c>
      <c r="S1920" t="s">
        <v>83</v>
      </c>
      <c r="T1920" t="str">
        <f>_xlfn.XLOOKUP(A1920,MI_Match_Analysis!$A$2:$A$8,MI_Match_Analysis!$F$2:$F$8,"Not Found")</f>
        <v>Not Found</v>
      </c>
    </row>
    <row r="1921" spans="1:20" hidden="1" x14ac:dyDescent="0.3">
      <c r="A1921">
        <v>9</v>
      </c>
      <c r="B1921" s="1">
        <v>46116</v>
      </c>
      <c r="C1921" t="s">
        <v>162</v>
      </c>
      <c r="D1921" t="s">
        <v>71</v>
      </c>
      <c r="E1921" t="s">
        <v>40</v>
      </c>
      <c r="F1921" t="s">
        <v>48</v>
      </c>
      <c r="G1921">
        <v>1</v>
      </c>
      <c r="H1921">
        <v>7.6</v>
      </c>
      <c r="I1921" t="s">
        <v>84</v>
      </c>
      <c r="J1921" t="s">
        <v>50</v>
      </c>
      <c r="K1921">
        <v>4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83</v>
      </c>
      <c r="R1921" t="s">
        <v>83</v>
      </c>
      <c r="S1921" t="s">
        <v>83</v>
      </c>
      <c r="T1921" t="str">
        <f>_xlfn.XLOOKUP(A1921,MI_Match_Analysis!$A$2:$A$8,MI_Match_Analysis!$F$2:$F$8,"Not Found")</f>
        <v>Not Found</v>
      </c>
    </row>
    <row r="1922" spans="1:20" hidden="1" x14ac:dyDescent="0.3">
      <c r="A1922">
        <v>9</v>
      </c>
      <c r="B1922" s="1">
        <v>46116</v>
      </c>
      <c r="C1922" t="s">
        <v>162</v>
      </c>
      <c r="D1922" t="s">
        <v>71</v>
      </c>
      <c r="E1922" t="s">
        <v>40</v>
      </c>
      <c r="F1922" t="s">
        <v>48</v>
      </c>
      <c r="G1922">
        <v>1</v>
      </c>
      <c r="H1922">
        <v>8.1</v>
      </c>
      <c r="I1922" t="s">
        <v>74</v>
      </c>
      <c r="J1922" t="s">
        <v>86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83</v>
      </c>
      <c r="R1922" t="s">
        <v>83</v>
      </c>
      <c r="S1922" t="s">
        <v>83</v>
      </c>
      <c r="T1922" t="str">
        <f>_xlfn.XLOOKUP(A1922,MI_Match_Analysis!$A$2:$A$8,MI_Match_Analysis!$F$2:$F$8,"Not Found")</f>
        <v>Not Found</v>
      </c>
    </row>
    <row r="1923" spans="1:20" hidden="1" x14ac:dyDescent="0.3">
      <c r="A1923">
        <v>9</v>
      </c>
      <c r="B1923" s="1">
        <v>46116</v>
      </c>
      <c r="C1923" t="s">
        <v>162</v>
      </c>
      <c r="D1923" t="s">
        <v>71</v>
      </c>
      <c r="E1923" t="s">
        <v>40</v>
      </c>
      <c r="F1923" t="s">
        <v>48</v>
      </c>
      <c r="G1923">
        <v>1</v>
      </c>
      <c r="H1923">
        <v>8.1999999999999993</v>
      </c>
      <c r="I1923" t="s">
        <v>84</v>
      </c>
      <c r="J1923" t="s">
        <v>86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83</v>
      </c>
      <c r="R1923" t="s">
        <v>83</v>
      </c>
      <c r="S1923" t="s">
        <v>83</v>
      </c>
      <c r="T1923" t="str">
        <f>_xlfn.XLOOKUP(A1923,MI_Match_Analysis!$A$2:$A$8,MI_Match_Analysis!$F$2:$F$8,"Not Found")</f>
        <v>Not Found</v>
      </c>
    </row>
    <row r="1924" spans="1:20" hidden="1" x14ac:dyDescent="0.3">
      <c r="A1924">
        <v>9</v>
      </c>
      <c r="B1924" s="1">
        <v>46116</v>
      </c>
      <c r="C1924" t="s">
        <v>162</v>
      </c>
      <c r="D1924" t="s">
        <v>71</v>
      </c>
      <c r="E1924" t="s">
        <v>40</v>
      </c>
      <c r="F1924" t="s">
        <v>48</v>
      </c>
      <c r="G1924">
        <v>1</v>
      </c>
      <c r="H1924">
        <v>8.3000000000000007</v>
      </c>
      <c r="I1924" t="s">
        <v>74</v>
      </c>
      <c r="J1924" t="s">
        <v>86</v>
      </c>
      <c r="K1924">
        <v>0</v>
      </c>
      <c r="L1924">
        <v>5</v>
      </c>
      <c r="M1924">
        <v>1</v>
      </c>
      <c r="N1924">
        <v>0</v>
      </c>
      <c r="O1924">
        <v>0</v>
      </c>
      <c r="P1924">
        <v>0</v>
      </c>
      <c r="Q1924" t="s">
        <v>83</v>
      </c>
      <c r="R1924" t="s">
        <v>83</v>
      </c>
      <c r="S1924" t="s">
        <v>83</v>
      </c>
      <c r="T1924" t="str">
        <f>_xlfn.XLOOKUP(A1924,MI_Match_Analysis!$A$2:$A$8,MI_Match_Analysis!$F$2:$F$8,"Not Found")</f>
        <v>Not Found</v>
      </c>
    </row>
    <row r="1925" spans="1:20" hidden="1" x14ac:dyDescent="0.3">
      <c r="A1925">
        <v>9</v>
      </c>
      <c r="B1925" s="1">
        <v>46116</v>
      </c>
      <c r="C1925" t="s">
        <v>162</v>
      </c>
      <c r="D1925" t="s">
        <v>71</v>
      </c>
      <c r="E1925" t="s">
        <v>40</v>
      </c>
      <c r="F1925" t="s">
        <v>48</v>
      </c>
      <c r="G1925">
        <v>1</v>
      </c>
      <c r="H1925">
        <v>8.3000000000000007</v>
      </c>
      <c r="I1925" t="s">
        <v>74</v>
      </c>
      <c r="J1925" t="s">
        <v>86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83</v>
      </c>
      <c r="R1925" t="s">
        <v>83</v>
      </c>
      <c r="S1925" t="s">
        <v>83</v>
      </c>
      <c r="T1925" t="str">
        <f>_xlfn.XLOOKUP(A1925,MI_Match_Analysis!$A$2:$A$8,MI_Match_Analysis!$F$2:$F$8,"Not Found")</f>
        <v>Not Found</v>
      </c>
    </row>
    <row r="1926" spans="1:20" hidden="1" x14ac:dyDescent="0.3">
      <c r="A1926">
        <v>9</v>
      </c>
      <c r="B1926" s="1">
        <v>46116</v>
      </c>
      <c r="C1926" t="s">
        <v>162</v>
      </c>
      <c r="D1926" t="s">
        <v>71</v>
      </c>
      <c r="E1926" t="s">
        <v>40</v>
      </c>
      <c r="F1926" t="s">
        <v>48</v>
      </c>
      <c r="G1926">
        <v>1</v>
      </c>
      <c r="H1926">
        <v>8.4</v>
      </c>
      <c r="I1926" t="s">
        <v>84</v>
      </c>
      <c r="J1926" t="s">
        <v>86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83</v>
      </c>
      <c r="R1926" t="s">
        <v>83</v>
      </c>
      <c r="S1926" t="s">
        <v>83</v>
      </c>
      <c r="T1926" t="str">
        <f>_xlfn.XLOOKUP(A1926,MI_Match_Analysis!$A$2:$A$8,MI_Match_Analysis!$F$2:$F$8,"Not Found")</f>
        <v>Not Found</v>
      </c>
    </row>
    <row r="1927" spans="1:20" hidden="1" x14ac:dyDescent="0.3">
      <c r="A1927">
        <v>9</v>
      </c>
      <c r="B1927" s="1">
        <v>46116</v>
      </c>
      <c r="C1927" t="s">
        <v>162</v>
      </c>
      <c r="D1927" t="s">
        <v>71</v>
      </c>
      <c r="E1927" t="s">
        <v>40</v>
      </c>
      <c r="F1927" t="s">
        <v>48</v>
      </c>
      <c r="G1927">
        <v>1</v>
      </c>
      <c r="H1927">
        <v>8.5</v>
      </c>
      <c r="I1927" t="s">
        <v>74</v>
      </c>
      <c r="J1927" t="s">
        <v>86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83</v>
      </c>
      <c r="R1927" t="s">
        <v>83</v>
      </c>
      <c r="S1927" t="s">
        <v>83</v>
      </c>
      <c r="T1927" t="str">
        <f>_xlfn.XLOOKUP(A1927,MI_Match_Analysis!$A$2:$A$8,MI_Match_Analysis!$F$2:$F$8,"Not Found")</f>
        <v>Not Found</v>
      </c>
    </row>
    <row r="1928" spans="1:20" hidden="1" x14ac:dyDescent="0.3">
      <c r="A1928">
        <v>9</v>
      </c>
      <c r="B1928" s="1">
        <v>46116</v>
      </c>
      <c r="C1928" t="s">
        <v>162</v>
      </c>
      <c r="D1928" t="s">
        <v>71</v>
      </c>
      <c r="E1928" t="s">
        <v>40</v>
      </c>
      <c r="F1928" t="s">
        <v>48</v>
      </c>
      <c r="G1928">
        <v>1</v>
      </c>
      <c r="H1928">
        <v>8.6</v>
      </c>
      <c r="I1928" t="s">
        <v>84</v>
      </c>
      <c r="J1928" t="s">
        <v>86</v>
      </c>
      <c r="K1928">
        <v>2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83</v>
      </c>
      <c r="R1928" t="s">
        <v>83</v>
      </c>
      <c r="S1928" t="s">
        <v>83</v>
      </c>
      <c r="T1928" t="str">
        <f>_xlfn.XLOOKUP(A1928,MI_Match_Analysis!$A$2:$A$8,MI_Match_Analysis!$F$2:$F$8,"Not Found")</f>
        <v>Not Found</v>
      </c>
    </row>
    <row r="1929" spans="1:20" hidden="1" x14ac:dyDescent="0.3">
      <c r="A1929">
        <v>9</v>
      </c>
      <c r="B1929" s="1">
        <v>46116</v>
      </c>
      <c r="C1929" t="s">
        <v>162</v>
      </c>
      <c r="D1929" t="s">
        <v>71</v>
      </c>
      <c r="E1929" t="s">
        <v>40</v>
      </c>
      <c r="F1929" t="s">
        <v>48</v>
      </c>
      <c r="G1929">
        <v>1</v>
      </c>
      <c r="H1929">
        <v>9.1</v>
      </c>
      <c r="I1929" t="s">
        <v>74</v>
      </c>
      <c r="J1929" t="s">
        <v>222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83</v>
      </c>
      <c r="R1929" t="s">
        <v>83</v>
      </c>
      <c r="S1929" t="s">
        <v>83</v>
      </c>
      <c r="T1929" t="str">
        <f>_xlfn.XLOOKUP(A1929,MI_Match_Analysis!$A$2:$A$8,MI_Match_Analysis!$F$2:$F$8,"Not Found")</f>
        <v>Not Found</v>
      </c>
    </row>
    <row r="1930" spans="1:20" hidden="1" x14ac:dyDescent="0.3">
      <c r="A1930">
        <v>9</v>
      </c>
      <c r="B1930" s="1">
        <v>46116</v>
      </c>
      <c r="C1930" t="s">
        <v>162</v>
      </c>
      <c r="D1930" t="s">
        <v>71</v>
      </c>
      <c r="E1930" t="s">
        <v>40</v>
      </c>
      <c r="F1930" t="s">
        <v>48</v>
      </c>
      <c r="G1930">
        <v>1</v>
      </c>
      <c r="H1930">
        <v>9.1999999999999993</v>
      </c>
      <c r="I1930" t="s">
        <v>74</v>
      </c>
      <c r="J1930" t="s">
        <v>222</v>
      </c>
      <c r="K1930">
        <v>4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83</v>
      </c>
      <c r="R1930" t="s">
        <v>83</v>
      </c>
      <c r="S1930" t="s">
        <v>83</v>
      </c>
      <c r="T1930" t="str">
        <f>_xlfn.XLOOKUP(A1930,MI_Match_Analysis!$A$2:$A$8,MI_Match_Analysis!$F$2:$F$8,"Not Found")</f>
        <v>Not Found</v>
      </c>
    </row>
    <row r="1931" spans="1:20" hidden="1" x14ac:dyDescent="0.3">
      <c r="A1931">
        <v>9</v>
      </c>
      <c r="B1931" s="1">
        <v>46116</v>
      </c>
      <c r="C1931" t="s">
        <v>162</v>
      </c>
      <c r="D1931" t="s">
        <v>71</v>
      </c>
      <c r="E1931" t="s">
        <v>40</v>
      </c>
      <c r="F1931" t="s">
        <v>48</v>
      </c>
      <c r="G1931">
        <v>1</v>
      </c>
      <c r="H1931">
        <v>9.3000000000000007</v>
      </c>
      <c r="I1931" t="s">
        <v>74</v>
      </c>
      <c r="J1931" t="s">
        <v>222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83</v>
      </c>
      <c r="R1931" t="s">
        <v>83</v>
      </c>
      <c r="S1931" t="s">
        <v>83</v>
      </c>
      <c r="T1931" t="str">
        <f>_xlfn.XLOOKUP(A1931,MI_Match_Analysis!$A$2:$A$8,MI_Match_Analysis!$F$2:$F$8,"Not Found")</f>
        <v>Not Found</v>
      </c>
    </row>
    <row r="1932" spans="1:20" hidden="1" x14ac:dyDescent="0.3">
      <c r="A1932">
        <v>9</v>
      </c>
      <c r="B1932" s="1">
        <v>46116</v>
      </c>
      <c r="C1932" t="s">
        <v>162</v>
      </c>
      <c r="D1932" t="s">
        <v>71</v>
      </c>
      <c r="E1932" t="s">
        <v>40</v>
      </c>
      <c r="F1932" t="s">
        <v>48</v>
      </c>
      <c r="G1932">
        <v>1</v>
      </c>
      <c r="H1932">
        <v>9.4</v>
      </c>
      <c r="I1932" t="s">
        <v>74</v>
      </c>
      <c r="J1932" t="s">
        <v>222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83</v>
      </c>
      <c r="R1932" t="s">
        <v>83</v>
      </c>
      <c r="S1932" t="s">
        <v>83</v>
      </c>
      <c r="T1932" t="str">
        <f>_xlfn.XLOOKUP(A1932,MI_Match_Analysis!$A$2:$A$8,MI_Match_Analysis!$F$2:$F$8,"Not Found")</f>
        <v>Not Found</v>
      </c>
    </row>
    <row r="1933" spans="1:20" hidden="1" x14ac:dyDescent="0.3">
      <c r="A1933">
        <v>9</v>
      </c>
      <c r="B1933" s="1">
        <v>46116</v>
      </c>
      <c r="C1933" t="s">
        <v>162</v>
      </c>
      <c r="D1933" t="s">
        <v>71</v>
      </c>
      <c r="E1933" t="s">
        <v>40</v>
      </c>
      <c r="F1933" t="s">
        <v>48</v>
      </c>
      <c r="G1933">
        <v>1</v>
      </c>
      <c r="H1933">
        <v>9.5</v>
      </c>
      <c r="I1933" t="s">
        <v>74</v>
      </c>
      <c r="J1933" t="s">
        <v>222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83</v>
      </c>
      <c r="R1933" t="s">
        <v>83</v>
      </c>
      <c r="S1933" t="s">
        <v>83</v>
      </c>
      <c r="T1933" t="str">
        <f>_xlfn.XLOOKUP(A1933,MI_Match_Analysis!$A$2:$A$8,MI_Match_Analysis!$F$2:$F$8,"Not Found")</f>
        <v>Not Found</v>
      </c>
    </row>
    <row r="1934" spans="1:20" hidden="1" x14ac:dyDescent="0.3">
      <c r="A1934">
        <v>9</v>
      </c>
      <c r="B1934" s="1">
        <v>46116</v>
      </c>
      <c r="C1934" t="s">
        <v>162</v>
      </c>
      <c r="D1934" t="s">
        <v>71</v>
      </c>
      <c r="E1934" t="s">
        <v>40</v>
      </c>
      <c r="F1934" t="s">
        <v>48</v>
      </c>
      <c r="G1934">
        <v>1</v>
      </c>
      <c r="H1934">
        <v>9.6</v>
      </c>
      <c r="I1934" t="s">
        <v>84</v>
      </c>
      <c r="J1934" t="s">
        <v>222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83</v>
      </c>
      <c r="R1934" t="s">
        <v>83</v>
      </c>
      <c r="S1934" t="s">
        <v>83</v>
      </c>
      <c r="T1934" t="str">
        <f>_xlfn.XLOOKUP(A1934,MI_Match_Analysis!$A$2:$A$8,MI_Match_Analysis!$F$2:$F$8,"Not Found")</f>
        <v>Not Found</v>
      </c>
    </row>
    <row r="1935" spans="1:20" hidden="1" x14ac:dyDescent="0.3">
      <c r="A1935">
        <v>9</v>
      </c>
      <c r="B1935" s="1">
        <v>46116</v>
      </c>
      <c r="C1935" t="s">
        <v>162</v>
      </c>
      <c r="D1935" t="s">
        <v>71</v>
      </c>
      <c r="E1935" t="s">
        <v>40</v>
      </c>
      <c r="F1935" t="s">
        <v>48</v>
      </c>
      <c r="G1935">
        <v>1</v>
      </c>
      <c r="H1935">
        <v>10.1</v>
      </c>
      <c r="I1935" t="s">
        <v>74</v>
      </c>
      <c r="J1935" t="s">
        <v>86</v>
      </c>
      <c r="K1935">
        <v>4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83</v>
      </c>
      <c r="R1935" t="s">
        <v>83</v>
      </c>
      <c r="S1935" t="s">
        <v>83</v>
      </c>
      <c r="T1935" t="str">
        <f>_xlfn.XLOOKUP(A1935,MI_Match_Analysis!$A$2:$A$8,MI_Match_Analysis!$F$2:$F$8,"Not Found")</f>
        <v>Not Found</v>
      </c>
    </row>
    <row r="1936" spans="1:20" hidden="1" x14ac:dyDescent="0.3">
      <c r="A1936">
        <v>9</v>
      </c>
      <c r="B1936" s="1">
        <v>46116</v>
      </c>
      <c r="C1936" t="s">
        <v>162</v>
      </c>
      <c r="D1936" t="s">
        <v>71</v>
      </c>
      <c r="E1936" t="s">
        <v>40</v>
      </c>
      <c r="F1936" t="s">
        <v>48</v>
      </c>
      <c r="G1936">
        <v>1</v>
      </c>
      <c r="H1936">
        <v>10.199999999999999</v>
      </c>
      <c r="I1936" t="s">
        <v>74</v>
      </c>
      <c r="J1936" t="s">
        <v>86</v>
      </c>
      <c r="K1936">
        <v>2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83</v>
      </c>
      <c r="R1936" t="s">
        <v>83</v>
      </c>
      <c r="S1936" t="s">
        <v>83</v>
      </c>
      <c r="T1936" t="str">
        <f>_xlfn.XLOOKUP(A1936,MI_Match_Analysis!$A$2:$A$8,MI_Match_Analysis!$F$2:$F$8,"Not Found")</f>
        <v>Not Found</v>
      </c>
    </row>
    <row r="1937" spans="1:20" hidden="1" x14ac:dyDescent="0.3">
      <c r="A1937">
        <v>9</v>
      </c>
      <c r="B1937" s="1">
        <v>46116</v>
      </c>
      <c r="C1937" t="s">
        <v>162</v>
      </c>
      <c r="D1937" t="s">
        <v>71</v>
      </c>
      <c r="E1937" t="s">
        <v>40</v>
      </c>
      <c r="F1937" t="s">
        <v>48</v>
      </c>
      <c r="G1937">
        <v>1</v>
      </c>
      <c r="H1937">
        <v>10.3</v>
      </c>
      <c r="I1937" t="s">
        <v>74</v>
      </c>
      <c r="J1937" t="s">
        <v>86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83</v>
      </c>
      <c r="R1937" t="s">
        <v>83</v>
      </c>
      <c r="S1937" t="s">
        <v>83</v>
      </c>
      <c r="T1937" t="str">
        <f>_xlfn.XLOOKUP(A1937,MI_Match_Analysis!$A$2:$A$8,MI_Match_Analysis!$F$2:$F$8,"Not Found")</f>
        <v>Not Found</v>
      </c>
    </row>
    <row r="1938" spans="1:20" hidden="1" x14ac:dyDescent="0.3">
      <c r="A1938">
        <v>9</v>
      </c>
      <c r="B1938" s="1">
        <v>46116</v>
      </c>
      <c r="C1938" t="s">
        <v>162</v>
      </c>
      <c r="D1938" t="s">
        <v>71</v>
      </c>
      <c r="E1938" t="s">
        <v>40</v>
      </c>
      <c r="F1938" t="s">
        <v>48</v>
      </c>
      <c r="G1938">
        <v>1</v>
      </c>
      <c r="H1938">
        <v>10.4</v>
      </c>
      <c r="I1938" t="s">
        <v>74</v>
      </c>
      <c r="J1938" t="s">
        <v>86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83</v>
      </c>
      <c r="R1938" t="s">
        <v>83</v>
      </c>
      <c r="S1938" t="s">
        <v>83</v>
      </c>
      <c r="T1938" t="str">
        <f>_xlfn.XLOOKUP(A1938,MI_Match_Analysis!$A$2:$A$8,MI_Match_Analysis!$F$2:$F$8,"Not Found")</f>
        <v>Not Found</v>
      </c>
    </row>
    <row r="1939" spans="1:20" hidden="1" x14ac:dyDescent="0.3">
      <c r="A1939">
        <v>9</v>
      </c>
      <c r="B1939" s="1">
        <v>46116</v>
      </c>
      <c r="C1939" t="s">
        <v>162</v>
      </c>
      <c r="D1939" t="s">
        <v>71</v>
      </c>
      <c r="E1939" t="s">
        <v>40</v>
      </c>
      <c r="F1939" t="s">
        <v>48</v>
      </c>
      <c r="G1939">
        <v>1</v>
      </c>
      <c r="H1939">
        <v>10.5</v>
      </c>
      <c r="I1939" t="s">
        <v>74</v>
      </c>
      <c r="J1939" t="s">
        <v>86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83</v>
      </c>
      <c r="R1939" t="s">
        <v>83</v>
      </c>
      <c r="S1939" t="s">
        <v>83</v>
      </c>
      <c r="T1939" t="str">
        <f>_xlfn.XLOOKUP(A1939,MI_Match_Analysis!$A$2:$A$8,MI_Match_Analysis!$F$2:$F$8,"Not Found")</f>
        <v>Not Found</v>
      </c>
    </row>
    <row r="1940" spans="1:20" hidden="1" x14ac:dyDescent="0.3">
      <c r="A1940">
        <v>9</v>
      </c>
      <c r="B1940" s="1">
        <v>46116</v>
      </c>
      <c r="C1940" t="s">
        <v>162</v>
      </c>
      <c r="D1940" t="s">
        <v>71</v>
      </c>
      <c r="E1940" t="s">
        <v>40</v>
      </c>
      <c r="F1940" t="s">
        <v>48</v>
      </c>
      <c r="G1940">
        <v>1</v>
      </c>
      <c r="H1940">
        <v>10.6</v>
      </c>
      <c r="I1940" t="s">
        <v>74</v>
      </c>
      <c r="J1940" t="s">
        <v>86</v>
      </c>
      <c r="K1940">
        <v>4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83</v>
      </c>
      <c r="R1940" t="s">
        <v>83</v>
      </c>
      <c r="S1940" t="s">
        <v>83</v>
      </c>
      <c r="T1940" t="str">
        <f>_xlfn.XLOOKUP(A1940,MI_Match_Analysis!$A$2:$A$8,MI_Match_Analysis!$F$2:$F$8,"Not Found")</f>
        <v>Not Found</v>
      </c>
    </row>
    <row r="1941" spans="1:20" hidden="1" x14ac:dyDescent="0.3">
      <c r="A1941">
        <v>9</v>
      </c>
      <c r="B1941" s="1">
        <v>46116</v>
      </c>
      <c r="C1941" t="s">
        <v>162</v>
      </c>
      <c r="D1941" t="s">
        <v>71</v>
      </c>
      <c r="E1941" t="s">
        <v>40</v>
      </c>
      <c r="F1941" t="s">
        <v>48</v>
      </c>
      <c r="G1941">
        <v>1</v>
      </c>
      <c r="H1941">
        <v>11.1</v>
      </c>
      <c r="I1941" t="s">
        <v>84</v>
      </c>
      <c r="J1941" t="s">
        <v>221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83</v>
      </c>
      <c r="R1941" t="s">
        <v>83</v>
      </c>
      <c r="S1941" t="s">
        <v>83</v>
      </c>
      <c r="T1941" t="str">
        <f>_xlfn.XLOOKUP(A1941,MI_Match_Analysis!$A$2:$A$8,MI_Match_Analysis!$F$2:$F$8,"Not Found")</f>
        <v>Not Found</v>
      </c>
    </row>
    <row r="1942" spans="1:20" hidden="1" x14ac:dyDescent="0.3">
      <c r="A1942">
        <v>9</v>
      </c>
      <c r="B1942" s="1">
        <v>46116</v>
      </c>
      <c r="C1942" t="s">
        <v>162</v>
      </c>
      <c r="D1942" t="s">
        <v>71</v>
      </c>
      <c r="E1942" t="s">
        <v>40</v>
      </c>
      <c r="F1942" t="s">
        <v>48</v>
      </c>
      <c r="G1942">
        <v>1</v>
      </c>
      <c r="H1942">
        <v>11.2</v>
      </c>
      <c r="I1942" t="s">
        <v>84</v>
      </c>
      <c r="J1942" t="s">
        <v>221</v>
      </c>
      <c r="K1942">
        <v>4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83</v>
      </c>
      <c r="R1942" t="s">
        <v>83</v>
      </c>
      <c r="S1942" t="s">
        <v>83</v>
      </c>
      <c r="T1942" t="str">
        <f>_xlfn.XLOOKUP(A1942,MI_Match_Analysis!$A$2:$A$8,MI_Match_Analysis!$F$2:$F$8,"Not Found")</f>
        <v>Not Found</v>
      </c>
    </row>
    <row r="1943" spans="1:20" hidden="1" x14ac:dyDescent="0.3">
      <c r="A1943">
        <v>9</v>
      </c>
      <c r="B1943" s="1">
        <v>46116</v>
      </c>
      <c r="C1943" t="s">
        <v>162</v>
      </c>
      <c r="D1943" t="s">
        <v>71</v>
      </c>
      <c r="E1943" t="s">
        <v>40</v>
      </c>
      <c r="F1943" t="s">
        <v>48</v>
      </c>
      <c r="G1943">
        <v>1</v>
      </c>
      <c r="H1943">
        <v>11.3</v>
      </c>
      <c r="I1943" t="s">
        <v>84</v>
      </c>
      <c r="J1943" t="s">
        <v>221</v>
      </c>
      <c r="K1943">
        <v>0</v>
      </c>
      <c r="L1943">
        <v>1</v>
      </c>
      <c r="M1943">
        <v>0</v>
      </c>
      <c r="N1943">
        <v>1</v>
      </c>
      <c r="O1943">
        <v>0</v>
      </c>
      <c r="P1943">
        <v>0</v>
      </c>
      <c r="Q1943" t="s">
        <v>83</v>
      </c>
      <c r="R1943" t="s">
        <v>83</v>
      </c>
      <c r="S1943" t="s">
        <v>83</v>
      </c>
      <c r="T1943" t="str">
        <f>_xlfn.XLOOKUP(A1943,MI_Match_Analysis!$A$2:$A$8,MI_Match_Analysis!$F$2:$F$8,"Not Found")</f>
        <v>Not Found</v>
      </c>
    </row>
    <row r="1944" spans="1:20" hidden="1" x14ac:dyDescent="0.3">
      <c r="A1944">
        <v>9</v>
      </c>
      <c r="B1944" s="1">
        <v>46116</v>
      </c>
      <c r="C1944" t="s">
        <v>162</v>
      </c>
      <c r="D1944" t="s">
        <v>71</v>
      </c>
      <c r="E1944" t="s">
        <v>40</v>
      </c>
      <c r="F1944" t="s">
        <v>48</v>
      </c>
      <c r="G1944">
        <v>1</v>
      </c>
      <c r="H1944">
        <v>11.4</v>
      </c>
      <c r="I1944" t="s">
        <v>74</v>
      </c>
      <c r="J1944" t="s">
        <v>221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83</v>
      </c>
      <c r="R1944" t="s">
        <v>83</v>
      </c>
      <c r="S1944" t="s">
        <v>83</v>
      </c>
      <c r="T1944" t="str">
        <f>_xlfn.XLOOKUP(A1944,MI_Match_Analysis!$A$2:$A$8,MI_Match_Analysis!$F$2:$F$8,"Not Found")</f>
        <v>Not Found</v>
      </c>
    </row>
    <row r="1945" spans="1:20" hidden="1" x14ac:dyDescent="0.3">
      <c r="A1945">
        <v>9</v>
      </c>
      <c r="B1945" s="1">
        <v>46116</v>
      </c>
      <c r="C1945" t="s">
        <v>162</v>
      </c>
      <c r="D1945" t="s">
        <v>71</v>
      </c>
      <c r="E1945" t="s">
        <v>40</v>
      </c>
      <c r="F1945" t="s">
        <v>48</v>
      </c>
      <c r="G1945">
        <v>1</v>
      </c>
      <c r="H1945">
        <v>11.5</v>
      </c>
      <c r="I1945" t="s">
        <v>74</v>
      </c>
      <c r="J1945" t="s">
        <v>221</v>
      </c>
      <c r="K1945">
        <v>4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83</v>
      </c>
      <c r="R1945" t="s">
        <v>83</v>
      </c>
      <c r="S1945" t="s">
        <v>83</v>
      </c>
      <c r="T1945" t="str">
        <f>_xlfn.XLOOKUP(A1945,MI_Match_Analysis!$A$2:$A$8,MI_Match_Analysis!$F$2:$F$8,"Not Found")</f>
        <v>Not Found</v>
      </c>
    </row>
    <row r="1946" spans="1:20" hidden="1" x14ac:dyDescent="0.3">
      <c r="A1946">
        <v>9</v>
      </c>
      <c r="B1946" s="1">
        <v>46116</v>
      </c>
      <c r="C1946" t="s">
        <v>162</v>
      </c>
      <c r="D1946" t="s">
        <v>71</v>
      </c>
      <c r="E1946" t="s">
        <v>40</v>
      </c>
      <c r="F1946" t="s">
        <v>48</v>
      </c>
      <c r="G1946">
        <v>1</v>
      </c>
      <c r="H1946">
        <v>11.6</v>
      </c>
      <c r="I1946" t="s">
        <v>74</v>
      </c>
      <c r="J1946" t="s">
        <v>221</v>
      </c>
      <c r="K1946">
        <v>6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83</v>
      </c>
      <c r="R1946" t="s">
        <v>83</v>
      </c>
      <c r="S1946" t="s">
        <v>83</v>
      </c>
      <c r="T1946" t="str">
        <f>_xlfn.XLOOKUP(A1946,MI_Match_Analysis!$A$2:$A$8,MI_Match_Analysis!$F$2:$F$8,"Not Found")</f>
        <v>Not Found</v>
      </c>
    </row>
    <row r="1947" spans="1:20" hidden="1" x14ac:dyDescent="0.3">
      <c r="A1947">
        <v>9</v>
      </c>
      <c r="B1947" s="1">
        <v>46116</v>
      </c>
      <c r="C1947" t="s">
        <v>162</v>
      </c>
      <c r="D1947" t="s">
        <v>71</v>
      </c>
      <c r="E1947" t="s">
        <v>40</v>
      </c>
      <c r="F1947" t="s">
        <v>48</v>
      </c>
      <c r="G1947">
        <v>1</v>
      </c>
      <c r="H1947">
        <v>12.1</v>
      </c>
      <c r="I1947" t="s">
        <v>84</v>
      </c>
      <c r="J1947" t="s">
        <v>117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83</v>
      </c>
      <c r="R1947" t="s">
        <v>83</v>
      </c>
      <c r="S1947" t="s">
        <v>83</v>
      </c>
      <c r="T1947" t="str">
        <f>_xlfn.XLOOKUP(A1947,MI_Match_Analysis!$A$2:$A$8,MI_Match_Analysis!$F$2:$F$8,"Not Found")</f>
        <v>Not Found</v>
      </c>
    </row>
    <row r="1948" spans="1:20" hidden="1" x14ac:dyDescent="0.3">
      <c r="A1948">
        <v>9</v>
      </c>
      <c r="B1948" s="1">
        <v>46116</v>
      </c>
      <c r="C1948" t="s">
        <v>162</v>
      </c>
      <c r="D1948" t="s">
        <v>71</v>
      </c>
      <c r="E1948" t="s">
        <v>40</v>
      </c>
      <c r="F1948" t="s">
        <v>48</v>
      </c>
      <c r="G1948">
        <v>1</v>
      </c>
      <c r="H1948">
        <v>12.2</v>
      </c>
      <c r="I1948" t="s">
        <v>84</v>
      </c>
      <c r="J1948" t="s">
        <v>117</v>
      </c>
      <c r="K1948">
        <v>4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83</v>
      </c>
      <c r="R1948" t="s">
        <v>83</v>
      </c>
      <c r="S1948" t="s">
        <v>83</v>
      </c>
      <c r="T1948" t="str">
        <f>_xlfn.XLOOKUP(A1948,MI_Match_Analysis!$A$2:$A$8,MI_Match_Analysis!$F$2:$F$8,"Not Found")</f>
        <v>Not Found</v>
      </c>
    </row>
    <row r="1949" spans="1:20" hidden="1" x14ac:dyDescent="0.3">
      <c r="A1949">
        <v>9</v>
      </c>
      <c r="B1949" s="1">
        <v>46116</v>
      </c>
      <c r="C1949" t="s">
        <v>162</v>
      </c>
      <c r="D1949" t="s">
        <v>71</v>
      </c>
      <c r="E1949" t="s">
        <v>40</v>
      </c>
      <c r="F1949" t="s">
        <v>48</v>
      </c>
      <c r="G1949">
        <v>1</v>
      </c>
      <c r="H1949">
        <v>12.3</v>
      </c>
      <c r="I1949" t="s">
        <v>84</v>
      </c>
      <c r="J1949" t="s">
        <v>117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167</v>
      </c>
      <c r="R1949" t="s">
        <v>84</v>
      </c>
      <c r="S1949" t="s">
        <v>83</v>
      </c>
      <c r="T1949" t="str">
        <f>_xlfn.XLOOKUP(A1949,MI_Match_Analysis!$A$2:$A$8,MI_Match_Analysis!$F$2:$F$8,"Not Found")</f>
        <v>Not Found</v>
      </c>
    </row>
    <row r="1950" spans="1:20" hidden="1" x14ac:dyDescent="0.3">
      <c r="A1950">
        <v>9</v>
      </c>
      <c r="B1950" s="1">
        <v>46116</v>
      </c>
      <c r="C1950" t="s">
        <v>162</v>
      </c>
      <c r="D1950" t="s">
        <v>71</v>
      </c>
      <c r="E1950" t="s">
        <v>40</v>
      </c>
      <c r="F1950" t="s">
        <v>48</v>
      </c>
      <c r="G1950">
        <v>1</v>
      </c>
      <c r="H1950">
        <v>12.4</v>
      </c>
      <c r="I1950" t="s">
        <v>211</v>
      </c>
      <c r="J1950" t="s">
        <v>117</v>
      </c>
      <c r="K1950">
        <v>6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83</v>
      </c>
      <c r="R1950" t="s">
        <v>83</v>
      </c>
      <c r="S1950" t="s">
        <v>83</v>
      </c>
      <c r="T1950" t="str">
        <f>_xlfn.XLOOKUP(A1950,MI_Match_Analysis!$A$2:$A$8,MI_Match_Analysis!$F$2:$F$8,"Not Found")</f>
        <v>Not Found</v>
      </c>
    </row>
    <row r="1951" spans="1:20" hidden="1" x14ac:dyDescent="0.3">
      <c r="A1951">
        <v>9</v>
      </c>
      <c r="B1951" s="1">
        <v>46116</v>
      </c>
      <c r="C1951" t="s">
        <v>162</v>
      </c>
      <c r="D1951" t="s">
        <v>71</v>
      </c>
      <c r="E1951" t="s">
        <v>40</v>
      </c>
      <c r="F1951" t="s">
        <v>48</v>
      </c>
      <c r="G1951">
        <v>1</v>
      </c>
      <c r="H1951">
        <v>12.5</v>
      </c>
      <c r="I1951" t="s">
        <v>211</v>
      </c>
      <c r="J1951" t="s">
        <v>117</v>
      </c>
      <c r="K1951">
        <v>2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83</v>
      </c>
      <c r="R1951" t="s">
        <v>83</v>
      </c>
      <c r="S1951" t="s">
        <v>83</v>
      </c>
      <c r="T1951" t="str">
        <f>_xlfn.XLOOKUP(A1951,MI_Match_Analysis!$A$2:$A$8,MI_Match_Analysis!$F$2:$F$8,"Not Found")</f>
        <v>Not Found</v>
      </c>
    </row>
    <row r="1952" spans="1:20" hidden="1" x14ac:dyDescent="0.3">
      <c r="A1952">
        <v>9</v>
      </c>
      <c r="B1952" s="1">
        <v>46116</v>
      </c>
      <c r="C1952" t="s">
        <v>162</v>
      </c>
      <c r="D1952" t="s">
        <v>71</v>
      </c>
      <c r="E1952" t="s">
        <v>40</v>
      </c>
      <c r="F1952" t="s">
        <v>48</v>
      </c>
      <c r="G1952">
        <v>1</v>
      </c>
      <c r="H1952">
        <v>12.6</v>
      </c>
      <c r="I1952" t="s">
        <v>211</v>
      </c>
      <c r="J1952" t="s">
        <v>117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83</v>
      </c>
      <c r="R1952" t="s">
        <v>83</v>
      </c>
      <c r="S1952" t="s">
        <v>83</v>
      </c>
      <c r="T1952" t="str">
        <f>_xlfn.XLOOKUP(A1952,MI_Match_Analysis!$A$2:$A$8,MI_Match_Analysis!$F$2:$F$8,"Not Found")</f>
        <v>Not Found</v>
      </c>
    </row>
    <row r="1953" spans="1:20" hidden="1" x14ac:dyDescent="0.3">
      <c r="A1953">
        <v>9</v>
      </c>
      <c r="B1953" s="1">
        <v>46116</v>
      </c>
      <c r="C1953" t="s">
        <v>162</v>
      </c>
      <c r="D1953" t="s">
        <v>71</v>
      </c>
      <c r="E1953" t="s">
        <v>40</v>
      </c>
      <c r="F1953" t="s">
        <v>48</v>
      </c>
      <c r="G1953">
        <v>1</v>
      </c>
      <c r="H1953">
        <v>13.1</v>
      </c>
      <c r="I1953" t="s">
        <v>74</v>
      </c>
      <c r="J1953" t="s">
        <v>50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83</v>
      </c>
      <c r="R1953" t="s">
        <v>83</v>
      </c>
      <c r="S1953" t="s">
        <v>83</v>
      </c>
      <c r="T1953" t="str">
        <f>_xlfn.XLOOKUP(A1953,MI_Match_Analysis!$A$2:$A$8,MI_Match_Analysis!$F$2:$F$8,"Not Found")</f>
        <v>Not Found</v>
      </c>
    </row>
    <row r="1954" spans="1:20" hidden="1" x14ac:dyDescent="0.3">
      <c r="A1954">
        <v>9</v>
      </c>
      <c r="B1954" s="1">
        <v>46116</v>
      </c>
      <c r="C1954" t="s">
        <v>162</v>
      </c>
      <c r="D1954" t="s">
        <v>71</v>
      </c>
      <c r="E1954" t="s">
        <v>40</v>
      </c>
      <c r="F1954" t="s">
        <v>48</v>
      </c>
      <c r="G1954">
        <v>1</v>
      </c>
      <c r="H1954">
        <v>13.2</v>
      </c>
      <c r="I1954" t="s">
        <v>211</v>
      </c>
      <c r="J1954" t="s">
        <v>50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165</v>
      </c>
      <c r="R1954" t="s">
        <v>211</v>
      </c>
      <c r="S1954" t="s">
        <v>248</v>
      </c>
      <c r="T1954" t="str">
        <f>_xlfn.XLOOKUP(A1954,MI_Match_Analysis!$A$2:$A$8,MI_Match_Analysis!$F$2:$F$8,"Not Found")</f>
        <v>Not Found</v>
      </c>
    </row>
    <row r="1955" spans="1:20" hidden="1" x14ac:dyDescent="0.3">
      <c r="A1955">
        <v>9</v>
      </c>
      <c r="B1955" s="1">
        <v>46116</v>
      </c>
      <c r="C1955" t="s">
        <v>162</v>
      </c>
      <c r="D1955" t="s">
        <v>71</v>
      </c>
      <c r="E1955" t="s">
        <v>40</v>
      </c>
      <c r="F1955" t="s">
        <v>48</v>
      </c>
      <c r="G1955">
        <v>1</v>
      </c>
      <c r="H1955">
        <v>13.3</v>
      </c>
      <c r="I1955" t="s">
        <v>249</v>
      </c>
      <c r="J1955" t="s">
        <v>50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83</v>
      </c>
      <c r="R1955" t="s">
        <v>83</v>
      </c>
      <c r="S1955" t="s">
        <v>83</v>
      </c>
      <c r="T1955" t="str">
        <f>_xlfn.XLOOKUP(A1955,MI_Match_Analysis!$A$2:$A$8,MI_Match_Analysis!$F$2:$F$8,"Not Found")</f>
        <v>Not Found</v>
      </c>
    </row>
    <row r="1956" spans="1:20" hidden="1" x14ac:dyDescent="0.3">
      <c r="A1956">
        <v>9</v>
      </c>
      <c r="B1956" s="1">
        <v>46116</v>
      </c>
      <c r="C1956" t="s">
        <v>162</v>
      </c>
      <c r="D1956" t="s">
        <v>71</v>
      </c>
      <c r="E1956" t="s">
        <v>40</v>
      </c>
      <c r="F1956" t="s">
        <v>48</v>
      </c>
      <c r="G1956">
        <v>1</v>
      </c>
      <c r="H1956">
        <v>13.4</v>
      </c>
      <c r="I1956" t="s">
        <v>249</v>
      </c>
      <c r="J1956" t="s">
        <v>50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83</v>
      </c>
      <c r="R1956" t="s">
        <v>83</v>
      </c>
      <c r="S1956" t="s">
        <v>83</v>
      </c>
      <c r="T1956" t="str">
        <f>_xlfn.XLOOKUP(A1956,MI_Match_Analysis!$A$2:$A$8,MI_Match_Analysis!$F$2:$F$8,"Not Found")</f>
        <v>Not Found</v>
      </c>
    </row>
    <row r="1957" spans="1:20" hidden="1" x14ac:dyDescent="0.3">
      <c r="A1957">
        <v>9</v>
      </c>
      <c r="B1957" s="1">
        <v>46116</v>
      </c>
      <c r="C1957" t="s">
        <v>162</v>
      </c>
      <c r="D1957" t="s">
        <v>71</v>
      </c>
      <c r="E1957" t="s">
        <v>40</v>
      </c>
      <c r="F1957" t="s">
        <v>48</v>
      </c>
      <c r="G1957">
        <v>1</v>
      </c>
      <c r="H1957">
        <v>13.4</v>
      </c>
      <c r="I1957" t="s">
        <v>249</v>
      </c>
      <c r="J1957" t="s">
        <v>50</v>
      </c>
      <c r="K1957">
        <v>0</v>
      </c>
      <c r="L1957">
        <v>1</v>
      </c>
      <c r="M1957">
        <v>1</v>
      </c>
      <c r="N1957">
        <v>0</v>
      </c>
      <c r="O1957">
        <v>0</v>
      </c>
      <c r="P1957">
        <v>0</v>
      </c>
      <c r="Q1957" t="s">
        <v>83</v>
      </c>
      <c r="R1957" t="s">
        <v>83</v>
      </c>
      <c r="S1957" t="s">
        <v>83</v>
      </c>
      <c r="T1957" t="str">
        <f>_xlfn.XLOOKUP(A1957,MI_Match_Analysis!$A$2:$A$8,MI_Match_Analysis!$F$2:$F$8,"Not Found")</f>
        <v>Not Found</v>
      </c>
    </row>
    <row r="1958" spans="1:20" hidden="1" x14ac:dyDescent="0.3">
      <c r="A1958">
        <v>9</v>
      </c>
      <c r="B1958" s="1">
        <v>46116</v>
      </c>
      <c r="C1958" t="s">
        <v>162</v>
      </c>
      <c r="D1958" t="s">
        <v>71</v>
      </c>
      <c r="E1958" t="s">
        <v>40</v>
      </c>
      <c r="F1958" t="s">
        <v>48</v>
      </c>
      <c r="G1958">
        <v>1</v>
      </c>
      <c r="H1958">
        <v>13.5</v>
      </c>
      <c r="I1958" t="s">
        <v>249</v>
      </c>
      <c r="J1958" t="s">
        <v>50</v>
      </c>
      <c r="K1958">
        <v>6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83</v>
      </c>
      <c r="R1958" t="s">
        <v>83</v>
      </c>
      <c r="S1958" t="s">
        <v>83</v>
      </c>
      <c r="T1958" t="str">
        <f>_xlfn.XLOOKUP(A1958,MI_Match_Analysis!$A$2:$A$8,MI_Match_Analysis!$F$2:$F$8,"Not Found")</f>
        <v>Not Found</v>
      </c>
    </row>
    <row r="1959" spans="1:20" hidden="1" x14ac:dyDescent="0.3">
      <c r="A1959">
        <v>9</v>
      </c>
      <c r="B1959" s="1">
        <v>46116</v>
      </c>
      <c r="C1959" t="s">
        <v>162</v>
      </c>
      <c r="D1959" t="s">
        <v>71</v>
      </c>
      <c r="E1959" t="s">
        <v>40</v>
      </c>
      <c r="F1959" t="s">
        <v>48</v>
      </c>
      <c r="G1959">
        <v>1</v>
      </c>
      <c r="H1959">
        <v>13.6</v>
      </c>
      <c r="I1959" t="s">
        <v>249</v>
      </c>
      <c r="J1959" t="s">
        <v>50</v>
      </c>
      <c r="K1959">
        <v>6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83</v>
      </c>
      <c r="R1959" t="s">
        <v>83</v>
      </c>
      <c r="S1959" t="s">
        <v>83</v>
      </c>
      <c r="T1959" t="str">
        <f>_xlfn.XLOOKUP(A1959,MI_Match_Analysis!$A$2:$A$8,MI_Match_Analysis!$F$2:$F$8,"Not Found")</f>
        <v>Not Found</v>
      </c>
    </row>
    <row r="1960" spans="1:20" hidden="1" x14ac:dyDescent="0.3">
      <c r="A1960">
        <v>9</v>
      </c>
      <c r="B1960" s="1">
        <v>46116</v>
      </c>
      <c r="C1960" t="s">
        <v>162</v>
      </c>
      <c r="D1960" t="s">
        <v>71</v>
      </c>
      <c r="E1960" t="s">
        <v>40</v>
      </c>
      <c r="F1960" t="s">
        <v>48</v>
      </c>
      <c r="G1960">
        <v>1</v>
      </c>
      <c r="H1960">
        <v>14.1</v>
      </c>
      <c r="I1960" t="s">
        <v>74</v>
      </c>
      <c r="J1960" t="s">
        <v>86</v>
      </c>
      <c r="K1960">
        <v>0</v>
      </c>
      <c r="L1960">
        <v>1</v>
      </c>
      <c r="M1960">
        <v>1</v>
      </c>
      <c r="N1960">
        <v>0</v>
      </c>
      <c r="O1960">
        <v>0</v>
      </c>
      <c r="P1960">
        <v>0</v>
      </c>
      <c r="Q1960" t="s">
        <v>83</v>
      </c>
      <c r="R1960" t="s">
        <v>83</v>
      </c>
      <c r="S1960" t="s">
        <v>83</v>
      </c>
      <c r="T1960" t="str">
        <f>_xlfn.XLOOKUP(A1960,MI_Match_Analysis!$A$2:$A$8,MI_Match_Analysis!$F$2:$F$8,"Not Found")</f>
        <v>Not Found</v>
      </c>
    </row>
    <row r="1961" spans="1:20" hidden="1" x14ac:dyDescent="0.3">
      <c r="A1961">
        <v>9</v>
      </c>
      <c r="B1961" s="1">
        <v>46116</v>
      </c>
      <c r="C1961" t="s">
        <v>162</v>
      </c>
      <c r="D1961" t="s">
        <v>71</v>
      </c>
      <c r="E1961" t="s">
        <v>40</v>
      </c>
      <c r="F1961" t="s">
        <v>48</v>
      </c>
      <c r="G1961">
        <v>1</v>
      </c>
      <c r="H1961">
        <v>14.1</v>
      </c>
      <c r="I1961" t="s">
        <v>74</v>
      </c>
      <c r="J1961" t="s">
        <v>86</v>
      </c>
      <c r="K1961">
        <v>6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83</v>
      </c>
      <c r="R1961" t="s">
        <v>83</v>
      </c>
      <c r="S1961" t="s">
        <v>83</v>
      </c>
      <c r="T1961" t="str">
        <f>_xlfn.XLOOKUP(A1961,MI_Match_Analysis!$A$2:$A$8,MI_Match_Analysis!$F$2:$F$8,"Not Found")</f>
        <v>Not Found</v>
      </c>
    </row>
    <row r="1962" spans="1:20" hidden="1" x14ac:dyDescent="0.3">
      <c r="A1962">
        <v>9</v>
      </c>
      <c r="B1962" s="1">
        <v>46116</v>
      </c>
      <c r="C1962" t="s">
        <v>162</v>
      </c>
      <c r="D1962" t="s">
        <v>71</v>
      </c>
      <c r="E1962" t="s">
        <v>40</v>
      </c>
      <c r="F1962" t="s">
        <v>48</v>
      </c>
      <c r="G1962">
        <v>1</v>
      </c>
      <c r="H1962">
        <v>14.2</v>
      </c>
      <c r="I1962" t="s">
        <v>74</v>
      </c>
      <c r="J1962" t="s">
        <v>86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83</v>
      </c>
      <c r="R1962" t="s">
        <v>83</v>
      </c>
      <c r="S1962" t="s">
        <v>83</v>
      </c>
      <c r="T1962" t="str">
        <f>_xlfn.XLOOKUP(A1962,MI_Match_Analysis!$A$2:$A$8,MI_Match_Analysis!$F$2:$F$8,"Not Found")</f>
        <v>Not Found</v>
      </c>
    </row>
    <row r="1963" spans="1:20" hidden="1" x14ac:dyDescent="0.3">
      <c r="A1963">
        <v>9</v>
      </c>
      <c r="B1963" s="1">
        <v>46116</v>
      </c>
      <c r="C1963" t="s">
        <v>162</v>
      </c>
      <c r="D1963" t="s">
        <v>71</v>
      </c>
      <c r="E1963" t="s">
        <v>40</v>
      </c>
      <c r="F1963" t="s">
        <v>48</v>
      </c>
      <c r="G1963">
        <v>1</v>
      </c>
      <c r="H1963">
        <v>14.3</v>
      </c>
      <c r="I1963" t="s">
        <v>249</v>
      </c>
      <c r="J1963" t="s">
        <v>86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83</v>
      </c>
      <c r="R1963" t="s">
        <v>83</v>
      </c>
      <c r="S1963" t="s">
        <v>83</v>
      </c>
      <c r="T1963" t="str">
        <f>_xlfn.XLOOKUP(A1963,MI_Match_Analysis!$A$2:$A$8,MI_Match_Analysis!$F$2:$F$8,"Not Found")</f>
        <v>Not Found</v>
      </c>
    </row>
    <row r="1964" spans="1:20" hidden="1" x14ac:dyDescent="0.3">
      <c r="A1964">
        <v>9</v>
      </c>
      <c r="B1964" s="1">
        <v>46116</v>
      </c>
      <c r="C1964" t="s">
        <v>162</v>
      </c>
      <c r="D1964" t="s">
        <v>71</v>
      </c>
      <c r="E1964" t="s">
        <v>40</v>
      </c>
      <c r="F1964" t="s">
        <v>48</v>
      </c>
      <c r="G1964">
        <v>1</v>
      </c>
      <c r="H1964">
        <v>14.4</v>
      </c>
      <c r="I1964" t="s">
        <v>74</v>
      </c>
      <c r="J1964" t="s">
        <v>86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83</v>
      </c>
      <c r="R1964" t="s">
        <v>83</v>
      </c>
      <c r="S1964" t="s">
        <v>83</v>
      </c>
      <c r="T1964" t="str">
        <f>_xlfn.XLOOKUP(A1964,MI_Match_Analysis!$A$2:$A$8,MI_Match_Analysis!$F$2:$F$8,"Not Found")</f>
        <v>Not Found</v>
      </c>
    </row>
    <row r="1965" spans="1:20" hidden="1" x14ac:dyDescent="0.3">
      <c r="A1965">
        <v>9</v>
      </c>
      <c r="B1965" s="1">
        <v>46116</v>
      </c>
      <c r="C1965" t="s">
        <v>162</v>
      </c>
      <c r="D1965" t="s">
        <v>71</v>
      </c>
      <c r="E1965" t="s">
        <v>40</v>
      </c>
      <c r="F1965" t="s">
        <v>48</v>
      </c>
      <c r="G1965">
        <v>1</v>
      </c>
      <c r="H1965">
        <v>14.5</v>
      </c>
      <c r="I1965" t="s">
        <v>249</v>
      </c>
      <c r="J1965" t="s">
        <v>86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83</v>
      </c>
      <c r="R1965" t="s">
        <v>83</v>
      </c>
      <c r="S1965" t="s">
        <v>83</v>
      </c>
      <c r="T1965" t="str">
        <f>_xlfn.XLOOKUP(A1965,MI_Match_Analysis!$A$2:$A$8,MI_Match_Analysis!$F$2:$F$8,"Not Found")</f>
        <v>Not Found</v>
      </c>
    </row>
    <row r="1966" spans="1:20" hidden="1" x14ac:dyDescent="0.3">
      <c r="A1966">
        <v>9</v>
      </c>
      <c r="B1966" s="1">
        <v>46116</v>
      </c>
      <c r="C1966" t="s">
        <v>162</v>
      </c>
      <c r="D1966" t="s">
        <v>71</v>
      </c>
      <c r="E1966" t="s">
        <v>40</v>
      </c>
      <c r="F1966" t="s">
        <v>48</v>
      </c>
      <c r="G1966">
        <v>1</v>
      </c>
      <c r="H1966">
        <v>14.6</v>
      </c>
      <c r="I1966" t="s">
        <v>74</v>
      </c>
      <c r="J1966" t="s">
        <v>86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83</v>
      </c>
      <c r="R1966" t="s">
        <v>83</v>
      </c>
      <c r="S1966" t="s">
        <v>83</v>
      </c>
      <c r="T1966" t="str">
        <f>_xlfn.XLOOKUP(A1966,MI_Match_Analysis!$A$2:$A$8,MI_Match_Analysis!$F$2:$F$8,"Not Found")</f>
        <v>Not Found</v>
      </c>
    </row>
    <row r="1967" spans="1:20" hidden="1" x14ac:dyDescent="0.3">
      <c r="A1967">
        <v>9</v>
      </c>
      <c r="B1967" s="1">
        <v>46116</v>
      </c>
      <c r="C1967" t="s">
        <v>162</v>
      </c>
      <c r="D1967" t="s">
        <v>71</v>
      </c>
      <c r="E1967" t="s">
        <v>40</v>
      </c>
      <c r="F1967" t="s">
        <v>48</v>
      </c>
      <c r="G1967">
        <v>1</v>
      </c>
      <c r="H1967">
        <v>15.1</v>
      </c>
      <c r="I1967" t="s">
        <v>74</v>
      </c>
      <c r="J1967" t="s">
        <v>222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83</v>
      </c>
      <c r="R1967" t="s">
        <v>83</v>
      </c>
      <c r="S1967" t="s">
        <v>83</v>
      </c>
      <c r="T1967" t="str">
        <f>_xlfn.XLOOKUP(A1967,MI_Match_Analysis!$A$2:$A$8,MI_Match_Analysis!$F$2:$F$8,"Not Found")</f>
        <v>Not Found</v>
      </c>
    </row>
    <row r="1968" spans="1:20" hidden="1" x14ac:dyDescent="0.3">
      <c r="A1968">
        <v>9</v>
      </c>
      <c r="B1968" s="1">
        <v>46116</v>
      </c>
      <c r="C1968" t="s">
        <v>162</v>
      </c>
      <c r="D1968" t="s">
        <v>71</v>
      </c>
      <c r="E1968" t="s">
        <v>40</v>
      </c>
      <c r="F1968" t="s">
        <v>48</v>
      </c>
      <c r="G1968">
        <v>1</v>
      </c>
      <c r="H1968">
        <v>15.2</v>
      </c>
      <c r="I1968" t="s">
        <v>249</v>
      </c>
      <c r="J1968" t="s">
        <v>222</v>
      </c>
      <c r="K1968">
        <v>4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83</v>
      </c>
      <c r="R1968" t="s">
        <v>83</v>
      </c>
      <c r="S1968" t="s">
        <v>83</v>
      </c>
      <c r="T1968" t="str">
        <f>_xlfn.XLOOKUP(A1968,MI_Match_Analysis!$A$2:$A$8,MI_Match_Analysis!$F$2:$F$8,"Not Found")</f>
        <v>Not Found</v>
      </c>
    </row>
    <row r="1969" spans="1:20" hidden="1" x14ac:dyDescent="0.3">
      <c r="A1969">
        <v>9</v>
      </c>
      <c r="B1969" s="1">
        <v>46116</v>
      </c>
      <c r="C1969" t="s">
        <v>162</v>
      </c>
      <c r="D1969" t="s">
        <v>71</v>
      </c>
      <c r="E1969" t="s">
        <v>40</v>
      </c>
      <c r="F1969" t="s">
        <v>48</v>
      </c>
      <c r="G1969">
        <v>1</v>
      </c>
      <c r="H1969">
        <v>15.3</v>
      </c>
      <c r="I1969" t="s">
        <v>249</v>
      </c>
      <c r="J1969" t="s">
        <v>222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165</v>
      </c>
      <c r="R1969" t="s">
        <v>249</v>
      </c>
      <c r="S1969" t="s">
        <v>221</v>
      </c>
      <c r="T1969" t="str">
        <f>_xlfn.XLOOKUP(A1969,MI_Match_Analysis!$A$2:$A$8,MI_Match_Analysis!$F$2:$F$8,"Not Found")</f>
        <v>Not Found</v>
      </c>
    </row>
    <row r="1970" spans="1:20" hidden="1" x14ac:dyDescent="0.3">
      <c r="A1970">
        <v>9</v>
      </c>
      <c r="B1970" s="1">
        <v>46116</v>
      </c>
      <c r="C1970" t="s">
        <v>162</v>
      </c>
      <c r="D1970" t="s">
        <v>71</v>
      </c>
      <c r="E1970" t="s">
        <v>40</v>
      </c>
      <c r="F1970" t="s">
        <v>48</v>
      </c>
      <c r="G1970">
        <v>1</v>
      </c>
      <c r="H1970">
        <v>15.4</v>
      </c>
      <c r="I1970" t="s">
        <v>250</v>
      </c>
      <c r="J1970" t="s">
        <v>222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83</v>
      </c>
      <c r="R1970" t="s">
        <v>83</v>
      </c>
      <c r="S1970" t="s">
        <v>83</v>
      </c>
      <c r="T1970" t="str">
        <f>_xlfn.XLOOKUP(A1970,MI_Match_Analysis!$A$2:$A$8,MI_Match_Analysis!$F$2:$F$8,"Not Found")</f>
        <v>Not Found</v>
      </c>
    </row>
    <row r="1971" spans="1:20" hidden="1" x14ac:dyDescent="0.3">
      <c r="A1971">
        <v>9</v>
      </c>
      <c r="B1971" s="1">
        <v>46116</v>
      </c>
      <c r="C1971" t="s">
        <v>162</v>
      </c>
      <c r="D1971" t="s">
        <v>71</v>
      </c>
      <c r="E1971" t="s">
        <v>40</v>
      </c>
      <c r="F1971" t="s">
        <v>48</v>
      </c>
      <c r="G1971">
        <v>1</v>
      </c>
      <c r="H1971">
        <v>15.5</v>
      </c>
      <c r="I1971" t="s">
        <v>250</v>
      </c>
      <c r="J1971" t="s">
        <v>222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83</v>
      </c>
      <c r="R1971" t="s">
        <v>83</v>
      </c>
      <c r="S1971" t="s">
        <v>83</v>
      </c>
      <c r="T1971" t="str">
        <f>_xlfn.XLOOKUP(A1971,MI_Match_Analysis!$A$2:$A$8,MI_Match_Analysis!$F$2:$F$8,"Not Found")</f>
        <v>Not Found</v>
      </c>
    </row>
    <row r="1972" spans="1:20" hidden="1" x14ac:dyDescent="0.3">
      <c r="A1972">
        <v>9</v>
      </c>
      <c r="B1972" s="1">
        <v>46116</v>
      </c>
      <c r="C1972" t="s">
        <v>162</v>
      </c>
      <c r="D1972" t="s">
        <v>71</v>
      </c>
      <c r="E1972" t="s">
        <v>40</v>
      </c>
      <c r="F1972" t="s">
        <v>48</v>
      </c>
      <c r="G1972">
        <v>1</v>
      </c>
      <c r="H1972">
        <v>15.6</v>
      </c>
      <c r="I1972" t="s">
        <v>74</v>
      </c>
      <c r="J1972" t="s">
        <v>222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83</v>
      </c>
      <c r="R1972" t="s">
        <v>83</v>
      </c>
      <c r="S1972" t="s">
        <v>83</v>
      </c>
      <c r="T1972" t="str">
        <f>_xlfn.XLOOKUP(A1972,MI_Match_Analysis!$A$2:$A$8,MI_Match_Analysis!$F$2:$F$8,"Not Found")</f>
        <v>Not Found</v>
      </c>
    </row>
    <row r="1973" spans="1:20" hidden="1" x14ac:dyDescent="0.3">
      <c r="A1973">
        <v>9</v>
      </c>
      <c r="B1973" s="1">
        <v>46116</v>
      </c>
      <c r="C1973" t="s">
        <v>162</v>
      </c>
      <c r="D1973" t="s">
        <v>71</v>
      </c>
      <c r="E1973" t="s">
        <v>40</v>
      </c>
      <c r="F1973" t="s">
        <v>48</v>
      </c>
      <c r="G1973">
        <v>1</v>
      </c>
      <c r="H1973">
        <v>16.100000000000001</v>
      </c>
      <c r="I1973" t="s">
        <v>250</v>
      </c>
      <c r="J1973" t="s">
        <v>117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165</v>
      </c>
      <c r="R1973" t="s">
        <v>250</v>
      </c>
      <c r="S1973" t="s">
        <v>217</v>
      </c>
      <c r="T1973" t="str">
        <f>_xlfn.XLOOKUP(A1973,MI_Match_Analysis!$A$2:$A$8,MI_Match_Analysis!$F$2:$F$8,"Not Found")</f>
        <v>Not Found</v>
      </c>
    </row>
    <row r="1974" spans="1:20" hidden="1" x14ac:dyDescent="0.3">
      <c r="A1974">
        <v>9</v>
      </c>
      <c r="B1974" s="1">
        <v>46116</v>
      </c>
      <c r="C1974" t="s">
        <v>162</v>
      </c>
      <c r="D1974" t="s">
        <v>71</v>
      </c>
      <c r="E1974" t="s">
        <v>40</v>
      </c>
      <c r="F1974" t="s">
        <v>48</v>
      </c>
      <c r="G1974">
        <v>1</v>
      </c>
      <c r="H1974">
        <v>16.2</v>
      </c>
      <c r="I1974" t="s">
        <v>129</v>
      </c>
      <c r="J1974" t="s">
        <v>117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83</v>
      </c>
      <c r="R1974" t="s">
        <v>83</v>
      </c>
      <c r="S1974" t="s">
        <v>83</v>
      </c>
      <c r="T1974" t="str">
        <f>_xlfn.XLOOKUP(A1974,MI_Match_Analysis!$A$2:$A$8,MI_Match_Analysis!$F$2:$F$8,"Not Found")</f>
        <v>Not Found</v>
      </c>
    </row>
    <row r="1975" spans="1:20" hidden="1" x14ac:dyDescent="0.3">
      <c r="A1975">
        <v>9</v>
      </c>
      <c r="B1975" s="1">
        <v>46116</v>
      </c>
      <c r="C1975" t="s">
        <v>162</v>
      </c>
      <c r="D1975" t="s">
        <v>71</v>
      </c>
      <c r="E1975" t="s">
        <v>40</v>
      </c>
      <c r="F1975" t="s">
        <v>48</v>
      </c>
      <c r="G1975">
        <v>1</v>
      </c>
      <c r="H1975">
        <v>16.3</v>
      </c>
      <c r="I1975" t="s">
        <v>74</v>
      </c>
      <c r="J1975" t="s">
        <v>117</v>
      </c>
      <c r="K1975">
        <v>6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83</v>
      </c>
      <c r="R1975" t="s">
        <v>83</v>
      </c>
      <c r="S1975" t="s">
        <v>83</v>
      </c>
      <c r="T1975" t="str">
        <f>_xlfn.XLOOKUP(A1975,MI_Match_Analysis!$A$2:$A$8,MI_Match_Analysis!$F$2:$F$8,"Not Found")</f>
        <v>Not Found</v>
      </c>
    </row>
    <row r="1976" spans="1:20" hidden="1" x14ac:dyDescent="0.3">
      <c r="A1976">
        <v>9</v>
      </c>
      <c r="B1976" s="1">
        <v>46116</v>
      </c>
      <c r="C1976" t="s">
        <v>162</v>
      </c>
      <c r="D1976" t="s">
        <v>71</v>
      </c>
      <c r="E1976" t="s">
        <v>40</v>
      </c>
      <c r="F1976" t="s">
        <v>48</v>
      </c>
      <c r="G1976">
        <v>1</v>
      </c>
      <c r="H1976">
        <v>16.399999999999999</v>
      </c>
      <c r="I1976" t="s">
        <v>74</v>
      </c>
      <c r="J1976" t="s">
        <v>117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0</v>
      </c>
      <c r="Q1976" t="s">
        <v>83</v>
      </c>
      <c r="R1976" t="s">
        <v>83</v>
      </c>
      <c r="S1976" t="s">
        <v>83</v>
      </c>
      <c r="T1976" t="str">
        <f>_xlfn.XLOOKUP(A1976,MI_Match_Analysis!$A$2:$A$8,MI_Match_Analysis!$F$2:$F$8,"Not Found")</f>
        <v>Not Found</v>
      </c>
    </row>
    <row r="1977" spans="1:20" hidden="1" x14ac:dyDescent="0.3">
      <c r="A1977">
        <v>9</v>
      </c>
      <c r="B1977" s="1">
        <v>46116</v>
      </c>
      <c r="C1977" t="s">
        <v>162</v>
      </c>
      <c r="D1977" t="s">
        <v>71</v>
      </c>
      <c r="E1977" t="s">
        <v>40</v>
      </c>
      <c r="F1977" t="s">
        <v>48</v>
      </c>
      <c r="G1977">
        <v>1</v>
      </c>
      <c r="H1977">
        <v>16.399999999999999</v>
      </c>
      <c r="I1977" t="s">
        <v>74</v>
      </c>
      <c r="J1977" t="s">
        <v>117</v>
      </c>
      <c r="K1977">
        <v>2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83</v>
      </c>
      <c r="R1977" t="s">
        <v>83</v>
      </c>
      <c r="S1977" t="s">
        <v>83</v>
      </c>
      <c r="T1977" t="str">
        <f>_xlfn.XLOOKUP(A1977,MI_Match_Analysis!$A$2:$A$8,MI_Match_Analysis!$F$2:$F$8,"Not Found")</f>
        <v>Not Found</v>
      </c>
    </row>
    <row r="1978" spans="1:20" hidden="1" x14ac:dyDescent="0.3">
      <c r="A1978">
        <v>9</v>
      </c>
      <c r="B1978" s="1">
        <v>46116</v>
      </c>
      <c r="C1978" t="s">
        <v>162</v>
      </c>
      <c r="D1978" t="s">
        <v>71</v>
      </c>
      <c r="E1978" t="s">
        <v>40</v>
      </c>
      <c r="F1978" t="s">
        <v>48</v>
      </c>
      <c r="G1978">
        <v>1</v>
      </c>
      <c r="H1978">
        <v>16.5</v>
      </c>
      <c r="I1978" t="s">
        <v>74</v>
      </c>
      <c r="J1978" t="s">
        <v>117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83</v>
      </c>
      <c r="R1978" t="s">
        <v>83</v>
      </c>
      <c r="S1978" t="s">
        <v>83</v>
      </c>
      <c r="T1978" t="str">
        <f>_xlfn.XLOOKUP(A1978,MI_Match_Analysis!$A$2:$A$8,MI_Match_Analysis!$F$2:$F$8,"Not Found")</f>
        <v>Not Found</v>
      </c>
    </row>
    <row r="1979" spans="1:20" hidden="1" x14ac:dyDescent="0.3">
      <c r="A1979">
        <v>9</v>
      </c>
      <c r="B1979" s="1">
        <v>46116</v>
      </c>
      <c r="C1979" t="s">
        <v>162</v>
      </c>
      <c r="D1979" t="s">
        <v>71</v>
      </c>
      <c r="E1979" t="s">
        <v>40</v>
      </c>
      <c r="F1979" t="s">
        <v>48</v>
      </c>
      <c r="G1979">
        <v>1</v>
      </c>
      <c r="H1979">
        <v>16.600000000000001</v>
      </c>
      <c r="I1979" t="s">
        <v>129</v>
      </c>
      <c r="J1979" t="s">
        <v>117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83</v>
      </c>
      <c r="R1979" t="s">
        <v>83</v>
      </c>
      <c r="S1979" t="s">
        <v>83</v>
      </c>
      <c r="T1979" t="str">
        <f>_xlfn.XLOOKUP(A1979,MI_Match_Analysis!$A$2:$A$8,MI_Match_Analysis!$F$2:$F$8,"Not Found")</f>
        <v>Not Found</v>
      </c>
    </row>
    <row r="1980" spans="1:20" hidden="1" x14ac:dyDescent="0.3">
      <c r="A1980">
        <v>9</v>
      </c>
      <c r="B1980" s="1">
        <v>46116</v>
      </c>
      <c r="C1980" t="s">
        <v>162</v>
      </c>
      <c r="D1980" t="s">
        <v>71</v>
      </c>
      <c r="E1980" t="s">
        <v>40</v>
      </c>
      <c r="F1980" t="s">
        <v>48</v>
      </c>
      <c r="G1980">
        <v>1</v>
      </c>
      <c r="H1980">
        <v>17.100000000000001</v>
      </c>
      <c r="I1980" t="s">
        <v>74</v>
      </c>
      <c r="J1980" t="s">
        <v>222</v>
      </c>
      <c r="K1980">
        <v>6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83</v>
      </c>
      <c r="R1980" t="s">
        <v>83</v>
      </c>
      <c r="S1980" t="s">
        <v>83</v>
      </c>
      <c r="T1980" t="str">
        <f>_xlfn.XLOOKUP(A1980,MI_Match_Analysis!$A$2:$A$8,MI_Match_Analysis!$F$2:$F$8,"Not Found")</f>
        <v>Not Found</v>
      </c>
    </row>
    <row r="1981" spans="1:20" hidden="1" x14ac:dyDescent="0.3">
      <c r="A1981">
        <v>9</v>
      </c>
      <c r="B1981" s="1">
        <v>46116</v>
      </c>
      <c r="C1981" t="s">
        <v>162</v>
      </c>
      <c r="D1981" t="s">
        <v>71</v>
      </c>
      <c r="E1981" t="s">
        <v>40</v>
      </c>
      <c r="F1981" t="s">
        <v>48</v>
      </c>
      <c r="G1981">
        <v>1</v>
      </c>
      <c r="H1981">
        <v>17.2</v>
      </c>
      <c r="I1981" t="s">
        <v>74</v>
      </c>
      <c r="J1981" t="s">
        <v>222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83</v>
      </c>
      <c r="R1981" t="s">
        <v>83</v>
      </c>
      <c r="S1981" t="s">
        <v>83</v>
      </c>
      <c r="T1981" t="str">
        <f>_xlfn.XLOOKUP(A1981,MI_Match_Analysis!$A$2:$A$8,MI_Match_Analysis!$F$2:$F$8,"Not Found")</f>
        <v>Not Found</v>
      </c>
    </row>
    <row r="1982" spans="1:20" hidden="1" x14ac:dyDescent="0.3">
      <c r="A1982">
        <v>9</v>
      </c>
      <c r="B1982" s="1">
        <v>46116</v>
      </c>
      <c r="C1982" t="s">
        <v>162</v>
      </c>
      <c r="D1982" t="s">
        <v>71</v>
      </c>
      <c r="E1982" t="s">
        <v>40</v>
      </c>
      <c r="F1982" t="s">
        <v>48</v>
      </c>
      <c r="G1982">
        <v>1</v>
      </c>
      <c r="H1982">
        <v>17.3</v>
      </c>
      <c r="I1982" t="s">
        <v>129</v>
      </c>
      <c r="J1982" t="s">
        <v>222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83</v>
      </c>
      <c r="R1982" t="s">
        <v>83</v>
      </c>
      <c r="S1982" t="s">
        <v>83</v>
      </c>
      <c r="T1982" t="str">
        <f>_xlfn.XLOOKUP(A1982,MI_Match_Analysis!$A$2:$A$8,MI_Match_Analysis!$F$2:$F$8,"Not Found")</f>
        <v>Not Found</v>
      </c>
    </row>
    <row r="1983" spans="1:20" hidden="1" x14ac:dyDescent="0.3">
      <c r="A1983">
        <v>9</v>
      </c>
      <c r="B1983" s="1">
        <v>46116</v>
      </c>
      <c r="C1983" t="s">
        <v>162</v>
      </c>
      <c r="D1983" t="s">
        <v>71</v>
      </c>
      <c r="E1983" t="s">
        <v>40</v>
      </c>
      <c r="F1983" t="s">
        <v>48</v>
      </c>
      <c r="G1983">
        <v>1</v>
      </c>
      <c r="H1983">
        <v>17.399999999999999</v>
      </c>
      <c r="I1983" t="s">
        <v>74</v>
      </c>
      <c r="J1983" t="s">
        <v>222</v>
      </c>
      <c r="K1983">
        <v>0</v>
      </c>
      <c r="L1983">
        <v>1</v>
      </c>
      <c r="M1983">
        <v>1</v>
      </c>
      <c r="N1983">
        <v>0</v>
      </c>
      <c r="O1983">
        <v>0</v>
      </c>
      <c r="P1983">
        <v>0</v>
      </c>
      <c r="Q1983" t="s">
        <v>83</v>
      </c>
      <c r="R1983" t="s">
        <v>83</v>
      </c>
      <c r="S1983" t="s">
        <v>83</v>
      </c>
      <c r="T1983" t="str">
        <f>_xlfn.XLOOKUP(A1983,MI_Match_Analysis!$A$2:$A$8,MI_Match_Analysis!$F$2:$F$8,"Not Found")</f>
        <v>Not Found</v>
      </c>
    </row>
    <row r="1984" spans="1:20" hidden="1" x14ac:dyDescent="0.3">
      <c r="A1984">
        <v>9</v>
      </c>
      <c r="B1984" s="1">
        <v>46116</v>
      </c>
      <c r="C1984" t="s">
        <v>162</v>
      </c>
      <c r="D1984" t="s">
        <v>71</v>
      </c>
      <c r="E1984" t="s">
        <v>40</v>
      </c>
      <c r="F1984" t="s">
        <v>48</v>
      </c>
      <c r="G1984">
        <v>1</v>
      </c>
      <c r="H1984">
        <v>17.399999999999999</v>
      </c>
      <c r="I1984" t="s">
        <v>74</v>
      </c>
      <c r="J1984" t="s">
        <v>222</v>
      </c>
      <c r="K1984">
        <v>2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83</v>
      </c>
      <c r="R1984" t="s">
        <v>83</v>
      </c>
      <c r="S1984" t="s">
        <v>83</v>
      </c>
      <c r="T1984" t="str">
        <f>_xlfn.XLOOKUP(A1984,MI_Match_Analysis!$A$2:$A$8,MI_Match_Analysis!$F$2:$F$8,"Not Found")</f>
        <v>Not Found</v>
      </c>
    </row>
    <row r="1985" spans="1:20" hidden="1" x14ac:dyDescent="0.3">
      <c r="A1985">
        <v>9</v>
      </c>
      <c r="B1985" s="1">
        <v>46116</v>
      </c>
      <c r="C1985" t="s">
        <v>162</v>
      </c>
      <c r="D1985" t="s">
        <v>71</v>
      </c>
      <c r="E1985" t="s">
        <v>40</v>
      </c>
      <c r="F1985" t="s">
        <v>48</v>
      </c>
      <c r="G1985">
        <v>1</v>
      </c>
      <c r="H1985">
        <v>17.5</v>
      </c>
      <c r="I1985" t="s">
        <v>74</v>
      </c>
      <c r="J1985" t="s">
        <v>222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83</v>
      </c>
      <c r="R1985" t="s">
        <v>83</v>
      </c>
      <c r="S1985" t="s">
        <v>83</v>
      </c>
      <c r="T1985" t="str">
        <f>_xlfn.XLOOKUP(A1985,MI_Match_Analysis!$A$2:$A$8,MI_Match_Analysis!$F$2:$F$8,"Not Found")</f>
        <v>Not Found</v>
      </c>
    </row>
    <row r="1986" spans="1:20" hidden="1" x14ac:dyDescent="0.3">
      <c r="A1986">
        <v>9</v>
      </c>
      <c r="B1986" s="1">
        <v>46116</v>
      </c>
      <c r="C1986" t="s">
        <v>162</v>
      </c>
      <c r="D1986" t="s">
        <v>71</v>
      </c>
      <c r="E1986" t="s">
        <v>40</v>
      </c>
      <c r="F1986" t="s">
        <v>48</v>
      </c>
      <c r="G1986">
        <v>1</v>
      </c>
      <c r="H1986">
        <v>17.600000000000001</v>
      </c>
      <c r="I1986" t="s">
        <v>129</v>
      </c>
      <c r="J1986" t="s">
        <v>222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83</v>
      </c>
      <c r="R1986" t="s">
        <v>83</v>
      </c>
      <c r="S1986" t="s">
        <v>83</v>
      </c>
      <c r="T1986" t="str">
        <f>_xlfn.XLOOKUP(A1986,MI_Match_Analysis!$A$2:$A$8,MI_Match_Analysis!$F$2:$F$8,"Not Found")</f>
        <v>Not Found</v>
      </c>
    </row>
    <row r="1987" spans="1:20" hidden="1" x14ac:dyDescent="0.3">
      <c r="A1987">
        <v>9</v>
      </c>
      <c r="B1987" s="1">
        <v>46116</v>
      </c>
      <c r="C1987" t="s">
        <v>162</v>
      </c>
      <c r="D1987" t="s">
        <v>71</v>
      </c>
      <c r="E1987" t="s">
        <v>40</v>
      </c>
      <c r="F1987" t="s">
        <v>48</v>
      </c>
      <c r="G1987">
        <v>1</v>
      </c>
      <c r="H1987">
        <v>17.600000000000001</v>
      </c>
      <c r="I1987" t="s">
        <v>129</v>
      </c>
      <c r="J1987" t="s">
        <v>222</v>
      </c>
      <c r="K1987">
        <v>0</v>
      </c>
      <c r="L1987">
        <v>1</v>
      </c>
      <c r="M1987">
        <v>1</v>
      </c>
      <c r="N1987">
        <v>0</v>
      </c>
      <c r="O1987">
        <v>0</v>
      </c>
      <c r="P1987">
        <v>0</v>
      </c>
      <c r="Q1987" t="s">
        <v>83</v>
      </c>
      <c r="R1987" t="s">
        <v>83</v>
      </c>
      <c r="S1987" t="s">
        <v>83</v>
      </c>
      <c r="T1987" t="str">
        <f>_xlfn.XLOOKUP(A1987,MI_Match_Analysis!$A$2:$A$8,MI_Match_Analysis!$F$2:$F$8,"Not Found")</f>
        <v>Not Found</v>
      </c>
    </row>
    <row r="1988" spans="1:20" hidden="1" x14ac:dyDescent="0.3">
      <c r="A1988">
        <v>9</v>
      </c>
      <c r="B1988" s="1">
        <v>46116</v>
      </c>
      <c r="C1988" t="s">
        <v>162</v>
      </c>
      <c r="D1988" t="s">
        <v>71</v>
      </c>
      <c r="E1988" t="s">
        <v>40</v>
      </c>
      <c r="F1988" t="s">
        <v>48</v>
      </c>
      <c r="G1988">
        <v>1</v>
      </c>
      <c r="H1988">
        <v>18.100000000000001</v>
      </c>
      <c r="I1988" t="s">
        <v>74</v>
      </c>
      <c r="J1988" t="s">
        <v>50</v>
      </c>
      <c r="K1988">
        <v>2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83</v>
      </c>
      <c r="R1988" t="s">
        <v>83</v>
      </c>
      <c r="S1988" t="s">
        <v>83</v>
      </c>
      <c r="T1988" t="str">
        <f>_xlfn.XLOOKUP(A1988,MI_Match_Analysis!$A$2:$A$8,MI_Match_Analysis!$F$2:$F$8,"Not Found")</f>
        <v>Not Found</v>
      </c>
    </row>
    <row r="1989" spans="1:20" hidden="1" x14ac:dyDescent="0.3">
      <c r="A1989">
        <v>9</v>
      </c>
      <c r="B1989" s="1">
        <v>46116</v>
      </c>
      <c r="C1989" t="s">
        <v>162</v>
      </c>
      <c r="D1989" t="s">
        <v>71</v>
      </c>
      <c r="E1989" t="s">
        <v>40</v>
      </c>
      <c r="F1989" t="s">
        <v>48</v>
      </c>
      <c r="G1989">
        <v>1</v>
      </c>
      <c r="H1989">
        <v>18.2</v>
      </c>
      <c r="I1989" t="s">
        <v>74</v>
      </c>
      <c r="J1989" t="s">
        <v>50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83</v>
      </c>
      <c r="R1989" t="s">
        <v>83</v>
      </c>
      <c r="S1989" t="s">
        <v>83</v>
      </c>
      <c r="T1989" t="str">
        <f>_xlfn.XLOOKUP(A1989,MI_Match_Analysis!$A$2:$A$8,MI_Match_Analysis!$F$2:$F$8,"Not Found")</f>
        <v>Not Found</v>
      </c>
    </row>
    <row r="1990" spans="1:20" hidden="1" x14ac:dyDescent="0.3">
      <c r="A1990">
        <v>9</v>
      </c>
      <c r="B1990" s="1">
        <v>46116</v>
      </c>
      <c r="C1990" t="s">
        <v>162</v>
      </c>
      <c r="D1990" t="s">
        <v>71</v>
      </c>
      <c r="E1990" t="s">
        <v>40</v>
      </c>
      <c r="F1990" t="s">
        <v>48</v>
      </c>
      <c r="G1990">
        <v>1</v>
      </c>
      <c r="H1990">
        <v>18.3</v>
      </c>
      <c r="I1990" t="s">
        <v>129</v>
      </c>
      <c r="J1990" t="s">
        <v>50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83</v>
      </c>
      <c r="R1990" t="s">
        <v>83</v>
      </c>
      <c r="S1990" t="s">
        <v>83</v>
      </c>
      <c r="T1990" t="str">
        <f>_xlfn.XLOOKUP(A1990,MI_Match_Analysis!$A$2:$A$8,MI_Match_Analysis!$F$2:$F$8,"Not Found")</f>
        <v>Not Found</v>
      </c>
    </row>
    <row r="1991" spans="1:20" hidden="1" x14ac:dyDescent="0.3">
      <c r="A1991">
        <v>9</v>
      </c>
      <c r="B1991" s="1">
        <v>46116</v>
      </c>
      <c r="C1991" t="s">
        <v>162</v>
      </c>
      <c r="D1991" t="s">
        <v>71</v>
      </c>
      <c r="E1991" t="s">
        <v>40</v>
      </c>
      <c r="F1991" t="s">
        <v>48</v>
      </c>
      <c r="G1991">
        <v>1</v>
      </c>
      <c r="H1991">
        <v>18.399999999999999</v>
      </c>
      <c r="I1991" t="s">
        <v>74</v>
      </c>
      <c r="J1991" t="s">
        <v>50</v>
      </c>
      <c r="K1991">
        <v>6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83</v>
      </c>
      <c r="R1991" t="s">
        <v>83</v>
      </c>
      <c r="S1991" t="s">
        <v>83</v>
      </c>
      <c r="T1991" t="str">
        <f>_xlfn.XLOOKUP(A1991,MI_Match_Analysis!$A$2:$A$8,MI_Match_Analysis!$F$2:$F$8,"Not Found")</f>
        <v>Not Found</v>
      </c>
    </row>
    <row r="1992" spans="1:20" hidden="1" x14ac:dyDescent="0.3">
      <c r="A1992">
        <v>9</v>
      </c>
      <c r="B1992" s="1">
        <v>46116</v>
      </c>
      <c r="C1992" t="s">
        <v>162</v>
      </c>
      <c r="D1992" t="s">
        <v>71</v>
      </c>
      <c r="E1992" t="s">
        <v>40</v>
      </c>
      <c r="F1992" t="s">
        <v>48</v>
      </c>
      <c r="G1992">
        <v>1</v>
      </c>
      <c r="H1992">
        <v>18.5</v>
      </c>
      <c r="I1992" t="s">
        <v>74</v>
      </c>
      <c r="J1992" t="s">
        <v>50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83</v>
      </c>
      <c r="R1992" t="s">
        <v>83</v>
      </c>
      <c r="S1992" t="s">
        <v>83</v>
      </c>
      <c r="T1992" t="str">
        <f>_xlfn.XLOOKUP(A1992,MI_Match_Analysis!$A$2:$A$8,MI_Match_Analysis!$F$2:$F$8,"Not Found")</f>
        <v>Not Found</v>
      </c>
    </row>
    <row r="1993" spans="1:20" hidden="1" x14ac:dyDescent="0.3">
      <c r="A1993">
        <v>9</v>
      </c>
      <c r="B1993" s="1">
        <v>46116</v>
      </c>
      <c r="C1993" t="s">
        <v>162</v>
      </c>
      <c r="D1993" t="s">
        <v>71</v>
      </c>
      <c r="E1993" t="s">
        <v>40</v>
      </c>
      <c r="F1993" t="s">
        <v>48</v>
      </c>
      <c r="G1993">
        <v>1</v>
      </c>
      <c r="H1993">
        <v>18.600000000000001</v>
      </c>
      <c r="I1993" t="s">
        <v>129</v>
      </c>
      <c r="J1993" t="s">
        <v>50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83</v>
      </c>
      <c r="R1993" t="s">
        <v>83</v>
      </c>
      <c r="S1993" t="s">
        <v>83</v>
      </c>
      <c r="T1993" t="str">
        <f>_xlfn.XLOOKUP(A1993,MI_Match_Analysis!$A$2:$A$8,MI_Match_Analysis!$F$2:$F$8,"Not Found")</f>
        <v>Not Found</v>
      </c>
    </row>
    <row r="1994" spans="1:20" hidden="1" x14ac:dyDescent="0.3">
      <c r="A1994">
        <v>9</v>
      </c>
      <c r="B1994" s="1">
        <v>46116</v>
      </c>
      <c r="C1994" t="s">
        <v>162</v>
      </c>
      <c r="D1994" t="s">
        <v>71</v>
      </c>
      <c r="E1994" t="s">
        <v>40</v>
      </c>
      <c r="F1994" t="s">
        <v>48</v>
      </c>
      <c r="G1994">
        <v>1</v>
      </c>
      <c r="H1994">
        <v>19.100000000000001</v>
      </c>
      <c r="I1994" t="s">
        <v>74</v>
      </c>
      <c r="J1994" t="s">
        <v>221</v>
      </c>
      <c r="K1994">
        <v>4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83</v>
      </c>
      <c r="R1994" t="s">
        <v>83</v>
      </c>
      <c r="S1994" t="s">
        <v>83</v>
      </c>
      <c r="T1994" t="str">
        <f>_xlfn.XLOOKUP(A1994,MI_Match_Analysis!$A$2:$A$8,MI_Match_Analysis!$F$2:$F$8,"Not Found")</f>
        <v>Not Found</v>
      </c>
    </row>
    <row r="1995" spans="1:20" hidden="1" x14ac:dyDescent="0.3">
      <c r="A1995">
        <v>9</v>
      </c>
      <c r="B1995" s="1">
        <v>46116</v>
      </c>
      <c r="C1995" t="s">
        <v>162</v>
      </c>
      <c r="D1995" t="s">
        <v>71</v>
      </c>
      <c r="E1995" t="s">
        <v>40</v>
      </c>
      <c r="F1995" t="s">
        <v>48</v>
      </c>
      <c r="G1995">
        <v>1</v>
      </c>
      <c r="H1995">
        <v>19.2</v>
      </c>
      <c r="I1995" t="s">
        <v>74</v>
      </c>
      <c r="J1995" t="s">
        <v>221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83</v>
      </c>
      <c r="R1995" t="s">
        <v>83</v>
      </c>
      <c r="S1995" t="s">
        <v>83</v>
      </c>
      <c r="T1995" t="str">
        <f>_xlfn.XLOOKUP(A1995,MI_Match_Analysis!$A$2:$A$8,MI_Match_Analysis!$F$2:$F$8,"Not Found")</f>
        <v>Not Found</v>
      </c>
    </row>
    <row r="1996" spans="1:20" hidden="1" x14ac:dyDescent="0.3">
      <c r="A1996">
        <v>9</v>
      </c>
      <c r="B1996" s="1">
        <v>46116</v>
      </c>
      <c r="C1996" t="s">
        <v>162</v>
      </c>
      <c r="D1996" t="s">
        <v>71</v>
      </c>
      <c r="E1996" t="s">
        <v>40</v>
      </c>
      <c r="F1996" t="s">
        <v>48</v>
      </c>
      <c r="G1996">
        <v>1</v>
      </c>
      <c r="H1996">
        <v>19.3</v>
      </c>
      <c r="I1996" t="s">
        <v>74</v>
      </c>
      <c r="J1996" t="s">
        <v>221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165</v>
      </c>
      <c r="R1996" t="s">
        <v>74</v>
      </c>
      <c r="S1996" t="s">
        <v>101</v>
      </c>
      <c r="T1996" t="str">
        <f>_xlfn.XLOOKUP(A1996,MI_Match_Analysis!$A$2:$A$8,MI_Match_Analysis!$F$2:$F$8,"Not Found")</f>
        <v>Not Found</v>
      </c>
    </row>
    <row r="1997" spans="1:20" hidden="1" x14ac:dyDescent="0.3">
      <c r="A1997">
        <v>9</v>
      </c>
      <c r="B1997" s="1">
        <v>46116</v>
      </c>
      <c r="C1997" t="s">
        <v>162</v>
      </c>
      <c r="D1997" t="s">
        <v>71</v>
      </c>
      <c r="E1997" t="s">
        <v>40</v>
      </c>
      <c r="F1997" t="s">
        <v>48</v>
      </c>
      <c r="G1997">
        <v>1</v>
      </c>
      <c r="H1997">
        <v>19.399999999999999</v>
      </c>
      <c r="I1997" t="s">
        <v>44</v>
      </c>
      <c r="J1997" t="s">
        <v>221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83</v>
      </c>
      <c r="R1997" t="s">
        <v>83</v>
      </c>
      <c r="S1997" t="s">
        <v>83</v>
      </c>
      <c r="T1997" t="str">
        <f>_xlfn.XLOOKUP(A1997,MI_Match_Analysis!$A$2:$A$8,MI_Match_Analysis!$F$2:$F$8,"Not Found")</f>
        <v>Not Found</v>
      </c>
    </row>
    <row r="1998" spans="1:20" hidden="1" x14ac:dyDescent="0.3">
      <c r="A1998">
        <v>9</v>
      </c>
      <c r="B1998" s="1">
        <v>46116</v>
      </c>
      <c r="C1998" t="s">
        <v>162</v>
      </c>
      <c r="D1998" t="s">
        <v>71</v>
      </c>
      <c r="E1998" t="s">
        <v>40</v>
      </c>
      <c r="F1998" t="s">
        <v>48</v>
      </c>
      <c r="G1998">
        <v>1</v>
      </c>
      <c r="H1998">
        <v>19.5</v>
      </c>
      <c r="I1998" t="s">
        <v>44</v>
      </c>
      <c r="J1998" t="s">
        <v>221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83</v>
      </c>
      <c r="R1998" t="s">
        <v>83</v>
      </c>
      <c r="S1998" t="s">
        <v>83</v>
      </c>
      <c r="T1998" t="str">
        <f>_xlfn.XLOOKUP(A1998,MI_Match_Analysis!$A$2:$A$8,MI_Match_Analysis!$F$2:$F$8,"Not Found")</f>
        <v>Not Found</v>
      </c>
    </row>
    <row r="1999" spans="1:20" hidden="1" x14ac:dyDescent="0.3">
      <c r="A1999">
        <v>9</v>
      </c>
      <c r="B1999" s="1">
        <v>46116</v>
      </c>
      <c r="C1999" t="s">
        <v>162</v>
      </c>
      <c r="D1999" t="s">
        <v>71</v>
      </c>
      <c r="E1999" t="s">
        <v>40</v>
      </c>
      <c r="F1999" t="s">
        <v>48</v>
      </c>
      <c r="G1999">
        <v>1</v>
      </c>
      <c r="H1999">
        <v>19.600000000000001</v>
      </c>
      <c r="I1999" t="s">
        <v>129</v>
      </c>
      <c r="J1999" t="s">
        <v>221</v>
      </c>
      <c r="K1999">
        <v>4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83</v>
      </c>
      <c r="R1999" t="s">
        <v>83</v>
      </c>
      <c r="S1999" t="s">
        <v>83</v>
      </c>
      <c r="T1999" t="str">
        <f>_xlfn.XLOOKUP(A1999,MI_Match_Analysis!$A$2:$A$8,MI_Match_Analysis!$F$2:$F$8,"Not Found")</f>
        <v>Not Found</v>
      </c>
    </row>
    <row r="2000" spans="1:20" hidden="1" x14ac:dyDescent="0.3">
      <c r="A2000">
        <v>9</v>
      </c>
      <c r="B2000" s="1">
        <v>46116</v>
      </c>
      <c r="C2000" t="s">
        <v>162</v>
      </c>
      <c r="D2000" t="s">
        <v>71</v>
      </c>
      <c r="E2000" t="s">
        <v>48</v>
      </c>
      <c r="F2000" t="s">
        <v>40</v>
      </c>
      <c r="G2000">
        <v>2</v>
      </c>
      <c r="H2000">
        <v>0.1</v>
      </c>
      <c r="I2000" t="s">
        <v>213</v>
      </c>
      <c r="J2000" t="s">
        <v>44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83</v>
      </c>
      <c r="R2000" t="s">
        <v>83</v>
      </c>
      <c r="S2000" t="s">
        <v>83</v>
      </c>
      <c r="T2000" t="str">
        <f>_xlfn.XLOOKUP(A2000,MI_Match_Analysis!$A$2:$A$8,MI_Match_Analysis!$F$2:$F$8,"Not Found")</f>
        <v>Not Found</v>
      </c>
    </row>
    <row r="2001" spans="1:20" hidden="1" x14ac:dyDescent="0.3">
      <c r="A2001">
        <v>9</v>
      </c>
      <c r="B2001" s="1">
        <v>46116</v>
      </c>
      <c r="C2001" t="s">
        <v>162</v>
      </c>
      <c r="D2001" t="s">
        <v>71</v>
      </c>
      <c r="E2001" t="s">
        <v>48</v>
      </c>
      <c r="F2001" t="s">
        <v>40</v>
      </c>
      <c r="G2001">
        <v>2</v>
      </c>
      <c r="H2001">
        <v>0.1</v>
      </c>
      <c r="I2001" t="s">
        <v>213</v>
      </c>
      <c r="J2001" t="s">
        <v>44</v>
      </c>
      <c r="K2001">
        <v>0</v>
      </c>
      <c r="L2001">
        <v>5</v>
      </c>
      <c r="M2001">
        <v>1</v>
      </c>
      <c r="N2001">
        <v>0</v>
      </c>
      <c r="O2001">
        <v>0</v>
      </c>
      <c r="P2001">
        <v>0</v>
      </c>
      <c r="Q2001" t="s">
        <v>83</v>
      </c>
      <c r="R2001" t="s">
        <v>83</v>
      </c>
      <c r="S2001" t="s">
        <v>83</v>
      </c>
      <c r="T2001" t="str">
        <f>_xlfn.XLOOKUP(A2001,MI_Match_Analysis!$A$2:$A$8,MI_Match_Analysis!$F$2:$F$8,"Not Found")</f>
        <v>Not Found</v>
      </c>
    </row>
    <row r="2002" spans="1:20" hidden="1" x14ac:dyDescent="0.3">
      <c r="A2002">
        <v>9</v>
      </c>
      <c r="B2002" s="1">
        <v>46116</v>
      </c>
      <c r="C2002" t="s">
        <v>162</v>
      </c>
      <c r="D2002" t="s">
        <v>71</v>
      </c>
      <c r="E2002" t="s">
        <v>48</v>
      </c>
      <c r="F2002" t="s">
        <v>40</v>
      </c>
      <c r="G2002">
        <v>2</v>
      </c>
      <c r="H2002">
        <v>0.2</v>
      </c>
      <c r="I2002" t="s">
        <v>213</v>
      </c>
      <c r="J2002" t="s">
        <v>44</v>
      </c>
      <c r="K2002">
        <v>6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83</v>
      </c>
      <c r="R2002" t="s">
        <v>83</v>
      </c>
      <c r="S2002" t="s">
        <v>83</v>
      </c>
      <c r="T2002" t="str">
        <f>_xlfn.XLOOKUP(A2002,MI_Match_Analysis!$A$2:$A$8,MI_Match_Analysis!$F$2:$F$8,"Not Found")</f>
        <v>Not Found</v>
      </c>
    </row>
    <row r="2003" spans="1:20" hidden="1" x14ac:dyDescent="0.3">
      <c r="A2003">
        <v>9</v>
      </c>
      <c r="B2003" s="1">
        <v>46116</v>
      </c>
      <c r="C2003" t="s">
        <v>162</v>
      </c>
      <c r="D2003" t="s">
        <v>71</v>
      </c>
      <c r="E2003" t="s">
        <v>48</v>
      </c>
      <c r="F2003" t="s">
        <v>40</v>
      </c>
      <c r="G2003">
        <v>2</v>
      </c>
      <c r="H2003">
        <v>0.3</v>
      </c>
      <c r="I2003" t="s">
        <v>213</v>
      </c>
      <c r="J2003" t="s">
        <v>44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83</v>
      </c>
      <c r="R2003" t="s">
        <v>83</v>
      </c>
      <c r="S2003" t="s">
        <v>83</v>
      </c>
      <c r="T2003" t="str">
        <f>_xlfn.XLOOKUP(A2003,MI_Match_Analysis!$A$2:$A$8,MI_Match_Analysis!$F$2:$F$8,"Not Found")</f>
        <v>Not Found</v>
      </c>
    </row>
    <row r="2004" spans="1:20" hidden="1" x14ac:dyDescent="0.3">
      <c r="A2004">
        <v>9</v>
      </c>
      <c r="B2004" s="1">
        <v>46116</v>
      </c>
      <c r="C2004" t="s">
        <v>162</v>
      </c>
      <c r="D2004" t="s">
        <v>71</v>
      </c>
      <c r="E2004" t="s">
        <v>48</v>
      </c>
      <c r="F2004" t="s">
        <v>40</v>
      </c>
      <c r="G2004">
        <v>2</v>
      </c>
      <c r="H2004">
        <v>0.4</v>
      </c>
      <c r="I2004" t="s">
        <v>213</v>
      </c>
      <c r="J2004" t="s">
        <v>44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83</v>
      </c>
      <c r="R2004" t="s">
        <v>83</v>
      </c>
      <c r="S2004" t="s">
        <v>83</v>
      </c>
      <c r="T2004" t="str">
        <f>_xlfn.XLOOKUP(A2004,MI_Match_Analysis!$A$2:$A$8,MI_Match_Analysis!$F$2:$F$8,"Not Found")</f>
        <v>Not Found</v>
      </c>
    </row>
    <row r="2005" spans="1:20" hidden="1" x14ac:dyDescent="0.3">
      <c r="A2005">
        <v>9</v>
      </c>
      <c r="B2005" s="1">
        <v>46116</v>
      </c>
      <c r="C2005" t="s">
        <v>162</v>
      </c>
      <c r="D2005" t="s">
        <v>71</v>
      </c>
      <c r="E2005" t="s">
        <v>48</v>
      </c>
      <c r="F2005" t="s">
        <v>40</v>
      </c>
      <c r="G2005">
        <v>2</v>
      </c>
      <c r="H2005">
        <v>0.5</v>
      </c>
      <c r="I2005" t="s">
        <v>213</v>
      </c>
      <c r="J2005" t="s">
        <v>44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83</v>
      </c>
      <c r="R2005" t="s">
        <v>83</v>
      </c>
      <c r="S2005" t="s">
        <v>83</v>
      </c>
      <c r="T2005" t="str">
        <f>_xlfn.XLOOKUP(A2005,MI_Match_Analysis!$A$2:$A$8,MI_Match_Analysis!$F$2:$F$8,"Not Found")</f>
        <v>Not Found</v>
      </c>
    </row>
    <row r="2006" spans="1:20" hidden="1" x14ac:dyDescent="0.3">
      <c r="A2006">
        <v>9</v>
      </c>
      <c r="B2006" s="1">
        <v>46116</v>
      </c>
      <c r="C2006" t="s">
        <v>162</v>
      </c>
      <c r="D2006" t="s">
        <v>71</v>
      </c>
      <c r="E2006" t="s">
        <v>48</v>
      </c>
      <c r="F2006" t="s">
        <v>40</v>
      </c>
      <c r="G2006">
        <v>2</v>
      </c>
      <c r="H2006">
        <v>0.6</v>
      </c>
      <c r="I2006" t="s">
        <v>213</v>
      </c>
      <c r="J2006" t="s">
        <v>44</v>
      </c>
      <c r="K2006">
        <v>4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83</v>
      </c>
      <c r="R2006" t="s">
        <v>83</v>
      </c>
      <c r="S2006" t="s">
        <v>83</v>
      </c>
      <c r="T2006" t="str">
        <f>_xlfn.XLOOKUP(A2006,MI_Match_Analysis!$A$2:$A$8,MI_Match_Analysis!$F$2:$F$8,"Not Found")</f>
        <v>Not Found</v>
      </c>
    </row>
    <row r="2007" spans="1:20" hidden="1" x14ac:dyDescent="0.3">
      <c r="A2007">
        <v>9</v>
      </c>
      <c r="B2007" s="1">
        <v>46116</v>
      </c>
      <c r="C2007" t="s">
        <v>162</v>
      </c>
      <c r="D2007" t="s">
        <v>71</v>
      </c>
      <c r="E2007" t="s">
        <v>48</v>
      </c>
      <c r="F2007" t="s">
        <v>40</v>
      </c>
      <c r="G2007">
        <v>2</v>
      </c>
      <c r="H2007">
        <v>1.1000000000000001</v>
      </c>
      <c r="I2007" t="s">
        <v>248</v>
      </c>
      <c r="J2007" t="s">
        <v>42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83</v>
      </c>
      <c r="R2007" t="s">
        <v>83</v>
      </c>
      <c r="S2007" t="s">
        <v>83</v>
      </c>
      <c r="T2007" t="str">
        <f>_xlfn.XLOOKUP(A2007,MI_Match_Analysis!$A$2:$A$8,MI_Match_Analysis!$F$2:$F$8,"Not Found")</f>
        <v>Not Found</v>
      </c>
    </row>
    <row r="2008" spans="1:20" hidden="1" x14ac:dyDescent="0.3">
      <c r="A2008">
        <v>9</v>
      </c>
      <c r="B2008" s="1">
        <v>46116</v>
      </c>
      <c r="C2008" t="s">
        <v>162</v>
      </c>
      <c r="D2008" t="s">
        <v>71</v>
      </c>
      <c r="E2008" t="s">
        <v>48</v>
      </c>
      <c r="F2008" t="s">
        <v>40</v>
      </c>
      <c r="G2008">
        <v>2</v>
      </c>
      <c r="H2008">
        <v>1.2</v>
      </c>
      <c r="I2008" t="s">
        <v>213</v>
      </c>
      <c r="J2008" t="s">
        <v>42</v>
      </c>
      <c r="K2008">
        <v>0</v>
      </c>
      <c r="L2008">
        <v>1</v>
      </c>
      <c r="M2008">
        <v>1</v>
      </c>
      <c r="N2008">
        <v>0</v>
      </c>
      <c r="O2008">
        <v>0</v>
      </c>
      <c r="P2008">
        <v>0</v>
      </c>
      <c r="Q2008" t="s">
        <v>83</v>
      </c>
      <c r="R2008" t="s">
        <v>83</v>
      </c>
      <c r="S2008" t="s">
        <v>83</v>
      </c>
      <c r="T2008" t="str">
        <f>_xlfn.XLOOKUP(A2008,MI_Match_Analysis!$A$2:$A$8,MI_Match_Analysis!$F$2:$F$8,"Not Found")</f>
        <v>Not Found</v>
      </c>
    </row>
    <row r="2009" spans="1:20" hidden="1" x14ac:dyDescent="0.3">
      <c r="A2009">
        <v>9</v>
      </c>
      <c r="B2009" s="1">
        <v>46116</v>
      </c>
      <c r="C2009" t="s">
        <v>162</v>
      </c>
      <c r="D2009" t="s">
        <v>71</v>
      </c>
      <c r="E2009" t="s">
        <v>48</v>
      </c>
      <c r="F2009" t="s">
        <v>40</v>
      </c>
      <c r="G2009">
        <v>2</v>
      </c>
      <c r="H2009">
        <v>1.2</v>
      </c>
      <c r="I2009" t="s">
        <v>213</v>
      </c>
      <c r="J2009" t="s">
        <v>42</v>
      </c>
      <c r="K2009">
        <v>4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83</v>
      </c>
      <c r="R2009" t="s">
        <v>83</v>
      </c>
      <c r="S2009" t="s">
        <v>83</v>
      </c>
      <c r="T2009" t="str">
        <f>_xlfn.XLOOKUP(A2009,MI_Match_Analysis!$A$2:$A$8,MI_Match_Analysis!$F$2:$F$8,"Not Found")</f>
        <v>Not Found</v>
      </c>
    </row>
    <row r="2010" spans="1:20" hidden="1" x14ac:dyDescent="0.3">
      <c r="A2010">
        <v>9</v>
      </c>
      <c r="B2010" s="1">
        <v>46116</v>
      </c>
      <c r="C2010" t="s">
        <v>162</v>
      </c>
      <c r="D2010" t="s">
        <v>71</v>
      </c>
      <c r="E2010" t="s">
        <v>48</v>
      </c>
      <c r="F2010" t="s">
        <v>40</v>
      </c>
      <c r="G2010">
        <v>2</v>
      </c>
      <c r="H2010">
        <v>1.3</v>
      </c>
      <c r="I2010" t="s">
        <v>213</v>
      </c>
      <c r="J2010" t="s">
        <v>42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83</v>
      </c>
      <c r="R2010" t="s">
        <v>83</v>
      </c>
      <c r="S2010" t="s">
        <v>83</v>
      </c>
      <c r="T2010" t="str">
        <f>_xlfn.XLOOKUP(A2010,MI_Match_Analysis!$A$2:$A$8,MI_Match_Analysis!$F$2:$F$8,"Not Found")</f>
        <v>Not Found</v>
      </c>
    </row>
    <row r="2011" spans="1:20" hidden="1" x14ac:dyDescent="0.3">
      <c r="A2011">
        <v>9</v>
      </c>
      <c r="B2011" s="1">
        <v>46116</v>
      </c>
      <c r="C2011" t="s">
        <v>162</v>
      </c>
      <c r="D2011" t="s">
        <v>71</v>
      </c>
      <c r="E2011" t="s">
        <v>48</v>
      </c>
      <c r="F2011" t="s">
        <v>40</v>
      </c>
      <c r="G2011">
        <v>2</v>
      </c>
      <c r="H2011">
        <v>1.4</v>
      </c>
      <c r="I2011" t="s">
        <v>213</v>
      </c>
      <c r="J2011" t="s">
        <v>42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83</v>
      </c>
      <c r="R2011" t="s">
        <v>83</v>
      </c>
      <c r="S2011" t="s">
        <v>83</v>
      </c>
      <c r="T2011" t="str">
        <f>_xlfn.XLOOKUP(A2011,MI_Match_Analysis!$A$2:$A$8,MI_Match_Analysis!$F$2:$F$8,"Not Found")</f>
        <v>Not Found</v>
      </c>
    </row>
    <row r="2012" spans="1:20" hidden="1" x14ac:dyDescent="0.3">
      <c r="A2012">
        <v>9</v>
      </c>
      <c r="B2012" s="1">
        <v>46116</v>
      </c>
      <c r="C2012" t="s">
        <v>162</v>
      </c>
      <c r="D2012" t="s">
        <v>71</v>
      </c>
      <c r="E2012" t="s">
        <v>48</v>
      </c>
      <c r="F2012" t="s">
        <v>40</v>
      </c>
      <c r="G2012">
        <v>2</v>
      </c>
      <c r="H2012">
        <v>1.5</v>
      </c>
      <c r="I2012" t="s">
        <v>248</v>
      </c>
      <c r="J2012" t="s">
        <v>42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83</v>
      </c>
      <c r="R2012" t="s">
        <v>83</v>
      </c>
      <c r="S2012" t="s">
        <v>83</v>
      </c>
      <c r="T2012" t="str">
        <f>_xlfn.XLOOKUP(A2012,MI_Match_Analysis!$A$2:$A$8,MI_Match_Analysis!$F$2:$F$8,"Not Found")</f>
        <v>Not Found</v>
      </c>
    </row>
    <row r="2013" spans="1:20" hidden="1" x14ac:dyDescent="0.3">
      <c r="A2013">
        <v>9</v>
      </c>
      <c r="B2013" s="1">
        <v>46116</v>
      </c>
      <c r="C2013" t="s">
        <v>162</v>
      </c>
      <c r="D2013" t="s">
        <v>71</v>
      </c>
      <c r="E2013" t="s">
        <v>48</v>
      </c>
      <c r="F2013" t="s">
        <v>40</v>
      </c>
      <c r="G2013">
        <v>2</v>
      </c>
      <c r="H2013">
        <v>1.6</v>
      </c>
      <c r="I2013" t="s">
        <v>248</v>
      </c>
      <c r="J2013" t="s">
        <v>42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83</v>
      </c>
      <c r="R2013" t="s">
        <v>83</v>
      </c>
      <c r="S2013" t="s">
        <v>83</v>
      </c>
      <c r="T2013" t="str">
        <f>_xlfn.XLOOKUP(A2013,MI_Match_Analysis!$A$2:$A$8,MI_Match_Analysis!$F$2:$F$8,"Not Found")</f>
        <v>Not Found</v>
      </c>
    </row>
    <row r="2014" spans="1:20" hidden="1" x14ac:dyDescent="0.3">
      <c r="A2014">
        <v>9</v>
      </c>
      <c r="B2014" s="1">
        <v>46116</v>
      </c>
      <c r="C2014" t="s">
        <v>162</v>
      </c>
      <c r="D2014" t="s">
        <v>71</v>
      </c>
      <c r="E2014" t="s">
        <v>48</v>
      </c>
      <c r="F2014" t="s">
        <v>40</v>
      </c>
      <c r="G2014">
        <v>2</v>
      </c>
      <c r="H2014">
        <v>2.1</v>
      </c>
      <c r="I2014" t="s">
        <v>213</v>
      </c>
      <c r="J2014" t="s">
        <v>44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83</v>
      </c>
      <c r="R2014" t="s">
        <v>83</v>
      </c>
      <c r="S2014" t="s">
        <v>83</v>
      </c>
      <c r="T2014" t="str">
        <f>_xlfn.XLOOKUP(A2014,MI_Match_Analysis!$A$2:$A$8,MI_Match_Analysis!$F$2:$F$8,"Not Found")</f>
        <v>Not Found</v>
      </c>
    </row>
    <row r="2015" spans="1:20" hidden="1" x14ac:dyDescent="0.3">
      <c r="A2015">
        <v>9</v>
      </c>
      <c r="B2015" s="1">
        <v>46116</v>
      </c>
      <c r="C2015" t="s">
        <v>162</v>
      </c>
      <c r="D2015" t="s">
        <v>71</v>
      </c>
      <c r="E2015" t="s">
        <v>48</v>
      </c>
      <c r="F2015" t="s">
        <v>40</v>
      </c>
      <c r="G2015">
        <v>2</v>
      </c>
      <c r="H2015">
        <v>2.2000000000000002</v>
      </c>
      <c r="I2015" t="s">
        <v>213</v>
      </c>
      <c r="J2015" t="s">
        <v>44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83</v>
      </c>
      <c r="R2015" t="s">
        <v>83</v>
      </c>
      <c r="S2015" t="s">
        <v>83</v>
      </c>
      <c r="T2015" t="str">
        <f>_xlfn.XLOOKUP(A2015,MI_Match_Analysis!$A$2:$A$8,MI_Match_Analysis!$F$2:$F$8,"Not Found")</f>
        <v>Not Found</v>
      </c>
    </row>
    <row r="2016" spans="1:20" hidden="1" x14ac:dyDescent="0.3">
      <c r="A2016">
        <v>9</v>
      </c>
      <c r="B2016" s="1">
        <v>46116</v>
      </c>
      <c r="C2016" t="s">
        <v>162</v>
      </c>
      <c r="D2016" t="s">
        <v>71</v>
      </c>
      <c r="E2016" t="s">
        <v>48</v>
      </c>
      <c r="F2016" t="s">
        <v>40</v>
      </c>
      <c r="G2016">
        <v>2</v>
      </c>
      <c r="H2016">
        <v>2.2999999999999998</v>
      </c>
      <c r="I2016" t="s">
        <v>248</v>
      </c>
      <c r="J2016" t="s">
        <v>44</v>
      </c>
      <c r="K2016">
        <v>4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83</v>
      </c>
      <c r="R2016" t="s">
        <v>83</v>
      </c>
      <c r="S2016" t="s">
        <v>83</v>
      </c>
      <c r="T2016" t="str">
        <f>_xlfn.XLOOKUP(A2016,MI_Match_Analysis!$A$2:$A$8,MI_Match_Analysis!$F$2:$F$8,"Not Found")</f>
        <v>Not Found</v>
      </c>
    </row>
    <row r="2017" spans="1:20" hidden="1" x14ac:dyDescent="0.3">
      <c r="A2017">
        <v>9</v>
      </c>
      <c r="B2017" s="1">
        <v>46116</v>
      </c>
      <c r="C2017" t="s">
        <v>162</v>
      </c>
      <c r="D2017" t="s">
        <v>71</v>
      </c>
      <c r="E2017" t="s">
        <v>48</v>
      </c>
      <c r="F2017" t="s">
        <v>40</v>
      </c>
      <c r="G2017">
        <v>2</v>
      </c>
      <c r="H2017">
        <v>2.4</v>
      </c>
      <c r="I2017" t="s">
        <v>248</v>
      </c>
      <c r="J2017" t="s">
        <v>44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83</v>
      </c>
      <c r="R2017" t="s">
        <v>83</v>
      </c>
      <c r="S2017" t="s">
        <v>83</v>
      </c>
      <c r="T2017" t="str">
        <f>_xlfn.XLOOKUP(A2017,MI_Match_Analysis!$A$2:$A$8,MI_Match_Analysis!$F$2:$F$8,"Not Found")</f>
        <v>Not Found</v>
      </c>
    </row>
    <row r="2018" spans="1:20" hidden="1" x14ac:dyDescent="0.3">
      <c r="A2018">
        <v>9</v>
      </c>
      <c r="B2018" s="1">
        <v>46116</v>
      </c>
      <c r="C2018" t="s">
        <v>162</v>
      </c>
      <c r="D2018" t="s">
        <v>71</v>
      </c>
      <c r="E2018" t="s">
        <v>48</v>
      </c>
      <c r="F2018" t="s">
        <v>40</v>
      </c>
      <c r="G2018">
        <v>2</v>
      </c>
      <c r="H2018">
        <v>2.5</v>
      </c>
      <c r="I2018" t="s">
        <v>248</v>
      </c>
      <c r="J2018" t="s">
        <v>44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83</v>
      </c>
      <c r="R2018" t="s">
        <v>83</v>
      </c>
      <c r="S2018" t="s">
        <v>83</v>
      </c>
      <c r="T2018" t="str">
        <f>_xlfn.XLOOKUP(A2018,MI_Match_Analysis!$A$2:$A$8,MI_Match_Analysis!$F$2:$F$8,"Not Found")</f>
        <v>Not Found</v>
      </c>
    </row>
    <row r="2019" spans="1:20" hidden="1" x14ac:dyDescent="0.3">
      <c r="A2019">
        <v>9</v>
      </c>
      <c r="B2019" s="1">
        <v>46116</v>
      </c>
      <c r="C2019" t="s">
        <v>162</v>
      </c>
      <c r="D2019" t="s">
        <v>71</v>
      </c>
      <c r="E2019" t="s">
        <v>48</v>
      </c>
      <c r="F2019" t="s">
        <v>40</v>
      </c>
      <c r="G2019">
        <v>2</v>
      </c>
      <c r="H2019">
        <v>2.6</v>
      </c>
      <c r="I2019" t="s">
        <v>213</v>
      </c>
      <c r="J2019" t="s">
        <v>44</v>
      </c>
      <c r="K2019">
        <v>4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83</v>
      </c>
      <c r="R2019" t="s">
        <v>83</v>
      </c>
      <c r="S2019" t="s">
        <v>83</v>
      </c>
      <c r="T2019" t="str">
        <f>_xlfn.XLOOKUP(A2019,MI_Match_Analysis!$A$2:$A$8,MI_Match_Analysis!$F$2:$F$8,"Not Found")</f>
        <v>Not Found</v>
      </c>
    </row>
    <row r="2020" spans="1:20" hidden="1" x14ac:dyDescent="0.3">
      <c r="A2020">
        <v>9</v>
      </c>
      <c r="B2020" s="1">
        <v>46116</v>
      </c>
      <c r="C2020" t="s">
        <v>162</v>
      </c>
      <c r="D2020" t="s">
        <v>71</v>
      </c>
      <c r="E2020" t="s">
        <v>48</v>
      </c>
      <c r="F2020" t="s">
        <v>40</v>
      </c>
      <c r="G2020">
        <v>2</v>
      </c>
      <c r="H2020">
        <v>3.1</v>
      </c>
      <c r="I2020" t="s">
        <v>248</v>
      </c>
      <c r="J2020" t="s">
        <v>85</v>
      </c>
      <c r="K2020">
        <v>2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83</v>
      </c>
      <c r="R2020" t="s">
        <v>83</v>
      </c>
      <c r="S2020" t="s">
        <v>83</v>
      </c>
      <c r="T2020" t="str">
        <f>_xlfn.XLOOKUP(A2020,MI_Match_Analysis!$A$2:$A$8,MI_Match_Analysis!$F$2:$F$8,"Not Found")</f>
        <v>Not Found</v>
      </c>
    </row>
    <row r="2021" spans="1:20" hidden="1" x14ac:dyDescent="0.3">
      <c r="A2021">
        <v>9</v>
      </c>
      <c r="B2021" s="1">
        <v>46116</v>
      </c>
      <c r="C2021" t="s">
        <v>162</v>
      </c>
      <c r="D2021" t="s">
        <v>71</v>
      </c>
      <c r="E2021" t="s">
        <v>48</v>
      </c>
      <c r="F2021" t="s">
        <v>40</v>
      </c>
      <c r="G2021">
        <v>2</v>
      </c>
      <c r="H2021">
        <v>3.2</v>
      </c>
      <c r="I2021" t="s">
        <v>248</v>
      </c>
      <c r="J2021" t="s">
        <v>85</v>
      </c>
      <c r="K2021">
        <v>4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83</v>
      </c>
      <c r="R2021" t="s">
        <v>83</v>
      </c>
      <c r="S2021" t="s">
        <v>83</v>
      </c>
      <c r="T2021" t="str">
        <f>_xlfn.XLOOKUP(A2021,MI_Match_Analysis!$A$2:$A$8,MI_Match_Analysis!$F$2:$F$8,"Not Found")</f>
        <v>Not Found</v>
      </c>
    </row>
    <row r="2022" spans="1:20" hidden="1" x14ac:dyDescent="0.3">
      <c r="A2022">
        <v>9</v>
      </c>
      <c r="B2022" s="1">
        <v>46116</v>
      </c>
      <c r="C2022" t="s">
        <v>162</v>
      </c>
      <c r="D2022" t="s">
        <v>71</v>
      </c>
      <c r="E2022" t="s">
        <v>48</v>
      </c>
      <c r="F2022" t="s">
        <v>40</v>
      </c>
      <c r="G2022">
        <v>2</v>
      </c>
      <c r="H2022">
        <v>3.3</v>
      </c>
      <c r="I2022" t="s">
        <v>248</v>
      </c>
      <c r="J2022" t="s">
        <v>85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83</v>
      </c>
      <c r="R2022" t="s">
        <v>83</v>
      </c>
      <c r="S2022" t="s">
        <v>83</v>
      </c>
      <c r="T2022" t="str">
        <f>_xlfn.XLOOKUP(A2022,MI_Match_Analysis!$A$2:$A$8,MI_Match_Analysis!$F$2:$F$8,"Not Found")</f>
        <v>Not Found</v>
      </c>
    </row>
    <row r="2023" spans="1:20" hidden="1" x14ac:dyDescent="0.3">
      <c r="A2023">
        <v>9</v>
      </c>
      <c r="B2023" s="1">
        <v>46116</v>
      </c>
      <c r="C2023" t="s">
        <v>162</v>
      </c>
      <c r="D2023" t="s">
        <v>71</v>
      </c>
      <c r="E2023" t="s">
        <v>48</v>
      </c>
      <c r="F2023" t="s">
        <v>40</v>
      </c>
      <c r="G2023">
        <v>2</v>
      </c>
      <c r="H2023">
        <v>3.4</v>
      </c>
      <c r="I2023" t="s">
        <v>213</v>
      </c>
      <c r="J2023" t="s">
        <v>85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83</v>
      </c>
      <c r="R2023" t="s">
        <v>83</v>
      </c>
      <c r="S2023" t="s">
        <v>83</v>
      </c>
      <c r="T2023" t="str">
        <f>_xlfn.XLOOKUP(A2023,MI_Match_Analysis!$A$2:$A$8,MI_Match_Analysis!$F$2:$F$8,"Not Found")</f>
        <v>Not Found</v>
      </c>
    </row>
    <row r="2024" spans="1:20" hidden="1" x14ac:dyDescent="0.3">
      <c r="A2024">
        <v>9</v>
      </c>
      <c r="B2024" s="1">
        <v>46116</v>
      </c>
      <c r="C2024" t="s">
        <v>162</v>
      </c>
      <c r="D2024" t="s">
        <v>71</v>
      </c>
      <c r="E2024" t="s">
        <v>48</v>
      </c>
      <c r="F2024" t="s">
        <v>40</v>
      </c>
      <c r="G2024">
        <v>2</v>
      </c>
      <c r="H2024">
        <v>3.5</v>
      </c>
      <c r="I2024" t="s">
        <v>213</v>
      </c>
      <c r="J2024" t="s">
        <v>85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83</v>
      </c>
      <c r="R2024" t="s">
        <v>83</v>
      </c>
      <c r="S2024" t="s">
        <v>83</v>
      </c>
      <c r="T2024" t="str">
        <f>_xlfn.XLOOKUP(A2024,MI_Match_Analysis!$A$2:$A$8,MI_Match_Analysis!$F$2:$F$8,"Not Found")</f>
        <v>Not Found</v>
      </c>
    </row>
    <row r="2025" spans="1:20" hidden="1" x14ac:dyDescent="0.3">
      <c r="A2025">
        <v>9</v>
      </c>
      <c r="B2025" s="1">
        <v>46116</v>
      </c>
      <c r="C2025" t="s">
        <v>162</v>
      </c>
      <c r="D2025" t="s">
        <v>71</v>
      </c>
      <c r="E2025" t="s">
        <v>48</v>
      </c>
      <c r="F2025" t="s">
        <v>40</v>
      </c>
      <c r="G2025">
        <v>2</v>
      </c>
      <c r="H2025">
        <v>3.6</v>
      </c>
      <c r="I2025" t="s">
        <v>213</v>
      </c>
      <c r="J2025" t="s">
        <v>85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83</v>
      </c>
      <c r="R2025" t="s">
        <v>83</v>
      </c>
      <c r="S2025" t="s">
        <v>83</v>
      </c>
      <c r="T2025" t="str">
        <f>_xlfn.XLOOKUP(A2025,MI_Match_Analysis!$A$2:$A$8,MI_Match_Analysis!$F$2:$F$8,"Not Found")</f>
        <v>Not Found</v>
      </c>
    </row>
    <row r="2026" spans="1:20" hidden="1" x14ac:dyDescent="0.3">
      <c r="A2026">
        <v>9</v>
      </c>
      <c r="B2026" s="1">
        <v>46116</v>
      </c>
      <c r="C2026" t="s">
        <v>162</v>
      </c>
      <c r="D2026" t="s">
        <v>71</v>
      </c>
      <c r="E2026" t="s">
        <v>48</v>
      </c>
      <c r="F2026" t="s">
        <v>40</v>
      </c>
      <c r="G2026">
        <v>2</v>
      </c>
      <c r="H2026">
        <v>4.0999999999999996</v>
      </c>
      <c r="I2026" t="s">
        <v>213</v>
      </c>
      <c r="J2026" t="s">
        <v>251</v>
      </c>
      <c r="K2026">
        <v>4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83</v>
      </c>
      <c r="R2026" t="s">
        <v>83</v>
      </c>
      <c r="S2026" t="s">
        <v>83</v>
      </c>
      <c r="T2026" t="str">
        <f>_xlfn.XLOOKUP(A2026,MI_Match_Analysis!$A$2:$A$8,MI_Match_Analysis!$F$2:$F$8,"Not Found")</f>
        <v>Not Found</v>
      </c>
    </row>
    <row r="2027" spans="1:20" hidden="1" x14ac:dyDescent="0.3">
      <c r="A2027">
        <v>9</v>
      </c>
      <c r="B2027" s="1">
        <v>46116</v>
      </c>
      <c r="C2027" t="s">
        <v>162</v>
      </c>
      <c r="D2027" t="s">
        <v>71</v>
      </c>
      <c r="E2027" t="s">
        <v>48</v>
      </c>
      <c r="F2027" t="s">
        <v>40</v>
      </c>
      <c r="G2027">
        <v>2</v>
      </c>
      <c r="H2027">
        <v>4.2</v>
      </c>
      <c r="I2027" t="s">
        <v>213</v>
      </c>
      <c r="J2027" t="s">
        <v>251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83</v>
      </c>
      <c r="R2027" t="s">
        <v>83</v>
      </c>
      <c r="S2027" t="s">
        <v>83</v>
      </c>
      <c r="T2027" t="str">
        <f>_xlfn.XLOOKUP(A2027,MI_Match_Analysis!$A$2:$A$8,MI_Match_Analysis!$F$2:$F$8,"Not Found")</f>
        <v>Not Found</v>
      </c>
    </row>
    <row r="2028" spans="1:20" hidden="1" x14ac:dyDescent="0.3">
      <c r="A2028">
        <v>9</v>
      </c>
      <c r="B2028" s="1">
        <v>46116</v>
      </c>
      <c r="C2028" t="s">
        <v>162</v>
      </c>
      <c r="D2028" t="s">
        <v>71</v>
      </c>
      <c r="E2028" t="s">
        <v>48</v>
      </c>
      <c r="F2028" t="s">
        <v>40</v>
      </c>
      <c r="G2028">
        <v>2</v>
      </c>
      <c r="H2028">
        <v>4.3</v>
      </c>
      <c r="I2028" t="s">
        <v>213</v>
      </c>
      <c r="J2028" t="s">
        <v>251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83</v>
      </c>
      <c r="R2028" t="s">
        <v>83</v>
      </c>
      <c r="S2028" t="s">
        <v>83</v>
      </c>
      <c r="T2028" t="str">
        <f>_xlfn.XLOOKUP(A2028,MI_Match_Analysis!$A$2:$A$8,MI_Match_Analysis!$F$2:$F$8,"Not Found")</f>
        <v>Not Found</v>
      </c>
    </row>
    <row r="2029" spans="1:20" hidden="1" x14ac:dyDescent="0.3">
      <c r="A2029">
        <v>9</v>
      </c>
      <c r="B2029" s="1">
        <v>46116</v>
      </c>
      <c r="C2029" t="s">
        <v>162</v>
      </c>
      <c r="D2029" t="s">
        <v>71</v>
      </c>
      <c r="E2029" t="s">
        <v>48</v>
      </c>
      <c r="F2029" t="s">
        <v>40</v>
      </c>
      <c r="G2029">
        <v>2</v>
      </c>
      <c r="H2029">
        <v>4.4000000000000004</v>
      </c>
      <c r="I2029" t="s">
        <v>213</v>
      </c>
      <c r="J2029" t="s">
        <v>251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83</v>
      </c>
      <c r="R2029" t="s">
        <v>83</v>
      </c>
      <c r="S2029" t="s">
        <v>83</v>
      </c>
      <c r="T2029" t="str">
        <f>_xlfn.XLOOKUP(A2029,MI_Match_Analysis!$A$2:$A$8,MI_Match_Analysis!$F$2:$F$8,"Not Found")</f>
        <v>Not Found</v>
      </c>
    </row>
    <row r="2030" spans="1:20" hidden="1" x14ac:dyDescent="0.3">
      <c r="A2030">
        <v>9</v>
      </c>
      <c r="B2030" s="1">
        <v>46116</v>
      </c>
      <c r="C2030" t="s">
        <v>162</v>
      </c>
      <c r="D2030" t="s">
        <v>71</v>
      </c>
      <c r="E2030" t="s">
        <v>48</v>
      </c>
      <c r="F2030" t="s">
        <v>40</v>
      </c>
      <c r="G2030">
        <v>2</v>
      </c>
      <c r="H2030">
        <v>4.5</v>
      </c>
      <c r="I2030" t="s">
        <v>213</v>
      </c>
      <c r="J2030" t="s">
        <v>251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83</v>
      </c>
      <c r="R2030" t="s">
        <v>83</v>
      </c>
      <c r="S2030" t="s">
        <v>83</v>
      </c>
      <c r="T2030" t="str">
        <f>_xlfn.XLOOKUP(A2030,MI_Match_Analysis!$A$2:$A$8,MI_Match_Analysis!$F$2:$F$8,"Not Found")</f>
        <v>Not Found</v>
      </c>
    </row>
    <row r="2031" spans="1:20" hidden="1" x14ac:dyDescent="0.3">
      <c r="A2031">
        <v>9</v>
      </c>
      <c r="B2031" s="1">
        <v>46116</v>
      </c>
      <c r="C2031" t="s">
        <v>162</v>
      </c>
      <c r="D2031" t="s">
        <v>71</v>
      </c>
      <c r="E2031" t="s">
        <v>48</v>
      </c>
      <c r="F2031" t="s">
        <v>40</v>
      </c>
      <c r="G2031">
        <v>2</v>
      </c>
      <c r="H2031">
        <v>4.5999999999999996</v>
      </c>
      <c r="I2031" t="s">
        <v>213</v>
      </c>
      <c r="J2031" t="s">
        <v>251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83</v>
      </c>
      <c r="R2031" t="s">
        <v>83</v>
      </c>
      <c r="S2031" t="s">
        <v>83</v>
      </c>
      <c r="T2031" t="str">
        <f>_xlfn.XLOOKUP(A2031,MI_Match_Analysis!$A$2:$A$8,MI_Match_Analysis!$F$2:$F$8,"Not Found")</f>
        <v>Not Found</v>
      </c>
    </row>
    <row r="2032" spans="1:20" hidden="1" x14ac:dyDescent="0.3">
      <c r="A2032">
        <v>9</v>
      </c>
      <c r="B2032" s="1">
        <v>46116</v>
      </c>
      <c r="C2032" t="s">
        <v>162</v>
      </c>
      <c r="D2032" t="s">
        <v>71</v>
      </c>
      <c r="E2032" t="s">
        <v>48</v>
      </c>
      <c r="F2032" t="s">
        <v>40</v>
      </c>
      <c r="G2032">
        <v>2</v>
      </c>
      <c r="H2032">
        <v>5.0999999999999996</v>
      </c>
      <c r="I2032" t="s">
        <v>213</v>
      </c>
      <c r="J2032" t="s">
        <v>85</v>
      </c>
      <c r="K2032">
        <v>2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83</v>
      </c>
      <c r="R2032" t="s">
        <v>83</v>
      </c>
      <c r="S2032" t="s">
        <v>83</v>
      </c>
      <c r="T2032" t="str">
        <f>_xlfn.XLOOKUP(A2032,MI_Match_Analysis!$A$2:$A$8,MI_Match_Analysis!$F$2:$F$8,"Not Found")</f>
        <v>Not Found</v>
      </c>
    </row>
    <row r="2033" spans="1:20" hidden="1" x14ac:dyDescent="0.3">
      <c r="A2033">
        <v>9</v>
      </c>
      <c r="B2033" s="1">
        <v>46116</v>
      </c>
      <c r="C2033" t="s">
        <v>162</v>
      </c>
      <c r="D2033" t="s">
        <v>71</v>
      </c>
      <c r="E2033" t="s">
        <v>48</v>
      </c>
      <c r="F2033" t="s">
        <v>40</v>
      </c>
      <c r="G2033">
        <v>2</v>
      </c>
      <c r="H2033">
        <v>5.2</v>
      </c>
      <c r="I2033" t="s">
        <v>213</v>
      </c>
      <c r="J2033" t="s">
        <v>85</v>
      </c>
      <c r="K2033">
        <v>4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83</v>
      </c>
      <c r="R2033" t="s">
        <v>83</v>
      </c>
      <c r="S2033" t="s">
        <v>83</v>
      </c>
      <c r="T2033" t="str">
        <f>_xlfn.XLOOKUP(A2033,MI_Match_Analysis!$A$2:$A$8,MI_Match_Analysis!$F$2:$F$8,"Not Found")</f>
        <v>Not Found</v>
      </c>
    </row>
    <row r="2034" spans="1:20" hidden="1" x14ac:dyDescent="0.3">
      <c r="A2034">
        <v>9</v>
      </c>
      <c r="B2034" s="1">
        <v>46116</v>
      </c>
      <c r="C2034" t="s">
        <v>162</v>
      </c>
      <c r="D2034" t="s">
        <v>71</v>
      </c>
      <c r="E2034" t="s">
        <v>48</v>
      </c>
      <c r="F2034" t="s">
        <v>40</v>
      </c>
      <c r="G2034">
        <v>2</v>
      </c>
      <c r="H2034">
        <v>5.3</v>
      </c>
      <c r="I2034" t="s">
        <v>213</v>
      </c>
      <c r="J2034" t="s">
        <v>85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83</v>
      </c>
      <c r="R2034" t="s">
        <v>83</v>
      </c>
      <c r="S2034" t="s">
        <v>83</v>
      </c>
      <c r="T2034" t="str">
        <f>_xlfn.XLOOKUP(A2034,MI_Match_Analysis!$A$2:$A$8,MI_Match_Analysis!$F$2:$F$8,"Not Found")</f>
        <v>Not Found</v>
      </c>
    </row>
    <row r="2035" spans="1:20" hidden="1" x14ac:dyDescent="0.3">
      <c r="A2035">
        <v>9</v>
      </c>
      <c r="B2035" s="1">
        <v>46116</v>
      </c>
      <c r="C2035" t="s">
        <v>162</v>
      </c>
      <c r="D2035" t="s">
        <v>71</v>
      </c>
      <c r="E2035" t="s">
        <v>48</v>
      </c>
      <c r="F2035" t="s">
        <v>40</v>
      </c>
      <c r="G2035">
        <v>2</v>
      </c>
      <c r="H2035">
        <v>5.4</v>
      </c>
      <c r="I2035" t="s">
        <v>248</v>
      </c>
      <c r="J2035" t="s">
        <v>85</v>
      </c>
      <c r="K2035">
        <v>4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83</v>
      </c>
      <c r="R2035" t="s">
        <v>83</v>
      </c>
      <c r="S2035" t="s">
        <v>83</v>
      </c>
      <c r="T2035" t="str">
        <f>_xlfn.XLOOKUP(A2035,MI_Match_Analysis!$A$2:$A$8,MI_Match_Analysis!$F$2:$F$8,"Not Found")</f>
        <v>Not Found</v>
      </c>
    </row>
    <row r="2036" spans="1:20" hidden="1" x14ac:dyDescent="0.3">
      <c r="A2036">
        <v>9</v>
      </c>
      <c r="B2036" s="1">
        <v>46116</v>
      </c>
      <c r="C2036" t="s">
        <v>162</v>
      </c>
      <c r="D2036" t="s">
        <v>71</v>
      </c>
      <c r="E2036" t="s">
        <v>48</v>
      </c>
      <c r="F2036" t="s">
        <v>40</v>
      </c>
      <c r="G2036">
        <v>2</v>
      </c>
      <c r="H2036">
        <v>5.5</v>
      </c>
      <c r="I2036" t="s">
        <v>248</v>
      </c>
      <c r="J2036" t="s">
        <v>85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83</v>
      </c>
      <c r="R2036" t="s">
        <v>83</v>
      </c>
      <c r="S2036" t="s">
        <v>83</v>
      </c>
      <c r="T2036" t="str">
        <f>_xlfn.XLOOKUP(A2036,MI_Match_Analysis!$A$2:$A$8,MI_Match_Analysis!$F$2:$F$8,"Not Found")</f>
        <v>Not Found</v>
      </c>
    </row>
    <row r="2037" spans="1:20" hidden="1" x14ac:dyDescent="0.3">
      <c r="A2037">
        <v>9</v>
      </c>
      <c r="B2037" s="1">
        <v>46116</v>
      </c>
      <c r="C2037" t="s">
        <v>162</v>
      </c>
      <c r="D2037" t="s">
        <v>71</v>
      </c>
      <c r="E2037" t="s">
        <v>48</v>
      </c>
      <c r="F2037" t="s">
        <v>40</v>
      </c>
      <c r="G2037">
        <v>2</v>
      </c>
      <c r="H2037">
        <v>5.6</v>
      </c>
      <c r="I2037" t="s">
        <v>248</v>
      </c>
      <c r="J2037" t="s">
        <v>85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83</v>
      </c>
      <c r="R2037" t="s">
        <v>83</v>
      </c>
      <c r="S2037" t="s">
        <v>83</v>
      </c>
      <c r="T2037" t="str">
        <f>_xlfn.XLOOKUP(A2037,MI_Match_Analysis!$A$2:$A$8,MI_Match_Analysis!$F$2:$F$8,"Not Found")</f>
        <v>Not Found</v>
      </c>
    </row>
    <row r="2038" spans="1:20" hidden="1" x14ac:dyDescent="0.3">
      <c r="A2038">
        <v>9</v>
      </c>
      <c r="B2038" s="1">
        <v>46116</v>
      </c>
      <c r="C2038" t="s">
        <v>162</v>
      </c>
      <c r="D2038" t="s">
        <v>71</v>
      </c>
      <c r="E2038" t="s">
        <v>48</v>
      </c>
      <c r="F2038" t="s">
        <v>40</v>
      </c>
      <c r="G2038">
        <v>2</v>
      </c>
      <c r="H2038">
        <v>6.1</v>
      </c>
      <c r="I2038" t="s">
        <v>213</v>
      </c>
      <c r="J2038" t="s">
        <v>129</v>
      </c>
      <c r="K2038">
        <v>4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83</v>
      </c>
      <c r="R2038" t="s">
        <v>83</v>
      </c>
      <c r="S2038" t="s">
        <v>83</v>
      </c>
      <c r="T2038" t="str">
        <f>_xlfn.XLOOKUP(A2038,MI_Match_Analysis!$A$2:$A$8,MI_Match_Analysis!$F$2:$F$8,"Not Found")</f>
        <v>Not Found</v>
      </c>
    </row>
    <row r="2039" spans="1:20" hidden="1" x14ac:dyDescent="0.3">
      <c r="A2039">
        <v>9</v>
      </c>
      <c r="B2039" s="1">
        <v>46116</v>
      </c>
      <c r="C2039" t="s">
        <v>162</v>
      </c>
      <c r="D2039" t="s">
        <v>71</v>
      </c>
      <c r="E2039" t="s">
        <v>48</v>
      </c>
      <c r="F2039" t="s">
        <v>40</v>
      </c>
      <c r="G2039">
        <v>2</v>
      </c>
      <c r="H2039">
        <v>6.2</v>
      </c>
      <c r="I2039" t="s">
        <v>213</v>
      </c>
      <c r="J2039" t="s">
        <v>129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83</v>
      </c>
      <c r="R2039" t="s">
        <v>83</v>
      </c>
      <c r="S2039" t="s">
        <v>83</v>
      </c>
      <c r="T2039" t="str">
        <f>_xlfn.XLOOKUP(A2039,MI_Match_Analysis!$A$2:$A$8,MI_Match_Analysis!$F$2:$F$8,"Not Found")</f>
        <v>Not Found</v>
      </c>
    </row>
    <row r="2040" spans="1:20" hidden="1" x14ac:dyDescent="0.3">
      <c r="A2040">
        <v>9</v>
      </c>
      <c r="B2040" s="1">
        <v>46116</v>
      </c>
      <c r="C2040" t="s">
        <v>162</v>
      </c>
      <c r="D2040" t="s">
        <v>71</v>
      </c>
      <c r="E2040" t="s">
        <v>48</v>
      </c>
      <c r="F2040" t="s">
        <v>40</v>
      </c>
      <c r="G2040">
        <v>2</v>
      </c>
      <c r="H2040">
        <v>6.3</v>
      </c>
      <c r="I2040" t="s">
        <v>213</v>
      </c>
      <c r="J2040" t="s">
        <v>129</v>
      </c>
      <c r="K2040">
        <v>2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83</v>
      </c>
      <c r="R2040" t="s">
        <v>83</v>
      </c>
      <c r="S2040" t="s">
        <v>83</v>
      </c>
      <c r="T2040" t="str">
        <f>_xlfn.XLOOKUP(A2040,MI_Match_Analysis!$A$2:$A$8,MI_Match_Analysis!$F$2:$F$8,"Not Found")</f>
        <v>Not Found</v>
      </c>
    </row>
    <row r="2041" spans="1:20" hidden="1" x14ac:dyDescent="0.3">
      <c r="A2041">
        <v>9</v>
      </c>
      <c r="B2041" s="1">
        <v>46116</v>
      </c>
      <c r="C2041" t="s">
        <v>162</v>
      </c>
      <c r="D2041" t="s">
        <v>71</v>
      </c>
      <c r="E2041" t="s">
        <v>48</v>
      </c>
      <c r="F2041" t="s">
        <v>40</v>
      </c>
      <c r="G2041">
        <v>2</v>
      </c>
      <c r="H2041">
        <v>6.4</v>
      </c>
      <c r="I2041" t="s">
        <v>213</v>
      </c>
      <c r="J2041" t="s">
        <v>129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83</v>
      </c>
      <c r="R2041" t="s">
        <v>83</v>
      </c>
      <c r="S2041" t="s">
        <v>83</v>
      </c>
      <c r="T2041" t="str">
        <f>_xlfn.XLOOKUP(A2041,MI_Match_Analysis!$A$2:$A$8,MI_Match_Analysis!$F$2:$F$8,"Not Found")</f>
        <v>Not Found</v>
      </c>
    </row>
    <row r="2042" spans="1:20" hidden="1" x14ac:dyDescent="0.3">
      <c r="A2042">
        <v>9</v>
      </c>
      <c r="B2042" s="1">
        <v>46116</v>
      </c>
      <c r="C2042" t="s">
        <v>162</v>
      </c>
      <c r="D2042" t="s">
        <v>71</v>
      </c>
      <c r="E2042" t="s">
        <v>48</v>
      </c>
      <c r="F2042" t="s">
        <v>40</v>
      </c>
      <c r="G2042">
        <v>2</v>
      </c>
      <c r="H2042">
        <v>6.5</v>
      </c>
      <c r="I2042" t="s">
        <v>248</v>
      </c>
      <c r="J2042" t="s">
        <v>129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83</v>
      </c>
      <c r="R2042" t="s">
        <v>83</v>
      </c>
      <c r="S2042" t="s">
        <v>83</v>
      </c>
      <c r="T2042" t="str">
        <f>_xlfn.XLOOKUP(A2042,MI_Match_Analysis!$A$2:$A$8,MI_Match_Analysis!$F$2:$F$8,"Not Found")</f>
        <v>Not Found</v>
      </c>
    </row>
    <row r="2043" spans="1:20" hidden="1" x14ac:dyDescent="0.3">
      <c r="A2043">
        <v>9</v>
      </c>
      <c r="B2043" s="1">
        <v>46116</v>
      </c>
      <c r="C2043" t="s">
        <v>162</v>
      </c>
      <c r="D2043" t="s">
        <v>71</v>
      </c>
      <c r="E2043" t="s">
        <v>48</v>
      </c>
      <c r="F2043" t="s">
        <v>40</v>
      </c>
      <c r="G2043">
        <v>2</v>
      </c>
      <c r="H2043">
        <v>6.6</v>
      </c>
      <c r="I2043" t="s">
        <v>213</v>
      </c>
      <c r="J2043" t="s">
        <v>129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83</v>
      </c>
      <c r="R2043" t="s">
        <v>83</v>
      </c>
      <c r="S2043" t="s">
        <v>83</v>
      </c>
      <c r="T2043" t="str">
        <f>_xlfn.XLOOKUP(A2043,MI_Match_Analysis!$A$2:$A$8,MI_Match_Analysis!$F$2:$F$8,"Not Found")</f>
        <v>Not Found</v>
      </c>
    </row>
    <row r="2044" spans="1:20" hidden="1" x14ac:dyDescent="0.3">
      <c r="A2044">
        <v>9</v>
      </c>
      <c r="B2044" s="1">
        <v>46116</v>
      </c>
      <c r="C2044" t="s">
        <v>162</v>
      </c>
      <c r="D2044" t="s">
        <v>71</v>
      </c>
      <c r="E2044" t="s">
        <v>48</v>
      </c>
      <c r="F2044" t="s">
        <v>40</v>
      </c>
      <c r="G2044">
        <v>2</v>
      </c>
      <c r="H2044">
        <v>7.1</v>
      </c>
      <c r="I2044" t="s">
        <v>213</v>
      </c>
      <c r="J2044" t="s">
        <v>211</v>
      </c>
      <c r="K2044">
        <v>4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83</v>
      </c>
      <c r="R2044" t="s">
        <v>83</v>
      </c>
      <c r="S2044" t="s">
        <v>83</v>
      </c>
      <c r="T2044" t="str">
        <f>_xlfn.XLOOKUP(A2044,MI_Match_Analysis!$A$2:$A$8,MI_Match_Analysis!$F$2:$F$8,"Not Found")</f>
        <v>Not Found</v>
      </c>
    </row>
    <row r="2045" spans="1:20" hidden="1" x14ac:dyDescent="0.3">
      <c r="A2045">
        <v>9</v>
      </c>
      <c r="B2045" s="1">
        <v>46116</v>
      </c>
      <c r="C2045" t="s">
        <v>162</v>
      </c>
      <c r="D2045" t="s">
        <v>71</v>
      </c>
      <c r="E2045" t="s">
        <v>48</v>
      </c>
      <c r="F2045" t="s">
        <v>40</v>
      </c>
      <c r="G2045">
        <v>2</v>
      </c>
      <c r="H2045">
        <v>7.2</v>
      </c>
      <c r="I2045" t="s">
        <v>213</v>
      </c>
      <c r="J2045" t="s">
        <v>211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83</v>
      </c>
      <c r="R2045" t="s">
        <v>83</v>
      </c>
      <c r="S2045" t="s">
        <v>83</v>
      </c>
      <c r="T2045" t="str">
        <f>_xlfn.XLOOKUP(A2045,MI_Match_Analysis!$A$2:$A$8,MI_Match_Analysis!$F$2:$F$8,"Not Found")</f>
        <v>Not Found</v>
      </c>
    </row>
    <row r="2046" spans="1:20" hidden="1" x14ac:dyDescent="0.3">
      <c r="A2046">
        <v>9</v>
      </c>
      <c r="B2046" s="1">
        <v>46116</v>
      </c>
      <c r="C2046" t="s">
        <v>162</v>
      </c>
      <c r="D2046" t="s">
        <v>71</v>
      </c>
      <c r="E2046" t="s">
        <v>48</v>
      </c>
      <c r="F2046" t="s">
        <v>40</v>
      </c>
      <c r="G2046">
        <v>2</v>
      </c>
      <c r="H2046">
        <v>7.3</v>
      </c>
      <c r="I2046" t="s">
        <v>213</v>
      </c>
      <c r="J2046" t="s">
        <v>211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83</v>
      </c>
      <c r="R2046" t="s">
        <v>83</v>
      </c>
      <c r="S2046" t="s">
        <v>83</v>
      </c>
      <c r="T2046" t="str">
        <f>_xlfn.XLOOKUP(A2046,MI_Match_Analysis!$A$2:$A$8,MI_Match_Analysis!$F$2:$F$8,"Not Found")</f>
        <v>Not Found</v>
      </c>
    </row>
    <row r="2047" spans="1:20" hidden="1" x14ac:dyDescent="0.3">
      <c r="A2047">
        <v>9</v>
      </c>
      <c r="B2047" s="1">
        <v>46116</v>
      </c>
      <c r="C2047" t="s">
        <v>162</v>
      </c>
      <c r="D2047" t="s">
        <v>71</v>
      </c>
      <c r="E2047" t="s">
        <v>48</v>
      </c>
      <c r="F2047" t="s">
        <v>40</v>
      </c>
      <c r="G2047">
        <v>2</v>
      </c>
      <c r="H2047">
        <v>7.4</v>
      </c>
      <c r="I2047" t="s">
        <v>213</v>
      </c>
      <c r="J2047" t="s">
        <v>211</v>
      </c>
      <c r="K2047">
        <v>6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83</v>
      </c>
      <c r="R2047" t="s">
        <v>83</v>
      </c>
      <c r="S2047" t="s">
        <v>83</v>
      </c>
      <c r="T2047" t="str">
        <f>_xlfn.XLOOKUP(A2047,MI_Match_Analysis!$A$2:$A$8,MI_Match_Analysis!$F$2:$F$8,"Not Found")</f>
        <v>Not Found</v>
      </c>
    </row>
    <row r="2048" spans="1:20" hidden="1" x14ac:dyDescent="0.3">
      <c r="A2048">
        <v>9</v>
      </c>
      <c r="B2048" s="1">
        <v>46116</v>
      </c>
      <c r="C2048" t="s">
        <v>162</v>
      </c>
      <c r="D2048" t="s">
        <v>71</v>
      </c>
      <c r="E2048" t="s">
        <v>48</v>
      </c>
      <c r="F2048" t="s">
        <v>40</v>
      </c>
      <c r="G2048">
        <v>2</v>
      </c>
      <c r="H2048">
        <v>7.5</v>
      </c>
      <c r="I2048" t="s">
        <v>213</v>
      </c>
      <c r="J2048" t="s">
        <v>211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83</v>
      </c>
      <c r="R2048" t="s">
        <v>83</v>
      </c>
      <c r="S2048" t="s">
        <v>83</v>
      </c>
      <c r="T2048" t="str">
        <f>_xlfn.XLOOKUP(A2048,MI_Match_Analysis!$A$2:$A$8,MI_Match_Analysis!$F$2:$F$8,"Not Found")</f>
        <v>Not Found</v>
      </c>
    </row>
    <row r="2049" spans="1:20" hidden="1" x14ac:dyDescent="0.3">
      <c r="A2049">
        <v>9</v>
      </c>
      <c r="B2049" s="1">
        <v>46116</v>
      </c>
      <c r="C2049" t="s">
        <v>162</v>
      </c>
      <c r="D2049" t="s">
        <v>71</v>
      </c>
      <c r="E2049" t="s">
        <v>48</v>
      </c>
      <c r="F2049" t="s">
        <v>40</v>
      </c>
      <c r="G2049">
        <v>2</v>
      </c>
      <c r="H2049">
        <v>7.6</v>
      </c>
      <c r="I2049" t="s">
        <v>248</v>
      </c>
      <c r="J2049" t="s">
        <v>211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165</v>
      </c>
      <c r="R2049" t="s">
        <v>248</v>
      </c>
      <c r="S2049" t="s">
        <v>249</v>
      </c>
      <c r="T2049" t="str">
        <f>_xlfn.XLOOKUP(A2049,MI_Match_Analysis!$A$2:$A$8,MI_Match_Analysis!$F$2:$F$8,"Not Found")</f>
        <v>Not Found</v>
      </c>
    </row>
    <row r="2050" spans="1:20" hidden="1" x14ac:dyDescent="0.3">
      <c r="A2050">
        <v>9</v>
      </c>
      <c r="B2050" s="1">
        <v>46116</v>
      </c>
      <c r="C2050" t="s">
        <v>162</v>
      </c>
      <c r="D2050" t="s">
        <v>71</v>
      </c>
      <c r="E2050" t="s">
        <v>48</v>
      </c>
      <c r="F2050" t="s">
        <v>40</v>
      </c>
      <c r="G2050">
        <v>2</v>
      </c>
      <c r="H2050">
        <v>8.1</v>
      </c>
      <c r="I2050" t="s">
        <v>213</v>
      </c>
      <c r="J2050" t="s">
        <v>129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83</v>
      </c>
      <c r="R2050" t="s">
        <v>83</v>
      </c>
      <c r="S2050" t="s">
        <v>83</v>
      </c>
      <c r="T2050" t="str">
        <f>_xlfn.XLOOKUP(A2050,MI_Match_Analysis!$A$2:$A$8,MI_Match_Analysis!$F$2:$F$8,"Not Found")</f>
        <v>Not Found</v>
      </c>
    </row>
    <row r="2051" spans="1:20" hidden="1" x14ac:dyDescent="0.3">
      <c r="A2051">
        <v>9</v>
      </c>
      <c r="B2051" s="1">
        <v>46116</v>
      </c>
      <c r="C2051" t="s">
        <v>162</v>
      </c>
      <c r="D2051" t="s">
        <v>71</v>
      </c>
      <c r="E2051" t="s">
        <v>48</v>
      </c>
      <c r="F2051" t="s">
        <v>40</v>
      </c>
      <c r="G2051">
        <v>2</v>
      </c>
      <c r="H2051">
        <v>8.1999999999999993</v>
      </c>
      <c r="I2051" t="s">
        <v>101</v>
      </c>
      <c r="J2051" t="s">
        <v>129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83</v>
      </c>
      <c r="R2051" t="s">
        <v>83</v>
      </c>
      <c r="S2051" t="s">
        <v>83</v>
      </c>
      <c r="T2051" t="str">
        <f>_xlfn.XLOOKUP(A2051,MI_Match_Analysis!$A$2:$A$8,MI_Match_Analysis!$F$2:$F$8,"Not Found")</f>
        <v>Not Found</v>
      </c>
    </row>
    <row r="2052" spans="1:20" hidden="1" x14ac:dyDescent="0.3">
      <c r="A2052">
        <v>9</v>
      </c>
      <c r="B2052" s="1">
        <v>46116</v>
      </c>
      <c r="C2052" t="s">
        <v>162</v>
      </c>
      <c r="D2052" t="s">
        <v>71</v>
      </c>
      <c r="E2052" t="s">
        <v>48</v>
      </c>
      <c r="F2052" t="s">
        <v>40</v>
      </c>
      <c r="G2052">
        <v>2</v>
      </c>
      <c r="H2052">
        <v>8.3000000000000007</v>
      </c>
      <c r="I2052" t="s">
        <v>213</v>
      </c>
      <c r="J2052" t="s">
        <v>129</v>
      </c>
      <c r="K2052">
        <v>4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83</v>
      </c>
      <c r="R2052" t="s">
        <v>83</v>
      </c>
      <c r="S2052" t="s">
        <v>83</v>
      </c>
      <c r="T2052" t="str">
        <f>_xlfn.XLOOKUP(A2052,MI_Match_Analysis!$A$2:$A$8,MI_Match_Analysis!$F$2:$F$8,"Not Found")</f>
        <v>Not Found</v>
      </c>
    </row>
    <row r="2053" spans="1:20" hidden="1" x14ac:dyDescent="0.3">
      <c r="A2053">
        <v>9</v>
      </c>
      <c r="B2053" s="1">
        <v>46116</v>
      </c>
      <c r="C2053" t="s">
        <v>162</v>
      </c>
      <c r="D2053" t="s">
        <v>71</v>
      </c>
      <c r="E2053" t="s">
        <v>48</v>
      </c>
      <c r="F2053" t="s">
        <v>40</v>
      </c>
      <c r="G2053">
        <v>2</v>
      </c>
      <c r="H2053">
        <v>8.4</v>
      </c>
      <c r="I2053" t="s">
        <v>213</v>
      </c>
      <c r="J2053" t="s">
        <v>129</v>
      </c>
      <c r="K2053">
        <v>2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83</v>
      </c>
      <c r="R2053" t="s">
        <v>83</v>
      </c>
      <c r="S2053" t="s">
        <v>83</v>
      </c>
      <c r="T2053" t="str">
        <f>_xlfn.XLOOKUP(A2053,MI_Match_Analysis!$A$2:$A$8,MI_Match_Analysis!$F$2:$F$8,"Not Found")</f>
        <v>Not Found</v>
      </c>
    </row>
    <row r="2054" spans="1:20" hidden="1" x14ac:dyDescent="0.3">
      <c r="A2054">
        <v>9</v>
      </c>
      <c r="B2054" s="1">
        <v>46116</v>
      </c>
      <c r="C2054" t="s">
        <v>162</v>
      </c>
      <c r="D2054" t="s">
        <v>71</v>
      </c>
      <c r="E2054" t="s">
        <v>48</v>
      </c>
      <c r="F2054" t="s">
        <v>40</v>
      </c>
      <c r="G2054">
        <v>2</v>
      </c>
      <c r="H2054">
        <v>8.5</v>
      </c>
      <c r="I2054" t="s">
        <v>213</v>
      </c>
      <c r="J2054" t="s">
        <v>129</v>
      </c>
      <c r="K2054">
        <v>6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83</v>
      </c>
      <c r="R2054" t="s">
        <v>83</v>
      </c>
      <c r="S2054" t="s">
        <v>83</v>
      </c>
      <c r="T2054" t="str">
        <f>_xlfn.XLOOKUP(A2054,MI_Match_Analysis!$A$2:$A$8,MI_Match_Analysis!$F$2:$F$8,"Not Found")</f>
        <v>Not Found</v>
      </c>
    </row>
    <row r="2055" spans="1:20" hidden="1" x14ac:dyDescent="0.3">
      <c r="A2055">
        <v>9</v>
      </c>
      <c r="B2055" s="1">
        <v>46116</v>
      </c>
      <c r="C2055" t="s">
        <v>162</v>
      </c>
      <c r="D2055" t="s">
        <v>71</v>
      </c>
      <c r="E2055" t="s">
        <v>48</v>
      </c>
      <c r="F2055" t="s">
        <v>40</v>
      </c>
      <c r="G2055">
        <v>2</v>
      </c>
      <c r="H2055">
        <v>8.6</v>
      </c>
      <c r="I2055" t="s">
        <v>213</v>
      </c>
      <c r="J2055" t="s">
        <v>129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83</v>
      </c>
      <c r="R2055" t="s">
        <v>83</v>
      </c>
      <c r="S2055" t="s">
        <v>83</v>
      </c>
      <c r="T2055" t="str">
        <f>_xlfn.XLOOKUP(A2055,MI_Match_Analysis!$A$2:$A$8,MI_Match_Analysis!$F$2:$F$8,"Not Found")</f>
        <v>Not Found</v>
      </c>
    </row>
    <row r="2056" spans="1:20" hidden="1" x14ac:dyDescent="0.3">
      <c r="A2056">
        <v>9</v>
      </c>
      <c r="B2056" s="1">
        <v>46116</v>
      </c>
      <c r="C2056" t="s">
        <v>162</v>
      </c>
      <c r="D2056" t="s">
        <v>71</v>
      </c>
      <c r="E2056" t="s">
        <v>48</v>
      </c>
      <c r="F2056" t="s">
        <v>40</v>
      </c>
      <c r="G2056">
        <v>2</v>
      </c>
      <c r="H2056">
        <v>9.1</v>
      </c>
      <c r="I2056" t="s">
        <v>101</v>
      </c>
      <c r="J2056" t="s">
        <v>42</v>
      </c>
      <c r="K2056">
        <v>0</v>
      </c>
      <c r="L2056">
        <v>1</v>
      </c>
      <c r="M2056">
        <v>0</v>
      </c>
      <c r="N2056">
        <v>1</v>
      </c>
      <c r="O2056">
        <v>0</v>
      </c>
      <c r="P2056">
        <v>0</v>
      </c>
      <c r="Q2056" t="s">
        <v>83</v>
      </c>
      <c r="R2056" t="s">
        <v>83</v>
      </c>
      <c r="S2056" t="s">
        <v>83</v>
      </c>
      <c r="T2056" t="str">
        <f>_xlfn.XLOOKUP(A2056,MI_Match_Analysis!$A$2:$A$8,MI_Match_Analysis!$F$2:$F$8,"Not Found")</f>
        <v>Not Found</v>
      </c>
    </row>
    <row r="2057" spans="1:20" hidden="1" x14ac:dyDescent="0.3">
      <c r="A2057">
        <v>9</v>
      </c>
      <c r="B2057" s="1">
        <v>46116</v>
      </c>
      <c r="C2057" t="s">
        <v>162</v>
      </c>
      <c r="D2057" t="s">
        <v>71</v>
      </c>
      <c r="E2057" t="s">
        <v>48</v>
      </c>
      <c r="F2057" t="s">
        <v>40</v>
      </c>
      <c r="G2057">
        <v>2</v>
      </c>
      <c r="H2057">
        <v>9.1999999999999993</v>
      </c>
      <c r="I2057" t="s">
        <v>213</v>
      </c>
      <c r="J2057" t="s">
        <v>42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83</v>
      </c>
      <c r="R2057" t="s">
        <v>83</v>
      </c>
      <c r="S2057" t="s">
        <v>83</v>
      </c>
      <c r="T2057" t="str">
        <f>_xlfn.XLOOKUP(A2057,MI_Match_Analysis!$A$2:$A$8,MI_Match_Analysis!$F$2:$F$8,"Not Found")</f>
        <v>Not Found</v>
      </c>
    </row>
    <row r="2058" spans="1:20" hidden="1" x14ac:dyDescent="0.3">
      <c r="A2058">
        <v>9</v>
      </c>
      <c r="B2058" s="1">
        <v>46116</v>
      </c>
      <c r="C2058" t="s">
        <v>162</v>
      </c>
      <c r="D2058" t="s">
        <v>71</v>
      </c>
      <c r="E2058" t="s">
        <v>48</v>
      </c>
      <c r="F2058" t="s">
        <v>40</v>
      </c>
      <c r="G2058">
        <v>2</v>
      </c>
      <c r="H2058">
        <v>9.3000000000000007</v>
      </c>
      <c r="I2058" t="s">
        <v>101</v>
      </c>
      <c r="J2058" t="s">
        <v>42</v>
      </c>
      <c r="K2058">
        <v>4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83</v>
      </c>
      <c r="R2058" t="s">
        <v>83</v>
      </c>
      <c r="S2058" t="s">
        <v>83</v>
      </c>
      <c r="T2058" t="str">
        <f>_xlfn.XLOOKUP(A2058,MI_Match_Analysis!$A$2:$A$8,MI_Match_Analysis!$F$2:$F$8,"Not Found")</f>
        <v>Not Found</v>
      </c>
    </row>
    <row r="2059" spans="1:20" hidden="1" x14ac:dyDescent="0.3">
      <c r="A2059">
        <v>9</v>
      </c>
      <c r="B2059" s="1">
        <v>46116</v>
      </c>
      <c r="C2059" t="s">
        <v>162</v>
      </c>
      <c r="D2059" t="s">
        <v>71</v>
      </c>
      <c r="E2059" t="s">
        <v>48</v>
      </c>
      <c r="F2059" t="s">
        <v>40</v>
      </c>
      <c r="G2059">
        <v>2</v>
      </c>
      <c r="H2059">
        <v>9.4</v>
      </c>
      <c r="I2059" t="s">
        <v>101</v>
      </c>
      <c r="J2059" t="s">
        <v>42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83</v>
      </c>
      <c r="R2059" t="s">
        <v>83</v>
      </c>
      <c r="S2059" t="s">
        <v>83</v>
      </c>
      <c r="T2059" t="str">
        <f>_xlfn.XLOOKUP(A2059,MI_Match_Analysis!$A$2:$A$8,MI_Match_Analysis!$F$2:$F$8,"Not Found")</f>
        <v>Not Found</v>
      </c>
    </row>
    <row r="2060" spans="1:20" hidden="1" x14ac:dyDescent="0.3">
      <c r="A2060">
        <v>9</v>
      </c>
      <c r="B2060" s="1">
        <v>46116</v>
      </c>
      <c r="C2060" t="s">
        <v>162</v>
      </c>
      <c r="D2060" t="s">
        <v>71</v>
      </c>
      <c r="E2060" t="s">
        <v>48</v>
      </c>
      <c r="F2060" t="s">
        <v>40</v>
      </c>
      <c r="G2060">
        <v>2</v>
      </c>
      <c r="H2060">
        <v>9.5</v>
      </c>
      <c r="I2060" t="s">
        <v>101</v>
      </c>
      <c r="J2060" t="s">
        <v>42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83</v>
      </c>
      <c r="R2060" t="s">
        <v>83</v>
      </c>
      <c r="S2060" t="s">
        <v>83</v>
      </c>
      <c r="T2060" t="str">
        <f>_xlfn.XLOOKUP(A2060,MI_Match_Analysis!$A$2:$A$8,MI_Match_Analysis!$F$2:$F$8,"Not Found")</f>
        <v>Not Found</v>
      </c>
    </row>
    <row r="2061" spans="1:20" hidden="1" x14ac:dyDescent="0.3">
      <c r="A2061">
        <v>9</v>
      </c>
      <c r="B2061" s="1">
        <v>46116</v>
      </c>
      <c r="C2061" t="s">
        <v>162</v>
      </c>
      <c r="D2061" t="s">
        <v>71</v>
      </c>
      <c r="E2061" t="s">
        <v>48</v>
      </c>
      <c r="F2061" t="s">
        <v>40</v>
      </c>
      <c r="G2061">
        <v>2</v>
      </c>
      <c r="H2061">
        <v>9.6</v>
      </c>
      <c r="I2061" t="s">
        <v>213</v>
      </c>
      <c r="J2061" t="s">
        <v>42</v>
      </c>
      <c r="K2061">
        <v>4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83</v>
      </c>
      <c r="R2061" t="s">
        <v>83</v>
      </c>
      <c r="S2061" t="s">
        <v>83</v>
      </c>
      <c r="T2061" t="str">
        <f>_xlfn.XLOOKUP(A2061,MI_Match_Analysis!$A$2:$A$8,MI_Match_Analysis!$F$2:$F$8,"Not Found")</f>
        <v>Not Found</v>
      </c>
    </row>
    <row r="2062" spans="1:20" hidden="1" x14ac:dyDescent="0.3">
      <c r="A2062">
        <v>9</v>
      </c>
      <c r="B2062" s="1">
        <v>46116</v>
      </c>
      <c r="C2062" t="s">
        <v>162</v>
      </c>
      <c r="D2062" t="s">
        <v>71</v>
      </c>
      <c r="E2062" t="s">
        <v>48</v>
      </c>
      <c r="F2062" t="s">
        <v>40</v>
      </c>
      <c r="G2062">
        <v>2</v>
      </c>
      <c r="H2062">
        <v>10.1</v>
      </c>
      <c r="I2062" t="s">
        <v>101</v>
      </c>
      <c r="J2062" t="s">
        <v>73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83</v>
      </c>
      <c r="R2062" t="s">
        <v>83</v>
      </c>
      <c r="S2062" t="s">
        <v>83</v>
      </c>
      <c r="T2062" t="str">
        <f>_xlfn.XLOOKUP(A2062,MI_Match_Analysis!$A$2:$A$8,MI_Match_Analysis!$F$2:$F$8,"Not Found")</f>
        <v>Not Found</v>
      </c>
    </row>
    <row r="2063" spans="1:20" hidden="1" x14ac:dyDescent="0.3">
      <c r="A2063">
        <v>9</v>
      </c>
      <c r="B2063" s="1">
        <v>46116</v>
      </c>
      <c r="C2063" t="s">
        <v>162</v>
      </c>
      <c r="D2063" t="s">
        <v>71</v>
      </c>
      <c r="E2063" t="s">
        <v>48</v>
      </c>
      <c r="F2063" t="s">
        <v>40</v>
      </c>
      <c r="G2063">
        <v>2</v>
      </c>
      <c r="H2063">
        <v>10.199999999999999</v>
      </c>
      <c r="I2063" t="s">
        <v>101</v>
      </c>
      <c r="J2063" t="s">
        <v>73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83</v>
      </c>
      <c r="R2063" t="s">
        <v>83</v>
      </c>
      <c r="S2063" t="s">
        <v>83</v>
      </c>
      <c r="T2063" t="str">
        <f>_xlfn.XLOOKUP(A2063,MI_Match_Analysis!$A$2:$A$8,MI_Match_Analysis!$F$2:$F$8,"Not Found")</f>
        <v>Not Found</v>
      </c>
    </row>
    <row r="2064" spans="1:20" hidden="1" x14ac:dyDescent="0.3">
      <c r="A2064">
        <v>9</v>
      </c>
      <c r="B2064" s="1">
        <v>46116</v>
      </c>
      <c r="C2064" t="s">
        <v>162</v>
      </c>
      <c r="D2064" t="s">
        <v>71</v>
      </c>
      <c r="E2064" t="s">
        <v>48</v>
      </c>
      <c r="F2064" t="s">
        <v>40</v>
      </c>
      <c r="G2064">
        <v>2</v>
      </c>
      <c r="H2064">
        <v>10.199999999999999</v>
      </c>
      <c r="I2064" t="s">
        <v>213</v>
      </c>
      <c r="J2064" t="s">
        <v>73</v>
      </c>
      <c r="K2064">
        <v>1</v>
      </c>
      <c r="L2064">
        <v>1</v>
      </c>
      <c r="M2064">
        <v>0</v>
      </c>
      <c r="N2064">
        <v>0</v>
      </c>
      <c r="O2064">
        <v>0</v>
      </c>
      <c r="P2064">
        <v>1</v>
      </c>
      <c r="Q2064" t="s">
        <v>83</v>
      </c>
      <c r="R2064" t="s">
        <v>83</v>
      </c>
      <c r="S2064" t="s">
        <v>83</v>
      </c>
      <c r="T2064" t="str">
        <f>_xlfn.XLOOKUP(A2064,MI_Match_Analysis!$A$2:$A$8,MI_Match_Analysis!$F$2:$F$8,"Not Found")</f>
        <v>Not Found</v>
      </c>
    </row>
    <row r="2065" spans="1:20" hidden="1" x14ac:dyDescent="0.3">
      <c r="A2065">
        <v>9</v>
      </c>
      <c r="B2065" s="1">
        <v>46116</v>
      </c>
      <c r="C2065" t="s">
        <v>162</v>
      </c>
      <c r="D2065" t="s">
        <v>71</v>
      </c>
      <c r="E2065" t="s">
        <v>48</v>
      </c>
      <c r="F2065" t="s">
        <v>40</v>
      </c>
      <c r="G2065">
        <v>2</v>
      </c>
      <c r="H2065">
        <v>10.3</v>
      </c>
      <c r="I2065" t="s">
        <v>213</v>
      </c>
      <c r="J2065" t="s">
        <v>73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83</v>
      </c>
      <c r="R2065" t="s">
        <v>83</v>
      </c>
      <c r="S2065" t="s">
        <v>83</v>
      </c>
      <c r="T2065" t="str">
        <f>_xlfn.XLOOKUP(A2065,MI_Match_Analysis!$A$2:$A$8,MI_Match_Analysis!$F$2:$F$8,"Not Found")</f>
        <v>Not Found</v>
      </c>
    </row>
    <row r="2066" spans="1:20" hidden="1" x14ac:dyDescent="0.3">
      <c r="A2066">
        <v>9</v>
      </c>
      <c r="B2066" s="1">
        <v>46116</v>
      </c>
      <c r="C2066" t="s">
        <v>162</v>
      </c>
      <c r="D2066" t="s">
        <v>71</v>
      </c>
      <c r="E2066" t="s">
        <v>48</v>
      </c>
      <c r="F2066" t="s">
        <v>40</v>
      </c>
      <c r="G2066">
        <v>2</v>
      </c>
      <c r="H2066">
        <v>10.4</v>
      </c>
      <c r="I2066" t="s">
        <v>213</v>
      </c>
      <c r="J2066" t="s">
        <v>73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165</v>
      </c>
      <c r="R2066" t="s">
        <v>213</v>
      </c>
      <c r="S2066" t="s">
        <v>251</v>
      </c>
      <c r="T2066" t="str">
        <f>_xlfn.XLOOKUP(A2066,MI_Match_Analysis!$A$2:$A$8,MI_Match_Analysis!$F$2:$F$8,"Not Found")</f>
        <v>Not Found</v>
      </c>
    </row>
    <row r="2067" spans="1:20" hidden="1" x14ac:dyDescent="0.3">
      <c r="A2067">
        <v>9</v>
      </c>
      <c r="B2067" s="1">
        <v>46116</v>
      </c>
      <c r="C2067" t="s">
        <v>162</v>
      </c>
      <c r="D2067" t="s">
        <v>71</v>
      </c>
      <c r="E2067" t="s">
        <v>48</v>
      </c>
      <c r="F2067" t="s">
        <v>40</v>
      </c>
      <c r="G2067">
        <v>2</v>
      </c>
      <c r="H2067">
        <v>10.5</v>
      </c>
      <c r="I2067" t="s">
        <v>217</v>
      </c>
      <c r="J2067" t="s">
        <v>73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83</v>
      </c>
      <c r="R2067" t="s">
        <v>83</v>
      </c>
      <c r="S2067" t="s">
        <v>83</v>
      </c>
      <c r="T2067" t="str">
        <f>_xlfn.XLOOKUP(A2067,MI_Match_Analysis!$A$2:$A$8,MI_Match_Analysis!$F$2:$F$8,"Not Found")</f>
        <v>Not Found</v>
      </c>
    </row>
    <row r="2068" spans="1:20" hidden="1" x14ac:dyDescent="0.3">
      <c r="A2068">
        <v>9</v>
      </c>
      <c r="B2068" s="1">
        <v>46116</v>
      </c>
      <c r="C2068" t="s">
        <v>162</v>
      </c>
      <c r="D2068" t="s">
        <v>71</v>
      </c>
      <c r="E2068" t="s">
        <v>48</v>
      </c>
      <c r="F2068" t="s">
        <v>40</v>
      </c>
      <c r="G2068">
        <v>2</v>
      </c>
      <c r="H2068">
        <v>10.6</v>
      </c>
      <c r="I2068" t="s">
        <v>101</v>
      </c>
      <c r="J2068" t="s">
        <v>73</v>
      </c>
      <c r="K2068">
        <v>4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83</v>
      </c>
      <c r="R2068" t="s">
        <v>83</v>
      </c>
      <c r="S2068" t="s">
        <v>83</v>
      </c>
      <c r="T2068" t="str">
        <f>_xlfn.XLOOKUP(A2068,MI_Match_Analysis!$A$2:$A$8,MI_Match_Analysis!$F$2:$F$8,"Not Found")</f>
        <v>Not Found</v>
      </c>
    </row>
    <row r="2069" spans="1:20" hidden="1" x14ac:dyDescent="0.3">
      <c r="A2069">
        <v>9</v>
      </c>
      <c r="B2069" s="1">
        <v>46116</v>
      </c>
      <c r="C2069" t="s">
        <v>162</v>
      </c>
      <c r="D2069" t="s">
        <v>71</v>
      </c>
      <c r="E2069" t="s">
        <v>48</v>
      </c>
      <c r="F2069" t="s">
        <v>40</v>
      </c>
      <c r="G2069">
        <v>2</v>
      </c>
      <c r="H2069">
        <v>11.1</v>
      </c>
      <c r="I2069" t="s">
        <v>217</v>
      </c>
      <c r="J2069" t="s">
        <v>251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83</v>
      </c>
      <c r="R2069" t="s">
        <v>83</v>
      </c>
      <c r="S2069" t="s">
        <v>83</v>
      </c>
      <c r="T2069" t="str">
        <f>_xlfn.XLOOKUP(A2069,MI_Match_Analysis!$A$2:$A$8,MI_Match_Analysis!$F$2:$F$8,"Not Found")</f>
        <v>Not Found</v>
      </c>
    </row>
    <row r="2070" spans="1:20" hidden="1" x14ac:dyDescent="0.3">
      <c r="A2070">
        <v>9</v>
      </c>
      <c r="B2070" s="1">
        <v>46116</v>
      </c>
      <c r="C2070" t="s">
        <v>162</v>
      </c>
      <c r="D2070" t="s">
        <v>71</v>
      </c>
      <c r="E2070" t="s">
        <v>48</v>
      </c>
      <c r="F2070" t="s">
        <v>40</v>
      </c>
      <c r="G2070">
        <v>2</v>
      </c>
      <c r="H2070">
        <v>11.2</v>
      </c>
      <c r="I2070" t="s">
        <v>101</v>
      </c>
      <c r="J2070" t="s">
        <v>251</v>
      </c>
      <c r="K2070">
        <v>4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83</v>
      </c>
      <c r="R2070" t="s">
        <v>83</v>
      </c>
      <c r="S2070" t="s">
        <v>83</v>
      </c>
      <c r="T2070" t="str">
        <f>_xlfn.XLOOKUP(A2070,MI_Match_Analysis!$A$2:$A$8,MI_Match_Analysis!$F$2:$F$8,"Not Found")</f>
        <v>Not Found</v>
      </c>
    </row>
    <row r="2071" spans="1:20" hidden="1" x14ac:dyDescent="0.3">
      <c r="A2071">
        <v>9</v>
      </c>
      <c r="B2071" s="1">
        <v>46116</v>
      </c>
      <c r="C2071" t="s">
        <v>162</v>
      </c>
      <c r="D2071" t="s">
        <v>71</v>
      </c>
      <c r="E2071" t="s">
        <v>48</v>
      </c>
      <c r="F2071" t="s">
        <v>40</v>
      </c>
      <c r="G2071">
        <v>2</v>
      </c>
      <c r="H2071">
        <v>11.3</v>
      </c>
      <c r="I2071" t="s">
        <v>101</v>
      </c>
      <c r="J2071" t="s">
        <v>251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83</v>
      </c>
      <c r="R2071" t="s">
        <v>83</v>
      </c>
      <c r="S2071" t="s">
        <v>83</v>
      </c>
      <c r="T2071" t="str">
        <f>_xlfn.XLOOKUP(A2071,MI_Match_Analysis!$A$2:$A$8,MI_Match_Analysis!$F$2:$F$8,"Not Found")</f>
        <v>Not Found</v>
      </c>
    </row>
    <row r="2072" spans="1:20" hidden="1" x14ac:dyDescent="0.3">
      <c r="A2072">
        <v>9</v>
      </c>
      <c r="B2072" s="1">
        <v>46116</v>
      </c>
      <c r="C2072" t="s">
        <v>162</v>
      </c>
      <c r="D2072" t="s">
        <v>71</v>
      </c>
      <c r="E2072" t="s">
        <v>48</v>
      </c>
      <c r="F2072" t="s">
        <v>40</v>
      </c>
      <c r="G2072">
        <v>2</v>
      </c>
      <c r="H2072">
        <v>11.4</v>
      </c>
      <c r="I2072" t="s">
        <v>217</v>
      </c>
      <c r="J2072" t="s">
        <v>251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83</v>
      </c>
      <c r="R2072" t="s">
        <v>83</v>
      </c>
      <c r="S2072" t="s">
        <v>83</v>
      </c>
      <c r="T2072" t="str">
        <f>_xlfn.XLOOKUP(A2072,MI_Match_Analysis!$A$2:$A$8,MI_Match_Analysis!$F$2:$F$8,"Not Found")</f>
        <v>Not Found</v>
      </c>
    </row>
    <row r="2073" spans="1:20" hidden="1" x14ac:dyDescent="0.3">
      <c r="A2073">
        <v>9</v>
      </c>
      <c r="B2073" s="1">
        <v>46116</v>
      </c>
      <c r="C2073" t="s">
        <v>162</v>
      </c>
      <c r="D2073" t="s">
        <v>71</v>
      </c>
      <c r="E2073" t="s">
        <v>48</v>
      </c>
      <c r="F2073" t="s">
        <v>40</v>
      </c>
      <c r="G2073">
        <v>2</v>
      </c>
      <c r="H2073">
        <v>11.5</v>
      </c>
      <c r="I2073" t="s">
        <v>101</v>
      </c>
      <c r="J2073" t="s">
        <v>251</v>
      </c>
      <c r="K2073">
        <v>4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83</v>
      </c>
      <c r="R2073" t="s">
        <v>83</v>
      </c>
      <c r="S2073" t="s">
        <v>83</v>
      </c>
      <c r="T2073" t="str">
        <f>_xlfn.XLOOKUP(A2073,MI_Match_Analysis!$A$2:$A$8,MI_Match_Analysis!$F$2:$F$8,"Not Found")</f>
        <v>Not Found</v>
      </c>
    </row>
    <row r="2074" spans="1:20" hidden="1" x14ac:dyDescent="0.3">
      <c r="A2074">
        <v>9</v>
      </c>
      <c r="B2074" s="1">
        <v>46116</v>
      </c>
      <c r="C2074" t="s">
        <v>162</v>
      </c>
      <c r="D2074" t="s">
        <v>71</v>
      </c>
      <c r="E2074" t="s">
        <v>48</v>
      </c>
      <c r="F2074" t="s">
        <v>40</v>
      </c>
      <c r="G2074">
        <v>2</v>
      </c>
      <c r="H2074">
        <v>11.6</v>
      </c>
      <c r="I2074" t="s">
        <v>101</v>
      </c>
      <c r="J2074" t="s">
        <v>251</v>
      </c>
      <c r="K2074">
        <v>4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83</v>
      </c>
      <c r="R2074" t="s">
        <v>83</v>
      </c>
      <c r="S2074" t="s">
        <v>83</v>
      </c>
      <c r="T2074" t="str">
        <f>_xlfn.XLOOKUP(A2074,MI_Match_Analysis!$A$2:$A$8,MI_Match_Analysis!$F$2:$F$8,"Not Found")</f>
        <v>Not Found</v>
      </c>
    </row>
    <row r="2075" spans="1:20" hidden="1" x14ac:dyDescent="0.3">
      <c r="A2075">
        <v>9</v>
      </c>
      <c r="B2075" s="1">
        <v>46116</v>
      </c>
      <c r="C2075" t="s">
        <v>162</v>
      </c>
      <c r="D2075" t="s">
        <v>71</v>
      </c>
      <c r="E2075" t="s">
        <v>48</v>
      </c>
      <c r="F2075" t="s">
        <v>40</v>
      </c>
      <c r="G2075">
        <v>2</v>
      </c>
      <c r="H2075">
        <v>12.1</v>
      </c>
      <c r="I2075" t="s">
        <v>217</v>
      </c>
      <c r="J2075" t="s">
        <v>73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165</v>
      </c>
      <c r="R2075" t="s">
        <v>217</v>
      </c>
      <c r="S2075" t="s">
        <v>44</v>
      </c>
      <c r="T2075" t="str">
        <f>_xlfn.XLOOKUP(A2075,MI_Match_Analysis!$A$2:$A$8,MI_Match_Analysis!$F$2:$F$8,"Not Found")</f>
        <v>Not Found</v>
      </c>
    </row>
    <row r="2076" spans="1:20" hidden="1" x14ac:dyDescent="0.3">
      <c r="A2076">
        <v>9</v>
      </c>
      <c r="B2076" s="1">
        <v>46116</v>
      </c>
      <c r="C2076" t="s">
        <v>162</v>
      </c>
      <c r="D2076" t="s">
        <v>71</v>
      </c>
      <c r="E2076" t="s">
        <v>48</v>
      </c>
      <c r="F2076" t="s">
        <v>40</v>
      </c>
      <c r="G2076">
        <v>2</v>
      </c>
      <c r="H2076">
        <v>12.2</v>
      </c>
      <c r="I2076" t="s">
        <v>218</v>
      </c>
      <c r="J2076" t="s">
        <v>73</v>
      </c>
      <c r="K2076">
        <v>4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83</v>
      </c>
      <c r="R2076" t="s">
        <v>83</v>
      </c>
      <c r="S2076" t="s">
        <v>83</v>
      </c>
      <c r="T2076" t="str">
        <f>_xlfn.XLOOKUP(A2076,MI_Match_Analysis!$A$2:$A$8,MI_Match_Analysis!$F$2:$F$8,"Not Found")</f>
        <v>Not Found</v>
      </c>
    </row>
    <row r="2077" spans="1:20" hidden="1" x14ac:dyDescent="0.3">
      <c r="A2077">
        <v>9</v>
      </c>
      <c r="B2077" s="1">
        <v>46116</v>
      </c>
      <c r="C2077" t="s">
        <v>162</v>
      </c>
      <c r="D2077" t="s">
        <v>71</v>
      </c>
      <c r="E2077" t="s">
        <v>48</v>
      </c>
      <c r="F2077" t="s">
        <v>40</v>
      </c>
      <c r="G2077">
        <v>2</v>
      </c>
      <c r="H2077">
        <v>12.3</v>
      </c>
      <c r="I2077" t="s">
        <v>218</v>
      </c>
      <c r="J2077" t="s">
        <v>73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165</v>
      </c>
      <c r="R2077" t="s">
        <v>218</v>
      </c>
      <c r="S2077" t="s">
        <v>129</v>
      </c>
      <c r="T2077" t="str">
        <f>_xlfn.XLOOKUP(A2077,MI_Match_Analysis!$A$2:$A$8,MI_Match_Analysis!$F$2:$F$8,"Not Found")</f>
        <v>Not Found</v>
      </c>
    </row>
    <row r="2078" spans="1:20" hidden="1" x14ac:dyDescent="0.3">
      <c r="A2078">
        <v>9</v>
      </c>
      <c r="B2078" s="1">
        <v>46116</v>
      </c>
      <c r="C2078" t="s">
        <v>162</v>
      </c>
      <c r="D2078" t="s">
        <v>71</v>
      </c>
      <c r="E2078" t="s">
        <v>48</v>
      </c>
      <c r="F2078" t="s">
        <v>40</v>
      </c>
      <c r="G2078">
        <v>2</v>
      </c>
      <c r="H2078">
        <v>12.4</v>
      </c>
      <c r="I2078" t="s">
        <v>220</v>
      </c>
      <c r="J2078" t="s">
        <v>73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83</v>
      </c>
      <c r="R2078" t="s">
        <v>83</v>
      </c>
      <c r="S2078" t="s">
        <v>83</v>
      </c>
      <c r="T2078" t="str">
        <f>_xlfn.XLOOKUP(A2078,MI_Match_Analysis!$A$2:$A$8,MI_Match_Analysis!$F$2:$F$8,"Not Found")</f>
        <v>Not Found</v>
      </c>
    </row>
    <row r="2079" spans="1:20" hidden="1" x14ac:dyDescent="0.3">
      <c r="A2079">
        <v>9</v>
      </c>
      <c r="B2079" s="1">
        <v>46116</v>
      </c>
      <c r="C2079" t="s">
        <v>162</v>
      </c>
      <c r="D2079" t="s">
        <v>71</v>
      </c>
      <c r="E2079" t="s">
        <v>48</v>
      </c>
      <c r="F2079" t="s">
        <v>40</v>
      </c>
      <c r="G2079">
        <v>2</v>
      </c>
      <c r="H2079">
        <v>12.5</v>
      </c>
      <c r="I2079" t="s">
        <v>220</v>
      </c>
      <c r="J2079" t="s">
        <v>73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83</v>
      </c>
      <c r="R2079" t="s">
        <v>83</v>
      </c>
      <c r="S2079" t="s">
        <v>83</v>
      </c>
      <c r="T2079" t="str">
        <f>_xlfn.XLOOKUP(A2079,MI_Match_Analysis!$A$2:$A$8,MI_Match_Analysis!$F$2:$F$8,"Not Found")</f>
        <v>Not Found</v>
      </c>
    </row>
    <row r="2080" spans="1:20" hidden="1" x14ac:dyDescent="0.3">
      <c r="A2080">
        <v>9</v>
      </c>
      <c r="B2080" s="1">
        <v>46116</v>
      </c>
      <c r="C2080" t="s">
        <v>162</v>
      </c>
      <c r="D2080" t="s">
        <v>71</v>
      </c>
      <c r="E2080" t="s">
        <v>48</v>
      </c>
      <c r="F2080" t="s">
        <v>40</v>
      </c>
      <c r="G2080">
        <v>2</v>
      </c>
      <c r="H2080">
        <v>12.6</v>
      </c>
      <c r="I2080" t="s">
        <v>101</v>
      </c>
      <c r="J2080" t="s">
        <v>73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83</v>
      </c>
      <c r="R2080" t="s">
        <v>83</v>
      </c>
      <c r="S2080" t="s">
        <v>83</v>
      </c>
      <c r="T2080" t="str">
        <f>_xlfn.XLOOKUP(A2080,MI_Match_Analysis!$A$2:$A$8,MI_Match_Analysis!$F$2:$F$8,"Not Found")</f>
        <v>Not Found</v>
      </c>
    </row>
    <row r="2081" spans="1:20" hidden="1" x14ac:dyDescent="0.3">
      <c r="A2081">
        <v>9</v>
      </c>
      <c r="B2081" s="1">
        <v>46116</v>
      </c>
      <c r="C2081" t="s">
        <v>162</v>
      </c>
      <c r="D2081" t="s">
        <v>71</v>
      </c>
      <c r="E2081" t="s">
        <v>48</v>
      </c>
      <c r="F2081" t="s">
        <v>40</v>
      </c>
      <c r="G2081">
        <v>2</v>
      </c>
      <c r="H2081">
        <v>13.1</v>
      </c>
      <c r="I2081" t="s">
        <v>101</v>
      </c>
      <c r="J2081" t="s">
        <v>42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165</v>
      </c>
      <c r="R2081" t="s">
        <v>101</v>
      </c>
      <c r="S2081" t="s">
        <v>85</v>
      </c>
      <c r="T2081" t="str">
        <f>_xlfn.XLOOKUP(A2081,MI_Match_Analysis!$A$2:$A$8,MI_Match_Analysis!$F$2:$F$8,"Not Found")</f>
        <v>Not Found</v>
      </c>
    </row>
    <row r="2082" spans="1:20" hidden="1" x14ac:dyDescent="0.3">
      <c r="A2082">
        <v>9</v>
      </c>
      <c r="B2082" s="1">
        <v>46116</v>
      </c>
      <c r="C2082" t="s">
        <v>162</v>
      </c>
      <c r="D2082" t="s">
        <v>71</v>
      </c>
      <c r="E2082" t="s">
        <v>48</v>
      </c>
      <c r="F2082" t="s">
        <v>40</v>
      </c>
      <c r="G2082">
        <v>2</v>
      </c>
      <c r="H2082">
        <v>13.2</v>
      </c>
      <c r="I2082" t="s">
        <v>219</v>
      </c>
      <c r="J2082" t="s">
        <v>42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83</v>
      </c>
      <c r="R2082" t="s">
        <v>83</v>
      </c>
      <c r="S2082" t="s">
        <v>83</v>
      </c>
      <c r="T2082" t="str">
        <f>_xlfn.XLOOKUP(A2082,MI_Match_Analysis!$A$2:$A$8,MI_Match_Analysis!$F$2:$F$8,"Not Found")</f>
        <v>Not Found</v>
      </c>
    </row>
    <row r="2083" spans="1:20" hidden="1" x14ac:dyDescent="0.3">
      <c r="A2083">
        <v>9</v>
      </c>
      <c r="B2083" s="1">
        <v>46116</v>
      </c>
      <c r="C2083" t="s">
        <v>162</v>
      </c>
      <c r="D2083" t="s">
        <v>71</v>
      </c>
      <c r="E2083" t="s">
        <v>48</v>
      </c>
      <c r="F2083" t="s">
        <v>40</v>
      </c>
      <c r="G2083">
        <v>2</v>
      </c>
      <c r="H2083">
        <v>13.3</v>
      </c>
      <c r="I2083" t="s">
        <v>220</v>
      </c>
      <c r="J2083" t="s">
        <v>42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83</v>
      </c>
      <c r="R2083" t="s">
        <v>83</v>
      </c>
      <c r="S2083" t="s">
        <v>83</v>
      </c>
      <c r="T2083" t="str">
        <f>_xlfn.XLOOKUP(A2083,MI_Match_Analysis!$A$2:$A$8,MI_Match_Analysis!$F$2:$F$8,"Not Found")</f>
        <v>Not Found</v>
      </c>
    </row>
    <row r="2084" spans="1:20" hidden="1" x14ac:dyDescent="0.3">
      <c r="A2084">
        <v>9</v>
      </c>
      <c r="B2084" s="1">
        <v>46116</v>
      </c>
      <c r="C2084" t="s">
        <v>162</v>
      </c>
      <c r="D2084" t="s">
        <v>71</v>
      </c>
      <c r="E2084" t="s">
        <v>48</v>
      </c>
      <c r="F2084" t="s">
        <v>40</v>
      </c>
      <c r="G2084">
        <v>2</v>
      </c>
      <c r="H2084">
        <v>13.4</v>
      </c>
      <c r="I2084" t="s">
        <v>219</v>
      </c>
      <c r="J2084" t="s">
        <v>42</v>
      </c>
      <c r="K2084">
        <v>6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83</v>
      </c>
      <c r="R2084" t="s">
        <v>83</v>
      </c>
      <c r="S2084" t="s">
        <v>83</v>
      </c>
      <c r="T2084" t="str">
        <f>_xlfn.XLOOKUP(A2084,MI_Match_Analysis!$A$2:$A$8,MI_Match_Analysis!$F$2:$F$8,"Not Found")</f>
        <v>Not Found</v>
      </c>
    </row>
    <row r="2085" spans="1:20" hidden="1" x14ac:dyDescent="0.3">
      <c r="A2085">
        <v>9</v>
      </c>
      <c r="B2085" s="1">
        <v>46116</v>
      </c>
      <c r="C2085" t="s">
        <v>162</v>
      </c>
      <c r="D2085" t="s">
        <v>71</v>
      </c>
      <c r="E2085" t="s">
        <v>48</v>
      </c>
      <c r="F2085" t="s">
        <v>40</v>
      </c>
      <c r="G2085">
        <v>2</v>
      </c>
      <c r="H2085">
        <v>13.5</v>
      </c>
      <c r="I2085" t="s">
        <v>219</v>
      </c>
      <c r="J2085" t="s">
        <v>42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83</v>
      </c>
      <c r="R2085" t="s">
        <v>83</v>
      </c>
      <c r="S2085" t="s">
        <v>83</v>
      </c>
      <c r="T2085" t="str">
        <f>_xlfn.XLOOKUP(A2085,MI_Match_Analysis!$A$2:$A$8,MI_Match_Analysis!$F$2:$F$8,"Not Found")</f>
        <v>Not Found</v>
      </c>
    </row>
    <row r="2086" spans="1:20" hidden="1" x14ac:dyDescent="0.3">
      <c r="A2086">
        <v>9</v>
      </c>
      <c r="B2086" s="1">
        <v>46116</v>
      </c>
      <c r="C2086" t="s">
        <v>162</v>
      </c>
      <c r="D2086" t="s">
        <v>71</v>
      </c>
      <c r="E2086" t="s">
        <v>48</v>
      </c>
      <c r="F2086" t="s">
        <v>40</v>
      </c>
      <c r="G2086">
        <v>2</v>
      </c>
      <c r="H2086">
        <v>13.6</v>
      </c>
      <c r="I2086" t="s">
        <v>219</v>
      </c>
      <c r="J2086" t="s">
        <v>42</v>
      </c>
      <c r="K2086">
        <v>4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83</v>
      </c>
      <c r="R2086" t="s">
        <v>83</v>
      </c>
      <c r="S2086" t="s">
        <v>83</v>
      </c>
      <c r="T2086" t="str">
        <f>_xlfn.XLOOKUP(A2086,MI_Match_Analysis!$A$2:$A$8,MI_Match_Analysis!$F$2:$F$8,"Not Found")</f>
        <v>Not Found</v>
      </c>
    </row>
    <row r="2087" spans="1:20" hidden="1" x14ac:dyDescent="0.3">
      <c r="A2087">
        <v>9</v>
      </c>
      <c r="B2087" s="1">
        <v>46116</v>
      </c>
      <c r="C2087" t="s">
        <v>162</v>
      </c>
      <c r="D2087" t="s">
        <v>71</v>
      </c>
      <c r="E2087" t="s">
        <v>48</v>
      </c>
      <c r="F2087" t="s">
        <v>40</v>
      </c>
      <c r="G2087">
        <v>2</v>
      </c>
      <c r="H2087">
        <v>14.1</v>
      </c>
      <c r="I2087" t="s">
        <v>220</v>
      </c>
      <c r="J2087" t="s">
        <v>73</v>
      </c>
      <c r="K2087">
        <v>4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83</v>
      </c>
      <c r="R2087" t="s">
        <v>83</v>
      </c>
      <c r="S2087" t="s">
        <v>83</v>
      </c>
      <c r="T2087" t="str">
        <f>_xlfn.XLOOKUP(A2087,MI_Match_Analysis!$A$2:$A$8,MI_Match_Analysis!$F$2:$F$8,"Not Found")</f>
        <v>Not Found</v>
      </c>
    </row>
    <row r="2088" spans="1:20" hidden="1" x14ac:dyDescent="0.3">
      <c r="A2088">
        <v>9</v>
      </c>
      <c r="B2088" s="1">
        <v>46116</v>
      </c>
      <c r="C2088" t="s">
        <v>162</v>
      </c>
      <c r="D2088" t="s">
        <v>71</v>
      </c>
      <c r="E2088" t="s">
        <v>48</v>
      </c>
      <c r="F2088" t="s">
        <v>40</v>
      </c>
      <c r="G2088">
        <v>2</v>
      </c>
      <c r="H2088">
        <v>14.2</v>
      </c>
      <c r="I2088" t="s">
        <v>220</v>
      </c>
      <c r="J2088" t="s">
        <v>73</v>
      </c>
      <c r="K2088">
        <v>6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83</v>
      </c>
      <c r="R2088" t="s">
        <v>83</v>
      </c>
      <c r="S2088" t="s">
        <v>83</v>
      </c>
      <c r="T2088" t="str">
        <f>_xlfn.XLOOKUP(A2088,MI_Match_Analysis!$A$2:$A$8,MI_Match_Analysis!$F$2:$F$8,"Not Found")</f>
        <v>Not Found</v>
      </c>
    </row>
    <row r="2089" spans="1:20" hidden="1" x14ac:dyDescent="0.3">
      <c r="A2089">
        <v>9</v>
      </c>
      <c r="B2089" s="1">
        <v>46116</v>
      </c>
      <c r="C2089" t="s">
        <v>162</v>
      </c>
      <c r="D2089" t="s">
        <v>71</v>
      </c>
      <c r="E2089" t="s">
        <v>48</v>
      </c>
      <c r="F2089" t="s">
        <v>40</v>
      </c>
      <c r="G2089">
        <v>2</v>
      </c>
      <c r="H2089">
        <v>14.3</v>
      </c>
      <c r="I2089" t="s">
        <v>220</v>
      </c>
      <c r="J2089" t="s">
        <v>73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165</v>
      </c>
      <c r="R2089" t="s">
        <v>220</v>
      </c>
      <c r="S2089" t="s">
        <v>74</v>
      </c>
      <c r="T2089" t="str">
        <f>_xlfn.XLOOKUP(A2089,MI_Match_Analysis!$A$2:$A$8,MI_Match_Analysis!$F$2:$F$8,"Not Found")</f>
        <v>Not Found</v>
      </c>
    </row>
    <row r="2090" spans="1:20" hidden="1" x14ac:dyDescent="0.3">
      <c r="A2090">
        <v>9</v>
      </c>
      <c r="B2090" s="1">
        <v>46116</v>
      </c>
      <c r="C2090" t="s">
        <v>162</v>
      </c>
      <c r="D2090" t="s">
        <v>71</v>
      </c>
      <c r="E2090" t="s">
        <v>48</v>
      </c>
      <c r="F2090" t="s">
        <v>40</v>
      </c>
      <c r="G2090">
        <v>2</v>
      </c>
      <c r="H2090">
        <v>14.4</v>
      </c>
      <c r="I2090" t="s">
        <v>86</v>
      </c>
      <c r="J2090" t="s">
        <v>73</v>
      </c>
      <c r="K2090">
        <v>4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83</v>
      </c>
      <c r="R2090" t="s">
        <v>83</v>
      </c>
      <c r="S2090" t="s">
        <v>83</v>
      </c>
      <c r="T2090" t="str">
        <f>_xlfn.XLOOKUP(A2090,MI_Match_Analysis!$A$2:$A$8,MI_Match_Analysis!$F$2:$F$8,"Not Found")</f>
        <v>Not Found</v>
      </c>
    </row>
    <row r="2091" spans="1:20" hidden="1" x14ac:dyDescent="0.3">
      <c r="A2091">
        <v>9</v>
      </c>
      <c r="B2091" s="1">
        <v>46116</v>
      </c>
      <c r="C2091" t="s">
        <v>162</v>
      </c>
      <c r="D2091" t="s">
        <v>71</v>
      </c>
      <c r="E2091" t="s">
        <v>48</v>
      </c>
      <c r="F2091" t="s">
        <v>40</v>
      </c>
      <c r="G2091">
        <v>2</v>
      </c>
      <c r="H2091">
        <v>14.5</v>
      </c>
      <c r="I2091" t="s">
        <v>86</v>
      </c>
      <c r="J2091" t="s">
        <v>73</v>
      </c>
      <c r="K2091">
        <v>2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195</v>
      </c>
      <c r="R2091" t="s">
        <v>219</v>
      </c>
      <c r="S2091" t="s">
        <v>252</v>
      </c>
      <c r="T2091" t="str">
        <f>_xlfn.XLOOKUP(A2091,MI_Match_Analysis!$A$2:$A$8,MI_Match_Analysis!$F$2:$F$8,"Not Found")</f>
        <v>Not Found</v>
      </c>
    </row>
    <row r="2092" spans="1:20" hidden="1" x14ac:dyDescent="0.3">
      <c r="A2092">
        <v>9</v>
      </c>
      <c r="B2092" s="1">
        <v>46116</v>
      </c>
      <c r="C2092" t="s">
        <v>162</v>
      </c>
      <c r="D2092" t="s">
        <v>71</v>
      </c>
      <c r="E2092" t="s">
        <v>48</v>
      </c>
      <c r="F2092" t="s">
        <v>40</v>
      </c>
      <c r="G2092">
        <v>2</v>
      </c>
      <c r="H2092">
        <v>14.6</v>
      </c>
      <c r="I2092" t="s">
        <v>117</v>
      </c>
      <c r="J2092" t="s">
        <v>73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83</v>
      </c>
      <c r="R2092" t="s">
        <v>83</v>
      </c>
      <c r="S2092" t="s">
        <v>83</v>
      </c>
      <c r="T2092" t="str">
        <f>_xlfn.XLOOKUP(A2092,MI_Match_Analysis!$A$2:$A$8,MI_Match_Analysis!$F$2:$F$8,"Not Found")</f>
        <v>Not Found</v>
      </c>
    </row>
    <row r="2093" spans="1:20" hidden="1" x14ac:dyDescent="0.3">
      <c r="A2093">
        <v>9</v>
      </c>
      <c r="B2093" s="1">
        <v>46116</v>
      </c>
      <c r="C2093" t="s">
        <v>162</v>
      </c>
      <c r="D2093" t="s">
        <v>71</v>
      </c>
      <c r="E2093" t="s">
        <v>48</v>
      </c>
      <c r="F2093" t="s">
        <v>40</v>
      </c>
      <c r="G2093">
        <v>2</v>
      </c>
      <c r="H2093">
        <v>15.1</v>
      </c>
      <c r="I2093" t="s">
        <v>86</v>
      </c>
      <c r="J2093" t="s">
        <v>44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83</v>
      </c>
      <c r="R2093" t="s">
        <v>83</v>
      </c>
      <c r="S2093" t="s">
        <v>83</v>
      </c>
      <c r="T2093" t="str">
        <f>_xlfn.XLOOKUP(A2093,MI_Match_Analysis!$A$2:$A$8,MI_Match_Analysis!$F$2:$F$8,"Not Found")</f>
        <v>Not Found</v>
      </c>
    </row>
    <row r="2094" spans="1:20" hidden="1" x14ac:dyDescent="0.3">
      <c r="A2094">
        <v>9</v>
      </c>
      <c r="B2094" s="1">
        <v>46116</v>
      </c>
      <c r="C2094" t="s">
        <v>162</v>
      </c>
      <c r="D2094" t="s">
        <v>71</v>
      </c>
      <c r="E2094" t="s">
        <v>48</v>
      </c>
      <c r="F2094" t="s">
        <v>40</v>
      </c>
      <c r="G2094">
        <v>2</v>
      </c>
      <c r="H2094">
        <v>15.2</v>
      </c>
      <c r="I2094" t="s">
        <v>117</v>
      </c>
      <c r="J2094" t="s">
        <v>44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83</v>
      </c>
      <c r="R2094" t="s">
        <v>83</v>
      </c>
      <c r="S2094" t="s">
        <v>83</v>
      </c>
      <c r="T2094" t="str">
        <f>_xlfn.XLOOKUP(A2094,MI_Match_Analysis!$A$2:$A$8,MI_Match_Analysis!$F$2:$F$8,"Not Found")</f>
        <v>Not Found</v>
      </c>
    </row>
    <row r="2095" spans="1:20" hidden="1" x14ac:dyDescent="0.3">
      <c r="A2095">
        <v>9</v>
      </c>
      <c r="B2095" s="1">
        <v>46116</v>
      </c>
      <c r="C2095" t="s">
        <v>162</v>
      </c>
      <c r="D2095" t="s">
        <v>71</v>
      </c>
      <c r="E2095" t="s">
        <v>48</v>
      </c>
      <c r="F2095" t="s">
        <v>40</v>
      </c>
      <c r="G2095">
        <v>2</v>
      </c>
      <c r="H2095">
        <v>15.3</v>
      </c>
      <c r="I2095" t="s">
        <v>86</v>
      </c>
      <c r="J2095" t="s">
        <v>44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83</v>
      </c>
      <c r="R2095" t="s">
        <v>83</v>
      </c>
      <c r="S2095" t="s">
        <v>83</v>
      </c>
      <c r="T2095" t="str">
        <f>_xlfn.XLOOKUP(A2095,MI_Match_Analysis!$A$2:$A$8,MI_Match_Analysis!$F$2:$F$8,"Not Found")</f>
        <v>Not Found</v>
      </c>
    </row>
    <row r="2096" spans="1:20" hidden="1" x14ac:dyDescent="0.3">
      <c r="A2096">
        <v>9</v>
      </c>
      <c r="B2096" s="1">
        <v>46116</v>
      </c>
      <c r="C2096" t="s">
        <v>162</v>
      </c>
      <c r="D2096" t="s">
        <v>71</v>
      </c>
      <c r="E2096" t="s">
        <v>48</v>
      </c>
      <c r="F2096" t="s">
        <v>40</v>
      </c>
      <c r="G2096">
        <v>2</v>
      </c>
      <c r="H2096">
        <v>15.4</v>
      </c>
      <c r="I2096" t="s">
        <v>117</v>
      </c>
      <c r="J2096" t="s">
        <v>44</v>
      </c>
      <c r="K2096">
        <v>6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83</v>
      </c>
      <c r="R2096" t="s">
        <v>83</v>
      </c>
      <c r="S2096" t="s">
        <v>83</v>
      </c>
      <c r="T2096" t="str">
        <f>_xlfn.XLOOKUP(A2096,MI_Match_Analysis!$A$2:$A$8,MI_Match_Analysis!$F$2:$F$8,"Not Found")</f>
        <v>Not Found</v>
      </c>
    </row>
    <row r="2097" spans="1:20" hidden="1" x14ac:dyDescent="0.3">
      <c r="A2097">
        <v>9</v>
      </c>
      <c r="B2097" s="1">
        <v>46116</v>
      </c>
      <c r="C2097" t="s">
        <v>162</v>
      </c>
      <c r="D2097" t="s">
        <v>71</v>
      </c>
      <c r="E2097" t="s">
        <v>48</v>
      </c>
      <c r="F2097" t="s">
        <v>40</v>
      </c>
      <c r="G2097">
        <v>2</v>
      </c>
      <c r="H2097">
        <v>15.5</v>
      </c>
      <c r="I2097" t="s">
        <v>117</v>
      </c>
      <c r="J2097" t="s">
        <v>44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83</v>
      </c>
      <c r="R2097" t="s">
        <v>83</v>
      </c>
      <c r="S2097" t="s">
        <v>83</v>
      </c>
      <c r="T2097" t="str">
        <f>_xlfn.XLOOKUP(A2097,MI_Match_Analysis!$A$2:$A$8,MI_Match_Analysis!$F$2:$F$8,"Not Found")</f>
        <v>Not Found</v>
      </c>
    </row>
    <row r="2098" spans="1:20" hidden="1" x14ac:dyDescent="0.3">
      <c r="A2098">
        <v>9</v>
      </c>
      <c r="B2098" s="1">
        <v>46116</v>
      </c>
      <c r="C2098" t="s">
        <v>162</v>
      </c>
      <c r="D2098" t="s">
        <v>71</v>
      </c>
      <c r="E2098" t="s">
        <v>48</v>
      </c>
      <c r="F2098" t="s">
        <v>40</v>
      </c>
      <c r="G2098">
        <v>2</v>
      </c>
      <c r="H2098">
        <v>15.6</v>
      </c>
      <c r="I2098" t="s">
        <v>86</v>
      </c>
      <c r="J2098" t="s">
        <v>44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83</v>
      </c>
      <c r="R2098" t="s">
        <v>83</v>
      </c>
      <c r="S2098" t="s">
        <v>83</v>
      </c>
      <c r="T2098" t="str">
        <f>_xlfn.XLOOKUP(A2098,MI_Match_Analysis!$A$2:$A$8,MI_Match_Analysis!$F$2:$F$8,"Not Found")</f>
        <v>Not Found</v>
      </c>
    </row>
    <row r="2099" spans="1:20" hidden="1" x14ac:dyDescent="0.3">
      <c r="A2099">
        <v>9</v>
      </c>
      <c r="B2099" s="1">
        <v>46116</v>
      </c>
      <c r="C2099" t="s">
        <v>162</v>
      </c>
      <c r="D2099" t="s">
        <v>71</v>
      </c>
      <c r="E2099" t="s">
        <v>48</v>
      </c>
      <c r="F2099" t="s">
        <v>40</v>
      </c>
      <c r="G2099">
        <v>2</v>
      </c>
      <c r="H2099">
        <v>16.100000000000001</v>
      </c>
      <c r="I2099" t="s">
        <v>117</v>
      </c>
      <c r="J2099" t="s">
        <v>73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83</v>
      </c>
      <c r="R2099" t="s">
        <v>83</v>
      </c>
      <c r="S2099" t="s">
        <v>83</v>
      </c>
      <c r="T2099" t="str">
        <f>_xlfn.XLOOKUP(A2099,MI_Match_Analysis!$A$2:$A$8,MI_Match_Analysis!$F$2:$F$8,"Not Found")</f>
        <v>Not Found</v>
      </c>
    </row>
    <row r="2100" spans="1:20" hidden="1" x14ac:dyDescent="0.3">
      <c r="A2100">
        <v>9</v>
      </c>
      <c r="B2100" s="1">
        <v>46116</v>
      </c>
      <c r="C2100" t="s">
        <v>162</v>
      </c>
      <c r="D2100" t="s">
        <v>71</v>
      </c>
      <c r="E2100" t="s">
        <v>48</v>
      </c>
      <c r="F2100" t="s">
        <v>40</v>
      </c>
      <c r="G2100">
        <v>2</v>
      </c>
      <c r="H2100">
        <v>16.2</v>
      </c>
      <c r="I2100" t="s">
        <v>86</v>
      </c>
      <c r="J2100" t="s">
        <v>73</v>
      </c>
      <c r="K2100">
        <v>4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83</v>
      </c>
      <c r="R2100" t="s">
        <v>83</v>
      </c>
      <c r="S2100" t="s">
        <v>83</v>
      </c>
      <c r="T2100" t="str">
        <f>_xlfn.XLOOKUP(A2100,MI_Match_Analysis!$A$2:$A$8,MI_Match_Analysis!$F$2:$F$8,"Not Found")</f>
        <v>Not Found</v>
      </c>
    </row>
    <row r="2101" spans="1:20" hidden="1" x14ac:dyDescent="0.3">
      <c r="A2101">
        <v>9</v>
      </c>
      <c r="B2101" s="1">
        <v>46116</v>
      </c>
      <c r="C2101" t="s">
        <v>162</v>
      </c>
      <c r="D2101" t="s">
        <v>71</v>
      </c>
      <c r="E2101" t="s">
        <v>48</v>
      </c>
      <c r="F2101" t="s">
        <v>40</v>
      </c>
      <c r="G2101">
        <v>2</v>
      </c>
      <c r="H2101">
        <v>16.3</v>
      </c>
      <c r="I2101" t="s">
        <v>86</v>
      </c>
      <c r="J2101" t="s">
        <v>73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83</v>
      </c>
      <c r="R2101" t="s">
        <v>83</v>
      </c>
      <c r="S2101" t="s">
        <v>83</v>
      </c>
      <c r="T2101" t="str">
        <f>_xlfn.XLOOKUP(A2101,MI_Match_Analysis!$A$2:$A$8,MI_Match_Analysis!$F$2:$F$8,"Not Found")</f>
        <v>Not Found</v>
      </c>
    </row>
    <row r="2102" spans="1:20" hidden="1" x14ac:dyDescent="0.3">
      <c r="A2102">
        <v>9</v>
      </c>
      <c r="B2102" s="1">
        <v>46116</v>
      </c>
      <c r="C2102" t="s">
        <v>162</v>
      </c>
      <c r="D2102" t="s">
        <v>71</v>
      </c>
      <c r="E2102" t="s">
        <v>48</v>
      </c>
      <c r="F2102" t="s">
        <v>40</v>
      </c>
      <c r="G2102">
        <v>2</v>
      </c>
      <c r="H2102">
        <v>16.399999999999999</v>
      </c>
      <c r="I2102" t="s">
        <v>117</v>
      </c>
      <c r="J2102" t="s">
        <v>73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83</v>
      </c>
      <c r="R2102" t="s">
        <v>83</v>
      </c>
      <c r="S2102" t="s">
        <v>83</v>
      </c>
      <c r="T2102" t="str">
        <f>_xlfn.XLOOKUP(A2102,MI_Match_Analysis!$A$2:$A$8,MI_Match_Analysis!$F$2:$F$8,"Not Found")</f>
        <v>Not Found</v>
      </c>
    </row>
    <row r="2103" spans="1:20" hidden="1" x14ac:dyDescent="0.3">
      <c r="A2103">
        <v>9</v>
      </c>
      <c r="B2103" s="1">
        <v>46116</v>
      </c>
      <c r="C2103" t="s">
        <v>162</v>
      </c>
      <c r="D2103" t="s">
        <v>71</v>
      </c>
      <c r="E2103" t="s">
        <v>48</v>
      </c>
      <c r="F2103" t="s">
        <v>40</v>
      </c>
      <c r="G2103">
        <v>2</v>
      </c>
      <c r="H2103">
        <v>16.5</v>
      </c>
      <c r="I2103" t="s">
        <v>117</v>
      </c>
      <c r="J2103" t="s">
        <v>73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83</v>
      </c>
      <c r="R2103" t="s">
        <v>83</v>
      </c>
      <c r="S2103" t="s">
        <v>83</v>
      </c>
      <c r="T2103" t="str">
        <f>_xlfn.XLOOKUP(A2103,MI_Match_Analysis!$A$2:$A$8,MI_Match_Analysis!$F$2:$F$8,"Not Found")</f>
        <v>Not Found</v>
      </c>
    </row>
    <row r="2104" spans="1:20" hidden="1" x14ac:dyDescent="0.3">
      <c r="A2104">
        <v>9</v>
      </c>
      <c r="B2104" s="1">
        <v>46116</v>
      </c>
      <c r="C2104" t="s">
        <v>162</v>
      </c>
      <c r="D2104" t="s">
        <v>71</v>
      </c>
      <c r="E2104" t="s">
        <v>48</v>
      </c>
      <c r="F2104" t="s">
        <v>40</v>
      </c>
      <c r="G2104">
        <v>2</v>
      </c>
      <c r="H2104">
        <v>16.600000000000001</v>
      </c>
      <c r="I2104" t="s">
        <v>117</v>
      </c>
      <c r="J2104" t="s">
        <v>73</v>
      </c>
      <c r="K2104">
        <v>4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83</v>
      </c>
      <c r="R2104" t="s">
        <v>83</v>
      </c>
      <c r="S2104" t="s">
        <v>83</v>
      </c>
      <c r="T2104" t="str">
        <f>_xlfn.XLOOKUP(A2104,MI_Match_Analysis!$A$2:$A$8,MI_Match_Analysis!$F$2:$F$8,"Not Found")</f>
        <v>Not Found</v>
      </c>
    </row>
    <row r="2105" spans="1:20" hidden="1" x14ac:dyDescent="0.3">
      <c r="A2105">
        <v>9</v>
      </c>
      <c r="B2105" s="1">
        <v>46116</v>
      </c>
      <c r="C2105" t="s">
        <v>162</v>
      </c>
      <c r="D2105" t="s">
        <v>71</v>
      </c>
      <c r="E2105" t="s">
        <v>48</v>
      </c>
      <c r="F2105" t="s">
        <v>40</v>
      </c>
      <c r="G2105">
        <v>2</v>
      </c>
      <c r="H2105">
        <v>17.100000000000001</v>
      </c>
      <c r="I2105" t="s">
        <v>86</v>
      </c>
      <c r="J2105" t="s">
        <v>85</v>
      </c>
      <c r="K2105">
        <v>4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83</v>
      </c>
      <c r="R2105" t="s">
        <v>83</v>
      </c>
      <c r="S2105" t="s">
        <v>83</v>
      </c>
      <c r="T2105" t="str">
        <f>_xlfn.XLOOKUP(A2105,MI_Match_Analysis!$A$2:$A$8,MI_Match_Analysis!$F$2:$F$8,"Not Found")</f>
        <v>Not Found</v>
      </c>
    </row>
    <row r="2106" spans="1:20" hidden="1" x14ac:dyDescent="0.3">
      <c r="A2106">
        <v>9</v>
      </c>
      <c r="B2106" s="1">
        <v>46116</v>
      </c>
      <c r="C2106" t="s">
        <v>162</v>
      </c>
      <c r="D2106" t="s">
        <v>71</v>
      </c>
      <c r="E2106" t="s">
        <v>48</v>
      </c>
      <c r="F2106" t="s">
        <v>40</v>
      </c>
      <c r="G2106">
        <v>2</v>
      </c>
      <c r="H2106">
        <v>17.2</v>
      </c>
      <c r="I2106" t="s">
        <v>86</v>
      </c>
      <c r="J2106" t="s">
        <v>85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83</v>
      </c>
      <c r="R2106" t="s">
        <v>83</v>
      </c>
      <c r="S2106" t="s">
        <v>83</v>
      </c>
      <c r="T2106" t="str">
        <f>_xlfn.XLOOKUP(A2106,MI_Match_Analysis!$A$2:$A$8,MI_Match_Analysis!$F$2:$F$8,"Not Found")</f>
        <v>Not Found</v>
      </c>
    </row>
    <row r="2107" spans="1:20" hidden="1" x14ac:dyDescent="0.3">
      <c r="A2107">
        <v>9</v>
      </c>
      <c r="B2107" s="1">
        <v>46116</v>
      </c>
      <c r="C2107" t="s">
        <v>162</v>
      </c>
      <c r="D2107" t="s">
        <v>71</v>
      </c>
      <c r="E2107" t="s">
        <v>48</v>
      </c>
      <c r="F2107" t="s">
        <v>40</v>
      </c>
      <c r="G2107">
        <v>2</v>
      </c>
      <c r="H2107">
        <v>17.3</v>
      </c>
      <c r="I2107" t="s">
        <v>117</v>
      </c>
      <c r="J2107" t="s">
        <v>85</v>
      </c>
      <c r="K2107">
        <v>6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83</v>
      </c>
      <c r="R2107" t="s">
        <v>83</v>
      </c>
      <c r="S2107" t="s">
        <v>83</v>
      </c>
      <c r="T2107" t="str">
        <f>_xlfn.XLOOKUP(A2107,MI_Match_Analysis!$A$2:$A$8,MI_Match_Analysis!$F$2:$F$8,"Not Found")</f>
        <v>Not Found</v>
      </c>
    </row>
    <row r="2108" spans="1:20" hidden="1" x14ac:dyDescent="0.3">
      <c r="A2108">
        <v>9</v>
      </c>
      <c r="B2108" s="1">
        <v>46116</v>
      </c>
      <c r="C2108" t="s">
        <v>162</v>
      </c>
      <c r="D2108" t="s">
        <v>71</v>
      </c>
      <c r="E2108" t="s">
        <v>48</v>
      </c>
      <c r="F2108" t="s">
        <v>40</v>
      </c>
      <c r="G2108">
        <v>2</v>
      </c>
      <c r="H2108">
        <v>17.399999999999999</v>
      </c>
      <c r="I2108" t="s">
        <v>117</v>
      </c>
      <c r="J2108" t="s">
        <v>85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83</v>
      </c>
      <c r="R2108" t="s">
        <v>83</v>
      </c>
      <c r="S2108" t="s">
        <v>83</v>
      </c>
      <c r="T2108" t="str">
        <f>_xlfn.XLOOKUP(A2108,MI_Match_Analysis!$A$2:$A$8,MI_Match_Analysis!$F$2:$F$8,"Not Found")</f>
        <v>Not Found</v>
      </c>
    </row>
    <row r="2109" spans="1:20" hidden="1" x14ac:dyDescent="0.3">
      <c r="A2109">
        <v>9</v>
      </c>
      <c r="B2109" s="1">
        <v>46116</v>
      </c>
      <c r="C2109" t="s">
        <v>162</v>
      </c>
      <c r="D2109" t="s">
        <v>71</v>
      </c>
      <c r="E2109" t="s">
        <v>48</v>
      </c>
      <c r="F2109" t="s">
        <v>40</v>
      </c>
      <c r="G2109">
        <v>2</v>
      </c>
      <c r="H2109">
        <v>17.5</v>
      </c>
      <c r="I2109" t="s">
        <v>86</v>
      </c>
      <c r="J2109" t="s">
        <v>85</v>
      </c>
      <c r="K2109">
        <v>2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83</v>
      </c>
      <c r="R2109" t="s">
        <v>83</v>
      </c>
      <c r="S2109" t="s">
        <v>83</v>
      </c>
      <c r="T2109" t="str">
        <f>_xlfn.XLOOKUP(A2109,MI_Match_Analysis!$A$2:$A$8,MI_Match_Analysis!$F$2:$F$8,"Not Found")</f>
        <v>Not Found</v>
      </c>
    </row>
    <row r="2110" spans="1:20" hidden="1" x14ac:dyDescent="0.3">
      <c r="A2110">
        <v>9</v>
      </c>
      <c r="B2110" s="1">
        <v>46116</v>
      </c>
      <c r="C2110" t="s">
        <v>162</v>
      </c>
      <c r="D2110" t="s">
        <v>71</v>
      </c>
      <c r="E2110" t="s">
        <v>48</v>
      </c>
      <c r="F2110" t="s">
        <v>40</v>
      </c>
      <c r="G2110">
        <v>2</v>
      </c>
      <c r="H2110">
        <v>17.600000000000001</v>
      </c>
      <c r="I2110" t="s">
        <v>86</v>
      </c>
      <c r="J2110" t="s">
        <v>85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83</v>
      </c>
      <c r="R2110" t="s">
        <v>83</v>
      </c>
      <c r="S2110" t="s">
        <v>83</v>
      </c>
      <c r="T2110" t="str">
        <f>_xlfn.XLOOKUP(A2110,MI_Match_Analysis!$A$2:$A$8,MI_Match_Analysis!$F$2:$F$8,"Not Found")</f>
        <v>Not Found</v>
      </c>
    </row>
    <row r="2111" spans="1:20" hidden="1" x14ac:dyDescent="0.3">
      <c r="A2111">
        <v>9</v>
      </c>
      <c r="B2111" s="1">
        <v>46116</v>
      </c>
      <c r="C2111" t="s">
        <v>162</v>
      </c>
      <c r="D2111" t="s">
        <v>71</v>
      </c>
      <c r="E2111" t="s">
        <v>48</v>
      </c>
      <c r="F2111" t="s">
        <v>40</v>
      </c>
      <c r="G2111">
        <v>2</v>
      </c>
      <c r="H2111">
        <v>18.100000000000001</v>
      </c>
      <c r="I2111" t="s">
        <v>86</v>
      </c>
      <c r="J2111" t="s">
        <v>44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83</v>
      </c>
      <c r="R2111" t="s">
        <v>83</v>
      </c>
      <c r="S2111" t="s">
        <v>83</v>
      </c>
      <c r="T2111" t="str">
        <f>_xlfn.XLOOKUP(A2111,MI_Match_Analysis!$A$2:$A$8,MI_Match_Analysis!$F$2:$F$8,"Not Found")</f>
        <v>Not Found</v>
      </c>
    </row>
    <row r="2112" spans="1:20" hidden="1" x14ac:dyDescent="0.3">
      <c r="A2112">
        <v>9</v>
      </c>
      <c r="B2112" s="1">
        <v>46116</v>
      </c>
      <c r="C2112" t="s">
        <v>162</v>
      </c>
      <c r="D2112" t="s">
        <v>71</v>
      </c>
      <c r="E2112" t="s">
        <v>48</v>
      </c>
      <c r="F2112" t="s">
        <v>40</v>
      </c>
      <c r="G2112">
        <v>2</v>
      </c>
      <c r="H2112">
        <v>18.2</v>
      </c>
      <c r="I2112" t="s">
        <v>117</v>
      </c>
      <c r="J2112" t="s">
        <v>44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83</v>
      </c>
      <c r="R2112" t="s">
        <v>83</v>
      </c>
      <c r="S2112" t="s">
        <v>83</v>
      </c>
      <c r="T2112" t="str">
        <f>_xlfn.XLOOKUP(A2112,MI_Match_Analysis!$A$2:$A$8,MI_Match_Analysis!$F$2:$F$8,"Not Found")</f>
        <v>Not Found</v>
      </c>
    </row>
    <row r="2113" spans="1:20" hidden="1" x14ac:dyDescent="0.3">
      <c r="A2113">
        <v>9</v>
      </c>
      <c r="B2113" s="1">
        <v>46116</v>
      </c>
      <c r="C2113" t="s">
        <v>162</v>
      </c>
      <c r="D2113" t="s">
        <v>71</v>
      </c>
      <c r="E2113" t="s">
        <v>48</v>
      </c>
      <c r="F2113" t="s">
        <v>40</v>
      </c>
      <c r="G2113">
        <v>2</v>
      </c>
      <c r="H2113">
        <v>18.3</v>
      </c>
      <c r="I2113" t="s">
        <v>117</v>
      </c>
      <c r="J2113" t="s">
        <v>44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83</v>
      </c>
      <c r="R2113" t="s">
        <v>83</v>
      </c>
      <c r="S2113" t="s">
        <v>83</v>
      </c>
      <c r="T2113" t="str">
        <f>_xlfn.XLOOKUP(A2113,MI_Match_Analysis!$A$2:$A$8,MI_Match_Analysis!$F$2:$F$8,"Not Found")</f>
        <v>Not Found</v>
      </c>
    </row>
    <row r="2114" spans="1:20" hidden="1" x14ac:dyDescent="0.3">
      <c r="A2114">
        <v>9</v>
      </c>
      <c r="B2114" s="1">
        <v>46116</v>
      </c>
      <c r="C2114" t="s">
        <v>162</v>
      </c>
      <c r="D2114" t="s">
        <v>71</v>
      </c>
      <c r="E2114" t="s">
        <v>48</v>
      </c>
      <c r="F2114" t="s">
        <v>40</v>
      </c>
      <c r="G2114">
        <v>2</v>
      </c>
      <c r="H2114">
        <v>18.399999999999999</v>
      </c>
      <c r="I2114" t="s">
        <v>86</v>
      </c>
      <c r="J2114" t="s">
        <v>44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83</v>
      </c>
      <c r="R2114" t="s">
        <v>83</v>
      </c>
      <c r="S2114" t="s">
        <v>83</v>
      </c>
      <c r="T2114" t="str">
        <f>_xlfn.XLOOKUP(A2114,MI_Match_Analysis!$A$2:$A$8,MI_Match_Analysis!$F$2:$F$8,"Not Found")</f>
        <v>Not Found</v>
      </c>
    </row>
    <row r="2115" spans="1:20" hidden="1" x14ac:dyDescent="0.3">
      <c r="A2115">
        <v>9</v>
      </c>
      <c r="B2115" s="1">
        <v>46116</v>
      </c>
      <c r="C2115" t="s">
        <v>162</v>
      </c>
      <c r="D2115" t="s">
        <v>71</v>
      </c>
      <c r="E2115" t="s">
        <v>48</v>
      </c>
      <c r="F2115" t="s">
        <v>40</v>
      </c>
      <c r="G2115">
        <v>2</v>
      </c>
      <c r="H2115">
        <v>18.5</v>
      </c>
      <c r="I2115" t="s">
        <v>117</v>
      </c>
      <c r="J2115" t="s">
        <v>44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83</v>
      </c>
      <c r="R2115" t="s">
        <v>83</v>
      </c>
      <c r="S2115" t="s">
        <v>83</v>
      </c>
      <c r="T2115" t="str">
        <f>_xlfn.XLOOKUP(A2115,MI_Match_Analysis!$A$2:$A$8,MI_Match_Analysis!$F$2:$F$8,"Not Found")</f>
        <v>Not Found</v>
      </c>
    </row>
    <row r="2116" spans="1:20" hidden="1" x14ac:dyDescent="0.3">
      <c r="A2116">
        <v>9</v>
      </c>
      <c r="B2116" s="1">
        <v>46116</v>
      </c>
      <c r="C2116" t="s">
        <v>162</v>
      </c>
      <c r="D2116" t="s">
        <v>71</v>
      </c>
      <c r="E2116" t="s">
        <v>48</v>
      </c>
      <c r="F2116" t="s">
        <v>40</v>
      </c>
      <c r="G2116">
        <v>2</v>
      </c>
      <c r="H2116">
        <v>18.600000000000001</v>
      </c>
      <c r="I2116" t="s">
        <v>117</v>
      </c>
      <c r="J2116" t="s">
        <v>44</v>
      </c>
      <c r="K2116">
        <v>0</v>
      </c>
      <c r="L2116">
        <v>1</v>
      </c>
      <c r="M2116">
        <v>0</v>
      </c>
      <c r="N2116">
        <v>0</v>
      </c>
      <c r="O2116">
        <v>1</v>
      </c>
      <c r="P2116">
        <v>0</v>
      </c>
      <c r="Q2116" t="s">
        <v>83</v>
      </c>
      <c r="R2116" t="s">
        <v>83</v>
      </c>
      <c r="S2116" t="s">
        <v>83</v>
      </c>
      <c r="T2116" t="str">
        <f>_xlfn.XLOOKUP(A2116,MI_Match_Analysis!$A$2:$A$8,MI_Match_Analysis!$F$2:$F$8,"Not Found")</f>
        <v>Not Found</v>
      </c>
    </row>
    <row r="2117" spans="1:20" hidden="1" x14ac:dyDescent="0.3">
      <c r="A2117">
        <v>9</v>
      </c>
      <c r="B2117" s="1">
        <v>46116</v>
      </c>
      <c r="C2117" t="s">
        <v>162</v>
      </c>
      <c r="D2117" t="s">
        <v>71</v>
      </c>
      <c r="E2117" t="s">
        <v>48</v>
      </c>
      <c r="F2117" t="s">
        <v>40</v>
      </c>
      <c r="G2117">
        <v>2</v>
      </c>
      <c r="H2117">
        <v>19.100000000000001</v>
      </c>
      <c r="I2117" t="s">
        <v>117</v>
      </c>
      <c r="J2117" t="s">
        <v>251</v>
      </c>
      <c r="K2117">
        <v>0</v>
      </c>
      <c r="L2117">
        <v>1</v>
      </c>
      <c r="M2117">
        <v>1</v>
      </c>
      <c r="N2117">
        <v>0</v>
      </c>
      <c r="O2117">
        <v>0</v>
      </c>
      <c r="P2117">
        <v>0</v>
      </c>
      <c r="Q2117" t="s">
        <v>83</v>
      </c>
      <c r="R2117" t="s">
        <v>83</v>
      </c>
      <c r="S2117" t="s">
        <v>83</v>
      </c>
      <c r="T2117" t="str">
        <f>_xlfn.XLOOKUP(A2117,MI_Match_Analysis!$A$2:$A$8,MI_Match_Analysis!$F$2:$F$8,"Not Found")</f>
        <v>Not Found</v>
      </c>
    </row>
    <row r="2118" spans="1:20" hidden="1" x14ac:dyDescent="0.3">
      <c r="A2118">
        <v>9</v>
      </c>
      <c r="B2118" s="1">
        <v>46116</v>
      </c>
      <c r="C2118" t="s">
        <v>162</v>
      </c>
      <c r="D2118" t="s">
        <v>71</v>
      </c>
      <c r="E2118" t="s">
        <v>48</v>
      </c>
      <c r="F2118" t="s">
        <v>40</v>
      </c>
      <c r="G2118">
        <v>2</v>
      </c>
      <c r="H2118">
        <v>19.100000000000001</v>
      </c>
      <c r="I2118" t="s">
        <v>117</v>
      </c>
      <c r="J2118" t="s">
        <v>251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83</v>
      </c>
      <c r="R2118" t="s">
        <v>83</v>
      </c>
      <c r="S2118" t="s">
        <v>83</v>
      </c>
      <c r="T2118" t="str">
        <f>_xlfn.XLOOKUP(A2118,MI_Match_Analysis!$A$2:$A$8,MI_Match_Analysis!$F$2:$F$8,"Not Found")</f>
        <v>Not Found</v>
      </c>
    </row>
    <row r="2119" spans="1:20" hidden="1" x14ac:dyDescent="0.3">
      <c r="A2119">
        <v>9</v>
      </c>
      <c r="B2119" s="1">
        <v>46116</v>
      </c>
      <c r="C2119" t="s">
        <v>162</v>
      </c>
      <c r="D2119" t="s">
        <v>71</v>
      </c>
      <c r="E2119" t="s">
        <v>48</v>
      </c>
      <c r="F2119" t="s">
        <v>40</v>
      </c>
      <c r="G2119">
        <v>2</v>
      </c>
      <c r="H2119">
        <v>19.2</v>
      </c>
      <c r="I2119" t="s">
        <v>86</v>
      </c>
      <c r="J2119" t="s">
        <v>251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83</v>
      </c>
      <c r="R2119" t="s">
        <v>83</v>
      </c>
      <c r="S2119" t="s">
        <v>83</v>
      </c>
      <c r="T2119" t="str">
        <f>_xlfn.XLOOKUP(A2119,MI_Match_Analysis!$A$2:$A$8,MI_Match_Analysis!$F$2:$F$8,"Not Found")</f>
        <v>Not Found</v>
      </c>
    </row>
    <row r="2120" spans="1:20" hidden="1" x14ac:dyDescent="0.3">
      <c r="A2120">
        <v>9</v>
      </c>
      <c r="B2120" s="1">
        <v>46116</v>
      </c>
      <c r="C2120" t="s">
        <v>162</v>
      </c>
      <c r="D2120" t="s">
        <v>71</v>
      </c>
      <c r="E2120" t="s">
        <v>48</v>
      </c>
      <c r="F2120" t="s">
        <v>40</v>
      </c>
      <c r="G2120">
        <v>2</v>
      </c>
      <c r="H2120">
        <v>19.3</v>
      </c>
      <c r="I2120" t="s">
        <v>117</v>
      </c>
      <c r="J2120" t="s">
        <v>251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83</v>
      </c>
      <c r="R2120" t="s">
        <v>83</v>
      </c>
      <c r="S2120" t="s">
        <v>83</v>
      </c>
      <c r="T2120" t="str">
        <f>_xlfn.XLOOKUP(A2120,MI_Match_Analysis!$A$2:$A$8,MI_Match_Analysis!$F$2:$F$8,"Not Found")</f>
        <v>Not Found</v>
      </c>
    </row>
    <row r="2121" spans="1:20" hidden="1" x14ac:dyDescent="0.3">
      <c r="A2121">
        <v>9</v>
      </c>
      <c r="B2121" s="1">
        <v>46116</v>
      </c>
      <c r="C2121" t="s">
        <v>162</v>
      </c>
      <c r="D2121" t="s">
        <v>71</v>
      </c>
      <c r="E2121" t="s">
        <v>48</v>
      </c>
      <c r="F2121" t="s">
        <v>40</v>
      </c>
      <c r="G2121">
        <v>2</v>
      </c>
      <c r="H2121">
        <v>19.399999999999999</v>
      </c>
      <c r="I2121" t="s">
        <v>86</v>
      </c>
      <c r="J2121" t="s">
        <v>251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83</v>
      </c>
      <c r="R2121" t="s">
        <v>83</v>
      </c>
      <c r="S2121" t="s">
        <v>83</v>
      </c>
      <c r="T2121" t="str">
        <f>_xlfn.XLOOKUP(A2121,MI_Match_Analysis!$A$2:$A$8,MI_Match_Analysis!$F$2:$F$8,"Not Found")</f>
        <v>Not Found</v>
      </c>
    </row>
    <row r="2122" spans="1:20" hidden="1" x14ac:dyDescent="0.3">
      <c r="A2122">
        <v>9</v>
      </c>
      <c r="B2122" s="1">
        <v>46116</v>
      </c>
      <c r="C2122" t="s">
        <v>162</v>
      </c>
      <c r="D2122" t="s">
        <v>71</v>
      </c>
      <c r="E2122" t="s">
        <v>48</v>
      </c>
      <c r="F2122" t="s">
        <v>40</v>
      </c>
      <c r="G2122">
        <v>2</v>
      </c>
      <c r="H2122">
        <v>19.5</v>
      </c>
      <c r="I2122" t="s">
        <v>86</v>
      </c>
      <c r="J2122" t="s">
        <v>251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165</v>
      </c>
      <c r="R2122" t="s">
        <v>86</v>
      </c>
      <c r="S2122" t="s">
        <v>44</v>
      </c>
      <c r="T2122" t="str">
        <f>_xlfn.XLOOKUP(A2122,MI_Match_Analysis!$A$2:$A$8,MI_Match_Analysis!$F$2:$F$8,"Not Found")</f>
        <v>Not Found</v>
      </c>
    </row>
    <row r="2123" spans="1:20" hidden="1" x14ac:dyDescent="0.3">
      <c r="A2123">
        <v>9</v>
      </c>
      <c r="B2123" s="1">
        <v>46116</v>
      </c>
      <c r="C2123" t="s">
        <v>162</v>
      </c>
      <c r="D2123" t="s">
        <v>71</v>
      </c>
      <c r="E2123" t="s">
        <v>48</v>
      </c>
      <c r="F2123" t="s">
        <v>40</v>
      </c>
      <c r="G2123">
        <v>2</v>
      </c>
      <c r="H2123">
        <v>19.600000000000001</v>
      </c>
      <c r="I2123" t="s">
        <v>222</v>
      </c>
      <c r="J2123" t="s">
        <v>251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83</v>
      </c>
      <c r="R2123" t="s">
        <v>83</v>
      </c>
      <c r="S2123" t="s">
        <v>83</v>
      </c>
      <c r="T2123" t="str">
        <f>_xlfn.XLOOKUP(A2123,MI_Match_Analysis!$A$2:$A$8,MI_Match_Analysis!$F$2:$F$8,"Not Found")</f>
        <v>Not Found</v>
      </c>
    </row>
    <row r="2124" spans="1:20" hidden="1" x14ac:dyDescent="0.3">
      <c r="A2124">
        <v>10</v>
      </c>
      <c r="B2124" s="1">
        <v>46117</v>
      </c>
      <c r="C2124" t="s">
        <v>162</v>
      </c>
      <c r="D2124" t="s">
        <v>75</v>
      </c>
      <c r="E2124" t="s">
        <v>25</v>
      </c>
      <c r="F2124" t="s">
        <v>53</v>
      </c>
      <c r="G2124">
        <v>1</v>
      </c>
      <c r="H2124">
        <v>0.1</v>
      </c>
      <c r="I2124" t="s">
        <v>164</v>
      </c>
      <c r="J2124" t="s">
        <v>76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83</v>
      </c>
      <c r="R2124" t="s">
        <v>83</v>
      </c>
      <c r="S2124" t="s">
        <v>83</v>
      </c>
      <c r="T2124" t="str">
        <f>_xlfn.XLOOKUP(A2124,MI_Match_Analysis!$A$2:$A$8,MI_Match_Analysis!$F$2:$F$8,"Not Found")</f>
        <v>Not Found</v>
      </c>
    </row>
    <row r="2125" spans="1:20" hidden="1" x14ac:dyDescent="0.3">
      <c r="A2125">
        <v>10</v>
      </c>
      <c r="B2125" s="1">
        <v>46117</v>
      </c>
      <c r="C2125" t="s">
        <v>162</v>
      </c>
      <c r="D2125" t="s">
        <v>75</v>
      </c>
      <c r="E2125" t="s">
        <v>25</v>
      </c>
      <c r="F2125" t="s">
        <v>53</v>
      </c>
      <c r="G2125">
        <v>1</v>
      </c>
      <c r="H2125">
        <v>0.2</v>
      </c>
      <c r="I2125" t="s">
        <v>164</v>
      </c>
      <c r="J2125" t="s">
        <v>76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83</v>
      </c>
      <c r="R2125" t="s">
        <v>83</v>
      </c>
      <c r="S2125" t="s">
        <v>83</v>
      </c>
      <c r="T2125" t="str">
        <f>_xlfn.XLOOKUP(A2125,MI_Match_Analysis!$A$2:$A$8,MI_Match_Analysis!$F$2:$F$8,"Not Found")</f>
        <v>Not Found</v>
      </c>
    </row>
    <row r="2126" spans="1:20" hidden="1" x14ac:dyDescent="0.3">
      <c r="A2126">
        <v>10</v>
      </c>
      <c r="B2126" s="1">
        <v>46117</v>
      </c>
      <c r="C2126" t="s">
        <v>162</v>
      </c>
      <c r="D2126" t="s">
        <v>75</v>
      </c>
      <c r="E2126" t="s">
        <v>25</v>
      </c>
      <c r="F2126" t="s">
        <v>53</v>
      </c>
      <c r="G2126">
        <v>1</v>
      </c>
      <c r="H2126">
        <v>0.3</v>
      </c>
      <c r="I2126" t="s">
        <v>164</v>
      </c>
      <c r="J2126" t="s">
        <v>76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83</v>
      </c>
      <c r="R2126" t="s">
        <v>83</v>
      </c>
      <c r="S2126" t="s">
        <v>83</v>
      </c>
      <c r="T2126" t="str">
        <f>_xlfn.XLOOKUP(A2126,MI_Match_Analysis!$A$2:$A$8,MI_Match_Analysis!$F$2:$F$8,"Not Found")</f>
        <v>Not Found</v>
      </c>
    </row>
    <row r="2127" spans="1:20" hidden="1" x14ac:dyDescent="0.3">
      <c r="A2127">
        <v>10</v>
      </c>
      <c r="B2127" s="1">
        <v>46117</v>
      </c>
      <c r="C2127" t="s">
        <v>162</v>
      </c>
      <c r="D2127" t="s">
        <v>75</v>
      </c>
      <c r="E2127" t="s">
        <v>25</v>
      </c>
      <c r="F2127" t="s">
        <v>53</v>
      </c>
      <c r="G2127">
        <v>1</v>
      </c>
      <c r="H2127">
        <v>0.4</v>
      </c>
      <c r="I2127" t="s">
        <v>164</v>
      </c>
      <c r="J2127" t="s">
        <v>76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83</v>
      </c>
      <c r="R2127" t="s">
        <v>83</v>
      </c>
      <c r="S2127" t="s">
        <v>83</v>
      </c>
      <c r="T2127" t="str">
        <f>_xlfn.XLOOKUP(A2127,MI_Match_Analysis!$A$2:$A$8,MI_Match_Analysis!$F$2:$F$8,"Not Found")</f>
        <v>Not Found</v>
      </c>
    </row>
    <row r="2128" spans="1:20" hidden="1" x14ac:dyDescent="0.3">
      <c r="A2128">
        <v>10</v>
      </c>
      <c r="B2128" s="1">
        <v>46117</v>
      </c>
      <c r="C2128" t="s">
        <v>162</v>
      </c>
      <c r="D2128" t="s">
        <v>75</v>
      </c>
      <c r="E2128" t="s">
        <v>25</v>
      </c>
      <c r="F2128" t="s">
        <v>53</v>
      </c>
      <c r="G2128">
        <v>1</v>
      </c>
      <c r="H2128">
        <v>0.5</v>
      </c>
      <c r="I2128" t="s">
        <v>95</v>
      </c>
      <c r="J2128" t="s">
        <v>76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83</v>
      </c>
      <c r="R2128" t="s">
        <v>83</v>
      </c>
      <c r="S2128" t="s">
        <v>83</v>
      </c>
      <c r="T2128" t="str">
        <f>_xlfn.XLOOKUP(A2128,MI_Match_Analysis!$A$2:$A$8,MI_Match_Analysis!$F$2:$F$8,"Not Found")</f>
        <v>Not Found</v>
      </c>
    </row>
    <row r="2129" spans="1:20" hidden="1" x14ac:dyDescent="0.3">
      <c r="A2129">
        <v>10</v>
      </c>
      <c r="B2129" s="1">
        <v>46117</v>
      </c>
      <c r="C2129" t="s">
        <v>162</v>
      </c>
      <c r="D2129" t="s">
        <v>75</v>
      </c>
      <c r="E2129" t="s">
        <v>25</v>
      </c>
      <c r="F2129" t="s">
        <v>53</v>
      </c>
      <c r="G2129">
        <v>1</v>
      </c>
      <c r="H2129">
        <v>0.6</v>
      </c>
      <c r="I2129" t="s">
        <v>95</v>
      </c>
      <c r="J2129" t="s">
        <v>76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165</v>
      </c>
      <c r="R2129" t="s">
        <v>95</v>
      </c>
      <c r="S2129" t="s">
        <v>253</v>
      </c>
      <c r="T2129" t="str">
        <f>_xlfn.XLOOKUP(A2129,MI_Match_Analysis!$A$2:$A$8,MI_Match_Analysis!$F$2:$F$8,"Not Found")</f>
        <v>Not Found</v>
      </c>
    </row>
    <row r="2130" spans="1:20" hidden="1" x14ac:dyDescent="0.3">
      <c r="A2130">
        <v>10</v>
      </c>
      <c r="B2130" s="1">
        <v>46117</v>
      </c>
      <c r="C2130" t="s">
        <v>162</v>
      </c>
      <c r="D2130" t="s">
        <v>75</v>
      </c>
      <c r="E2130" t="s">
        <v>25</v>
      </c>
      <c r="F2130" t="s">
        <v>53</v>
      </c>
      <c r="G2130">
        <v>1</v>
      </c>
      <c r="H2130">
        <v>1.1000000000000001</v>
      </c>
      <c r="I2130" t="s">
        <v>164</v>
      </c>
      <c r="J2130" t="s">
        <v>254</v>
      </c>
      <c r="K2130">
        <v>4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83</v>
      </c>
      <c r="R2130" t="s">
        <v>83</v>
      </c>
      <c r="S2130" t="s">
        <v>83</v>
      </c>
      <c r="T2130" t="str">
        <f>_xlfn.XLOOKUP(A2130,MI_Match_Analysis!$A$2:$A$8,MI_Match_Analysis!$F$2:$F$8,"Not Found")</f>
        <v>Not Found</v>
      </c>
    </row>
    <row r="2131" spans="1:20" hidden="1" x14ac:dyDescent="0.3">
      <c r="A2131">
        <v>10</v>
      </c>
      <c r="B2131" s="1">
        <v>46117</v>
      </c>
      <c r="C2131" t="s">
        <v>162</v>
      </c>
      <c r="D2131" t="s">
        <v>75</v>
      </c>
      <c r="E2131" t="s">
        <v>25</v>
      </c>
      <c r="F2131" t="s">
        <v>53</v>
      </c>
      <c r="G2131">
        <v>1</v>
      </c>
      <c r="H2131">
        <v>1.2</v>
      </c>
      <c r="I2131" t="s">
        <v>164</v>
      </c>
      <c r="J2131" t="s">
        <v>254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83</v>
      </c>
      <c r="R2131" t="s">
        <v>83</v>
      </c>
      <c r="S2131" t="s">
        <v>83</v>
      </c>
      <c r="T2131" t="str">
        <f>_xlfn.XLOOKUP(A2131,MI_Match_Analysis!$A$2:$A$8,MI_Match_Analysis!$F$2:$F$8,"Not Found")</f>
        <v>Not Found</v>
      </c>
    </row>
    <row r="2132" spans="1:20" hidden="1" x14ac:dyDescent="0.3">
      <c r="A2132">
        <v>10</v>
      </c>
      <c r="B2132" s="1">
        <v>46117</v>
      </c>
      <c r="C2132" t="s">
        <v>162</v>
      </c>
      <c r="D2132" t="s">
        <v>75</v>
      </c>
      <c r="E2132" t="s">
        <v>25</v>
      </c>
      <c r="F2132" t="s">
        <v>53</v>
      </c>
      <c r="G2132">
        <v>1</v>
      </c>
      <c r="H2132">
        <v>1.3</v>
      </c>
      <c r="I2132" t="s">
        <v>30</v>
      </c>
      <c r="J2132" t="s">
        <v>254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83</v>
      </c>
      <c r="R2132" t="s">
        <v>83</v>
      </c>
      <c r="S2132" t="s">
        <v>83</v>
      </c>
      <c r="T2132" t="str">
        <f>_xlfn.XLOOKUP(A2132,MI_Match_Analysis!$A$2:$A$8,MI_Match_Analysis!$F$2:$F$8,"Not Found")</f>
        <v>Not Found</v>
      </c>
    </row>
    <row r="2133" spans="1:20" hidden="1" x14ac:dyDescent="0.3">
      <c r="A2133">
        <v>10</v>
      </c>
      <c r="B2133" s="1">
        <v>46117</v>
      </c>
      <c r="C2133" t="s">
        <v>162</v>
      </c>
      <c r="D2133" t="s">
        <v>75</v>
      </c>
      <c r="E2133" t="s">
        <v>25</v>
      </c>
      <c r="F2133" t="s">
        <v>53</v>
      </c>
      <c r="G2133">
        <v>1</v>
      </c>
      <c r="H2133">
        <v>1.4</v>
      </c>
      <c r="I2133" t="s">
        <v>30</v>
      </c>
      <c r="J2133" t="s">
        <v>254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83</v>
      </c>
      <c r="R2133" t="s">
        <v>83</v>
      </c>
      <c r="S2133" t="s">
        <v>83</v>
      </c>
      <c r="T2133" t="str">
        <f>_xlfn.XLOOKUP(A2133,MI_Match_Analysis!$A$2:$A$8,MI_Match_Analysis!$F$2:$F$8,"Not Found")</f>
        <v>Not Found</v>
      </c>
    </row>
    <row r="2134" spans="1:20" hidden="1" x14ac:dyDescent="0.3">
      <c r="A2134">
        <v>10</v>
      </c>
      <c r="B2134" s="1">
        <v>46117</v>
      </c>
      <c r="C2134" t="s">
        <v>162</v>
      </c>
      <c r="D2134" t="s">
        <v>75</v>
      </c>
      <c r="E2134" t="s">
        <v>25</v>
      </c>
      <c r="F2134" t="s">
        <v>53</v>
      </c>
      <c r="G2134">
        <v>1</v>
      </c>
      <c r="H2134">
        <v>1.5</v>
      </c>
      <c r="I2134" t="s">
        <v>30</v>
      </c>
      <c r="J2134" t="s">
        <v>254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83</v>
      </c>
      <c r="R2134" t="s">
        <v>83</v>
      </c>
      <c r="S2134" t="s">
        <v>83</v>
      </c>
      <c r="T2134" t="str">
        <f>_xlfn.XLOOKUP(A2134,MI_Match_Analysis!$A$2:$A$8,MI_Match_Analysis!$F$2:$F$8,"Not Found")</f>
        <v>Not Found</v>
      </c>
    </row>
    <row r="2135" spans="1:20" hidden="1" x14ac:dyDescent="0.3">
      <c r="A2135">
        <v>10</v>
      </c>
      <c r="B2135" s="1">
        <v>46117</v>
      </c>
      <c r="C2135" t="s">
        <v>162</v>
      </c>
      <c r="D2135" t="s">
        <v>75</v>
      </c>
      <c r="E2135" t="s">
        <v>25</v>
      </c>
      <c r="F2135" t="s">
        <v>53</v>
      </c>
      <c r="G2135">
        <v>1</v>
      </c>
      <c r="H2135">
        <v>1.6</v>
      </c>
      <c r="I2135" t="s">
        <v>164</v>
      </c>
      <c r="J2135" t="s">
        <v>254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83</v>
      </c>
      <c r="R2135" t="s">
        <v>83</v>
      </c>
      <c r="S2135" t="s">
        <v>83</v>
      </c>
      <c r="T2135" t="str">
        <f>_xlfn.XLOOKUP(A2135,MI_Match_Analysis!$A$2:$A$8,MI_Match_Analysis!$F$2:$F$8,"Not Found")</f>
        <v>Not Found</v>
      </c>
    </row>
    <row r="2136" spans="1:20" hidden="1" x14ac:dyDescent="0.3">
      <c r="A2136">
        <v>10</v>
      </c>
      <c r="B2136" s="1">
        <v>46117</v>
      </c>
      <c r="C2136" t="s">
        <v>162</v>
      </c>
      <c r="D2136" t="s">
        <v>75</v>
      </c>
      <c r="E2136" t="s">
        <v>25</v>
      </c>
      <c r="F2136" t="s">
        <v>53</v>
      </c>
      <c r="G2136">
        <v>1</v>
      </c>
      <c r="H2136">
        <v>2.1</v>
      </c>
      <c r="I2136" t="s">
        <v>164</v>
      </c>
      <c r="J2136" t="s">
        <v>76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165</v>
      </c>
      <c r="R2136" t="s">
        <v>164</v>
      </c>
      <c r="S2136" t="s">
        <v>228</v>
      </c>
      <c r="T2136" t="str">
        <f>_xlfn.XLOOKUP(A2136,MI_Match_Analysis!$A$2:$A$8,MI_Match_Analysis!$F$2:$F$8,"Not Found")</f>
        <v>Not Found</v>
      </c>
    </row>
    <row r="2137" spans="1:20" hidden="1" x14ac:dyDescent="0.3">
      <c r="A2137">
        <v>10</v>
      </c>
      <c r="B2137" s="1">
        <v>46117</v>
      </c>
      <c r="C2137" t="s">
        <v>162</v>
      </c>
      <c r="D2137" t="s">
        <v>75</v>
      </c>
      <c r="E2137" t="s">
        <v>25</v>
      </c>
      <c r="F2137" t="s">
        <v>53</v>
      </c>
      <c r="G2137">
        <v>1</v>
      </c>
      <c r="H2137">
        <v>2.2000000000000002</v>
      </c>
      <c r="I2137" t="s">
        <v>255</v>
      </c>
      <c r="J2137" t="s">
        <v>76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83</v>
      </c>
      <c r="R2137" t="s">
        <v>83</v>
      </c>
      <c r="S2137" t="s">
        <v>83</v>
      </c>
      <c r="T2137" t="str">
        <f>_xlfn.XLOOKUP(A2137,MI_Match_Analysis!$A$2:$A$8,MI_Match_Analysis!$F$2:$F$8,"Not Found")</f>
        <v>Not Found</v>
      </c>
    </row>
    <row r="2138" spans="1:20" hidden="1" x14ac:dyDescent="0.3">
      <c r="A2138">
        <v>10</v>
      </c>
      <c r="B2138" s="1">
        <v>46117</v>
      </c>
      <c r="C2138" t="s">
        <v>162</v>
      </c>
      <c r="D2138" t="s">
        <v>75</v>
      </c>
      <c r="E2138" t="s">
        <v>25</v>
      </c>
      <c r="F2138" t="s">
        <v>53</v>
      </c>
      <c r="G2138">
        <v>1</v>
      </c>
      <c r="H2138">
        <v>2.2999999999999998</v>
      </c>
      <c r="I2138" t="s">
        <v>255</v>
      </c>
      <c r="J2138" t="s">
        <v>76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83</v>
      </c>
      <c r="R2138" t="s">
        <v>83</v>
      </c>
      <c r="S2138" t="s">
        <v>83</v>
      </c>
      <c r="T2138" t="str">
        <f>_xlfn.XLOOKUP(A2138,MI_Match_Analysis!$A$2:$A$8,MI_Match_Analysis!$F$2:$F$8,"Not Found")</f>
        <v>Not Found</v>
      </c>
    </row>
    <row r="2139" spans="1:20" hidden="1" x14ac:dyDescent="0.3">
      <c r="A2139">
        <v>10</v>
      </c>
      <c r="B2139" s="1">
        <v>46117</v>
      </c>
      <c r="C2139" t="s">
        <v>162</v>
      </c>
      <c r="D2139" t="s">
        <v>75</v>
      </c>
      <c r="E2139" t="s">
        <v>25</v>
      </c>
      <c r="F2139" t="s">
        <v>53</v>
      </c>
      <c r="G2139">
        <v>1</v>
      </c>
      <c r="H2139">
        <v>2.2999999999999998</v>
      </c>
      <c r="I2139" t="s">
        <v>255</v>
      </c>
      <c r="J2139" t="s">
        <v>76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 t="s">
        <v>83</v>
      </c>
      <c r="R2139" t="s">
        <v>83</v>
      </c>
      <c r="S2139" t="s">
        <v>83</v>
      </c>
      <c r="T2139" t="str">
        <f>_xlfn.XLOOKUP(A2139,MI_Match_Analysis!$A$2:$A$8,MI_Match_Analysis!$F$2:$F$8,"Not Found")</f>
        <v>Not Found</v>
      </c>
    </row>
    <row r="2140" spans="1:20" hidden="1" x14ac:dyDescent="0.3">
      <c r="A2140">
        <v>10</v>
      </c>
      <c r="B2140" s="1">
        <v>46117</v>
      </c>
      <c r="C2140" t="s">
        <v>162</v>
      </c>
      <c r="D2140" t="s">
        <v>75</v>
      </c>
      <c r="E2140" t="s">
        <v>25</v>
      </c>
      <c r="F2140" t="s">
        <v>53</v>
      </c>
      <c r="G2140">
        <v>1</v>
      </c>
      <c r="H2140">
        <v>2.4</v>
      </c>
      <c r="I2140" t="s">
        <v>255</v>
      </c>
      <c r="J2140" t="s">
        <v>76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83</v>
      </c>
      <c r="R2140" t="s">
        <v>83</v>
      </c>
      <c r="S2140" t="s">
        <v>83</v>
      </c>
      <c r="T2140" t="str">
        <f>_xlfn.XLOOKUP(A2140,MI_Match_Analysis!$A$2:$A$8,MI_Match_Analysis!$F$2:$F$8,"Not Found")</f>
        <v>Not Found</v>
      </c>
    </row>
    <row r="2141" spans="1:20" hidden="1" x14ac:dyDescent="0.3">
      <c r="A2141">
        <v>10</v>
      </c>
      <c r="B2141" s="1">
        <v>46117</v>
      </c>
      <c r="C2141" t="s">
        <v>162</v>
      </c>
      <c r="D2141" t="s">
        <v>75</v>
      </c>
      <c r="E2141" t="s">
        <v>25</v>
      </c>
      <c r="F2141" t="s">
        <v>53</v>
      </c>
      <c r="G2141">
        <v>1</v>
      </c>
      <c r="H2141">
        <v>2.5</v>
      </c>
      <c r="I2141" t="s">
        <v>255</v>
      </c>
      <c r="J2141" t="s">
        <v>76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83</v>
      </c>
      <c r="R2141" t="s">
        <v>83</v>
      </c>
      <c r="S2141" t="s">
        <v>83</v>
      </c>
      <c r="T2141" t="str">
        <f>_xlfn.XLOOKUP(A2141,MI_Match_Analysis!$A$2:$A$8,MI_Match_Analysis!$F$2:$F$8,"Not Found")</f>
        <v>Not Found</v>
      </c>
    </row>
    <row r="2142" spans="1:20" hidden="1" x14ac:dyDescent="0.3">
      <c r="A2142">
        <v>10</v>
      </c>
      <c r="B2142" s="1">
        <v>46117</v>
      </c>
      <c r="C2142" t="s">
        <v>162</v>
      </c>
      <c r="D2142" t="s">
        <v>75</v>
      </c>
      <c r="E2142" t="s">
        <v>25</v>
      </c>
      <c r="F2142" t="s">
        <v>53</v>
      </c>
      <c r="G2142">
        <v>1</v>
      </c>
      <c r="H2142">
        <v>2.6</v>
      </c>
      <c r="I2142" t="s">
        <v>255</v>
      </c>
      <c r="J2142" t="s">
        <v>76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83</v>
      </c>
      <c r="R2142" t="s">
        <v>83</v>
      </c>
      <c r="S2142" t="s">
        <v>83</v>
      </c>
      <c r="T2142" t="str">
        <f>_xlfn.XLOOKUP(A2142,MI_Match_Analysis!$A$2:$A$8,MI_Match_Analysis!$F$2:$F$8,"Not Found")</f>
        <v>Not Found</v>
      </c>
    </row>
    <row r="2143" spans="1:20" hidden="1" x14ac:dyDescent="0.3">
      <c r="A2143">
        <v>10</v>
      </c>
      <c r="B2143" s="1">
        <v>46117</v>
      </c>
      <c r="C2143" t="s">
        <v>162</v>
      </c>
      <c r="D2143" t="s">
        <v>75</v>
      </c>
      <c r="E2143" t="s">
        <v>25</v>
      </c>
      <c r="F2143" t="s">
        <v>53</v>
      </c>
      <c r="G2143">
        <v>1</v>
      </c>
      <c r="H2143">
        <v>3.1</v>
      </c>
      <c r="I2143" t="s">
        <v>255</v>
      </c>
      <c r="J2143" t="s">
        <v>124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83</v>
      </c>
      <c r="R2143" t="s">
        <v>83</v>
      </c>
      <c r="S2143" t="s">
        <v>83</v>
      </c>
      <c r="T2143" t="str">
        <f>_xlfn.XLOOKUP(A2143,MI_Match_Analysis!$A$2:$A$8,MI_Match_Analysis!$F$2:$F$8,"Not Found")</f>
        <v>Not Found</v>
      </c>
    </row>
    <row r="2144" spans="1:20" hidden="1" x14ac:dyDescent="0.3">
      <c r="A2144">
        <v>10</v>
      </c>
      <c r="B2144" s="1">
        <v>46117</v>
      </c>
      <c r="C2144" t="s">
        <v>162</v>
      </c>
      <c r="D2144" t="s">
        <v>75</v>
      </c>
      <c r="E2144" t="s">
        <v>25</v>
      </c>
      <c r="F2144" t="s">
        <v>53</v>
      </c>
      <c r="G2144">
        <v>1</v>
      </c>
      <c r="H2144">
        <v>3.2</v>
      </c>
      <c r="I2144" t="s">
        <v>255</v>
      </c>
      <c r="J2144" t="s">
        <v>124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83</v>
      </c>
      <c r="R2144" t="s">
        <v>83</v>
      </c>
      <c r="S2144" t="s">
        <v>83</v>
      </c>
      <c r="T2144" t="str">
        <f>_xlfn.XLOOKUP(A2144,MI_Match_Analysis!$A$2:$A$8,MI_Match_Analysis!$F$2:$F$8,"Not Found")</f>
        <v>Not Found</v>
      </c>
    </row>
    <row r="2145" spans="1:20" hidden="1" x14ac:dyDescent="0.3">
      <c r="A2145">
        <v>10</v>
      </c>
      <c r="B2145" s="1">
        <v>46117</v>
      </c>
      <c r="C2145" t="s">
        <v>162</v>
      </c>
      <c r="D2145" t="s">
        <v>75</v>
      </c>
      <c r="E2145" t="s">
        <v>25</v>
      </c>
      <c r="F2145" t="s">
        <v>53</v>
      </c>
      <c r="G2145">
        <v>1</v>
      </c>
      <c r="H2145">
        <v>3.3</v>
      </c>
      <c r="I2145" t="s">
        <v>30</v>
      </c>
      <c r="J2145" t="s">
        <v>124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167</v>
      </c>
      <c r="R2145" t="s">
        <v>30</v>
      </c>
      <c r="S2145" t="s">
        <v>83</v>
      </c>
      <c r="T2145" t="str">
        <f>_xlfn.XLOOKUP(A2145,MI_Match_Analysis!$A$2:$A$8,MI_Match_Analysis!$F$2:$F$8,"Not Found")</f>
        <v>Not Found</v>
      </c>
    </row>
    <row r="2146" spans="1:20" hidden="1" x14ac:dyDescent="0.3">
      <c r="A2146">
        <v>10</v>
      </c>
      <c r="B2146" s="1">
        <v>46117</v>
      </c>
      <c r="C2146" t="s">
        <v>162</v>
      </c>
      <c r="D2146" t="s">
        <v>75</v>
      </c>
      <c r="E2146" t="s">
        <v>25</v>
      </c>
      <c r="F2146" t="s">
        <v>53</v>
      </c>
      <c r="G2146">
        <v>1</v>
      </c>
      <c r="H2146">
        <v>3.4</v>
      </c>
      <c r="I2146" t="s">
        <v>170</v>
      </c>
      <c r="J2146" t="s">
        <v>124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83</v>
      </c>
      <c r="R2146" t="s">
        <v>83</v>
      </c>
      <c r="S2146" t="s">
        <v>83</v>
      </c>
      <c r="T2146" t="str">
        <f>_xlfn.XLOOKUP(A2146,MI_Match_Analysis!$A$2:$A$8,MI_Match_Analysis!$F$2:$F$8,"Not Found")</f>
        <v>Not Found</v>
      </c>
    </row>
    <row r="2147" spans="1:20" hidden="1" x14ac:dyDescent="0.3">
      <c r="A2147">
        <v>10</v>
      </c>
      <c r="B2147" s="1">
        <v>46117</v>
      </c>
      <c r="C2147" t="s">
        <v>162</v>
      </c>
      <c r="D2147" t="s">
        <v>75</v>
      </c>
      <c r="E2147" t="s">
        <v>25</v>
      </c>
      <c r="F2147" t="s">
        <v>53</v>
      </c>
      <c r="G2147">
        <v>1</v>
      </c>
      <c r="H2147">
        <v>3.5</v>
      </c>
      <c r="I2147" t="s">
        <v>170</v>
      </c>
      <c r="J2147" t="s">
        <v>124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83</v>
      </c>
      <c r="R2147" t="s">
        <v>83</v>
      </c>
      <c r="S2147" t="s">
        <v>83</v>
      </c>
      <c r="T2147" t="str">
        <f>_xlfn.XLOOKUP(A2147,MI_Match_Analysis!$A$2:$A$8,MI_Match_Analysis!$F$2:$F$8,"Not Found")</f>
        <v>Not Found</v>
      </c>
    </row>
    <row r="2148" spans="1:20" hidden="1" x14ac:dyDescent="0.3">
      <c r="A2148">
        <v>10</v>
      </c>
      <c r="B2148" s="1">
        <v>46117</v>
      </c>
      <c r="C2148" t="s">
        <v>162</v>
      </c>
      <c r="D2148" t="s">
        <v>75</v>
      </c>
      <c r="E2148" t="s">
        <v>25</v>
      </c>
      <c r="F2148" t="s">
        <v>53</v>
      </c>
      <c r="G2148">
        <v>1</v>
      </c>
      <c r="H2148">
        <v>3.6</v>
      </c>
      <c r="I2148" t="s">
        <v>170</v>
      </c>
      <c r="J2148" t="s">
        <v>124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83</v>
      </c>
      <c r="R2148" t="s">
        <v>83</v>
      </c>
      <c r="S2148" t="s">
        <v>83</v>
      </c>
      <c r="T2148" t="str">
        <f>_xlfn.XLOOKUP(A2148,MI_Match_Analysis!$A$2:$A$8,MI_Match_Analysis!$F$2:$F$8,"Not Found")</f>
        <v>Not Found</v>
      </c>
    </row>
    <row r="2149" spans="1:20" hidden="1" x14ac:dyDescent="0.3">
      <c r="A2149">
        <v>10</v>
      </c>
      <c r="B2149" s="1">
        <v>46117</v>
      </c>
      <c r="C2149" t="s">
        <v>162</v>
      </c>
      <c r="D2149" t="s">
        <v>75</v>
      </c>
      <c r="E2149" t="s">
        <v>25</v>
      </c>
      <c r="F2149" t="s">
        <v>53</v>
      </c>
      <c r="G2149">
        <v>1</v>
      </c>
      <c r="H2149">
        <v>4.0999999999999996</v>
      </c>
      <c r="I2149" t="s">
        <v>255</v>
      </c>
      <c r="J2149" t="s">
        <v>76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83</v>
      </c>
      <c r="R2149" t="s">
        <v>83</v>
      </c>
      <c r="S2149" t="s">
        <v>83</v>
      </c>
      <c r="T2149" t="str">
        <f>_xlfn.XLOOKUP(A2149,MI_Match_Analysis!$A$2:$A$8,MI_Match_Analysis!$F$2:$F$8,"Not Found")</f>
        <v>Not Found</v>
      </c>
    </row>
    <row r="2150" spans="1:20" hidden="1" x14ac:dyDescent="0.3">
      <c r="A2150">
        <v>10</v>
      </c>
      <c r="B2150" s="1">
        <v>46117</v>
      </c>
      <c r="C2150" t="s">
        <v>162</v>
      </c>
      <c r="D2150" t="s">
        <v>75</v>
      </c>
      <c r="E2150" t="s">
        <v>25</v>
      </c>
      <c r="F2150" t="s">
        <v>53</v>
      </c>
      <c r="G2150">
        <v>1</v>
      </c>
      <c r="H2150">
        <v>4.2</v>
      </c>
      <c r="I2150" t="s">
        <v>255</v>
      </c>
      <c r="J2150" t="s">
        <v>76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83</v>
      </c>
      <c r="R2150" t="s">
        <v>83</v>
      </c>
      <c r="S2150" t="s">
        <v>83</v>
      </c>
      <c r="T2150" t="str">
        <f>_xlfn.XLOOKUP(A2150,MI_Match_Analysis!$A$2:$A$8,MI_Match_Analysis!$F$2:$F$8,"Not Found")</f>
        <v>Not Found</v>
      </c>
    </row>
    <row r="2151" spans="1:20" hidden="1" x14ac:dyDescent="0.3">
      <c r="A2151">
        <v>10</v>
      </c>
      <c r="B2151" s="1">
        <v>46117</v>
      </c>
      <c r="C2151" t="s">
        <v>162</v>
      </c>
      <c r="D2151" t="s">
        <v>75</v>
      </c>
      <c r="E2151" t="s">
        <v>25</v>
      </c>
      <c r="F2151" t="s">
        <v>53</v>
      </c>
      <c r="G2151">
        <v>1</v>
      </c>
      <c r="H2151">
        <v>4.3</v>
      </c>
      <c r="I2151" t="s">
        <v>255</v>
      </c>
      <c r="J2151" t="s">
        <v>76</v>
      </c>
      <c r="K2151">
        <v>2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83</v>
      </c>
      <c r="R2151" t="s">
        <v>83</v>
      </c>
      <c r="S2151" t="s">
        <v>83</v>
      </c>
      <c r="T2151" t="str">
        <f>_xlfn.XLOOKUP(A2151,MI_Match_Analysis!$A$2:$A$8,MI_Match_Analysis!$F$2:$F$8,"Not Found")</f>
        <v>Not Found</v>
      </c>
    </row>
    <row r="2152" spans="1:20" hidden="1" x14ac:dyDescent="0.3">
      <c r="A2152">
        <v>10</v>
      </c>
      <c r="B2152" s="1">
        <v>46117</v>
      </c>
      <c r="C2152" t="s">
        <v>162</v>
      </c>
      <c r="D2152" t="s">
        <v>75</v>
      </c>
      <c r="E2152" t="s">
        <v>25</v>
      </c>
      <c r="F2152" t="s">
        <v>53</v>
      </c>
      <c r="G2152">
        <v>1</v>
      </c>
      <c r="H2152">
        <v>4.4000000000000004</v>
      </c>
      <c r="I2152" t="s">
        <v>255</v>
      </c>
      <c r="J2152" t="s">
        <v>76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83</v>
      </c>
      <c r="R2152" t="s">
        <v>83</v>
      </c>
      <c r="S2152" t="s">
        <v>83</v>
      </c>
      <c r="T2152" t="str">
        <f>_xlfn.XLOOKUP(A2152,MI_Match_Analysis!$A$2:$A$8,MI_Match_Analysis!$F$2:$F$8,"Not Found")</f>
        <v>Not Found</v>
      </c>
    </row>
    <row r="2153" spans="1:20" hidden="1" x14ac:dyDescent="0.3">
      <c r="A2153">
        <v>10</v>
      </c>
      <c r="B2153" s="1">
        <v>46117</v>
      </c>
      <c r="C2153" t="s">
        <v>162</v>
      </c>
      <c r="D2153" t="s">
        <v>75</v>
      </c>
      <c r="E2153" t="s">
        <v>25</v>
      </c>
      <c r="F2153" t="s">
        <v>53</v>
      </c>
      <c r="G2153">
        <v>1</v>
      </c>
      <c r="H2153">
        <v>4.5</v>
      </c>
      <c r="I2153" t="s">
        <v>255</v>
      </c>
      <c r="J2153" t="s">
        <v>76</v>
      </c>
      <c r="K2153">
        <v>2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83</v>
      </c>
      <c r="R2153" t="s">
        <v>83</v>
      </c>
      <c r="S2153" t="s">
        <v>83</v>
      </c>
      <c r="T2153" t="str">
        <f>_xlfn.XLOOKUP(A2153,MI_Match_Analysis!$A$2:$A$8,MI_Match_Analysis!$F$2:$F$8,"Not Found")</f>
        <v>Not Found</v>
      </c>
    </row>
    <row r="2154" spans="1:20" hidden="1" x14ac:dyDescent="0.3">
      <c r="A2154">
        <v>10</v>
      </c>
      <c r="B2154" s="1">
        <v>46117</v>
      </c>
      <c r="C2154" t="s">
        <v>162</v>
      </c>
      <c r="D2154" t="s">
        <v>75</v>
      </c>
      <c r="E2154" t="s">
        <v>25</v>
      </c>
      <c r="F2154" t="s">
        <v>53</v>
      </c>
      <c r="G2154">
        <v>1</v>
      </c>
      <c r="H2154">
        <v>4.5999999999999996</v>
      </c>
      <c r="I2154" t="s">
        <v>255</v>
      </c>
      <c r="J2154" t="s">
        <v>76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83</v>
      </c>
      <c r="R2154" t="s">
        <v>83</v>
      </c>
      <c r="S2154" t="s">
        <v>83</v>
      </c>
      <c r="T2154" t="str">
        <f>_xlfn.XLOOKUP(A2154,MI_Match_Analysis!$A$2:$A$8,MI_Match_Analysis!$F$2:$F$8,"Not Found")</f>
        <v>Not Found</v>
      </c>
    </row>
    <row r="2155" spans="1:20" hidden="1" x14ac:dyDescent="0.3">
      <c r="A2155">
        <v>10</v>
      </c>
      <c r="B2155" s="1">
        <v>46117</v>
      </c>
      <c r="C2155" t="s">
        <v>162</v>
      </c>
      <c r="D2155" t="s">
        <v>75</v>
      </c>
      <c r="E2155" t="s">
        <v>25</v>
      </c>
      <c r="F2155" t="s">
        <v>53</v>
      </c>
      <c r="G2155">
        <v>1</v>
      </c>
      <c r="H2155">
        <v>5.0999999999999996</v>
      </c>
      <c r="I2155" t="s">
        <v>170</v>
      </c>
      <c r="J2155" t="s">
        <v>253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83</v>
      </c>
      <c r="R2155" t="s">
        <v>83</v>
      </c>
      <c r="S2155" t="s">
        <v>83</v>
      </c>
      <c r="T2155" t="str">
        <f>_xlfn.XLOOKUP(A2155,MI_Match_Analysis!$A$2:$A$8,MI_Match_Analysis!$F$2:$F$8,"Not Found")</f>
        <v>Not Found</v>
      </c>
    </row>
    <row r="2156" spans="1:20" hidden="1" x14ac:dyDescent="0.3">
      <c r="A2156">
        <v>10</v>
      </c>
      <c r="B2156" s="1">
        <v>46117</v>
      </c>
      <c r="C2156" t="s">
        <v>162</v>
      </c>
      <c r="D2156" t="s">
        <v>75</v>
      </c>
      <c r="E2156" t="s">
        <v>25</v>
      </c>
      <c r="F2156" t="s">
        <v>53</v>
      </c>
      <c r="G2156">
        <v>1</v>
      </c>
      <c r="H2156">
        <v>5.2</v>
      </c>
      <c r="I2156" t="s">
        <v>170</v>
      </c>
      <c r="J2156" t="s">
        <v>253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83</v>
      </c>
      <c r="R2156" t="s">
        <v>83</v>
      </c>
      <c r="S2156" t="s">
        <v>83</v>
      </c>
      <c r="T2156" t="str">
        <f>_xlfn.XLOOKUP(A2156,MI_Match_Analysis!$A$2:$A$8,MI_Match_Analysis!$F$2:$F$8,"Not Found")</f>
        <v>Not Found</v>
      </c>
    </row>
    <row r="2157" spans="1:20" hidden="1" x14ac:dyDescent="0.3">
      <c r="A2157">
        <v>10</v>
      </c>
      <c r="B2157" s="1">
        <v>46117</v>
      </c>
      <c r="C2157" t="s">
        <v>162</v>
      </c>
      <c r="D2157" t="s">
        <v>75</v>
      </c>
      <c r="E2157" t="s">
        <v>25</v>
      </c>
      <c r="F2157" t="s">
        <v>53</v>
      </c>
      <c r="G2157">
        <v>1</v>
      </c>
      <c r="H2157">
        <v>5.3</v>
      </c>
      <c r="I2157" t="s">
        <v>170</v>
      </c>
      <c r="J2157" t="s">
        <v>253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83</v>
      </c>
      <c r="R2157" t="s">
        <v>83</v>
      </c>
      <c r="S2157" t="s">
        <v>83</v>
      </c>
      <c r="T2157" t="str">
        <f>_xlfn.XLOOKUP(A2157,MI_Match_Analysis!$A$2:$A$8,MI_Match_Analysis!$F$2:$F$8,"Not Found")</f>
        <v>Not Found</v>
      </c>
    </row>
    <row r="2158" spans="1:20" hidden="1" x14ac:dyDescent="0.3">
      <c r="A2158">
        <v>10</v>
      </c>
      <c r="B2158" s="1">
        <v>46117</v>
      </c>
      <c r="C2158" t="s">
        <v>162</v>
      </c>
      <c r="D2158" t="s">
        <v>75</v>
      </c>
      <c r="E2158" t="s">
        <v>25</v>
      </c>
      <c r="F2158" t="s">
        <v>53</v>
      </c>
      <c r="G2158">
        <v>1</v>
      </c>
      <c r="H2158">
        <v>5.4</v>
      </c>
      <c r="I2158" t="s">
        <v>255</v>
      </c>
      <c r="J2158" t="s">
        <v>253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83</v>
      </c>
      <c r="R2158" t="s">
        <v>83</v>
      </c>
      <c r="S2158" t="s">
        <v>83</v>
      </c>
      <c r="T2158" t="str">
        <f>_xlfn.XLOOKUP(A2158,MI_Match_Analysis!$A$2:$A$8,MI_Match_Analysis!$F$2:$F$8,"Not Found")</f>
        <v>Not Found</v>
      </c>
    </row>
    <row r="2159" spans="1:20" hidden="1" x14ac:dyDescent="0.3">
      <c r="A2159">
        <v>10</v>
      </c>
      <c r="B2159" s="1">
        <v>46117</v>
      </c>
      <c r="C2159" t="s">
        <v>162</v>
      </c>
      <c r="D2159" t="s">
        <v>75</v>
      </c>
      <c r="E2159" t="s">
        <v>25</v>
      </c>
      <c r="F2159" t="s">
        <v>53</v>
      </c>
      <c r="G2159">
        <v>1</v>
      </c>
      <c r="H2159">
        <v>5.5</v>
      </c>
      <c r="I2159" t="s">
        <v>255</v>
      </c>
      <c r="J2159" t="s">
        <v>253</v>
      </c>
      <c r="K2159">
        <v>6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83</v>
      </c>
      <c r="R2159" t="s">
        <v>83</v>
      </c>
      <c r="S2159" t="s">
        <v>83</v>
      </c>
      <c r="T2159" t="str">
        <f>_xlfn.XLOOKUP(A2159,MI_Match_Analysis!$A$2:$A$8,MI_Match_Analysis!$F$2:$F$8,"Not Found")</f>
        <v>Not Found</v>
      </c>
    </row>
    <row r="2160" spans="1:20" hidden="1" x14ac:dyDescent="0.3">
      <c r="A2160">
        <v>10</v>
      </c>
      <c r="B2160" s="1">
        <v>46117</v>
      </c>
      <c r="C2160" t="s">
        <v>162</v>
      </c>
      <c r="D2160" t="s">
        <v>75</v>
      </c>
      <c r="E2160" t="s">
        <v>25</v>
      </c>
      <c r="F2160" t="s">
        <v>53</v>
      </c>
      <c r="G2160">
        <v>1</v>
      </c>
      <c r="H2160">
        <v>5.6</v>
      </c>
      <c r="I2160" t="s">
        <v>255</v>
      </c>
      <c r="J2160" t="s">
        <v>253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83</v>
      </c>
      <c r="R2160" t="s">
        <v>83</v>
      </c>
      <c r="S2160" t="s">
        <v>83</v>
      </c>
      <c r="T2160" t="str">
        <f>_xlfn.XLOOKUP(A2160,MI_Match_Analysis!$A$2:$A$8,MI_Match_Analysis!$F$2:$F$8,"Not Found")</f>
        <v>Not Found</v>
      </c>
    </row>
    <row r="2161" spans="1:20" hidden="1" x14ac:dyDescent="0.3">
      <c r="A2161">
        <v>10</v>
      </c>
      <c r="B2161" s="1">
        <v>46117</v>
      </c>
      <c r="C2161" t="s">
        <v>162</v>
      </c>
      <c r="D2161" t="s">
        <v>75</v>
      </c>
      <c r="E2161" t="s">
        <v>25</v>
      </c>
      <c r="F2161" t="s">
        <v>53</v>
      </c>
      <c r="G2161">
        <v>1</v>
      </c>
      <c r="H2161">
        <v>6.1</v>
      </c>
      <c r="I2161" t="s">
        <v>170</v>
      </c>
      <c r="J2161" t="s">
        <v>256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83</v>
      </c>
      <c r="R2161" t="s">
        <v>83</v>
      </c>
      <c r="S2161" t="s">
        <v>83</v>
      </c>
      <c r="T2161" t="str">
        <f>_xlfn.XLOOKUP(A2161,MI_Match_Analysis!$A$2:$A$8,MI_Match_Analysis!$F$2:$F$8,"Not Found")</f>
        <v>Not Found</v>
      </c>
    </row>
    <row r="2162" spans="1:20" hidden="1" x14ac:dyDescent="0.3">
      <c r="A2162">
        <v>10</v>
      </c>
      <c r="B2162" s="1">
        <v>46117</v>
      </c>
      <c r="C2162" t="s">
        <v>162</v>
      </c>
      <c r="D2162" t="s">
        <v>75</v>
      </c>
      <c r="E2162" t="s">
        <v>25</v>
      </c>
      <c r="F2162" t="s">
        <v>53</v>
      </c>
      <c r="G2162">
        <v>1</v>
      </c>
      <c r="H2162">
        <v>6.2</v>
      </c>
      <c r="I2162" t="s">
        <v>170</v>
      </c>
      <c r="J2162" t="s">
        <v>256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83</v>
      </c>
      <c r="R2162" t="s">
        <v>83</v>
      </c>
      <c r="S2162" t="s">
        <v>83</v>
      </c>
      <c r="T2162" t="str">
        <f>_xlfn.XLOOKUP(A2162,MI_Match_Analysis!$A$2:$A$8,MI_Match_Analysis!$F$2:$F$8,"Not Found")</f>
        <v>Not Found</v>
      </c>
    </row>
    <row r="2163" spans="1:20" hidden="1" x14ac:dyDescent="0.3">
      <c r="A2163">
        <v>10</v>
      </c>
      <c r="B2163" s="1">
        <v>46117</v>
      </c>
      <c r="C2163" t="s">
        <v>162</v>
      </c>
      <c r="D2163" t="s">
        <v>75</v>
      </c>
      <c r="E2163" t="s">
        <v>25</v>
      </c>
      <c r="F2163" t="s">
        <v>53</v>
      </c>
      <c r="G2163">
        <v>1</v>
      </c>
      <c r="H2163">
        <v>6.3</v>
      </c>
      <c r="I2163" t="s">
        <v>255</v>
      </c>
      <c r="J2163" t="s">
        <v>256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83</v>
      </c>
      <c r="R2163" t="s">
        <v>83</v>
      </c>
      <c r="S2163" t="s">
        <v>83</v>
      </c>
      <c r="T2163" t="str">
        <f>_xlfn.XLOOKUP(A2163,MI_Match_Analysis!$A$2:$A$8,MI_Match_Analysis!$F$2:$F$8,"Not Found")</f>
        <v>Not Found</v>
      </c>
    </row>
    <row r="2164" spans="1:20" hidden="1" x14ac:dyDescent="0.3">
      <c r="A2164">
        <v>10</v>
      </c>
      <c r="B2164" s="1">
        <v>46117</v>
      </c>
      <c r="C2164" t="s">
        <v>162</v>
      </c>
      <c r="D2164" t="s">
        <v>75</v>
      </c>
      <c r="E2164" t="s">
        <v>25</v>
      </c>
      <c r="F2164" t="s">
        <v>53</v>
      </c>
      <c r="G2164">
        <v>1</v>
      </c>
      <c r="H2164">
        <v>6.4</v>
      </c>
      <c r="I2164" t="s">
        <v>170</v>
      </c>
      <c r="J2164" t="s">
        <v>256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83</v>
      </c>
      <c r="R2164" t="s">
        <v>83</v>
      </c>
      <c r="S2164" t="s">
        <v>83</v>
      </c>
      <c r="T2164" t="str">
        <f>_xlfn.XLOOKUP(A2164,MI_Match_Analysis!$A$2:$A$8,MI_Match_Analysis!$F$2:$F$8,"Not Found")</f>
        <v>Not Found</v>
      </c>
    </row>
    <row r="2165" spans="1:20" hidden="1" x14ac:dyDescent="0.3">
      <c r="A2165">
        <v>10</v>
      </c>
      <c r="B2165" s="1">
        <v>46117</v>
      </c>
      <c r="C2165" t="s">
        <v>162</v>
      </c>
      <c r="D2165" t="s">
        <v>75</v>
      </c>
      <c r="E2165" t="s">
        <v>25</v>
      </c>
      <c r="F2165" t="s">
        <v>53</v>
      </c>
      <c r="G2165">
        <v>1</v>
      </c>
      <c r="H2165">
        <v>6.5</v>
      </c>
      <c r="I2165" t="s">
        <v>255</v>
      </c>
      <c r="J2165" t="s">
        <v>256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83</v>
      </c>
      <c r="R2165" t="s">
        <v>83</v>
      </c>
      <c r="S2165" t="s">
        <v>83</v>
      </c>
      <c r="T2165" t="str">
        <f>_xlfn.XLOOKUP(A2165,MI_Match_Analysis!$A$2:$A$8,MI_Match_Analysis!$F$2:$F$8,"Not Found")</f>
        <v>Not Found</v>
      </c>
    </row>
    <row r="2166" spans="1:20" hidden="1" x14ac:dyDescent="0.3">
      <c r="A2166">
        <v>10</v>
      </c>
      <c r="B2166" s="1">
        <v>46117</v>
      </c>
      <c r="C2166" t="s">
        <v>162</v>
      </c>
      <c r="D2166" t="s">
        <v>75</v>
      </c>
      <c r="E2166" t="s">
        <v>25</v>
      </c>
      <c r="F2166" t="s">
        <v>53</v>
      </c>
      <c r="G2166">
        <v>1</v>
      </c>
      <c r="H2166">
        <v>6.6</v>
      </c>
      <c r="I2166" t="s">
        <v>255</v>
      </c>
      <c r="J2166" t="s">
        <v>256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83</v>
      </c>
      <c r="R2166" t="s">
        <v>83</v>
      </c>
      <c r="S2166" t="s">
        <v>83</v>
      </c>
      <c r="T2166" t="str">
        <f>_xlfn.XLOOKUP(A2166,MI_Match_Analysis!$A$2:$A$8,MI_Match_Analysis!$F$2:$F$8,"Not Found")</f>
        <v>Not Found</v>
      </c>
    </row>
    <row r="2167" spans="1:20" hidden="1" x14ac:dyDescent="0.3">
      <c r="A2167">
        <v>10</v>
      </c>
      <c r="B2167" s="1">
        <v>46117</v>
      </c>
      <c r="C2167" t="s">
        <v>162</v>
      </c>
      <c r="D2167" t="s">
        <v>75</v>
      </c>
      <c r="E2167" t="s">
        <v>25</v>
      </c>
      <c r="F2167" t="s">
        <v>53</v>
      </c>
      <c r="G2167">
        <v>1</v>
      </c>
      <c r="H2167">
        <v>7.1</v>
      </c>
      <c r="I2167" t="s">
        <v>255</v>
      </c>
      <c r="J2167" t="s">
        <v>254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165</v>
      </c>
      <c r="R2167" t="s">
        <v>255</v>
      </c>
      <c r="S2167" t="s">
        <v>77</v>
      </c>
      <c r="T2167" t="str">
        <f>_xlfn.XLOOKUP(A2167,MI_Match_Analysis!$A$2:$A$8,MI_Match_Analysis!$F$2:$F$8,"Not Found")</f>
        <v>Not Found</v>
      </c>
    </row>
    <row r="2168" spans="1:20" hidden="1" x14ac:dyDescent="0.3">
      <c r="A2168">
        <v>10</v>
      </c>
      <c r="B2168" s="1">
        <v>46117</v>
      </c>
      <c r="C2168" t="s">
        <v>162</v>
      </c>
      <c r="D2168" t="s">
        <v>75</v>
      </c>
      <c r="E2168" t="s">
        <v>25</v>
      </c>
      <c r="F2168" t="s">
        <v>53</v>
      </c>
      <c r="G2168">
        <v>1</v>
      </c>
      <c r="H2168">
        <v>7.2</v>
      </c>
      <c r="I2168" t="s">
        <v>168</v>
      </c>
      <c r="J2168" t="s">
        <v>254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83</v>
      </c>
      <c r="R2168" t="s">
        <v>83</v>
      </c>
      <c r="S2168" t="s">
        <v>83</v>
      </c>
      <c r="T2168" t="str">
        <f>_xlfn.XLOOKUP(A2168,MI_Match_Analysis!$A$2:$A$8,MI_Match_Analysis!$F$2:$F$8,"Not Found")</f>
        <v>Not Found</v>
      </c>
    </row>
    <row r="2169" spans="1:20" hidden="1" x14ac:dyDescent="0.3">
      <c r="A2169">
        <v>10</v>
      </c>
      <c r="B2169" s="1">
        <v>46117</v>
      </c>
      <c r="C2169" t="s">
        <v>162</v>
      </c>
      <c r="D2169" t="s">
        <v>75</v>
      </c>
      <c r="E2169" t="s">
        <v>25</v>
      </c>
      <c r="F2169" t="s">
        <v>53</v>
      </c>
      <c r="G2169">
        <v>1</v>
      </c>
      <c r="H2169">
        <v>7.3</v>
      </c>
      <c r="I2169" t="s">
        <v>168</v>
      </c>
      <c r="J2169" t="s">
        <v>254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83</v>
      </c>
      <c r="R2169" t="s">
        <v>83</v>
      </c>
      <c r="S2169" t="s">
        <v>83</v>
      </c>
      <c r="T2169" t="str">
        <f>_xlfn.XLOOKUP(A2169,MI_Match_Analysis!$A$2:$A$8,MI_Match_Analysis!$F$2:$F$8,"Not Found")</f>
        <v>Not Found</v>
      </c>
    </row>
    <row r="2170" spans="1:20" hidden="1" x14ac:dyDescent="0.3">
      <c r="A2170">
        <v>10</v>
      </c>
      <c r="B2170" s="1">
        <v>46117</v>
      </c>
      <c r="C2170" t="s">
        <v>162</v>
      </c>
      <c r="D2170" t="s">
        <v>75</v>
      </c>
      <c r="E2170" t="s">
        <v>25</v>
      </c>
      <c r="F2170" t="s">
        <v>53</v>
      </c>
      <c r="G2170">
        <v>1</v>
      </c>
      <c r="H2170">
        <v>7.4</v>
      </c>
      <c r="I2170" t="s">
        <v>170</v>
      </c>
      <c r="J2170" t="s">
        <v>254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83</v>
      </c>
      <c r="R2170" t="s">
        <v>83</v>
      </c>
      <c r="S2170" t="s">
        <v>83</v>
      </c>
      <c r="T2170" t="str">
        <f>_xlfn.XLOOKUP(A2170,MI_Match_Analysis!$A$2:$A$8,MI_Match_Analysis!$F$2:$F$8,"Not Found")</f>
        <v>Not Found</v>
      </c>
    </row>
    <row r="2171" spans="1:20" hidden="1" x14ac:dyDescent="0.3">
      <c r="A2171">
        <v>10</v>
      </c>
      <c r="B2171" s="1">
        <v>46117</v>
      </c>
      <c r="C2171" t="s">
        <v>162</v>
      </c>
      <c r="D2171" t="s">
        <v>75</v>
      </c>
      <c r="E2171" t="s">
        <v>25</v>
      </c>
      <c r="F2171" t="s">
        <v>53</v>
      </c>
      <c r="G2171">
        <v>1</v>
      </c>
      <c r="H2171">
        <v>7.5</v>
      </c>
      <c r="I2171" t="s">
        <v>168</v>
      </c>
      <c r="J2171" t="s">
        <v>254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83</v>
      </c>
      <c r="R2171" t="s">
        <v>83</v>
      </c>
      <c r="S2171" t="s">
        <v>83</v>
      </c>
      <c r="T2171" t="str">
        <f>_xlfn.XLOOKUP(A2171,MI_Match_Analysis!$A$2:$A$8,MI_Match_Analysis!$F$2:$F$8,"Not Found")</f>
        <v>Not Found</v>
      </c>
    </row>
    <row r="2172" spans="1:20" hidden="1" x14ac:dyDescent="0.3">
      <c r="A2172">
        <v>10</v>
      </c>
      <c r="B2172" s="1">
        <v>46117</v>
      </c>
      <c r="C2172" t="s">
        <v>162</v>
      </c>
      <c r="D2172" t="s">
        <v>75</v>
      </c>
      <c r="E2172" t="s">
        <v>25</v>
      </c>
      <c r="F2172" t="s">
        <v>53</v>
      </c>
      <c r="G2172">
        <v>1</v>
      </c>
      <c r="H2172">
        <v>7.6</v>
      </c>
      <c r="I2172" t="s">
        <v>168</v>
      </c>
      <c r="J2172" t="s">
        <v>254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83</v>
      </c>
      <c r="R2172" t="s">
        <v>83</v>
      </c>
      <c r="S2172" t="s">
        <v>83</v>
      </c>
      <c r="T2172" t="str">
        <f>_xlfn.XLOOKUP(A2172,MI_Match_Analysis!$A$2:$A$8,MI_Match_Analysis!$F$2:$F$8,"Not Found")</f>
        <v>Not Found</v>
      </c>
    </row>
    <row r="2173" spans="1:20" hidden="1" x14ac:dyDescent="0.3">
      <c r="A2173">
        <v>10</v>
      </c>
      <c r="B2173" s="1">
        <v>46117</v>
      </c>
      <c r="C2173" t="s">
        <v>162</v>
      </c>
      <c r="D2173" t="s">
        <v>75</v>
      </c>
      <c r="E2173" t="s">
        <v>25</v>
      </c>
      <c r="F2173" t="s">
        <v>53</v>
      </c>
      <c r="G2173">
        <v>1</v>
      </c>
      <c r="H2173">
        <v>8.1</v>
      </c>
      <c r="I2173" t="s">
        <v>168</v>
      </c>
      <c r="J2173" t="s">
        <v>76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83</v>
      </c>
      <c r="R2173" t="s">
        <v>83</v>
      </c>
      <c r="S2173" t="s">
        <v>83</v>
      </c>
      <c r="T2173" t="str">
        <f>_xlfn.XLOOKUP(A2173,MI_Match_Analysis!$A$2:$A$8,MI_Match_Analysis!$F$2:$F$8,"Not Found")</f>
        <v>Not Found</v>
      </c>
    </row>
    <row r="2174" spans="1:20" hidden="1" x14ac:dyDescent="0.3">
      <c r="A2174">
        <v>10</v>
      </c>
      <c r="B2174" s="1">
        <v>46117</v>
      </c>
      <c r="C2174" t="s">
        <v>162</v>
      </c>
      <c r="D2174" t="s">
        <v>75</v>
      </c>
      <c r="E2174" t="s">
        <v>25</v>
      </c>
      <c r="F2174" t="s">
        <v>53</v>
      </c>
      <c r="G2174">
        <v>1</v>
      </c>
      <c r="H2174">
        <v>8.1999999999999993</v>
      </c>
      <c r="I2174" t="s">
        <v>168</v>
      </c>
      <c r="J2174" t="s">
        <v>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83</v>
      </c>
      <c r="R2174" t="s">
        <v>83</v>
      </c>
      <c r="S2174" t="s">
        <v>83</v>
      </c>
      <c r="T2174" t="str">
        <f>_xlfn.XLOOKUP(A2174,MI_Match_Analysis!$A$2:$A$8,MI_Match_Analysis!$F$2:$F$8,"Not Found")</f>
        <v>Not Found</v>
      </c>
    </row>
    <row r="2175" spans="1:20" hidden="1" x14ac:dyDescent="0.3">
      <c r="A2175">
        <v>10</v>
      </c>
      <c r="B2175" s="1">
        <v>46117</v>
      </c>
      <c r="C2175" t="s">
        <v>162</v>
      </c>
      <c r="D2175" t="s">
        <v>75</v>
      </c>
      <c r="E2175" t="s">
        <v>25</v>
      </c>
      <c r="F2175" t="s">
        <v>53</v>
      </c>
      <c r="G2175">
        <v>1</v>
      </c>
      <c r="H2175">
        <v>8.3000000000000007</v>
      </c>
      <c r="I2175" t="s">
        <v>168</v>
      </c>
      <c r="J2175" t="s">
        <v>76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83</v>
      </c>
      <c r="R2175" t="s">
        <v>83</v>
      </c>
      <c r="S2175" t="s">
        <v>83</v>
      </c>
      <c r="T2175" t="str">
        <f>_xlfn.XLOOKUP(A2175,MI_Match_Analysis!$A$2:$A$8,MI_Match_Analysis!$F$2:$F$8,"Not Found")</f>
        <v>Not Found</v>
      </c>
    </row>
    <row r="2176" spans="1:20" hidden="1" x14ac:dyDescent="0.3">
      <c r="A2176">
        <v>10</v>
      </c>
      <c r="B2176" s="1">
        <v>46117</v>
      </c>
      <c r="C2176" t="s">
        <v>162</v>
      </c>
      <c r="D2176" t="s">
        <v>75</v>
      </c>
      <c r="E2176" t="s">
        <v>25</v>
      </c>
      <c r="F2176" t="s">
        <v>53</v>
      </c>
      <c r="G2176">
        <v>1</v>
      </c>
      <c r="H2176">
        <v>8.4</v>
      </c>
      <c r="I2176" t="s">
        <v>168</v>
      </c>
      <c r="J2176" t="s">
        <v>76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83</v>
      </c>
      <c r="R2176" t="s">
        <v>83</v>
      </c>
      <c r="S2176" t="s">
        <v>83</v>
      </c>
      <c r="T2176" t="str">
        <f>_xlfn.XLOOKUP(A2176,MI_Match_Analysis!$A$2:$A$8,MI_Match_Analysis!$F$2:$F$8,"Not Found")</f>
        <v>Not Found</v>
      </c>
    </row>
    <row r="2177" spans="1:20" hidden="1" x14ac:dyDescent="0.3">
      <c r="A2177">
        <v>10</v>
      </c>
      <c r="B2177" s="1">
        <v>46117</v>
      </c>
      <c r="C2177" t="s">
        <v>162</v>
      </c>
      <c r="D2177" t="s">
        <v>75</v>
      </c>
      <c r="E2177" t="s">
        <v>25</v>
      </c>
      <c r="F2177" t="s">
        <v>53</v>
      </c>
      <c r="G2177">
        <v>1</v>
      </c>
      <c r="H2177">
        <v>8.5</v>
      </c>
      <c r="I2177" t="s">
        <v>170</v>
      </c>
      <c r="J2177" t="s">
        <v>76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83</v>
      </c>
      <c r="R2177" t="s">
        <v>83</v>
      </c>
      <c r="S2177" t="s">
        <v>83</v>
      </c>
      <c r="T2177" t="str">
        <f>_xlfn.XLOOKUP(A2177,MI_Match_Analysis!$A$2:$A$8,MI_Match_Analysis!$F$2:$F$8,"Not Found")</f>
        <v>Not Found</v>
      </c>
    </row>
    <row r="2178" spans="1:20" hidden="1" x14ac:dyDescent="0.3">
      <c r="A2178">
        <v>10</v>
      </c>
      <c r="B2178" s="1">
        <v>46117</v>
      </c>
      <c r="C2178" t="s">
        <v>162</v>
      </c>
      <c r="D2178" t="s">
        <v>75</v>
      </c>
      <c r="E2178" t="s">
        <v>25</v>
      </c>
      <c r="F2178" t="s">
        <v>53</v>
      </c>
      <c r="G2178">
        <v>1</v>
      </c>
      <c r="H2178">
        <v>8.6</v>
      </c>
      <c r="I2178" t="s">
        <v>168</v>
      </c>
      <c r="J2178" t="s">
        <v>76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83</v>
      </c>
      <c r="R2178" t="s">
        <v>83</v>
      </c>
      <c r="S2178" t="s">
        <v>83</v>
      </c>
      <c r="T2178" t="str">
        <f>_xlfn.XLOOKUP(A2178,MI_Match_Analysis!$A$2:$A$8,MI_Match_Analysis!$F$2:$F$8,"Not Found")</f>
        <v>Not Found</v>
      </c>
    </row>
    <row r="2179" spans="1:20" hidden="1" x14ac:dyDescent="0.3">
      <c r="A2179">
        <v>10</v>
      </c>
      <c r="B2179" s="1">
        <v>46117</v>
      </c>
      <c r="C2179" t="s">
        <v>162</v>
      </c>
      <c r="D2179" t="s">
        <v>75</v>
      </c>
      <c r="E2179" t="s">
        <v>25</v>
      </c>
      <c r="F2179" t="s">
        <v>53</v>
      </c>
      <c r="G2179">
        <v>1</v>
      </c>
      <c r="H2179">
        <v>9.1</v>
      </c>
      <c r="I2179" t="s">
        <v>170</v>
      </c>
      <c r="J2179" t="s">
        <v>253</v>
      </c>
      <c r="K2179">
        <v>3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83</v>
      </c>
      <c r="R2179" t="s">
        <v>83</v>
      </c>
      <c r="S2179" t="s">
        <v>83</v>
      </c>
      <c r="T2179" t="str">
        <f>_xlfn.XLOOKUP(A2179,MI_Match_Analysis!$A$2:$A$8,MI_Match_Analysis!$F$2:$F$8,"Not Found")</f>
        <v>Not Found</v>
      </c>
    </row>
    <row r="2180" spans="1:20" hidden="1" x14ac:dyDescent="0.3">
      <c r="A2180">
        <v>10</v>
      </c>
      <c r="B2180" s="1">
        <v>46117</v>
      </c>
      <c r="C2180" t="s">
        <v>162</v>
      </c>
      <c r="D2180" t="s">
        <v>75</v>
      </c>
      <c r="E2180" t="s">
        <v>25</v>
      </c>
      <c r="F2180" t="s">
        <v>53</v>
      </c>
      <c r="G2180">
        <v>1</v>
      </c>
      <c r="H2180">
        <v>9.1999999999999993</v>
      </c>
      <c r="I2180" t="s">
        <v>168</v>
      </c>
      <c r="J2180" t="s">
        <v>253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83</v>
      </c>
      <c r="R2180" t="s">
        <v>83</v>
      </c>
      <c r="S2180" t="s">
        <v>83</v>
      </c>
      <c r="T2180" t="str">
        <f>_xlfn.XLOOKUP(A2180,MI_Match_Analysis!$A$2:$A$8,MI_Match_Analysis!$F$2:$F$8,"Not Found")</f>
        <v>Not Found</v>
      </c>
    </row>
    <row r="2181" spans="1:20" hidden="1" x14ac:dyDescent="0.3">
      <c r="A2181">
        <v>10</v>
      </c>
      <c r="B2181" s="1">
        <v>46117</v>
      </c>
      <c r="C2181" t="s">
        <v>162</v>
      </c>
      <c r="D2181" t="s">
        <v>75</v>
      </c>
      <c r="E2181" t="s">
        <v>25</v>
      </c>
      <c r="F2181" t="s">
        <v>53</v>
      </c>
      <c r="G2181">
        <v>1</v>
      </c>
      <c r="H2181">
        <v>9.3000000000000007</v>
      </c>
      <c r="I2181" t="s">
        <v>168</v>
      </c>
      <c r="J2181" t="s">
        <v>253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83</v>
      </c>
      <c r="R2181" t="s">
        <v>83</v>
      </c>
      <c r="S2181" t="s">
        <v>83</v>
      </c>
      <c r="T2181" t="str">
        <f>_xlfn.XLOOKUP(A2181,MI_Match_Analysis!$A$2:$A$8,MI_Match_Analysis!$F$2:$F$8,"Not Found")</f>
        <v>Not Found</v>
      </c>
    </row>
    <row r="2182" spans="1:20" hidden="1" x14ac:dyDescent="0.3">
      <c r="A2182">
        <v>10</v>
      </c>
      <c r="B2182" s="1">
        <v>46117</v>
      </c>
      <c r="C2182" t="s">
        <v>162</v>
      </c>
      <c r="D2182" t="s">
        <v>75</v>
      </c>
      <c r="E2182" t="s">
        <v>25</v>
      </c>
      <c r="F2182" t="s">
        <v>53</v>
      </c>
      <c r="G2182">
        <v>1</v>
      </c>
      <c r="H2182">
        <v>9.4</v>
      </c>
      <c r="I2182" t="s">
        <v>168</v>
      </c>
      <c r="J2182" t="s">
        <v>253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83</v>
      </c>
      <c r="R2182" t="s">
        <v>83</v>
      </c>
      <c r="S2182" t="s">
        <v>83</v>
      </c>
      <c r="T2182" t="str">
        <f>_xlfn.XLOOKUP(A2182,MI_Match_Analysis!$A$2:$A$8,MI_Match_Analysis!$F$2:$F$8,"Not Found")</f>
        <v>Not Found</v>
      </c>
    </row>
    <row r="2183" spans="1:20" hidden="1" x14ac:dyDescent="0.3">
      <c r="A2183">
        <v>10</v>
      </c>
      <c r="B2183" s="1">
        <v>46117</v>
      </c>
      <c r="C2183" t="s">
        <v>162</v>
      </c>
      <c r="D2183" t="s">
        <v>75</v>
      </c>
      <c r="E2183" t="s">
        <v>25</v>
      </c>
      <c r="F2183" t="s">
        <v>53</v>
      </c>
      <c r="G2183">
        <v>1</v>
      </c>
      <c r="H2183">
        <v>9.5</v>
      </c>
      <c r="I2183" t="s">
        <v>168</v>
      </c>
      <c r="J2183" t="s">
        <v>253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83</v>
      </c>
      <c r="R2183" t="s">
        <v>83</v>
      </c>
      <c r="S2183" t="s">
        <v>83</v>
      </c>
      <c r="T2183" t="str">
        <f>_xlfn.XLOOKUP(A2183,MI_Match_Analysis!$A$2:$A$8,MI_Match_Analysis!$F$2:$F$8,"Not Found")</f>
        <v>Not Found</v>
      </c>
    </row>
    <row r="2184" spans="1:20" hidden="1" x14ac:dyDescent="0.3">
      <c r="A2184">
        <v>10</v>
      </c>
      <c r="B2184" s="1">
        <v>46117</v>
      </c>
      <c r="C2184" t="s">
        <v>162</v>
      </c>
      <c r="D2184" t="s">
        <v>75</v>
      </c>
      <c r="E2184" t="s">
        <v>25</v>
      </c>
      <c r="F2184" t="s">
        <v>53</v>
      </c>
      <c r="G2184">
        <v>1</v>
      </c>
      <c r="H2184">
        <v>9.6</v>
      </c>
      <c r="I2184" t="s">
        <v>170</v>
      </c>
      <c r="J2184" t="s">
        <v>253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83</v>
      </c>
      <c r="R2184" t="s">
        <v>83</v>
      </c>
      <c r="S2184" t="s">
        <v>83</v>
      </c>
      <c r="T2184" t="str">
        <f>_xlfn.XLOOKUP(A2184,MI_Match_Analysis!$A$2:$A$8,MI_Match_Analysis!$F$2:$F$8,"Not Found")</f>
        <v>Not Found</v>
      </c>
    </row>
    <row r="2185" spans="1:20" hidden="1" x14ac:dyDescent="0.3">
      <c r="A2185">
        <v>10</v>
      </c>
      <c r="B2185" s="1">
        <v>46117</v>
      </c>
      <c r="C2185" t="s">
        <v>162</v>
      </c>
      <c r="D2185" t="s">
        <v>75</v>
      </c>
      <c r="E2185" t="s">
        <v>25</v>
      </c>
      <c r="F2185" t="s">
        <v>53</v>
      </c>
      <c r="G2185">
        <v>1</v>
      </c>
      <c r="H2185">
        <v>10.1</v>
      </c>
      <c r="I2185" t="s">
        <v>168</v>
      </c>
      <c r="J2185" t="s">
        <v>124</v>
      </c>
      <c r="K2185">
        <v>6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83</v>
      </c>
      <c r="R2185" t="s">
        <v>83</v>
      </c>
      <c r="S2185" t="s">
        <v>83</v>
      </c>
      <c r="T2185" t="str">
        <f>_xlfn.XLOOKUP(A2185,MI_Match_Analysis!$A$2:$A$8,MI_Match_Analysis!$F$2:$F$8,"Not Found")</f>
        <v>Not Found</v>
      </c>
    </row>
    <row r="2186" spans="1:20" hidden="1" x14ac:dyDescent="0.3">
      <c r="A2186">
        <v>10</v>
      </c>
      <c r="B2186" s="1">
        <v>46117</v>
      </c>
      <c r="C2186" t="s">
        <v>162</v>
      </c>
      <c r="D2186" t="s">
        <v>75</v>
      </c>
      <c r="E2186" t="s">
        <v>25</v>
      </c>
      <c r="F2186" t="s">
        <v>53</v>
      </c>
      <c r="G2186">
        <v>1</v>
      </c>
      <c r="H2186">
        <v>10.199999999999999</v>
      </c>
      <c r="I2186" t="s">
        <v>168</v>
      </c>
      <c r="J2186" t="s">
        <v>124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83</v>
      </c>
      <c r="R2186" t="s">
        <v>83</v>
      </c>
      <c r="S2186" t="s">
        <v>83</v>
      </c>
      <c r="T2186" t="str">
        <f>_xlfn.XLOOKUP(A2186,MI_Match_Analysis!$A$2:$A$8,MI_Match_Analysis!$F$2:$F$8,"Not Found")</f>
        <v>Not Found</v>
      </c>
    </row>
    <row r="2187" spans="1:20" hidden="1" x14ac:dyDescent="0.3">
      <c r="A2187">
        <v>10</v>
      </c>
      <c r="B2187" s="1">
        <v>46117</v>
      </c>
      <c r="C2187" t="s">
        <v>162</v>
      </c>
      <c r="D2187" t="s">
        <v>75</v>
      </c>
      <c r="E2187" t="s">
        <v>25</v>
      </c>
      <c r="F2187" t="s">
        <v>53</v>
      </c>
      <c r="G2187">
        <v>1</v>
      </c>
      <c r="H2187">
        <v>10.3</v>
      </c>
      <c r="I2187" t="s">
        <v>170</v>
      </c>
      <c r="J2187" t="s">
        <v>124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83</v>
      </c>
      <c r="R2187" t="s">
        <v>83</v>
      </c>
      <c r="S2187" t="s">
        <v>83</v>
      </c>
      <c r="T2187" t="str">
        <f>_xlfn.XLOOKUP(A2187,MI_Match_Analysis!$A$2:$A$8,MI_Match_Analysis!$F$2:$F$8,"Not Found")</f>
        <v>Not Found</v>
      </c>
    </row>
    <row r="2188" spans="1:20" hidden="1" x14ac:dyDescent="0.3">
      <c r="A2188">
        <v>10</v>
      </c>
      <c r="B2188" s="1">
        <v>46117</v>
      </c>
      <c r="C2188" t="s">
        <v>162</v>
      </c>
      <c r="D2188" t="s">
        <v>75</v>
      </c>
      <c r="E2188" t="s">
        <v>25</v>
      </c>
      <c r="F2188" t="s">
        <v>53</v>
      </c>
      <c r="G2188">
        <v>1</v>
      </c>
      <c r="H2188">
        <v>10.4</v>
      </c>
      <c r="I2188" t="s">
        <v>168</v>
      </c>
      <c r="J2188" t="s">
        <v>124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83</v>
      </c>
      <c r="R2188" t="s">
        <v>83</v>
      </c>
      <c r="S2188" t="s">
        <v>83</v>
      </c>
      <c r="T2188" t="str">
        <f>_xlfn.XLOOKUP(A2188,MI_Match_Analysis!$A$2:$A$8,MI_Match_Analysis!$F$2:$F$8,"Not Found")</f>
        <v>Not Found</v>
      </c>
    </row>
    <row r="2189" spans="1:20" hidden="1" x14ac:dyDescent="0.3">
      <c r="A2189">
        <v>10</v>
      </c>
      <c r="B2189" s="1">
        <v>46117</v>
      </c>
      <c r="C2189" t="s">
        <v>162</v>
      </c>
      <c r="D2189" t="s">
        <v>75</v>
      </c>
      <c r="E2189" t="s">
        <v>25</v>
      </c>
      <c r="F2189" t="s">
        <v>53</v>
      </c>
      <c r="G2189">
        <v>1</v>
      </c>
      <c r="H2189">
        <v>10.5</v>
      </c>
      <c r="I2189" t="s">
        <v>170</v>
      </c>
      <c r="J2189" t="s">
        <v>124</v>
      </c>
      <c r="K2189">
        <v>6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83</v>
      </c>
      <c r="R2189" t="s">
        <v>83</v>
      </c>
      <c r="S2189" t="s">
        <v>83</v>
      </c>
      <c r="T2189" t="str">
        <f>_xlfn.XLOOKUP(A2189,MI_Match_Analysis!$A$2:$A$8,MI_Match_Analysis!$F$2:$F$8,"Not Found")</f>
        <v>Not Found</v>
      </c>
    </row>
    <row r="2190" spans="1:20" hidden="1" x14ac:dyDescent="0.3">
      <c r="A2190">
        <v>10</v>
      </c>
      <c r="B2190" s="1">
        <v>46117</v>
      </c>
      <c r="C2190" t="s">
        <v>162</v>
      </c>
      <c r="D2190" t="s">
        <v>75</v>
      </c>
      <c r="E2190" t="s">
        <v>25</v>
      </c>
      <c r="F2190" t="s">
        <v>53</v>
      </c>
      <c r="G2190">
        <v>1</v>
      </c>
      <c r="H2190">
        <v>10.6</v>
      </c>
      <c r="I2190" t="s">
        <v>170</v>
      </c>
      <c r="J2190" t="s">
        <v>124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83</v>
      </c>
      <c r="R2190" t="s">
        <v>83</v>
      </c>
      <c r="S2190" t="s">
        <v>83</v>
      </c>
      <c r="T2190" t="str">
        <f>_xlfn.XLOOKUP(A2190,MI_Match_Analysis!$A$2:$A$8,MI_Match_Analysis!$F$2:$F$8,"Not Found")</f>
        <v>Not Found</v>
      </c>
    </row>
    <row r="2191" spans="1:20" hidden="1" x14ac:dyDescent="0.3">
      <c r="A2191">
        <v>10</v>
      </c>
      <c r="B2191" s="1">
        <v>46117</v>
      </c>
      <c r="C2191" t="s">
        <v>162</v>
      </c>
      <c r="D2191" t="s">
        <v>75</v>
      </c>
      <c r="E2191" t="s">
        <v>25</v>
      </c>
      <c r="F2191" t="s">
        <v>53</v>
      </c>
      <c r="G2191">
        <v>1</v>
      </c>
      <c r="H2191">
        <v>11.1</v>
      </c>
      <c r="I2191" t="s">
        <v>170</v>
      </c>
      <c r="J2191" t="s">
        <v>254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83</v>
      </c>
      <c r="R2191" t="s">
        <v>83</v>
      </c>
      <c r="S2191" t="s">
        <v>83</v>
      </c>
      <c r="T2191" t="str">
        <f>_xlfn.XLOOKUP(A2191,MI_Match_Analysis!$A$2:$A$8,MI_Match_Analysis!$F$2:$F$8,"Not Found")</f>
        <v>Not Found</v>
      </c>
    </row>
    <row r="2192" spans="1:20" hidden="1" x14ac:dyDescent="0.3">
      <c r="A2192">
        <v>10</v>
      </c>
      <c r="B2192" s="1">
        <v>46117</v>
      </c>
      <c r="C2192" t="s">
        <v>162</v>
      </c>
      <c r="D2192" t="s">
        <v>75</v>
      </c>
      <c r="E2192" t="s">
        <v>25</v>
      </c>
      <c r="F2192" t="s">
        <v>53</v>
      </c>
      <c r="G2192">
        <v>1</v>
      </c>
      <c r="H2192">
        <v>11.2</v>
      </c>
      <c r="I2192" t="s">
        <v>168</v>
      </c>
      <c r="J2192" t="s">
        <v>254</v>
      </c>
      <c r="K2192">
        <v>4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83</v>
      </c>
      <c r="R2192" t="s">
        <v>83</v>
      </c>
      <c r="S2192" t="s">
        <v>83</v>
      </c>
      <c r="T2192" t="str">
        <f>_xlfn.XLOOKUP(A2192,MI_Match_Analysis!$A$2:$A$8,MI_Match_Analysis!$F$2:$F$8,"Not Found")</f>
        <v>Not Found</v>
      </c>
    </row>
    <row r="2193" spans="1:20" hidden="1" x14ac:dyDescent="0.3">
      <c r="A2193">
        <v>10</v>
      </c>
      <c r="B2193" s="1">
        <v>46117</v>
      </c>
      <c r="C2193" t="s">
        <v>162</v>
      </c>
      <c r="D2193" t="s">
        <v>75</v>
      </c>
      <c r="E2193" t="s">
        <v>25</v>
      </c>
      <c r="F2193" t="s">
        <v>53</v>
      </c>
      <c r="G2193">
        <v>1</v>
      </c>
      <c r="H2193">
        <v>11.3</v>
      </c>
      <c r="I2193" t="s">
        <v>168</v>
      </c>
      <c r="J2193" t="s">
        <v>254</v>
      </c>
      <c r="K2193">
        <v>4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83</v>
      </c>
      <c r="R2193" t="s">
        <v>83</v>
      </c>
      <c r="S2193" t="s">
        <v>83</v>
      </c>
      <c r="T2193" t="str">
        <f>_xlfn.XLOOKUP(A2193,MI_Match_Analysis!$A$2:$A$8,MI_Match_Analysis!$F$2:$F$8,"Not Found")</f>
        <v>Not Found</v>
      </c>
    </row>
    <row r="2194" spans="1:20" hidden="1" x14ac:dyDescent="0.3">
      <c r="A2194">
        <v>10</v>
      </c>
      <c r="B2194" s="1">
        <v>46117</v>
      </c>
      <c r="C2194" t="s">
        <v>162</v>
      </c>
      <c r="D2194" t="s">
        <v>75</v>
      </c>
      <c r="E2194" t="s">
        <v>25</v>
      </c>
      <c r="F2194" t="s">
        <v>53</v>
      </c>
      <c r="G2194">
        <v>1</v>
      </c>
      <c r="H2194">
        <v>11.4</v>
      </c>
      <c r="I2194" t="s">
        <v>168</v>
      </c>
      <c r="J2194" t="s">
        <v>254</v>
      </c>
      <c r="K2194">
        <v>2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83</v>
      </c>
      <c r="R2194" t="s">
        <v>83</v>
      </c>
      <c r="S2194" t="s">
        <v>83</v>
      </c>
      <c r="T2194" t="str">
        <f>_xlfn.XLOOKUP(A2194,MI_Match_Analysis!$A$2:$A$8,MI_Match_Analysis!$F$2:$F$8,"Not Found")</f>
        <v>Not Found</v>
      </c>
    </row>
    <row r="2195" spans="1:20" hidden="1" x14ac:dyDescent="0.3">
      <c r="A2195">
        <v>10</v>
      </c>
      <c r="B2195" s="1">
        <v>46117</v>
      </c>
      <c r="C2195" t="s">
        <v>162</v>
      </c>
      <c r="D2195" t="s">
        <v>75</v>
      </c>
      <c r="E2195" t="s">
        <v>25</v>
      </c>
      <c r="F2195" t="s">
        <v>53</v>
      </c>
      <c r="G2195">
        <v>1</v>
      </c>
      <c r="H2195">
        <v>11.5</v>
      </c>
      <c r="I2195" t="s">
        <v>168</v>
      </c>
      <c r="J2195" t="s">
        <v>254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83</v>
      </c>
      <c r="R2195" t="s">
        <v>83</v>
      </c>
      <c r="S2195" t="s">
        <v>83</v>
      </c>
      <c r="T2195" t="str">
        <f>_xlfn.XLOOKUP(A2195,MI_Match_Analysis!$A$2:$A$8,MI_Match_Analysis!$F$2:$F$8,"Not Found")</f>
        <v>Not Found</v>
      </c>
    </row>
    <row r="2196" spans="1:20" hidden="1" x14ac:dyDescent="0.3">
      <c r="A2196">
        <v>10</v>
      </c>
      <c r="B2196" s="1">
        <v>46117</v>
      </c>
      <c r="C2196" t="s">
        <v>162</v>
      </c>
      <c r="D2196" t="s">
        <v>75</v>
      </c>
      <c r="E2196" t="s">
        <v>25</v>
      </c>
      <c r="F2196" t="s">
        <v>53</v>
      </c>
      <c r="G2196">
        <v>1</v>
      </c>
      <c r="H2196">
        <v>11.6</v>
      </c>
      <c r="I2196" t="s">
        <v>170</v>
      </c>
      <c r="J2196" t="s">
        <v>254</v>
      </c>
      <c r="K2196">
        <v>2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83</v>
      </c>
      <c r="R2196" t="s">
        <v>83</v>
      </c>
      <c r="S2196" t="s">
        <v>83</v>
      </c>
      <c r="T2196" t="str">
        <f>_xlfn.XLOOKUP(A2196,MI_Match_Analysis!$A$2:$A$8,MI_Match_Analysis!$F$2:$F$8,"Not Found")</f>
        <v>Not Found</v>
      </c>
    </row>
    <row r="2197" spans="1:20" hidden="1" x14ac:dyDescent="0.3">
      <c r="A2197">
        <v>10</v>
      </c>
      <c r="B2197" s="1">
        <v>46117</v>
      </c>
      <c r="C2197" t="s">
        <v>162</v>
      </c>
      <c r="D2197" t="s">
        <v>75</v>
      </c>
      <c r="E2197" t="s">
        <v>25</v>
      </c>
      <c r="F2197" t="s">
        <v>53</v>
      </c>
      <c r="G2197">
        <v>1</v>
      </c>
      <c r="H2197">
        <v>12.1</v>
      </c>
      <c r="I2197" t="s">
        <v>168</v>
      </c>
      <c r="J2197" t="s">
        <v>253</v>
      </c>
      <c r="K2197">
        <v>4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83</v>
      </c>
      <c r="R2197" t="s">
        <v>83</v>
      </c>
      <c r="S2197" t="s">
        <v>83</v>
      </c>
      <c r="T2197" t="str">
        <f>_xlfn.XLOOKUP(A2197,MI_Match_Analysis!$A$2:$A$8,MI_Match_Analysis!$F$2:$F$8,"Not Found")</f>
        <v>Not Found</v>
      </c>
    </row>
    <row r="2198" spans="1:20" hidden="1" x14ac:dyDescent="0.3">
      <c r="A2198">
        <v>10</v>
      </c>
      <c r="B2198" s="1">
        <v>46117</v>
      </c>
      <c r="C2198" t="s">
        <v>162</v>
      </c>
      <c r="D2198" t="s">
        <v>75</v>
      </c>
      <c r="E2198" t="s">
        <v>25</v>
      </c>
      <c r="F2198" t="s">
        <v>53</v>
      </c>
      <c r="G2198">
        <v>1</v>
      </c>
      <c r="H2198">
        <v>12.2</v>
      </c>
      <c r="I2198" t="s">
        <v>168</v>
      </c>
      <c r="J2198" t="s">
        <v>253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83</v>
      </c>
      <c r="R2198" t="s">
        <v>83</v>
      </c>
      <c r="S2198" t="s">
        <v>83</v>
      </c>
      <c r="T2198" t="str">
        <f>_xlfn.XLOOKUP(A2198,MI_Match_Analysis!$A$2:$A$8,MI_Match_Analysis!$F$2:$F$8,"Not Found")</f>
        <v>Not Found</v>
      </c>
    </row>
    <row r="2199" spans="1:20" hidden="1" x14ac:dyDescent="0.3">
      <c r="A2199">
        <v>10</v>
      </c>
      <c r="B2199" s="1">
        <v>46117</v>
      </c>
      <c r="C2199" t="s">
        <v>162</v>
      </c>
      <c r="D2199" t="s">
        <v>75</v>
      </c>
      <c r="E2199" t="s">
        <v>25</v>
      </c>
      <c r="F2199" t="s">
        <v>53</v>
      </c>
      <c r="G2199">
        <v>1</v>
      </c>
      <c r="H2199">
        <v>12.3</v>
      </c>
      <c r="I2199" t="s">
        <v>170</v>
      </c>
      <c r="J2199" t="s">
        <v>253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83</v>
      </c>
      <c r="R2199" t="s">
        <v>83</v>
      </c>
      <c r="S2199" t="s">
        <v>83</v>
      </c>
      <c r="T2199" t="str">
        <f>_xlfn.XLOOKUP(A2199,MI_Match_Analysis!$A$2:$A$8,MI_Match_Analysis!$F$2:$F$8,"Not Found")</f>
        <v>Not Found</v>
      </c>
    </row>
    <row r="2200" spans="1:20" hidden="1" x14ac:dyDescent="0.3">
      <c r="A2200">
        <v>10</v>
      </c>
      <c r="B2200" s="1">
        <v>46117</v>
      </c>
      <c r="C2200" t="s">
        <v>162</v>
      </c>
      <c r="D2200" t="s">
        <v>75</v>
      </c>
      <c r="E2200" t="s">
        <v>25</v>
      </c>
      <c r="F2200" t="s">
        <v>53</v>
      </c>
      <c r="G2200">
        <v>1</v>
      </c>
      <c r="H2200">
        <v>12.4</v>
      </c>
      <c r="I2200" t="s">
        <v>168</v>
      </c>
      <c r="J2200" t="s">
        <v>253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83</v>
      </c>
      <c r="R2200" t="s">
        <v>83</v>
      </c>
      <c r="S2200" t="s">
        <v>83</v>
      </c>
      <c r="T2200" t="str">
        <f>_xlfn.XLOOKUP(A2200,MI_Match_Analysis!$A$2:$A$8,MI_Match_Analysis!$F$2:$F$8,"Not Found")</f>
        <v>Not Found</v>
      </c>
    </row>
    <row r="2201" spans="1:20" hidden="1" x14ac:dyDescent="0.3">
      <c r="A2201">
        <v>10</v>
      </c>
      <c r="B2201" s="1">
        <v>46117</v>
      </c>
      <c r="C2201" t="s">
        <v>162</v>
      </c>
      <c r="D2201" t="s">
        <v>75</v>
      </c>
      <c r="E2201" t="s">
        <v>25</v>
      </c>
      <c r="F2201" t="s">
        <v>53</v>
      </c>
      <c r="G2201">
        <v>1</v>
      </c>
      <c r="H2201">
        <v>12.5</v>
      </c>
      <c r="I2201" t="s">
        <v>170</v>
      </c>
      <c r="J2201" t="s">
        <v>253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83</v>
      </c>
      <c r="R2201" t="s">
        <v>83</v>
      </c>
      <c r="S2201" t="s">
        <v>83</v>
      </c>
      <c r="T2201" t="str">
        <f>_xlfn.XLOOKUP(A2201,MI_Match_Analysis!$A$2:$A$8,MI_Match_Analysis!$F$2:$F$8,"Not Found")</f>
        <v>Not Found</v>
      </c>
    </row>
    <row r="2202" spans="1:20" hidden="1" x14ac:dyDescent="0.3">
      <c r="A2202">
        <v>10</v>
      </c>
      <c r="B2202" s="1">
        <v>46117</v>
      </c>
      <c r="C2202" t="s">
        <v>162</v>
      </c>
      <c r="D2202" t="s">
        <v>75</v>
      </c>
      <c r="E2202" t="s">
        <v>25</v>
      </c>
      <c r="F2202" t="s">
        <v>53</v>
      </c>
      <c r="G2202">
        <v>1</v>
      </c>
      <c r="H2202">
        <v>12.6</v>
      </c>
      <c r="I2202" t="s">
        <v>170</v>
      </c>
      <c r="J2202" t="s">
        <v>253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83</v>
      </c>
      <c r="R2202" t="s">
        <v>83</v>
      </c>
      <c r="S2202" t="s">
        <v>83</v>
      </c>
      <c r="T2202" t="str">
        <f>_xlfn.XLOOKUP(A2202,MI_Match_Analysis!$A$2:$A$8,MI_Match_Analysis!$F$2:$F$8,"Not Found")</f>
        <v>Not Found</v>
      </c>
    </row>
    <row r="2203" spans="1:20" hidden="1" x14ac:dyDescent="0.3">
      <c r="A2203">
        <v>10</v>
      </c>
      <c r="B2203" s="1">
        <v>46117</v>
      </c>
      <c r="C2203" t="s">
        <v>162</v>
      </c>
      <c r="D2203" t="s">
        <v>75</v>
      </c>
      <c r="E2203" t="s">
        <v>25</v>
      </c>
      <c r="F2203" t="s">
        <v>53</v>
      </c>
      <c r="G2203">
        <v>1</v>
      </c>
      <c r="H2203">
        <v>13.1</v>
      </c>
      <c r="I2203" t="s">
        <v>170</v>
      </c>
      <c r="J2203" t="s">
        <v>256</v>
      </c>
      <c r="K2203">
        <v>4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83</v>
      </c>
      <c r="R2203" t="s">
        <v>83</v>
      </c>
      <c r="S2203" t="s">
        <v>83</v>
      </c>
      <c r="T2203" t="str">
        <f>_xlfn.XLOOKUP(A2203,MI_Match_Analysis!$A$2:$A$8,MI_Match_Analysis!$F$2:$F$8,"Not Found")</f>
        <v>Not Found</v>
      </c>
    </row>
    <row r="2204" spans="1:20" hidden="1" x14ac:dyDescent="0.3">
      <c r="A2204">
        <v>10</v>
      </c>
      <c r="B2204" s="1">
        <v>46117</v>
      </c>
      <c r="C2204" t="s">
        <v>162</v>
      </c>
      <c r="D2204" t="s">
        <v>75</v>
      </c>
      <c r="E2204" t="s">
        <v>25</v>
      </c>
      <c r="F2204" t="s">
        <v>53</v>
      </c>
      <c r="G2204">
        <v>1</v>
      </c>
      <c r="H2204">
        <v>13.2</v>
      </c>
      <c r="I2204" t="s">
        <v>170</v>
      </c>
      <c r="J2204" t="s">
        <v>256</v>
      </c>
      <c r="K2204">
        <v>4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83</v>
      </c>
      <c r="R2204" t="s">
        <v>83</v>
      </c>
      <c r="S2204" t="s">
        <v>83</v>
      </c>
      <c r="T2204" t="str">
        <f>_xlfn.XLOOKUP(A2204,MI_Match_Analysis!$A$2:$A$8,MI_Match_Analysis!$F$2:$F$8,"Not Found")</f>
        <v>Not Found</v>
      </c>
    </row>
    <row r="2205" spans="1:20" hidden="1" x14ac:dyDescent="0.3">
      <c r="A2205">
        <v>10</v>
      </c>
      <c r="B2205" s="1">
        <v>46117</v>
      </c>
      <c r="C2205" t="s">
        <v>162</v>
      </c>
      <c r="D2205" t="s">
        <v>75</v>
      </c>
      <c r="E2205" t="s">
        <v>25</v>
      </c>
      <c r="F2205" t="s">
        <v>53</v>
      </c>
      <c r="G2205">
        <v>1</v>
      </c>
      <c r="H2205">
        <v>13.3</v>
      </c>
      <c r="I2205" t="s">
        <v>170</v>
      </c>
      <c r="J2205" t="s">
        <v>256</v>
      </c>
      <c r="K2205">
        <v>2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83</v>
      </c>
      <c r="R2205" t="s">
        <v>83</v>
      </c>
      <c r="S2205" t="s">
        <v>83</v>
      </c>
      <c r="T2205" t="str">
        <f>_xlfn.XLOOKUP(A2205,MI_Match_Analysis!$A$2:$A$8,MI_Match_Analysis!$F$2:$F$8,"Not Found")</f>
        <v>Not Found</v>
      </c>
    </row>
    <row r="2206" spans="1:20" hidden="1" x14ac:dyDescent="0.3">
      <c r="A2206">
        <v>10</v>
      </c>
      <c r="B2206" s="1">
        <v>46117</v>
      </c>
      <c r="C2206" t="s">
        <v>162</v>
      </c>
      <c r="D2206" t="s">
        <v>75</v>
      </c>
      <c r="E2206" t="s">
        <v>25</v>
      </c>
      <c r="F2206" t="s">
        <v>53</v>
      </c>
      <c r="G2206">
        <v>1</v>
      </c>
      <c r="H2206">
        <v>13.4</v>
      </c>
      <c r="I2206" t="s">
        <v>170</v>
      </c>
      <c r="J2206" t="s">
        <v>256</v>
      </c>
      <c r="K2206">
        <v>4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83</v>
      </c>
      <c r="R2206" t="s">
        <v>83</v>
      </c>
      <c r="S2206" t="s">
        <v>83</v>
      </c>
      <c r="T2206" t="str">
        <f>_xlfn.XLOOKUP(A2206,MI_Match_Analysis!$A$2:$A$8,MI_Match_Analysis!$F$2:$F$8,"Not Found")</f>
        <v>Not Found</v>
      </c>
    </row>
    <row r="2207" spans="1:20" hidden="1" x14ac:dyDescent="0.3">
      <c r="A2207">
        <v>10</v>
      </c>
      <c r="B2207" s="1">
        <v>46117</v>
      </c>
      <c r="C2207" t="s">
        <v>162</v>
      </c>
      <c r="D2207" t="s">
        <v>75</v>
      </c>
      <c r="E2207" t="s">
        <v>25</v>
      </c>
      <c r="F2207" t="s">
        <v>53</v>
      </c>
      <c r="G2207">
        <v>1</v>
      </c>
      <c r="H2207">
        <v>13.5</v>
      </c>
      <c r="I2207" t="s">
        <v>170</v>
      </c>
      <c r="J2207" t="s">
        <v>256</v>
      </c>
      <c r="K2207">
        <v>4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83</v>
      </c>
      <c r="R2207" t="s">
        <v>83</v>
      </c>
      <c r="S2207" t="s">
        <v>83</v>
      </c>
      <c r="T2207" t="str">
        <f>_xlfn.XLOOKUP(A2207,MI_Match_Analysis!$A$2:$A$8,MI_Match_Analysis!$F$2:$F$8,"Not Found")</f>
        <v>Not Found</v>
      </c>
    </row>
    <row r="2208" spans="1:20" hidden="1" x14ac:dyDescent="0.3">
      <c r="A2208">
        <v>10</v>
      </c>
      <c r="B2208" s="1">
        <v>46117</v>
      </c>
      <c r="C2208" t="s">
        <v>162</v>
      </c>
      <c r="D2208" t="s">
        <v>75</v>
      </c>
      <c r="E2208" t="s">
        <v>25</v>
      </c>
      <c r="F2208" t="s">
        <v>53</v>
      </c>
      <c r="G2208">
        <v>1</v>
      </c>
      <c r="H2208">
        <v>13.6</v>
      </c>
      <c r="I2208" t="s">
        <v>170</v>
      </c>
      <c r="J2208" t="s">
        <v>256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83</v>
      </c>
      <c r="R2208" t="s">
        <v>83</v>
      </c>
      <c r="S2208" t="s">
        <v>83</v>
      </c>
      <c r="T2208" t="str">
        <f>_xlfn.XLOOKUP(A2208,MI_Match_Analysis!$A$2:$A$8,MI_Match_Analysis!$F$2:$F$8,"Not Found")</f>
        <v>Not Found</v>
      </c>
    </row>
    <row r="2209" spans="1:20" hidden="1" x14ac:dyDescent="0.3">
      <c r="A2209">
        <v>10</v>
      </c>
      <c r="B2209" s="1">
        <v>46117</v>
      </c>
      <c r="C2209" t="s">
        <v>162</v>
      </c>
      <c r="D2209" t="s">
        <v>75</v>
      </c>
      <c r="E2209" t="s">
        <v>25</v>
      </c>
      <c r="F2209" t="s">
        <v>53</v>
      </c>
      <c r="G2209">
        <v>1</v>
      </c>
      <c r="H2209">
        <v>14.1</v>
      </c>
      <c r="I2209" t="s">
        <v>170</v>
      </c>
      <c r="J2209" t="s">
        <v>254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83</v>
      </c>
      <c r="R2209" t="s">
        <v>83</v>
      </c>
      <c r="S2209" t="s">
        <v>83</v>
      </c>
      <c r="T2209" t="str">
        <f>_xlfn.XLOOKUP(A2209,MI_Match_Analysis!$A$2:$A$8,MI_Match_Analysis!$F$2:$F$8,"Not Found")</f>
        <v>Not Found</v>
      </c>
    </row>
    <row r="2210" spans="1:20" hidden="1" x14ac:dyDescent="0.3">
      <c r="A2210">
        <v>10</v>
      </c>
      <c r="B2210" s="1">
        <v>46117</v>
      </c>
      <c r="C2210" t="s">
        <v>162</v>
      </c>
      <c r="D2210" t="s">
        <v>75</v>
      </c>
      <c r="E2210" t="s">
        <v>25</v>
      </c>
      <c r="F2210" t="s">
        <v>53</v>
      </c>
      <c r="G2210">
        <v>1</v>
      </c>
      <c r="H2210">
        <v>14.2</v>
      </c>
      <c r="I2210" t="s">
        <v>168</v>
      </c>
      <c r="J2210" t="s">
        <v>254</v>
      </c>
      <c r="K2210">
        <v>6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83</v>
      </c>
      <c r="R2210" t="s">
        <v>83</v>
      </c>
      <c r="S2210" t="s">
        <v>83</v>
      </c>
      <c r="T2210" t="str">
        <f>_xlfn.XLOOKUP(A2210,MI_Match_Analysis!$A$2:$A$8,MI_Match_Analysis!$F$2:$F$8,"Not Found")</f>
        <v>Not Found</v>
      </c>
    </row>
    <row r="2211" spans="1:20" hidden="1" x14ac:dyDescent="0.3">
      <c r="A2211">
        <v>10</v>
      </c>
      <c r="B2211" s="1">
        <v>46117</v>
      </c>
      <c r="C2211" t="s">
        <v>162</v>
      </c>
      <c r="D2211" t="s">
        <v>75</v>
      </c>
      <c r="E2211" t="s">
        <v>25</v>
      </c>
      <c r="F2211" t="s">
        <v>53</v>
      </c>
      <c r="G2211">
        <v>1</v>
      </c>
      <c r="H2211">
        <v>14.3</v>
      </c>
      <c r="I2211" t="s">
        <v>168</v>
      </c>
      <c r="J2211" t="s">
        <v>254</v>
      </c>
      <c r="K2211">
        <v>6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83</v>
      </c>
      <c r="R2211" t="s">
        <v>83</v>
      </c>
      <c r="S2211" t="s">
        <v>83</v>
      </c>
      <c r="T2211" t="str">
        <f>_xlfn.XLOOKUP(A2211,MI_Match_Analysis!$A$2:$A$8,MI_Match_Analysis!$F$2:$F$8,"Not Found")</f>
        <v>Not Found</v>
      </c>
    </row>
    <row r="2212" spans="1:20" hidden="1" x14ac:dyDescent="0.3">
      <c r="A2212">
        <v>10</v>
      </c>
      <c r="B2212" s="1">
        <v>46117</v>
      </c>
      <c r="C2212" t="s">
        <v>162</v>
      </c>
      <c r="D2212" t="s">
        <v>75</v>
      </c>
      <c r="E2212" t="s">
        <v>25</v>
      </c>
      <c r="F2212" t="s">
        <v>53</v>
      </c>
      <c r="G2212">
        <v>1</v>
      </c>
      <c r="H2212">
        <v>14.4</v>
      </c>
      <c r="I2212" t="s">
        <v>168</v>
      </c>
      <c r="J2212" t="s">
        <v>254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83</v>
      </c>
      <c r="R2212" t="s">
        <v>83</v>
      </c>
      <c r="S2212" t="s">
        <v>83</v>
      </c>
      <c r="T2212" t="str">
        <f>_xlfn.XLOOKUP(A2212,MI_Match_Analysis!$A$2:$A$8,MI_Match_Analysis!$F$2:$F$8,"Not Found")</f>
        <v>Not Found</v>
      </c>
    </row>
    <row r="2213" spans="1:20" hidden="1" x14ac:dyDescent="0.3">
      <c r="A2213">
        <v>10</v>
      </c>
      <c r="B2213" s="1">
        <v>46117</v>
      </c>
      <c r="C2213" t="s">
        <v>162</v>
      </c>
      <c r="D2213" t="s">
        <v>75</v>
      </c>
      <c r="E2213" t="s">
        <v>25</v>
      </c>
      <c r="F2213" t="s">
        <v>53</v>
      </c>
      <c r="G2213">
        <v>1</v>
      </c>
      <c r="H2213">
        <v>14.5</v>
      </c>
      <c r="I2213" t="s">
        <v>170</v>
      </c>
      <c r="J2213" t="s">
        <v>254</v>
      </c>
      <c r="K2213">
        <v>0</v>
      </c>
      <c r="L2213">
        <v>1</v>
      </c>
      <c r="M2213">
        <v>1</v>
      </c>
      <c r="N2213">
        <v>0</v>
      </c>
      <c r="O2213">
        <v>0</v>
      </c>
      <c r="P2213">
        <v>0</v>
      </c>
      <c r="Q2213" t="s">
        <v>83</v>
      </c>
      <c r="R2213" t="s">
        <v>83</v>
      </c>
      <c r="S2213" t="s">
        <v>83</v>
      </c>
      <c r="T2213" t="str">
        <f>_xlfn.XLOOKUP(A2213,MI_Match_Analysis!$A$2:$A$8,MI_Match_Analysis!$F$2:$F$8,"Not Found")</f>
        <v>Not Found</v>
      </c>
    </row>
    <row r="2214" spans="1:20" hidden="1" x14ac:dyDescent="0.3">
      <c r="A2214">
        <v>10</v>
      </c>
      <c r="B2214" s="1">
        <v>46117</v>
      </c>
      <c r="C2214" t="s">
        <v>162</v>
      </c>
      <c r="D2214" t="s">
        <v>75</v>
      </c>
      <c r="E2214" t="s">
        <v>25</v>
      </c>
      <c r="F2214" t="s">
        <v>53</v>
      </c>
      <c r="G2214">
        <v>1</v>
      </c>
      <c r="H2214">
        <v>14.5</v>
      </c>
      <c r="I2214" t="s">
        <v>170</v>
      </c>
      <c r="J2214" t="s">
        <v>254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83</v>
      </c>
      <c r="R2214" t="s">
        <v>83</v>
      </c>
      <c r="S2214" t="s">
        <v>83</v>
      </c>
      <c r="T2214" t="str">
        <f>_xlfn.XLOOKUP(A2214,MI_Match_Analysis!$A$2:$A$8,MI_Match_Analysis!$F$2:$F$8,"Not Found")</f>
        <v>Not Found</v>
      </c>
    </row>
    <row r="2215" spans="1:20" hidden="1" x14ac:dyDescent="0.3">
      <c r="A2215">
        <v>10</v>
      </c>
      <c r="B2215" s="1">
        <v>46117</v>
      </c>
      <c r="C2215" t="s">
        <v>162</v>
      </c>
      <c r="D2215" t="s">
        <v>75</v>
      </c>
      <c r="E2215" t="s">
        <v>25</v>
      </c>
      <c r="F2215" t="s">
        <v>53</v>
      </c>
      <c r="G2215">
        <v>1</v>
      </c>
      <c r="H2215">
        <v>14.6</v>
      </c>
      <c r="I2215" t="s">
        <v>168</v>
      </c>
      <c r="J2215" t="s">
        <v>254</v>
      </c>
      <c r="K2215">
        <v>6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83</v>
      </c>
      <c r="R2215" t="s">
        <v>83</v>
      </c>
      <c r="S2215" t="s">
        <v>83</v>
      </c>
      <c r="T2215" t="str">
        <f>_xlfn.XLOOKUP(A2215,MI_Match_Analysis!$A$2:$A$8,MI_Match_Analysis!$F$2:$F$8,"Not Found")</f>
        <v>Not Found</v>
      </c>
    </row>
    <row r="2216" spans="1:20" hidden="1" x14ac:dyDescent="0.3">
      <c r="A2216">
        <v>10</v>
      </c>
      <c r="B2216" s="1">
        <v>46117</v>
      </c>
      <c r="C2216" t="s">
        <v>162</v>
      </c>
      <c r="D2216" t="s">
        <v>75</v>
      </c>
      <c r="E2216" t="s">
        <v>25</v>
      </c>
      <c r="F2216" t="s">
        <v>53</v>
      </c>
      <c r="G2216">
        <v>1</v>
      </c>
      <c r="H2216">
        <v>15.1</v>
      </c>
      <c r="I2216" t="s">
        <v>170</v>
      </c>
      <c r="J2216" t="s">
        <v>124</v>
      </c>
      <c r="K2216">
        <v>6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83</v>
      </c>
      <c r="R2216" t="s">
        <v>83</v>
      </c>
      <c r="S2216" t="s">
        <v>83</v>
      </c>
      <c r="T2216" t="str">
        <f>_xlfn.XLOOKUP(A2216,MI_Match_Analysis!$A$2:$A$8,MI_Match_Analysis!$F$2:$F$8,"Not Found")</f>
        <v>Not Found</v>
      </c>
    </row>
    <row r="2217" spans="1:20" hidden="1" x14ac:dyDescent="0.3">
      <c r="A2217">
        <v>10</v>
      </c>
      <c r="B2217" s="1">
        <v>46117</v>
      </c>
      <c r="C2217" t="s">
        <v>162</v>
      </c>
      <c r="D2217" t="s">
        <v>75</v>
      </c>
      <c r="E2217" t="s">
        <v>25</v>
      </c>
      <c r="F2217" t="s">
        <v>53</v>
      </c>
      <c r="G2217">
        <v>1</v>
      </c>
      <c r="H2217">
        <v>15.2</v>
      </c>
      <c r="I2217" t="s">
        <v>170</v>
      </c>
      <c r="J2217" t="s">
        <v>124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83</v>
      </c>
      <c r="R2217" t="s">
        <v>83</v>
      </c>
      <c r="S2217" t="s">
        <v>83</v>
      </c>
      <c r="T2217" t="str">
        <f>_xlfn.XLOOKUP(A2217,MI_Match_Analysis!$A$2:$A$8,MI_Match_Analysis!$F$2:$F$8,"Not Found")</f>
        <v>Not Found</v>
      </c>
    </row>
    <row r="2218" spans="1:20" hidden="1" x14ac:dyDescent="0.3">
      <c r="A2218">
        <v>10</v>
      </c>
      <c r="B2218" s="1">
        <v>46117</v>
      </c>
      <c r="C2218" t="s">
        <v>162</v>
      </c>
      <c r="D2218" t="s">
        <v>75</v>
      </c>
      <c r="E2218" t="s">
        <v>25</v>
      </c>
      <c r="F2218" t="s">
        <v>53</v>
      </c>
      <c r="G2218">
        <v>1</v>
      </c>
      <c r="H2218">
        <v>15.3</v>
      </c>
      <c r="I2218" t="s">
        <v>168</v>
      </c>
      <c r="J2218" t="s">
        <v>124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83</v>
      </c>
      <c r="R2218" t="s">
        <v>83</v>
      </c>
      <c r="S2218" t="s">
        <v>83</v>
      </c>
      <c r="T2218" t="str">
        <f>_xlfn.XLOOKUP(A2218,MI_Match_Analysis!$A$2:$A$8,MI_Match_Analysis!$F$2:$F$8,"Not Found")</f>
        <v>Not Found</v>
      </c>
    </row>
    <row r="2219" spans="1:20" hidden="1" x14ac:dyDescent="0.3">
      <c r="A2219">
        <v>10</v>
      </c>
      <c r="B2219" s="1">
        <v>46117</v>
      </c>
      <c r="C2219" t="s">
        <v>162</v>
      </c>
      <c r="D2219" t="s">
        <v>75</v>
      </c>
      <c r="E2219" t="s">
        <v>25</v>
      </c>
      <c r="F2219" t="s">
        <v>53</v>
      </c>
      <c r="G2219">
        <v>1</v>
      </c>
      <c r="H2219">
        <v>15.4</v>
      </c>
      <c r="I2219" t="s">
        <v>168</v>
      </c>
      <c r="J2219" t="s">
        <v>124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83</v>
      </c>
      <c r="R2219" t="s">
        <v>83</v>
      </c>
      <c r="S2219" t="s">
        <v>83</v>
      </c>
      <c r="T2219" t="str">
        <f>_xlfn.XLOOKUP(A2219,MI_Match_Analysis!$A$2:$A$8,MI_Match_Analysis!$F$2:$F$8,"Not Found")</f>
        <v>Not Found</v>
      </c>
    </row>
    <row r="2220" spans="1:20" hidden="1" x14ac:dyDescent="0.3">
      <c r="A2220">
        <v>10</v>
      </c>
      <c r="B2220" s="1">
        <v>46117</v>
      </c>
      <c r="C2220" t="s">
        <v>162</v>
      </c>
      <c r="D2220" t="s">
        <v>75</v>
      </c>
      <c r="E2220" t="s">
        <v>25</v>
      </c>
      <c r="F2220" t="s">
        <v>53</v>
      </c>
      <c r="G2220">
        <v>1</v>
      </c>
      <c r="H2220">
        <v>15.5</v>
      </c>
      <c r="I2220" t="s">
        <v>170</v>
      </c>
      <c r="J2220" t="s">
        <v>124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83</v>
      </c>
      <c r="R2220" t="s">
        <v>83</v>
      </c>
      <c r="S2220" t="s">
        <v>83</v>
      </c>
      <c r="T2220" t="str">
        <f>_xlfn.XLOOKUP(A2220,MI_Match_Analysis!$A$2:$A$8,MI_Match_Analysis!$F$2:$F$8,"Not Found")</f>
        <v>Not Found</v>
      </c>
    </row>
    <row r="2221" spans="1:20" hidden="1" x14ac:dyDescent="0.3">
      <c r="A2221">
        <v>10</v>
      </c>
      <c r="B2221" s="1">
        <v>46117</v>
      </c>
      <c r="C2221" t="s">
        <v>162</v>
      </c>
      <c r="D2221" t="s">
        <v>75</v>
      </c>
      <c r="E2221" t="s">
        <v>25</v>
      </c>
      <c r="F2221" t="s">
        <v>53</v>
      </c>
      <c r="G2221">
        <v>1</v>
      </c>
      <c r="H2221">
        <v>15.6</v>
      </c>
      <c r="I2221" t="s">
        <v>170</v>
      </c>
      <c r="J2221" t="s">
        <v>124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83</v>
      </c>
      <c r="R2221" t="s">
        <v>83</v>
      </c>
      <c r="S2221" t="s">
        <v>83</v>
      </c>
      <c r="T2221" t="str">
        <f>_xlfn.XLOOKUP(A2221,MI_Match_Analysis!$A$2:$A$8,MI_Match_Analysis!$F$2:$F$8,"Not Found")</f>
        <v>Not Found</v>
      </c>
    </row>
    <row r="2222" spans="1:20" hidden="1" x14ac:dyDescent="0.3">
      <c r="A2222">
        <v>10</v>
      </c>
      <c r="B2222" s="1">
        <v>46117</v>
      </c>
      <c r="C2222" t="s">
        <v>162</v>
      </c>
      <c r="D2222" t="s">
        <v>75</v>
      </c>
      <c r="E2222" t="s">
        <v>25</v>
      </c>
      <c r="F2222" t="s">
        <v>53</v>
      </c>
      <c r="G2222">
        <v>1</v>
      </c>
      <c r="H2222">
        <v>16.100000000000001</v>
      </c>
      <c r="I2222" t="s">
        <v>170</v>
      </c>
      <c r="J2222" t="s">
        <v>256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83</v>
      </c>
      <c r="R2222" t="s">
        <v>83</v>
      </c>
      <c r="S2222" t="s">
        <v>83</v>
      </c>
      <c r="T2222" t="str">
        <f>_xlfn.XLOOKUP(A2222,MI_Match_Analysis!$A$2:$A$8,MI_Match_Analysis!$F$2:$F$8,"Not Found")</f>
        <v>Not Found</v>
      </c>
    </row>
    <row r="2223" spans="1:20" hidden="1" x14ac:dyDescent="0.3">
      <c r="A2223">
        <v>10</v>
      </c>
      <c r="B2223" s="1">
        <v>46117</v>
      </c>
      <c r="C2223" t="s">
        <v>162</v>
      </c>
      <c r="D2223" t="s">
        <v>75</v>
      </c>
      <c r="E2223" t="s">
        <v>25</v>
      </c>
      <c r="F2223" t="s">
        <v>53</v>
      </c>
      <c r="G2223">
        <v>1</v>
      </c>
      <c r="H2223">
        <v>16.2</v>
      </c>
      <c r="I2223" t="s">
        <v>168</v>
      </c>
      <c r="J2223" t="s">
        <v>256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83</v>
      </c>
      <c r="R2223" t="s">
        <v>83</v>
      </c>
      <c r="S2223" t="s">
        <v>83</v>
      </c>
      <c r="T2223" t="str">
        <f>_xlfn.XLOOKUP(A2223,MI_Match_Analysis!$A$2:$A$8,MI_Match_Analysis!$F$2:$F$8,"Not Found")</f>
        <v>Not Found</v>
      </c>
    </row>
    <row r="2224" spans="1:20" hidden="1" x14ac:dyDescent="0.3">
      <c r="A2224">
        <v>10</v>
      </c>
      <c r="B2224" s="1">
        <v>46117</v>
      </c>
      <c r="C2224" t="s">
        <v>162</v>
      </c>
      <c r="D2224" t="s">
        <v>75</v>
      </c>
      <c r="E2224" t="s">
        <v>25</v>
      </c>
      <c r="F2224" t="s">
        <v>53</v>
      </c>
      <c r="G2224">
        <v>1</v>
      </c>
      <c r="H2224">
        <v>16.3</v>
      </c>
      <c r="I2224" t="s">
        <v>170</v>
      </c>
      <c r="J2224" t="s">
        <v>256</v>
      </c>
      <c r="K2224">
        <v>2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83</v>
      </c>
      <c r="R2224" t="s">
        <v>83</v>
      </c>
      <c r="S2224" t="s">
        <v>83</v>
      </c>
      <c r="T2224" t="str">
        <f>_xlfn.XLOOKUP(A2224,MI_Match_Analysis!$A$2:$A$8,MI_Match_Analysis!$F$2:$F$8,"Not Found")</f>
        <v>Not Found</v>
      </c>
    </row>
    <row r="2225" spans="1:20" hidden="1" x14ac:dyDescent="0.3">
      <c r="A2225">
        <v>10</v>
      </c>
      <c r="B2225" s="1">
        <v>46117</v>
      </c>
      <c r="C2225" t="s">
        <v>162</v>
      </c>
      <c r="D2225" t="s">
        <v>75</v>
      </c>
      <c r="E2225" t="s">
        <v>25</v>
      </c>
      <c r="F2225" t="s">
        <v>53</v>
      </c>
      <c r="G2225">
        <v>1</v>
      </c>
      <c r="H2225">
        <v>16.399999999999999</v>
      </c>
      <c r="I2225" t="s">
        <v>170</v>
      </c>
      <c r="J2225" t="s">
        <v>256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83</v>
      </c>
      <c r="R2225" t="s">
        <v>83</v>
      </c>
      <c r="S2225" t="s">
        <v>83</v>
      </c>
      <c r="T2225" t="str">
        <f>_xlfn.XLOOKUP(A2225,MI_Match_Analysis!$A$2:$A$8,MI_Match_Analysis!$F$2:$F$8,"Not Found")</f>
        <v>Not Found</v>
      </c>
    </row>
    <row r="2226" spans="1:20" hidden="1" x14ac:dyDescent="0.3">
      <c r="A2226">
        <v>10</v>
      </c>
      <c r="B2226" s="1">
        <v>46117</v>
      </c>
      <c r="C2226" t="s">
        <v>162</v>
      </c>
      <c r="D2226" t="s">
        <v>75</v>
      </c>
      <c r="E2226" t="s">
        <v>25</v>
      </c>
      <c r="F2226" t="s">
        <v>53</v>
      </c>
      <c r="G2226">
        <v>1</v>
      </c>
      <c r="H2226">
        <v>16.5</v>
      </c>
      <c r="I2226" t="s">
        <v>168</v>
      </c>
      <c r="J2226" t="s">
        <v>256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83</v>
      </c>
      <c r="R2226" t="s">
        <v>83</v>
      </c>
      <c r="S2226" t="s">
        <v>83</v>
      </c>
      <c r="T2226" t="str">
        <f>_xlfn.XLOOKUP(A2226,MI_Match_Analysis!$A$2:$A$8,MI_Match_Analysis!$F$2:$F$8,"Not Found")</f>
        <v>Not Found</v>
      </c>
    </row>
    <row r="2227" spans="1:20" hidden="1" x14ac:dyDescent="0.3">
      <c r="A2227">
        <v>10</v>
      </c>
      <c r="B2227" s="1">
        <v>46117</v>
      </c>
      <c r="C2227" t="s">
        <v>162</v>
      </c>
      <c r="D2227" t="s">
        <v>75</v>
      </c>
      <c r="E2227" t="s">
        <v>25</v>
      </c>
      <c r="F2227" t="s">
        <v>53</v>
      </c>
      <c r="G2227">
        <v>1</v>
      </c>
      <c r="H2227">
        <v>16.600000000000001</v>
      </c>
      <c r="I2227" t="s">
        <v>168</v>
      </c>
      <c r="J2227" t="s">
        <v>256</v>
      </c>
      <c r="K2227">
        <v>6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83</v>
      </c>
      <c r="R2227" t="s">
        <v>83</v>
      </c>
      <c r="S2227" t="s">
        <v>83</v>
      </c>
      <c r="T2227" t="str">
        <f>_xlfn.XLOOKUP(A2227,MI_Match_Analysis!$A$2:$A$8,MI_Match_Analysis!$F$2:$F$8,"Not Found")</f>
        <v>Not Found</v>
      </c>
    </row>
    <row r="2228" spans="1:20" hidden="1" x14ac:dyDescent="0.3">
      <c r="A2228">
        <v>10</v>
      </c>
      <c r="B2228" s="1">
        <v>46117</v>
      </c>
      <c r="C2228" t="s">
        <v>162</v>
      </c>
      <c r="D2228" t="s">
        <v>75</v>
      </c>
      <c r="E2228" t="s">
        <v>25</v>
      </c>
      <c r="F2228" t="s">
        <v>53</v>
      </c>
      <c r="G2228">
        <v>1</v>
      </c>
      <c r="H2228">
        <v>17.100000000000001</v>
      </c>
      <c r="I2228" t="s">
        <v>170</v>
      </c>
      <c r="J2228" t="s">
        <v>253</v>
      </c>
      <c r="K2228">
        <v>4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83</v>
      </c>
      <c r="R2228" t="s">
        <v>83</v>
      </c>
      <c r="S2228" t="s">
        <v>83</v>
      </c>
      <c r="T2228" t="str">
        <f>_xlfn.XLOOKUP(A2228,MI_Match_Analysis!$A$2:$A$8,MI_Match_Analysis!$F$2:$F$8,"Not Found")</f>
        <v>Not Found</v>
      </c>
    </row>
    <row r="2229" spans="1:20" hidden="1" x14ac:dyDescent="0.3">
      <c r="A2229">
        <v>10</v>
      </c>
      <c r="B2229" s="1">
        <v>46117</v>
      </c>
      <c r="C2229" t="s">
        <v>162</v>
      </c>
      <c r="D2229" t="s">
        <v>75</v>
      </c>
      <c r="E2229" t="s">
        <v>25</v>
      </c>
      <c r="F2229" t="s">
        <v>53</v>
      </c>
      <c r="G2229">
        <v>1</v>
      </c>
      <c r="H2229">
        <v>17.2</v>
      </c>
      <c r="I2229" t="s">
        <v>170</v>
      </c>
      <c r="J2229" t="s">
        <v>253</v>
      </c>
      <c r="K2229">
        <v>2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83</v>
      </c>
      <c r="R2229" t="s">
        <v>83</v>
      </c>
      <c r="S2229" t="s">
        <v>83</v>
      </c>
      <c r="T2229" t="str">
        <f>_xlfn.XLOOKUP(A2229,MI_Match_Analysis!$A$2:$A$8,MI_Match_Analysis!$F$2:$F$8,"Not Found")</f>
        <v>Not Found</v>
      </c>
    </row>
    <row r="2230" spans="1:20" hidden="1" x14ac:dyDescent="0.3">
      <c r="A2230">
        <v>10</v>
      </c>
      <c r="B2230" s="1">
        <v>46117</v>
      </c>
      <c r="C2230" t="s">
        <v>162</v>
      </c>
      <c r="D2230" t="s">
        <v>75</v>
      </c>
      <c r="E2230" t="s">
        <v>25</v>
      </c>
      <c r="F2230" t="s">
        <v>53</v>
      </c>
      <c r="G2230">
        <v>1</v>
      </c>
      <c r="H2230">
        <v>17.3</v>
      </c>
      <c r="I2230" t="s">
        <v>170</v>
      </c>
      <c r="J2230" t="s">
        <v>253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83</v>
      </c>
      <c r="R2230" t="s">
        <v>83</v>
      </c>
      <c r="S2230" t="s">
        <v>83</v>
      </c>
      <c r="T2230" t="str">
        <f>_xlfn.XLOOKUP(A2230,MI_Match_Analysis!$A$2:$A$8,MI_Match_Analysis!$F$2:$F$8,"Not Found")</f>
        <v>Not Found</v>
      </c>
    </row>
    <row r="2231" spans="1:20" hidden="1" x14ac:dyDescent="0.3">
      <c r="A2231">
        <v>10</v>
      </c>
      <c r="B2231" s="1">
        <v>46117</v>
      </c>
      <c r="C2231" t="s">
        <v>162</v>
      </c>
      <c r="D2231" t="s">
        <v>75</v>
      </c>
      <c r="E2231" t="s">
        <v>25</v>
      </c>
      <c r="F2231" t="s">
        <v>53</v>
      </c>
      <c r="G2231">
        <v>1</v>
      </c>
      <c r="H2231">
        <v>17.399999999999999</v>
      </c>
      <c r="I2231" t="s">
        <v>168</v>
      </c>
      <c r="J2231" t="s">
        <v>253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165</v>
      </c>
      <c r="R2231" t="s">
        <v>168</v>
      </c>
      <c r="S2231" t="s">
        <v>124</v>
      </c>
      <c r="T2231" t="str">
        <f>_xlfn.XLOOKUP(A2231,MI_Match_Analysis!$A$2:$A$8,MI_Match_Analysis!$F$2:$F$8,"Not Found")</f>
        <v>Not Found</v>
      </c>
    </row>
    <row r="2232" spans="1:20" hidden="1" x14ac:dyDescent="0.3">
      <c r="A2232">
        <v>10</v>
      </c>
      <c r="B2232" s="1">
        <v>46117</v>
      </c>
      <c r="C2232" t="s">
        <v>162</v>
      </c>
      <c r="D2232" t="s">
        <v>75</v>
      </c>
      <c r="E2232" t="s">
        <v>25</v>
      </c>
      <c r="F2232" t="s">
        <v>53</v>
      </c>
      <c r="G2232">
        <v>1</v>
      </c>
      <c r="H2232">
        <v>17.399999999999999</v>
      </c>
      <c r="I2232" t="s">
        <v>168</v>
      </c>
      <c r="J2232" t="s">
        <v>253</v>
      </c>
      <c r="K2232">
        <v>0</v>
      </c>
      <c r="L2232">
        <v>1</v>
      </c>
      <c r="M2232">
        <v>1</v>
      </c>
      <c r="N2232">
        <v>0</v>
      </c>
      <c r="O2232">
        <v>0</v>
      </c>
      <c r="P2232">
        <v>0</v>
      </c>
      <c r="Q2232" t="s">
        <v>83</v>
      </c>
      <c r="R2232" t="s">
        <v>83</v>
      </c>
      <c r="S2232" t="s">
        <v>83</v>
      </c>
      <c r="T2232" t="str">
        <f>_xlfn.XLOOKUP(A2232,MI_Match_Analysis!$A$2:$A$8,MI_Match_Analysis!$F$2:$F$8,"Not Found")</f>
        <v>Not Found</v>
      </c>
    </row>
    <row r="2233" spans="1:20" hidden="1" x14ac:dyDescent="0.3">
      <c r="A2233">
        <v>10</v>
      </c>
      <c r="B2233" s="1">
        <v>46117</v>
      </c>
      <c r="C2233" t="s">
        <v>162</v>
      </c>
      <c r="D2233" t="s">
        <v>75</v>
      </c>
      <c r="E2233" t="s">
        <v>25</v>
      </c>
      <c r="F2233" t="s">
        <v>53</v>
      </c>
      <c r="G2233">
        <v>1</v>
      </c>
      <c r="H2233">
        <v>17.5</v>
      </c>
      <c r="I2233" t="s">
        <v>173</v>
      </c>
      <c r="J2233" t="s">
        <v>253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83</v>
      </c>
      <c r="R2233" t="s">
        <v>83</v>
      </c>
      <c r="S2233" t="s">
        <v>83</v>
      </c>
      <c r="T2233" t="str">
        <f>_xlfn.XLOOKUP(A2233,MI_Match_Analysis!$A$2:$A$8,MI_Match_Analysis!$F$2:$F$8,"Not Found")</f>
        <v>Not Found</v>
      </c>
    </row>
    <row r="2234" spans="1:20" hidden="1" x14ac:dyDescent="0.3">
      <c r="A2234">
        <v>10</v>
      </c>
      <c r="B2234" s="1">
        <v>46117</v>
      </c>
      <c r="C2234" t="s">
        <v>162</v>
      </c>
      <c r="D2234" t="s">
        <v>75</v>
      </c>
      <c r="E2234" t="s">
        <v>25</v>
      </c>
      <c r="F2234" t="s">
        <v>53</v>
      </c>
      <c r="G2234">
        <v>1</v>
      </c>
      <c r="H2234">
        <v>17.600000000000001</v>
      </c>
      <c r="I2234" t="s">
        <v>170</v>
      </c>
      <c r="J2234" t="s">
        <v>253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83</v>
      </c>
      <c r="R2234" t="s">
        <v>83</v>
      </c>
      <c r="S2234" t="s">
        <v>83</v>
      </c>
      <c r="T2234" t="str">
        <f>_xlfn.XLOOKUP(A2234,MI_Match_Analysis!$A$2:$A$8,MI_Match_Analysis!$F$2:$F$8,"Not Found")</f>
        <v>Not Found</v>
      </c>
    </row>
    <row r="2235" spans="1:20" hidden="1" x14ac:dyDescent="0.3">
      <c r="A2235">
        <v>10</v>
      </c>
      <c r="B2235" s="1">
        <v>46117</v>
      </c>
      <c r="C2235" t="s">
        <v>162</v>
      </c>
      <c r="D2235" t="s">
        <v>75</v>
      </c>
      <c r="E2235" t="s">
        <v>25</v>
      </c>
      <c r="F2235" t="s">
        <v>53</v>
      </c>
      <c r="G2235">
        <v>1</v>
      </c>
      <c r="H2235">
        <v>18.100000000000001</v>
      </c>
      <c r="I2235" t="s">
        <v>170</v>
      </c>
      <c r="J2235" t="s">
        <v>256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165</v>
      </c>
      <c r="R2235" t="s">
        <v>170</v>
      </c>
      <c r="S2235" t="s">
        <v>77</v>
      </c>
      <c r="T2235" t="str">
        <f>_xlfn.XLOOKUP(A2235,MI_Match_Analysis!$A$2:$A$8,MI_Match_Analysis!$F$2:$F$8,"Not Found")</f>
        <v>Not Found</v>
      </c>
    </row>
    <row r="2236" spans="1:20" hidden="1" x14ac:dyDescent="0.3">
      <c r="A2236">
        <v>10</v>
      </c>
      <c r="B2236" s="1">
        <v>46117</v>
      </c>
      <c r="C2236" t="s">
        <v>162</v>
      </c>
      <c r="D2236" t="s">
        <v>75</v>
      </c>
      <c r="E2236" t="s">
        <v>25</v>
      </c>
      <c r="F2236" t="s">
        <v>53</v>
      </c>
      <c r="G2236">
        <v>1</v>
      </c>
      <c r="H2236">
        <v>18.2</v>
      </c>
      <c r="I2236" t="s">
        <v>174</v>
      </c>
      <c r="J2236" t="s">
        <v>256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167</v>
      </c>
      <c r="R2236" t="s">
        <v>174</v>
      </c>
      <c r="S2236" t="s">
        <v>83</v>
      </c>
      <c r="T2236" t="str">
        <f>_xlfn.XLOOKUP(A2236,MI_Match_Analysis!$A$2:$A$8,MI_Match_Analysis!$F$2:$F$8,"Not Found")</f>
        <v>Not Found</v>
      </c>
    </row>
    <row r="2237" spans="1:20" hidden="1" x14ac:dyDescent="0.3">
      <c r="A2237">
        <v>10</v>
      </c>
      <c r="B2237" s="1">
        <v>46117</v>
      </c>
      <c r="C2237" t="s">
        <v>162</v>
      </c>
      <c r="D2237" t="s">
        <v>75</v>
      </c>
      <c r="E2237" t="s">
        <v>25</v>
      </c>
      <c r="F2237" t="s">
        <v>53</v>
      </c>
      <c r="G2237">
        <v>1</v>
      </c>
      <c r="H2237">
        <v>18.3</v>
      </c>
      <c r="I2237" t="s">
        <v>96</v>
      </c>
      <c r="J2237" t="s">
        <v>256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83</v>
      </c>
      <c r="R2237" t="s">
        <v>83</v>
      </c>
      <c r="S2237" t="s">
        <v>83</v>
      </c>
      <c r="T2237" t="str">
        <f>_xlfn.XLOOKUP(A2237,MI_Match_Analysis!$A$2:$A$8,MI_Match_Analysis!$F$2:$F$8,"Not Found")</f>
        <v>Not Found</v>
      </c>
    </row>
    <row r="2238" spans="1:20" hidden="1" x14ac:dyDescent="0.3">
      <c r="A2238">
        <v>10</v>
      </c>
      <c r="B2238" s="1">
        <v>46117</v>
      </c>
      <c r="C2238" t="s">
        <v>162</v>
      </c>
      <c r="D2238" t="s">
        <v>75</v>
      </c>
      <c r="E2238" t="s">
        <v>25</v>
      </c>
      <c r="F2238" t="s">
        <v>53</v>
      </c>
      <c r="G2238">
        <v>1</v>
      </c>
      <c r="H2238">
        <v>18.399999999999999</v>
      </c>
      <c r="I2238" t="s">
        <v>96</v>
      </c>
      <c r="J2238" t="s">
        <v>256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83</v>
      </c>
      <c r="R2238" t="s">
        <v>83</v>
      </c>
      <c r="S2238" t="s">
        <v>83</v>
      </c>
      <c r="T2238" t="str">
        <f>_xlfn.XLOOKUP(A2238,MI_Match_Analysis!$A$2:$A$8,MI_Match_Analysis!$F$2:$F$8,"Not Found")</f>
        <v>Not Found</v>
      </c>
    </row>
    <row r="2239" spans="1:20" hidden="1" x14ac:dyDescent="0.3">
      <c r="A2239">
        <v>10</v>
      </c>
      <c r="B2239" s="1">
        <v>46117</v>
      </c>
      <c r="C2239" t="s">
        <v>162</v>
      </c>
      <c r="D2239" t="s">
        <v>75</v>
      </c>
      <c r="E2239" t="s">
        <v>25</v>
      </c>
      <c r="F2239" t="s">
        <v>53</v>
      </c>
      <c r="G2239">
        <v>1</v>
      </c>
      <c r="H2239">
        <v>18.5</v>
      </c>
      <c r="I2239" t="s">
        <v>173</v>
      </c>
      <c r="J2239" t="s">
        <v>256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83</v>
      </c>
      <c r="R2239" t="s">
        <v>83</v>
      </c>
      <c r="S2239" t="s">
        <v>83</v>
      </c>
      <c r="T2239" t="str">
        <f>_xlfn.XLOOKUP(A2239,MI_Match_Analysis!$A$2:$A$8,MI_Match_Analysis!$F$2:$F$8,"Not Found")</f>
        <v>Not Found</v>
      </c>
    </row>
    <row r="2240" spans="1:20" hidden="1" x14ac:dyDescent="0.3">
      <c r="A2240">
        <v>10</v>
      </c>
      <c r="B2240" s="1">
        <v>46117</v>
      </c>
      <c r="C2240" t="s">
        <v>162</v>
      </c>
      <c r="D2240" t="s">
        <v>75</v>
      </c>
      <c r="E2240" t="s">
        <v>25</v>
      </c>
      <c r="F2240" t="s">
        <v>53</v>
      </c>
      <c r="G2240">
        <v>1</v>
      </c>
      <c r="H2240">
        <v>18.600000000000001</v>
      </c>
      <c r="I2240" t="s">
        <v>173</v>
      </c>
      <c r="J2240" t="s">
        <v>256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83</v>
      </c>
      <c r="R2240" t="s">
        <v>83</v>
      </c>
      <c r="S2240" t="s">
        <v>83</v>
      </c>
      <c r="T2240" t="str">
        <f>_xlfn.XLOOKUP(A2240,MI_Match_Analysis!$A$2:$A$8,MI_Match_Analysis!$F$2:$F$8,"Not Found")</f>
        <v>Not Found</v>
      </c>
    </row>
    <row r="2241" spans="1:20" hidden="1" x14ac:dyDescent="0.3">
      <c r="A2241">
        <v>10</v>
      </c>
      <c r="B2241" s="1">
        <v>46117</v>
      </c>
      <c r="C2241" t="s">
        <v>162</v>
      </c>
      <c r="D2241" t="s">
        <v>75</v>
      </c>
      <c r="E2241" t="s">
        <v>25</v>
      </c>
      <c r="F2241" t="s">
        <v>53</v>
      </c>
      <c r="G2241">
        <v>1</v>
      </c>
      <c r="H2241">
        <v>19.100000000000001</v>
      </c>
      <c r="I2241" t="s">
        <v>173</v>
      </c>
      <c r="J2241" t="s">
        <v>124</v>
      </c>
      <c r="K2241">
        <v>0</v>
      </c>
      <c r="L2241">
        <v>1</v>
      </c>
      <c r="M2241">
        <v>0</v>
      </c>
      <c r="N2241">
        <v>1</v>
      </c>
      <c r="O2241">
        <v>0</v>
      </c>
      <c r="P2241">
        <v>0</v>
      </c>
      <c r="Q2241" t="s">
        <v>83</v>
      </c>
      <c r="R2241" t="s">
        <v>83</v>
      </c>
      <c r="S2241" t="s">
        <v>83</v>
      </c>
      <c r="T2241" t="str">
        <f>_xlfn.XLOOKUP(A2241,MI_Match_Analysis!$A$2:$A$8,MI_Match_Analysis!$F$2:$F$8,"Not Found")</f>
        <v>Not Found</v>
      </c>
    </row>
    <row r="2242" spans="1:20" hidden="1" x14ac:dyDescent="0.3">
      <c r="A2242">
        <v>10</v>
      </c>
      <c r="B2242" s="1">
        <v>46117</v>
      </c>
      <c r="C2242" t="s">
        <v>162</v>
      </c>
      <c r="D2242" t="s">
        <v>75</v>
      </c>
      <c r="E2242" t="s">
        <v>25</v>
      </c>
      <c r="F2242" t="s">
        <v>53</v>
      </c>
      <c r="G2242">
        <v>1</v>
      </c>
      <c r="H2242">
        <v>19.2</v>
      </c>
      <c r="I2242" t="s">
        <v>96</v>
      </c>
      <c r="J2242" t="s">
        <v>124</v>
      </c>
      <c r="K2242">
        <v>4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83</v>
      </c>
      <c r="R2242" t="s">
        <v>83</v>
      </c>
      <c r="S2242" t="s">
        <v>83</v>
      </c>
      <c r="T2242" t="str">
        <f>_xlfn.XLOOKUP(A2242,MI_Match_Analysis!$A$2:$A$8,MI_Match_Analysis!$F$2:$F$8,"Not Found")</f>
        <v>Not Found</v>
      </c>
    </row>
    <row r="2243" spans="1:20" hidden="1" x14ac:dyDescent="0.3">
      <c r="A2243">
        <v>10</v>
      </c>
      <c r="B2243" s="1">
        <v>46117</v>
      </c>
      <c r="C2243" t="s">
        <v>162</v>
      </c>
      <c r="D2243" t="s">
        <v>75</v>
      </c>
      <c r="E2243" t="s">
        <v>25</v>
      </c>
      <c r="F2243" t="s">
        <v>53</v>
      </c>
      <c r="G2243">
        <v>1</v>
      </c>
      <c r="H2243">
        <v>19.3</v>
      </c>
      <c r="I2243" t="s">
        <v>96</v>
      </c>
      <c r="J2243" t="s">
        <v>124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167</v>
      </c>
      <c r="R2243" t="s">
        <v>96</v>
      </c>
      <c r="S2243" t="s">
        <v>83</v>
      </c>
      <c r="T2243" t="str">
        <f>_xlfn.XLOOKUP(A2243,MI_Match_Analysis!$A$2:$A$8,MI_Match_Analysis!$F$2:$F$8,"Not Found")</f>
        <v>Not Found</v>
      </c>
    </row>
    <row r="2244" spans="1:20" hidden="1" x14ac:dyDescent="0.3">
      <c r="A2244">
        <v>10</v>
      </c>
      <c r="B2244" s="1">
        <v>46117</v>
      </c>
      <c r="C2244" t="s">
        <v>162</v>
      </c>
      <c r="D2244" t="s">
        <v>75</v>
      </c>
      <c r="E2244" t="s">
        <v>25</v>
      </c>
      <c r="F2244" t="s">
        <v>53</v>
      </c>
      <c r="G2244">
        <v>1</v>
      </c>
      <c r="H2244">
        <v>19.399999999999999</v>
      </c>
      <c r="I2244" t="s">
        <v>175</v>
      </c>
      <c r="J2244" t="s">
        <v>124</v>
      </c>
      <c r="K2244">
        <v>4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83</v>
      </c>
      <c r="R2244" t="s">
        <v>83</v>
      </c>
      <c r="S2244" t="s">
        <v>83</v>
      </c>
      <c r="T2244" t="str">
        <f>_xlfn.XLOOKUP(A2244,MI_Match_Analysis!$A$2:$A$8,MI_Match_Analysis!$F$2:$F$8,"Not Found")</f>
        <v>Not Found</v>
      </c>
    </row>
    <row r="2245" spans="1:20" hidden="1" x14ac:dyDescent="0.3">
      <c r="A2245">
        <v>10</v>
      </c>
      <c r="B2245" s="1">
        <v>46117</v>
      </c>
      <c r="C2245" t="s">
        <v>162</v>
      </c>
      <c r="D2245" t="s">
        <v>75</v>
      </c>
      <c r="E2245" t="s">
        <v>25</v>
      </c>
      <c r="F2245" t="s">
        <v>53</v>
      </c>
      <c r="G2245">
        <v>1</v>
      </c>
      <c r="H2245">
        <v>19.5</v>
      </c>
      <c r="I2245" t="s">
        <v>175</v>
      </c>
      <c r="J2245" t="s">
        <v>124</v>
      </c>
      <c r="K2245">
        <v>0</v>
      </c>
      <c r="L2245">
        <v>1</v>
      </c>
      <c r="M2245">
        <v>0</v>
      </c>
      <c r="N2245">
        <v>0</v>
      </c>
      <c r="O2245">
        <v>1</v>
      </c>
      <c r="P2245">
        <v>0</v>
      </c>
      <c r="Q2245" t="s">
        <v>83</v>
      </c>
      <c r="R2245" t="s">
        <v>83</v>
      </c>
      <c r="S2245" t="s">
        <v>83</v>
      </c>
      <c r="T2245" t="str">
        <f>_xlfn.XLOOKUP(A2245,MI_Match_Analysis!$A$2:$A$8,MI_Match_Analysis!$F$2:$F$8,"Not Found")</f>
        <v>Not Found</v>
      </c>
    </row>
    <row r="2246" spans="1:20" hidden="1" x14ac:dyDescent="0.3">
      <c r="A2246">
        <v>10</v>
      </c>
      <c r="B2246" s="1">
        <v>46117</v>
      </c>
      <c r="C2246" t="s">
        <v>162</v>
      </c>
      <c r="D2246" t="s">
        <v>75</v>
      </c>
      <c r="E2246" t="s">
        <v>25</v>
      </c>
      <c r="F2246" t="s">
        <v>53</v>
      </c>
      <c r="G2246">
        <v>1</v>
      </c>
      <c r="H2246">
        <v>19.600000000000001</v>
      </c>
      <c r="I2246" t="s">
        <v>173</v>
      </c>
      <c r="J2246" t="s">
        <v>124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195</v>
      </c>
      <c r="R2246" t="s">
        <v>175</v>
      </c>
      <c r="S2246" t="s">
        <v>77</v>
      </c>
      <c r="T2246" t="str">
        <f>_xlfn.XLOOKUP(A2246,MI_Match_Analysis!$A$2:$A$8,MI_Match_Analysis!$F$2:$F$8,"Not Found")</f>
        <v>Not Found</v>
      </c>
    </row>
    <row r="2247" spans="1:20" hidden="1" x14ac:dyDescent="0.3">
      <c r="A2247">
        <v>10</v>
      </c>
      <c r="B2247" s="1">
        <v>46117</v>
      </c>
      <c r="C2247" t="s">
        <v>162</v>
      </c>
      <c r="D2247" t="s">
        <v>75</v>
      </c>
      <c r="E2247" t="s">
        <v>53</v>
      </c>
      <c r="F2247" t="s">
        <v>25</v>
      </c>
      <c r="G2247">
        <v>2</v>
      </c>
      <c r="H2247">
        <v>0.1</v>
      </c>
      <c r="I2247" t="s">
        <v>228</v>
      </c>
      <c r="J2247" t="s">
        <v>174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83</v>
      </c>
      <c r="R2247" t="s">
        <v>83</v>
      </c>
      <c r="S2247" t="s">
        <v>83</v>
      </c>
      <c r="T2247" t="str">
        <f>_xlfn.XLOOKUP(A2247,MI_Match_Analysis!$A$2:$A$8,MI_Match_Analysis!$F$2:$F$8,"Not Found")</f>
        <v>Not Found</v>
      </c>
    </row>
    <row r="2248" spans="1:20" hidden="1" x14ac:dyDescent="0.3">
      <c r="A2248">
        <v>10</v>
      </c>
      <c r="B2248" s="1">
        <v>46117</v>
      </c>
      <c r="C2248" t="s">
        <v>162</v>
      </c>
      <c r="D2248" t="s">
        <v>75</v>
      </c>
      <c r="E2248" t="s">
        <v>53</v>
      </c>
      <c r="F2248" t="s">
        <v>25</v>
      </c>
      <c r="G2248">
        <v>2</v>
      </c>
      <c r="H2248">
        <v>0.2</v>
      </c>
      <c r="I2248" t="s">
        <v>130</v>
      </c>
      <c r="J2248" t="s">
        <v>174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83</v>
      </c>
      <c r="R2248" t="s">
        <v>83</v>
      </c>
      <c r="S2248" t="s">
        <v>83</v>
      </c>
      <c r="T2248" t="str">
        <f>_xlfn.XLOOKUP(A2248,MI_Match_Analysis!$A$2:$A$8,MI_Match_Analysis!$F$2:$F$8,"Not Found")</f>
        <v>Not Found</v>
      </c>
    </row>
    <row r="2249" spans="1:20" hidden="1" x14ac:dyDescent="0.3">
      <c r="A2249">
        <v>10</v>
      </c>
      <c r="B2249" s="1">
        <v>46117</v>
      </c>
      <c r="C2249" t="s">
        <v>162</v>
      </c>
      <c r="D2249" t="s">
        <v>75</v>
      </c>
      <c r="E2249" t="s">
        <v>53</v>
      </c>
      <c r="F2249" t="s">
        <v>25</v>
      </c>
      <c r="G2249">
        <v>2</v>
      </c>
      <c r="H2249">
        <v>0.3</v>
      </c>
      <c r="I2249" t="s">
        <v>228</v>
      </c>
      <c r="J2249" t="s">
        <v>174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83</v>
      </c>
      <c r="R2249" t="s">
        <v>83</v>
      </c>
      <c r="S2249" t="s">
        <v>83</v>
      </c>
      <c r="T2249" t="str">
        <f>_xlfn.XLOOKUP(A2249,MI_Match_Analysis!$A$2:$A$8,MI_Match_Analysis!$F$2:$F$8,"Not Found")</f>
        <v>Not Found</v>
      </c>
    </row>
    <row r="2250" spans="1:20" hidden="1" x14ac:dyDescent="0.3">
      <c r="A2250">
        <v>10</v>
      </c>
      <c r="B2250" s="1">
        <v>46117</v>
      </c>
      <c r="C2250" t="s">
        <v>162</v>
      </c>
      <c r="D2250" t="s">
        <v>75</v>
      </c>
      <c r="E2250" t="s">
        <v>53</v>
      </c>
      <c r="F2250" t="s">
        <v>25</v>
      </c>
      <c r="G2250">
        <v>2</v>
      </c>
      <c r="H2250">
        <v>0.4</v>
      </c>
      <c r="I2250" t="s">
        <v>228</v>
      </c>
      <c r="J2250" t="s">
        <v>174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83</v>
      </c>
      <c r="R2250" t="s">
        <v>83</v>
      </c>
      <c r="S2250" t="s">
        <v>83</v>
      </c>
      <c r="T2250" t="str">
        <f>_xlfn.XLOOKUP(A2250,MI_Match_Analysis!$A$2:$A$8,MI_Match_Analysis!$F$2:$F$8,"Not Found")</f>
        <v>Not Found</v>
      </c>
    </row>
    <row r="2251" spans="1:20" hidden="1" x14ac:dyDescent="0.3">
      <c r="A2251">
        <v>10</v>
      </c>
      <c r="B2251" s="1">
        <v>46117</v>
      </c>
      <c r="C2251" t="s">
        <v>162</v>
      </c>
      <c r="D2251" t="s">
        <v>75</v>
      </c>
      <c r="E2251" t="s">
        <v>53</v>
      </c>
      <c r="F2251" t="s">
        <v>25</v>
      </c>
      <c r="G2251">
        <v>2</v>
      </c>
      <c r="H2251">
        <v>0.5</v>
      </c>
      <c r="I2251" t="s">
        <v>228</v>
      </c>
      <c r="J2251" t="s">
        <v>174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83</v>
      </c>
      <c r="R2251" t="s">
        <v>83</v>
      </c>
      <c r="S2251" t="s">
        <v>83</v>
      </c>
      <c r="T2251" t="str">
        <f>_xlfn.XLOOKUP(A2251,MI_Match_Analysis!$A$2:$A$8,MI_Match_Analysis!$F$2:$F$8,"Not Found")</f>
        <v>Not Found</v>
      </c>
    </row>
    <row r="2252" spans="1:20" hidden="1" x14ac:dyDescent="0.3">
      <c r="A2252">
        <v>10</v>
      </c>
      <c r="B2252" s="1">
        <v>46117</v>
      </c>
      <c r="C2252" t="s">
        <v>162</v>
      </c>
      <c r="D2252" t="s">
        <v>75</v>
      </c>
      <c r="E2252" t="s">
        <v>53</v>
      </c>
      <c r="F2252" t="s">
        <v>25</v>
      </c>
      <c r="G2252">
        <v>2</v>
      </c>
      <c r="H2252">
        <v>0.6</v>
      </c>
      <c r="I2252" t="s">
        <v>228</v>
      </c>
      <c r="J2252" t="s">
        <v>174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83</v>
      </c>
      <c r="R2252" t="s">
        <v>83</v>
      </c>
      <c r="S2252" t="s">
        <v>83</v>
      </c>
      <c r="T2252" t="str">
        <f>_xlfn.XLOOKUP(A2252,MI_Match_Analysis!$A$2:$A$8,MI_Match_Analysis!$F$2:$F$8,"Not Found")</f>
        <v>Not Found</v>
      </c>
    </row>
    <row r="2253" spans="1:20" hidden="1" x14ac:dyDescent="0.3">
      <c r="A2253">
        <v>10</v>
      </c>
      <c r="B2253" s="1">
        <v>46117</v>
      </c>
      <c r="C2253" t="s">
        <v>162</v>
      </c>
      <c r="D2253" t="s">
        <v>75</v>
      </c>
      <c r="E2253" t="s">
        <v>53</v>
      </c>
      <c r="F2253" t="s">
        <v>25</v>
      </c>
      <c r="G2253">
        <v>2</v>
      </c>
      <c r="H2253">
        <v>1.1000000000000001</v>
      </c>
      <c r="I2253" t="s">
        <v>130</v>
      </c>
      <c r="J2253" t="s">
        <v>168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83</v>
      </c>
      <c r="R2253" t="s">
        <v>83</v>
      </c>
      <c r="S2253" t="s">
        <v>83</v>
      </c>
      <c r="T2253" t="str">
        <f>_xlfn.XLOOKUP(A2253,MI_Match_Analysis!$A$2:$A$8,MI_Match_Analysis!$F$2:$F$8,"Not Found")</f>
        <v>Not Found</v>
      </c>
    </row>
    <row r="2254" spans="1:20" hidden="1" x14ac:dyDescent="0.3">
      <c r="A2254">
        <v>10</v>
      </c>
      <c r="B2254" s="1">
        <v>46117</v>
      </c>
      <c r="C2254" t="s">
        <v>162</v>
      </c>
      <c r="D2254" t="s">
        <v>75</v>
      </c>
      <c r="E2254" t="s">
        <v>53</v>
      </c>
      <c r="F2254" t="s">
        <v>25</v>
      </c>
      <c r="G2254">
        <v>2</v>
      </c>
      <c r="H2254">
        <v>1.2</v>
      </c>
      <c r="I2254" t="s">
        <v>228</v>
      </c>
      <c r="J2254" t="s">
        <v>168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83</v>
      </c>
      <c r="R2254" t="s">
        <v>83</v>
      </c>
      <c r="S2254" t="s">
        <v>83</v>
      </c>
      <c r="T2254" t="str">
        <f>_xlfn.XLOOKUP(A2254,MI_Match_Analysis!$A$2:$A$8,MI_Match_Analysis!$F$2:$F$8,"Not Found")</f>
        <v>Not Found</v>
      </c>
    </row>
    <row r="2255" spans="1:20" hidden="1" x14ac:dyDescent="0.3">
      <c r="A2255">
        <v>10</v>
      </c>
      <c r="B2255" s="1">
        <v>46117</v>
      </c>
      <c r="C2255" t="s">
        <v>162</v>
      </c>
      <c r="D2255" t="s">
        <v>75</v>
      </c>
      <c r="E2255" t="s">
        <v>53</v>
      </c>
      <c r="F2255" t="s">
        <v>25</v>
      </c>
      <c r="G2255">
        <v>2</v>
      </c>
      <c r="H2255">
        <v>1.3</v>
      </c>
      <c r="I2255" t="s">
        <v>228</v>
      </c>
      <c r="J2255" t="s">
        <v>168</v>
      </c>
      <c r="K2255">
        <v>4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83</v>
      </c>
      <c r="R2255" t="s">
        <v>83</v>
      </c>
      <c r="S2255" t="s">
        <v>83</v>
      </c>
      <c r="T2255" t="str">
        <f>_xlfn.XLOOKUP(A2255,MI_Match_Analysis!$A$2:$A$8,MI_Match_Analysis!$F$2:$F$8,"Not Found")</f>
        <v>Not Found</v>
      </c>
    </row>
    <row r="2256" spans="1:20" hidden="1" x14ac:dyDescent="0.3">
      <c r="A2256">
        <v>10</v>
      </c>
      <c r="B2256" s="1">
        <v>46117</v>
      </c>
      <c r="C2256" t="s">
        <v>162</v>
      </c>
      <c r="D2256" t="s">
        <v>75</v>
      </c>
      <c r="E2256" t="s">
        <v>53</v>
      </c>
      <c r="F2256" t="s">
        <v>25</v>
      </c>
      <c r="G2256">
        <v>2</v>
      </c>
      <c r="H2256">
        <v>1.4</v>
      </c>
      <c r="I2256" t="s">
        <v>228</v>
      </c>
      <c r="J2256" t="s">
        <v>168</v>
      </c>
      <c r="K2256">
        <v>4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83</v>
      </c>
      <c r="R2256" t="s">
        <v>83</v>
      </c>
      <c r="S2256" t="s">
        <v>83</v>
      </c>
      <c r="T2256" t="str">
        <f>_xlfn.XLOOKUP(A2256,MI_Match_Analysis!$A$2:$A$8,MI_Match_Analysis!$F$2:$F$8,"Not Found")</f>
        <v>Not Found</v>
      </c>
    </row>
    <row r="2257" spans="1:20" hidden="1" x14ac:dyDescent="0.3">
      <c r="A2257">
        <v>10</v>
      </c>
      <c r="B2257" s="1">
        <v>46117</v>
      </c>
      <c r="C2257" t="s">
        <v>162</v>
      </c>
      <c r="D2257" t="s">
        <v>75</v>
      </c>
      <c r="E2257" t="s">
        <v>53</v>
      </c>
      <c r="F2257" t="s">
        <v>25</v>
      </c>
      <c r="G2257">
        <v>2</v>
      </c>
      <c r="H2257">
        <v>1.5</v>
      </c>
      <c r="I2257" t="s">
        <v>228</v>
      </c>
      <c r="J2257" t="s">
        <v>168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83</v>
      </c>
      <c r="R2257" t="s">
        <v>83</v>
      </c>
      <c r="S2257" t="s">
        <v>83</v>
      </c>
      <c r="T2257" t="str">
        <f>_xlfn.XLOOKUP(A2257,MI_Match_Analysis!$A$2:$A$8,MI_Match_Analysis!$F$2:$F$8,"Not Found")</f>
        <v>Not Found</v>
      </c>
    </row>
    <row r="2258" spans="1:20" hidden="1" x14ac:dyDescent="0.3">
      <c r="A2258">
        <v>10</v>
      </c>
      <c r="B2258" s="1">
        <v>46117</v>
      </c>
      <c r="C2258" t="s">
        <v>162</v>
      </c>
      <c r="D2258" t="s">
        <v>75</v>
      </c>
      <c r="E2258" t="s">
        <v>53</v>
      </c>
      <c r="F2258" t="s">
        <v>25</v>
      </c>
      <c r="G2258">
        <v>2</v>
      </c>
      <c r="H2258">
        <v>1.6</v>
      </c>
      <c r="I2258" t="s">
        <v>130</v>
      </c>
      <c r="J2258" t="s">
        <v>168</v>
      </c>
      <c r="K2258">
        <v>4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83</v>
      </c>
      <c r="R2258" t="s">
        <v>83</v>
      </c>
      <c r="S2258" t="s">
        <v>83</v>
      </c>
      <c r="T2258" t="str">
        <f>_xlfn.XLOOKUP(A2258,MI_Match_Analysis!$A$2:$A$8,MI_Match_Analysis!$F$2:$F$8,"Not Found")</f>
        <v>Not Found</v>
      </c>
    </row>
    <row r="2259" spans="1:20" hidden="1" x14ac:dyDescent="0.3">
      <c r="A2259">
        <v>10</v>
      </c>
      <c r="B2259" s="1">
        <v>46117</v>
      </c>
      <c r="C2259" t="s">
        <v>162</v>
      </c>
      <c r="D2259" t="s">
        <v>75</v>
      </c>
      <c r="E2259" t="s">
        <v>53</v>
      </c>
      <c r="F2259" t="s">
        <v>25</v>
      </c>
      <c r="G2259">
        <v>2</v>
      </c>
      <c r="H2259">
        <v>2.1</v>
      </c>
      <c r="I2259" t="s">
        <v>228</v>
      </c>
      <c r="J2259" t="s">
        <v>174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83</v>
      </c>
      <c r="R2259" t="s">
        <v>83</v>
      </c>
      <c r="S2259" t="s">
        <v>83</v>
      </c>
      <c r="T2259" t="str">
        <f>_xlfn.XLOOKUP(A2259,MI_Match_Analysis!$A$2:$A$8,MI_Match_Analysis!$F$2:$F$8,"Not Found")</f>
        <v>Not Found</v>
      </c>
    </row>
    <row r="2260" spans="1:20" hidden="1" x14ac:dyDescent="0.3">
      <c r="A2260">
        <v>10</v>
      </c>
      <c r="B2260" s="1">
        <v>46117</v>
      </c>
      <c r="C2260" t="s">
        <v>162</v>
      </c>
      <c r="D2260" t="s">
        <v>75</v>
      </c>
      <c r="E2260" t="s">
        <v>53</v>
      </c>
      <c r="F2260" t="s">
        <v>25</v>
      </c>
      <c r="G2260">
        <v>2</v>
      </c>
      <c r="H2260">
        <v>2.2000000000000002</v>
      </c>
      <c r="I2260" t="s">
        <v>130</v>
      </c>
      <c r="J2260" t="s">
        <v>174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83</v>
      </c>
      <c r="R2260" t="s">
        <v>83</v>
      </c>
      <c r="S2260" t="s">
        <v>83</v>
      </c>
      <c r="T2260" t="str">
        <f>_xlfn.XLOOKUP(A2260,MI_Match_Analysis!$A$2:$A$8,MI_Match_Analysis!$F$2:$F$8,"Not Found")</f>
        <v>Not Found</v>
      </c>
    </row>
    <row r="2261" spans="1:20" hidden="1" x14ac:dyDescent="0.3">
      <c r="A2261">
        <v>10</v>
      </c>
      <c r="B2261" s="1">
        <v>46117</v>
      </c>
      <c r="C2261" t="s">
        <v>162</v>
      </c>
      <c r="D2261" t="s">
        <v>75</v>
      </c>
      <c r="E2261" t="s">
        <v>53</v>
      </c>
      <c r="F2261" t="s">
        <v>25</v>
      </c>
      <c r="G2261">
        <v>2</v>
      </c>
      <c r="H2261">
        <v>2.2999999999999998</v>
      </c>
      <c r="I2261" t="s">
        <v>228</v>
      </c>
      <c r="J2261" t="s">
        <v>174</v>
      </c>
      <c r="K2261">
        <v>4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83</v>
      </c>
      <c r="R2261" t="s">
        <v>83</v>
      </c>
      <c r="S2261" t="s">
        <v>83</v>
      </c>
      <c r="T2261" t="str">
        <f>_xlfn.XLOOKUP(A2261,MI_Match_Analysis!$A$2:$A$8,MI_Match_Analysis!$F$2:$F$8,"Not Found")</f>
        <v>Not Found</v>
      </c>
    </row>
    <row r="2262" spans="1:20" hidden="1" x14ac:dyDescent="0.3">
      <c r="A2262">
        <v>10</v>
      </c>
      <c r="B2262" s="1">
        <v>46117</v>
      </c>
      <c r="C2262" t="s">
        <v>162</v>
      </c>
      <c r="D2262" t="s">
        <v>75</v>
      </c>
      <c r="E2262" t="s">
        <v>53</v>
      </c>
      <c r="F2262" t="s">
        <v>25</v>
      </c>
      <c r="G2262">
        <v>2</v>
      </c>
      <c r="H2262">
        <v>2.4</v>
      </c>
      <c r="I2262" t="s">
        <v>228</v>
      </c>
      <c r="J2262" t="s">
        <v>174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83</v>
      </c>
      <c r="R2262" t="s">
        <v>83</v>
      </c>
      <c r="S2262" t="s">
        <v>83</v>
      </c>
      <c r="T2262" t="str">
        <f>_xlfn.XLOOKUP(A2262,MI_Match_Analysis!$A$2:$A$8,MI_Match_Analysis!$F$2:$F$8,"Not Found")</f>
        <v>Not Found</v>
      </c>
    </row>
    <row r="2263" spans="1:20" hidden="1" x14ac:dyDescent="0.3">
      <c r="A2263">
        <v>10</v>
      </c>
      <c r="B2263" s="1">
        <v>46117</v>
      </c>
      <c r="C2263" t="s">
        <v>162</v>
      </c>
      <c r="D2263" t="s">
        <v>75</v>
      </c>
      <c r="E2263" t="s">
        <v>53</v>
      </c>
      <c r="F2263" t="s">
        <v>25</v>
      </c>
      <c r="G2263">
        <v>2</v>
      </c>
      <c r="H2263">
        <v>2.5</v>
      </c>
      <c r="I2263" t="s">
        <v>130</v>
      </c>
      <c r="J2263" t="s">
        <v>174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83</v>
      </c>
      <c r="R2263" t="s">
        <v>83</v>
      </c>
      <c r="S2263" t="s">
        <v>83</v>
      </c>
      <c r="T2263" t="str">
        <f>_xlfn.XLOOKUP(A2263,MI_Match_Analysis!$A$2:$A$8,MI_Match_Analysis!$F$2:$F$8,"Not Found")</f>
        <v>Not Found</v>
      </c>
    </row>
    <row r="2264" spans="1:20" hidden="1" x14ac:dyDescent="0.3">
      <c r="A2264">
        <v>10</v>
      </c>
      <c r="B2264" s="1">
        <v>46117</v>
      </c>
      <c r="C2264" t="s">
        <v>162</v>
      </c>
      <c r="D2264" t="s">
        <v>75</v>
      </c>
      <c r="E2264" t="s">
        <v>53</v>
      </c>
      <c r="F2264" t="s">
        <v>25</v>
      </c>
      <c r="G2264">
        <v>2</v>
      </c>
      <c r="H2264">
        <v>2.6</v>
      </c>
      <c r="I2264" t="s">
        <v>130</v>
      </c>
      <c r="J2264" t="s">
        <v>174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83</v>
      </c>
      <c r="R2264" t="s">
        <v>83</v>
      </c>
      <c r="S2264" t="s">
        <v>83</v>
      </c>
      <c r="T2264" t="str">
        <f>_xlfn.XLOOKUP(A2264,MI_Match_Analysis!$A$2:$A$8,MI_Match_Analysis!$F$2:$F$8,"Not Found")</f>
        <v>Not Found</v>
      </c>
    </row>
    <row r="2265" spans="1:20" hidden="1" x14ac:dyDescent="0.3">
      <c r="A2265">
        <v>10</v>
      </c>
      <c r="B2265" s="1">
        <v>46117</v>
      </c>
      <c r="C2265" t="s">
        <v>162</v>
      </c>
      <c r="D2265" t="s">
        <v>75</v>
      </c>
      <c r="E2265" t="s">
        <v>53</v>
      </c>
      <c r="F2265" t="s">
        <v>25</v>
      </c>
      <c r="G2265">
        <v>2</v>
      </c>
      <c r="H2265">
        <v>3.1</v>
      </c>
      <c r="I2265" t="s">
        <v>130</v>
      </c>
      <c r="J2265" t="s">
        <v>177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83</v>
      </c>
      <c r="R2265" t="s">
        <v>83</v>
      </c>
      <c r="S2265" t="s">
        <v>83</v>
      </c>
      <c r="T2265" t="str">
        <f>_xlfn.XLOOKUP(A2265,MI_Match_Analysis!$A$2:$A$8,MI_Match_Analysis!$F$2:$F$8,"Not Found")</f>
        <v>Not Found</v>
      </c>
    </row>
    <row r="2266" spans="1:20" hidden="1" x14ac:dyDescent="0.3">
      <c r="A2266">
        <v>10</v>
      </c>
      <c r="B2266" s="1">
        <v>46117</v>
      </c>
      <c r="C2266" t="s">
        <v>162</v>
      </c>
      <c r="D2266" t="s">
        <v>75</v>
      </c>
      <c r="E2266" t="s">
        <v>53</v>
      </c>
      <c r="F2266" t="s">
        <v>25</v>
      </c>
      <c r="G2266">
        <v>2</v>
      </c>
      <c r="H2266">
        <v>3.2</v>
      </c>
      <c r="I2266" t="s">
        <v>228</v>
      </c>
      <c r="J2266" t="s">
        <v>177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83</v>
      </c>
      <c r="R2266" t="s">
        <v>83</v>
      </c>
      <c r="S2266" t="s">
        <v>83</v>
      </c>
      <c r="T2266" t="str">
        <f>_xlfn.XLOOKUP(A2266,MI_Match_Analysis!$A$2:$A$8,MI_Match_Analysis!$F$2:$F$8,"Not Found")</f>
        <v>Not Found</v>
      </c>
    </row>
    <row r="2267" spans="1:20" hidden="1" x14ac:dyDescent="0.3">
      <c r="A2267">
        <v>10</v>
      </c>
      <c r="B2267" s="1">
        <v>46117</v>
      </c>
      <c r="C2267" t="s">
        <v>162</v>
      </c>
      <c r="D2267" t="s">
        <v>75</v>
      </c>
      <c r="E2267" t="s">
        <v>53</v>
      </c>
      <c r="F2267" t="s">
        <v>25</v>
      </c>
      <c r="G2267">
        <v>2</v>
      </c>
      <c r="H2267">
        <v>3.3</v>
      </c>
      <c r="I2267" t="s">
        <v>228</v>
      </c>
      <c r="J2267" t="s">
        <v>177</v>
      </c>
      <c r="K2267">
        <v>6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83</v>
      </c>
      <c r="R2267" t="s">
        <v>83</v>
      </c>
      <c r="S2267" t="s">
        <v>83</v>
      </c>
      <c r="T2267" t="str">
        <f>_xlfn.XLOOKUP(A2267,MI_Match_Analysis!$A$2:$A$8,MI_Match_Analysis!$F$2:$F$8,"Not Found")</f>
        <v>Not Found</v>
      </c>
    </row>
    <row r="2268" spans="1:20" hidden="1" x14ac:dyDescent="0.3">
      <c r="A2268">
        <v>10</v>
      </c>
      <c r="B2268" s="1">
        <v>46117</v>
      </c>
      <c r="C2268" t="s">
        <v>162</v>
      </c>
      <c r="D2268" t="s">
        <v>75</v>
      </c>
      <c r="E2268" t="s">
        <v>53</v>
      </c>
      <c r="F2268" t="s">
        <v>25</v>
      </c>
      <c r="G2268">
        <v>2</v>
      </c>
      <c r="H2268">
        <v>3.4</v>
      </c>
      <c r="I2268" t="s">
        <v>228</v>
      </c>
      <c r="J2268" t="s">
        <v>177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83</v>
      </c>
      <c r="R2268" t="s">
        <v>83</v>
      </c>
      <c r="S2268" t="s">
        <v>83</v>
      </c>
      <c r="T2268" t="str">
        <f>_xlfn.XLOOKUP(A2268,MI_Match_Analysis!$A$2:$A$8,MI_Match_Analysis!$F$2:$F$8,"Not Found")</f>
        <v>Not Found</v>
      </c>
    </row>
    <row r="2269" spans="1:20" hidden="1" x14ac:dyDescent="0.3">
      <c r="A2269">
        <v>10</v>
      </c>
      <c r="B2269" s="1">
        <v>46117</v>
      </c>
      <c r="C2269" t="s">
        <v>162</v>
      </c>
      <c r="D2269" t="s">
        <v>75</v>
      </c>
      <c r="E2269" t="s">
        <v>53</v>
      </c>
      <c r="F2269" t="s">
        <v>25</v>
      </c>
      <c r="G2269">
        <v>2</v>
      </c>
      <c r="H2269">
        <v>3.5</v>
      </c>
      <c r="I2269" t="s">
        <v>228</v>
      </c>
      <c r="J2269" t="s">
        <v>177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83</v>
      </c>
      <c r="R2269" t="s">
        <v>83</v>
      </c>
      <c r="S2269" t="s">
        <v>83</v>
      </c>
      <c r="T2269" t="str">
        <f>_xlfn.XLOOKUP(A2269,MI_Match_Analysis!$A$2:$A$8,MI_Match_Analysis!$F$2:$F$8,"Not Found")</f>
        <v>Not Found</v>
      </c>
    </row>
    <row r="2270" spans="1:20" hidden="1" x14ac:dyDescent="0.3">
      <c r="A2270">
        <v>10</v>
      </c>
      <c r="B2270" s="1">
        <v>46117</v>
      </c>
      <c r="C2270" t="s">
        <v>162</v>
      </c>
      <c r="D2270" t="s">
        <v>75</v>
      </c>
      <c r="E2270" t="s">
        <v>53</v>
      </c>
      <c r="F2270" t="s">
        <v>25</v>
      </c>
      <c r="G2270">
        <v>2</v>
      </c>
      <c r="H2270">
        <v>3.6</v>
      </c>
      <c r="I2270" t="s">
        <v>130</v>
      </c>
      <c r="J2270" t="s">
        <v>177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83</v>
      </c>
      <c r="R2270" t="s">
        <v>83</v>
      </c>
      <c r="S2270" t="s">
        <v>83</v>
      </c>
      <c r="T2270" t="str">
        <f>_xlfn.XLOOKUP(A2270,MI_Match_Analysis!$A$2:$A$8,MI_Match_Analysis!$F$2:$F$8,"Not Found")</f>
        <v>Not Found</v>
      </c>
    </row>
    <row r="2271" spans="1:20" hidden="1" x14ac:dyDescent="0.3">
      <c r="A2271">
        <v>10</v>
      </c>
      <c r="B2271" s="1">
        <v>46117</v>
      </c>
      <c r="C2271" t="s">
        <v>162</v>
      </c>
      <c r="D2271" t="s">
        <v>75</v>
      </c>
      <c r="E2271" t="s">
        <v>53</v>
      </c>
      <c r="F2271" t="s">
        <v>25</v>
      </c>
      <c r="G2271">
        <v>2</v>
      </c>
      <c r="H2271">
        <v>4.0999999999999996</v>
      </c>
      <c r="I2271" t="s">
        <v>130</v>
      </c>
      <c r="J2271" t="s">
        <v>120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83</v>
      </c>
      <c r="R2271" t="s">
        <v>83</v>
      </c>
      <c r="S2271" t="s">
        <v>83</v>
      </c>
      <c r="T2271" t="str">
        <f>_xlfn.XLOOKUP(A2271,MI_Match_Analysis!$A$2:$A$8,MI_Match_Analysis!$F$2:$F$8,"Not Found")</f>
        <v>Not Found</v>
      </c>
    </row>
    <row r="2272" spans="1:20" hidden="1" x14ac:dyDescent="0.3">
      <c r="A2272">
        <v>10</v>
      </c>
      <c r="B2272" s="1">
        <v>46117</v>
      </c>
      <c r="C2272" t="s">
        <v>162</v>
      </c>
      <c r="D2272" t="s">
        <v>75</v>
      </c>
      <c r="E2272" t="s">
        <v>53</v>
      </c>
      <c r="F2272" t="s">
        <v>25</v>
      </c>
      <c r="G2272">
        <v>2</v>
      </c>
      <c r="H2272">
        <v>4.2</v>
      </c>
      <c r="I2272" t="s">
        <v>130</v>
      </c>
      <c r="J2272" t="s">
        <v>120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83</v>
      </c>
      <c r="R2272" t="s">
        <v>83</v>
      </c>
      <c r="S2272" t="s">
        <v>83</v>
      </c>
      <c r="T2272" t="str">
        <f>_xlfn.XLOOKUP(A2272,MI_Match_Analysis!$A$2:$A$8,MI_Match_Analysis!$F$2:$F$8,"Not Found")</f>
        <v>Not Found</v>
      </c>
    </row>
    <row r="2273" spans="1:20" hidden="1" x14ac:dyDescent="0.3">
      <c r="A2273">
        <v>10</v>
      </c>
      <c r="B2273" s="1">
        <v>46117</v>
      </c>
      <c r="C2273" t="s">
        <v>162</v>
      </c>
      <c r="D2273" t="s">
        <v>75</v>
      </c>
      <c r="E2273" t="s">
        <v>53</v>
      </c>
      <c r="F2273" t="s">
        <v>25</v>
      </c>
      <c r="G2273">
        <v>2</v>
      </c>
      <c r="H2273">
        <v>4.3</v>
      </c>
      <c r="I2273" t="s">
        <v>130</v>
      </c>
      <c r="J2273" t="s">
        <v>120</v>
      </c>
      <c r="K2273">
        <v>4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83</v>
      </c>
      <c r="R2273" t="s">
        <v>83</v>
      </c>
      <c r="S2273" t="s">
        <v>83</v>
      </c>
      <c r="T2273" t="str">
        <f>_xlfn.XLOOKUP(A2273,MI_Match_Analysis!$A$2:$A$8,MI_Match_Analysis!$F$2:$F$8,"Not Found")</f>
        <v>Not Found</v>
      </c>
    </row>
    <row r="2274" spans="1:20" hidden="1" x14ac:dyDescent="0.3">
      <c r="A2274">
        <v>10</v>
      </c>
      <c r="B2274" s="1">
        <v>46117</v>
      </c>
      <c r="C2274" t="s">
        <v>162</v>
      </c>
      <c r="D2274" t="s">
        <v>75</v>
      </c>
      <c r="E2274" t="s">
        <v>53</v>
      </c>
      <c r="F2274" t="s">
        <v>25</v>
      </c>
      <c r="G2274">
        <v>2</v>
      </c>
      <c r="H2274">
        <v>4.4000000000000004</v>
      </c>
      <c r="I2274" t="s">
        <v>130</v>
      </c>
      <c r="J2274" t="s">
        <v>120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165</v>
      </c>
      <c r="R2274" t="s">
        <v>130</v>
      </c>
      <c r="S2274" t="s">
        <v>168</v>
      </c>
      <c r="T2274" t="str">
        <f>_xlfn.XLOOKUP(A2274,MI_Match_Analysis!$A$2:$A$8,MI_Match_Analysis!$F$2:$F$8,"Not Found")</f>
        <v>Not Found</v>
      </c>
    </row>
    <row r="2275" spans="1:20" hidden="1" x14ac:dyDescent="0.3">
      <c r="A2275">
        <v>10</v>
      </c>
      <c r="B2275" s="1">
        <v>46117</v>
      </c>
      <c r="C2275" t="s">
        <v>162</v>
      </c>
      <c r="D2275" t="s">
        <v>75</v>
      </c>
      <c r="E2275" t="s">
        <v>53</v>
      </c>
      <c r="F2275" t="s">
        <v>25</v>
      </c>
      <c r="G2275">
        <v>2</v>
      </c>
      <c r="H2275">
        <v>4.5</v>
      </c>
      <c r="I2275" t="s">
        <v>77</v>
      </c>
      <c r="J2275" t="s">
        <v>120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83</v>
      </c>
      <c r="R2275" t="s">
        <v>83</v>
      </c>
      <c r="S2275" t="s">
        <v>83</v>
      </c>
      <c r="T2275" t="str">
        <f>_xlfn.XLOOKUP(A2275,MI_Match_Analysis!$A$2:$A$8,MI_Match_Analysis!$F$2:$F$8,"Not Found")</f>
        <v>Not Found</v>
      </c>
    </row>
    <row r="2276" spans="1:20" hidden="1" x14ac:dyDescent="0.3">
      <c r="A2276">
        <v>10</v>
      </c>
      <c r="B2276" s="1">
        <v>46117</v>
      </c>
      <c r="C2276" t="s">
        <v>162</v>
      </c>
      <c r="D2276" t="s">
        <v>75</v>
      </c>
      <c r="E2276" t="s">
        <v>53</v>
      </c>
      <c r="F2276" t="s">
        <v>25</v>
      </c>
      <c r="G2276">
        <v>2</v>
      </c>
      <c r="H2276">
        <v>4.5999999999999996</v>
      </c>
      <c r="I2276" t="s">
        <v>77</v>
      </c>
      <c r="J2276" t="s">
        <v>120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83</v>
      </c>
      <c r="R2276" t="s">
        <v>83</v>
      </c>
      <c r="S2276" t="s">
        <v>83</v>
      </c>
      <c r="T2276" t="str">
        <f>_xlfn.XLOOKUP(A2276,MI_Match_Analysis!$A$2:$A$8,MI_Match_Analysis!$F$2:$F$8,"Not Found")</f>
        <v>Not Found</v>
      </c>
    </row>
    <row r="2277" spans="1:20" hidden="1" x14ac:dyDescent="0.3">
      <c r="A2277">
        <v>10</v>
      </c>
      <c r="B2277" s="1">
        <v>46117</v>
      </c>
      <c r="C2277" t="s">
        <v>162</v>
      </c>
      <c r="D2277" t="s">
        <v>75</v>
      </c>
      <c r="E2277" t="s">
        <v>53</v>
      </c>
      <c r="F2277" t="s">
        <v>25</v>
      </c>
      <c r="G2277">
        <v>2</v>
      </c>
      <c r="H2277">
        <v>5.0999999999999996</v>
      </c>
      <c r="I2277" t="s">
        <v>77</v>
      </c>
      <c r="J2277" t="s">
        <v>177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83</v>
      </c>
      <c r="R2277" t="s">
        <v>83</v>
      </c>
      <c r="S2277" t="s">
        <v>83</v>
      </c>
      <c r="T2277" t="str">
        <f>_xlfn.XLOOKUP(A2277,MI_Match_Analysis!$A$2:$A$8,MI_Match_Analysis!$F$2:$F$8,"Not Found")</f>
        <v>Not Found</v>
      </c>
    </row>
    <row r="2278" spans="1:20" hidden="1" x14ac:dyDescent="0.3">
      <c r="A2278">
        <v>10</v>
      </c>
      <c r="B2278" s="1">
        <v>46117</v>
      </c>
      <c r="C2278" t="s">
        <v>162</v>
      </c>
      <c r="D2278" t="s">
        <v>75</v>
      </c>
      <c r="E2278" t="s">
        <v>53</v>
      </c>
      <c r="F2278" t="s">
        <v>25</v>
      </c>
      <c r="G2278">
        <v>2</v>
      </c>
      <c r="H2278">
        <v>5.2</v>
      </c>
      <c r="I2278" t="s">
        <v>228</v>
      </c>
      <c r="J2278" t="s">
        <v>177</v>
      </c>
      <c r="K2278">
        <v>4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83</v>
      </c>
      <c r="R2278" t="s">
        <v>83</v>
      </c>
      <c r="S2278" t="s">
        <v>83</v>
      </c>
      <c r="T2278" t="str">
        <f>_xlfn.XLOOKUP(A2278,MI_Match_Analysis!$A$2:$A$8,MI_Match_Analysis!$F$2:$F$8,"Not Found")</f>
        <v>Not Found</v>
      </c>
    </row>
    <row r="2279" spans="1:20" hidden="1" x14ac:dyDescent="0.3">
      <c r="A2279">
        <v>10</v>
      </c>
      <c r="B2279" s="1">
        <v>46117</v>
      </c>
      <c r="C2279" t="s">
        <v>162</v>
      </c>
      <c r="D2279" t="s">
        <v>75</v>
      </c>
      <c r="E2279" t="s">
        <v>53</v>
      </c>
      <c r="F2279" t="s">
        <v>25</v>
      </c>
      <c r="G2279">
        <v>2</v>
      </c>
      <c r="H2279">
        <v>5.3</v>
      </c>
      <c r="I2279" t="s">
        <v>228</v>
      </c>
      <c r="J2279" t="s">
        <v>177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83</v>
      </c>
      <c r="R2279" t="s">
        <v>83</v>
      </c>
      <c r="S2279" t="s">
        <v>83</v>
      </c>
      <c r="T2279" t="str">
        <f>_xlfn.XLOOKUP(A2279,MI_Match_Analysis!$A$2:$A$8,MI_Match_Analysis!$F$2:$F$8,"Not Found")</f>
        <v>Not Found</v>
      </c>
    </row>
    <row r="2280" spans="1:20" hidden="1" x14ac:dyDescent="0.3">
      <c r="A2280">
        <v>10</v>
      </c>
      <c r="B2280" s="1">
        <v>46117</v>
      </c>
      <c r="C2280" t="s">
        <v>162</v>
      </c>
      <c r="D2280" t="s">
        <v>75</v>
      </c>
      <c r="E2280" t="s">
        <v>53</v>
      </c>
      <c r="F2280" t="s">
        <v>25</v>
      </c>
      <c r="G2280">
        <v>2</v>
      </c>
      <c r="H2280">
        <v>5.4</v>
      </c>
      <c r="I2280" t="s">
        <v>228</v>
      </c>
      <c r="J2280" t="s">
        <v>177</v>
      </c>
      <c r="K2280">
        <v>4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83</v>
      </c>
      <c r="R2280" t="s">
        <v>83</v>
      </c>
      <c r="S2280" t="s">
        <v>83</v>
      </c>
      <c r="T2280" t="str">
        <f>_xlfn.XLOOKUP(A2280,MI_Match_Analysis!$A$2:$A$8,MI_Match_Analysis!$F$2:$F$8,"Not Found")</f>
        <v>Not Found</v>
      </c>
    </row>
    <row r="2281" spans="1:20" hidden="1" x14ac:dyDescent="0.3">
      <c r="A2281">
        <v>10</v>
      </c>
      <c r="B2281" s="1">
        <v>46117</v>
      </c>
      <c r="C2281" t="s">
        <v>162</v>
      </c>
      <c r="D2281" t="s">
        <v>75</v>
      </c>
      <c r="E2281" t="s">
        <v>53</v>
      </c>
      <c r="F2281" t="s">
        <v>25</v>
      </c>
      <c r="G2281">
        <v>2</v>
      </c>
      <c r="H2281">
        <v>5.5</v>
      </c>
      <c r="I2281" t="s">
        <v>228</v>
      </c>
      <c r="J2281" t="s">
        <v>177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83</v>
      </c>
      <c r="R2281" t="s">
        <v>83</v>
      </c>
      <c r="S2281" t="s">
        <v>83</v>
      </c>
      <c r="T2281" t="str">
        <f>_xlfn.XLOOKUP(A2281,MI_Match_Analysis!$A$2:$A$8,MI_Match_Analysis!$F$2:$F$8,"Not Found")</f>
        <v>Not Found</v>
      </c>
    </row>
    <row r="2282" spans="1:20" hidden="1" x14ac:dyDescent="0.3">
      <c r="A2282">
        <v>10</v>
      </c>
      <c r="B2282" s="1">
        <v>46117</v>
      </c>
      <c r="C2282" t="s">
        <v>162</v>
      </c>
      <c r="D2282" t="s">
        <v>75</v>
      </c>
      <c r="E2282" t="s">
        <v>53</v>
      </c>
      <c r="F2282" t="s">
        <v>25</v>
      </c>
      <c r="G2282">
        <v>2</v>
      </c>
      <c r="H2282">
        <v>5.6</v>
      </c>
      <c r="I2282" t="s">
        <v>228</v>
      </c>
      <c r="J2282" t="s">
        <v>177</v>
      </c>
      <c r="K2282">
        <v>6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83</v>
      </c>
      <c r="R2282" t="s">
        <v>83</v>
      </c>
      <c r="S2282" t="s">
        <v>83</v>
      </c>
      <c r="T2282" t="str">
        <f>_xlfn.XLOOKUP(A2282,MI_Match_Analysis!$A$2:$A$8,MI_Match_Analysis!$F$2:$F$8,"Not Found")</f>
        <v>Not Found</v>
      </c>
    </row>
    <row r="2283" spans="1:20" hidden="1" x14ac:dyDescent="0.3">
      <c r="A2283">
        <v>10</v>
      </c>
      <c r="B2283" s="1">
        <v>46117</v>
      </c>
      <c r="C2283" t="s">
        <v>162</v>
      </c>
      <c r="D2283" t="s">
        <v>75</v>
      </c>
      <c r="E2283" t="s">
        <v>53</v>
      </c>
      <c r="F2283" t="s">
        <v>25</v>
      </c>
      <c r="G2283">
        <v>2</v>
      </c>
      <c r="H2283">
        <v>6.1</v>
      </c>
      <c r="I2283" t="s">
        <v>77</v>
      </c>
      <c r="J2283" t="s">
        <v>175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83</v>
      </c>
      <c r="R2283" t="s">
        <v>83</v>
      </c>
      <c r="S2283" t="s">
        <v>83</v>
      </c>
      <c r="T2283" t="str">
        <f>_xlfn.XLOOKUP(A2283,MI_Match_Analysis!$A$2:$A$8,MI_Match_Analysis!$F$2:$F$8,"Not Found")</f>
        <v>Not Found</v>
      </c>
    </row>
    <row r="2284" spans="1:20" hidden="1" x14ac:dyDescent="0.3">
      <c r="A2284">
        <v>10</v>
      </c>
      <c r="B2284" s="1">
        <v>46117</v>
      </c>
      <c r="C2284" t="s">
        <v>162</v>
      </c>
      <c r="D2284" t="s">
        <v>75</v>
      </c>
      <c r="E2284" t="s">
        <v>53</v>
      </c>
      <c r="F2284" t="s">
        <v>25</v>
      </c>
      <c r="G2284">
        <v>2</v>
      </c>
      <c r="H2284">
        <v>6.2</v>
      </c>
      <c r="I2284" t="s">
        <v>77</v>
      </c>
      <c r="J2284" t="s">
        <v>175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83</v>
      </c>
      <c r="R2284" t="s">
        <v>83</v>
      </c>
      <c r="S2284" t="s">
        <v>83</v>
      </c>
      <c r="T2284" t="str">
        <f>_xlfn.XLOOKUP(A2284,MI_Match_Analysis!$A$2:$A$8,MI_Match_Analysis!$F$2:$F$8,"Not Found")</f>
        <v>Not Found</v>
      </c>
    </row>
    <row r="2285" spans="1:20" hidden="1" x14ac:dyDescent="0.3">
      <c r="A2285">
        <v>10</v>
      </c>
      <c r="B2285" s="1">
        <v>46117</v>
      </c>
      <c r="C2285" t="s">
        <v>162</v>
      </c>
      <c r="D2285" t="s">
        <v>75</v>
      </c>
      <c r="E2285" t="s">
        <v>53</v>
      </c>
      <c r="F2285" t="s">
        <v>25</v>
      </c>
      <c r="G2285">
        <v>2</v>
      </c>
      <c r="H2285">
        <v>6.3</v>
      </c>
      <c r="I2285" t="s">
        <v>228</v>
      </c>
      <c r="J2285" t="s">
        <v>175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83</v>
      </c>
      <c r="R2285" t="s">
        <v>83</v>
      </c>
      <c r="S2285" t="s">
        <v>83</v>
      </c>
      <c r="T2285" t="str">
        <f>_xlfn.XLOOKUP(A2285,MI_Match_Analysis!$A$2:$A$8,MI_Match_Analysis!$F$2:$F$8,"Not Found")</f>
        <v>Not Found</v>
      </c>
    </row>
    <row r="2286" spans="1:20" hidden="1" x14ac:dyDescent="0.3">
      <c r="A2286">
        <v>10</v>
      </c>
      <c r="B2286" s="1">
        <v>46117</v>
      </c>
      <c r="C2286" t="s">
        <v>162</v>
      </c>
      <c r="D2286" t="s">
        <v>75</v>
      </c>
      <c r="E2286" t="s">
        <v>53</v>
      </c>
      <c r="F2286" t="s">
        <v>25</v>
      </c>
      <c r="G2286">
        <v>2</v>
      </c>
      <c r="H2286">
        <v>6.4</v>
      </c>
      <c r="I2286" t="s">
        <v>77</v>
      </c>
      <c r="J2286" t="s">
        <v>175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83</v>
      </c>
      <c r="R2286" t="s">
        <v>83</v>
      </c>
      <c r="S2286" t="s">
        <v>83</v>
      </c>
      <c r="T2286" t="str">
        <f>_xlfn.XLOOKUP(A2286,MI_Match_Analysis!$A$2:$A$8,MI_Match_Analysis!$F$2:$F$8,"Not Found")</f>
        <v>Not Found</v>
      </c>
    </row>
    <row r="2287" spans="1:20" hidden="1" x14ac:dyDescent="0.3">
      <c r="A2287">
        <v>10</v>
      </c>
      <c r="B2287" s="1">
        <v>46117</v>
      </c>
      <c r="C2287" t="s">
        <v>162</v>
      </c>
      <c r="D2287" t="s">
        <v>75</v>
      </c>
      <c r="E2287" t="s">
        <v>53</v>
      </c>
      <c r="F2287" t="s">
        <v>25</v>
      </c>
      <c r="G2287">
        <v>2</v>
      </c>
      <c r="H2287">
        <v>6.5</v>
      </c>
      <c r="I2287" t="s">
        <v>228</v>
      </c>
      <c r="J2287" t="s">
        <v>175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83</v>
      </c>
      <c r="R2287" t="s">
        <v>83</v>
      </c>
      <c r="S2287" t="s">
        <v>83</v>
      </c>
      <c r="T2287" t="str">
        <f>_xlfn.XLOOKUP(A2287,MI_Match_Analysis!$A$2:$A$8,MI_Match_Analysis!$F$2:$F$8,"Not Found")</f>
        <v>Not Found</v>
      </c>
    </row>
    <row r="2288" spans="1:20" hidden="1" x14ac:dyDescent="0.3">
      <c r="A2288">
        <v>10</v>
      </c>
      <c r="B2288" s="1">
        <v>46117</v>
      </c>
      <c r="C2288" t="s">
        <v>162</v>
      </c>
      <c r="D2288" t="s">
        <v>75</v>
      </c>
      <c r="E2288" t="s">
        <v>53</v>
      </c>
      <c r="F2288" t="s">
        <v>25</v>
      </c>
      <c r="G2288">
        <v>2</v>
      </c>
      <c r="H2288">
        <v>6.6</v>
      </c>
      <c r="I2288" t="s">
        <v>77</v>
      </c>
      <c r="J2288" t="s">
        <v>175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83</v>
      </c>
      <c r="R2288" t="s">
        <v>83</v>
      </c>
      <c r="S2288" t="s">
        <v>83</v>
      </c>
      <c r="T2288" t="str">
        <f>_xlfn.XLOOKUP(A2288,MI_Match_Analysis!$A$2:$A$8,MI_Match_Analysis!$F$2:$F$8,"Not Found")</f>
        <v>Not Found</v>
      </c>
    </row>
    <row r="2289" spans="1:20" hidden="1" x14ac:dyDescent="0.3">
      <c r="A2289">
        <v>10</v>
      </c>
      <c r="B2289" s="1">
        <v>46117</v>
      </c>
      <c r="C2289" t="s">
        <v>162</v>
      </c>
      <c r="D2289" t="s">
        <v>75</v>
      </c>
      <c r="E2289" t="s">
        <v>53</v>
      </c>
      <c r="F2289" t="s">
        <v>25</v>
      </c>
      <c r="G2289">
        <v>2</v>
      </c>
      <c r="H2289">
        <v>7.1</v>
      </c>
      <c r="I2289" t="s">
        <v>228</v>
      </c>
      <c r="J2289" t="s">
        <v>96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83</v>
      </c>
      <c r="R2289" t="s">
        <v>83</v>
      </c>
      <c r="S2289" t="s">
        <v>83</v>
      </c>
      <c r="T2289" t="str">
        <f>_xlfn.XLOOKUP(A2289,MI_Match_Analysis!$A$2:$A$8,MI_Match_Analysis!$F$2:$F$8,"Not Found")</f>
        <v>Not Found</v>
      </c>
    </row>
    <row r="2290" spans="1:20" hidden="1" x14ac:dyDescent="0.3">
      <c r="A2290">
        <v>10</v>
      </c>
      <c r="B2290" s="1">
        <v>46117</v>
      </c>
      <c r="C2290" t="s">
        <v>162</v>
      </c>
      <c r="D2290" t="s">
        <v>75</v>
      </c>
      <c r="E2290" t="s">
        <v>53</v>
      </c>
      <c r="F2290" t="s">
        <v>25</v>
      </c>
      <c r="G2290">
        <v>2</v>
      </c>
      <c r="H2290">
        <v>7.2</v>
      </c>
      <c r="I2290" t="s">
        <v>77</v>
      </c>
      <c r="J2290" t="s">
        <v>96</v>
      </c>
      <c r="K2290">
        <v>2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83</v>
      </c>
      <c r="R2290" t="s">
        <v>83</v>
      </c>
      <c r="S2290" t="s">
        <v>83</v>
      </c>
      <c r="T2290" t="str">
        <f>_xlfn.XLOOKUP(A2290,MI_Match_Analysis!$A$2:$A$8,MI_Match_Analysis!$F$2:$F$8,"Not Found")</f>
        <v>Not Found</v>
      </c>
    </row>
    <row r="2291" spans="1:20" hidden="1" x14ac:dyDescent="0.3">
      <c r="A2291">
        <v>10</v>
      </c>
      <c r="B2291" s="1">
        <v>46117</v>
      </c>
      <c r="C2291" t="s">
        <v>162</v>
      </c>
      <c r="D2291" t="s">
        <v>75</v>
      </c>
      <c r="E2291" t="s">
        <v>53</v>
      </c>
      <c r="F2291" t="s">
        <v>25</v>
      </c>
      <c r="G2291">
        <v>2</v>
      </c>
      <c r="H2291">
        <v>7.3</v>
      </c>
      <c r="I2291" t="s">
        <v>77</v>
      </c>
      <c r="J2291" t="s">
        <v>96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83</v>
      </c>
      <c r="R2291" t="s">
        <v>83</v>
      </c>
      <c r="S2291" t="s">
        <v>83</v>
      </c>
      <c r="T2291" t="str">
        <f>_xlfn.XLOOKUP(A2291,MI_Match_Analysis!$A$2:$A$8,MI_Match_Analysis!$F$2:$F$8,"Not Found")</f>
        <v>Not Found</v>
      </c>
    </row>
    <row r="2292" spans="1:20" hidden="1" x14ac:dyDescent="0.3">
      <c r="A2292">
        <v>10</v>
      </c>
      <c r="B2292" s="1">
        <v>46117</v>
      </c>
      <c r="C2292" t="s">
        <v>162</v>
      </c>
      <c r="D2292" t="s">
        <v>75</v>
      </c>
      <c r="E2292" t="s">
        <v>53</v>
      </c>
      <c r="F2292" t="s">
        <v>25</v>
      </c>
      <c r="G2292">
        <v>2</v>
      </c>
      <c r="H2292">
        <v>7.4</v>
      </c>
      <c r="I2292" t="s">
        <v>228</v>
      </c>
      <c r="J2292" t="s">
        <v>96</v>
      </c>
      <c r="K2292">
        <v>4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83</v>
      </c>
      <c r="R2292" t="s">
        <v>83</v>
      </c>
      <c r="S2292" t="s">
        <v>83</v>
      </c>
      <c r="T2292" t="str">
        <f>_xlfn.XLOOKUP(A2292,MI_Match_Analysis!$A$2:$A$8,MI_Match_Analysis!$F$2:$F$8,"Not Found")</f>
        <v>Not Found</v>
      </c>
    </row>
    <row r="2293" spans="1:20" hidden="1" x14ac:dyDescent="0.3">
      <c r="A2293">
        <v>10</v>
      </c>
      <c r="B2293" s="1">
        <v>46117</v>
      </c>
      <c r="C2293" t="s">
        <v>162</v>
      </c>
      <c r="D2293" t="s">
        <v>75</v>
      </c>
      <c r="E2293" t="s">
        <v>53</v>
      </c>
      <c r="F2293" t="s">
        <v>25</v>
      </c>
      <c r="G2293">
        <v>2</v>
      </c>
      <c r="H2293">
        <v>7.5</v>
      </c>
      <c r="I2293" t="s">
        <v>228</v>
      </c>
      <c r="J2293" t="s">
        <v>96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83</v>
      </c>
      <c r="R2293" t="s">
        <v>83</v>
      </c>
      <c r="S2293" t="s">
        <v>83</v>
      </c>
      <c r="T2293" t="str">
        <f>_xlfn.XLOOKUP(A2293,MI_Match_Analysis!$A$2:$A$8,MI_Match_Analysis!$F$2:$F$8,"Not Found")</f>
        <v>Not Found</v>
      </c>
    </row>
    <row r="2294" spans="1:20" hidden="1" x14ac:dyDescent="0.3">
      <c r="A2294">
        <v>10</v>
      </c>
      <c r="B2294" s="1">
        <v>46117</v>
      </c>
      <c r="C2294" t="s">
        <v>162</v>
      </c>
      <c r="D2294" t="s">
        <v>75</v>
      </c>
      <c r="E2294" t="s">
        <v>53</v>
      </c>
      <c r="F2294" t="s">
        <v>25</v>
      </c>
      <c r="G2294">
        <v>2</v>
      </c>
      <c r="H2294">
        <v>7.6</v>
      </c>
      <c r="I2294" t="s">
        <v>77</v>
      </c>
      <c r="J2294" t="s">
        <v>96</v>
      </c>
      <c r="K2294">
        <v>0</v>
      </c>
      <c r="L2294">
        <v>1</v>
      </c>
      <c r="M2294">
        <v>0</v>
      </c>
      <c r="N2294">
        <v>0</v>
      </c>
      <c r="O2294">
        <v>1</v>
      </c>
      <c r="P2294">
        <v>0</v>
      </c>
      <c r="Q2294" t="s">
        <v>83</v>
      </c>
      <c r="R2294" t="s">
        <v>83</v>
      </c>
      <c r="S2294" t="s">
        <v>83</v>
      </c>
      <c r="T2294" t="str">
        <f>_xlfn.XLOOKUP(A2294,MI_Match_Analysis!$A$2:$A$8,MI_Match_Analysis!$F$2:$F$8,"Not Found")</f>
        <v>Not Found</v>
      </c>
    </row>
    <row r="2295" spans="1:20" hidden="1" x14ac:dyDescent="0.3">
      <c r="A2295">
        <v>10</v>
      </c>
      <c r="B2295" s="1">
        <v>46117</v>
      </c>
      <c r="C2295" t="s">
        <v>162</v>
      </c>
      <c r="D2295" t="s">
        <v>75</v>
      </c>
      <c r="E2295" t="s">
        <v>53</v>
      </c>
      <c r="F2295" t="s">
        <v>25</v>
      </c>
      <c r="G2295">
        <v>2</v>
      </c>
      <c r="H2295">
        <v>8.1</v>
      </c>
      <c r="I2295" t="s">
        <v>77</v>
      </c>
      <c r="J2295" t="s">
        <v>120</v>
      </c>
      <c r="K2295">
        <v>2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83</v>
      </c>
      <c r="R2295" t="s">
        <v>83</v>
      </c>
      <c r="S2295" t="s">
        <v>83</v>
      </c>
      <c r="T2295" t="str">
        <f>_xlfn.XLOOKUP(A2295,MI_Match_Analysis!$A$2:$A$8,MI_Match_Analysis!$F$2:$F$8,"Not Found")</f>
        <v>Not Found</v>
      </c>
    </row>
    <row r="2296" spans="1:20" hidden="1" x14ac:dyDescent="0.3">
      <c r="A2296">
        <v>10</v>
      </c>
      <c r="B2296" s="1">
        <v>46117</v>
      </c>
      <c r="C2296" t="s">
        <v>162</v>
      </c>
      <c r="D2296" t="s">
        <v>75</v>
      </c>
      <c r="E2296" t="s">
        <v>53</v>
      </c>
      <c r="F2296" t="s">
        <v>25</v>
      </c>
      <c r="G2296">
        <v>2</v>
      </c>
      <c r="H2296">
        <v>8.1999999999999993</v>
      </c>
      <c r="I2296" t="s">
        <v>77</v>
      </c>
      <c r="J2296" t="s">
        <v>120</v>
      </c>
      <c r="K2296">
        <v>4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83</v>
      </c>
      <c r="R2296" t="s">
        <v>83</v>
      </c>
      <c r="S2296" t="s">
        <v>83</v>
      </c>
      <c r="T2296" t="str">
        <f>_xlfn.XLOOKUP(A2296,MI_Match_Analysis!$A$2:$A$8,MI_Match_Analysis!$F$2:$F$8,"Not Found")</f>
        <v>Not Found</v>
      </c>
    </row>
    <row r="2297" spans="1:20" hidden="1" x14ac:dyDescent="0.3">
      <c r="A2297">
        <v>10</v>
      </c>
      <c r="B2297" s="1">
        <v>46117</v>
      </c>
      <c r="C2297" t="s">
        <v>162</v>
      </c>
      <c r="D2297" t="s">
        <v>75</v>
      </c>
      <c r="E2297" t="s">
        <v>53</v>
      </c>
      <c r="F2297" t="s">
        <v>25</v>
      </c>
      <c r="G2297">
        <v>2</v>
      </c>
      <c r="H2297">
        <v>8.3000000000000007</v>
      </c>
      <c r="I2297" t="s">
        <v>77</v>
      </c>
      <c r="J2297" t="s">
        <v>120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83</v>
      </c>
      <c r="R2297" t="s">
        <v>83</v>
      </c>
      <c r="S2297" t="s">
        <v>83</v>
      </c>
      <c r="T2297" t="str">
        <f>_xlfn.XLOOKUP(A2297,MI_Match_Analysis!$A$2:$A$8,MI_Match_Analysis!$F$2:$F$8,"Not Found")</f>
        <v>Not Found</v>
      </c>
    </row>
    <row r="2298" spans="1:20" hidden="1" x14ac:dyDescent="0.3">
      <c r="A2298">
        <v>10</v>
      </c>
      <c r="B2298" s="1">
        <v>46117</v>
      </c>
      <c r="C2298" t="s">
        <v>162</v>
      </c>
      <c r="D2298" t="s">
        <v>75</v>
      </c>
      <c r="E2298" t="s">
        <v>53</v>
      </c>
      <c r="F2298" t="s">
        <v>25</v>
      </c>
      <c r="G2298">
        <v>2</v>
      </c>
      <c r="H2298">
        <v>8.4</v>
      </c>
      <c r="I2298" t="s">
        <v>77</v>
      </c>
      <c r="J2298" t="s">
        <v>120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83</v>
      </c>
      <c r="R2298" t="s">
        <v>83</v>
      </c>
      <c r="S2298" t="s">
        <v>83</v>
      </c>
      <c r="T2298" t="str">
        <f>_xlfn.XLOOKUP(A2298,MI_Match_Analysis!$A$2:$A$8,MI_Match_Analysis!$F$2:$F$8,"Not Found")</f>
        <v>Not Found</v>
      </c>
    </row>
    <row r="2299" spans="1:20" hidden="1" x14ac:dyDescent="0.3">
      <c r="A2299">
        <v>10</v>
      </c>
      <c r="B2299" s="1">
        <v>46117</v>
      </c>
      <c r="C2299" t="s">
        <v>162</v>
      </c>
      <c r="D2299" t="s">
        <v>75</v>
      </c>
      <c r="E2299" t="s">
        <v>53</v>
      </c>
      <c r="F2299" t="s">
        <v>25</v>
      </c>
      <c r="G2299">
        <v>2</v>
      </c>
      <c r="H2299">
        <v>8.5</v>
      </c>
      <c r="I2299" t="s">
        <v>77</v>
      </c>
      <c r="J2299" t="s">
        <v>120</v>
      </c>
      <c r="K2299">
        <v>2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83</v>
      </c>
      <c r="R2299" t="s">
        <v>83</v>
      </c>
      <c r="S2299" t="s">
        <v>83</v>
      </c>
      <c r="T2299" t="str">
        <f>_xlfn.XLOOKUP(A2299,MI_Match_Analysis!$A$2:$A$8,MI_Match_Analysis!$F$2:$F$8,"Not Found")</f>
        <v>Not Found</v>
      </c>
    </row>
    <row r="2300" spans="1:20" hidden="1" x14ac:dyDescent="0.3">
      <c r="A2300">
        <v>10</v>
      </c>
      <c r="B2300" s="1">
        <v>46117</v>
      </c>
      <c r="C2300" t="s">
        <v>162</v>
      </c>
      <c r="D2300" t="s">
        <v>75</v>
      </c>
      <c r="E2300" t="s">
        <v>53</v>
      </c>
      <c r="F2300" t="s">
        <v>25</v>
      </c>
      <c r="G2300">
        <v>2</v>
      </c>
      <c r="H2300">
        <v>8.6</v>
      </c>
      <c r="I2300" t="s">
        <v>77</v>
      </c>
      <c r="J2300" t="s">
        <v>120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83</v>
      </c>
      <c r="R2300" t="s">
        <v>83</v>
      </c>
      <c r="S2300" t="s">
        <v>83</v>
      </c>
      <c r="T2300" t="str">
        <f>_xlfn.XLOOKUP(A2300,MI_Match_Analysis!$A$2:$A$8,MI_Match_Analysis!$F$2:$F$8,"Not Found")</f>
        <v>Not Found</v>
      </c>
    </row>
    <row r="2301" spans="1:20" hidden="1" x14ac:dyDescent="0.3">
      <c r="A2301">
        <v>10</v>
      </c>
      <c r="B2301" s="1">
        <v>46117</v>
      </c>
      <c r="C2301" t="s">
        <v>162</v>
      </c>
      <c r="D2301" t="s">
        <v>75</v>
      </c>
      <c r="E2301" t="s">
        <v>53</v>
      </c>
      <c r="F2301" t="s">
        <v>25</v>
      </c>
      <c r="G2301">
        <v>2</v>
      </c>
      <c r="H2301">
        <v>9.1</v>
      </c>
      <c r="I2301" t="s">
        <v>77</v>
      </c>
      <c r="J2301" t="s">
        <v>96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83</v>
      </c>
      <c r="R2301" t="s">
        <v>83</v>
      </c>
      <c r="S2301" t="s">
        <v>83</v>
      </c>
      <c r="T2301" t="str">
        <f>_xlfn.XLOOKUP(A2301,MI_Match_Analysis!$A$2:$A$8,MI_Match_Analysis!$F$2:$F$8,"Not Found")</f>
        <v>Not Found</v>
      </c>
    </row>
    <row r="2302" spans="1:20" hidden="1" x14ac:dyDescent="0.3">
      <c r="A2302">
        <v>10</v>
      </c>
      <c r="B2302" s="1">
        <v>46117</v>
      </c>
      <c r="C2302" t="s">
        <v>162</v>
      </c>
      <c r="D2302" t="s">
        <v>75</v>
      </c>
      <c r="E2302" t="s">
        <v>53</v>
      </c>
      <c r="F2302" t="s">
        <v>25</v>
      </c>
      <c r="G2302">
        <v>2</v>
      </c>
      <c r="H2302">
        <v>9.1999999999999993</v>
      </c>
      <c r="I2302" t="s">
        <v>228</v>
      </c>
      <c r="J2302" t="s">
        <v>96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165</v>
      </c>
      <c r="R2302" t="s">
        <v>228</v>
      </c>
      <c r="S2302" t="s">
        <v>255</v>
      </c>
      <c r="T2302" t="str">
        <f>_xlfn.XLOOKUP(A2302,MI_Match_Analysis!$A$2:$A$8,MI_Match_Analysis!$F$2:$F$8,"Not Found")</f>
        <v>Not Found</v>
      </c>
    </row>
    <row r="2303" spans="1:20" hidden="1" x14ac:dyDescent="0.3">
      <c r="A2303">
        <v>10</v>
      </c>
      <c r="B2303" s="1">
        <v>46117</v>
      </c>
      <c r="C2303" t="s">
        <v>162</v>
      </c>
      <c r="D2303" t="s">
        <v>75</v>
      </c>
      <c r="E2303" t="s">
        <v>53</v>
      </c>
      <c r="F2303" t="s">
        <v>25</v>
      </c>
      <c r="G2303">
        <v>2</v>
      </c>
      <c r="H2303">
        <v>9.3000000000000007</v>
      </c>
      <c r="I2303" t="s">
        <v>230</v>
      </c>
      <c r="J2303" t="s">
        <v>96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83</v>
      </c>
      <c r="R2303" t="s">
        <v>83</v>
      </c>
      <c r="S2303" t="s">
        <v>83</v>
      </c>
      <c r="T2303" t="str">
        <f>_xlfn.XLOOKUP(A2303,MI_Match_Analysis!$A$2:$A$8,MI_Match_Analysis!$F$2:$F$8,"Not Found")</f>
        <v>Not Found</v>
      </c>
    </row>
    <row r="2304" spans="1:20" hidden="1" x14ac:dyDescent="0.3">
      <c r="A2304">
        <v>10</v>
      </c>
      <c r="B2304" s="1">
        <v>46117</v>
      </c>
      <c r="C2304" t="s">
        <v>162</v>
      </c>
      <c r="D2304" t="s">
        <v>75</v>
      </c>
      <c r="E2304" t="s">
        <v>53</v>
      </c>
      <c r="F2304" t="s">
        <v>25</v>
      </c>
      <c r="G2304">
        <v>2</v>
      </c>
      <c r="H2304">
        <v>9.4</v>
      </c>
      <c r="I2304" t="s">
        <v>77</v>
      </c>
      <c r="J2304" t="s">
        <v>96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83</v>
      </c>
      <c r="R2304" t="s">
        <v>83</v>
      </c>
      <c r="S2304" t="s">
        <v>83</v>
      </c>
      <c r="T2304" t="str">
        <f>_xlfn.XLOOKUP(A2304,MI_Match_Analysis!$A$2:$A$8,MI_Match_Analysis!$F$2:$F$8,"Not Found")</f>
        <v>Not Found</v>
      </c>
    </row>
    <row r="2305" spans="1:20" hidden="1" x14ac:dyDescent="0.3">
      <c r="A2305">
        <v>10</v>
      </c>
      <c r="B2305" s="1">
        <v>46117</v>
      </c>
      <c r="C2305" t="s">
        <v>162</v>
      </c>
      <c r="D2305" t="s">
        <v>75</v>
      </c>
      <c r="E2305" t="s">
        <v>53</v>
      </c>
      <c r="F2305" t="s">
        <v>25</v>
      </c>
      <c r="G2305">
        <v>2</v>
      </c>
      <c r="H2305">
        <v>9.5</v>
      </c>
      <c r="I2305" t="s">
        <v>230</v>
      </c>
      <c r="J2305" t="s">
        <v>96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83</v>
      </c>
      <c r="R2305" t="s">
        <v>83</v>
      </c>
      <c r="S2305" t="s">
        <v>83</v>
      </c>
      <c r="T2305" t="str">
        <f>_xlfn.XLOOKUP(A2305,MI_Match_Analysis!$A$2:$A$8,MI_Match_Analysis!$F$2:$F$8,"Not Found")</f>
        <v>Not Found</v>
      </c>
    </row>
    <row r="2306" spans="1:20" hidden="1" x14ac:dyDescent="0.3">
      <c r="A2306">
        <v>10</v>
      </c>
      <c r="B2306" s="1">
        <v>46117</v>
      </c>
      <c r="C2306" t="s">
        <v>162</v>
      </c>
      <c r="D2306" t="s">
        <v>75</v>
      </c>
      <c r="E2306" t="s">
        <v>53</v>
      </c>
      <c r="F2306" t="s">
        <v>25</v>
      </c>
      <c r="G2306">
        <v>2</v>
      </c>
      <c r="H2306">
        <v>9.6</v>
      </c>
      <c r="I2306" t="s">
        <v>77</v>
      </c>
      <c r="J2306" t="s">
        <v>96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83</v>
      </c>
      <c r="R2306" t="s">
        <v>83</v>
      </c>
      <c r="S2306" t="s">
        <v>83</v>
      </c>
      <c r="T2306" t="str">
        <f>_xlfn.XLOOKUP(A2306,MI_Match_Analysis!$A$2:$A$8,MI_Match_Analysis!$F$2:$F$8,"Not Found")</f>
        <v>Not Found</v>
      </c>
    </row>
    <row r="2307" spans="1:20" hidden="1" x14ac:dyDescent="0.3">
      <c r="A2307">
        <v>10</v>
      </c>
      <c r="B2307" s="1">
        <v>46117</v>
      </c>
      <c r="C2307" t="s">
        <v>162</v>
      </c>
      <c r="D2307" t="s">
        <v>75</v>
      </c>
      <c r="E2307" t="s">
        <v>53</v>
      </c>
      <c r="F2307" t="s">
        <v>25</v>
      </c>
      <c r="G2307">
        <v>2</v>
      </c>
      <c r="H2307">
        <v>10.1</v>
      </c>
      <c r="I2307" t="s">
        <v>77</v>
      </c>
      <c r="J2307" t="s">
        <v>175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83</v>
      </c>
      <c r="R2307" t="s">
        <v>83</v>
      </c>
      <c r="S2307" t="s">
        <v>83</v>
      </c>
      <c r="T2307" t="str">
        <f>_xlfn.XLOOKUP(A2307,MI_Match_Analysis!$A$2:$A$8,MI_Match_Analysis!$F$2:$F$8,"Not Found")</f>
        <v>Not Found</v>
      </c>
    </row>
    <row r="2308" spans="1:20" hidden="1" x14ac:dyDescent="0.3">
      <c r="A2308">
        <v>10</v>
      </c>
      <c r="B2308" s="1">
        <v>46117</v>
      </c>
      <c r="C2308" t="s">
        <v>162</v>
      </c>
      <c r="D2308" t="s">
        <v>75</v>
      </c>
      <c r="E2308" t="s">
        <v>53</v>
      </c>
      <c r="F2308" t="s">
        <v>25</v>
      </c>
      <c r="G2308">
        <v>2</v>
      </c>
      <c r="H2308">
        <v>10.199999999999999</v>
      </c>
      <c r="I2308" t="s">
        <v>230</v>
      </c>
      <c r="J2308" t="s">
        <v>175</v>
      </c>
      <c r="K2308">
        <v>4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83</v>
      </c>
      <c r="R2308" t="s">
        <v>83</v>
      </c>
      <c r="S2308" t="s">
        <v>83</v>
      </c>
      <c r="T2308" t="str">
        <f>_xlfn.XLOOKUP(A2308,MI_Match_Analysis!$A$2:$A$8,MI_Match_Analysis!$F$2:$F$8,"Not Found")</f>
        <v>Not Found</v>
      </c>
    </row>
    <row r="2309" spans="1:20" hidden="1" x14ac:dyDescent="0.3">
      <c r="A2309">
        <v>10</v>
      </c>
      <c r="B2309" s="1">
        <v>46117</v>
      </c>
      <c r="C2309" t="s">
        <v>162</v>
      </c>
      <c r="D2309" t="s">
        <v>75</v>
      </c>
      <c r="E2309" t="s">
        <v>53</v>
      </c>
      <c r="F2309" t="s">
        <v>25</v>
      </c>
      <c r="G2309">
        <v>2</v>
      </c>
      <c r="H2309">
        <v>10.3</v>
      </c>
      <c r="I2309" t="s">
        <v>230</v>
      </c>
      <c r="J2309" t="s">
        <v>175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83</v>
      </c>
      <c r="R2309" t="s">
        <v>83</v>
      </c>
      <c r="S2309" t="s">
        <v>83</v>
      </c>
      <c r="T2309" t="str">
        <f>_xlfn.XLOOKUP(A2309,MI_Match_Analysis!$A$2:$A$8,MI_Match_Analysis!$F$2:$F$8,"Not Found")</f>
        <v>Not Found</v>
      </c>
    </row>
    <row r="2310" spans="1:20" hidden="1" x14ac:dyDescent="0.3">
      <c r="A2310">
        <v>10</v>
      </c>
      <c r="B2310" s="1">
        <v>46117</v>
      </c>
      <c r="C2310" t="s">
        <v>162</v>
      </c>
      <c r="D2310" t="s">
        <v>75</v>
      </c>
      <c r="E2310" t="s">
        <v>53</v>
      </c>
      <c r="F2310" t="s">
        <v>25</v>
      </c>
      <c r="G2310">
        <v>2</v>
      </c>
      <c r="H2310">
        <v>10.4</v>
      </c>
      <c r="I2310" t="s">
        <v>77</v>
      </c>
      <c r="J2310" t="s">
        <v>175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83</v>
      </c>
      <c r="R2310" t="s">
        <v>83</v>
      </c>
      <c r="S2310" t="s">
        <v>83</v>
      </c>
      <c r="T2310" t="str">
        <f>_xlfn.XLOOKUP(A2310,MI_Match_Analysis!$A$2:$A$8,MI_Match_Analysis!$F$2:$F$8,"Not Found")</f>
        <v>Not Found</v>
      </c>
    </row>
    <row r="2311" spans="1:20" hidden="1" x14ac:dyDescent="0.3">
      <c r="A2311">
        <v>10</v>
      </c>
      <c r="B2311" s="1">
        <v>46117</v>
      </c>
      <c r="C2311" t="s">
        <v>162</v>
      </c>
      <c r="D2311" t="s">
        <v>75</v>
      </c>
      <c r="E2311" t="s">
        <v>53</v>
      </c>
      <c r="F2311" t="s">
        <v>25</v>
      </c>
      <c r="G2311">
        <v>2</v>
      </c>
      <c r="H2311">
        <v>10.5</v>
      </c>
      <c r="I2311" t="s">
        <v>77</v>
      </c>
      <c r="J2311" t="s">
        <v>175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83</v>
      </c>
      <c r="R2311" t="s">
        <v>83</v>
      </c>
      <c r="S2311" t="s">
        <v>83</v>
      </c>
      <c r="T2311" t="str">
        <f>_xlfn.XLOOKUP(A2311,MI_Match_Analysis!$A$2:$A$8,MI_Match_Analysis!$F$2:$F$8,"Not Found")</f>
        <v>Not Found</v>
      </c>
    </row>
    <row r="2312" spans="1:20" hidden="1" x14ac:dyDescent="0.3">
      <c r="A2312">
        <v>10</v>
      </c>
      <c r="B2312" s="1">
        <v>46117</v>
      </c>
      <c r="C2312" t="s">
        <v>162</v>
      </c>
      <c r="D2312" t="s">
        <v>75</v>
      </c>
      <c r="E2312" t="s">
        <v>53</v>
      </c>
      <c r="F2312" t="s">
        <v>25</v>
      </c>
      <c r="G2312">
        <v>2</v>
      </c>
      <c r="H2312">
        <v>10.6</v>
      </c>
      <c r="I2312" t="s">
        <v>230</v>
      </c>
      <c r="J2312" t="s">
        <v>175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83</v>
      </c>
      <c r="R2312" t="s">
        <v>83</v>
      </c>
      <c r="S2312" t="s">
        <v>83</v>
      </c>
      <c r="T2312" t="str">
        <f>_xlfn.XLOOKUP(A2312,MI_Match_Analysis!$A$2:$A$8,MI_Match_Analysis!$F$2:$F$8,"Not Found")</f>
        <v>Not Found</v>
      </c>
    </row>
    <row r="2313" spans="1:20" hidden="1" x14ac:dyDescent="0.3">
      <c r="A2313">
        <v>10</v>
      </c>
      <c r="B2313" s="1">
        <v>46117</v>
      </c>
      <c r="C2313" t="s">
        <v>162</v>
      </c>
      <c r="D2313" t="s">
        <v>75</v>
      </c>
      <c r="E2313" t="s">
        <v>53</v>
      </c>
      <c r="F2313" t="s">
        <v>25</v>
      </c>
      <c r="G2313">
        <v>2</v>
      </c>
      <c r="H2313">
        <v>11.1</v>
      </c>
      <c r="I2313" t="s">
        <v>230</v>
      </c>
      <c r="J2313" t="s">
        <v>96</v>
      </c>
      <c r="K2313">
        <v>2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83</v>
      </c>
      <c r="R2313" t="s">
        <v>83</v>
      </c>
      <c r="S2313" t="s">
        <v>83</v>
      </c>
      <c r="T2313" t="str">
        <f>_xlfn.XLOOKUP(A2313,MI_Match_Analysis!$A$2:$A$8,MI_Match_Analysis!$F$2:$F$8,"Not Found")</f>
        <v>Not Found</v>
      </c>
    </row>
    <row r="2314" spans="1:20" hidden="1" x14ac:dyDescent="0.3">
      <c r="A2314">
        <v>10</v>
      </c>
      <c r="B2314" s="1">
        <v>46117</v>
      </c>
      <c r="C2314" t="s">
        <v>162</v>
      </c>
      <c r="D2314" t="s">
        <v>75</v>
      </c>
      <c r="E2314" t="s">
        <v>53</v>
      </c>
      <c r="F2314" t="s">
        <v>25</v>
      </c>
      <c r="G2314">
        <v>2</v>
      </c>
      <c r="H2314">
        <v>11.2</v>
      </c>
      <c r="I2314" t="s">
        <v>230</v>
      </c>
      <c r="J2314" t="s">
        <v>96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83</v>
      </c>
      <c r="R2314" t="s">
        <v>83</v>
      </c>
      <c r="S2314" t="s">
        <v>83</v>
      </c>
      <c r="T2314" t="str">
        <f>_xlfn.XLOOKUP(A2314,MI_Match_Analysis!$A$2:$A$8,MI_Match_Analysis!$F$2:$F$8,"Not Found")</f>
        <v>Not Found</v>
      </c>
    </row>
    <row r="2315" spans="1:20" hidden="1" x14ac:dyDescent="0.3">
      <c r="A2315">
        <v>10</v>
      </c>
      <c r="B2315" s="1">
        <v>46117</v>
      </c>
      <c r="C2315" t="s">
        <v>162</v>
      </c>
      <c r="D2315" t="s">
        <v>75</v>
      </c>
      <c r="E2315" t="s">
        <v>53</v>
      </c>
      <c r="F2315" t="s">
        <v>25</v>
      </c>
      <c r="G2315">
        <v>2</v>
      </c>
      <c r="H2315">
        <v>11.3</v>
      </c>
      <c r="I2315" t="s">
        <v>77</v>
      </c>
      <c r="J2315" t="s">
        <v>96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83</v>
      </c>
      <c r="R2315" t="s">
        <v>83</v>
      </c>
      <c r="S2315" t="s">
        <v>83</v>
      </c>
      <c r="T2315" t="str">
        <f>_xlfn.XLOOKUP(A2315,MI_Match_Analysis!$A$2:$A$8,MI_Match_Analysis!$F$2:$F$8,"Not Found")</f>
        <v>Not Found</v>
      </c>
    </row>
    <row r="2316" spans="1:20" hidden="1" x14ac:dyDescent="0.3">
      <c r="A2316">
        <v>10</v>
      </c>
      <c r="B2316" s="1">
        <v>46117</v>
      </c>
      <c r="C2316" t="s">
        <v>162</v>
      </c>
      <c r="D2316" t="s">
        <v>75</v>
      </c>
      <c r="E2316" t="s">
        <v>53</v>
      </c>
      <c r="F2316" t="s">
        <v>25</v>
      </c>
      <c r="G2316">
        <v>2</v>
      </c>
      <c r="H2316">
        <v>11.4</v>
      </c>
      <c r="I2316" t="s">
        <v>230</v>
      </c>
      <c r="J2316" t="s">
        <v>96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83</v>
      </c>
      <c r="R2316" t="s">
        <v>83</v>
      </c>
      <c r="S2316" t="s">
        <v>83</v>
      </c>
      <c r="T2316" t="str">
        <f>_xlfn.XLOOKUP(A2316,MI_Match_Analysis!$A$2:$A$8,MI_Match_Analysis!$F$2:$F$8,"Not Found")</f>
        <v>Not Found</v>
      </c>
    </row>
    <row r="2317" spans="1:20" hidden="1" x14ac:dyDescent="0.3">
      <c r="A2317">
        <v>10</v>
      </c>
      <c r="B2317" s="1">
        <v>46117</v>
      </c>
      <c r="C2317" t="s">
        <v>162</v>
      </c>
      <c r="D2317" t="s">
        <v>75</v>
      </c>
      <c r="E2317" t="s">
        <v>53</v>
      </c>
      <c r="F2317" t="s">
        <v>25</v>
      </c>
      <c r="G2317">
        <v>2</v>
      </c>
      <c r="H2317">
        <v>11.5</v>
      </c>
      <c r="I2317" t="s">
        <v>77</v>
      </c>
      <c r="J2317" t="s">
        <v>96</v>
      </c>
      <c r="K2317">
        <v>4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83</v>
      </c>
      <c r="R2317" t="s">
        <v>83</v>
      </c>
      <c r="S2317" t="s">
        <v>83</v>
      </c>
      <c r="T2317" t="str">
        <f>_xlfn.XLOOKUP(A2317,MI_Match_Analysis!$A$2:$A$8,MI_Match_Analysis!$F$2:$F$8,"Not Found")</f>
        <v>Not Found</v>
      </c>
    </row>
    <row r="2318" spans="1:20" hidden="1" x14ac:dyDescent="0.3">
      <c r="A2318">
        <v>10</v>
      </c>
      <c r="B2318" s="1">
        <v>46117</v>
      </c>
      <c r="C2318" t="s">
        <v>162</v>
      </c>
      <c r="D2318" t="s">
        <v>75</v>
      </c>
      <c r="E2318" t="s">
        <v>53</v>
      </c>
      <c r="F2318" t="s">
        <v>25</v>
      </c>
      <c r="G2318">
        <v>2</v>
      </c>
      <c r="H2318">
        <v>11.6</v>
      </c>
      <c r="I2318" t="s">
        <v>77</v>
      </c>
      <c r="J2318" t="s">
        <v>96</v>
      </c>
      <c r="K2318">
        <v>4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83</v>
      </c>
      <c r="R2318" t="s">
        <v>83</v>
      </c>
      <c r="S2318" t="s">
        <v>83</v>
      </c>
      <c r="T2318" t="str">
        <f>_xlfn.XLOOKUP(A2318,MI_Match_Analysis!$A$2:$A$8,MI_Match_Analysis!$F$2:$F$8,"Not Found")</f>
        <v>Not Found</v>
      </c>
    </row>
    <row r="2319" spans="1:20" hidden="1" x14ac:dyDescent="0.3">
      <c r="A2319">
        <v>10</v>
      </c>
      <c r="B2319" s="1">
        <v>46117</v>
      </c>
      <c r="C2319" t="s">
        <v>162</v>
      </c>
      <c r="D2319" t="s">
        <v>75</v>
      </c>
      <c r="E2319" t="s">
        <v>53</v>
      </c>
      <c r="F2319" t="s">
        <v>25</v>
      </c>
      <c r="G2319">
        <v>2</v>
      </c>
      <c r="H2319">
        <v>12.1</v>
      </c>
      <c r="I2319" t="s">
        <v>230</v>
      </c>
      <c r="J2319" t="s">
        <v>174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257</v>
      </c>
      <c r="R2319" t="s">
        <v>230</v>
      </c>
      <c r="S2319" t="s">
        <v>83</v>
      </c>
      <c r="T2319" t="str">
        <f>_xlfn.XLOOKUP(A2319,MI_Match_Analysis!$A$2:$A$8,MI_Match_Analysis!$F$2:$F$8,"Not Found")</f>
        <v>Not Found</v>
      </c>
    </row>
    <row r="2320" spans="1:20" hidden="1" x14ac:dyDescent="0.3">
      <c r="A2320">
        <v>10</v>
      </c>
      <c r="B2320" s="1">
        <v>46117</v>
      </c>
      <c r="C2320" t="s">
        <v>162</v>
      </c>
      <c r="D2320" t="s">
        <v>75</v>
      </c>
      <c r="E2320" t="s">
        <v>53</v>
      </c>
      <c r="F2320" t="s">
        <v>25</v>
      </c>
      <c r="G2320">
        <v>2</v>
      </c>
      <c r="H2320">
        <v>12.2</v>
      </c>
      <c r="I2320" t="s">
        <v>233</v>
      </c>
      <c r="J2320" t="s">
        <v>174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83</v>
      </c>
      <c r="R2320" t="s">
        <v>83</v>
      </c>
      <c r="S2320" t="s">
        <v>83</v>
      </c>
      <c r="T2320" t="str">
        <f>_xlfn.XLOOKUP(A2320,MI_Match_Analysis!$A$2:$A$8,MI_Match_Analysis!$F$2:$F$8,"Not Found")</f>
        <v>Not Found</v>
      </c>
    </row>
    <row r="2321" spans="1:20" hidden="1" x14ac:dyDescent="0.3">
      <c r="A2321">
        <v>10</v>
      </c>
      <c r="B2321" s="1">
        <v>46117</v>
      </c>
      <c r="C2321" t="s">
        <v>162</v>
      </c>
      <c r="D2321" t="s">
        <v>75</v>
      </c>
      <c r="E2321" t="s">
        <v>53</v>
      </c>
      <c r="F2321" t="s">
        <v>25</v>
      </c>
      <c r="G2321">
        <v>2</v>
      </c>
      <c r="H2321">
        <v>12.3</v>
      </c>
      <c r="I2321" t="s">
        <v>233</v>
      </c>
      <c r="J2321" t="s">
        <v>174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83</v>
      </c>
      <c r="R2321" t="s">
        <v>83</v>
      </c>
      <c r="S2321" t="s">
        <v>83</v>
      </c>
      <c r="T2321" t="str">
        <f>_xlfn.XLOOKUP(A2321,MI_Match_Analysis!$A$2:$A$8,MI_Match_Analysis!$F$2:$F$8,"Not Found")</f>
        <v>Not Found</v>
      </c>
    </row>
    <row r="2322" spans="1:20" hidden="1" x14ac:dyDescent="0.3">
      <c r="A2322">
        <v>10</v>
      </c>
      <c r="B2322" s="1">
        <v>46117</v>
      </c>
      <c r="C2322" t="s">
        <v>162</v>
      </c>
      <c r="D2322" t="s">
        <v>75</v>
      </c>
      <c r="E2322" t="s">
        <v>53</v>
      </c>
      <c r="F2322" t="s">
        <v>25</v>
      </c>
      <c r="G2322">
        <v>2</v>
      </c>
      <c r="H2322">
        <v>12.4</v>
      </c>
      <c r="I2322" t="s">
        <v>77</v>
      </c>
      <c r="J2322" t="s">
        <v>174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83</v>
      </c>
      <c r="R2322" t="s">
        <v>83</v>
      </c>
      <c r="S2322" t="s">
        <v>83</v>
      </c>
      <c r="T2322" t="str">
        <f>_xlfn.XLOOKUP(A2322,MI_Match_Analysis!$A$2:$A$8,MI_Match_Analysis!$F$2:$F$8,"Not Found")</f>
        <v>Not Found</v>
      </c>
    </row>
    <row r="2323" spans="1:20" hidden="1" x14ac:dyDescent="0.3">
      <c r="A2323">
        <v>10</v>
      </c>
      <c r="B2323" s="1">
        <v>46117</v>
      </c>
      <c r="C2323" t="s">
        <v>162</v>
      </c>
      <c r="D2323" t="s">
        <v>75</v>
      </c>
      <c r="E2323" t="s">
        <v>53</v>
      </c>
      <c r="F2323" t="s">
        <v>25</v>
      </c>
      <c r="G2323">
        <v>2</v>
      </c>
      <c r="H2323">
        <v>12.5</v>
      </c>
      <c r="I2323" t="s">
        <v>233</v>
      </c>
      <c r="J2323" t="s">
        <v>174</v>
      </c>
      <c r="K2323">
        <v>0</v>
      </c>
      <c r="L2323">
        <v>1</v>
      </c>
      <c r="M2323">
        <v>0</v>
      </c>
      <c r="N2323">
        <v>1</v>
      </c>
      <c r="O2323">
        <v>0</v>
      </c>
      <c r="P2323">
        <v>0</v>
      </c>
      <c r="Q2323" t="s">
        <v>83</v>
      </c>
      <c r="R2323" t="s">
        <v>83</v>
      </c>
      <c r="S2323" t="s">
        <v>83</v>
      </c>
      <c r="T2323" t="str">
        <f>_xlfn.XLOOKUP(A2323,MI_Match_Analysis!$A$2:$A$8,MI_Match_Analysis!$F$2:$F$8,"Not Found")</f>
        <v>Not Found</v>
      </c>
    </row>
    <row r="2324" spans="1:20" hidden="1" x14ac:dyDescent="0.3">
      <c r="A2324">
        <v>10</v>
      </c>
      <c r="B2324" s="1">
        <v>46117</v>
      </c>
      <c r="C2324" t="s">
        <v>162</v>
      </c>
      <c r="D2324" t="s">
        <v>75</v>
      </c>
      <c r="E2324" t="s">
        <v>53</v>
      </c>
      <c r="F2324" t="s">
        <v>25</v>
      </c>
      <c r="G2324">
        <v>2</v>
      </c>
      <c r="H2324">
        <v>12.6</v>
      </c>
      <c r="I2324" t="s">
        <v>77</v>
      </c>
      <c r="J2324" t="s">
        <v>174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83</v>
      </c>
      <c r="R2324" t="s">
        <v>83</v>
      </c>
      <c r="S2324" t="s">
        <v>83</v>
      </c>
      <c r="T2324" t="str">
        <f>_xlfn.XLOOKUP(A2324,MI_Match_Analysis!$A$2:$A$8,MI_Match_Analysis!$F$2:$F$8,"Not Found")</f>
        <v>Not Found</v>
      </c>
    </row>
    <row r="2325" spans="1:20" hidden="1" x14ac:dyDescent="0.3">
      <c r="A2325">
        <v>10</v>
      </c>
      <c r="B2325" s="1">
        <v>46117</v>
      </c>
      <c r="C2325" t="s">
        <v>162</v>
      </c>
      <c r="D2325" t="s">
        <v>75</v>
      </c>
      <c r="E2325" t="s">
        <v>53</v>
      </c>
      <c r="F2325" t="s">
        <v>25</v>
      </c>
      <c r="G2325">
        <v>2</v>
      </c>
      <c r="H2325">
        <v>13.1</v>
      </c>
      <c r="I2325" t="s">
        <v>233</v>
      </c>
      <c r="J2325" t="s">
        <v>96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195</v>
      </c>
      <c r="R2325" t="s">
        <v>233</v>
      </c>
      <c r="S2325" t="s">
        <v>30</v>
      </c>
      <c r="T2325" t="str">
        <f>_xlfn.XLOOKUP(A2325,MI_Match_Analysis!$A$2:$A$8,MI_Match_Analysis!$F$2:$F$8,"Not Found")</f>
        <v>Not Found</v>
      </c>
    </row>
    <row r="2326" spans="1:20" hidden="1" x14ac:dyDescent="0.3">
      <c r="A2326">
        <v>10</v>
      </c>
      <c r="B2326" s="1">
        <v>46117</v>
      </c>
      <c r="C2326" t="s">
        <v>162</v>
      </c>
      <c r="D2326" t="s">
        <v>75</v>
      </c>
      <c r="E2326" t="s">
        <v>53</v>
      </c>
      <c r="F2326" t="s">
        <v>25</v>
      </c>
      <c r="G2326">
        <v>2</v>
      </c>
      <c r="H2326">
        <v>13.2</v>
      </c>
      <c r="I2326" t="s">
        <v>234</v>
      </c>
      <c r="J2326" t="s">
        <v>96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83</v>
      </c>
      <c r="R2326" t="s">
        <v>83</v>
      </c>
      <c r="S2326" t="s">
        <v>83</v>
      </c>
      <c r="T2326" t="str">
        <f>_xlfn.XLOOKUP(A2326,MI_Match_Analysis!$A$2:$A$8,MI_Match_Analysis!$F$2:$F$8,"Not Found")</f>
        <v>Not Found</v>
      </c>
    </row>
    <row r="2327" spans="1:20" hidden="1" x14ac:dyDescent="0.3">
      <c r="A2327">
        <v>10</v>
      </c>
      <c r="B2327" s="1">
        <v>46117</v>
      </c>
      <c r="C2327" t="s">
        <v>162</v>
      </c>
      <c r="D2327" t="s">
        <v>75</v>
      </c>
      <c r="E2327" t="s">
        <v>53</v>
      </c>
      <c r="F2327" t="s">
        <v>25</v>
      </c>
      <c r="G2327">
        <v>2</v>
      </c>
      <c r="H2327">
        <v>13.3</v>
      </c>
      <c r="I2327" t="s">
        <v>77</v>
      </c>
      <c r="J2327" t="s">
        <v>96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83</v>
      </c>
      <c r="R2327" t="s">
        <v>83</v>
      </c>
      <c r="S2327" t="s">
        <v>83</v>
      </c>
      <c r="T2327" t="str">
        <f>_xlfn.XLOOKUP(A2327,MI_Match_Analysis!$A$2:$A$8,MI_Match_Analysis!$F$2:$F$8,"Not Found")</f>
        <v>Not Found</v>
      </c>
    </row>
    <row r="2328" spans="1:20" hidden="1" x14ac:dyDescent="0.3">
      <c r="A2328">
        <v>10</v>
      </c>
      <c r="B2328" s="1">
        <v>46117</v>
      </c>
      <c r="C2328" t="s">
        <v>162</v>
      </c>
      <c r="D2328" t="s">
        <v>75</v>
      </c>
      <c r="E2328" t="s">
        <v>53</v>
      </c>
      <c r="F2328" t="s">
        <v>25</v>
      </c>
      <c r="G2328">
        <v>2</v>
      </c>
      <c r="H2328">
        <v>13.4</v>
      </c>
      <c r="I2328" t="s">
        <v>77</v>
      </c>
      <c r="J2328" t="s">
        <v>96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83</v>
      </c>
      <c r="R2328" t="s">
        <v>83</v>
      </c>
      <c r="S2328" t="s">
        <v>83</v>
      </c>
      <c r="T2328" t="str">
        <f>_xlfn.XLOOKUP(A2328,MI_Match_Analysis!$A$2:$A$8,MI_Match_Analysis!$F$2:$F$8,"Not Found")</f>
        <v>Not Found</v>
      </c>
    </row>
    <row r="2329" spans="1:20" hidden="1" x14ac:dyDescent="0.3">
      <c r="A2329">
        <v>10</v>
      </c>
      <c r="B2329" s="1">
        <v>46117</v>
      </c>
      <c r="C2329" t="s">
        <v>162</v>
      </c>
      <c r="D2329" t="s">
        <v>75</v>
      </c>
      <c r="E2329" t="s">
        <v>53</v>
      </c>
      <c r="F2329" t="s">
        <v>25</v>
      </c>
      <c r="G2329">
        <v>2</v>
      </c>
      <c r="H2329">
        <v>13.5</v>
      </c>
      <c r="I2329" t="s">
        <v>77</v>
      </c>
      <c r="J2329" t="s">
        <v>96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83</v>
      </c>
      <c r="R2329" t="s">
        <v>83</v>
      </c>
      <c r="S2329" t="s">
        <v>83</v>
      </c>
      <c r="T2329" t="str">
        <f>_xlfn.XLOOKUP(A2329,MI_Match_Analysis!$A$2:$A$8,MI_Match_Analysis!$F$2:$F$8,"Not Found")</f>
        <v>Not Found</v>
      </c>
    </row>
    <row r="2330" spans="1:20" hidden="1" x14ac:dyDescent="0.3">
      <c r="A2330">
        <v>10</v>
      </c>
      <c r="B2330" s="1">
        <v>46117</v>
      </c>
      <c r="C2330" t="s">
        <v>162</v>
      </c>
      <c r="D2330" t="s">
        <v>75</v>
      </c>
      <c r="E2330" t="s">
        <v>53</v>
      </c>
      <c r="F2330" t="s">
        <v>25</v>
      </c>
      <c r="G2330">
        <v>2</v>
      </c>
      <c r="H2330">
        <v>13.6</v>
      </c>
      <c r="I2330" t="s">
        <v>234</v>
      </c>
      <c r="J2330" t="s">
        <v>96</v>
      </c>
      <c r="K2330">
        <v>1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83</v>
      </c>
      <c r="R2330" t="s">
        <v>83</v>
      </c>
      <c r="S2330" t="s">
        <v>83</v>
      </c>
      <c r="T2330" t="str">
        <f>_xlfn.XLOOKUP(A2330,MI_Match_Analysis!$A$2:$A$8,MI_Match_Analysis!$F$2:$F$8,"Not Found")</f>
        <v>Not Found</v>
      </c>
    </row>
    <row r="2331" spans="1:20" hidden="1" x14ac:dyDescent="0.3">
      <c r="A2331">
        <v>10</v>
      </c>
      <c r="B2331" s="1">
        <v>46117</v>
      </c>
      <c r="C2331" t="s">
        <v>162</v>
      </c>
      <c r="D2331" t="s">
        <v>75</v>
      </c>
      <c r="E2331" t="s">
        <v>53</v>
      </c>
      <c r="F2331" t="s">
        <v>25</v>
      </c>
      <c r="G2331">
        <v>2</v>
      </c>
      <c r="H2331">
        <v>14.1</v>
      </c>
      <c r="I2331" t="s">
        <v>234</v>
      </c>
      <c r="J2331" t="s">
        <v>120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83</v>
      </c>
      <c r="R2331" t="s">
        <v>83</v>
      </c>
      <c r="S2331" t="s">
        <v>83</v>
      </c>
      <c r="T2331" t="str">
        <f>_xlfn.XLOOKUP(A2331,MI_Match_Analysis!$A$2:$A$8,MI_Match_Analysis!$F$2:$F$8,"Not Found")</f>
        <v>Not Found</v>
      </c>
    </row>
    <row r="2332" spans="1:20" hidden="1" x14ac:dyDescent="0.3">
      <c r="A2332">
        <v>10</v>
      </c>
      <c r="B2332" s="1">
        <v>46117</v>
      </c>
      <c r="C2332" t="s">
        <v>162</v>
      </c>
      <c r="D2332" t="s">
        <v>75</v>
      </c>
      <c r="E2332" t="s">
        <v>53</v>
      </c>
      <c r="F2332" t="s">
        <v>25</v>
      </c>
      <c r="G2332">
        <v>2</v>
      </c>
      <c r="H2332">
        <v>14.2</v>
      </c>
      <c r="I2332" t="s">
        <v>234</v>
      </c>
      <c r="J2332" t="s">
        <v>120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83</v>
      </c>
      <c r="R2332" t="s">
        <v>83</v>
      </c>
      <c r="S2332" t="s">
        <v>83</v>
      </c>
      <c r="T2332" t="str">
        <f>_xlfn.XLOOKUP(A2332,MI_Match_Analysis!$A$2:$A$8,MI_Match_Analysis!$F$2:$F$8,"Not Found")</f>
        <v>Not Found</v>
      </c>
    </row>
    <row r="2333" spans="1:20" hidden="1" x14ac:dyDescent="0.3">
      <c r="A2333">
        <v>10</v>
      </c>
      <c r="B2333" s="1">
        <v>46117</v>
      </c>
      <c r="C2333" t="s">
        <v>162</v>
      </c>
      <c r="D2333" t="s">
        <v>75</v>
      </c>
      <c r="E2333" t="s">
        <v>53</v>
      </c>
      <c r="F2333" t="s">
        <v>25</v>
      </c>
      <c r="G2333">
        <v>2</v>
      </c>
      <c r="H2333">
        <v>14.3</v>
      </c>
      <c r="I2333" t="s">
        <v>234</v>
      </c>
      <c r="J2333" t="s">
        <v>120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83</v>
      </c>
      <c r="R2333" t="s">
        <v>83</v>
      </c>
      <c r="S2333" t="s">
        <v>83</v>
      </c>
      <c r="T2333" t="str">
        <f>_xlfn.XLOOKUP(A2333,MI_Match_Analysis!$A$2:$A$8,MI_Match_Analysis!$F$2:$F$8,"Not Found")</f>
        <v>Not Found</v>
      </c>
    </row>
    <row r="2334" spans="1:20" hidden="1" x14ac:dyDescent="0.3">
      <c r="A2334">
        <v>10</v>
      </c>
      <c r="B2334" s="1">
        <v>46117</v>
      </c>
      <c r="C2334" t="s">
        <v>162</v>
      </c>
      <c r="D2334" t="s">
        <v>75</v>
      </c>
      <c r="E2334" t="s">
        <v>53</v>
      </c>
      <c r="F2334" t="s">
        <v>25</v>
      </c>
      <c r="G2334">
        <v>2</v>
      </c>
      <c r="H2334">
        <v>14.4</v>
      </c>
      <c r="I2334" t="s">
        <v>77</v>
      </c>
      <c r="J2334" t="s">
        <v>120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83</v>
      </c>
      <c r="R2334" t="s">
        <v>83</v>
      </c>
      <c r="S2334" t="s">
        <v>83</v>
      </c>
      <c r="T2334" t="str">
        <f>_xlfn.XLOOKUP(A2334,MI_Match_Analysis!$A$2:$A$8,MI_Match_Analysis!$F$2:$F$8,"Not Found")</f>
        <v>Not Found</v>
      </c>
    </row>
    <row r="2335" spans="1:20" hidden="1" x14ac:dyDescent="0.3">
      <c r="A2335">
        <v>10</v>
      </c>
      <c r="B2335" s="1">
        <v>46117</v>
      </c>
      <c r="C2335" t="s">
        <v>162</v>
      </c>
      <c r="D2335" t="s">
        <v>75</v>
      </c>
      <c r="E2335" t="s">
        <v>53</v>
      </c>
      <c r="F2335" t="s">
        <v>25</v>
      </c>
      <c r="G2335">
        <v>2</v>
      </c>
      <c r="H2335">
        <v>14.5</v>
      </c>
      <c r="I2335" t="s">
        <v>234</v>
      </c>
      <c r="J2335" t="s">
        <v>120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83</v>
      </c>
      <c r="R2335" t="s">
        <v>83</v>
      </c>
      <c r="S2335" t="s">
        <v>83</v>
      </c>
      <c r="T2335" t="str">
        <f>_xlfn.XLOOKUP(A2335,MI_Match_Analysis!$A$2:$A$8,MI_Match_Analysis!$F$2:$F$8,"Not Found")</f>
        <v>Not Found</v>
      </c>
    </row>
    <row r="2336" spans="1:20" hidden="1" x14ac:dyDescent="0.3">
      <c r="A2336">
        <v>10</v>
      </c>
      <c r="B2336" s="1">
        <v>46117</v>
      </c>
      <c r="C2336" t="s">
        <v>162</v>
      </c>
      <c r="D2336" t="s">
        <v>75</v>
      </c>
      <c r="E2336" t="s">
        <v>53</v>
      </c>
      <c r="F2336" t="s">
        <v>25</v>
      </c>
      <c r="G2336">
        <v>2</v>
      </c>
      <c r="H2336">
        <v>14.6</v>
      </c>
      <c r="I2336" t="s">
        <v>77</v>
      </c>
      <c r="J2336" t="s">
        <v>120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83</v>
      </c>
      <c r="R2336" t="s">
        <v>83</v>
      </c>
      <c r="S2336" t="s">
        <v>83</v>
      </c>
      <c r="T2336" t="str">
        <f>_xlfn.XLOOKUP(A2336,MI_Match_Analysis!$A$2:$A$8,MI_Match_Analysis!$F$2:$F$8,"Not Found")</f>
        <v>Not Found</v>
      </c>
    </row>
    <row r="2337" spans="1:20" hidden="1" x14ac:dyDescent="0.3">
      <c r="A2337">
        <v>10</v>
      </c>
      <c r="B2337" s="1">
        <v>46117</v>
      </c>
      <c r="C2337" t="s">
        <v>162</v>
      </c>
      <c r="D2337" t="s">
        <v>75</v>
      </c>
      <c r="E2337" t="s">
        <v>53</v>
      </c>
      <c r="F2337" t="s">
        <v>25</v>
      </c>
      <c r="G2337">
        <v>2</v>
      </c>
      <c r="H2337">
        <v>15.1</v>
      </c>
      <c r="I2337" t="s">
        <v>77</v>
      </c>
      <c r="J2337" t="s">
        <v>177</v>
      </c>
      <c r="K2337">
        <v>4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83</v>
      </c>
      <c r="R2337" t="s">
        <v>83</v>
      </c>
      <c r="S2337" t="s">
        <v>83</v>
      </c>
      <c r="T2337" t="str">
        <f>_xlfn.XLOOKUP(A2337,MI_Match_Analysis!$A$2:$A$8,MI_Match_Analysis!$F$2:$F$8,"Not Found")</f>
        <v>Not Found</v>
      </c>
    </row>
    <row r="2338" spans="1:20" hidden="1" x14ac:dyDescent="0.3">
      <c r="A2338">
        <v>10</v>
      </c>
      <c r="B2338" s="1">
        <v>46117</v>
      </c>
      <c r="C2338" t="s">
        <v>162</v>
      </c>
      <c r="D2338" t="s">
        <v>75</v>
      </c>
      <c r="E2338" t="s">
        <v>53</v>
      </c>
      <c r="F2338" t="s">
        <v>25</v>
      </c>
      <c r="G2338">
        <v>2</v>
      </c>
      <c r="H2338">
        <v>15.2</v>
      </c>
      <c r="I2338" t="s">
        <v>77</v>
      </c>
      <c r="J2338" t="s">
        <v>177</v>
      </c>
      <c r="K2338">
        <v>2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83</v>
      </c>
      <c r="R2338" t="s">
        <v>83</v>
      </c>
      <c r="S2338" t="s">
        <v>83</v>
      </c>
      <c r="T2338" t="str">
        <f>_xlfn.XLOOKUP(A2338,MI_Match_Analysis!$A$2:$A$8,MI_Match_Analysis!$F$2:$F$8,"Not Found")</f>
        <v>Not Found</v>
      </c>
    </row>
    <row r="2339" spans="1:20" hidden="1" x14ac:dyDescent="0.3">
      <c r="A2339">
        <v>10</v>
      </c>
      <c r="B2339" s="1">
        <v>46117</v>
      </c>
      <c r="C2339" t="s">
        <v>162</v>
      </c>
      <c r="D2339" t="s">
        <v>75</v>
      </c>
      <c r="E2339" t="s">
        <v>53</v>
      </c>
      <c r="F2339" t="s">
        <v>25</v>
      </c>
      <c r="G2339">
        <v>2</v>
      </c>
      <c r="H2339">
        <v>15.3</v>
      </c>
      <c r="I2339" t="s">
        <v>77</v>
      </c>
      <c r="J2339" t="s">
        <v>177</v>
      </c>
      <c r="K2339">
        <v>4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83</v>
      </c>
      <c r="R2339" t="s">
        <v>83</v>
      </c>
      <c r="S2339" t="s">
        <v>83</v>
      </c>
      <c r="T2339" t="str">
        <f>_xlfn.XLOOKUP(A2339,MI_Match_Analysis!$A$2:$A$8,MI_Match_Analysis!$F$2:$F$8,"Not Found")</f>
        <v>Not Found</v>
      </c>
    </row>
    <row r="2340" spans="1:20" hidden="1" x14ac:dyDescent="0.3">
      <c r="A2340">
        <v>10</v>
      </c>
      <c r="B2340" s="1">
        <v>46117</v>
      </c>
      <c r="C2340" t="s">
        <v>162</v>
      </c>
      <c r="D2340" t="s">
        <v>75</v>
      </c>
      <c r="E2340" t="s">
        <v>53</v>
      </c>
      <c r="F2340" t="s">
        <v>25</v>
      </c>
      <c r="G2340">
        <v>2</v>
      </c>
      <c r="H2340">
        <v>15.4</v>
      </c>
      <c r="I2340" t="s">
        <v>77</v>
      </c>
      <c r="J2340" t="s">
        <v>177</v>
      </c>
      <c r="K2340">
        <v>2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83</v>
      </c>
      <c r="R2340" t="s">
        <v>83</v>
      </c>
      <c r="S2340" t="s">
        <v>83</v>
      </c>
      <c r="T2340" t="str">
        <f>_xlfn.XLOOKUP(A2340,MI_Match_Analysis!$A$2:$A$8,MI_Match_Analysis!$F$2:$F$8,"Not Found")</f>
        <v>Not Found</v>
      </c>
    </row>
    <row r="2341" spans="1:20" hidden="1" x14ac:dyDescent="0.3">
      <c r="A2341">
        <v>10</v>
      </c>
      <c r="B2341" s="1">
        <v>46117</v>
      </c>
      <c r="C2341" t="s">
        <v>162</v>
      </c>
      <c r="D2341" t="s">
        <v>75</v>
      </c>
      <c r="E2341" t="s">
        <v>53</v>
      </c>
      <c r="F2341" t="s">
        <v>25</v>
      </c>
      <c r="G2341">
        <v>2</v>
      </c>
      <c r="H2341">
        <v>15.5</v>
      </c>
      <c r="I2341" t="s">
        <v>77</v>
      </c>
      <c r="J2341" t="s">
        <v>177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83</v>
      </c>
      <c r="R2341" t="s">
        <v>83</v>
      </c>
      <c r="S2341" t="s">
        <v>83</v>
      </c>
      <c r="T2341" t="str">
        <f>_xlfn.XLOOKUP(A2341,MI_Match_Analysis!$A$2:$A$8,MI_Match_Analysis!$F$2:$F$8,"Not Found")</f>
        <v>Not Found</v>
      </c>
    </row>
    <row r="2342" spans="1:20" hidden="1" x14ac:dyDescent="0.3">
      <c r="A2342">
        <v>10</v>
      </c>
      <c r="B2342" s="1">
        <v>46117</v>
      </c>
      <c r="C2342" t="s">
        <v>162</v>
      </c>
      <c r="D2342" t="s">
        <v>75</v>
      </c>
      <c r="E2342" t="s">
        <v>53</v>
      </c>
      <c r="F2342" t="s">
        <v>25</v>
      </c>
      <c r="G2342">
        <v>2</v>
      </c>
      <c r="H2342">
        <v>15.6</v>
      </c>
      <c r="I2342" t="s">
        <v>234</v>
      </c>
      <c r="J2342" t="s">
        <v>177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83</v>
      </c>
      <c r="R2342" t="s">
        <v>83</v>
      </c>
      <c r="S2342" t="s">
        <v>83</v>
      </c>
      <c r="T2342" t="str">
        <f>_xlfn.XLOOKUP(A2342,MI_Match_Analysis!$A$2:$A$8,MI_Match_Analysis!$F$2:$F$8,"Not Found")</f>
        <v>Not Found</v>
      </c>
    </row>
    <row r="2343" spans="1:20" hidden="1" x14ac:dyDescent="0.3">
      <c r="A2343">
        <v>10</v>
      </c>
      <c r="B2343" s="1">
        <v>46117</v>
      </c>
      <c r="C2343" t="s">
        <v>162</v>
      </c>
      <c r="D2343" t="s">
        <v>75</v>
      </c>
      <c r="E2343" t="s">
        <v>53</v>
      </c>
      <c r="F2343" t="s">
        <v>25</v>
      </c>
      <c r="G2343">
        <v>2</v>
      </c>
      <c r="H2343">
        <v>16.100000000000001</v>
      </c>
      <c r="I2343" t="s">
        <v>234</v>
      </c>
      <c r="J2343" t="s">
        <v>120</v>
      </c>
      <c r="K2343">
        <v>4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83</v>
      </c>
      <c r="R2343" t="s">
        <v>83</v>
      </c>
      <c r="S2343" t="s">
        <v>83</v>
      </c>
      <c r="T2343" t="str">
        <f>_xlfn.XLOOKUP(A2343,MI_Match_Analysis!$A$2:$A$8,MI_Match_Analysis!$F$2:$F$8,"Not Found")</f>
        <v>Not Found</v>
      </c>
    </row>
    <row r="2344" spans="1:20" hidden="1" x14ac:dyDescent="0.3">
      <c r="A2344">
        <v>10</v>
      </c>
      <c r="B2344" s="1">
        <v>46117</v>
      </c>
      <c r="C2344" t="s">
        <v>162</v>
      </c>
      <c r="D2344" t="s">
        <v>75</v>
      </c>
      <c r="E2344" t="s">
        <v>53</v>
      </c>
      <c r="F2344" t="s">
        <v>25</v>
      </c>
      <c r="G2344">
        <v>2</v>
      </c>
      <c r="H2344">
        <v>16.2</v>
      </c>
      <c r="I2344" t="s">
        <v>234</v>
      </c>
      <c r="J2344" t="s">
        <v>120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83</v>
      </c>
      <c r="R2344" t="s">
        <v>83</v>
      </c>
      <c r="S2344" t="s">
        <v>83</v>
      </c>
      <c r="T2344" t="str">
        <f>_xlfn.XLOOKUP(A2344,MI_Match_Analysis!$A$2:$A$8,MI_Match_Analysis!$F$2:$F$8,"Not Found")</f>
        <v>Not Found</v>
      </c>
    </row>
    <row r="2345" spans="1:20" hidden="1" x14ac:dyDescent="0.3">
      <c r="A2345">
        <v>10</v>
      </c>
      <c r="B2345" s="1">
        <v>46117</v>
      </c>
      <c r="C2345" t="s">
        <v>162</v>
      </c>
      <c r="D2345" t="s">
        <v>75</v>
      </c>
      <c r="E2345" t="s">
        <v>53</v>
      </c>
      <c r="F2345" t="s">
        <v>25</v>
      </c>
      <c r="G2345">
        <v>2</v>
      </c>
      <c r="H2345">
        <v>16.3</v>
      </c>
      <c r="I2345" t="s">
        <v>234</v>
      </c>
      <c r="J2345" t="s">
        <v>120</v>
      </c>
      <c r="K2345">
        <v>4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83</v>
      </c>
      <c r="R2345" t="s">
        <v>83</v>
      </c>
      <c r="S2345" t="s">
        <v>83</v>
      </c>
      <c r="T2345" t="str">
        <f>_xlfn.XLOOKUP(A2345,MI_Match_Analysis!$A$2:$A$8,MI_Match_Analysis!$F$2:$F$8,"Not Found")</f>
        <v>Not Found</v>
      </c>
    </row>
    <row r="2346" spans="1:20" hidden="1" x14ac:dyDescent="0.3">
      <c r="A2346">
        <v>10</v>
      </c>
      <c r="B2346" s="1">
        <v>46117</v>
      </c>
      <c r="C2346" t="s">
        <v>162</v>
      </c>
      <c r="D2346" t="s">
        <v>75</v>
      </c>
      <c r="E2346" t="s">
        <v>53</v>
      </c>
      <c r="F2346" t="s">
        <v>25</v>
      </c>
      <c r="G2346">
        <v>2</v>
      </c>
      <c r="H2346">
        <v>16.399999999999999</v>
      </c>
      <c r="I2346" t="s">
        <v>234</v>
      </c>
      <c r="J2346" t="s">
        <v>120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83</v>
      </c>
      <c r="R2346" t="s">
        <v>83</v>
      </c>
      <c r="S2346" t="s">
        <v>83</v>
      </c>
      <c r="T2346" t="str">
        <f>_xlfn.XLOOKUP(A2346,MI_Match_Analysis!$A$2:$A$8,MI_Match_Analysis!$F$2:$F$8,"Not Found")</f>
        <v>Not Found</v>
      </c>
    </row>
    <row r="2347" spans="1:20" hidden="1" x14ac:dyDescent="0.3">
      <c r="A2347">
        <v>10</v>
      </c>
      <c r="B2347" s="1">
        <v>46117</v>
      </c>
      <c r="C2347" t="s">
        <v>162</v>
      </c>
      <c r="D2347" t="s">
        <v>75</v>
      </c>
      <c r="E2347" t="s">
        <v>53</v>
      </c>
      <c r="F2347" t="s">
        <v>25</v>
      </c>
      <c r="G2347">
        <v>2</v>
      </c>
      <c r="H2347">
        <v>16.5</v>
      </c>
      <c r="I2347" t="s">
        <v>77</v>
      </c>
      <c r="J2347" t="s">
        <v>120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83</v>
      </c>
      <c r="R2347" t="s">
        <v>83</v>
      </c>
      <c r="S2347" t="s">
        <v>83</v>
      </c>
      <c r="T2347" t="str">
        <f>_xlfn.XLOOKUP(A2347,MI_Match_Analysis!$A$2:$A$8,MI_Match_Analysis!$F$2:$F$8,"Not Found")</f>
        <v>Not Found</v>
      </c>
    </row>
    <row r="2348" spans="1:20" hidden="1" x14ac:dyDescent="0.3">
      <c r="A2348">
        <v>10</v>
      </c>
      <c r="B2348" s="1">
        <v>46117</v>
      </c>
      <c r="C2348" t="s">
        <v>162</v>
      </c>
      <c r="D2348" t="s">
        <v>75</v>
      </c>
      <c r="E2348" t="s">
        <v>53</v>
      </c>
      <c r="F2348" t="s">
        <v>25</v>
      </c>
      <c r="G2348">
        <v>2</v>
      </c>
      <c r="H2348">
        <v>16.600000000000001</v>
      </c>
      <c r="I2348" t="s">
        <v>77</v>
      </c>
      <c r="J2348" t="s">
        <v>120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83</v>
      </c>
      <c r="R2348" t="s">
        <v>83</v>
      </c>
      <c r="S2348" t="s">
        <v>83</v>
      </c>
      <c r="T2348" t="str">
        <f>_xlfn.XLOOKUP(A2348,MI_Match_Analysis!$A$2:$A$8,MI_Match_Analysis!$F$2:$F$8,"Not Found")</f>
        <v>Not Found</v>
      </c>
    </row>
    <row r="2349" spans="1:20" hidden="1" x14ac:dyDescent="0.3">
      <c r="A2349">
        <v>10</v>
      </c>
      <c r="B2349" s="1">
        <v>46117</v>
      </c>
      <c r="C2349" t="s">
        <v>162</v>
      </c>
      <c r="D2349" t="s">
        <v>75</v>
      </c>
      <c r="E2349" t="s">
        <v>53</v>
      </c>
      <c r="F2349" t="s">
        <v>25</v>
      </c>
      <c r="G2349">
        <v>2</v>
      </c>
      <c r="H2349">
        <v>17.100000000000001</v>
      </c>
      <c r="I2349" t="s">
        <v>77</v>
      </c>
      <c r="J2349" t="s">
        <v>174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83</v>
      </c>
      <c r="R2349" t="s">
        <v>83</v>
      </c>
      <c r="S2349" t="s">
        <v>83</v>
      </c>
      <c r="T2349" t="str">
        <f>_xlfn.XLOOKUP(A2349,MI_Match_Analysis!$A$2:$A$8,MI_Match_Analysis!$F$2:$F$8,"Not Found")</f>
        <v>Not Found</v>
      </c>
    </row>
    <row r="2350" spans="1:20" hidden="1" x14ac:dyDescent="0.3">
      <c r="A2350">
        <v>10</v>
      </c>
      <c r="B2350" s="1">
        <v>46117</v>
      </c>
      <c r="C2350" t="s">
        <v>162</v>
      </c>
      <c r="D2350" t="s">
        <v>75</v>
      </c>
      <c r="E2350" t="s">
        <v>53</v>
      </c>
      <c r="F2350" t="s">
        <v>25</v>
      </c>
      <c r="G2350">
        <v>2</v>
      </c>
      <c r="H2350">
        <v>17.2</v>
      </c>
      <c r="I2350" t="s">
        <v>77</v>
      </c>
      <c r="J2350" t="s">
        <v>174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83</v>
      </c>
      <c r="R2350" t="s">
        <v>83</v>
      </c>
      <c r="S2350" t="s">
        <v>83</v>
      </c>
      <c r="T2350" t="str">
        <f>_xlfn.XLOOKUP(A2350,MI_Match_Analysis!$A$2:$A$8,MI_Match_Analysis!$F$2:$F$8,"Not Found")</f>
        <v>Not Found</v>
      </c>
    </row>
    <row r="2351" spans="1:20" hidden="1" x14ac:dyDescent="0.3">
      <c r="A2351">
        <v>10</v>
      </c>
      <c r="B2351" s="1">
        <v>46117</v>
      </c>
      <c r="C2351" t="s">
        <v>162</v>
      </c>
      <c r="D2351" t="s">
        <v>75</v>
      </c>
      <c r="E2351" t="s">
        <v>53</v>
      </c>
      <c r="F2351" t="s">
        <v>25</v>
      </c>
      <c r="G2351">
        <v>2</v>
      </c>
      <c r="H2351">
        <v>17.3</v>
      </c>
      <c r="I2351" t="s">
        <v>77</v>
      </c>
      <c r="J2351" t="s">
        <v>174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83</v>
      </c>
      <c r="R2351" t="s">
        <v>83</v>
      </c>
      <c r="S2351" t="s">
        <v>83</v>
      </c>
      <c r="T2351" t="str">
        <f>_xlfn.XLOOKUP(A2351,MI_Match_Analysis!$A$2:$A$8,MI_Match_Analysis!$F$2:$F$8,"Not Found")</f>
        <v>Not Found</v>
      </c>
    </row>
    <row r="2352" spans="1:20" hidden="1" x14ac:dyDescent="0.3">
      <c r="A2352">
        <v>10</v>
      </c>
      <c r="B2352" s="1">
        <v>46117</v>
      </c>
      <c r="C2352" t="s">
        <v>162</v>
      </c>
      <c r="D2352" t="s">
        <v>75</v>
      </c>
      <c r="E2352" t="s">
        <v>53</v>
      </c>
      <c r="F2352" t="s">
        <v>25</v>
      </c>
      <c r="G2352">
        <v>2</v>
      </c>
      <c r="H2352">
        <v>17.399999999999999</v>
      </c>
      <c r="I2352" t="s">
        <v>234</v>
      </c>
      <c r="J2352" t="s">
        <v>174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165</v>
      </c>
      <c r="R2352" t="s">
        <v>234</v>
      </c>
      <c r="S2352" t="s">
        <v>255</v>
      </c>
      <c r="T2352" t="str">
        <f>_xlfn.XLOOKUP(A2352,MI_Match_Analysis!$A$2:$A$8,MI_Match_Analysis!$F$2:$F$8,"Not Found")</f>
        <v>Not Found</v>
      </c>
    </row>
    <row r="2353" spans="1:20" hidden="1" x14ac:dyDescent="0.3">
      <c r="A2353">
        <v>10</v>
      </c>
      <c r="B2353" s="1">
        <v>46117</v>
      </c>
      <c r="C2353" t="s">
        <v>162</v>
      </c>
      <c r="D2353" t="s">
        <v>75</v>
      </c>
      <c r="E2353" t="s">
        <v>53</v>
      </c>
      <c r="F2353" t="s">
        <v>25</v>
      </c>
      <c r="G2353">
        <v>2</v>
      </c>
      <c r="H2353">
        <v>17.5</v>
      </c>
      <c r="I2353" t="s">
        <v>89</v>
      </c>
      <c r="J2353" t="s">
        <v>174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83</v>
      </c>
      <c r="R2353" t="s">
        <v>83</v>
      </c>
      <c r="S2353" t="s">
        <v>83</v>
      </c>
      <c r="T2353" t="str">
        <f>_xlfn.XLOOKUP(A2353,MI_Match_Analysis!$A$2:$A$8,MI_Match_Analysis!$F$2:$F$8,"Not Found")</f>
        <v>Not Found</v>
      </c>
    </row>
    <row r="2354" spans="1:20" hidden="1" x14ac:dyDescent="0.3">
      <c r="A2354">
        <v>10</v>
      </c>
      <c r="B2354" s="1">
        <v>46117</v>
      </c>
      <c r="C2354" t="s">
        <v>162</v>
      </c>
      <c r="D2354" t="s">
        <v>75</v>
      </c>
      <c r="E2354" t="s">
        <v>53</v>
      </c>
      <c r="F2354" t="s">
        <v>25</v>
      </c>
      <c r="G2354">
        <v>2</v>
      </c>
      <c r="H2354">
        <v>17.600000000000001</v>
      </c>
      <c r="I2354" t="s">
        <v>77</v>
      </c>
      <c r="J2354" t="s">
        <v>174</v>
      </c>
      <c r="K2354">
        <v>4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83</v>
      </c>
      <c r="R2354" t="s">
        <v>83</v>
      </c>
      <c r="S2354" t="s">
        <v>83</v>
      </c>
      <c r="T2354" t="str">
        <f>_xlfn.XLOOKUP(A2354,MI_Match_Analysis!$A$2:$A$8,MI_Match_Analysis!$F$2:$F$8,"Not Found")</f>
        <v>Not Found</v>
      </c>
    </row>
    <row r="2355" spans="1:20" hidden="1" x14ac:dyDescent="0.3">
      <c r="A2355">
        <v>10</v>
      </c>
      <c r="B2355" s="1">
        <v>46117</v>
      </c>
      <c r="C2355" t="s">
        <v>162</v>
      </c>
      <c r="D2355" t="s">
        <v>75</v>
      </c>
      <c r="E2355" t="s">
        <v>53</v>
      </c>
      <c r="F2355" t="s">
        <v>25</v>
      </c>
      <c r="G2355">
        <v>2</v>
      </c>
      <c r="H2355">
        <v>18.100000000000001</v>
      </c>
      <c r="I2355" t="s">
        <v>89</v>
      </c>
      <c r="J2355" t="s">
        <v>175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83</v>
      </c>
      <c r="R2355" t="s">
        <v>83</v>
      </c>
      <c r="S2355" t="s">
        <v>83</v>
      </c>
      <c r="T2355" t="str">
        <f>_xlfn.XLOOKUP(A2355,MI_Match_Analysis!$A$2:$A$8,MI_Match_Analysis!$F$2:$F$8,"Not Found")</f>
        <v>Not Found</v>
      </c>
    </row>
    <row r="2356" spans="1:20" hidden="1" x14ac:dyDescent="0.3">
      <c r="A2356">
        <v>10</v>
      </c>
      <c r="B2356" s="1">
        <v>46117</v>
      </c>
      <c r="C2356" t="s">
        <v>162</v>
      </c>
      <c r="D2356" t="s">
        <v>75</v>
      </c>
      <c r="E2356" t="s">
        <v>53</v>
      </c>
      <c r="F2356" t="s">
        <v>25</v>
      </c>
      <c r="G2356">
        <v>2</v>
      </c>
      <c r="H2356">
        <v>18.2</v>
      </c>
      <c r="I2356" t="s">
        <v>77</v>
      </c>
      <c r="J2356" t="s">
        <v>175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83</v>
      </c>
      <c r="R2356" t="s">
        <v>83</v>
      </c>
      <c r="S2356" t="s">
        <v>83</v>
      </c>
      <c r="T2356" t="str">
        <f>_xlfn.XLOOKUP(A2356,MI_Match_Analysis!$A$2:$A$8,MI_Match_Analysis!$F$2:$F$8,"Not Found")</f>
        <v>Not Found</v>
      </c>
    </row>
    <row r="2357" spans="1:20" hidden="1" x14ac:dyDescent="0.3">
      <c r="A2357">
        <v>10</v>
      </c>
      <c r="B2357" s="1">
        <v>46117</v>
      </c>
      <c r="C2357" t="s">
        <v>162</v>
      </c>
      <c r="D2357" t="s">
        <v>75</v>
      </c>
      <c r="E2357" t="s">
        <v>53</v>
      </c>
      <c r="F2357" t="s">
        <v>25</v>
      </c>
      <c r="G2357">
        <v>2</v>
      </c>
      <c r="H2357">
        <v>18.2</v>
      </c>
      <c r="I2357" t="s">
        <v>77</v>
      </c>
      <c r="J2357" t="s">
        <v>175</v>
      </c>
      <c r="K2357">
        <v>2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83</v>
      </c>
      <c r="R2357" t="s">
        <v>83</v>
      </c>
      <c r="S2357" t="s">
        <v>83</v>
      </c>
      <c r="T2357" t="str">
        <f>_xlfn.XLOOKUP(A2357,MI_Match_Analysis!$A$2:$A$8,MI_Match_Analysis!$F$2:$F$8,"Not Found")</f>
        <v>Not Found</v>
      </c>
    </row>
    <row r="2358" spans="1:20" hidden="1" x14ac:dyDescent="0.3">
      <c r="A2358">
        <v>10</v>
      </c>
      <c r="B2358" s="1">
        <v>46117</v>
      </c>
      <c r="C2358" t="s">
        <v>162</v>
      </c>
      <c r="D2358" t="s">
        <v>75</v>
      </c>
      <c r="E2358" t="s">
        <v>53</v>
      </c>
      <c r="F2358" t="s">
        <v>25</v>
      </c>
      <c r="G2358">
        <v>2</v>
      </c>
      <c r="H2358">
        <v>18.3</v>
      </c>
      <c r="I2358" t="s">
        <v>77</v>
      </c>
      <c r="J2358" t="s">
        <v>175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83</v>
      </c>
      <c r="R2358" t="s">
        <v>83</v>
      </c>
      <c r="S2358" t="s">
        <v>83</v>
      </c>
      <c r="T2358" t="str">
        <f>_xlfn.XLOOKUP(A2358,MI_Match_Analysis!$A$2:$A$8,MI_Match_Analysis!$F$2:$F$8,"Not Found")</f>
        <v>Not Found</v>
      </c>
    </row>
    <row r="2359" spans="1:20" hidden="1" x14ac:dyDescent="0.3">
      <c r="A2359">
        <v>10</v>
      </c>
      <c r="B2359" s="1">
        <v>46117</v>
      </c>
      <c r="C2359" t="s">
        <v>162</v>
      </c>
      <c r="D2359" t="s">
        <v>75</v>
      </c>
      <c r="E2359" t="s">
        <v>53</v>
      </c>
      <c r="F2359" t="s">
        <v>25</v>
      </c>
      <c r="G2359">
        <v>2</v>
      </c>
      <c r="H2359">
        <v>18.399999999999999</v>
      </c>
      <c r="I2359" t="s">
        <v>89</v>
      </c>
      <c r="J2359" t="s">
        <v>175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83</v>
      </c>
      <c r="R2359" t="s">
        <v>83</v>
      </c>
      <c r="S2359" t="s">
        <v>83</v>
      </c>
      <c r="T2359" t="str">
        <f>_xlfn.XLOOKUP(A2359,MI_Match_Analysis!$A$2:$A$8,MI_Match_Analysis!$F$2:$F$8,"Not Found")</f>
        <v>Not Found</v>
      </c>
    </row>
    <row r="2360" spans="1:20" hidden="1" x14ac:dyDescent="0.3">
      <c r="A2360">
        <v>10</v>
      </c>
      <c r="B2360" s="1">
        <v>46117</v>
      </c>
      <c r="C2360" t="s">
        <v>162</v>
      </c>
      <c r="D2360" t="s">
        <v>75</v>
      </c>
      <c r="E2360" t="s">
        <v>53</v>
      </c>
      <c r="F2360" t="s">
        <v>25</v>
      </c>
      <c r="G2360">
        <v>2</v>
      </c>
      <c r="H2360">
        <v>18.5</v>
      </c>
      <c r="I2360" t="s">
        <v>89</v>
      </c>
      <c r="J2360" t="s">
        <v>175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83</v>
      </c>
      <c r="R2360" t="s">
        <v>83</v>
      </c>
      <c r="S2360" t="s">
        <v>83</v>
      </c>
      <c r="T2360" t="str">
        <f>_xlfn.XLOOKUP(A2360,MI_Match_Analysis!$A$2:$A$8,MI_Match_Analysis!$F$2:$F$8,"Not Found")</f>
        <v>Not Found</v>
      </c>
    </row>
    <row r="2361" spans="1:20" hidden="1" x14ac:dyDescent="0.3">
      <c r="A2361">
        <v>10</v>
      </c>
      <c r="B2361" s="1">
        <v>46117</v>
      </c>
      <c r="C2361" t="s">
        <v>162</v>
      </c>
      <c r="D2361" t="s">
        <v>75</v>
      </c>
      <c r="E2361" t="s">
        <v>53</v>
      </c>
      <c r="F2361" t="s">
        <v>25</v>
      </c>
      <c r="G2361">
        <v>2</v>
      </c>
      <c r="H2361">
        <v>18.600000000000001</v>
      </c>
      <c r="I2361" t="s">
        <v>89</v>
      </c>
      <c r="J2361" t="s">
        <v>175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83</v>
      </c>
      <c r="R2361" t="s">
        <v>83</v>
      </c>
      <c r="S2361" t="s">
        <v>83</v>
      </c>
      <c r="T2361" t="str">
        <f>_xlfn.XLOOKUP(A2361,MI_Match_Analysis!$A$2:$A$8,MI_Match_Analysis!$F$2:$F$8,"Not Found")</f>
        <v>Not Found</v>
      </c>
    </row>
    <row r="2362" spans="1:20" hidden="1" x14ac:dyDescent="0.3">
      <c r="A2362">
        <v>10</v>
      </c>
      <c r="B2362" s="1">
        <v>46117</v>
      </c>
      <c r="C2362" t="s">
        <v>162</v>
      </c>
      <c r="D2362" t="s">
        <v>75</v>
      </c>
      <c r="E2362" t="s">
        <v>53</v>
      </c>
      <c r="F2362" t="s">
        <v>25</v>
      </c>
      <c r="G2362">
        <v>2</v>
      </c>
      <c r="H2362">
        <v>19.100000000000001</v>
      </c>
      <c r="I2362" t="s">
        <v>77</v>
      </c>
      <c r="J2362" t="s">
        <v>177</v>
      </c>
      <c r="K2362">
        <v>4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83</v>
      </c>
      <c r="R2362" t="s">
        <v>83</v>
      </c>
      <c r="S2362" t="s">
        <v>83</v>
      </c>
      <c r="T2362" t="str">
        <f>_xlfn.XLOOKUP(A2362,MI_Match_Analysis!$A$2:$A$8,MI_Match_Analysis!$F$2:$F$8,"Not Found")</f>
        <v>Not Found</v>
      </c>
    </row>
    <row r="2363" spans="1:20" hidden="1" x14ac:dyDescent="0.3">
      <c r="A2363">
        <v>10</v>
      </c>
      <c r="B2363" s="1">
        <v>46117</v>
      </c>
      <c r="C2363" t="s">
        <v>162</v>
      </c>
      <c r="D2363" t="s">
        <v>75</v>
      </c>
      <c r="E2363" t="s">
        <v>53</v>
      </c>
      <c r="F2363" t="s">
        <v>25</v>
      </c>
      <c r="G2363">
        <v>2</v>
      </c>
      <c r="H2363">
        <v>19.2</v>
      </c>
      <c r="I2363" t="s">
        <v>77</v>
      </c>
      <c r="J2363" t="s">
        <v>177</v>
      </c>
      <c r="K2363">
        <v>4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83</v>
      </c>
      <c r="R2363" t="s">
        <v>83</v>
      </c>
      <c r="S2363" t="s">
        <v>83</v>
      </c>
      <c r="T2363" t="str">
        <f>_xlfn.XLOOKUP(A2363,MI_Match_Analysis!$A$2:$A$8,MI_Match_Analysis!$F$2:$F$8,"Not Found")</f>
        <v>Not Found</v>
      </c>
    </row>
    <row r="2364" spans="1:20" hidden="1" x14ac:dyDescent="0.3">
      <c r="A2364">
        <v>10</v>
      </c>
      <c r="B2364" s="1">
        <v>46117</v>
      </c>
      <c r="C2364" t="s">
        <v>162</v>
      </c>
      <c r="D2364" t="s">
        <v>75</v>
      </c>
      <c r="E2364" t="s">
        <v>53</v>
      </c>
      <c r="F2364" t="s">
        <v>25</v>
      </c>
      <c r="G2364">
        <v>2</v>
      </c>
      <c r="H2364">
        <v>19.3</v>
      </c>
      <c r="I2364" t="s">
        <v>77</v>
      </c>
      <c r="J2364" t="s">
        <v>177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83</v>
      </c>
      <c r="R2364" t="s">
        <v>83</v>
      </c>
      <c r="S2364" t="s">
        <v>83</v>
      </c>
      <c r="T2364" t="str">
        <f>_xlfn.XLOOKUP(A2364,MI_Match_Analysis!$A$2:$A$8,MI_Match_Analysis!$F$2:$F$8,"Not Found")</f>
        <v>Not Found</v>
      </c>
    </row>
    <row r="2365" spans="1:20" hidden="1" x14ac:dyDescent="0.3">
      <c r="A2365">
        <v>10</v>
      </c>
      <c r="B2365" s="1">
        <v>46117</v>
      </c>
      <c r="C2365" t="s">
        <v>162</v>
      </c>
      <c r="D2365" t="s">
        <v>75</v>
      </c>
      <c r="E2365" t="s">
        <v>53</v>
      </c>
      <c r="F2365" t="s">
        <v>25</v>
      </c>
      <c r="G2365">
        <v>2</v>
      </c>
      <c r="H2365">
        <v>19.399999999999999</v>
      </c>
      <c r="I2365" t="s">
        <v>77</v>
      </c>
      <c r="J2365" t="s">
        <v>177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83</v>
      </c>
      <c r="R2365" t="s">
        <v>83</v>
      </c>
      <c r="S2365" t="s">
        <v>83</v>
      </c>
      <c r="T2365" t="str">
        <f>_xlfn.XLOOKUP(A2365,MI_Match_Analysis!$A$2:$A$8,MI_Match_Analysis!$F$2:$F$8,"Not Found")</f>
        <v>Not Found</v>
      </c>
    </row>
    <row r="2366" spans="1:20" hidden="1" x14ac:dyDescent="0.3">
      <c r="A2366">
        <v>10</v>
      </c>
      <c r="B2366" s="1">
        <v>46117</v>
      </c>
      <c r="C2366" t="s">
        <v>162</v>
      </c>
      <c r="D2366" t="s">
        <v>75</v>
      </c>
      <c r="E2366" t="s">
        <v>53</v>
      </c>
      <c r="F2366" t="s">
        <v>25</v>
      </c>
      <c r="G2366">
        <v>2</v>
      </c>
      <c r="H2366">
        <v>19.5</v>
      </c>
      <c r="I2366" t="s">
        <v>77</v>
      </c>
      <c r="J2366" t="s">
        <v>177</v>
      </c>
      <c r="K2366">
        <v>4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83</v>
      </c>
      <c r="R2366" t="s">
        <v>83</v>
      </c>
      <c r="S2366" t="s">
        <v>83</v>
      </c>
      <c r="T2366" t="str">
        <f>_xlfn.XLOOKUP(A2366,MI_Match_Analysis!$A$2:$A$8,MI_Match_Analysis!$F$2:$F$8,"Not Found")</f>
        <v>Not Found</v>
      </c>
    </row>
    <row r="2367" spans="1:20" hidden="1" x14ac:dyDescent="0.3">
      <c r="A2367">
        <v>11</v>
      </c>
      <c r="B2367" s="1">
        <v>46117</v>
      </c>
      <c r="C2367" t="s">
        <v>162</v>
      </c>
      <c r="D2367" t="s">
        <v>163</v>
      </c>
      <c r="E2367" t="s">
        <v>24</v>
      </c>
      <c r="F2367" t="s">
        <v>41</v>
      </c>
      <c r="G2367">
        <v>1</v>
      </c>
      <c r="H2367">
        <v>0.1</v>
      </c>
      <c r="I2367" t="s">
        <v>103</v>
      </c>
      <c r="J2367" t="s">
        <v>210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83</v>
      </c>
      <c r="R2367" t="s">
        <v>83</v>
      </c>
      <c r="S2367" t="s">
        <v>83</v>
      </c>
      <c r="T2367" t="str">
        <f>_xlfn.XLOOKUP(A2367,MI_Match_Analysis!$A$2:$A$8,MI_Match_Analysis!$F$2:$F$8,"Not Found")</f>
        <v>Not Found</v>
      </c>
    </row>
    <row r="2368" spans="1:20" hidden="1" x14ac:dyDescent="0.3">
      <c r="A2368">
        <v>11</v>
      </c>
      <c r="B2368" s="1">
        <v>46117</v>
      </c>
      <c r="C2368" t="s">
        <v>162</v>
      </c>
      <c r="D2368" t="s">
        <v>163</v>
      </c>
      <c r="E2368" t="s">
        <v>24</v>
      </c>
      <c r="F2368" t="s">
        <v>41</v>
      </c>
      <c r="G2368">
        <v>1</v>
      </c>
      <c r="H2368">
        <v>0.2</v>
      </c>
      <c r="I2368" t="s">
        <v>103</v>
      </c>
      <c r="J2368" t="s">
        <v>210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83</v>
      </c>
      <c r="R2368" t="s">
        <v>83</v>
      </c>
      <c r="S2368" t="s">
        <v>83</v>
      </c>
      <c r="T2368" t="str">
        <f>_xlfn.XLOOKUP(A2368,MI_Match_Analysis!$A$2:$A$8,MI_Match_Analysis!$F$2:$F$8,"Not Found")</f>
        <v>Not Found</v>
      </c>
    </row>
    <row r="2369" spans="1:20" hidden="1" x14ac:dyDescent="0.3">
      <c r="A2369">
        <v>11</v>
      </c>
      <c r="B2369" s="1">
        <v>46117</v>
      </c>
      <c r="C2369" t="s">
        <v>162</v>
      </c>
      <c r="D2369" t="s">
        <v>163</v>
      </c>
      <c r="E2369" t="s">
        <v>24</v>
      </c>
      <c r="F2369" t="s">
        <v>41</v>
      </c>
      <c r="G2369">
        <v>1</v>
      </c>
      <c r="H2369">
        <v>0.3</v>
      </c>
      <c r="I2369" t="s">
        <v>103</v>
      </c>
      <c r="J2369" t="s">
        <v>210</v>
      </c>
      <c r="K2369">
        <v>3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83</v>
      </c>
      <c r="R2369" t="s">
        <v>83</v>
      </c>
      <c r="S2369" t="s">
        <v>83</v>
      </c>
      <c r="T2369" t="str">
        <f>_xlfn.XLOOKUP(A2369,MI_Match_Analysis!$A$2:$A$8,MI_Match_Analysis!$F$2:$F$8,"Not Found")</f>
        <v>Not Found</v>
      </c>
    </row>
    <row r="2370" spans="1:20" hidden="1" x14ac:dyDescent="0.3">
      <c r="A2370">
        <v>11</v>
      </c>
      <c r="B2370" s="1">
        <v>46117</v>
      </c>
      <c r="C2370" t="s">
        <v>162</v>
      </c>
      <c r="D2370" t="s">
        <v>163</v>
      </c>
      <c r="E2370" t="s">
        <v>24</v>
      </c>
      <c r="F2370" t="s">
        <v>41</v>
      </c>
      <c r="G2370">
        <v>1</v>
      </c>
      <c r="H2370">
        <v>0.4</v>
      </c>
      <c r="I2370" t="s">
        <v>112</v>
      </c>
      <c r="J2370" t="s">
        <v>210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83</v>
      </c>
      <c r="R2370" t="s">
        <v>83</v>
      </c>
      <c r="S2370" t="s">
        <v>83</v>
      </c>
      <c r="T2370" t="str">
        <f>_xlfn.XLOOKUP(A2370,MI_Match_Analysis!$A$2:$A$8,MI_Match_Analysis!$F$2:$F$8,"Not Found")</f>
        <v>Not Found</v>
      </c>
    </row>
    <row r="2371" spans="1:20" hidden="1" x14ac:dyDescent="0.3">
      <c r="A2371">
        <v>11</v>
      </c>
      <c r="B2371" s="1">
        <v>46117</v>
      </c>
      <c r="C2371" t="s">
        <v>162</v>
      </c>
      <c r="D2371" t="s">
        <v>163</v>
      </c>
      <c r="E2371" t="s">
        <v>24</v>
      </c>
      <c r="F2371" t="s">
        <v>41</v>
      </c>
      <c r="G2371">
        <v>1</v>
      </c>
      <c r="H2371">
        <v>0.5</v>
      </c>
      <c r="I2371" t="s">
        <v>112</v>
      </c>
      <c r="J2371" t="s">
        <v>210</v>
      </c>
      <c r="K2371">
        <v>2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83</v>
      </c>
      <c r="R2371" t="s">
        <v>83</v>
      </c>
      <c r="S2371" t="s">
        <v>83</v>
      </c>
      <c r="T2371" t="str">
        <f>_xlfn.XLOOKUP(A2371,MI_Match_Analysis!$A$2:$A$8,MI_Match_Analysis!$F$2:$F$8,"Not Found")</f>
        <v>Not Found</v>
      </c>
    </row>
    <row r="2372" spans="1:20" hidden="1" x14ac:dyDescent="0.3">
      <c r="A2372">
        <v>11</v>
      </c>
      <c r="B2372" s="1">
        <v>46117</v>
      </c>
      <c r="C2372" t="s">
        <v>162</v>
      </c>
      <c r="D2372" t="s">
        <v>163</v>
      </c>
      <c r="E2372" t="s">
        <v>24</v>
      </c>
      <c r="F2372" t="s">
        <v>41</v>
      </c>
      <c r="G2372">
        <v>1</v>
      </c>
      <c r="H2372">
        <v>0.6</v>
      </c>
      <c r="I2372" t="s">
        <v>112</v>
      </c>
      <c r="J2372" t="s">
        <v>210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83</v>
      </c>
      <c r="R2372" t="s">
        <v>83</v>
      </c>
      <c r="S2372" t="s">
        <v>83</v>
      </c>
      <c r="T2372" t="str">
        <f>_xlfn.XLOOKUP(A2372,MI_Match_Analysis!$A$2:$A$8,MI_Match_Analysis!$F$2:$F$8,"Not Found")</f>
        <v>Not Found</v>
      </c>
    </row>
    <row r="2373" spans="1:20" hidden="1" x14ac:dyDescent="0.3">
      <c r="A2373">
        <v>11</v>
      </c>
      <c r="B2373" s="1">
        <v>46117</v>
      </c>
      <c r="C2373" t="s">
        <v>162</v>
      </c>
      <c r="D2373" t="s">
        <v>163</v>
      </c>
      <c r="E2373" t="s">
        <v>24</v>
      </c>
      <c r="F2373" t="s">
        <v>41</v>
      </c>
      <c r="G2373">
        <v>1</v>
      </c>
      <c r="H2373">
        <v>1.1000000000000001</v>
      </c>
      <c r="I2373" t="s">
        <v>103</v>
      </c>
      <c r="J2373" t="s">
        <v>207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83</v>
      </c>
      <c r="R2373" t="s">
        <v>83</v>
      </c>
      <c r="S2373" t="s">
        <v>83</v>
      </c>
      <c r="T2373" t="str">
        <f>_xlfn.XLOOKUP(A2373,MI_Match_Analysis!$A$2:$A$8,MI_Match_Analysis!$F$2:$F$8,"Not Found")</f>
        <v>Not Found</v>
      </c>
    </row>
    <row r="2374" spans="1:20" hidden="1" x14ac:dyDescent="0.3">
      <c r="A2374">
        <v>11</v>
      </c>
      <c r="B2374" s="1">
        <v>46117</v>
      </c>
      <c r="C2374" t="s">
        <v>162</v>
      </c>
      <c r="D2374" t="s">
        <v>163</v>
      </c>
      <c r="E2374" t="s">
        <v>24</v>
      </c>
      <c r="F2374" t="s">
        <v>41</v>
      </c>
      <c r="G2374">
        <v>1</v>
      </c>
      <c r="H2374">
        <v>1.2</v>
      </c>
      <c r="I2374" t="s">
        <v>112</v>
      </c>
      <c r="J2374" t="s">
        <v>207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83</v>
      </c>
      <c r="R2374" t="s">
        <v>83</v>
      </c>
      <c r="S2374" t="s">
        <v>83</v>
      </c>
      <c r="T2374" t="str">
        <f>_xlfn.XLOOKUP(A2374,MI_Match_Analysis!$A$2:$A$8,MI_Match_Analysis!$F$2:$F$8,"Not Found")</f>
        <v>Not Found</v>
      </c>
    </row>
    <row r="2375" spans="1:20" hidden="1" x14ac:dyDescent="0.3">
      <c r="A2375">
        <v>11</v>
      </c>
      <c r="B2375" s="1">
        <v>46117</v>
      </c>
      <c r="C2375" t="s">
        <v>162</v>
      </c>
      <c r="D2375" t="s">
        <v>163</v>
      </c>
      <c r="E2375" t="s">
        <v>24</v>
      </c>
      <c r="F2375" t="s">
        <v>41</v>
      </c>
      <c r="G2375">
        <v>1</v>
      </c>
      <c r="H2375">
        <v>1.3</v>
      </c>
      <c r="I2375" t="s">
        <v>103</v>
      </c>
      <c r="J2375" t="s">
        <v>207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83</v>
      </c>
      <c r="R2375" t="s">
        <v>83</v>
      </c>
      <c r="S2375" t="s">
        <v>83</v>
      </c>
      <c r="T2375" t="str">
        <f>_xlfn.XLOOKUP(A2375,MI_Match_Analysis!$A$2:$A$8,MI_Match_Analysis!$F$2:$F$8,"Not Found")</f>
        <v>Not Found</v>
      </c>
    </row>
    <row r="2376" spans="1:20" hidden="1" x14ac:dyDescent="0.3">
      <c r="A2376">
        <v>11</v>
      </c>
      <c r="B2376" s="1">
        <v>46117</v>
      </c>
      <c r="C2376" t="s">
        <v>162</v>
      </c>
      <c r="D2376" t="s">
        <v>163</v>
      </c>
      <c r="E2376" t="s">
        <v>24</v>
      </c>
      <c r="F2376" t="s">
        <v>41</v>
      </c>
      <c r="G2376">
        <v>1</v>
      </c>
      <c r="H2376">
        <v>1.4</v>
      </c>
      <c r="I2376" t="s">
        <v>112</v>
      </c>
      <c r="J2376" t="s">
        <v>207</v>
      </c>
      <c r="K2376">
        <v>2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83</v>
      </c>
      <c r="R2376" t="s">
        <v>83</v>
      </c>
      <c r="S2376" t="s">
        <v>83</v>
      </c>
      <c r="T2376" t="str">
        <f>_xlfn.XLOOKUP(A2376,MI_Match_Analysis!$A$2:$A$8,MI_Match_Analysis!$F$2:$F$8,"Not Found")</f>
        <v>Not Found</v>
      </c>
    </row>
    <row r="2377" spans="1:20" hidden="1" x14ac:dyDescent="0.3">
      <c r="A2377">
        <v>11</v>
      </c>
      <c r="B2377" s="1">
        <v>46117</v>
      </c>
      <c r="C2377" t="s">
        <v>162</v>
      </c>
      <c r="D2377" t="s">
        <v>163</v>
      </c>
      <c r="E2377" t="s">
        <v>24</v>
      </c>
      <c r="F2377" t="s">
        <v>41</v>
      </c>
      <c r="G2377">
        <v>1</v>
      </c>
      <c r="H2377">
        <v>1.5</v>
      </c>
      <c r="I2377" t="s">
        <v>112</v>
      </c>
      <c r="J2377" t="s">
        <v>207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83</v>
      </c>
      <c r="R2377" t="s">
        <v>83</v>
      </c>
      <c r="S2377" t="s">
        <v>83</v>
      </c>
      <c r="T2377" t="str">
        <f>_xlfn.XLOOKUP(A2377,MI_Match_Analysis!$A$2:$A$8,MI_Match_Analysis!$F$2:$F$8,"Not Found")</f>
        <v>Not Found</v>
      </c>
    </row>
    <row r="2378" spans="1:20" hidden="1" x14ac:dyDescent="0.3">
      <c r="A2378">
        <v>11</v>
      </c>
      <c r="B2378" s="1">
        <v>46117</v>
      </c>
      <c r="C2378" t="s">
        <v>162</v>
      </c>
      <c r="D2378" t="s">
        <v>163</v>
      </c>
      <c r="E2378" t="s">
        <v>24</v>
      </c>
      <c r="F2378" t="s">
        <v>41</v>
      </c>
      <c r="G2378">
        <v>1</v>
      </c>
      <c r="H2378">
        <v>1.6</v>
      </c>
      <c r="I2378" t="s">
        <v>103</v>
      </c>
      <c r="J2378" t="s">
        <v>207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83</v>
      </c>
      <c r="R2378" t="s">
        <v>83</v>
      </c>
      <c r="S2378" t="s">
        <v>83</v>
      </c>
      <c r="T2378" t="str">
        <f>_xlfn.XLOOKUP(A2378,MI_Match_Analysis!$A$2:$A$8,MI_Match_Analysis!$F$2:$F$8,"Not Found")</f>
        <v>Not Found</v>
      </c>
    </row>
    <row r="2379" spans="1:20" hidden="1" x14ac:dyDescent="0.3">
      <c r="A2379">
        <v>11</v>
      </c>
      <c r="B2379" s="1">
        <v>46117</v>
      </c>
      <c r="C2379" t="s">
        <v>162</v>
      </c>
      <c r="D2379" t="s">
        <v>163</v>
      </c>
      <c r="E2379" t="s">
        <v>24</v>
      </c>
      <c r="F2379" t="s">
        <v>41</v>
      </c>
      <c r="G2379">
        <v>1</v>
      </c>
      <c r="H2379">
        <v>2.1</v>
      </c>
      <c r="I2379" t="s">
        <v>112</v>
      </c>
      <c r="J2379" t="s">
        <v>210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83</v>
      </c>
      <c r="R2379" t="s">
        <v>83</v>
      </c>
      <c r="S2379" t="s">
        <v>83</v>
      </c>
      <c r="T2379" t="str">
        <f>_xlfn.XLOOKUP(A2379,MI_Match_Analysis!$A$2:$A$8,MI_Match_Analysis!$F$2:$F$8,"Not Found")</f>
        <v>Not Found</v>
      </c>
    </row>
    <row r="2380" spans="1:20" hidden="1" x14ac:dyDescent="0.3">
      <c r="A2380">
        <v>11</v>
      </c>
      <c r="B2380" s="1">
        <v>46117</v>
      </c>
      <c r="C2380" t="s">
        <v>162</v>
      </c>
      <c r="D2380" t="s">
        <v>163</v>
      </c>
      <c r="E2380" t="s">
        <v>24</v>
      </c>
      <c r="F2380" t="s">
        <v>41</v>
      </c>
      <c r="G2380">
        <v>1</v>
      </c>
      <c r="H2380">
        <v>2.2000000000000002</v>
      </c>
      <c r="I2380" t="s">
        <v>103</v>
      </c>
      <c r="J2380" t="s">
        <v>210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83</v>
      </c>
      <c r="R2380" t="s">
        <v>83</v>
      </c>
      <c r="S2380" t="s">
        <v>83</v>
      </c>
      <c r="T2380" t="str">
        <f>_xlfn.XLOOKUP(A2380,MI_Match_Analysis!$A$2:$A$8,MI_Match_Analysis!$F$2:$F$8,"Not Found")</f>
        <v>Not Found</v>
      </c>
    </row>
    <row r="2381" spans="1:20" hidden="1" x14ac:dyDescent="0.3">
      <c r="A2381">
        <v>11</v>
      </c>
      <c r="B2381" s="1">
        <v>46117</v>
      </c>
      <c r="C2381" t="s">
        <v>162</v>
      </c>
      <c r="D2381" t="s">
        <v>163</v>
      </c>
      <c r="E2381" t="s">
        <v>24</v>
      </c>
      <c r="F2381" t="s">
        <v>41</v>
      </c>
      <c r="G2381">
        <v>1</v>
      </c>
      <c r="H2381">
        <v>2.2999999999999998</v>
      </c>
      <c r="I2381" t="s">
        <v>112</v>
      </c>
      <c r="J2381" t="s">
        <v>210</v>
      </c>
      <c r="K2381">
        <v>2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83</v>
      </c>
      <c r="R2381" t="s">
        <v>83</v>
      </c>
      <c r="S2381" t="s">
        <v>83</v>
      </c>
      <c r="T2381" t="str">
        <f>_xlfn.XLOOKUP(A2381,MI_Match_Analysis!$A$2:$A$8,MI_Match_Analysis!$F$2:$F$8,"Not Found")</f>
        <v>Not Found</v>
      </c>
    </row>
    <row r="2382" spans="1:20" hidden="1" x14ac:dyDescent="0.3">
      <c r="A2382">
        <v>11</v>
      </c>
      <c r="B2382" s="1">
        <v>46117</v>
      </c>
      <c r="C2382" t="s">
        <v>162</v>
      </c>
      <c r="D2382" t="s">
        <v>163</v>
      </c>
      <c r="E2382" t="s">
        <v>24</v>
      </c>
      <c r="F2382" t="s">
        <v>41</v>
      </c>
      <c r="G2382">
        <v>1</v>
      </c>
      <c r="H2382">
        <v>2.4</v>
      </c>
      <c r="I2382" t="s">
        <v>112</v>
      </c>
      <c r="J2382" t="s">
        <v>210</v>
      </c>
      <c r="K2382">
        <v>0</v>
      </c>
      <c r="L2382">
        <v>1</v>
      </c>
      <c r="M2382">
        <v>0</v>
      </c>
      <c r="N2382">
        <v>1</v>
      </c>
      <c r="O2382">
        <v>0</v>
      </c>
      <c r="P2382">
        <v>0</v>
      </c>
      <c r="Q2382" t="s">
        <v>83</v>
      </c>
      <c r="R2382" t="s">
        <v>83</v>
      </c>
      <c r="S2382" t="s">
        <v>83</v>
      </c>
      <c r="T2382" t="str">
        <f>_xlfn.XLOOKUP(A2382,MI_Match_Analysis!$A$2:$A$8,MI_Match_Analysis!$F$2:$F$8,"Not Found")</f>
        <v>Not Found</v>
      </c>
    </row>
    <row r="2383" spans="1:20" hidden="1" x14ac:dyDescent="0.3">
      <c r="A2383">
        <v>11</v>
      </c>
      <c r="B2383" s="1">
        <v>46117</v>
      </c>
      <c r="C2383" t="s">
        <v>162</v>
      </c>
      <c r="D2383" t="s">
        <v>163</v>
      </c>
      <c r="E2383" t="s">
        <v>24</v>
      </c>
      <c r="F2383" t="s">
        <v>41</v>
      </c>
      <c r="G2383">
        <v>1</v>
      </c>
      <c r="H2383">
        <v>2.5</v>
      </c>
      <c r="I2383" t="s">
        <v>103</v>
      </c>
      <c r="J2383" t="s">
        <v>210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83</v>
      </c>
      <c r="R2383" t="s">
        <v>83</v>
      </c>
      <c r="S2383" t="s">
        <v>83</v>
      </c>
      <c r="T2383" t="str">
        <f>_xlfn.XLOOKUP(A2383,MI_Match_Analysis!$A$2:$A$8,MI_Match_Analysis!$F$2:$F$8,"Not Found")</f>
        <v>Not Found</v>
      </c>
    </row>
    <row r="2384" spans="1:20" hidden="1" x14ac:dyDescent="0.3">
      <c r="A2384">
        <v>11</v>
      </c>
      <c r="B2384" s="1">
        <v>46117</v>
      </c>
      <c r="C2384" t="s">
        <v>162</v>
      </c>
      <c r="D2384" t="s">
        <v>163</v>
      </c>
      <c r="E2384" t="s">
        <v>24</v>
      </c>
      <c r="F2384" t="s">
        <v>41</v>
      </c>
      <c r="G2384">
        <v>1</v>
      </c>
      <c r="H2384">
        <v>2.6</v>
      </c>
      <c r="I2384" t="s">
        <v>112</v>
      </c>
      <c r="J2384" t="s">
        <v>210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83</v>
      </c>
      <c r="R2384" t="s">
        <v>83</v>
      </c>
      <c r="S2384" t="s">
        <v>83</v>
      </c>
      <c r="T2384" t="str">
        <f>_xlfn.XLOOKUP(A2384,MI_Match_Analysis!$A$2:$A$8,MI_Match_Analysis!$F$2:$F$8,"Not Found")</f>
        <v>Not Found</v>
      </c>
    </row>
    <row r="2385" spans="1:20" hidden="1" x14ac:dyDescent="0.3">
      <c r="A2385">
        <v>11</v>
      </c>
      <c r="B2385" s="1">
        <v>46117</v>
      </c>
      <c r="C2385" t="s">
        <v>162</v>
      </c>
      <c r="D2385" t="s">
        <v>163</v>
      </c>
      <c r="E2385" t="s">
        <v>24</v>
      </c>
      <c r="F2385" t="s">
        <v>41</v>
      </c>
      <c r="G2385">
        <v>1</v>
      </c>
      <c r="H2385">
        <v>3.1</v>
      </c>
      <c r="I2385" t="s">
        <v>103</v>
      </c>
      <c r="J2385" t="s">
        <v>207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83</v>
      </c>
      <c r="R2385" t="s">
        <v>83</v>
      </c>
      <c r="S2385" t="s">
        <v>83</v>
      </c>
      <c r="T2385" t="str">
        <f>_xlfn.XLOOKUP(A2385,MI_Match_Analysis!$A$2:$A$8,MI_Match_Analysis!$F$2:$F$8,"Not Found")</f>
        <v>Not Found</v>
      </c>
    </row>
    <row r="2386" spans="1:20" hidden="1" x14ac:dyDescent="0.3">
      <c r="A2386">
        <v>11</v>
      </c>
      <c r="B2386" s="1">
        <v>46117</v>
      </c>
      <c r="C2386" t="s">
        <v>162</v>
      </c>
      <c r="D2386" t="s">
        <v>163</v>
      </c>
      <c r="E2386" t="s">
        <v>24</v>
      </c>
      <c r="F2386" t="s">
        <v>41</v>
      </c>
      <c r="G2386">
        <v>1</v>
      </c>
      <c r="H2386">
        <v>3.2</v>
      </c>
      <c r="I2386" t="s">
        <v>112</v>
      </c>
      <c r="J2386" t="s">
        <v>207</v>
      </c>
      <c r="K2386">
        <v>6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83</v>
      </c>
      <c r="R2386" t="s">
        <v>83</v>
      </c>
      <c r="S2386" t="s">
        <v>83</v>
      </c>
      <c r="T2386" t="str">
        <f>_xlfn.XLOOKUP(A2386,MI_Match_Analysis!$A$2:$A$8,MI_Match_Analysis!$F$2:$F$8,"Not Found")</f>
        <v>Not Found</v>
      </c>
    </row>
    <row r="2387" spans="1:20" hidden="1" x14ac:dyDescent="0.3">
      <c r="A2387">
        <v>11</v>
      </c>
      <c r="B2387" s="1">
        <v>46117</v>
      </c>
      <c r="C2387" t="s">
        <v>162</v>
      </c>
      <c r="D2387" t="s">
        <v>163</v>
      </c>
      <c r="E2387" t="s">
        <v>24</v>
      </c>
      <c r="F2387" t="s">
        <v>41</v>
      </c>
      <c r="G2387">
        <v>1</v>
      </c>
      <c r="H2387">
        <v>3.3</v>
      </c>
      <c r="I2387" t="s">
        <v>112</v>
      </c>
      <c r="J2387" t="s">
        <v>207</v>
      </c>
      <c r="K2387">
        <v>2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83</v>
      </c>
      <c r="R2387" t="s">
        <v>83</v>
      </c>
      <c r="S2387" t="s">
        <v>83</v>
      </c>
      <c r="T2387" t="str">
        <f>_xlfn.XLOOKUP(A2387,MI_Match_Analysis!$A$2:$A$8,MI_Match_Analysis!$F$2:$F$8,"Not Found")</f>
        <v>Not Found</v>
      </c>
    </row>
    <row r="2388" spans="1:20" hidden="1" x14ac:dyDescent="0.3">
      <c r="A2388">
        <v>11</v>
      </c>
      <c r="B2388" s="1">
        <v>46117</v>
      </c>
      <c r="C2388" t="s">
        <v>162</v>
      </c>
      <c r="D2388" t="s">
        <v>163</v>
      </c>
      <c r="E2388" t="s">
        <v>24</v>
      </c>
      <c r="F2388" t="s">
        <v>41</v>
      </c>
      <c r="G2388">
        <v>1</v>
      </c>
      <c r="H2388">
        <v>3.4</v>
      </c>
      <c r="I2388" t="s">
        <v>112</v>
      </c>
      <c r="J2388" t="s">
        <v>207</v>
      </c>
      <c r="K2388">
        <v>2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83</v>
      </c>
      <c r="R2388" t="s">
        <v>83</v>
      </c>
      <c r="S2388" t="s">
        <v>83</v>
      </c>
      <c r="T2388" t="str">
        <f>_xlfn.XLOOKUP(A2388,MI_Match_Analysis!$A$2:$A$8,MI_Match_Analysis!$F$2:$F$8,"Not Found")</f>
        <v>Not Found</v>
      </c>
    </row>
    <row r="2389" spans="1:20" hidden="1" x14ac:dyDescent="0.3">
      <c r="A2389">
        <v>11</v>
      </c>
      <c r="B2389" s="1">
        <v>46117</v>
      </c>
      <c r="C2389" t="s">
        <v>162</v>
      </c>
      <c r="D2389" t="s">
        <v>163</v>
      </c>
      <c r="E2389" t="s">
        <v>24</v>
      </c>
      <c r="F2389" t="s">
        <v>41</v>
      </c>
      <c r="G2389">
        <v>1</v>
      </c>
      <c r="H2389">
        <v>3.5</v>
      </c>
      <c r="I2389" t="s">
        <v>112</v>
      </c>
      <c r="J2389" t="s">
        <v>207</v>
      </c>
      <c r="K2389">
        <v>4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83</v>
      </c>
      <c r="R2389" t="s">
        <v>83</v>
      </c>
      <c r="S2389" t="s">
        <v>83</v>
      </c>
      <c r="T2389" t="str">
        <f>_xlfn.XLOOKUP(A2389,MI_Match_Analysis!$A$2:$A$8,MI_Match_Analysis!$F$2:$F$8,"Not Found")</f>
        <v>Not Found</v>
      </c>
    </row>
    <row r="2390" spans="1:20" hidden="1" x14ac:dyDescent="0.3">
      <c r="A2390">
        <v>11</v>
      </c>
      <c r="B2390" s="1">
        <v>46117</v>
      </c>
      <c r="C2390" t="s">
        <v>162</v>
      </c>
      <c r="D2390" t="s">
        <v>163</v>
      </c>
      <c r="E2390" t="s">
        <v>24</v>
      </c>
      <c r="F2390" t="s">
        <v>41</v>
      </c>
      <c r="G2390">
        <v>1</v>
      </c>
      <c r="H2390">
        <v>3.6</v>
      </c>
      <c r="I2390" t="s">
        <v>112</v>
      </c>
      <c r="J2390" t="s">
        <v>207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83</v>
      </c>
      <c r="R2390" t="s">
        <v>83</v>
      </c>
      <c r="S2390" t="s">
        <v>83</v>
      </c>
      <c r="T2390" t="str">
        <f>_xlfn.XLOOKUP(A2390,MI_Match_Analysis!$A$2:$A$8,MI_Match_Analysis!$F$2:$F$8,"Not Found")</f>
        <v>Not Found</v>
      </c>
    </row>
    <row r="2391" spans="1:20" hidden="1" x14ac:dyDescent="0.3">
      <c r="A2391">
        <v>11</v>
      </c>
      <c r="B2391" s="1">
        <v>46117</v>
      </c>
      <c r="C2391" t="s">
        <v>162</v>
      </c>
      <c r="D2391" t="s">
        <v>163</v>
      </c>
      <c r="E2391" t="s">
        <v>24</v>
      </c>
      <c r="F2391" t="s">
        <v>41</v>
      </c>
      <c r="G2391">
        <v>1</v>
      </c>
      <c r="H2391">
        <v>4.0999999999999996</v>
      </c>
      <c r="I2391" t="s">
        <v>112</v>
      </c>
      <c r="J2391" t="s">
        <v>208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83</v>
      </c>
      <c r="R2391" t="s">
        <v>83</v>
      </c>
      <c r="S2391" t="s">
        <v>83</v>
      </c>
      <c r="T2391" t="str">
        <f>_xlfn.XLOOKUP(A2391,MI_Match_Analysis!$A$2:$A$8,MI_Match_Analysis!$F$2:$F$8,"Not Found")</f>
        <v>Not Found</v>
      </c>
    </row>
    <row r="2392" spans="1:20" hidden="1" x14ac:dyDescent="0.3">
      <c r="A2392">
        <v>11</v>
      </c>
      <c r="B2392" s="1">
        <v>46117</v>
      </c>
      <c r="C2392" t="s">
        <v>162</v>
      </c>
      <c r="D2392" t="s">
        <v>163</v>
      </c>
      <c r="E2392" t="s">
        <v>24</v>
      </c>
      <c r="F2392" t="s">
        <v>41</v>
      </c>
      <c r="G2392">
        <v>1</v>
      </c>
      <c r="H2392">
        <v>4.2</v>
      </c>
      <c r="I2392" t="s">
        <v>112</v>
      </c>
      <c r="J2392" t="s">
        <v>208</v>
      </c>
      <c r="K2392">
        <v>4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83</v>
      </c>
      <c r="R2392" t="s">
        <v>83</v>
      </c>
      <c r="S2392" t="s">
        <v>83</v>
      </c>
      <c r="T2392" t="str">
        <f>_xlfn.XLOOKUP(A2392,MI_Match_Analysis!$A$2:$A$8,MI_Match_Analysis!$F$2:$F$8,"Not Found")</f>
        <v>Not Found</v>
      </c>
    </row>
    <row r="2393" spans="1:20" hidden="1" x14ac:dyDescent="0.3">
      <c r="A2393">
        <v>11</v>
      </c>
      <c r="B2393" s="1">
        <v>46117</v>
      </c>
      <c r="C2393" t="s">
        <v>162</v>
      </c>
      <c r="D2393" t="s">
        <v>163</v>
      </c>
      <c r="E2393" t="s">
        <v>24</v>
      </c>
      <c r="F2393" t="s">
        <v>41</v>
      </c>
      <c r="G2393">
        <v>1</v>
      </c>
      <c r="H2393">
        <v>4.3</v>
      </c>
      <c r="I2393" t="s">
        <v>112</v>
      </c>
      <c r="J2393" t="s">
        <v>208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165</v>
      </c>
      <c r="R2393" t="s">
        <v>112</v>
      </c>
      <c r="S2393" t="s">
        <v>206</v>
      </c>
      <c r="T2393" t="str">
        <f>_xlfn.XLOOKUP(A2393,MI_Match_Analysis!$A$2:$A$8,MI_Match_Analysis!$F$2:$F$8,"Not Found")</f>
        <v>Not Found</v>
      </c>
    </row>
    <row r="2394" spans="1:20" hidden="1" x14ac:dyDescent="0.3">
      <c r="A2394">
        <v>11</v>
      </c>
      <c r="B2394" s="1">
        <v>46117</v>
      </c>
      <c r="C2394" t="s">
        <v>162</v>
      </c>
      <c r="D2394" t="s">
        <v>163</v>
      </c>
      <c r="E2394" t="s">
        <v>24</v>
      </c>
      <c r="F2394" t="s">
        <v>41</v>
      </c>
      <c r="G2394">
        <v>1</v>
      </c>
      <c r="H2394">
        <v>4.4000000000000004</v>
      </c>
      <c r="I2394" t="s">
        <v>144</v>
      </c>
      <c r="J2394" t="s">
        <v>208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83</v>
      </c>
      <c r="R2394" t="s">
        <v>83</v>
      </c>
      <c r="S2394" t="s">
        <v>83</v>
      </c>
      <c r="T2394" t="str">
        <f>_xlfn.XLOOKUP(A2394,MI_Match_Analysis!$A$2:$A$8,MI_Match_Analysis!$F$2:$F$8,"Not Found")</f>
        <v>Not Found</v>
      </c>
    </row>
    <row r="2395" spans="1:20" hidden="1" x14ac:dyDescent="0.3">
      <c r="A2395">
        <v>11</v>
      </c>
      <c r="B2395" s="1">
        <v>46117</v>
      </c>
      <c r="C2395" t="s">
        <v>162</v>
      </c>
      <c r="D2395" t="s">
        <v>163</v>
      </c>
      <c r="E2395" t="s">
        <v>24</v>
      </c>
      <c r="F2395" t="s">
        <v>41</v>
      </c>
      <c r="G2395">
        <v>1</v>
      </c>
      <c r="H2395">
        <v>4.5</v>
      </c>
      <c r="I2395" t="s">
        <v>103</v>
      </c>
      <c r="J2395" t="s">
        <v>208</v>
      </c>
      <c r="K2395">
        <v>4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83</v>
      </c>
      <c r="R2395" t="s">
        <v>83</v>
      </c>
      <c r="S2395" t="s">
        <v>83</v>
      </c>
      <c r="T2395" t="str">
        <f>_xlfn.XLOOKUP(A2395,MI_Match_Analysis!$A$2:$A$8,MI_Match_Analysis!$F$2:$F$8,"Not Found")</f>
        <v>Not Found</v>
      </c>
    </row>
    <row r="2396" spans="1:20" hidden="1" x14ac:dyDescent="0.3">
      <c r="A2396">
        <v>11</v>
      </c>
      <c r="B2396" s="1">
        <v>46117</v>
      </c>
      <c r="C2396" t="s">
        <v>162</v>
      </c>
      <c r="D2396" t="s">
        <v>163</v>
      </c>
      <c r="E2396" t="s">
        <v>24</v>
      </c>
      <c r="F2396" t="s">
        <v>41</v>
      </c>
      <c r="G2396">
        <v>1</v>
      </c>
      <c r="H2396">
        <v>4.5999999999999996</v>
      </c>
      <c r="I2396" t="s">
        <v>103</v>
      </c>
      <c r="J2396" t="s">
        <v>208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83</v>
      </c>
      <c r="R2396" t="s">
        <v>83</v>
      </c>
      <c r="S2396" t="s">
        <v>83</v>
      </c>
      <c r="T2396" t="str">
        <f>_xlfn.XLOOKUP(A2396,MI_Match_Analysis!$A$2:$A$8,MI_Match_Analysis!$F$2:$F$8,"Not Found")</f>
        <v>Not Found</v>
      </c>
    </row>
    <row r="2397" spans="1:20" hidden="1" x14ac:dyDescent="0.3">
      <c r="A2397">
        <v>11</v>
      </c>
      <c r="B2397" s="1">
        <v>46117</v>
      </c>
      <c r="C2397" t="s">
        <v>162</v>
      </c>
      <c r="D2397" t="s">
        <v>163</v>
      </c>
      <c r="E2397" t="s">
        <v>24</v>
      </c>
      <c r="F2397" t="s">
        <v>41</v>
      </c>
      <c r="G2397">
        <v>1</v>
      </c>
      <c r="H2397">
        <v>5.0999999999999996</v>
      </c>
      <c r="I2397" t="s">
        <v>103</v>
      </c>
      <c r="J2397" t="s">
        <v>210</v>
      </c>
      <c r="K2397">
        <v>2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83</v>
      </c>
      <c r="R2397" t="s">
        <v>83</v>
      </c>
      <c r="S2397" t="s">
        <v>83</v>
      </c>
      <c r="T2397" t="str">
        <f>_xlfn.XLOOKUP(A2397,MI_Match_Analysis!$A$2:$A$8,MI_Match_Analysis!$F$2:$F$8,"Not Found")</f>
        <v>Not Found</v>
      </c>
    </row>
    <row r="2398" spans="1:20" hidden="1" x14ac:dyDescent="0.3">
      <c r="A2398">
        <v>11</v>
      </c>
      <c r="B2398" s="1">
        <v>46117</v>
      </c>
      <c r="C2398" t="s">
        <v>162</v>
      </c>
      <c r="D2398" t="s">
        <v>163</v>
      </c>
      <c r="E2398" t="s">
        <v>24</v>
      </c>
      <c r="F2398" t="s">
        <v>41</v>
      </c>
      <c r="G2398">
        <v>1</v>
      </c>
      <c r="H2398">
        <v>5.2</v>
      </c>
      <c r="I2398" t="s">
        <v>103</v>
      </c>
      <c r="J2398" t="s">
        <v>210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83</v>
      </c>
      <c r="R2398" t="s">
        <v>83</v>
      </c>
      <c r="S2398" t="s">
        <v>83</v>
      </c>
      <c r="T2398" t="str">
        <f>_xlfn.XLOOKUP(A2398,MI_Match_Analysis!$A$2:$A$8,MI_Match_Analysis!$F$2:$F$8,"Not Found")</f>
        <v>Not Found</v>
      </c>
    </row>
    <row r="2399" spans="1:20" hidden="1" x14ac:dyDescent="0.3">
      <c r="A2399">
        <v>11</v>
      </c>
      <c r="B2399" s="1">
        <v>46117</v>
      </c>
      <c r="C2399" t="s">
        <v>162</v>
      </c>
      <c r="D2399" t="s">
        <v>163</v>
      </c>
      <c r="E2399" t="s">
        <v>24</v>
      </c>
      <c r="F2399" t="s">
        <v>41</v>
      </c>
      <c r="G2399">
        <v>1</v>
      </c>
      <c r="H2399">
        <v>5.3</v>
      </c>
      <c r="I2399" t="s">
        <v>103</v>
      </c>
      <c r="J2399" t="s">
        <v>210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83</v>
      </c>
      <c r="R2399" t="s">
        <v>83</v>
      </c>
      <c r="S2399" t="s">
        <v>83</v>
      </c>
      <c r="T2399" t="str">
        <f>_xlfn.XLOOKUP(A2399,MI_Match_Analysis!$A$2:$A$8,MI_Match_Analysis!$F$2:$F$8,"Not Found")</f>
        <v>Not Found</v>
      </c>
    </row>
    <row r="2400" spans="1:20" hidden="1" x14ac:dyDescent="0.3">
      <c r="A2400">
        <v>11</v>
      </c>
      <c r="B2400" s="1">
        <v>46117</v>
      </c>
      <c r="C2400" t="s">
        <v>162</v>
      </c>
      <c r="D2400" t="s">
        <v>163</v>
      </c>
      <c r="E2400" t="s">
        <v>24</v>
      </c>
      <c r="F2400" t="s">
        <v>41</v>
      </c>
      <c r="G2400">
        <v>1</v>
      </c>
      <c r="H2400">
        <v>5.4</v>
      </c>
      <c r="I2400" t="s">
        <v>144</v>
      </c>
      <c r="J2400" t="s">
        <v>210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83</v>
      </c>
      <c r="R2400" t="s">
        <v>83</v>
      </c>
      <c r="S2400" t="s">
        <v>83</v>
      </c>
      <c r="T2400" t="str">
        <f>_xlfn.XLOOKUP(A2400,MI_Match_Analysis!$A$2:$A$8,MI_Match_Analysis!$F$2:$F$8,"Not Found")</f>
        <v>Not Found</v>
      </c>
    </row>
    <row r="2401" spans="1:20" hidden="1" x14ac:dyDescent="0.3">
      <c r="A2401">
        <v>11</v>
      </c>
      <c r="B2401" s="1">
        <v>46117</v>
      </c>
      <c r="C2401" t="s">
        <v>162</v>
      </c>
      <c r="D2401" t="s">
        <v>163</v>
      </c>
      <c r="E2401" t="s">
        <v>24</v>
      </c>
      <c r="F2401" t="s">
        <v>41</v>
      </c>
      <c r="G2401">
        <v>1</v>
      </c>
      <c r="H2401">
        <v>5.5</v>
      </c>
      <c r="I2401" t="s">
        <v>144</v>
      </c>
      <c r="J2401" t="s">
        <v>210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83</v>
      </c>
      <c r="R2401" t="s">
        <v>83</v>
      </c>
      <c r="S2401" t="s">
        <v>83</v>
      </c>
      <c r="T2401" t="str">
        <f>_xlfn.XLOOKUP(A2401,MI_Match_Analysis!$A$2:$A$8,MI_Match_Analysis!$F$2:$F$8,"Not Found")</f>
        <v>Not Found</v>
      </c>
    </row>
    <row r="2402" spans="1:20" hidden="1" x14ac:dyDescent="0.3">
      <c r="A2402">
        <v>11</v>
      </c>
      <c r="B2402" s="1">
        <v>46117</v>
      </c>
      <c r="C2402" t="s">
        <v>162</v>
      </c>
      <c r="D2402" t="s">
        <v>163</v>
      </c>
      <c r="E2402" t="s">
        <v>24</v>
      </c>
      <c r="F2402" t="s">
        <v>41</v>
      </c>
      <c r="G2402">
        <v>1</v>
      </c>
      <c r="H2402">
        <v>5.6</v>
      </c>
      <c r="I2402" t="s">
        <v>103</v>
      </c>
      <c r="J2402" t="s">
        <v>210</v>
      </c>
      <c r="K2402">
        <v>4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83</v>
      </c>
      <c r="R2402" t="s">
        <v>83</v>
      </c>
      <c r="S2402" t="s">
        <v>83</v>
      </c>
      <c r="T2402" t="str">
        <f>_xlfn.XLOOKUP(A2402,MI_Match_Analysis!$A$2:$A$8,MI_Match_Analysis!$F$2:$F$8,"Not Found")</f>
        <v>Not Found</v>
      </c>
    </row>
    <row r="2403" spans="1:20" hidden="1" x14ac:dyDescent="0.3">
      <c r="A2403">
        <v>11</v>
      </c>
      <c r="B2403" s="1">
        <v>46117</v>
      </c>
      <c r="C2403" t="s">
        <v>162</v>
      </c>
      <c r="D2403" t="s">
        <v>163</v>
      </c>
      <c r="E2403" t="s">
        <v>24</v>
      </c>
      <c r="F2403" t="s">
        <v>41</v>
      </c>
      <c r="G2403">
        <v>1</v>
      </c>
      <c r="H2403">
        <v>6.1</v>
      </c>
      <c r="I2403" t="s">
        <v>144</v>
      </c>
      <c r="J2403" t="s">
        <v>208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83</v>
      </c>
      <c r="R2403" t="s">
        <v>83</v>
      </c>
      <c r="S2403" t="s">
        <v>83</v>
      </c>
      <c r="T2403" t="str">
        <f>_xlfn.XLOOKUP(A2403,MI_Match_Analysis!$A$2:$A$8,MI_Match_Analysis!$F$2:$F$8,"Not Found")</f>
        <v>Not Found</v>
      </c>
    </row>
    <row r="2404" spans="1:20" hidden="1" x14ac:dyDescent="0.3">
      <c r="A2404">
        <v>11</v>
      </c>
      <c r="B2404" s="1">
        <v>46117</v>
      </c>
      <c r="C2404" t="s">
        <v>162</v>
      </c>
      <c r="D2404" t="s">
        <v>163</v>
      </c>
      <c r="E2404" t="s">
        <v>24</v>
      </c>
      <c r="F2404" t="s">
        <v>41</v>
      </c>
      <c r="G2404">
        <v>1</v>
      </c>
      <c r="H2404">
        <v>6.2</v>
      </c>
      <c r="I2404" t="s">
        <v>103</v>
      </c>
      <c r="J2404" t="s">
        <v>208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83</v>
      </c>
      <c r="R2404" t="s">
        <v>83</v>
      </c>
      <c r="S2404" t="s">
        <v>83</v>
      </c>
      <c r="T2404" t="str">
        <f>_xlfn.XLOOKUP(A2404,MI_Match_Analysis!$A$2:$A$8,MI_Match_Analysis!$F$2:$F$8,"Not Found")</f>
        <v>Not Found</v>
      </c>
    </row>
    <row r="2405" spans="1:20" hidden="1" x14ac:dyDescent="0.3">
      <c r="A2405">
        <v>11</v>
      </c>
      <c r="B2405" s="1">
        <v>46117</v>
      </c>
      <c r="C2405" t="s">
        <v>162</v>
      </c>
      <c r="D2405" t="s">
        <v>163</v>
      </c>
      <c r="E2405" t="s">
        <v>24</v>
      </c>
      <c r="F2405" t="s">
        <v>41</v>
      </c>
      <c r="G2405">
        <v>1</v>
      </c>
      <c r="H2405">
        <v>6.2</v>
      </c>
      <c r="I2405" t="s">
        <v>103</v>
      </c>
      <c r="J2405" t="s">
        <v>208</v>
      </c>
      <c r="K2405">
        <v>0</v>
      </c>
      <c r="L2405">
        <v>1</v>
      </c>
      <c r="M2405">
        <v>1</v>
      </c>
      <c r="N2405">
        <v>0</v>
      </c>
      <c r="O2405">
        <v>0</v>
      </c>
      <c r="P2405">
        <v>0</v>
      </c>
      <c r="Q2405" t="s">
        <v>83</v>
      </c>
      <c r="R2405" t="s">
        <v>83</v>
      </c>
      <c r="S2405" t="s">
        <v>83</v>
      </c>
      <c r="T2405" t="str">
        <f>_xlfn.XLOOKUP(A2405,MI_Match_Analysis!$A$2:$A$8,MI_Match_Analysis!$F$2:$F$8,"Not Found")</f>
        <v>Not Found</v>
      </c>
    </row>
    <row r="2406" spans="1:20" hidden="1" x14ac:dyDescent="0.3">
      <c r="A2406">
        <v>11</v>
      </c>
      <c r="B2406" s="1">
        <v>46117</v>
      </c>
      <c r="C2406" t="s">
        <v>162</v>
      </c>
      <c r="D2406" t="s">
        <v>163</v>
      </c>
      <c r="E2406" t="s">
        <v>24</v>
      </c>
      <c r="F2406" t="s">
        <v>41</v>
      </c>
      <c r="G2406">
        <v>1</v>
      </c>
      <c r="H2406">
        <v>6.3</v>
      </c>
      <c r="I2406" t="s">
        <v>103</v>
      </c>
      <c r="J2406" t="s">
        <v>208</v>
      </c>
      <c r="K2406">
        <v>6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83</v>
      </c>
      <c r="R2406" t="s">
        <v>83</v>
      </c>
      <c r="S2406" t="s">
        <v>83</v>
      </c>
      <c r="T2406" t="str">
        <f>_xlfn.XLOOKUP(A2406,MI_Match_Analysis!$A$2:$A$8,MI_Match_Analysis!$F$2:$F$8,"Not Found")</f>
        <v>Not Found</v>
      </c>
    </row>
    <row r="2407" spans="1:20" hidden="1" x14ac:dyDescent="0.3">
      <c r="A2407">
        <v>11</v>
      </c>
      <c r="B2407" s="1">
        <v>46117</v>
      </c>
      <c r="C2407" t="s">
        <v>162</v>
      </c>
      <c r="D2407" t="s">
        <v>163</v>
      </c>
      <c r="E2407" t="s">
        <v>24</v>
      </c>
      <c r="F2407" t="s">
        <v>41</v>
      </c>
      <c r="G2407">
        <v>1</v>
      </c>
      <c r="H2407">
        <v>6.4</v>
      </c>
      <c r="I2407" t="s">
        <v>103</v>
      </c>
      <c r="J2407" t="s">
        <v>208</v>
      </c>
      <c r="K2407">
        <v>2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83</v>
      </c>
      <c r="R2407" t="s">
        <v>83</v>
      </c>
      <c r="S2407" t="s">
        <v>83</v>
      </c>
      <c r="T2407" t="str">
        <f>_xlfn.XLOOKUP(A2407,MI_Match_Analysis!$A$2:$A$8,MI_Match_Analysis!$F$2:$F$8,"Not Found")</f>
        <v>Not Found</v>
      </c>
    </row>
    <row r="2408" spans="1:20" hidden="1" x14ac:dyDescent="0.3">
      <c r="A2408">
        <v>11</v>
      </c>
      <c r="B2408" s="1">
        <v>46117</v>
      </c>
      <c r="C2408" t="s">
        <v>162</v>
      </c>
      <c r="D2408" t="s">
        <v>163</v>
      </c>
      <c r="E2408" t="s">
        <v>24</v>
      </c>
      <c r="F2408" t="s">
        <v>41</v>
      </c>
      <c r="G2408">
        <v>1</v>
      </c>
      <c r="H2408">
        <v>6.5</v>
      </c>
      <c r="I2408" t="s">
        <v>103</v>
      </c>
      <c r="J2408" t="s">
        <v>208</v>
      </c>
      <c r="K2408">
        <v>4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83</v>
      </c>
      <c r="R2408" t="s">
        <v>83</v>
      </c>
      <c r="S2408" t="s">
        <v>83</v>
      </c>
      <c r="T2408" t="str">
        <f>_xlfn.XLOOKUP(A2408,MI_Match_Analysis!$A$2:$A$8,MI_Match_Analysis!$F$2:$F$8,"Not Found")</f>
        <v>Not Found</v>
      </c>
    </row>
    <row r="2409" spans="1:20" hidden="1" x14ac:dyDescent="0.3">
      <c r="A2409">
        <v>11</v>
      </c>
      <c r="B2409" s="1">
        <v>46117</v>
      </c>
      <c r="C2409" t="s">
        <v>162</v>
      </c>
      <c r="D2409" t="s">
        <v>163</v>
      </c>
      <c r="E2409" t="s">
        <v>24</v>
      </c>
      <c r="F2409" t="s">
        <v>41</v>
      </c>
      <c r="G2409">
        <v>1</v>
      </c>
      <c r="H2409">
        <v>6.6</v>
      </c>
      <c r="I2409" t="s">
        <v>103</v>
      </c>
      <c r="J2409" t="s">
        <v>208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83</v>
      </c>
      <c r="R2409" t="s">
        <v>83</v>
      </c>
      <c r="S2409" t="s">
        <v>83</v>
      </c>
      <c r="T2409" t="str">
        <f>_xlfn.XLOOKUP(A2409,MI_Match_Analysis!$A$2:$A$8,MI_Match_Analysis!$F$2:$F$8,"Not Found")</f>
        <v>Not Found</v>
      </c>
    </row>
    <row r="2410" spans="1:20" hidden="1" x14ac:dyDescent="0.3">
      <c r="A2410">
        <v>11</v>
      </c>
      <c r="B2410" s="1">
        <v>46117</v>
      </c>
      <c r="C2410" t="s">
        <v>162</v>
      </c>
      <c r="D2410" t="s">
        <v>163</v>
      </c>
      <c r="E2410" t="s">
        <v>24</v>
      </c>
      <c r="F2410" t="s">
        <v>41</v>
      </c>
      <c r="G2410">
        <v>1</v>
      </c>
      <c r="H2410">
        <v>7.1</v>
      </c>
      <c r="I2410" t="s">
        <v>103</v>
      </c>
      <c r="J2410" t="s">
        <v>109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83</v>
      </c>
      <c r="R2410" t="s">
        <v>83</v>
      </c>
      <c r="S2410" t="s">
        <v>83</v>
      </c>
      <c r="T2410" t="str">
        <f>_xlfn.XLOOKUP(A2410,MI_Match_Analysis!$A$2:$A$8,MI_Match_Analysis!$F$2:$F$8,"Not Found")</f>
        <v>Not Found</v>
      </c>
    </row>
    <row r="2411" spans="1:20" hidden="1" x14ac:dyDescent="0.3">
      <c r="A2411">
        <v>11</v>
      </c>
      <c r="B2411" s="1">
        <v>46117</v>
      </c>
      <c r="C2411" t="s">
        <v>162</v>
      </c>
      <c r="D2411" t="s">
        <v>163</v>
      </c>
      <c r="E2411" t="s">
        <v>24</v>
      </c>
      <c r="F2411" t="s">
        <v>41</v>
      </c>
      <c r="G2411">
        <v>1</v>
      </c>
      <c r="H2411">
        <v>7.2</v>
      </c>
      <c r="I2411" t="s">
        <v>103</v>
      </c>
      <c r="J2411" t="s">
        <v>109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83</v>
      </c>
      <c r="R2411" t="s">
        <v>83</v>
      </c>
      <c r="S2411" t="s">
        <v>83</v>
      </c>
      <c r="T2411" t="str">
        <f>_xlfn.XLOOKUP(A2411,MI_Match_Analysis!$A$2:$A$8,MI_Match_Analysis!$F$2:$F$8,"Not Found")</f>
        <v>Not Found</v>
      </c>
    </row>
    <row r="2412" spans="1:20" hidden="1" x14ac:dyDescent="0.3">
      <c r="A2412">
        <v>11</v>
      </c>
      <c r="B2412" s="1">
        <v>46117</v>
      </c>
      <c r="C2412" t="s">
        <v>162</v>
      </c>
      <c r="D2412" t="s">
        <v>163</v>
      </c>
      <c r="E2412" t="s">
        <v>24</v>
      </c>
      <c r="F2412" t="s">
        <v>41</v>
      </c>
      <c r="G2412">
        <v>1</v>
      </c>
      <c r="H2412">
        <v>7.3</v>
      </c>
      <c r="I2412" t="s">
        <v>144</v>
      </c>
      <c r="J2412" t="s">
        <v>109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83</v>
      </c>
      <c r="R2412" t="s">
        <v>83</v>
      </c>
      <c r="S2412" t="s">
        <v>83</v>
      </c>
      <c r="T2412" t="str">
        <f>_xlfn.XLOOKUP(A2412,MI_Match_Analysis!$A$2:$A$8,MI_Match_Analysis!$F$2:$F$8,"Not Found")</f>
        <v>Not Found</v>
      </c>
    </row>
    <row r="2413" spans="1:20" hidden="1" x14ac:dyDescent="0.3">
      <c r="A2413">
        <v>11</v>
      </c>
      <c r="B2413" s="1">
        <v>46117</v>
      </c>
      <c r="C2413" t="s">
        <v>162</v>
      </c>
      <c r="D2413" t="s">
        <v>163</v>
      </c>
      <c r="E2413" t="s">
        <v>24</v>
      </c>
      <c r="F2413" t="s">
        <v>41</v>
      </c>
      <c r="G2413">
        <v>1</v>
      </c>
      <c r="H2413">
        <v>7.4</v>
      </c>
      <c r="I2413" t="s">
        <v>103</v>
      </c>
      <c r="J2413" t="s">
        <v>109</v>
      </c>
      <c r="K2413">
        <v>6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83</v>
      </c>
      <c r="R2413" t="s">
        <v>83</v>
      </c>
      <c r="S2413" t="s">
        <v>83</v>
      </c>
      <c r="T2413" t="str">
        <f>_xlfn.XLOOKUP(A2413,MI_Match_Analysis!$A$2:$A$8,MI_Match_Analysis!$F$2:$F$8,"Not Found")</f>
        <v>Not Found</v>
      </c>
    </row>
    <row r="2414" spans="1:20" hidden="1" x14ac:dyDescent="0.3">
      <c r="A2414">
        <v>11</v>
      </c>
      <c r="B2414" s="1">
        <v>46117</v>
      </c>
      <c r="C2414" t="s">
        <v>162</v>
      </c>
      <c r="D2414" t="s">
        <v>163</v>
      </c>
      <c r="E2414" t="s">
        <v>24</v>
      </c>
      <c r="F2414" t="s">
        <v>41</v>
      </c>
      <c r="G2414">
        <v>1</v>
      </c>
      <c r="H2414">
        <v>7.5</v>
      </c>
      <c r="I2414" t="s">
        <v>103</v>
      </c>
      <c r="J2414" t="s">
        <v>109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83</v>
      </c>
      <c r="R2414" t="s">
        <v>83</v>
      </c>
      <c r="S2414" t="s">
        <v>83</v>
      </c>
      <c r="T2414" t="str">
        <f>_xlfn.XLOOKUP(A2414,MI_Match_Analysis!$A$2:$A$8,MI_Match_Analysis!$F$2:$F$8,"Not Found")</f>
        <v>Not Found</v>
      </c>
    </row>
    <row r="2415" spans="1:20" hidden="1" x14ac:dyDescent="0.3">
      <c r="A2415">
        <v>11</v>
      </c>
      <c r="B2415" s="1">
        <v>46117</v>
      </c>
      <c r="C2415" t="s">
        <v>162</v>
      </c>
      <c r="D2415" t="s">
        <v>163</v>
      </c>
      <c r="E2415" t="s">
        <v>24</v>
      </c>
      <c r="F2415" t="s">
        <v>41</v>
      </c>
      <c r="G2415">
        <v>1</v>
      </c>
      <c r="H2415">
        <v>7.6</v>
      </c>
      <c r="I2415" t="s">
        <v>144</v>
      </c>
      <c r="J2415" t="s">
        <v>109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83</v>
      </c>
      <c r="R2415" t="s">
        <v>83</v>
      </c>
      <c r="S2415" t="s">
        <v>83</v>
      </c>
      <c r="T2415" t="str">
        <f>_xlfn.XLOOKUP(A2415,MI_Match_Analysis!$A$2:$A$8,MI_Match_Analysis!$F$2:$F$8,"Not Found")</f>
        <v>Not Found</v>
      </c>
    </row>
    <row r="2416" spans="1:20" hidden="1" x14ac:dyDescent="0.3">
      <c r="A2416">
        <v>11</v>
      </c>
      <c r="B2416" s="1">
        <v>46117</v>
      </c>
      <c r="C2416" t="s">
        <v>162</v>
      </c>
      <c r="D2416" t="s">
        <v>163</v>
      </c>
      <c r="E2416" t="s">
        <v>24</v>
      </c>
      <c r="F2416" t="s">
        <v>41</v>
      </c>
      <c r="G2416">
        <v>1</v>
      </c>
      <c r="H2416">
        <v>8.1</v>
      </c>
      <c r="I2416" t="s">
        <v>144</v>
      </c>
      <c r="J2416" t="s">
        <v>99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83</v>
      </c>
      <c r="R2416" t="s">
        <v>83</v>
      </c>
      <c r="S2416" t="s">
        <v>83</v>
      </c>
      <c r="T2416" t="str">
        <f>_xlfn.XLOOKUP(A2416,MI_Match_Analysis!$A$2:$A$8,MI_Match_Analysis!$F$2:$F$8,"Not Found")</f>
        <v>Not Found</v>
      </c>
    </row>
    <row r="2417" spans="1:20" hidden="1" x14ac:dyDescent="0.3">
      <c r="A2417">
        <v>11</v>
      </c>
      <c r="B2417" s="1">
        <v>46117</v>
      </c>
      <c r="C2417" t="s">
        <v>162</v>
      </c>
      <c r="D2417" t="s">
        <v>163</v>
      </c>
      <c r="E2417" t="s">
        <v>24</v>
      </c>
      <c r="F2417" t="s">
        <v>41</v>
      </c>
      <c r="G2417">
        <v>1</v>
      </c>
      <c r="H2417">
        <v>8.1999999999999993</v>
      </c>
      <c r="I2417" t="s">
        <v>103</v>
      </c>
      <c r="J2417" t="s">
        <v>99</v>
      </c>
      <c r="K2417">
        <v>2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83</v>
      </c>
      <c r="R2417" t="s">
        <v>83</v>
      </c>
      <c r="S2417" t="s">
        <v>83</v>
      </c>
      <c r="T2417" t="str">
        <f>_xlfn.XLOOKUP(A2417,MI_Match_Analysis!$A$2:$A$8,MI_Match_Analysis!$F$2:$F$8,"Not Found")</f>
        <v>Not Found</v>
      </c>
    </row>
    <row r="2418" spans="1:20" hidden="1" x14ac:dyDescent="0.3">
      <c r="A2418">
        <v>11</v>
      </c>
      <c r="B2418" s="1">
        <v>46117</v>
      </c>
      <c r="C2418" t="s">
        <v>162</v>
      </c>
      <c r="D2418" t="s">
        <v>163</v>
      </c>
      <c r="E2418" t="s">
        <v>24</v>
      </c>
      <c r="F2418" t="s">
        <v>41</v>
      </c>
      <c r="G2418">
        <v>1</v>
      </c>
      <c r="H2418">
        <v>8.3000000000000007</v>
      </c>
      <c r="I2418" t="s">
        <v>103</v>
      </c>
      <c r="J2418" t="s">
        <v>99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83</v>
      </c>
      <c r="R2418" t="s">
        <v>83</v>
      </c>
      <c r="S2418" t="s">
        <v>83</v>
      </c>
      <c r="T2418" t="str">
        <f>_xlfn.XLOOKUP(A2418,MI_Match_Analysis!$A$2:$A$8,MI_Match_Analysis!$F$2:$F$8,"Not Found")</f>
        <v>Not Found</v>
      </c>
    </row>
    <row r="2419" spans="1:20" hidden="1" x14ac:dyDescent="0.3">
      <c r="A2419">
        <v>11</v>
      </c>
      <c r="B2419" s="1">
        <v>46117</v>
      </c>
      <c r="C2419" t="s">
        <v>162</v>
      </c>
      <c r="D2419" t="s">
        <v>163</v>
      </c>
      <c r="E2419" t="s">
        <v>24</v>
      </c>
      <c r="F2419" t="s">
        <v>41</v>
      </c>
      <c r="G2419">
        <v>1</v>
      </c>
      <c r="H2419">
        <v>8.4</v>
      </c>
      <c r="I2419" t="s">
        <v>144</v>
      </c>
      <c r="J2419" t="s">
        <v>99</v>
      </c>
      <c r="K2419">
        <v>2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83</v>
      </c>
      <c r="R2419" t="s">
        <v>83</v>
      </c>
      <c r="S2419" t="s">
        <v>83</v>
      </c>
      <c r="T2419" t="str">
        <f>_xlfn.XLOOKUP(A2419,MI_Match_Analysis!$A$2:$A$8,MI_Match_Analysis!$F$2:$F$8,"Not Found")</f>
        <v>Not Found</v>
      </c>
    </row>
    <row r="2420" spans="1:20" hidden="1" x14ac:dyDescent="0.3">
      <c r="A2420">
        <v>11</v>
      </c>
      <c r="B2420" s="1">
        <v>46117</v>
      </c>
      <c r="C2420" t="s">
        <v>162</v>
      </c>
      <c r="D2420" t="s">
        <v>163</v>
      </c>
      <c r="E2420" t="s">
        <v>24</v>
      </c>
      <c r="F2420" t="s">
        <v>41</v>
      </c>
      <c r="G2420">
        <v>1</v>
      </c>
      <c r="H2420">
        <v>8.5</v>
      </c>
      <c r="I2420" t="s">
        <v>144</v>
      </c>
      <c r="J2420" t="s">
        <v>99</v>
      </c>
      <c r="K2420">
        <v>4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83</v>
      </c>
      <c r="R2420" t="s">
        <v>83</v>
      </c>
      <c r="S2420" t="s">
        <v>83</v>
      </c>
      <c r="T2420" t="str">
        <f>_xlfn.XLOOKUP(A2420,MI_Match_Analysis!$A$2:$A$8,MI_Match_Analysis!$F$2:$F$8,"Not Found")</f>
        <v>Not Found</v>
      </c>
    </row>
    <row r="2421" spans="1:20" hidden="1" x14ac:dyDescent="0.3">
      <c r="A2421">
        <v>11</v>
      </c>
      <c r="B2421" s="1">
        <v>46117</v>
      </c>
      <c r="C2421" t="s">
        <v>162</v>
      </c>
      <c r="D2421" t="s">
        <v>163</v>
      </c>
      <c r="E2421" t="s">
        <v>24</v>
      </c>
      <c r="F2421" t="s">
        <v>41</v>
      </c>
      <c r="G2421">
        <v>1</v>
      </c>
      <c r="H2421">
        <v>8.6</v>
      </c>
      <c r="I2421" t="s">
        <v>144</v>
      </c>
      <c r="J2421" t="s">
        <v>99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83</v>
      </c>
      <c r="R2421" t="s">
        <v>83</v>
      </c>
      <c r="S2421" t="s">
        <v>83</v>
      </c>
      <c r="T2421" t="str">
        <f>_xlfn.XLOOKUP(A2421,MI_Match_Analysis!$A$2:$A$8,MI_Match_Analysis!$F$2:$F$8,"Not Found")</f>
        <v>Not Found</v>
      </c>
    </row>
    <row r="2422" spans="1:20" hidden="1" x14ac:dyDescent="0.3">
      <c r="A2422">
        <v>11</v>
      </c>
      <c r="B2422" s="1">
        <v>46117</v>
      </c>
      <c r="C2422" t="s">
        <v>162</v>
      </c>
      <c r="D2422" t="s">
        <v>163</v>
      </c>
      <c r="E2422" t="s">
        <v>24</v>
      </c>
      <c r="F2422" t="s">
        <v>41</v>
      </c>
      <c r="G2422">
        <v>1</v>
      </c>
      <c r="H2422">
        <v>9.1</v>
      </c>
      <c r="I2422" t="s">
        <v>144</v>
      </c>
      <c r="J2422" t="s">
        <v>109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83</v>
      </c>
      <c r="R2422" t="s">
        <v>83</v>
      </c>
      <c r="S2422" t="s">
        <v>83</v>
      </c>
      <c r="T2422" t="str">
        <f>_xlfn.XLOOKUP(A2422,MI_Match_Analysis!$A$2:$A$8,MI_Match_Analysis!$F$2:$F$8,"Not Found")</f>
        <v>Not Found</v>
      </c>
    </row>
    <row r="2423" spans="1:20" hidden="1" x14ac:dyDescent="0.3">
      <c r="A2423">
        <v>11</v>
      </c>
      <c r="B2423" s="1">
        <v>46117</v>
      </c>
      <c r="C2423" t="s">
        <v>162</v>
      </c>
      <c r="D2423" t="s">
        <v>163</v>
      </c>
      <c r="E2423" t="s">
        <v>24</v>
      </c>
      <c r="F2423" t="s">
        <v>41</v>
      </c>
      <c r="G2423">
        <v>1</v>
      </c>
      <c r="H2423">
        <v>9.1999999999999993</v>
      </c>
      <c r="I2423" t="s">
        <v>144</v>
      </c>
      <c r="J2423" t="s">
        <v>109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83</v>
      </c>
      <c r="R2423" t="s">
        <v>83</v>
      </c>
      <c r="S2423" t="s">
        <v>83</v>
      </c>
      <c r="T2423" t="str">
        <f>_xlfn.XLOOKUP(A2423,MI_Match_Analysis!$A$2:$A$8,MI_Match_Analysis!$F$2:$F$8,"Not Found")</f>
        <v>Not Found</v>
      </c>
    </row>
    <row r="2424" spans="1:20" hidden="1" x14ac:dyDescent="0.3">
      <c r="A2424">
        <v>11</v>
      </c>
      <c r="B2424" s="1">
        <v>46117</v>
      </c>
      <c r="C2424" t="s">
        <v>162</v>
      </c>
      <c r="D2424" t="s">
        <v>163</v>
      </c>
      <c r="E2424" t="s">
        <v>24</v>
      </c>
      <c r="F2424" t="s">
        <v>41</v>
      </c>
      <c r="G2424">
        <v>1</v>
      </c>
      <c r="H2424">
        <v>9.3000000000000007</v>
      </c>
      <c r="I2424" t="s">
        <v>144</v>
      </c>
      <c r="J2424" t="s">
        <v>109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83</v>
      </c>
      <c r="R2424" t="s">
        <v>83</v>
      </c>
      <c r="S2424" t="s">
        <v>83</v>
      </c>
      <c r="T2424" t="str">
        <f>_xlfn.XLOOKUP(A2424,MI_Match_Analysis!$A$2:$A$8,MI_Match_Analysis!$F$2:$F$8,"Not Found")</f>
        <v>Not Found</v>
      </c>
    </row>
    <row r="2425" spans="1:20" hidden="1" x14ac:dyDescent="0.3">
      <c r="A2425">
        <v>11</v>
      </c>
      <c r="B2425" s="1">
        <v>46117</v>
      </c>
      <c r="C2425" t="s">
        <v>162</v>
      </c>
      <c r="D2425" t="s">
        <v>163</v>
      </c>
      <c r="E2425" t="s">
        <v>24</v>
      </c>
      <c r="F2425" t="s">
        <v>41</v>
      </c>
      <c r="G2425">
        <v>1</v>
      </c>
      <c r="H2425">
        <v>9.4</v>
      </c>
      <c r="I2425" t="s">
        <v>144</v>
      </c>
      <c r="J2425" t="s">
        <v>109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83</v>
      </c>
      <c r="R2425" t="s">
        <v>83</v>
      </c>
      <c r="S2425" t="s">
        <v>83</v>
      </c>
      <c r="T2425" t="str">
        <f>_xlfn.XLOOKUP(A2425,MI_Match_Analysis!$A$2:$A$8,MI_Match_Analysis!$F$2:$F$8,"Not Found")</f>
        <v>Not Found</v>
      </c>
    </row>
    <row r="2426" spans="1:20" hidden="1" x14ac:dyDescent="0.3">
      <c r="A2426">
        <v>11</v>
      </c>
      <c r="B2426" s="1">
        <v>46117</v>
      </c>
      <c r="C2426" t="s">
        <v>162</v>
      </c>
      <c r="D2426" t="s">
        <v>163</v>
      </c>
      <c r="E2426" t="s">
        <v>24</v>
      </c>
      <c r="F2426" t="s">
        <v>41</v>
      </c>
      <c r="G2426">
        <v>1</v>
      </c>
      <c r="H2426">
        <v>9.5</v>
      </c>
      <c r="I2426" t="s">
        <v>103</v>
      </c>
      <c r="J2426" t="s">
        <v>109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83</v>
      </c>
      <c r="R2426" t="s">
        <v>83</v>
      </c>
      <c r="S2426" t="s">
        <v>83</v>
      </c>
      <c r="T2426" t="str">
        <f>_xlfn.XLOOKUP(A2426,MI_Match_Analysis!$A$2:$A$8,MI_Match_Analysis!$F$2:$F$8,"Not Found")</f>
        <v>Not Found</v>
      </c>
    </row>
    <row r="2427" spans="1:20" hidden="1" x14ac:dyDescent="0.3">
      <c r="A2427">
        <v>11</v>
      </c>
      <c r="B2427" s="1">
        <v>46117</v>
      </c>
      <c r="C2427" t="s">
        <v>162</v>
      </c>
      <c r="D2427" t="s">
        <v>163</v>
      </c>
      <c r="E2427" t="s">
        <v>24</v>
      </c>
      <c r="F2427" t="s">
        <v>41</v>
      </c>
      <c r="G2427">
        <v>1</v>
      </c>
      <c r="H2427">
        <v>9.6</v>
      </c>
      <c r="I2427" t="s">
        <v>144</v>
      </c>
      <c r="J2427" t="s">
        <v>109</v>
      </c>
      <c r="K2427">
        <v>2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83</v>
      </c>
      <c r="R2427" t="s">
        <v>83</v>
      </c>
      <c r="S2427" t="s">
        <v>83</v>
      </c>
      <c r="T2427" t="str">
        <f>_xlfn.XLOOKUP(A2427,MI_Match_Analysis!$A$2:$A$8,MI_Match_Analysis!$F$2:$F$8,"Not Found")</f>
        <v>Not Found</v>
      </c>
    </row>
    <row r="2428" spans="1:20" hidden="1" x14ac:dyDescent="0.3">
      <c r="A2428">
        <v>11</v>
      </c>
      <c r="B2428" s="1">
        <v>46117</v>
      </c>
      <c r="C2428" t="s">
        <v>162</v>
      </c>
      <c r="D2428" t="s">
        <v>163</v>
      </c>
      <c r="E2428" t="s">
        <v>24</v>
      </c>
      <c r="F2428" t="s">
        <v>41</v>
      </c>
      <c r="G2428">
        <v>1</v>
      </c>
      <c r="H2428">
        <v>10.1</v>
      </c>
      <c r="I2428" t="s">
        <v>103</v>
      </c>
      <c r="J2428" t="s">
        <v>206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83</v>
      </c>
      <c r="R2428" t="s">
        <v>83</v>
      </c>
      <c r="S2428" t="s">
        <v>83</v>
      </c>
      <c r="T2428" t="str">
        <f>_xlfn.XLOOKUP(A2428,MI_Match_Analysis!$A$2:$A$8,MI_Match_Analysis!$F$2:$F$8,"Not Found")</f>
        <v>Not Found</v>
      </c>
    </row>
    <row r="2429" spans="1:20" hidden="1" x14ac:dyDescent="0.3">
      <c r="A2429">
        <v>11</v>
      </c>
      <c r="B2429" s="1">
        <v>46117</v>
      </c>
      <c r="C2429" t="s">
        <v>162</v>
      </c>
      <c r="D2429" t="s">
        <v>163</v>
      </c>
      <c r="E2429" t="s">
        <v>24</v>
      </c>
      <c r="F2429" t="s">
        <v>41</v>
      </c>
      <c r="G2429">
        <v>1</v>
      </c>
      <c r="H2429">
        <v>10.199999999999999</v>
      </c>
      <c r="I2429" t="s">
        <v>103</v>
      </c>
      <c r="J2429" t="s">
        <v>206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83</v>
      </c>
      <c r="R2429" t="s">
        <v>83</v>
      </c>
      <c r="S2429" t="s">
        <v>83</v>
      </c>
      <c r="T2429" t="str">
        <f>_xlfn.XLOOKUP(A2429,MI_Match_Analysis!$A$2:$A$8,MI_Match_Analysis!$F$2:$F$8,"Not Found")</f>
        <v>Not Found</v>
      </c>
    </row>
    <row r="2430" spans="1:20" hidden="1" x14ac:dyDescent="0.3">
      <c r="A2430">
        <v>11</v>
      </c>
      <c r="B2430" s="1">
        <v>46117</v>
      </c>
      <c r="C2430" t="s">
        <v>162</v>
      </c>
      <c r="D2430" t="s">
        <v>163</v>
      </c>
      <c r="E2430" t="s">
        <v>24</v>
      </c>
      <c r="F2430" t="s">
        <v>41</v>
      </c>
      <c r="G2430">
        <v>1</v>
      </c>
      <c r="H2430">
        <v>10.3</v>
      </c>
      <c r="I2430" t="s">
        <v>144</v>
      </c>
      <c r="J2430" t="s">
        <v>206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83</v>
      </c>
      <c r="R2430" t="s">
        <v>83</v>
      </c>
      <c r="S2430" t="s">
        <v>83</v>
      </c>
      <c r="T2430" t="str">
        <f>_xlfn.XLOOKUP(A2430,MI_Match_Analysis!$A$2:$A$8,MI_Match_Analysis!$F$2:$F$8,"Not Found")</f>
        <v>Not Found</v>
      </c>
    </row>
    <row r="2431" spans="1:20" hidden="1" x14ac:dyDescent="0.3">
      <c r="A2431">
        <v>11</v>
      </c>
      <c r="B2431" s="1">
        <v>46117</v>
      </c>
      <c r="C2431" t="s">
        <v>162</v>
      </c>
      <c r="D2431" t="s">
        <v>163</v>
      </c>
      <c r="E2431" t="s">
        <v>24</v>
      </c>
      <c r="F2431" t="s">
        <v>41</v>
      </c>
      <c r="G2431">
        <v>1</v>
      </c>
      <c r="H2431">
        <v>10.4</v>
      </c>
      <c r="I2431" t="s">
        <v>103</v>
      </c>
      <c r="J2431" t="s">
        <v>206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165</v>
      </c>
      <c r="R2431" t="s">
        <v>103</v>
      </c>
      <c r="S2431" t="s">
        <v>109</v>
      </c>
      <c r="T2431" t="str">
        <f>_xlfn.XLOOKUP(A2431,MI_Match_Analysis!$A$2:$A$8,MI_Match_Analysis!$F$2:$F$8,"Not Found")</f>
        <v>Not Found</v>
      </c>
    </row>
    <row r="2432" spans="1:20" hidden="1" x14ac:dyDescent="0.3">
      <c r="A2432">
        <v>11</v>
      </c>
      <c r="B2432" s="1">
        <v>46117</v>
      </c>
      <c r="C2432" t="s">
        <v>162</v>
      </c>
      <c r="D2432" t="s">
        <v>163</v>
      </c>
      <c r="E2432" t="s">
        <v>24</v>
      </c>
      <c r="F2432" t="s">
        <v>41</v>
      </c>
      <c r="G2432">
        <v>1</v>
      </c>
      <c r="H2432">
        <v>10.5</v>
      </c>
      <c r="I2432" t="s">
        <v>178</v>
      </c>
      <c r="J2432" t="s">
        <v>206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83</v>
      </c>
      <c r="R2432" t="s">
        <v>83</v>
      </c>
      <c r="S2432" t="s">
        <v>83</v>
      </c>
      <c r="T2432" t="str">
        <f>_xlfn.XLOOKUP(A2432,MI_Match_Analysis!$A$2:$A$8,MI_Match_Analysis!$F$2:$F$8,"Not Found")</f>
        <v>Not Found</v>
      </c>
    </row>
    <row r="2433" spans="1:20" hidden="1" x14ac:dyDescent="0.3">
      <c r="A2433">
        <v>11</v>
      </c>
      <c r="B2433" s="1">
        <v>46117</v>
      </c>
      <c r="C2433" t="s">
        <v>162</v>
      </c>
      <c r="D2433" t="s">
        <v>163</v>
      </c>
      <c r="E2433" t="s">
        <v>24</v>
      </c>
      <c r="F2433" t="s">
        <v>41</v>
      </c>
      <c r="G2433">
        <v>1</v>
      </c>
      <c r="H2433">
        <v>10.6</v>
      </c>
      <c r="I2433" t="s">
        <v>144</v>
      </c>
      <c r="J2433" t="s">
        <v>206</v>
      </c>
      <c r="K2433">
        <v>4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83</v>
      </c>
      <c r="R2433" t="s">
        <v>83</v>
      </c>
      <c r="S2433" t="s">
        <v>83</v>
      </c>
      <c r="T2433" t="str">
        <f>_xlfn.XLOOKUP(A2433,MI_Match_Analysis!$A$2:$A$8,MI_Match_Analysis!$F$2:$F$8,"Not Found")</f>
        <v>Not Found</v>
      </c>
    </row>
    <row r="2434" spans="1:20" hidden="1" x14ac:dyDescent="0.3">
      <c r="A2434">
        <v>11</v>
      </c>
      <c r="B2434" s="1">
        <v>46117</v>
      </c>
      <c r="C2434" t="s">
        <v>162</v>
      </c>
      <c r="D2434" t="s">
        <v>163</v>
      </c>
      <c r="E2434" t="s">
        <v>24</v>
      </c>
      <c r="F2434" t="s">
        <v>41</v>
      </c>
      <c r="G2434">
        <v>1</v>
      </c>
      <c r="H2434">
        <v>11.1</v>
      </c>
      <c r="I2434" t="s">
        <v>178</v>
      </c>
      <c r="J2434" t="s">
        <v>109</v>
      </c>
      <c r="K2434">
        <v>6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83</v>
      </c>
      <c r="R2434" t="s">
        <v>83</v>
      </c>
      <c r="S2434" t="s">
        <v>83</v>
      </c>
      <c r="T2434" t="str">
        <f>_xlfn.XLOOKUP(A2434,MI_Match_Analysis!$A$2:$A$8,MI_Match_Analysis!$F$2:$F$8,"Not Found")</f>
        <v>Not Found</v>
      </c>
    </row>
    <row r="2435" spans="1:20" hidden="1" x14ac:dyDescent="0.3">
      <c r="A2435">
        <v>11</v>
      </c>
      <c r="B2435" s="1">
        <v>46117</v>
      </c>
      <c r="C2435" t="s">
        <v>162</v>
      </c>
      <c r="D2435" t="s">
        <v>163</v>
      </c>
      <c r="E2435" t="s">
        <v>24</v>
      </c>
      <c r="F2435" t="s">
        <v>41</v>
      </c>
      <c r="G2435">
        <v>1</v>
      </c>
      <c r="H2435">
        <v>11.2</v>
      </c>
      <c r="I2435" t="s">
        <v>178</v>
      </c>
      <c r="J2435" t="s">
        <v>109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83</v>
      </c>
      <c r="R2435" t="s">
        <v>83</v>
      </c>
      <c r="S2435" t="s">
        <v>83</v>
      </c>
      <c r="T2435" t="str">
        <f>_xlfn.XLOOKUP(A2435,MI_Match_Analysis!$A$2:$A$8,MI_Match_Analysis!$F$2:$F$8,"Not Found")</f>
        <v>Not Found</v>
      </c>
    </row>
    <row r="2436" spans="1:20" hidden="1" x14ac:dyDescent="0.3">
      <c r="A2436">
        <v>11</v>
      </c>
      <c r="B2436" s="1">
        <v>46117</v>
      </c>
      <c r="C2436" t="s">
        <v>162</v>
      </c>
      <c r="D2436" t="s">
        <v>163</v>
      </c>
      <c r="E2436" t="s">
        <v>24</v>
      </c>
      <c r="F2436" t="s">
        <v>41</v>
      </c>
      <c r="G2436">
        <v>1</v>
      </c>
      <c r="H2436">
        <v>11.3</v>
      </c>
      <c r="I2436" t="s">
        <v>144</v>
      </c>
      <c r="J2436" t="s">
        <v>109</v>
      </c>
      <c r="K2436">
        <v>6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83</v>
      </c>
      <c r="R2436" t="s">
        <v>83</v>
      </c>
      <c r="S2436" t="s">
        <v>83</v>
      </c>
      <c r="T2436" t="str">
        <f>_xlfn.XLOOKUP(A2436,MI_Match_Analysis!$A$2:$A$8,MI_Match_Analysis!$F$2:$F$8,"Not Found")</f>
        <v>Not Found</v>
      </c>
    </row>
    <row r="2437" spans="1:20" hidden="1" x14ac:dyDescent="0.3">
      <c r="A2437">
        <v>11</v>
      </c>
      <c r="B2437" s="1">
        <v>46117</v>
      </c>
      <c r="C2437" t="s">
        <v>162</v>
      </c>
      <c r="D2437" t="s">
        <v>163</v>
      </c>
      <c r="E2437" t="s">
        <v>24</v>
      </c>
      <c r="F2437" t="s">
        <v>41</v>
      </c>
      <c r="G2437">
        <v>1</v>
      </c>
      <c r="H2437">
        <v>11.4</v>
      </c>
      <c r="I2437" t="s">
        <v>144</v>
      </c>
      <c r="J2437" t="s">
        <v>109</v>
      </c>
      <c r="K2437">
        <v>0</v>
      </c>
      <c r="L2437">
        <v>1</v>
      </c>
      <c r="M2437">
        <v>0</v>
      </c>
      <c r="N2437">
        <v>1</v>
      </c>
      <c r="O2437">
        <v>0</v>
      </c>
      <c r="P2437">
        <v>0</v>
      </c>
      <c r="Q2437" t="s">
        <v>83</v>
      </c>
      <c r="R2437" t="s">
        <v>83</v>
      </c>
      <c r="S2437" t="s">
        <v>83</v>
      </c>
      <c r="T2437" t="str">
        <f>_xlfn.XLOOKUP(A2437,MI_Match_Analysis!$A$2:$A$8,MI_Match_Analysis!$F$2:$F$8,"Not Found")</f>
        <v>Not Found</v>
      </c>
    </row>
    <row r="2438" spans="1:20" hidden="1" x14ac:dyDescent="0.3">
      <c r="A2438">
        <v>11</v>
      </c>
      <c r="B2438" s="1">
        <v>46117</v>
      </c>
      <c r="C2438" t="s">
        <v>162</v>
      </c>
      <c r="D2438" t="s">
        <v>163</v>
      </c>
      <c r="E2438" t="s">
        <v>24</v>
      </c>
      <c r="F2438" t="s">
        <v>41</v>
      </c>
      <c r="G2438">
        <v>1</v>
      </c>
      <c r="H2438">
        <v>11.5</v>
      </c>
      <c r="I2438" t="s">
        <v>178</v>
      </c>
      <c r="J2438" t="s">
        <v>109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83</v>
      </c>
      <c r="R2438" t="s">
        <v>83</v>
      </c>
      <c r="S2438" t="s">
        <v>83</v>
      </c>
      <c r="T2438" t="str">
        <f>_xlfn.XLOOKUP(A2438,MI_Match_Analysis!$A$2:$A$8,MI_Match_Analysis!$F$2:$F$8,"Not Found")</f>
        <v>Not Found</v>
      </c>
    </row>
    <row r="2439" spans="1:20" hidden="1" x14ac:dyDescent="0.3">
      <c r="A2439">
        <v>11</v>
      </c>
      <c r="B2439" s="1">
        <v>46117</v>
      </c>
      <c r="C2439" t="s">
        <v>162</v>
      </c>
      <c r="D2439" t="s">
        <v>163</v>
      </c>
      <c r="E2439" t="s">
        <v>24</v>
      </c>
      <c r="F2439" t="s">
        <v>41</v>
      </c>
      <c r="G2439">
        <v>1</v>
      </c>
      <c r="H2439">
        <v>11.6</v>
      </c>
      <c r="I2439" t="s">
        <v>144</v>
      </c>
      <c r="J2439" t="s">
        <v>109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83</v>
      </c>
      <c r="R2439" t="s">
        <v>83</v>
      </c>
      <c r="S2439" t="s">
        <v>83</v>
      </c>
      <c r="T2439" t="str">
        <f>_xlfn.XLOOKUP(A2439,MI_Match_Analysis!$A$2:$A$8,MI_Match_Analysis!$F$2:$F$8,"Not Found")</f>
        <v>Not Found</v>
      </c>
    </row>
    <row r="2440" spans="1:20" hidden="1" x14ac:dyDescent="0.3">
      <c r="A2440">
        <v>11</v>
      </c>
      <c r="B2440" s="1">
        <v>46117</v>
      </c>
      <c r="C2440" t="s">
        <v>162</v>
      </c>
      <c r="D2440" t="s">
        <v>163</v>
      </c>
      <c r="E2440" t="s">
        <v>24</v>
      </c>
      <c r="F2440" t="s">
        <v>41</v>
      </c>
      <c r="G2440">
        <v>1</v>
      </c>
      <c r="H2440">
        <v>12.1</v>
      </c>
      <c r="I2440" t="s">
        <v>144</v>
      </c>
      <c r="J2440" t="s">
        <v>206</v>
      </c>
      <c r="K2440">
        <v>0</v>
      </c>
      <c r="L2440">
        <v>1</v>
      </c>
      <c r="M2440">
        <v>1</v>
      </c>
      <c r="N2440">
        <v>0</v>
      </c>
      <c r="O2440">
        <v>0</v>
      </c>
      <c r="P2440">
        <v>0</v>
      </c>
      <c r="Q2440" t="s">
        <v>83</v>
      </c>
      <c r="R2440" t="s">
        <v>83</v>
      </c>
      <c r="S2440" t="s">
        <v>83</v>
      </c>
      <c r="T2440" t="str">
        <f>_xlfn.XLOOKUP(A2440,MI_Match_Analysis!$A$2:$A$8,MI_Match_Analysis!$F$2:$F$8,"Not Found")</f>
        <v>Not Found</v>
      </c>
    </row>
    <row r="2441" spans="1:20" hidden="1" x14ac:dyDescent="0.3">
      <c r="A2441">
        <v>11</v>
      </c>
      <c r="B2441" s="1">
        <v>46117</v>
      </c>
      <c r="C2441" t="s">
        <v>162</v>
      </c>
      <c r="D2441" t="s">
        <v>163</v>
      </c>
      <c r="E2441" t="s">
        <v>24</v>
      </c>
      <c r="F2441" t="s">
        <v>41</v>
      </c>
      <c r="G2441">
        <v>1</v>
      </c>
      <c r="H2441">
        <v>12.1</v>
      </c>
      <c r="I2441" t="s">
        <v>144</v>
      </c>
      <c r="J2441" t="s">
        <v>206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83</v>
      </c>
      <c r="R2441" t="s">
        <v>83</v>
      </c>
      <c r="S2441" t="s">
        <v>83</v>
      </c>
      <c r="T2441" t="str">
        <f>_xlfn.XLOOKUP(A2441,MI_Match_Analysis!$A$2:$A$8,MI_Match_Analysis!$F$2:$F$8,"Not Found")</f>
        <v>Not Found</v>
      </c>
    </row>
    <row r="2442" spans="1:20" hidden="1" x14ac:dyDescent="0.3">
      <c r="A2442">
        <v>11</v>
      </c>
      <c r="B2442" s="1">
        <v>46117</v>
      </c>
      <c r="C2442" t="s">
        <v>162</v>
      </c>
      <c r="D2442" t="s">
        <v>163</v>
      </c>
      <c r="E2442" t="s">
        <v>24</v>
      </c>
      <c r="F2442" t="s">
        <v>41</v>
      </c>
      <c r="G2442">
        <v>1</v>
      </c>
      <c r="H2442">
        <v>12.2</v>
      </c>
      <c r="I2442" t="s">
        <v>178</v>
      </c>
      <c r="J2442" t="s">
        <v>206</v>
      </c>
      <c r="K2442">
        <v>6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83</v>
      </c>
      <c r="R2442" t="s">
        <v>83</v>
      </c>
      <c r="S2442" t="s">
        <v>83</v>
      </c>
      <c r="T2442" t="str">
        <f>_xlfn.XLOOKUP(A2442,MI_Match_Analysis!$A$2:$A$8,MI_Match_Analysis!$F$2:$F$8,"Not Found")</f>
        <v>Not Found</v>
      </c>
    </row>
    <row r="2443" spans="1:20" hidden="1" x14ac:dyDescent="0.3">
      <c r="A2443">
        <v>11</v>
      </c>
      <c r="B2443" s="1">
        <v>46117</v>
      </c>
      <c r="C2443" t="s">
        <v>162</v>
      </c>
      <c r="D2443" t="s">
        <v>163</v>
      </c>
      <c r="E2443" t="s">
        <v>24</v>
      </c>
      <c r="F2443" t="s">
        <v>41</v>
      </c>
      <c r="G2443">
        <v>1</v>
      </c>
      <c r="H2443">
        <v>12.3</v>
      </c>
      <c r="I2443" t="s">
        <v>178</v>
      </c>
      <c r="J2443" t="s">
        <v>206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83</v>
      </c>
      <c r="R2443" t="s">
        <v>83</v>
      </c>
      <c r="S2443" t="s">
        <v>83</v>
      </c>
      <c r="T2443" t="str">
        <f>_xlfn.XLOOKUP(A2443,MI_Match_Analysis!$A$2:$A$8,MI_Match_Analysis!$F$2:$F$8,"Not Found")</f>
        <v>Not Found</v>
      </c>
    </row>
    <row r="2444" spans="1:20" hidden="1" x14ac:dyDescent="0.3">
      <c r="A2444">
        <v>11</v>
      </c>
      <c r="B2444" s="1">
        <v>46117</v>
      </c>
      <c r="C2444" t="s">
        <v>162</v>
      </c>
      <c r="D2444" t="s">
        <v>163</v>
      </c>
      <c r="E2444" t="s">
        <v>24</v>
      </c>
      <c r="F2444" t="s">
        <v>41</v>
      </c>
      <c r="G2444">
        <v>1</v>
      </c>
      <c r="H2444">
        <v>12.4</v>
      </c>
      <c r="I2444" t="s">
        <v>144</v>
      </c>
      <c r="J2444" t="s">
        <v>206</v>
      </c>
      <c r="K2444">
        <v>6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83</v>
      </c>
      <c r="R2444" t="s">
        <v>83</v>
      </c>
      <c r="S2444" t="s">
        <v>83</v>
      </c>
      <c r="T2444" t="str">
        <f>_xlfn.XLOOKUP(A2444,MI_Match_Analysis!$A$2:$A$8,MI_Match_Analysis!$F$2:$F$8,"Not Found")</f>
        <v>Not Found</v>
      </c>
    </row>
    <row r="2445" spans="1:20" hidden="1" x14ac:dyDescent="0.3">
      <c r="A2445">
        <v>11</v>
      </c>
      <c r="B2445" s="1">
        <v>46117</v>
      </c>
      <c r="C2445" t="s">
        <v>162</v>
      </c>
      <c r="D2445" t="s">
        <v>163</v>
      </c>
      <c r="E2445" t="s">
        <v>24</v>
      </c>
      <c r="F2445" t="s">
        <v>41</v>
      </c>
      <c r="G2445">
        <v>1</v>
      </c>
      <c r="H2445">
        <v>12.5</v>
      </c>
      <c r="I2445" t="s">
        <v>144</v>
      </c>
      <c r="J2445" t="s">
        <v>206</v>
      </c>
      <c r="K2445">
        <v>4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83</v>
      </c>
      <c r="R2445" t="s">
        <v>83</v>
      </c>
      <c r="S2445" t="s">
        <v>83</v>
      </c>
      <c r="T2445" t="str">
        <f>_xlfn.XLOOKUP(A2445,MI_Match_Analysis!$A$2:$A$8,MI_Match_Analysis!$F$2:$F$8,"Not Found")</f>
        <v>Not Found</v>
      </c>
    </row>
    <row r="2446" spans="1:20" hidden="1" x14ac:dyDescent="0.3">
      <c r="A2446">
        <v>11</v>
      </c>
      <c r="B2446" s="1">
        <v>46117</v>
      </c>
      <c r="C2446" t="s">
        <v>162</v>
      </c>
      <c r="D2446" t="s">
        <v>163</v>
      </c>
      <c r="E2446" t="s">
        <v>24</v>
      </c>
      <c r="F2446" t="s">
        <v>41</v>
      </c>
      <c r="G2446">
        <v>1</v>
      </c>
      <c r="H2446">
        <v>12.6</v>
      </c>
      <c r="I2446" t="s">
        <v>144</v>
      </c>
      <c r="J2446" t="s">
        <v>206</v>
      </c>
      <c r="K2446">
        <v>4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83</v>
      </c>
      <c r="R2446" t="s">
        <v>83</v>
      </c>
      <c r="S2446" t="s">
        <v>83</v>
      </c>
      <c r="T2446" t="str">
        <f>_xlfn.XLOOKUP(A2446,MI_Match_Analysis!$A$2:$A$8,MI_Match_Analysis!$F$2:$F$8,"Not Found")</f>
        <v>Not Found</v>
      </c>
    </row>
    <row r="2447" spans="1:20" hidden="1" x14ac:dyDescent="0.3">
      <c r="A2447">
        <v>11</v>
      </c>
      <c r="B2447" s="1">
        <v>46117</v>
      </c>
      <c r="C2447" t="s">
        <v>162</v>
      </c>
      <c r="D2447" t="s">
        <v>163</v>
      </c>
      <c r="E2447" t="s">
        <v>24</v>
      </c>
      <c r="F2447" t="s">
        <v>41</v>
      </c>
      <c r="G2447">
        <v>1</v>
      </c>
      <c r="H2447">
        <v>13.1</v>
      </c>
      <c r="I2447" t="s">
        <v>178</v>
      </c>
      <c r="J2447" t="s">
        <v>207</v>
      </c>
      <c r="K2447">
        <v>6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83</v>
      </c>
      <c r="R2447" t="s">
        <v>83</v>
      </c>
      <c r="S2447" t="s">
        <v>83</v>
      </c>
      <c r="T2447" t="str">
        <f>_xlfn.XLOOKUP(A2447,MI_Match_Analysis!$A$2:$A$8,MI_Match_Analysis!$F$2:$F$8,"Not Found")</f>
        <v>Not Found</v>
      </c>
    </row>
    <row r="2448" spans="1:20" hidden="1" x14ac:dyDescent="0.3">
      <c r="A2448">
        <v>11</v>
      </c>
      <c r="B2448" s="1">
        <v>46117</v>
      </c>
      <c r="C2448" t="s">
        <v>162</v>
      </c>
      <c r="D2448" t="s">
        <v>163</v>
      </c>
      <c r="E2448" t="s">
        <v>24</v>
      </c>
      <c r="F2448" t="s">
        <v>41</v>
      </c>
      <c r="G2448">
        <v>1</v>
      </c>
      <c r="H2448">
        <v>13.2</v>
      </c>
      <c r="I2448" t="s">
        <v>178</v>
      </c>
      <c r="J2448" t="s">
        <v>207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83</v>
      </c>
      <c r="R2448" t="s">
        <v>83</v>
      </c>
      <c r="S2448" t="s">
        <v>83</v>
      </c>
      <c r="T2448" t="str">
        <f>_xlfn.XLOOKUP(A2448,MI_Match_Analysis!$A$2:$A$8,MI_Match_Analysis!$F$2:$F$8,"Not Found")</f>
        <v>Not Found</v>
      </c>
    </row>
    <row r="2449" spans="1:20" hidden="1" x14ac:dyDescent="0.3">
      <c r="A2449">
        <v>11</v>
      </c>
      <c r="B2449" s="1">
        <v>46117</v>
      </c>
      <c r="C2449" t="s">
        <v>162</v>
      </c>
      <c r="D2449" t="s">
        <v>163</v>
      </c>
      <c r="E2449" t="s">
        <v>24</v>
      </c>
      <c r="F2449" t="s">
        <v>41</v>
      </c>
      <c r="G2449">
        <v>1</v>
      </c>
      <c r="H2449">
        <v>13.3</v>
      </c>
      <c r="I2449" t="s">
        <v>144</v>
      </c>
      <c r="J2449" t="s">
        <v>207</v>
      </c>
      <c r="K2449">
        <v>2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83</v>
      </c>
      <c r="R2449" t="s">
        <v>83</v>
      </c>
      <c r="S2449" t="s">
        <v>83</v>
      </c>
      <c r="T2449" t="str">
        <f>_xlfn.XLOOKUP(A2449,MI_Match_Analysis!$A$2:$A$8,MI_Match_Analysis!$F$2:$F$8,"Not Found")</f>
        <v>Not Found</v>
      </c>
    </row>
    <row r="2450" spans="1:20" hidden="1" x14ac:dyDescent="0.3">
      <c r="A2450">
        <v>11</v>
      </c>
      <c r="B2450" s="1">
        <v>46117</v>
      </c>
      <c r="C2450" t="s">
        <v>162</v>
      </c>
      <c r="D2450" t="s">
        <v>163</v>
      </c>
      <c r="E2450" t="s">
        <v>24</v>
      </c>
      <c r="F2450" t="s">
        <v>41</v>
      </c>
      <c r="G2450">
        <v>1</v>
      </c>
      <c r="H2450">
        <v>13.4</v>
      </c>
      <c r="I2450" t="s">
        <v>144</v>
      </c>
      <c r="J2450" t="s">
        <v>207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83</v>
      </c>
      <c r="R2450" t="s">
        <v>83</v>
      </c>
      <c r="S2450" t="s">
        <v>83</v>
      </c>
      <c r="T2450" t="str">
        <f>_xlfn.XLOOKUP(A2450,MI_Match_Analysis!$A$2:$A$8,MI_Match_Analysis!$F$2:$F$8,"Not Found")</f>
        <v>Not Found</v>
      </c>
    </row>
    <row r="2451" spans="1:20" hidden="1" x14ac:dyDescent="0.3">
      <c r="A2451">
        <v>11</v>
      </c>
      <c r="B2451" s="1">
        <v>46117</v>
      </c>
      <c r="C2451" t="s">
        <v>162</v>
      </c>
      <c r="D2451" t="s">
        <v>163</v>
      </c>
      <c r="E2451" t="s">
        <v>24</v>
      </c>
      <c r="F2451" t="s">
        <v>41</v>
      </c>
      <c r="G2451">
        <v>1</v>
      </c>
      <c r="H2451">
        <v>13.5</v>
      </c>
      <c r="I2451" t="s">
        <v>144</v>
      </c>
      <c r="J2451" t="s">
        <v>207</v>
      </c>
      <c r="K2451">
        <v>4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83</v>
      </c>
      <c r="R2451" t="s">
        <v>83</v>
      </c>
      <c r="S2451" t="s">
        <v>83</v>
      </c>
      <c r="T2451" t="str">
        <f>_xlfn.XLOOKUP(A2451,MI_Match_Analysis!$A$2:$A$8,MI_Match_Analysis!$F$2:$F$8,"Not Found")</f>
        <v>Not Found</v>
      </c>
    </row>
    <row r="2452" spans="1:20" hidden="1" x14ac:dyDescent="0.3">
      <c r="A2452">
        <v>11</v>
      </c>
      <c r="B2452" s="1">
        <v>46117</v>
      </c>
      <c r="C2452" t="s">
        <v>162</v>
      </c>
      <c r="D2452" t="s">
        <v>163</v>
      </c>
      <c r="E2452" t="s">
        <v>24</v>
      </c>
      <c r="F2452" t="s">
        <v>41</v>
      </c>
      <c r="G2452">
        <v>1</v>
      </c>
      <c r="H2452">
        <v>13.6</v>
      </c>
      <c r="I2452" t="s">
        <v>144</v>
      </c>
      <c r="J2452" t="s">
        <v>207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83</v>
      </c>
      <c r="R2452" t="s">
        <v>83</v>
      </c>
      <c r="S2452" t="s">
        <v>83</v>
      </c>
      <c r="T2452" t="str">
        <f>_xlfn.XLOOKUP(A2452,MI_Match_Analysis!$A$2:$A$8,MI_Match_Analysis!$F$2:$F$8,"Not Found")</f>
        <v>Not Found</v>
      </c>
    </row>
    <row r="2453" spans="1:20" hidden="1" x14ac:dyDescent="0.3">
      <c r="A2453">
        <v>11</v>
      </c>
      <c r="B2453" s="1">
        <v>46117</v>
      </c>
      <c r="C2453" t="s">
        <v>162</v>
      </c>
      <c r="D2453" t="s">
        <v>163</v>
      </c>
      <c r="E2453" t="s">
        <v>24</v>
      </c>
      <c r="F2453" t="s">
        <v>41</v>
      </c>
      <c r="G2453">
        <v>1</v>
      </c>
      <c r="H2453">
        <v>14.1</v>
      </c>
      <c r="I2453" t="s">
        <v>144</v>
      </c>
      <c r="J2453" t="s">
        <v>99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167</v>
      </c>
      <c r="R2453" t="s">
        <v>144</v>
      </c>
      <c r="S2453" t="s">
        <v>83</v>
      </c>
      <c r="T2453" t="str">
        <f>_xlfn.XLOOKUP(A2453,MI_Match_Analysis!$A$2:$A$8,MI_Match_Analysis!$F$2:$F$8,"Not Found")</f>
        <v>Not Found</v>
      </c>
    </row>
    <row r="2454" spans="1:20" hidden="1" x14ac:dyDescent="0.3">
      <c r="A2454">
        <v>11</v>
      </c>
      <c r="B2454" s="1">
        <v>46117</v>
      </c>
      <c r="C2454" t="s">
        <v>162</v>
      </c>
      <c r="D2454" t="s">
        <v>163</v>
      </c>
      <c r="E2454" t="s">
        <v>24</v>
      </c>
      <c r="F2454" t="s">
        <v>41</v>
      </c>
      <c r="G2454">
        <v>1</v>
      </c>
      <c r="H2454">
        <v>14.2</v>
      </c>
      <c r="I2454" t="s">
        <v>79</v>
      </c>
      <c r="J2454" t="s">
        <v>99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83</v>
      </c>
      <c r="R2454" t="s">
        <v>83</v>
      </c>
      <c r="S2454" t="s">
        <v>83</v>
      </c>
      <c r="T2454" t="str">
        <f>_xlfn.XLOOKUP(A2454,MI_Match_Analysis!$A$2:$A$8,MI_Match_Analysis!$F$2:$F$8,"Not Found")</f>
        <v>Not Found</v>
      </c>
    </row>
    <row r="2455" spans="1:20" hidden="1" x14ac:dyDescent="0.3">
      <c r="A2455">
        <v>11</v>
      </c>
      <c r="B2455" s="1">
        <v>46117</v>
      </c>
      <c r="C2455" t="s">
        <v>162</v>
      </c>
      <c r="D2455" t="s">
        <v>163</v>
      </c>
      <c r="E2455" t="s">
        <v>24</v>
      </c>
      <c r="F2455" t="s">
        <v>41</v>
      </c>
      <c r="G2455">
        <v>1</v>
      </c>
      <c r="H2455">
        <v>14.3</v>
      </c>
      <c r="I2455" t="s">
        <v>79</v>
      </c>
      <c r="J2455" t="s">
        <v>99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83</v>
      </c>
      <c r="R2455" t="s">
        <v>83</v>
      </c>
      <c r="S2455" t="s">
        <v>83</v>
      </c>
      <c r="T2455" t="str">
        <f>_xlfn.XLOOKUP(A2455,MI_Match_Analysis!$A$2:$A$8,MI_Match_Analysis!$F$2:$F$8,"Not Found")</f>
        <v>Not Found</v>
      </c>
    </row>
    <row r="2456" spans="1:20" hidden="1" x14ac:dyDescent="0.3">
      <c r="A2456">
        <v>11</v>
      </c>
      <c r="B2456" s="1">
        <v>46117</v>
      </c>
      <c r="C2456" t="s">
        <v>162</v>
      </c>
      <c r="D2456" t="s">
        <v>163</v>
      </c>
      <c r="E2456" t="s">
        <v>24</v>
      </c>
      <c r="F2456" t="s">
        <v>41</v>
      </c>
      <c r="G2456">
        <v>1</v>
      </c>
      <c r="H2456">
        <v>14.4</v>
      </c>
      <c r="I2456" t="s">
        <v>79</v>
      </c>
      <c r="J2456" t="s">
        <v>99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83</v>
      </c>
      <c r="R2456" t="s">
        <v>83</v>
      </c>
      <c r="S2456" t="s">
        <v>83</v>
      </c>
      <c r="T2456" t="str">
        <f>_xlfn.XLOOKUP(A2456,MI_Match_Analysis!$A$2:$A$8,MI_Match_Analysis!$F$2:$F$8,"Not Found")</f>
        <v>Not Found</v>
      </c>
    </row>
    <row r="2457" spans="1:20" hidden="1" x14ac:dyDescent="0.3">
      <c r="A2457">
        <v>11</v>
      </c>
      <c r="B2457" s="1">
        <v>46117</v>
      </c>
      <c r="C2457" t="s">
        <v>162</v>
      </c>
      <c r="D2457" t="s">
        <v>163</v>
      </c>
      <c r="E2457" t="s">
        <v>24</v>
      </c>
      <c r="F2457" t="s">
        <v>41</v>
      </c>
      <c r="G2457">
        <v>1</v>
      </c>
      <c r="H2457">
        <v>14.5</v>
      </c>
      <c r="I2457" t="s">
        <v>79</v>
      </c>
      <c r="J2457" t="s">
        <v>99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83</v>
      </c>
      <c r="R2457" t="s">
        <v>83</v>
      </c>
      <c r="S2457" t="s">
        <v>83</v>
      </c>
      <c r="T2457" t="str">
        <f>_xlfn.XLOOKUP(A2457,MI_Match_Analysis!$A$2:$A$8,MI_Match_Analysis!$F$2:$F$8,"Not Found")</f>
        <v>Not Found</v>
      </c>
    </row>
    <row r="2458" spans="1:20" hidden="1" x14ac:dyDescent="0.3">
      <c r="A2458">
        <v>11</v>
      </c>
      <c r="B2458" s="1">
        <v>46117</v>
      </c>
      <c r="C2458" t="s">
        <v>162</v>
      </c>
      <c r="D2458" t="s">
        <v>163</v>
      </c>
      <c r="E2458" t="s">
        <v>24</v>
      </c>
      <c r="F2458" t="s">
        <v>41</v>
      </c>
      <c r="G2458">
        <v>1</v>
      </c>
      <c r="H2458">
        <v>14.6</v>
      </c>
      <c r="I2458" t="s">
        <v>178</v>
      </c>
      <c r="J2458" t="s">
        <v>99</v>
      </c>
      <c r="K2458">
        <v>0</v>
      </c>
      <c r="L2458">
        <v>1</v>
      </c>
      <c r="M2458">
        <v>0</v>
      </c>
      <c r="N2458">
        <v>1</v>
      </c>
      <c r="O2458">
        <v>0</v>
      </c>
      <c r="P2458">
        <v>0</v>
      </c>
      <c r="Q2458" t="s">
        <v>83</v>
      </c>
      <c r="R2458" t="s">
        <v>83</v>
      </c>
      <c r="S2458" t="s">
        <v>83</v>
      </c>
      <c r="T2458" t="str">
        <f>_xlfn.XLOOKUP(A2458,MI_Match_Analysis!$A$2:$A$8,MI_Match_Analysis!$F$2:$F$8,"Not Found")</f>
        <v>Not Found</v>
      </c>
    </row>
    <row r="2459" spans="1:20" hidden="1" x14ac:dyDescent="0.3">
      <c r="A2459">
        <v>11</v>
      </c>
      <c r="B2459" s="1">
        <v>46117</v>
      </c>
      <c r="C2459" t="s">
        <v>162</v>
      </c>
      <c r="D2459" t="s">
        <v>163</v>
      </c>
      <c r="E2459" t="s">
        <v>24</v>
      </c>
      <c r="F2459" t="s">
        <v>41</v>
      </c>
      <c r="G2459">
        <v>1</v>
      </c>
      <c r="H2459">
        <v>15.1</v>
      </c>
      <c r="I2459" t="s">
        <v>178</v>
      </c>
      <c r="J2459" t="s">
        <v>210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83</v>
      </c>
      <c r="R2459" t="s">
        <v>83</v>
      </c>
      <c r="S2459" t="s">
        <v>83</v>
      </c>
      <c r="T2459" t="str">
        <f>_xlfn.XLOOKUP(A2459,MI_Match_Analysis!$A$2:$A$8,MI_Match_Analysis!$F$2:$F$8,"Not Found")</f>
        <v>Not Found</v>
      </c>
    </row>
    <row r="2460" spans="1:20" hidden="1" x14ac:dyDescent="0.3">
      <c r="A2460">
        <v>11</v>
      </c>
      <c r="B2460" s="1">
        <v>46117</v>
      </c>
      <c r="C2460" t="s">
        <v>162</v>
      </c>
      <c r="D2460" t="s">
        <v>163</v>
      </c>
      <c r="E2460" t="s">
        <v>24</v>
      </c>
      <c r="F2460" t="s">
        <v>41</v>
      </c>
      <c r="G2460">
        <v>1</v>
      </c>
      <c r="H2460">
        <v>15.2</v>
      </c>
      <c r="I2460" t="s">
        <v>79</v>
      </c>
      <c r="J2460" t="s">
        <v>210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83</v>
      </c>
      <c r="R2460" t="s">
        <v>83</v>
      </c>
      <c r="S2460" t="s">
        <v>83</v>
      </c>
      <c r="T2460" t="str">
        <f>_xlfn.XLOOKUP(A2460,MI_Match_Analysis!$A$2:$A$8,MI_Match_Analysis!$F$2:$F$8,"Not Found")</f>
        <v>Not Found</v>
      </c>
    </row>
    <row r="2461" spans="1:20" hidden="1" x14ac:dyDescent="0.3">
      <c r="A2461">
        <v>11</v>
      </c>
      <c r="B2461" s="1">
        <v>46117</v>
      </c>
      <c r="C2461" t="s">
        <v>162</v>
      </c>
      <c r="D2461" t="s">
        <v>163</v>
      </c>
      <c r="E2461" t="s">
        <v>24</v>
      </c>
      <c r="F2461" t="s">
        <v>41</v>
      </c>
      <c r="G2461">
        <v>1</v>
      </c>
      <c r="H2461">
        <v>15.3</v>
      </c>
      <c r="I2461" t="s">
        <v>178</v>
      </c>
      <c r="J2461" t="s">
        <v>210</v>
      </c>
      <c r="K2461">
        <v>0</v>
      </c>
      <c r="L2461">
        <v>1</v>
      </c>
      <c r="M2461">
        <v>1</v>
      </c>
      <c r="N2461">
        <v>0</v>
      </c>
      <c r="O2461">
        <v>0</v>
      </c>
      <c r="P2461">
        <v>0</v>
      </c>
      <c r="Q2461" t="s">
        <v>83</v>
      </c>
      <c r="R2461" t="s">
        <v>83</v>
      </c>
      <c r="S2461" t="s">
        <v>83</v>
      </c>
      <c r="T2461" t="str">
        <f>_xlfn.XLOOKUP(A2461,MI_Match_Analysis!$A$2:$A$8,MI_Match_Analysis!$F$2:$F$8,"Not Found")</f>
        <v>Not Found</v>
      </c>
    </row>
    <row r="2462" spans="1:20" hidden="1" x14ac:dyDescent="0.3">
      <c r="A2462">
        <v>11</v>
      </c>
      <c r="B2462" s="1">
        <v>46117</v>
      </c>
      <c r="C2462" t="s">
        <v>162</v>
      </c>
      <c r="D2462" t="s">
        <v>163</v>
      </c>
      <c r="E2462" t="s">
        <v>24</v>
      </c>
      <c r="F2462" t="s">
        <v>41</v>
      </c>
      <c r="G2462">
        <v>1</v>
      </c>
      <c r="H2462">
        <v>15.3</v>
      </c>
      <c r="I2462" t="s">
        <v>178</v>
      </c>
      <c r="J2462" t="s">
        <v>210</v>
      </c>
      <c r="K2462">
        <v>6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83</v>
      </c>
      <c r="R2462" t="s">
        <v>83</v>
      </c>
      <c r="S2462" t="s">
        <v>83</v>
      </c>
      <c r="T2462" t="str">
        <f>_xlfn.XLOOKUP(A2462,MI_Match_Analysis!$A$2:$A$8,MI_Match_Analysis!$F$2:$F$8,"Not Found")</f>
        <v>Not Found</v>
      </c>
    </row>
    <row r="2463" spans="1:20" hidden="1" x14ac:dyDescent="0.3">
      <c r="A2463">
        <v>11</v>
      </c>
      <c r="B2463" s="1">
        <v>46117</v>
      </c>
      <c r="C2463" t="s">
        <v>162</v>
      </c>
      <c r="D2463" t="s">
        <v>163</v>
      </c>
      <c r="E2463" t="s">
        <v>24</v>
      </c>
      <c r="F2463" t="s">
        <v>41</v>
      </c>
      <c r="G2463">
        <v>1</v>
      </c>
      <c r="H2463">
        <v>15.4</v>
      </c>
      <c r="I2463" t="s">
        <v>178</v>
      </c>
      <c r="J2463" t="s">
        <v>210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83</v>
      </c>
      <c r="R2463" t="s">
        <v>83</v>
      </c>
      <c r="S2463" t="s">
        <v>83</v>
      </c>
      <c r="T2463" t="str">
        <f>_xlfn.XLOOKUP(A2463,MI_Match_Analysis!$A$2:$A$8,MI_Match_Analysis!$F$2:$F$8,"Not Found")</f>
        <v>Not Found</v>
      </c>
    </row>
    <row r="2464" spans="1:20" hidden="1" x14ac:dyDescent="0.3">
      <c r="A2464">
        <v>11</v>
      </c>
      <c r="B2464" s="1">
        <v>46117</v>
      </c>
      <c r="C2464" t="s">
        <v>162</v>
      </c>
      <c r="D2464" t="s">
        <v>163</v>
      </c>
      <c r="E2464" t="s">
        <v>24</v>
      </c>
      <c r="F2464" t="s">
        <v>41</v>
      </c>
      <c r="G2464">
        <v>1</v>
      </c>
      <c r="H2464">
        <v>15.5</v>
      </c>
      <c r="I2464" t="s">
        <v>178</v>
      </c>
      <c r="J2464" t="s">
        <v>210</v>
      </c>
      <c r="K2464">
        <v>4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83</v>
      </c>
      <c r="R2464" t="s">
        <v>83</v>
      </c>
      <c r="S2464" t="s">
        <v>83</v>
      </c>
      <c r="T2464" t="str">
        <f>_xlfn.XLOOKUP(A2464,MI_Match_Analysis!$A$2:$A$8,MI_Match_Analysis!$F$2:$F$8,"Not Found")</f>
        <v>Not Found</v>
      </c>
    </row>
    <row r="2465" spans="1:20" hidden="1" x14ac:dyDescent="0.3">
      <c r="A2465">
        <v>11</v>
      </c>
      <c r="B2465" s="1">
        <v>46117</v>
      </c>
      <c r="C2465" t="s">
        <v>162</v>
      </c>
      <c r="D2465" t="s">
        <v>163</v>
      </c>
      <c r="E2465" t="s">
        <v>24</v>
      </c>
      <c r="F2465" t="s">
        <v>41</v>
      </c>
      <c r="G2465">
        <v>1</v>
      </c>
      <c r="H2465">
        <v>15.6</v>
      </c>
      <c r="I2465" t="s">
        <v>178</v>
      </c>
      <c r="J2465" t="s">
        <v>210</v>
      </c>
      <c r="K2465">
        <v>6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83</v>
      </c>
      <c r="R2465" t="s">
        <v>83</v>
      </c>
      <c r="S2465" t="s">
        <v>83</v>
      </c>
      <c r="T2465" t="str">
        <f>_xlfn.XLOOKUP(A2465,MI_Match_Analysis!$A$2:$A$8,MI_Match_Analysis!$F$2:$F$8,"Not Found")</f>
        <v>Not Found</v>
      </c>
    </row>
    <row r="2466" spans="1:20" hidden="1" x14ac:dyDescent="0.3">
      <c r="A2466">
        <v>11</v>
      </c>
      <c r="B2466" s="1">
        <v>46117</v>
      </c>
      <c r="C2466" t="s">
        <v>162</v>
      </c>
      <c r="D2466" t="s">
        <v>163</v>
      </c>
      <c r="E2466" t="s">
        <v>24</v>
      </c>
      <c r="F2466" t="s">
        <v>41</v>
      </c>
      <c r="G2466">
        <v>1</v>
      </c>
      <c r="H2466">
        <v>16.100000000000001</v>
      </c>
      <c r="I2466" t="s">
        <v>79</v>
      </c>
      <c r="J2466" t="s">
        <v>109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83</v>
      </c>
      <c r="R2466" t="s">
        <v>83</v>
      </c>
      <c r="S2466" t="s">
        <v>83</v>
      </c>
      <c r="T2466" t="str">
        <f>_xlfn.XLOOKUP(A2466,MI_Match_Analysis!$A$2:$A$8,MI_Match_Analysis!$F$2:$F$8,"Not Found")</f>
        <v>Not Found</v>
      </c>
    </row>
    <row r="2467" spans="1:20" hidden="1" x14ac:dyDescent="0.3">
      <c r="A2467">
        <v>11</v>
      </c>
      <c r="B2467" s="1">
        <v>46117</v>
      </c>
      <c r="C2467" t="s">
        <v>162</v>
      </c>
      <c r="D2467" t="s">
        <v>163</v>
      </c>
      <c r="E2467" t="s">
        <v>24</v>
      </c>
      <c r="F2467" t="s">
        <v>41</v>
      </c>
      <c r="G2467">
        <v>1</v>
      </c>
      <c r="H2467">
        <v>16.2</v>
      </c>
      <c r="I2467" t="s">
        <v>178</v>
      </c>
      <c r="J2467" t="s">
        <v>109</v>
      </c>
      <c r="K2467">
        <v>0</v>
      </c>
      <c r="L2467">
        <v>1</v>
      </c>
      <c r="M2467">
        <v>0</v>
      </c>
      <c r="N2467">
        <v>0</v>
      </c>
      <c r="O2467">
        <v>1</v>
      </c>
      <c r="P2467">
        <v>0</v>
      </c>
      <c r="Q2467" t="s">
        <v>83</v>
      </c>
      <c r="R2467" t="s">
        <v>83</v>
      </c>
      <c r="S2467" t="s">
        <v>83</v>
      </c>
      <c r="T2467" t="str">
        <f>_xlfn.XLOOKUP(A2467,MI_Match_Analysis!$A$2:$A$8,MI_Match_Analysis!$F$2:$F$8,"Not Found")</f>
        <v>Not Found</v>
      </c>
    </row>
    <row r="2468" spans="1:20" hidden="1" x14ac:dyDescent="0.3">
      <c r="A2468">
        <v>11</v>
      </c>
      <c r="B2468" s="1">
        <v>46117</v>
      </c>
      <c r="C2468" t="s">
        <v>162</v>
      </c>
      <c r="D2468" t="s">
        <v>163</v>
      </c>
      <c r="E2468" t="s">
        <v>24</v>
      </c>
      <c r="F2468" t="s">
        <v>41</v>
      </c>
      <c r="G2468">
        <v>1</v>
      </c>
      <c r="H2468">
        <v>16.3</v>
      </c>
      <c r="I2468" t="s">
        <v>79</v>
      </c>
      <c r="J2468" t="s">
        <v>109</v>
      </c>
      <c r="K2468">
        <v>6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83</v>
      </c>
      <c r="R2468" t="s">
        <v>83</v>
      </c>
      <c r="S2468" t="s">
        <v>83</v>
      </c>
      <c r="T2468" t="str">
        <f>_xlfn.XLOOKUP(A2468,MI_Match_Analysis!$A$2:$A$8,MI_Match_Analysis!$F$2:$F$8,"Not Found")</f>
        <v>Not Found</v>
      </c>
    </row>
    <row r="2469" spans="1:20" hidden="1" x14ac:dyDescent="0.3">
      <c r="A2469">
        <v>11</v>
      </c>
      <c r="B2469" s="1">
        <v>46117</v>
      </c>
      <c r="C2469" t="s">
        <v>162</v>
      </c>
      <c r="D2469" t="s">
        <v>163</v>
      </c>
      <c r="E2469" t="s">
        <v>24</v>
      </c>
      <c r="F2469" t="s">
        <v>41</v>
      </c>
      <c r="G2469">
        <v>1</v>
      </c>
      <c r="H2469">
        <v>16.399999999999999</v>
      </c>
      <c r="I2469" t="s">
        <v>79</v>
      </c>
      <c r="J2469" t="s">
        <v>109</v>
      </c>
      <c r="K2469">
        <v>6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83</v>
      </c>
      <c r="R2469" t="s">
        <v>83</v>
      </c>
      <c r="S2469" t="s">
        <v>83</v>
      </c>
      <c r="T2469" t="str">
        <f>_xlfn.XLOOKUP(A2469,MI_Match_Analysis!$A$2:$A$8,MI_Match_Analysis!$F$2:$F$8,"Not Found")</f>
        <v>Not Found</v>
      </c>
    </row>
    <row r="2470" spans="1:20" hidden="1" x14ac:dyDescent="0.3">
      <c r="A2470">
        <v>11</v>
      </c>
      <c r="B2470" s="1">
        <v>46117</v>
      </c>
      <c r="C2470" t="s">
        <v>162</v>
      </c>
      <c r="D2470" t="s">
        <v>163</v>
      </c>
      <c r="E2470" t="s">
        <v>24</v>
      </c>
      <c r="F2470" t="s">
        <v>41</v>
      </c>
      <c r="G2470">
        <v>1</v>
      </c>
      <c r="H2470">
        <v>16.5</v>
      </c>
      <c r="I2470" t="s">
        <v>79</v>
      </c>
      <c r="J2470" t="s">
        <v>109</v>
      </c>
      <c r="K2470">
        <v>6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83</v>
      </c>
      <c r="R2470" t="s">
        <v>83</v>
      </c>
      <c r="S2470" t="s">
        <v>83</v>
      </c>
      <c r="T2470" t="str">
        <f>_xlfn.XLOOKUP(A2470,MI_Match_Analysis!$A$2:$A$8,MI_Match_Analysis!$F$2:$F$8,"Not Found")</f>
        <v>Not Found</v>
      </c>
    </row>
    <row r="2471" spans="1:20" hidden="1" x14ac:dyDescent="0.3">
      <c r="A2471">
        <v>11</v>
      </c>
      <c r="B2471" s="1">
        <v>46117</v>
      </c>
      <c r="C2471" t="s">
        <v>162</v>
      </c>
      <c r="D2471" t="s">
        <v>163</v>
      </c>
      <c r="E2471" t="s">
        <v>24</v>
      </c>
      <c r="F2471" t="s">
        <v>41</v>
      </c>
      <c r="G2471">
        <v>1</v>
      </c>
      <c r="H2471">
        <v>16.600000000000001</v>
      </c>
      <c r="I2471" t="s">
        <v>79</v>
      </c>
      <c r="J2471" t="s">
        <v>109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83</v>
      </c>
      <c r="R2471" t="s">
        <v>83</v>
      </c>
      <c r="S2471" t="s">
        <v>83</v>
      </c>
      <c r="T2471" t="str">
        <f>_xlfn.XLOOKUP(A2471,MI_Match_Analysis!$A$2:$A$8,MI_Match_Analysis!$F$2:$F$8,"Not Found")</f>
        <v>Not Found</v>
      </c>
    </row>
    <row r="2472" spans="1:20" hidden="1" x14ac:dyDescent="0.3">
      <c r="A2472">
        <v>11</v>
      </c>
      <c r="B2472" s="1">
        <v>46117</v>
      </c>
      <c r="C2472" t="s">
        <v>162</v>
      </c>
      <c r="D2472" t="s">
        <v>163</v>
      </c>
      <c r="E2472" t="s">
        <v>24</v>
      </c>
      <c r="F2472" t="s">
        <v>41</v>
      </c>
      <c r="G2472">
        <v>1</v>
      </c>
      <c r="H2472">
        <v>17.100000000000001</v>
      </c>
      <c r="I2472" t="s">
        <v>79</v>
      </c>
      <c r="J2472" t="s">
        <v>208</v>
      </c>
      <c r="K2472">
        <v>4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83</v>
      </c>
      <c r="R2472" t="s">
        <v>83</v>
      </c>
      <c r="S2472" t="s">
        <v>83</v>
      </c>
      <c r="T2472" t="str">
        <f>_xlfn.XLOOKUP(A2472,MI_Match_Analysis!$A$2:$A$8,MI_Match_Analysis!$F$2:$F$8,"Not Found")</f>
        <v>Not Found</v>
      </c>
    </row>
    <row r="2473" spans="1:20" hidden="1" x14ac:dyDescent="0.3">
      <c r="A2473">
        <v>11</v>
      </c>
      <c r="B2473" s="1">
        <v>46117</v>
      </c>
      <c r="C2473" t="s">
        <v>162</v>
      </c>
      <c r="D2473" t="s">
        <v>163</v>
      </c>
      <c r="E2473" t="s">
        <v>24</v>
      </c>
      <c r="F2473" t="s">
        <v>41</v>
      </c>
      <c r="G2473">
        <v>1</v>
      </c>
      <c r="H2473">
        <v>17.2</v>
      </c>
      <c r="I2473" t="s">
        <v>79</v>
      </c>
      <c r="J2473" t="s">
        <v>208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83</v>
      </c>
      <c r="R2473" t="s">
        <v>83</v>
      </c>
      <c r="S2473" t="s">
        <v>83</v>
      </c>
      <c r="T2473" t="str">
        <f>_xlfn.XLOOKUP(A2473,MI_Match_Analysis!$A$2:$A$8,MI_Match_Analysis!$F$2:$F$8,"Not Found")</f>
        <v>Not Found</v>
      </c>
    </row>
    <row r="2474" spans="1:20" hidden="1" x14ac:dyDescent="0.3">
      <c r="A2474">
        <v>11</v>
      </c>
      <c r="B2474" s="1">
        <v>46117</v>
      </c>
      <c r="C2474" t="s">
        <v>162</v>
      </c>
      <c r="D2474" t="s">
        <v>163</v>
      </c>
      <c r="E2474" t="s">
        <v>24</v>
      </c>
      <c r="F2474" t="s">
        <v>41</v>
      </c>
      <c r="G2474">
        <v>1</v>
      </c>
      <c r="H2474">
        <v>17.3</v>
      </c>
      <c r="I2474" t="s">
        <v>79</v>
      </c>
      <c r="J2474" t="s">
        <v>208</v>
      </c>
      <c r="K2474">
        <v>2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83</v>
      </c>
      <c r="R2474" t="s">
        <v>83</v>
      </c>
      <c r="S2474" t="s">
        <v>83</v>
      </c>
      <c r="T2474" t="str">
        <f>_xlfn.XLOOKUP(A2474,MI_Match_Analysis!$A$2:$A$8,MI_Match_Analysis!$F$2:$F$8,"Not Found")</f>
        <v>Not Found</v>
      </c>
    </row>
    <row r="2475" spans="1:20" hidden="1" x14ac:dyDescent="0.3">
      <c r="A2475">
        <v>11</v>
      </c>
      <c r="B2475" s="1">
        <v>46117</v>
      </c>
      <c r="C2475" t="s">
        <v>162</v>
      </c>
      <c r="D2475" t="s">
        <v>163</v>
      </c>
      <c r="E2475" t="s">
        <v>24</v>
      </c>
      <c r="F2475" t="s">
        <v>41</v>
      </c>
      <c r="G2475">
        <v>1</v>
      </c>
      <c r="H2475">
        <v>17.399999999999999</v>
      </c>
      <c r="I2475" t="s">
        <v>79</v>
      </c>
      <c r="J2475" t="s">
        <v>208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83</v>
      </c>
      <c r="R2475" t="s">
        <v>83</v>
      </c>
      <c r="S2475" t="s">
        <v>83</v>
      </c>
      <c r="T2475" t="str">
        <f>_xlfn.XLOOKUP(A2475,MI_Match_Analysis!$A$2:$A$8,MI_Match_Analysis!$F$2:$F$8,"Not Found")</f>
        <v>Not Found</v>
      </c>
    </row>
    <row r="2476" spans="1:20" hidden="1" x14ac:dyDescent="0.3">
      <c r="A2476">
        <v>11</v>
      </c>
      <c r="B2476" s="1">
        <v>46117</v>
      </c>
      <c r="C2476" t="s">
        <v>162</v>
      </c>
      <c r="D2476" t="s">
        <v>163</v>
      </c>
      <c r="E2476" t="s">
        <v>24</v>
      </c>
      <c r="F2476" t="s">
        <v>41</v>
      </c>
      <c r="G2476">
        <v>1</v>
      </c>
      <c r="H2476">
        <v>17.5</v>
      </c>
      <c r="I2476" t="s">
        <v>79</v>
      </c>
      <c r="J2476" t="s">
        <v>208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1</v>
      </c>
      <c r="Q2476" t="s">
        <v>83</v>
      </c>
      <c r="R2476" t="s">
        <v>83</v>
      </c>
      <c r="S2476" t="s">
        <v>83</v>
      </c>
      <c r="T2476" t="str">
        <f>_xlfn.XLOOKUP(A2476,MI_Match_Analysis!$A$2:$A$8,MI_Match_Analysis!$F$2:$F$8,"Not Found")</f>
        <v>Not Found</v>
      </c>
    </row>
    <row r="2477" spans="1:20" hidden="1" x14ac:dyDescent="0.3">
      <c r="A2477">
        <v>11</v>
      </c>
      <c r="B2477" s="1">
        <v>46117</v>
      </c>
      <c r="C2477" t="s">
        <v>162</v>
      </c>
      <c r="D2477" t="s">
        <v>163</v>
      </c>
      <c r="E2477" t="s">
        <v>24</v>
      </c>
      <c r="F2477" t="s">
        <v>41</v>
      </c>
      <c r="G2477">
        <v>1</v>
      </c>
      <c r="H2477">
        <v>17.5</v>
      </c>
      <c r="I2477" t="s">
        <v>79</v>
      </c>
      <c r="J2477" t="s">
        <v>208</v>
      </c>
      <c r="K2477">
        <v>6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83</v>
      </c>
      <c r="R2477" t="s">
        <v>83</v>
      </c>
      <c r="S2477" t="s">
        <v>83</v>
      </c>
      <c r="T2477" t="str">
        <f>_xlfn.XLOOKUP(A2477,MI_Match_Analysis!$A$2:$A$8,MI_Match_Analysis!$F$2:$F$8,"Not Found")</f>
        <v>Not Found</v>
      </c>
    </row>
    <row r="2478" spans="1:20" hidden="1" x14ac:dyDescent="0.3">
      <c r="A2478">
        <v>11</v>
      </c>
      <c r="B2478" s="1">
        <v>46117</v>
      </c>
      <c r="C2478" t="s">
        <v>162</v>
      </c>
      <c r="D2478" t="s">
        <v>163</v>
      </c>
      <c r="E2478" t="s">
        <v>24</v>
      </c>
      <c r="F2478" t="s">
        <v>41</v>
      </c>
      <c r="G2478">
        <v>1</v>
      </c>
      <c r="H2478">
        <v>17.600000000000001</v>
      </c>
      <c r="I2478" t="s">
        <v>79</v>
      </c>
      <c r="J2478" t="s">
        <v>208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83</v>
      </c>
      <c r="R2478" t="s">
        <v>83</v>
      </c>
      <c r="S2478" t="s">
        <v>83</v>
      </c>
      <c r="T2478" t="str">
        <f>_xlfn.XLOOKUP(A2478,MI_Match_Analysis!$A$2:$A$8,MI_Match_Analysis!$F$2:$F$8,"Not Found")</f>
        <v>Not Found</v>
      </c>
    </row>
    <row r="2479" spans="1:20" hidden="1" x14ac:dyDescent="0.3">
      <c r="A2479">
        <v>11</v>
      </c>
      <c r="B2479" s="1">
        <v>46117</v>
      </c>
      <c r="C2479" t="s">
        <v>162</v>
      </c>
      <c r="D2479" t="s">
        <v>163</v>
      </c>
      <c r="E2479" t="s">
        <v>24</v>
      </c>
      <c r="F2479" t="s">
        <v>41</v>
      </c>
      <c r="G2479">
        <v>1</v>
      </c>
      <c r="H2479">
        <v>18.100000000000001</v>
      </c>
      <c r="I2479" t="s">
        <v>79</v>
      </c>
      <c r="J2479" t="s">
        <v>99</v>
      </c>
      <c r="K2479">
        <v>6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83</v>
      </c>
      <c r="R2479" t="s">
        <v>83</v>
      </c>
      <c r="S2479" t="s">
        <v>83</v>
      </c>
      <c r="T2479" t="str">
        <f>_xlfn.XLOOKUP(A2479,MI_Match_Analysis!$A$2:$A$8,MI_Match_Analysis!$F$2:$F$8,"Not Found")</f>
        <v>Not Found</v>
      </c>
    </row>
    <row r="2480" spans="1:20" hidden="1" x14ac:dyDescent="0.3">
      <c r="A2480">
        <v>11</v>
      </c>
      <c r="B2480" s="1">
        <v>46117</v>
      </c>
      <c r="C2480" t="s">
        <v>162</v>
      </c>
      <c r="D2480" t="s">
        <v>163</v>
      </c>
      <c r="E2480" t="s">
        <v>24</v>
      </c>
      <c r="F2480" t="s">
        <v>41</v>
      </c>
      <c r="G2480">
        <v>1</v>
      </c>
      <c r="H2480">
        <v>18.2</v>
      </c>
      <c r="I2480" t="s">
        <v>79</v>
      </c>
      <c r="J2480" t="s">
        <v>99</v>
      </c>
      <c r="K2480">
        <v>2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83</v>
      </c>
      <c r="R2480" t="s">
        <v>83</v>
      </c>
      <c r="S2480" t="s">
        <v>83</v>
      </c>
      <c r="T2480" t="str">
        <f>_xlfn.XLOOKUP(A2480,MI_Match_Analysis!$A$2:$A$8,MI_Match_Analysis!$F$2:$F$8,"Not Found")</f>
        <v>Not Found</v>
      </c>
    </row>
    <row r="2481" spans="1:20" hidden="1" x14ac:dyDescent="0.3">
      <c r="A2481">
        <v>11</v>
      </c>
      <c r="B2481" s="1">
        <v>46117</v>
      </c>
      <c r="C2481" t="s">
        <v>162</v>
      </c>
      <c r="D2481" t="s">
        <v>163</v>
      </c>
      <c r="E2481" t="s">
        <v>24</v>
      </c>
      <c r="F2481" t="s">
        <v>41</v>
      </c>
      <c r="G2481">
        <v>1</v>
      </c>
      <c r="H2481">
        <v>18.3</v>
      </c>
      <c r="I2481" t="s">
        <v>79</v>
      </c>
      <c r="J2481" t="s">
        <v>99</v>
      </c>
      <c r="K2481">
        <v>4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83</v>
      </c>
      <c r="R2481" t="s">
        <v>83</v>
      </c>
      <c r="S2481" t="s">
        <v>83</v>
      </c>
      <c r="T2481" t="str">
        <f>_xlfn.XLOOKUP(A2481,MI_Match_Analysis!$A$2:$A$8,MI_Match_Analysis!$F$2:$F$8,"Not Found")</f>
        <v>Not Found</v>
      </c>
    </row>
    <row r="2482" spans="1:20" hidden="1" x14ac:dyDescent="0.3">
      <c r="A2482">
        <v>11</v>
      </c>
      <c r="B2482" s="1">
        <v>46117</v>
      </c>
      <c r="C2482" t="s">
        <v>162</v>
      </c>
      <c r="D2482" t="s">
        <v>163</v>
      </c>
      <c r="E2482" t="s">
        <v>24</v>
      </c>
      <c r="F2482" t="s">
        <v>41</v>
      </c>
      <c r="G2482">
        <v>1</v>
      </c>
      <c r="H2482">
        <v>18.399999999999999</v>
      </c>
      <c r="I2482" t="s">
        <v>79</v>
      </c>
      <c r="J2482" t="s">
        <v>99</v>
      </c>
      <c r="K2482">
        <v>6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83</v>
      </c>
      <c r="R2482" t="s">
        <v>83</v>
      </c>
      <c r="S2482" t="s">
        <v>83</v>
      </c>
      <c r="T2482" t="str">
        <f>_xlfn.XLOOKUP(A2482,MI_Match_Analysis!$A$2:$A$8,MI_Match_Analysis!$F$2:$F$8,"Not Found")</f>
        <v>Not Found</v>
      </c>
    </row>
    <row r="2483" spans="1:20" hidden="1" x14ac:dyDescent="0.3">
      <c r="A2483">
        <v>11</v>
      </c>
      <c r="B2483" s="1">
        <v>46117</v>
      </c>
      <c r="C2483" t="s">
        <v>162</v>
      </c>
      <c r="D2483" t="s">
        <v>163</v>
      </c>
      <c r="E2483" t="s">
        <v>24</v>
      </c>
      <c r="F2483" t="s">
        <v>41</v>
      </c>
      <c r="G2483">
        <v>1</v>
      </c>
      <c r="H2483">
        <v>18.5</v>
      </c>
      <c r="I2483" t="s">
        <v>79</v>
      </c>
      <c r="J2483" t="s">
        <v>99</v>
      </c>
      <c r="K2483">
        <v>6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83</v>
      </c>
      <c r="R2483" t="s">
        <v>83</v>
      </c>
      <c r="S2483" t="s">
        <v>83</v>
      </c>
      <c r="T2483" t="str">
        <f>_xlfn.XLOOKUP(A2483,MI_Match_Analysis!$A$2:$A$8,MI_Match_Analysis!$F$2:$F$8,"Not Found")</f>
        <v>Not Found</v>
      </c>
    </row>
    <row r="2484" spans="1:20" hidden="1" x14ac:dyDescent="0.3">
      <c r="A2484">
        <v>11</v>
      </c>
      <c r="B2484" s="1">
        <v>46117</v>
      </c>
      <c r="C2484" t="s">
        <v>162</v>
      </c>
      <c r="D2484" t="s">
        <v>163</v>
      </c>
      <c r="E2484" t="s">
        <v>24</v>
      </c>
      <c r="F2484" t="s">
        <v>41</v>
      </c>
      <c r="G2484">
        <v>1</v>
      </c>
      <c r="H2484">
        <v>18.600000000000001</v>
      </c>
      <c r="I2484" t="s">
        <v>79</v>
      </c>
      <c r="J2484" t="s">
        <v>99</v>
      </c>
      <c r="K2484">
        <v>6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83</v>
      </c>
      <c r="R2484" t="s">
        <v>83</v>
      </c>
      <c r="S2484" t="s">
        <v>83</v>
      </c>
      <c r="T2484" t="str">
        <f>_xlfn.XLOOKUP(A2484,MI_Match_Analysis!$A$2:$A$8,MI_Match_Analysis!$F$2:$F$8,"Not Found")</f>
        <v>Not Found</v>
      </c>
    </row>
    <row r="2485" spans="1:20" hidden="1" x14ac:dyDescent="0.3">
      <c r="A2485">
        <v>11</v>
      </c>
      <c r="B2485" s="1">
        <v>46117</v>
      </c>
      <c r="C2485" t="s">
        <v>162</v>
      </c>
      <c r="D2485" t="s">
        <v>163</v>
      </c>
      <c r="E2485" t="s">
        <v>24</v>
      </c>
      <c r="F2485" t="s">
        <v>41</v>
      </c>
      <c r="G2485">
        <v>1</v>
      </c>
      <c r="H2485">
        <v>19.100000000000001</v>
      </c>
      <c r="I2485" t="s">
        <v>178</v>
      </c>
      <c r="J2485" t="s">
        <v>208</v>
      </c>
      <c r="K2485">
        <v>6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83</v>
      </c>
      <c r="R2485" t="s">
        <v>83</v>
      </c>
      <c r="S2485" t="s">
        <v>83</v>
      </c>
      <c r="T2485" t="str">
        <f>_xlfn.XLOOKUP(A2485,MI_Match_Analysis!$A$2:$A$8,MI_Match_Analysis!$F$2:$F$8,"Not Found")</f>
        <v>Not Found</v>
      </c>
    </row>
    <row r="2486" spans="1:20" hidden="1" x14ac:dyDescent="0.3">
      <c r="A2486">
        <v>11</v>
      </c>
      <c r="B2486" s="1">
        <v>46117</v>
      </c>
      <c r="C2486" t="s">
        <v>162</v>
      </c>
      <c r="D2486" t="s">
        <v>163</v>
      </c>
      <c r="E2486" t="s">
        <v>24</v>
      </c>
      <c r="F2486" t="s">
        <v>41</v>
      </c>
      <c r="G2486">
        <v>1</v>
      </c>
      <c r="H2486">
        <v>19.2</v>
      </c>
      <c r="I2486" t="s">
        <v>178</v>
      </c>
      <c r="J2486" t="s">
        <v>208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83</v>
      </c>
      <c r="R2486" t="s">
        <v>83</v>
      </c>
      <c r="S2486" t="s">
        <v>83</v>
      </c>
      <c r="T2486" t="str">
        <f>_xlfn.XLOOKUP(A2486,MI_Match_Analysis!$A$2:$A$8,MI_Match_Analysis!$F$2:$F$8,"Not Found")</f>
        <v>Not Found</v>
      </c>
    </row>
    <row r="2487" spans="1:20" hidden="1" x14ac:dyDescent="0.3">
      <c r="A2487">
        <v>11</v>
      </c>
      <c r="B2487" s="1">
        <v>46117</v>
      </c>
      <c r="C2487" t="s">
        <v>162</v>
      </c>
      <c r="D2487" t="s">
        <v>163</v>
      </c>
      <c r="E2487" t="s">
        <v>24</v>
      </c>
      <c r="F2487" t="s">
        <v>41</v>
      </c>
      <c r="G2487">
        <v>1</v>
      </c>
      <c r="H2487">
        <v>19.3</v>
      </c>
      <c r="I2487" t="s">
        <v>178</v>
      </c>
      <c r="J2487" t="s">
        <v>208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83</v>
      </c>
      <c r="R2487" t="s">
        <v>83</v>
      </c>
      <c r="S2487" t="s">
        <v>83</v>
      </c>
      <c r="T2487" t="str">
        <f>_xlfn.XLOOKUP(A2487,MI_Match_Analysis!$A$2:$A$8,MI_Match_Analysis!$F$2:$F$8,"Not Found")</f>
        <v>Not Found</v>
      </c>
    </row>
    <row r="2488" spans="1:20" hidden="1" x14ac:dyDescent="0.3">
      <c r="A2488">
        <v>11</v>
      </c>
      <c r="B2488" s="1">
        <v>46117</v>
      </c>
      <c r="C2488" t="s">
        <v>162</v>
      </c>
      <c r="D2488" t="s">
        <v>163</v>
      </c>
      <c r="E2488" t="s">
        <v>24</v>
      </c>
      <c r="F2488" t="s">
        <v>41</v>
      </c>
      <c r="G2488">
        <v>1</v>
      </c>
      <c r="H2488">
        <v>19.399999999999999</v>
      </c>
      <c r="I2488" t="s">
        <v>79</v>
      </c>
      <c r="J2488" t="s">
        <v>208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83</v>
      </c>
      <c r="R2488" t="s">
        <v>83</v>
      </c>
      <c r="S2488" t="s">
        <v>83</v>
      </c>
      <c r="T2488" t="str">
        <f>_xlfn.XLOOKUP(A2488,MI_Match_Analysis!$A$2:$A$8,MI_Match_Analysis!$F$2:$F$8,"Not Found")</f>
        <v>Not Found</v>
      </c>
    </row>
    <row r="2489" spans="1:20" hidden="1" x14ac:dyDescent="0.3">
      <c r="A2489">
        <v>11</v>
      </c>
      <c r="B2489" s="1">
        <v>46117</v>
      </c>
      <c r="C2489" t="s">
        <v>162</v>
      </c>
      <c r="D2489" t="s">
        <v>163</v>
      </c>
      <c r="E2489" t="s">
        <v>24</v>
      </c>
      <c r="F2489" t="s">
        <v>41</v>
      </c>
      <c r="G2489">
        <v>1</v>
      </c>
      <c r="H2489">
        <v>19.5</v>
      </c>
      <c r="I2489" t="s">
        <v>178</v>
      </c>
      <c r="J2489" t="s">
        <v>208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83</v>
      </c>
      <c r="R2489" t="s">
        <v>83</v>
      </c>
      <c r="S2489" t="s">
        <v>83</v>
      </c>
      <c r="T2489" t="str">
        <f>_xlfn.XLOOKUP(A2489,MI_Match_Analysis!$A$2:$A$8,MI_Match_Analysis!$F$2:$F$8,"Not Found")</f>
        <v>Not Found</v>
      </c>
    </row>
    <row r="2490" spans="1:20" hidden="1" x14ac:dyDescent="0.3">
      <c r="A2490">
        <v>11</v>
      </c>
      <c r="B2490" s="1">
        <v>46117</v>
      </c>
      <c r="C2490" t="s">
        <v>162</v>
      </c>
      <c r="D2490" t="s">
        <v>163</v>
      </c>
      <c r="E2490" t="s">
        <v>24</v>
      </c>
      <c r="F2490" t="s">
        <v>41</v>
      </c>
      <c r="G2490">
        <v>1</v>
      </c>
      <c r="H2490">
        <v>19.600000000000001</v>
      </c>
      <c r="I2490" t="s">
        <v>79</v>
      </c>
      <c r="J2490" t="s">
        <v>208</v>
      </c>
      <c r="K2490">
        <v>4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83</v>
      </c>
      <c r="R2490" t="s">
        <v>83</v>
      </c>
      <c r="S2490" t="s">
        <v>83</v>
      </c>
      <c r="T2490" t="str">
        <f>_xlfn.XLOOKUP(A2490,MI_Match_Analysis!$A$2:$A$8,MI_Match_Analysis!$F$2:$F$8,"Not Found")</f>
        <v>Not Found</v>
      </c>
    </row>
    <row r="2491" spans="1:20" hidden="1" x14ac:dyDescent="0.3">
      <c r="A2491">
        <v>11</v>
      </c>
      <c r="B2491" s="1">
        <v>46117</v>
      </c>
      <c r="C2491" t="s">
        <v>162</v>
      </c>
      <c r="D2491" t="s">
        <v>163</v>
      </c>
      <c r="E2491" t="s">
        <v>41</v>
      </c>
      <c r="F2491" t="s">
        <v>24</v>
      </c>
      <c r="G2491">
        <v>2</v>
      </c>
      <c r="H2491">
        <v>0.1</v>
      </c>
      <c r="I2491" t="s">
        <v>98</v>
      </c>
      <c r="J2491" t="s">
        <v>29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83</v>
      </c>
      <c r="R2491" t="s">
        <v>83</v>
      </c>
      <c r="S2491" t="s">
        <v>83</v>
      </c>
      <c r="T2491" t="str">
        <f>_xlfn.XLOOKUP(A2491,MI_Match_Analysis!$A$2:$A$8,MI_Match_Analysis!$F$2:$F$8,"Not Found")</f>
        <v>Not Found</v>
      </c>
    </row>
    <row r="2492" spans="1:20" hidden="1" x14ac:dyDescent="0.3">
      <c r="A2492">
        <v>11</v>
      </c>
      <c r="B2492" s="1">
        <v>46117</v>
      </c>
      <c r="C2492" t="s">
        <v>162</v>
      </c>
      <c r="D2492" t="s">
        <v>163</v>
      </c>
      <c r="E2492" t="s">
        <v>41</v>
      </c>
      <c r="F2492" t="s">
        <v>24</v>
      </c>
      <c r="G2492">
        <v>2</v>
      </c>
      <c r="H2492">
        <v>0.2</v>
      </c>
      <c r="I2492" t="s">
        <v>199</v>
      </c>
      <c r="J2492" t="s">
        <v>29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83</v>
      </c>
      <c r="R2492" t="s">
        <v>83</v>
      </c>
      <c r="S2492" t="s">
        <v>83</v>
      </c>
      <c r="T2492" t="str">
        <f>_xlfn.XLOOKUP(A2492,MI_Match_Analysis!$A$2:$A$8,MI_Match_Analysis!$F$2:$F$8,"Not Found")</f>
        <v>Not Found</v>
      </c>
    </row>
    <row r="2493" spans="1:20" hidden="1" x14ac:dyDescent="0.3">
      <c r="A2493">
        <v>11</v>
      </c>
      <c r="B2493" s="1">
        <v>46117</v>
      </c>
      <c r="C2493" t="s">
        <v>162</v>
      </c>
      <c r="D2493" t="s">
        <v>163</v>
      </c>
      <c r="E2493" t="s">
        <v>41</v>
      </c>
      <c r="F2493" t="s">
        <v>24</v>
      </c>
      <c r="G2493">
        <v>2</v>
      </c>
      <c r="H2493">
        <v>0.3</v>
      </c>
      <c r="I2493" t="s">
        <v>98</v>
      </c>
      <c r="J2493" t="s">
        <v>29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83</v>
      </c>
      <c r="R2493" t="s">
        <v>83</v>
      </c>
      <c r="S2493" t="s">
        <v>83</v>
      </c>
      <c r="T2493" t="str">
        <f>_xlfn.XLOOKUP(A2493,MI_Match_Analysis!$A$2:$A$8,MI_Match_Analysis!$F$2:$F$8,"Not Found")</f>
        <v>Not Found</v>
      </c>
    </row>
    <row r="2494" spans="1:20" hidden="1" x14ac:dyDescent="0.3">
      <c r="A2494">
        <v>11</v>
      </c>
      <c r="B2494" s="1">
        <v>46117</v>
      </c>
      <c r="C2494" t="s">
        <v>162</v>
      </c>
      <c r="D2494" t="s">
        <v>163</v>
      </c>
      <c r="E2494" t="s">
        <v>41</v>
      </c>
      <c r="F2494" t="s">
        <v>24</v>
      </c>
      <c r="G2494">
        <v>2</v>
      </c>
      <c r="H2494">
        <v>0.4</v>
      </c>
      <c r="I2494" t="s">
        <v>199</v>
      </c>
      <c r="J2494" t="s">
        <v>29</v>
      </c>
      <c r="K2494">
        <v>6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83</v>
      </c>
      <c r="R2494" t="s">
        <v>83</v>
      </c>
      <c r="S2494" t="s">
        <v>83</v>
      </c>
      <c r="T2494" t="str">
        <f>_xlfn.XLOOKUP(A2494,MI_Match_Analysis!$A$2:$A$8,MI_Match_Analysis!$F$2:$F$8,"Not Found")</f>
        <v>Not Found</v>
      </c>
    </row>
    <row r="2495" spans="1:20" hidden="1" x14ac:dyDescent="0.3">
      <c r="A2495">
        <v>11</v>
      </c>
      <c r="B2495" s="1">
        <v>46117</v>
      </c>
      <c r="C2495" t="s">
        <v>162</v>
      </c>
      <c r="D2495" t="s">
        <v>163</v>
      </c>
      <c r="E2495" t="s">
        <v>41</v>
      </c>
      <c r="F2495" t="s">
        <v>24</v>
      </c>
      <c r="G2495">
        <v>2</v>
      </c>
      <c r="H2495">
        <v>0.5</v>
      </c>
      <c r="I2495" t="s">
        <v>199</v>
      </c>
      <c r="J2495" t="s">
        <v>29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165</v>
      </c>
      <c r="R2495" t="s">
        <v>199</v>
      </c>
      <c r="S2495" t="s">
        <v>144</v>
      </c>
      <c r="T2495" t="str">
        <f>_xlfn.XLOOKUP(A2495,MI_Match_Analysis!$A$2:$A$8,MI_Match_Analysis!$F$2:$F$8,"Not Found")</f>
        <v>Not Found</v>
      </c>
    </row>
    <row r="2496" spans="1:20" hidden="1" x14ac:dyDescent="0.3">
      <c r="A2496">
        <v>11</v>
      </c>
      <c r="B2496" s="1">
        <v>46117</v>
      </c>
      <c r="C2496" t="s">
        <v>162</v>
      </c>
      <c r="D2496" t="s">
        <v>163</v>
      </c>
      <c r="E2496" t="s">
        <v>41</v>
      </c>
      <c r="F2496" t="s">
        <v>24</v>
      </c>
      <c r="G2496">
        <v>2</v>
      </c>
      <c r="H2496">
        <v>0.6</v>
      </c>
      <c r="I2496" t="s">
        <v>200</v>
      </c>
      <c r="J2496" t="s">
        <v>29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83</v>
      </c>
      <c r="R2496" t="s">
        <v>83</v>
      </c>
      <c r="S2496" t="s">
        <v>83</v>
      </c>
      <c r="T2496" t="str">
        <f>_xlfn.XLOOKUP(A2496,MI_Match_Analysis!$A$2:$A$8,MI_Match_Analysis!$F$2:$F$8,"Not Found")</f>
        <v>Not Found</v>
      </c>
    </row>
    <row r="2497" spans="1:20" hidden="1" x14ac:dyDescent="0.3">
      <c r="A2497">
        <v>11</v>
      </c>
      <c r="B2497" s="1">
        <v>46117</v>
      </c>
      <c r="C2497" t="s">
        <v>162</v>
      </c>
      <c r="D2497" t="s">
        <v>163</v>
      </c>
      <c r="E2497" t="s">
        <v>41</v>
      </c>
      <c r="F2497" t="s">
        <v>24</v>
      </c>
      <c r="G2497">
        <v>2</v>
      </c>
      <c r="H2497">
        <v>1.1000000000000001</v>
      </c>
      <c r="I2497" t="s">
        <v>200</v>
      </c>
      <c r="J2497" t="s">
        <v>80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83</v>
      </c>
      <c r="R2497" t="s">
        <v>83</v>
      </c>
      <c r="S2497" t="s">
        <v>83</v>
      </c>
      <c r="T2497" t="str">
        <f>_xlfn.XLOOKUP(A2497,MI_Match_Analysis!$A$2:$A$8,MI_Match_Analysis!$F$2:$F$8,"Not Found")</f>
        <v>Not Found</v>
      </c>
    </row>
    <row r="2498" spans="1:20" hidden="1" x14ac:dyDescent="0.3">
      <c r="A2498">
        <v>11</v>
      </c>
      <c r="B2498" s="1">
        <v>46117</v>
      </c>
      <c r="C2498" t="s">
        <v>162</v>
      </c>
      <c r="D2498" t="s">
        <v>163</v>
      </c>
      <c r="E2498" t="s">
        <v>41</v>
      </c>
      <c r="F2498" t="s">
        <v>24</v>
      </c>
      <c r="G2498">
        <v>2</v>
      </c>
      <c r="H2498">
        <v>1.2</v>
      </c>
      <c r="I2498" t="s">
        <v>200</v>
      </c>
      <c r="J2498" t="s">
        <v>80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165</v>
      </c>
      <c r="R2498" t="s">
        <v>200</v>
      </c>
      <c r="S2498" t="s">
        <v>178</v>
      </c>
      <c r="T2498" t="str">
        <f>_xlfn.XLOOKUP(A2498,MI_Match_Analysis!$A$2:$A$8,MI_Match_Analysis!$F$2:$F$8,"Not Found")</f>
        <v>Not Found</v>
      </c>
    </row>
    <row r="2499" spans="1:20" hidden="1" x14ac:dyDescent="0.3">
      <c r="A2499">
        <v>11</v>
      </c>
      <c r="B2499" s="1">
        <v>46117</v>
      </c>
      <c r="C2499" t="s">
        <v>162</v>
      </c>
      <c r="D2499" t="s">
        <v>163</v>
      </c>
      <c r="E2499" t="s">
        <v>41</v>
      </c>
      <c r="F2499" t="s">
        <v>24</v>
      </c>
      <c r="G2499">
        <v>2</v>
      </c>
      <c r="H2499">
        <v>1.3</v>
      </c>
      <c r="I2499" t="s">
        <v>201</v>
      </c>
      <c r="J2499" t="s">
        <v>80</v>
      </c>
      <c r="K2499">
        <v>4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83</v>
      </c>
      <c r="R2499" t="s">
        <v>83</v>
      </c>
      <c r="S2499" t="s">
        <v>83</v>
      </c>
      <c r="T2499" t="str">
        <f>_xlfn.XLOOKUP(A2499,MI_Match_Analysis!$A$2:$A$8,MI_Match_Analysis!$F$2:$F$8,"Not Found")</f>
        <v>Not Found</v>
      </c>
    </row>
    <row r="2500" spans="1:20" hidden="1" x14ac:dyDescent="0.3">
      <c r="A2500">
        <v>11</v>
      </c>
      <c r="B2500" s="1">
        <v>46117</v>
      </c>
      <c r="C2500" t="s">
        <v>162</v>
      </c>
      <c r="D2500" t="s">
        <v>163</v>
      </c>
      <c r="E2500" t="s">
        <v>41</v>
      </c>
      <c r="F2500" t="s">
        <v>24</v>
      </c>
      <c r="G2500">
        <v>2</v>
      </c>
      <c r="H2500">
        <v>1.4</v>
      </c>
      <c r="I2500" t="s">
        <v>201</v>
      </c>
      <c r="J2500" t="s">
        <v>80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83</v>
      </c>
      <c r="R2500" t="s">
        <v>83</v>
      </c>
      <c r="S2500" t="s">
        <v>83</v>
      </c>
      <c r="T2500" t="str">
        <f>_xlfn.XLOOKUP(A2500,MI_Match_Analysis!$A$2:$A$8,MI_Match_Analysis!$F$2:$F$8,"Not Found")</f>
        <v>Not Found</v>
      </c>
    </row>
    <row r="2501" spans="1:20" hidden="1" x14ac:dyDescent="0.3">
      <c r="A2501">
        <v>11</v>
      </c>
      <c r="B2501" s="1">
        <v>46117</v>
      </c>
      <c r="C2501" t="s">
        <v>162</v>
      </c>
      <c r="D2501" t="s">
        <v>163</v>
      </c>
      <c r="E2501" t="s">
        <v>41</v>
      </c>
      <c r="F2501" t="s">
        <v>24</v>
      </c>
      <c r="G2501">
        <v>2</v>
      </c>
      <c r="H2501">
        <v>1.5</v>
      </c>
      <c r="I2501" t="s">
        <v>201</v>
      </c>
      <c r="J2501" t="s">
        <v>80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83</v>
      </c>
      <c r="R2501" t="s">
        <v>83</v>
      </c>
      <c r="S2501" t="s">
        <v>83</v>
      </c>
      <c r="T2501" t="str">
        <f>_xlfn.XLOOKUP(A2501,MI_Match_Analysis!$A$2:$A$8,MI_Match_Analysis!$F$2:$F$8,"Not Found")</f>
        <v>Not Found</v>
      </c>
    </row>
    <row r="2502" spans="1:20" hidden="1" x14ac:dyDescent="0.3">
      <c r="A2502">
        <v>11</v>
      </c>
      <c r="B2502" s="1">
        <v>46117</v>
      </c>
      <c r="C2502" t="s">
        <v>162</v>
      </c>
      <c r="D2502" t="s">
        <v>163</v>
      </c>
      <c r="E2502" t="s">
        <v>41</v>
      </c>
      <c r="F2502" t="s">
        <v>24</v>
      </c>
      <c r="G2502">
        <v>2</v>
      </c>
      <c r="H2502">
        <v>1.6</v>
      </c>
      <c r="I2502" t="s">
        <v>201</v>
      </c>
      <c r="J2502" t="s">
        <v>80</v>
      </c>
      <c r="K2502">
        <v>4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83</v>
      </c>
      <c r="R2502" t="s">
        <v>83</v>
      </c>
      <c r="S2502" t="s">
        <v>83</v>
      </c>
      <c r="T2502" t="str">
        <f>_xlfn.XLOOKUP(A2502,MI_Match_Analysis!$A$2:$A$8,MI_Match_Analysis!$F$2:$F$8,"Not Found")</f>
        <v>Not Found</v>
      </c>
    </row>
    <row r="2503" spans="1:20" hidden="1" x14ac:dyDescent="0.3">
      <c r="A2503">
        <v>11</v>
      </c>
      <c r="B2503" s="1">
        <v>46117</v>
      </c>
      <c r="C2503" t="s">
        <v>162</v>
      </c>
      <c r="D2503" t="s">
        <v>163</v>
      </c>
      <c r="E2503" t="s">
        <v>41</v>
      </c>
      <c r="F2503" t="s">
        <v>24</v>
      </c>
      <c r="G2503">
        <v>2</v>
      </c>
      <c r="H2503">
        <v>2.1</v>
      </c>
      <c r="I2503" t="s">
        <v>98</v>
      </c>
      <c r="J2503" t="s">
        <v>29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83</v>
      </c>
      <c r="R2503" t="s">
        <v>83</v>
      </c>
      <c r="S2503" t="s">
        <v>83</v>
      </c>
      <c r="T2503" t="str">
        <f>_xlfn.XLOOKUP(A2503,MI_Match_Analysis!$A$2:$A$8,MI_Match_Analysis!$F$2:$F$8,"Not Found")</f>
        <v>Not Found</v>
      </c>
    </row>
    <row r="2504" spans="1:20" hidden="1" x14ac:dyDescent="0.3">
      <c r="A2504">
        <v>11</v>
      </c>
      <c r="B2504" s="1">
        <v>46117</v>
      </c>
      <c r="C2504" t="s">
        <v>162</v>
      </c>
      <c r="D2504" t="s">
        <v>163</v>
      </c>
      <c r="E2504" t="s">
        <v>41</v>
      </c>
      <c r="F2504" t="s">
        <v>24</v>
      </c>
      <c r="G2504">
        <v>2</v>
      </c>
      <c r="H2504">
        <v>2.2000000000000002</v>
      </c>
      <c r="I2504" t="s">
        <v>201</v>
      </c>
      <c r="J2504" t="s">
        <v>29</v>
      </c>
      <c r="K2504">
        <v>4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83</v>
      </c>
      <c r="R2504" t="s">
        <v>83</v>
      </c>
      <c r="S2504" t="s">
        <v>83</v>
      </c>
      <c r="T2504" t="str">
        <f>_xlfn.XLOOKUP(A2504,MI_Match_Analysis!$A$2:$A$8,MI_Match_Analysis!$F$2:$F$8,"Not Found")</f>
        <v>Not Found</v>
      </c>
    </row>
    <row r="2505" spans="1:20" hidden="1" x14ac:dyDescent="0.3">
      <c r="A2505">
        <v>11</v>
      </c>
      <c r="B2505" s="1">
        <v>46117</v>
      </c>
      <c r="C2505" t="s">
        <v>162</v>
      </c>
      <c r="D2505" t="s">
        <v>163</v>
      </c>
      <c r="E2505" t="s">
        <v>41</v>
      </c>
      <c r="F2505" t="s">
        <v>24</v>
      </c>
      <c r="G2505">
        <v>2</v>
      </c>
      <c r="H2505">
        <v>2.2999999999999998</v>
      </c>
      <c r="I2505" t="s">
        <v>201</v>
      </c>
      <c r="J2505" t="s">
        <v>29</v>
      </c>
      <c r="K2505">
        <v>0</v>
      </c>
      <c r="L2505">
        <v>1</v>
      </c>
      <c r="M2505">
        <v>0</v>
      </c>
      <c r="N2505">
        <v>1</v>
      </c>
      <c r="O2505">
        <v>0</v>
      </c>
      <c r="P2505">
        <v>0</v>
      </c>
      <c r="Q2505" t="s">
        <v>83</v>
      </c>
      <c r="R2505" t="s">
        <v>83</v>
      </c>
      <c r="S2505" t="s">
        <v>83</v>
      </c>
      <c r="T2505" t="str">
        <f>_xlfn.XLOOKUP(A2505,MI_Match_Analysis!$A$2:$A$8,MI_Match_Analysis!$F$2:$F$8,"Not Found")</f>
        <v>Not Found</v>
      </c>
    </row>
    <row r="2506" spans="1:20" hidden="1" x14ac:dyDescent="0.3">
      <c r="A2506">
        <v>11</v>
      </c>
      <c r="B2506" s="1">
        <v>46117</v>
      </c>
      <c r="C2506" t="s">
        <v>162</v>
      </c>
      <c r="D2506" t="s">
        <v>163</v>
      </c>
      <c r="E2506" t="s">
        <v>41</v>
      </c>
      <c r="F2506" t="s">
        <v>24</v>
      </c>
      <c r="G2506">
        <v>2</v>
      </c>
      <c r="H2506">
        <v>2.4</v>
      </c>
      <c r="I2506" t="s">
        <v>98</v>
      </c>
      <c r="J2506" t="s">
        <v>29</v>
      </c>
      <c r="K2506">
        <v>6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83</v>
      </c>
      <c r="R2506" t="s">
        <v>83</v>
      </c>
      <c r="S2506" t="s">
        <v>83</v>
      </c>
      <c r="T2506" t="str">
        <f>_xlfn.XLOOKUP(A2506,MI_Match_Analysis!$A$2:$A$8,MI_Match_Analysis!$F$2:$F$8,"Not Found")</f>
        <v>Not Found</v>
      </c>
    </row>
    <row r="2507" spans="1:20" hidden="1" x14ac:dyDescent="0.3">
      <c r="A2507">
        <v>11</v>
      </c>
      <c r="B2507" s="1">
        <v>46117</v>
      </c>
      <c r="C2507" t="s">
        <v>162</v>
      </c>
      <c r="D2507" t="s">
        <v>163</v>
      </c>
      <c r="E2507" t="s">
        <v>41</v>
      </c>
      <c r="F2507" t="s">
        <v>24</v>
      </c>
      <c r="G2507">
        <v>2</v>
      </c>
      <c r="H2507">
        <v>2.5</v>
      </c>
      <c r="I2507" t="s">
        <v>98</v>
      </c>
      <c r="J2507" t="s">
        <v>29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165</v>
      </c>
      <c r="R2507" t="s">
        <v>98</v>
      </c>
      <c r="S2507" t="s">
        <v>144</v>
      </c>
      <c r="T2507" t="str">
        <f>_xlfn.XLOOKUP(A2507,MI_Match_Analysis!$A$2:$A$8,MI_Match_Analysis!$F$2:$F$8,"Not Found")</f>
        <v>Not Found</v>
      </c>
    </row>
    <row r="2508" spans="1:20" hidden="1" x14ac:dyDescent="0.3">
      <c r="A2508">
        <v>11</v>
      </c>
      <c r="B2508" s="1">
        <v>46117</v>
      </c>
      <c r="C2508" t="s">
        <v>162</v>
      </c>
      <c r="D2508" t="s">
        <v>163</v>
      </c>
      <c r="E2508" t="s">
        <v>41</v>
      </c>
      <c r="F2508" t="s">
        <v>24</v>
      </c>
      <c r="G2508">
        <v>2</v>
      </c>
      <c r="H2508">
        <v>2.6</v>
      </c>
      <c r="I2508" t="s">
        <v>204</v>
      </c>
      <c r="J2508" t="s">
        <v>29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83</v>
      </c>
      <c r="R2508" t="s">
        <v>83</v>
      </c>
      <c r="S2508" t="s">
        <v>83</v>
      </c>
      <c r="T2508" t="str">
        <f>_xlfn.XLOOKUP(A2508,MI_Match_Analysis!$A$2:$A$8,MI_Match_Analysis!$F$2:$F$8,"Not Found")</f>
        <v>Not Found</v>
      </c>
    </row>
    <row r="2509" spans="1:20" hidden="1" x14ac:dyDescent="0.3">
      <c r="A2509">
        <v>11</v>
      </c>
      <c r="B2509" s="1">
        <v>46117</v>
      </c>
      <c r="C2509" t="s">
        <v>162</v>
      </c>
      <c r="D2509" t="s">
        <v>163</v>
      </c>
      <c r="E2509" t="s">
        <v>41</v>
      </c>
      <c r="F2509" t="s">
        <v>24</v>
      </c>
      <c r="G2509">
        <v>2</v>
      </c>
      <c r="H2509">
        <v>3.1</v>
      </c>
      <c r="I2509" t="s">
        <v>201</v>
      </c>
      <c r="J2509" t="s">
        <v>80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83</v>
      </c>
      <c r="R2509" t="s">
        <v>83</v>
      </c>
      <c r="S2509" t="s">
        <v>83</v>
      </c>
      <c r="T2509" t="str">
        <f>_xlfn.XLOOKUP(A2509,MI_Match_Analysis!$A$2:$A$8,MI_Match_Analysis!$F$2:$F$8,"Not Found")</f>
        <v>Not Found</v>
      </c>
    </row>
    <row r="2510" spans="1:20" hidden="1" x14ac:dyDescent="0.3">
      <c r="A2510">
        <v>11</v>
      </c>
      <c r="B2510" s="1">
        <v>46117</v>
      </c>
      <c r="C2510" t="s">
        <v>162</v>
      </c>
      <c r="D2510" t="s">
        <v>163</v>
      </c>
      <c r="E2510" t="s">
        <v>41</v>
      </c>
      <c r="F2510" t="s">
        <v>24</v>
      </c>
      <c r="G2510">
        <v>2</v>
      </c>
      <c r="H2510">
        <v>3.2</v>
      </c>
      <c r="I2510" t="s">
        <v>201</v>
      </c>
      <c r="J2510" t="s">
        <v>80</v>
      </c>
      <c r="K2510">
        <v>4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83</v>
      </c>
      <c r="R2510" t="s">
        <v>83</v>
      </c>
      <c r="S2510" t="s">
        <v>83</v>
      </c>
      <c r="T2510" t="str">
        <f>_xlfn.XLOOKUP(A2510,MI_Match_Analysis!$A$2:$A$8,MI_Match_Analysis!$F$2:$F$8,"Not Found")</f>
        <v>Not Found</v>
      </c>
    </row>
    <row r="2511" spans="1:20" hidden="1" x14ac:dyDescent="0.3">
      <c r="A2511">
        <v>11</v>
      </c>
      <c r="B2511" s="1">
        <v>46117</v>
      </c>
      <c r="C2511" t="s">
        <v>162</v>
      </c>
      <c r="D2511" t="s">
        <v>163</v>
      </c>
      <c r="E2511" t="s">
        <v>41</v>
      </c>
      <c r="F2511" t="s">
        <v>24</v>
      </c>
      <c r="G2511">
        <v>2</v>
      </c>
      <c r="H2511">
        <v>3.3</v>
      </c>
      <c r="I2511" t="s">
        <v>201</v>
      </c>
      <c r="J2511" t="s">
        <v>80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83</v>
      </c>
      <c r="R2511" t="s">
        <v>83</v>
      </c>
      <c r="S2511" t="s">
        <v>83</v>
      </c>
      <c r="T2511" t="str">
        <f>_xlfn.XLOOKUP(A2511,MI_Match_Analysis!$A$2:$A$8,MI_Match_Analysis!$F$2:$F$8,"Not Found")</f>
        <v>Not Found</v>
      </c>
    </row>
    <row r="2512" spans="1:20" hidden="1" x14ac:dyDescent="0.3">
      <c r="A2512">
        <v>11</v>
      </c>
      <c r="B2512" s="1">
        <v>46117</v>
      </c>
      <c r="C2512" t="s">
        <v>162</v>
      </c>
      <c r="D2512" t="s">
        <v>163</v>
      </c>
      <c r="E2512" t="s">
        <v>41</v>
      </c>
      <c r="F2512" t="s">
        <v>24</v>
      </c>
      <c r="G2512">
        <v>2</v>
      </c>
      <c r="H2512">
        <v>3.4</v>
      </c>
      <c r="I2512" t="s">
        <v>201</v>
      </c>
      <c r="J2512" t="s">
        <v>80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83</v>
      </c>
      <c r="R2512" t="s">
        <v>83</v>
      </c>
      <c r="S2512" t="s">
        <v>83</v>
      </c>
      <c r="T2512" t="str">
        <f>_xlfn.XLOOKUP(A2512,MI_Match_Analysis!$A$2:$A$8,MI_Match_Analysis!$F$2:$F$8,"Not Found")</f>
        <v>Not Found</v>
      </c>
    </row>
    <row r="2513" spans="1:20" hidden="1" x14ac:dyDescent="0.3">
      <c r="A2513">
        <v>11</v>
      </c>
      <c r="B2513" s="1">
        <v>46117</v>
      </c>
      <c r="C2513" t="s">
        <v>162</v>
      </c>
      <c r="D2513" t="s">
        <v>163</v>
      </c>
      <c r="E2513" t="s">
        <v>41</v>
      </c>
      <c r="F2513" t="s">
        <v>24</v>
      </c>
      <c r="G2513">
        <v>2</v>
      </c>
      <c r="H2513">
        <v>3.5</v>
      </c>
      <c r="I2513" t="s">
        <v>201</v>
      </c>
      <c r="J2513" t="s">
        <v>80</v>
      </c>
      <c r="K2513">
        <v>6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83</v>
      </c>
      <c r="R2513" t="s">
        <v>83</v>
      </c>
      <c r="S2513" t="s">
        <v>83</v>
      </c>
      <c r="T2513" t="str">
        <f>_xlfn.XLOOKUP(A2513,MI_Match_Analysis!$A$2:$A$8,MI_Match_Analysis!$F$2:$F$8,"Not Found")</f>
        <v>Not Found</v>
      </c>
    </row>
    <row r="2514" spans="1:20" hidden="1" x14ac:dyDescent="0.3">
      <c r="A2514">
        <v>11</v>
      </c>
      <c r="B2514" s="1">
        <v>46117</v>
      </c>
      <c r="C2514" t="s">
        <v>162</v>
      </c>
      <c r="D2514" t="s">
        <v>163</v>
      </c>
      <c r="E2514" t="s">
        <v>41</v>
      </c>
      <c r="F2514" t="s">
        <v>24</v>
      </c>
      <c r="G2514">
        <v>2</v>
      </c>
      <c r="H2514">
        <v>3.6</v>
      </c>
      <c r="I2514" t="s">
        <v>201</v>
      </c>
      <c r="J2514" t="s">
        <v>80</v>
      </c>
      <c r="K2514">
        <v>0</v>
      </c>
      <c r="L2514">
        <v>1</v>
      </c>
      <c r="M2514">
        <v>0</v>
      </c>
      <c r="N2514">
        <v>1</v>
      </c>
      <c r="O2514">
        <v>0</v>
      </c>
      <c r="P2514">
        <v>0</v>
      </c>
      <c r="Q2514" t="s">
        <v>83</v>
      </c>
      <c r="R2514" t="s">
        <v>83</v>
      </c>
      <c r="S2514" t="s">
        <v>83</v>
      </c>
      <c r="T2514" t="str">
        <f>_xlfn.XLOOKUP(A2514,MI_Match_Analysis!$A$2:$A$8,MI_Match_Analysis!$F$2:$F$8,"Not Found")</f>
        <v>Not Found</v>
      </c>
    </row>
    <row r="2515" spans="1:20" hidden="1" x14ac:dyDescent="0.3">
      <c r="A2515">
        <v>11</v>
      </c>
      <c r="B2515" s="1">
        <v>46117</v>
      </c>
      <c r="C2515" t="s">
        <v>162</v>
      </c>
      <c r="D2515" t="s">
        <v>163</v>
      </c>
      <c r="E2515" t="s">
        <v>41</v>
      </c>
      <c r="F2515" t="s">
        <v>24</v>
      </c>
      <c r="G2515">
        <v>2</v>
      </c>
      <c r="H2515">
        <v>4.0999999999999996</v>
      </c>
      <c r="I2515" t="s">
        <v>201</v>
      </c>
      <c r="J2515" t="s">
        <v>29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83</v>
      </c>
      <c r="R2515" t="s">
        <v>83</v>
      </c>
      <c r="S2515" t="s">
        <v>83</v>
      </c>
      <c r="T2515" t="str">
        <f>_xlfn.XLOOKUP(A2515,MI_Match_Analysis!$A$2:$A$8,MI_Match_Analysis!$F$2:$F$8,"Not Found")</f>
        <v>Not Found</v>
      </c>
    </row>
    <row r="2516" spans="1:20" hidden="1" x14ac:dyDescent="0.3">
      <c r="A2516">
        <v>11</v>
      </c>
      <c r="B2516" s="1">
        <v>46117</v>
      </c>
      <c r="C2516" t="s">
        <v>162</v>
      </c>
      <c r="D2516" t="s">
        <v>163</v>
      </c>
      <c r="E2516" t="s">
        <v>41</v>
      </c>
      <c r="F2516" t="s">
        <v>24</v>
      </c>
      <c r="G2516">
        <v>2</v>
      </c>
      <c r="H2516">
        <v>4.2</v>
      </c>
      <c r="I2516" t="s">
        <v>201</v>
      </c>
      <c r="J2516" t="s">
        <v>29</v>
      </c>
      <c r="K2516">
        <v>6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83</v>
      </c>
      <c r="R2516" t="s">
        <v>83</v>
      </c>
      <c r="S2516" t="s">
        <v>83</v>
      </c>
      <c r="T2516" t="str">
        <f>_xlfn.XLOOKUP(A2516,MI_Match_Analysis!$A$2:$A$8,MI_Match_Analysis!$F$2:$F$8,"Not Found")</f>
        <v>Not Found</v>
      </c>
    </row>
    <row r="2517" spans="1:20" hidden="1" x14ac:dyDescent="0.3">
      <c r="A2517">
        <v>11</v>
      </c>
      <c r="B2517" s="1">
        <v>46117</v>
      </c>
      <c r="C2517" t="s">
        <v>162</v>
      </c>
      <c r="D2517" t="s">
        <v>163</v>
      </c>
      <c r="E2517" t="s">
        <v>41</v>
      </c>
      <c r="F2517" t="s">
        <v>24</v>
      </c>
      <c r="G2517">
        <v>2</v>
      </c>
      <c r="H2517">
        <v>4.3</v>
      </c>
      <c r="I2517" t="s">
        <v>201</v>
      </c>
      <c r="J2517" t="s">
        <v>29</v>
      </c>
      <c r="K2517">
        <v>0</v>
      </c>
      <c r="L2517">
        <v>1</v>
      </c>
      <c r="M2517">
        <v>1</v>
      </c>
      <c r="N2517">
        <v>0</v>
      </c>
      <c r="O2517">
        <v>0</v>
      </c>
      <c r="P2517">
        <v>0</v>
      </c>
      <c r="Q2517" t="s">
        <v>83</v>
      </c>
      <c r="R2517" t="s">
        <v>83</v>
      </c>
      <c r="S2517" t="s">
        <v>83</v>
      </c>
      <c r="T2517" t="str">
        <f>_xlfn.XLOOKUP(A2517,MI_Match_Analysis!$A$2:$A$8,MI_Match_Analysis!$F$2:$F$8,"Not Found")</f>
        <v>Not Found</v>
      </c>
    </row>
    <row r="2518" spans="1:20" hidden="1" x14ac:dyDescent="0.3">
      <c r="A2518">
        <v>11</v>
      </c>
      <c r="B2518" s="1">
        <v>46117</v>
      </c>
      <c r="C2518" t="s">
        <v>162</v>
      </c>
      <c r="D2518" t="s">
        <v>163</v>
      </c>
      <c r="E2518" t="s">
        <v>41</v>
      </c>
      <c r="F2518" t="s">
        <v>24</v>
      </c>
      <c r="G2518">
        <v>2</v>
      </c>
      <c r="H2518">
        <v>4.3</v>
      </c>
      <c r="I2518" t="s">
        <v>201</v>
      </c>
      <c r="J2518" t="s">
        <v>29</v>
      </c>
      <c r="K2518">
        <v>4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83</v>
      </c>
      <c r="R2518" t="s">
        <v>83</v>
      </c>
      <c r="S2518" t="s">
        <v>83</v>
      </c>
      <c r="T2518" t="str">
        <f>_xlfn.XLOOKUP(A2518,MI_Match_Analysis!$A$2:$A$8,MI_Match_Analysis!$F$2:$F$8,"Not Found")</f>
        <v>Not Found</v>
      </c>
    </row>
    <row r="2519" spans="1:20" hidden="1" x14ac:dyDescent="0.3">
      <c r="A2519">
        <v>11</v>
      </c>
      <c r="B2519" s="1">
        <v>46117</v>
      </c>
      <c r="C2519" t="s">
        <v>162</v>
      </c>
      <c r="D2519" t="s">
        <v>163</v>
      </c>
      <c r="E2519" t="s">
        <v>41</v>
      </c>
      <c r="F2519" t="s">
        <v>24</v>
      </c>
      <c r="G2519">
        <v>2</v>
      </c>
      <c r="H2519">
        <v>4.4000000000000004</v>
      </c>
      <c r="I2519" t="s">
        <v>201</v>
      </c>
      <c r="J2519" t="s">
        <v>29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83</v>
      </c>
      <c r="R2519" t="s">
        <v>83</v>
      </c>
      <c r="S2519" t="s">
        <v>83</v>
      </c>
      <c r="T2519" t="str">
        <f>_xlfn.XLOOKUP(A2519,MI_Match_Analysis!$A$2:$A$8,MI_Match_Analysis!$F$2:$F$8,"Not Found")</f>
        <v>Not Found</v>
      </c>
    </row>
    <row r="2520" spans="1:20" hidden="1" x14ac:dyDescent="0.3">
      <c r="A2520">
        <v>11</v>
      </c>
      <c r="B2520" s="1">
        <v>46117</v>
      </c>
      <c r="C2520" t="s">
        <v>162</v>
      </c>
      <c r="D2520" t="s">
        <v>163</v>
      </c>
      <c r="E2520" t="s">
        <v>41</v>
      </c>
      <c r="F2520" t="s">
        <v>24</v>
      </c>
      <c r="G2520">
        <v>2</v>
      </c>
      <c r="H2520">
        <v>4.5</v>
      </c>
      <c r="I2520" t="s">
        <v>201</v>
      </c>
      <c r="J2520" t="s">
        <v>29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83</v>
      </c>
      <c r="R2520" t="s">
        <v>83</v>
      </c>
      <c r="S2520" t="s">
        <v>83</v>
      </c>
      <c r="T2520" t="str">
        <f>_xlfn.XLOOKUP(A2520,MI_Match_Analysis!$A$2:$A$8,MI_Match_Analysis!$F$2:$F$8,"Not Found")</f>
        <v>Not Found</v>
      </c>
    </row>
    <row r="2521" spans="1:20" hidden="1" x14ac:dyDescent="0.3">
      <c r="A2521">
        <v>11</v>
      </c>
      <c r="B2521" s="1">
        <v>46117</v>
      </c>
      <c r="C2521" t="s">
        <v>162</v>
      </c>
      <c r="D2521" t="s">
        <v>163</v>
      </c>
      <c r="E2521" t="s">
        <v>41</v>
      </c>
      <c r="F2521" t="s">
        <v>24</v>
      </c>
      <c r="G2521">
        <v>2</v>
      </c>
      <c r="H2521">
        <v>4.5</v>
      </c>
      <c r="I2521" t="s">
        <v>201</v>
      </c>
      <c r="J2521" t="s">
        <v>29</v>
      </c>
      <c r="K2521">
        <v>4</v>
      </c>
      <c r="L2521">
        <v>1</v>
      </c>
      <c r="M2521">
        <v>0</v>
      </c>
      <c r="N2521">
        <v>0</v>
      </c>
      <c r="O2521">
        <v>0</v>
      </c>
      <c r="P2521">
        <v>1</v>
      </c>
      <c r="Q2521" t="s">
        <v>83</v>
      </c>
      <c r="R2521" t="s">
        <v>83</v>
      </c>
      <c r="S2521" t="s">
        <v>83</v>
      </c>
      <c r="T2521" t="str">
        <f>_xlfn.XLOOKUP(A2521,MI_Match_Analysis!$A$2:$A$8,MI_Match_Analysis!$F$2:$F$8,"Not Found")</f>
        <v>Not Found</v>
      </c>
    </row>
    <row r="2522" spans="1:20" hidden="1" x14ac:dyDescent="0.3">
      <c r="A2522">
        <v>11</v>
      </c>
      <c r="B2522" s="1">
        <v>46117</v>
      </c>
      <c r="C2522" t="s">
        <v>162</v>
      </c>
      <c r="D2522" t="s">
        <v>163</v>
      </c>
      <c r="E2522" t="s">
        <v>41</v>
      </c>
      <c r="F2522" t="s">
        <v>24</v>
      </c>
      <c r="G2522">
        <v>2</v>
      </c>
      <c r="H2522">
        <v>4.5999999999999996</v>
      </c>
      <c r="I2522" t="s">
        <v>204</v>
      </c>
      <c r="J2522" t="s">
        <v>29</v>
      </c>
      <c r="K2522">
        <v>6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83</v>
      </c>
      <c r="R2522" t="s">
        <v>83</v>
      </c>
      <c r="S2522" t="s">
        <v>83</v>
      </c>
      <c r="T2522" t="str">
        <f>_xlfn.XLOOKUP(A2522,MI_Match_Analysis!$A$2:$A$8,MI_Match_Analysis!$F$2:$F$8,"Not Found")</f>
        <v>Not Found</v>
      </c>
    </row>
    <row r="2523" spans="1:20" hidden="1" x14ac:dyDescent="0.3">
      <c r="A2523">
        <v>11</v>
      </c>
      <c r="B2523" s="1">
        <v>46117</v>
      </c>
      <c r="C2523" t="s">
        <v>162</v>
      </c>
      <c r="D2523" t="s">
        <v>163</v>
      </c>
      <c r="E2523" t="s">
        <v>41</v>
      </c>
      <c r="F2523" t="s">
        <v>24</v>
      </c>
      <c r="G2523">
        <v>2</v>
      </c>
      <c r="H2523">
        <v>5.0999999999999996</v>
      </c>
      <c r="I2523" t="s">
        <v>201</v>
      </c>
      <c r="J2523" t="s">
        <v>169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83</v>
      </c>
      <c r="R2523" t="s">
        <v>83</v>
      </c>
      <c r="S2523" t="s">
        <v>83</v>
      </c>
      <c r="T2523" t="str">
        <f>_xlfn.XLOOKUP(A2523,MI_Match_Analysis!$A$2:$A$8,MI_Match_Analysis!$F$2:$F$8,"Not Found")</f>
        <v>Not Found</v>
      </c>
    </row>
    <row r="2524" spans="1:20" hidden="1" x14ac:dyDescent="0.3">
      <c r="A2524">
        <v>11</v>
      </c>
      <c r="B2524" s="1">
        <v>46117</v>
      </c>
      <c r="C2524" t="s">
        <v>162</v>
      </c>
      <c r="D2524" t="s">
        <v>163</v>
      </c>
      <c r="E2524" t="s">
        <v>41</v>
      </c>
      <c r="F2524" t="s">
        <v>24</v>
      </c>
      <c r="G2524">
        <v>2</v>
      </c>
      <c r="H2524">
        <v>5.2</v>
      </c>
      <c r="I2524" t="s">
        <v>201</v>
      </c>
      <c r="J2524" t="s">
        <v>169</v>
      </c>
      <c r="K2524">
        <v>2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83</v>
      </c>
      <c r="R2524" t="s">
        <v>83</v>
      </c>
      <c r="S2524" t="s">
        <v>83</v>
      </c>
      <c r="T2524" t="str">
        <f>_xlfn.XLOOKUP(A2524,MI_Match_Analysis!$A$2:$A$8,MI_Match_Analysis!$F$2:$F$8,"Not Found")</f>
        <v>Not Found</v>
      </c>
    </row>
    <row r="2525" spans="1:20" hidden="1" x14ac:dyDescent="0.3">
      <c r="A2525">
        <v>11</v>
      </c>
      <c r="B2525" s="1">
        <v>46117</v>
      </c>
      <c r="C2525" t="s">
        <v>162</v>
      </c>
      <c r="D2525" t="s">
        <v>163</v>
      </c>
      <c r="E2525" t="s">
        <v>41</v>
      </c>
      <c r="F2525" t="s">
        <v>24</v>
      </c>
      <c r="G2525">
        <v>2</v>
      </c>
      <c r="H2525">
        <v>5.3</v>
      </c>
      <c r="I2525" t="s">
        <v>201</v>
      </c>
      <c r="J2525" t="s">
        <v>169</v>
      </c>
      <c r="K2525">
        <v>4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83</v>
      </c>
      <c r="R2525" t="s">
        <v>83</v>
      </c>
      <c r="S2525" t="s">
        <v>83</v>
      </c>
      <c r="T2525" t="str">
        <f>_xlfn.XLOOKUP(A2525,MI_Match_Analysis!$A$2:$A$8,MI_Match_Analysis!$F$2:$F$8,"Not Found")</f>
        <v>Not Found</v>
      </c>
    </row>
    <row r="2526" spans="1:20" hidden="1" x14ac:dyDescent="0.3">
      <c r="A2526">
        <v>11</v>
      </c>
      <c r="B2526" s="1">
        <v>46117</v>
      </c>
      <c r="C2526" t="s">
        <v>162</v>
      </c>
      <c r="D2526" t="s">
        <v>163</v>
      </c>
      <c r="E2526" t="s">
        <v>41</v>
      </c>
      <c r="F2526" t="s">
        <v>24</v>
      </c>
      <c r="G2526">
        <v>2</v>
      </c>
      <c r="H2526">
        <v>5.4</v>
      </c>
      <c r="I2526" t="s">
        <v>201</v>
      </c>
      <c r="J2526" t="s">
        <v>169</v>
      </c>
      <c r="K2526">
        <v>4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83</v>
      </c>
      <c r="R2526" t="s">
        <v>83</v>
      </c>
      <c r="S2526" t="s">
        <v>83</v>
      </c>
      <c r="T2526" t="str">
        <f>_xlfn.XLOOKUP(A2526,MI_Match_Analysis!$A$2:$A$8,MI_Match_Analysis!$F$2:$F$8,"Not Found")</f>
        <v>Not Found</v>
      </c>
    </row>
    <row r="2527" spans="1:20" hidden="1" x14ac:dyDescent="0.3">
      <c r="A2527">
        <v>11</v>
      </c>
      <c r="B2527" s="1">
        <v>46117</v>
      </c>
      <c r="C2527" t="s">
        <v>162</v>
      </c>
      <c r="D2527" t="s">
        <v>163</v>
      </c>
      <c r="E2527" t="s">
        <v>41</v>
      </c>
      <c r="F2527" t="s">
        <v>24</v>
      </c>
      <c r="G2527">
        <v>2</v>
      </c>
      <c r="H2527">
        <v>5.5</v>
      </c>
      <c r="I2527" t="s">
        <v>201</v>
      </c>
      <c r="J2527" t="s">
        <v>169</v>
      </c>
      <c r="K2527">
        <v>2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83</v>
      </c>
      <c r="R2527" t="s">
        <v>83</v>
      </c>
      <c r="S2527" t="s">
        <v>83</v>
      </c>
      <c r="T2527" t="str">
        <f>_xlfn.XLOOKUP(A2527,MI_Match_Analysis!$A$2:$A$8,MI_Match_Analysis!$F$2:$F$8,"Not Found")</f>
        <v>Not Found</v>
      </c>
    </row>
    <row r="2528" spans="1:20" hidden="1" x14ac:dyDescent="0.3">
      <c r="A2528">
        <v>11</v>
      </c>
      <c r="B2528" s="1">
        <v>46117</v>
      </c>
      <c r="C2528" t="s">
        <v>162</v>
      </c>
      <c r="D2528" t="s">
        <v>163</v>
      </c>
      <c r="E2528" t="s">
        <v>41</v>
      </c>
      <c r="F2528" t="s">
        <v>24</v>
      </c>
      <c r="G2528">
        <v>2</v>
      </c>
      <c r="H2528">
        <v>5.6</v>
      </c>
      <c r="I2528" t="s">
        <v>201</v>
      </c>
      <c r="J2528" t="s">
        <v>169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83</v>
      </c>
      <c r="R2528" t="s">
        <v>83</v>
      </c>
      <c r="S2528" t="s">
        <v>83</v>
      </c>
      <c r="T2528" t="str">
        <f>_xlfn.XLOOKUP(A2528,MI_Match_Analysis!$A$2:$A$8,MI_Match_Analysis!$F$2:$F$8,"Not Found")</f>
        <v>Not Found</v>
      </c>
    </row>
    <row r="2529" spans="1:20" hidden="1" x14ac:dyDescent="0.3">
      <c r="A2529">
        <v>11</v>
      </c>
      <c r="B2529" s="1">
        <v>46117</v>
      </c>
      <c r="C2529" t="s">
        <v>162</v>
      </c>
      <c r="D2529" t="s">
        <v>163</v>
      </c>
      <c r="E2529" t="s">
        <v>41</v>
      </c>
      <c r="F2529" t="s">
        <v>24</v>
      </c>
      <c r="G2529">
        <v>2</v>
      </c>
      <c r="H2529">
        <v>6.1</v>
      </c>
      <c r="I2529" t="s">
        <v>201</v>
      </c>
      <c r="J2529" t="s">
        <v>92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257</v>
      </c>
      <c r="R2529" t="s">
        <v>201</v>
      </c>
      <c r="S2529" t="s">
        <v>83</v>
      </c>
      <c r="T2529" t="str">
        <f>_xlfn.XLOOKUP(A2529,MI_Match_Analysis!$A$2:$A$8,MI_Match_Analysis!$F$2:$F$8,"Not Found")</f>
        <v>Not Found</v>
      </c>
    </row>
    <row r="2530" spans="1:20" hidden="1" x14ac:dyDescent="0.3">
      <c r="A2530">
        <v>11</v>
      </c>
      <c r="B2530" s="1">
        <v>46117</v>
      </c>
      <c r="C2530" t="s">
        <v>162</v>
      </c>
      <c r="D2530" t="s">
        <v>163</v>
      </c>
      <c r="E2530" t="s">
        <v>41</v>
      </c>
      <c r="F2530" t="s">
        <v>24</v>
      </c>
      <c r="G2530">
        <v>2</v>
      </c>
      <c r="H2530">
        <v>6.2</v>
      </c>
      <c r="I2530" t="s">
        <v>206</v>
      </c>
      <c r="J2530" t="s">
        <v>92</v>
      </c>
      <c r="K2530">
        <v>6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83</v>
      </c>
      <c r="R2530" t="s">
        <v>83</v>
      </c>
      <c r="S2530" t="s">
        <v>83</v>
      </c>
      <c r="T2530" t="str">
        <f>_xlfn.XLOOKUP(A2530,MI_Match_Analysis!$A$2:$A$8,MI_Match_Analysis!$F$2:$F$8,"Not Found")</f>
        <v>Not Found</v>
      </c>
    </row>
    <row r="2531" spans="1:20" hidden="1" x14ac:dyDescent="0.3">
      <c r="A2531">
        <v>11</v>
      </c>
      <c r="B2531" s="1">
        <v>46117</v>
      </c>
      <c r="C2531" t="s">
        <v>162</v>
      </c>
      <c r="D2531" t="s">
        <v>163</v>
      </c>
      <c r="E2531" t="s">
        <v>41</v>
      </c>
      <c r="F2531" t="s">
        <v>24</v>
      </c>
      <c r="G2531">
        <v>2</v>
      </c>
      <c r="H2531">
        <v>6.3</v>
      </c>
      <c r="I2531" t="s">
        <v>206</v>
      </c>
      <c r="J2531" t="s">
        <v>92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83</v>
      </c>
      <c r="R2531" t="s">
        <v>83</v>
      </c>
      <c r="S2531" t="s">
        <v>83</v>
      </c>
      <c r="T2531" t="str">
        <f>_xlfn.XLOOKUP(A2531,MI_Match_Analysis!$A$2:$A$8,MI_Match_Analysis!$F$2:$F$8,"Not Found")</f>
        <v>Not Found</v>
      </c>
    </row>
    <row r="2532" spans="1:20" hidden="1" x14ac:dyDescent="0.3">
      <c r="A2532">
        <v>11</v>
      </c>
      <c r="B2532" s="1">
        <v>46117</v>
      </c>
      <c r="C2532" t="s">
        <v>162</v>
      </c>
      <c r="D2532" t="s">
        <v>163</v>
      </c>
      <c r="E2532" t="s">
        <v>41</v>
      </c>
      <c r="F2532" t="s">
        <v>24</v>
      </c>
      <c r="G2532">
        <v>2</v>
      </c>
      <c r="H2532">
        <v>6.4</v>
      </c>
      <c r="I2532" t="s">
        <v>206</v>
      </c>
      <c r="J2532" t="s">
        <v>92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83</v>
      </c>
      <c r="R2532" t="s">
        <v>83</v>
      </c>
      <c r="S2532" t="s">
        <v>83</v>
      </c>
      <c r="T2532" t="str">
        <f>_xlfn.XLOOKUP(A2532,MI_Match_Analysis!$A$2:$A$8,MI_Match_Analysis!$F$2:$F$8,"Not Found")</f>
        <v>Not Found</v>
      </c>
    </row>
    <row r="2533" spans="1:20" hidden="1" x14ac:dyDescent="0.3">
      <c r="A2533">
        <v>11</v>
      </c>
      <c r="B2533" s="1">
        <v>46117</v>
      </c>
      <c r="C2533" t="s">
        <v>162</v>
      </c>
      <c r="D2533" t="s">
        <v>163</v>
      </c>
      <c r="E2533" t="s">
        <v>41</v>
      </c>
      <c r="F2533" t="s">
        <v>24</v>
      </c>
      <c r="G2533">
        <v>2</v>
      </c>
      <c r="H2533">
        <v>6.5</v>
      </c>
      <c r="I2533" t="s">
        <v>204</v>
      </c>
      <c r="J2533" t="s">
        <v>92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165</v>
      </c>
      <c r="R2533" t="s">
        <v>204</v>
      </c>
      <c r="S2533" t="s">
        <v>169</v>
      </c>
      <c r="T2533" t="str">
        <f>_xlfn.XLOOKUP(A2533,MI_Match_Analysis!$A$2:$A$8,MI_Match_Analysis!$F$2:$F$8,"Not Found")</f>
        <v>Not Found</v>
      </c>
    </row>
    <row r="2534" spans="1:20" hidden="1" x14ac:dyDescent="0.3">
      <c r="A2534">
        <v>11</v>
      </c>
      <c r="B2534" s="1">
        <v>46117</v>
      </c>
      <c r="C2534" t="s">
        <v>162</v>
      </c>
      <c r="D2534" t="s">
        <v>163</v>
      </c>
      <c r="E2534" t="s">
        <v>41</v>
      </c>
      <c r="F2534" t="s">
        <v>24</v>
      </c>
      <c r="G2534">
        <v>2</v>
      </c>
      <c r="H2534">
        <v>6.6</v>
      </c>
      <c r="I2534" t="s">
        <v>242</v>
      </c>
      <c r="J2534" t="s">
        <v>92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83</v>
      </c>
      <c r="R2534" t="s">
        <v>83</v>
      </c>
      <c r="S2534" t="s">
        <v>83</v>
      </c>
      <c r="T2534" t="str">
        <f>_xlfn.XLOOKUP(A2534,MI_Match_Analysis!$A$2:$A$8,MI_Match_Analysis!$F$2:$F$8,"Not Found")</f>
        <v>Not Found</v>
      </c>
    </row>
    <row r="2535" spans="1:20" hidden="1" x14ac:dyDescent="0.3">
      <c r="A2535">
        <v>11</v>
      </c>
      <c r="B2535" s="1">
        <v>46117</v>
      </c>
      <c r="C2535" t="s">
        <v>162</v>
      </c>
      <c r="D2535" t="s">
        <v>163</v>
      </c>
      <c r="E2535" t="s">
        <v>41</v>
      </c>
      <c r="F2535" t="s">
        <v>24</v>
      </c>
      <c r="G2535">
        <v>2</v>
      </c>
      <c r="H2535">
        <v>7.1</v>
      </c>
      <c r="I2535" t="s">
        <v>206</v>
      </c>
      <c r="J2535" t="s">
        <v>169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83</v>
      </c>
      <c r="R2535" t="s">
        <v>83</v>
      </c>
      <c r="S2535" t="s">
        <v>83</v>
      </c>
      <c r="T2535" t="str">
        <f>_xlfn.XLOOKUP(A2535,MI_Match_Analysis!$A$2:$A$8,MI_Match_Analysis!$F$2:$F$8,"Not Found")</f>
        <v>Not Found</v>
      </c>
    </row>
    <row r="2536" spans="1:20" hidden="1" x14ac:dyDescent="0.3">
      <c r="A2536">
        <v>11</v>
      </c>
      <c r="B2536" s="1">
        <v>46117</v>
      </c>
      <c r="C2536" t="s">
        <v>162</v>
      </c>
      <c r="D2536" t="s">
        <v>163</v>
      </c>
      <c r="E2536" t="s">
        <v>41</v>
      </c>
      <c r="F2536" t="s">
        <v>24</v>
      </c>
      <c r="G2536">
        <v>2</v>
      </c>
      <c r="H2536">
        <v>7.2</v>
      </c>
      <c r="I2536" t="s">
        <v>242</v>
      </c>
      <c r="J2536" t="s">
        <v>169</v>
      </c>
      <c r="K2536">
        <v>4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83</v>
      </c>
      <c r="R2536" t="s">
        <v>83</v>
      </c>
      <c r="S2536" t="s">
        <v>83</v>
      </c>
      <c r="T2536" t="str">
        <f>_xlfn.XLOOKUP(A2536,MI_Match_Analysis!$A$2:$A$8,MI_Match_Analysis!$F$2:$F$8,"Not Found")</f>
        <v>Not Found</v>
      </c>
    </row>
    <row r="2537" spans="1:20" hidden="1" x14ac:dyDescent="0.3">
      <c r="A2537">
        <v>11</v>
      </c>
      <c r="B2537" s="1">
        <v>46117</v>
      </c>
      <c r="C2537" t="s">
        <v>162</v>
      </c>
      <c r="D2537" t="s">
        <v>163</v>
      </c>
      <c r="E2537" t="s">
        <v>41</v>
      </c>
      <c r="F2537" t="s">
        <v>24</v>
      </c>
      <c r="G2537">
        <v>2</v>
      </c>
      <c r="H2537">
        <v>7.3</v>
      </c>
      <c r="I2537" t="s">
        <v>242</v>
      </c>
      <c r="J2537" t="s">
        <v>169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83</v>
      </c>
      <c r="R2537" t="s">
        <v>83</v>
      </c>
      <c r="S2537" t="s">
        <v>83</v>
      </c>
      <c r="T2537" t="str">
        <f>_xlfn.XLOOKUP(A2537,MI_Match_Analysis!$A$2:$A$8,MI_Match_Analysis!$F$2:$F$8,"Not Found")</f>
        <v>Not Found</v>
      </c>
    </row>
    <row r="2538" spans="1:20" hidden="1" x14ac:dyDescent="0.3">
      <c r="A2538">
        <v>11</v>
      </c>
      <c r="B2538" s="1">
        <v>46117</v>
      </c>
      <c r="C2538" t="s">
        <v>162</v>
      </c>
      <c r="D2538" t="s">
        <v>163</v>
      </c>
      <c r="E2538" t="s">
        <v>41</v>
      </c>
      <c r="F2538" t="s">
        <v>24</v>
      </c>
      <c r="G2538">
        <v>2</v>
      </c>
      <c r="H2538">
        <v>7.4</v>
      </c>
      <c r="I2538" t="s">
        <v>206</v>
      </c>
      <c r="J2538" t="s">
        <v>169</v>
      </c>
      <c r="K2538">
        <v>4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83</v>
      </c>
      <c r="R2538" t="s">
        <v>83</v>
      </c>
      <c r="S2538" t="s">
        <v>83</v>
      </c>
      <c r="T2538" t="str">
        <f>_xlfn.XLOOKUP(A2538,MI_Match_Analysis!$A$2:$A$8,MI_Match_Analysis!$F$2:$F$8,"Not Found")</f>
        <v>Not Found</v>
      </c>
    </row>
    <row r="2539" spans="1:20" hidden="1" x14ac:dyDescent="0.3">
      <c r="A2539">
        <v>11</v>
      </c>
      <c r="B2539" s="1">
        <v>46117</v>
      </c>
      <c r="C2539" t="s">
        <v>162</v>
      </c>
      <c r="D2539" t="s">
        <v>163</v>
      </c>
      <c r="E2539" t="s">
        <v>41</v>
      </c>
      <c r="F2539" t="s">
        <v>24</v>
      </c>
      <c r="G2539">
        <v>2</v>
      </c>
      <c r="H2539">
        <v>7.5</v>
      </c>
      <c r="I2539" t="s">
        <v>206</v>
      </c>
      <c r="J2539" t="s">
        <v>169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83</v>
      </c>
      <c r="R2539" t="s">
        <v>83</v>
      </c>
      <c r="S2539" t="s">
        <v>83</v>
      </c>
      <c r="T2539" t="str">
        <f>_xlfn.XLOOKUP(A2539,MI_Match_Analysis!$A$2:$A$8,MI_Match_Analysis!$F$2:$F$8,"Not Found")</f>
        <v>Not Found</v>
      </c>
    </row>
    <row r="2540" spans="1:20" hidden="1" x14ac:dyDescent="0.3">
      <c r="A2540">
        <v>11</v>
      </c>
      <c r="B2540" s="1">
        <v>46117</v>
      </c>
      <c r="C2540" t="s">
        <v>162</v>
      </c>
      <c r="D2540" t="s">
        <v>163</v>
      </c>
      <c r="E2540" t="s">
        <v>41</v>
      </c>
      <c r="F2540" t="s">
        <v>24</v>
      </c>
      <c r="G2540">
        <v>2</v>
      </c>
      <c r="H2540">
        <v>7.6</v>
      </c>
      <c r="I2540" t="s">
        <v>206</v>
      </c>
      <c r="J2540" t="s">
        <v>169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83</v>
      </c>
      <c r="R2540" t="s">
        <v>83</v>
      </c>
      <c r="S2540" t="s">
        <v>83</v>
      </c>
      <c r="T2540" t="str">
        <f>_xlfn.XLOOKUP(A2540,MI_Match_Analysis!$A$2:$A$8,MI_Match_Analysis!$F$2:$F$8,"Not Found")</f>
        <v>Not Found</v>
      </c>
    </row>
    <row r="2541" spans="1:20" hidden="1" x14ac:dyDescent="0.3">
      <c r="A2541">
        <v>11</v>
      </c>
      <c r="B2541" s="1">
        <v>46117</v>
      </c>
      <c r="C2541" t="s">
        <v>162</v>
      </c>
      <c r="D2541" t="s">
        <v>163</v>
      </c>
      <c r="E2541" t="s">
        <v>41</v>
      </c>
      <c r="F2541" t="s">
        <v>24</v>
      </c>
      <c r="G2541">
        <v>2</v>
      </c>
      <c r="H2541">
        <v>8.1</v>
      </c>
      <c r="I2541" t="s">
        <v>242</v>
      </c>
      <c r="J2541" t="s">
        <v>92</v>
      </c>
      <c r="K2541">
        <v>4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83</v>
      </c>
      <c r="R2541" t="s">
        <v>83</v>
      </c>
      <c r="S2541" t="s">
        <v>83</v>
      </c>
      <c r="T2541" t="str">
        <f>_xlfn.XLOOKUP(A2541,MI_Match_Analysis!$A$2:$A$8,MI_Match_Analysis!$F$2:$F$8,"Not Found")</f>
        <v>Not Found</v>
      </c>
    </row>
    <row r="2542" spans="1:20" hidden="1" x14ac:dyDescent="0.3">
      <c r="A2542">
        <v>11</v>
      </c>
      <c r="B2542" s="1">
        <v>46117</v>
      </c>
      <c r="C2542" t="s">
        <v>162</v>
      </c>
      <c r="D2542" t="s">
        <v>163</v>
      </c>
      <c r="E2542" t="s">
        <v>41</v>
      </c>
      <c r="F2542" t="s">
        <v>24</v>
      </c>
      <c r="G2542">
        <v>2</v>
      </c>
      <c r="H2542">
        <v>8.1999999999999993</v>
      </c>
      <c r="I2542" t="s">
        <v>242</v>
      </c>
      <c r="J2542" t="s">
        <v>92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83</v>
      </c>
      <c r="R2542" t="s">
        <v>83</v>
      </c>
      <c r="S2542" t="s">
        <v>83</v>
      </c>
      <c r="T2542" t="str">
        <f>_xlfn.XLOOKUP(A2542,MI_Match_Analysis!$A$2:$A$8,MI_Match_Analysis!$F$2:$F$8,"Not Found")</f>
        <v>Not Found</v>
      </c>
    </row>
    <row r="2543" spans="1:20" hidden="1" x14ac:dyDescent="0.3">
      <c r="A2543">
        <v>11</v>
      </c>
      <c r="B2543" s="1">
        <v>46117</v>
      </c>
      <c r="C2543" t="s">
        <v>162</v>
      </c>
      <c r="D2543" t="s">
        <v>163</v>
      </c>
      <c r="E2543" t="s">
        <v>41</v>
      </c>
      <c r="F2543" t="s">
        <v>24</v>
      </c>
      <c r="G2543">
        <v>2</v>
      </c>
      <c r="H2543">
        <v>8.3000000000000007</v>
      </c>
      <c r="I2543" t="s">
        <v>206</v>
      </c>
      <c r="J2543" t="s">
        <v>92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83</v>
      </c>
      <c r="R2543" t="s">
        <v>83</v>
      </c>
      <c r="S2543" t="s">
        <v>83</v>
      </c>
      <c r="T2543" t="str">
        <f>_xlfn.XLOOKUP(A2543,MI_Match_Analysis!$A$2:$A$8,MI_Match_Analysis!$F$2:$F$8,"Not Found")</f>
        <v>Not Found</v>
      </c>
    </row>
    <row r="2544" spans="1:20" hidden="1" x14ac:dyDescent="0.3">
      <c r="A2544">
        <v>11</v>
      </c>
      <c r="B2544" s="1">
        <v>46117</v>
      </c>
      <c r="C2544" t="s">
        <v>162</v>
      </c>
      <c r="D2544" t="s">
        <v>163</v>
      </c>
      <c r="E2544" t="s">
        <v>41</v>
      </c>
      <c r="F2544" t="s">
        <v>24</v>
      </c>
      <c r="G2544">
        <v>2</v>
      </c>
      <c r="H2544">
        <v>8.4</v>
      </c>
      <c r="I2544" t="s">
        <v>206</v>
      </c>
      <c r="J2544" t="s">
        <v>92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83</v>
      </c>
      <c r="R2544" t="s">
        <v>83</v>
      </c>
      <c r="S2544" t="s">
        <v>83</v>
      </c>
      <c r="T2544" t="str">
        <f>_xlfn.XLOOKUP(A2544,MI_Match_Analysis!$A$2:$A$8,MI_Match_Analysis!$F$2:$F$8,"Not Found")</f>
        <v>Not Found</v>
      </c>
    </row>
    <row r="2545" spans="1:20" hidden="1" x14ac:dyDescent="0.3">
      <c r="A2545">
        <v>11</v>
      </c>
      <c r="B2545" s="1">
        <v>46117</v>
      </c>
      <c r="C2545" t="s">
        <v>162</v>
      </c>
      <c r="D2545" t="s">
        <v>163</v>
      </c>
      <c r="E2545" t="s">
        <v>41</v>
      </c>
      <c r="F2545" t="s">
        <v>24</v>
      </c>
      <c r="G2545">
        <v>2</v>
      </c>
      <c r="H2545">
        <v>8.5</v>
      </c>
      <c r="I2545" t="s">
        <v>242</v>
      </c>
      <c r="J2545" t="s">
        <v>92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83</v>
      </c>
      <c r="R2545" t="s">
        <v>83</v>
      </c>
      <c r="S2545" t="s">
        <v>83</v>
      </c>
      <c r="T2545" t="str">
        <f>_xlfn.XLOOKUP(A2545,MI_Match_Analysis!$A$2:$A$8,MI_Match_Analysis!$F$2:$F$8,"Not Found")</f>
        <v>Not Found</v>
      </c>
    </row>
    <row r="2546" spans="1:20" hidden="1" x14ac:dyDescent="0.3">
      <c r="A2546">
        <v>11</v>
      </c>
      <c r="B2546" s="1">
        <v>46117</v>
      </c>
      <c r="C2546" t="s">
        <v>162</v>
      </c>
      <c r="D2546" t="s">
        <v>163</v>
      </c>
      <c r="E2546" t="s">
        <v>41</v>
      </c>
      <c r="F2546" t="s">
        <v>24</v>
      </c>
      <c r="G2546">
        <v>2</v>
      </c>
      <c r="H2546">
        <v>8.6</v>
      </c>
      <c r="I2546" t="s">
        <v>206</v>
      </c>
      <c r="J2546" t="s">
        <v>92</v>
      </c>
      <c r="K2546">
        <v>4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83</v>
      </c>
      <c r="R2546" t="s">
        <v>83</v>
      </c>
      <c r="S2546" t="s">
        <v>83</v>
      </c>
      <c r="T2546" t="str">
        <f>_xlfn.XLOOKUP(A2546,MI_Match_Analysis!$A$2:$A$8,MI_Match_Analysis!$F$2:$F$8,"Not Found")</f>
        <v>Not Found</v>
      </c>
    </row>
    <row r="2547" spans="1:20" hidden="1" x14ac:dyDescent="0.3">
      <c r="A2547">
        <v>11</v>
      </c>
      <c r="B2547" s="1">
        <v>46117</v>
      </c>
      <c r="C2547" t="s">
        <v>162</v>
      </c>
      <c r="D2547" t="s">
        <v>163</v>
      </c>
      <c r="E2547" t="s">
        <v>41</v>
      </c>
      <c r="F2547" t="s">
        <v>24</v>
      </c>
      <c r="G2547">
        <v>2</v>
      </c>
      <c r="H2547">
        <v>9.1</v>
      </c>
      <c r="I2547" t="s">
        <v>242</v>
      </c>
      <c r="J2547" t="s">
        <v>169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83</v>
      </c>
      <c r="R2547" t="s">
        <v>83</v>
      </c>
      <c r="S2547" t="s">
        <v>83</v>
      </c>
      <c r="T2547" t="str">
        <f>_xlfn.XLOOKUP(A2547,MI_Match_Analysis!$A$2:$A$8,MI_Match_Analysis!$F$2:$F$8,"Not Found")</f>
        <v>Not Found</v>
      </c>
    </row>
    <row r="2548" spans="1:20" hidden="1" x14ac:dyDescent="0.3">
      <c r="A2548">
        <v>11</v>
      </c>
      <c r="B2548" s="1">
        <v>46117</v>
      </c>
      <c r="C2548" t="s">
        <v>162</v>
      </c>
      <c r="D2548" t="s">
        <v>163</v>
      </c>
      <c r="E2548" t="s">
        <v>41</v>
      </c>
      <c r="F2548" t="s">
        <v>24</v>
      </c>
      <c r="G2548">
        <v>2</v>
      </c>
      <c r="H2548">
        <v>9.1999999999999993</v>
      </c>
      <c r="I2548" t="s">
        <v>206</v>
      </c>
      <c r="J2548" t="s">
        <v>169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83</v>
      </c>
      <c r="R2548" t="s">
        <v>83</v>
      </c>
      <c r="S2548" t="s">
        <v>83</v>
      </c>
      <c r="T2548" t="str">
        <f>_xlfn.XLOOKUP(A2548,MI_Match_Analysis!$A$2:$A$8,MI_Match_Analysis!$F$2:$F$8,"Not Found")</f>
        <v>Not Found</v>
      </c>
    </row>
    <row r="2549" spans="1:20" hidden="1" x14ac:dyDescent="0.3">
      <c r="A2549">
        <v>11</v>
      </c>
      <c r="B2549" s="1">
        <v>46117</v>
      </c>
      <c r="C2549" t="s">
        <v>162</v>
      </c>
      <c r="D2549" t="s">
        <v>163</v>
      </c>
      <c r="E2549" t="s">
        <v>41</v>
      </c>
      <c r="F2549" t="s">
        <v>24</v>
      </c>
      <c r="G2549">
        <v>2</v>
      </c>
      <c r="H2549">
        <v>9.3000000000000007</v>
      </c>
      <c r="I2549" t="s">
        <v>242</v>
      </c>
      <c r="J2549" t="s">
        <v>169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83</v>
      </c>
      <c r="R2549" t="s">
        <v>83</v>
      </c>
      <c r="S2549" t="s">
        <v>83</v>
      </c>
      <c r="T2549" t="str">
        <f>_xlfn.XLOOKUP(A2549,MI_Match_Analysis!$A$2:$A$8,MI_Match_Analysis!$F$2:$F$8,"Not Found")</f>
        <v>Not Found</v>
      </c>
    </row>
    <row r="2550" spans="1:20" hidden="1" x14ac:dyDescent="0.3">
      <c r="A2550">
        <v>11</v>
      </c>
      <c r="B2550" s="1">
        <v>46117</v>
      </c>
      <c r="C2550" t="s">
        <v>162</v>
      </c>
      <c r="D2550" t="s">
        <v>163</v>
      </c>
      <c r="E2550" t="s">
        <v>41</v>
      </c>
      <c r="F2550" t="s">
        <v>24</v>
      </c>
      <c r="G2550">
        <v>2</v>
      </c>
      <c r="H2550">
        <v>9.4</v>
      </c>
      <c r="I2550" t="s">
        <v>206</v>
      </c>
      <c r="J2550" t="s">
        <v>169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83</v>
      </c>
      <c r="R2550" t="s">
        <v>83</v>
      </c>
      <c r="S2550" t="s">
        <v>83</v>
      </c>
      <c r="T2550" t="str">
        <f>_xlfn.XLOOKUP(A2550,MI_Match_Analysis!$A$2:$A$8,MI_Match_Analysis!$F$2:$F$8,"Not Found")</f>
        <v>Not Found</v>
      </c>
    </row>
    <row r="2551" spans="1:20" hidden="1" x14ac:dyDescent="0.3">
      <c r="A2551">
        <v>11</v>
      </c>
      <c r="B2551" s="1">
        <v>46117</v>
      </c>
      <c r="C2551" t="s">
        <v>162</v>
      </c>
      <c r="D2551" t="s">
        <v>163</v>
      </c>
      <c r="E2551" t="s">
        <v>41</v>
      </c>
      <c r="F2551" t="s">
        <v>24</v>
      </c>
      <c r="G2551">
        <v>2</v>
      </c>
      <c r="H2551">
        <v>9.5</v>
      </c>
      <c r="I2551" t="s">
        <v>206</v>
      </c>
      <c r="J2551" t="s">
        <v>169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165</v>
      </c>
      <c r="R2551" t="s">
        <v>206</v>
      </c>
      <c r="S2551" t="s">
        <v>166</v>
      </c>
      <c r="T2551" t="str">
        <f>_xlfn.XLOOKUP(A2551,MI_Match_Analysis!$A$2:$A$8,MI_Match_Analysis!$F$2:$F$8,"Not Found")</f>
        <v>Not Found</v>
      </c>
    </row>
    <row r="2552" spans="1:20" hidden="1" x14ac:dyDescent="0.3">
      <c r="A2552">
        <v>11</v>
      </c>
      <c r="B2552" s="1">
        <v>46117</v>
      </c>
      <c r="C2552" t="s">
        <v>162</v>
      </c>
      <c r="D2552" t="s">
        <v>163</v>
      </c>
      <c r="E2552" t="s">
        <v>41</v>
      </c>
      <c r="F2552" t="s">
        <v>24</v>
      </c>
      <c r="G2552">
        <v>2</v>
      </c>
      <c r="H2552">
        <v>9.6</v>
      </c>
      <c r="I2552" t="s">
        <v>99</v>
      </c>
      <c r="J2552" t="s">
        <v>169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83</v>
      </c>
      <c r="R2552" t="s">
        <v>83</v>
      </c>
      <c r="S2552" t="s">
        <v>83</v>
      </c>
      <c r="T2552" t="str">
        <f>_xlfn.XLOOKUP(A2552,MI_Match_Analysis!$A$2:$A$8,MI_Match_Analysis!$F$2:$F$8,"Not Found")</f>
        <v>Not Found</v>
      </c>
    </row>
    <row r="2553" spans="1:20" hidden="1" x14ac:dyDescent="0.3">
      <c r="A2553">
        <v>11</v>
      </c>
      <c r="B2553" s="1">
        <v>46117</v>
      </c>
      <c r="C2553" t="s">
        <v>162</v>
      </c>
      <c r="D2553" t="s">
        <v>163</v>
      </c>
      <c r="E2553" t="s">
        <v>41</v>
      </c>
      <c r="F2553" t="s">
        <v>24</v>
      </c>
      <c r="G2553">
        <v>2</v>
      </c>
      <c r="H2553">
        <v>10.1</v>
      </c>
      <c r="I2553" t="s">
        <v>99</v>
      </c>
      <c r="J2553" t="s">
        <v>104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83</v>
      </c>
      <c r="R2553" t="s">
        <v>83</v>
      </c>
      <c r="S2553" t="s">
        <v>83</v>
      </c>
      <c r="T2553" t="str">
        <f>_xlfn.XLOOKUP(A2553,MI_Match_Analysis!$A$2:$A$8,MI_Match_Analysis!$F$2:$F$8,"Not Found")</f>
        <v>Not Found</v>
      </c>
    </row>
    <row r="2554" spans="1:20" hidden="1" x14ac:dyDescent="0.3">
      <c r="A2554">
        <v>11</v>
      </c>
      <c r="B2554" s="1">
        <v>46117</v>
      </c>
      <c r="C2554" t="s">
        <v>162</v>
      </c>
      <c r="D2554" t="s">
        <v>163</v>
      </c>
      <c r="E2554" t="s">
        <v>41</v>
      </c>
      <c r="F2554" t="s">
        <v>24</v>
      </c>
      <c r="G2554">
        <v>2</v>
      </c>
      <c r="H2554">
        <v>10.199999999999999</v>
      </c>
      <c r="I2554" t="s">
        <v>242</v>
      </c>
      <c r="J2554" t="s">
        <v>104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83</v>
      </c>
      <c r="R2554" t="s">
        <v>83</v>
      </c>
      <c r="S2554" t="s">
        <v>83</v>
      </c>
      <c r="T2554" t="str">
        <f>_xlfn.XLOOKUP(A2554,MI_Match_Analysis!$A$2:$A$8,MI_Match_Analysis!$F$2:$F$8,"Not Found")</f>
        <v>Not Found</v>
      </c>
    </row>
    <row r="2555" spans="1:20" hidden="1" x14ac:dyDescent="0.3">
      <c r="A2555">
        <v>11</v>
      </c>
      <c r="B2555" s="1">
        <v>46117</v>
      </c>
      <c r="C2555" t="s">
        <v>162</v>
      </c>
      <c r="D2555" t="s">
        <v>163</v>
      </c>
      <c r="E2555" t="s">
        <v>41</v>
      </c>
      <c r="F2555" t="s">
        <v>24</v>
      </c>
      <c r="G2555">
        <v>2</v>
      </c>
      <c r="H2555">
        <v>10.3</v>
      </c>
      <c r="I2555" t="s">
        <v>99</v>
      </c>
      <c r="J2555" t="s">
        <v>104</v>
      </c>
      <c r="K2555">
        <v>4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83</v>
      </c>
      <c r="R2555" t="s">
        <v>83</v>
      </c>
      <c r="S2555" t="s">
        <v>83</v>
      </c>
      <c r="T2555" t="str">
        <f>_xlfn.XLOOKUP(A2555,MI_Match_Analysis!$A$2:$A$8,MI_Match_Analysis!$F$2:$F$8,"Not Found")</f>
        <v>Not Found</v>
      </c>
    </row>
    <row r="2556" spans="1:20" hidden="1" x14ac:dyDescent="0.3">
      <c r="A2556">
        <v>11</v>
      </c>
      <c r="B2556" s="1">
        <v>46117</v>
      </c>
      <c r="C2556" t="s">
        <v>162</v>
      </c>
      <c r="D2556" t="s">
        <v>163</v>
      </c>
      <c r="E2556" t="s">
        <v>41</v>
      </c>
      <c r="F2556" t="s">
        <v>24</v>
      </c>
      <c r="G2556">
        <v>2</v>
      </c>
      <c r="H2556">
        <v>10.4</v>
      </c>
      <c r="I2556" t="s">
        <v>99</v>
      </c>
      <c r="J2556" t="s">
        <v>104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83</v>
      </c>
      <c r="R2556" t="s">
        <v>83</v>
      </c>
      <c r="S2556" t="s">
        <v>83</v>
      </c>
      <c r="T2556" t="str">
        <f>_xlfn.XLOOKUP(A2556,MI_Match_Analysis!$A$2:$A$8,MI_Match_Analysis!$F$2:$F$8,"Not Found")</f>
        <v>Not Found</v>
      </c>
    </row>
    <row r="2557" spans="1:20" hidden="1" x14ac:dyDescent="0.3">
      <c r="A2557">
        <v>11</v>
      </c>
      <c r="B2557" s="1">
        <v>46117</v>
      </c>
      <c r="C2557" t="s">
        <v>162</v>
      </c>
      <c r="D2557" t="s">
        <v>163</v>
      </c>
      <c r="E2557" t="s">
        <v>41</v>
      </c>
      <c r="F2557" t="s">
        <v>24</v>
      </c>
      <c r="G2557">
        <v>2</v>
      </c>
      <c r="H2557">
        <v>10.5</v>
      </c>
      <c r="I2557" t="s">
        <v>242</v>
      </c>
      <c r="J2557" t="s">
        <v>104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83</v>
      </c>
      <c r="R2557" t="s">
        <v>83</v>
      </c>
      <c r="S2557" t="s">
        <v>83</v>
      </c>
      <c r="T2557" t="str">
        <f>_xlfn.XLOOKUP(A2557,MI_Match_Analysis!$A$2:$A$8,MI_Match_Analysis!$F$2:$F$8,"Not Found")</f>
        <v>Not Found</v>
      </c>
    </row>
    <row r="2558" spans="1:20" hidden="1" x14ac:dyDescent="0.3">
      <c r="A2558">
        <v>11</v>
      </c>
      <c r="B2558" s="1">
        <v>46117</v>
      </c>
      <c r="C2558" t="s">
        <v>162</v>
      </c>
      <c r="D2558" t="s">
        <v>163</v>
      </c>
      <c r="E2558" t="s">
        <v>41</v>
      </c>
      <c r="F2558" t="s">
        <v>24</v>
      </c>
      <c r="G2558">
        <v>2</v>
      </c>
      <c r="H2558">
        <v>10.6</v>
      </c>
      <c r="I2558" t="s">
        <v>242</v>
      </c>
      <c r="J2558" t="s">
        <v>104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83</v>
      </c>
      <c r="R2558" t="s">
        <v>83</v>
      </c>
      <c r="S2558" t="s">
        <v>83</v>
      </c>
      <c r="T2558" t="str">
        <f>_xlfn.XLOOKUP(A2558,MI_Match_Analysis!$A$2:$A$8,MI_Match_Analysis!$F$2:$F$8,"Not Found")</f>
        <v>Not Found</v>
      </c>
    </row>
    <row r="2559" spans="1:20" hidden="1" x14ac:dyDescent="0.3">
      <c r="A2559">
        <v>11</v>
      </c>
      <c r="B2559" s="1">
        <v>46117</v>
      </c>
      <c r="C2559" t="s">
        <v>162</v>
      </c>
      <c r="D2559" t="s">
        <v>163</v>
      </c>
      <c r="E2559" t="s">
        <v>41</v>
      </c>
      <c r="F2559" t="s">
        <v>24</v>
      </c>
      <c r="G2559">
        <v>2</v>
      </c>
      <c r="H2559">
        <v>11.1</v>
      </c>
      <c r="I2559" t="s">
        <v>242</v>
      </c>
      <c r="J2559" t="s">
        <v>171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83</v>
      </c>
      <c r="R2559" t="s">
        <v>83</v>
      </c>
      <c r="S2559" t="s">
        <v>83</v>
      </c>
      <c r="T2559" t="str">
        <f>_xlfn.XLOOKUP(A2559,MI_Match_Analysis!$A$2:$A$8,MI_Match_Analysis!$F$2:$F$8,"Not Found")</f>
        <v>Not Found</v>
      </c>
    </row>
    <row r="2560" spans="1:20" hidden="1" x14ac:dyDescent="0.3">
      <c r="A2560">
        <v>11</v>
      </c>
      <c r="B2560" s="1">
        <v>46117</v>
      </c>
      <c r="C2560" t="s">
        <v>162</v>
      </c>
      <c r="D2560" t="s">
        <v>163</v>
      </c>
      <c r="E2560" t="s">
        <v>41</v>
      </c>
      <c r="F2560" t="s">
        <v>24</v>
      </c>
      <c r="G2560">
        <v>2</v>
      </c>
      <c r="H2560">
        <v>11.2</v>
      </c>
      <c r="I2560" t="s">
        <v>99</v>
      </c>
      <c r="J2560" t="s">
        <v>171</v>
      </c>
      <c r="K2560">
        <v>6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83</v>
      </c>
      <c r="R2560" t="s">
        <v>83</v>
      </c>
      <c r="S2560" t="s">
        <v>83</v>
      </c>
      <c r="T2560" t="str">
        <f>_xlfn.XLOOKUP(A2560,MI_Match_Analysis!$A$2:$A$8,MI_Match_Analysis!$F$2:$F$8,"Not Found")</f>
        <v>Not Found</v>
      </c>
    </row>
    <row r="2561" spans="1:20" hidden="1" x14ac:dyDescent="0.3">
      <c r="A2561">
        <v>11</v>
      </c>
      <c r="B2561" s="1">
        <v>46117</v>
      </c>
      <c r="C2561" t="s">
        <v>162</v>
      </c>
      <c r="D2561" t="s">
        <v>163</v>
      </c>
      <c r="E2561" t="s">
        <v>41</v>
      </c>
      <c r="F2561" t="s">
        <v>24</v>
      </c>
      <c r="G2561">
        <v>2</v>
      </c>
      <c r="H2561">
        <v>11.3</v>
      </c>
      <c r="I2561" t="s">
        <v>99</v>
      </c>
      <c r="J2561" t="s">
        <v>171</v>
      </c>
      <c r="K2561">
        <v>6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83</v>
      </c>
      <c r="R2561" t="s">
        <v>83</v>
      </c>
      <c r="S2561" t="s">
        <v>83</v>
      </c>
      <c r="T2561" t="str">
        <f>_xlfn.XLOOKUP(A2561,MI_Match_Analysis!$A$2:$A$8,MI_Match_Analysis!$F$2:$F$8,"Not Found")</f>
        <v>Not Found</v>
      </c>
    </row>
    <row r="2562" spans="1:20" hidden="1" x14ac:dyDescent="0.3">
      <c r="A2562">
        <v>11</v>
      </c>
      <c r="B2562" s="1">
        <v>46117</v>
      </c>
      <c r="C2562" t="s">
        <v>162</v>
      </c>
      <c r="D2562" t="s">
        <v>163</v>
      </c>
      <c r="E2562" t="s">
        <v>41</v>
      </c>
      <c r="F2562" t="s">
        <v>24</v>
      </c>
      <c r="G2562">
        <v>2</v>
      </c>
      <c r="H2562">
        <v>11.4</v>
      </c>
      <c r="I2562" t="s">
        <v>99</v>
      </c>
      <c r="J2562" t="s">
        <v>171</v>
      </c>
      <c r="K2562">
        <v>4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83</v>
      </c>
      <c r="R2562" t="s">
        <v>83</v>
      </c>
      <c r="S2562" t="s">
        <v>83</v>
      </c>
      <c r="T2562" t="str">
        <f>_xlfn.XLOOKUP(A2562,MI_Match_Analysis!$A$2:$A$8,MI_Match_Analysis!$F$2:$F$8,"Not Found")</f>
        <v>Not Found</v>
      </c>
    </row>
    <row r="2563" spans="1:20" hidden="1" x14ac:dyDescent="0.3">
      <c r="A2563">
        <v>11</v>
      </c>
      <c r="B2563" s="1">
        <v>46117</v>
      </c>
      <c r="C2563" t="s">
        <v>162</v>
      </c>
      <c r="D2563" t="s">
        <v>163</v>
      </c>
      <c r="E2563" t="s">
        <v>41</v>
      </c>
      <c r="F2563" t="s">
        <v>24</v>
      </c>
      <c r="G2563">
        <v>2</v>
      </c>
      <c r="H2563">
        <v>11.5</v>
      </c>
      <c r="I2563" t="s">
        <v>99</v>
      </c>
      <c r="J2563" t="s">
        <v>171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83</v>
      </c>
      <c r="R2563" t="s">
        <v>83</v>
      </c>
      <c r="S2563" t="s">
        <v>83</v>
      </c>
      <c r="T2563" t="str">
        <f>_xlfn.XLOOKUP(A2563,MI_Match_Analysis!$A$2:$A$8,MI_Match_Analysis!$F$2:$F$8,"Not Found")</f>
        <v>Not Found</v>
      </c>
    </row>
    <row r="2564" spans="1:20" hidden="1" x14ac:dyDescent="0.3">
      <c r="A2564">
        <v>11</v>
      </c>
      <c r="B2564" s="1">
        <v>46117</v>
      </c>
      <c r="C2564" t="s">
        <v>162</v>
      </c>
      <c r="D2564" t="s">
        <v>163</v>
      </c>
      <c r="E2564" t="s">
        <v>41</v>
      </c>
      <c r="F2564" t="s">
        <v>24</v>
      </c>
      <c r="G2564">
        <v>2</v>
      </c>
      <c r="H2564">
        <v>11.6</v>
      </c>
      <c r="I2564" t="s">
        <v>242</v>
      </c>
      <c r="J2564" t="s">
        <v>171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83</v>
      </c>
      <c r="R2564" t="s">
        <v>83</v>
      </c>
      <c r="S2564" t="s">
        <v>83</v>
      </c>
      <c r="T2564" t="str">
        <f>_xlfn.XLOOKUP(A2564,MI_Match_Analysis!$A$2:$A$8,MI_Match_Analysis!$F$2:$F$8,"Not Found")</f>
        <v>Not Found</v>
      </c>
    </row>
    <row r="2565" spans="1:20" hidden="1" x14ac:dyDescent="0.3">
      <c r="A2565">
        <v>11</v>
      </c>
      <c r="B2565" s="1">
        <v>46117</v>
      </c>
      <c r="C2565" t="s">
        <v>162</v>
      </c>
      <c r="D2565" t="s">
        <v>163</v>
      </c>
      <c r="E2565" t="s">
        <v>41</v>
      </c>
      <c r="F2565" t="s">
        <v>24</v>
      </c>
      <c r="G2565">
        <v>2</v>
      </c>
      <c r="H2565">
        <v>12.1</v>
      </c>
      <c r="I2565" t="s">
        <v>242</v>
      </c>
      <c r="J2565" t="s">
        <v>104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83</v>
      </c>
      <c r="R2565" t="s">
        <v>83</v>
      </c>
      <c r="S2565" t="s">
        <v>83</v>
      </c>
      <c r="T2565" t="str">
        <f>_xlfn.XLOOKUP(A2565,MI_Match_Analysis!$A$2:$A$8,MI_Match_Analysis!$F$2:$F$8,"Not Found")</f>
        <v>Not Found</v>
      </c>
    </row>
    <row r="2566" spans="1:20" hidden="1" x14ac:dyDescent="0.3">
      <c r="A2566">
        <v>11</v>
      </c>
      <c r="B2566" s="1">
        <v>46117</v>
      </c>
      <c r="C2566" t="s">
        <v>162</v>
      </c>
      <c r="D2566" t="s">
        <v>163</v>
      </c>
      <c r="E2566" t="s">
        <v>41</v>
      </c>
      <c r="F2566" t="s">
        <v>24</v>
      </c>
      <c r="G2566">
        <v>2</v>
      </c>
      <c r="H2566">
        <v>12.2</v>
      </c>
      <c r="I2566" t="s">
        <v>242</v>
      </c>
      <c r="J2566" t="s">
        <v>104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83</v>
      </c>
      <c r="R2566" t="s">
        <v>83</v>
      </c>
      <c r="S2566" t="s">
        <v>83</v>
      </c>
      <c r="T2566" t="str">
        <f>_xlfn.XLOOKUP(A2566,MI_Match_Analysis!$A$2:$A$8,MI_Match_Analysis!$F$2:$F$8,"Not Found")</f>
        <v>Not Found</v>
      </c>
    </row>
    <row r="2567" spans="1:20" hidden="1" x14ac:dyDescent="0.3">
      <c r="A2567">
        <v>11</v>
      </c>
      <c r="B2567" s="1">
        <v>46117</v>
      </c>
      <c r="C2567" t="s">
        <v>162</v>
      </c>
      <c r="D2567" t="s">
        <v>163</v>
      </c>
      <c r="E2567" t="s">
        <v>41</v>
      </c>
      <c r="F2567" t="s">
        <v>24</v>
      </c>
      <c r="G2567">
        <v>2</v>
      </c>
      <c r="H2567">
        <v>12.3</v>
      </c>
      <c r="I2567" t="s">
        <v>242</v>
      </c>
      <c r="J2567" t="s">
        <v>104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83</v>
      </c>
      <c r="R2567" t="s">
        <v>83</v>
      </c>
      <c r="S2567" t="s">
        <v>83</v>
      </c>
      <c r="T2567" t="str">
        <f>_xlfn.XLOOKUP(A2567,MI_Match_Analysis!$A$2:$A$8,MI_Match_Analysis!$F$2:$F$8,"Not Found")</f>
        <v>Not Found</v>
      </c>
    </row>
    <row r="2568" spans="1:20" hidden="1" x14ac:dyDescent="0.3">
      <c r="A2568">
        <v>11</v>
      </c>
      <c r="B2568" s="1">
        <v>46117</v>
      </c>
      <c r="C2568" t="s">
        <v>162</v>
      </c>
      <c r="D2568" t="s">
        <v>163</v>
      </c>
      <c r="E2568" t="s">
        <v>41</v>
      </c>
      <c r="F2568" t="s">
        <v>24</v>
      </c>
      <c r="G2568">
        <v>2</v>
      </c>
      <c r="H2568">
        <v>12.4</v>
      </c>
      <c r="I2568" t="s">
        <v>99</v>
      </c>
      <c r="J2568" t="s">
        <v>104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83</v>
      </c>
      <c r="R2568" t="s">
        <v>83</v>
      </c>
      <c r="S2568" t="s">
        <v>83</v>
      </c>
      <c r="T2568" t="str">
        <f>_xlfn.XLOOKUP(A2568,MI_Match_Analysis!$A$2:$A$8,MI_Match_Analysis!$F$2:$F$8,"Not Found")</f>
        <v>Not Found</v>
      </c>
    </row>
    <row r="2569" spans="1:20" hidden="1" x14ac:dyDescent="0.3">
      <c r="A2569">
        <v>11</v>
      </c>
      <c r="B2569" s="1">
        <v>46117</v>
      </c>
      <c r="C2569" t="s">
        <v>162</v>
      </c>
      <c r="D2569" t="s">
        <v>163</v>
      </c>
      <c r="E2569" t="s">
        <v>41</v>
      </c>
      <c r="F2569" t="s">
        <v>24</v>
      </c>
      <c r="G2569">
        <v>2</v>
      </c>
      <c r="H2569">
        <v>12.5</v>
      </c>
      <c r="I2569" t="s">
        <v>242</v>
      </c>
      <c r="J2569" t="s">
        <v>104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83</v>
      </c>
      <c r="R2569" t="s">
        <v>83</v>
      </c>
      <c r="S2569" t="s">
        <v>83</v>
      </c>
      <c r="T2569" t="str">
        <f>_xlfn.XLOOKUP(A2569,MI_Match_Analysis!$A$2:$A$8,MI_Match_Analysis!$F$2:$F$8,"Not Found")</f>
        <v>Not Found</v>
      </c>
    </row>
    <row r="2570" spans="1:20" hidden="1" x14ac:dyDescent="0.3">
      <c r="A2570">
        <v>11</v>
      </c>
      <c r="B2570" s="1">
        <v>46117</v>
      </c>
      <c r="C2570" t="s">
        <v>162</v>
      </c>
      <c r="D2570" t="s">
        <v>163</v>
      </c>
      <c r="E2570" t="s">
        <v>41</v>
      </c>
      <c r="F2570" t="s">
        <v>24</v>
      </c>
      <c r="G2570">
        <v>2</v>
      </c>
      <c r="H2570">
        <v>12.6</v>
      </c>
      <c r="I2570" t="s">
        <v>242</v>
      </c>
      <c r="J2570" t="s">
        <v>104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83</v>
      </c>
      <c r="R2570" t="s">
        <v>83</v>
      </c>
      <c r="S2570" t="s">
        <v>83</v>
      </c>
      <c r="T2570" t="str">
        <f>_xlfn.XLOOKUP(A2570,MI_Match_Analysis!$A$2:$A$8,MI_Match_Analysis!$F$2:$F$8,"Not Found")</f>
        <v>Not Found</v>
      </c>
    </row>
    <row r="2571" spans="1:20" hidden="1" x14ac:dyDescent="0.3">
      <c r="A2571">
        <v>11</v>
      </c>
      <c r="B2571" s="1">
        <v>46117</v>
      </c>
      <c r="C2571" t="s">
        <v>162</v>
      </c>
      <c r="D2571" t="s">
        <v>163</v>
      </c>
      <c r="E2571" t="s">
        <v>41</v>
      </c>
      <c r="F2571" t="s">
        <v>24</v>
      </c>
      <c r="G2571">
        <v>2</v>
      </c>
      <c r="H2571">
        <v>13.1</v>
      </c>
      <c r="I2571" t="s">
        <v>242</v>
      </c>
      <c r="J2571" t="s">
        <v>92</v>
      </c>
      <c r="K2571">
        <v>4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83</v>
      </c>
      <c r="R2571" t="s">
        <v>83</v>
      </c>
      <c r="S2571" t="s">
        <v>83</v>
      </c>
      <c r="T2571" t="str">
        <f>_xlfn.XLOOKUP(A2571,MI_Match_Analysis!$A$2:$A$8,MI_Match_Analysis!$F$2:$F$8,"Not Found")</f>
        <v>Not Found</v>
      </c>
    </row>
    <row r="2572" spans="1:20" hidden="1" x14ac:dyDescent="0.3">
      <c r="A2572">
        <v>11</v>
      </c>
      <c r="B2572" s="1">
        <v>46117</v>
      </c>
      <c r="C2572" t="s">
        <v>162</v>
      </c>
      <c r="D2572" t="s">
        <v>163</v>
      </c>
      <c r="E2572" t="s">
        <v>41</v>
      </c>
      <c r="F2572" t="s">
        <v>24</v>
      </c>
      <c r="G2572">
        <v>2</v>
      </c>
      <c r="H2572">
        <v>13.2</v>
      </c>
      <c r="I2572" t="s">
        <v>242</v>
      </c>
      <c r="J2572" t="s">
        <v>92</v>
      </c>
      <c r="K2572">
        <v>6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83</v>
      </c>
      <c r="R2572" t="s">
        <v>83</v>
      </c>
      <c r="S2572" t="s">
        <v>83</v>
      </c>
      <c r="T2572" t="str">
        <f>_xlfn.XLOOKUP(A2572,MI_Match_Analysis!$A$2:$A$8,MI_Match_Analysis!$F$2:$F$8,"Not Found")</f>
        <v>Not Found</v>
      </c>
    </row>
    <row r="2573" spans="1:20" hidden="1" x14ac:dyDescent="0.3">
      <c r="A2573">
        <v>11</v>
      </c>
      <c r="B2573" s="1">
        <v>46117</v>
      </c>
      <c r="C2573" t="s">
        <v>162</v>
      </c>
      <c r="D2573" t="s">
        <v>163</v>
      </c>
      <c r="E2573" t="s">
        <v>41</v>
      </c>
      <c r="F2573" t="s">
        <v>24</v>
      </c>
      <c r="G2573">
        <v>2</v>
      </c>
      <c r="H2573">
        <v>13.3</v>
      </c>
      <c r="I2573" t="s">
        <v>242</v>
      </c>
      <c r="J2573" t="s">
        <v>92</v>
      </c>
      <c r="K2573">
        <v>4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83</v>
      </c>
      <c r="R2573" t="s">
        <v>83</v>
      </c>
      <c r="S2573" t="s">
        <v>83</v>
      </c>
      <c r="T2573" t="str">
        <f>_xlfn.XLOOKUP(A2573,MI_Match_Analysis!$A$2:$A$8,MI_Match_Analysis!$F$2:$F$8,"Not Found")</f>
        <v>Not Found</v>
      </c>
    </row>
    <row r="2574" spans="1:20" hidden="1" x14ac:dyDescent="0.3">
      <c r="A2574">
        <v>11</v>
      </c>
      <c r="B2574" s="1">
        <v>46117</v>
      </c>
      <c r="C2574" t="s">
        <v>162</v>
      </c>
      <c r="D2574" t="s">
        <v>163</v>
      </c>
      <c r="E2574" t="s">
        <v>41</v>
      </c>
      <c r="F2574" t="s">
        <v>24</v>
      </c>
      <c r="G2574">
        <v>2</v>
      </c>
      <c r="H2574">
        <v>13.4</v>
      </c>
      <c r="I2574" t="s">
        <v>242</v>
      </c>
      <c r="J2574" t="s">
        <v>92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83</v>
      </c>
      <c r="R2574" t="s">
        <v>83</v>
      </c>
      <c r="S2574" t="s">
        <v>83</v>
      </c>
      <c r="T2574" t="str">
        <f>_xlfn.XLOOKUP(A2574,MI_Match_Analysis!$A$2:$A$8,MI_Match_Analysis!$F$2:$F$8,"Not Found")</f>
        <v>Not Found</v>
      </c>
    </row>
    <row r="2575" spans="1:20" hidden="1" x14ac:dyDescent="0.3">
      <c r="A2575">
        <v>11</v>
      </c>
      <c r="B2575" s="1">
        <v>46117</v>
      </c>
      <c r="C2575" t="s">
        <v>162</v>
      </c>
      <c r="D2575" t="s">
        <v>163</v>
      </c>
      <c r="E2575" t="s">
        <v>41</v>
      </c>
      <c r="F2575" t="s">
        <v>24</v>
      </c>
      <c r="G2575">
        <v>2</v>
      </c>
      <c r="H2575">
        <v>13.5</v>
      </c>
      <c r="I2575" t="s">
        <v>242</v>
      </c>
      <c r="J2575" t="s">
        <v>92</v>
      </c>
      <c r="K2575">
        <v>4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83</v>
      </c>
      <c r="R2575" t="s">
        <v>83</v>
      </c>
      <c r="S2575" t="s">
        <v>83</v>
      </c>
      <c r="T2575" t="str">
        <f>_xlfn.XLOOKUP(A2575,MI_Match_Analysis!$A$2:$A$8,MI_Match_Analysis!$F$2:$F$8,"Not Found")</f>
        <v>Not Found</v>
      </c>
    </row>
    <row r="2576" spans="1:20" hidden="1" x14ac:dyDescent="0.3">
      <c r="A2576">
        <v>11</v>
      </c>
      <c r="B2576" s="1">
        <v>46117</v>
      </c>
      <c r="C2576" t="s">
        <v>162</v>
      </c>
      <c r="D2576" t="s">
        <v>163</v>
      </c>
      <c r="E2576" t="s">
        <v>41</v>
      </c>
      <c r="F2576" t="s">
        <v>24</v>
      </c>
      <c r="G2576">
        <v>2</v>
      </c>
      <c r="H2576">
        <v>13.6</v>
      </c>
      <c r="I2576" t="s">
        <v>242</v>
      </c>
      <c r="J2576" t="s">
        <v>92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83</v>
      </c>
      <c r="R2576" t="s">
        <v>83</v>
      </c>
      <c r="S2576" t="s">
        <v>83</v>
      </c>
      <c r="T2576" t="str">
        <f>_xlfn.XLOOKUP(A2576,MI_Match_Analysis!$A$2:$A$8,MI_Match_Analysis!$F$2:$F$8,"Not Found")</f>
        <v>Not Found</v>
      </c>
    </row>
    <row r="2577" spans="1:20" hidden="1" x14ac:dyDescent="0.3">
      <c r="A2577">
        <v>11</v>
      </c>
      <c r="B2577" s="1">
        <v>46117</v>
      </c>
      <c r="C2577" t="s">
        <v>162</v>
      </c>
      <c r="D2577" t="s">
        <v>163</v>
      </c>
      <c r="E2577" t="s">
        <v>41</v>
      </c>
      <c r="F2577" t="s">
        <v>24</v>
      </c>
      <c r="G2577">
        <v>2</v>
      </c>
      <c r="H2577">
        <v>14.1</v>
      </c>
      <c r="I2577" t="s">
        <v>99</v>
      </c>
      <c r="J2577" t="s">
        <v>104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83</v>
      </c>
      <c r="R2577" t="s">
        <v>83</v>
      </c>
      <c r="S2577" t="s">
        <v>83</v>
      </c>
      <c r="T2577" t="str">
        <f>_xlfn.XLOOKUP(A2577,MI_Match_Analysis!$A$2:$A$8,MI_Match_Analysis!$F$2:$F$8,"Not Found")</f>
        <v>Not Found</v>
      </c>
    </row>
    <row r="2578" spans="1:20" hidden="1" x14ac:dyDescent="0.3">
      <c r="A2578">
        <v>11</v>
      </c>
      <c r="B2578" s="1">
        <v>46117</v>
      </c>
      <c r="C2578" t="s">
        <v>162</v>
      </c>
      <c r="D2578" t="s">
        <v>163</v>
      </c>
      <c r="E2578" t="s">
        <v>41</v>
      </c>
      <c r="F2578" t="s">
        <v>24</v>
      </c>
      <c r="G2578">
        <v>2</v>
      </c>
      <c r="H2578">
        <v>14.2</v>
      </c>
      <c r="I2578" t="s">
        <v>242</v>
      </c>
      <c r="J2578" t="s">
        <v>104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83</v>
      </c>
      <c r="R2578" t="s">
        <v>83</v>
      </c>
      <c r="S2578" t="s">
        <v>83</v>
      </c>
      <c r="T2578" t="str">
        <f>_xlfn.XLOOKUP(A2578,MI_Match_Analysis!$A$2:$A$8,MI_Match_Analysis!$F$2:$F$8,"Not Found")</f>
        <v>Not Found</v>
      </c>
    </row>
    <row r="2579" spans="1:20" hidden="1" x14ac:dyDescent="0.3">
      <c r="A2579">
        <v>11</v>
      </c>
      <c r="B2579" s="1">
        <v>46117</v>
      </c>
      <c r="C2579" t="s">
        <v>162</v>
      </c>
      <c r="D2579" t="s">
        <v>163</v>
      </c>
      <c r="E2579" t="s">
        <v>41</v>
      </c>
      <c r="F2579" t="s">
        <v>24</v>
      </c>
      <c r="G2579">
        <v>2</v>
      </c>
      <c r="H2579">
        <v>14.3</v>
      </c>
      <c r="I2579" t="s">
        <v>99</v>
      </c>
      <c r="J2579" t="s">
        <v>104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83</v>
      </c>
      <c r="R2579" t="s">
        <v>83</v>
      </c>
      <c r="S2579" t="s">
        <v>83</v>
      </c>
      <c r="T2579" t="str">
        <f>_xlfn.XLOOKUP(A2579,MI_Match_Analysis!$A$2:$A$8,MI_Match_Analysis!$F$2:$F$8,"Not Found")</f>
        <v>Not Found</v>
      </c>
    </row>
    <row r="2580" spans="1:20" hidden="1" x14ac:dyDescent="0.3">
      <c r="A2580">
        <v>11</v>
      </c>
      <c r="B2580" s="1">
        <v>46117</v>
      </c>
      <c r="C2580" t="s">
        <v>162</v>
      </c>
      <c r="D2580" t="s">
        <v>163</v>
      </c>
      <c r="E2580" t="s">
        <v>41</v>
      </c>
      <c r="F2580" t="s">
        <v>24</v>
      </c>
      <c r="G2580">
        <v>2</v>
      </c>
      <c r="H2580">
        <v>14.4</v>
      </c>
      <c r="I2580" t="s">
        <v>242</v>
      </c>
      <c r="J2580" t="s">
        <v>104</v>
      </c>
      <c r="K2580">
        <v>4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83</v>
      </c>
      <c r="R2580" t="s">
        <v>83</v>
      </c>
      <c r="S2580" t="s">
        <v>83</v>
      </c>
      <c r="T2580" t="str">
        <f>_xlfn.XLOOKUP(A2580,MI_Match_Analysis!$A$2:$A$8,MI_Match_Analysis!$F$2:$F$8,"Not Found")</f>
        <v>Not Found</v>
      </c>
    </row>
    <row r="2581" spans="1:20" hidden="1" x14ac:dyDescent="0.3">
      <c r="A2581">
        <v>11</v>
      </c>
      <c r="B2581" s="1">
        <v>46117</v>
      </c>
      <c r="C2581" t="s">
        <v>162</v>
      </c>
      <c r="D2581" t="s">
        <v>163</v>
      </c>
      <c r="E2581" t="s">
        <v>41</v>
      </c>
      <c r="F2581" t="s">
        <v>24</v>
      </c>
      <c r="G2581">
        <v>2</v>
      </c>
      <c r="H2581">
        <v>14.5</v>
      </c>
      <c r="I2581" t="s">
        <v>242</v>
      </c>
      <c r="J2581" t="s">
        <v>104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83</v>
      </c>
      <c r="R2581" t="s">
        <v>83</v>
      </c>
      <c r="S2581" t="s">
        <v>83</v>
      </c>
      <c r="T2581" t="str">
        <f>_xlfn.XLOOKUP(A2581,MI_Match_Analysis!$A$2:$A$8,MI_Match_Analysis!$F$2:$F$8,"Not Found")</f>
        <v>Not Found</v>
      </c>
    </row>
    <row r="2582" spans="1:20" hidden="1" x14ac:dyDescent="0.3">
      <c r="A2582">
        <v>11</v>
      </c>
      <c r="B2582" s="1">
        <v>46117</v>
      </c>
      <c r="C2582" t="s">
        <v>162</v>
      </c>
      <c r="D2582" t="s">
        <v>163</v>
      </c>
      <c r="E2582" t="s">
        <v>41</v>
      </c>
      <c r="F2582" t="s">
        <v>24</v>
      </c>
      <c r="G2582">
        <v>2</v>
      </c>
      <c r="H2582">
        <v>14.6</v>
      </c>
      <c r="I2582" t="s">
        <v>242</v>
      </c>
      <c r="J2582" t="s">
        <v>104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83</v>
      </c>
      <c r="R2582" t="s">
        <v>83</v>
      </c>
      <c r="S2582" t="s">
        <v>83</v>
      </c>
      <c r="T2582" t="str">
        <f>_xlfn.XLOOKUP(A2582,MI_Match_Analysis!$A$2:$A$8,MI_Match_Analysis!$F$2:$F$8,"Not Found")</f>
        <v>Not Found</v>
      </c>
    </row>
    <row r="2583" spans="1:20" hidden="1" x14ac:dyDescent="0.3">
      <c r="A2583">
        <v>11</v>
      </c>
      <c r="B2583" s="1">
        <v>46117</v>
      </c>
      <c r="C2583" t="s">
        <v>162</v>
      </c>
      <c r="D2583" t="s">
        <v>163</v>
      </c>
      <c r="E2583" t="s">
        <v>41</v>
      </c>
      <c r="F2583" t="s">
        <v>24</v>
      </c>
      <c r="G2583">
        <v>2</v>
      </c>
      <c r="H2583">
        <v>15.1</v>
      </c>
      <c r="I2583" t="s">
        <v>242</v>
      </c>
      <c r="J2583" t="s">
        <v>80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165</v>
      </c>
      <c r="R2583" t="s">
        <v>242</v>
      </c>
      <c r="S2583" t="s">
        <v>178</v>
      </c>
      <c r="T2583" t="str">
        <f>_xlfn.XLOOKUP(A2583,MI_Match_Analysis!$A$2:$A$8,MI_Match_Analysis!$F$2:$F$8,"Not Found")</f>
        <v>Not Found</v>
      </c>
    </row>
    <row r="2584" spans="1:20" hidden="1" x14ac:dyDescent="0.3">
      <c r="A2584">
        <v>11</v>
      </c>
      <c r="B2584" s="1">
        <v>46117</v>
      </c>
      <c r="C2584" t="s">
        <v>162</v>
      </c>
      <c r="D2584" t="s">
        <v>163</v>
      </c>
      <c r="E2584" t="s">
        <v>41</v>
      </c>
      <c r="F2584" t="s">
        <v>24</v>
      </c>
      <c r="G2584">
        <v>2</v>
      </c>
      <c r="H2584">
        <v>15.2</v>
      </c>
      <c r="I2584" t="s">
        <v>208</v>
      </c>
      <c r="J2584" t="s">
        <v>80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83</v>
      </c>
      <c r="R2584" t="s">
        <v>83</v>
      </c>
      <c r="S2584" t="s">
        <v>83</v>
      </c>
      <c r="T2584" t="str">
        <f>_xlfn.XLOOKUP(A2584,MI_Match_Analysis!$A$2:$A$8,MI_Match_Analysis!$F$2:$F$8,"Not Found")</f>
        <v>Not Found</v>
      </c>
    </row>
    <row r="2585" spans="1:20" hidden="1" x14ac:dyDescent="0.3">
      <c r="A2585">
        <v>11</v>
      </c>
      <c r="B2585" s="1">
        <v>46117</v>
      </c>
      <c r="C2585" t="s">
        <v>162</v>
      </c>
      <c r="D2585" t="s">
        <v>163</v>
      </c>
      <c r="E2585" t="s">
        <v>41</v>
      </c>
      <c r="F2585" t="s">
        <v>24</v>
      </c>
      <c r="G2585">
        <v>2</v>
      </c>
      <c r="H2585">
        <v>15.3</v>
      </c>
      <c r="I2585" t="s">
        <v>99</v>
      </c>
      <c r="J2585" t="s">
        <v>80</v>
      </c>
      <c r="K2585">
        <v>4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83</v>
      </c>
      <c r="R2585" t="s">
        <v>83</v>
      </c>
      <c r="S2585" t="s">
        <v>83</v>
      </c>
      <c r="T2585" t="str">
        <f>_xlfn.XLOOKUP(A2585,MI_Match_Analysis!$A$2:$A$8,MI_Match_Analysis!$F$2:$F$8,"Not Found")</f>
        <v>Not Found</v>
      </c>
    </row>
    <row r="2586" spans="1:20" hidden="1" x14ac:dyDescent="0.3">
      <c r="A2586">
        <v>11</v>
      </c>
      <c r="B2586" s="1">
        <v>46117</v>
      </c>
      <c r="C2586" t="s">
        <v>162</v>
      </c>
      <c r="D2586" t="s">
        <v>163</v>
      </c>
      <c r="E2586" t="s">
        <v>41</v>
      </c>
      <c r="F2586" t="s">
        <v>24</v>
      </c>
      <c r="G2586">
        <v>2</v>
      </c>
      <c r="H2586">
        <v>15.4</v>
      </c>
      <c r="I2586" t="s">
        <v>99</v>
      </c>
      <c r="J2586" t="s">
        <v>80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83</v>
      </c>
      <c r="R2586" t="s">
        <v>83</v>
      </c>
      <c r="S2586" t="s">
        <v>83</v>
      </c>
      <c r="T2586" t="str">
        <f>_xlfn.XLOOKUP(A2586,MI_Match_Analysis!$A$2:$A$8,MI_Match_Analysis!$F$2:$F$8,"Not Found")</f>
        <v>Not Found</v>
      </c>
    </row>
    <row r="2587" spans="1:20" hidden="1" x14ac:dyDescent="0.3">
      <c r="A2587">
        <v>11</v>
      </c>
      <c r="B2587" s="1">
        <v>46117</v>
      </c>
      <c r="C2587" t="s">
        <v>162</v>
      </c>
      <c r="D2587" t="s">
        <v>163</v>
      </c>
      <c r="E2587" t="s">
        <v>41</v>
      </c>
      <c r="F2587" t="s">
        <v>24</v>
      </c>
      <c r="G2587">
        <v>2</v>
      </c>
      <c r="H2587">
        <v>15.4</v>
      </c>
      <c r="I2587" t="s">
        <v>99</v>
      </c>
      <c r="J2587" t="s">
        <v>80</v>
      </c>
      <c r="K2587">
        <v>4</v>
      </c>
      <c r="L2587">
        <v>1</v>
      </c>
      <c r="M2587">
        <v>0</v>
      </c>
      <c r="N2587">
        <v>0</v>
      </c>
      <c r="O2587">
        <v>0</v>
      </c>
      <c r="P2587">
        <v>1</v>
      </c>
      <c r="Q2587" t="s">
        <v>83</v>
      </c>
      <c r="R2587" t="s">
        <v>83</v>
      </c>
      <c r="S2587" t="s">
        <v>83</v>
      </c>
      <c r="T2587" t="str">
        <f>_xlfn.XLOOKUP(A2587,MI_Match_Analysis!$A$2:$A$8,MI_Match_Analysis!$F$2:$F$8,"Not Found")</f>
        <v>Not Found</v>
      </c>
    </row>
    <row r="2588" spans="1:20" hidden="1" x14ac:dyDescent="0.3">
      <c r="A2588">
        <v>11</v>
      </c>
      <c r="B2588" s="1">
        <v>46117</v>
      </c>
      <c r="C2588" t="s">
        <v>162</v>
      </c>
      <c r="D2588" t="s">
        <v>163</v>
      </c>
      <c r="E2588" t="s">
        <v>41</v>
      </c>
      <c r="F2588" t="s">
        <v>24</v>
      </c>
      <c r="G2588">
        <v>2</v>
      </c>
      <c r="H2588">
        <v>15.5</v>
      </c>
      <c r="I2588" t="s">
        <v>208</v>
      </c>
      <c r="J2588" t="s">
        <v>80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83</v>
      </c>
      <c r="R2588" t="s">
        <v>83</v>
      </c>
      <c r="S2588" t="s">
        <v>83</v>
      </c>
      <c r="T2588" t="str">
        <f>_xlfn.XLOOKUP(A2588,MI_Match_Analysis!$A$2:$A$8,MI_Match_Analysis!$F$2:$F$8,"Not Found")</f>
        <v>Not Found</v>
      </c>
    </row>
    <row r="2589" spans="1:20" hidden="1" x14ac:dyDescent="0.3">
      <c r="A2589">
        <v>11</v>
      </c>
      <c r="B2589" s="1">
        <v>46117</v>
      </c>
      <c r="C2589" t="s">
        <v>162</v>
      </c>
      <c r="D2589" t="s">
        <v>163</v>
      </c>
      <c r="E2589" t="s">
        <v>41</v>
      </c>
      <c r="F2589" t="s">
        <v>24</v>
      </c>
      <c r="G2589">
        <v>2</v>
      </c>
      <c r="H2589">
        <v>15.6</v>
      </c>
      <c r="I2589" t="s">
        <v>99</v>
      </c>
      <c r="J2589" t="s">
        <v>80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83</v>
      </c>
      <c r="R2589" t="s">
        <v>83</v>
      </c>
      <c r="S2589" t="s">
        <v>83</v>
      </c>
      <c r="T2589" t="str">
        <f>_xlfn.XLOOKUP(A2589,MI_Match_Analysis!$A$2:$A$8,MI_Match_Analysis!$F$2:$F$8,"Not Found")</f>
        <v>Not Found</v>
      </c>
    </row>
    <row r="2590" spans="1:20" hidden="1" x14ac:dyDescent="0.3">
      <c r="A2590">
        <v>11</v>
      </c>
      <c r="B2590" s="1">
        <v>46117</v>
      </c>
      <c r="C2590" t="s">
        <v>162</v>
      </c>
      <c r="D2590" t="s">
        <v>163</v>
      </c>
      <c r="E2590" t="s">
        <v>41</v>
      </c>
      <c r="F2590" t="s">
        <v>24</v>
      </c>
      <c r="G2590">
        <v>2</v>
      </c>
      <c r="H2590">
        <v>16.100000000000001</v>
      </c>
      <c r="I2590" t="s">
        <v>99</v>
      </c>
      <c r="J2590" t="s">
        <v>104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165</v>
      </c>
      <c r="R2590" t="s">
        <v>99</v>
      </c>
      <c r="S2590" t="s">
        <v>258</v>
      </c>
      <c r="T2590" t="str">
        <f>_xlfn.XLOOKUP(A2590,MI_Match_Analysis!$A$2:$A$8,MI_Match_Analysis!$F$2:$F$8,"Not Found")</f>
        <v>Not Found</v>
      </c>
    </row>
    <row r="2591" spans="1:20" hidden="1" x14ac:dyDescent="0.3">
      <c r="A2591">
        <v>11</v>
      </c>
      <c r="B2591" s="1">
        <v>46117</v>
      </c>
      <c r="C2591" t="s">
        <v>162</v>
      </c>
      <c r="D2591" t="s">
        <v>163</v>
      </c>
      <c r="E2591" t="s">
        <v>41</v>
      </c>
      <c r="F2591" t="s">
        <v>24</v>
      </c>
      <c r="G2591">
        <v>2</v>
      </c>
      <c r="H2591">
        <v>16.2</v>
      </c>
      <c r="I2591" t="s">
        <v>109</v>
      </c>
      <c r="J2591" t="s">
        <v>104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83</v>
      </c>
      <c r="R2591" t="s">
        <v>83</v>
      </c>
      <c r="S2591" t="s">
        <v>83</v>
      </c>
      <c r="T2591" t="str">
        <f>_xlfn.XLOOKUP(A2591,MI_Match_Analysis!$A$2:$A$8,MI_Match_Analysis!$F$2:$F$8,"Not Found")</f>
        <v>Not Found</v>
      </c>
    </row>
    <row r="2592" spans="1:20" hidden="1" x14ac:dyDescent="0.3">
      <c r="A2592">
        <v>11</v>
      </c>
      <c r="B2592" s="1">
        <v>46117</v>
      </c>
      <c r="C2592" t="s">
        <v>162</v>
      </c>
      <c r="D2592" t="s">
        <v>163</v>
      </c>
      <c r="E2592" t="s">
        <v>41</v>
      </c>
      <c r="F2592" t="s">
        <v>24</v>
      </c>
      <c r="G2592">
        <v>2</v>
      </c>
      <c r="H2592">
        <v>16.3</v>
      </c>
      <c r="I2592" t="s">
        <v>208</v>
      </c>
      <c r="J2592" t="s">
        <v>104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83</v>
      </c>
      <c r="R2592" t="s">
        <v>83</v>
      </c>
      <c r="S2592" t="s">
        <v>83</v>
      </c>
      <c r="T2592" t="str">
        <f>_xlfn.XLOOKUP(A2592,MI_Match_Analysis!$A$2:$A$8,MI_Match_Analysis!$F$2:$F$8,"Not Found")</f>
        <v>Not Found</v>
      </c>
    </row>
    <row r="2593" spans="1:20" hidden="1" x14ac:dyDescent="0.3">
      <c r="A2593">
        <v>11</v>
      </c>
      <c r="B2593" s="1">
        <v>46117</v>
      </c>
      <c r="C2593" t="s">
        <v>162</v>
      </c>
      <c r="D2593" t="s">
        <v>163</v>
      </c>
      <c r="E2593" t="s">
        <v>41</v>
      </c>
      <c r="F2593" t="s">
        <v>24</v>
      </c>
      <c r="G2593">
        <v>2</v>
      </c>
      <c r="H2593">
        <v>16.399999999999999</v>
      </c>
      <c r="I2593" t="s">
        <v>109</v>
      </c>
      <c r="J2593" t="s">
        <v>104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83</v>
      </c>
      <c r="R2593" t="s">
        <v>83</v>
      </c>
      <c r="S2593" t="s">
        <v>83</v>
      </c>
      <c r="T2593" t="str">
        <f>_xlfn.XLOOKUP(A2593,MI_Match_Analysis!$A$2:$A$8,MI_Match_Analysis!$F$2:$F$8,"Not Found")</f>
        <v>Not Found</v>
      </c>
    </row>
    <row r="2594" spans="1:20" hidden="1" x14ac:dyDescent="0.3">
      <c r="A2594">
        <v>11</v>
      </c>
      <c r="B2594" s="1">
        <v>46117</v>
      </c>
      <c r="C2594" t="s">
        <v>162</v>
      </c>
      <c r="D2594" t="s">
        <v>163</v>
      </c>
      <c r="E2594" t="s">
        <v>41</v>
      </c>
      <c r="F2594" t="s">
        <v>24</v>
      </c>
      <c r="G2594">
        <v>2</v>
      </c>
      <c r="H2594">
        <v>16.5</v>
      </c>
      <c r="I2594" t="s">
        <v>109</v>
      </c>
      <c r="J2594" t="s">
        <v>104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83</v>
      </c>
      <c r="R2594" t="s">
        <v>83</v>
      </c>
      <c r="S2594" t="s">
        <v>83</v>
      </c>
      <c r="T2594" t="str">
        <f>_xlfn.XLOOKUP(A2594,MI_Match_Analysis!$A$2:$A$8,MI_Match_Analysis!$F$2:$F$8,"Not Found")</f>
        <v>Not Found</v>
      </c>
    </row>
    <row r="2595" spans="1:20" hidden="1" x14ac:dyDescent="0.3">
      <c r="A2595">
        <v>11</v>
      </c>
      <c r="B2595" s="1">
        <v>46117</v>
      </c>
      <c r="C2595" t="s">
        <v>162</v>
      </c>
      <c r="D2595" t="s">
        <v>163</v>
      </c>
      <c r="E2595" t="s">
        <v>41</v>
      </c>
      <c r="F2595" t="s">
        <v>24</v>
      </c>
      <c r="G2595">
        <v>2</v>
      </c>
      <c r="H2595">
        <v>16.600000000000001</v>
      </c>
      <c r="I2595" t="s">
        <v>109</v>
      </c>
      <c r="J2595" t="s">
        <v>104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83</v>
      </c>
      <c r="R2595" t="s">
        <v>83</v>
      </c>
      <c r="S2595" t="s">
        <v>83</v>
      </c>
      <c r="T2595" t="str">
        <f>_xlfn.XLOOKUP(A2595,MI_Match_Analysis!$A$2:$A$8,MI_Match_Analysis!$F$2:$F$8,"Not Found")</f>
        <v>Not Found</v>
      </c>
    </row>
    <row r="2596" spans="1:20" hidden="1" x14ac:dyDescent="0.3">
      <c r="A2596">
        <v>11</v>
      </c>
      <c r="B2596" s="1">
        <v>46117</v>
      </c>
      <c r="C2596" t="s">
        <v>162</v>
      </c>
      <c r="D2596" t="s">
        <v>163</v>
      </c>
      <c r="E2596" t="s">
        <v>41</v>
      </c>
      <c r="F2596" t="s">
        <v>24</v>
      </c>
      <c r="G2596">
        <v>2</v>
      </c>
      <c r="H2596">
        <v>17.100000000000001</v>
      </c>
      <c r="I2596" t="s">
        <v>208</v>
      </c>
      <c r="J2596" t="s">
        <v>80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83</v>
      </c>
      <c r="R2596" t="s">
        <v>83</v>
      </c>
      <c r="S2596" t="s">
        <v>83</v>
      </c>
      <c r="T2596" t="str">
        <f>_xlfn.XLOOKUP(A2596,MI_Match_Analysis!$A$2:$A$8,MI_Match_Analysis!$F$2:$F$8,"Not Found")</f>
        <v>Not Found</v>
      </c>
    </row>
    <row r="2597" spans="1:20" hidden="1" x14ac:dyDescent="0.3">
      <c r="A2597">
        <v>11</v>
      </c>
      <c r="B2597" s="1">
        <v>46117</v>
      </c>
      <c r="C2597" t="s">
        <v>162</v>
      </c>
      <c r="D2597" t="s">
        <v>163</v>
      </c>
      <c r="E2597" t="s">
        <v>41</v>
      </c>
      <c r="F2597" t="s">
        <v>24</v>
      </c>
      <c r="G2597">
        <v>2</v>
      </c>
      <c r="H2597">
        <v>17.2</v>
      </c>
      <c r="I2597" t="s">
        <v>109</v>
      </c>
      <c r="J2597" t="s">
        <v>80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83</v>
      </c>
      <c r="R2597" t="s">
        <v>83</v>
      </c>
      <c r="S2597" t="s">
        <v>83</v>
      </c>
      <c r="T2597" t="str">
        <f>_xlfn.XLOOKUP(A2597,MI_Match_Analysis!$A$2:$A$8,MI_Match_Analysis!$F$2:$F$8,"Not Found")</f>
        <v>Not Found</v>
      </c>
    </row>
    <row r="2598" spans="1:20" hidden="1" x14ac:dyDescent="0.3">
      <c r="A2598">
        <v>11</v>
      </c>
      <c r="B2598" s="1">
        <v>46117</v>
      </c>
      <c r="C2598" t="s">
        <v>162</v>
      </c>
      <c r="D2598" t="s">
        <v>163</v>
      </c>
      <c r="E2598" t="s">
        <v>41</v>
      </c>
      <c r="F2598" t="s">
        <v>24</v>
      </c>
      <c r="G2598">
        <v>2</v>
      </c>
      <c r="H2598">
        <v>17.3</v>
      </c>
      <c r="I2598" t="s">
        <v>109</v>
      </c>
      <c r="J2598" t="s">
        <v>80</v>
      </c>
      <c r="K2598">
        <v>6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83</v>
      </c>
      <c r="R2598" t="s">
        <v>83</v>
      </c>
      <c r="S2598" t="s">
        <v>83</v>
      </c>
      <c r="T2598" t="str">
        <f>_xlfn.XLOOKUP(A2598,MI_Match_Analysis!$A$2:$A$8,MI_Match_Analysis!$F$2:$F$8,"Not Found")</f>
        <v>Not Found</v>
      </c>
    </row>
    <row r="2599" spans="1:20" hidden="1" x14ac:dyDescent="0.3">
      <c r="A2599">
        <v>11</v>
      </c>
      <c r="B2599" s="1">
        <v>46117</v>
      </c>
      <c r="C2599" t="s">
        <v>162</v>
      </c>
      <c r="D2599" t="s">
        <v>163</v>
      </c>
      <c r="E2599" t="s">
        <v>41</v>
      </c>
      <c r="F2599" t="s">
        <v>24</v>
      </c>
      <c r="G2599">
        <v>2</v>
      </c>
      <c r="H2599">
        <v>17.399999999999999</v>
      </c>
      <c r="I2599" t="s">
        <v>109</v>
      </c>
      <c r="J2599" t="s">
        <v>80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83</v>
      </c>
      <c r="R2599" t="s">
        <v>83</v>
      </c>
      <c r="S2599" t="s">
        <v>83</v>
      </c>
      <c r="T2599" t="str">
        <f>_xlfn.XLOOKUP(A2599,MI_Match_Analysis!$A$2:$A$8,MI_Match_Analysis!$F$2:$F$8,"Not Found")</f>
        <v>Not Found</v>
      </c>
    </row>
    <row r="2600" spans="1:20" hidden="1" x14ac:dyDescent="0.3">
      <c r="A2600">
        <v>11</v>
      </c>
      <c r="B2600" s="1">
        <v>46117</v>
      </c>
      <c r="C2600" t="s">
        <v>162</v>
      </c>
      <c r="D2600" t="s">
        <v>163</v>
      </c>
      <c r="E2600" t="s">
        <v>41</v>
      </c>
      <c r="F2600" t="s">
        <v>24</v>
      </c>
      <c r="G2600">
        <v>2</v>
      </c>
      <c r="H2600">
        <v>17.5</v>
      </c>
      <c r="I2600" t="s">
        <v>208</v>
      </c>
      <c r="J2600" t="s">
        <v>80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83</v>
      </c>
      <c r="R2600" t="s">
        <v>83</v>
      </c>
      <c r="S2600" t="s">
        <v>83</v>
      </c>
      <c r="T2600" t="str">
        <f>_xlfn.XLOOKUP(A2600,MI_Match_Analysis!$A$2:$A$8,MI_Match_Analysis!$F$2:$F$8,"Not Found")</f>
        <v>Not Found</v>
      </c>
    </row>
    <row r="2601" spans="1:20" hidden="1" x14ac:dyDescent="0.3">
      <c r="A2601">
        <v>11</v>
      </c>
      <c r="B2601" s="1">
        <v>46117</v>
      </c>
      <c r="C2601" t="s">
        <v>162</v>
      </c>
      <c r="D2601" t="s">
        <v>163</v>
      </c>
      <c r="E2601" t="s">
        <v>41</v>
      </c>
      <c r="F2601" t="s">
        <v>24</v>
      </c>
      <c r="G2601">
        <v>2</v>
      </c>
      <c r="H2601">
        <v>17.600000000000001</v>
      </c>
      <c r="I2601" t="s">
        <v>109</v>
      </c>
      <c r="J2601" t="s">
        <v>80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165</v>
      </c>
      <c r="R2601" t="s">
        <v>109</v>
      </c>
      <c r="S2601" t="s">
        <v>112</v>
      </c>
      <c r="T2601" t="str">
        <f>_xlfn.XLOOKUP(A2601,MI_Match_Analysis!$A$2:$A$8,MI_Match_Analysis!$F$2:$F$8,"Not Found")</f>
        <v>Not Found</v>
      </c>
    </row>
    <row r="2602" spans="1:20" hidden="1" x14ac:dyDescent="0.3">
      <c r="A2602">
        <v>11</v>
      </c>
      <c r="B2602" s="1">
        <v>46117</v>
      </c>
      <c r="C2602" t="s">
        <v>162</v>
      </c>
      <c r="D2602" t="s">
        <v>163</v>
      </c>
      <c r="E2602" t="s">
        <v>41</v>
      </c>
      <c r="F2602" t="s">
        <v>24</v>
      </c>
      <c r="G2602">
        <v>2</v>
      </c>
      <c r="H2602">
        <v>17.600000000000001</v>
      </c>
      <c r="I2602" t="s">
        <v>109</v>
      </c>
      <c r="J2602" t="s">
        <v>80</v>
      </c>
      <c r="K2602">
        <v>0</v>
      </c>
      <c r="L2602">
        <v>1</v>
      </c>
      <c r="M2602">
        <v>1</v>
      </c>
      <c r="N2602">
        <v>0</v>
      </c>
      <c r="O2602">
        <v>0</v>
      </c>
      <c r="P2602">
        <v>0</v>
      </c>
      <c r="Q2602" t="s">
        <v>83</v>
      </c>
      <c r="R2602" t="s">
        <v>83</v>
      </c>
      <c r="S2602" t="s">
        <v>83</v>
      </c>
      <c r="T2602" t="str">
        <f>_xlfn.XLOOKUP(A2602,MI_Match_Analysis!$A$2:$A$8,MI_Match_Analysis!$F$2:$F$8,"Not Found")</f>
        <v>Not Found</v>
      </c>
    </row>
    <row r="2603" spans="1:20" hidden="1" x14ac:dyDescent="0.3">
      <c r="A2603">
        <v>11</v>
      </c>
      <c r="B2603" s="1">
        <v>46117</v>
      </c>
      <c r="C2603" t="s">
        <v>162</v>
      </c>
      <c r="D2603" t="s">
        <v>163</v>
      </c>
      <c r="E2603" t="s">
        <v>41</v>
      </c>
      <c r="F2603" t="s">
        <v>24</v>
      </c>
      <c r="G2603">
        <v>2</v>
      </c>
      <c r="H2603">
        <v>18.100000000000001</v>
      </c>
      <c r="I2603" t="s">
        <v>208</v>
      </c>
      <c r="J2603" t="s">
        <v>29</v>
      </c>
      <c r="K2603">
        <v>0</v>
      </c>
      <c r="L2603">
        <v>1</v>
      </c>
      <c r="M2603">
        <v>1</v>
      </c>
      <c r="N2603">
        <v>0</v>
      </c>
      <c r="O2603">
        <v>0</v>
      </c>
      <c r="P2603">
        <v>0</v>
      </c>
      <c r="Q2603" t="s">
        <v>83</v>
      </c>
      <c r="R2603" t="s">
        <v>83</v>
      </c>
      <c r="S2603" t="s">
        <v>83</v>
      </c>
      <c r="T2603" t="str">
        <f>_xlfn.XLOOKUP(A2603,MI_Match_Analysis!$A$2:$A$8,MI_Match_Analysis!$F$2:$F$8,"Not Found")</f>
        <v>Not Found</v>
      </c>
    </row>
    <row r="2604" spans="1:20" hidden="1" x14ac:dyDescent="0.3">
      <c r="A2604">
        <v>11</v>
      </c>
      <c r="B2604" s="1">
        <v>46117</v>
      </c>
      <c r="C2604" t="s">
        <v>162</v>
      </c>
      <c r="D2604" t="s">
        <v>163</v>
      </c>
      <c r="E2604" t="s">
        <v>41</v>
      </c>
      <c r="F2604" t="s">
        <v>24</v>
      </c>
      <c r="G2604">
        <v>2</v>
      </c>
      <c r="H2604">
        <v>18.100000000000001</v>
      </c>
      <c r="I2604" t="s">
        <v>208</v>
      </c>
      <c r="J2604" t="s">
        <v>29</v>
      </c>
      <c r="K2604">
        <v>4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83</v>
      </c>
      <c r="R2604" t="s">
        <v>83</v>
      </c>
      <c r="S2604" t="s">
        <v>83</v>
      </c>
      <c r="T2604" t="str">
        <f>_xlfn.XLOOKUP(A2604,MI_Match_Analysis!$A$2:$A$8,MI_Match_Analysis!$F$2:$F$8,"Not Found")</f>
        <v>Not Found</v>
      </c>
    </row>
    <row r="2605" spans="1:20" hidden="1" x14ac:dyDescent="0.3">
      <c r="A2605">
        <v>11</v>
      </c>
      <c r="B2605" s="1">
        <v>46117</v>
      </c>
      <c r="C2605" t="s">
        <v>162</v>
      </c>
      <c r="D2605" t="s">
        <v>163</v>
      </c>
      <c r="E2605" t="s">
        <v>41</v>
      </c>
      <c r="F2605" t="s">
        <v>24</v>
      </c>
      <c r="G2605">
        <v>2</v>
      </c>
      <c r="H2605">
        <v>18.2</v>
      </c>
      <c r="I2605" t="s">
        <v>208</v>
      </c>
      <c r="J2605" t="s">
        <v>29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83</v>
      </c>
      <c r="R2605" t="s">
        <v>83</v>
      </c>
      <c r="S2605" t="s">
        <v>83</v>
      </c>
      <c r="T2605" t="str">
        <f>_xlfn.XLOOKUP(A2605,MI_Match_Analysis!$A$2:$A$8,MI_Match_Analysis!$F$2:$F$8,"Not Found")</f>
        <v>Not Found</v>
      </c>
    </row>
    <row r="2606" spans="1:20" hidden="1" x14ac:dyDescent="0.3">
      <c r="A2606">
        <v>11</v>
      </c>
      <c r="B2606" s="1">
        <v>46117</v>
      </c>
      <c r="C2606" t="s">
        <v>162</v>
      </c>
      <c r="D2606" t="s">
        <v>163</v>
      </c>
      <c r="E2606" t="s">
        <v>41</v>
      </c>
      <c r="F2606" t="s">
        <v>24</v>
      </c>
      <c r="G2606">
        <v>2</v>
      </c>
      <c r="H2606">
        <v>18.3</v>
      </c>
      <c r="I2606" t="s">
        <v>208</v>
      </c>
      <c r="J2606" t="s">
        <v>29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83</v>
      </c>
      <c r="R2606" t="s">
        <v>83</v>
      </c>
      <c r="S2606" t="s">
        <v>83</v>
      </c>
      <c r="T2606" t="str">
        <f>_xlfn.XLOOKUP(A2606,MI_Match_Analysis!$A$2:$A$8,MI_Match_Analysis!$F$2:$F$8,"Not Found")</f>
        <v>Not Found</v>
      </c>
    </row>
    <row r="2607" spans="1:20" hidden="1" x14ac:dyDescent="0.3">
      <c r="A2607">
        <v>11</v>
      </c>
      <c r="B2607" s="1">
        <v>46117</v>
      </c>
      <c r="C2607" t="s">
        <v>162</v>
      </c>
      <c r="D2607" t="s">
        <v>163</v>
      </c>
      <c r="E2607" t="s">
        <v>41</v>
      </c>
      <c r="F2607" t="s">
        <v>24</v>
      </c>
      <c r="G2607">
        <v>2</v>
      </c>
      <c r="H2607">
        <v>18.399999999999999</v>
      </c>
      <c r="I2607" t="s">
        <v>207</v>
      </c>
      <c r="J2607" t="s">
        <v>29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83</v>
      </c>
      <c r="R2607" t="s">
        <v>83</v>
      </c>
      <c r="S2607" t="s">
        <v>83</v>
      </c>
      <c r="T2607" t="str">
        <f>_xlfn.XLOOKUP(A2607,MI_Match_Analysis!$A$2:$A$8,MI_Match_Analysis!$F$2:$F$8,"Not Found")</f>
        <v>Not Found</v>
      </c>
    </row>
    <row r="2608" spans="1:20" hidden="1" x14ac:dyDescent="0.3">
      <c r="A2608">
        <v>11</v>
      </c>
      <c r="B2608" s="1">
        <v>46117</v>
      </c>
      <c r="C2608" t="s">
        <v>162</v>
      </c>
      <c r="D2608" t="s">
        <v>163</v>
      </c>
      <c r="E2608" t="s">
        <v>41</v>
      </c>
      <c r="F2608" t="s">
        <v>24</v>
      </c>
      <c r="G2608">
        <v>2</v>
      </c>
      <c r="H2608">
        <v>18.5</v>
      </c>
      <c r="I2608" t="s">
        <v>208</v>
      </c>
      <c r="J2608" t="s">
        <v>29</v>
      </c>
      <c r="K2608">
        <v>6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83</v>
      </c>
      <c r="R2608" t="s">
        <v>83</v>
      </c>
      <c r="S2608" t="s">
        <v>83</v>
      </c>
      <c r="T2608" t="str">
        <f>_xlfn.XLOOKUP(A2608,MI_Match_Analysis!$A$2:$A$8,MI_Match_Analysis!$F$2:$F$8,"Not Found")</f>
        <v>Not Found</v>
      </c>
    </row>
    <row r="2609" spans="1:20" hidden="1" x14ac:dyDescent="0.3">
      <c r="A2609">
        <v>11</v>
      </c>
      <c r="B2609" s="1">
        <v>46117</v>
      </c>
      <c r="C2609" t="s">
        <v>162</v>
      </c>
      <c r="D2609" t="s">
        <v>163</v>
      </c>
      <c r="E2609" t="s">
        <v>41</v>
      </c>
      <c r="F2609" t="s">
        <v>24</v>
      </c>
      <c r="G2609">
        <v>2</v>
      </c>
      <c r="H2609">
        <v>18.600000000000001</v>
      </c>
      <c r="I2609" t="s">
        <v>208</v>
      </c>
      <c r="J2609" t="s">
        <v>29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83</v>
      </c>
      <c r="R2609" t="s">
        <v>83</v>
      </c>
      <c r="S2609" t="s">
        <v>83</v>
      </c>
      <c r="T2609" t="str">
        <f>_xlfn.XLOOKUP(A2609,MI_Match_Analysis!$A$2:$A$8,MI_Match_Analysis!$F$2:$F$8,"Not Found")</f>
        <v>Not Found</v>
      </c>
    </row>
    <row r="2610" spans="1:20" hidden="1" x14ac:dyDescent="0.3">
      <c r="A2610">
        <v>11</v>
      </c>
      <c r="B2610" s="1">
        <v>46117</v>
      </c>
      <c r="C2610" t="s">
        <v>162</v>
      </c>
      <c r="D2610" t="s">
        <v>163</v>
      </c>
      <c r="E2610" t="s">
        <v>41</v>
      </c>
      <c r="F2610" t="s">
        <v>24</v>
      </c>
      <c r="G2610">
        <v>2</v>
      </c>
      <c r="H2610">
        <v>19.100000000000001</v>
      </c>
      <c r="I2610" t="s">
        <v>208</v>
      </c>
      <c r="J2610" t="s">
        <v>169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83</v>
      </c>
      <c r="R2610" t="s">
        <v>83</v>
      </c>
      <c r="S2610" t="s">
        <v>83</v>
      </c>
      <c r="T2610" t="str">
        <f>_xlfn.XLOOKUP(A2610,MI_Match_Analysis!$A$2:$A$8,MI_Match_Analysis!$F$2:$F$8,"Not Found")</f>
        <v>Not Found</v>
      </c>
    </row>
    <row r="2611" spans="1:20" hidden="1" x14ac:dyDescent="0.3">
      <c r="A2611">
        <v>11</v>
      </c>
      <c r="B2611" s="1">
        <v>46117</v>
      </c>
      <c r="C2611" t="s">
        <v>162</v>
      </c>
      <c r="D2611" t="s">
        <v>163</v>
      </c>
      <c r="E2611" t="s">
        <v>41</v>
      </c>
      <c r="F2611" t="s">
        <v>24</v>
      </c>
      <c r="G2611">
        <v>2</v>
      </c>
      <c r="H2611">
        <v>19.2</v>
      </c>
      <c r="I2611" t="s">
        <v>207</v>
      </c>
      <c r="J2611" t="s">
        <v>169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83</v>
      </c>
      <c r="R2611" t="s">
        <v>83</v>
      </c>
      <c r="S2611" t="s">
        <v>83</v>
      </c>
      <c r="T2611" t="str">
        <f>_xlfn.XLOOKUP(A2611,MI_Match_Analysis!$A$2:$A$8,MI_Match_Analysis!$F$2:$F$8,"Not Found")</f>
        <v>Not Found</v>
      </c>
    </row>
    <row r="2612" spans="1:20" hidden="1" x14ac:dyDescent="0.3">
      <c r="A2612">
        <v>11</v>
      </c>
      <c r="B2612" s="1">
        <v>46117</v>
      </c>
      <c r="C2612" t="s">
        <v>162</v>
      </c>
      <c r="D2612" t="s">
        <v>163</v>
      </c>
      <c r="E2612" t="s">
        <v>41</v>
      </c>
      <c r="F2612" t="s">
        <v>24</v>
      </c>
      <c r="G2612">
        <v>2</v>
      </c>
      <c r="H2612">
        <v>19.3</v>
      </c>
      <c r="I2612" t="s">
        <v>208</v>
      </c>
      <c r="J2612" t="s">
        <v>169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83</v>
      </c>
      <c r="R2612" t="s">
        <v>83</v>
      </c>
      <c r="S2612" t="s">
        <v>83</v>
      </c>
      <c r="T2612" t="str">
        <f>_xlfn.XLOOKUP(A2612,MI_Match_Analysis!$A$2:$A$8,MI_Match_Analysis!$F$2:$F$8,"Not Found")</f>
        <v>Not Found</v>
      </c>
    </row>
    <row r="2613" spans="1:20" hidden="1" x14ac:dyDescent="0.3">
      <c r="A2613">
        <v>11</v>
      </c>
      <c r="B2613" s="1">
        <v>46117</v>
      </c>
      <c r="C2613" t="s">
        <v>162</v>
      </c>
      <c r="D2613" t="s">
        <v>163</v>
      </c>
      <c r="E2613" t="s">
        <v>41</v>
      </c>
      <c r="F2613" t="s">
        <v>24</v>
      </c>
      <c r="G2613">
        <v>2</v>
      </c>
      <c r="H2613">
        <v>19.399999999999999</v>
      </c>
      <c r="I2613" t="s">
        <v>207</v>
      </c>
      <c r="J2613" t="s">
        <v>169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165</v>
      </c>
      <c r="R2613" t="s">
        <v>207</v>
      </c>
      <c r="S2613" t="s">
        <v>103</v>
      </c>
      <c r="T2613" t="str">
        <f>_xlfn.XLOOKUP(A2613,MI_Match_Analysis!$A$2:$A$8,MI_Match_Analysis!$F$2:$F$8,"Not Found")</f>
        <v>Not Found</v>
      </c>
    </row>
    <row r="2614" spans="1:20" hidden="1" x14ac:dyDescent="0.3">
      <c r="A2614">
        <v>12</v>
      </c>
      <c r="B2614" s="1">
        <v>46118</v>
      </c>
      <c r="C2614" t="s">
        <v>162</v>
      </c>
      <c r="D2614" t="s">
        <v>58</v>
      </c>
      <c r="E2614" t="s">
        <v>35</v>
      </c>
      <c r="F2614" t="s">
        <v>47</v>
      </c>
      <c r="G2614">
        <v>1</v>
      </c>
      <c r="H2614">
        <v>0.1</v>
      </c>
      <c r="I2614" t="s">
        <v>179</v>
      </c>
      <c r="J2614" t="s">
        <v>114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83</v>
      </c>
      <c r="R2614" t="s">
        <v>83</v>
      </c>
      <c r="S2614" t="s">
        <v>83</v>
      </c>
      <c r="T2614" t="str">
        <f>_xlfn.XLOOKUP(A2614,MI_Match_Analysis!$A$2:$A$8,MI_Match_Analysis!$F$2:$F$8,"Not Found")</f>
        <v>Not Found</v>
      </c>
    </row>
    <row r="2615" spans="1:20" hidden="1" x14ac:dyDescent="0.3">
      <c r="A2615">
        <v>12</v>
      </c>
      <c r="B2615" s="1">
        <v>46118</v>
      </c>
      <c r="C2615" t="s">
        <v>162</v>
      </c>
      <c r="D2615" t="s">
        <v>58</v>
      </c>
      <c r="E2615" t="s">
        <v>35</v>
      </c>
      <c r="F2615" t="s">
        <v>47</v>
      </c>
      <c r="G2615">
        <v>1</v>
      </c>
      <c r="H2615">
        <v>0.2</v>
      </c>
      <c r="I2615" t="s">
        <v>181</v>
      </c>
      <c r="J2615" t="s">
        <v>114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83</v>
      </c>
      <c r="R2615" t="s">
        <v>83</v>
      </c>
      <c r="S2615" t="s">
        <v>83</v>
      </c>
      <c r="T2615" t="str">
        <f>_xlfn.XLOOKUP(A2615,MI_Match_Analysis!$A$2:$A$8,MI_Match_Analysis!$F$2:$F$8,"Not Found")</f>
        <v>Not Found</v>
      </c>
    </row>
    <row r="2616" spans="1:20" hidden="1" x14ac:dyDescent="0.3">
      <c r="A2616">
        <v>12</v>
      </c>
      <c r="B2616" s="1">
        <v>46118</v>
      </c>
      <c r="C2616" t="s">
        <v>162</v>
      </c>
      <c r="D2616" t="s">
        <v>58</v>
      </c>
      <c r="E2616" t="s">
        <v>35</v>
      </c>
      <c r="F2616" t="s">
        <v>47</v>
      </c>
      <c r="G2616">
        <v>1</v>
      </c>
      <c r="H2616">
        <v>0.3</v>
      </c>
      <c r="I2616" t="s">
        <v>179</v>
      </c>
      <c r="J2616" t="s">
        <v>114</v>
      </c>
      <c r="K2616">
        <v>4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83</v>
      </c>
      <c r="R2616" t="s">
        <v>83</v>
      </c>
      <c r="S2616" t="s">
        <v>83</v>
      </c>
      <c r="T2616" t="str">
        <f>_xlfn.XLOOKUP(A2616,MI_Match_Analysis!$A$2:$A$8,MI_Match_Analysis!$F$2:$F$8,"Not Found")</f>
        <v>Not Found</v>
      </c>
    </row>
    <row r="2617" spans="1:20" hidden="1" x14ac:dyDescent="0.3">
      <c r="A2617">
        <v>12</v>
      </c>
      <c r="B2617" s="1">
        <v>46118</v>
      </c>
      <c r="C2617" t="s">
        <v>162</v>
      </c>
      <c r="D2617" t="s">
        <v>58</v>
      </c>
      <c r="E2617" t="s">
        <v>35</v>
      </c>
      <c r="F2617" t="s">
        <v>47</v>
      </c>
      <c r="G2617">
        <v>1</v>
      </c>
      <c r="H2617">
        <v>0.4</v>
      </c>
      <c r="I2617" t="s">
        <v>179</v>
      </c>
      <c r="J2617" t="s">
        <v>114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83</v>
      </c>
      <c r="R2617" t="s">
        <v>83</v>
      </c>
      <c r="S2617" t="s">
        <v>83</v>
      </c>
      <c r="T2617" t="str">
        <f>_xlfn.XLOOKUP(A2617,MI_Match_Analysis!$A$2:$A$8,MI_Match_Analysis!$F$2:$F$8,"Not Found")</f>
        <v>Not Found</v>
      </c>
    </row>
    <row r="2618" spans="1:20" hidden="1" x14ac:dyDescent="0.3">
      <c r="A2618">
        <v>12</v>
      </c>
      <c r="B2618" s="1">
        <v>46118</v>
      </c>
      <c r="C2618" t="s">
        <v>162</v>
      </c>
      <c r="D2618" t="s">
        <v>58</v>
      </c>
      <c r="E2618" t="s">
        <v>35</v>
      </c>
      <c r="F2618" t="s">
        <v>47</v>
      </c>
      <c r="G2618">
        <v>1</v>
      </c>
      <c r="H2618">
        <v>0.5</v>
      </c>
      <c r="I2618" t="s">
        <v>181</v>
      </c>
      <c r="J2618" t="s">
        <v>114</v>
      </c>
      <c r="K2618">
        <v>4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83</v>
      </c>
      <c r="R2618" t="s">
        <v>83</v>
      </c>
      <c r="S2618" t="s">
        <v>83</v>
      </c>
      <c r="T2618" t="str">
        <f>_xlfn.XLOOKUP(A2618,MI_Match_Analysis!$A$2:$A$8,MI_Match_Analysis!$F$2:$F$8,"Not Found")</f>
        <v>Not Found</v>
      </c>
    </row>
    <row r="2619" spans="1:20" hidden="1" x14ac:dyDescent="0.3">
      <c r="A2619">
        <v>12</v>
      </c>
      <c r="B2619" s="1">
        <v>46118</v>
      </c>
      <c r="C2619" t="s">
        <v>162</v>
      </c>
      <c r="D2619" t="s">
        <v>58</v>
      </c>
      <c r="E2619" t="s">
        <v>35</v>
      </c>
      <c r="F2619" t="s">
        <v>47</v>
      </c>
      <c r="G2619">
        <v>1</v>
      </c>
      <c r="H2619">
        <v>0.6</v>
      </c>
      <c r="I2619" t="s">
        <v>181</v>
      </c>
      <c r="J2619" t="s">
        <v>114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83</v>
      </c>
      <c r="R2619" t="s">
        <v>83</v>
      </c>
      <c r="S2619" t="s">
        <v>83</v>
      </c>
      <c r="T2619" t="str">
        <f>_xlfn.XLOOKUP(A2619,MI_Match_Analysis!$A$2:$A$8,MI_Match_Analysis!$F$2:$F$8,"Not Found")</f>
        <v>Not Found</v>
      </c>
    </row>
    <row r="2620" spans="1:20" hidden="1" x14ac:dyDescent="0.3">
      <c r="A2620">
        <v>12</v>
      </c>
      <c r="B2620" s="1">
        <v>46118</v>
      </c>
      <c r="C2620" t="s">
        <v>162</v>
      </c>
      <c r="D2620" t="s">
        <v>58</v>
      </c>
      <c r="E2620" t="s">
        <v>35</v>
      </c>
      <c r="F2620" t="s">
        <v>47</v>
      </c>
      <c r="G2620">
        <v>1</v>
      </c>
      <c r="H2620">
        <v>1.1000000000000001</v>
      </c>
      <c r="I2620" t="s">
        <v>181</v>
      </c>
      <c r="J2620" t="s">
        <v>214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83</v>
      </c>
      <c r="R2620" t="s">
        <v>83</v>
      </c>
      <c r="S2620" t="s">
        <v>83</v>
      </c>
      <c r="T2620" t="str">
        <f>_xlfn.XLOOKUP(A2620,MI_Match_Analysis!$A$2:$A$8,MI_Match_Analysis!$F$2:$F$8,"Not Found")</f>
        <v>Not Found</v>
      </c>
    </row>
    <row r="2621" spans="1:20" hidden="1" x14ac:dyDescent="0.3">
      <c r="A2621">
        <v>12</v>
      </c>
      <c r="B2621" s="1">
        <v>46118</v>
      </c>
      <c r="C2621" t="s">
        <v>162</v>
      </c>
      <c r="D2621" t="s">
        <v>58</v>
      </c>
      <c r="E2621" t="s">
        <v>35</v>
      </c>
      <c r="F2621" t="s">
        <v>47</v>
      </c>
      <c r="G2621">
        <v>1</v>
      </c>
      <c r="H2621">
        <v>1.2</v>
      </c>
      <c r="I2621" t="s">
        <v>181</v>
      </c>
      <c r="J2621" t="s">
        <v>214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83</v>
      </c>
      <c r="R2621" t="s">
        <v>83</v>
      </c>
      <c r="S2621" t="s">
        <v>83</v>
      </c>
      <c r="T2621" t="str">
        <f>_xlfn.XLOOKUP(A2621,MI_Match_Analysis!$A$2:$A$8,MI_Match_Analysis!$F$2:$F$8,"Not Found")</f>
        <v>Not Found</v>
      </c>
    </row>
    <row r="2622" spans="1:20" hidden="1" x14ac:dyDescent="0.3">
      <c r="A2622">
        <v>12</v>
      </c>
      <c r="B2622" s="1">
        <v>46118</v>
      </c>
      <c r="C2622" t="s">
        <v>162</v>
      </c>
      <c r="D2622" t="s">
        <v>58</v>
      </c>
      <c r="E2622" t="s">
        <v>35</v>
      </c>
      <c r="F2622" t="s">
        <v>47</v>
      </c>
      <c r="G2622">
        <v>1</v>
      </c>
      <c r="H2622">
        <v>1.3</v>
      </c>
      <c r="I2622" t="s">
        <v>181</v>
      </c>
      <c r="J2622" t="s">
        <v>214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83</v>
      </c>
      <c r="R2622" t="s">
        <v>83</v>
      </c>
      <c r="S2622" t="s">
        <v>83</v>
      </c>
      <c r="T2622" t="str">
        <f>_xlfn.XLOOKUP(A2622,MI_Match_Analysis!$A$2:$A$8,MI_Match_Analysis!$F$2:$F$8,"Not Found")</f>
        <v>Not Found</v>
      </c>
    </row>
    <row r="2623" spans="1:20" hidden="1" x14ac:dyDescent="0.3">
      <c r="A2623">
        <v>12</v>
      </c>
      <c r="B2623" s="1">
        <v>46118</v>
      </c>
      <c r="C2623" t="s">
        <v>162</v>
      </c>
      <c r="D2623" t="s">
        <v>58</v>
      </c>
      <c r="E2623" t="s">
        <v>35</v>
      </c>
      <c r="F2623" t="s">
        <v>47</v>
      </c>
      <c r="G2623">
        <v>1</v>
      </c>
      <c r="H2623">
        <v>1.4</v>
      </c>
      <c r="I2623" t="s">
        <v>181</v>
      </c>
      <c r="J2623" t="s">
        <v>214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165</v>
      </c>
      <c r="R2623" t="s">
        <v>181</v>
      </c>
      <c r="S2623" t="s">
        <v>223</v>
      </c>
      <c r="T2623" t="str">
        <f>_xlfn.XLOOKUP(A2623,MI_Match_Analysis!$A$2:$A$8,MI_Match_Analysis!$F$2:$F$8,"Not Found")</f>
        <v>Not Found</v>
      </c>
    </row>
    <row r="2624" spans="1:20" hidden="1" x14ac:dyDescent="0.3">
      <c r="A2624">
        <v>12</v>
      </c>
      <c r="B2624" s="1">
        <v>46118</v>
      </c>
      <c r="C2624" t="s">
        <v>162</v>
      </c>
      <c r="D2624" t="s">
        <v>58</v>
      </c>
      <c r="E2624" t="s">
        <v>35</v>
      </c>
      <c r="F2624" t="s">
        <v>47</v>
      </c>
      <c r="G2624">
        <v>1</v>
      </c>
      <c r="H2624">
        <v>1.5</v>
      </c>
      <c r="I2624" t="s">
        <v>185</v>
      </c>
      <c r="J2624" t="s">
        <v>214</v>
      </c>
      <c r="K2624">
        <v>4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83</v>
      </c>
      <c r="R2624" t="s">
        <v>83</v>
      </c>
      <c r="S2624" t="s">
        <v>83</v>
      </c>
      <c r="T2624" t="str">
        <f>_xlfn.XLOOKUP(A2624,MI_Match_Analysis!$A$2:$A$8,MI_Match_Analysis!$F$2:$F$8,"Not Found")</f>
        <v>Not Found</v>
      </c>
    </row>
    <row r="2625" spans="1:20" hidden="1" x14ac:dyDescent="0.3">
      <c r="A2625">
        <v>12</v>
      </c>
      <c r="B2625" s="1">
        <v>46118</v>
      </c>
      <c r="C2625" t="s">
        <v>162</v>
      </c>
      <c r="D2625" t="s">
        <v>58</v>
      </c>
      <c r="E2625" t="s">
        <v>35</v>
      </c>
      <c r="F2625" t="s">
        <v>47</v>
      </c>
      <c r="G2625">
        <v>1</v>
      </c>
      <c r="H2625">
        <v>1.6</v>
      </c>
      <c r="I2625" t="s">
        <v>185</v>
      </c>
      <c r="J2625" t="s">
        <v>214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165</v>
      </c>
      <c r="R2625" t="s">
        <v>185</v>
      </c>
      <c r="S2625" t="s">
        <v>223</v>
      </c>
      <c r="T2625" t="str">
        <f>_xlfn.XLOOKUP(A2625,MI_Match_Analysis!$A$2:$A$8,MI_Match_Analysis!$F$2:$F$8,"Not Found")</f>
        <v>Not Found</v>
      </c>
    </row>
    <row r="2626" spans="1:20" hidden="1" x14ac:dyDescent="0.3">
      <c r="A2626">
        <v>12</v>
      </c>
      <c r="B2626" s="1">
        <v>46118</v>
      </c>
      <c r="C2626" t="s">
        <v>162</v>
      </c>
      <c r="D2626" t="s">
        <v>58</v>
      </c>
      <c r="E2626" t="s">
        <v>35</v>
      </c>
      <c r="F2626" t="s">
        <v>47</v>
      </c>
      <c r="G2626">
        <v>1</v>
      </c>
      <c r="H2626">
        <v>2.1</v>
      </c>
      <c r="I2626" t="s">
        <v>179</v>
      </c>
      <c r="J2626" t="s">
        <v>114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83</v>
      </c>
      <c r="R2626" t="s">
        <v>83</v>
      </c>
      <c r="S2626" t="s">
        <v>83</v>
      </c>
      <c r="T2626" t="str">
        <f>_xlfn.XLOOKUP(A2626,MI_Match_Analysis!$A$2:$A$8,MI_Match_Analysis!$F$2:$F$8,"Not Found")</f>
        <v>Not Found</v>
      </c>
    </row>
    <row r="2627" spans="1:20" hidden="1" x14ac:dyDescent="0.3">
      <c r="A2627">
        <v>12</v>
      </c>
      <c r="B2627" s="1">
        <v>46118</v>
      </c>
      <c r="C2627" t="s">
        <v>162</v>
      </c>
      <c r="D2627" t="s">
        <v>58</v>
      </c>
      <c r="E2627" t="s">
        <v>35</v>
      </c>
      <c r="F2627" t="s">
        <v>47</v>
      </c>
      <c r="G2627">
        <v>1</v>
      </c>
      <c r="H2627">
        <v>2.2000000000000002</v>
      </c>
      <c r="I2627" t="s">
        <v>60</v>
      </c>
      <c r="J2627" t="s">
        <v>114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83</v>
      </c>
      <c r="R2627" t="s">
        <v>83</v>
      </c>
      <c r="S2627" t="s">
        <v>83</v>
      </c>
      <c r="T2627" t="str">
        <f>_xlfn.XLOOKUP(A2627,MI_Match_Analysis!$A$2:$A$8,MI_Match_Analysis!$F$2:$F$8,"Not Found")</f>
        <v>Not Found</v>
      </c>
    </row>
    <row r="2628" spans="1:20" hidden="1" x14ac:dyDescent="0.3">
      <c r="A2628">
        <v>12</v>
      </c>
      <c r="B2628" s="1">
        <v>46118</v>
      </c>
      <c r="C2628" t="s">
        <v>162</v>
      </c>
      <c r="D2628" t="s">
        <v>58</v>
      </c>
      <c r="E2628" t="s">
        <v>35</v>
      </c>
      <c r="F2628" t="s">
        <v>47</v>
      </c>
      <c r="G2628">
        <v>1</v>
      </c>
      <c r="H2628">
        <v>2.2999999999999998</v>
      </c>
      <c r="I2628" t="s">
        <v>60</v>
      </c>
      <c r="J2628" t="s">
        <v>114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83</v>
      </c>
      <c r="R2628" t="s">
        <v>83</v>
      </c>
      <c r="S2628" t="s">
        <v>83</v>
      </c>
      <c r="T2628" t="str">
        <f>_xlfn.XLOOKUP(A2628,MI_Match_Analysis!$A$2:$A$8,MI_Match_Analysis!$F$2:$F$8,"Not Found")</f>
        <v>Not Found</v>
      </c>
    </row>
    <row r="2629" spans="1:20" hidden="1" x14ac:dyDescent="0.3">
      <c r="A2629">
        <v>12</v>
      </c>
      <c r="B2629" s="1">
        <v>46118</v>
      </c>
      <c r="C2629" t="s">
        <v>162</v>
      </c>
      <c r="D2629" t="s">
        <v>58</v>
      </c>
      <c r="E2629" t="s">
        <v>35</v>
      </c>
      <c r="F2629" t="s">
        <v>47</v>
      </c>
      <c r="G2629">
        <v>1</v>
      </c>
      <c r="H2629">
        <v>2.4</v>
      </c>
      <c r="I2629" t="s">
        <v>179</v>
      </c>
      <c r="J2629" t="s">
        <v>114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83</v>
      </c>
      <c r="R2629" t="s">
        <v>83</v>
      </c>
      <c r="S2629" t="s">
        <v>83</v>
      </c>
      <c r="T2629" t="str">
        <f>_xlfn.XLOOKUP(A2629,MI_Match_Analysis!$A$2:$A$8,MI_Match_Analysis!$F$2:$F$8,"Not Found")</f>
        <v>Not Found</v>
      </c>
    </row>
    <row r="2630" spans="1:20" hidden="1" x14ac:dyDescent="0.3">
      <c r="A2630">
        <v>12</v>
      </c>
      <c r="B2630" s="1">
        <v>46118</v>
      </c>
      <c r="C2630" t="s">
        <v>162</v>
      </c>
      <c r="D2630" t="s">
        <v>58</v>
      </c>
      <c r="E2630" t="s">
        <v>35</v>
      </c>
      <c r="F2630" t="s">
        <v>47</v>
      </c>
      <c r="G2630">
        <v>1</v>
      </c>
      <c r="H2630">
        <v>2.5</v>
      </c>
      <c r="I2630" t="s">
        <v>60</v>
      </c>
      <c r="J2630" t="s">
        <v>114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83</v>
      </c>
      <c r="R2630" t="s">
        <v>83</v>
      </c>
      <c r="S2630" t="s">
        <v>83</v>
      </c>
      <c r="T2630" t="str">
        <f>_xlfn.XLOOKUP(A2630,MI_Match_Analysis!$A$2:$A$8,MI_Match_Analysis!$F$2:$F$8,"Not Found")</f>
        <v>Not Found</v>
      </c>
    </row>
    <row r="2631" spans="1:20" hidden="1" x14ac:dyDescent="0.3">
      <c r="A2631">
        <v>12</v>
      </c>
      <c r="B2631" s="1">
        <v>46118</v>
      </c>
      <c r="C2631" t="s">
        <v>162</v>
      </c>
      <c r="D2631" t="s">
        <v>58</v>
      </c>
      <c r="E2631" t="s">
        <v>35</v>
      </c>
      <c r="F2631" t="s">
        <v>47</v>
      </c>
      <c r="G2631">
        <v>1</v>
      </c>
      <c r="H2631">
        <v>2.6</v>
      </c>
      <c r="I2631" t="s">
        <v>60</v>
      </c>
      <c r="J2631" t="s">
        <v>114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83</v>
      </c>
      <c r="R2631" t="s">
        <v>83</v>
      </c>
      <c r="S2631" t="s">
        <v>83</v>
      </c>
      <c r="T2631" t="str">
        <f>_xlfn.XLOOKUP(A2631,MI_Match_Analysis!$A$2:$A$8,MI_Match_Analysis!$F$2:$F$8,"Not Found")</f>
        <v>Not Found</v>
      </c>
    </row>
    <row r="2632" spans="1:20" hidden="1" x14ac:dyDescent="0.3">
      <c r="A2632">
        <v>12</v>
      </c>
      <c r="B2632" s="1">
        <v>46118</v>
      </c>
      <c r="C2632" t="s">
        <v>162</v>
      </c>
      <c r="D2632" t="s">
        <v>58</v>
      </c>
      <c r="E2632" t="s">
        <v>35</v>
      </c>
      <c r="F2632" t="s">
        <v>47</v>
      </c>
      <c r="G2632">
        <v>1</v>
      </c>
      <c r="H2632">
        <v>3.1</v>
      </c>
      <c r="I2632" t="s">
        <v>60</v>
      </c>
      <c r="J2632" t="s">
        <v>214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83</v>
      </c>
      <c r="R2632" t="s">
        <v>83</v>
      </c>
      <c r="S2632" t="s">
        <v>83</v>
      </c>
      <c r="T2632" t="str">
        <f>_xlfn.XLOOKUP(A2632,MI_Match_Analysis!$A$2:$A$8,MI_Match_Analysis!$F$2:$F$8,"Not Found")</f>
        <v>Not Found</v>
      </c>
    </row>
    <row r="2633" spans="1:20" hidden="1" x14ac:dyDescent="0.3">
      <c r="A2633">
        <v>12</v>
      </c>
      <c r="B2633" s="1">
        <v>46118</v>
      </c>
      <c r="C2633" t="s">
        <v>162</v>
      </c>
      <c r="D2633" t="s">
        <v>58</v>
      </c>
      <c r="E2633" t="s">
        <v>35</v>
      </c>
      <c r="F2633" t="s">
        <v>47</v>
      </c>
      <c r="G2633">
        <v>1</v>
      </c>
      <c r="H2633">
        <v>3.2</v>
      </c>
      <c r="I2633" t="s">
        <v>60</v>
      </c>
      <c r="J2633" t="s">
        <v>214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83</v>
      </c>
      <c r="R2633" t="s">
        <v>83</v>
      </c>
      <c r="S2633" t="s">
        <v>83</v>
      </c>
      <c r="T2633" t="str">
        <f>_xlfn.XLOOKUP(A2633,MI_Match_Analysis!$A$2:$A$8,MI_Match_Analysis!$F$2:$F$8,"Not Found")</f>
        <v>Not Found</v>
      </c>
    </row>
    <row r="2634" spans="1:20" hidden="1" x14ac:dyDescent="0.3">
      <c r="A2634">
        <v>12</v>
      </c>
      <c r="B2634" s="1">
        <v>46118</v>
      </c>
      <c r="C2634" t="s">
        <v>162</v>
      </c>
      <c r="D2634" t="s">
        <v>58</v>
      </c>
      <c r="E2634" t="s">
        <v>35</v>
      </c>
      <c r="F2634" t="s">
        <v>47</v>
      </c>
      <c r="G2634">
        <v>1</v>
      </c>
      <c r="H2634">
        <v>3.3</v>
      </c>
      <c r="I2634" t="s">
        <v>60</v>
      </c>
      <c r="J2634" t="s">
        <v>214</v>
      </c>
      <c r="K2634">
        <v>5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83</v>
      </c>
      <c r="R2634" t="s">
        <v>83</v>
      </c>
      <c r="S2634" t="s">
        <v>83</v>
      </c>
      <c r="T2634" t="str">
        <f>_xlfn.XLOOKUP(A2634,MI_Match_Analysis!$A$2:$A$8,MI_Match_Analysis!$F$2:$F$8,"Not Found")</f>
        <v>Not Found</v>
      </c>
    </row>
    <row r="2635" spans="1:20" hidden="1" x14ac:dyDescent="0.3">
      <c r="A2635">
        <v>12</v>
      </c>
      <c r="B2635" s="1">
        <v>46118</v>
      </c>
      <c r="C2635" t="s">
        <v>162</v>
      </c>
      <c r="D2635" t="s">
        <v>58</v>
      </c>
      <c r="E2635" t="s">
        <v>35</v>
      </c>
      <c r="F2635" t="s">
        <v>47</v>
      </c>
      <c r="G2635">
        <v>1</v>
      </c>
      <c r="H2635">
        <v>3.4</v>
      </c>
      <c r="I2635" t="s">
        <v>179</v>
      </c>
      <c r="J2635" t="s">
        <v>214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83</v>
      </c>
      <c r="R2635" t="s">
        <v>83</v>
      </c>
      <c r="S2635" t="s">
        <v>83</v>
      </c>
      <c r="T2635" t="str">
        <f>_xlfn.XLOOKUP(A2635,MI_Match_Analysis!$A$2:$A$8,MI_Match_Analysis!$F$2:$F$8,"Not Found")</f>
        <v>Not Found</v>
      </c>
    </row>
    <row r="2636" spans="1:20" x14ac:dyDescent="0.3">
      <c r="A2636">
        <v>13</v>
      </c>
      <c r="B2636" s="1">
        <v>46119</v>
      </c>
      <c r="C2636" t="s">
        <v>162</v>
      </c>
      <c r="D2636" t="s">
        <v>198</v>
      </c>
      <c r="E2636" t="s">
        <v>40</v>
      </c>
      <c r="F2636" t="s">
        <v>34</v>
      </c>
      <c r="G2636">
        <v>1</v>
      </c>
      <c r="H2636">
        <v>0.1</v>
      </c>
      <c r="I2636" t="s">
        <v>84</v>
      </c>
      <c r="J2636" t="s">
        <v>247</v>
      </c>
      <c r="K2636">
        <v>4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83</v>
      </c>
      <c r="R2636" t="s">
        <v>83</v>
      </c>
      <c r="S2636" t="s">
        <v>83</v>
      </c>
      <c r="T2636" t="str">
        <f>_xlfn.XLOOKUP(A2636,MI_Match_Analysis!$A$2:$A$8,MI_Match_Analysis!$F$2:$F$8,"Not Found")</f>
        <v>Loss</v>
      </c>
    </row>
    <row r="2637" spans="1:20" x14ac:dyDescent="0.3">
      <c r="A2637">
        <v>13</v>
      </c>
      <c r="B2637" s="1">
        <v>46119</v>
      </c>
      <c r="C2637" t="s">
        <v>162</v>
      </c>
      <c r="D2637" t="s">
        <v>198</v>
      </c>
      <c r="E2637" t="s">
        <v>40</v>
      </c>
      <c r="F2637" t="s">
        <v>34</v>
      </c>
      <c r="G2637">
        <v>1</v>
      </c>
      <c r="H2637">
        <v>0.2</v>
      </c>
      <c r="I2637" t="s">
        <v>84</v>
      </c>
      <c r="J2637" t="s">
        <v>247</v>
      </c>
      <c r="K2637">
        <v>6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83</v>
      </c>
      <c r="R2637" t="s">
        <v>83</v>
      </c>
      <c r="S2637" t="s">
        <v>83</v>
      </c>
      <c r="T2637" t="str">
        <f>_xlfn.XLOOKUP(A2637,MI_Match_Analysis!$A$2:$A$8,MI_Match_Analysis!$F$2:$F$8,"Not Found")</f>
        <v>Loss</v>
      </c>
    </row>
    <row r="2638" spans="1:20" x14ac:dyDescent="0.3">
      <c r="A2638">
        <v>13</v>
      </c>
      <c r="B2638" s="1">
        <v>46119</v>
      </c>
      <c r="C2638" t="s">
        <v>162</v>
      </c>
      <c r="D2638" t="s">
        <v>198</v>
      </c>
      <c r="E2638" t="s">
        <v>40</v>
      </c>
      <c r="F2638" t="s">
        <v>34</v>
      </c>
      <c r="G2638">
        <v>1</v>
      </c>
      <c r="H2638">
        <v>0.3</v>
      </c>
      <c r="I2638" t="s">
        <v>84</v>
      </c>
      <c r="J2638" t="s">
        <v>247</v>
      </c>
      <c r="K2638">
        <v>4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83</v>
      </c>
      <c r="R2638" t="s">
        <v>83</v>
      </c>
      <c r="S2638" t="s">
        <v>83</v>
      </c>
      <c r="T2638" t="str">
        <f>_xlfn.XLOOKUP(A2638,MI_Match_Analysis!$A$2:$A$8,MI_Match_Analysis!$F$2:$F$8,"Not Found")</f>
        <v>Loss</v>
      </c>
    </row>
    <row r="2639" spans="1:20" x14ac:dyDescent="0.3">
      <c r="A2639">
        <v>13</v>
      </c>
      <c r="B2639" s="1">
        <v>46119</v>
      </c>
      <c r="C2639" t="s">
        <v>162</v>
      </c>
      <c r="D2639" t="s">
        <v>198</v>
      </c>
      <c r="E2639" t="s">
        <v>40</v>
      </c>
      <c r="F2639" t="s">
        <v>34</v>
      </c>
      <c r="G2639">
        <v>1</v>
      </c>
      <c r="H2639">
        <v>0.4</v>
      </c>
      <c r="I2639" t="s">
        <v>84</v>
      </c>
      <c r="J2639" t="s">
        <v>247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83</v>
      </c>
      <c r="R2639" t="s">
        <v>83</v>
      </c>
      <c r="S2639" t="s">
        <v>83</v>
      </c>
      <c r="T2639" t="str">
        <f>_xlfn.XLOOKUP(A2639,MI_Match_Analysis!$A$2:$A$8,MI_Match_Analysis!$F$2:$F$8,"Not Found")</f>
        <v>Loss</v>
      </c>
    </row>
    <row r="2640" spans="1:20" x14ac:dyDescent="0.3">
      <c r="A2640">
        <v>13</v>
      </c>
      <c r="B2640" s="1">
        <v>46119</v>
      </c>
      <c r="C2640" t="s">
        <v>162</v>
      </c>
      <c r="D2640" t="s">
        <v>198</v>
      </c>
      <c r="E2640" t="s">
        <v>40</v>
      </c>
      <c r="F2640" t="s">
        <v>34</v>
      </c>
      <c r="G2640">
        <v>1</v>
      </c>
      <c r="H2640">
        <v>0.5</v>
      </c>
      <c r="I2640" t="s">
        <v>84</v>
      </c>
      <c r="J2640" t="s">
        <v>247</v>
      </c>
      <c r="K2640">
        <v>4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83</v>
      </c>
      <c r="R2640" t="s">
        <v>83</v>
      </c>
      <c r="S2640" t="s">
        <v>83</v>
      </c>
      <c r="T2640" t="str">
        <f>_xlfn.XLOOKUP(A2640,MI_Match_Analysis!$A$2:$A$8,MI_Match_Analysis!$F$2:$F$8,"Not Found")</f>
        <v>Loss</v>
      </c>
    </row>
    <row r="2641" spans="1:20" x14ac:dyDescent="0.3">
      <c r="A2641">
        <v>13</v>
      </c>
      <c r="B2641" s="1">
        <v>46119</v>
      </c>
      <c r="C2641" t="s">
        <v>162</v>
      </c>
      <c r="D2641" t="s">
        <v>198</v>
      </c>
      <c r="E2641" t="s">
        <v>40</v>
      </c>
      <c r="F2641" t="s">
        <v>34</v>
      </c>
      <c r="G2641">
        <v>1</v>
      </c>
      <c r="H2641">
        <v>0.6</v>
      </c>
      <c r="I2641" t="s">
        <v>84</v>
      </c>
      <c r="J2641" t="s">
        <v>247</v>
      </c>
      <c r="K2641">
        <v>4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83</v>
      </c>
      <c r="R2641" t="s">
        <v>83</v>
      </c>
      <c r="S2641" t="s">
        <v>83</v>
      </c>
      <c r="T2641" t="str">
        <f>_xlfn.XLOOKUP(A2641,MI_Match_Analysis!$A$2:$A$8,MI_Match_Analysis!$F$2:$F$8,"Not Found")</f>
        <v>Loss</v>
      </c>
    </row>
    <row r="2642" spans="1:20" x14ac:dyDescent="0.3">
      <c r="A2642">
        <v>13</v>
      </c>
      <c r="B2642" s="1">
        <v>46119</v>
      </c>
      <c r="C2642" t="s">
        <v>162</v>
      </c>
      <c r="D2642" t="s">
        <v>198</v>
      </c>
      <c r="E2642" t="s">
        <v>40</v>
      </c>
      <c r="F2642" t="s">
        <v>34</v>
      </c>
      <c r="G2642">
        <v>1</v>
      </c>
      <c r="H2642">
        <v>1.1000000000000001</v>
      </c>
      <c r="I2642" t="s">
        <v>43</v>
      </c>
      <c r="J2642" t="s">
        <v>184</v>
      </c>
      <c r="K2642">
        <v>6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83</v>
      </c>
      <c r="R2642" t="s">
        <v>83</v>
      </c>
      <c r="S2642" t="s">
        <v>83</v>
      </c>
      <c r="T2642" t="str">
        <f>_xlfn.XLOOKUP(A2642,MI_Match_Analysis!$A$2:$A$8,MI_Match_Analysis!$F$2:$F$8,"Not Found")</f>
        <v>Loss</v>
      </c>
    </row>
    <row r="2643" spans="1:20" x14ac:dyDescent="0.3">
      <c r="A2643">
        <v>13</v>
      </c>
      <c r="B2643" s="1">
        <v>46119</v>
      </c>
      <c r="C2643" t="s">
        <v>162</v>
      </c>
      <c r="D2643" t="s">
        <v>198</v>
      </c>
      <c r="E2643" t="s">
        <v>40</v>
      </c>
      <c r="F2643" t="s">
        <v>34</v>
      </c>
      <c r="G2643">
        <v>1</v>
      </c>
      <c r="H2643">
        <v>1.2</v>
      </c>
      <c r="I2643" t="s">
        <v>43</v>
      </c>
      <c r="J2643" t="s">
        <v>184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83</v>
      </c>
      <c r="R2643" t="s">
        <v>83</v>
      </c>
      <c r="S2643" t="s">
        <v>83</v>
      </c>
      <c r="T2643" t="str">
        <f>_xlfn.XLOOKUP(A2643,MI_Match_Analysis!$A$2:$A$8,MI_Match_Analysis!$F$2:$F$8,"Not Found")</f>
        <v>Loss</v>
      </c>
    </row>
    <row r="2644" spans="1:20" x14ac:dyDescent="0.3">
      <c r="A2644">
        <v>13</v>
      </c>
      <c r="B2644" s="1">
        <v>46119</v>
      </c>
      <c r="C2644" t="s">
        <v>162</v>
      </c>
      <c r="D2644" t="s">
        <v>198</v>
      </c>
      <c r="E2644" t="s">
        <v>40</v>
      </c>
      <c r="F2644" t="s">
        <v>34</v>
      </c>
      <c r="G2644">
        <v>1</v>
      </c>
      <c r="H2644">
        <v>1.3</v>
      </c>
      <c r="I2644" t="s">
        <v>84</v>
      </c>
      <c r="J2644" t="s">
        <v>184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83</v>
      </c>
      <c r="R2644" t="s">
        <v>83</v>
      </c>
      <c r="S2644" t="s">
        <v>83</v>
      </c>
      <c r="T2644" t="str">
        <f>_xlfn.XLOOKUP(A2644,MI_Match_Analysis!$A$2:$A$8,MI_Match_Analysis!$F$2:$F$8,"Not Found")</f>
        <v>Loss</v>
      </c>
    </row>
    <row r="2645" spans="1:20" x14ac:dyDescent="0.3">
      <c r="A2645">
        <v>13</v>
      </c>
      <c r="B2645" s="1">
        <v>46119</v>
      </c>
      <c r="C2645" t="s">
        <v>162</v>
      </c>
      <c r="D2645" t="s">
        <v>198</v>
      </c>
      <c r="E2645" t="s">
        <v>40</v>
      </c>
      <c r="F2645" t="s">
        <v>34</v>
      </c>
      <c r="G2645">
        <v>1</v>
      </c>
      <c r="H2645">
        <v>1.4</v>
      </c>
      <c r="I2645" t="s">
        <v>43</v>
      </c>
      <c r="J2645" t="s">
        <v>184</v>
      </c>
      <c r="K2645">
        <v>6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83</v>
      </c>
      <c r="R2645" t="s">
        <v>83</v>
      </c>
      <c r="S2645" t="s">
        <v>83</v>
      </c>
      <c r="T2645" t="str">
        <f>_xlfn.XLOOKUP(A2645,MI_Match_Analysis!$A$2:$A$8,MI_Match_Analysis!$F$2:$F$8,"Not Found")</f>
        <v>Loss</v>
      </c>
    </row>
    <row r="2646" spans="1:20" x14ac:dyDescent="0.3">
      <c r="A2646">
        <v>13</v>
      </c>
      <c r="B2646" s="1">
        <v>46119</v>
      </c>
      <c r="C2646" t="s">
        <v>162</v>
      </c>
      <c r="D2646" t="s">
        <v>198</v>
      </c>
      <c r="E2646" t="s">
        <v>40</v>
      </c>
      <c r="F2646" t="s">
        <v>34</v>
      </c>
      <c r="G2646">
        <v>1</v>
      </c>
      <c r="H2646">
        <v>1.5</v>
      </c>
      <c r="I2646" t="s">
        <v>43</v>
      </c>
      <c r="J2646" t="s">
        <v>184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83</v>
      </c>
      <c r="R2646" t="s">
        <v>83</v>
      </c>
      <c r="S2646" t="s">
        <v>83</v>
      </c>
      <c r="T2646" t="str">
        <f>_xlfn.XLOOKUP(A2646,MI_Match_Analysis!$A$2:$A$8,MI_Match_Analysis!$F$2:$F$8,"Not Found")</f>
        <v>Loss</v>
      </c>
    </row>
    <row r="2647" spans="1:20" x14ac:dyDescent="0.3">
      <c r="A2647">
        <v>13</v>
      </c>
      <c r="B2647" s="1">
        <v>46119</v>
      </c>
      <c r="C2647" t="s">
        <v>162</v>
      </c>
      <c r="D2647" t="s">
        <v>198</v>
      </c>
      <c r="E2647" t="s">
        <v>40</v>
      </c>
      <c r="F2647" t="s">
        <v>34</v>
      </c>
      <c r="G2647">
        <v>1</v>
      </c>
      <c r="H2647">
        <v>1.6</v>
      </c>
      <c r="I2647" t="s">
        <v>43</v>
      </c>
      <c r="J2647" t="s">
        <v>184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83</v>
      </c>
      <c r="R2647" t="s">
        <v>83</v>
      </c>
      <c r="S2647" t="s">
        <v>83</v>
      </c>
      <c r="T2647" t="str">
        <f>_xlfn.XLOOKUP(A2647,MI_Match_Analysis!$A$2:$A$8,MI_Match_Analysis!$F$2:$F$8,"Not Found")</f>
        <v>Loss</v>
      </c>
    </row>
    <row r="2648" spans="1:20" x14ac:dyDescent="0.3">
      <c r="A2648">
        <v>13</v>
      </c>
      <c r="B2648" s="1">
        <v>46119</v>
      </c>
      <c r="C2648" t="s">
        <v>162</v>
      </c>
      <c r="D2648" t="s">
        <v>198</v>
      </c>
      <c r="E2648" t="s">
        <v>40</v>
      </c>
      <c r="F2648" t="s">
        <v>34</v>
      </c>
      <c r="G2648">
        <v>1</v>
      </c>
      <c r="H2648">
        <v>2.1</v>
      </c>
      <c r="I2648" t="s">
        <v>84</v>
      </c>
      <c r="J2648" t="s">
        <v>180</v>
      </c>
      <c r="K2648">
        <v>6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83</v>
      </c>
      <c r="R2648" t="s">
        <v>83</v>
      </c>
      <c r="S2648" t="s">
        <v>83</v>
      </c>
      <c r="T2648" t="str">
        <f>_xlfn.XLOOKUP(A2648,MI_Match_Analysis!$A$2:$A$8,MI_Match_Analysis!$F$2:$F$8,"Not Found")</f>
        <v>Loss</v>
      </c>
    </row>
    <row r="2649" spans="1:20" x14ac:dyDescent="0.3">
      <c r="A2649">
        <v>13</v>
      </c>
      <c r="B2649" s="1">
        <v>46119</v>
      </c>
      <c r="C2649" t="s">
        <v>162</v>
      </c>
      <c r="D2649" t="s">
        <v>198</v>
      </c>
      <c r="E2649" t="s">
        <v>40</v>
      </c>
      <c r="F2649" t="s">
        <v>34</v>
      </c>
      <c r="G2649">
        <v>1</v>
      </c>
      <c r="H2649">
        <v>2.2000000000000002</v>
      </c>
      <c r="I2649" t="s">
        <v>84</v>
      </c>
      <c r="J2649" t="s">
        <v>180</v>
      </c>
      <c r="K2649">
        <v>6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83</v>
      </c>
      <c r="R2649" t="s">
        <v>83</v>
      </c>
      <c r="S2649" t="s">
        <v>83</v>
      </c>
      <c r="T2649" t="str">
        <f>_xlfn.XLOOKUP(A2649,MI_Match_Analysis!$A$2:$A$8,MI_Match_Analysis!$F$2:$F$8,"Not Found")</f>
        <v>Loss</v>
      </c>
    </row>
    <row r="2650" spans="1:20" x14ac:dyDescent="0.3">
      <c r="A2650">
        <v>13</v>
      </c>
      <c r="B2650" s="1">
        <v>46119</v>
      </c>
      <c r="C2650" t="s">
        <v>162</v>
      </c>
      <c r="D2650" t="s">
        <v>198</v>
      </c>
      <c r="E2650" t="s">
        <v>40</v>
      </c>
      <c r="F2650" t="s">
        <v>34</v>
      </c>
      <c r="G2650">
        <v>1</v>
      </c>
      <c r="H2650">
        <v>2.2999999999999998</v>
      </c>
      <c r="I2650" t="s">
        <v>84</v>
      </c>
      <c r="J2650" t="s">
        <v>180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83</v>
      </c>
      <c r="R2650" t="s">
        <v>83</v>
      </c>
      <c r="S2650" t="s">
        <v>83</v>
      </c>
      <c r="T2650" t="str">
        <f>_xlfn.XLOOKUP(A2650,MI_Match_Analysis!$A$2:$A$8,MI_Match_Analysis!$F$2:$F$8,"Not Found")</f>
        <v>Loss</v>
      </c>
    </row>
    <row r="2651" spans="1:20" x14ac:dyDescent="0.3">
      <c r="A2651">
        <v>13</v>
      </c>
      <c r="B2651" s="1">
        <v>46119</v>
      </c>
      <c r="C2651" t="s">
        <v>162</v>
      </c>
      <c r="D2651" t="s">
        <v>198</v>
      </c>
      <c r="E2651" t="s">
        <v>40</v>
      </c>
      <c r="F2651" t="s">
        <v>34</v>
      </c>
      <c r="G2651">
        <v>1</v>
      </c>
      <c r="H2651">
        <v>2.4</v>
      </c>
      <c r="I2651" t="s">
        <v>43</v>
      </c>
      <c r="J2651" t="s">
        <v>180</v>
      </c>
      <c r="K2651">
        <v>6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83</v>
      </c>
      <c r="R2651" t="s">
        <v>83</v>
      </c>
      <c r="S2651" t="s">
        <v>83</v>
      </c>
      <c r="T2651" t="str">
        <f>_xlfn.XLOOKUP(A2651,MI_Match_Analysis!$A$2:$A$8,MI_Match_Analysis!$F$2:$F$8,"Not Found")</f>
        <v>Loss</v>
      </c>
    </row>
    <row r="2652" spans="1:20" x14ac:dyDescent="0.3">
      <c r="A2652">
        <v>13</v>
      </c>
      <c r="B2652" s="1">
        <v>46119</v>
      </c>
      <c r="C2652" t="s">
        <v>162</v>
      </c>
      <c r="D2652" t="s">
        <v>198</v>
      </c>
      <c r="E2652" t="s">
        <v>40</v>
      </c>
      <c r="F2652" t="s">
        <v>34</v>
      </c>
      <c r="G2652">
        <v>1</v>
      </c>
      <c r="H2652">
        <v>2.5</v>
      </c>
      <c r="I2652" t="s">
        <v>43</v>
      </c>
      <c r="J2652" t="s">
        <v>180</v>
      </c>
      <c r="K2652">
        <v>0</v>
      </c>
      <c r="L2652">
        <v>1</v>
      </c>
      <c r="M2652">
        <v>1</v>
      </c>
      <c r="N2652">
        <v>0</v>
      </c>
      <c r="O2652">
        <v>0</v>
      </c>
      <c r="P2652">
        <v>0</v>
      </c>
      <c r="Q2652" t="s">
        <v>83</v>
      </c>
      <c r="R2652" t="s">
        <v>83</v>
      </c>
      <c r="S2652" t="s">
        <v>83</v>
      </c>
      <c r="T2652" t="str">
        <f>_xlfn.XLOOKUP(A2652,MI_Match_Analysis!$A$2:$A$8,MI_Match_Analysis!$F$2:$F$8,"Not Found")</f>
        <v>Loss</v>
      </c>
    </row>
    <row r="2653" spans="1:20" x14ac:dyDescent="0.3">
      <c r="A2653">
        <v>13</v>
      </c>
      <c r="B2653" s="1">
        <v>46119</v>
      </c>
      <c r="C2653" t="s">
        <v>162</v>
      </c>
      <c r="D2653" t="s">
        <v>198</v>
      </c>
      <c r="E2653" t="s">
        <v>40</v>
      </c>
      <c r="F2653" t="s">
        <v>34</v>
      </c>
      <c r="G2653">
        <v>1</v>
      </c>
      <c r="H2653">
        <v>2.5</v>
      </c>
      <c r="I2653" t="s">
        <v>43</v>
      </c>
      <c r="J2653" t="s">
        <v>180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83</v>
      </c>
      <c r="R2653" t="s">
        <v>83</v>
      </c>
      <c r="S2653" t="s">
        <v>83</v>
      </c>
      <c r="T2653" t="str">
        <f>_xlfn.XLOOKUP(A2653,MI_Match_Analysis!$A$2:$A$8,MI_Match_Analysis!$F$2:$F$8,"Not Found")</f>
        <v>Loss</v>
      </c>
    </row>
    <row r="2654" spans="1:20" x14ac:dyDescent="0.3">
      <c r="A2654">
        <v>13</v>
      </c>
      <c r="B2654" s="1">
        <v>46119</v>
      </c>
      <c r="C2654" t="s">
        <v>162</v>
      </c>
      <c r="D2654" t="s">
        <v>198</v>
      </c>
      <c r="E2654" t="s">
        <v>40</v>
      </c>
      <c r="F2654" t="s">
        <v>34</v>
      </c>
      <c r="G2654">
        <v>1</v>
      </c>
      <c r="H2654">
        <v>2.6</v>
      </c>
      <c r="I2654" t="s">
        <v>84</v>
      </c>
      <c r="J2654" t="s">
        <v>180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83</v>
      </c>
      <c r="R2654" t="s">
        <v>83</v>
      </c>
      <c r="S2654" t="s">
        <v>83</v>
      </c>
      <c r="T2654" t="str">
        <f>_xlfn.XLOOKUP(A2654,MI_Match_Analysis!$A$2:$A$8,MI_Match_Analysis!$F$2:$F$8,"Not Found")</f>
        <v>Loss</v>
      </c>
    </row>
    <row r="2655" spans="1:20" x14ac:dyDescent="0.3">
      <c r="A2655">
        <v>13</v>
      </c>
      <c r="B2655" s="1">
        <v>46119</v>
      </c>
      <c r="C2655" t="s">
        <v>162</v>
      </c>
      <c r="D2655" t="s">
        <v>198</v>
      </c>
      <c r="E2655" t="s">
        <v>40</v>
      </c>
      <c r="F2655" t="s">
        <v>34</v>
      </c>
      <c r="G2655">
        <v>1</v>
      </c>
      <c r="H2655">
        <v>3.1</v>
      </c>
      <c r="I2655" t="s">
        <v>84</v>
      </c>
      <c r="J2655" t="s">
        <v>182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83</v>
      </c>
      <c r="R2655" t="s">
        <v>83</v>
      </c>
      <c r="S2655" t="s">
        <v>83</v>
      </c>
      <c r="T2655" t="str">
        <f>_xlfn.XLOOKUP(A2655,MI_Match_Analysis!$A$2:$A$8,MI_Match_Analysis!$F$2:$F$8,"Not Found")</f>
        <v>Loss</v>
      </c>
    </row>
    <row r="2656" spans="1:20" x14ac:dyDescent="0.3">
      <c r="A2656">
        <v>13</v>
      </c>
      <c r="B2656" s="1">
        <v>46119</v>
      </c>
      <c r="C2656" t="s">
        <v>162</v>
      </c>
      <c r="D2656" t="s">
        <v>198</v>
      </c>
      <c r="E2656" t="s">
        <v>40</v>
      </c>
      <c r="F2656" t="s">
        <v>34</v>
      </c>
      <c r="G2656">
        <v>1</v>
      </c>
      <c r="H2656">
        <v>3.2</v>
      </c>
      <c r="I2656" t="s">
        <v>84</v>
      </c>
      <c r="J2656" t="s">
        <v>182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83</v>
      </c>
      <c r="R2656" t="s">
        <v>83</v>
      </c>
      <c r="S2656" t="s">
        <v>83</v>
      </c>
      <c r="T2656" t="str">
        <f>_xlfn.XLOOKUP(A2656,MI_Match_Analysis!$A$2:$A$8,MI_Match_Analysis!$F$2:$F$8,"Not Found")</f>
        <v>Loss</v>
      </c>
    </row>
    <row r="2657" spans="1:20" x14ac:dyDescent="0.3">
      <c r="A2657">
        <v>13</v>
      </c>
      <c r="B2657" s="1">
        <v>46119</v>
      </c>
      <c r="C2657" t="s">
        <v>162</v>
      </c>
      <c r="D2657" t="s">
        <v>198</v>
      </c>
      <c r="E2657" t="s">
        <v>40</v>
      </c>
      <c r="F2657" t="s">
        <v>34</v>
      </c>
      <c r="G2657">
        <v>1</v>
      </c>
      <c r="H2657">
        <v>3.3</v>
      </c>
      <c r="I2657" t="s">
        <v>43</v>
      </c>
      <c r="J2657" t="s">
        <v>182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83</v>
      </c>
      <c r="R2657" t="s">
        <v>83</v>
      </c>
      <c r="S2657" t="s">
        <v>83</v>
      </c>
      <c r="T2657" t="str">
        <f>_xlfn.XLOOKUP(A2657,MI_Match_Analysis!$A$2:$A$8,MI_Match_Analysis!$F$2:$F$8,"Not Found")</f>
        <v>Loss</v>
      </c>
    </row>
    <row r="2658" spans="1:20" x14ac:dyDescent="0.3">
      <c r="A2658">
        <v>13</v>
      </c>
      <c r="B2658" s="1">
        <v>46119</v>
      </c>
      <c r="C2658" t="s">
        <v>162</v>
      </c>
      <c r="D2658" t="s">
        <v>198</v>
      </c>
      <c r="E2658" t="s">
        <v>40</v>
      </c>
      <c r="F2658" t="s">
        <v>34</v>
      </c>
      <c r="G2658">
        <v>1</v>
      </c>
      <c r="H2658">
        <v>3.4</v>
      </c>
      <c r="I2658" t="s">
        <v>84</v>
      </c>
      <c r="J2658" t="s">
        <v>182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83</v>
      </c>
      <c r="R2658" t="s">
        <v>83</v>
      </c>
      <c r="S2658" t="s">
        <v>83</v>
      </c>
      <c r="T2658" t="str">
        <f>_xlfn.XLOOKUP(A2658,MI_Match_Analysis!$A$2:$A$8,MI_Match_Analysis!$F$2:$F$8,"Not Found")</f>
        <v>Loss</v>
      </c>
    </row>
    <row r="2659" spans="1:20" x14ac:dyDescent="0.3">
      <c r="A2659">
        <v>13</v>
      </c>
      <c r="B2659" s="1">
        <v>46119</v>
      </c>
      <c r="C2659" t="s">
        <v>162</v>
      </c>
      <c r="D2659" t="s">
        <v>198</v>
      </c>
      <c r="E2659" t="s">
        <v>40</v>
      </c>
      <c r="F2659" t="s">
        <v>34</v>
      </c>
      <c r="G2659">
        <v>1</v>
      </c>
      <c r="H2659">
        <v>3.5</v>
      </c>
      <c r="I2659" t="s">
        <v>43</v>
      </c>
      <c r="J2659" t="s">
        <v>182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83</v>
      </c>
      <c r="R2659" t="s">
        <v>83</v>
      </c>
      <c r="S2659" t="s">
        <v>83</v>
      </c>
      <c r="T2659" t="str">
        <f>_xlfn.XLOOKUP(A2659,MI_Match_Analysis!$A$2:$A$8,MI_Match_Analysis!$F$2:$F$8,"Not Found")</f>
        <v>Loss</v>
      </c>
    </row>
    <row r="2660" spans="1:20" x14ac:dyDescent="0.3">
      <c r="A2660">
        <v>13</v>
      </c>
      <c r="B2660" s="1">
        <v>46119</v>
      </c>
      <c r="C2660" t="s">
        <v>162</v>
      </c>
      <c r="D2660" t="s">
        <v>198</v>
      </c>
      <c r="E2660" t="s">
        <v>40</v>
      </c>
      <c r="F2660" t="s">
        <v>34</v>
      </c>
      <c r="G2660">
        <v>1</v>
      </c>
      <c r="H2660">
        <v>3.6</v>
      </c>
      <c r="I2660" t="s">
        <v>84</v>
      </c>
      <c r="J2660" t="s">
        <v>182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83</v>
      </c>
      <c r="R2660" t="s">
        <v>83</v>
      </c>
      <c r="S2660" t="s">
        <v>83</v>
      </c>
      <c r="T2660" t="str">
        <f>_xlfn.XLOOKUP(A2660,MI_Match_Analysis!$A$2:$A$8,MI_Match_Analysis!$F$2:$F$8,"Not Found")</f>
        <v>Loss</v>
      </c>
    </row>
    <row r="2661" spans="1:20" x14ac:dyDescent="0.3">
      <c r="A2661">
        <v>13</v>
      </c>
      <c r="B2661" s="1">
        <v>46119</v>
      </c>
      <c r="C2661" t="s">
        <v>162</v>
      </c>
      <c r="D2661" t="s">
        <v>198</v>
      </c>
      <c r="E2661" t="s">
        <v>40</v>
      </c>
      <c r="F2661" t="s">
        <v>34</v>
      </c>
      <c r="G2661">
        <v>1</v>
      </c>
      <c r="H2661">
        <v>4.0999999999999996</v>
      </c>
      <c r="I2661" t="s">
        <v>43</v>
      </c>
      <c r="J2661" t="s">
        <v>36</v>
      </c>
      <c r="K2661">
        <v>6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83</v>
      </c>
      <c r="R2661" t="s">
        <v>83</v>
      </c>
      <c r="S2661" t="s">
        <v>83</v>
      </c>
      <c r="T2661" t="str">
        <f>_xlfn.XLOOKUP(A2661,MI_Match_Analysis!$A$2:$A$8,MI_Match_Analysis!$F$2:$F$8,"Not Found")</f>
        <v>Loss</v>
      </c>
    </row>
    <row r="2662" spans="1:20" x14ac:dyDescent="0.3">
      <c r="A2662">
        <v>13</v>
      </c>
      <c r="B2662" s="1">
        <v>46119</v>
      </c>
      <c r="C2662" t="s">
        <v>162</v>
      </c>
      <c r="D2662" t="s">
        <v>198</v>
      </c>
      <c r="E2662" t="s">
        <v>40</v>
      </c>
      <c r="F2662" t="s">
        <v>34</v>
      </c>
      <c r="G2662">
        <v>1</v>
      </c>
      <c r="H2662">
        <v>4.2</v>
      </c>
      <c r="I2662" t="s">
        <v>43</v>
      </c>
      <c r="J2662" t="s">
        <v>36</v>
      </c>
      <c r="K2662">
        <v>4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83</v>
      </c>
      <c r="R2662" t="s">
        <v>83</v>
      </c>
      <c r="S2662" t="s">
        <v>83</v>
      </c>
      <c r="T2662" t="str">
        <f>_xlfn.XLOOKUP(A2662,MI_Match_Analysis!$A$2:$A$8,MI_Match_Analysis!$F$2:$F$8,"Not Found")</f>
        <v>Loss</v>
      </c>
    </row>
    <row r="2663" spans="1:20" x14ac:dyDescent="0.3">
      <c r="A2663">
        <v>13</v>
      </c>
      <c r="B2663" s="1">
        <v>46119</v>
      </c>
      <c r="C2663" t="s">
        <v>162</v>
      </c>
      <c r="D2663" t="s">
        <v>198</v>
      </c>
      <c r="E2663" t="s">
        <v>40</v>
      </c>
      <c r="F2663" t="s">
        <v>34</v>
      </c>
      <c r="G2663">
        <v>1</v>
      </c>
      <c r="H2663">
        <v>4.3</v>
      </c>
      <c r="I2663" t="s">
        <v>43</v>
      </c>
      <c r="J2663" t="s">
        <v>36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83</v>
      </c>
      <c r="R2663" t="s">
        <v>83</v>
      </c>
      <c r="S2663" t="s">
        <v>83</v>
      </c>
      <c r="T2663" t="str">
        <f>_xlfn.XLOOKUP(A2663,MI_Match_Analysis!$A$2:$A$8,MI_Match_Analysis!$F$2:$F$8,"Not Found")</f>
        <v>Loss</v>
      </c>
    </row>
    <row r="2664" spans="1:20" x14ac:dyDescent="0.3">
      <c r="A2664">
        <v>13</v>
      </c>
      <c r="B2664" s="1">
        <v>46119</v>
      </c>
      <c r="C2664" t="s">
        <v>162</v>
      </c>
      <c r="D2664" t="s">
        <v>198</v>
      </c>
      <c r="E2664" t="s">
        <v>40</v>
      </c>
      <c r="F2664" t="s">
        <v>34</v>
      </c>
      <c r="G2664">
        <v>1</v>
      </c>
      <c r="H2664">
        <v>4.4000000000000004</v>
      </c>
      <c r="I2664" t="s">
        <v>84</v>
      </c>
      <c r="J2664" t="s">
        <v>36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83</v>
      </c>
      <c r="R2664" t="s">
        <v>83</v>
      </c>
      <c r="S2664" t="s">
        <v>83</v>
      </c>
      <c r="T2664" t="str">
        <f>_xlfn.XLOOKUP(A2664,MI_Match_Analysis!$A$2:$A$8,MI_Match_Analysis!$F$2:$F$8,"Not Found")</f>
        <v>Loss</v>
      </c>
    </row>
    <row r="2665" spans="1:20" x14ac:dyDescent="0.3">
      <c r="A2665">
        <v>13</v>
      </c>
      <c r="B2665" s="1">
        <v>46119</v>
      </c>
      <c r="C2665" t="s">
        <v>162</v>
      </c>
      <c r="D2665" t="s">
        <v>198</v>
      </c>
      <c r="E2665" t="s">
        <v>40</v>
      </c>
      <c r="F2665" t="s">
        <v>34</v>
      </c>
      <c r="G2665">
        <v>1</v>
      </c>
      <c r="H2665">
        <v>4.5</v>
      </c>
      <c r="I2665" t="s">
        <v>43</v>
      </c>
      <c r="J2665" t="s">
        <v>36</v>
      </c>
      <c r="K2665">
        <v>6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83</v>
      </c>
      <c r="R2665" t="s">
        <v>83</v>
      </c>
      <c r="S2665" t="s">
        <v>83</v>
      </c>
      <c r="T2665" t="str">
        <f>_xlfn.XLOOKUP(A2665,MI_Match_Analysis!$A$2:$A$8,MI_Match_Analysis!$F$2:$F$8,"Not Found")</f>
        <v>Loss</v>
      </c>
    </row>
    <row r="2666" spans="1:20" x14ac:dyDescent="0.3">
      <c r="A2666">
        <v>13</v>
      </c>
      <c r="B2666" s="1">
        <v>46119</v>
      </c>
      <c r="C2666" t="s">
        <v>162</v>
      </c>
      <c r="D2666" t="s">
        <v>198</v>
      </c>
      <c r="E2666" t="s">
        <v>40</v>
      </c>
      <c r="F2666" t="s">
        <v>34</v>
      </c>
      <c r="G2666">
        <v>1</v>
      </c>
      <c r="H2666">
        <v>4.5999999999999996</v>
      </c>
      <c r="I2666" t="s">
        <v>43</v>
      </c>
      <c r="J2666" t="s">
        <v>36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165</v>
      </c>
      <c r="R2666" t="s">
        <v>43</v>
      </c>
      <c r="S2666" t="s">
        <v>126</v>
      </c>
      <c r="T2666" t="str">
        <f>_xlfn.XLOOKUP(A2666,MI_Match_Analysis!$A$2:$A$8,MI_Match_Analysis!$F$2:$F$8,"Not Found")</f>
        <v>Loss</v>
      </c>
    </row>
    <row r="2667" spans="1:20" x14ac:dyDescent="0.3">
      <c r="A2667">
        <v>13</v>
      </c>
      <c r="B2667" s="1">
        <v>46119</v>
      </c>
      <c r="C2667" t="s">
        <v>162</v>
      </c>
      <c r="D2667" t="s">
        <v>198</v>
      </c>
      <c r="E2667" t="s">
        <v>40</v>
      </c>
      <c r="F2667" t="s">
        <v>34</v>
      </c>
      <c r="G2667">
        <v>1</v>
      </c>
      <c r="H2667">
        <v>5.0999999999999996</v>
      </c>
      <c r="I2667" t="s">
        <v>84</v>
      </c>
      <c r="J2667" t="s">
        <v>183</v>
      </c>
      <c r="K2667">
        <v>0</v>
      </c>
      <c r="L2667">
        <v>1</v>
      </c>
      <c r="M2667">
        <v>1</v>
      </c>
      <c r="N2667">
        <v>0</v>
      </c>
      <c r="O2667">
        <v>0</v>
      </c>
      <c r="P2667">
        <v>0</v>
      </c>
      <c r="Q2667" t="s">
        <v>83</v>
      </c>
      <c r="R2667" t="s">
        <v>83</v>
      </c>
      <c r="S2667" t="s">
        <v>83</v>
      </c>
      <c r="T2667" t="str">
        <f>_xlfn.XLOOKUP(A2667,MI_Match_Analysis!$A$2:$A$8,MI_Match_Analysis!$F$2:$F$8,"Not Found")</f>
        <v>Loss</v>
      </c>
    </row>
    <row r="2668" spans="1:20" x14ac:dyDescent="0.3">
      <c r="A2668">
        <v>13</v>
      </c>
      <c r="B2668" s="1">
        <v>46119</v>
      </c>
      <c r="C2668" t="s">
        <v>162</v>
      </c>
      <c r="D2668" t="s">
        <v>198</v>
      </c>
      <c r="E2668" t="s">
        <v>40</v>
      </c>
      <c r="F2668" t="s">
        <v>34</v>
      </c>
      <c r="G2668">
        <v>1</v>
      </c>
      <c r="H2668">
        <v>5.0999999999999996</v>
      </c>
      <c r="I2668" t="s">
        <v>84</v>
      </c>
      <c r="J2668" t="s">
        <v>183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83</v>
      </c>
      <c r="R2668" t="s">
        <v>83</v>
      </c>
      <c r="S2668" t="s">
        <v>83</v>
      </c>
      <c r="T2668" t="str">
        <f>_xlfn.XLOOKUP(A2668,MI_Match_Analysis!$A$2:$A$8,MI_Match_Analysis!$F$2:$F$8,"Not Found")</f>
        <v>Loss</v>
      </c>
    </row>
    <row r="2669" spans="1:20" x14ac:dyDescent="0.3">
      <c r="A2669">
        <v>13</v>
      </c>
      <c r="B2669" s="1">
        <v>46119</v>
      </c>
      <c r="C2669" t="s">
        <v>162</v>
      </c>
      <c r="D2669" t="s">
        <v>198</v>
      </c>
      <c r="E2669" t="s">
        <v>40</v>
      </c>
      <c r="F2669" t="s">
        <v>34</v>
      </c>
      <c r="G2669">
        <v>1</v>
      </c>
      <c r="H2669">
        <v>5.2</v>
      </c>
      <c r="I2669" t="s">
        <v>74</v>
      </c>
      <c r="J2669" t="s">
        <v>183</v>
      </c>
      <c r="K2669">
        <v>2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83</v>
      </c>
      <c r="R2669" t="s">
        <v>83</v>
      </c>
      <c r="S2669" t="s">
        <v>83</v>
      </c>
      <c r="T2669" t="str">
        <f>_xlfn.XLOOKUP(A2669,MI_Match_Analysis!$A$2:$A$8,MI_Match_Analysis!$F$2:$F$8,"Not Found")</f>
        <v>Loss</v>
      </c>
    </row>
    <row r="2670" spans="1:20" x14ac:dyDescent="0.3">
      <c r="A2670">
        <v>13</v>
      </c>
      <c r="B2670" s="1">
        <v>46119</v>
      </c>
      <c r="C2670" t="s">
        <v>162</v>
      </c>
      <c r="D2670" t="s">
        <v>198</v>
      </c>
      <c r="E2670" t="s">
        <v>40</v>
      </c>
      <c r="F2670" t="s">
        <v>34</v>
      </c>
      <c r="G2670">
        <v>1</v>
      </c>
      <c r="H2670">
        <v>5.3</v>
      </c>
      <c r="I2670" t="s">
        <v>74</v>
      </c>
      <c r="J2670" t="s">
        <v>183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83</v>
      </c>
      <c r="R2670" t="s">
        <v>83</v>
      </c>
      <c r="S2670" t="s">
        <v>83</v>
      </c>
      <c r="T2670" t="str">
        <f>_xlfn.XLOOKUP(A2670,MI_Match_Analysis!$A$2:$A$8,MI_Match_Analysis!$F$2:$F$8,"Not Found")</f>
        <v>Loss</v>
      </c>
    </row>
    <row r="2671" spans="1:20" x14ac:dyDescent="0.3">
      <c r="A2671">
        <v>13</v>
      </c>
      <c r="B2671" s="1">
        <v>46119</v>
      </c>
      <c r="C2671" t="s">
        <v>162</v>
      </c>
      <c r="D2671" t="s">
        <v>198</v>
      </c>
      <c r="E2671" t="s">
        <v>40</v>
      </c>
      <c r="F2671" t="s">
        <v>34</v>
      </c>
      <c r="G2671">
        <v>1</v>
      </c>
      <c r="H2671">
        <v>5.4</v>
      </c>
      <c r="I2671" t="s">
        <v>74</v>
      </c>
      <c r="J2671" t="s">
        <v>183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205</v>
      </c>
      <c r="R2671" t="s">
        <v>74</v>
      </c>
      <c r="S2671" t="s">
        <v>83</v>
      </c>
      <c r="T2671" t="str">
        <f>_xlfn.XLOOKUP(A2671,MI_Match_Analysis!$A$2:$A$8,MI_Match_Analysis!$F$2:$F$8,"Not Found")</f>
        <v>Loss</v>
      </c>
    </row>
    <row r="2672" spans="1:20" x14ac:dyDescent="0.3">
      <c r="A2672">
        <v>13</v>
      </c>
      <c r="B2672" s="1">
        <v>46119</v>
      </c>
      <c r="C2672" t="s">
        <v>162</v>
      </c>
      <c r="D2672" t="s">
        <v>198</v>
      </c>
      <c r="E2672" t="s">
        <v>40</v>
      </c>
      <c r="F2672" t="s">
        <v>34</v>
      </c>
      <c r="G2672">
        <v>1</v>
      </c>
      <c r="H2672">
        <v>5.5</v>
      </c>
      <c r="I2672" t="s">
        <v>211</v>
      </c>
      <c r="J2672" t="s">
        <v>183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83</v>
      </c>
      <c r="R2672" t="s">
        <v>83</v>
      </c>
      <c r="S2672" t="s">
        <v>83</v>
      </c>
      <c r="T2672" t="str">
        <f>_xlfn.XLOOKUP(A2672,MI_Match_Analysis!$A$2:$A$8,MI_Match_Analysis!$F$2:$F$8,"Not Found")</f>
        <v>Loss</v>
      </c>
    </row>
    <row r="2673" spans="1:20" x14ac:dyDescent="0.3">
      <c r="A2673">
        <v>13</v>
      </c>
      <c r="B2673" s="1">
        <v>46119</v>
      </c>
      <c r="C2673" t="s">
        <v>162</v>
      </c>
      <c r="D2673" t="s">
        <v>198</v>
      </c>
      <c r="E2673" t="s">
        <v>40</v>
      </c>
      <c r="F2673" t="s">
        <v>34</v>
      </c>
      <c r="G2673">
        <v>1</v>
      </c>
      <c r="H2673">
        <v>5.6</v>
      </c>
      <c r="I2673" t="s">
        <v>84</v>
      </c>
      <c r="J2673" t="s">
        <v>183</v>
      </c>
      <c r="K2673">
        <v>4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83</v>
      </c>
      <c r="R2673" t="s">
        <v>83</v>
      </c>
      <c r="S2673" t="s">
        <v>83</v>
      </c>
      <c r="T2673" t="str">
        <f>_xlfn.XLOOKUP(A2673,MI_Match_Analysis!$A$2:$A$8,MI_Match_Analysis!$F$2:$F$8,"Not Found")</f>
        <v>Loss</v>
      </c>
    </row>
    <row r="2674" spans="1:20" x14ac:dyDescent="0.3">
      <c r="A2674">
        <v>13</v>
      </c>
      <c r="B2674" s="1">
        <v>46119</v>
      </c>
      <c r="C2674" t="s">
        <v>162</v>
      </c>
      <c r="D2674" t="s">
        <v>198</v>
      </c>
      <c r="E2674" t="s">
        <v>40</v>
      </c>
      <c r="F2674" t="s">
        <v>34</v>
      </c>
      <c r="G2674">
        <v>1</v>
      </c>
      <c r="H2674">
        <v>6.1</v>
      </c>
      <c r="I2674" t="s">
        <v>211</v>
      </c>
      <c r="J2674" t="s">
        <v>184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83</v>
      </c>
      <c r="R2674" t="s">
        <v>83</v>
      </c>
      <c r="S2674" t="s">
        <v>83</v>
      </c>
      <c r="T2674" t="str">
        <f>_xlfn.XLOOKUP(A2674,MI_Match_Analysis!$A$2:$A$8,MI_Match_Analysis!$F$2:$F$8,"Not Found")</f>
        <v>Loss</v>
      </c>
    </row>
    <row r="2675" spans="1:20" x14ac:dyDescent="0.3">
      <c r="A2675">
        <v>13</v>
      </c>
      <c r="B2675" s="1">
        <v>46119</v>
      </c>
      <c r="C2675" t="s">
        <v>162</v>
      </c>
      <c r="D2675" t="s">
        <v>198</v>
      </c>
      <c r="E2675" t="s">
        <v>40</v>
      </c>
      <c r="F2675" t="s">
        <v>34</v>
      </c>
      <c r="G2675">
        <v>1</v>
      </c>
      <c r="H2675">
        <v>6.2</v>
      </c>
      <c r="I2675" t="s">
        <v>84</v>
      </c>
      <c r="J2675" t="s">
        <v>184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83</v>
      </c>
      <c r="R2675" t="s">
        <v>83</v>
      </c>
      <c r="S2675" t="s">
        <v>83</v>
      </c>
      <c r="T2675" t="str">
        <f>_xlfn.XLOOKUP(A2675,MI_Match_Analysis!$A$2:$A$8,MI_Match_Analysis!$F$2:$F$8,"Not Found")</f>
        <v>Loss</v>
      </c>
    </row>
    <row r="2676" spans="1:20" x14ac:dyDescent="0.3">
      <c r="A2676">
        <v>13</v>
      </c>
      <c r="B2676" s="1">
        <v>46119</v>
      </c>
      <c r="C2676" t="s">
        <v>162</v>
      </c>
      <c r="D2676" t="s">
        <v>198</v>
      </c>
      <c r="E2676" t="s">
        <v>40</v>
      </c>
      <c r="F2676" t="s">
        <v>34</v>
      </c>
      <c r="G2676">
        <v>1</v>
      </c>
      <c r="H2676">
        <v>6.3</v>
      </c>
      <c r="I2676" t="s">
        <v>84</v>
      </c>
      <c r="J2676" t="s">
        <v>184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83</v>
      </c>
      <c r="R2676" t="s">
        <v>83</v>
      </c>
      <c r="S2676" t="s">
        <v>83</v>
      </c>
      <c r="T2676" t="str">
        <f>_xlfn.XLOOKUP(A2676,MI_Match_Analysis!$A$2:$A$8,MI_Match_Analysis!$F$2:$F$8,"Not Found")</f>
        <v>Loss</v>
      </c>
    </row>
    <row r="2677" spans="1:20" x14ac:dyDescent="0.3">
      <c r="A2677">
        <v>13</v>
      </c>
      <c r="B2677" s="1">
        <v>46119</v>
      </c>
      <c r="C2677" t="s">
        <v>162</v>
      </c>
      <c r="D2677" t="s">
        <v>198</v>
      </c>
      <c r="E2677" t="s">
        <v>40</v>
      </c>
      <c r="F2677" t="s">
        <v>34</v>
      </c>
      <c r="G2677">
        <v>1</v>
      </c>
      <c r="H2677">
        <v>6.4</v>
      </c>
      <c r="I2677" t="s">
        <v>211</v>
      </c>
      <c r="J2677" t="s">
        <v>184</v>
      </c>
      <c r="K2677">
        <v>4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83</v>
      </c>
      <c r="R2677" t="s">
        <v>83</v>
      </c>
      <c r="S2677" t="s">
        <v>83</v>
      </c>
      <c r="T2677" t="str">
        <f>_xlfn.XLOOKUP(A2677,MI_Match_Analysis!$A$2:$A$8,MI_Match_Analysis!$F$2:$F$8,"Not Found")</f>
        <v>Loss</v>
      </c>
    </row>
    <row r="2678" spans="1:20" x14ac:dyDescent="0.3">
      <c r="A2678">
        <v>13</v>
      </c>
      <c r="B2678" s="1">
        <v>46119</v>
      </c>
      <c r="C2678" t="s">
        <v>162</v>
      </c>
      <c r="D2678" t="s">
        <v>198</v>
      </c>
      <c r="E2678" t="s">
        <v>40</v>
      </c>
      <c r="F2678" t="s">
        <v>34</v>
      </c>
      <c r="G2678">
        <v>1</v>
      </c>
      <c r="H2678">
        <v>6.5</v>
      </c>
      <c r="I2678" t="s">
        <v>211</v>
      </c>
      <c r="J2678" t="s">
        <v>184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83</v>
      </c>
      <c r="R2678" t="s">
        <v>83</v>
      </c>
      <c r="S2678" t="s">
        <v>83</v>
      </c>
      <c r="T2678" t="str">
        <f>_xlfn.XLOOKUP(A2678,MI_Match_Analysis!$A$2:$A$8,MI_Match_Analysis!$F$2:$F$8,"Not Found")</f>
        <v>Loss</v>
      </c>
    </row>
    <row r="2679" spans="1:20" x14ac:dyDescent="0.3">
      <c r="A2679">
        <v>13</v>
      </c>
      <c r="B2679" s="1">
        <v>46119</v>
      </c>
      <c r="C2679" t="s">
        <v>162</v>
      </c>
      <c r="D2679" t="s">
        <v>198</v>
      </c>
      <c r="E2679" t="s">
        <v>40</v>
      </c>
      <c r="F2679" t="s">
        <v>34</v>
      </c>
      <c r="G2679">
        <v>1</v>
      </c>
      <c r="H2679">
        <v>6.6</v>
      </c>
      <c r="I2679" t="s">
        <v>84</v>
      </c>
      <c r="J2679" t="s">
        <v>184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83</v>
      </c>
      <c r="R2679" t="s">
        <v>83</v>
      </c>
      <c r="S2679" t="s">
        <v>83</v>
      </c>
      <c r="T2679" t="str">
        <f>_xlfn.XLOOKUP(A2679,MI_Match_Analysis!$A$2:$A$8,MI_Match_Analysis!$F$2:$F$8,"Not Found")</f>
        <v>Loss</v>
      </c>
    </row>
    <row r="2680" spans="1:20" x14ac:dyDescent="0.3">
      <c r="A2680">
        <v>13</v>
      </c>
      <c r="B2680" s="1">
        <v>46119</v>
      </c>
      <c r="C2680" t="s">
        <v>162</v>
      </c>
      <c r="D2680" t="s">
        <v>198</v>
      </c>
      <c r="E2680" t="s">
        <v>40</v>
      </c>
      <c r="F2680" t="s">
        <v>34</v>
      </c>
      <c r="G2680">
        <v>1</v>
      </c>
      <c r="H2680">
        <v>7.1</v>
      </c>
      <c r="I2680" t="s">
        <v>84</v>
      </c>
      <c r="J2680" t="s">
        <v>182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83</v>
      </c>
      <c r="R2680" t="s">
        <v>83</v>
      </c>
      <c r="S2680" t="s">
        <v>83</v>
      </c>
      <c r="T2680" t="str">
        <f>_xlfn.XLOOKUP(A2680,MI_Match_Analysis!$A$2:$A$8,MI_Match_Analysis!$F$2:$F$8,"Not Found")</f>
        <v>Loss</v>
      </c>
    </row>
    <row r="2681" spans="1:20" x14ac:dyDescent="0.3">
      <c r="A2681">
        <v>13</v>
      </c>
      <c r="B2681" s="1">
        <v>46119</v>
      </c>
      <c r="C2681" t="s">
        <v>162</v>
      </c>
      <c r="D2681" t="s">
        <v>198</v>
      </c>
      <c r="E2681" t="s">
        <v>40</v>
      </c>
      <c r="F2681" t="s">
        <v>34</v>
      </c>
      <c r="G2681">
        <v>1</v>
      </c>
      <c r="H2681">
        <v>7.2</v>
      </c>
      <c r="I2681" t="s">
        <v>211</v>
      </c>
      <c r="J2681" t="s">
        <v>182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83</v>
      </c>
      <c r="R2681" t="s">
        <v>83</v>
      </c>
      <c r="S2681" t="s">
        <v>83</v>
      </c>
      <c r="T2681" t="str">
        <f>_xlfn.XLOOKUP(A2681,MI_Match_Analysis!$A$2:$A$8,MI_Match_Analysis!$F$2:$F$8,"Not Found")</f>
        <v>Loss</v>
      </c>
    </row>
    <row r="2682" spans="1:20" x14ac:dyDescent="0.3">
      <c r="A2682">
        <v>13</v>
      </c>
      <c r="B2682" s="1">
        <v>46119</v>
      </c>
      <c r="C2682" t="s">
        <v>162</v>
      </c>
      <c r="D2682" t="s">
        <v>198</v>
      </c>
      <c r="E2682" t="s">
        <v>40</v>
      </c>
      <c r="F2682" t="s">
        <v>34</v>
      </c>
      <c r="G2682">
        <v>1</v>
      </c>
      <c r="H2682">
        <v>7.3</v>
      </c>
      <c r="I2682" t="s">
        <v>84</v>
      </c>
      <c r="J2682" t="s">
        <v>182</v>
      </c>
      <c r="K2682">
        <v>4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83</v>
      </c>
      <c r="R2682" t="s">
        <v>83</v>
      </c>
      <c r="S2682" t="s">
        <v>83</v>
      </c>
      <c r="T2682" t="str">
        <f>_xlfn.XLOOKUP(A2682,MI_Match_Analysis!$A$2:$A$8,MI_Match_Analysis!$F$2:$F$8,"Not Found")</f>
        <v>Loss</v>
      </c>
    </row>
    <row r="2683" spans="1:20" x14ac:dyDescent="0.3">
      <c r="A2683">
        <v>13</v>
      </c>
      <c r="B2683" s="1">
        <v>46119</v>
      </c>
      <c r="C2683" t="s">
        <v>162</v>
      </c>
      <c r="D2683" t="s">
        <v>198</v>
      </c>
      <c r="E2683" t="s">
        <v>40</v>
      </c>
      <c r="F2683" t="s">
        <v>34</v>
      </c>
      <c r="G2683">
        <v>1</v>
      </c>
      <c r="H2683">
        <v>7.4</v>
      </c>
      <c r="I2683" t="s">
        <v>84</v>
      </c>
      <c r="J2683" t="s">
        <v>182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83</v>
      </c>
      <c r="R2683" t="s">
        <v>83</v>
      </c>
      <c r="S2683" t="s">
        <v>83</v>
      </c>
      <c r="T2683" t="str">
        <f>_xlfn.XLOOKUP(A2683,MI_Match_Analysis!$A$2:$A$8,MI_Match_Analysis!$F$2:$F$8,"Not Found")</f>
        <v>Loss</v>
      </c>
    </row>
    <row r="2684" spans="1:20" x14ac:dyDescent="0.3">
      <c r="A2684">
        <v>13</v>
      </c>
      <c r="B2684" s="1">
        <v>46119</v>
      </c>
      <c r="C2684" t="s">
        <v>162</v>
      </c>
      <c r="D2684" t="s">
        <v>198</v>
      </c>
      <c r="E2684" t="s">
        <v>40</v>
      </c>
      <c r="F2684" t="s">
        <v>34</v>
      </c>
      <c r="G2684">
        <v>1</v>
      </c>
      <c r="H2684">
        <v>7.5</v>
      </c>
      <c r="I2684" t="s">
        <v>211</v>
      </c>
      <c r="J2684" t="s">
        <v>182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83</v>
      </c>
      <c r="R2684" t="s">
        <v>83</v>
      </c>
      <c r="S2684" t="s">
        <v>83</v>
      </c>
      <c r="T2684" t="str">
        <f>_xlfn.XLOOKUP(A2684,MI_Match_Analysis!$A$2:$A$8,MI_Match_Analysis!$F$2:$F$8,"Not Found")</f>
        <v>Loss</v>
      </c>
    </row>
    <row r="2685" spans="1:20" x14ac:dyDescent="0.3">
      <c r="A2685">
        <v>13</v>
      </c>
      <c r="B2685" s="1">
        <v>46119</v>
      </c>
      <c r="C2685" t="s">
        <v>162</v>
      </c>
      <c r="D2685" t="s">
        <v>198</v>
      </c>
      <c r="E2685" t="s">
        <v>40</v>
      </c>
      <c r="F2685" t="s">
        <v>34</v>
      </c>
      <c r="G2685">
        <v>1</v>
      </c>
      <c r="H2685">
        <v>7.6</v>
      </c>
      <c r="I2685" t="s">
        <v>211</v>
      </c>
      <c r="J2685" t="s">
        <v>182</v>
      </c>
      <c r="K2685">
        <v>6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83</v>
      </c>
      <c r="R2685" t="s">
        <v>83</v>
      </c>
      <c r="S2685" t="s">
        <v>83</v>
      </c>
      <c r="T2685" t="str">
        <f>_xlfn.XLOOKUP(A2685,MI_Match_Analysis!$A$2:$A$8,MI_Match_Analysis!$F$2:$F$8,"Not Found")</f>
        <v>Loss</v>
      </c>
    </row>
    <row r="2686" spans="1:20" x14ac:dyDescent="0.3">
      <c r="A2686">
        <v>13</v>
      </c>
      <c r="B2686" s="1">
        <v>46119</v>
      </c>
      <c r="C2686" t="s">
        <v>162</v>
      </c>
      <c r="D2686" t="s">
        <v>198</v>
      </c>
      <c r="E2686" t="s">
        <v>40</v>
      </c>
      <c r="F2686" t="s">
        <v>34</v>
      </c>
      <c r="G2686">
        <v>1</v>
      </c>
      <c r="H2686">
        <v>8.1</v>
      </c>
      <c r="I2686" t="s">
        <v>84</v>
      </c>
      <c r="J2686" t="s">
        <v>183</v>
      </c>
      <c r="K2686">
        <v>4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83</v>
      </c>
      <c r="R2686" t="s">
        <v>83</v>
      </c>
      <c r="S2686" t="s">
        <v>83</v>
      </c>
      <c r="T2686" t="str">
        <f>_xlfn.XLOOKUP(A2686,MI_Match_Analysis!$A$2:$A$8,MI_Match_Analysis!$F$2:$F$8,"Not Found")</f>
        <v>Loss</v>
      </c>
    </row>
    <row r="2687" spans="1:20" x14ac:dyDescent="0.3">
      <c r="A2687">
        <v>13</v>
      </c>
      <c r="B2687" s="1">
        <v>46119</v>
      </c>
      <c r="C2687" t="s">
        <v>162</v>
      </c>
      <c r="D2687" t="s">
        <v>198</v>
      </c>
      <c r="E2687" t="s">
        <v>40</v>
      </c>
      <c r="F2687" t="s">
        <v>34</v>
      </c>
      <c r="G2687">
        <v>1</v>
      </c>
      <c r="H2687">
        <v>8.1999999999999993</v>
      </c>
      <c r="I2687" t="s">
        <v>84</v>
      </c>
      <c r="J2687" t="s">
        <v>183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83</v>
      </c>
      <c r="R2687" t="s">
        <v>83</v>
      </c>
      <c r="S2687" t="s">
        <v>83</v>
      </c>
      <c r="T2687" t="str">
        <f>_xlfn.XLOOKUP(A2687,MI_Match_Analysis!$A$2:$A$8,MI_Match_Analysis!$F$2:$F$8,"Not Found")</f>
        <v>Loss</v>
      </c>
    </row>
    <row r="2688" spans="1:20" x14ac:dyDescent="0.3">
      <c r="A2688">
        <v>13</v>
      </c>
      <c r="B2688" s="1">
        <v>46119</v>
      </c>
      <c r="C2688" t="s">
        <v>162</v>
      </c>
      <c r="D2688" t="s">
        <v>198</v>
      </c>
      <c r="E2688" t="s">
        <v>40</v>
      </c>
      <c r="F2688" t="s">
        <v>34</v>
      </c>
      <c r="G2688">
        <v>1</v>
      </c>
      <c r="H2688">
        <v>8.3000000000000007</v>
      </c>
      <c r="I2688" t="s">
        <v>211</v>
      </c>
      <c r="J2688" t="s">
        <v>183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83</v>
      </c>
      <c r="R2688" t="s">
        <v>83</v>
      </c>
      <c r="S2688" t="s">
        <v>83</v>
      </c>
      <c r="T2688" t="str">
        <f>_xlfn.XLOOKUP(A2688,MI_Match_Analysis!$A$2:$A$8,MI_Match_Analysis!$F$2:$F$8,"Not Found")</f>
        <v>Loss</v>
      </c>
    </row>
    <row r="2689" spans="1:20" x14ac:dyDescent="0.3">
      <c r="A2689">
        <v>13</v>
      </c>
      <c r="B2689" s="1">
        <v>46119</v>
      </c>
      <c r="C2689" t="s">
        <v>162</v>
      </c>
      <c r="D2689" t="s">
        <v>198</v>
      </c>
      <c r="E2689" t="s">
        <v>40</v>
      </c>
      <c r="F2689" t="s">
        <v>34</v>
      </c>
      <c r="G2689">
        <v>1</v>
      </c>
      <c r="H2689">
        <v>8.4</v>
      </c>
      <c r="I2689" t="s">
        <v>211</v>
      </c>
      <c r="J2689" t="s">
        <v>183</v>
      </c>
      <c r="K2689">
        <v>6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83</v>
      </c>
      <c r="R2689" t="s">
        <v>83</v>
      </c>
      <c r="S2689" t="s">
        <v>83</v>
      </c>
      <c r="T2689" t="str">
        <f>_xlfn.XLOOKUP(A2689,MI_Match_Analysis!$A$2:$A$8,MI_Match_Analysis!$F$2:$F$8,"Not Found")</f>
        <v>Loss</v>
      </c>
    </row>
    <row r="2690" spans="1:20" x14ac:dyDescent="0.3">
      <c r="A2690">
        <v>13</v>
      </c>
      <c r="B2690" s="1">
        <v>46119</v>
      </c>
      <c r="C2690" t="s">
        <v>162</v>
      </c>
      <c r="D2690" t="s">
        <v>198</v>
      </c>
      <c r="E2690" t="s">
        <v>40</v>
      </c>
      <c r="F2690" t="s">
        <v>34</v>
      </c>
      <c r="G2690">
        <v>1</v>
      </c>
      <c r="H2690">
        <v>8.5</v>
      </c>
      <c r="I2690" t="s">
        <v>211</v>
      </c>
      <c r="J2690" t="s">
        <v>183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165</v>
      </c>
      <c r="R2690" t="s">
        <v>211</v>
      </c>
      <c r="S2690" t="s">
        <v>126</v>
      </c>
      <c r="T2690" t="str">
        <f>_xlfn.XLOOKUP(A2690,MI_Match_Analysis!$A$2:$A$8,MI_Match_Analysis!$F$2:$F$8,"Not Found")</f>
        <v>Loss</v>
      </c>
    </row>
    <row r="2691" spans="1:20" x14ac:dyDescent="0.3">
      <c r="A2691">
        <v>13</v>
      </c>
      <c r="B2691" s="1">
        <v>46119</v>
      </c>
      <c r="C2691" t="s">
        <v>162</v>
      </c>
      <c r="D2691" t="s">
        <v>198</v>
      </c>
      <c r="E2691" t="s">
        <v>40</v>
      </c>
      <c r="F2691" t="s">
        <v>34</v>
      </c>
      <c r="G2691">
        <v>1</v>
      </c>
      <c r="H2691">
        <v>8.6</v>
      </c>
      <c r="I2691" t="s">
        <v>249</v>
      </c>
      <c r="J2691" t="s">
        <v>183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83</v>
      </c>
      <c r="R2691" t="s">
        <v>83</v>
      </c>
      <c r="S2691" t="s">
        <v>83</v>
      </c>
      <c r="T2691" t="str">
        <f>_xlfn.XLOOKUP(A2691,MI_Match_Analysis!$A$2:$A$8,MI_Match_Analysis!$F$2:$F$8,"Not Found")</f>
        <v>Loss</v>
      </c>
    </row>
    <row r="2692" spans="1:20" x14ac:dyDescent="0.3">
      <c r="A2692">
        <v>13</v>
      </c>
      <c r="B2692" s="1">
        <v>46119</v>
      </c>
      <c r="C2692" t="s">
        <v>162</v>
      </c>
      <c r="D2692" t="s">
        <v>198</v>
      </c>
      <c r="E2692" t="s">
        <v>40</v>
      </c>
      <c r="F2692" t="s">
        <v>34</v>
      </c>
      <c r="G2692">
        <v>1</v>
      </c>
      <c r="H2692">
        <v>9.1</v>
      </c>
      <c r="I2692" t="s">
        <v>249</v>
      </c>
      <c r="J2692" t="s">
        <v>184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83</v>
      </c>
      <c r="R2692" t="s">
        <v>83</v>
      </c>
      <c r="S2692" t="s">
        <v>83</v>
      </c>
      <c r="T2692" t="str">
        <f>_xlfn.XLOOKUP(A2692,MI_Match_Analysis!$A$2:$A$8,MI_Match_Analysis!$F$2:$F$8,"Not Found")</f>
        <v>Loss</v>
      </c>
    </row>
    <row r="2693" spans="1:20" x14ac:dyDescent="0.3">
      <c r="A2693">
        <v>13</v>
      </c>
      <c r="B2693" s="1">
        <v>46119</v>
      </c>
      <c r="C2693" t="s">
        <v>162</v>
      </c>
      <c r="D2693" t="s">
        <v>198</v>
      </c>
      <c r="E2693" t="s">
        <v>40</v>
      </c>
      <c r="F2693" t="s">
        <v>34</v>
      </c>
      <c r="G2693">
        <v>1</v>
      </c>
      <c r="H2693">
        <v>9.1999999999999993</v>
      </c>
      <c r="I2693" t="s">
        <v>249</v>
      </c>
      <c r="J2693" t="s">
        <v>184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83</v>
      </c>
      <c r="R2693" t="s">
        <v>83</v>
      </c>
      <c r="S2693" t="s">
        <v>83</v>
      </c>
      <c r="T2693" t="str">
        <f>_xlfn.XLOOKUP(A2693,MI_Match_Analysis!$A$2:$A$8,MI_Match_Analysis!$F$2:$F$8,"Not Found")</f>
        <v>Loss</v>
      </c>
    </row>
    <row r="2694" spans="1:20" x14ac:dyDescent="0.3">
      <c r="A2694">
        <v>13</v>
      </c>
      <c r="B2694" s="1">
        <v>46119</v>
      </c>
      <c r="C2694" t="s">
        <v>162</v>
      </c>
      <c r="D2694" t="s">
        <v>198</v>
      </c>
      <c r="E2694" t="s">
        <v>40</v>
      </c>
      <c r="F2694" t="s">
        <v>34</v>
      </c>
      <c r="G2694">
        <v>1</v>
      </c>
      <c r="H2694">
        <v>9.3000000000000007</v>
      </c>
      <c r="I2694" t="s">
        <v>84</v>
      </c>
      <c r="J2694" t="s">
        <v>184</v>
      </c>
      <c r="K2694">
        <v>0</v>
      </c>
      <c r="L2694">
        <v>1</v>
      </c>
      <c r="M2694">
        <v>1</v>
      </c>
      <c r="N2694">
        <v>0</v>
      </c>
      <c r="O2694">
        <v>0</v>
      </c>
      <c r="P2694">
        <v>0</v>
      </c>
      <c r="Q2694" t="s">
        <v>83</v>
      </c>
      <c r="R2694" t="s">
        <v>83</v>
      </c>
      <c r="S2694" t="s">
        <v>83</v>
      </c>
      <c r="T2694" t="str">
        <f>_xlfn.XLOOKUP(A2694,MI_Match_Analysis!$A$2:$A$8,MI_Match_Analysis!$F$2:$F$8,"Not Found")</f>
        <v>Loss</v>
      </c>
    </row>
    <row r="2695" spans="1:20" x14ac:dyDescent="0.3">
      <c r="A2695">
        <v>13</v>
      </c>
      <c r="B2695" s="1">
        <v>46119</v>
      </c>
      <c r="C2695" t="s">
        <v>162</v>
      </c>
      <c r="D2695" t="s">
        <v>198</v>
      </c>
      <c r="E2695" t="s">
        <v>40</v>
      </c>
      <c r="F2695" t="s">
        <v>34</v>
      </c>
      <c r="G2695">
        <v>1</v>
      </c>
      <c r="H2695">
        <v>9.3000000000000007</v>
      </c>
      <c r="I2695" t="s">
        <v>84</v>
      </c>
      <c r="J2695" t="s">
        <v>184</v>
      </c>
      <c r="K2695">
        <v>6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83</v>
      </c>
      <c r="R2695" t="s">
        <v>83</v>
      </c>
      <c r="S2695" t="s">
        <v>83</v>
      </c>
      <c r="T2695" t="str">
        <f>_xlfn.XLOOKUP(A2695,MI_Match_Analysis!$A$2:$A$8,MI_Match_Analysis!$F$2:$F$8,"Not Found")</f>
        <v>Loss</v>
      </c>
    </row>
    <row r="2696" spans="1:20" x14ac:dyDescent="0.3">
      <c r="A2696">
        <v>13</v>
      </c>
      <c r="B2696" s="1">
        <v>46119</v>
      </c>
      <c r="C2696" t="s">
        <v>162</v>
      </c>
      <c r="D2696" t="s">
        <v>198</v>
      </c>
      <c r="E2696" t="s">
        <v>40</v>
      </c>
      <c r="F2696" t="s">
        <v>34</v>
      </c>
      <c r="G2696">
        <v>1</v>
      </c>
      <c r="H2696">
        <v>9.4</v>
      </c>
      <c r="I2696" t="s">
        <v>84</v>
      </c>
      <c r="J2696" t="s">
        <v>184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83</v>
      </c>
      <c r="R2696" t="s">
        <v>83</v>
      </c>
      <c r="S2696" t="s">
        <v>83</v>
      </c>
      <c r="T2696" t="str">
        <f>_xlfn.XLOOKUP(A2696,MI_Match_Analysis!$A$2:$A$8,MI_Match_Analysis!$F$2:$F$8,"Not Found")</f>
        <v>Loss</v>
      </c>
    </row>
    <row r="2697" spans="1:20" x14ac:dyDescent="0.3">
      <c r="A2697">
        <v>13</v>
      </c>
      <c r="B2697" s="1">
        <v>46119</v>
      </c>
      <c r="C2697" t="s">
        <v>162</v>
      </c>
      <c r="D2697" t="s">
        <v>198</v>
      </c>
      <c r="E2697" t="s">
        <v>40</v>
      </c>
      <c r="F2697" t="s">
        <v>34</v>
      </c>
      <c r="G2697">
        <v>1</v>
      </c>
      <c r="H2697">
        <v>9.5</v>
      </c>
      <c r="I2697" t="s">
        <v>249</v>
      </c>
      <c r="J2697" t="s">
        <v>184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83</v>
      </c>
      <c r="R2697" t="s">
        <v>83</v>
      </c>
      <c r="S2697" t="s">
        <v>83</v>
      </c>
      <c r="T2697" t="str">
        <f>_xlfn.XLOOKUP(A2697,MI_Match_Analysis!$A$2:$A$8,MI_Match_Analysis!$F$2:$F$8,"Not Found")</f>
        <v>Loss</v>
      </c>
    </row>
    <row r="2698" spans="1:20" x14ac:dyDescent="0.3">
      <c r="A2698">
        <v>13</v>
      </c>
      <c r="B2698" s="1">
        <v>46119</v>
      </c>
      <c r="C2698" t="s">
        <v>162</v>
      </c>
      <c r="D2698" t="s">
        <v>198</v>
      </c>
      <c r="E2698" t="s">
        <v>40</v>
      </c>
      <c r="F2698" t="s">
        <v>34</v>
      </c>
      <c r="G2698">
        <v>1</v>
      </c>
      <c r="H2698">
        <v>9.6</v>
      </c>
      <c r="I2698" t="s">
        <v>249</v>
      </c>
      <c r="J2698" t="s">
        <v>184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83</v>
      </c>
      <c r="R2698" t="s">
        <v>83</v>
      </c>
      <c r="S2698" t="s">
        <v>83</v>
      </c>
      <c r="T2698" t="str">
        <f>_xlfn.XLOOKUP(A2698,MI_Match_Analysis!$A$2:$A$8,MI_Match_Analysis!$F$2:$F$8,"Not Found")</f>
        <v>Loss</v>
      </c>
    </row>
    <row r="2699" spans="1:20" x14ac:dyDescent="0.3">
      <c r="A2699">
        <v>13</v>
      </c>
      <c r="B2699" s="1">
        <v>46119</v>
      </c>
      <c r="C2699" t="s">
        <v>162</v>
      </c>
      <c r="D2699" t="s">
        <v>198</v>
      </c>
      <c r="E2699" t="s">
        <v>40</v>
      </c>
      <c r="F2699" t="s">
        <v>34</v>
      </c>
      <c r="G2699">
        <v>1</v>
      </c>
      <c r="H2699">
        <v>10.1</v>
      </c>
      <c r="I2699" t="s">
        <v>249</v>
      </c>
      <c r="J2699" t="s">
        <v>36</v>
      </c>
      <c r="K2699">
        <v>2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83</v>
      </c>
      <c r="R2699" t="s">
        <v>83</v>
      </c>
      <c r="S2699" t="s">
        <v>83</v>
      </c>
      <c r="T2699" t="str">
        <f>_xlfn.XLOOKUP(A2699,MI_Match_Analysis!$A$2:$A$8,MI_Match_Analysis!$F$2:$F$8,"Not Found")</f>
        <v>Loss</v>
      </c>
    </row>
    <row r="2700" spans="1:20" x14ac:dyDescent="0.3">
      <c r="A2700">
        <v>13</v>
      </c>
      <c r="B2700" s="1">
        <v>46119</v>
      </c>
      <c r="C2700" t="s">
        <v>162</v>
      </c>
      <c r="D2700" t="s">
        <v>198</v>
      </c>
      <c r="E2700" t="s">
        <v>40</v>
      </c>
      <c r="F2700" t="s">
        <v>34</v>
      </c>
      <c r="G2700">
        <v>1</v>
      </c>
      <c r="H2700">
        <v>10.199999999999999</v>
      </c>
      <c r="I2700" t="s">
        <v>249</v>
      </c>
      <c r="J2700" t="s">
        <v>36</v>
      </c>
      <c r="K2700">
        <v>0</v>
      </c>
      <c r="L2700">
        <v>1</v>
      </c>
      <c r="M2700">
        <v>1</v>
      </c>
      <c r="N2700">
        <v>0</v>
      </c>
      <c r="O2700">
        <v>0</v>
      </c>
      <c r="P2700">
        <v>0</v>
      </c>
      <c r="Q2700" t="s">
        <v>83</v>
      </c>
      <c r="R2700" t="s">
        <v>83</v>
      </c>
      <c r="S2700" t="s">
        <v>83</v>
      </c>
      <c r="T2700" t="str">
        <f>_xlfn.XLOOKUP(A2700,MI_Match_Analysis!$A$2:$A$8,MI_Match_Analysis!$F$2:$F$8,"Not Found")</f>
        <v>Loss</v>
      </c>
    </row>
    <row r="2701" spans="1:20" x14ac:dyDescent="0.3">
      <c r="A2701">
        <v>13</v>
      </c>
      <c r="B2701" s="1">
        <v>46119</v>
      </c>
      <c r="C2701" t="s">
        <v>162</v>
      </c>
      <c r="D2701" t="s">
        <v>198</v>
      </c>
      <c r="E2701" t="s">
        <v>40</v>
      </c>
      <c r="F2701" t="s">
        <v>34</v>
      </c>
      <c r="G2701">
        <v>1</v>
      </c>
      <c r="H2701">
        <v>10.199999999999999</v>
      </c>
      <c r="I2701" t="s">
        <v>249</v>
      </c>
      <c r="J2701" t="s">
        <v>36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83</v>
      </c>
      <c r="R2701" t="s">
        <v>83</v>
      </c>
      <c r="S2701" t="s">
        <v>83</v>
      </c>
      <c r="T2701" t="str">
        <f>_xlfn.XLOOKUP(A2701,MI_Match_Analysis!$A$2:$A$8,MI_Match_Analysis!$F$2:$F$8,"Not Found")</f>
        <v>Loss</v>
      </c>
    </row>
    <row r="2702" spans="1:20" x14ac:dyDescent="0.3">
      <c r="A2702">
        <v>13</v>
      </c>
      <c r="B2702" s="1">
        <v>46119</v>
      </c>
      <c r="C2702" t="s">
        <v>162</v>
      </c>
      <c r="D2702" t="s">
        <v>198</v>
      </c>
      <c r="E2702" t="s">
        <v>40</v>
      </c>
      <c r="F2702" t="s">
        <v>34</v>
      </c>
      <c r="G2702">
        <v>1</v>
      </c>
      <c r="H2702">
        <v>10.3</v>
      </c>
      <c r="I2702" t="s">
        <v>84</v>
      </c>
      <c r="J2702" t="s">
        <v>36</v>
      </c>
      <c r="K2702">
        <v>4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83</v>
      </c>
      <c r="R2702" t="s">
        <v>83</v>
      </c>
      <c r="S2702" t="s">
        <v>83</v>
      </c>
      <c r="T2702" t="str">
        <f>_xlfn.XLOOKUP(A2702,MI_Match_Analysis!$A$2:$A$8,MI_Match_Analysis!$F$2:$F$8,"Not Found")</f>
        <v>Loss</v>
      </c>
    </row>
    <row r="2703" spans="1:20" x14ac:dyDescent="0.3">
      <c r="A2703">
        <v>13</v>
      </c>
      <c r="B2703" s="1">
        <v>46119</v>
      </c>
      <c r="C2703" t="s">
        <v>162</v>
      </c>
      <c r="D2703" t="s">
        <v>198</v>
      </c>
      <c r="E2703" t="s">
        <v>40</v>
      </c>
      <c r="F2703" t="s">
        <v>34</v>
      </c>
      <c r="G2703">
        <v>1</v>
      </c>
      <c r="H2703">
        <v>10.4</v>
      </c>
      <c r="I2703" t="s">
        <v>84</v>
      </c>
      <c r="J2703" t="s">
        <v>36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83</v>
      </c>
      <c r="R2703" t="s">
        <v>83</v>
      </c>
      <c r="S2703" t="s">
        <v>83</v>
      </c>
      <c r="T2703" t="str">
        <f>_xlfn.XLOOKUP(A2703,MI_Match_Analysis!$A$2:$A$8,MI_Match_Analysis!$F$2:$F$8,"Not Found")</f>
        <v>Loss</v>
      </c>
    </row>
    <row r="2704" spans="1:20" x14ac:dyDescent="0.3">
      <c r="A2704">
        <v>13</v>
      </c>
      <c r="B2704" s="1">
        <v>46119</v>
      </c>
      <c r="C2704" t="s">
        <v>162</v>
      </c>
      <c r="D2704" t="s">
        <v>198</v>
      </c>
      <c r="E2704" t="s">
        <v>40</v>
      </c>
      <c r="F2704" t="s">
        <v>34</v>
      </c>
      <c r="G2704">
        <v>1</v>
      </c>
      <c r="H2704">
        <v>10.4</v>
      </c>
      <c r="I2704" t="s">
        <v>84</v>
      </c>
      <c r="J2704" t="s">
        <v>36</v>
      </c>
      <c r="K2704">
        <v>0</v>
      </c>
      <c r="L2704">
        <v>1</v>
      </c>
      <c r="M2704">
        <v>1</v>
      </c>
      <c r="N2704">
        <v>0</v>
      </c>
      <c r="O2704">
        <v>0</v>
      </c>
      <c r="P2704">
        <v>0</v>
      </c>
      <c r="Q2704" t="s">
        <v>83</v>
      </c>
      <c r="R2704" t="s">
        <v>83</v>
      </c>
      <c r="S2704" t="s">
        <v>83</v>
      </c>
      <c r="T2704" t="str">
        <f>_xlfn.XLOOKUP(A2704,MI_Match_Analysis!$A$2:$A$8,MI_Match_Analysis!$F$2:$F$8,"Not Found")</f>
        <v>Loss</v>
      </c>
    </row>
    <row r="2705" spans="1:20" x14ac:dyDescent="0.3">
      <c r="A2705">
        <v>13</v>
      </c>
      <c r="B2705" s="1">
        <v>46119</v>
      </c>
      <c r="C2705" t="s">
        <v>162</v>
      </c>
      <c r="D2705" t="s">
        <v>198</v>
      </c>
      <c r="E2705" t="s">
        <v>40</v>
      </c>
      <c r="F2705" t="s">
        <v>34</v>
      </c>
      <c r="G2705">
        <v>1</v>
      </c>
      <c r="H2705">
        <v>10.5</v>
      </c>
      <c r="I2705" t="s">
        <v>84</v>
      </c>
      <c r="J2705" t="s">
        <v>36</v>
      </c>
      <c r="K2705">
        <v>4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83</v>
      </c>
      <c r="R2705" t="s">
        <v>83</v>
      </c>
      <c r="S2705" t="s">
        <v>83</v>
      </c>
      <c r="T2705" t="str">
        <f>_xlfn.XLOOKUP(A2705,MI_Match_Analysis!$A$2:$A$8,MI_Match_Analysis!$F$2:$F$8,"Not Found")</f>
        <v>Loss</v>
      </c>
    </row>
    <row r="2706" spans="1:20" x14ac:dyDescent="0.3">
      <c r="A2706">
        <v>13</v>
      </c>
      <c r="B2706" s="1">
        <v>46119</v>
      </c>
      <c r="C2706" t="s">
        <v>162</v>
      </c>
      <c r="D2706" t="s">
        <v>198</v>
      </c>
      <c r="E2706" t="s">
        <v>40</v>
      </c>
      <c r="F2706" t="s">
        <v>34</v>
      </c>
      <c r="G2706">
        <v>1</v>
      </c>
      <c r="H2706">
        <v>10.6</v>
      </c>
      <c r="I2706" t="s">
        <v>84</v>
      </c>
      <c r="J2706" t="s">
        <v>36</v>
      </c>
      <c r="K2706">
        <v>0</v>
      </c>
      <c r="L2706">
        <v>1</v>
      </c>
      <c r="M2706">
        <v>1</v>
      </c>
      <c r="N2706">
        <v>0</v>
      </c>
      <c r="O2706">
        <v>0</v>
      </c>
      <c r="P2706">
        <v>0</v>
      </c>
      <c r="Q2706" t="s">
        <v>83</v>
      </c>
      <c r="R2706" t="s">
        <v>83</v>
      </c>
      <c r="S2706" t="s">
        <v>83</v>
      </c>
      <c r="T2706" t="str">
        <f>_xlfn.XLOOKUP(A2706,MI_Match_Analysis!$A$2:$A$8,MI_Match_Analysis!$F$2:$F$8,"Not Found")</f>
        <v>Loss</v>
      </c>
    </row>
    <row r="2707" spans="1:20" x14ac:dyDescent="0.3">
      <c r="A2707">
        <v>13</v>
      </c>
      <c r="B2707" s="1">
        <v>46119</v>
      </c>
      <c r="C2707" t="s">
        <v>162</v>
      </c>
      <c r="D2707" t="s">
        <v>198</v>
      </c>
      <c r="E2707" t="s">
        <v>40</v>
      </c>
      <c r="F2707" t="s">
        <v>34</v>
      </c>
      <c r="G2707">
        <v>1</v>
      </c>
      <c r="H2707">
        <v>10.6</v>
      </c>
      <c r="I2707" t="s">
        <v>84</v>
      </c>
      <c r="J2707" t="s">
        <v>36</v>
      </c>
      <c r="K2707">
        <v>4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83</v>
      </c>
      <c r="R2707" t="s">
        <v>83</v>
      </c>
      <c r="S2707" t="s">
        <v>83</v>
      </c>
      <c r="T2707" t="str">
        <f>_xlfn.XLOOKUP(A2707,MI_Match_Analysis!$A$2:$A$8,MI_Match_Analysis!$F$2:$F$8,"Not Found")</f>
        <v>Loss</v>
      </c>
    </row>
    <row r="2708" spans="1:20" x14ac:dyDescent="0.3">
      <c r="A2708">
        <v>13</v>
      </c>
      <c r="B2708" s="1">
        <v>46119</v>
      </c>
      <c r="C2708" t="s">
        <v>162</v>
      </c>
      <c r="D2708" t="s">
        <v>198</v>
      </c>
      <c r="E2708" t="s">
        <v>34</v>
      </c>
      <c r="F2708" t="s">
        <v>40</v>
      </c>
      <c r="G2708">
        <v>2</v>
      </c>
      <c r="H2708">
        <v>0.1</v>
      </c>
      <c r="I2708" t="s">
        <v>37</v>
      </c>
      <c r="J2708" t="s">
        <v>44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83</v>
      </c>
      <c r="R2708" t="s">
        <v>83</v>
      </c>
      <c r="S2708" t="s">
        <v>83</v>
      </c>
      <c r="T2708" t="str">
        <f>_xlfn.XLOOKUP(A2708,MI_Match_Analysis!$A$2:$A$8,MI_Match_Analysis!$F$2:$F$8,"Not Found")</f>
        <v>Loss</v>
      </c>
    </row>
    <row r="2709" spans="1:20" x14ac:dyDescent="0.3">
      <c r="A2709">
        <v>13</v>
      </c>
      <c r="B2709" s="1">
        <v>46119</v>
      </c>
      <c r="C2709" t="s">
        <v>162</v>
      </c>
      <c r="D2709" t="s">
        <v>198</v>
      </c>
      <c r="E2709" t="s">
        <v>34</v>
      </c>
      <c r="F2709" t="s">
        <v>40</v>
      </c>
      <c r="G2709">
        <v>2</v>
      </c>
      <c r="H2709">
        <v>0.2</v>
      </c>
      <c r="I2709" t="s">
        <v>190</v>
      </c>
      <c r="J2709" t="s">
        <v>44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83</v>
      </c>
      <c r="R2709" t="s">
        <v>83</v>
      </c>
      <c r="S2709" t="s">
        <v>83</v>
      </c>
      <c r="T2709" t="str">
        <f>_xlfn.XLOOKUP(A2709,MI_Match_Analysis!$A$2:$A$8,MI_Match_Analysis!$F$2:$F$8,"Not Found")</f>
        <v>Loss</v>
      </c>
    </row>
    <row r="2710" spans="1:20" x14ac:dyDescent="0.3">
      <c r="A2710">
        <v>13</v>
      </c>
      <c r="B2710" s="1">
        <v>46119</v>
      </c>
      <c r="C2710" t="s">
        <v>162</v>
      </c>
      <c r="D2710" t="s">
        <v>198</v>
      </c>
      <c r="E2710" t="s">
        <v>34</v>
      </c>
      <c r="F2710" t="s">
        <v>40</v>
      </c>
      <c r="G2710">
        <v>2</v>
      </c>
      <c r="H2710">
        <v>0.3</v>
      </c>
      <c r="I2710" t="s">
        <v>37</v>
      </c>
      <c r="J2710" t="s">
        <v>44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83</v>
      </c>
      <c r="R2710" t="s">
        <v>83</v>
      </c>
      <c r="S2710" t="s">
        <v>83</v>
      </c>
      <c r="T2710" t="str">
        <f>_xlfn.XLOOKUP(A2710,MI_Match_Analysis!$A$2:$A$8,MI_Match_Analysis!$F$2:$F$8,"Not Found")</f>
        <v>Loss</v>
      </c>
    </row>
    <row r="2711" spans="1:20" x14ac:dyDescent="0.3">
      <c r="A2711">
        <v>13</v>
      </c>
      <c r="B2711" s="1">
        <v>46119</v>
      </c>
      <c r="C2711" t="s">
        <v>162</v>
      </c>
      <c r="D2711" t="s">
        <v>198</v>
      </c>
      <c r="E2711" t="s">
        <v>34</v>
      </c>
      <c r="F2711" t="s">
        <v>40</v>
      </c>
      <c r="G2711">
        <v>2</v>
      </c>
      <c r="H2711">
        <v>0.4</v>
      </c>
      <c r="I2711" t="s">
        <v>190</v>
      </c>
      <c r="J2711" t="s">
        <v>44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83</v>
      </c>
      <c r="R2711" t="s">
        <v>83</v>
      </c>
      <c r="S2711" t="s">
        <v>83</v>
      </c>
      <c r="T2711" t="str">
        <f>_xlfn.XLOOKUP(A2711,MI_Match_Analysis!$A$2:$A$8,MI_Match_Analysis!$F$2:$F$8,"Not Found")</f>
        <v>Loss</v>
      </c>
    </row>
    <row r="2712" spans="1:20" x14ac:dyDescent="0.3">
      <c r="A2712">
        <v>13</v>
      </c>
      <c r="B2712" s="1">
        <v>46119</v>
      </c>
      <c r="C2712" t="s">
        <v>162</v>
      </c>
      <c r="D2712" t="s">
        <v>198</v>
      </c>
      <c r="E2712" t="s">
        <v>34</v>
      </c>
      <c r="F2712" t="s">
        <v>40</v>
      </c>
      <c r="G2712">
        <v>2</v>
      </c>
      <c r="H2712">
        <v>0.5</v>
      </c>
      <c r="I2712" t="s">
        <v>37</v>
      </c>
      <c r="J2712" t="s">
        <v>44</v>
      </c>
      <c r="K2712">
        <v>6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83</v>
      </c>
      <c r="R2712" t="s">
        <v>83</v>
      </c>
      <c r="S2712" t="s">
        <v>83</v>
      </c>
      <c r="T2712" t="str">
        <f>_xlfn.XLOOKUP(A2712,MI_Match_Analysis!$A$2:$A$8,MI_Match_Analysis!$F$2:$F$8,"Not Found")</f>
        <v>Loss</v>
      </c>
    </row>
    <row r="2713" spans="1:20" x14ac:dyDescent="0.3">
      <c r="A2713">
        <v>13</v>
      </c>
      <c r="B2713" s="1">
        <v>46119</v>
      </c>
      <c r="C2713" t="s">
        <v>162</v>
      </c>
      <c r="D2713" t="s">
        <v>198</v>
      </c>
      <c r="E2713" t="s">
        <v>34</v>
      </c>
      <c r="F2713" t="s">
        <v>40</v>
      </c>
      <c r="G2713">
        <v>2</v>
      </c>
      <c r="H2713">
        <v>0.6</v>
      </c>
      <c r="I2713" t="s">
        <v>37</v>
      </c>
      <c r="J2713" t="s">
        <v>44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165</v>
      </c>
      <c r="R2713" t="s">
        <v>37</v>
      </c>
      <c r="S2713" t="s">
        <v>74</v>
      </c>
      <c r="T2713" t="str">
        <f>_xlfn.XLOOKUP(A2713,MI_Match_Analysis!$A$2:$A$8,MI_Match_Analysis!$F$2:$F$8,"Not Found")</f>
        <v>Loss</v>
      </c>
    </row>
    <row r="2714" spans="1:20" x14ac:dyDescent="0.3">
      <c r="A2714">
        <v>13</v>
      </c>
      <c r="B2714" s="1">
        <v>46119</v>
      </c>
      <c r="C2714" t="s">
        <v>162</v>
      </c>
      <c r="D2714" t="s">
        <v>198</v>
      </c>
      <c r="E2714" t="s">
        <v>34</v>
      </c>
      <c r="F2714" t="s">
        <v>40</v>
      </c>
      <c r="G2714">
        <v>2</v>
      </c>
      <c r="H2714">
        <v>1.1000000000000001</v>
      </c>
      <c r="I2714" t="s">
        <v>190</v>
      </c>
      <c r="J2714" t="s">
        <v>42</v>
      </c>
      <c r="K2714">
        <v>3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83</v>
      </c>
      <c r="R2714" t="s">
        <v>83</v>
      </c>
      <c r="S2714" t="s">
        <v>83</v>
      </c>
      <c r="T2714" t="str">
        <f>_xlfn.XLOOKUP(A2714,MI_Match_Analysis!$A$2:$A$8,MI_Match_Analysis!$F$2:$F$8,"Not Found")</f>
        <v>Loss</v>
      </c>
    </row>
    <row r="2715" spans="1:20" x14ac:dyDescent="0.3">
      <c r="A2715">
        <v>13</v>
      </c>
      <c r="B2715" s="1">
        <v>46119</v>
      </c>
      <c r="C2715" t="s">
        <v>162</v>
      </c>
      <c r="D2715" t="s">
        <v>198</v>
      </c>
      <c r="E2715" t="s">
        <v>34</v>
      </c>
      <c r="F2715" t="s">
        <v>40</v>
      </c>
      <c r="G2715">
        <v>2</v>
      </c>
      <c r="H2715">
        <v>1.2</v>
      </c>
      <c r="I2715" t="s">
        <v>194</v>
      </c>
      <c r="J2715" t="s">
        <v>42</v>
      </c>
      <c r="K2715">
        <v>6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83</v>
      </c>
      <c r="R2715" t="s">
        <v>83</v>
      </c>
      <c r="S2715" t="s">
        <v>83</v>
      </c>
      <c r="T2715" t="str">
        <f>_xlfn.XLOOKUP(A2715,MI_Match_Analysis!$A$2:$A$8,MI_Match_Analysis!$F$2:$F$8,"Not Found")</f>
        <v>Loss</v>
      </c>
    </row>
    <row r="2716" spans="1:20" x14ac:dyDescent="0.3">
      <c r="A2716">
        <v>13</v>
      </c>
      <c r="B2716" s="1">
        <v>46119</v>
      </c>
      <c r="C2716" t="s">
        <v>162</v>
      </c>
      <c r="D2716" t="s">
        <v>198</v>
      </c>
      <c r="E2716" t="s">
        <v>34</v>
      </c>
      <c r="F2716" t="s">
        <v>40</v>
      </c>
      <c r="G2716">
        <v>2</v>
      </c>
      <c r="H2716">
        <v>1.3</v>
      </c>
      <c r="I2716" t="s">
        <v>194</v>
      </c>
      <c r="J2716" t="s">
        <v>42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83</v>
      </c>
      <c r="R2716" t="s">
        <v>83</v>
      </c>
      <c r="S2716" t="s">
        <v>83</v>
      </c>
      <c r="T2716" t="str">
        <f>_xlfn.XLOOKUP(A2716,MI_Match_Analysis!$A$2:$A$8,MI_Match_Analysis!$F$2:$F$8,"Not Found")</f>
        <v>Loss</v>
      </c>
    </row>
    <row r="2717" spans="1:20" x14ac:dyDescent="0.3">
      <c r="A2717">
        <v>13</v>
      </c>
      <c r="B2717" s="1">
        <v>46119</v>
      </c>
      <c r="C2717" t="s">
        <v>162</v>
      </c>
      <c r="D2717" t="s">
        <v>198</v>
      </c>
      <c r="E2717" t="s">
        <v>34</v>
      </c>
      <c r="F2717" t="s">
        <v>40</v>
      </c>
      <c r="G2717">
        <v>2</v>
      </c>
      <c r="H2717">
        <v>1.3</v>
      </c>
      <c r="I2717" t="s">
        <v>194</v>
      </c>
      <c r="J2717" t="s">
        <v>42</v>
      </c>
      <c r="K2717">
        <v>0</v>
      </c>
      <c r="L2717">
        <v>1</v>
      </c>
      <c r="M2717">
        <v>1</v>
      </c>
      <c r="N2717">
        <v>0</v>
      </c>
      <c r="O2717">
        <v>0</v>
      </c>
      <c r="P2717">
        <v>0</v>
      </c>
      <c r="Q2717" t="s">
        <v>83</v>
      </c>
      <c r="R2717" t="s">
        <v>83</v>
      </c>
      <c r="S2717" t="s">
        <v>83</v>
      </c>
      <c r="T2717" t="str">
        <f>_xlfn.XLOOKUP(A2717,MI_Match_Analysis!$A$2:$A$8,MI_Match_Analysis!$F$2:$F$8,"Not Found")</f>
        <v>Loss</v>
      </c>
    </row>
    <row r="2718" spans="1:20" x14ac:dyDescent="0.3">
      <c r="A2718">
        <v>13</v>
      </c>
      <c r="B2718" s="1">
        <v>46119</v>
      </c>
      <c r="C2718" t="s">
        <v>162</v>
      </c>
      <c r="D2718" t="s">
        <v>198</v>
      </c>
      <c r="E2718" t="s">
        <v>34</v>
      </c>
      <c r="F2718" t="s">
        <v>40</v>
      </c>
      <c r="G2718">
        <v>2</v>
      </c>
      <c r="H2718">
        <v>1.4</v>
      </c>
      <c r="I2718" t="s">
        <v>194</v>
      </c>
      <c r="J2718" t="s">
        <v>42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165</v>
      </c>
      <c r="R2718" t="s">
        <v>194</v>
      </c>
      <c r="S2718" t="s">
        <v>44</v>
      </c>
      <c r="T2718" t="str">
        <f>_xlfn.XLOOKUP(A2718,MI_Match_Analysis!$A$2:$A$8,MI_Match_Analysis!$F$2:$F$8,"Not Found")</f>
        <v>Loss</v>
      </c>
    </row>
    <row r="2719" spans="1:20" x14ac:dyDescent="0.3">
      <c r="A2719">
        <v>13</v>
      </c>
      <c r="B2719" s="1">
        <v>46119</v>
      </c>
      <c r="C2719" t="s">
        <v>162</v>
      </c>
      <c r="D2719" t="s">
        <v>198</v>
      </c>
      <c r="E2719" t="s">
        <v>34</v>
      </c>
      <c r="F2719" t="s">
        <v>40</v>
      </c>
      <c r="G2719">
        <v>2</v>
      </c>
      <c r="H2719">
        <v>1.5</v>
      </c>
      <c r="I2719" t="s">
        <v>126</v>
      </c>
      <c r="J2719" t="s">
        <v>42</v>
      </c>
      <c r="K2719">
        <v>2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83</v>
      </c>
      <c r="R2719" t="s">
        <v>83</v>
      </c>
      <c r="S2719" t="s">
        <v>83</v>
      </c>
      <c r="T2719" t="str">
        <f>_xlfn.XLOOKUP(A2719,MI_Match_Analysis!$A$2:$A$8,MI_Match_Analysis!$F$2:$F$8,"Not Found")</f>
        <v>Loss</v>
      </c>
    </row>
    <row r="2720" spans="1:20" x14ac:dyDescent="0.3">
      <c r="A2720">
        <v>13</v>
      </c>
      <c r="B2720" s="1">
        <v>46119</v>
      </c>
      <c r="C2720" t="s">
        <v>162</v>
      </c>
      <c r="D2720" t="s">
        <v>198</v>
      </c>
      <c r="E2720" t="s">
        <v>34</v>
      </c>
      <c r="F2720" t="s">
        <v>40</v>
      </c>
      <c r="G2720">
        <v>2</v>
      </c>
      <c r="H2720">
        <v>1.6</v>
      </c>
      <c r="I2720" t="s">
        <v>126</v>
      </c>
      <c r="J2720" t="s">
        <v>42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83</v>
      </c>
      <c r="R2720" t="s">
        <v>83</v>
      </c>
      <c r="S2720" t="s">
        <v>83</v>
      </c>
      <c r="T2720" t="str">
        <f>_xlfn.XLOOKUP(A2720,MI_Match_Analysis!$A$2:$A$8,MI_Match_Analysis!$F$2:$F$8,"Not Found")</f>
        <v>Loss</v>
      </c>
    </row>
    <row r="2721" spans="1:20" x14ac:dyDescent="0.3">
      <c r="A2721">
        <v>13</v>
      </c>
      <c r="B2721" s="1">
        <v>46119</v>
      </c>
      <c r="C2721" t="s">
        <v>162</v>
      </c>
      <c r="D2721" t="s">
        <v>198</v>
      </c>
      <c r="E2721" t="s">
        <v>34</v>
      </c>
      <c r="F2721" t="s">
        <v>40</v>
      </c>
      <c r="G2721">
        <v>2</v>
      </c>
      <c r="H2721">
        <v>2.1</v>
      </c>
      <c r="I2721" t="s">
        <v>190</v>
      </c>
      <c r="J2721" t="s">
        <v>85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83</v>
      </c>
      <c r="R2721" t="s">
        <v>83</v>
      </c>
      <c r="S2721" t="s">
        <v>83</v>
      </c>
      <c r="T2721" t="str">
        <f>_xlfn.XLOOKUP(A2721,MI_Match_Analysis!$A$2:$A$8,MI_Match_Analysis!$F$2:$F$8,"Not Found")</f>
        <v>Loss</v>
      </c>
    </row>
    <row r="2722" spans="1:20" x14ac:dyDescent="0.3">
      <c r="A2722">
        <v>13</v>
      </c>
      <c r="B2722" s="1">
        <v>46119</v>
      </c>
      <c r="C2722" t="s">
        <v>162</v>
      </c>
      <c r="D2722" t="s">
        <v>198</v>
      </c>
      <c r="E2722" t="s">
        <v>34</v>
      </c>
      <c r="F2722" t="s">
        <v>40</v>
      </c>
      <c r="G2722">
        <v>2</v>
      </c>
      <c r="H2722">
        <v>2.2000000000000002</v>
      </c>
      <c r="I2722" t="s">
        <v>190</v>
      </c>
      <c r="J2722" t="s">
        <v>85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83</v>
      </c>
      <c r="R2722" t="s">
        <v>83</v>
      </c>
      <c r="S2722" t="s">
        <v>83</v>
      </c>
      <c r="T2722" t="str">
        <f>_xlfn.XLOOKUP(A2722,MI_Match_Analysis!$A$2:$A$8,MI_Match_Analysis!$F$2:$F$8,"Not Found")</f>
        <v>Loss</v>
      </c>
    </row>
    <row r="2723" spans="1:20" x14ac:dyDescent="0.3">
      <c r="A2723">
        <v>13</v>
      </c>
      <c r="B2723" s="1">
        <v>46119</v>
      </c>
      <c r="C2723" t="s">
        <v>162</v>
      </c>
      <c r="D2723" t="s">
        <v>198</v>
      </c>
      <c r="E2723" t="s">
        <v>34</v>
      </c>
      <c r="F2723" t="s">
        <v>40</v>
      </c>
      <c r="G2723">
        <v>2</v>
      </c>
      <c r="H2723">
        <v>2.2999999999999998</v>
      </c>
      <c r="I2723" t="s">
        <v>190</v>
      </c>
      <c r="J2723" t="s">
        <v>85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205</v>
      </c>
      <c r="R2723" t="s">
        <v>190</v>
      </c>
      <c r="S2723" t="s">
        <v>83</v>
      </c>
      <c r="T2723" t="str">
        <f>_xlfn.XLOOKUP(A2723,MI_Match_Analysis!$A$2:$A$8,MI_Match_Analysis!$F$2:$F$8,"Not Found")</f>
        <v>Loss</v>
      </c>
    </row>
    <row r="2724" spans="1:20" x14ac:dyDescent="0.3">
      <c r="A2724">
        <v>13</v>
      </c>
      <c r="B2724" s="1">
        <v>46119</v>
      </c>
      <c r="C2724" t="s">
        <v>162</v>
      </c>
      <c r="D2724" t="s">
        <v>198</v>
      </c>
      <c r="E2724" t="s">
        <v>34</v>
      </c>
      <c r="F2724" t="s">
        <v>40</v>
      </c>
      <c r="G2724">
        <v>2</v>
      </c>
      <c r="H2724">
        <v>2.4</v>
      </c>
      <c r="I2724" t="s">
        <v>182</v>
      </c>
      <c r="J2724" t="s">
        <v>85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83</v>
      </c>
      <c r="R2724" t="s">
        <v>83</v>
      </c>
      <c r="S2724" t="s">
        <v>83</v>
      </c>
      <c r="T2724" t="str">
        <f>_xlfn.XLOOKUP(A2724,MI_Match_Analysis!$A$2:$A$8,MI_Match_Analysis!$F$2:$F$8,"Not Found")</f>
        <v>Loss</v>
      </c>
    </row>
    <row r="2725" spans="1:20" x14ac:dyDescent="0.3">
      <c r="A2725">
        <v>13</v>
      </c>
      <c r="B2725" s="1">
        <v>46119</v>
      </c>
      <c r="C2725" t="s">
        <v>162</v>
      </c>
      <c r="D2725" t="s">
        <v>198</v>
      </c>
      <c r="E2725" t="s">
        <v>34</v>
      </c>
      <c r="F2725" t="s">
        <v>40</v>
      </c>
      <c r="G2725">
        <v>2</v>
      </c>
      <c r="H2725">
        <v>2.5</v>
      </c>
      <c r="I2725" t="s">
        <v>126</v>
      </c>
      <c r="J2725" t="s">
        <v>85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83</v>
      </c>
      <c r="R2725" t="s">
        <v>83</v>
      </c>
      <c r="S2725" t="s">
        <v>83</v>
      </c>
      <c r="T2725" t="str">
        <f>_xlfn.XLOOKUP(A2725,MI_Match_Analysis!$A$2:$A$8,MI_Match_Analysis!$F$2:$F$8,"Not Found")</f>
        <v>Loss</v>
      </c>
    </row>
    <row r="2726" spans="1:20" x14ac:dyDescent="0.3">
      <c r="A2726">
        <v>13</v>
      </c>
      <c r="B2726" s="1">
        <v>46119</v>
      </c>
      <c r="C2726" t="s">
        <v>162</v>
      </c>
      <c r="D2726" t="s">
        <v>198</v>
      </c>
      <c r="E2726" t="s">
        <v>34</v>
      </c>
      <c r="F2726" t="s">
        <v>40</v>
      </c>
      <c r="G2726">
        <v>2</v>
      </c>
      <c r="H2726">
        <v>2.6</v>
      </c>
      <c r="I2726" t="s">
        <v>126</v>
      </c>
      <c r="J2726" t="s">
        <v>85</v>
      </c>
      <c r="K2726">
        <v>0</v>
      </c>
      <c r="L2726">
        <v>1</v>
      </c>
      <c r="M2726">
        <v>1</v>
      </c>
      <c r="N2726">
        <v>0</v>
      </c>
      <c r="O2726">
        <v>0</v>
      </c>
      <c r="P2726">
        <v>0</v>
      </c>
      <c r="Q2726" t="s">
        <v>83</v>
      </c>
      <c r="R2726" t="s">
        <v>83</v>
      </c>
      <c r="S2726" t="s">
        <v>83</v>
      </c>
      <c r="T2726" t="str">
        <f>_xlfn.XLOOKUP(A2726,MI_Match_Analysis!$A$2:$A$8,MI_Match_Analysis!$F$2:$F$8,"Not Found")</f>
        <v>Loss</v>
      </c>
    </row>
    <row r="2727" spans="1:20" x14ac:dyDescent="0.3">
      <c r="A2727">
        <v>13</v>
      </c>
      <c r="B2727" s="1">
        <v>46119</v>
      </c>
      <c r="C2727" t="s">
        <v>162</v>
      </c>
      <c r="D2727" t="s">
        <v>198</v>
      </c>
      <c r="E2727" t="s">
        <v>34</v>
      </c>
      <c r="F2727" t="s">
        <v>40</v>
      </c>
      <c r="G2727">
        <v>2</v>
      </c>
      <c r="H2727">
        <v>2.6</v>
      </c>
      <c r="I2727" t="s">
        <v>126</v>
      </c>
      <c r="J2727" t="s">
        <v>85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83</v>
      </c>
      <c r="R2727" t="s">
        <v>83</v>
      </c>
      <c r="S2727" t="s">
        <v>83</v>
      </c>
      <c r="T2727" t="str">
        <f>_xlfn.XLOOKUP(A2727,MI_Match_Analysis!$A$2:$A$8,MI_Match_Analysis!$F$2:$F$8,"Not Found")</f>
        <v>Loss</v>
      </c>
    </row>
    <row r="2728" spans="1:20" x14ac:dyDescent="0.3">
      <c r="A2728">
        <v>13</v>
      </c>
      <c r="B2728" s="1">
        <v>46119</v>
      </c>
      <c r="C2728" t="s">
        <v>162</v>
      </c>
      <c r="D2728" t="s">
        <v>198</v>
      </c>
      <c r="E2728" t="s">
        <v>34</v>
      </c>
      <c r="F2728" t="s">
        <v>40</v>
      </c>
      <c r="G2728">
        <v>2</v>
      </c>
      <c r="H2728">
        <v>3.1</v>
      </c>
      <c r="I2728" t="s">
        <v>126</v>
      </c>
      <c r="J2728" t="s">
        <v>251</v>
      </c>
      <c r="K2728">
        <v>4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83</v>
      </c>
      <c r="R2728" t="s">
        <v>83</v>
      </c>
      <c r="S2728" t="s">
        <v>83</v>
      </c>
      <c r="T2728" t="str">
        <f>_xlfn.XLOOKUP(A2728,MI_Match_Analysis!$A$2:$A$8,MI_Match_Analysis!$F$2:$F$8,"Not Found")</f>
        <v>Loss</v>
      </c>
    </row>
    <row r="2729" spans="1:20" x14ac:dyDescent="0.3">
      <c r="A2729">
        <v>13</v>
      </c>
      <c r="B2729" s="1">
        <v>46119</v>
      </c>
      <c r="C2729" t="s">
        <v>162</v>
      </c>
      <c r="D2729" t="s">
        <v>198</v>
      </c>
      <c r="E2729" t="s">
        <v>34</v>
      </c>
      <c r="F2729" t="s">
        <v>40</v>
      </c>
      <c r="G2729">
        <v>2</v>
      </c>
      <c r="H2729">
        <v>3.2</v>
      </c>
      <c r="I2729" t="s">
        <v>126</v>
      </c>
      <c r="J2729" t="s">
        <v>251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83</v>
      </c>
      <c r="R2729" t="s">
        <v>83</v>
      </c>
      <c r="S2729" t="s">
        <v>83</v>
      </c>
      <c r="T2729" t="str">
        <f>_xlfn.XLOOKUP(A2729,MI_Match_Analysis!$A$2:$A$8,MI_Match_Analysis!$F$2:$F$8,"Not Found")</f>
        <v>Loss</v>
      </c>
    </row>
    <row r="2730" spans="1:20" x14ac:dyDescent="0.3">
      <c r="A2730">
        <v>13</v>
      </c>
      <c r="B2730" s="1">
        <v>46119</v>
      </c>
      <c r="C2730" t="s">
        <v>162</v>
      </c>
      <c r="D2730" t="s">
        <v>198</v>
      </c>
      <c r="E2730" t="s">
        <v>34</v>
      </c>
      <c r="F2730" t="s">
        <v>40</v>
      </c>
      <c r="G2730">
        <v>2</v>
      </c>
      <c r="H2730">
        <v>3.3</v>
      </c>
      <c r="I2730" t="s">
        <v>182</v>
      </c>
      <c r="J2730" t="s">
        <v>251</v>
      </c>
      <c r="K2730">
        <v>4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83</v>
      </c>
      <c r="R2730" t="s">
        <v>83</v>
      </c>
      <c r="S2730" t="s">
        <v>83</v>
      </c>
      <c r="T2730" t="str">
        <f>_xlfn.XLOOKUP(A2730,MI_Match_Analysis!$A$2:$A$8,MI_Match_Analysis!$F$2:$F$8,"Not Found")</f>
        <v>Loss</v>
      </c>
    </row>
    <row r="2731" spans="1:20" x14ac:dyDescent="0.3">
      <c r="A2731">
        <v>13</v>
      </c>
      <c r="B2731" s="1">
        <v>46119</v>
      </c>
      <c r="C2731" t="s">
        <v>162</v>
      </c>
      <c r="D2731" t="s">
        <v>198</v>
      </c>
      <c r="E2731" t="s">
        <v>34</v>
      </c>
      <c r="F2731" t="s">
        <v>40</v>
      </c>
      <c r="G2731">
        <v>2</v>
      </c>
      <c r="H2731">
        <v>3.4</v>
      </c>
      <c r="I2731" t="s">
        <v>182</v>
      </c>
      <c r="J2731" t="s">
        <v>251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83</v>
      </c>
      <c r="R2731" t="s">
        <v>83</v>
      </c>
      <c r="S2731" t="s">
        <v>83</v>
      </c>
      <c r="T2731" t="str">
        <f>_xlfn.XLOOKUP(A2731,MI_Match_Analysis!$A$2:$A$8,MI_Match_Analysis!$F$2:$F$8,"Not Found")</f>
        <v>Loss</v>
      </c>
    </row>
    <row r="2732" spans="1:20" x14ac:dyDescent="0.3">
      <c r="A2732">
        <v>13</v>
      </c>
      <c r="B2732" s="1">
        <v>46119</v>
      </c>
      <c r="C2732" t="s">
        <v>162</v>
      </c>
      <c r="D2732" t="s">
        <v>198</v>
      </c>
      <c r="E2732" t="s">
        <v>34</v>
      </c>
      <c r="F2732" t="s">
        <v>40</v>
      </c>
      <c r="G2732">
        <v>2</v>
      </c>
      <c r="H2732">
        <v>3.5</v>
      </c>
      <c r="I2732" t="s">
        <v>182</v>
      </c>
      <c r="J2732" t="s">
        <v>251</v>
      </c>
      <c r="K2732">
        <v>0</v>
      </c>
      <c r="L2732">
        <v>1</v>
      </c>
      <c r="M2732">
        <v>0</v>
      </c>
      <c r="N2732">
        <v>0</v>
      </c>
      <c r="O2732">
        <v>1</v>
      </c>
      <c r="P2732">
        <v>0</v>
      </c>
      <c r="Q2732" t="s">
        <v>83</v>
      </c>
      <c r="R2732" t="s">
        <v>83</v>
      </c>
      <c r="S2732" t="s">
        <v>83</v>
      </c>
      <c r="T2732" t="str">
        <f>_xlfn.XLOOKUP(A2732,MI_Match_Analysis!$A$2:$A$8,MI_Match_Analysis!$F$2:$F$8,"Not Found")</f>
        <v>Loss</v>
      </c>
    </row>
    <row r="2733" spans="1:20" x14ac:dyDescent="0.3">
      <c r="A2733">
        <v>13</v>
      </c>
      <c r="B2733" s="1">
        <v>46119</v>
      </c>
      <c r="C2733" t="s">
        <v>162</v>
      </c>
      <c r="D2733" t="s">
        <v>198</v>
      </c>
      <c r="E2733" t="s">
        <v>34</v>
      </c>
      <c r="F2733" t="s">
        <v>40</v>
      </c>
      <c r="G2733">
        <v>2</v>
      </c>
      <c r="H2733">
        <v>3.6</v>
      </c>
      <c r="I2733" t="s">
        <v>126</v>
      </c>
      <c r="J2733" t="s">
        <v>251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83</v>
      </c>
      <c r="R2733" t="s">
        <v>83</v>
      </c>
      <c r="S2733" t="s">
        <v>83</v>
      </c>
      <c r="T2733" t="str">
        <f>_xlfn.XLOOKUP(A2733,MI_Match_Analysis!$A$2:$A$8,MI_Match_Analysis!$F$2:$F$8,"Not Found")</f>
        <v>Loss</v>
      </c>
    </row>
    <row r="2734" spans="1:20" x14ac:dyDescent="0.3">
      <c r="A2734">
        <v>13</v>
      </c>
      <c r="B2734" s="1">
        <v>46119</v>
      </c>
      <c r="C2734" t="s">
        <v>162</v>
      </c>
      <c r="D2734" t="s">
        <v>198</v>
      </c>
      <c r="E2734" t="s">
        <v>34</v>
      </c>
      <c r="F2734" t="s">
        <v>40</v>
      </c>
      <c r="G2734">
        <v>2</v>
      </c>
      <c r="H2734">
        <v>4.0999999999999996</v>
      </c>
      <c r="I2734" t="s">
        <v>126</v>
      </c>
      <c r="J2734" t="s">
        <v>73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83</v>
      </c>
      <c r="R2734" t="s">
        <v>83</v>
      </c>
      <c r="S2734" t="s">
        <v>83</v>
      </c>
      <c r="T2734" t="str">
        <f>_xlfn.XLOOKUP(A2734,MI_Match_Analysis!$A$2:$A$8,MI_Match_Analysis!$F$2:$F$8,"Not Found")</f>
        <v>Loss</v>
      </c>
    </row>
    <row r="2735" spans="1:20" x14ac:dyDescent="0.3">
      <c r="A2735">
        <v>13</v>
      </c>
      <c r="B2735" s="1">
        <v>46119</v>
      </c>
      <c r="C2735" t="s">
        <v>162</v>
      </c>
      <c r="D2735" t="s">
        <v>198</v>
      </c>
      <c r="E2735" t="s">
        <v>34</v>
      </c>
      <c r="F2735" t="s">
        <v>40</v>
      </c>
      <c r="G2735">
        <v>2</v>
      </c>
      <c r="H2735">
        <v>4.2</v>
      </c>
      <c r="I2735" t="s">
        <v>182</v>
      </c>
      <c r="J2735" t="s">
        <v>73</v>
      </c>
      <c r="K2735">
        <v>4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83</v>
      </c>
      <c r="R2735" t="s">
        <v>83</v>
      </c>
      <c r="S2735" t="s">
        <v>83</v>
      </c>
      <c r="T2735" t="str">
        <f>_xlfn.XLOOKUP(A2735,MI_Match_Analysis!$A$2:$A$8,MI_Match_Analysis!$F$2:$F$8,"Not Found")</f>
        <v>Loss</v>
      </c>
    </row>
    <row r="2736" spans="1:20" x14ac:dyDescent="0.3">
      <c r="A2736">
        <v>13</v>
      </c>
      <c r="B2736" s="1">
        <v>46119</v>
      </c>
      <c r="C2736" t="s">
        <v>162</v>
      </c>
      <c r="D2736" t="s">
        <v>198</v>
      </c>
      <c r="E2736" t="s">
        <v>34</v>
      </c>
      <c r="F2736" t="s">
        <v>40</v>
      </c>
      <c r="G2736">
        <v>2</v>
      </c>
      <c r="H2736">
        <v>4.3</v>
      </c>
      <c r="I2736" t="s">
        <v>182</v>
      </c>
      <c r="J2736" t="s">
        <v>73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165</v>
      </c>
      <c r="R2736" t="s">
        <v>182</v>
      </c>
      <c r="S2736" t="s">
        <v>84</v>
      </c>
      <c r="T2736" t="str">
        <f>_xlfn.XLOOKUP(A2736,MI_Match_Analysis!$A$2:$A$8,MI_Match_Analysis!$F$2:$F$8,"Not Found")</f>
        <v>Loss</v>
      </c>
    </row>
    <row r="2737" spans="1:20" x14ac:dyDescent="0.3">
      <c r="A2737">
        <v>13</v>
      </c>
      <c r="B2737" s="1">
        <v>46119</v>
      </c>
      <c r="C2737" t="s">
        <v>162</v>
      </c>
      <c r="D2737" t="s">
        <v>198</v>
      </c>
      <c r="E2737" t="s">
        <v>34</v>
      </c>
      <c r="F2737" t="s">
        <v>40</v>
      </c>
      <c r="G2737">
        <v>2</v>
      </c>
      <c r="H2737">
        <v>4.4000000000000004</v>
      </c>
      <c r="I2737" t="s">
        <v>197</v>
      </c>
      <c r="J2737" t="s">
        <v>73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83</v>
      </c>
      <c r="R2737" t="s">
        <v>83</v>
      </c>
      <c r="S2737" t="s">
        <v>83</v>
      </c>
      <c r="T2737" t="str">
        <f>_xlfn.XLOOKUP(A2737,MI_Match_Analysis!$A$2:$A$8,MI_Match_Analysis!$F$2:$F$8,"Not Found")</f>
        <v>Loss</v>
      </c>
    </row>
    <row r="2738" spans="1:20" x14ac:dyDescent="0.3">
      <c r="A2738">
        <v>13</v>
      </c>
      <c r="B2738" s="1">
        <v>46119</v>
      </c>
      <c r="C2738" t="s">
        <v>162</v>
      </c>
      <c r="D2738" t="s">
        <v>198</v>
      </c>
      <c r="E2738" t="s">
        <v>34</v>
      </c>
      <c r="F2738" t="s">
        <v>40</v>
      </c>
      <c r="G2738">
        <v>2</v>
      </c>
      <c r="H2738">
        <v>4.5</v>
      </c>
      <c r="I2738" t="s">
        <v>126</v>
      </c>
      <c r="J2738" t="s">
        <v>73</v>
      </c>
      <c r="K2738">
        <v>4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83</v>
      </c>
      <c r="R2738" t="s">
        <v>83</v>
      </c>
      <c r="S2738" t="s">
        <v>83</v>
      </c>
      <c r="T2738" t="str">
        <f>_xlfn.XLOOKUP(A2738,MI_Match_Analysis!$A$2:$A$8,MI_Match_Analysis!$F$2:$F$8,"Not Found")</f>
        <v>Loss</v>
      </c>
    </row>
    <row r="2739" spans="1:20" x14ac:dyDescent="0.3">
      <c r="A2739">
        <v>13</v>
      </c>
      <c r="B2739" s="1">
        <v>46119</v>
      </c>
      <c r="C2739" t="s">
        <v>162</v>
      </c>
      <c r="D2739" t="s">
        <v>198</v>
      </c>
      <c r="E2739" t="s">
        <v>34</v>
      </c>
      <c r="F2739" t="s">
        <v>40</v>
      </c>
      <c r="G2739">
        <v>2</v>
      </c>
      <c r="H2739">
        <v>4.5999999999999996</v>
      </c>
      <c r="I2739" t="s">
        <v>126</v>
      </c>
      <c r="J2739" t="s">
        <v>73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165</v>
      </c>
      <c r="R2739" t="s">
        <v>126</v>
      </c>
      <c r="S2739" t="s">
        <v>249</v>
      </c>
      <c r="T2739" t="str">
        <f>_xlfn.XLOOKUP(A2739,MI_Match_Analysis!$A$2:$A$8,MI_Match_Analysis!$F$2:$F$8,"Not Found")</f>
        <v>Loss</v>
      </c>
    </row>
    <row r="2740" spans="1:20" x14ac:dyDescent="0.3">
      <c r="A2740">
        <v>13</v>
      </c>
      <c r="B2740" s="1">
        <v>46119</v>
      </c>
      <c r="C2740" t="s">
        <v>162</v>
      </c>
      <c r="D2740" t="s">
        <v>198</v>
      </c>
      <c r="E2740" t="s">
        <v>34</v>
      </c>
      <c r="F2740" t="s">
        <v>40</v>
      </c>
      <c r="G2740">
        <v>2</v>
      </c>
      <c r="H2740">
        <v>5.0999999999999996</v>
      </c>
      <c r="I2740" t="s">
        <v>197</v>
      </c>
      <c r="J2740" t="s">
        <v>85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83</v>
      </c>
      <c r="R2740" t="s">
        <v>83</v>
      </c>
      <c r="S2740" t="s">
        <v>83</v>
      </c>
      <c r="T2740" t="str">
        <f>_xlfn.XLOOKUP(A2740,MI_Match_Analysis!$A$2:$A$8,MI_Match_Analysis!$F$2:$F$8,"Not Found")</f>
        <v>Loss</v>
      </c>
    </row>
    <row r="2741" spans="1:20" x14ac:dyDescent="0.3">
      <c r="A2741">
        <v>13</v>
      </c>
      <c r="B2741" s="1">
        <v>46119</v>
      </c>
      <c r="C2741" t="s">
        <v>162</v>
      </c>
      <c r="D2741" t="s">
        <v>198</v>
      </c>
      <c r="E2741" t="s">
        <v>34</v>
      </c>
      <c r="F2741" t="s">
        <v>40</v>
      </c>
      <c r="G2741">
        <v>2</v>
      </c>
      <c r="H2741">
        <v>5.2</v>
      </c>
      <c r="I2741" t="s">
        <v>197</v>
      </c>
      <c r="J2741" t="s">
        <v>85</v>
      </c>
      <c r="K2741">
        <v>2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83</v>
      </c>
      <c r="R2741" t="s">
        <v>83</v>
      </c>
      <c r="S2741" t="s">
        <v>83</v>
      </c>
      <c r="T2741" t="str">
        <f>_xlfn.XLOOKUP(A2741,MI_Match_Analysis!$A$2:$A$8,MI_Match_Analysis!$F$2:$F$8,"Not Found")</f>
        <v>Loss</v>
      </c>
    </row>
    <row r="2742" spans="1:20" x14ac:dyDescent="0.3">
      <c r="A2742">
        <v>13</v>
      </c>
      <c r="B2742" s="1">
        <v>46119</v>
      </c>
      <c r="C2742" t="s">
        <v>162</v>
      </c>
      <c r="D2742" t="s">
        <v>198</v>
      </c>
      <c r="E2742" t="s">
        <v>34</v>
      </c>
      <c r="F2742" t="s">
        <v>40</v>
      </c>
      <c r="G2742">
        <v>2</v>
      </c>
      <c r="H2742">
        <v>5.3</v>
      </c>
      <c r="I2742" t="s">
        <v>197</v>
      </c>
      <c r="J2742" t="s">
        <v>85</v>
      </c>
      <c r="K2742">
        <v>6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83</v>
      </c>
      <c r="R2742" t="s">
        <v>83</v>
      </c>
      <c r="S2742" t="s">
        <v>83</v>
      </c>
      <c r="T2742" t="str">
        <f>_xlfn.XLOOKUP(A2742,MI_Match_Analysis!$A$2:$A$8,MI_Match_Analysis!$F$2:$F$8,"Not Found")</f>
        <v>Loss</v>
      </c>
    </row>
    <row r="2743" spans="1:20" x14ac:dyDescent="0.3">
      <c r="A2743">
        <v>13</v>
      </c>
      <c r="B2743" s="1">
        <v>46119</v>
      </c>
      <c r="C2743" t="s">
        <v>162</v>
      </c>
      <c r="D2743" t="s">
        <v>198</v>
      </c>
      <c r="E2743" t="s">
        <v>34</v>
      </c>
      <c r="F2743" t="s">
        <v>40</v>
      </c>
      <c r="G2743">
        <v>2</v>
      </c>
      <c r="H2743">
        <v>5.4</v>
      </c>
      <c r="I2743" t="s">
        <v>197</v>
      </c>
      <c r="J2743" t="s">
        <v>85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83</v>
      </c>
      <c r="R2743" t="s">
        <v>83</v>
      </c>
      <c r="S2743" t="s">
        <v>83</v>
      </c>
      <c r="T2743" t="str">
        <f>_xlfn.XLOOKUP(A2743,MI_Match_Analysis!$A$2:$A$8,MI_Match_Analysis!$F$2:$F$8,"Not Found")</f>
        <v>Loss</v>
      </c>
    </row>
    <row r="2744" spans="1:20" x14ac:dyDescent="0.3">
      <c r="A2744">
        <v>13</v>
      </c>
      <c r="B2744" s="1">
        <v>46119</v>
      </c>
      <c r="C2744" t="s">
        <v>162</v>
      </c>
      <c r="D2744" t="s">
        <v>198</v>
      </c>
      <c r="E2744" t="s">
        <v>34</v>
      </c>
      <c r="F2744" t="s">
        <v>40</v>
      </c>
      <c r="G2744">
        <v>2</v>
      </c>
      <c r="H2744">
        <v>5.5</v>
      </c>
      <c r="I2744" t="s">
        <v>197</v>
      </c>
      <c r="J2744" t="s">
        <v>85</v>
      </c>
      <c r="K2744">
        <v>4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83</v>
      </c>
      <c r="R2744" t="s">
        <v>83</v>
      </c>
      <c r="S2744" t="s">
        <v>83</v>
      </c>
      <c r="T2744" t="str">
        <f>_xlfn.XLOOKUP(A2744,MI_Match_Analysis!$A$2:$A$8,MI_Match_Analysis!$F$2:$F$8,"Not Found")</f>
        <v>Loss</v>
      </c>
    </row>
    <row r="2745" spans="1:20" x14ac:dyDescent="0.3">
      <c r="A2745">
        <v>13</v>
      </c>
      <c r="B2745" s="1">
        <v>46119</v>
      </c>
      <c r="C2745" t="s">
        <v>162</v>
      </c>
      <c r="D2745" t="s">
        <v>198</v>
      </c>
      <c r="E2745" t="s">
        <v>34</v>
      </c>
      <c r="F2745" t="s">
        <v>40</v>
      </c>
      <c r="G2745">
        <v>2</v>
      </c>
      <c r="H2745">
        <v>5.6</v>
      </c>
      <c r="I2745" t="s">
        <v>197</v>
      </c>
      <c r="J2745" t="s">
        <v>85</v>
      </c>
      <c r="K2745">
        <v>2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83</v>
      </c>
      <c r="R2745" t="s">
        <v>83</v>
      </c>
      <c r="S2745" t="s">
        <v>83</v>
      </c>
      <c r="T2745" t="str">
        <f>_xlfn.XLOOKUP(A2745,MI_Match_Analysis!$A$2:$A$8,MI_Match_Analysis!$F$2:$F$8,"Not Found")</f>
        <v>Loss</v>
      </c>
    </row>
    <row r="2746" spans="1:20" x14ac:dyDescent="0.3">
      <c r="A2746">
        <v>13</v>
      </c>
      <c r="B2746" s="1">
        <v>46119</v>
      </c>
      <c r="C2746" t="s">
        <v>162</v>
      </c>
      <c r="D2746" t="s">
        <v>198</v>
      </c>
      <c r="E2746" t="s">
        <v>34</v>
      </c>
      <c r="F2746" t="s">
        <v>40</v>
      </c>
      <c r="G2746">
        <v>2</v>
      </c>
      <c r="H2746">
        <v>6.1</v>
      </c>
      <c r="I2746" t="s">
        <v>187</v>
      </c>
      <c r="J2746" t="s">
        <v>73</v>
      </c>
      <c r="K2746">
        <v>2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83</v>
      </c>
      <c r="R2746" t="s">
        <v>83</v>
      </c>
      <c r="S2746" t="s">
        <v>83</v>
      </c>
      <c r="T2746" t="str">
        <f>_xlfn.XLOOKUP(A2746,MI_Match_Analysis!$A$2:$A$8,MI_Match_Analysis!$F$2:$F$8,"Not Found")</f>
        <v>Loss</v>
      </c>
    </row>
    <row r="2747" spans="1:20" x14ac:dyDescent="0.3">
      <c r="A2747">
        <v>13</v>
      </c>
      <c r="B2747" s="1">
        <v>46119</v>
      </c>
      <c r="C2747" t="s">
        <v>162</v>
      </c>
      <c r="D2747" t="s">
        <v>198</v>
      </c>
      <c r="E2747" t="s">
        <v>34</v>
      </c>
      <c r="F2747" t="s">
        <v>40</v>
      </c>
      <c r="G2747">
        <v>2</v>
      </c>
      <c r="H2747">
        <v>6.2</v>
      </c>
      <c r="I2747" t="s">
        <v>187</v>
      </c>
      <c r="J2747" t="s">
        <v>73</v>
      </c>
      <c r="K2747">
        <v>2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83</v>
      </c>
      <c r="R2747" t="s">
        <v>83</v>
      </c>
      <c r="S2747" t="s">
        <v>83</v>
      </c>
      <c r="T2747" t="str">
        <f>_xlfn.XLOOKUP(A2747,MI_Match_Analysis!$A$2:$A$8,MI_Match_Analysis!$F$2:$F$8,"Not Found")</f>
        <v>Loss</v>
      </c>
    </row>
    <row r="2748" spans="1:20" x14ac:dyDescent="0.3">
      <c r="A2748">
        <v>13</v>
      </c>
      <c r="B2748" s="1">
        <v>46119</v>
      </c>
      <c r="C2748" t="s">
        <v>162</v>
      </c>
      <c r="D2748" t="s">
        <v>198</v>
      </c>
      <c r="E2748" t="s">
        <v>34</v>
      </c>
      <c r="F2748" t="s">
        <v>40</v>
      </c>
      <c r="G2748">
        <v>2</v>
      </c>
      <c r="H2748">
        <v>6.3</v>
      </c>
      <c r="I2748" t="s">
        <v>187</v>
      </c>
      <c r="J2748" t="s">
        <v>73</v>
      </c>
      <c r="K2748">
        <v>0</v>
      </c>
      <c r="L2748">
        <v>1</v>
      </c>
      <c r="M2748">
        <v>1</v>
      </c>
      <c r="N2748">
        <v>0</v>
      </c>
      <c r="O2748">
        <v>0</v>
      </c>
      <c r="P2748">
        <v>0</v>
      </c>
      <c r="Q2748" t="s">
        <v>83</v>
      </c>
      <c r="R2748" t="s">
        <v>83</v>
      </c>
      <c r="S2748" t="s">
        <v>83</v>
      </c>
      <c r="T2748" t="str">
        <f>_xlfn.XLOOKUP(A2748,MI_Match_Analysis!$A$2:$A$8,MI_Match_Analysis!$F$2:$F$8,"Not Found")</f>
        <v>Loss</v>
      </c>
    </row>
    <row r="2749" spans="1:20" x14ac:dyDescent="0.3">
      <c r="A2749">
        <v>13</v>
      </c>
      <c r="B2749" s="1">
        <v>46119</v>
      </c>
      <c r="C2749" t="s">
        <v>162</v>
      </c>
      <c r="D2749" t="s">
        <v>198</v>
      </c>
      <c r="E2749" t="s">
        <v>34</v>
      </c>
      <c r="F2749" t="s">
        <v>40</v>
      </c>
      <c r="G2749">
        <v>2</v>
      </c>
      <c r="H2749">
        <v>6.3</v>
      </c>
      <c r="I2749" t="s">
        <v>187</v>
      </c>
      <c r="J2749" t="s">
        <v>73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83</v>
      </c>
      <c r="R2749" t="s">
        <v>83</v>
      </c>
      <c r="S2749" t="s">
        <v>83</v>
      </c>
      <c r="T2749" t="str">
        <f>_xlfn.XLOOKUP(A2749,MI_Match_Analysis!$A$2:$A$8,MI_Match_Analysis!$F$2:$F$8,"Not Found")</f>
        <v>Loss</v>
      </c>
    </row>
    <row r="2750" spans="1:20" x14ac:dyDescent="0.3">
      <c r="A2750">
        <v>13</v>
      </c>
      <c r="B2750" s="1">
        <v>46119</v>
      </c>
      <c r="C2750" t="s">
        <v>162</v>
      </c>
      <c r="D2750" t="s">
        <v>198</v>
      </c>
      <c r="E2750" t="s">
        <v>34</v>
      </c>
      <c r="F2750" t="s">
        <v>40</v>
      </c>
      <c r="G2750">
        <v>2</v>
      </c>
      <c r="H2750">
        <v>6.4</v>
      </c>
      <c r="I2750" t="s">
        <v>197</v>
      </c>
      <c r="J2750" t="s">
        <v>73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83</v>
      </c>
      <c r="R2750" t="s">
        <v>83</v>
      </c>
      <c r="S2750" t="s">
        <v>83</v>
      </c>
      <c r="T2750" t="str">
        <f>_xlfn.XLOOKUP(A2750,MI_Match_Analysis!$A$2:$A$8,MI_Match_Analysis!$F$2:$F$8,"Not Found")</f>
        <v>Loss</v>
      </c>
    </row>
    <row r="2751" spans="1:20" x14ac:dyDescent="0.3">
      <c r="A2751">
        <v>13</v>
      </c>
      <c r="B2751" s="1">
        <v>46119</v>
      </c>
      <c r="C2751" t="s">
        <v>162</v>
      </c>
      <c r="D2751" t="s">
        <v>198</v>
      </c>
      <c r="E2751" t="s">
        <v>34</v>
      </c>
      <c r="F2751" t="s">
        <v>40</v>
      </c>
      <c r="G2751">
        <v>2</v>
      </c>
      <c r="H2751">
        <v>6.5</v>
      </c>
      <c r="I2751" t="s">
        <v>187</v>
      </c>
      <c r="J2751" t="s">
        <v>73</v>
      </c>
      <c r="K2751">
        <v>4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83</v>
      </c>
      <c r="R2751" t="s">
        <v>83</v>
      </c>
      <c r="S2751" t="s">
        <v>83</v>
      </c>
      <c r="T2751" t="str">
        <f>_xlfn.XLOOKUP(A2751,MI_Match_Analysis!$A$2:$A$8,MI_Match_Analysis!$F$2:$F$8,"Not Found")</f>
        <v>Loss</v>
      </c>
    </row>
    <row r="2752" spans="1:20" x14ac:dyDescent="0.3">
      <c r="A2752">
        <v>13</v>
      </c>
      <c r="B2752" s="1">
        <v>46119</v>
      </c>
      <c r="C2752" t="s">
        <v>162</v>
      </c>
      <c r="D2752" t="s">
        <v>198</v>
      </c>
      <c r="E2752" t="s">
        <v>34</v>
      </c>
      <c r="F2752" t="s">
        <v>40</v>
      </c>
      <c r="G2752">
        <v>2</v>
      </c>
      <c r="H2752">
        <v>6.6</v>
      </c>
      <c r="I2752" t="s">
        <v>187</v>
      </c>
      <c r="J2752" t="s">
        <v>73</v>
      </c>
      <c r="K2752">
        <v>4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83</v>
      </c>
      <c r="R2752" t="s">
        <v>83</v>
      </c>
      <c r="S2752" t="s">
        <v>83</v>
      </c>
      <c r="T2752" t="str">
        <f>_xlfn.XLOOKUP(A2752,MI_Match_Analysis!$A$2:$A$8,MI_Match_Analysis!$F$2:$F$8,"Not Found")</f>
        <v>Loss</v>
      </c>
    </row>
    <row r="2753" spans="1:20" x14ac:dyDescent="0.3">
      <c r="A2753">
        <v>13</v>
      </c>
      <c r="B2753" s="1">
        <v>46119</v>
      </c>
      <c r="C2753" t="s">
        <v>162</v>
      </c>
      <c r="D2753" t="s">
        <v>198</v>
      </c>
      <c r="E2753" t="s">
        <v>34</v>
      </c>
      <c r="F2753" t="s">
        <v>40</v>
      </c>
      <c r="G2753">
        <v>2</v>
      </c>
      <c r="H2753">
        <v>7.1</v>
      </c>
      <c r="I2753" t="s">
        <v>197</v>
      </c>
      <c r="J2753" t="s">
        <v>251</v>
      </c>
      <c r="K2753">
        <v>4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83</v>
      </c>
      <c r="R2753" t="s">
        <v>83</v>
      </c>
      <c r="S2753" t="s">
        <v>83</v>
      </c>
      <c r="T2753" t="str">
        <f>_xlfn.XLOOKUP(A2753,MI_Match_Analysis!$A$2:$A$8,MI_Match_Analysis!$F$2:$F$8,"Not Found")</f>
        <v>Loss</v>
      </c>
    </row>
    <row r="2754" spans="1:20" x14ac:dyDescent="0.3">
      <c r="A2754">
        <v>13</v>
      </c>
      <c r="B2754" s="1">
        <v>46119</v>
      </c>
      <c r="C2754" t="s">
        <v>162</v>
      </c>
      <c r="D2754" t="s">
        <v>198</v>
      </c>
      <c r="E2754" t="s">
        <v>34</v>
      </c>
      <c r="F2754" t="s">
        <v>40</v>
      </c>
      <c r="G2754">
        <v>2</v>
      </c>
      <c r="H2754">
        <v>7.2</v>
      </c>
      <c r="I2754" t="s">
        <v>197</v>
      </c>
      <c r="J2754" t="s">
        <v>251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83</v>
      </c>
      <c r="R2754" t="s">
        <v>83</v>
      </c>
      <c r="S2754" t="s">
        <v>83</v>
      </c>
      <c r="T2754" t="str">
        <f>_xlfn.XLOOKUP(A2754,MI_Match_Analysis!$A$2:$A$8,MI_Match_Analysis!$F$2:$F$8,"Not Found")</f>
        <v>Loss</v>
      </c>
    </row>
    <row r="2755" spans="1:20" x14ac:dyDescent="0.3">
      <c r="A2755">
        <v>13</v>
      </c>
      <c r="B2755" s="1">
        <v>46119</v>
      </c>
      <c r="C2755" t="s">
        <v>162</v>
      </c>
      <c r="D2755" t="s">
        <v>198</v>
      </c>
      <c r="E2755" t="s">
        <v>34</v>
      </c>
      <c r="F2755" t="s">
        <v>40</v>
      </c>
      <c r="G2755">
        <v>2</v>
      </c>
      <c r="H2755">
        <v>7.3</v>
      </c>
      <c r="I2755" t="s">
        <v>187</v>
      </c>
      <c r="J2755" t="s">
        <v>251</v>
      </c>
      <c r="K2755">
        <v>6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83</v>
      </c>
      <c r="R2755" t="s">
        <v>83</v>
      </c>
      <c r="S2755" t="s">
        <v>83</v>
      </c>
      <c r="T2755" t="str">
        <f>_xlfn.XLOOKUP(A2755,MI_Match_Analysis!$A$2:$A$8,MI_Match_Analysis!$F$2:$F$8,"Not Found")</f>
        <v>Loss</v>
      </c>
    </row>
    <row r="2756" spans="1:20" x14ac:dyDescent="0.3">
      <c r="A2756">
        <v>13</v>
      </c>
      <c r="B2756" s="1">
        <v>46119</v>
      </c>
      <c r="C2756" t="s">
        <v>162</v>
      </c>
      <c r="D2756" t="s">
        <v>198</v>
      </c>
      <c r="E2756" t="s">
        <v>34</v>
      </c>
      <c r="F2756" t="s">
        <v>40</v>
      </c>
      <c r="G2756">
        <v>2</v>
      </c>
      <c r="H2756">
        <v>7.4</v>
      </c>
      <c r="I2756" t="s">
        <v>187</v>
      </c>
      <c r="J2756" t="s">
        <v>251</v>
      </c>
      <c r="K2756">
        <v>0</v>
      </c>
      <c r="L2756">
        <v>1</v>
      </c>
      <c r="M2756">
        <v>1</v>
      </c>
      <c r="N2756">
        <v>0</v>
      </c>
      <c r="O2756">
        <v>0</v>
      </c>
      <c r="P2756">
        <v>0</v>
      </c>
      <c r="Q2756" t="s">
        <v>83</v>
      </c>
      <c r="R2756" t="s">
        <v>83</v>
      </c>
      <c r="S2756" t="s">
        <v>83</v>
      </c>
      <c r="T2756" t="str">
        <f>_xlfn.XLOOKUP(A2756,MI_Match_Analysis!$A$2:$A$8,MI_Match_Analysis!$F$2:$F$8,"Not Found")</f>
        <v>Loss</v>
      </c>
    </row>
    <row r="2757" spans="1:20" x14ac:dyDescent="0.3">
      <c r="A2757">
        <v>13</v>
      </c>
      <c r="B2757" s="1">
        <v>46119</v>
      </c>
      <c r="C2757" t="s">
        <v>162</v>
      </c>
      <c r="D2757" t="s">
        <v>198</v>
      </c>
      <c r="E2757" t="s">
        <v>34</v>
      </c>
      <c r="F2757" t="s">
        <v>40</v>
      </c>
      <c r="G2757">
        <v>2</v>
      </c>
      <c r="H2757">
        <v>7.4</v>
      </c>
      <c r="I2757" t="s">
        <v>187</v>
      </c>
      <c r="J2757" t="s">
        <v>251</v>
      </c>
      <c r="K2757">
        <v>6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83</v>
      </c>
      <c r="R2757" t="s">
        <v>83</v>
      </c>
      <c r="S2757" t="s">
        <v>83</v>
      </c>
      <c r="T2757" t="str">
        <f>_xlfn.XLOOKUP(A2757,MI_Match_Analysis!$A$2:$A$8,MI_Match_Analysis!$F$2:$F$8,"Not Found")</f>
        <v>Loss</v>
      </c>
    </row>
    <row r="2758" spans="1:20" x14ac:dyDescent="0.3">
      <c r="A2758">
        <v>13</v>
      </c>
      <c r="B2758" s="1">
        <v>46119</v>
      </c>
      <c r="C2758" t="s">
        <v>162</v>
      </c>
      <c r="D2758" t="s">
        <v>198</v>
      </c>
      <c r="E2758" t="s">
        <v>34</v>
      </c>
      <c r="F2758" t="s">
        <v>40</v>
      </c>
      <c r="G2758">
        <v>2</v>
      </c>
      <c r="H2758">
        <v>7.5</v>
      </c>
      <c r="I2758" t="s">
        <v>187</v>
      </c>
      <c r="J2758" t="s">
        <v>251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165</v>
      </c>
      <c r="R2758" t="s">
        <v>187</v>
      </c>
      <c r="S2758" t="s">
        <v>85</v>
      </c>
      <c r="T2758" t="str">
        <f>_xlfn.XLOOKUP(A2758,MI_Match_Analysis!$A$2:$A$8,MI_Match_Analysis!$F$2:$F$8,"Not Found")</f>
        <v>Loss</v>
      </c>
    </row>
    <row r="2759" spans="1:20" x14ac:dyDescent="0.3">
      <c r="A2759">
        <v>13</v>
      </c>
      <c r="B2759" s="1">
        <v>46119</v>
      </c>
      <c r="C2759" t="s">
        <v>162</v>
      </c>
      <c r="D2759" t="s">
        <v>198</v>
      </c>
      <c r="E2759" t="s">
        <v>34</v>
      </c>
      <c r="F2759" t="s">
        <v>40</v>
      </c>
      <c r="G2759">
        <v>2</v>
      </c>
      <c r="H2759">
        <v>7.6</v>
      </c>
      <c r="I2759" t="s">
        <v>36</v>
      </c>
      <c r="J2759" t="s">
        <v>251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83</v>
      </c>
      <c r="R2759" t="s">
        <v>83</v>
      </c>
      <c r="S2759" t="s">
        <v>83</v>
      </c>
      <c r="T2759" t="str">
        <f>_xlfn.XLOOKUP(A2759,MI_Match_Analysis!$A$2:$A$8,MI_Match_Analysis!$F$2:$F$8,"Not Found")</f>
        <v>Loss</v>
      </c>
    </row>
    <row r="2760" spans="1:20" x14ac:dyDescent="0.3">
      <c r="A2760">
        <v>13</v>
      </c>
      <c r="B2760" s="1">
        <v>46119</v>
      </c>
      <c r="C2760" t="s">
        <v>162</v>
      </c>
      <c r="D2760" t="s">
        <v>198</v>
      </c>
      <c r="E2760" t="s">
        <v>34</v>
      </c>
      <c r="F2760" t="s">
        <v>40</v>
      </c>
      <c r="G2760">
        <v>2</v>
      </c>
      <c r="H2760">
        <v>8.1</v>
      </c>
      <c r="I2760" t="s">
        <v>36</v>
      </c>
      <c r="J2760" t="s">
        <v>42</v>
      </c>
      <c r="K2760">
        <v>4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83</v>
      </c>
      <c r="R2760" t="s">
        <v>83</v>
      </c>
      <c r="S2760" t="s">
        <v>83</v>
      </c>
      <c r="T2760" t="str">
        <f>_xlfn.XLOOKUP(A2760,MI_Match_Analysis!$A$2:$A$8,MI_Match_Analysis!$F$2:$F$8,"Not Found")</f>
        <v>Loss</v>
      </c>
    </row>
    <row r="2761" spans="1:20" x14ac:dyDescent="0.3">
      <c r="A2761">
        <v>13</v>
      </c>
      <c r="B2761" s="1">
        <v>46119</v>
      </c>
      <c r="C2761" t="s">
        <v>162</v>
      </c>
      <c r="D2761" t="s">
        <v>198</v>
      </c>
      <c r="E2761" t="s">
        <v>34</v>
      </c>
      <c r="F2761" t="s">
        <v>40</v>
      </c>
      <c r="G2761">
        <v>2</v>
      </c>
      <c r="H2761">
        <v>8.1999999999999993</v>
      </c>
      <c r="I2761" t="s">
        <v>36</v>
      </c>
      <c r="J2761" t="s">
        <v>42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83</v>
      </c>
      <c r="R2761" t="s">
        <v>83</v>
      </c>
      <c r="S2761" t="s">
        <v>83</v>
      </c>
      <c r="T2761" t="str">
        <f>_xlfn.XLOOKUP(A2761,MI_Match_Analysis!$A$2:$A$8,MI_Match_Analysis!$F$2:$F$8,"Not Found")</f>
        <v>Loss</v>
      </c>
    </row>
    <row r="2762" spans="1:20" x14ac:dyDescent="0.3">
      <c r="A2762">
        <v>13</v>
      </c>
      <c r="B2762" s="1">
        <v>46119</v>
      </c>
      <c r="C2762" t="s">
        <v>162</v>
      </c>
      <c r="D2762" t="s">
        <v>198</v>
      </c>
      <c r="E2762" t="s">
        <v>34</v>
      </c>
      <c r="F2762" t="s">
        <v>40</v>
      </c>
      <c r="G2762">
        <v>2</v>
      </c>
      <c r="H2762">
        <v>8.3000000000000007</v>
      </c>
      <c r="I2762" t="s">
        <v>197</v>
      </c>
      <c r="J2762" t="s">
        <v>42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83</v>
      </c>
      <c r="R2762" t="s">
        <v>83</v>
      </c>
      <c r="S2762" t="s">
        <v>83</v>
      </c>
      <c r="T2762" t="str">
        <f>_xlfn.XLOOKUP(A2762,MI_Match_Analysis!$A$2:$A$8,MI_Match_Analysis!$F$2:$F$8,"Not Found")</f>
        <v>Loss</v>
      </c>
    </row>
    <row r="2763" spans="1:20" x14ac:dyDescent="0.3">
      <c r="A2763">
        <v>13</v>
      </c>
      <c r="B2763" s="1">
        <v>46119</v>
      </c>
      <c r="C2763" t="s">
        <v>162</v>
      </c>
      <c r="D2763" t="s">
        <v>198</v>
      </c>
      <c r="E2763" t="s">
        <v>34</v>
      </c>
      <c r="F2763" t="s">
        <v>40</v>
      </c>
      <c r="G2763">
        <v>2</v>
      </c>
      <c r="H2763">
        <v>8.4</v>
      </c>
      <c r="I2763" t="s">
        <v>197</v>
      </c>
      <c r="J2763" t="s">
        <v>42</v>
      </c>
      <c r="K2763">
        <v>4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83</v>
      </c>
      <c r="R2763" t="s">
        <v>83</v>
      </c>
      <c r="S2763" t="s">
        <v>83</v>
      </c>
      <c r="T2763" t="str">
        <f>_xlfn.XLOOKUP(A2763,MI_Match_Analysis!$A$2:$A$8,MI_Match_Analysis!$F$2:$F$8,"Not Found")</f>
        <v>Loss</v>
      </c>
    </row>
    <row r="2764" spans="1:20" x14ac:dyDescent="0.3">
      <c r="A2764">
        <v>13</v>
      </c>
      <c r="B2764" s="1">
        <v>46119</v>
      </c>
      <c r="C2764" t="s">
        <v>162</v>
      </c>
      <c r="D2764" t="s">
        <v>198</v>
      </c>
      <c r="E2764" t="s">
        <v>34</v>
      </c>
      <c r="F2764" t="s">
        <v>40</v>
      </c>
      <c r="G2764">
        <v>2</v>
      </c>
      <c r="H2764">
        <v>8.5</v>
      </c>
      <c r="I2764" t="s">
        <v>197</v>
      </c>
      <c r="J2764" t="s">
        <v>42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165</v>
      </c>
      <c r="R2764" t="s">
        <v>197</v>
      </c>
      <c r="S2764" t="s">
        <v>73</v>
      </c>
      <c r="T2764" t="str">
        <f>_xlfn.XLOOKUP(A2764,MI_Match_Analysis!$A$2:$A$8,MI_Match_Analysis!$F$2:$F$8,"Not Found")</f>
        <v>Loss</v>
      </c>
    </row>
    <row r="2765" spans="1:20" x14ac:dyDescent="0.3">
      <c r="A2765">
        <v>13</v>
      </c>
      <c r="B2765" s="1">
        <v>46119</v>
      </c>
      <c r="C2765" t="s">
        <v>162</v>
      </c>
      <c r="D2765" t="s">
        <v>198</v>
      </c>
      <c r="E2765" t="s">
        <v>34</v>
      </c>
      <c r="F2765" t="s">
        <v>40</v>
      </c>
      <c r="G2765">
        <v>2</v>
      </c>
      <c r="H2765">
        <v>8.6</v>
      </c>
      <c r="I2765" t="s">
        <v>247</v>
      </c>
      <c r="J2765" t="s">
        <v>42</v>
      </c>
      <c r="K2765">
        <v>0</v>
      </c>
      <c r="L2765">
        <v>4</v>
      </c>
      <c r="M2765">
        <v>0</v>
      </c>
      <c r="N2765">
        <v>1</v>
      </c>
      <c r="O2765">
        <v>0</v>
      </c>
      <c r="P2765">
        <v>0</v>
      </c>
      <c r="Q2765" t="s">
        <v>83</v>
      </c>
      <c r="R2765" t="s">
        <v>83</v>
      </c>
      <c r="S2765" t="s">
        <v>83</v>
      </c>
      <c r="T2765" t="str">
        <f>_xlfn.XLOOKUP(A2765,MI_Match_Analysis!$A$2:$A$8,MI_Match_Analysis!$F$2:$F$8,"Not Found")</f>
        <v>Loss</v>
      </c>
    </row>
    <row r="2766" spans="1:20" x14ac:dyDescent="0.3">
      <c r="A2766">
        <v>13</v>
      </c>
      <c r="B2766" s="1">
        <v>46119</v>
      </c>
      <c r="C2766" t="s">
        <v>162</v>
      </c>
      <c r="D2766" t="s">
        <v>198</v>
      </c>
      <c r="E2766" t="s">
        <v>34</v>
      </c>
      <c r="F2766" t="s">
        <v>40</v>
      </c>
      <c r="G2766">
        <v>2</v>
      </c>
      <c r="H2766">
        <v>9.1</v>
      </c>
      <c r="I2766" t="s">
        <v>36</v>
      </c>
      <c r="J2766" t="s">
        <v>85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83</v>
      </c>
      <c r="R2766" t="s">
        <v>83</v>
      </c>
      <c r="S2766" t="s">
        <v>83</v>
      </c>
      <c r="T2766" t="str">
        <f>_xlfn.XLOOKUP(A2766,MI_Match_Analysis!$A$2:$A$8,MI_Match_Analysis!$F$2:$F$8,"Not Found")</f>
        <v>Loss</v>
      </c>
    </row>
    <row r="2767" spans="1:20" x14ac:dyDescent="0.3">
      <c r="A2767">
        <v>13</v>
      </c>
      <c r="B2767" s="1">
        <v>46119</v>
      </c>
      <c r="C2767" t="s">
        <v>162</v>
      </c>
      <c r="D2767" t="s">
        <v>198</v>
      </c>
      <c r="E2767" t="s">
        <v>34</v>
      </c>
      <c r="F2767" t="s">
        <v>40</v>
      </c>
      <c r="G2767">
        <v>2</v>
      </c>
      <c r="H2767">
        <v>9.1999999999999993</v>
      </c>
      <c r="I2767" t="s">
        <v>36</v>
      </c>
      <c r="J2767" t="s">
        <v>85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83</v>
      </c>
      <c r="R2767" t="s">
        <v>83</v>
      </c>
      <c r="S2767" t="s">
        <v>83</v>
      </c>
      <c r="T2767" t="str">
        <f>_xlfn.XLOOKUP(A2767,MI_Match_Analysis!$A$2:$A$8,MI_Match_Analysis!$F$2:$F$8,"Not Found")</f>
        <v>Loss</v>
      </c>
    </row>
    <row r="2768" spans="1:20" x14ac:dyDescent="0.3">
      <c r="A2768">
        <v>13</v>
      </c>
      <c r="B2768" s="1">
        <v>46119</v>
      </c>
      <c r="C2768" t="s">
        <v>162</v>
      </c>
      <c r="D2768" t="s">
        <v>198</v>
      </c>
      <c r="E2768" t="s">
        <v>34</v>
      </c>
      <c r="F2768" t="s">
        <v>40</v>
      </c>
      <c r="G2768">
        <v>2</v>
      </c>
      <c r="H2768">
        <v>9.1999999999999993</v>
      </c>
      <c r="I2768" t="s">
        <v>36</v>
      </c>
      <c r="J2768" t="s">
        <v>85</v>
      </c>
      <c r="K2768">
        <v>0</v>
      </c>
      <c r="L2768">
        <v>1</v>
      </c>
      <c r="M2768">
        <v>1</v>
      </c>
      <c r="N2768">
        <v>0</v>
      </c>
      <c r="O2768">
        <v>0</v>
      </c>
      <c r="P2768">
        <v>0</v>
      </c>
      <c r="Q2768" t="s">
        <v>83</v>
      </c>
      <c r="R2768" t="s">
        <v>83</v>
      </c>
      <c r="S2768" t="s">
        <v>83</v>
      </c>
      <c r="T2768" t="str">
        <f>_xlfn.XLOOKUP(A2768,MI_Match_Analysis!$A$2:$A$8,MI_Match_Analysis!$F$2:$F$8,"Not Found")</f>
        <v>Loss</v>
      </c>
    </row>
    <row r="2769" spans="1:20" x14ac:dyDescent="0.3">
      <c r="A2769">
        <v>13</v>
      </c>
      <c r="B2769" s="1">
        <v>46119</v>
      </c>
      <c r="C2769" t="s">
        <v>162</v>
      </c>
      <c r="D2769" t="s">
        <v>198</v>
      </c>
      <c r="E2769" t="s">
        <v>34</v>
      </c>
      <c r="F2769" t="s">
        <v>40</v>
      </c>
      <c r="G2769">
        <v>2</v>
      </c>
      <c r="H2769">
        <v>9.3000000000000007</v>
      </c>
      <c r="I2769" t="s">
        <v>36</v>
      </c>
      <c r="J2769" t="s">
        <v>85</v>
      </c>
      <c r="K2769">
        <v>2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83</v>
      </c>
      <c r="R2769" t="s">
        <v>83</v>
      </c>
      <c r="S2769" t="s">
        <v>83</v>
      </c>
      <c r="T2769" t="str">
        <f>_xlfn.XLOOKUP(A2769,MI_Match_Analysis!$A$2:$A$8,MI_Match_Analysis!$F$2:$F$8,"Not Found")</f>
        <v>Loss</v>
      </c>
    </row>
    <row r="2770" spans="1:20" x14ac:dyDescent="0.3">
      <c r="A2770">
        <v>13</v>
      </c>
      <c r="B2770" s="1">
        <v>46119</v>
      </c>
      <c r="C2770" t="s">
        <v>162</v>
      </c>
      <c r="D2770" t="s">
        <v>198</v>
      </c>
      <c r="E2770" t="s">
        <v>34</v>
      </c>
      <c r="F2770" t="s">
        <v>40</v>
      </c>
      <c r="G2770">
        <v>2</v>
      </c>
      <c r="H2770">
        <v>9.4</v>
      </c>
      <c r="I2770" t="s">
        <v>36</v>
      </c>
      <c r="J2770" t="s">
        <v>85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165</v>
      </c>
      <c r="R2770" t="s">
        <v>36</v>
      </c>
      <c r="S2770" t="s">
        <v>74</v>
      </c>
      <c r="T2770" t="str">
        <f>_xlfn.XLOOKUP(A2770,MI_Match_Analysis!$A$2:$A$8,MI_Match_Analysis!$F$2:$F$8,"Not Found")</f>
        <v>Loss</v>
      </c>
    </row>
    <row r="2771" spans="1:20" x14ac:dyDescent="0.3">
      <c r="A2771">
        <v>13</v>
      </c>
      <c r="B2771" s="1">
        <v>46119</v>
      </c>
      <c r="C2771" t="s">
        <v>162</v>
      </c>
      <c r="D2771" t="s">
        <v>198</v>
      </c>
      <c r="E2771" t="s">
        <v>34</v>
      </c>
      <c r="F2771" t="s">
        <v>40</v>
      </c>
      <c r="G2771">
        <v>2</v>
      </c>
      <c r="H2771">
        <v>9.4</v>
      </c>
      <c r="I2771" t="s">
        <v>36</v>
      </c>
      <c r="J2771" t="s">
        <v>85</v>
      </c>
      <c r="K2771">
        <v>0</v>
      </c>
      <c r="L2771">
        <v>1</v>
      </c>
      <c r="M2771">
        <v>1</v>
      </c>
      <c r="N2771">
        <v>0</v>
      </c>
      <c r="O2771">
        <v>0</v>
      </c>
      <c r="P2771">
        <v>0</v>
      </c>
      <c r="Q2771" t="s">
        <v>83</v>
      </c>
      <c r="R2771" t="s">
        <v>83</v>
      </c>
      <c r="S2771" t="s">
        <v>83</v>
      </c>
      <c r="T2771" t="str">
        <f>_xlfn.XLOOKUP(A2771,MI_Match_Analysis!$A$2:$A$8,MI_Match_Analysis!$F$2:$F$8,"Not Found")</f>
        <v>Loss</v>
      </c>
    </row>
    <row r="2772" spans="1:20" x14ac:dyDescent="0.3">
      <c r="A2772">
        <v>13</v>
      </c>
      <c r="B2772" s="1">
        <v>46119</v>
      </c>
      <c r="C2772" t="s">
        <v>162</v>
      </c>
      <c r="D2772" t="s">
        <v>198</v>
      </c>
      <c r="E2772" t="s">
        <v>34</v>
      </c>
      <c r="F2772" t="s">
        <v>40</v>
      </c>
      <c r="G2772">
        <v>2</v>
      </c>
      <c r="H2772">
        <v>9.5</v>
      </c>
      <c r="I2772" t="s">
        <v>180</v>
      </c>
      <c r="J2772" t="s">
        <v>85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83</v>
      </c>
      <c r="R2772" t="s">
        <v>83</v>
      </c>
      <c r="S2772" t="s">
        <v>83</v>
      </c>
      <c r="T2772" t="str">
        <f>_xlfn.XLOOKUP(A2772,MI_Match_Analysis!$A$2:$A$8,MI_Match_Analysis!$F$2:$F$8,"Not Found")</f>
        <v>Loss</v>
      </c>
    </row>
    <row r="2773" spans="1:20" x14ac:dyDescent="0.3">
      <c r="A2773">
        <v>13</v>
      </c>
      <c r="B2773" s="1">
        <v>46119</v>
      </c>
      <c r="C2773" t="s">
        <v>162</v>
      </c>
      <c r="D2773" t="s">
        <v>198</v>
      </c>
      <c r="E2773" t="s">
        <v>34</v>
      </c>
      <c r="F2773" t="s">
        <v>40</v>
      </c>
      <c r="G2773">
        <v>2</v>
      </c>
      <c r="H2773">
        <v>9.6</v>
      </c>
      <c r="I2773" t="s">
        <v>247</v>
      </c>
      <c r="J2773" t="s">
        <v>85</v>
      </c>
      <c r="K2773">
        <v>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83</v>
      </c>
      <c r="R2773" t="s">
        <v>83</v>
      </c>
      <c r="S2773" t="s">
        <v>83</v>
      </c>
      <c r="T2773" t="str">
        <f>_xlfn.XLOOKUP(A2773,MI_Match_Analysis!$A$2:$A$8,MI_Match_Analysis!$F$2:$F$8,"Not Found")</f>
        <v>Loss</v>
      </c>
    </row>
    <row r="2774" spans="1:20" x14ac:dyDescent="0.3">
      <c r="A2774">
        <v>13</v>
      </c>
      <c r="B2774" s="1">
        <v>46119</v>
      </c>
      <c r="C2774" t="s">
        <v>162</v>
      </c>
      <c r="D2774" t="s">
        <v>198</v>
      </c>
      <c r="E2774" t="s">
        <v>34</v>
      </c>
      <c r="F2774" t="s">
        <v>40</v>
      </c>
      <c r="G2774">
        <v>2</v>
      </c>
      <c r="H2774">
        <v>10.1</v>
      </c>
      <c r="I2774" t="s">
        <v>180</v>
      </c>
      <c r="J2774" t="s">
        <v>44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195</v>
      </c>
      <c r="R2774" t="s">
        <v>180</v>
      </c>
      <c r="S2774" t="s">
        <v>44</v>
      </c>
      <c r="T2774" t="str">
        <f>_xlfn.XLOOKUP(A2774,MI_Match_Analysis!$A$2:$A$8,MI_Match_Analysis!$F$2:$F$8,"Not Found")</f>
        <v>Loss</v>
      </c>
    </row>
    <row r="2775" spans="1:20" x14ac:dyDescent="0.3">
      <c r="A2775">
        <v>13</v>
      </c>
      <c r="B2775" s="1">
        <v>46119</v>
      </c>
      <c r="C2775" t="s">
        <v>162</v>
      </c>
      <c r="D2775" t="s">
        <v>198</v>
      </c>
      <c r="E2775" t="s">
        <v>34</v>
      </c>
      <c r="F2775" t="s">
        <v>40</v>
      </c>
      <c r="G2775">
        <v>2</v>
      </c>
      <c r="H2775">
        <v>10.199999999999999</v>
      </c>
      <c r="I2775" t="s">
        <v>247</v>
      </c>
      <c r="J2775" t="s">
        <v>44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83</v>
      </c>
      <c r="R2775" t="s">
        <v>83</v>
      </c>
      <c r="S2775" t="s">
        <v>83</v>
      </c>
      <c r="T2775" t="str">
        <f>_xlfn.XLOOKUP(A2775,MI_Match_Analysis!$A$2:$A$8,MI_Match_Analysis!$F$2:$F$8,"Not Found")</f>
        <v>Loss</v>
      </c>
    </row>
    <row r="2776" spans="1:20" x14ac:dyDescent="0.3">
      <c r="A2776">
        <v>13</v>
      </c>
      <c r="B2776" s="1">
        <v>46119</v>
      </c>
      <c r="C2776" t="s">
        <v>162</v>
      </c>
      <c r="D2776" t="s">
        <v>198</v>
      </c>
      <c r="E2776" t="s">
        <v>34</v>
      </c>
      <c r="F2776" t="s">
        <v>40</v>
      </c>
      <c r="G2776">
        <v>2</v>
      </c>
      <c r="H2776">
        <v>10.3</v>
      </c>
      <c r="I2776" t="s">
        <v>247</v>
      </c>
      <c r="J2776" t="s">
        <v>44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83</v>
      </c>
      <c r="R2776" t="s">
        <v>83</v>
      </c>
      <c r="S2776" t="s">
        <v>83</v>
      </c>
      <c r="T2776" t="str">
        <f>_xlfn.XLOOKUP(A2776,MI_Match_Analysis!$A$2:$A$8,MI_Match_Analysis!$F$2:$F$8,"Not Found")</f>
        <v>Loss</v>
      </c>
    </row>
    <row r="2777" spans="1:20" x14ac:dyDescent="0.3">
      <c r="A2777">
        <v>13</v>
      </c>
      <c r="B2777" s="1">
        <v>46119</v>
      </c>
      <c r="C2777" t="s">
        <v>162</v>
      </c>
      <c r="D2777" t="s">
        <v>198</v>
      </c>
      <c r="E2777" t="s">
        <v>34</v>
      </c>
      <c r="F2777" t="s">
        <v>40</v>
      </c>
      <c r="G2777">
        <v>2</v>
      </c>
      <c r="H2777">
        <v>10.4</v>
      </c>
      <c r="I2777" t="s">
        <v>184</v>
      </c>
      <c r="J2777" t="s">
        <v>44</v>
      </c>
      <c r="K2777">
        <v>4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83</v>
      </c>
      <c r="R2777" t="s">
        <v>83</v>
      </c>
      <c r="S2777" t="s">
        <v>83</v>
      </c>
      <c r="T2777" t="str">
        <f>_xlfn.XLOOKUP(A2777,MI_Match_Analysis!$A$2:$A$8,MI_Match_Analysis!$F$2:$F$8,"Not Found")</f>
        <v>Loss</v>
      </c>
    </row>
    <row r="2778" spans="1:20" x14ac:dyDescent="0.3">
      <c r="A2778">
        <v>13</v>
      </c>
      <c r="B2778" s="1">
        <v>46119</v>
      </c>
      <c r="C2778" t="s">
        <v>162</v>
      </c>
      <c r="D2778" t="s">
        <v>198</v>
      </c>
      <c r="E2778" t="s">
        <v>34</v>
      </c>
      <c r="F2778" t="s">
        <v>40</v>
      </c>
      <c r="G2778">
        <v>2</v>
      </c>
      <c r="H2778">
        <v>10.5</v>
      </c>
      <c r="I2778" t="s">
        <v>184</v>
      </c>
      <c r="J2778" t="s">
        <v>44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83</v>
      </c>
      <c r="R2778" t="s">
        <v>83</v>
      </c>
      <c r="S2778" t="s">
        <v>83</v>
      </c>
      <c r="T2778" t="str">
        <f>_xlfn.XLOOKUP(A2778,MI_Match_Analysis!$A$2:$A$8,MI_Match_Analysis!$F$2:$F$8,"Not Found")</f>
        <v>Loss</v>
      </c>
    </row>
    <row r="2779" spans="1:20" x14ac:dyDescent="0.3">
      <c r="A2779">
        <v>13</v>
      </c>
      <c r="B2779" s="1">
        <v>46119</v>
      </c>
      <c r="C2779" t="s">
        <v>162</v>
      </c>
      <c r="D2779" t="s">
        <v>198</v>
      </c>
      <c r="E2779" t="s">
        <v>34</v>
      </c>
      <c r="F2779" t="s">
        <v>40</v>
      </c>
      <c r="G2779">
        <v>2</v>
      </c>
      <c r="H2779">
        <v>10.6</v>
      </c>
      <c r="I2779" t="s">
        <v>247</v>
      </c>
      <c r="J2779" t="s">
        <v>44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83</v>
      </c>
      <c r="R2779" t="s">
        <v>83</v>
      </c>
      <c r="S2779" t="s">
        <v>83</v>
      </c>
      <c r="T2779" t="str">
        <f>_xlfn.XLOOKUP(A2779,MI_Match_Analysis!$A$2:$A$8,MI_Match_Analysis!$F$2:$F$8,"Not Found")</f>
        <v>Loss</v>
      </c>
    </row>
    <row r="2780" spans="1:20" hidden="1" x14ac:dyDescent="0.3">
      <c r="A2780">
        <v>14</v>
      </c>
      <c r="B2780" s="1">
        <v>46120</v>
      </c>
      <c r="C2780" t="s">
        <v>162</v>
      </c>
      <c r="D2780" t="s">
        <v>68</v>
      </c>
      <c r="E2780" t="s">
        <v>48</v>
      </c>
      <c r="F2780" t="s">
        <v>54</v>
      </c>
      <c r="G2780">
        <v>1</v>
      </c>
      <c r="H2780">
        <v>0.1</v>
      </c>
      <c r="I2780" t="s">
        <v>213</v>
      </c>
      <c r="J2780" t="s">
        <v>69</v>
      </c>
      <c r="K2780">
        <v>4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83</v>
      </c>
      <c r="R2780" t="s">
        <v>83</v>
      </c>
      <c r="S2780" t="s">
        <v>83</v>
      </c>
      <c r="T2780" t="str">
        <f>_xlfn.XLOOKUP(A2780,MI_Match_Analysis!$A$2:$A$8,MI_Match_Analysis!$F$2:$F$8,"Not Found")</f>
        <v>Not Found</v>
      </c>
    </row>
    <row r="2781" spans="1:20" hidden="1" x14ac:dyDescent="0.3">
      <c r="A2781">
        <v>14</v>
      </c>
      <c r="B2781" s="1">
        <v>46120</v>
      </c>
      <c r="C2781" t="s">
        <v>162</v>
      </c>
      <c r="D2781" t="s">
        <v>68</v>
      </c>
      <c r="E2781" t="s">
        <v>48</v>
      </c>
      <c r="F2781" t="s">
        <v>54</v>
      </c>
      <c r="G2781">
        <v>1</v>
      </c>
      <c r="H2781">
        <v>0.2</v>
      </c>
      <c r="I2781" t="s">
        <v>213</v>
      </c>
      <c r="J2781" t="s">
        <v>69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83</v>
      </c>
      <c r="R2781" t="s">
        <v>83</v>
      </c>
      <c r="S2781" t="s">
        <v>83</v>
      </c>
      <c r="T2781" t="str">
        <f>_xlfn.XLOOKUP(A2781,MI_Match_Analysis!$A$2:$A$8,MI_Match_Analysis!$F$2:$F$8,"Not Found")</f>
        <v>Not Found</v>
      </c>
    </row>
    <row r="2782" spans="1:20" hidden="1" x14ac:dyDescent="0.3">
      <c r="A2782">
        <v>14</v>
      </c>
      <c r="B2782" s="1">
        <v>46120</v>
      </c>
      <c r="C2782" t="s">
        <v>162</v>
      </c>
      <c r="D2782" t="s">
        <v>68</v>
      </c>
      <c r="E2782" t="s">
        <v>48</v>
      </c>
      <c r="F2782" t="s">
        <v>54</v>
      </c>
      <c r="G2782">
        <v>1</v>
      </c>
      <c r="H2782">
        <v>0.3</v>
      </c>
      <c r="I2782" t="s">
        <v>116</v>
      </c>
      <c r="J2782" t="s">
        <v>69</v>
      </c>
      <c r="K2782">
        <v>4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83</v>
      </c>
      <c r="R2782" t="s">
        <v>83</v>
      </c>
      <c r="S2782" t="s">
        <v>83</v>
      </c>
      <c r="T2782" t="str">
        <f>_xlfn.XLOOKUP(A2782,MI_Match_Analysis!$A$2:$A$8,MI_Match_Analysis!$F$2:$F$8,"Not Found")</f>
        <v>Not Found</v>
      </c>
    </row>
    <row r="2783" spans="1:20" hidden="1" x14ac:dyDescent="0.3">
      <c r="A2783">
        <v>14</v>
      </c>
      <c r="B2783" s="1">
        <v>46120</v>
      </c>
      <c r="C2783" t="s">
        <v>162</v>
      </c>
      <c r="D2783" t="s">
        <v>68</v>
      </c>
      <c r="E2783" t="s">
        <v>48</v>
      </c>
      <c r="F2783" t="s">
        <v>54</v>
      </c>
      <c r="G2783">
        <v>1</v>
      </c>
      <c r="H2783">
        <v>0.4</v>
      </c>
      <c r="I2783" t="s">
        <v>116</v>
      </c>
      <c r="J2783" t="s">
        <v>69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83</v>
      </c>
      <c r="R2783" t="s">
        <v>83</v>
      </c>
      <c r="S2783" t="s">
        <v>83</v>
      </c>
      <c r="T2783" t="str">
        <f>_xlfn.XLOOKUP(A2783,MI_Match_Analysis!$A$2:$A$8,MI_Match_Analysis!$F$2:$F$8,"Not Found")</f>
        <v>Not Found</v>
      </c>
    </row>
    <row r="2784" spans="1:20" hidden="1" x14ac:dyDescent="0.3">
      <c r="A2784">
        <v>14</v>
      </c>
      <c r="B2784" s="1">
        <v>46120</v>
      </c>
      <c r="C2784" t="s">
        <v>162</v>
      </c>
      <c r="D2784" t="s">
        <v>68</v>
      </c>
      <c r="E2784" t="s">
        <v>48</v>
      </c>
      <c r="F2784" t="s">
        <v>54</v>
      </c>
      <c r="G2784">
        <v>1</v>
      </c>
      <c r="H2784">
        <v>0.5</v>
      </c>
      <c r="I2784" t="s">
        <v>213</v>
      </c>
      <c r="J2784" t="s">
        <v>69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83</v>
      </c>
      <c r="R2784" t="s">
        <v>83</v>
      </c>
      <c r="S2784" t="s">
        <v>83</v>
      </c>
      <c r="T2784" t="str">
        <f>_xlfn.XLOOKUP(A2784,MI_Match_Analysis!$A$2:$A$8,MI_Match_Analysis!$F$2:$F$8,"Not Found")</f>
        <v>Not Found</v>
      </c>
    </row>
    <row r="2785" spans="1:20" hidden="1" x14ac:dyDescent="0.3">
      <c r="A2785">
        <v>14</v>
      </c>
      <c r="B2785" s="1">
        <v>46120</v>
      </c>
      <c r="C2785" t="s">
        <v>162</v>
      </c>
      <c r="D2785" t="s">
        <v>68</v>
      </c>
      <c r="E2785" t="s">
        <v>48</v>
      </c>
      <c r="F2785" t="s">
        <v>54</v>
      </c>
      <c r="G2785">
        <v>1</v>
      </c>
      <c r="H2785">
        <v>0.6</v>
      </c>
      <c r="I2785" t="s">
        <v>116</v>
      </c>
      <c r="J2785" t="s">
        <v>69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83</v>
      </c>
      <c r="R2785" t="s">
        <v>83</v>
      </c>
      <c r="S2785" t="s">
        <v>83</v>
      </c>
      <c r="T2785" t="str">
        <f>_xlfn.XLOOKUP(A2785,MI_Match_Analysis!$A$2:$A$8,MI_Match_Analysis!$F$2:$F$8,"Not Found")</f>
        <v>Not Found</v>
      </c>
    </row>
    <row r="2786" spans="1:20" hidden="1" x14ac:dyDescent="0.3">
      <c r="A2786">
        <v>14</v>
      </c>
      <c r="B2786" s="1">
        <v>46120</v>
      </c>
      <c r="C2786" t="s">
        <v>162</v>
      </c>
      <c r="D2786" t="s">
        <v>68</v>
      </c>
      <c r="E2786" t="s">
        <v>48</v>
      </c>
      <c r="F2786" t="s">
        <v>54</v>
      </c>
      <c r="G2786">
        <v>1</v>
      </c>
      <c r="H2786">
        <v>1.1000000000000001</v>
      </c>
      <c r="I2786" t="s">
        <v>213</v>
      </c>
      <c r="J2786" t="s">
        <v>56</v>
      </c>
      <c r="K2786">
        <v>4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83</v>
      </c>
      <c r="R2786" t="s">
        <v>83</v>
      </c>
      <c r="S2786" t="s">
        <v>83</v>
      </c>
      <c r="T2786" t="str">
        <f>_xlfn.XLOOKUP(A2786,MI_Match_Analysis!$A$2:$A$8,MI_Match_Analysis!$F$2:$F$8,"Not Found")</f>
        <v>Not Found</v>
      </c>
    </row>
    <row r="2787" spans="1:20" hidden="1" x14ac:dyDescent="0.3">
      <c r="A2787">
        <v>14</v>
      </c>
      <c r="B2787" s="1">
        <v>46120</v>
      </c>
      <c r="C2787" t="s">
        <v>162</v>
      </c>
      <c r="D2787" t="s">
        <v>68</v>
      </c>
      <c r="E2787" t="s">
        <v>48</v>
      </c>
      <c r="F2787" t="s">
        <v>54</v>
      </c>
      <c r="G2787">
        <v>1</v>
      </c>
      <c r="H2787">
        <v>1.2</v>
      </c>
      <c r="I2787" t="s">
        <v>213</v>
      </c>
      <c r="J2787" t="s">
        <v>56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83</v>
      </c>
      <c r="R2787" t="s">
        <v>83</v>
      </c>
      <c r="S2787" t="s">
        <v>83</v>
      </c>
      <c r="T2787" t="str">
        <f>_xlfn.XLOOKUP(A2787,MI_Match_Analysis!$A$2:$A$8,MI_Match_Analysis!$F$2:$F$8,"Not Found")</f>
        <v>Not Found</v>
      </c>
    </row>
    <row r="2788" spans="1:20" hidden="1" x14ac:dyDescent="0.3">
      <c r="A2788">
        <v>14</v>
      </c>
      <c r="B2788" s="1">
        <v>46120</v>
      </c>
      <c r="C2788" t="s">
        <v>162</v>
      </c>
      <c r="D2788" t="s">
        <v>68</v>
      </c>
      <c r="E2788" t="s">
        <v>48</v>
      </c>
      <c r="F2788" t="s">
        <v>54</v>
      </c>
      <c r="G2788">
        <v>1</v>
      </c>
      <c r="H2788">
        <v>1.3</v>
      </c>
      <c r="I2788" t="s">
        <v>116</v>
      </c>
      <c r="J2788" t="s">
        <v>56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83</v>
      </c>
      <c r="R2788" t="s">
        <v>83</v>
      </c>
      <c r="S2788" t="s">
        <v>83</v>
      </c>
      <c r="T2788" t="str">
        <f>_xlfn.XLOOKUP(A2788,MI_Match_Analysis!$A$2:$A$8,MI_Match_Analysis!$F$2:$F$8,"Not Found")</f>
        <v>Not Found</v>
      </c>
    </row>
    <row r="2789" spans="1:20" hidden="1" x14ac:dyDescent="0.3">
      <c r="A2789">
        <v>14</v>
      </c>
      <c r="B2789" s="1">
        <v>46120</v>
      </c>
      <c r="C2789" t="s">
        <v>162</v>
      </c>
      <c r="D2789" t="s">
        <v>68</v>
      </c>
      <c r="E2789" t="s">
        <v>48</v>
      </c>
      <c r="F2789" t="s">
        <v>54</v>
      </c>
      <c r="G2789">
        <v>1</v>
      </c>
      <c r="H2789">
        <v>1.4</v>
      </c>
      <c r="I2789" t="s">
        <v>116</v>
      </c>
      <c r="J2789" t="s">
        <v>56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83</v>
      </c>
      <c r="R2789" t="s">
        <v>83</v>
      </c>
      <c r="S2789" t="s">
        <v>83</v>
      </c>
      <c r="T2789" t="str">
        <f>_xlfn.XLOOKUP(A2789,MI_Match_Analysis!$A$2:$A$8,MI_Match_Analysis!$F$2:$F$8,"Not Found")</f>
        <v>Not Found</v>
      </c>
    </row>
    <row r="2790" spans="1:20" hidden="1" x14ac:dyDescent="0.3">
      <c r="A2790">
        <v>14</v>
      </c>
      <c r="B2790" s="1">
        <v>46120</v>
      </c>
      <c r="C2790" t="s">
        <v>162</v>
      </c>
      <c r="D2790" t="s">
        <v>68</v>
      </c>
      <c r="E2790" t="s">
        <v>48</v>
      </c>
      <c r="F2790" t="s">
        <v>54</v>
      </c>
      <c r="G2790">
        <v>1</v>
      </c>
      <c r="H2790">
        <v>1.5</v>
      </c>
      <c r="I2790" t="s">
        <v>116</v>
      </c>
      <c r="J2790" t="s">
        <v>56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83</v>
      </c>
      <c r="R2790" t="s">
        <v>83</v>
      </c>
      <c r="S2790" t="s">
        <v>83</v>
      </c>
      <c r="T2790" t="str">
        <f>_xlfn.XLOOKUP(A2790,MI_Match_Analysis!$A$2:$A$8,MI_Match_Analysis!$F$2:$F$8,"Not Found")</f>
        <v>Not Found</v>
      </c>
    </row>
    <row r="2791" spans="1:20" hidden="1" x14ac:dyDescent="0.3">
      <c r="A2791">
        <v>14</v>
      </c>
      <c r="B2791" s="1">
        <v>46120</v>
      </c>
      <c r="C2791" t="s">
        <v>162</v>
      </c>
      <c r="D2791" t="s">
        <v>68</v>
      </c>
      <c r="E2791" t="s">
        <v>48</v>
      </c>
      <c r="F2791" t="s">
        <v>54</v>
      </c>
      <c r="G2791">
        <v>1</v>
      </c>
      <c r="H2791">
        <v>1.6</v>
      </c>
      <c r="I2791" t="s">
        <v>213</v>
      </c>
      <c r="J2791" t="s">
        <v>56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83</v>
      </c>
      <c r="R2791" t="s">
        <v>83</v>
      </c>
      <c r="S2791" t="s">
        <v>83</v>
      </c>
      <c r="T2791" t="str">
        <f>_xlfn.XLOOKUP(A2791,MI_Match_Analysis!$A$2:$A$8,MI_Match_Analysis!$F$2:$F$8,"Not Found")</f>
        <v>Not Found</v>
      </c>
    </row>
    <row r="2792" spans="1:20" hidden="1" x14ac:dyDescent="0.3">
      <c r="A2792">
        <v>14</v>
      </c>
      <c r="B2792" s="1">
        <v>46120</v>
      </c>
      <c r="C2792" t="s">
        <v>162</v>
      </c>
      <c r="D2792" t="s">
        <v>68</v>
      </c>
      <c r="E2792" t="s">
        <v>48</v>
      </c>
      <c r="F2792" t="s">
        <v>54</v>
      </c>
      <c r="G2792">
        <v>1</v>
      </c>
      <c r="H2792">
        <v>2.1</v>
      </c>
      <c r="I2792" t="s">
        <v>213</v>
      </c>
      <c r="J2792" t="s">
        <v>69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167</v>
      </c>
      <c r="R2792" t="s">
        <v>213</v>
      </c>
      <c r="S2792" t="s">
        <v>83</v>
      </c>
      <c r="T2792" t="str">
        <f>_xlfn.XLOOKUP(A2792,MI_Match_Analysis!$A$2:$A$8,MI_Match_Analysis!$F$2:$F$8,"Not Found")</f>
        <v>Not Found</v>
      </c>
    </row>
    <row r="2793" spans="1:20" hidden="1" x14ac:dyDescent="0.3">
      <c r="A2793">
        <v>14</v>
      </c>
      <c r="B2793" s="1">
        <v>46120</v>
      </c>
      <c r="C2793" t="s">
        <v>162</v>
      </c>
      <c r="D2793" t="s">
        <v>68</v>
      </c>
      <c r="E2793" t="s">
        <v>48</v>
      </c>
      <c r="F2793" t="s">
        <v>54</v>
      </c>
      <c r="G2793">
        <v>1</v>
      </c>
      <c r="H2793">
        <v>2.1</v>
      </c>
      <c r="I2793" t="s">
        <v>213</v>
      </c>
      <c r="J2793" t="s">
        <v>69</v>
      </c>
      <c r="K2793">
        <v>0</v>
      </c>
      <c r="L2793">
        <v>1</v>
      </c>
      <c r="M2793">
        <v>1</v>
      </c>
      <c r="N2793">
        <v>0</v>
      </c>
      <c r="O2793">
        <v>0</v>
      </c>
      <c r="P2793">
        <v>0</v>
      </c>
      <c r="Q2793" t="s">
        <v>83</v>
      </c>
      <c r="R2793" t="s">
        <v>83</v>
      </c>
      <c r="S2793" t="s">
        <v>83</v>
      </c>
      <c r="T2793" t="str">
        <f>_xlfn.XLOOKUP(A2793,MI_Match_Analysis!$A$2:$A$8,MI_Match_Analysis!$F$2:$F$8,"Not Found")</f>
        <v>Not Found</v>
      </c>
    </row>
    <row r="2794" spans="1:20" hidden="1" x14ac:dyDescent="0.3">
      <c r="A2794">
        <v>14</v>
      </c>
      <c r="B2794" s="1">
        <v>46120</v>
      </c>
      <c r="C2794" t="s">
        <v>162</v>
      </c>
      <c r="D2794" t="s">
        <v>68</v>
      </c>
      <c r="E2794" t="s">
        <v>48</v>
      </c>
      <c r="F2794" t="s">
        <v>54</v>
      </c>
      <c r="G2794">
        <v>1</v>
      </c>
      <c r="H2794">
        <v>2.2000000000000002</v>
      </c>
      <c r="I2794" t="s">
        <v>101</v>
      </c>
      <c r="J2794" t="s">
        <v>69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83</v>
      </c>
      <c r="R2794" t="s">
        <v>83</v>
      </c>
      <c r="S2794" t="s">
        <v>83</v>
      </c>
      <c r="T2794" t="str">
        <f>_xlfn.XLOOKUP(A2794,MI_Match_Analysis!$A$2:$A$8,MI_Match_Analysis!$F$2:$F$8,"Not Found")</f>
        <v>Not Found</v>
      </c>
    </row>
    <row r="2795" spans="1:20" hidden="1" x14ac:dyDescent="0.3">
      <c r="A2795">
        <v>14</v>
      </c>
      <c r="B2795" s="1">
        <v>46120</v>
      </c>
      <c r="C2795" t="s">
        <v>162</v>
      </c>
      <c r="D2795" t="s">
        <v>68</v>
      </c>
      <c r="E2795" t="s">
        <v>48</v>
      </c>
      <c r="F2795" t="s">
        <v>54</v>
      </c>
      <c r="G2795">
        <v>1</v>
      </c>
      <c r="H2795">
        <v>2.2999999999999998</v>
      </c>
      <c r="I2795" t="s">
        <v>101</v>
      </c>
      <c r="J2795" t="s">
        <v>69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83</v>
      </c>
      <c r="R2795" t="s">
        <v>83</v>
      </c>
      <c r="S2795" t="s">
        <v>83</v>
      </c>
      <c r="T2795" t="str">
        <f>_xlfn.XLOOKUP(A2795,MI_Match_Analysis!$A$2:$A$8,MI_Match_Analysis!$F$2:$F$8,"Not Found")</f>
        <v>Not Found</v>
      </c>
    </row>
    <row r="2796" spans="1:20" hidden="1" x14ac:dyDescent="0.3">
      <c r="A2796">
        <v>14</v>
      </c>
      <c r="B2796" s="1">
        <v>46120</v>
      </c>
      <c r="C2796" t="s">
        <v>162</v>
      </c>
      <c r="D2796" t="s">
        <v>68</v>
      </c>
      <c r="E2796" t="s">
        <v>48</v>
      </c>
      <c r="F2796" t="s">
        <v>54</v>
      </c>
      <c r="G2796">
        <v>1</v>
      </c>
      <c r="H2796">
        <v>2.4</v>
      </c>
      <c r="I2796" t="s">
        <v>101</v>
      </c>
      <c r="J2796" t="s">
        <v>69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83</v>
      </c>
      <c r="R2796" t="s">
        <v>83</v>
      </c>
      <c r="S2796" t="s">
        <v>83</v>
      </c>
      <c r="T2796" t="str">
        <f>_xlfn.XLOOKUP(A2796,MI_Match_Analysis!$A$2:$A$8,MI_Match_Analysis!$F$2:$F$8,"Not Found")</f>
        <v>Not Found</v>
      </c>
    </row>
    <row r="2797" spans="1:20" hidden="1" x14ac:dyDescent="0.3">
      <c r="A2797">
        <v>14</v>
      </c>
      <c r="B2797" s="1">
        <v>46120</v>
      </c>
      <c r="C2797" t="s">
        <v>162</v>
      </c>
      <c r="D2797" t="s">
        <v>68</v>
      </c>
      <c r="E2797" t="s">
        <v>48</v>
      </c>
      <c r="F2797" t="s">
        <v>54</v>
      </c>
      <c r="G2797">
        <v>1</v>
      </c>
      <c r="H2797">
        <v>2.5</v>
      </c>
      <c r="I2797" t="s">
        <v>101</v>
      </c>
      <c r="J2797" t="s">
        <v>69</v>
      </c>
      <c r="K2797">
        <v>6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83</v>
      </c>
      <c r="R2797" t="s">
        <v>83</v>
      </c>
      <c r="S2797" t="s">
        <v>83</v>
      </c>
      <c r="T2797" t="str">
        <f>_xlfn.XLOOKUP(A2797,MI_Match_Analysis!$A$2:$A$8,MI_Match_Analysis!$F$2:$F$8,"Not Found")</f>
        <v>Not Found</v>
      </c>
    </row>
    <row r="2798" spans="1:20" hidden="1" x14ac:dyDescent="0.3">
      <c r="A2798">
        <v>14</v>
      </c>
      <c r="B2798" s="1">
        <v>46120</v>
      </c>
      <c r="C2798" t="s">
        <v>162</v>
      </c>
      <c r="D2798" t="s">
        <v>68</v>
      </c>
      <c r="E2798" t="s">
        <v>48</v>
      </c>
      <c r="F2798" t="s">
        <v>54</v>
      </c>
      <c r="G2798">
        <v>1</v>
      </c>
      <c r="H2798">
        <v>2.6</v>
      </c>
      <c r="I2798" t="s">
        <v>101</v>
      </c>
      <c r="J2798" t="s">
        <v>69</v>
      </c>
      <c r="K2798">
        <v>0</v>
      </c>
      <c r="L2798">
        <v>1</v>
      </c>
      <c r="M2798">
        <v>1</v>
      </c>
      <c r="N2798">
        <v>0</v>
      </c>
      <c r="O2798">
        <v>0</v>
      </c>
      <c r="P2798">
        <v>0</v>
      </c>
      <c r="Q2798" t="s">
        <v>83</v>
      </c>
      <c r="R2798" t="s">
        <v>83</v>
      </c>
      <c r="S2798" t="s">
        <v>83</v>
      </c>
      <c r="T2798" t="str">
        <f>_xlfn.XLOOKUP(A2798,MI_Match_Analysis!$A$2:$A$8,MI_Match_Analysis!$F$2:$F$8,"Not Found")</f>
        <v>Not Found</v>
      </c>
    </row>
    <row r="2799" spans="1:20" hidden="1" x14ac:dyDescent="0.3">
      <c r="A2799">
        <v>14</v>
      </c>
      <c r="B2799" s="1">
        <v>46120</v>
      </c>
      <c r="C2799" t="s">
        <v>162</v>
      </c>
      <c r="D2799" t="s">
        <v>68</v>
      </c>
      <c r="E2799" t="s">
        <v>48</v>
      </c>
      <c r="F2799" t="s">
        <v>54</v>
      </c>
      <c r="G2799">
        <v>1</v>
      </c>
      <c r="H2799">
        <v>2.6</v>
      </c>
      <c r="I2799" t="s">
        <v>101</v>
      </c>
      <c r="J2799" t="s">
        <v>69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83</v>
      </c>
      <c r="R2799" t="s">
        <v>83</v>
      </c>
      <c r="S2799" t="s">
        <v>83</v>
      </c>
      <c r="T2799" t="str">
        <f>_xlfn.XLOOKUP(A2799,MI_Match_Analysis!$A$2:$A$8,MI_Match_Analysis!$F$2:$F$8,"Not Found")</f>
        <v>Not Found</v>
      </c>
    </row>
    <row r="2800" spans="1:20" hidden="1" x14ac:dyDescent="0.3">
      <c r="A2800">
        <v>14</v>
      </c>
      <c r="B2800" s="1">
        <v>46120</v>
      </c>
      <c r="C2800" t="s">
        <v>162</v>
      </c>
      <c r="D2800" t="s">
        <v>68</v>
      </c>
      <c r="E2800" t="s">
        <v>48</v>
      </c>
      <c r="F2800" t="s">
        <v>54</v>
      </c>
      <c r="G2800">
        <v>1</v>
      </c>
      <c r="H2800">
        <v>3.1</v>
      </c>
      <c r="I2800" t="s">
        <v>101</v>
      </c>
      <c r="J2800" t="s">
        <v>229</v>
      </c>
      <c r="K2800">
        <v>4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83</v>
      </c>
      <c r="R2800" t="s">
        <v>83</v>
      </c>
      <c r="S2800" t="s">
        <v>83</v>
      </c>
      <c r="T2800" t="str">
        <f>_xlfn.XLOOKUP(A2800,MI_Match_Analysis!$A$2:$A$8,MI_Match_Analysis!$F$2:$F$8,"Not Found")</f>
        <v>Not Found</v>
      </c>
    </row>
    <row r="2801" spans="1:20" hidden="1" x14ac:dyDescent="0.3">
      <c r="A2801">
        <v>14</v>
      </c>
      <c r="B2801" s="1">
        <v>46120</v>
      </c>
      <c r="C2801" t="s">
        <v>162</v>
      </c>
      <c r="D2801" t="s">
        <v>68</v>
      </c>
      <c r="E2801" t="s">
        <v>48</v>
      </c>
      <c r="F2801" t="s">
        <v>54</v>
      </c>
      <c r="G2801">
        <v>1</v>
      </c>
      <c r="H2801">
        <v>3.2</v>
      </c>
      <c r="I2801" t="s">
        <v>101</v>
      </c>
      <c r="J2801" t="s">
        <v>229</v>
      </c>
      <c r="K2801">
        <v>6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83</v>
      </c>
      <c r="R2801" t="s">
        <v>83</v>
      </c>
      <c r="S2801" t="s">
        <v>83</v>
      </c>
      <c r="T2801" t="str">
        <f>_xlfn.XLOOKUP(A2801,MI_Match_Analysis!$A$2:$A$8,MI_Match_Analysis!$F$2:$F$8,"Not Found")</f>
        <v>Not Found</v>
      </c>
    </row>
    <row r="2802" spans="1:20" hidden="1" x14ac:dyDescent="0.3">
      <c r="A2802">
        <v>14</v>
      </c>
      <c r="B2802" s="1">
        <v>46120</v>
      </c>
      <c r="C2802" t="s">
        <v>162</v>
      </c>
      <c r="D2802" t="s">
        <v>68</v>
      </c>
      <c r="E2802" t="s">
        <v>48</v>
      </c>
      <c r="F2802" t="s">
        <v>54</v>
      </c>
      <c r="G2802">
        <v>1</v>
      </c>
      <c r="H2802">
        <v>3.3</v>
      </c>
      <c r="I2802" t="s">
        <v>101</v>
      </c>
      <c r="J2802" t="s">
        <v>229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83</v>
      </c>
      <c r="R2802" t="s">
        <v>83</v>
      </c>
      <c r="S2802" t="s">
        <v>83</v>
      </c>
      <c r="T2802" t="str">
        <f>_xlfn.XLOOKUP(A2802,MI_Match_Analysis!$A$2:$A$8,MI_Match_Analysis!$F$2:$F$8,"Not Found")</f>
        <v>Not Found</v>
      </c>
    </row>
    <row r="2803" spans="1:20" hidden="1" x14ac:dyDescent="0.3">
      <c r="A2803">
        <v>14</v>
      </c>
      <c r="B2803" s="1">
        <v>46120</v>
      </c>
      <c r="C2803" t="s">
        <v>162</v>
      </c>
      <c r="D2803" t="s">
        <v>68</v>
      </c>
      <c r="E2803" t="s">
        <v>48</v>
      </c>
      <c r="F2803" t="s">
        <v>54</v>
      </c>
      <c r="G2803">
        <v>1</v>
      </c>
      <c r="H2803">
        <v>3.4</v>
      </c>
      <c r="I2803" t="s">
        <v>101</v>
      </c>
      <c r="J2803" t="s">
        <v>229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83</v>
      </c>
      <c r="R2803" t="s">
        <v>83</v>
      </c>
      <c r="S2803" t="s">
        <v>83</v>
      </c>
      <c r="T2803" t="str">
        <f>_xlfn.XLOOKUP(A2803,MI_Match_Analysis!$A$2:$A$8,MI_Match_Analysis!$F$2:$F$8,"Not Found")</f>
        <v>Not Found</v>
      </c>
    </row>
    <row r="2804" spans="1:20" hidden="1" x14ac:dyDescent="0.3">
      <c r="A2804">
        <v>14</v>
      </c>
      <c r="B2804" s="1">
        <v>46120</v>
      </c>
      <c r="C2804" t="s">
        <v>162</v>
      </c>
      <c r="D2804" t="s">
        <v>68</v>
      </c>
      <c r="E2804" t="s">
        <v>48</v>
      </c>
      <c r="F2804" t="s">
        <v>54</v>
      </c>
      <c r="G2804">
        <v>1</v>
      </c>
      <c r="H2804">
        <v>3.5</v>
      </c>
      <c r="I2804" t="s">
        <v>116</v>
      </c>
      <c r="J2804" t="s">
        <v>229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83</v>
      </c>
      <c r="R2804" t="s">
        <v>83</v>
      </c>
      <c r="S2804" t="s">
        <v>83</v>
      </c>
      <c r="T2804" t="str">
        <f>_xlfn.XLOOKUP(A2804,MI_Match_Analysis!$A$2:$A$8,MI_Match_Analysis!$F$2:$F$8,"Not Found")</f>
        <v>Not Found</v>
      </c>
    </row>
    <row r="2805" spans="1:20" hidden="1" x14ac:dyDescent="0.3">
      <c r="A2805">
        <v>14</v>
      </c>
      <c r="B2805" s="1">
        <v>46120</v>
      </c>
      <c r="C2805" t="s">
        <v>162</v>
      </c>
      <c r="D2805" t="s">
        <v>68</v>
      </c>
      <c r="E2805" t="s">
        <v>48</v>
      </c>
      <c r="F2805" t="s">
        <v>54</v>
      </c>
      <c r="G2805">
        <v>1</v>
      </c>
      <c r="H2805">
        <v>3.6</v>
      </c>
      <c r="I2805" t="s">
        <v>101</v>
      </c>
      <c r="J2805" t="s">
        <v>229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83</v>
      </c>
      <c r="R2805" t="s">
        <v>83</v>
      </c>
      <c r="S2805" t="s">
        <v>83</v>
      </c>
      <c r="T2805" t="str">
        <f>_xlfn.XLOOKUP(A2805,MI_Match_Analysis!$A$2:$A$8,MI_Match_Analysis!$F$2:$F$8,"Not Found")</f>
        <v>Not Found</v>
      </c>
    </row>
    <row r="2806" spans="1:20" hidden="1" x14ac:dyDescent="0.3">
      <c r="A2806">
        <v>14</v>
      </c>
      <c r="B2806" s="1">
        <v>46120</v>
      </c>
      <c r="C2806" t="s">
        <v>162</v>
      </c>
      <c r="D2806" t="s">
        <v>68</v>
      </c>
      <c r="E2806" t="s">
        <v>48</v>
      </c>
      <c r="F2806" t="s">
        <v>54</v>
      </c>
      <c r="G2806">
        <v>1</v>
      </c>
      <c r="H2806">
        <v>4.0999999999999996</v>
      </c>
      <c r="I2806" t="s">
        <v>101</v>
      </c>
      <c r="J2806" t="s">
        <v>69</v>
      </c>
      <c r="K2806">
        <v>6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83</v>
      </c>
      <c r="R2806" t="s">
        <v>83</v>
      </c>
      <c r="S2806" t="s">
        <v>83</v>
      </c>
      <c r="T2806" t="str">
        <f>_xlfn.XLOOKUP(A2806,MI_Match_Analysis!$A$2:$A$8,MI_Match_Analysis!$F$2:$F$8,"Not Found")</f>
        <v>Not Found</v>
      </c>
    </row>
    <row r="2807" spans="1:20" hidden="1" x14ac:dyDescent="0.3">
      <c r="A2807">
        <v>14</v>
      </c>
      <c r="B2807" s="1">
        <v>46120</v>
      </c>
      <c r="C2807" t="s">
        <v>162</v>
      </c>
      <c r="D2807" t="s">
        <v>68</v>
      </c>
      <c r="E2807" t="s">
        <v>48</v>
      </c>
      <c r="F2807" t="s">
        <v>54</v>
      </c>
      <c r="G2807">
        <v>1</v>
      </c>
      <c r="H2807">
        <v>4.2</v>
      </c>
      <c r="I2807" t="s">
        <v>101</v>
      </c>
      <c r="J2807" t="s">
        <v>69</v>
      </c>
      <c r="K2807">
        <v>6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83</v>
      </c>
      <c r="R2807" t="s">
        <v>83</v>
      </c>
      <c r="S2807" t="s">
        <v>83</v>
      </c>
      <c r="T2807" t="str">
        <f>_xlfn.XLOOKUP(A2807,MI_Match_Analysis!$A$2:$A$8,MI_Match_Analysis!$F$2:$F$8,"Not Found")</f>
        <v>Not Found</v>
      </c>
    </row>
    <row r="2808" spans="1:20" hidden="1" x14ac:dyDescent="0.3">
      <c r="A2808">
        <v>14</v>
      </c>
      <c r="B2808" s="1">
        <v>46120</v>
      </c>
      <c r="C2808" t="s">
        <v>162</v>
      </c>
      <c r="D2808" t="s">
        <v>68</v>
      </c>
      <c r="E2808" t="s">
        <v>48</v>
      </c>
      <c r="F2808" t="s">
        <v>54</v>
      </c>
      <c r="G2808">
        <v>1</v>
      </c>
      <c r="H2808">
        <v>4.3</v>
      </c>
      <c r="I2808" t="s">
        <v>101</v>
      </c>
      <c r="J2808" t="s">
        <v>69</v>
      </c>
      <c r="K2808">
        <v>4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83</v>
      </c>
      <c r="R2808" t="s">
        <v>83</v>
      </c>
      <c r="S2808" t="s">
        <v>83</v>
      </c>
      <c r="T2808" t="str">
        <f>_xlfn.XLOOKUP(A2808,MI_Match_Analysis!$A$2:$A$8,MI_Match_Analysis!$F$2:$F$8,"Not Found")</f>
        <v>Not Found</v>
      </c>
    </row>
    <row r="2809" spans="1:20" hidden="1" x14ac:dyDescent="0.3">
      <c r="A2809">
        <v>14</v>
      </c>
      <c r="B2809" s="1">
        <v>46120</v>
      </c>
      <c r="C2809" t="s">
        <v>162</v>
      </c>
      <c r="D2809" t="s">
        <v>68</v>
      </c>
      <c r="E2809" t="s">
        <v>48</v>
      </c>
      <c r="F2809" t="s">
        <v>54</v>
      </c>
      <c r="G2809">
        <v>1</v>
      </c>
      <c r="H2809">
        <v>4.4000000000000004</v>
      </c>
      <c r="I2809" t="s">
        <v>101</v>
      </c>
      <c r="J2809" t="s">
        <v>69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83</v>
      </c>
      <c r="R2809" t="s">
        <v>83</v>
      </c>
      <c r="S2809" t="s">
        <v>83</v>
      </c>
      <c r="T2809" t="str">
        <f>_xlfn.XLOOKUP(A2809,MI_Match_Analysis!$A$2:$A$8,MI_Match_Analysis!$F$2:$F$8,"Not Found")</f>
        <v>Not Found</v>
      </c>
    </row>
    <row r="2810" spans="1:20" hidden="1" x14ac:dyDescent="0.3">
      <c r="A2810">
        <v>14</v>
      </c>
      <c r="B2810" s="1">
        <v>46120</v>
      </c>
      <c r="C2810" t="s">
        <v>162</v>
      </c>
      <c r="D2810" t="s">
        <v>68</v>
      </c>
      <c r="E2810" t="s">
        <v>48</v>
      </c>
      <c r="F2810" t="s">
        <v>54</v>
      </c>
      <c r="G2810">
        <v>1</v>
      </c>
      <c r="H2810">
        <v>4.5</v>
      </c>
      <c r="I2810" t="s">
        <v>101</v>
      </c>
      <c r="J2810" t="s">
        <v>69</v>
      </c>
      <c r="K2810">
        <v>6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83</v>
      </c>
      <c r="R2810" t="s">
        <v>83</v>
      </c>
      <c r="S2810" t="s">
        <v>83</v>
      </c>
      <c r="T2810" t="str">
        <f>_xlfn.XLOOKUP(A2810,MI_Match_Analysis!$A$2:$A$8,MI_Match_Analysis!$F$2:$F$8,"Not Found")</f>
        <v>Not Found</v>
      </c>
    </row>
    <row r="2811" spans="1:20" hidden="1" x14ac:dyDescent="0.3">
      <c r="A2811">
        <v>14</v>
      </c>
      <c r="B2811" s="1">
        <v>46120</v>
      </c>
      <c r="C2811" t="s">
        <v>162</v>
      </c>
      <c r="D2811" t="s">
        <v>68</v>
      </c>
      <c r="E2811" t="s">
        <v>48</v>
      </c>
      <c r="F2811" t="s">
        <v>54</v>
      </c>
      <c r="G2811">
        <v>1</v>
      </c>
      <c r="H2811">
        <v>4.5999999999999996</v>
      </c>
      <c r="I2811" t="s">
        <v>101</v>
      </c>
      <c r="J2811" t="s">
        <v>69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83</v>
      </c>
      <c r="R2811" t="s">
        <v>83</v>
      </c>
      <c r="S2811" t="s">
        <v>83</v>
      </c>
      <c r="T2811" t="str">
        <f>_xlfn.XLOOKUP(A2811,MI_Match_Analysis!$A$2:$A$8,MI_Match_Analysis!$F$2:$F$8,"Not Found")</f>
        <v>Not Found</v>
      </c>
    </row>
    <row r="2812" spans="1:20" hidden="1" x14ac:dyDescent="0.3">
      <c r="A2812">
        <v>14</v>
      </c>
      <c r="B2812" s="1">
        <v>46120</v>
      </c>
      <c r="C2812" t="s">
        <v>162</v>
      </c>
      <c r="D2812" t="s">
        <v>68</v>
      </c>
      <c r="E2812" t="s">
        <v>48</v>
      </c>
      <c r="F2812" t="s">
        <v>54</v>
      </c>
      <c r="G2812">
        <v>1</v>
      </c>
      <c r="H2812">
        <v>5.0999999999999996</v>
      </c>
      <c r="I2812" t="s">
        <v>101</v>
      </c>
      <c r="J2812" t="s">
        <v>56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83</v>
      </c>
      <c r="R2812" t="s">
        <v>83</v>
      </c>
      <c r="S2812" t="s">
        <v>83</v>
      </c>
      <c r="T2812" t="str">
        <f>_xlfn.XLOOKUP(A2812,MI_Match_Analysis!$A$2:$A$8,MI_Match_Analysis!$F$2:$F$8,"Not Found")</f>
        <v>Not Found</v>
      </c>
    </row>
    <row r="2813" spans="1:20" hidden="1" x14ac:dyDescent="0.3">
      <c r="A2813">
        <v>14</v>
      </c>
      <c r="B2813" s="1">
        <v>46120</v>
      </c>
      <c r="C2813" t="s">
        <v>162</v>
      </c>
      <c r="D2813" t="s">
        <v>68</v>
      </c>
      <c r="E2813" t="s">
        <v>48</v>
      </c>
      <c r="F2813" t="s">
        <v>54</v>
      </c>
      <c r="G2813">
        <v>1</v>
      </c>
      <c r="H2813">
        <v>5.2</v>
      </c>
      <c r="I2813" t="s">
        <v>101</v>
      </c>
      <c r="J2813" t="s">
        <v>56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83</v>
      </c>
      <c r="R2813" t="s">
        <v>83</v>
      </c>
      <c r="S2813" t="s">
        <v>83</v>
      </c>
      <c r="T2813" t="str">
        <f>_xlfn.XLOOKUP(A2813,MI_Match_Analysis!$A$2:$A$8,MI_Match_Analysis!$F$2:$F$8,"Not Found")</f>
        <v>Not Found</v>
      </c>
    </row>
    <row r="2814" spans="1:20" hidden="1" x14ac:dyDescent="0.3">
      <c r="A2814">
        <v>14</v>
      </c>
      <c r="B2814" s="1">
        <v>46120</v>
      </c>
      <c r="C2814" t="s">
        <v>162</v>
      </c>
      <c r="D2814" t="s">
        <v>68</v>
      </c>
      <c r="E2814" t="s">
        <v>48</v>
      </c>
      <c r="F2814" t="s">
        <v>54</v>
      </c>
      <c r="G2814">
        <v>1</v>
      </c>
      <c r="H2814">
        <v>5.3</v>
      </c>
      <c r="I2814" t="s">
        <v>101</v>
      </c>
      <c r="J2814" t="s">
        <v>56</v>
      </c>
      <c r="K2814">
        <v>4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83</v>
      </c>
      <c r="R2814" t="s">
        <v>83</v>
      </c>
      <c r="S2814" t="s">
        <v>83</v>
      </c>
      <c r="T2814" t="str">
        <f>_xlfn.XLOOKUP(A2814,MI_Match_Analysis!$A$2:$A$8,MI_Match_Analysis!$F$2:$F$8,"Not Found")</f>
        <v>Not Found</v>
      </c>
    </row>
    <row r="2815" spans="1:20" hidden="1" x14ac:dyDescent="0.3">
      <c r="A2815">
        <v>14</v>
      </c>
      <c r="B2815" s="1">
        <v>46120</v>
      </c>
      <c r="C2815" t="s">
        <v>162</v>
      </c>
      <c r="D2815" t="s">
        <v>68</v>
      </c>
      <c r="E2815" t="s">
        <v>48</v>
      </c>
      <c r="F2815" t="s">
        <v>54</v>
      </c>
      <c r="G2815">
        <v>1</v>
      </c>
      <c r="H2815">
        <v>5.4</v>
      </c>
      <c r="I2815" t="s">
        <v>101</v>
      </c>
      <c r="J2815" t="s">
        <v>56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83</v>
      </c>
      <c r="R2815" t="s">
        <v>83</v>
      </c>
      <c r="S2815" t="s">
        <v>83</v>
      </c>
      <c r="T2815" t="str">
        <f>_xlfn.XLOOKUP(A2815,MI_Match_Analysis!$A$2:$A$8,MI_Match_Analysis!$F$2:$F$8,"Not Found")</f>
        <v>Not Found</v>
      </c>
    </row>
    <row r="2816" spans="1:20" hidden="1" x14ac:dyDescent="0.3">
      <c r="A2816">
        <v>14</v>
      </c>
      <c r="B2816" s="1">
        <v>46120</v>
      </c>
      <c r="C2816" t="s">
        <v>162</v>
      </c>
      <c r="D2816" t="s">
        <v>68</v>
      </c>
      <c r="E2816" t="s">
        <v>48</v>
      </c>
      <c r="F2816" t="s">
        <v>54</v>
      </c>
      <c r="G2816">
        <v>1</v>
      </c>
      <c r="H2816">
        <v>5.5</v>
      </c>
      <c r="I2816" t="s">
        <v>101</v>
      </c>
      <c r="J2816" t="s">
        <v>56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83</v>
      </c>
      <c r="R2816" t="s">
        <v>83</v>
      </c>
      <c r="S2816" t="s">
        <v>83</v>
      </c>
      <c r="T2816" t="str">
        <f>_xlfn.XLOOKUP(A2816,MI_Match_Analysis!$A$2:$A$8,MI_Match_Analysis!$F$2:$F$8,"Not Found")</f>
        <v>Not Found</v>
      </c>
    </row>
    <row r="2817" spans="1:20" hidden="1" x14ac:dyDescent="0.3">
      <c r="A2817">
        <v>14</v>
      </c>
      <c r="B2817" s="1">
        <v>46120</v>
      </c>
      <c r="C2817" t="s">
        <v>162</v>
      </c>
      <c r="D2817" t="s">
        <v>68</v>
      </c>
      <c r="E2817" t="s">
        <v>48</v>
      </c>
      <c r="F2817" t="s">
        <v>54</v>
      </c>
      <c r="G2817">
        <v>1</v>
      </c>
      <c r="H2817">
        <v>5.6</v>
      </c>
      <c r="I2817" t="s">
        <v>101</v>
      </c>
      <c r="J2817" t="s">
        <v>56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83</v>
      </c>
      <c r="R2817" t="s">
        <v>83</v>
      </c>
      <c r="S2817" t="s">
        <v>83</v>
      </c>
      <c r="T2817" t="str">
        <f>_xlfn.XLOOKUP(A2817,MI_Match_Analysis!$A$2:$A$8,MI_Match_Analysis!$F$2:$F$8,"Not Found")</f>
        <v>Not Found</v>
      </c>
    </row>
    <row r="2818" spans="1:20" hidden="1" x14ac:dyDescent="0.3">
      <c r="A2818">
        <v>14</v>
      </c>
      <c r="B2818" s="1">
        <v>46120</v>
      </c>
      <c r="C2818" t="s">
        <v>162</v>
      </c>
      <c r="D2818" t="s">
        <v>68</v>
      </c>
      <c r="E2818" t="s">
        <v>48</v>
      </c>
      <c r="F2818" t="s">
        <v>54</v>
      </c>
      <c r="G2818">
        <v>1</v>
      </c>
      <c r="H2818">
        <v>6.1</v>
      </c>
      <c r="I2818" t="s">
        <v>101</v>
      </c>
      <c r="J2818" t="s">
        <v>229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83</v>
      </c>
      <c r="R2818" t="s">
        <v>83</v>
      </c>
      <c r="S2818" t="s">
        <v>83</v>
      </c>
      <c r="T2818" t="str">
        <f>_xlfn.XLOOKUP(A2818,MI_Match_Analysis!$A$2:$A$8,MI_Match_Analysis!$F$2:$F$8,"Not Found")</f>
        <v>Not Found</v>
      </c>
    </row>
    <row r="2819" spans="1:20" hidden="1" x14ac:dyDescent="0.3">
      <c r="A2819">
        <v>14</v>
      </c>
      <c r="B2819" s="1">
        <v>46120</v>
      </c>
      <c r="C2819" t="s">
        <v>162</v>
      </c>
      <c r="D2819" t="s">
        <v>68</v>
      </c>
      <c r="E2819" t="s">
        <v>48</v>
      </c>
      <c r="F2819" t="s">
        <v>54</v>
      </c>
      <c r="G2819">
        <v>1</v>
      </c>
      <c r="H2819">
        <v>6.2</v>
      </c>
      <c r="I2819" t="s">
        <v>116</v>
      </c>
      <c r="J2819" t="s">
        <v>229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83</v>
      </c>
      <c r="R2819" t="s">
        <v>83</v>
      </c>
      <c r="S2819" t="s">
        <v>83</v>
      </c>
      <c r="T2819" t="str">
        <f>_xlfn.XLOOKUP(A2819,MI_Match_Analysis!$A$2:$A$8,MI_Match_Analysis!$F$2:$F$8,"Not Found")</f>
        <v>Not Found</v>
      </c>
    </row>
    <row r="2820" spans="1:20" hidden="1" x14ac:dyDescent="0.3">
      <c r="A2820">
        <v>14</v>
      </c>
      <c r="B2820" s="1">
        <v>46120</v>
      </c>
      <c r="C2820" t="s">
        <v>162</v>
      </c>
      <c r="D2820" t="s">
        <v>68</v>
      </c>
      <c r="E2820" t="s">
        <v>48</v>
      </c>
      <c r="F2820" t="s">
        <v>54</v>
      </c>
      <c r="G2820">
        <v>1</v>
      </c>
      <c r="H2820">
        <v>6.3</v>
      </c>
      <c r="I2820" t="s">
        <v>101</v>
      </c>
      <c r="J2820" t="s">
        <v>229</v>
      </c>
      <c r="K2820">
        <v>2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83</v>
      </c>
      <c r="R2820" t="s">
        <v>83</v>
      </c>
      <c r="S2820" t="s">
        <v>83</v>
      </c>
      <c r="T2820" t="str">
        <f>_xlfn.XLOOKUP(A2820,MI_Match_Analysis!$A$2:$A$8,MI_Match_Analysis!$F$2:$F$8,"Not Found")</f>
        <v>Not Found</v>
      </c>
    </row>
    <row r="2821" spans="1:20" hidden="1" x14ac:dyDescent="0.3">
      <c r="A2821">
        <v>14</v>
      </c>
      <c r="B2821" s="1">
        <v>46120</v>
      </c>
      <c r="C2821" t="s">
        <v>162</v>
      </c>
      <c r="D2821" t="s">
        <v>68</v>
      </c>
      <c r="E2821" t="s">
        <v>48</v>
      </c>
      <c r="F2821" t="s">
        <v>54</v>
      </c>
      <c r="G2821">
        <v>1</v>
      </c>
      <c r="H2821">
        <v>6.4</v>
      </c>
      <c r="I2821" t="s">
        <v>101</v>
      </c>
      <c r="J2821" t="s">
        <v>229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83</v>
      </c>
      <c r="R2821" t="s">
        <v>83</v>
      </c>
      <c r="S2821" t="s">
        <v>83</v>
      </c>
      <c r="T2821" t="str">
        <f>_xlfn.XLOOKUP(A2821,MI_Match_Analysis!$A$2:$A$8,MI_Match_Analysis!$F$2:$F$8,"Not Found")</f>
        <v>Not Found</v>
      </c>
    </row>
    <row r="2822" spans="1:20" hidden="1" x14ac:dyDescent="0.3">
      <c r="A2822">
        <v>14</v>
      </c>
      <c r="B2822" s="1">
        <v>46120</v>
      </c>
      <c r="C2822" t="s">
        <v>162</v>
      </c>
      <c r="D2822" t="s">
        <v>68</v>
      </c>
      <c r="E2822" t="s">
        <v>48</v>
      </c>
      <c r="F2822" t="s">
        <v>54</v>
      </c>
      <c r="G2822">
        <v>1</v>
      </c>
      <c r="H2822">
        <v>6.5</v>
      </c>
      <c r="I2822" t="s">
        <v>116</v>
      </c>
      <c r="J2822" t="s">
        <v>229</v>
      </c>
      <c r="K2822">
        <v>4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83</v>
      </c>
      <c r="R2822" t="s">
        <v>83</v>
      </c>
      <c r="S2822" t="s">
        <v>83</v>
      </c>
      <c r="T2822" t="str">
        <f>_xlfn.XLOOKUP(A2822,MI_Match_Analysis!$A$2:$A$8,MI_Match_Analysis!$F$2:$F$8,"Not Found")</f>
        <v>Not Found</v>
      </c>
    </row>
    <row r="2823" spans="1:20" hidden="1" x14ac:dyDescent="0.3">
      <c r="A2823">
        <v>14</v>
      </c>
      <c r="B2823" s="1">
        <v>46120</v>
      </c>
      <c r="C2823" t="s">
        <v>162</v>
      </c>
      <c r="D2823" t="s">
        <v>68</v>
      </c>
      <c r="E2823" t="s">
        <v>48</v>
      </c>
      <c r="F2823" t="s">
        <v>54</v>
      </c>
      <c r="G2823">
        <v>1</v>
      </c>
      <c r="H2823">
        <v>6.6</v>
      </c>
      <c r="I2823" t="s">
        <v>116</v>
      </c>
      <c r="J2823" t="s">
        <v>229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83</v>
      </c>
      <c r="R2823" t="s">
        <v>83</v>
      </c>
      <c r="S2823" t="s">
        <v>83</v>
      </c>
      <c r="T2823" t="str">
        <f>_xlfn.XLOOKUP(A2823,MI_Match_Analysis!$A$2:$A$8,MI_Match_Analysis!$F$2:$F$8,"Not Found")</f>
        <v>Not Found</v>
      </c>
    </row>
    <row r="2824" spans="1:20" hidden="1" x14ac:dyDescent="0.3">
      <c r="A2824">
        <v>14</v>
      </c>
      <c r="B2824" s="1">
        <v>46120</v>
      </c>
      <c r="C2824" t="s">
        <v>162</v>
      </c>
      <c r="D2824" t="s">
        <v>68</v>
      </c>
      <c r="E2824" t="s">
        <v>48</v>
      </c>
      <c r="F2824" t="s">
        <v>54</v>
      </c>
      <c r="G2824">
        <v>1</v>
      </c>
      <c r="H2824">
        <v>7.1</v>
      </c>
      <c r="I2824" t="s">
        <v>101</v>
      </c>
      <c r="J2824" t="s">
        <v>136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83</v>
      </c>
      <c r="R2824" t="s">
        <v>83</v>
      </c>
      <c r="S2824" t="s">
        <v>83</v>
      </c>
      <c r="T2824" t="str">
        <f>_xlfn.XLOOKUP(A2824,MI_Match_Analysis!$A$2:$A$8,MI_Match_Analysis!$F$2:$F$8,"Not Found")</f>
        <v>Not Found</v>
      </c>
    </row>
    <row r="2825" spans="1:20" hidden="1" x14ac:dyDescent="0.3">
      <c r="A2825">
        <v>14</v>
      </c>
      <c r="B2825" s="1">
        <v>46120</v>
      </c>
      <c r="C2825" t="s">
        <v>162</v>
      </c>
      <c r="D2825" t="s">
        <v>68</v>
      </c>
      <c r="E2825" t="s">
        <v>48</v>
      </c>
      <c r="F2825" t="s">
        <v>54</v>
      </c>
      <c r="G2825">
        <v>1</v>
      </c>
      <c r="H2825">
        <v>7.2</v>
      </c>
      <c r="I2825" t="s">
        <v>116</v>
      </c>
      <c r="J2825" t="s">
        <v>136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83</v>
      </c>
      <c r="R2825" t="s">
        <v>83</v>
      </c>
      <c r="S2825" t="s">
        <v>83</v>
      </c>
      <c r="T2825" t="str">
        <f>_xlfn.XLOOKUP(A2825,MI_Match_Analysis!$A$2:$A$8,MI_Match_Analysis!$F$2:$F$8,"Not Found")</f>
        <v>Not Found</v>
      </c>
    </row>
    <row r="2826" spans="1:20" hidden="1" x14ac:dyDescent="0.3">
      <c r="A2826">
        <v>14</v>
      </c>
      <c r="B2826" s="1">
        <v>46120</v>
      </c>
      <c r="C2826" t="s">
        <v>162</v>
      </c>
      <c r="D2826" t="s">
        <v>68</v>
      </c>
      <c r="E2826" t="s">
        <v>48</v>
      </c>
      <c r="F2826" t="s">
        <v>54</v>
      </c>
      <c r="G2826">
        <v>1</v>
      </c>
      <c r="H2826">
        <v>7.3</v>
      </c>
      <c r="I2826" t="s">
        <v>101</v>
      </c>
      <c r="J2826" t="s">
        <v>136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167</v>
      </c>
      <c r="R2826" t="s">
        <v>101</v>
      </c>
      <c r="S2826" t="s">
        <v>83</v>
      </c>
      <c r="T2826" t="str">
        <f>_xlfn.XLOOKUP(A2826,MI_Match_Analysis!$A$2:$A$8,MI_Match_Analysis!$F$2:$F$8,"Not Found")</f>
        <v>Not Found</v>
      </c>
    </row>
    <row r="2827" spans="1:20" hidden="1" x14ac:dyDescent="0.3">
      <c r="A2827">
        <v>14</v>
      </c>
      <c r="B2827" s="1">
        <v>46120</v>
      </c>
      <c r="C2827" t="s">
        <v>162</v>
      </c>
      <c r="D2827" t="s">
        <v>68</v>
      </c>
      <c r="E2827" t="s">
        <v>48</v>
      </c>
      <c r="F2827" t="s">
        <v>54</v>
      </c>
      <c r="G2827">
        <v>1</v>
      </c>
      <c r="H2827">
        <v>7.4</v>
      </c>
      <c r="I2827" t="s">
        <v>218</v>
      </c>
      <c r="J2827" t="s">
        <v>136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83</v>
      </c>
      <c r="R2827" t="s">
        <v>83</v>
      </c>
      <c r="S2827" t="s">
        <v>83</v>
      </c>
      <c r="T2827" t="str">
        <f>_xlfn.XLOOKUP(A2827,MI_Match_Analysis!$A$2:$A$8,MI_Match_Analysis!$F$2:$F$8,"Not Found")</f>
        <v>Not Found</v>
      </c>
    </row>
    <row r="2828" spans="1:20" hidden="1" x14ac:dyDescent="0.3">
      <c r="A2828">
        <v>14</v>
      </c>
      <c r="B2828" s="1">
        <v>46120</v>
      </c>
      <c r="C2828" t="s">
        <v>162</v>
      </c>
      <c r="D2828" t="s">
        <v>68</v>
      </c>
      <c r="E2828" t="s">
        <v>48</v>
      </c>
      <c r="F2828" t="s">
        <v>54</v>
      </c>
      <c r="G2828">
        <v>1</v>
      </c>
      <c r="H2828">
        <v>7.5</v>
      </c>
      <c r="I2828" t="s">
        <v>116</v>
      </c>
      <c r="J2828" t="s">
        <v>136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83</v>
      </c>
      <c r="R2828" t="s">
        <v>83</v>
      </c>
      <c r="S2828" t="s">
        <v>83</v>
      </c>
      <c r="T2828" t="str">
        <f>_xlfn.XLOOKUP(A2828,MI_Match_Analysis!$A$2:$A$8,MI_Match_Analysis!$F$2:$F$8,"Not Found")</f>
        <v>Not Found</v>
      </c>
    </row>
    <row r="2829" spans="1:20" hidden="1" x14ac:dyDescent="0.3">
      <c r="A2829">
        <v>14</v>
      </c>
      <c r="B2829" s="1">
        <v>46120</v>
      </c>
      <c r="C2829" t="s">
        <v>162</v>
      </c>
      <c r="D2829" t="s">
        <v>68</v>
      </c>
      <c r="E2829" t="s">
        <v>48</v>
      </c>
      <c r="F2829" t="s">
        <v>54</v>
      </c>
      <c r="G2829">
        <v>1</v>
      </c>
      <c r="H2829">
        <v>7.6</v>
      </c>
      <c r="I2829" t="s">
        <v>218</v>
      </c>
      <c r="J2829" t="s">
        <v>136</v>
      </c>
      <c r="K2829">
        <v>4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83</v>
      </c>
      <c r="R2829" t="s">
        <v>83</v>
      </c>
      <c r="S2829" t="s">
        <v>83</v>
      </c>
      <c r="T2829" t="str">
        <f>_xlfn.XLOOKUP(A2829,MI_Match_Analysis!$A$2:$A$8,MI_Match_Analysis!$F$2:$F$8,"Not Found")</f>
        <v>Not Found</v>
      </c>
    </row>
    <row r="2830" spans="1:20" hidden="1" x14ac:dyDescent="0.3">
      <c r="A2830">
        <v>14</v>
      </c>
      <c r="B2830" s="1">
        <v>46120</v>
      </c>
      <c r="C2830" t="s">
        <v>162</v>
      </c>
      <c r="D2830" t="s">
        <v>68</v>
      </c>
      <c r="E2830" t="s">
        <v>48</v>
      </c>
      <c r="F2830" t="s">
        <v>54</v>
      </c>
      <c r="G2830">
        <v>1</v>
      </c>
      <c r="H2830">
        <v>8.1</v>
      </c>
      <c r="I2830" t="s">
        <v>116</v>
      </c>
      <c r="J2830" t="s">
        <v>231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83</v>
      </c>
      <c r="R2830" t="s">
        <v>83</v>
      </c>
      <c r="S2830" t="s">
        <v>83</v>
      </c>
      <c r="T2830" t="str">
        <f>_xlfn.XLOOKUP(A2830,MI_Match_Analysis!$A$2:$A$8,MI_Match_Analysis!$F$2:$F$8,"Not Found")</f>
        <v>Not Found</v>
      </c>
    </row>
    <row r="2831" spans="1:20" hidden="1" x14ac:dyDescent="0.3">
      <c r="A2831">
        <v>14</v>
      </c>
      <c r="B2831" s="1">
        <v>46120</v>
      </c>
      <c r="C2831" t="s">
        <v>162</v>
      </c>
      <c r="D2831" t="s">
        <v>68</v>
      </c>
      <c r="E2831" t="s">
        <v>48</v>
      </c>
      <c r="F2831" t="s">
        <v>54</v>
      </c>
      <c r="G2831">
        <v>1</v>
      </c>
      <c r="H2831">
        <v>8.1999999999999993</v>
      </c>
      <c r="I2831" t="s">
        <v>116</v>
      </c>
      <c r="J2831" t="s">
        <v>231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83</v>
      </c>
      <c r="R2831" t="s">
        <v>83</v>
      </c>
      <c r="S2831" t="s">
        <v>83</v>
      </c>
      <c r="T2831" t="str">
        <f>_xlfn.XLOOKUP(A2831,MI_Match_Analysis!$A$2:$A$8,MI_Match_Analysis!$F$2:$F$8,"Not Found")</f>
        <v>Not Found</v>
      </c>
    </row>
    <row r="2832" spans="1:20" hidden="1" x14ac:dyDescent="0.3">
      <c r="A2832">
        <v>14</v>
      </c>
      <c r="B2832" s="1">
        <v>46120</v>
      </c>
      <c r="C2832" t="s">
        <v>162</v>
      </c>
      <c r="D2832" t="s">
        <v>68</v>
      </c>
      <c r="E2832" t="s">
        <v>48</v>
      </c>
      <c r="F2832" t="s">
        <v>54</v>
      </c>
      <c r="G2832">
        <v>1</v>
      </c>
      <c r="H2832">
        <v>8.3000000000000007</v>
      </c>
      <c r="I2832" t="s">
        <v>218</v>
      </c>
      <c r="J2832" t="s">
        <v>231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83</v>
      </c>
      <c r="R2832" t="s">
        <v>83</v>
      </c>
      <c r="S2832" t="s">
        <v>83</v>
      </c>
      <c r="T2832" t="str">
        <f>_xlfn.XLOOKUP(A2832,MI_Match_Analysis!$A$2:$A$8,MI_Match_Analysis!$F$2:$F$8,"Not Found")</f>
        <v>Not Found</v>
      </c>
    </row>
    <row r="2833" spans="1:20" hidden="1" x14ac:dyDescent="0.3">
      <c r="A2833">
        <v>14</v>
      </c>
      <c r="B2833" s="1">
        <v>46120</v>
      </c>
      <c r="C2833" t="s">
        <v>162</v>
      </c>
      <c r="D2833" t="s">
        <v>68</v>
      </c>
      <c r="E2833" t="s">
        <v>48</v>
      </c>
      <c r="F2833" t="s">
        <v>54</v>
      </c>
      <c r="G2833">
        <v>1</v>
      </c>
      <c r="H2833">
        <v>8.4</v>
      </c>
      <c r="I2833" t="s">
        <v>116</v>
      </c>
      <c r="J2833" t="s">
        <v>231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83</v>
      </c>
      <c r="R2833" t="s">
        <v>83</v>
      </c>
      <c r="S2833" t="s">
        <v>83</v>
      </c>
      <c r="T2833" t="str">
        <f>_xlfn.XLOOKUP(A2833,MI_Match_Analysis!$A$2:$A$8,MI_Match_Analysis!$F$2:$F$8,"Not Found")</f>
        <v>Not Found</v>
      </c>
    </row>
    <row r="2834" spans="1:20" hidden="1" x14ac:dyDescent="0.3">
      <c r="A2834">
        <v>14</v>
      </c>
      <c r="B2834" s="1">
        <v>46120</v>
      </c>
      <c r="C2834" t="s">
        <v>162</v>
      </c>
      <c r="D2834" t="s">
        <v>68</v>
      </c>
      <c r="E2834" t="s">
        <v>48</v>
      </c>
      <c r="F2834" t="s">
        <v>54</v>
      </c>
      <c r="G2834">
        <v>1</v>
      </c>
      <c r="H2834">
        <v>8.5</v>
      </c>
      <c r="I2834" t="s">
        <v>218</v>
      </c>
      <c r="J2834" t="s">
        <v>231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83</v>
      </c>
      <c r="R2834" t="s">
        <v>83</v>
      </c>
      <c r="S2834" t="s">
        <v>83</v>
      </c>
      <c r="T2834" t="str">
        <f>_xlfn.XLOOKUP(A2834,MI_Match_Analysis!$A$2:$A$8,MI_Match_Analysis!$F$2:$F$8,"Not Found")</f>
        <v>Not Found</v>
      </c>
    </row>
    <row r="2835" spans="1:20" hidden="1" x14ac:dyDescent="0.3">
      <c r="A2835">
        <v>14</v>
      </c>
      <c r="B2835" s="1">
        <v>46120</v>
      </c>
      <c r="C2835" t="s">
        <v>162</v>
      </c>
      <c r="D2835" t="s">
        <v>68</v>
      </c>
      <c r="E2835" t="s">
        <v>48</v>
      </c>
      <c r="F2835" t="s">
        <v>54</v>
      </c>
      <c r="G2835">
        <v>1</v>
      </c>
      <c r="H2835">
        <v>8.6</v>
      </c>
      <c r="I2835" t="s">
        <v>116</v>
      </c>
      <c r="J2835" t="s">
        <v>231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83</v>
      </c>
      <c r="R2835" t="s">
        <v>83</v>
      </c>
      <c r="S2835" t="s">
        <v>83</v>
      </c>
      <c r="T2835" t="str">
        <f>_xlfn.XLOOKUP(A2835,MI_Match_Analysis!$A$2:$A$8,MI_Match_Analysis!$F$2:$F$8,"Not Found")</f>
        <v>Not Found</v>
      </c>
    </row>
    <row r="2836" spans="1:20" hidden="1" x14ac:dyDescent="0.3">
      <c r="A2836">
        <v>14</v>
      </c>
      <c r="B2836" s="1">
        <v>46120</v>
      </c>
      <c r="C2836" t="s">
        <v>162</v>
      </c>
      <c r="D2836" t="s">
        <v>68</v>
      </c>
      <c r="E2836" t="s">
        <v>48</v>
      </c>
      <c r="F2836" t="s">
        <v>54</v>
      </c>
      <c r="G2836">
        <v>1</v>
      </c>
      <c r="H2836">
        <v>9.1</v>
      </c>
      <c r="I2836" t="s">
        <v>116</v>
      </c>
      <c r="J2836" t="s">
        <v>136</v>
      </c>
      <c r="K2836">
        <v>6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83</v>
      </c>
      <c r="R2836" t="s">
        <v>83</v>
      </c>
      <c r="S2836" t="s">
        <v>83</v>
      </c>
      <c r="T2836" t="str">
        <f>_xlfn.XLOOKUP(A2836,MI_Match_Analysis!$A$2:$A$8,MI_Match_Analysis!$F$2:$F$8,"Not Found")</f>
        <v>Not Found</v>
      </c>
    </row>
    <row r="2837" spans="1:20" hidden="1" x14ac:dyDescent="0.3">
      <c r="A2837">
        <v>14</v>
      </c>
      <c r="B2837" s="1">
        <v>46120</v>
      </c>
      <c r="C2837" t="s">
        <v>162</v>
      </c>
      <c r="D2837" t="s">
        <v>68</v>
      </c>
      <c r="E2837" t="s">
        <v>48</v>
      </c>
      <c r="F2837" t="s">
        <v>54</v>
      </c>
      <c r="G2837">
        <v>1</v>
      </c>
      <c r="H2837">
        <v>9.1999999999999993</v>
      </c>
      <c r="I2837" t="s">
        <v>116</v>
      </c>
      <c r="J2837" t="s">
        <v>136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83</v>
      </c>
      <c r="R2837" t="s">
        <v>83</v>
      </c>
      <c r="S2837" t="s">
        <v>83</v>
      </c>
      <c r="T2837" t="str">
        <f>_xlfn.XLOOKUP(A2837,MI_Match_Analysis!$A$2:$A$8,MI_Match_Analysis!$F$2:$F$8,"Not Found")</f>
        <v>Not Found</v>
      </c>
    </row>
    <row r="2838" spans="1:20" hidden="1" x14ac:dyDescent="0.3">
      <c r="A2838">
        <v>14</v>
      </c>
      <c r="B2838" s="1">
        <v>46120</v>
      </c>
      <c r="C2838" t="s">
        <v>162</v>
      </c>
      <c r="D2838" t="s">
        <v>68</v>
      </c>
      <c r="E2838" t="s">
        <v>48</v>
      </c>
      <c r="F2838" t="s">
        <v>54</v>
      </c>
      <c r="G2838">
        <v>1</v>
      </c>
      <c r="H2838">
        <v>9.3000000000000007</v>
      </c>
      <c r="I2838" t="s">
        <v>218</v>
      </c>
      <c r="J2838" t="s">
        <v>136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83</v>
      </c>
      <c r="R2838" t="s">
        <v>83</v>
      </c>
      <c r="S2838" t="s">
        <v>83</v>
      </c>
      <c r="T2838" t="str">
        <f>_xlfn.XLOOKUP(A2838,MI_Match_Analysis!$A$2:$A$8,MI_Match_Analysis!$F$2:$F$8,"Not Found")</f>
        <v>Not Found</v>
      </c>
    </row>
    <row r="2839" spans="1:20" hidden="1" x14ac:dyDescent="0.3">
      <c r="A2839">
        <v>14</v>
      </c>
      <c r="B2839" s="1">
        <v>46120</v>
      </c>
      <c r="C2839" t="s">
        <v>162</v>
      </c>
      <c r="D2839" t="s">
        <v>68</v>
      </c>
      <c r="E2839" t="s">
        <v>48</v>
      </c>
      <c r="F2839" t="s">
        <v>54</v>
      </c>
      <c r="G2839">
        <v>1</v>
      </c>
      <c r="H2839">
        <v>9.4</v>
      </c>
      <c r="I2839" t="s">
        <v>116</v>
      </c>
      <c r="J2839" t="s">
        <v>136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83</v>
      </c>
      <c r="R2839" t="s">
        <v>83</v>
      </c>
      <c r="S2839" t="s">
        <v>83</v>
      </c>
      <c r="T2839" t="str">
        <f>_xlfn.XLOOKUP(A2839,MI_Match_Analysis!$A$2:$A$8,MI_Match_Analysis!$F$2:$F$8,"Not Found")</f>
        <v>Not Found</v>
      </c>
    </row>
    <row r="2840" spans="1:20" hidden="1" x14ac:dyDescent="0.3">
      <c r="A2840">
        <v>14</v>
      </c>
      <c r="B2840" s="1">
        <v>46120</v>
      </c>
      <c r="C2840" t="s">
        <v>162</v>
      </c>
      <c r="D2840" t="s">
        <v>68</v>
      </c>
      <c r="E2840" t="s">
        <v>48</v>
      </c>
      <c r="F2840" t="s">
        <v>54</v>
      </c>
      <c r="G2840">
        <v>1</v>
      </c>
      <c r="H2840">
        <v>9.5</v>
      </c>
      <c r="I2840" t="s">
        <v>218</v>
      </c>
      <c r="J2840" t="s">
        <v>136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83</v>
      </c>
      <c r="R2840" t="s">
        <v>83</v>
      </c>
      <c r="S2840" t="s">
        <v>83</v>
      </c>
      <c r="T2840" t="str">
        <f>_xlfn.XLOOKUP(A2840,MI_Match_Analysis!$A$2:$A$8,MI_Match_Analysis!$F$2:$F$8,"Not Found")</f>
        <v>Not Found</v>
      </c>
    </row>
    <row r="2841" spans="1:20" hidden="1" x14ac:dyDescent="0.3">
      <c r="A2841">
        <v>14</v>
      </c>
      <c r="B2841" s="1">
        <v>46120</v>
      </c>
      <c r="C2841" t="s">
        <v>162</v>
      </c>
      <c r="D2841" t="s">
        <v>68</v>
      </c>
      <c r="E2841" t="s">
        <v>48</v>
      </c>
      <c r="F2841" t="s">
        <v>54</v>
      </c>
      <c r="G2841">
        <v>1</v>
      </c>
      <c r="H2841">
        <v>9.6</v>
      </c>
      <c r="I2841" t="s">
        <v>116</v>
      </c>
      <c r="J2841" t="s">
        <v>136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83</v>
      </c>
      <c r="R2841" t="s">
        <v>83</v>
      </c>
      <c r="S2841" t="s">
        <v>83</v>
      </c>
      <c r="T2841" t="str">
        <f>_xlfn.XLOOKUP(A2841,MI_Match_Analysis!$A$2:$A$8,MI_Match_Analysis!$F$2:$F$8,"Not Found")</f>
        <v>Not Found</v>
      </c>
    </row>
    <row r="2842" spans="1:20" hidden="1" x14ac:dyDescent="0.3">
      <c r="A2842">
        <v>14</v>
      </c>
      <c r="B2842" s="1">
        <v>46120</v>
      </c>
      <c r="C2842" t="s">
        <v>162</v>
      </c>
      <c r="D2842" t="s">
        <v>68</v>
      </c>
      <c r="E2842" t="s">
        <v>48</v>
      </c>
      <c r="F2842" t="s">
        <v>54</v>
      </c>
      <c r="G2842">
        <v>1</v>
      </c>
      <c r="H2842">
        <v>10.1</v>
      </c>
      <c r="I2842" t="s">
        <v>116</v>
      </c>
      <c r="J2842" t="s">
        <v>231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83</v>
      </c>
      <c r="R2842" t="s">
        <v>83</v>
      </c>
      <c r="S2842" t="s">
        <v>83</v>
      </c>
      <c r="T2842" t="str">
        <f>_xlfn.XLOOKUP(A2842,MI_Match_Analysis!$A$2:$A$8,MI_Match_Analysis!$F$2:$F$8,"Not Found")</f>
        <v>Not Found</v>
      </c>
    </row>
    <row r="2843" spans="1:20" hidden="1" x14ac:dyDescent="0.3">
      <c r="A2843">
        <v>14</v>
      </c>
      <c r="B2843" s="1">
        <v>46120</v>
      </c>
      <c r="C2843" t="s">
        <v>162</v>
      </c>
      <c r="D2843" t="s">
        <v>68</v>
      </c>
      <c r="E2843" t="s">
        <v>48</v>
      </c>
      <c r="F2843" t="s">
        <v>54</v>
      </c>
      <c r="G2843">
        <v>1</v>
      </c>
      <c r="H2843">
        <v>10.199999999999999</v>
      </c>
      <c r="I2843" t="s">
        <v>218</v>
      </c>
      <c r="J2843" t="s">
        <v>231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83</v>
      </c>
      <c r="R2843" t="s">
        <v>83</v>
      </c>
      <c r="S2843" t="s">
        <v>83</v>
      </c>
      <c r="T2843" t="str">
        <f>_xlfn.XLOOKUP(A2843,MI_Match_Analysis!$A$2:$A$8,MI_Match_Analysis!$F$2:$F$8,"Not Found")</f>
        <v>Not Found</v>
      </c>
    </row>
    <row r="2844" spans="1:20" hidden="1" x14ac:dyDescent="0.3">
      <c r="A2844">
        <v>14</v>
      </c>
      <c r="B2844" s="1">
        <v>46120</v>
      </c>
      <c r="C2844" t="s">
        <v>162</v>
      </c>
      <c r="D2844" t="s">
        <v>68</v>
      </c>
      <c r="E2844" t="s">
        <v>48</v>
      </c>
      <c r="F2844" t="s">
        <v>54</v>
      </c>
      <c r="G2844">
        <v>1</v>
      </c>
      <c r="H2844">
        <v>10.3</v>
      </c>
      <c r="I2844" t="s">
        <v>116</v>
      </c>
      <c r="J2844" t="s">
        <v>231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83</v>
      </c>
      <c r="R2844" t="s">
        <v>83</v>
      </c>
      <c r="S2844" t="s">
        <v>83</v>
      </c>
      <c r="T2844" t="str">
        <f>_xlfn.XLOOKUP(A2844,MI_Match_Analysis!$A$2:$A$8,MI_Match_Analysis!$F$2:$F$8,"Not Found")</f>
        <v>Not Found</v>
      </c>
    </row>
    <row r="2845" spans="1:20" hidden="1" x14ac:dyDescent="0.3">
      <c r="A2845">
        <v>14</v>
      </c>
      <c r="B2845" s="1">
        <v>46120</v>
      </c>
      <c r="C2845" t="s">
        <v>162</v>
      </c>
      <c r="D2845" t="s">
        <v>68</v>
      </c>
      <c r="E2845" t="s">
        <v>48</v>
      </c>
      <c r="F2845" t="s">
        <v>54</v>
      </c>
      <c r="G2845">
        <v>1</v>
      </c>
      <c r="H2845">
        <v>10.4</v>
      </c>
      <c r="I2845" t="s">
        <v>218</v>
      </c>
      <c r="J2845" t="s">
        <v>231</v>
      </c>
      <c r="K2845">
        <v>4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83</v>
      </c>
      <c r="R2845" t="s">
        <v>83</v>
      </c>
      <c r="S2845" t="s">
        <v>83</v>
      </c>
      <c r="T2845" t="str">
        <f>_xlfn.XLOOKUP(A2845,MI_Match_Analysis!$A$2:$A$8,MI_Match_Analysis!$F$2:$F$8,"Not Found")</f>
        <v>Not Found</v>
      </c>
    </row>
    <row r="2846" spans="1:20" hidden="1" x14ac:dyDescent="0.3">
      <c r="A2846">
        <v>14</v>
      </c>
      <c r="B2846" s="1">
        <v>46120</v>
      </c>
      <c r="C2846" t="s">
        <v>162</v>
      </c>
      <c r="D2846" t="s">
        <v>68</v>
      </c>
      <c r="E2846" t="s">
        <v>48</v>
      </c>
      <c r="F2846" t="s">
        <v>54</v>
      </c>
      <c r="G2846">
        <v>1</v>
      </c>
      <c r="H2846">
        <v>10.5</v>
      </c>
      <c r="I2846" t="s">
        <v>218</v>
      </c>
      <c r="J2846" t="s">
        <v>231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83</v>
      </c>
      <c r="R2846" t="s">
        <v>83</v>
      </c>
      <c r="S2846" t="s">
        <v>83</v>
      </c>
      <c r="T2846" t="str">
        <f>_xlfn.XLOOKUP(A2846,MI_Match_Analysis!$A$2:$A$8,MI_Match_Analysis!$F$2:$F$8,"Not Found")</f>
        <v>Not Found</v>
      </c>
    </row>
    <row r="2847" spans="1:20" hidden="1" x14ac:dyDescent="0.3">
      <c r="A2847">
        <v>14</v>
      </c>
      <c r="B2847" s="1">
        <v>46120</v>
      </c>
      <c r="C2847" t="s">
        <v>162</v>
      </c>
      <c r="D2847" t="s">
        <v>68</v>
      </c>
      <c r="E2847" t="s">
        <v>48</v>
      </c>
      <c r="F2847" t="s">
        <v>54</v>
      </c>
      <c r="G2847">
        <v>1</v>
      </c>
      <c r="H2847">
        <v>10.6</v>
      </c>
      <c r="I2847" t="s">
        <v>116</v>
      </c>
      <c r="J2847" t="s">
        <v>231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83</v>
      </c>
      <c r="R2847" t="s">
        <v>83</v>
      </c>
      <c r="S2847" t="s">
        <v>83</v>
      </c>
      <c r="T2847" t="str">
        <f>_xlfn.XLOOKUP(A2847,MI_Match_Analysis!$A$2:$A$8,MI_Match_Analysis!$F$2:$F$8,"Not Found")</f>
        <v>Not Found</v>
      </c>
    </row>
    <row r="2848" spans="1:20" hidden="1" x14ac:dyDescent="0.3">
      <c r="A2848">
        <v>14</v>
      </c>
      <c r="B2848" s="1">
        <v>46120</v>
      </c>
      <c r="C2848" t="s">
        <v>162</v>
      </c>
      <c r="D2848" t="s">
        <v>68</v>
      </c>
      <c r="E2848" t="s">
        <v>48</v>
      </c>
      <c r="F2848" t="s">
        <v>54</v>
      </c>
      <c r="G2848">
        <v>1</v>
      </c>
      <c r="H2848">
        <v>11.1</v>
      </c>
      <c r="I2848" t="s">
        <v>116</v>
      </c>
      <c r="J2848" t="s">
        <v>235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83</v>
      </c>
      <c r="R2848" t="s">
        <v>83</v>
      </c>
      <c r="S2848" t="s">
        <v>83</v>
      </c>
      <c r="T2848" t="str">
        <f>_xlfn.XLOOKUP(A2848,MI_Match_Analysis!$A$2:$A$8,MI_Match_Analysis!$F$2:$F$8,"Not Found")</f>
        <v>Not Found</v>
      </c>
    </row>
    <row r="2849" spans="1:20" hidden="1" x14ac:dyDescent="0.3">
      <c r="A2849">
        <v>14</v>
      </c>
      <c r="B2849" s="1">
        <v>46120</v>
      </c>
      <c r="C2849" t="s">
        <v>162</v>
      </c>
      <c r="D2849" t="s">
        <v>68</v>
      </c>
      <c r="E2849" t="s">
        <v>48</v>
      </c>
      <c r="F2849" t="s">
        <v>54</v>
      </c>
      <c r="G2849">
        <v>1</v>
      </c>
      <c r="H2849">
        <v>11.2</v>
      </c>
      <c r="I2849" t="s">
        <v>218</v>
      </c>
      <c r="J2849" t="s">
        <v>235</v>
      </c>
      <c r="K2849">
        <v>4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83</v>
      </c>
      <c r="R2849" t="s">
        <v>83</v>
      </c>
      <c r="S2849" t="s">
        <v>83</v>
      </c>
      <c r="T2849" t="str">
        <f>_xlfn.XLOOKUP(A2849,MI_Match_Analysis!$A$2:$A$8,MI_Match_Analysis!$F$2:$F$8,"Not Found")</f>
        <v>Not Found</v>
      </c>
    </row>
    <row r="2850" spans="1:20" hidden="1" x14ac:dyDescent="0.3">
      <c r="A2850">
        <v>14</v>
      </c>
      <c r="B2850" s="1">
        <v>46120</v>
      </c>
      <c r="C2850" t="s">
        <v>162</v>
      </c>
      <c r="D2850" t="s">
        <v>68</v>
      </c>
      <c r="E2850" t="s">
        <v>48</v>
      </c>
      <c r="F2850" t="s">
        <v>54</v>
      </c>
      <c r="G2850">
        <v>1</v>
      </c>
      <c r="H2850">
        <v>11.3</v>
      </c>
      <c r="I2850" t="s">
        <v>218</v>
      </c>
      <c r="J2850" t="s">
        <v>235</v>
      </c>
      <c r="K2850">
        <v>4</v>
      </c>
      <c r="L2850">
        <v>1</v>
      </c>
      <c r="M2850">
        <v>0</v>
      </c>
      <c r="N2850">
        <v>0</v>
      </c>
      <c r="O2850">
        <v>0</v>
      </c>
      <c r="P2850">
        <v>1</v>
      </c>
      <c r="Q2850" t="s">
        <v>83</v>
      </c>
      <c r="R2850" t="s">
        <v>83</v>
      </c>
      <c r="S2850" t="s">
        <v>83</v>
      </c>
      <c r="T2850" t="str">
        <f>_xlfn.XLOOKUP(A2850,MI_Match_Analysis!$A$2:$A$8,MI_Match_Analysis!$F$2:$F$8,"Not Found")</f>
        <v>Not Found</v>
      </c>
    </row>
    <row r="2851" spans="1:20" hidden="1" x14ac:dyDescent="0.3">
      <c r="A2851">
        <v>14</v>
      </c>
      <c r="B2851" s="1">
        <v>46120</v>
      </c>
      <c r="C2851" t="s">
        <v>162</v>
      </c>
      <c r="D2851" t="s">
        <v>68</v>
      </c>
      <c r="E2851" t="s">
        <v>48</v>
      </c>
      <c r="F2851" t="s">
        <v>54</v>
      </c>
      <c r="G2851">
        <v>1</v>
      </c>
      <c r="H2851">
        <v>11.3</v>
      </c>
      <c r="I2851" t="s">
        <v>218</v>
      </c>
      <c r="J2851" t="s">
        <v>235</v>
      </c>
      <c r="K2851">
        <v>6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83</v>
      </c>
      <c r="R2851" t="s">
        <v>83</v>
      </c>
      <c r="S2851" t="s">
        <v>83</v>
      </c>
      <c r="T2851" t="str">
        <f>_xlfn.XLOOKUP(A2851,MI_Match_Analysis!$A$2:$A$8,MI_Match_Analysis!$F$2:$F$8,"Not Found")</f>
        <v>Not Found</v>
      </c>
    </row>
    <row r="2852" spans="1:20" hidden="1" x14ac:dyDescent="0.3">
      <c r="A2852">
        <v>14</v>
      </c>
      <c r="B2852" s="1">
        <v>46120</v>
      </c>
      <c r="C2852" t="s">
        <v>162</v>
      </c>
      <c r="D2852" t="s">
        <v>68</v>
      </c>
      <c r="E2852" t="s">
        <v>48</v>
      </c>
      <c r="F2852" t="s">
        <v>54</v>
      </c>
      <c r="G2852">
        <v>1</v>
      </c>
      <c r="H2852">
        <v>11.4</v>
      </c>
      <c r="I2852" t="s">
        <v>218</v>
      </c>
      <c r="J2852" t="s">
        <v>235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83</v>
      </c>
      <c r="R2852" t="s">
        <v>83</v>
      </c>
      <c r="S2852" t="s">
        <v>83</v>
      </c>
      <c r="T2852" t="str">
        <f>_xlfn.XLOOKUP(A2852,MI_Match_Analysis!$A$2:$A$8,MI_Match_Analysis!$F$2:$F$8,"Not Found")</f>
        <v>Not Found</v>
      </c>
    </row>
    <row r="2853" spans="1:20" hidden="1" x14ac:dyDescent="0.3">
      <c r="A2853">
        <v>14</v>
      </c>
      <c r="B2853" s="1">
        <v>46120</v>
      </c>
      <c r="C2853" t="s">
        <v>162</v>
      </c>
      <c r="D2853" t="s">
        <v>68</v>
      </c>
      <c r="E2853" t="s">
        <v>48</v>
      </c>
      <c r="F2853" t="s">
        <v>54</v>
      </c>
      <c r="G2853">
        <v>1</v>
      </c>
      <c r="H2853">
        <v>11.5</v>
      </c>
      <c r="I2853" t="s">
        <v>116</v>
      </c>
      <c r="J2853" t="s">
        <v>235</v>
      </c>
      <c r="K2853">
        <v>6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83</v>
      </c>
      <c r="R2853" t="s">
        <v>83</v>
      </c>
      <c r="S2853" t="s">
        <v>83</v>
      </c>
      <c r="T2853" t="str">
        <f>_xlfn.XLOOKUP(A2853,MI_Match_Analysis!$A$2:$A$8,MI_Match_Analysis!$F$2:$F$8,"Not Found")</f>
        <v>Not Found</v>
      </c>
    </row>
    <row r="2854" spans="1:20" hidden="1" x14ac:dyDescent="0.3">
      <c r="A2854">
        <v>14</v>
      </c>
      <c r="B2854" s="1">
        <v>46120</v>
      </c>
      <c r="C2854" t="s">
        <v>162</v>
      </c>
      <c r="D2854" t="s">
        <v>68</v>
      </c>
      <c r="E2854" t="s">
        <v>48</v>
      </c>
      <c r="F2854" t="s">
        <v>54</v>
      </c>
      <c r="G2854">
        <v>1</v>
      </c>
      <c r="H2854">
        <v>11.6</v>
      </c>
      <c r="I2854" t="s">
        <v>116</v>
      </c>
      <c r="J2854" t="s">
        <v>235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83</v>
      </c>
      <c r="R2854" t="s">
        <v>83</v>
      </c>
      <c r="S2854" t="s">
        <v>83</v>
      </c>
      <c r="T2854" t="str">
        <f>_xlfn.XLOOKUP(A2854,MI_Match_Analysis!$A$2:$A$8,MI_Match_Analysis!$F$2:$F$8,"Not Found")</f>
        <v>Not Found</v>
      </c>
    </row>
    <row r="2855" spans="1:20" hidden="1" x14ac:dyDescent="0.3">
      <c r="A2855">
        <v>14</v>
      </c>
      <c r="B2855" s="1">
        <v>46120</v>
      </c>
      <c r="C2855" t="s">
        <v>162</v>
      </c>
      <c r="D2855" t="s">
        <v>68</v>
      </c>
      <c r="E2855" t="s">
        <v>48</v>
      </c>
      <c r="F2855" t="s">
        <v>54</v>
      </c>
      <c r="G2855">
        <v>1</v>
      </c>
      <c r="H2855">
        <v>12.1</v>
      </c>
      <c r="I2855" t="s">
        <v>218</v>
      </c>
      <c r="J2855" t="s">
        <v>136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83</v>
      </c>
      <c r="R2855" t="s">
        <v>83</v>
      </c>
      <c r="S2855" t="s">
        <v>83</v>
      </c>
      <c r="T2855" t="str">
        <f>_xlfn.XLOOKUP(A2855,MI_Match_Analysis!$A$2:$A$8,MI_Match_Analysis!$F$2:$F$8,"Not Found")</f>
        <v>Not Found</v>
      </c>
    </row>
    <row r="2856" spans="1:20" hidden="1" x14ac:dyDescent="0.3">
      <c r="A2856">
        <v>14</v>
      </c>
      <c r="B2856" s="1">
        <v>46120</v>
      </c>
      <c r="C2856" t="s">
        <v>162</v>
      </c>
      <c r="D2856" t="s">
        <v>68</v>
      </c>
      <c r="E2856" t="s">
        <v>48</v>
      </c>
      <c r="F2856" t="s">
        <v>54</v>
      </c>
      <c r="G2856">
        <v>1</v>
      </c>
      <c r="H2856">
        <v>12.2</v>
      </c>
      <c r="I2856" t="s">
        <v>116</v>
      </c>
      <c r="J2856" t="s">
        <v>136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83</v>
      </c>
      <c r="R2856" t="s">
        <v>83</v>
      </c>
      <c r="S2856" t="s">
        <v>83</v>
      </c>
      <c r="T2856" t="str">
        <f>_xlfn.XLOOKUP(A2856,MI_Match_Analysis!$A$2:$A$8,MI_Match_Analysis!$F$2:$F$8,"Not Found")</f>
        <v>Not Found</v>
      </c>
    </row>
    <row r="2857" spans="1:20" hidden="1" x14ac:dyDescent="0.3">
      <c r="A2857">
        <v>14</v>
      </c>
      <c r="B2857" s="1">
        <v>46120</v>
      </c>
      <c r="C2857" t="s">
        <v>162</v>
      </c>
      <c r="D2857" t="s">
        <v>68</v>
      </c>
      <c r="E2857" t="s">
        <v>48</v>
      </c>
      <c r="F2857" t="s">
        <v>54</v>
      </c>
      <c r="G2857">
        <v>1</v>
      </c>
      <c r="H2857">
        <v>12.3</v>
      </c>
      <c r="I2857" t="s">
        <v>116</v>
      </c>
      <c r="J2857" t="s">
        <v>136</v>
      </c>
      <c r="K2857">
        <v>6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83</v>
      </c>
      <c r="R2857" t="s">
        <v>83</v>
      </c>
      <c r="S2857" t="s">
        <v>83</v>
      </c>
      <c r="T2857" t="str">
        <f>_xlfn.XLOOKUP(A2857,MI_Match_Analysis!$A$2:$A$8,MI_Match_Analysis!$F$2:$F$8,"Not Found")</f>
        <v>Not Found</v>
      </c>
    </row>
    <row r="2858" spans="1:20" hidden="1" x14ac:dyDescent="0.3">
      <c r="A2858">
        <v>14</v>
      </c>
      <c r="B2858" s="1">
        <v>46120</v>
      </c>
      <c r="C2858" t="s">
        <v>162</v>
      </c>
      <c r="D2858" t="s">
        <v>68</v>
      </c>
      <c r="E2858" t="s">
        <v>48</v>
      </c>
      <c r="F2858" t="s">
        <v>54</v>
      </c>
      <c r="G2858">
        <v>1</v>
      </c>
      <c r="H2858">
        <v>12.4</v>
      </c>
      <c r="I2858" t="s">
        <v>116</v>
      </c>
      <c r="J2858" t="s">
        <v>136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83</v>
      </c>
      <c r="R2858" t="s">
        <v>83</v>
      </c>
      <c r="S2858" t="s">
        <v>83</v>
      </c>
      <c r="T2858" t="str">
        <f>_xlfn.XLOOKUP(A2858,MI_Match_Analysis!$A$2:$A$8,MI_Match_Analysis!$F$2:$F$8,"Not Found")</f>
        <v>Not Found</v>
      </c>
    </row>
    <row r="2859" spans="1:20" hidden="1" x14ac:dyDescent="0.3">
      <c r="A2859">
        <v>14</v>
      </c>
      <c r="B2859" s="1">
        <v>46120</v>
      </c>
      <c r="C2859" t="s">
        <v>162</v>
      </c>
      <c r="D2859" t="s">
        <v>68</v>
      </c>
      <c r="E2859" t="s">
        <v>48</v>
      </c>
      <c r="F2859" t="s">
        <v>54</v>
      </c>
      <c r="G2859">
        <v>1</v>
      </c>
      <c r="H2859">
        <v>12.5</v>
      </c>
      <c r="I2859" t="s">
        <v>218</v>
      </c>
      <c r="J2859" t="s">
        <v>136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83</v>
      </c>
      <c r="R2859" t="s">
        <v>83</v>
      </c>
      <c r="S2859" t="s">
        <v>83</v>
      </c>
      <c r="T2859" t="str">
        <f>_xlfn.XLOOKUP(A2859,MI_Match_Analysis!$A$2:$A$8,MI_Match_Analysis!$F$2:$F$8,"Not Found")</f>
        <v>Not Found</v>
      </c>
    </row>
    <row r="2860" spans="1:20" hidden="1" x14ac:dyDescent="0.3">
      <c r="A2860">
        <v>14</v>
      </c>
      <c r="B2860" s="1">
        <v>46120</v>
      </c>
      <c r="C2860" t="s">
        <v>162</v>
      </c>
      <c r="D2860" t="s">
        <v>68</v>
      </c>
      <c r="E2860" t="s">
        <v>48</v>
      </c>
      <c r="F2860" t="s">
        <v>54</v>
      </c>
      <c r="G2860">
        <v>1</v>
      </c>
      <c r="H2860">
        <v>12.6</v>
      </c>
      <c r="I2860" t="s">
        <v>218</v>
      </c>
      <c r="J2860" t="s">
        <v>136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83</v>
      </c>
      <c r="R2860" t="s">
        <v>83</v>
      </c>
      <c r="S2860" t="s">
        <v>83</v>
      </c>
      <c r="T2860" t="str">
        <f>_xlfn.XLOOKUP(A2860,MI_Match_Analysis!$A$2:$A$8,MI_Match_Analysis!$F$2:$F$8,"Not Found")</f>
        <v>Not Found</v>
      </c>
    </row>
    <row r="2861" spans="1:20" hidden="1" x14ac:dyDescent="0.3">
      <c r="A2861">
        <v>14</v>
      </c>
      <c r="B2861" s="1">
        <v>46120</v>
      </c>
      <c r="C2861" t="s">
        <v>162</v>
      </c>
      <c r="D2861" t="s">
        <v>68</v>
      </c>
      <c r="E2861" t="s">
        <v>48</v>
      </c>
      <c r="F2861" t="s">
        <v>54</v>
      </c>
      <c r="G2861">
        <v>1</v>
      </c>
      <c r="H2861">
        <v>13.1</v>
      </c>
      <c r="I2861" t="s">
        <v>218</v>
      </c>
      <c r="J2861" t="s">
        <v>229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83</v>
      </c>
      <c r="R2861" t="s">
        <v>83</v>
      </c>
      <c r="S2861" t="s">
        <v>83</v>
      </c>
      <c r="T2861" t="str">
        <f>_xlfn.XLOOKUP(A2861,MI_Match_Analysis!$A$2:$A$8,MI_Match_Analysis!$F$2:$F$8,"Not Found")</f>
        <v>Not Found</v>
      </c>
    </row>
    <row r="2862" spans="1:20" hidden="1" x14ac:dyDescent="0.3">
      <c r="A2862">
        <v>14</v>
      </c>
      <c r="B2862" s="1">
        <v>46120</v>
      </c>
      <c r="C2862" t="s">
        <v>162</v>
      </c>
      <c r="D2862" t="s">
        <v>68</v>
      </c>
      <c r="E2862" t="s">
        <v>48</v>
      </c>
      <c r="F2862" t="s">
        <v>54</v>
      </c>
      <c r="G2862">
        <v>1</v>
      </c>
      <c r="H2862">
        <v>13.2</v>
      </c>
      <c r="I2862" t="s">
        <v>116</v>
      </c>
      <c r="J2862" t="s">
        <v>229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83</v>
      </c>
      <c r="R2862" t="s">
        <v>83</v>
      </c>
      <c r="S2862" t="s">
        <v>83</v>
      </c>
      <c r="T2862" t="str">
        <f>_xlfn.XLOOKUP(A2862,MI_Match_Analysis!$A$2:$A$8,MI_Match_Analysis!$F$2:$F$8,"Not Found")</f>
        <v>Not Found</v>
      </c>
    </row>
    <row r="2863" spans="1:20" hidden="1" x14ac:dyDescent="0.3">
      <c r="A2863">
        <v>14</v>
      </c>
      <c r="B2863" s="1">
        <v>46120</v>
      </c>
      <c r="C2863" t="s">
        <v>162</v>
      </c>
      <c r="D2863" t="s">
        <v>68</v>
      </c>
      <c r="E2863" t="s">
        <v>48</v>
      </c>
      <c r="F2863" t="s">
        <v>54</v>
      </c>
      <c r="G2863">
        <v>1</v>
      </c>
      <c r="H2863">
        <v>13.3</v>
      </c>
      <c r="I2863" t="s">
        <v>218</v>
      </c>
      <c r="J2863" t="s">
        <v>229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83</v>
      </c>
      <c r="R2863" t="s">
        <v>83</v>
      </c>
      <c r="S2863" t="s">
        <v>83</v>
      </c>
      <c r="T2863" t="str">
        <f>_xlfn.XLOOKUP(A2863,MI_Match_Analysis!$A$2:$A$8,MI_Match_Analysis!$F$2:$F$8,"Not Found")</f>
        <v>Not Found</v>
      </c>
    </row>
    <row r="2864" spans="1:20" hidden="1" x14ac:dyDescent="0.3">
      <c r="A2864">
        <v>14</v>
      </c>
      <c r="B2864" s="1">
        <v>46120</v>
      </c>
      <c r="C2864" t="s">
        <v>162</v>
      </c>
      <c r="D2864" t="s">
        <v>68</v>
      </c>
      <c r="E2864" t="s">
        <v>48</v>
      </c>
      <c r="F2864" t="s">
        <v>54</v>
      </c>
      <c r="G2864">
        <v>1</v>
      </c>
      <c r="H2864">
        <v>13.4</v>
      </c>
      <c r="I2864" t="s">
        <v>116</v>
      </c>
      <c r="J2864" t="s">
        <v>229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83</v>
      </c>
      <c r="R2864" t="s">
        <v>83</v>
      </c>
      <c r="S2864" t="s">
        <v>83</v>
      </c>
      <c r="T2864" t="str">
        <f>_xlfn.XLOOKUP(A2864,MI_Match_Analysis!$A$2:$A$8,MI_Match_Analysis!$F$2:$F$8,"Not Found")</f>
        <v>Not Found</v>
      </c>
    </row>
    <row r="2865" spans="1:20" hidden="1" x14ac:dyDescent="0.3">
      <c r="A2865">
        <v>14</v>
      </c>
      <c r="B2865" s="1">
        <v>46120</v>
      </c>
      <c r="C2865" t="s">
        <v>162</v>
      </c>
      <c r="D2865" t="s">
        <v>68</v>
      </c>
      <c r="E2865" t="s">
        <v>48</v>
      </c>
      <c r="F2865" t="s">
        <v>54</v>
      </c>
      <c r="G2865">
        <v>1</v>
      </c>
      <c r="H2865">
        <v>13.5</v>
      </c>
      <c r="I2865" t="s">
        <v>218</v>
      </c>
      <c r="J2865" t="s">
        <v>229</v>
      </c>
      <c r="K2865">
        <v>4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83</v>
      </c>
      <c r="R2865" t="s">
        <v>83</v>
      </c>
      <c r="S2865" t="s">
        <v>83</v>
      </c>
      <c r="T2865" t="str">
        <f>_xlfn.XLOOKUP(A2865,MI_Match_Analysis!$A$2:$A$8,MI_Match_Analysis!$F$2:$F$8,"Not Found")</f>
        <v>Not Found</v>
      </c>
    </row>
    <row r="2866" spans="1:20" hidden="1" x14ac:dyDescent="0.3">
      <c r="A2866">
        <v>14</v>
      </c>
      <c r="B2866" s="1">
        <v>46120</v>
      </c>
      <c r="C2866" t="s">
        <v>162</v>
      </c>
      <c r="D2866" t="s">
        <v>68</v>
      </c>
      <c r="E2866" t="s">
        <v>48</v>
      </c>
      <c r="F2866" t="s">
        <v>54</v>
      </c>
      <c r="G2866">
        <v>1</v>
      </c>
      <c r="H2866">
        <v>13.6</v>
      </c>
      <c r="I2866" t="s">
        <v>218</v>
      </c>
      <c r="J2866" t="s">
        <v>229</v>
      </c>
      <c r="K2866">
        <v>0</v>
      </c>
      <c r="L2866">
        <v>1</v>
      </c>
      <c r="M2866">
        <v>1</v>
      </c>
      <c r="N2866">
        <v>0</v>
      </c>
      <c r="O2866">
        <v>0</v>
      </c>
      <c r="P2866">
        <v>0</v>
      </c>
      <c r="Q2866" t="s">
        <v>83</v>
      </c>
      <c r="R2866" t="s">
        <v>83</v>
      </c>
      <c r="S2866" t="s">
        <v>83</v>
      </c>
      <c r="T2866" t="str">
        <f>_xlfn.XLOOKUP(A2866,MI_Match_Analysis!$A$2:$A$8,MI_Match_Analysis!$F$2:$F$8,"Not Found")</f>
        <v>Not Found</v>
      </c>
    </row>
    <row r="2867" spans="1:20" hidden="1" x14ac:dyDescent="0.3">
      <c r="A2867">
        <v>14</v>
      </c>
      <c r="B2867" s="1">
        <v>46120</v>
      </c>
      <c r="C2867" t="s">
        <v>162</v>
      </c>
      <c r="D2867" t="s">
        <v>68</v>
      </c>
      <c r="E2867" t="s">
        <v>48</v>
      </c>
      <c r="F2867" t="s">
        <v>54</v>
      </c>
      <c r="G2867">
        <v>1</v>
      </c>
      <c r="H2867">
        <v>13.6</v>
      </c>
      <c r="I2867" t="s">
        <v>218</v>
      </c>
      <c r="J2867" t="s">
        <v>229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83</v>
      </c>
      <c r="R2867" t="s">
        <v>83</v>
      </c>
      <c r="S2867" t="s">
        <v>83</v>
      </c>
      <c r="T2867" t="str">
        <f>_xlfn.XLOOKUP(A2867,MI_Match_Analysis!$A$2:$A$8,MI_Match_Analysis!$F$2:$F$8,"Not Found")</f>
        <v>Not Found</v>
      </c>
    </row>
    <row r="2868" spans="1:20" hidden="1" x14ac:dyDescent="0.3">
      <c r="A2868">
        <v>14</v>
      </c>
      <c r="B2868" s="1">
        <v>46120</v>
      </c>
      <c r="C2868" t="s">
        <v>162</v>
      </c>
      <c r="D2868" t="s">
        <v>68</v>
      </c>
      <c r="E2868" t="s">
        <v>48</v>
      </c>
      <c r="F2868" t="s">
        <v>54</v>
      </c>
      <c r="G2868">
        <v>1</v>
      </c>
      <c r="H2868">
        <v>14.1</v>
      </c>
      <c r="I2868" t="s">
        <v>218</v>
      </c>
      <c r="J2868" t="s">
        <v>56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83</v>
      </c>
      <c r="R2868" t="s">
        <v>83</v>
      </c>
      <c r="S2868" t="s">
        <v>83</v>
      </c>
      <c r="T2868" t="str">
        <f>_xlfn.XLOOKUP(A2868,MI_Match_Analysis!$A$2:$A$8,MI_Match_Analysis!$F$2:$F$8,"Not Found")</f>
        <v>Not Found</v>
      </c>
    </row>
    <row r="2869" spans="1:20" hidden="1" x14ac:dyDescent="0.3">
      <c r="A2869">
        <v>14</v>
      </c>
      <c r="B2869" s="1">
        <v>46120</v>
      </c>
      <c r="C2869" t="s">
        <v>162</v>
      </c>
      <c r="D2869" t="s">
        <v>68</v>
      </c>
      <c r="E2869" t="s">
        <v>48</v>
      </c>
      <c r="F2869" t="s">
        <v>54</v>
      </c>
      <c r="G2869">
        <v>1</v>
      </c>
      <c r="H2869">
        <v>14.2</v>
      </c>
      <c r="I2869" t="s">
        <v>218</v>
      </c>
      <c r="J2869" t="s">
        <v>56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83</v>
      </c>
      <c r="R2869" t="s">
        <v>83</v>
      </c>
      <c r="S2869" t="s">
        <v>83</v>
      </c>
      <c r="T2869" t="str">
        <f>_xlfn.XLOOKUP(A2869,MI_Match_Analysis!$A$2:$A$8,MI_Match_Analysis!$F$2:$F$8,"Not Found")</f>
        <v>Not Found</v>
      </c>
    </row>
    <row r="2870" spans="1:20" hidden="1" x14ac:dyDescent="0.3">
      <c r="A2870">
        <v>14</v>
      </c>
      <c r="B2870" s="1">
        <v>46120</v>
      </c>
      <c r="C2870" t="s">
        <v>162</v>
      </c>
      <c r="D2870" t="s">
        <v>68</v>
      </c>
      <c r="E2870" t="s">
        <v>48</v>
      </c>
      <c r="F2870" t="s">
        <v>54</v>
      </c>
      <c r="G2870">
        <v>1</v>
      </c>
      <c r="H2870">
        <v>14.3</v>
      </c>
      <c r="I2870" t="s">
        <v>116</v>
      </c>
      <c r="J2870" t="s">
        <v>56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83</v>
      </c>
      <c r="R2870" t="s">
        <v>83</v>
      </c>
      <c r="S2870" t="s">
        <v>83</v>
      </c>
      <c r="T2870" t="str">
        <f>_xlfn.XLOOKUP(A2870,MI_Match_Analysis!$A$2:$A$8,MI_Match_Analysis!$F$2:$F$8,"Not Found")</f>
        <v>Not Found</v>
      </c>
    </row>
    <row r="2871" spans="1:20" hidden="1" x14ac:dyDescent="0.3">
      <c r="A2871">
        <v>14</v>
      </c>
      <c r="B2871" s="1">
        <v>46120</v>
      </c>
      <c r="C2871" t="s">
        <v>162</v>
      </c>
      <c r="D2871" t="s">
        <v>68</v>
      </c>
      <c r="E2871" t="s">
        <v>48</v>
      </c>
      <c r="F2871" t="s">
        <v>54</v>
      </c>
      <c r="G2871">
        <v>1</v>
      </c>
      <c r="H2871">
        <v>14.4</v>
      </c>
      <c r="I2871" t="s">
        <v>218</v>
      </c>
      <c r="J2871" t="s">
        <v>56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83</v>
      </c>
      <c r="R2871" t="s">
        <v>83</v>
      </c>
      <c r="S2871" t="s">
        <v>83</v>
      </c>
      <c r="T2871" t="str">
        <f>_xlfn.XLOOKUP(A2871,MI_Match_Analysis!$A$2:$A$8,MI_Match_Analysis!$F$2:$F$8,"Not Found")</f>
        <v>Not Found</v>
      </c>
    </row>
    <row r="2872" spans="1:20" hidden="1" x14ac:dyDescent="0.3">
      <c r="A2872">
        <v>14</v>
      </c>
      <c r="B2872" s="1">
        <v>46120</v>
      </c>
      <c r="C2872" t="s">
        <v>162</v>
      </c>
      <c r="D2872" t="s">
        <v>68</v>
      </c>
      <c r="E2872" t="s">
        <v>48</v>
      </c>
      <c r="F2872" t="s">
        <v>54</v>
      </c>
      <c r="G2872">
        <v>1</v>
      </c>
      <c r="H2872">
        <v>14.5</v>
      </c>
      <c r="I2872" t="s">
        <v>116</v>
      </c>
      <c r="J2872" t="s">
        <v>56</v>
      </c>
      <c r="K2872">
        <v>0</v>
      </c>
      <c r="L2872">
        <v>1</v>
      </c>
      <c r="M2872">
        <v>1</v>
      </c>
      <c r="N2872">
        <v>0</v>
      </c>
      <c r="O2872">
        <v>0</v>
      </c>
      <c r="P2872">
        <v>0</v>
      </c>
      <c r="Q2872" t="s">
        <v>83</v>
      </c>
      <c r="R2872" t="s">
        <v>83</v>
      </c>
      <c r="S2872" t="s">
        <v>83</v>
      </c>
      <c r="T2872" t="str">
        <f>_xlfn.XLOOKUP(A2872,MI_Match_Analysis!$A$2:$A$8,MI_Match_Analysis!$F$2:$F$8,"Not Found")</f>
        <v>Not Found</v>
      </c>
    </row>
    <row r="2873" spans="1:20" hidden="1" x14ac:dyDescent="0.3">
      <c r="A2873">
        <v>14</v>
      </c>
      <c r="B2873" s="1">
        <v>46120</v>
      </c>
      <c r="C2873" t="s">
        <v>162</v>
      </c>
      <c r="D2873" t="s">
        <v>68</v>
      </c>
      <c r="E2873" t="s">
        <v>48</v>
      </c>
      <c r="F2873" t="s">
        <v>54</v>
      </c>
      <c r="G2873">
        <v>1</v>
      </c>
      <c r="H2873">
        <v>14.5</v>
      </c>
      <c r="I2873" t="s">
        <v>116</v>
      </c>
      <c r="J2873" t="s">
        <v>56</v>
      </c>
      <c r="K2873">
        <v>4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83</v>
      </c>
      <c r="R2873" t="s">
        <v>83</v>
      </c>
      <c r="S2873" t="s">
        <v>83</v>
      </c>
      <c r="T2873" t="str">
        <f>_xlfn.XLOOKUP(A2873,MI_Match_Analysis!$A$2:$A$8,MI_Match_Analysis!$F$2:$F$8,"Not Found")</f>
        <v>Not Found</v>
      </c>
    </row>
    <row r="2874" spans="1:20" hidden="1" x14ac:dyDescent="0.3">
      <c r="A2874">
        <v>14</v>
      </c>
      <c r="B2874" s="1">
        <v>46120</v>
      </c>
      <c r="C2874" t="s">
        <v>162</v>
      </c>
      <c r="D2874" t="s">
        <v>68</v>
      </c>
      <c r="E2874" t="s">
        <v>48</v>
      </c>
      <c r="F2874" t="s">
        <v>54</v>
      </c>
      <c r="G2874">
        <v>1</v>
      </c>
      <c r="H2874">
        <v>14.6</v>
      </c>
      <c r="I2874" t="s">
        <v>116</v>
      </c>
      <c r="J2874" t="s">
        <v>56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83</v>
      </c>
      <c r="R2874" t="s">
        <v>83</v>
      </c>
      <c r="S2874" t="s">
        <v>83</v>
      </c>
      <c r="T2874" t="str">
        <f>_xlfn.XLOOKUP(A2874,MI_Match_Analysis!$A$2:$A$8,MI_Match_Analysis!$F$2:$F$8,"Not Found")</f>
        <v>Not Found</v>
      </c>
    </row>
    <row r="2875" spans="1:20" hidden="1" x14ac:dyDescent="0.3">
      <c r="A2875">
        <v>14</v>
      </c>
      <c r="B2875" s="1">
        <v>46120</v>
      </c>
      <c r="C2875" t="s">
        <v>162</v>
      </c>
      <c r="D2875" t="s">
        <v>68</v>
      </c>
      <c r="E2875" t="s">
        <v>48</v>
      </c>
      <c r="F2875" t="s">
        <v>54</v>
      </c>
      <c r="G2875">
        <v>1</v>
      </c>
      <c r="H2875">
        <v>15.1</v>
      </c>
      <c r="I2875" t="s">
        <v>116</v>
      </c>
      <c r="J2875" t="s">
        <v>231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83</v>
      </c>
      <c r="R2875" t="s">
        <v>83</v>
      </c>
      <c r="S2875" t="s">
        <v>83</v>
      </c>
      <c r="T2875" t="str">
        <f>_xlfn.XLOOKUP(A2875,MI_Match_Analysis!$A$2:$A$8,MI_Match_Analysis!$F$2:$F$8,"Not Found")</f>
        <v>Not Found</v>
      </c>
    </row>
    <row r="2876" spans="1:20" hidden="1" x14ac:dyDescent="0.3">
      <c r="A2876">
        <v>14</v>
      </c>
      <c r="B2876" s="1">
        <v>46120</v>
      </c>
      <c r="C2876" t="s">
        <v>162</v>
      </c>
      <c r="D2876" t="s">
        <v>68</v>
      </c>
      <c r="E2876" t="s">
        <v>48</v>
      </c>
      <c r="F2876" t="s">
        <v>54</v>
      </c>
      <c r="G2876">
        <v>1</v>
      </c>
      <c r="H2876">
        <v>15.2</v>
      </c>
      <c r="I2876" t="s">
        <v>218</v>
      </c>
      <c r="J2876" t="s">
        <v>231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83</v>
      </c>
      <c r="R2876" t="s">
        <v>83</v>
      </c>
      <c r="S2876" t="s">
        <v>83</v>
      </c>
      <c r="T2876" t="str">
        <f>_xlfn.XLOOKUP(A2876,MI_Match_Analysis!$A$2:$A$8,MI_Match_Analysis!$F$2:$F$8,"Not Found")</f>
        <v>Not Found</v>
      </c>
    </row>
    <row r="2877" spans="1:20" hidden="1" x14ac:dyDescent="0.3">
      <c r="A2877">
        <v>14</v>
      </c>
      <c r="B2877" s="1">
        <v>46120</v>
      </c>
      <c r="C2877" t="s">
        <v>162</v>
      </c>
      <c r="D2877" t="s">
        <v>68</v>
      </c>
      <c r="E2877" t="s">
        <v>48</v>
      </c>
      <c r="F2877" t="s">
        <v>54</v>
      </c>
      <c r="G2877">
        <v>1</v>
      </c>
      <c r="H2877">
        <v>15.3</v>
      </c>
      <c r="I2877" t="s">
        <v>116</v>
      </c>
      <c r="J2877" t="s">
        <v>231</v>
      </c>
      <c r="K2877">
        <v>4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83</v>
      </c>
      <c r="R2877" t="s">
        <v>83</v>
      </c>
      <c r="S2877" t="s">
        <v>83</v>
      </c>
      <c r="T2877" t="str">
        <f>_xlfn.XLOOKUP(A2877,MI_Match_Analysis!$A$2:$A$8,MI_Match_Analysis!$F$2:$F$8,"Not Found")</f>
        <v>Not Found</v>
      </c>
    </row>
    <row r="2878" spans="1:20" hidden="1" x14ac:dyDescent="0.3">
      <c r="A2878">
        <v>14</v>
      </c>
      <c r="B2878" s="1">
        <v>46120</v>
      </c>
      <c r="C2878" t="s">
        <v>162</v>
      </c>
      <c r="D2878" t="s">
        <v>68</v>
      </c>
      <c r="E2878" t="s">
        <v>48</v>
      </c>
      <c r="F2878" t="s">
        <v>54</v>
      </c>
      <c r="G2878">
        <v>1</v>
      </c>
      <c r="H2878">
        <v>15.4</v>
      </c>
      <c r="I2878" t="s">
        <v>116</v>
      </c>
      <c r="J2878" t="s">
        <v>231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83</v>
      </c>
      <c r="R2878" t="s">
        <v>83</v>
      </c>
      <c r="S2878" t="s">
        <v>83</v>
      </c>
      <c r="T2878" t="str">
        <f>_xlfn.XLOOKUP(A2878,MI_Match_Analysis!$A$2:$A$8,MI_Match_Analysis!$F$2:$F$8,"Not Found")</f>
        <v>Not Found</v>
      </c>
    </row>
    <row r="2879" spans="1:20" hidden="1" x14ac:dyDescent="0.3">
      <c r="A2879">
        <v>14</v>
      </c>
      <c r="B2879" s="1">
        <v>46120</v>
      </c>
      <c r="C2879" t="s">
        <v>162</v>
      </c>
      <c r="D2879" t="s">
        <v>68</v>
      </c>
      <c r="E2879" t="s">
        <v>48</v>
      </c>
      <c r="F2879" t="s">
        <v>54</v>
      </c>
      <c r="G2879">
        <v>1</v>
      </c>
      <c r="H2879">
        <v>15.5</v>
      </c>
      <c r="I2879" t="s">
        <v>116</v>
      </c>
      <c r="J2879" t="s">
        <v>231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83</v>
      </c>
      <c r="R2879" t="s">
        <v>83</v>
      </c>
      <c r="S2879" t="s">
        <v>83</v>
      </c>
      <c r="T2879" t="str">
        <f>_xlfn.XLOOKUP(A2879,MI_Match_Analysis!$A$2:$A$8,MI_Match_Analysis!$F$2:$F$8,"Not Found")</f>
        <v>Not Found</v>
      </c>
    </row>
    <row r="2880" spans="1:20" hidden="1" x14ac:dyDescent="0.3">
      <c r="A2880">
        <v>14</v>
      </c>
      <c r="B2880" s="1">
        <v>46120</v>
      </c>
      <c r="C2880" t="s">
        <v>162</v>
      </c>
      <c r="D2880" t="s">
        <v>68</v>
      </c>
      <c r="E2880" t="s">
        <v>48</v>
      </c>
      <c r="F2880" t="s">
        <v>54</v>
      </c>
      <c r="G2880">
        <v>1</v>
      </c>
      <c r="H2880">
        <v>15.6</v>
      </c>
      <c r="I2880" t="s">
        <v>218</v>
      </c>
      <c r="J2880" t="s">
        <v>231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83</v>
      </c>
      <c r="R2880" t="s">
        <v>83</v>
      </c>
      <c r="S2880" t="s">
        <v>83</v>
      </c>
      <c r="T2880" t="str">
        <f>_xlfn.XLOOKUP(A2880,MI_Match_Analysis!$A$2:$A$8,MI_Match_Analysis!$F$2:$F$8,"Not Found")</f>
        <v>Not Found</v>
      </c>
    </row>
    <row r="2881" spans="1:20" hidden="1" x14ac:dyDescent="0.3">
      <c r="A2881">
        <v>14</v>
      </c>
      <c r="B2881" s="1">
        <v>46120</v>
      </c>
      <c r="C2881" t="s">
        <v>162</v>
      </c>
      <c r="D2881" t="s">
        <v>68</v>
      </c>
      <c r="E2881" t="s">
        <v>48</v>
      </c>
      <c r="F2881" t="s">
        <v>54</v>
      </c>
      <c r="G2881">
        <v>1</v>
      </c>
      <c r="H2881">
        <v>16.100000000000001</v>
      </c>
      <c r="I2881" t="s">
        <v>116</v>
      </c>
      <c r="J2881" t="s">
        <v>136</v>
      </c>
      <c r="K2881">
        <v>6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83</v>
      </c>
      <c r="R2881" t="s">
        <v>83</v>
      </c>
      <c r="S2881" t="s">
        <v>83</v>
      </c>
      <c r="T2881" t="str">
        <f>_xlfn.XLOOKUP(A2881,MI_Match_Analysis!$A$2:$A$8,MI_Match_Analysis!$F$2:$F$8,"Not Found")</f>
        <v>Not Found</v>
      </c>
    </row>
    <row r="2882" spans="1:20" hidden="1" x14ac:dyDescent="0.3">
      <c r="A2882">
        <v>14</v>
      </c>
      <c r="B2882" s="1">
        <v>46120</v>
      </c>
      <c r="C2882" t="s">
        <v>162</v>
      </c>
      <c r="D2882" t="s">
        <v>68</v>
      </c>
      <c r="E2882" t="s">
        <v>48</v>
      </c>
      <c r="F2882" t="s">
        <v>54</v>
      </c>
      <c r="G2882">
        <v>1</v>
      </c>
      <c r="H2882">
        <v>16.2</v>
      </c>
      <c r="I2882" t="s">
        <v>116</v>
      </c>
      <c r="J2882" t="s">
        <v>136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83</v>
      </c>
      <c r="R2882" t="s">
        <v>83</v>
      </c>
      <c r="S2882" t="s">
        <v>83</v>
      </c>
      <c r="T2882" t="str">
        <f>_xlfn.XLOOKUP(A2882,MI_Match_Analysis!$A$2:$A$8,MI_Match_Analysis!$F$2:$F$8,"Not Found")</f>
        <v>Not Found</v>
      </c>
    </row>
    <row r="2883" spans="1:20" hidden="1" x14ac:dyDescent="0.3">
      <c r="A2883">
        <v>14</v>
      </c>
      <c r="B2883" s="1">
        <v>46120</v>
      </c>
      <c r="C2883" t="s">
        <v>162</v>
      </c>
      <c r="D2883" t="s">
        <v>68</v>
      </c>
      <c r="E2883" t="s">
        <v>48</v>
      </c>
      <c r="F2883" t="s">
        <v>54</v>
      </c>
      <c r="G2883">
        <v>1</v>
      </c>
      <c r="H2883">
        <v>16.3</v>
      </c>
      <c r="I2883" t="s">
        <v>218</v>
      </c>
      <c r="J2883" t="s">
        <v>136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83</v>
      </c>
      <c r="R2883" t="s">
        <v>83</v>
      </c>
      <c r="S2883" t="s">
        <v>83</v>
      </c>
      <c r="T2883" t="str">
        <f>_xlfn.XLOOKUP(A2883,MI_Match_Analysis!$A$2:$A$8,MI_Match_Analysis!$F$2:$F$8,"Not Found")</f>
        <v>Not Found</v>
      </c>
    </row>
    <row r="2884" spans="1:20" hidden="1" x14ac:dyDescent="0.3">
      <c r="A2884">
        <v>14</v>
      </c>
      <c r="B2884" s="1">
        <v>46120</v>
      </c>
      <c r="C2884" t="s">
        <v>162</v>
      </c>
      <c r="D2884" t="s">
        <v>68</v>
      </c>
      <c r="E2884" t="s">
        <v>48</v>
      </c>
      <c r="F2884" t="s">
        <v>54</v>
      </c>
      <c r="G2884">
        <v>1</v>
      </c>
      <c r="H2884">
        <v>16.399999999999999</v>
      </c>
      <c r="I2884" t="s">
        <v>116</v>
      </c>
      <c r="J2884" t="s">
        <v>136</v>
      </c>
      <c r="K2884">
        <v>6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83</v>
      </c>
      <c r="R2884" t="s">
        <v>83</v>
      </c>
      <c r="S2884" t="s">
        <v>83</v>
      </c>
      <c r="T2884" t="str">
        <f>_xlfn.XLOOKUP(A2884,MI_Match_Analysis!$A$2:$A$8,MI_Match_Analysis!$F$2:$F$8,"Not Found")</f>
        <v>Not Found</v>
      </c>
    </row>
    <row r="2885" spans="1:20" hidden="1" x14ac:dyDescent="0.3">
      <c r="A2885">
        <v>14</v>
      </c>
      <c r="B2885" s="1">
        <v>46120</v>
      </c>
      <c r="C2885" t="s">
        <v>162</v>
      </c>
      <c r="D2885" t="s">
        <v>68</v>
      </c>
      <c r="E2885" t="s">
        <v>48</v>
      </c>
      <c r="F2885" t="s">
        <v>54</v>
      </c>
      <c r="G2885">
        <v>1</v>
      </c>
      <c r="H2885">
        <v>16.5</v>
      </c>
      <c r="I2885" t="s">
        <v>116</v>
      </c>
      <c r="J2885" t="s">
        <v>136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83</v>
      </c>
      <c r="R2885" t="s">
        <v>83</v>
      </c>
      <c r="S2885" t="s">
        <v>83</v>
      </c>
      <c r="T2885" t="str">
        <f>_xlfn.XLOOKUP(A2885,MI_Match_Analysis!$A$2:$A$8,MI_Match_Analysis!$F$2:$F$8,"Not Found")</f>
        <v>Not Found</v>
      </c>
    </row>
    <row r="2886" spans="1:20" hidden="1" x14ac:dyDescent="0.3">
      <c r="A2886">
        <v>14</v>
      </c>
      <c r="B2886" s="1">
        <v>46120</v>
      </c>
      <c r="C2886" t="s">
        <v>162</v>
      </c>
      <c r="D2886" t="s">
        <v>68</v>
      </c>
      <c r="E2886" t="s">
        <v>48</v>
      </c>
      <c r="F2886" t="s">
        <v>54</v>
      </c>
      <c r="G2886">
        <v>1</v>
      </c>
      <c r="H2886">
        <v>16.600000000000001</v>
      </c>
      <c r="I2886" t="s">
        <v>116</v>
      </c>
      <c r="J2886" t="s">
        <v>136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83</v>
      </c>
      <c r="R2886" t="s">
        <v>83</v>
      </c>
      <c r="S2886" t="s">
        <v>83</v>
      </c>
      <c r="T2886" t="str">
        <f>_xlfn.XLOOKUP(A2886,MI_Match_Analysis!$A$2:$A$8,MI_Match_Analysis!$F$2:$F$8,"Not Found")</f>
        <v>Not Found</v>
      </c>
    </row>
    <row r="2887" spans="1:20" hidden="1" x14ac:dyDescent="0.3">
      <c r="A2887">
        <v>14</v>
      </c>
      <c r="B2887" s="1">
        <v>46120</v>
      </c>
      <c r="C2887" t="s">
        <v>162</v>
      </c>
      <c r="D2887" t="s">
        <v>68</v>
      </c>
      <c r="E2887" t="s">
        <v>48</v>
      </c>
      <c r="F2887" t="s">
        <v>54</v>
      </c>
      <c r="G2887">
        <v>1</v>
      </c>
      <c r="H2887">
        <v>17.100000000000001</v>
      </c>
      <c r="I2887" t="s">
        <v>218</v>
      </c>
      <c r="J2887" t="s">
        <v>56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83</v>
      </c>
      <c r="R2887" t="s">
        <v>83</v>
      </c>
      <c r="S2887" t="s">
        <v>83</v>
      </c>
      <c r="T2887" t="str">
        <f>_xlfn.XLOOKUP(A2887,MI_Match_Analysis!$A$2:$A$8,MI_Match_Analysis!$F$2:$F$8,"Not Found")</f>
        <v>Not Found</v>
      </c>
    </row>
    <row r="2888" spans="1:20" hidden="1" x14ac:dyDescent="0.3">
      <c r="A2888">
        <v>14</v>
      </c>
      <c r="B2888" s="1">
        <v>46120</v>
      </c>
      <c r="C2888" t="s">
        <v>162</v>
      </c>
      <c r="D2888" t="s">
        <v>68</v>
      </c>
      <c r="E2888" t="s">
        <v>48</v>
      </c>
      <c r="F2888" t="s">
        <v>54</v>
      </c>
      <c r="G2888">
        <v>1</v>
      </c>
      <c r="H2888">
        <v>17.2</v>
      </c>
      <c r="I2888" t="s">
        <v>116</v>
      </c>
      <c r="J2888" t="s">
        <v>56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83</v>
      </c>
      <c r="R2888" t="s">
        <v>83</v>
      </c>
      <c r="S2888" t="s">
        <v>83</v>
      </c>
      <c r="T2888" t="str">
        <f>_xlfn.XLOOKUP(A2888,MI_Match_Analysis!$A$2:$A$8,MI_Match_Analysis!$F$2:$F$8,"Not Found")</f>
        <v>Not Found</v>
      </c>
    </row>
    <row r="2889" spans="1:20" hidden="1" x14ac:dyDescent="0.3">
      <c r="A2889">
        <v>14</v>
      </c>
      <c r="B2889" s="1">
        <v>46120</v>
      </c>
      <c r="C2889" t="s">
        <v>162</v>
      </c>
      <c r="D2889" t="s">
        <v>68</v>
      </c>
      <c r="E2889" t="s">
        <v>48</v>
      </c>
      <c r="F2889" t="s">
        <v>54</v>
      </c>
      <c r="G2889">
        <v>1</v>
      </c>
      <c r="H2889">
        <v>17.3</v>
      </c>
      <c r="I2889" t="s">
        <v>116</v>
      </c>
      <c r="J2889" t="s">
        <v>56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165</v>
      </c>
      <c r="R2889" t="s">
        <v>116</v>
      </c>
      <c r="S2889" t="s">
        <v>239</v>
      </c>
      <c r="T2889" t="str">
        <f>_xlfn.XLOOKUP(A2889,MI_Match_Analysis!$A$2:$A$8,MI_Match_Analysis!$F$2:$F$8,"Not Found")</f>
        <v>Not Found</v>
      </c>
    </row>
    <row r="2890" spans="1:20" hidden="1" x14ac:dyDescent="0.3">
      <c r="A2890">
        <v>14</v>
      </c>
      <c r="B2890" s="1">
        <v>46120</v>
      </c>
      <c r="C2890" t="s">
        <v>162</v>
      </c>
      <c r="D2890" t="s">
        <v>68</v>
      </c>
      <c r="E2890" t="s">
        <v>48</v>
      </c>
      <c r="F2890" t="s">
        <v>54</v>
      </c>
      <c r="G2890">
        <v>1</v>
      </c>
      <c r="H2890">
        <v>17.399999999999999</v>
      </c>
      <c r="I2890" t="s">
        <v>217</v>
      </c>
      <c r="J2890" t="s">
        <v>56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83</v>
      </c>
      <c r="R2890" t="s">
        <v>83</v>
      </c>
      <c r="S2890" t="s">
        <v>83</v>
      </c>
      <c r="T2890" t="str">
        <f>_xlfn.XLOOKUP(A2890,MI_Match_Analysis!$A$2:$A$8,MI_Match_Analysis!$F$2:$F$8,"Not Found")</f>
        <v>Not Found</v>
      </c>
    </row>
    <row r="2891" spans="1:20" hidden="1" x14ac:dyDescent="0.3">
      <c r="A2891">
        <v>14</v>
      </c>
      <c r="B2891" s="1">
        <v>46120</v>
      </c>
      <c r="C2891" t="s">
        <v>162</v>
      </c>
      <c r="D2891" t="s">
        <v>68</v>
      </c>
      <c r="E2891" t="s">
        <v>48</v>
      </c>
      <c r="F2891" t="s">
        <v>54</v>
      </c>
      <c r="G2891">
        <v>1</v>
      </c>
      <c r="H2891">
        <v>17.5</v>
      </c>
      <c r="I2891" t="s">
        <v>217</v>
      </c>
      <c r="J2891" t="s">
        <v>56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83</v>
      </c>
      <c r="R2891" t="s">
        <v>83</v>
      </c>
      <c r="S2891" t="s">
        <v>83</v>
      </c>
      <c r="T2891" t="str">
        <f>_xlfn.XLOOKUP(A2891,MI_Match_Analysis!$A$2:$A$8,MI_Match_Analysis!$F$2:$F$8,"Not Found")</f>
        <v>Not Found</v>
      </c>
    </row>
    <row r="2892" spans="1:20" hidden="1" x14ac:dyDescent="0.3">
      <c r="A2892">
        <v>14</v>
      </c>
      <c r="B2892" s="1">
        <v>46120</v>
      </c>
      <c r="C2892" t="s">
        <v>162</v>
      </c>
      <c r="D2892" t="s">
        <v>68</v>
      </c>
      <c r="E2892" t="s">
        <v>48</v>
      </c>
      <c r="F2892" t="s">
        <v>54</v>
      </c>
      <c r="G2892">
        <v>1</v>
      </c>
      <c r="H2892">
        <v>17.5</v>
      </c>
      <c r="I2892" t="s">
        <v>217</v>
      </c>
      <c r="J2892" t="s">
        <v>56</v>
      </c>
      <c r="K2892">
        <v>0</v>
      </c>
      <c r="L2892">
        <v>1</v>
      </c>
      <c r="M2892">
        <v>1</v>
      </c>
      <c r="N2892">
        <v>0</v>
      </c>
      <c r="O2892">
        <v>0</v>
      </c>
      <c r="P2892">
        <v>0</v>
      </c>
      <c r="Q2892" t="s">
        <v>83</v>
      </c>
      <c r="R2892" t="s">
        <v>83</v>
      </c>
      <c r="S2892" t="s">
        <v>83</v>
      </c>
      <c r="T2892" t="str">
        <f>_xlfn.XLOOKUP(A2892,MI_Match_Analysis!$A$2:$A$8,MI_Match_Analysis!$F$2:$F$8,"Not Found")</f>
        <v>Not Found</v>
      </c>
    </row>
    <row r="2893" spans="1:20" hidden="1" x14ac:dyDescent="0.3">
      <c r="A2893">
        <v>14</v>
      </c>
      <c r="B2893" s="1">
        <v>46120</v>
      </c>
      <c r="C2893" t="s">
        <v>162</v>
      </c>
      <c r="D2893" t="s">
        <v>68</v>
      </c>
      <c r="E2893" t="s">
        <v>48</v>
      </c>
      <c r="F2893" t="s">
        <v>54</v>
      </c>
      <c r="G2893">
        <v>1</v>
      </c>
      <c r="H2893">
        <v>17.600000000000001</v>
      </c>
      <c r="I2893" t="s">
        <v>217</v>
      </c>
      <c r="J2893" t="s">
        <v>56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83</v>
      </c>
      <c r="R2893" t="s">
        <v>83</v>
      </c>
      <c r="S2893" t="s">
        <v>83</v>
      </c>
      <c r="T2893" t="str">
        <f>_xlfn.XLOOKUP(A2893,MI_Match_Analysis!$A$2:$A$8,MI_Match_Analysis!$F$2:$F$8,"Not Found")</f>
        <v>Not Found</v>
      </c>
    </row>
    <row r="2894" spans="1:20" hidden="1" x14ac:dyDescent="0.3">
      <c r="A2894">
        <v>14</v>
      </c>
      <c r="B2894" s="1">
        <v>46120</v>
      </c>
      <c r="C2894" t="s">
        <v>162</v>
      </c>
      <c r="D2894" t="s">
        <v>68</v>
      </c>
      <c r="E2894" t="s">
        <v>48</v>
      </c>
      <c r="F2894" t="s">
        <v>54</v>
      </c>
      <c r="G2894">
        <v>1</v>
      </c>
      <c r="H2894">
        <v>18.100000000000001</v>
      </c>
      <c r="I2894" t="s">
        <v>217</v>
      </c>
      <c r="J2894" t="s">
        <v>231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83</v>
      </c>
      <c r="R2894" t="s">
        <v>83</v>
      </c>
      <c r="S2894" t="s">
        <v>83</v>
      </c>
      <c r="T2894" t="str">
        <f>_xlfn.XLOOKUP(A2894,MI_Match_Analysis!$A$2:$A$8,MI_Match_Analysis!$F$2:$F$8,"Not Found")</f>
        <v>Not Found</v>
      </c>
    </row>
    <row r="2895" spans="1:20" hidden="1" x14ac:dyDescent="0.3">
      <c r="A2895">
        <v>14</v>
      </c>
      <c r="B2895" s="1">
        <v>46120</v>
      </c>
      <c r="C2895" t="s">
        <v>162</v>
      </c>
      <c r="D2895" t="s">
        <v>68</v>
      </c>
      <c r="E2895" t="s">
        <v>48</v>
      </c>
      <c r="F2895" t="s">
        <v>54</v>
      </c>
      <c r="G2895">
        <v>1</v>
      </c>
      <c r="H2895">
        <v>18.2</v>
      </c>
      <c r="I2895" t="s">
        <v>218</v>
      </c>
      <c r="J2895" t="s">
        <v>231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83</v>
      </c>
      <c r="R2895" t="s">
        <v>83</v>
      </c>
      <c r="S2895" t="s">
        <v>83</v>
      </c>
      <c r="T2895" t="str">
        <f>_xlfn.XLOOKUP(A2895,MI_Match_Analysis!$A$2:$A$8,MI_Match_Analysis!$F$2:$F$8,"Not Found")</f>
        <v>Not Found</v>
      </c>
    </row>
    <row r="2896" spans="1:20" hidden="1" x14ac:dyDescent="0.3">
      <c r="A2896">
        <v>14</v>
      </c>
      <c r="B2896" s="1">
        <v>46120</v>
      </c>
      <c r="C2896" t="s">
        <v>162</v>
      </c>
      <c r="D2896" t="s">
        <v>68</v>
      </c>
      <c r="E2896" t="s">
        <v>48</v>
      </c>
      <c r="F2896" t="s">
        <v>54</v>
      </c>
      <c r="G2896">
        <v>1</v>
      </c>
      <c r="H2896">
        <v>18.3</v>
      </c>
      <c r="I2896" t="s">
        <v>218</v>
      </c>
      <c r="J2896" t="s">
        <v>231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83</v>
      </c>
      <c r="R2896" t="s">
        <v>83</v>
      </c>
      <c r="S2896" t="s">
        <v>83</v>
      </c>
      <c r="T2896" t="str">
        <f>_xlfn.XLOOKUP(A2896,MI_Match_Analysis!$A$2:$A$8,MI_Match_Analysis!$F$2:$F$8,"Not Found")</f>
        <v>Not Found</v>
      </c>
    </row>
    <row r="2897" spans="1:20" hidden="1" x14ac:dyDescent="0.3">
      <c r="A2897">
        <v>14</v>
      </c>
      <c r="B2897" s="1">
        <v>46120</v>
      </c>
      <c r="C2897" t="s">
        <v>162</v>
      </c>
      <c r="D2897" t="s">
        <v>68</v>
      </c>
      <c r="E2897" t="s">
        <v>48</v>
      </c>
      <c r="F2897" t="s">
        <v>54</v>
      </c>
      <c r="G2897">
        <v>1</v>
      </c>
      <c r="H2897">
        <v>18.399999999999999</v>
      </c>
      <c r="I2897" t="s">
        <v>217</v>
      </c>
      <c r="J2897" t="s">
        <v>231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83</v>
      </c>
      <c r="R2897" t="s">
        <v>83</v>
      </c>
      <c r="S2897" t="s">
        <v>83</v>
      </c>
      <c r="T2897" t="str">
        <f>_xlfn.XLOOKUP(A2897,MI_Match_Analysis!$A$2:$A$8,MI_Match_Analysis!$F$2:$F$8,"Not Found")</f>
        <v>Not Found</v>
      </c>
    </row>
    <row r="2898" spans="1:20" hidden="1" x14ac:dyDescent="0.3">
      <c r="A2898">
        <v>14</v>
      </c>
      <c r="B2898" s="1">
        <v>46120</v>
      </c>
      <c r="C2898" t="s">
        <v>162</v>
      </c>
      <c r="D2898" t="s">
        <v>68</v>
      </c>
      <c r="E2898" t="s">
        <v>48</v>
      </c>
      <c r="F2898" t="s">
        <v>54</v>
      </c>
      <c r="G2898">
        <v>1</v>
      </c>
      <c r="H2898">
        <v>18.5</v>
      </c>
      <c r="I2898" t="s">
        <v>218</v>
      </c>
      <c r="J2898" t="s">
        <v>231</v>
      </c>
      <c r="K2898">
        <v>6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83</v>
      </c>
      <c r="R2898" t="s">
        <v>83</v>
      </c>
      <c r="S2898" t="s">
        <v>83</v>
      </c>
      <c r="T2898" t="str">
        <f>_xlfn.XLOOKUP(A2898,MI_Match_Analysis!$A$2:$A$8,MI_Match_Analysis!$F$2:$F$8,"Not Found")</f>
        <v>Not Found</v>
      </c>
    </row>
    <row r="2899" spans="1:20" hidden="1" x14ac:dyDescent="0.3">
      <c r="A2899">
        <v>14</v>
      </c>
      <c r="B2899" s="1">
        <v>46120</v>
      </c>
      <c r="C2899" t="s">
        <v>162</v>
      </c>
      <c r="D2899" t="s">
        <v>68</v>
      </c>
      <c r="E2899" t="s">
        <v>48</v>
      </c>
      <c r="F2899" t="s">
        <v>54</v>
      </c>
      <c r="G2899">
        <v>1</v>
      </c>
      <c r="H2899">
        <v>18.600000000000001</v>
      </c>
      <c r="I2899" t="s">
        <v>218</v>
      </c>
      <c r="J2899" t="s">
        <v>231</v>
      </c>
      <c r="K2899">
        <v>4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83</v>
      </c>
      <c r="R2899" t="s">
        <v>83</v>
      </c>
      <c r="S2899" t="s">
        <v>83</v>
      </c>
      <c r="T2899" t="str">
        <f>_xlfn.XLOOKUP(A2899,MI_Match_Analysis!$A$2:$A$8,MI_Match_Analysis!$F$2:$F$8,"Not Found")</f>
        <v>Not Found</v>
      </c>
    </row>
    <row r="2900" spans="1:20" hidden="1" x14ac:dyDescent="0.3">
      <c r="A2900">
        <v>14</v>
      </c>
      <c r="B2900" s="1">
        <v>46120</v>
      </c>
      <c r="C2900" t="s">
        <v>162</v>
      </c>
      <c r="D2900" t="s">
        <v>68</v>
      </c>
      <c r="E2900" t="s">
        <v>48</v>
      </c>
      <c r="F2900" t="s">
        <v>54</v>
      </c>
      <c r="G2900">
        <v>1</v>
      </c>
      <c r="H2900">
        <v>19.100000000000001</v>
      </c>
      <c r="I2900" t="s">
        <v>217</v>
      </c>
      <c r="J2900" t="s">
        <v>69</v>
      </c>
      <c r="K2900">
        <v>6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83</v>
      </c>
      <c r="R2900" t="s">
        <v>83</v>
      </c>
      <c r="S2900" t="s">
        <v>83</v>
      </c>
      <c r="T2900" t="str">
        <f>_xlfn.XLOOKUP(A2900,MI_Match_Analysis!$A$2:$A$8,MI_Match_Analysis!$F$2:$F$8,"Not Found")</f>
        <v>Not Found</v>
      </c>
    </row>
    <row r="2901" spans="1:20" hidden="1" x14ac:dyDescent="0.3">
      <c r="A2901">
        <v>14</v>
      </c>
      <c r="B2901" s="1">
        <v>46120</v>
      </c>
      <c r="C2901" t="s">
        <v>162</v>
      </c>
      <c r="D2901" t="s">
        <v>68</v>
      </c>
      <c r="E2901" t="s">
        <v>48</v>
      </c>
      <c r="F2901" t="s">
        <v>54</v>
      </c>
      <c r="G2901">
        <v>1</v>
      </c>
      <c r="H2901">
        <v>19.2</v>
      </c>
      <c r="I2901" t="s">
        <v>217</v>
      </c>
      <c r="J2901" t="s">
        <v>69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83</v>
      </c>
      <c r="R2901" t="s">
        <v>83</v>
      </c>
      <c r="S2901" t="s">
        <v>83</v>
      </c>
      <c r="T2901" t="str">
        <f>_xlfn.XLOOKUP(A2901,MI_Match_Analysis!$A$2:$A$8,MI_Match_Analysis!$F$2:$F$8,"Not Found")</f>
        <v>Not Found</v>
      </c>
    </row>
    <row r="2902" spans="1:20" hidden="1" x14ac:dyDescent="0.3">
      <c r="A2902">
        <v>14</v>
      </c>
      <c r="B2902" s="1">
        <v>46120</v>
      </c>
      <c r="C2902" t="s">
        <v>162</v>
      </c>
      <c r="D2902" t="s">
        <v>68</v>
      </c>
      <c r="E2902" t="s">
        <v>48</v>
      </c>
      <c r="F2902" t="s">
        <v>54</v>
      </c>
      <c r="G2902">
        <v>1</v>
      </c>
      <c r="H2902">
        <v>19.3</v>
      </c>
      <c r="I2902" t="s">
        <v>218</v>
      </c>
      <c r="J2902" t="s">
        <v>69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165</v>
      </c>
      <c r="R2902" t="s">
        <v>218</v>
      </c>
      <c r="S2902" t="s">
        <v>239</v>
      </c>
      <c r="T2902" t="str">
        <f>_xlfn.XLOOKUP(A2902,MI_Match_Analysis!$A$2:$A$8,MI_Match_Analysis!$F$2:$F$8,"Not Found")</f>
        <v>Not Found</v>
      </c>
    </row>
    <row r="2903" spans="1:20" hidden="1" x14ac:dyDescent="0.3">
      <c r="A2903">
        <v>14</v>
      </c>
      <c r="B2903" s="1">
        <v>46120</v>
      </c>
      <c r="C2903" t="s">
        <v>162</v>
      </c>
      <c r="D2903" t="s">
        <v>68</v>
      </c>
      <c r="E2903" t="s">
        <v>48</v>
      </c>
      <c r="F2903" t="s">
        <v>54</v>
      </c>
      <c r="G2903">
        <v>1</v>
      </c>
      <c r="H2903">
        <v>19.399999999999999</v>
      </c>
      <c r="I2903" t="s">
        <v>220</v>
      </c>
      <c r="J2903" t="s">
        <v>69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83</v>
      </c>
      <c r="R2903" t="s">
        <v>83</v>
      </c>
      <c r="S2903" t="s">
        <v>83</v>
      </c>
      <c r="T2903" t="str">
        <f>_xlfn.XLOOKUP(A2903,MI_Match_Analysis!$A$2:$A$8,MI_Match_Analysis!$F$2:$F$8,"Not Found")</f>
        <v>Not Found</v>
      </c>
    </row>
    <row r="2904" spans="1:20" hidden="1" x14ac:dyDescent="0.3">
      <c r="A2904">
        <v>14</v>
      </c>
      <c r="B2904" s="1">
        <v>46120</v>
      </c>
      <c r="C2904" t="s">
        <v>162</v>
      </c>
      <c r="D2904" t="s">
        <v>68</v>
      </c>
      <c r="E2904" t="s">
        <v>48</v>
      </c>
      <c r="F2904" t="s">
        <v>54</v>
      </c>
      <c r="G2904">
        <v>1</v>
      </c>
      <c r="H2904">
        <v>19.5</v>
      </c>
      <c r="I2904" t="s">
        <v>217</v>
      </c>
      <c r="J2904" t="s">
        <v>69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83</v>
      </c>
      <c r="R2904" t="s">
        <v>83</v>
      </c>
      <c r="S2904" t="s">
        <v>83</v>
      </c>
      <c r="T2904" t="str">
        <f>_xlfn.XLOOKUP(A2904,MI_Match_Analysis!$A$2:$A$8,MI_Match_Analysis!$F$2:$F$8,"Not Found")</f>
        <v>Not Found</v>
      </c>
    </row>
    <row r="2905" spans="1:20" hidden="1" x14ac:dyDescent="0.3">
      <c r="A2905">
        <v>14</v>
      </c>
      <c r="B2905" s="1">
        <v>46120</v>
      </c>
      <c r="C2905" t="s">
        <v>162</v>
      </c>
      <c r="D2905" t="s">
        <v>68</v>
      </c>
      <c r="E2905" t="s">
        <v>48</v>
      </c>
      <c r="F2905" t="s">
        <v>54</v>
      </c>
      <c r="G2905">
        <v>1</v>
      </c>
      <c r="H2905">
        <v>19.600000000000001</v>
      </c>
      <c r="I2905" t="s">
        <v>217</v>
      </c>
      <c r="J2905" t="s">
        <v>69</v>
      </c>
      <c r="K2905">
        <v>4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83</v>
      </c>
      <c r="R2905" t="s">
        <v>83</v>
      </c>
      <c r="S2905" t="s">
        <v>83</v>
      </c>
      <c r="T2905" t="str">
        <f>_xlfn.XLOOKUP(A2905,MI_Match_Analysis!$A$2:$A$8,MI_Match_Analysis!$F$2:$F$8,"Not Found")</f>
        <v>Not Found</v>
      </c>
    </row>
    <row r="2906" spans="1:20" hidden="1" x14ac:dyDescent="0.3">
      <c r="A2906">
        <v>14</v>
      </c>
      <c r="B2906" s="1">
        <v>46120</v>
      </c>
      <c r="C2906" t="s">
        <v>162</v>
      </c>
      <c r="D2906" t="s">
        <v>68</v>
      </c>
      <c r="E2906" t="s">
        <v>54</v>
      </c>
      <c r="F2906" t="s">
        <v>48</v>
      </c>
      <c r="G2906">
        <v>2</v>
      </c>
      <c r="H2906">
        <v>0.1</v>
      </c>
      <c r="I2906" t="s">
        <v>240</v>
      </c>
      <c r="J2906" t="s">
        <v>221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83</v>
      </c>
      <c r="R2906" t="s">
        <v>83</v>
      </c>
      <c r="S2906" t="s">
        <v>83</v>
      </c>
      <c r="T2906" t="str">
        <f>_xlfn.XLOOKUP(A2906,MI_Match_Analysis!$A$2:$A$8,MI_Match_Analysis!$F$2:$F$8,"Not Found")</f>
        <v>Not Found</v>
      </c>
    </row>
    <row r="2907" spans="1:20" hidden="1" x14ac:dyDescent="0.3">
      <c r="A2907">
        <v>14</v>
      </c>
      <c r="B2907" s="1">
        <v>46120</v>
      </c>
      <c r="C2907" t="s">
        <v>162</v>
      </c>
      <c r="D2907" t="s">
        <v>68</v>
      </c>
      <c r="E2907" t="s">
        <v>54</v>
      </c>
      <c r="F2907" t="s">
        <v>48</v>
      </c>
      <c r="G2907">
        <v>2</v>
      </c>
      <c r="H2907">
        <v>0.2</v>
      </c>
      <c r="I2907" t="s">
        <v>240</v>
      </c>
      <c r="J2907" t="s">
        <v>221</v>
      </c>
      <c r="K2907">
        <v>4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83</v>
      </c>
      <c r="R2907" t="s">
        <v>83</v>
      </c>
      <c r="S2907" t="s">
        <v>83</v>
      </c>
      <c r="T2907" t="str">
        <f>_xlfn.XLOOKUP(A2907,MI_Match_Analysis!$A$2:$A$8,MI_Match_Analysis!$F$2:$F$8,"Not Found")</f>
        <v>Not Found</v>
      </c>
    </row>
    <row r="2908" spans="1:20" hidden="1" x14ac:dyDescent="0.3">
      <c r="A2908">
        <v>14</v>
      </c>
      <c r="B2908" s="1">
        <v>46120</v>
      </c>
      <c r="C2908" t="s">
        <v>162</v>
      </c>
      <c r="D2908" t="s">
        <v>68</v>
      </c>
      <c r="E2908" t="s">
        <v>54</v>
      </c>
      <c r="F2908" t="s">
        <v>48</v>
      </c>
      <c r="G2908">
        <v>2</v>
      </c>
      <c r="H2908">
        <v>0.3</v>
      </c>
      <c r="I2908" t="s">
        <v>240</v>
      </c>
      <c r="J2908" t="s">
        <v>221</v>
      </c>
      <c r="K2908">
        <v>4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83</v>
      </c>
      <c r="R2908" t="s">
        <v>83</v>
      </c>
      <c r="S2908" t="s">
        <v>83</v>
      </c>
      <c r="T2908" t="str">
        <f>_xlfn.XLOOKUP(A2908,MI_Match_Analysis!$A$2:$A$8,MI_Match_Analysis!$F$2:$F$8,"Not Found")</f>
        <v>Not Found</v>
      </c>
    </row>
    <row r="2909" spans="1:20" hidden="1" x14ac:dyDescent="0.3">
      <c r="A2909">
        <v>14</v>
      </c>
      <c r="B2909" s="1">
        <v>46120</v>
      </c>
      <c r="C2909" t="s">
        <v>162</v>
      </c>
      <c r="D2909" t="s">
        <v>68</v>
      </c>
      <c r="E2909" t="s">
        <v>54</v>
      </c>
      <c r="F2909" t="s">
        <v>48</v>
      </c>
      <c r="G2909">
        <v>2</v>
      </c>
      <c r="H2909">
        <v>0.4</v>
      </c>
      <c r="I2909" t="s">
        <v>240</v>
      </c>
      <c r="J2909" t="s">
        <v>221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83</v>
      </c>
      <c r="R2909" t="s">
        <v>83</v>
      </c>
      <c r="S2909" t="s">
        <v>83</v>
      </c>
      <c r="T2909" t="str">
        <f>_xlfn.XLOOKUP(A2909,MI_Match_Analysis!$A$2:$A$8,MI_Match_Analysis!$F$2:$F$8,"Not Found")</f>
        <v>Not Found</v>
      </c>
    </row>
    <row r="2910" spans="1:20" hidden="1" x14ac:dyDescent="0.3">
      <c r="A2910">
        <v>14</v>
      </c>
      <c r="B2910" s="1">
        <v>46120</v>
      </c>
      <c r="C2910" t="s">
        <v>162</v>
      </c>
      <c r="D2910" t="s">
        <v>68</v>
      </c>
      <c r="E2910" t="s">
        <v>54</v>
      </c>
      <c r="F2910" t="s">
        <v>48</v>
      </c>
      <c r="G2910">
        <v>2</v>
      </c>
      <c r="H2910">
        <v>0.5</v>
      </c>
      <c r="I2910" t="s">
        <v>232</v>
      </c>
      <c r="J2910" t="s">
        <v>221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83</v>
      </c>
      <c r="R2910" t="s">
        <v>83</v>
      </c>
      <c r="S2910" t="s">
        <v>83</v>
      </c>
      <c r="T2910" t="str">
        <f>_xlfn.XLOOKUP(A2910,MI_Match_Analysis!$A$2:$A$8,MI_Match_Analysis!$F$2:$F$8,"Not Found")</f>
        <v>Not Found</v>
      </c>
    </row>
    <row r="2911" spans="1:20" hidden="1" x14ac:dyDescent="0.3">
      <c r="A2911">
        <v>14</v>
      </c>
      <c r="B2911" s="1">
        <v>46120</v>
      </c>
      <c r="C2911" t="s">
        <v>162</v>
      </c>
      <c r="D2911" t="s">
        <v>68</v>
      </c>
      <c r="E2911" t="s">
        <v>54</v>
      </c>
      <c r="F2911" t="s">
        <v>48</v>
      </c>
      <c r="G2911">
        <v>2</v>
      </c>
      <c r="H2911">
        <v>0.6</v>
      </c>
      <c r="I2911" t="s">
        <v>240</v>
      </c>
      <c r="J2911" t="s">
        <v>221</v>
      </c>
      <c r="K2911">
        <v>4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83</v>
      </c>
      <c r="R2911" t="s">
        <v>83</v>
      </c>
      <c r="S2911" t="s">
        <v>83</v>
      </c>
      <c r="T2911" t="str">
        <f>_xlfn.XLOOKUP(A2911,MI_Match_Analysis!$A$2:$A$8,MI_Match_Analysis!$F$2:$F$8,"Not Found")</f>
        <v>Not Found</v>
      </c>
    </row>
    <row r="2912" spans="1:20" hidden="1" x14ac:dyDescent="0.3">
      <c r="A2912">
        <v>14</v>
      </c>
      <c r="B2912" s="1">
        <v>46120</v>
      </c>
      <c r="C2912" t="s">
        <v>162</v>
      </c>
      <c r="D2912" t="s">
        <v>68</v>
      </c>
      <c r="E2912" t="s">
        <v>54</v>
      </c>
      <c r="F2912" t="s">
        <v>48</v>
      </c>
      <c r="G2912">
        <v>2</v>
      </c>
      <c r="H2912">
        <v>1.1000000000000001</v>
      </c>
      <c r="I2912" t="s">
        <v>232</v>
      </c>
      <c r="J2912" t="s">
        <v>117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83</v>
      </c>
      <c r="R2912" t="s">
        <v>83</v>
      </c>
      <c r="S2912" t="s">
        <v>83</v>
      </c>
      <c r="T2912" t="str">
        <f>_xlfn.XLOOKUP(A2912,MI_Match_Analysis!$A$2:$A$8,MI_Match_Analysis!$F$2:$F$8,"Not Found")</f>
        <v>Not Found</v>
      </c>
    </row>
    <row r="2913" spans="1:20" hidden="1" x14ac:dyDescent="0.3">
      <c r="A2913">
        <v>14</v>
      </c>
      <c r="B2913" s="1">
        <v>46120</v>
      </c>
      <c r="C2913" t="s">
        <v>162</v>
      </c>
      <c r="D2913" t="s">
        <v>68</v>
      </c>
      <c r="E2913" t="s">
        <v>54</v>
      </c>
      <c r="F2913" t="s">
        <v>48</v>
      </c>
      <c r="G2913">
        <v>2</v>
      </c>
      <c r="H2913">
        <v>1.2</v>
      </c>
      <c r="I2913" t="s">
        <v>232</v>
      </c>
      <c r="J2913" t="s">
        <v>117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83</v>
      </c>
      <c r="R2913" t="s">
        <v>83</v>
      </c>
      <c r="S2913" t="s">
        <v>83</v>
      </c>
      <c r="T2913" t="str">
        <f>_xlfn.XLOOKUP(A2913,MI_Match_Analysis!$A$2:$A$8,MI_Match_Analysis!$F$2:$F$8,"Not Found")</f>
        <v>Not Found</v>
      </c>
    </row>
    <row r="2914" spans="1:20" hidden="1" x14ac:dyDescent="0.3">
      <c r="A2914">
        <v>14</v>
      </c>
      <c r="B2914" s="1">
        <v>46120</v>
      </c>
      <c r="C2914" t="s">
        <v>162</v>
      </c>
      <c r="D2914" t="s">
        <v>68</v>
      </c>
      <c r="E2914" t="s">
        <v>54</v>
      </c>
      <c r="F2914" t="s">
        <v>48</v>
      </c>
      <c r="G2914">
        <v>2</v>
      </c>
      <c r="H2914">
        <v>1.3</v>
      </c>
      <c r="I2914" t="s">
        <v>232</v>
      </c>
      <c r="J2914" t="s">
        <v>117</v>
      </c>
      <c r="K2914">
        <v>4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83</v>
      </c>
      <c r="R2914" t="s">
        <v>83</v>
      </c>
      <c r="S2914" t="s">
        <v>83</v>
      </c>
      <c r="T2914" t="str">
        <f>_xlfn.XLOOKUP(A2914,MI_Match_Analysis!$A$2:$A$8,MI_Match_Analysis!$F$2:$F$8,"Not Found")</f>
        <v>Not Found</v>
      </c>
    </row>
    <row r="2915" spans="1:20" hidden="1" x14ac:dyDescent="0.3">
      <c r="A2915">
        <v>14</v>
      </c>
      <c r="B2915" s="1">
        <v>46120</v>
      </c>
      <c r="C2915" t="s">
        <v>162</v>
      </c>
      <c r="D2915" t="s">
        <v>68</v>
      </c>
      <c r="E2915" t="s">
        <v>54</v>
      </c>
      <c r="F2915" t="s">
        <v>48</v>
      </c>
      <c r="G2915">
        <v>2</v>
      </c>
      <c r="H2915">
        <v>1.4</v>
      </c>
      <c r="I2915" t="s">
        <v>232</v>
      </c>
      <c r="J2915" t="s">
        <v>117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83</v>
      </c>
      <c r="R2915" t="s">
        <v>83</v>
      </c>
      <c r="S2915" t="s">
        <v>83</v>
      </c>
      <c r="T2915" t="str">
        <f>_xlfn.XLOOKUP(A2915,MI_Match_Analysis!$A$2:$A$8,MI_Match_Analysis!$F$2:$F$8,"Not Found")</f>
        <v>Not Found</v>
      </c>
    </row>
    <row r="2916" spans="1:20" hidden="1" x14ac:dyDescent="0.3">
      <c r="A2916">
        <v>14</v>
      </c>
      <c r="B2916" s="1">
        <v>46120</v>
      </c>
      <c r="C2916" t="s">
        <v>162</v>
      </c>
      <c r="D2916" t="s">
        <v>68</v>
      </c>
      <c r="E2916" t="s">
        <v>54</v>
      </c>
      <c r="F2916" t="s">
        <v>48</v>
      </c>
      <c r="G2916">
        <v>2</v>
      </c>
      <c r="H2916">
        <v>1.5</v>
      </c>
      <c r="I2916" t="s">
        <v>240</v>
      </c>
      <c r="J2916" t="s">
        <v>117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83</v>
      </c>
      <c r="R2916" t="s">
        <v>83</v>
      </c>
      <c r="S2916" t="s">
        <v>83</v>
      </c>
      <c r="T2916" t="str">
        <f>_xlfn.XLOOKUP(A2916,MI_Match_Analysis!$A$2:$A$8,MI_Match_Analysis!$F$2:$F$8,"Not Found")</f>
        <v>Not Found</v>
      </c>
    </row>
    <row r="2917" spans="1:20" hidden="1" x14ac:dyDescent="0.3">
      <c r="A2917">
        <v>14</v>
      </c>
      <c r="B2917" s="1">
        <v>46120</v>
      </c>
      <c r="C2917" t="s">
        <v>162</v>
      </c>
      <c r="D2917" t="s">
        <v>68</v>
      </c>
      <c r="E2917" t="s">
        <v>54</v>
      </c>
      <c r="F2917" t="s">
        <v>48</v>
      </c>
      <c r="G2917">
        <v>2</v>
      </c>
      <c r="H2917">
        <v>1.5</v>
      </c>
      <c r="I2917" t="s">
        <v>240</v>
      </c>
      <c r="J2917" t="s">
        <v>117</v>
      </c>
      <c r="K2917">
        <v>0</v>
      </c>
      <c r="L2917">
        <v>1</v>
      </c>
      <c r="M2917">
        <v>1</v>
      </c>
      <c r="N2917">
        <v>0</v>
      </c>
      <c r="O2917">
        <v>0</v>
      </c>
      <c r="P2917">
        <v>0</v>
      </c>
      <c r="Q2917" t="s">
        <v>83</v>
      </c>
      <c r="R2917" t="s">
        <v>83</v>
      </c>
      <c r="S2917" t="s">
        <v>83</v>
      </c>
      <c r="T2917" t="str">
        <f>_xlfn.XLOOKUP(A2917,MI_Match_Analysis!$A$2:$A$8,MI_Match_Analysis!$F$2:$F$8,"Not Found")</f>
        <v>Not Found</v>
      </c>
    </row>
    <row r="2918" spans="1:20" hidden="1" x14ac:dyDescent="0.3">
      <c r="A2918">
        <v>14</v>
      </c>
      <c r="B2918" s="1">
        <v>46120</v>
      </c>
      <c r="C2918" t="s">
        <v>162</v>
      </c>
      <c r="D2918" t="s">
        <v>68</v>
      </c>
      <c r="E2918" t="s">
        <v>54</v>
      </c>
      <c r="F2918" t="s">
        <v>48</v>
      </c>
      <c r="G2918">
        <v>2</v>
      </c>
      <c r="H2918">
        <v>1.6</v>
      </c>
      <c r="I2918" t="s">
        <v>240</v>
      </c>
      <c r="J2918" t="s">
        <v>117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83</v>
      </c>
      <c r="R2918" t="s">
        <v>83</v>
      </c>
      <c r="S2918" t="s">
        <v>83</v>
      </c>
      <c r="T2918" t="str">
        <f>_xlfn.XLOOKUP(A2918,MI_Match_Analysis!$A$2:$A$8,MI_Match_Analysis!$F$2:$F$8,"Not Found")</f>
        <v>Not Found</v>
      </c>
    </row>
    <row r="2919" spans="1:20" hidden="1" x14ac:dyDescent="0.3">
      <c r="A2919">
        <v>14</v>
      </c>
      <c r="B2919" s="1">
        <v>46120</v>
      </c>
      <c r="C2919" t="s">
        <v>162</v>
      </c>
      <c r="D2919" t="s">
        <v>68</v>
      </c>
      <c r="E2919" t="s">
        <v>54</v>
      </c>
      <c r="F2919" t="s">
        <v>48</v>
      </c>
      <c r="G2919">
        <v>2</v>
      </c>
      <c r="H2919">
        <v>2.1</v>
      </c>
      <c r="I2919" t="s">
        <v>232</v>
      </c>
      <c r="J2919" t="s">
        <v>221</v>
      </c>
      <c r="K2919">
        <v>2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83</v>
      </c>
      <c r="R2919" t="s">
        <v>83</v>
      </c>
      <c r="S2919" t="s">
        <v>83</v>
      </c>
      <c r="T2919" t="str">
        <f>_xlfn.XLOOKUP(A2919,MI_Match_Analysis!$A$2:$A$8,MI_Match_Analysis!$F$2:$F$8,"Not Found")</f>
        <v>Not Found</v>
      </c>
    </row>
    <row r="2920" spans="1:20" hidden="1" x14ac:dyDescent="0.3">
      <c r="A2920">
        <v>14</v>
      </c>
      <c r="B2920" s="1">
        <v>46120</v>
      </c>
      <c r="C2920" t="s">
        <v>162</v>
      </c>
      <c r="D2920" t="s">
        <v>68</v>
      </c>
      <c r="E2920" t="s">
        <v>54</v>
      </c>
      <c r="F2920" t="s">
        <v>48</v>
      </c>
      <c r="G2920">
        <v>2</v>
      </c>
      <c r="H2920">
        <v>2.2000000000000002</v>
      </c>
      <c r="I2920" t="s">
        <v>232</v>
      </c>
      <c r="J2920" t="s">
        <v>221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83</v>
      </c>
      <c r="R2920" t="s">
        <v>83</v>
      </c>
      <c r="S2920" t="s">
        <v>83</v>
      </c>
      <c r="T2920" t="str">
        <f>_xlfn.XLOOKUP(A2920,MI_Match_Analysis!$A$2:$A$8,MI_Match_Analysis!$F$2:$F$8,"Not Found")</f>
        <v>Not Found</v>
      </c>
    </row>
    <row r="2921" spans="1:20" hidden="1" x14ac:dyDescent="0.3">
      <c r="A2921">
        <v>14</v>
      </c>
      <c r="B2921" s="1">
        <v>46120</v>
      </c>
      <c r="C2921" t="s">
        <v>162</v>
      </c>
      <c r="D2921" t="s">
        <v>68</v>
      </c>
      <c r="E2921" t="s">
        <v>54</v>
      </c>
      <c r="F2921" t="s">
        <v>48</v>
      </c>
      <c r="G2921">
        <v>2</v>
      </c>
      <c r="H2921">
        <v>2.2999999999999998</v>
      </c>
      <c r="I2921" t="s">
        <v>232</v>
      </c>
      <c r="J2921" t="s">
        <v>221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83</v>
      </c>
      <c r="R2921" t="s">
        <v>83</v>
      </c>
      <c r="S2921" t="s">
        <v>83</v>
      </c>
      <c r="T2921" t="str">
        <f>_xlfn.XLOOKUP(A2921,MI_Match_Analysis!$A$2:$A$8,MI_Match_Analysis!$F$2:$F$8,"Not Found")</f>
        <v>Not Found</v>
      </c>
    </row>
    <row r="2922" spans="1:20" hidden="1" x14ac:dyDescent="0.3">
      <c r="A2922">
        <v>14</v>
      </c>
      <c r="B2922" s="1">
        <v>46120</v>
      </c>
      <c r="C2922" t="s">
        <v>162</v>
      </c>
      <c r="D2922" t="s">
        <v>68</v>
      </c>
      <c r="E2922" t="s">
        <v>54</v>
      </c>
      <c r="F2922" t="s">
        <v>48</v>
      </c>
      <c r="G2922">
        <v>2</v>
      </c>
      <c r="H2922">
        <v>2.4</v>
      </c>
      <c r="I2922" t="s">
        <v>232</v>
      </c>
      <c r="J2922" t="s">
        <v>221</v>
      </c>
      <c r="K2922">
        <v>4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83</v>
      </c>
      <c r="R2922" t="s">
        <v>83</v>
      </c>
      <c r="S2922" t="s">
        <v>83</v>
      </c>
      <c r="T2922" t="str">
        <f>_xlfn.XLOOKUP(A2922,MI_Match_Analysis!$A$2:$A$8,MI_Match_Analysis!$F$2:$F$8,"Not Found")</f>
        <v>Not Found</v>
      </c>
    </row>
    <row r="2923" spans="1:20" hidden="1" x14ac:dyDescent="0.3">
      <c r="A2923">
        <v>14</v>
      </c>
      <c r="B2923" s="1">
        <v>46120</v>
      </c>
      <c r="C2923" t="s">
        <v>162</v>
      </c>
      <c r="D2923" t="s">
        <v>68</v>
      </c>
      <c r="E2923" t="s">
        <v>54</v>
      </c>
      <c r="F2923" t="s">
        <v>48</v>
      </c>
      <c r="G2923">
        <v>2</v>
      </c>
      <c r="H2923">
        <v>2.5</v>
      </c>
      <c r="I2923" t="s">
        <v>232</v>
      </c>
      <c r="J2923" t="s">
        <v>221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83</v>
      </c>
      <c r="R2923" t="s">
        <v>83</v>
      </c>
      <c r="S2923" t="s">
        <v>83</v>
      </c>
      <c r="T2923" t="str">
        <f>_xlfn.XLOOKUP(A2923,MI_Match_Analysis!$A$2:$A$8,MI_Match_Analysis!$F$2:$F$8,"Not Found")</f>
        <v>Not Found</v>
      </c>
    </row>
    <row r="2924" spans="1:20" hidden="1" x14ac:dyDescent="0.3">
      <c r="A2924">
        <v>14</v>
      </c>
      <c r="B2924" s="1">
        <v>46120</v>
      </c>
      <c r="C2924" t="s">
        <v>162</v>
      </c>
      <c r="D2924" t="s">
        <v>68</v>
      </c>
      <c r="E2924" t="s">
        <v>54</v>
      </c>
      <c r="F2924" t="s">
        <v>48</v>
      </c>
      <c r="G2924">
        <v>2</v>
      </c>
      <c r="H2924">
        <v>2.6</v>
      </c>
      <c r="I2924" t="s">
        <v>232</v>
      </c>
      <c r="J2924" t="s">
        <v>221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83</v>
      </c>
      <c r="R2924" t="s">
        <v>83</v>
      </c>
      <c r="S2924" t="s">
        <v>83</v>
      </c>
      <c r="T2924" t="str">
        <f>_xlfn.XLOOKUP(A2924,MI_Match_Analysis!$A$2:$A$8,MI_Match_Analysis!$F$2:$F$8,"Not Found")</f>
        <v>Not Found</v>
      </c>
    </row>
    <row r="2925" spans="1:20" hidden="1" x14ac:dyDescent="0.3">
      <c r="A2925">
        <v>14</v>
      </c>
      <c r="B2925" s="1">
        <v>46120</v>
      </c>
      <c r="C2925" t="s">
        <v>162</v>
      </c>
      <c r="D2925" t="s">
        <v>68</v>
      </c>
      <c r="E2925" t="s">
        <v>54</v>
      </c>
      <c r="F2925" t="s">
        <v>48</v>
      </c>
      <c r="G2925">
        <v>2</v>
      </c>
      <c r="H2925">
        <v>2.6</v>
      </c>
      <c r="I2925" t="s">
        <v>232</v>
      </c>
      <c r="J2925" t="s">
        <v>221</v>
      </c>
      <c r="K2925">
        <v>0</v>
      </c>
      <c r="L2925">
        <v>1</v>
      </c>
      <c r="M2925">
        <v>1</v>
      </c>
      <c r="N2925">
        <v>0</v>
      </c>
      <c r="O2925">
        <v>0</v>
      </c>
      <c r="P2925">
        <v>0</v>
      </c>
      <c r="Q2925" t="s">
        <v>83</v>
      </c>
      <c r="R2925" t="s">
        <v>83</v>
      </c>
      <c r="S2925" t="s">
        <v>83</v>
      </c>
      <c r="T2925" t="str">
        <f>_xlfn.XLOOKUP(A2925,MI_Match_Analysis!$A$2:$A$8,MI_Match_Analysis!$F$2:$F$8,"Not Found")</f>
        <v>Not Found</v>
      </c>
    </row>
    <row r="2926" spans="1:20" hidden="1" x14ac:dyDescent="0.3">
      <c r="A2926">
        <v>14</v>
      </c>
      <c r="B2926" s="1">
        <v>46120</v>
      </c>
      <c r="C2926" t="s">
        <v>162</v>
      </c>
      <c r="D2926" t="s">
        <v>68</v>
      </c>
      <c r="E2926" t="s">
        <v>54</v>
      </c>
      <c r="F2926" t="s">
        <v>48</v>
      </c>
      <c r="G2926">
        <v>2</v>
      </c>
      <c r="H2926">
        <v>3.1</v>
      </c>
      <c r="I2926" t="s">
        <v>240</v>
      </c>
      <c r="J2926" t="s">
        <v>117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83</v>
      </c>
      <c r="R2926" t="s">
        <v>83</v>
      </c>
      <c r="S2926" t="s">
        <v>83</v>
      </c>
      <c r="T2926" t="str">
        <f>_xlfn.XLOOKUP(A2926,MI_Match_Analysis!$A$2:$A$8,MI_Match_Analysis!$F$2:$F$8,"Not Found")</f>
        <v>Not Found</v>
      </c>
    </row>
    <row r="2927" spans="1:20" hidden="1" x14ac:dyDescent="0.3">
      <c r="A2927">
        <v>14</v>
      </c>
      <c r="B2927" s="1">
        <v>46120</v>
      </c>
      <c r="C2927" t="s">
        <v>162</v>
      </c>
      <c r="D2927" t="s">
        <v>68</v>
      </c>
      <c r="E2927" t="s">
        <v>54</v>
      </c>
      <c r="F2927" t="s">
        <v>48</v>
      </c>
      <c r="G2927">
        <v>2</v>
      </c>
      <c r="H2927">
        <v>3.2</v>
      </c>
      <c r="I2927" t="s">
        <v>232</v>
      </c>
      <c r="J2927" t="s">
        <v>117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83</v>
      </c>
      <c r="R2927" t="s">
        <v>83</v>
      </c>
      <c r="S2927" t="s">
        <v>83</v>
      </c>
      <c r="T2927" t="str">
        <f>_xlfn.XLOOKUP(A2927,MI_Match_Analysis!$A$2:$A$8,MI_Match_Analysis!$F$2:$F$8,"Not Found")</f>
        <v>Not Found</v>
      </c>
    </row>
    <row r="2928" spans="1:20" hidden="1" x14ac:dyDescent="0.3">
      <c r="A2928">
        <v>14</v>
      </c>
      <c r="B2928" s="1">
        <v>46120</v>
      </c>
      <c r="C2928" t="s">
        <v>162</v>
      </c>
      <c r="D2928" t="s">
        <v>68</v>
      </c>
      <c r="E2928" t="s">
        <v>54</v>
      </c>
      <c r="F2928" t="s">
        <v>48</v>
      </c>
      <c r="G2928">
        <v>2</v>
      </c>
      <c r="H2928">
        <v>3.3</v>
      </c>
      <c r="I2928" t="s">
        <v>240</v>
      </c>
      <c r="J2928" t="s">
        <v>117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83</v>
      </c>
      <c r="R2928" t="s">
        <v>83</v>
      </c>
      <c r="S2928" t="s">
        <v>83</v>
      </c>
      <c r="T2928" t="str">
        <f>_xlfn.XLOOKUP(A2928,MI_Match_Analysis!$A$2:$A$8,MI_Match_Analysis!$F$2:$F$8,"Not Found")</f>
        <v>Not Found</v>
      </c>
    </row>
    <row r="2929" spans="1:20" hidden="1" x14ac:dyDescent="0.3">
      <c r="A2929">
        <v>14</v>
      </c>
      <c r="B2929" s="1">
        <v>46120</v>
      </c>
      <c r="C2929" t="s">
        <v>162</v>
      </c>
      <c r="D2929" t="s">
        <v>68</v>
      </c>
      <c r="E2929" t="s">
        <v>54</v>
      </c>
      <c r="F2929" t="s">
        <v>48</v>
      </c>
      <c r="G2929">
        <v>2</v>
      </c>
      <c r="H2929">
        <v>3.4</v>
      </c>
      <c r="I2929" t="s">
        <v>232</v>
      </c>
      <c r="J2929" t="s">
        <v>117</v>
      </c>
      <c r="K2929">
        <v>6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83</v>
      </c>
      <c r="R2929" t="s">
        <v>83</v>
      </c>
      <c r="S2929" t="s">
        <v>83</v>
      </c>
      <c r="T2929" t="str">
        <f>_xlfn.XLOOKUP(A2929,MI_Match_Analysis!$A$2:$A$8,MI_Match_Analysis!$F$2:$F$8,"Not Found")</f>
        <v>Not Found</v>
      </c>
    </row>
    <row r="2930" spans="1:20" hidden="1" x14ac:dyDescent="0.3">
      <c r="A2930">
        <v>14</v>
      </c>
      <c r="B2930" s="1">
        <v>46120</v>
      </c>
      <c r="C2930" t="s">
        <v>162</v>
      </c>
      <c r="D2930" t="s">
        <v>68</v>
      </c>
      <c r="E2930" t="s">
        <v>54</v>
      </c>
      <c r="F2930" t="s">
        <v>48</v>
      </c>
      <c r="G2930">
        <v>2</v>
      </c>
      <c r="H2930">
        <v>3.5</v>
      </c>
      <c r="I2930" t="s">
        <v>232</v>
      </c>
      <c r="J2930" t="s">
        <v>117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83</v>
      </c>
      <c r="R2930" t="s">
        <v>83</v>
      </c>
      <c r="S2930" t="s">
        <v>83</v>
      </c>
      <c r="T2930" t="str">
        <f>_xlfn.XLOOKUP(A2930,MI_Match_Analysis!$A$2:$A$8,MI_Match_Analysis!$F$2:$F$8,"Not Found")</f>
        <v>Not Found</v>
      </c>
    </row>
    <row r="2931" spans="1:20" hidden="1" x14ac:dyDescent="0.3">
      <c r="A2931">
        <v>14</v>
      </c>
      <c r="B2931" s="1">
        <v>46120</v>
      </c>
      <c r="C2931" t="s">
        <v>162</v>
      </c>
      <c r="D2931" t="s">
        <v>68</v>
      </c>
      <c r="E2931" t="s">
        <v>54</v>
      </c>
      <c r="F2931" t="s">
        <v>48</v>
      </c>
      <c r="G2931">
        <v>2</v>
      </c>
      <c r="H2931">
        <v>3.6</v>
      </c>
      <c r="I2931" t="s">
        <v>232</v>
      </c>
      <c r="J2931" t="s">
        <v>117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83</v>
      </c>
      <c r="R2931" t="s">
        <v>83</v>
      </c>
      <c r="S2931" t="s">
        <v>83</v>
      </c>
      <c r="T2931" t="str">
        <f>_xlfn.XLOOKUP(A2931,MI_Match_Analysis!$A$2:$A$8,MI_Match_Analysis!$F$2:$F$8,"Not Found")</f>
        <v>Not Found</v>
      </c>
    </row>
    <row r="2932" spans="1:20" hidden="1" x14ac:dyDescent="0.3">
      <c r="A2932">
        <v>14</v>
      </c>
      <c r="B2932" s="1">
        <v>46120</v>
      </c>
      <c r="C2932" t="s">
        <v>162</v>
      </c>
      <c r="D2932" t="s">
        <v>68</v>
      </c>
      <c r="E2932" t="s">
        <v>54</v>
      </c>
      <c r="F2932" t="s">
        <v>48</v>
      </c>
      <c r="G2932">
        <v>2</v>
      </c>
      <c r="H2932">
        <v>4.0999999999999996</v>
      </c>
      <c r="I2932" t="s">
        <v>240</v>
      </c>
      <c r="J2932" t="s">
        <v>86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83</v>
      </c>
      <c r="R2932" t="s">
        <v>83</v>
      </c>
      <c r="S2932" t="s">
        <v>83</v>
      </c>
      <c r="T2932" t="str">
        <f>_xlfn.XLOOKUP(A2932,MI_Match_Analysis!$A$2:$A$8,MI_Match_Analysis!$F$2:$F$8,"Not Found")</f>
        <v>Not Found</v>
      </c>
    </row>
    <row r="2933" spans="1:20" hidden="1" x14ac:dyDescent="0.3">
      <c r="A2933">
        <v>14</v>
      </c>
      <c r="B2933" s="1">
        <v>46120</v>
      </c>
      <c r="C2933" t="s">
        <v>162</v>
      </c>
      <c r="D2933" t="s">
        <v>68</v>
      </c>
      <c r="E2933" t="s">
        <v>54</v>
      </c>
      <c r="F2933" t="s">
        <v>48</v>
      </c>
      <c r="G2933">
        <v>2</v>
      </c>
      <c r="H2933">
        <v>4.2</v>
      </c>
      <c r="I2933" t="s">
        <v>240</v>
      </c>
      <c r="J2933" t="s">
        <v>86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83</v>
      </c>
      <c r="R2933" t="s">
        <v>83</v>
      </c>
      <c r="S2933" t="s">
        <v>83</v>
      </c>
      <c r="T2933" t="str">
        <f>_xlfn.XLOOKUP(A2933,MI_Match_Analysis!$A$2:$A$8,MI_Match_Analysis!$F$2:$F$8,"Not Found")</f>
        <v>Not Found</v>
      </c>
    </row>
    <row r="2934" spans="1:20" hidden="1" x14ac:dyDescent="0.3">
      <c r="A2934">
        <v>14</v>
      </c>
      <c r="B2934" s="1">
        <v>46120</v>
      </c>
      <c r="C2934" t="s">
        <v>162</v>
      </c>
      <c r="D2934" t="s">
        <v>68</v>
      </c>
      <c r="E2934" t="s">
        <v>54</v>
      </c>
      <c r="F2934" t="s">
        <v>48</v>
      </c>
      <c r="G2934">
        <v>2</v>
      </c>
      <c r="H2934">
        <v>4.3</v>
      </c>
      <c r="I2934" t="s">
        <v>232</v>
      </c>
      <c r="J2934" t="s">
        <v>86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83</v>
      </c>
      <c r="R2934" t="s">
        <v>83</v>
      </c>
      <c r="S2934" t="s">
        <v>83</v>
      </c>
      <c r="T2934" t="str">
        <f>_xlfn.XLOOKUP(A2934,MI_Match_Analysis!$A$2:$A$8,MI_Match_Analysis!$F$2:$F$8,"Not Found")</f>
        <v>Not Found</v>
      </c>
    </row>
    <row r="2935" spans="1:20" hidden="1" x14ac:dyDescent="0.3">
      <c r="A2935">
        <v>14</v>
      </c>
      <c r="B2935" s="1">
        <v>46120</v>
      </c>
      <c r="C2935" t="s">
        <v>162</v>
      </c>
      <c r="D2935" t="s">
        <v>68</v>
      </c>
      <c r="E2935" t="s">
        <v>54</v>
      </c>
      <c r="F2935" t="s">
        <v>48</v>
      </c>
      <c r="G2935">
        <v>2</v>
      </c>
      <c r="H2935">
        <v>4.4000000000000004</v>
      </c>
      <c r="I2935" t="s">
        <v>240</v>
      </c>
      <c r="J2935" t="s">
        <v>86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83</v>
      </c>
      <c r="R2935" t="s">
        <v>83</v>
      </c>
      <c r="S2935" t="s">
        <v>83</v>
      </c>
      <c r="T2935" t="str">
        <f>_xlfn.XLOOKUP(A2935,MI_Match_Analysis!$A$2:$A$8,MI_Match_Analysis!$F$2:$F$8,"Not Found")</f>
        <v>Not Found</v>
      </c>
    </row>
    <row r="2936" spans="1:20" hidden="1" x14ac:dyDescent="0.3">
      <c r="A2936">
        <v>14</v>
      </c>
      <c r="B2936" s="1">
        <v>46120</v>
      </c>
      <c r="C2936" t="s">
        <v>162</v>
      </c>
      <c r="D2936" t="s">
        <v>68</v>
      </c>
      <c r="E2936" t="s">
        <v>54</v>
      </c>
      <c r="F2936" t="s">
        <v>48</v>
      </c>
      <c r="G2936">
        <v>2</v>
      </c>
      <c r="H2936">
        <v>4.5</v>
      </c>
      <c r="I2936" t="s">
        <v>232</v>
      </c>
      <c r="J2936" t="s">
        <v>86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83</v>
      </c>
      <c r="R2936" t="s">
        <v>83</v>
      </c>
      <c r="S2936" t="s">
        <v>83</v>
      </c>
      <c r="T2936" t="str">
        <f>_xlfn.XLOOKUP(A2936,MI_Match_Analysis!$A$2:$A$8,MI_Match_Analysis!$F$2:$F$8,"Not Found")</f>
        <v>Not Found</v>
      </c>
    </row>
    <row r="2937" spans="1:20" hidden="1" x14ac:dyDescent="0.3">
      <c r="A2937">
        <v>14</v>
      </c>
      <c r="B2937" s="1">
        <v>46120</v>
      </c>
      <c r="C2937" t="s">
        <v>162</v>
      </c>
      <c r="D2937" t="s">
        <v>68</v>
      </c>
      <c r="E2937" t="s">
        <v>54</v>
      </c>
      <c r="F2937" t="s">
        <v>48</v>
      </c>
      <c r="G2937">
        <v>2</v>
      </c>
      <c r="H2937">
        <v>4.5999999999999996</v>
      </c>
      <c r="I2937" t="s">
        <v>232</v>
      </c>
      <c r="J2937" t="s">
        <v>86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83</v>
      </c>
      <c r="R2937" t="s">
        <v>83</v>
      </c>
      <c r="S2937" t="s">
        <v>83</v>
      </c>
      <c r="T2937" t="str">
        <f>_xlfn.XLOOKUP(A2937,MI_Match_Analysis!$A$2:$A$8,MI_Match_Analysis!$F$2:$F$8,"Not Found")</f>
        <v>Not Found</v>
      </c>
    </row>
    <row r="2938" spans="1:20" hidden="1" x14ac:dyDescent="0.3">
      <c r="A2938">
        <v>14</v>
      </c>
      <c r="B2938" s="1">
        <v>46120</v>
      </c>
      <c r="C2938" t="s">
        <v>162</v>
      </c>
      <c r="D2938" t="s">
        <v>68</v>
      </c>
      <c r="E2938" t="s">
        <v>54</v>
      </c>
      <c r="F2938" t="s">
        <v>48</v>
      </c>
      <c r="G2938">
        <v>2</v>
      </c>
      <c r="H2938">
        <v>5.0999999999999996</v>
      </c>
      <c r="I2938" t="s">
        <v>232</v>
      </c>
      <c r="J2938" t="s">
        <v>222</v>
      </c>
      <c r="K2938">
        <v>4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83</v>
      </c>
      <c r="R2938" t="s">
        <v>83</v>
      </c>
      <c r="S2938" t="s">
        <v>83</v>
      </c>
      <c r="T2938" t="str">
        <f>_xlfn.XLOOKUP(A2938,MI_Match_Analysis!$A$2:$A$8,MI_Match_Analysis!$F$2:$F$8,"Not Found")</f>
        <v>Not Found</v>
      </c>
    </row>
    <row r="2939" spans="1:20" hidden="1" x14ac:dyDescent="0.3">
      <c r="A2939">
        <v>14</v>
      </c>
      <c r="B2939" s="1">
        <v>46120</v>
      </c>
      <c r="C2939" t="s">
        <v>162</v>
      </c>
      <c r="D2939" t="s">
        <v>68</v>
      </c>
      <c r="E2939" t="s">
        <v>54</v>
      </c>
      <c r="F2939" t="s">
        <v>48</v>
      </c>
      <c r="G2939">
        <v>2</v>
      </c>
      <c r="H2939">
        <v>5.2</v>
      </c>
      <c r="I2939" t="s">
        <v>232</v>
      </c>
      <c r="J2939" t="s">
        <v>222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83</v>
      </c>
      <c r="R2939" t="s">
        <v>83</v>
      </c>
      <c r="S2939" t="s">
        <v>83</v>
      </c>
      <c r="T2939" t="str">
        <f>_xlfn.XLOOKUP(A2939,MI_Match_Analysis!$A$2:$A$8,MI_Match_Analysis!$F$2:$F$8,"Not Found")</f>
        <v>Not Found</v>
      </c>
    </row>
    <row r="2940" spans="1:20" hidden="1" x14ac:dyDescent="0.3">
      <c r="A2940">
        <v>14</v>
      </c>
      <c r="B2940" s="1">
        <v>46120</v>
      </c>
      <c r="C2940" t="s">
        <v>162</v>
      </c>
      <c r="D2940" t="s">
        <v>68</v>
      </c>
      <c r="E2940" t="s">
        <v>54</v>
      </c>
      <c r="F2940" t="s">
        <v>48</v>
      </c>
      <c r="G2940">
        <v>2</v>
      </c>
      <c r="H2940">
        <v>5.3</v>
      </c>
      <c r="I2940" t="s">
        <v>240</v>
      </c>
      <c r="J2940" t="s">
        <v>222</v>
      </c>
      <c r="K2940">
        <v>4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83</v>
      </c>
      <c r="R2940" t="s">
        <v>83</v>
      </c>
      <c r="S2940" t="s">
        <v>83</v>
      </c>
      <c r="T2940" t="str">
        <f>_xlfn.XLOOKUP(A2940,MI_Match_Analysis!$A$2:$A$8,MI_Match_Analysis!$F$2:$F$8,"Not Found")</f>
        <v>Not Found</v>
      </c>
    </row>
    <row r="2941" spans="1:20" hidden="1" x14ac:dyDescent="0.3">
      <c r="A2941">
        <v>14</v>
      </c>
      <c r="B2941" s="1">
        <v>46120</v>
      </c>
      <c r="C2941" t="s">
        <v>162</v>
      </c>
      <c r="D2941" t="s">
        <v>68</v>
      </c>
      <c r="E2941" t="s">
        <v>54</v>
      </c>
      <c r="F2941" t="s">
        <v>48</v>
      </c>
      <c r="G2941">
        <v>2</v>
      </c>
      <c r="H2941">
        <v>5.4</v>
      </c>
      <c r="I2941" t="s">
        <v>240</v>
      </c>
      <c r="J2941" t="s">
        <v>222</v>
      </c>
      <c r="K2941">
        <v>6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83</v>
      </c>
      <c r="R2941" t="s">
        <v>83</v>
      </c>
      <c r="S2941" t="s">
        <v>83</v>
      </c>
      <c r="T2941" t="str">
        <f>_xlfn.XLOOKUP(A2941,MI_Match_Analysis!$A$2:$A$8,MI_Match_Analysis!$F$2:$F$8,"Not Found")</f>
        <v>Not Found</v>
      </c>
    </row>
    <row r="2942" spans="1:20" hidden="1" x14ac:dyDescent="0.3">
      <c r="A2942">
        <v>14</v>
      </c>
      <c r="B2942" s="1">
        <v>46120</v>
      </c>
      <c r="C2942" t="s">
        <v>162</v>
      </c>
      <c r="D2942" t="s">
        <v>68</v>
      </c>
      <c r="E2942" t="s">
        <v>54</v>
      </c>
      <c r="F2942" t="s">
        <v>48</v>
      </c>
      <c r="G2942">
        <v>2</v>
      </c>
      <c r="H2942">
        <v>5.5</v>
      </c>
      <c r="I2942" t="s">
        <v>240</v>
      </c>
      <c r="J2942" t="s">
        <v>222</v>
      </c>
      <c r="K2942">
        <v>4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83</v>
      </c>
      <c r="R2942" t="s">
        <v>83</v>
      </c>
      <c r="S2942" t="s">
        <v>83</v>
      </c>
      <c r="T2942" t="str">
        <f>_xlfn.XLOOKUP(A2942,MI_Match_Analysis!$A$2:$A$8,MI_Match_Analysis!$F$2:$F$8,"Not Found")</f>
        <v>Not Found</v>
      </c>
    </row>
    <row r="2943" spans="1:20" hidden="1" x14ac:dyDescent="0.3">
      <c r="A2943">
        <v>14</v>
      </c>
      <c r="B2943" s="1">
        <v>46120</v>
      </c>
      <c r="C2943" t="s">
        <v>162</v>
      </c>
      <c r="D2943" t="s">
        <v>68</v>
      </c>
      <c r="E2943" t="s">
        <v>54</v>
      </c>
      <c r="F2943" t="s">
        <v>48</v>
      </c>
      <c r="G2943">
        <v>2</v>
      </c>
      <c r="H2943">
        <v>5.6</v>
      </c>
      <c r="I2943" t="s">
        <v>240</v>
      </c>
      <c r="J2943" t="s">
        <v>222</v>
      </c>
      <c r="K2943">
        <v>4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83</v>
      </c>
      <c r="R2943" t="s">
        <v>83</v>
      </c>
      <c r="S2943" t="s">
        <v>83</v>
      </c>
      <c r="T2943" t="str">
        <f>_xlfn.XLOOKUP(A2943,MI_Match_Analysis!$A$2:$A$8,MI_Match_Analysis!$F$2:$F$8,"Not Found")</f>
        <v>Not Found</v>
      </c>
    </row>
    <row r="2944" spans="1:20" hidden="1" x14ac:dyDescent="0.3">
      <c r="A2944">
        <v>14</v>
      </c>
      <c r="B2944" s="1">
        <v>46120</v>
      </c>
      <c r="C2944" t="s">
        <v>162</v>
      </c>
      <c r="D2944" t="s">
        <v>68</v>
      </c>
      <c r="E2944" t="s">
        <v>54</v>
      </c>
      <c r="F2944" t="s">
        <v>48</v>
      </c>
      <c r="G2944">
        <v>2</v>
      </c>
      <c r="H2944">
        <v>6.1</v>
      </c>
      <c r="I2944" t="s">
        <v>232</v>
      </c>
      <c r="J2944" t="s">
        <v>50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83</v>
      </c>
      <c r="R2944" t="s">
        <v>83</v>
      </c>
      <c r="S2944" t="s">
        <v>83</v>
      </c>
      <c r="T2944" t="str">
        <f>_xlfn.XLOOKUP(A2944,MI_Match_Analysis!$A$2:$A$8,MI_Match_Analysis!$F$2:$F$8,"Not Found")</f>
        <v>Not Found</v>
      </c>
    </row>
    <row r="2945" spans="1:20" hidden="1" x14ac:dyDescent="0.3">
      <c r="A2945">
        <v>14</v>
      </c>
      <c r="B2945" s="1">
        <v>46120</v>
      </c>
      <c r="C2945" t="s">
        <v>162</v>
      </c>
      <c r="D2945" t="s">
        <v>68</v>
      </c>
      <c r="E2945" t="s">
        <v>54</v>
      </c>
      <c r="F2945" t="s">
        <v>48</v>
      </c>
      <c r="G2945">
        <v>2</v>
      </c>
      <c r="H2945">
        <v>6.2</v>
      </c>
      <c r="I2945" t="s">
        <v>240</v>
      </c>
      <c r="J2945" t="s">
        <v>50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83</v>
      </c>
      <c r="R2945" t="s">
        <v>83</v>
      </c>
      <c r="S2945" t="s">
        <v>83</v>
      </c>
      <c r="T2945" t="str">
        <f>_xlfn.XLOOKUP(A2945,MI_Match_Analysis!$A$2:$A$8,MI_Match_Analysis!$F$2:$F$8,"Not Found")</f>
        <v>Not Found</v>
      </c>
    </row>
    <row r="2946" spans="1:20" hidden="1" x14ac:dyDescent="0.3">
      <c r="A2946">
        <v>14</v>
      </c>
      <c r="B2946" s="1">
        <v>46120</v>
      </c>
      <c r="C2946" t="s">
        <v>162</v>
      </c>
      <c r="D2946" t="s">
        <v>68</v>
      </c>
      <c r="E2946" t="s">
        <v>54</v>
      </c>
      <c r="F2946" t="s">
        <v>48</v>
      </c>
      <c r="G2946">
        <v>2</v>
      </c>
      <c r="H2946">
        <v>6.3</v>
      </c>
      <c r="I2946" t="s">
        <v>240</v>
      </c>
      <c r="J2946" t="s">
        <v>50</v>
      </c>
      <c r="K2946">
        <v>2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83</v>
      </c>
      <c r="R2946" t="s">
        <v>83</v>
      </c>
      <c r="S2946" t="s">
        <v>83</v>
      </c>
      <c r="T2946" t="str">
        <f>_xlfn.XLOOKUP(A2946,MI_Match_Analysis!$A$2:$A$8,MI_Match_Analysis!$F$2:$F$8,"Not Found")</f>
        <v>Not Found</v>
      </c>
    </row>
    <row r="2947" spans="1:20" hidden="1" x14ac:dyDescent="0.3">
      <c r="A2947">
        <v>14</v>
      </c>
      <c r="B2947" s="1">
        <v>46120</v>
      </c>
      <c r="C2947" t="s">
        <v>162</v>
      </c>
      <c r="D2947" t="s">
        <v>68</v>
      </c>
      <c r="E2947" t="s">
        <v>54</v>
      </c>
      <c r="F2947" t="s">
        <v>48</v>
      </c>
      <c r="G2947">
        <v>2</v>
      </c>
      <c r="H2947">
        <v>6.4</v>
      </c>
      <c r="I2947" t="s">
        <v>240</v>
      </c>
      <c r="J2947" t="s">
        <v>50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83</v>
      </c>
      <c r="R2947" t="s">
        <v>83</v>
      </c>
      <c r="S2947" t="s">
        <v>83</v>
      </c>
      <c r="T2947" t="str">
        <f>_xlfn.XLOOKUP(A2947,MI_Match_Analysis!$A$2:$A$8,MI_Match_Analysis!$F$2:$F$8,"Not Found")</f>
        <v>Not Found</v>
      </c>
    </row>
    <row r="2948" spans="1:20" hidden="1" x14ac:dyDescent="0.3">
      <c r="A2948">
        <v>14</v>
      </c>
      <c r="B2948" s="1">
        <v>46120</v>
      </c>
      <c r="C2948" t="s">
        <v>162</v>
      </c>
      <c r="D2948" t="s">
        <v>68</v>
      </c>
      <c r="E2948" t="s">
        <v>54</v>
      </c>
      <c r="F2948" t="s">
        <v>48</v>
      </c>
      <c r="G2948">
        <v>2</v>
      </c>
      <c r="H2948">
        <v>6.5</v>
      </c>
      <c r="I2948" t="s">
        <v>240</v>
      </c>
      <c r="J2948" t="s">
        <v>50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83</v>
      </c>
      <c r="R2948" t="s">
        <v>83</v>
      </c>
      <c r="S2948" t="s">
        <v>83</v>
      </c>
      <c r="T2948" t="str">
        <f>_xlfn.XLOOKUP(A2948,MI_Match_Analysis!$A$2:$A$8,MI_Match_Analysis!$F$2:$F$8,"Not Found")</f>
        <v>Not Found</v>
      </c>
    </row>
    <row r="2949" spans="1:20" hidden="1" x14ac:dyDescent="0.3">
      <c r="A2949">
        <v>14</v>
      </c>
      <c r="B2949" s="1">
        <v>46120</v>
      </c>
      <c r="C2949" t="s">
        <v>162</v>
      </c>
      <c r="D2949" t="s">
        <v>68</v>
      </c>
      <c r="E2949" t="s">
        <v>54</v>
      </c>
      <c r="F2949" t="s">
        <v>48</v>
      </c>
      <c r="G2949">
        <v>2</v>
      </c>
      <c r="H2949">
        <v>6.6</v>
      </c>
      <c r="I2949" t="s">
        <v>232</v>
      </c>
      <c r="J2949" t="s">
        <v>50</v>
      </c>
      <c r="K2949">
        <v>4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83</v>
      </c>
      <c r="R2949" t="s">
        <v>83</v>
      </c>
      <c r="S2949" t="s">
        <v>83</v>
      </c>
      <c r="T2949" t="str">
        <f>_xlfn.XLOOKUP(A2949,MI_Match_Analysis!$A$2:$A$8,MI_Match_Analysis!$F$2:$F$8,"Not Found")</f>
        <v>Not Found</v>
      </c>
    </row>
    <row r="2950" spans="1:20" hidden="1" x14ac:dyDescent="0.3">
      <c r="A2950">
        <v>14</v>
      </c>
      <c r="B2950" s="1">
        <v>46120</v>
      </c>
      <c r="C2950" t="s">
        <v>162</v>
      </c>
      <c r="D2950" t="s">
        <v>68</v>
      </c>
      <c r="E2950" t="s">
        <v>54</v>
      </c>
      <c r="F2950" t="s">
        <v>48</v>
      </c>
      <c r="G2950">
        <v>2</v>
      </c>
      <c r="H2950">
        <v>7.1</v>
      </c>
      <c r="I2950" t="s">
        <v>240</v>
      </c>
      <c r="J2950" t="s">
        <v>86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83</v>
      </c>
      <c r="R2950" t="s">
        <v>83</v>
      </c>
      <c r="S2950" t="s">
        <v>83</v>
      </c>
      <c r="T2950" t="str">
        <f>_xlfn.XLOOKUP(A2950,MI_Match_Analysis!$A$2:$A$8,MI_Match_Analysis!$F$2:$F$8,"Not Found")</f>
        <v>Not Found</v>
      </c>
    </row>
    <row r="2951" spans="1:20" hidden="1" x14ac:dyDescent="0.3">
      <c r="A2951">
        <v>14</v>
      </c>
      <c r="B2951" s="1">
        <v>46120</v>
      </c>
      <c r="C2951" t="s">
        <v>162</v>
      </c>
      <c r="D2951" t="s">
        <v>68</v>
      </c>
      <c r="E2951" t="s">
        <v>54</v>
      </c>
      <c r="F2951" t="s">
        <v>48</v>
      </c>
      <c r="G2951">
        <v>2</v>
      </c>
      <c r="H2951">
        <v>7.2</v>
      </c>
      <c r="I2951" t="s">
        <v>232</v>
      </c>
      <c r="J2951" t="s">
        <v>86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83</v>
      </c>
      <c r="R2951" t="s">
        <v>83</v>
      </c>
      <c r="S2951" t="s">
        <v>83</v>
      </c>
      <c r="T2951" t="str">
        <f>_xlfn.XLOOKUP(A2951,MI_Match_Analysis!$A$2:$A$8,MI_Match_Analysis!$F$2:$F$8,"Not Found")</f>
        <v>Not Found</v>
      </c>
    </row>
    <row r="2952" spans="1:20" hidden="1" x14ac:dyDescent="0.3">
      <c r="A2952">
        <v>14</v>
      </c>
      <c r="B2952" s="1">
        <v>46120</v>
      </c>
      <c r="C2952" t="s">
        <v>162</v>
      </c>
      <c r="D2952" t="s">
        <v>68</v>
      </c>
      <c r="E2952" t="s">
        <v>54</v>
      </c>
      <c r="F2952" t="s">
        <v>48</v>
      </c>
      <c r="G2952">
        <v>2</v>
      </c>
      <c r="H2952">
        <v>7.3</v>
      </c>
      <c r="I2952" t="s">
        <v>240</v>
      </c>
      <c r="J2952" t="s">
        <v>86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83</v>
      </c>
      <c r="R2952" t="s">
        <v>83</v>
      </c>
      <c r="S2952" t="s">
        <v>83</v>
      </c>
      <c r="T2952" t="str">
        <f>_xlfn.XLOOKUP(A2952,MI_Match_Analysis!$A$2:$A$8,MI_Match_Analysis!$F$2:$F$8,"Not Found")</f>
        <v>Not Found</v>
      </c>
    </row>
    <row r="2953" spans="1:20" hidden="1" x14ac:dyDescent="0.3">
      <c r="A2953">
        <v>14</v>
      </c>
      <c r="B2953" s="1">
        <v>46120</v>
      </c>
      <c r="C2953" t="s">
        <v>162</v>
      </c>
      <c r="D2953" t="s">
        <v>68</v>
      </c>
      <c r="E2953" t="s">
        <v>54</v>
      </c>
      <c r="F2953" t="s">
        <v>48</v>
      </c>
      <c r="G2953">
        <v>2</v>
      </c>
      <c r="H2953">
        <v>7.4</v>
      </c>
      <c r="I2953" t="s">
        <v>232</v>
      </c>
      <c r="J2953" t="s">
        <v>86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83</v>
      </c>
      <c r="R2953" t="s">
        <v>83</v>
      </c>
      <c r="S2953" t="s">
        <v>83</v>
      </c>
      <c r="T2953" t="str">
        <f>_xlfn.XLOOKUP(A2953,MI_Match_Analysis!$A$2:$A$8,MI_Match_Analysis!$F$2:$F$8,"Not Found")</f>
        <v>Not Found</v>
      </c>
    </row>
    <row r="2954" spans="1:20" hidden="1" x14ac:dyDescent="0.3">
      <c r="A2954">
        <v>14</v>
      </c>
      <c r="B2954" s="1">
        <v>46120</v>
      </c>
      <c r="C2954" t="s">
        <v>162</v>
      </c>
      <c r="D2954" t="s">
        <v>68</v>
      </c>
      <c r="E2954" t="s">
        <v>54</v>
      </c>
      <c r="F2954" t="s">
        <v>48</v>
      </c>
      <c r="G2954">
        <v>2</v>
      </c>
      <c r="H2954">
        <v>7.5</v>
      </c>
      <c r="I2954" t="s">
        <v>232</v>
      </c>
      <c r="J2954" t="s">
        <v>86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83</v>
      </c>
      <c r="R2954" t="s">
        <v>83</v>
      </c>
      <c r="S2954" t="s">
        <v>83</v>
      </c>
      <c r="T2954" t="str">
        <f>_xlfn.XLOOKUP(A2954,MI_Match_Analysis!$A$2:$A$8,MI_Match_Analysis!$F$2:$F$8,"Not Found")</f>
        <v>Not Found</v>
      </c>
    </row>
    <row r="2955" spans="1:20" hidden="1" x14ac:dyDescent="0.3">
      <c r="A2955">
        <v>14</v>
      </c>
      <c r="B2955" s="1">
        <v>46120</v>
      </c>
      <c r="C2955" t="s">
        <v>162</v>
      </c>
      <c r="D2955" t="s">
        <v>68</v>
      </c>
      <c r="E2955" t="s">
        <v>54</v>
      </c>
      <c r="F2955" t="s">
        <v>48</v>
      </c>
      <c r="G2955">
        <v>2</v>
      </c>
      <c r="H2955">
        <v>7.6</v>
      </c>
      <c r="I2955" t="s">
        <v>240</v>
      </c>
      <c r="J2955" t="s">
        <v>86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83</v>
      </c>
      <c r="R2955" t="s">
        <v>83</v>
      </c>
      <c r="S2955" t="s">
        <v>83</v>
      </c>
      <c r="T2955" t="str">
        <f>_xlfn.XLOOKUP(A2955,MI_Match_Analysis!$A$2:$A$8,MI_Match_Analysis!$F$2:$F$8,"Not Found")</f>
        <v>Not Found</v>
      </c>
    </row>
    <row r="2956" spans="1:20" hidden="1" x14ac:dyDescent="0.3">
      <c r="A2956">
        <v>14</v>
      </c>
      <c r="B2956" s="1">
        <v>46120</v>
      </c>
      <c r="C2956" t="s">
        <v>162</v>
      </c>
      <c r="D2956" t="s">
        <v>68</v>
      </c>
      <c r="E2956" t="s">
        <v>54</v>
      </c>
      <c r="F2956" t="s">
        <v>48</v>
      </c>
      <c r="G2956">
        <v>2</v>
      </c>
      <c r="H2956">
        <v>8.1</v>
      </c>
      <c r="I2956" t="s">
        <v>240</v>
      </c>
      <c r="J2956" t="s">
        <v>50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165</v>
      </c>
      <c r="R2956" t="s">
        <v>240</v>
      </c>
      <c r="S2956" t="s">
        <v>220</v>
      </c>
      <c r="T2956" t="str">
        <f>_xlfn.XLOOKUP(A2956,MI_Match_Analysis!$A$2:$A$8,MI_Match_Analysis!$F$2:$F$8,"Not Found")</f>
        <v>Not Found</v>
      </c>
    </row>
    <row r="2957" spans="1:20" hidden="1" x14ac:dyDescent="0.3">
      <c r="A2957">
        <v>14</v>
      </c>
      <c r="B2957" s="1">
        <v>46120</v>
      </c>
      <c r="C2957" t="s">
        <v>162</v>
      </c>
      <c r="D2957" t="s">
        <v>68</v>
      </c>
      <c r="E2957" t="s">
        <v>54</v>
      </c>
      <c r="F2957" t="s">
        <v>48</v>
      </c>
      <c r="G2957">
        <v>2</v>
      </c>
      <c r="H2957">
        <v>8.1999999999999993</v>
      </c>
      <c r="I2957" t="s">
        <v>239</v>
      </c>
      <c r="J2957" t="s">
        <v>50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83</v>
      </c>
      <c r="R2957" t="s">
        <v>83</v>
      </c>
      <c r="S2957" t="s">
        <v>83</v>
      </c>
      <c r="T2957" t="str">
        <f>_xlfn.XLOOKUP(A2957,MI_Match_Analysis!$A$2:$A$8,MI_Match_Analysis!$F$2:$F$8,"Not Found")</f>
        <v>Not Found</v>
      </c>
    </row>
    <row r="2958" spans="1:20" hidden="1" x14ac:dyDescent="0.3">
      <c r="A2958">
        <v>14</v>
      </c>
      <c r="B2958" s="1">
        <v>46120</v>
      </c>
      <c r="C2958" t="s">
        <v>162</v>
      </c>
      <c r="D2958" t="s">
        <v>68</v>
      </c>
      <c r="E2958" t="s">
        <v>54</v>
      </c>
      <c r="F2958" t="s">
        <v>48</v>
      </c>
      <c r="G2958">
        <v>2</v>
      </c>
      <c r="H2958">
        <v>8.3000000000000007</v>
      </c>
      <c r="I2958" t="s">
        <v>232</v>
      </c>
      <c r="J2958" t="s">
        <v>50</v>
      </c>
      <c r="K2958">
        <v>4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83</v>
      </c>
      <c r="R2958" t="s">
        <v>83</v>
      </c>
      <c r="S2958" t="s">
        <v>83</v>
      </c>
      <c r="T2958" t="str">
        <f>_xlfn.XLOOKUP(A2958,MI_Match_Analysis!$A$2:$A$8,MI_Match_Analysis!$F$2:$F$8,"Not Found")</f>
        <v>Not Found</v>
      </c>
    </row>
    <row r="2959" spans="1:20" hidden="1" x14ac:dyDescent="0.3">
      <c r="A2959">
        <v>14</v>
      </c>
      <c r="B2959" s="1">
        <v>46120</v>
      </c>
      <c r="C2959" t="s">
        <v>162</v>
      </c>
      <c r="D2959" t="s">
        <v>68</v>
      </c>
      <c r="E2959" t="s">
        <v>54</v>
      </c>
      <c r="F2959" t="s">
        <v>48</v>
      </c>
      <c r="G2959">
        <v>2</v>
      </c>
      <c r="H2959">
        <v>8.4</v>
      </c>
      <c r="I2959" t="s">
        <v>232</v>
      </c>
      <c r="J2959" t="s">
        <v>50</v>
      </c>
      <c r="K2959">
        <v>6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83</v>
      </c>
      <c r="R2959" t="s">
        <v>83</v>
      </c>
      <c r="S2959" t="s">
        <v>83</v>
      </c>
      <c r="T2959" t="str">
        <f>_xlfn.XLOOKUP(A2959,MI_Match_Analysis!$A$2:$A$8,MI_Match_Analysis!$F$2:$F$8,"Not Found")</f>
        <v>Not Found</v>
      </c>
    </row>
    <row r="2960" spans="1:20" hidden="1" x14ac:dyDescent="0.3">
      <c r="A2960">
        <v>14</v>
      </c>
      <c r="B2960" s="1">
        <v>46120</v>
      </c>
      <c r="C2960" t="s">
        <v>162</v>
      </c>
      <c r="D2960" t="s">
        <v>68</v>
      </c>
      <c r="E2960" t="s">
        <v>54</v>
      </c>
      <c r="F2960" t="s">
        <v>48</v>
      </c>
      <c r="G2960">
        <v>2</v>
      </c>
      <c r="H2960">
        <v>8.5</v>
      </c>
      <c r="I2960" t="s">
        <v>232</v>
      </c>
      <c r="J2960" t="s">
        <v>50</v>
      </c>
      <c r="K2960">
        <v>6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83</v>
      </c>
      <c r="R2960" t="s">
        <v>83</v>
      </c>
      <c r="S2960" t="s">
        <v>83</v>
      </c>
      <c r="T2960" t="str">
        <f>_xlfn.XLOOKUP(A2960,MI_Match_Analysis!$A$2:$A$8,MI_Match_Analysis!$F$2:$F$8,"Not Found")</f>
        <v>Not Found</v>
      </c>
    </row>
    <row r="2961" spans="1:20" hidden="1" x14ac:dyDescent="0.3">
      <c r="A2961">
        <v>14</v>
      </c>
      <c r="B2961" s="1">
        <v>46120</v>
      </c>
      <c r="C2961" t="s">
        <v>162</v>
      </c>
      <c r="D2961" t="s">
        <v>68</v>
      </c>
      <c r="E2961" t="s">
        <v>54</v>
      </c>
      <c r="F2961" t="s">
        <v>48</v>
      </c>
      <c r="G2961">
        <v>2</v>
      </c>
      <c r="H2961">
        <v>8.6</v>
      </c>
      <c r="I2961" t="s">
        <v>232</v>
      </c>
      <c r="J2961" t="s">
        <v>50</v>
      </c>
      <c r="K2961">
        <v>4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83</v>
      </c>
      <c r="R2961" t="s">
        <v>83</v>
      </c>
      <c r="S2961" t="s">
        <v>83</v>
      </c>
      <c r="T2961" t="str">
        <f>_xlfn.XLOOKUP(A2961,MI_Match_Analysis!$A$2:$A$8,MI_Match_Analysis!$F$2:$F$8,"Not Found")</f>
        <v>Not Found</v>
      </c>
    </row>
    <row r="2962" spans="1:20" hidden="1" x14ac:dyDescent="0.3">
      <c r="A2962">
        <v>14</v>
      </c>
      <c r="B2962" s="1">
        <v>46120</v>
      </c>
      <c r="C2962" t="s">
        <v>162</v>
      </c>
      <c r="D2962" t="s">
        <v>68</v>
      </c>
      <c r="E2962" t="s">
        <v>54</v>
      </c>
      <c r="F2962" t="s">
        <v>48</v>
      </c>
      <c r="G2962">
        <v>2</v>
      </c>
      <c r="H2962">
        <v>9.1</v>
      </c>
      <c r="I2962" t="s">
        <v>239</v>
      </c>
      <c r="J2962" t="s">
        <v>86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83</v>
      </c>
      <c r="R2962" t="s">
        <v>83</v>
      </c>
      <c r="S2962" t="s">
        <v>83</v>
      </c>
      <c r="T2962" t="str">
        <f>_xlfn.XLOOKUP(A2962,MI_Match_Analysis!$A$2:$A$8,MI_Match_Analysis!$F$2:$F$8,"Not Found")</f>
        <v>Not Found</v>
      </c>
    </row>
    <row r="2963" spans="1:20" hidden="1" x14ac:dyDescent="0.3">
      <c r="A2963">
        <v>14</v>
      </c>
      <c r="B2963" s="1">
        <v>46120</v>
      </c>
      <c r="C2963" t="s">
        <v>162</v>
      </c>
      <c r="D2963" t="s">
        <v>68</v>
      </c>
      <c r="E2963" t="s">
        <v>54</v>
      </c>
      <c r="F2963" t="s">
        <v>48</v>
      </c>
      <c r="G2963">
        <v>2</v>
      </c>
      <c r="H2963">
        <v>9.1999999999999993</v>
      </c>
      <c r="I2963" t="s">
        <v>239</v>
      </c>
      <c r="J2963" t="s">
        <v>86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83</v>
      </c>
      <c r="R2963" t="s">
        <v>83</v>
      </c>
      <c r="S2963" t="s">
        <v>83</v>
      </c>
      <c r="T2963" t="str">
        <f>_xlfn.XLOOKUP(A2963,MI_Match_Analysis!$A$2:$A$8,MI_Match_Analysis!$F$2:$F$8,"Not Found")</f>
        <v>Not Found</v>
      </c>
    </row>
    <row r="2964" spans="1:20" hidden="1" x14ac:dyDescent="0.3">
      <c r="A2964">
        <v>14</v>
      </c>
      <c r="B2964" s="1">
        <v>46120</v>
      </c>
      <c r="C2964" t="s">
        <v>162</v>
      </c>
      <c r="D2964" t="s">
        <v>68</v>
      </c>
      <c r="E2964" t="s">
        <v>54</v>
      </c>
      <c r="F2964" t="s">
        <v>48</v>
      </c>
      <c r="G2964">
        <v>2</v>
      </c>
      <c r="H2964">
        <v>9.3000000000000007</v>
      </c>
      <c r="I2964" t="s">
        <v>239</v>
      </c>
      <c r="J2964" t="s">
        <v>86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83</v>
      </c>
      <c r="R2964" t="s">
        <v>83</v>
      </c>
      <c r="S2964" t="s">
        <v>83</v>
      </c>
      <c r="T2964" t="str">
        <f>_xlfn.XLOOKUP(A2964,MI_Match_Analysis!$A$2:$A$8,MI_Match_Analysis!$F$2:$F$8,"Not Found")</f>
        <v>Not Found</v>
      </c>
    </row>
    <row r="2965" spans="1:20" hidden="1" x14ac:dyDescent="0.3">
      <c r="A2965">
        <v>14</v>
      </c>
      <c r="B2965" s="1">
        <v>46120</v>
      </c>
      <c r="C2965" t="s">
        <v>162</v>
      </c>
      <c r="D2965" t="s">
        <v>68</v>
      </c>
      <c r="E2965" t="s">
        <v>54</v>
      </c>
      <c r="F2965" t="s">
        <v>48</v>
      </c>
      <c r="G2965">
        <v>2</v>
      </c>
      <c r="H2965">
        <v>9.4</v>
      </c>
      <c r="I2965" t="s">
        <v>239</v>
      </c>
      <c r="J2965" t="s">
        <v>86</v>
      </c>
      <c r="K2965">
        <v>4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83</v>
      </c>
      <c r="R2965" t="s">
        <v>83</v>
      </c>
      <c r="S2965" t="s">
        <v>83</v>
      </c>
      <c r="T2965" t="str">
        <f>_xlfn.XLOOKUP(A2965,MI_Match_Analysis!$A$2:$A$8,MI_Match_Analysis!$F$2:$F$8,"Not Found")</f>
        <v>Not Found</v>
      </c>
    </row>
    <row r="2966" spans="1:20" hidden="1" x14ac:dyDescent="0.3">
      <c r="A2966">
        <v>14</v>
      </c>
      <c r="B2966" s="1">
        <v>46120</v>
      </c>
      <c r="C2966" t="s">
        <v>162</v>
      </c>
      <c r="D2966" t="s">
        <v>68</v>
      </c>
      <c r="E2966" t="s">
        <v>54</v>
      </c>
      <c r="F2966" t="s">
        <v>48</v>
      </c>
      <c r="G2966">
        <v>2</v>
      </c>
      <c r="H2966">
        <v>9.5</v>
      </c>
      <c r="I2966" t="s">
        <v>239</v>
      </c>
      <c r="J2966" t="s">
        <v>86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165</v>
      </c>
      <c r="R2966" t="s">
        <v>239</v>
      </c>
      <c r="S2966" t="s">
        <v>213</v>
      </c>
      <c r="T2966" t="str">
        <f>_xlfn.XLOOKUP(A2966,MI_Match_Analysis!$A$2:$A$8,MI_Match_Analysis!$F$2:$F$8,"Not Found")</f>
        <v>Not Found</v>
      </c>
    </row>
    <row r="2967" spans="1:20" hidden="1" x14ac:dyDescent="0.3">
      <c r="A2967">
        <v>14</v>
      </c>
      <c r="B2967" s="1">
        <v>46120</v>
      </c>
      <c r="C2967" t="s">
        <v>162</v>
      </c>
      <c r="D2967" t="s">
        <v>68</v>
      </c>
      <c r="E2967" t="s">
        <v>54</v>
      </c>
      <c r="F2967" t="s">
        <v>48</v>
      </c>
      <c r="G2967">
        <v>2</v>
      </c>
      <c r="H2967">
        <v>9.6</v>
      </c>
      <c r="I2967" t="s">
        <v>55</v>
      </c>
      <c r="J2967" t="s">
        <v>86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167</v>
      </c>
      <c r="R2967" t="s">
        <v>55</v>
      </c>
      <c r="S2967" t="s">
        <v>83</v>
      </c>
      <c r="T2967" t="str">
        <f>_xlfn.XLOOKUP(A2967,MI_Match_Analysis!$A$2:$A$8,MI_Match_Analysis!$F$2:$F$8,"Not Found")</f>
        <v>Not Found</v>
      </c>
    </row>
    <row r="2968" spans="1:20" hidden="1" x14ac:dyDescent="0.3">
      <c r="A2968">
        <v>14</v>
      </c>
      <c r="B2968" s="1">
        <v>46120</v>
      </c>
      <c r="C2968" t="s">
        <v>162</v>
      </c>
      <c r="D2968" t="s">
        <v>68</v>
      </c>
      <c r="E2968" t="s">
        <v>54</v>
      </c>
      <c r="F2968" t="s">
        <v>48</v>
      </c>
      <c r="G2968">
        <v>2</v>
      </c>
      <c r="H2968">
        <v>10.1</v>
      </c>
      <c r="I2968" t="s">
        <v>232</v>
      </c>
      <c r="J2968" t="s">
        <v>218</v>
      </c>
      <c r="K2968">
        <v>6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83</v>
      </c>
      <c r="R2968" t="s">
        <v>83</v>
      </c>
      <c r="S2968" t="s">
        <v>83</v>
      </c>
      <c r="T2968" t="str">
        <f>_xlfn.XLOOKUP(A2968,MI_Match_Analysis!$A$2:$A$8,MI_Match_Analysis!$F$2:$F$8,"Not Found")</f>
        <v>Not Found</v>
      </c>
    </row>
    <row r="2969" spans="1:20" hidden="1" x14ac:dyDescent="0.3">
      <c r="A2969">
        <v>14</v>
      </c>
      <c r="B2969" s="1">
        <v>46120</v>
      </c>
      <c r="C2969" t="s">
        <v>162</v>
      </c>
      <c r="D2969" t="s">
        <v>68</v>
      </c>
      <c r="E2969" t="s">
        <v>54</v>
      </c>
      <c r="F2969" t="s">
        <v>48</v>
      </c>
      <c r="G2969">
        <v>2</v>
      </c>
      <c r="H2969">
        <v>10.199999999999999</v>
      </c>
      <c r="I2969" t="s">
        <v>232</v>
      </c>
      <c r="J2969" t="s">
        <v>218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83</v>
      </c>
      <c r="R2969" t="s">
        <v>83</v>
      </c>
      <c r="S2969" t="s">
        <v>83</v>
      </c>
      <c r="T2969" t="str">
        <f>_xlfn.XLOOKUP(A2969,MI_Match_Analysis!$A$2:$A$8,MI_Match_Analysis!$F$2:$F$8,"Not Found")</f>
        <v>Not Found</v>
      </c>
    </row>
    <row r="2970" spans="1:20" hidden="1" x14ac:dyDescent="0.3">
      <c r="A2970">
        <v>14</v>
      </c>
      <c r="B2970" s="1">
        <v>46120</v>
      </c>
      <c r="C2970" t="s">
        <v>162</v>
      </c>
      <c r="D2970" t="s">
        <v>68</v>
      </c>
      <c r="E2970" t="s">
        <v>54</v>
      </c>
      <c r="F2970" t="s">
        <v>48</v>
      </c>
      <c r="G2970">
        <v>2</v>
      </c>
      <c r="H2970">
        <v>10.3</v>
      </c>
      <c r="I2970" t="s">
        <v>237</v>
      </c>
      <c r="J2970" t="s">
        <v>218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83</v>
      </c>
      <c r="R2970" t="s">
        <v>83</v>
      </c>
      <c r="S2970" t="s">
        <v>83</v>
      </c>
      <c r="T2970" t="str">
        <f>_xlfn.XLOOKUP(A2970,MI_Match_Analysis!$A$2:$A$8,MI_Match_Analysis!$F$2:$F$8,"Not Found")</f>
        <v>Not Found</v>
      </c>
    </row>
    <row r="2971" spans="1:20" hidden="1" x14ac:dyDescent="0.3">
      <c r="A2971">
        <v>14</v>
      </c>
      <c r="B2971" s="1">
        <v>46120</v>
      </c>
      <c r="C2971" t="s">
        <v>162</v>
      </c>
      <c r="D2971" t="s">
        <v>68</v>
      </c>
      <c r="E2971" t="s">
        <v>54</v>
      </c>
      <c r="F2971" t="s">
        <v>48</v>
      </c>
      <c r="G2971">
        <v>2</v>
      </c>
      <c r="H2971">
        <v>10.4</v>
      </c>
      <c r="I2971" t="s">
        <v>232</v>
      </c>
      <c r="J2971" t="s">
        <v>218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83</v>
      </c>
      <c r="R2971" t="s">
        <v>83</v>
      </c>
      <c r="S2971" t="s">
        <v>83</v>
      </c>
      <c r="T2971" t="str">
        <f>_xlfn.XLOOKUP(A2971,MI_Match_Analysis!$A$2:$A$8,MI_Match_Analysis!$F$2:$F$8,"Not Found")</f>
        <v>Not Found</v>
      </c>
    </row>
    <row r="2972" spans="1:20" hidden="1" x14ac:dyDescent="0.3">
      <c r="A2972">
        <v>14</v>
      </c>
      <c r="B2972" s="1">
        <v>46120</v>
      </c>
      <c r="C2972" t="s">
        <v>162</v>
      </c>
      <c r="D2972" t="s">
        <v>68</v>
      </c>
      <c r="E2972" t="s">
        <v>54</v>
      </c>
      <c r="F2972" t="s">
        <v>48</v>
      </c>
      <c r="G2972">
        <v>2</v>
      </c>
      <c r="H2972">
        <v>10.5</v>
      </c>
      <c r="I2972" t="s">
        <v>237</v>
      </c>
      <c r="J2972" t="s">
        <v>218</v>
      </c>
      <c r="K2972">
        <v>2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83</v>
      </c>
      <c r="R2972" t="s">
        <v>83</v>
      </c>
      <c r="S2972" t="s">
        <v>83</v>
      </c>
      <c r="T2972" t="str">
        <f>_xlfn.XLOOKUP(A2972,MI_Match_Analysis!$A$2:$A$8,MI_Match_Analysis!$F$2:$F$8,"Not Found")</f>
        <v>Not Found</v>
      </c>
    </row>
    <row r="2973" spans="1:20" hidden="1" x14ac:dyDescent="0.3">
      <c r="A2973">
        <v>14</v>
      </c>
      <c r="B2973" s="1">
        <v>46120</v>
      </c>
      <c r="C2973" t="s">
        <v>162</v>
      </c>
      <c r="D2973" t="s">
        <v>68</v>
      </c>
      <c r="E2973" t="s">
        <v>54</v>
      </c>
      <c r="F2973" t="s">
        <v>48</v>
      </c>
      <c r="G2973">
        <v>2</v>
      </c>
      <c r="H2973">
        <v>10.6</v>
      </c>
      <c r="I2973" t="s">
        <v>237</v>
      </c>
      <c r="J2973" t="s">
        <v>218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83</v>
      </c>
      <c r="R2973" t="s">
        <v>83</v>
      </c>
      <c r="S2973" t="s">
        <v>83</v>
      </c>
      <c r="T2973" t="str">
        <f>_xlfn.XLOOKUP(A2973,MI_Match_Analysis!$A$2:$A$8,MI_Match_Analysis!$F$2:$F$8,"Not Found")</f>
        <v>Not Found</v>
      </c>
    </row>
    <row r="2974" spans="1:20" hidden="1" x14ac:dyDescent="0.3">
      <c r="A2974">
        <v>14</v>
      </c>
      <c r="B2974" s="1">
        <v>46120</v>
      </c>
      <c r="C2974" t="s">
        <v>162</v>
      </c>
      <c r="D2974" t="s">
        <v>68</v>
      </c>
      <c r="E2974" t="s">
        <v>54</v>
      </c>
      <c r="F2974" t="s">
        <v>48</v>
      </c>
      <c r="G2974">
        <v>2</v>
      </c>
      <c r="H2974">
        <v>11.1</v>
      </c>
      <c r="I2974" t="s">
        <v>232</v>
      </c>
      <c r="J2974" t="s">
        <v>222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83</v>
      </c>
      <c r="R2974" t="s">
        <v>83</v>
      </c>
      <c r="S2974" t="s">
        <v>83</v>
      </c>
      <c r="T2974" t="str">
        <f>_xlfn.XLOOKUP(A2974,MI_Match_Analysis!$A$2:$A$8,MI_Match_Analysis!$F$2:$F$8,"Not Found")</f>
        <v>Not Found</v>
      </c>
    </row>
    <row r="2975" spans="1:20" hidden="1" x14ac:dyDescent="0.3">
      <c r="A2975">
        <v>14</v>
      </c>
      <c r="B2975" s="1">
        <v>46120</v>
      </c>
      <c r="C2975" t="s">
        <v>162</v>
      </c>
      <c r="D2975" t="s">
        <v>68</v>
      </c>
      <c r="E2975" t="s">
        <v>54</v>
      </c>
      <c r="F2975" t="s">
        <v>48</v>
      </c>
      <c r="G2975">
        <v>2</v>
      </c>
      <c r="H2975">
        <v>11.2</v>
      </c>
      <c r="I2975" t="s">
        <v>237</v>
      </c>
      <c r="J2975" t="s">
        <v>222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83</v>
      </c>
      <c r="R2975" t="s">
        <v>83</v>
      </c>
      <c r="S2975" t="s">
        <v>83</v>
      </c>
      <c r="T2975" t="str">
        <f>_xlfn.XLOOKUP(A2975,MI_Match_Analysis!$A$2:$A$8,MI_Match_Analysis!$F$2:$F$8,"Not Found")</f>
        <v>Not Found</v>
      </c>
    </row>
    <row r="2976" spans="1:20" hidden="1" x14ac:dyDescent="0.3">
      <c r="A2976">
        <v>14</v>
      </c>
      <c r="B2976" s="1">
        <v>46120</v>
      </c>
      <c r="C2976" t="s">
        <v>162</v>
      </c>
      <c r="D2976" t="s">
        <v>68</v>
      </c>
      <c r="E2976" t="s">
        <v>54</v>
      </c>
      <c r="F2976" t="s">
        <v>48</v>
      </c>
      <c r="G2976">
        <v>2</v>
      </c>
      <c r="H2976">
        <v>11.3</v>
      </c>
      <c r="I2976" t="s">
        <v>237</v>
      </c>
      <c r="J2976" t="s">
        <v>222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83</v>
      </c>
      <c r="R2976" t="s">
        <v>83</v>
      </c>
      <c r="S2976" t="s">
        <v>83</v>
      </c>
      <c r="T2976" t="str">
        <f>_xlfn.XLOOKUP(A2976,MI_Match_Analysis!$A$2:$A$8,MI_Match_Analysis!$F$2:$F$8,"Not Found")</f>
        <v>Not Found</v>
      </c>
    </row>
    <row r="2977" spans="1:20" hidden="1" x14ac:dyDescent="0.3">
      <c r="A2977">
        <v>14</v>
      </c>
      <c r="B2977" s="1">
        <v>46120</v>
      </c>
      <c r="C2977" t="s">
        <v>162</v>
      </c>
      <c r="D2977" t="s">
        <v>68</v>
      </c>
      <c r="E2977" t="s">
        <v>54</v>
      </c>
      <c r="F2977" t="s">
        <v>48</v>
      </c>
      <c r="G2977">
        <v>2</v>
      </c>
      <c r="H2977">
        <v>11.4</v>
      </c>
      <c r="I2977" t="s">
        <v>232</v>
      </c>
      <c r="J2977" t="s">
        <v>222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83</v>
      </c>
      <c r="R2977" t="s">
        <v>83</v>
      </c>
      <c r="S2977" t="s">
        <v>83</v>
      </c>
      <c r="T2977" t="str">
        <f>_xlfn.XLOOKUP(A2977,MI_Match_Analysis!$A$2:$A$8,MI_Match_Analysis!$F$2:$F$8,"Not Found")</f>
        <v>Not Found</v>
      </c>
    </row>
    <row r="2978" spans="1:20" hidden="1" x14ac:dyDescent="0.3">
      <c r="A2978">
        <v>14</v>
      </c>
      <c r="B2978" s="1">
        <v>46120</v>
      </c>
      <c r="C2978" t="s">
        <v>162</v>
      </c>
      <c r="D2978" t="s">
        <v>68</v>
      </c>
      <c r="E2978" t="s">
        <v>54</v>
      </c>
      <c r="F2978" t="s">
        <v>48</v>
      </c>
      <c r="G2978">
        <v>2</v>
      </c>
      <c r="H2978">
        <v>11.5</v>
      </c>
      <c r="I2978" t="s">
        <v>237</v>
      </c>
      <c r="J2978" t="s">
        <v>222</v>
      </c>
      <c r="K2978">
        <v>0</v>
      </c>
      <c r="L2978">
        <v>1</v>
      </c>
      <c r="M2978">
        <v>1</v>
      </c>
      <c r="N2978">
        <v>0</v>
      </c>
      <c r="O2978">
        <v>0</v>
      </c>
      <c r="P2978">
        <v>0</v>
      </c>
      <c r="Q2978" t="s">
        <v>83</v>
      </c>
      <c r="R2978" t="s">
        <v>83</v>
      </c>
      <c r="S2978" t="s">
        <v>83</v>
      </c>
      <c r="T2978" t="str">
        <f>_xlfn.XLOOKUP(A2978,MI_Match_Analysis!$A$2:$A$8,MI_Match_Analysis!$F$2:$F$8,"Not Found")</f>
        <v>Not Found</v>
      </c>
    </row>
    <row r="2979" spans="1:20" hidden="1" x14ac:dyDescent="0.3">
      <c r="A2979">
        <v>14</v>
      </c>
      <c r="B2979" s="1">
        <v>46120</v>
      </c>
      <c r="C2979" t="s">
        <v>162</v>
      </c>
      <c r="D2979" t="s">
        <v>68</v>
      </c>
      <c r="E2979" t="s">
        <v>54</v>
      </c>
      <c r="F2979" t="s">
        <v>48</v>
      </c>
      <c r="G2979">
        <v>2</v>
      </c>
      <c r="H2979">
        <v>11.5</v>
      </c>
      <c r="I2979" t="s">
        <v>237</v>
      </c>
      <c r="J2979" t="s">
        <v>222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83</v>
      </c>
      <c r="R2979" t="s">
        <v>83</v>
      </c>
      <c r="S2979" t="s">
        <v>83</v>
      </c>
      <c r="T2979" t="str">
        <f>_xlfn.XLOOKUP(A2979,MI_Match_Analysis!$A$2:$A$8,MI_Match_Analysis!$F$2:$F$8,"Not Found")</f>
        <v>Not Found</v>
      </c>
    </row>
    <row r="2980" spans="1:20" hidden="1" x14ac:dyDescent="0.3">
      <c r="A2980">
        <v>14</v>
      </c>
      <c r="B2980" s="1">
        <v>46120</v>
      </c>
      <c r="C2980" t="s">
        <v>162</v>
      </c>
      <c r="D2980" t="s">
        <v>68</v>
      </c>
      <c r="E2980" t="s">
        <v>54</v>
      </c>
      <c r="F2980" t="s">
        <v>48</v>
      </c>
      <c r="G2980">
        <v>2</v>
      </c>
      <c r="H2980">
        <v>11.6</v>
      </c>
      <c r="I2980" t="s">
        <v>232</v>
      </c>
      <c r="J2980" t="s">
        <v>222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83</v>
      </c>
      <c r="R2980" t="s">
        <v>83</v>
      </c>
      <c r="S2980" t="s">
        <v>83</v>
      </c>
      <c r="T2980" t="str">
        <f>_xlfn.XLOOKUP(A2980,MI_Match_Analysis!$A$2:$A$8,MI_Match_Analysis!$F$2:$F$8,"Not Found")</f>
        <v>Not Found</v>
      </c>
    </row>
    <row r="2981" spans="1:20" hidden="1" x14ac:dyDescent="0.3">
      <c r="A2981">
        <v>14</v>
      </c>
      <c r="B2981" s="1">
        <v>46120</v>
      </c>
      <c r="C2981" t="s">
        <v>162</v>
      </c>
      <c r="D2981" t="s">
        <v>68</v>
      </c>
      <c r="E2981" t="s">
        <v>54</v>
      </c>
      <c r="F2981" t="s">
        <v>48</v>
      </c>
      <c r="G2981">
        <v>2</v>
      </c>
      <c r="H2981">
        <v>12.1</v>
      </c>
      <c r="I2981" t="s">
        <v>232</v>
      </c>
      <c r="J2981" t="s">
        <v>50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83</v>
      </c>
      <c r="R2981" t="s">
        <v>83</v>
      </c>
      <c r="S2981" t="s">
        <v>83</v>
      </c>
      <c r="T2981" t="str">
        <f>_xlfn.XLOOKUP(A2981,MI_Match_Analysis!$A$2:$A$8,MI_Match_Analysis!$F$2:$F$8,"Not Found")</f>
        <v>Not Found</v>
      </c>
    </row>
    <row r="2982" spans="1:20" hidden="1" x14ac:dyDescent="0.3">
      <c r="A2982">
        <v>14</v>
      </c>
      <c r="B2982" s="1">
        <v>46120</v>
      </c>
      <c r="C2982" t="s">
        <v>162</v>
      </c>
      <c r="D2982" t="s">
        <v>68</v>
      </c>
      <c r="E2982" t="s">
        <v>54</v>
      </c>
      <c r="F2982" t="s">
        <v>48</v>
      </c>
      <c r="G2982">
        <v>2</v>
      </c>
      <c r="H2982">
        <v>12.2</v>
      </c>
      <c r="I2982" t="s">
        <v>237</v>
      </c>
      <c r="J2982" t="s">
        <v>50</v>
      </c>
      <c r="K2982">
        <v>4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83</v>
      </c>
      <c r="R2982" t="s">
        <v>83</v>
      </c>
      <c r="S2982" t="s">
        <v>83</v>
      </c>
      <c r="T2982" t="str">
        <f>_xlfn.XLOOKUP(A2982,MI_Match_Analysis!$A$2:$A$8,MI_Match_Analysis!$F$2:$F$8,"Not Found")</f>
        <v>Not Found</v>
      </c>
    </row>
    <row r="2983" spans="1:20" hidden="1" x14ac:dyDescent="0.3">
      <c r="A2983">
        <v>14</v>
      </c>
      <c r="B2983" s="1">
        <v>46120</v>
      </c>
      <c r="C2983" t="s">
        <v>162</v>
      </c>
      <c r="D2983" t="s">
        <v>68</v>
      </c>
      <c r="E2983" t="s">
        <v>54</v>
      </c>
      <c r="F2983" t="s">
        <v>48</v>
      </c>
      <c r="G2983">
        <v>2</v>
      </c>
      <c r="H2983">
        <v>12.3</v>
      </c>
      <c r="I2983" t="s">
        <v>237</v>
      </c>
      <c r="J2983" t="s">
        <v>50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83</v>
      </c>
      <c r="R2983" t="s">
        <v>83</v>
      </c>
      <c r="S2983" t="s">
        <v>83</v>
      </c>
      <c r="T2983" t="str">
        <f>_xlfn.XLOOKUP(A2983,MI_Match_Analysis!$A$2:$A$8,MI_Match_Analysis!$F$2:$F$8,"Not Found")</f>
        <v>Not Found</v>
      </c>
    </row>
    <row r="2984" spans="1:20" hidden="1" x14ac:dyDescent="0.3">
      <c r="A2984">
        <v>14</v>
      </c>
      <c r="B2984" s="1">
        <v>46120</v>
      </c>
      <c r="C2984" t="s">
        <v>162</v>
      </c>
      <c r="D2984" t="s">
        <v>68</v>
      </c>
      <c r="E2984" t="s">
        <v>54</v>
      </c>
      <c r="F2984" t="s">
        <v>48</v>
      </c>
      <c r="G2984">
        <v>2</v>
      </c>
      <c r="H2984">
        <v>12.4</v>
      </c>
      <c r="I2984" t="s">
        <v>237</v>
      </c>
      <c r="J2984" t="s">
        <v>50</v>
      </c>
      <c r="K2984">
        <v>2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83</v>
      </c>
      <c r="R2984" t="s">
        <v>83</v>
      </c>
      <c r="S2984" t="s">
        <v>83</v>
      </c>
      <c r="T2984" t="str">
        <f>_xlfn.XLOOKUP(A2984,MI_Match_Analysis!$A$2:$A$8,MI_Match_Analysis!$F$2:$F$8,"Not Found")</f>
        <v>Not Found</v>
      </c>
    </row>
    <row r="2985" spans="1:20" hidden="1" x14ac:dyDescent="0.3">
      <c r="A2985">
        <v>14</v>
      </c>
      <c r="B2985" s="1">
        <v>46120</v>
      </c>
      <c r="C2985" t="s">
        <v>162</v>
      </c>
      <c r="D2985" t="s">
        <v>68</v>
      </c>
      <c r="E2985" t="s">
        <v>54</v>
      </c>
      <c r="F2985" t="s">
        <v>48</v>
      </c>
      <c r="G2985">
        <v>2</v>
      </c>
      <c r="H2985">
        <v>12.5</v>
      </c>
      <c r="I2985" t="s">
        <v>237</v>
      </c>
      <c r="J2985" t="s">
        <v>50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83</v>
      </c>
      <c r="R2985" t="s">
        <v>83</v>
      </c>
      <c r="S2985" t="s">
        <v>83</v>
      </c>
      <c r="T2985" t="str">
        <f>_xlfn.XLOOKUP(A2985,MI_Match_Analysis!$A$2:$A$8,MI_Match_Analysis!$F$2:$F$8,"Not Found")</f>
        <v>Not Found</v>
      </c>
    </row>
    <row r="2986" spans="1:20" hidden="1" x14ac:dyDescent="0.3">
      <c r="A2986">
        <v>14</v>
      </c>
      <c r="B2986" s="1">
        <v>46120</v>
      </c>
      <c r="C2986" t="s">
        <v>162</v>
      </c>
      <c r="D2986" t="s">
        <v>68</v>
      </c>
      <c r="E2986" t="s">
        <v>54</v>
      </c>
      <c r="F2986" t="s">
        <v>48</v>
      </c>
      <c r="G2986">
        <v>2</v>
      </c>
      <c r="H2986">
        <v>12.6</v>
      </c>
      <c r="I2986" t="s">
        <v>232</v>
      </c>
      <c r="J2986" t="s">
        <v>50</v>
      </c>
      <c r="K2986">
        <v>4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83</v>
      </c>
      <c r="R2986" t="s">
        <v>83</v>
      </c>
      <c r="S2986" t="s">
        <v>83</v>
      </c>
      <c r="T2986" t="str">
        <f>_xlfn.XLOOKUP(A2986,MI_Match_Analysis!$A$2:$A$8,MI_Match_Analysis!$F$2:$F$8,"Not Found")</f>
        <v>Not Found</v>
      </c>
    </row>
    <row r="2987" spans="1:20" hidden="1" x14ac:dyDescent="0.3">
      <c r="A2987">
        <v>14</v>
      </c>
      <c r="B2987" s="1">
        <v>46120</v>
      </c>
      <c r="C2987" t="s">
        <v>162</v>
      </c>
      <c r="D2987" t="s">
        <v>68</v>
      </c>
      <c r="E2987" t="s">
        <v>54</v>
      </c>
      <c r="F2987" t="s">
        <v>48</v>
      </c>
      <c r="G2987">
        <v>2</v>
      </c>
      <c r="H2987">
        <v>13.1</v>
      </c>
      <c r="I2987" t="s">
        <v>229</v>
      </c>
      <c r="J2987" t="s">
        <v>86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83</v>
      </c>
      <c r="R2987" t="s">
        <v>83</v>
      </c>
      <c r="S2987" t="s">
        <v>83</v>
      </c>
      <c r="T2987" t="str">
        <f>_xlfn.XLOOKUP(A2987,MI_Match_Analysis!$A$2:$A$8,MI_Match_Analysis!$F$2:$F$8,"Not Found")</f>
        <v>Not Found</v>
      </c>
    </row>
    <row r="2988" spans="1:20" hidden="1" x14ac:dyDescent="0.3">
      <c r="A2988">
        <v>14</v>
      </c>
      <c r="B2988" s="1">
        <v>46120</v>
      </c>
      <c r="C2988" t="s">
        <v>162</v>
      </c>
      <c r="D2988" t="s">
        <v>68</v>
      </c>
      <c r="E2988" t="s">
        <v>54</v>
      </c>
      <c r="F2988" t="s">
        <v>48</v>
      </c>
      <c r="G2988">
        <v>2</v>
      </c>
      <c r="H2988">
        <v>13.2</v>
      </c>
      <c r="I2988" t="s">
        <v>232</v>
      </c>
      <c r="J2988" t="s">
        <v>86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83</v>
      </c>
      <c r="R2988" t="s">
        <v>83</v>
      </c>
      <c r="S2988" t="s">
        <v>83</v>
      </c>
      <c r="T2988" t="str">
        <f>_xlfn.XLOOKUP(A2988,MI_Match_Analysis!$A$2:$A$8,MI_Match_Analysis!$F$2:$F$8,"Not Found")</f>
        <v>Not Found</v>
      </c>
    </row>
    <row r="2989" spans="1:20" hidden="1" x14ac:dyDescent="0.3">
      <c r="A2989">
        <v>14</v>
      </c>
      <c r="B2989" s="1">
        <v>46120</v>
      </c>
      <c r="C2989" t="s">
        <v>162</v>
      </c>
      <c r="D2989" t="s">
        <v>68</v>
      </c>
      <c r="E2989" t="s">
        <v>54</v>
      </c>
      <c r="F2989" t="s">
        <v>48</v>
      </c>
      <c r="G2989">
        <v>2</v>
      </c>
      <c r="H2989">
        <v>13.3</v>
      </c>
      <c r="I2989" t="s">
        <v>229</v>
      </c>
      <c r="J2989" t="s">
        <v>86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83</v>
      </c>
      <c r="R2989" t="s">
        <v>83</v>
      </c>
      <c r="S2989" t="s">
        <v>83</v>
      </c>
      <c r="T2989" t="str">
        <f>_xlfn.XLOOKUP(A2989,MI_Match_Analysis!$A$2:$A$8,MI_Match_Analysis!$F$2:$F$8,"Not Found")</f>
        <v>Not Found</v>
      </c>
    </row>
    <row r="2990" spans="1:20" hidden="1" x14ac:dyDescent="0.3">
      <c r="A2990">
        <v>14</v>
      </c>
      <c r="B2990" s="1">
        <v>46120</v>
      </c>
      <c r="C2990" t="s">
        <v>162</v>
      </c>
      <c r="D2990" t="s">
        <v>68</v>
      </c>
      <c r="E2990" t="s">
        <v>54</v>
      </c>
      <c r="F2990" t="s">
        <v>48</v>
      </c>
      <c r="G2990">
        <v>2</v>
      </c>
      <c r="H2990">
        <v>13.4</v>
      </c>
      <c r="I2990" t="s">
        <v>232</v>
      </c>
      <c r="J2990" t="s">
        <v>86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83</v>
      </c>
      <c r="R2990" t="s">
        <v>83</v>
      </c>
      <c r="S2990" t="s">
        <v>83</v>
      </c>
      <c r="T2990" t="str">
        <f>_xlfn.XLOOKUP(A2990,MI_Match_Analysis!$A$2:$A$8,MI_Match_Analysis!$F$2:$F$8,"Not Found")</f>
        <v>Not Found</v>
      </c>
    </row>
    <row r="2991" spans="1:20" hidden="1" x14ac:dyDescent="0.3">
      <c r="A2991">
        <v>14</v>
      </c>
      <c r="B2991" s="1">
        <v>46120</v>
      </c>
      <c r="C2991" t="s">
        <v>162</v>
      </c>
      <c r="D2991" t="s">
        <v>68</v>
      </c>
      <c r="E2991" t="s">
        <v>54</v>
      </c>
      <c r="F2991" t="s">
        <v>48</v>
      </c>
      <c r="G2991">
        <v>2</v>
      </c>
      <c r="H2991">
        <v>13.5</v>
      </c>
      <c r="I2991" t="s">
        <v>232</v>
      </c>
      <c r="J2991" t="s">
        <v>86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83</v>
      </c>
      <c r="R2991" t="s">
        <v>83</v>
      </c>
      <c r="S2991" t="s">
        <v>83</v>
      </c>
      <c r="T2991" t="str">
        <f>_xlfn.XLOOKUP(A2991,MI_Match_Analysis!$A$2:$A$8,MI_Match_Analysis!$F$2:$F$8,"Not Found")</f>
        <v>Not Found</v>
      </c>
    </row>
    <row r="2992" spans="1:20" hidden="1" x14ac:dyDescent="0.3">
      <c r="A2992">
        <v>14</v>
      </c>
      <c r="B2992" s="1">
        <v>46120</v>
      </c>
      <c r="C2992" t="s">
        <v>162</v>
      </c>
      <c r="D2992" t="s">
        <v>68</v>
      </c>
      <c r="E2992" t="s">
        <v>54</v>
      </c>
      <c r="F2992" t="s">
        <v>48</v>
      </c>
      <c r="G2992">
        <v>2</v>
      </c>
      <c r="H2992">
        <v>13.6</v>
      </c>
      <c r="I2992" t="s">
        <v>229</v>
      </c>
      <c r="J2992" t="s">
        <v>86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165</v>
      </c>
      <c r="R2992" t="s">
        <v>229</v>
      </c>
      <c r="S2992" t="s">
        <v>217</v>
      </c>
      <c r="T2992" t="str">
        <f>_xlfn.XLOOKUP(A2992,MI_Match_Analysis!$A$2:$A$8,MI_Match_Analysis!$F$2:$F$8,"Not Found")</f>
        <v>Not Found</v>
      </c>
    </row>
    <row r="2993" spans="1:20" hidden="1" x14ac:dyDescent="0.3">
      <c r="A2993">
        <v>14</v>
      </c>
      <c r="B2993" s="1">
        <v>46120</v>
      </c>
      <c r="C2993" t="s">
        <v>162</v>
      </c>
      <c r="D2993" t="s">
        <v>68</v>
      </c>
      <c r="E2993" t="s">
        <v>54</v>
      </c>
      <c r="F2993" t="s">
        <v>48</v>
      </c>
      <c r="G2993">
        <v>2</v>
      </c>
      <c r="H2993">
        <v>14.1</v>
      </c>
      <c r="I2993" t="s">
        <v>232</v>
      </c>
      <c r="J2993" t="s">
        <v>117</v>
      </c>
      <c r="K2993">
        <v>0</v>
      </c>
      <c r="L2993">
        <v>1</v>
      </c>
      <c r="M2993">
        <v>1</v>
      </c>
      <c r="N2993">
        <v>0</v>
      </c>
      <c r="O2993">
        <v>0</v>
      </c>
      <c r="P2993">
        <v>0</v>
      </c>
      <c r="Q2993" t="s">
        <v>83</v>
      </c>
      <c r="R2993" t="s">
        <v>83</v>
      </c>
      <c r="S2993" t="s">
        <v>83</v>
      </c>
      <c r="T2993" t="str">
        <f>_xlfn.XLOOKUP(A2993,MI_Match_Analysis!$A$2:$A$8,MI_Match_Analysis!$F$2:$F$8,"Not Found")</f>
        <v>Not Found</v>
      </c>
    </row>
    <row r="2994" spans="1:20" hidden="1" x14ac:dyDescent="0.3">
      <c r="A2994">
        <v>14</v>
      </c>
      <c r="B2994" s="1">
        <v>46120</v>
      </c>
      <c r="C2994" t="s">
        <v>162</v>
      </c>
      <c r="D2994" t="s">
        <v>68</v>
      </c>
      <c r="E2994" t="s">
        <v>54</v>
      </c>
      <c r="F2994" t="s">
        <v>48</v>
      </c>
      <c r="G2994">
        <v>2</v>
      </c>
      <c r="H2994">
        <v>14.1</v>
      </c>
      <c r="I2994" t="s">
        <v>232</v>
      </c>
      <c r="J2994" t="s">
        <v>117</v>
      </c>
      <c r="K2994">
        <v>4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83</v>
      </c>
      <c r="R2994" t="s">
        <v>83</v>
      </c>
      <c r="S2994" t="s">
        <v>83</v>
      </c>
      <c r="T2994" t="str">
        <f>_xlfn.XLOOKUP(A2994,MI_Match_Analysis!$A$2:$A$8,MI_Match_Analysis!$F$2:$F$8,"Not Found")</f>
        <v>Not Found</v>
      </c>
    </row>
    <row r="2995" spans="1:20" hidden="1" x14ac:dyDescent="0.3">
      <c r="A2995">
        <v>14</v>
      </c>
      <c r="B2995" s="1">
        <v>46120</v>
      </c>
      <c r="C2995" t="s">
        <v>162</v>
      </c>
      <c r="D2995" t="s">
        <v>68</v>
      </c>
      <c r="E2995" t="s">
        <v>54</v>
      </c>
      <c r="F2995" t="s">
        <v>48</v>
      </c>
      <c r="G2995">
        <v>2</v>
      </c>
      <c r="H2995">
        <v>14.2</v>
      </c>
      <c r="I2995" t="s">
        <v>232</v>
      </c>
      <c r="J2995" t="s">
        <v>117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83</v>
      </c>
      <c r="R2995" t="s">
        <v>83</v>
      </c>
      <c r="S2995" t="s">
        <v>83</v>
      </c>
      <c r="T2995" t="str">
        <f>_xlfn.XLOOKUP(A2995,MI_Match_Analysis!$A$2:$A$8,MI_Match_Analysis!$F$2:$F$8,"Not Found")</f>
        <v>Not Found</v>
      </c>
    </row>
    <row r="2996" spans="1:20" hidden="1" x14ac:dyDescent="0.3">
      <c r="A2996">
        <v>14</v>
      </c>
      <c r="B2996" s="1">
        <v>46120</v>
      </c>
      <c r="C2996" t="s">
        <v>162</v>
      </c>
      <c r="D2996" t="s">
        <v>68</v>
      </c>
      <c r="E2996" t="s">
        <v>54</v>
      </c>
      <c r="F2996" t="s">
        <v>48</v>
      </c>
      <c r="G2996">
        <v>2</v>
      </c>
      <c r="H2996">
        <v>14.3</v>
      </c>
      <c r="I2996" t="s">
        <v>118</v>
      </c>
      <c r="J2996" t="s">
        <v>117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83</v>
      </c>
      <c r="R2996" t="s">
        <v>83</v>
      </c>
      <c r="S2996" t="s">
        <v>83</v>
      </c>
      <c r="T2996" t="str">
        <f>_xlfn.XLOOKUP(A2996,MI_Match_Analysis!$A$2:$A$8,MI_Match_Analysis!$F$2:$F$8,"Not Found")</f>
        <v>Not Found</v>
      </c>
    </row>
    <row r="2997" spans="1:20" hidden="1" x14ac:dyDescent="0.3">
      <c r="A2997">
        <v>14</v>
      </c>
      <c r="B2997" s="1">
        <v>46120</v>
      </c>
      <c r="C2997" t="s">
        <v>162</v>
      </c>
      <c r="D2997" t="s">
        <v>68</v>
      </c>
      <c r="E2997" t="s">
        <v>54</v>
      </c>
      <c r="F2997" t="s">
        <v>48</v>
      </c>
      <c r="G2997">
        <v>2</v>
      </c>
      <c r="H2997">
        <v>14.4</v>
      </c>
      <c r="I2997" t="s">
        <v>232</v>
      </c>
      <c r="J2997" t="s">
        <v>117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83</v>
      </c>
      <c r="R2997" t="s">
        <v>83</v>
      </c>
      <c r="S2997" t="s">
        <v>83</v>
      </c>
      <c r="T2997" t="str">
        <f>_xlfn.XLOOKUP(A2997,MI_Match_Analysis!$A$2:$A$8,MI_Match_Analysis!$F$2:$F$8,"Not Found")</f>
        <v>Not Found</v>
      </c>
    </row>
    <row r="2998" spans="1:20" hidden="1" x14ac:dyDescent="0.3">
      <c r="A2998">
        <v>14</v>
      </c>
      <c r="B2998" s="1">
        <v>46120</v>
      </c>
      <c r="C2998" t="s">
        <v>162</v>
      </c>
      <c r="D2998" t="s">
        <v>68</v>
      </c>
      <c r="E2998" t="s">
        <v>54</v>
      </c>
      <c r="F2998" t="s">
        <v>48</v>
      </c>
      <c r="G2998">
        <v>2</v>
      </c>
      <c r="H2998">
        <v>14.5</v>
      </c>
      <c r="I2998" t="s">
        <v>118</v>
      </c>
      <c r="J2998" t="s">
        <v>117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83</v>
      </c>
      <c r="R2998" t="s">
        <v>83</v>
      </c>
      <c r="S2998" t="s">
        <v>83</v>
      </c>
      <c r="T2998" t="str">
        <f>_xlfn.XLOOKUP(A2998,MI_Match_Analysis!$A$2:$A$8,MI_Match_Analysis!$F$2:$F$8,"Not Found")</f>
        <v>Not Found</v>
      </c>
    </row>
    <row r="2999" spans="1:20" hidden="1" x14ac:dyDescent="0.3">
      <c r="A2999">
        <v>14</v>
      </c>
      <c r="B2999" s="1">
        <v>46120</v>
      </c>
      <c r="C2999" t="s">
        <v>162</v>
      </c>
      <c r="D2999" t="s">
        <v>68</v>
      </c>
      <c r="E2999" t="s">
        <v>54</v>
      </c>
      <c r="F2999" t="s">
        <v>48</v>
      </c>
      <c r="G2999">
        <v>2</v>
      </c>
      <c r="H2999">
        <v>14.6</v>
      </c>
      <c r="I2999" t="s">
        <v>118</v>
      </c>
      <c r="J2999" t="s">
        <v>117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83</v>
      </c>
      <c r="R2999" t="s">
        <v>83</v>
      </c>
      <c r="S2999" t="s">
        <v>83</v>
      </c>
      <c r="T2999" t="str">
        <f>_xlfn.XLOOKUP(A2999,MI_Match_Analysis!$A$2:$A$8,MI_Match_Analysis!$F$2:$F$8,"Not Found")</f>
        <v>Not Found</v>
      </c>
    </row>
    <row r="3000" spans="1:20" hidden="1" x14ac:dyDescent="0.3">
      <c r="A3000">
        <v>14</v>
      </c>
      <c r="B3000" s="1">
        <v>46120</v>
      </c>
      <c r="C3000" t="s">
        <v>162</v>
      </c>
      <c r="D3000" t="s">
        <v>68</v>
      </c>
      <c r="E3000" t="s">
        <v>54</v>
      </c>
      <c r="F3000" t="s">
        <v>48</v>
      </c>
      <c r="G3000">
        <v>2</v>
      </c>
      <c r="H3000">
        <v>15.1</v>
      </c>
      <c r="I3000" t="s">
        <v>232</v>
      </c>
      <c r="J3000" t="s">
        <v>222</v>
      </c>
      <c r="K3000">
        <v>4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83</v>
      </c>
      <c r="R3000" t="s">
        <v>83</v>
      </c>
      <c r="S3000" t="s">
        <v>83</v>
      </c>
      <c r="T3000" t="str">
        <f>_xlfn.XLOOKUP(A3000,MI_Match_Analysis!$A$2:$A$8,MI_Match_Analysis!$F$2:$F$8,"Not Found")</f>
        <v>Not Found</v>
      </c>
    </row>
    <row r="3001" spans="1:20" hidden="1" x14ac:dyDescent="0.3">
      <c r="A3001">
        <v>14</v>
      </c>
      <c r="B3001" s="1">
        <v>46120</v>
      </c>
      <c r="C3001" t="s">
        <v>162</v>
      </c>
      <c r="D3001" t="s">
        <v>68</v>
      </c>
      <c r="E3001" t="s">
        <v>54</v>
      </c>
      <c r="F3001" t="s">
        <v>48</v>
      </c>
      <c r="G3001">
        <v>2</v>
      </c>
      <c r="H3001">
        <v>15.2</v>
      </c>
      <c r="I3001" t="s">
        <v>232</v>
      </c>
      <c r="J3001" t="s">
        <v>222</v>
      </c>
      <c r="K3001">
        <v>0</v>
      </c>
      <c r="L3001">
        <v>1</v>
      </c>
      <c r="M3001">
        <v>1</v>
      </c>
      <c r="N3001">
        <v>0</v>
      </c>
      <c r="O3001">
        <v>0</v>
      </c>
      <c r="P3001">
        <v>0</v>
      </c>
      <c r="Q3001" t="s">
        <v>83</v>
      </c>
      <c r="R3001" t="s">
        <v>83</v>
      </c>
      <c r="S3001" t="s">
        <v>83</v>
      </c>
      <c r="T3001" t="str">
        <f>_xlfn.XLOOKUP(A3001,MI_Match_Analysis!$A$2:$A$8,MI_Match_Analysis!$F$2:$F$8,"Not Found")</f>
        <v>Not Found</v>
      </c>
    </row>
    <row r="3002" spans="1:20" hidden="1" x14ac:dyDescent="0.3">
      <c r="A3002">
        <v>14</v>
      </c>
      <c r="B3002" s="1">
        <v>46120</v>
      </c>
      <c r="C3002" t="s">
        <v>162</v>
      </c>
      <c r="D3002" t="s">
        <v>68</v>
      </c>
      <c r="E3002" t="s">
        <v>54</v>
      </c>
      <c r="F3002" t="s">
        <v>48</v>
      </c>
      <c r="G3002">
        <v>2</v>
      </c>
      <c r="H3002">
        <v>15.2</v>
      </c>
      <c r="I3002" t="s">
        <v>232</v>
      </c>
      <c r="J3002" t="s">
        <v>222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83</v>
      </c>
      <c r="R3002" t="s">
        <v>83</v>
      </c>
      <c r="S3002" t="s">
        <v>83</v>
      </c>
      <c r="T3002" t="str">
        <f>_xlfn.XLOOKUP(A3002,MI_Match_Analysis!$A$2:$A$8,MI_Match_Analysis!$F$2:$F$8,"Not Found")</f>
        <v>Not Found</v>
      </c>
    </row>
    <row r="3003" spans="1:20" hidden="1" x14ac:dyDescent="0.3">
      <c r="A3003">
        <v>14</v>
      </c>
      <c r="B3003" s="1">
        <v>46120</v>
      </c>
      <c r="C3003" t="s">
        <v>162</v>
      </c>
      <c r="D3003" t="s">
        <v>68</v>
      </c>
      <c r="E3003" t="s">
        <v>54</v>
      </c>
      <c r="F3003" t="s">
        <v>48</v>
      </c>
      <c r="G3003">
        <v>2</v>
      </c>
      <c r="H3003">
        <v>15.3</v>
      </c>
      <c r="I3003" t="s">
        <v>118</v>
      </c>
      <c r="J3003" t="s">
        <v>222</v>
      </c>
      <c r="K3003">
        <v>5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83</v>
      </c>
      <c r="R3003" t="s">
        <v>83</v>
      </c>
      <c r="S3003" t="s">
        <v>83</v>
      </c>
      <c r="T3003" t="str">
        <f>_xlfn.XLOOKUP(A3003,MI_Match_Analysis!$A$2:$A$8,MI_Match_Analysis!$F$2:$F$8,"Not Found")</f>
        <v>Not Found</v>
      </c>
    </row>
    <row r="3004" spans="1:20" hidden="1" x14ac:dyDescent="0.3">
      <c r="A3004">
        <v>14</v>
      </c>
      <c r="B3004" s="1">
        <v>46120</v>
      </c>
      <c r="C3004" t="s">
        <v>162</v>
      </c>
      <c r="D3004" t="s">
        <v>68</v>
      </c>
      <c r="E3004" t="s">
        <v>54</v>
      </c>
      <c r="F3004" t="s">
        <v>48</v>
      </c>
      <c r="G3004">
        <v>2</v>
      </c>
      <c r="H3004">
        <v>15.4</v>
      </c>
      <c r="I3004" t="s">
        <v>232</v>
      </c>
      <c r="J3004" t="s">
        <v>222</v>
      </c>
      <c r="K3004">
        <v>4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83</v>
      </c>
      <c r="R3004" t="s">
        <v>83</v>
      </c>
      <c r="S3004" t="s">
        <v>83</v>
      </c>
      <c r="T3004" t="str">
        <f>_xlfn.XLOOKUP(A3004,MI_Match_Analysis!$A$2:$A$8,MI_Match_Analysis!$F$2:$F$8,"Not Found")</f>
        <v>Not Found</v>
      </c>
    </row>
    <row r="3005" spans="1:20" hidden="1" x14ac:dyDescent="0.3">
      <c r="A3005">
        <v>14</v>
      </c>
      <c r="B3005" s="1">
        <v>46120</v>
      </c>
      <c r="C3005" t="s">
        <v>162</v>
      </c>
      <c r="D3005" t="s">
        <v>68</v>
      </c>
      <c r="E3005" t="s">
        <v>54</v>
      </c>
      <c r="F3005" t="s">
        <v>48</v>
      </c>
      <c r="G3005">
        <v>2</v>
      </c>
      <c r="H3005">
        <v>15.5</v>
      </c>
      <c r="I3005" t="s">
        <v>232</v>
      </c>
      <c r="J3005" t="s">
        <v>222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83</v>
      </c>
      <c r="R3005" t="s">
        <v>83</v>
      </c>
      <c r="S3005" t="s">
        <v>83</v>
      </c>
      <c r="T3005" t="str">
        <f>_xlfn.XLOOKUP(A3005,MI_Match_Analysis!$A$2:$A$8,MI_Match_Analysis!$F$2:$F$8,"Not Found")</f>
        <v>Not Found</v>
      </c>
    </row>
    <row r="3006" spans="1:20" hidden="1" x14ac:dyDescent="0.3">
      <c r="A3006">
        <v>14</v>
      </c>
      <c r="B3006" s="1">
        <v>46120</v>
      </c>
      <c r="C3006" t="s">
        <v>162</v>
      </c>
      <c r="D3006" t="s">
        <v>68</v>
      </c>
      <c r="E3006" t="s">
        <v>54</v>
      </c>
      <c r="F3006" t="s">
        <v>48</v>
      </c>
      <c r="G3006">
        <v>2</v>
      </c>
      <c r="H3006">
        <v>15.6</v>
      </c>
      <c r="I3006" t="s">
        <v>118</v>
      </c>
      <c r="J3006" t="s">
        <v>222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83</v>
      </c>
      <c r="R3006" t="s">
        <v>83</v>
      </c>
      <c r="S3006" t="s">
        <v>83</v>
      </c>
      <c r="T3006" t="str">
        <f>_xlfn.XLOOKUP(A3006,MI_Match_Analysis!$A$2:$A$8,MI_Match_Analysis!$F$2:$F$8,"Not Found")</f>
        <v>Not Found</v>
      </c>
    </row>
    <row r="3007" spans="1:20" hidden="1" x14ac:dyDescent="0.3">
      <c r="A3007">
        <v>14</v>
      </c>
      <c r="B3007" s="1">
        <v>46120</v>
      </c>
      <c r="C3007" t="s">
        <v>162</v>
      </c>
      <c r="D3007" t="s">
        <v>68</v>
      </c>
      <c r="E3007" t="s">
        <v>54</v>
      </c>
      <c r="F3007" t="s">
        <v>48</v>
      </c>
      <c r="G3007">
        <v>2</v>
      </c>
      <c r="H3007">
        <v>16.100000000000001</v>
      </c>
      <c r="I3007" t="s">
        <v>232</v>
      </c>
      <c r="J3007" t="s">
        <v>221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83</v>
      </c>
      <c r="R3007" t="s">
        <v>83</v>
      </c>
      <c r="S3007" t="s">
        <v>83</v>
      </c>
      <c r="T3007" t="str">
        <f>_xlfn.XLOOKUP(A3007,MI_Match_Analysis!$A$2:$A$8,MI_Match_Analysis!$F$2:$F$8,"Not Found")</f>
        <v>Not Found</v>
      </c>
    </row>
    <row r="3008" spans="1:20" hidden="1" x14ac:dyDescent="0.3">
      <c r="A3008">
        <v>14</v>
      </c>
      <c r="B3008" s="1">
        <v>46120</v>
      </c>
      <c r="C3008" t="s">
        <v>162</v>
      </c>
      <c r="D3008" t="s">
        <v>68</v>
      </c>
      <c r="E3008" t="s">
        <v>54</v>
      </c>
      <c r="F3008" t="s">
        <v>48</v>
      </c>
      <c r="G3008">
        <v>2</v>
      </c>
      <c r="H3008">
        <v>16.2</v>
      </c>
      <c r="I3008" t="s">
        <v>118</v>
      </c>
      <c r="J3008" t="s">
        <v>221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83</v>
      </c>
      <c r="R3008" t="s">
        <v>83</v>
      </c>
      <c r="S3008" t="s">
        <v>83</v>
      </c>
      <c r="T3008" t="str">
        <f>_xlfn.XLOOKUP(A3008,MI_Match_Analysis!$A$2:$A$8,MI_Match_Analysis!$F$2:$F$8,"Not Found")</f>
        <v>Not Found</v>
      </c>
    </row>
    <row r="3009" spans="1:20" hidden="1" x14ac:dyDescent="0.3">
      <c r="A3009">
        <v>14</v>
      </c>
      <c r="B3009" s="1">
        <v>46120</v>
      </c>
      <c r="C3009" t="s">
        <v>162</v>
      </c>
      <c r="D3009" t="s">
        <v>68</v>
      </c>
      <c r="E3009" t="s">
        <v>54</v>
      </c>
      <c r="F3009" t="s">
        <v>48</v>
      </c>
      <c r="G3009">
        <v>2</v>
      </c>
      <c r="H3009">
        <v>16.3</v>
      </c>
      <c r="I3009" t="s">
        <v>232</v>
      </c>
      <c r="J3009" t="s">
        <v>221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83</v>
      </c>
      <c r="R3009" t="s">
        <v>83</v>
      </c>
      <c r="S3009" t="s">
        <v>83</v>
      </c>
      <c r="T3009" t="str">
        <f>_xlfn.XLOOKUP(A3009,MI_Match_Analysis!$A$2:$A$8,MI_Match_Analysis!$F$2:$F$8,"Not Found")</f>
        <v>Not Found</v>
      </c>
    </row>
    <row r="3010" spans="1:20" hidden="1" x14ac:dyDescent="0.3">
      <c r="A3010">
        <v>14</v>
      </c>
      <c r="B3010" s="1">
        <v>46120</v>
      </c>
      <c r="C3010" t="s">
        <v>162</v>
      </c>
      <c r="D3010" t="s">
        <v>68</v>
      </c>
      <c r="E3010" t="s">
        <v>54</v>
      </c>
      <c r="F3010" t="s">
        <v>48</v>
      </c>
      <c r="G3010">
        <v>2</v>
      </c>
      <c r="H3010">
        <v>16.399999999999999</v>
      </c>
      <c r="I3010" t="s">
        <v>232</v>
      </c>
      <c r="J3010" t="s">
        <v>221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195</v>
      </c>
      <c r="R3010" t="s">
        <v>118</v>
      </c>
      <c r="S3010" t="s">
        <v>213</v>
      </c>
      <c r="T3010" t="str">
        <f>_xlfn.XLOOKUP(A3010,MI_Match_Analysis!$A$2:$A$8,MI_Match_Analysis!$F$2:$F$8,"Not Found")</f>
        <v>Not Found</v>
      </c>
    </row>
    <row r="3011" spans="1:20" hidden="1" x14ac:dyDescent="0.3">
      <c r="A3011">
        <v>14</v>
      </c>
      <c r="B3011" s="1">
        <v>46120</v>
      </c>
      <c r="C3011" t="s">
        <v>162</v>
      </c>
      <c r="D3011" t="s">
        <v>68</v>
      </c>
      <c r="E3011" t="s">
        <v>54</v>
      </c>
      <c r="F3011" t="s">
        <v>48</v>
      </c>
      <c r="G3011">
        <v>2</v>
      </c>
      <c r="H3011">
        <v>16.5</v>
      </c>
      <c r="I3011" t="s">
        <v>232</v>
      </c>
      <c r="J3011" t="s">
        <v>221</v>
      </c>
      <c r="K3011">
        <v>0</v>
      </c>
      <c r="L3011">
        <v>1</v>
      </c>
      <c r="M3011">
        <v>1</v>
      </c>
      <c r="N3011">
        <v>0</v>
      </c>
      <c r="O3011">
        <v>0</v>
      </c>
      <c r="P3011">
        <v>0</v>
      </c>
      <c r="Q3011" t="s">
        <v>83</v>
      </c>
      <c r="R3011" t="s">
        <v>83</v>
      </c>
      <c r="S3011" t="s">
        <v>83</v>
      </c>
      <c r="T3011" t="str">
        <f>_xlfn.XLOOKUP(A3011,MI_Match_Analysis!$A$2:$A$8,MI_Match_Analysis!$F$2:$F$8,"Not Found")</f>
        <v>Not Found</v>
      </c>
    </row>
    <row r="3012" spans="1:20" hidden="1" x14ac:dyDescent="0.3">
      <c r="A3012">
        <v>14</v>
      </c>
      <c r="B3012" s="1">
        <v>46120</v>
      </c>
      <c r="C3012" t="s">
        <v>162</v>
      </c>
      <c r="D3012" t="s">
        <v>68</v>
      </c>
      <c r="E3012" t="s">
        <v>54</v>
      </c>
      <c r="F3012" t="s">
        <v>48</v>
      </c>
      <c r="G3012">
        <v>2</v>
      </c>
      <c r="H3012">
        <v>16.5</v>
      </c>
      <c r="I3012" t="s">
        <v>232</v>
      </c>
      <c r="J3012" t="s">
        <v>221</v>
      </c>
      <c r="K3012">
        <v>4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83</v>
      </c>
      <c r="R3012" t="s">
        <v>83</v>
      </c>
      <c r="S3012" t="s">
        <v>83</v>
      </c>
      <c r="T3012" t="str">
        <f>_xlfn.XLOOKUP(A3012,MI_Match_Analysis!$A$2:$A$8,MI_Match_Analysis!$F$2:$F$8,"Not Found")</f>
        <v>Not Found</v>
      </c>
    </row>
    <row r="3013" spans="1:20" hidden="1" x14ac:dyDescent="0.3">
      <c r="A3013">
        <v>14</v>
      </c>
      <c r="B3013" s="1">
        <v>46120</v>
      </c>
      <c r="C3013" t="s">
        <v>162</v>
      </c>
      <c r="D3013" t="s">
        <v>68</v>
      </c>
      <c r="E3013" t="s">
        <v>54</v>
      </c>
      <c r="F3013" t="s">
        <v>48</v>
      </c>
      <c r="G3013">
        <v>2</v>
      </c>
      <c r="H3013">
        <v>16.600000000000001</v>
      </c>
      <c r="I3013" t="s">
        <v>232</v>
      </c>
      <c r="J3013" t="s">
        <v>221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165</v>
      </c>
      <c r="R3013" t="s">
        <v>232</v>
      </c>
      <c r="S3013" t="s">
        <v>101</v>
      </c>
      <c r="T3013" t="str">
        <f>_xlfn.XLOOKUP(A3013,MI_Match_Analysis!$A$2:$A$8,MI_Match_Analysis!$F$2:$F$8,"Not Found")</f>
        <v>Not Found</v>
      </c>
    </row>
    <row r="3014" spans="1:20" hidden="1" x14ac:dyDescent="0.3">
      <c r="A3014">
        <v>14</v>
      </c>
      <c r="B3014" s="1">
        <v>46120</v>
      </c>
      <c r="C3014" t="s">
        <v>162</v>
      </c>
      <c r="D3014" t="s">
        <v>68</v>
      </c>
      <c r="E3014" t="s">
        <v>54</v>
      </c>
      <c r="F3014" t="s">
        <v>48</v>
      </c>
      <c r="G3014">
        <v>2</v>
      </c>
      <c r="H3014">
        <v>17.100000000000001</v>
      </c>
      <c r="I3014" t="s">
        <v>237</v>
      </c>
      <c r="J3014" t="s">
        <v>117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83</v>
      </c>
      <c r="R3014" t="s">
        <v>83</v>
      </c>
      <c r="S3014" t="s">
        <v>83</v>
      </c>
      <c r="T3014" t="str">
        <f>_xlfn.XLOOKUP(A3014,MI_Match_Analysis!$A$2:$A$8,MI_Match_Analysis!$F$2:$F$8,"Not Found")</f>
        <v>Not Found</v>
      </c>
    </row>
    <row r="3015" spans="1:20" hidden="1" x14ac:dyDescent="0.3">
      <c r="A3015">
        <v>14</v>
      </c>
      <c r="B3015" s="1">
        <v>46120</v>
      </c>
      <c r="C3015" t="s">
        <v>162</v>
      </c>
      <c r="D3015" t="s">
        <v>68</v>
      </c>
      <c r="E3015" t="s">
        <v>54</v>
      </c>
      <c r="F3015" t="s">
        <v>48</v>
      </c>
      <c r="G3015">
        <v>2</v>
      </c>
      <c r="H3015">
        <v>17.2</v>
      </c>
      <c r="I3015" t="s">
        <v>235</v>
      </c>
      <c r="J3015" t="s">
        <v>117</v>
      </c>
      <c r="K3015">
        <v>2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83</v>
      </c>
      <c r="R3015" t="s">
        <v>83</v>
      </c>
      <c r="S3015" t="s">
        <v>83</v>
      </c>
      <c r="T3015" t="str">
        <f>_xlfn.XLOOKUP(A3015,MI_Match_Analysis!$A$2:$A$8,MI_Match_Analysis!$F$2:$F$8,"Not Found")</f>
        <v>Not Found</v>
      </c>
    </row>
    <row r="3016" spans="1:20" hidden="1" x14ac:dyDescent="0.3">
      <c r="A3016">
        <v>14</v>
      </c>
      <c r="B3016" s="1">
        <v>46120</v>
      </c>
      <c r="C3016" t="s">
        <v>162</v>
      </c>
      <c r="D3016" t="s">
        <v>68</v>
      </c>
      <c r="E3016" t="s">
        <v>54</v>
      </c>
      <c r="F3016" t="s">
        <v>48</v>
      </c>
      <c r="G3016">
        <v>2</v>
      </c>
      <c r="H3016">
        <v>17.3</v>
      </c>
      <c r="I3016" t="s">
        <v>235</v>
      </c>
      <c r="J3016" t="s">
        <v>117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83</v>
      </c>
      <c r="R3016" t="s">
        <v>83</v>
      </c>
      <c r="S3016" t="s">
        <v>83</v>
      </c>
      <c r="T3016" t="str">
        <f>_xlfn.XLOOKUP(A3016,MI_Match_Analysis!$A$2:$A$8,MI_Match_Analysis!$F$2:$F$8,"Not Found")</f>
        <v>Not Found</v>
      </c>
    </row>
    <row r="3017" spans="1:20" hidden="1" x14ac:dyDescent="0.3">
      <c r="A3017">
        <v>14</v>
      </c>
      <c r="B3017" s="1">
        <v>46120</v>
      </c>
      <c r="C3017" t="s">
        <v>162</v>
      </c>
      <c r="D3017" t="s">
        <v>68</v>
      </c>
      <c r="E3017" t="s">
        <v>54</v>
      </c>
      <c r="F3017" t="s">
        <v>48</v>
      </c>
      <c r="G3017">
        <v>2</v>
      </c>
      <c r="H3017">
        <v>17.399999999999999</v>
      </c>
      <c r="I3017" t="s">
        <v>235</v>
      </c>
      <c r="J3017" t="s">
        <v>117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83</v>
      </c>
      <c r="R3017" t="s">
        <v>83</v>
      </c>
      <c r="S3017" t="s">
        <v>83</v>
      </c>
      <c r="T3017" t="str">
        <f>_xlfn.XLOOKUP(A3017,MI_Match_Analysis!$A$2:$A$8,MI_Match_Analysis!$F$2:$F$8,"Not Found")</f>
        <v>Not Found</v>
      </c>
    </row>
    <row r="3018" spans="1:20" hidden="1" x14ac:dyDescent="0.3">
      <c r="A3018">
        <v>14</v>
      </c>
      <c r="B3018" s="1">
        <v>46120</v>
      </c>
      <c r="C3018" t="s">
        <v>162</v>
      </c>
      <c r="D3018" t="s">
        <v>68</v>
      </c>
      <c r="E3018" t="s">
        <v>54</v>
      </c>
      <c r="F3018" t="s">
        <v>48</v>
      </c>
      <c r="G3018">
        <v>2</v>
      </c>
      <c r="H3018">
        <v>17.5</v>
      </c>
      <c r="I3018" t="s">
        <v>237</v>
      </c>
      <c r="J3018" t="s">
        <v>117</v>
      </c>
      <c r="K3018">
        <v>4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83</v>
      </c>
      <c r="R3018" t="s">
        <v>83</v>
      </c>
      <c r="S3018" t="s">
        <v>83</v>
      </c>
      <c r="T3018" t="str">
        <f>_xlfn.XLOOKUP(A3018,MI_Match_Analysis!$A$2:$A$8,MI_Match_Analysis!$F$2:$F$8,"Not Found")</f>
        <v>Not Found</v>
      </c>
    </row>
    <row r="3019" spans="1:20" hidden="1" x14ac:dyDescent="0.3">
      <c r="A3019">
        <v>14</v>
      </c>
      <c r="B3019" s="1">
        <v>46120</v>
      </c>
      <c r="C3019" t="s">
        <v>162</v>
      </c>
      <c r="D3019" t="s">
        <v>68</v>
      </c>
      <c r="E3019" t="s">
        <v>54</v>
      </c>
      <c r="F3019" t="s">
        <v>48</v>
      </c>
      <c r="G3019">
        <v>2</v>
      </c>
      <c r="H3019">
        <v>17.600000000000001</v>
      </c>
      <c r="I3019" t="s">
        <v>237</v>
      </c>
      <c r="J3019" t="s">
        <v>117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83</v>
      </c>
      <c r="R3019" t="s">
        <v>83</v>
      </c>
      <c r="S3019" t="s">
        <v>83</v>
      </c>
      <c r="T3019" t="str">
        <f>_xlfn.XLOOKUP(A3019,MI_Match_Analysis!$A$2:$A$8,MI_Match_Analysis!$F$2:$F$8,"Not Found")</f>
        <v>Not Found</v>
      </c>
    </row>
    <row r="3020" spans="1:20" hidden="1" x14ac:dyDescent="0.3">
      <c r="A3020">
        <v>14</v>
      </c>
      <c r="B3020" s="1">
        <v>46120</v>
      </c>
      <c r="C3020" t="s">
        <v>162</v>
      </c>
      <c r="D3020" t="s">
        <v>68</v>
      </c>
      <c r="E3020" t="s">
        <v>54</v>
      </c>
      <c r="F3020" t="s">
        <v>48</v>
      </c>
      <c r="G3020">
        <v>2</v>
      </c>
      <c r="H3020">
        <v>18.100000000000001</v>
      </c>
      <c r="I3020" t="s">
        <v>237</v>
      </c>
      <c r="J3020" t="s">
        <v>221</v>
      </c>
      <c r="K3020">
        <v>0</v>
      </c>
      <c r="L3020">
        <v>1</v>
      </c>
      <c r="M3020">
        <v>1</v>
      </c>
      <c r="N3020">
        <v>0</v>
      </c>
      <c r="O3020">
        <v>0</v>
      </c>
      <c r="P3020">
        <v>0</v>
      </c>
      <c r="Q3020" t="s">
        <v>83</v>
      </c>
      <c r="R3020" t="s">
        <v>83</v>
      </c>
      <c r="S3020" t="s">
        <v>83</v>
      </c>
      <c r="T3020" t="str">
        <f>_xlfn.XLOOKUP(A3020,MI_Match_Analysis!$A$2:$A$8,MI_Match_Analysis!$F$2:$F$8,"Not Found")</f>
        <v>Not Found</v>
      </c>
    </row>
    <row r="3021" spans="1:20" hidden="1" x14ac:dyDescent="0.3">
      <c r="A3021">
        <v>14</v>
      </c>
      <c r="B3021" s="1">
        <v>46120</v>
      </c>
      <c r="C3021" t="s">
        <v>162</v>
      </c>
      <c r="D3021" t="s">
        <v>68</v>
      </c>
      <c r="E3021" t="s">
        <v>54</v>
      </c>
      <c r="F3021" t="s">
        <v>48</v>
      </c>
      <c r="G3021">
        <v>2</v>
      </c>
      <c r="H3021">
        <v>18.100000000000001</v>
      </c>
      <c r="I3021" t="s">
        <v>237</v>
      </c>
      <c r="J3021" t="s">
        <v>221</v>
      </c>
      <c r="K3021">
        <v>6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83</v>
      </c>
      <c r="R3021" t="s">
        <v>83</v>
      </c>
      <c r="S3021" t="s">
        <v>83</v>
      </c>
      <c r="T3021" t="str">
        <f>_xlfn.XLOOKUP(A3021,MI_Match_Analysis!$A$2:$A$8,MI_Match_Analysis!$F$2:$F$8,"Not Found")</f>
        <v>Not Found</v>
      </c>
    </row>
    <row r="3022" spans="1:20" hidden="1" x14ac:dyDescent="0.3">
      <c r="A3022">
        <v>14</v>
      </c>
      <c r="B3022" s="1">
        <v>46120</v>
      </c>
      <c r="C3022" t="s">
        <v>162</v>
      </c>
      <c r="D3022" t="s">
        <v>68</v>
      </c>
      <c r="E3022" t="s">
        <v>54</v>
      </c>
      <c r="F3022" t="s">
        <v>48</v>
      </c>
      <c r="G3022">
        <v>2</v>
      </c>
      <c r="H3022">
        <v>18.2</v>
      </c>
      <c r="I3022" t="s">
        <v>237</v>
      </c>
      <c r="J3022" t="s">
        <v>221</v>
      </c>
      <c r="K3022">
        <v>4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83</v>
      </c>
      <c r="R3022" t="s">
        <v>83</v>
      </c>
      <c r="S3022" t="s">
        <v>83</v>
      </c>
      <c r="T3022" t="str">
        <f>_xlfn.XLOOKUP(A3022,MI_Match_Analysis!$A$2:$A$8,MI_Match_Analysis!$F$2:$F$8,"Not Found")</f>
        <v>Not Found</v>
      </c>
    </row>
    <row r="3023" spans="1:20" hidden="1" x14ac:dyDescent="0.3">
      <c r="A3023">
        <v>14</v>
      </c>
      <c r="B3023" s="1">
        <v>46120</v>
      </c>
      <c r="C3023" t="s">
        <v>162</v>
      </c>
      <c r="D3023" t="s">
        <v>68</v>
      </c>
      <c r="E3023" t="s">
        <v>54</v>
      </c>
      <c r="F3023" t="s">
        <v>48</v>
      </c>
      <c r="G3023">
        <v>2</v>
      </c>
      <c r="H3023">
        <v>18.3</v>
      </c>
      <c r="I3023" t="s">
        <v>237</v>
      </c>
      <c r="J3023" t="s">
        <v>221</v>
      </c>
      <c r="K3023">
        <v>6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83</v>
      </c>
      <c r="R3023" t="s">
        <v>83</v>
      </c>
      <c r="S3023" t="s">
        <v>83</v>
      </c>
      <c r="T3023" t="str">
        <f>_xlfn.XLOOKUP(A3023,MI_Match_Analysis!$A$2:$A$8,MI_Match_Analysis!$F$2:$F$8,"Not Found")</f>
        <v>Not Found</v>
      </c>
    </row>
    <row r="3024" spans="1:20" hidden="1" x14ac:dyDescent="0.3">
      <c r="A3024">
        <v>14</v>
      </c>
      <c r="B3024" s="1">
        <v>46120</v>
      </c>
      <c r="C3024" t="s">
        <v>162</v>
      </c>
      <c r="D3024" t="s">
        <v>68</v>
      </c>
      <c r="E3024" t="s">
        <v>54</v>
      </c>
      <c r="F3024" t="s">
        <v>48</v>
      </c>
      <c r="G3024">
        <v>2</v>
      </c>
      <c r="H3024">
        <v>18.399999999999999</v>
      </c>
      <c r="I3024" t="s">
        <v>237</v>
      </c>
      <c r="J3024" t="s">
        <v>221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83</v>
      </c>
      <c r="R3024" t="s">
        <v>83</v>
      </c>
      <c r="S3024" t="s">
        <v>83</v>
      </c>
      <c r="T3024" t="str">
        <f>_xlfn.XLOOKUP(A3024,MI_Match_Analysis!$A$2:$A$8,MI_Match_Analysis!$F$2:$F$8,"Not Found")</f>
        <v>Not Found</v>
      </c>
    </row>
    <row r="3025" spans="1:20" hidden="1" x14ac:dyDescent="0.3">
      <c r="A3025">
        <v>14</v>
      </c>
      <c r="B3025" s="1">
        <v>46120</v>
      </c>
      <c r="C3025" t="s">
        <v>162</v>
      </c>
      <c r="D3025" t="s">
        <v>68</v>
      </c>
      <c r="E3025" t="s">
        <v>54</v>
      </c>
      <c r="F3025" t="s">
        <v>48</v>
      </c>
      <c r="G3025">
        <v>2</v>
      </c>
      <c r="H3025">
        <v>18.5</v>
      </c>
      <c r="I3025" t="s">
        <v>235</v>
      </c>
      <c r="J3025" t="s">
        <v>221</v>
      </c>
      <c r="K3025">
        <v>4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83</v>
      </c>
      <c r="R3025" t="s">
        <v>83</v>
      </c>
      <c r="S3025" t="s">
        <v>83</v>
      </c>
      <c r="T3025" t="str">
        <f>_xlfn.XLOOKUP(A3025,MI_Match_Analysis!$A$2:$A$8,MI_Match_Analysis!$F$2:$F$8,"Not Found")</f>
        <v>Not Found</v>
      </c>
    </row>
    <row r="3026" spans="1:20" hidden="1" x14ac:dyDescent="0.3">
      <c r="A3026">
        <v>14</v>
      </c>
      <c r="B3026" s="1">
        <v>46120</v>
      </c>
      <c r="C3026" t="s">
        <v>162</v>
      </c>
      <c r="D3026" t="s">
        <v>68</v>
      </c>
      <c r="E3026" t="s">
        <v>54</v>
      </c>
      <c r="F3026" t="s">
        <v>48</v>
      </c>
      <c r="G3026">
        <v>2</v>
      </c>
      <c r="H3026">
        <v>18.600000000000001</v>
      </c>
      <c r="I3026" t="s">
        <v>235</v>
      </c>
      <c r="J3026" t="s">
        <v>221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83</v>
      </c>
      <c r="R3026" t="s">
        <v>83</v>
      </c>
      <c r="S3026" t="s">
        <v>83</v>
      </c>
      <c r="T3026" t="str">
        <f>_xlfn.XLOOKUP(A3026,MI_Match_Analysis!$A$2:$A$8,MI_Match_Analysis!$F$2:$F$8,"Not Found")</f>
        <v>Not Found</v>
      </c>
    </row>
    <row r="3027" spans="1:20" hidden="1" x14ac:dyDescent="0.3">
      <c r="A3027">
        <v>14</v>
      </c>
      <c r="B3027" s="1">
        <v>46120</v>
      </c>
      <c r="C3027" t="s">
        <v>162</v>
      </c>
      <c r="D3027" t="s">
        <v>68</v>
      </c>
      <c r="E3027" t="s">
        <v>54</v>
      </c>
      <c r="F3027" t="s">
        <v>48</v>
      </c>
      <c r="G3027">
        <v>2</v>
      </c>
      <c r="H3027">
        <v>19.100000000000001</v>
      </c>
      <c r="I3027" t="s">
        <v>235</v>
      </c>
      <c r="J3027" t="s">
        <v>50</v>
      </c>
      <c r="K3027">
        <v>4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83</v>
      </c>
      <c r="R3027" t="s">
        <v>83</v>
      </c>
      <c r="S3027" t="s">
        <v>83</v>
      </c>
      <c r="T3027" t="str">
        <f>_xlfn.XLOOKUP(A3027,MI_Match_Analysis!$A$2:$A$8,MI_Match_Analysis!$F$2:$F$8,"Not Found")</f>
        <v>Not Found</v>
      </c>
    </row>
    <row r="3028" spans="1:20" hidden="1" x14ac:dyDescent="0.3">
      <c r="A3028">
        <v>14</v>
      </c>
      <c r="B3028" s="1">
        <v>46120</v>
      </c>
      <c r="C3028" t="s">
        <v>162</v>
      </c>
      <c r="D3028" t="s">
        <v>68</v>
      </c>
      <c r="E3028" t="s">
        <v>54</v>
      </c>
      <c r="F3028" t="s">
        <v>48</v>
      </c>
      <c r="G3028">
        <v>2</v>
      </c>
      <c r="H3028">
        <v>19.2</v>
      </c>
      <c r="I3028" t="s">
        <v>235</v>
      </c>
      <c r="J3028" t="s">
        <v>50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165</v>
      </c>
      <c r="R3028" t="s">
        <v>235</v>
      </c>
      <c r="S3028" t="s">
        <v>116</v>
      </c>
      <c r="T3028" t="str">
        <f>_xlfn.XLOOKUP(A3028,MI_Match_Analysis!$A$2:$A$8,MI_Match_Analysis!$F$2:$F$8,"Not Found")</f>
        <v>Not Found</v>
      </c>
    </row>
    <row r="3029" spans="1:20" hidden="1" x14ac:dyDescent="0.3">
      <c r="A3029">
        <v>14</v>
      </c>
      <c r="B3029" s="1">
        <v>46120</v>
      </c>
      <c r="C3029" t="s">
        <v>162</v>
      </c>
      <c r="D3029" t="s">
        <v>68</v>
      </c>
      <c r="E3029" t="s">
        <v>54</v>
      </c>
      <c r="F3029" t="s">
        <v>48</v>
      </c>
      <c r="G3029">
        <v>2</v>
      </c>
      <c r="H3029">
        <v>19.3</v>
      </c>
      <c r="I3029" t="s">
        <v>136</v>
      </c>
      <c r="J3029" t="s">
        <v>50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83</v>
      </c>
      <c r="R3029" t="s">
        <v>83</v>
      </c>
      <c r="S3029" t="s">
        <v>83</v>
      </c>
      <c r="T3029" t="str">
        <f>_xlfn.XLOOKUP(A3029,MI_Match_Analysis!$A$2:$A$8,MI_Match_Analysis!$F$2:$F$8,"Not Found")</f>
        <v>Not Found</v>
      </c>
    </row>
    <row r="3030" spans="1:20" hidden="1" x14ac:dyDescent="0.3">
      <c r="A3030">
        <v>14</v>
      </c>
      <c r="B3030" s="1">
        <v>46120</v>
      </c>
      <c r="C3030" t="s">
        <v>162</v>
      </c>
      <c r="D3030" t="s">
        <v>68</v>
      </c>
      <c r="E3030" t="s">
        <v>54</v>
      </c>
      <c r="F3030" t="s">
        <v>48</v>
      </c>
      <c r="G3030">
        <v>2</v>
      </c>
      <c r="H3030">
        <v>19.399999999999999</v>
      </c>
      <c r="I3030" t="s">
        <v>237</v>
      </c>
      <c r="J3030" t="s">
        <v>50</v>
      </c>
      <c r="K3030">
        <v>6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83</v>
      </c>
      <c r="R3030" t="s">
        <v>83</v>
      </c>
      <c r="S3030" t="s">
        <v>83</v>
      </c>
      <c r="T3030" t="str">
        <f>_xlfn.XLOOKUP(A3030,MI_Match_Analysis!$A$2:$A$8,MI_Match_Analysis!$F$2:$F$8,"Not Found")</f>
        <v>Not Found</v>
      </c>
    </row>
    <row r="3031" spans="1:20" hidden="1" x14ac:dyDescent="0.3">
      <c r="A3031">
        <v>14</v>
      </c>
      <c r="B3031" s="1">
        <v>46120</v>
      </c>
      <c r="C3031" t="s">
        <v>162</v>
      </c>
      <c r="D3031" t="s">
        <v>68</v>
      </c>
      <c r="E3031" t="s">
        <v>54</v>
      </c>
      <c r="F3031" t="s">
        <v>48</v>
      </c>
      <c r="G3031">
        <v>2</v>
      </c>
      <c r="H3031">
        <v>19.5</v>
      </c>
      <c r="I3031" t="s">
        <v>237</v>
      </c>
      <c r="J3031" t="s">
        <v>50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83</v>
      </c>
      <c r="R3031" t="s">
        <v>83</v>
      </c>
      <c r="S3031" t="s">
        <v>83</v>
      </c>
      <c r="T3031" t="str">
        <f>_xlfn.XLOOKUP(A3031,MI_Match_Analysis!$A$2:$A$8,MI_Match_Analysis!$F$2:$F$8,"Not Found")</f>
        <v>Not Found</v>
      </c>
    </row>
    <row r="3032" spans="1:20" hidden="1" x14ac:dyDescent="0.3">
      <c r="A3032">
        <v>14</v>
      </c>
      <c r="B3032" s="1">
        <v>46120</v>
      </c>
      <c r="C3032" t="s">
        <v>162</v>
      </c>
      <c r="D3032" t="s">
        <v>68</v>
      </c>
      <c r="E3032" t="s">
        <v>54</v>
      </c>
      <c r="F3032" t="s">
        <v>48</v>
      </c>
      <c r="G3032">
        <v>2</v>
      </c>
      <c r="H3032">
        <v>19.600000000000001</v>
      </c>
      <c r="I3032" t="s">
        <v>237</v>
      </c>
      <c r="J3032" t="s">
        <v>50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195</v>
      </c>
      <c r="R3032" t="s">
        <v>136</v>
      </c>
      <c r="S3032" t="s">
        <v>101</v>
      </c>
      <c r="T3032" t="str">
        <f>_xlfn.XLOOKUP(A3032,MI_Match_Analysis!$A$2:$A$8,MI_Match_Analysis!$F$2:$F$8,"Not Found")</f>
        <v>Not Found</v>
      </c>
    </row>
    <row r="3033" spans="1:20" hidden="1" x14ac:dyDescent="0.3">
      <c r="A3033">
        <v>15</v>
      </c>
      <c r="B3033" s="1">
        <v>46121</v>
      </c>
      <c r="C3033" t="s">
        <v>162</v>
      </c>
      <c r="D3033" t="s">
        <v>58</v>
      </c>
      <c r="E3033" t="s">
        <v>35</v>
      </c>
      <c r="F3033" t="s">
        <v>53</v>
      </c>
      <c r="G3033">
        <v>1</v>
      </c>
      <c r="H3033">
        <v>0.1</v>
      </c>
      <c r="I3033" t="s">
        <v>179</v>
      </c>
      <c r="J3033" t="s">
        <v>76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83</v>
      </c>
      <c r="R3033" t="s">
        <v>83</v>
      </c>
      <c r="S3033" t="s">
        <v>83</v>
      </c>
      <c r="T3033" t="str">
        <f>_xlfn.XLOOKUP(A3033,MI_Match_Analysis!$A$2:$A$8,MI_Match_Analysis!$F$2:$F$8,"Not Found")</f>
        <v>Not Found</v>
      </c>
    </row>
    <row r="3034" spans="1:20" hidden="1" x14ac:dyDescent="0.3">
      <c r="A3034">
        <v>15</v>
      </c>
      <c r="B3034" s="1">
        <v>46121</v>
      </c>
      <c r="C3034" t="s">
        <v>162</v>
      </c>
      <c r="D3034" t="s">
        <v>58</v>
      </c>
      <c r="E3034" t="s">
        <v>35</v>
      </c>
      <c r="F3034" t="s">
        <v>53</v>
      </c>
      <c r="G3034">
        <v>1</v>
      </c>
      <c r="H3034">
        <v>0.2</v>
      </c>
      <c r="I3034" t="s">
        <v>181</v>
      </c>
      <c r="J3034" t="s">
        <v>76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83</v>
      </c>
      <c r="R3034" t="s">
        <v>83</v>
      </c>
      <c r="S3034" t="s">
        <v>83</v>
      </c>
      <c r="T3034" t="str">
        <f>_xlfn.XLOOKUP(A3034,MI_Match_Analysis!$A$2:$A$8,MI_Match_Analysis!$F$2:$F$8,"Not Found")</f>
        <v>Not Found</v>
      </c>
    </row>
    <row r="3035" spans="1:20" hidden="1" x14ac:dyDescent="0.3">
      <c r="A3035">
        <v>15</v>
      </c>
      <c r="B3035" s="1">
        <v>46121</v>
      </c>
      <c r="C3035" t="s">
        <v>162</v>
      </c>
      <c r="D3035" t="s">
        <v>58</v>
      </c>
      <c r="E3035" t="s">
        <v>35</v>
      </c>
      <c r="F3035" t="s">
        <v>53</v>
      </c>
      <c r="G3035">
        <v>1</v>
      </c>
      <c r="H3035">
        <v>0.3</v>
      </c>
      <c r="I3035" t="s">
        <v>181</v>
      </c>
      <c r="J3035" t="s">
        <v>76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83</v>
      </c>
      <c r="R3035" t="s">
        <v>83</v>
      </c>
      <c r="S3035" t="s">
        <v>83</v>
      </c>
      <c r="T3035" t="str">
        <f>_xlfn.XLOOKUP(A3035,MI_Match_Analysis!$A$2:$A$8,MI_Match_Analysis!$F$2:$F$8,"Not Found")</f>
        <v>Not Found</v>
      </c>
    </row>
    <row r="3036" spans="1:20" hidden="1" x14ac:dyDescent="0.3">
      <c r="A3036">
        <v>15</v>
      </c>
      <c r="B3036" s="1">
        <v>46121</v>
      </c>
      <c r="C3036" t="s">
        <v>162</v>
      </c>
      <c r="D3036" t="s">
        <v>58</v>
      </c>
      <c r="E3036" t="s">
        <v>35</v>
      </c>
      <c r="F3036" t="s">
        <v>53</v>
      </c>
      <c r="G3036">
        <v>1</v>
      </c>
      <c r="H3036">
        <v>0.4</v>
      </c>
      <c r="I3036" t="s">
        <v>181</v>
      </c>
      <c r="J3036" t="s">
        <v>76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83</v>
      </c>
      <c r="R3036" t="s">
        <v>83</v>
      </c>
      <c r="S3036" t="s">
        <v>83</v>
      </c>
      <c r="T3036" t="str">
        <f>_xlfn.XLOOKUP(A3036,MI_Match_Analysis!$A$2:$A$8,MI_Match_Analysis!$F$2:$F$8,"Not Found")</f>
        <v>Not Found</v>
      </c>
    </row>
    <row r="3037" spans="1:20" hidden="1" x14ac:dyDescent="0.3">
      <c r="A3037">
        <v>15</v>
      </c>
      <c r="B3037" s="1">
        <v>46121</v>
      </c>
      <c r="C3037" t="s">
        <v>162</v>
      </c>
      <c r="D3037" t="s">
        <v>58</v>
      </c>
      <c r="E3037" t="s">
        <v>35</v>
      </c>
      <c r="F3037" t="s">
        <v>53</v>
      </c>
      <c r="G3037">
        <v>1</v>
      </c>
      <c r="H3037">
        <v>0.5</v>
      </c>
      <c r="I3037" t="s">
        <v>181</v>
      </c>
      <c r="J3037" t="s">
        <v>76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83</v>
      </c>
      <c r="R3037" t="s">
        <v>83</v>
      </c>
      <c r="S3037" t="s">
        <v>83</v>
      </c>
      <c r="T3037" t="str">
        <f>_xlfn.XLOOKUP(A3037,MI_Match_Analysis!$A$2:$A$8,MI_Match_Analysis!$F$2:$F$8,"Not Found")</f>
        <v>Not Found</v>
      </c>
    </row>
    <row r="3038" spans="1:20" hidden="1" x14ac:dyDescent="0.3">
      <c r="A3038">
        <v>15</v>
      </c>
      <c r="B3038" s="1">
        <v>46121</v>
      </c>
      <c r="C3038" t="s">
        <v>162</v>
      </c>
      <c r="D3038" t="s">
        <v>58</v>
      </c>
      <c r="E3038" t="s">
        <v>35</v>
      </c>
      <c r="F3038" t="s">
        <v>53</v>
      </c>
      <c r="G3038">
        <v>1</v>
      </c>
      <c r="H3038">
        <v>0.6</v>
      </c>
      <c r="I3038" t="s">
        <v>179</v>
      </c>
      <c r="J3038" t="s">
        <v>76</v>
      </c>
      <c r="K3038">
        <v>4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83</v>
      </c>
      <c r="R3038" t="s">
        <v>83</v>
      </c>
      <c r="S3038" t="s">
        <v>83</v>
      </c>
      <c r="T3038" t="str">
        <f>_xlfn.XLOOKUP(A3038,MI_Match_Analysis!$A$2:$A$8,MI_Match_Analysis!$F$2:$F$8,"Not Found")</f>
        <v>Not Found</v>
      </c>
    </row>
    <row r="3039" spans="1:20" hidden="1" x14ac:dyDescent="0.3">
      <c r="A3039">
        <v>15</v>
      </c>
      <c r="B3039" s="1">
        <v>46121</v>
      </c>
      <c r="C3039" t="s">
        <v>162</v>
      </c>
      <c r="D3039" t="s">
        <v>58</v>
      </c>
      <c r="E3039" t="s">
        <v>35</v>
      </c>
      <c r="F3039" t="s">
        <v>53</v>
      </c>
      <c r="G3039">
        <v>1</v>
      </c>
      <c r="H3039">
        <v>1.1000000000000001</v>
      </c>
      <c r="I3039" t="s">
        <v>181</v>
      </c>
      <c r="J3039" t="s">
        <v>124</v>
      </c>
      <c r="K3039">
        <v>0</v>
      </c>
      <c r="L3039">
        <v>1</v>
      </c>
      <c r="M3039">
        <v>1</v>
      </c>
      <c r="N3039">
        <v>0</v>
      </c>
      <c r="O3039">
        <v>0</v>
      </c>
      <c r="P3039">
        <v>0</v>
      </c>
      <c r="Q3039" t="s">
        <v>83</v>
      </c>
      <c r="R3039" t="s">
        <v>83</v>
      </c>
      <c r="S3039" t="s">
        <v>83</v>
      </c>
      <c r="T3039" t="str">
        <f>_xlfn.XLOOKUP(A3039,MI_Match_Analysis!$A$2:$A$8,MI_Match_Analysis!$F$2:$F$8,"Not Found")</f>
        <v>Not Found</v>
      </c>
    </row>
    <row r="3040" spans="1:20" hidden="1" x14ac:dyDescent="0.3">
      <c r="A3040">
        <v>15</v>
      </c>
      <c r="B3040" s="1">
        <v>46121</v>
      </c>
      <c r="C3040" t="s">
        <v>162</v>
      </c>
      <c r="D3040" t="s">
        <v>58</v>
      </c>
      <c r="E3040" t="s">
        <v>35</v>
      </c>
      <c r="F3040" t="s">
        <v>53</v>
      </c>
      <c r="G3040">
        <v>1</v>
      </c>
      <c r="H3040">
        <v>1.1000000000000001</v>
      </c>
      <c r="I3040" t="s">
        <v>181</v>
      </c>
      <c r="J3040" t="s">
        <v>124</v>
      </c>
      <c r="K3040">
        <v>4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83</v>
      </c>
      <c r="R3040" t="s">
        <v>83</v>
      </c>
      <c r="S3040" t="s">
        <v>83</v>
      </c>
      <c r="T3040" t="str">
        <f>_xlfn.XLOOKUP(A3040,MI_Match_Analysis!$A$2:$A$8,MI_Match_Analysis!$F$2:$F$8,"Not Found")</f>
        <v>Not Found</v>
      </c>
    </row>
    <row r="3041" spans="1:20" hidden="1" x14ac:dyDescent="0.3">
      <c r="A3041">
        <v>15</v>
      </c>
      <c r="B3041" s="1">
        <v>46121</v>
      </c>
      <c r="C3041" t="s">
        <v>162</v>
      </c>
      <c r="D3041" t="s">
        <v>58</v>
      </c>
      <c r="E3041" t="s">
        <v>35</v>
      </c>
      <c r="F3041" t="s">
        <v>53</v>
      </c>
      <c r="G3041">
        <v>1</v>
      </c>
      <c r="H3041">
        <v>1.2</v>
      </c>
      <c r="I3041" t="s">
        <v>181</v>
      </c>
      <c r="J3041" t="s">
        <v>124</v>
      </c>
      <c r="K3041">
        <v>4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83</v>
      </c>
      <c r="R3041" t="s">
        <v>83</v>
      </c>
      <c r="S3041" t="s">
        <v>83</v>
      </c>
      <c r="T3041" t="str">
        <f>_xlfn.XLOOKUP(A3041,MI_Match_Analysis!$A$2:$A$8,MI_Match_Analysis!$F$2:$F$8,"Not Found")</f>
        <v>Not Found</v>
      </c>
    </row>
    <row r="3042" spans="1:20" hidden="1" x14ac:dyDescent="0.3">
      <c r="A3042">
        <v>15</v>
      </c>
      <c r="B3042" s="1">
        <v>46121</v>
      </c>
      <c r="C3042" t="s">
        <v>162</v>
      </c>
      <c r="D3042" t="s">
        <v>58</v>
      </c>
      <c r="E3042" t="s">
        <v>35</v>
      </c>
      <c r="F3042" t="s">
        <v>53</v>
      </c>
      <c r="G3042">
        <v>1</v>
      </c>
      <c r="H3042">
        <v>1.3</v>
      </c>
      <c r="I3042" t="s">
        <v>181</v>
      </c>
      <c r="J3042" t="s">
        <v>124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83</v>
      </c>
      <c r="R3042" t="s">
        <v>83</v>
      </c>
      <c r="S3042" t="s">
        <v>83</v>
      </c>
      <c r="T3042" t="str">
        <f>_xlfn.XLOOKUP(A3042,MI_Match_Analysis!$A$2:$A$8,MI_Match_Analysis!$F$2:$F$8,"Not Found")</f>
        <v>Not Found</v>
      </c>
    </row>
    <row r="3043" spans="1:20" hidden="1" x14ac:dyDescent="0.3">
      <c r="A3043">
        <v>15</v>
      </c>
      <c r="B3043" s="1">
        <v>46121</v>
      </c>
      <c r="C3043" t="s">
        <v>162</v>
      </c>
      <c r="D3043" t="s">
        <v>58</v>
      </c>
      <c r="E3043" t="s">
        <v>35</v>
      </c>
      <c r="F3043" t="s">
        <v>53</v>
      </c>
      <c r="G3043">
        <v>1</v>
      </c>
      <c r="H3043">
        <v>1.4</v>
      </c>
      <c r="I3043" t="s">
        <v>181</v>
      </c>
      <c r="J3043" t="s">
        <v>124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165</v>
      </c>
      <c r="R3043" t="s">
        <v>181</v>
      </c>
      <c r="S3043" t="s">
        <v>254</v>
      </c>
      <c r="T3043" t="str">
        <f>_xlfn.XLOOKUP(A3043,MI_Match_Analysis!$A$2:$A$8,MI_Match_Analysis!$F$2:$F$8,"Not Found")</f>
        <v>Not Found</v>
      </c>
    </row>
    <row r="3044" spans="1:20" hidden="1" x14ac:dyDescent="0.3">
      <c r="A3044">
        <v>15</v>
      </c>
      <c r="B3044" s="1">
        <v>46121</v>
      </c>
      <c r="C3044" t="s">
        <v>162</v>
      </c>
      <c r="D3044" t="s">
        <v>58</v>
      </c>
      <c r="E3044" t="s">
        <v>35</v>
      </c>
      <c r="F3044" t="s">
        <v>53</v>
      </c>
      <c r="G3044">
        <v>1</v>
      </c>
      <c r="H3044">
        <v>1.5</v>
      </c>
      <c r="I3044" t="s">
        <v>60</v>
      </c>
      <c r="J3044" t="s">
        <v>124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83</v>
      </c>
      <c r="R3044" t="s">
        <v>83</v>
      </c>
      <c r="S3044" t="s">
        <v>83</v>
      </c>
      <c r="T3044" t="str">
        <f>_xlfn.XLOOKUP(A3044,MI_Match_Analysis!$A$2:$A$8,MI_Match_Analysis!$F$2:$F$8,"Not Found")</f>
        <v>Not Found</v>
      </c>
    </row>
    <row r="3045" spans="1:20" hidden="1" x14ac:dyDescent="0.3">
      <c r="A3045">
        <v>15</v>
      </c>
      <c r="B3045" s="1">
        <v>46121</v>
      </c>
      <c r="C3045" t="s">
        <v>162</v>
      </c>
      <c r="D3045" t="s">
        <v>58</v>
      </c>
      <c r="E3045" t="s">
        <v>35</v>
      </c>
      <c r="F3045" t="s">
        <v>53</v>
      </c>
      <c r="G3045">
        <v>1</v>
      </c>
      <c r="H3045">
        <v>1.6</v>
      </c>
      <c r="I3045" t="s">
        <v>179</v>
      </c>
      <c r="J3045" t="s">
        <v>124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83</v>
      </c>
      <c r="R3045" t="s">
        <v>83</v>
      </c>
      <c r="S3045" t="s">
        <v>83</v>
      </c>
      <c r="T3045" t="str">
        <f>_xlfn.XLOOKUP(A3045,MI_Match_Analysis!$A$2:$A$8,MI_Match_Analysis!$F$2:$F$8,"Not Found")</f>
        <v>Not Found</v>
      </c>
    </row>
    <row r="3046" spans="1:20" hidden="1" x14ac:dyDescent="0.3">
      <c r="A3046">
        <v>15</v>
      </c>
      <c r="B3046" s="1">
        <v>46121</v>
      </c>
      <c r="C3046" t="s">
        <v>162</v>
      </c>
      <c r="D3046" t="s">
        <v>58</v>
      </c>
      <c r="E3046" t="s">
        <v>35</v>
      </c>
      <c r="F3046" t="s">
        <v>53</v>
      </c>
      <c r="G3046">
        <v>1</v>
      </c>
      <c r="H3046">
        <v>2.1</v>
      </c>
      <c r="I3046" t="s">
        <v>60</v>
      </c>
      <c r="J3046" t="s">
        <v>76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83</v>
      </c>
      <c r="R3046" t="s">
        <v>83</v>
      </c>
      <c r="S3046" t="s">
        <v>83</v>
      </c>
      <c r="T3046" t="str">
        <f>_xlfn.XLOOKUP(A3046,MI_Match_Analysis!$A$2:$A$8,MI_Match_Analysis!$F$2:$F$8,"Not Found")</f>
        <v>Not Found</v>
      </c>
    </row>
    <row r="3047" spans="1:20" hidden="1" x14ac:dyDescent="0.3">
      <c r="A3047">
        <v>15</v>
      </c>
      <c r="B3047" s="1">
        <v>46121</v>
      </c>
      <c r="C3047" t="s">
        <v>162</v>
      </c>
      <c r="D3047" t="s">
        <v>58</v>
      </c>
      <c r="E3047" t="s">
        <v>35</v>
      </c>
      <c r="F3047" t="s">
        <v>53</v>
      </c>
      <c r="G3047">
        <v>1</v>
      </c>
      <c r="H3047">
        <v>2.2000000000000002</v>
      </c>
      <c r="I3047" t="s">
        <v>60</v>
      </c>
      <c r="J3047" t="s">
        <v>76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83</v>
      </c>
      <c r="R3047" t="s">
        <v>83</v>
      </c>
      <c r="S3047" t="s">
        <v>83</v>
      </c>
      <c r="T3047" t="str">
        <f>_xlfn.XLOOKUP(A3047,MI_Match_Analysis!$A$2:$A$8,MI_Match_Analysis!$F$2:$F$8,"Not Found")</f>
        <v>Not Found</v>
      </c>
    </row>
    <row r="3048" spans="1:20" hidden="1" x14ac:dyDescent="0.3">
      <c r="A3048">
        <v>15</v>
      </c>
      <c r="B3048" s="1">
        <v>46121</v>
      </c>
      <c r="C3048" t="s">
        <v>162</v>
      </c>
      <c r="D3048" t="s">
        <v>58</v>
      </c>
      <c r="E3048" t="s">
        <v>35</v>
      </c>
      <c r="F3048" t="s">
        <v>53</v>
      </c>
      <c r="G3048">
        <v>1</v>
      </c>
      <c r="H3048">
        <v>2.2999999999999998</v>
      </c>
      <c r="I3048" t="s">
        <v>60</v>
      </c>
      <c r="J3048" t="s">
        <v>76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83</v>
      </c>
      <c r="R3048" t="s">
        <v>83</v>
      </c>
      <c r="S3048" t="s">
        <v>83</v>
      </c>
      <c r="T3048" t="str">
        <f>_xlfn.XLOOKUP(A3048,MI_Match_Analysis!$A$2:$A$8,MI_Match_Analysis!$F$2:$F$8,"Not Found")</f>
        <v>Not Found</v>
      </c>
    </row>
    <row r="3049" spans="1:20" hidden="1" x14ac:dyDescent="0.3">
      <c r="A3049">
        <v>15</v>
      </c>
      <c r="B3049" s="1">
        <v>46121</v>
      </c>
      <c r="C3049" t="s">
        <v>162</v>
      </c>
      <c r="D3049" t="s">
        <v>58</v>
      </c>
      <c r="E3049" t="s">
        <v>35</v>
      </c>
      <c r="F3049" t="s">
        <v>53</v>
      </c>
      <c r="G3049">
        <v>1</v>
      </c>
      <c r="H3049">
        <v>2.4</v>
      </c>
      <c r="I3049" t="s">
        <v>60</v>
      </c>
      <c r="J3049" t="s">
        <v>76</v>
      </c>
      <c r="K3049">
        <v>4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83</v>
      </c>
      <c r="R3049" t="s">
        <v>83</v>
      </c>
      <c r="S3049" t="s">
        <v>83</v>
      </c>
      <c r="T3049" t="str">
        <f>_xlfn.XLOOKUP(A3049,MI_Match_Analysis!$A$2:$A$8,MI_Match_Analysis!$F$2:$F$8,"Not Found")</f>
        <v>Not Found</v>
      </c>
    </row>
    <row r="3050" spans="1:20" hidden="1" x14ac:dyDescent="0.3">
      <c r="A3050">
        <v>15</v>
      </c>
      <c r="B3050" s="1">
        <v>46121</v>
      </c>
      <c r="C3050" t="s">
        <v>162</v>
      </c>
      <c r="D3050" t="s">
        <v>58</v>
      </c>
      <c r="E3050" t="s">
        <v>35</v>
      </c>
      <c r="F3050" t="s">
        <v>53</v>
      </c>
      <c r="G3050">
        <v>1</v>
      </c>
      <c r="H3050">
        <v>2.5</v>
      </c>
      <c r="I3050" t="s">
        <v>60</v>
      </c>
      <c r="J3050" t="s">
        <v>76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83</v>
      </c>
      <c r="R3050" t="s">
        <v>83</v>
      </c>
      <c r="S3050" t="s">
        <v>83</v>
      </c>
      <c r="T3050" t="str">
        <f>_xlfn.XLOOKUP(A3050,MI_Match_Analysis!$A$2:$A$8,MI_Match_Analysis!$F$2:$F$8,"Not Found")</f>
        <v>Not Found</v>
      </c>
    </row>
    <row r="3051" spans="1:20" hidden="1" x14ac:dyDescent="0.3">
      <c r="A3051">
        <v>15</v>
      </c>
      <c r="B3051" s="1">
        <v>46121</v>
      </c>
      <c r="C3051" t="s">
        <v>162</v>
      </c>
      <c r="D3051" t="s">
        <v>58</v>
      </c>
      <c r="E3051" t="s">
        <v>35</v>
      </c>
      <c r="F3051" t="s">
        <v>53</v>
      </c>
      <c r="G3051">
        <v>1</v>
      </c>
      <c r="H3051">
        <v>2.6</v>
      </c>
      <c r="I3051" t="s">
        <v>60</v>
      </c>
      <c r="J3051" t="s">
        <v>76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83</v>
      </c>
      <c r="R3051" t="s">
        <v>83</v>
      </c>
      <c r="S3051" t="s">
        <v>83</v>
      </c>
      <c r="T3051" t="str">
        <f>_xlfn.XLOOKUP(A3051,MI_Match_Analysis!$A$2:$A$8,MI_Match_Analysis!$F$2:$F$8,"Not Found")</f>
        <v>Not Found</v>
      </c>
    </row>
    <row r="3052" spans="1:20" hidden="1" x14ac:dyDescent="0.3">
      <c r="A3052">
        <v>15</v>
      </c>
      <c r="B3052" s="1">
        <v>46121</v>
      </c>
      <c r="C3052" t="s">
        <v>162</v>
      </c>
      <c r="D3052" t="s">
        <v>58</v>
      </c>
      <c r="E3052" t="s">
        <v>35</v>
      </c>
      <c r="F3052" t="s">
        <v>53</v>
      </c>
      <c r="G3052">
        <v>1</v>
      </c>
      <c r="H3052">
        <v>3.1</v>
      </c>
      <c r="I3052" t="s">
        <v>60</v>
      </c>
      <c r="J3052" t="s">
        <v>253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83</v>
      </c>
      <c r="R3052" t="s">
        <v>83</v>
      </c>
      <c r="S3052" t="s">
        <v>83</v>
      </c>
      <c r="T3052" t="str">
        <f>_xlfn.XLOOKUP(A3052,MI_Match_Analysis!$A$2:$A$8,MI_Match_Analysis!$F$2:$F$8,"Not Found")</f>
        <v>Not Found</v>
      </c>
    </row>
    <row r="3053" spans="1:20" hidden="1" x14ac:dyDescent="0.3">
      <c r="A3053">
        <v>15</v>
      </c>
      <c r="B3053" s="1">
        <v>46121</v>
      </c>
      <c r="C3053" t="s">
        <v>162</v>
      </c>
      <c r="D3053" t="s">
        <v>58</v>
      </c>
      <c r="E3053" t="s">
        <v>35</v>
      </c>
      <c r="F3053" t="s">
        <v>53</v>
      </c>
      <c r="G3053">
        <v>1</v>
      </c>
      <c r="H3053">
        <v>3.2</v>
      </c>
      <c r="I3053" t="s">
        <v>179</v>
      </c>
      <c r="J3053" t="s">
        <v>253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83</v>
      </c>
      <c r="R3053" t="s">
        <v>83</v>
      </c>
      <c r="S3053" t="s">
        <v>83</v>
      </c>
      <c r="T3053" t="str">
        <f>_xlfn.XLOOKUP(A3053,MI_Match_Analysis!$A$2:$A$8,MI_Match_Analysis!$F$2:$F$8,"Not Found")</f>
        <v>Not Found</v>
      </c>
    </row>
    <row r="3054" spans="1:20" hidden="1" x14ac:dyDescent="0.3">
      <c r="A3054">
        <v>15</v>
      </c>
      <c r="B3054" s="1">
        <v>46121</v>
      </c>
      <c r="C3054" t="s">
        <v>162</v>
      </c>
      <c r="D3054" t="s">
        <v>58</v>
      </c>
      <c r="E3054" t="s">
        <v>35</v>
      </c>
      <c r="F3054" t="s">
        <v>53</v>
      </c>
      <c r="G3054">
        <v>1</v>
      </c>
      <c r="H3054">
        <v>3.2</v>
      </c>
      <c r="I3054" t="s">
        <v>60</v>
      </c>
      <c r="J3054" t="s">
        <v>253</v>
      </c>
      <c r="K3054">
        <v>0</v>
      </c>
      <c r="L3054">
        <v>2</v>
      </c>
      <c r="M3054">
        <v>1</v>
      </c>
      <c r="N3054">
        <v>0</v>
      </c>
      <c r="O3054">
        <v>0</v>
      </c>
      <c r="P3054">
        <v>0</v>
      </c>
      <c r="Q3054" t="s">
        <v>83</v>
      </c>
      <c r="R3054" t="s">
        <v>83</v>
      </c>
      <c r="S3054" t="s">
        <v>83</v>
      </c>
      <c r="T3054" t="str">
        <f>_xlfn.XLOOKUP(A3054,MI_Match_Analysis!$A$2:$A$8,MI_Match_Analysis!$F$2:$F$8,"Not Found")</f>
        <v>Not Found</v>
      </c>
    </row>
    <row r="3055" spans="1:20" hidden="1" x14ac:dyDescent="0.3">
      <c r="A3055">
        <v>15</v>
      </c>
      <c r="B3055" s="1">
        <v>46121</v>
      </c>
      <c r="C3055" t="s">
        <v>162</v>
      </c>
      <c r="D3055" t="s">
        <v>58</v>
      </c>
      <c r="E3055" t="s">
        <v>35</v>
      </c>
      <c r="F3055" t="s">
        <v>53</v>
      </c>
      <c r="G3055">
        <v>1</v>
      </c>
      <c r="H3055">
        <v>3.3</v>
      </c>
      <c r="I3055" t="s">
        <v>179</v>
      </c>
      <c r="J3055" t="s">
        <v>253</v>
      </c>
      <c r="K3055">
        <v>6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83</v>
      </c>
      <c r="R3055" t="s">
        <v>83</v>
      </c>
      <c r="S3055" t="s">
        <v>83</v>
      </c>
      <c r="T3055" t="str">
        <f>_xlfn.XLOOKUP(A3055,MI_Match_Analysis!$A$2:$A$8,MI_Match_Analysis!$F$2:$F$8,"Not Found")</f>
        <v>Not Found</v>
      </c>
    </row>
    <row r="3056" spans="1:20" hidden="1" x14ac:dyDescent="0.3">
      <c r="A3056">
        <v>15</v>
      </c>
      <c r="B3056" s="1">
        <v>46121</v>
      </c>
      <c r="C3056" t="s">
        <v>162</v>
      </c>
      <c r="D3056" t="s">
        <v>58</v>
      </c>
      <c r="E3056" t="s">
        <v>35</v>
      </c>
      <c r="F3056" t="s">
        <v>53</v>
      </c>
      <c r="G3056">
        <v>1</v>
      </c>
      <c r="H3056">
        <v>3.4</v>
      </c>
      <c r="I3056" t="s">
        <v>179</v>
      </c>
      <c r="J3056" t="s">
        <v>253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83</v>
      </c>
      <c r="R3056" t="s">
        <v>83</v>
      </c>
      <c r="S3056" t="s">
        <v>83</v>
      </c>
      <c r="T3056" t="str">
        <f>_xlfn.XLOOKUP(A3056,MI_Match_Analysis!$A$2:$A$8,MI_Match_Analysis!$F$2:$F$8,"Not Found")</f>
        <v>Not Found</v>
      </c>
    </row>
    <row r="3057" spans="1:20" hidden="1" x14ac:dyDescent="0.3">
      <c r="A3057">
        <v>15</v>
      </c>
      <c r="B3057" s="1">
        <v>46121</v>
      </c>
      <c r="C3057" t="s">
        <v>162</v>
      </c>
      <c r="D3057" t="s">
        <v>58</v>
      </c>
      <c r="E3057" t="s">
        <v>35</v>
      </c>
      <c r="F3057" t="s">
        <v>53</v>
      </c>
      <c r="G3057">
        <v>1</v>
      </c>
      <c r="H3057">
        <v>3.5</v>
      </c>
      <c r="I3057" t="s">
        <v>60</v>
      </c>
      <c r="J3057" t="s">
        <v>253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83</v>
      </c>
      <c r="R3057" t="s">
        <v>83</v>
      </c>
      <c r="S3057" t="s">
        <v>83</v>
      </c>
      <c r="T3057" t="str">
        <f>_xlfn.XLOOKUP(A3057,MI_Match_Analysis!$A$2:$A$8,MI_Match_Analysis!$F$2:$F$8,"Not Found")</f>
        <v>Not Found</v>
      </c>
    </row>
    <row r="3058" spans="1:20" hidden="1" x14ac:dyDescent="0.3">
      <c r="A3058">
        <v>15</v>
      </c>
      <c r="B3058" s="1">
        <v>46121</v>
      </c>
      <c r="C3058" t="s">
        <v>162</v>
      </c>
      <c r="D3058" t="s">
        <v>58</v>
      </c>
      <c r="E3058" t="s">
        <v>35</v>
      </c>
      <c r="F3058" t="s">
        <v>53</v>
      </c>
      <c r="G3058">
        <v>1</v>
      </c>
      <c r="H3058">
        <v>3.6</v>
      </c>
      <c r="I3058" t="s">
        <v>60</v>
      </c>
      <c r="J3058" t="s">
        <v>253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83</v>
      </c>
      <c r="R3058" t="s">
        <v>83</v>
      </c>
      <c r="S3058" t="s">
        <v>83</v>
      </c>
      <c r="T3058" t="str">
        <f>_xlfn.XLOOKUP(A3058,MI_Match_Analysis!$A$2:$A$8,MI_Match_Analysis!$F$2:$F$8,"Not Found")</f>
        <v>Not Found</v>
      </c>
    </row>
    <row r="3059" spans="1:20" hidden="1" x14ac:dyDescent="0.3">
      <c r="A3059">
        <v>15</v>
      </c>
      <c r="B3059" s="1">
        <v>46121</v>
      </c>
      <c r="C3059" t="s">
        <v>162</v>
      </c>
      <c r="D3059" t="s">
        <v>58</v>
      </c>
      <c r="E3059" t="s">
        <v>35</v>
      </c>
      <c r="F3059" t="s">
        <v>53</v>
      </c>
      <c r="G3059">
        <v>1</v>
      </c>
      <c r="H3059">
        <v>4.0999999999999996</v>
      </c>
      <c r="I3059" t="s">
        <v>179</v>
      </c>
      <c r="J3059" t="s">
        <v>254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83</v>
      </c>
      <c r="R3059" t="s">
        <v>83</v>
      </c>
      <c r="S3059" t="s">
        <v>83</v>
      </c>
      <c r="T3059" t="str">
        <f>_xlfn.XLOOKUP(A3059,MI_Match_Analysis!$A$2:$A$8,MI_Match_Analysis!$F$2:$F$8,"Not Found")</f>
        <v>Not Found</v>
      </c>
    </row>
    <row r="3060" spans="1:20" hidden="1" x14ac:dyDescent="0.3">
      <c r="A3060">
        <v>15</v>
      </c>
      <c r="B3060" s="1">
        <v>46121</v>
      </c>
      <c r="C3060" t="s">
        <v>162</v>
      </c>
      <c r="D3060" t="s">
        <v>58</v>
      </c>
      <c r="E3060" t="s">
        <v>35</v>
      </c>
      <c r="F3060" t="s">
        <v>53</v>
      </c>
      <c r="G3060">
        <v>1</v>
      </c>
      <c r="H3060">
        <v>4.2</v>
      </c>
      <c r="I3060" t="s">
        <v>179</v>
      </c>
      <c r="J3060" t="s">
        <v>254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83</v>
      </c>
      <c r="R3060" t="s">
        <v>83</v>
      </c>
      <c r="S3060" t="s">
        <v>83</v>
      </c>
      <c r="T3060" t="str">
        <f>_xlfn.XLOOKUP(A3060,MI_Match_Analysis!$A$2:$A$8,MI_Match_Analysis!$F$2:$F$8,"Not Found")</f>
        <v>Not Found</v>
      </c>
    </row>
    <row r="3061" spans="1:20" hidden="1" x14ac:dyDescent="0.3">
      <c r="A3061">
        <v>15</v>
      </c>
      <c r="B3061" s="1">
        <v>46121</v>
      </c>
      <c r="C3061" t="s">
        <v>162</v>
      </c>
      <c r="D3061" t="s">
        <v>58</v>
      </c>
      <c r="E3061" t="s">
        <v>35</v>
      </c>
      <c r="F3061" t="s">
        <v>53</v>
      </c>
      <c r="G3061">
        <v>1</v>
      </c>
      <c r="H3061">
        <v>4.3</v>
      </c>
      <c r="I3061" t="s">
        <v>179</v>
      </c>
      <c r="J3061" t="s">
        <v>254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83</v>
      </c>
      <c r="R3061" t="s">
        <v>83</v>
      </c>
      <c r="S3061" t="s">
        <v>83</v>
      </c>
      <c r="T3061" t="str">
        <f>_xlfn.XLOOKUP(A3061,MI_Match_Analysis!$A$2:$A$8,MI_Match_Analysis!$F$2:$F$8,"Not Found")</f>
        <v>Not Found</v>
      </c>
    </row>
    <row r="3062" spans="1:20" hidden="1" x14ac:dyDescent="0.3">
      <c r="A3062">
        <v>15</v>
      </c>
      <c r="B3062" s="1">
        <v>46121</v>
      </c>
      <c r="C3062" t="s">
        <v>162</v>
      </c>
      <c r="D3062" t="s">
        <v>58</v>
      </c>
      <c r="E3062" t="s">
        <v>35</v>
      </c>
      <c r="F3062" t="s">
        <v>53</v>
      </c>
      <c r="G3062">
        <v>1</v>
      </c>
      <c r="H3062">
        <v>4.4000000000000004</v>
      </c>
      <c r="I3062" t="s">
        <v>179</v>
      </c>
      <c r="J3062" t="s">
        <v>254</v>
      </c>
      <c r="K3062">
        <v>4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83</v>
      </c>
      <c r="R3062" t="s">
        <v>83</v>
      </c>
      <c r="S3062" t="s">
        <v>83</v>
      </c>
      <c r="T3062" t="str">
        <f>_xlfn.XLOOKUP(A3062,MI_Match_Analysis!$A$2:$A$8,MI_Match_Analysis!$F$2:$F$8,"Not Found")</f>
        <v>Not Found</v>
      </c>
    </row>
    <row r="3063" spans="1:20" hidden="1" x14ac:dyDescent="0.3">
      <c r="A3063">
        <v>15</v>
      </c>
      <c r="B3063" s="1">
        <v>46121</v>
      </c>
      <c r="C3063" t="s">
        <v>162</v>
      </c>
      <c r="D3063" t="s">
        <v>58</v>
      </c>
      <c r="E3063" t="s">
        <v>35</v>
      </c>
      <c r="F3063" t="s">
        <v>53</v>
      </c>
      <c r="G3063">
        <v>1</v>
      </c>
      <c r="H3063">
        <v>4.5</v>
      </c>
      <c r="I3063" t="s">
        <v>179</v>
      </c>
      <c r="J3063" t="s">
        <v>254</v>
      </c>
      <c r="K3063">
        <v>4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83</v>
      </c>
      <c r="R3063" t="s">
        <v>83</v>
      </c>
      <c r="S3063" t="s">
        <v>83</v>
      </c>
      <c r="T3063" t="str">
        <f>_xlfn.XLOOKUP(A3063,MI_Match_Analysis!$A$2:$A$8,MI_Match_Analysis!$F$2:$F$8,"Not Found")</f>
        <v>Not Found</v>
      </c>
    </row>
    <row r="3064" spans="1:20" hidden="1" x14ac:dyDescent="0.3">
      <c r="A3064">
        <v>15</v>
      </c>
      <c r="B3064" s="1">
        <v>46121</v>
      </c>
      <c r="C3064" t="s">
        <v>162</v>
      </c>
      <c r="D3064" t="s">
        <v>58</v>
      </c>
      <c r="E3064" t="s">
        <v>35</v>
      </c>
      <c r="F3064" t="s">
        <v>53</v>
      </c>
      <c r="G3064">
        <v>1</v>
      </c>
      <c r="H3064">
        <v>4.5999999999999996</v>
      </c>
      <c r="I3064" t="s">
        <v>179</v>
      </c>
      <c r="J3064" t="s">
        <v>254</v>
      </c>
      <c r="K3064">
        <v>2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83</v>
      </c>
      <c r="R3064" t="s">
        <v>83</v>
      </c>
      <c r="S3064" t="s">
        <v>83</v>
      </c>
      <c r="T3064" t="str">
        <f>_xlfn.XLOOKUP(A3064,MI_Match_Analysis!$A$2:$A$8,MI_Match_Analysis!$F$2:$F$8,"Not Found")</f>
        <v>Not Found</v>
      </c>
    </row>
    <row r="3065" spans="1:20" hidden="1" x14ac:dyDescent="0.3">
      <c r="A3065">
        <v>15</v>
      </c>
      <c r="B3065" s="1">
        <v>46121</v>
      </c>
      <c r="C3065" t="s">
        <v>162</v>
      </c>
      <c r="D3065" t="s">
        <v>58</v>
      </c>
      <c r="E3065" t="s">
        <v>35</v>
      </c>
      <c r="F3065" t="s">
        <v>53</v>
      </c>
      <c r="G3065">
        <v>1</v>
      </c>
      <c r="H3065">
        <v>5.0999999999999996</v>
      </c>
      <c r="I3065" t="s">
        <v>60</v>
      </c>
      <c r="J3065" t="s">
        <v>256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83</v>
      </c>
      <c r="R3065" t="s">
        <v>83</v>
      </c>
      <c r="S3065" t="s">
        <v>83</v>
      </c>
      <c r="T3065" t="str">
        <f>_xlfn.XLOOKUP(A3065,MI_Match_Analysis!$A$2:$A$8,MI_Match_Analysis!$F$2:$F$8,"Not Found")</f>
        <v>Not Found</v>
      </c>
    </row>
    <row r="3066" spans="1:20" hidden="1" x14ac:dyDescent="0.3">
      <c r="A3066">
        <v>15</v>
      </c>
      <c r="B3066" s="1">
        <v>46121</v>
      </c>
      <c r="C3066" t="s">
        <v>162</v>
      </c>
      <c r="D3066" t="s">
        <v>58</v>
      </c>
      <c r="E3066" t="s">
        <v>35</v>
      </c>
      <c r="F3066" t="s">
        <v>53</v>
      </c>
      <c r="G3066">
        <v>1</v>
      </c>
      <c r="H3066">
        <v>5.2</v>
      </c>
      <c r="I3066" t="s">
        <v>60</v>
      </c>
      <c r="J3066" t="s">
        <v>256</v>
      </c>
      <c r="K3066">
        <v>0</v>
      </c>
      <c r="L3066">
        <v>1</v>
      </c>
      <c r="M3066">
        <v>0</v>
      </c>
      <c r="N3066">
        <v>1</v>
      </c>
      <c r="O3066">
        <v>0</v>
      </c>
      <c r="P3066">
        <v>0</v>
      </c>
      <c r="Q3066" t="s">
        <v>83</v>
      </c>
      <c r="R3066" t="s">
        <v>83</v>
      </c>
      <c r="S3066" t="s">
        <v>83</v>
      </c>
      <c r="T3066" t="str">
        <f>_xlfn.XLOOKUP(A3066,MI_Match_Analysis!$A$2:$A$8,MI_Match_Analysis!$F$2:$F$8,"Not Found")</f>
        <v>Not Found</v>
      </c>
    </row>
    <row r="3067" spans="1:20" hidden="1" x14ac:dyDescent="0.3">
      <c r="A3067">
        <v>15</v>
      </c>
      <c r="B3067" s="1">
        <v>46121</v>
      </c>
      <c r="C3067" t="s">
        <v>162</v>
      </c>
      <c r="D3067" t="s">
        <v>58</v>
      </c>
      <c r="E3067" t="s">
        <v>35</v>
      </c>
      <c r="F3067" t="s">
        <v>53</v>
      </c>
      <c r="G3067">
        <v>1</v>
      </c>
      <c r="H3067">
        <v>5.3</v>
      </c>
      <c r="I3067" t="s">
        <v>179</v>
      </c>
      <c r="J3067" t="s">
        <v>256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83</v>
      </c>
      <c r="R3067" t="s">
        <v>83</v>
      </c>
      <c r="S3067" t="s">
        <v>83</v>
      </c>
      <c r="T3067" t="str">
        <f>_xlfn.XLOOKUP(A3067,MI_Match_Analysis!$A$2:$A$8,MI_Match_Analysis!$F$2:$F$8,"Not Found")</f>
        <v>Not Found</v>
      </c>
    </row>
    <row r="3068" spans="1:20" hidden="1" x14ac:dyDescent="0.3">
      <c r="A3068">
        <v>15</v>
      </c>
      <c r="B3068" s="1">
        <v>46121</v>
      </c>
      <c r="C3068" t="s">
        <v>162</v>
      </c>
      <c r="D3068" t="s">
        <v>58</v>
      </c>
      <c r="E3068" t="s">
        <v>35</v>
      </c>
      <c r="F3068" t="s">
        <v>53</v>
      </c>
      <c r="G3068">
        <v>1</v>
      </c>
      <c r="H3068">
        <v>5.4</v>
      </c>
      <c r="I3068" t="s">
        <v>60</v>
      </c>
      <c r="J3068" t="s">
        <v>256</v>
      </c>
      <c r="K3068">
        <v>4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83</v>
      </c>
      <c r="R3068" t="s">
        <v>83</v>
      </c>
      <c r="S3068" t="s">
        <v>83</v>
      </c>
      <c r="T3068" t="str">
        <f>_xlfn.XLOOKUP(A3068,MI_Match_Analysis!$A$2:$A$8,MI_Match_Analysis!$F$2:$F$8,"Not Found")</f>
        <v>Not Found</v>
      </c>
    </row>
    <row r="3069" spans="1:20" hidden="1" x14ac:dyDescent="0.3">
      <c r="A3069">
        <v>15</v>
      </c>
      <c r="B3069" s="1">
        <v>46121</v>
      </c>
      <c r="C3069" t="s">
        <v>162</v>
      </c>
      <c r="D3069" t="s">
        <v>58</v>
      </c>
      <c r="E3069" t="s">
        <v>35</v>
      </c>
      <c r="F3069" t="s">
        <v>53</v>
      </c>
      <c r="G3069">
        <v>1</v>
      </c>
      <c r="H3069">
        <v>5.5</v>
      </c>
      <c r="I3069" t="s">
        <v>60</v>
      </c>
      <c r="J3069" t="s">
        <v>256</v>
      </c>
      <c r="K3069">
        <v>6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83</v>
      </c>
      <c r="R3069" t="s">
        <v>83</v>
      </c>
      <c r="S3069" t="s">
        <v>83</v>
      </c>
      <c r="T3069" t="str">
        <f>_xlfn.XLOOKUP(A3069,MI_Match_Analysis!$A$2:$A$8,MI_Match_Analysis!$F$2:$F$8,"Not Found")</f>
        <v>Not Found</v>
      </c>
    </row>
    <row r="3070" spans="1:20" hidden="1" x14ac:dyDescent="0.3">
      <c r="A3070">
        <v>15</v>
      </c>
      <c r="B3070" s="1">
        <v>46121</v>
      </c>
      <c r="C3070" t="s">
        <v>162</v>
      </c>
      <c r="D3070" t="s">
        <v>58</v>
      </c>
      <c r="E3070" t="s">
        <v>35</v>
      </c>
      <c r="F3070" t="s">
        <v>53</v>
      </c>
      <c r="G3070">
        <v>1</v>
      </c>
      <c r="H3070">
        <v>5.6</v>
      </c>
      <c r="I3070" t="s">
        <v>60</v>
      </c>
      <c r="J3070" t="s">
        <v>256</v>
      </c>
      <c r="K3070">
        <v>4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83</v>
      </c>
      <c r="R3070" t="s">
        <v>83</v>
      </c>
      <c r="S3070" t="s">
        <v>83</v>
      </c>
      <c r="T3070" t="str">
        <f>_xlfn.XLOOKUP(A3070,MI_Match_Analysis!$A$2:$A$8,MI_Match_Analysis!$F$2:$F$8,"Not Found")</f>
        <v>Not Found</v>
      </c>
    </row>
    <row r="3071" spans="1:20" hidden="1" x14ac:dyDescent="0.3">
      <c r="A3071">
        <v>15</v>
      </c>
      <c r="B3071" s="1">
        <v>46121</v>
      </c>
      <c r="C3071" t="s">
        <v>162</v>
      </c>
      <c r="D3071" t="s">
        <v>58</v>
      </c>
      <c r="E3071" t="s">
        <v>35</v>
      </c>
      <c r="F3071" t="s">
        <v>53</v>
      </c>
      <c r="G3071">
        <v>1</v>
      </c>
      <c r="H3071">
        <v>6.1</v>
      </c>
      <c r="I3071" t="s">
        <v>179</v>
      </c>
      <c r="J3071" t="s">
        <v>253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83</v>
      </c>
      <c r="R3071" t="s">
        <v>83</v>
      </c>
      <c r="S3071" t="s">
        <v>83</v>
      </c>
      <c r="T3071" t="str">
        <f>_xlfn.XLOOKUP(A3071,MI_Match_Analysis!$A$2:$A$8,MI_Match_Analysis!$F$2:$F$8,"Not Found")</f>
        <v>Not Found</v>
      </c>
    </row>
    <row r="3072" spans="1:20" hidden="1" x14ac:dyDescent="0.3">
      <c r="A3072">
        <v>15</v>
      </c>
      <c r="B3072" s="1">
        <v>46121</v>
      </c>
      <c r="C3072" t="s">
        <v>162</v>
      </c>
      <c r="D3072" t="s">
        <v>58</v>
      </c>
      <c r="E3072" t="s">
        <v>35</v>
      </c>
      <c r="F3072" t="s">
        <v>53</v>
      </c>
      <c r="G3072">
        <v>1</v>
      </c>
      <c r="H3072">
        <v>6.2</v>
      </c>
      <c r="I3072" t="s">
        <v>60</v>
      </c>
      <c r="J3072" t="s">
        <v>253</v>
      </c>
      <c r="K3072">
        <v>2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83</v>
      </c>
      <c r="R3072" t="s">
        <v>83</v>
      </c>
      <c r="S3072" t="s">
        <v>83</v>
      </c>
      <c r="T3072" t="str">
        <f>_xlfn.XLOOKUP(A3072,MI_Match_Analysis!$A$2:$A$8,MI_Match_Analysis!$F$2:$F$8,"Not Found")</f>
        <v>Not Found</v>
      </c>
    </row>
    <row r="3073" spans="1:20" hidden="1" x14ac:dyDescent="0.3">
      <c r="A3073">
        <v>15</v>
      </c>
      <c r="B3073" s="1">
        <v>46121</v>
      </c>
      <c r="C3073" t="s">
        <v>162</v>
      </c>
      <c r="D3073" t="s">
        <v>58</v>
      </c>
      <c r="E3073" t="s">
        <v>35</v>
      </c>
      <c r="F3073" t="s">
        <v>53</v>
      </c>
      <c r="G3073">
        <v>1</v>
      </c>
      <c r="H3073">
        <v>6.3</v>
      </c>
      <c r="I3073" t="s">
        <v>60</v>
      </c>
      <c r="J3073" t="s">
        <v>253</v>
      </c>
      <c r="K3073">
        <v>4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83</v>
      </c>
      <c r="R3073" t="s">
        <v>83</v>
      </c>
      <c r="S3073" t="s">
        <v>83</v>
      </c>
      <c r="T3073" t="str">
        <f>_xlfn.XLOOKUP(A3073,MI_Match_Analysis!$A$2:$A$8,MI_Match_Analysis!$F$2:$F$8,"Not Found")</f>
        <v>Not Found</v>
      </c>
    </row>
    <row r="3074" spans="1:20" hidden="1" x14ac:dyDescent="0.3">
      <c r="A3074">
        <v>15</v>
      </c>
      <c r="B3074" s="1">
        <v>46121</v>
      </c>
      <c r="C3074" t="s">
        <v>162</v>
      </c>
      <c r="D3074" t="s">
        <v>58</v>
      </c>
      <c r="E3074" t="s">
        <v>35</v>
      </c>
      <c r="F3074" t="s">
        <v>53</v>
      </c>
      <c r="G3074">
        <v>1</v>
      </c>
      <c r="H3074">
        <v>6.4</v>
      </c>
      <c r="I3074" t="s">
        <v>60</v>
      </c>
      <c r="J3074" t="s">
        <v>253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83</v>
      </c>
      <c r="R3074" t="s">
        <v>83</v>
      </c>
      <c r="S3074" t="s">
        <v>83</v>
      </c>
      <c r="T3074" t="str">
        <f>_xlfn.XLOOKUP(A3074,MI_Match_Analysis!$A$2:$A$8,MI_Match_Analysis!$F$2:$F$8,"Not Found")</f>
        <v>Not Found</v>
      </c>
    </row>
    <row r="3075" spans="1:20" hidden="1" x14ac:dyDescent="0.3">
      <c r="A3075">
        <v>15</v>
      </c>
      <c r="B3075" s="1">
        <v>46121</v>
      </c>
      <c r="C3075" t="s">
        <v>162</v>
      </c>
      <c r="D3075" t="s">
        <v>58</v>
      </c>
      <c r="E3075" t="s">
        <v>35</v>
      </c>
      <c r="F3075" t="s">
        <v>53</v>
      </c>
      <c r="G3075">
        <v>1</v>
      </c>
      <c r="H3075">
        <v>6.5</v>
      </c>
      <c r="I3075" t="s">
        <v>179</v>
      </c>
      <c r="J3075" t="s">
        <v>253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83</v>
      </c>
      <c r="R3075" t="s">
        <v>83</v>
      </c>
      <c r="S3075" t="s">
        <v>83</v>
      </c>
      <c r="T3075" t="str">
        <f>_xlfn.XLOOKUP(A3075,MI_Match_Analysis!$A$2:$A$8,MI_Match_Analysis!$F$2:$F$8,"Not Found")</f>
        <v>Not Found</v>
      </c>
    </row>
    <row r="3076" spans="1:20" hidden="1" x14ac:dyDescent="0.3">
      <c r="A3076">
        <v>15</v>
      </c>
      <c r="B3076" s="1">
        <v>46121</v>
      </c>
      <c r="C3076" t="s">
        <v>162</v>
      </c>
      <c r="D3076" t="s">
        <v>58</v>
      </c>
      <c r="E3076" t="s">
        <v>35</v>
      </c>
      <c r="F3076" t="s">
        <v>53</v>
      </c>
      <c r="G3076">
        <v>1</v>
      </c>
      <c r="H3076">
        <v>6.6</v>
      </c>
      <c r="I3076" t="s">
        <v>60</v>
      </c>
      <c r="J3076" t="s">
        <v>253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83</v>
      </c>
      <c r="R3076" t="s">
        <v>83</v>
      </c>
      <c r="S3076" t="s">
        <v>83</v>
      </c>
      <c r="T3076" t="str">
        <f>_xlfn.XLOOKUP(A3076,MI_Match_Analysis!$A$2:$A$8,MI_Match_Analysis!$F$2:$F$8,"Not Found")</f>
        <v>Not Found</v>
      </c>
    </row>
    <row r="3077" spans="1:20" hidden="1" x14ac:dyDescent="0.3">
      <c r="A3077">
        <v>15</v>
      </c>
      <c r="B3077" s="1">
        <v>46121</v>
      </c>
      <c r="C3077" t="s">
        <v>162</v>
      </c>
      <c r="D3077" t="s">
        <v>58</v>
      </c>
      <c r="E3077" t="s">
        <v>35</v>
      </c>
      <c r="F3077" t="s">
        <v>53</v>
      </c>
      <c r="G3077">
        <v>1</v>
      </c>
      <c r="H3077">
        <v>7.1</v>
      </c>
      <c r="I3077" t="s">
        <v>179</v>
      </c>
      <c r="J3077" t="s">
        <v>254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83</v>
      </c>
      <c r="R3077" t="s">
        <v>83</v>
      </c>
      <c r="S3077" t="s">
        <v>83</v>
      </c>
      <c r="T3077" t="str">
        <f>_xlfn.XLOOKUP(A3077,MI_Match_Analysis!$A$2:$A$8,MI_Match_Analysis!$F$2:$F$8,"Not Found")</f>
        <v>Not Found</v>
      </c>
    </row>
    <row r="3078" spans="1:20" hidden="1" x14ac:dyDescent="0.3">
      <c r="A3078">
        <v>15</v>
      </c>
      <c r="B3078" s="1">
        <v>46121</v>
      </c>
      <c r="C3078" t="s">
        <v>162</v>
      </c>
      <c r="D3078" t="s">
        <v>58</v>
      </c>
      <c r="E3078" t="s">
        <v>35</v>
      </c>
      <c r="F3078" t="s">
        <v>53</v>
      </c>
      <c r="G3078">
        <v>1</v>
      </c>
      <c r="H3078">
        <v>7.2</v>
      </c>
      <c r="I3078" t="s">
        <v>60</v>
      </c>
      <c r="J3078" t="s">
        <v>254</v>
      </c>
      <c r="K3078">
        <v>0</v>
      </c>
      <c r="L3078">
        <v>1</v>
      </c>
      <c r="M3078">
        <v>0</v>
      </c>
      <c r="N3078">
        <v>1</v>
      </c>
      <c r="O3078">
        <v>0</v>
      </c>
      <c r="P3078">
        <v>0</v>
      </c>
      <c r="Q3078" t="s">
        <v>83</v>
      </c>
      <c r="R3078" t="s">
        <v>83</v>
      </c>
      <c r="S3078" t="s">
        <v>83</v>
      </c>
      <c r="T3078" t="str">
        <f>_xlfn.XLOOKUP(A3078,MI_Match_Analysis!$A$2:$A$8,MI_Match_Analysis!$F$2:$F$8,"Not Found")</f>
        <v>Not Found</v>
      </c>
    </row>
    <row r="3079" spans="1:20" hidden="1" x14ac:dyDescent="0.3">
      <c r="A3079">
        <v>15</v>
      </c>
      <c r="B3079" s="1">
        <v>46121</v>
      </c>
      <c r="C3079" t="s">
        <v>162</v>
      </c>
      <c r="D3079" t="s">
        <v>58</v>
      </c>
      <c r="E3079" t="s">
        <v>35</v>
      </c>
      <c r="F3079" t="s">
        <v>53</v>
      </c>
      <c r="G3079">
        <v>1</v>
      </c>
      <c r="H3079">
        <v>7.3</v>
      </c>
      <c r="I3079" t="s">
        <v>179</v>
      </c>
      <c r="J3079" t="s">
        <v>254</v>
      </c>
      <c r="K3079">
        <v>4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83</v>
      </c>
      <c r="R3079" t="s">
        <v>83</v>
      </c>
      <c r="S3079" t="s">
        <v>83</v>
      </c>
      <c r="T3079" t="str">
        <f>_xlfn.XLOOKUP(A3079,MI_Match_Analysis!$A$2:$A$8,MI_Match_Analysis!$F$2:$F$8,"Not Found")</f>
        <v>Not Found</v>
      </c>
    </row>
    <row r="3080" spans="1:20" hidden="1" x14ac:dyDescent="0.3">
      <c r="A3080">
        <v>15</v>
      </c>
      <c r="B3080" s="1">
        <v>46121</v>
      </c>
      <c r="C3080" t="s">
        <v>162</v>
      </c>
      <c r="D3080" t="s">
        <v>58</v>
      </c>
      <c r="E3080" t="s">
        <v>35</v>
      </c>
      <c r="F3080" t="s">
        <v>53</v>
      </c>
      <c r="G3080">
        <v>1</v>
      </c>
      <c r="H3080">
        <v>7.4</v>
      </c>
      <c r="I3080" t="s">
        <v>179</v>
      </c>
      <c r="J3080" t="s">
        <v>254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83</v>
      </c>
      <c r="R3080" t="s">
        <v>83</v>
      </c>
      <c r="S3080" t="s">
        <v>83</v>
      </c>
      <c r="T3080" t="str">
        <f>_xlfn.XLOOKUP(A3080,MI_Match_Analysis!$A$2:$A$8,MI_Match_Analysis!$F$2:$F$8,"Not Found")</f>
        <v>Not Found</v>
      </c>
    </row>
    <row r="3081" spans="1:20" hidden="1" x14ac:dyDescent="0.3">
      <c r="A3081">
        <v>15</v>
      </c>
      <c r="B3081" s="1">
        <v>46121</v>
      </c>
      <c r="C3081" t="s">
        <v>162</v>
      </c>
      <c r="D3081" t="s">
        <v>58</v>
      </c>
      <c r="E3081" t="s">
        <v>35</v>
      </c>
      <c r="F3081" t="s">
        <v>53</v>
      </c>
      <c r="G3081">
        <v>1</v>
      </c>
      <c r="H3081">
        <v>7.5</v>
      </c>
      <c r="I3081" t="s">
        <v>60</v>
      </c>
      <c r="J3081" t="s">
        <v>254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83</v>
      </c>
      <c r="R3081" t="s">
        <v>83</v>
      </c>
      <c r="S3081" t="s">
        <v>83</v>
      </c>
      <c r="T3081" t="str">
        <f>_xlfn.XLOOKUP(A3081,MI_Match_Analysis!$A$2:$A$8,MI_Match_Analysis!$F$2:$F$8,"Not Found")</f>
        <v>Not Found</v>
      </c>
    </row>
    <row r="3082" spans="1:20" hidden="1" x14ac:dyDescent="0.3">
      <c r="A3082">
        <v>15</v>
      </c>
      <c r="B3082" s="1">
        <v>46121</v>
      </c>
      <c r="C3082" t="s">
        <v>162</v>
      </c>
      <c r="D3082" t="s">
        <v>58</v>
      </c>
      <c r="E3082" t="s">
        <v>35</v>
      </c>
      <c r="F3082" t="s">
        <v>53</v>
      </c>
      <c r="G3082">
        <v>1</v>
      </c>
      <c r="H3082">
        <v>7.6</v>
      </c>
      <c r="I3082" t="s">
        <v>179</v>
      </c>
      <c r="J3082" t="s">
        <v>254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83</v>
      </c>
      <c r="R3082" t="s">
        <v>83</v>
      </c>
      <c r="S3082" t="s">
        <v>83</v>
      </c>
      <c r="T3082" t="str">
        <f>_xlfn.XLOOKUP(A3082,MI_Match_Analysis!$A$2:$A$8,MI_Match_Analysis!$F$2:$F$8,"Not Found")</f>
        <v>Not Found</v>
      </c>
    </row>
    <row r="3083" spans="1:20" hidden="1" x14ac:dyDescent="0.3">
      <c r="A3083">
        <v>15</v>
      </c>
      <c r="B3083" s="1">
        <v>46121</v>
      </c>
      <c r="C3083" t="s">
        <v>162</v>
      </c>
      <c r="D3083" t="s">
        <v>58</v>
      </c>
      <c r="E3083" t="s">
        <v>35</v>
      </c>
      <c r="F3083" t="s">
        <v>53</v>
      </c>
      <c r="G3083">
        <v>1</v>
      </c>
      <c r="H3083">
        <v>8.1</v>
      </c>
      <c r="I3083" t="s">
        <v>179</v>
      </c>
      <c r="J3083" t="s">
        <v>256</v>
      </c>
      <c r="K3083">
        <v>6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83</v>
      </c>
      <c r="R3083" t="s">
        <v>83</v>
      </c>
      <c r="S3083" t="s">
        <v>83</v>
      </c>
      <c r="T3083" t="str">
        <f>_xlfn.XLOOKUP(A3083,MI_Match_Analysis!$A$2:$A$8,MI_Match_Analysis!$F$2:$F$8,"Not Found")</f>
        <v>Not Found</v>
      </c>
    </row>
    <row r="3084" spans="1:20" hidden="1" x14ac:dyDescent="0.3">
      <c r="A3084">
        <v>15</v>
      </c>
      <c r="B3084" s="1">
        <v>46121</v>
      </c>
      <c r="C3084" t="s">
        <v>162</v>
      </c>
      <c r="D3084" t="s">
        <v>58</v>
      </c>
      <c r="E3084" t="s">
        <v>35</v>
      </c>
      <c r="F3084" t="s">
        <v>53</v>
      </c>
      <c r="G3084">
        <v>1</v>
      </c>
      <c r="H3084">
        <v>8.1999999999999993</v>
      </c>
      <c r="I3084" t="s">
        <v>179</v>
      </c>
      <c r="J3084" t="s">
        <v>256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83</v>
      </c>
      <c r="R3084" t="s">
        <v>83</v>
      </c>
      <c r="S3084" t="s">
        <v>83</v>
      </c>
      <c r="T3084" t="str">
        <f>_xlfn.XLOOKUP(A3084,MI_Match_Analysis!$A$2:$A$8,MI_Match_Analysis!$F$2:$F$8,"Not Found")</f>
        <v>Not Found</v>
      </c>
    </row>
    <row r="3085" spans="1:20" hidden="1" x14ac:dyDescent="0.3">
      <c r="A3085">
        <v>15</v>
      </c>
      <c r="B3085" s="1">
        <v>46121</v>
      </c>
      <c r="C3085" t="s">
        <v>162</v>
      </c>
      <c r="D3085" t="s">
        <v>58</v>
      </c>
      <c r="E3085" t="s">
        <v>35</v>
      </c>
      <c r="F3085" t="s">
        <v>53</v>
      </c>
      <c r="G3085">
        <v>1</v>
      </c>
      <c r="H3085">
        <v>8.3000000000000007</v>
      </c>
      <c r="I3085" t="s">
        <v>60</v>
      </c>
      <c r="J3085" t="s">
        <v>256</v>
      </c>
      <c r="K3085">
        <v>2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83</v>
      </c>
      <c r="R3085" t="s">
        <v>83</v>
      </c>
      <c r="S3085" t="s">
        <v>83</v>
      </c>
      <c r="T3085" t="str">
        <f>_xlfn.XLOOKUP(A3085,MI_Match_Analysis!$A$2:$A$8,MI_Match_Analysis!$F$2:$F$8,"Not Found")</f>
        <v>Not Found</v>
      </c>
    </row>
    <row r="3086" spans="1:20" hidden="1" x14ac:dyDescent="0.3">
      <c r="A3086">
        <v>15</v>
      </c>
      <c r="B3086" s="1">
        <v>46121</v>
      </c>
      <c r="C3086" t="s">
        <v>162</v>
      </c>
      <c r="D3086" t="s">
        <v>58</v>
      </c>
      <c r="E3086" t="s">
        <v>35</v>
      </c>
      <c r="F3086" t="s">
        <v>53</v>
      </c>
      <c r="G3086">
        <v>1</v>
      </c>
      <c r="H3086">
        <v>8.4</v>
      </c>
      <c r="I3086" t="s">
        <v>60</v>
      </c>
      <c r="J3086" t="s">
        <v>256</v>
      </c>
      <c r="K3086">
        <v>6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83</v>
      </c>
      <c r="R3086" t="s">
        <v>83</v>
      </c>
      <c r="S3086" t="s">
        <v>83</v>
      </c>
      <c r="T3086" t="str">
        <f>_xlfn.XLOOKUP(A3086,MI_Match_Analysis!$A$2:$A$8,MI_Match_Analysis!$F$2:$F$8,"Not Found")</f>
        <v>Not Found</v>
      </c>
    </row>
    <row r="3087" spans="1:20" hidden="1" x14ac:dyDescent="0.3">
      <c r="A3087">
        <v>15</v>
      </c>
      <c r="B3087" s="1">
        <v>46121</v>
      </c>
      <c r="C3087" t="s">
        <v>162</v>
      </c>
      <c r="D3087" t="s">
        <v>58</v>
      </c>
      <c r="E3087" t="s">
        <v>35</v>
      </c>
      <c r="F3087" t="s">
        <v>53</v>
      </c>
      <c r="G3087">
        <v>1</v>
      </c>
      <c r="H3087">
        <v>8.5</v>
      </c>
      <c r="I3087" t="s">
        <v>60</v>
      </c>
      <c r="J3087" t="s">
        <v>256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83</v>
      </c>
      <c r="R3087" t="s">
        <v>83</v>
      </c>
      <c r="S3087" t="s">
        <v>83</v>
      </c>
      <c r="T3087" t="str">
        <f>_xlfn.XLOOKUP(A3087,MI_Match_Analysis!$A$2:$A$8,MI_Match_Analysis!$F$2:$F$8,"Not Found")</f>
        <v>Not Found</v>
      </c>
    </row>
    <row r="3088" spans="1:20" hidden="1" x14ac:dyDescent="0.3">
      <c r="A3088">
        <v>15</v>
      </c>
      <c r="B3088" s="1">
        <v>46121</v>
      </c>
      <c r="C3088" t="s">
        <v>162</v>
      </c>
      <c r="D3088" t="s">
        <v>58</v>
      </c>
      <c r="E3088" t="s">
        <v>35</v>
      </c>
      <c r="F3088" t="s">
        <v>53</v>
      </c>
      <c r="G3088">
        <v>1</v>
      </c>
      <c r="H3088">
        <v>8.6</v>
      </c>
      <c r="I3088" t="s">
        <v>60</v>
      </c>
      <c r="J3088" t="s">
        <v>256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83</v>
      </c>
      <c r="R3088" t="s">
        <v>83</v>
      </c>
      <c r="S3088" t="s">
        <v>83</v>
      </c>
      <c r="T3088" t="str">
        <f>_xlfn.XLOOKUP(A3088,MI_Match_Analysis!$A$2:$A$8,MI_Match_Analysis!$F$2:$F$8,"Not Found")</f>
        <v>Not Found</v>
      </c>
    </row>
    <row r="3089" spans="1:20" hidden="1" x14ac:dyDescent="0.3">
      <c r="A3089">
        <v>15</v>
      </c>
      <c r="B3089" s="1">
        <v>46121</v>
      </c>
      <c r="C3089" t="s">
        <v>162</v>
      </c>
      <c r="D3089" t="s">
        <v>58</v>
      </c>
      <c r="E3089" t="s">
        <v>35</v>
      </c>
      <c r="F3089" t="s">
        <v>53</v>
      </c>
      <c r="G3089">
        <v>1</v>
      </c>
      <c r="H3089">
        <v>9.1</v>
      </c>
      <c r="I3089" t="s">
        <v>179</v>
      </c>
      <c r="J3089" t="s">
        <v>124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83</v>
      </c>
      <c r="R3089" t="s">
        <v>83</v>
      </c>
      <c r="S3089" t="s">
        <v>83</v>
      </c>
      <c r="T3089" t="str">
        <f>_xlfn.XLOOKUP(A3089,MI_Match_Analysis!$A$2:$A$8,MI_Match_Analysis!$F$2:$F$8,"Not Found")</f>
        <v>Not Found</v>
      </c>
    </row>
    <row r="3090" spans="1:20" hidden="1" x14ac:dyDescent="0.3">
      <c r="A3090">
        <v>15</v>
      </c>
      <c r="B3090" s="1">
        <v>46121</v>
      </c>
      <c r="C3090" t="s">
        <v>162</v>
      </c>
      <c r="D3090" t="s">
        <v>58</v>
      </c>
      <c r="E3090" t="s">
        <v>35</v>
      </c>
      <c r="F3090" t="s">
        <v>53</v>
      </c>
      <c r="G3090">
        <v>1</v>
      </c>
      <c r="H3090">
        <v>9.1999999999999993</v>
      </c>
      <c r="I3090" t="s">
        <v>60</v>
      </c>
      <c r="J3090" t="s">
        <v>124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83</v>
      </c>
      <c r="R3090" t="s">
        <v>83</v>
      </c>
      <c r="S3090" t="s">
        <v>83</v>
      </c>
      <c r="T3090" t="str">
        <f>_xlfn.XLOOKUP(A3090,MI_Match_Analysis!$A$2:$A$8,MI_Match_Analysis!$F$2:$F$8,"Not Found")</f>
        <v>Not Found</v>
      </c>
    </row>
    <row r="3091" spans="1:20" hidden="1" x14ac:dyDescent="0.3">
      <c r="A3091">
        <v>15</v>
      </c>
      <c r="B3091" s="1">
        <v>46121</v>
      </c>
      <c r="C3091" t="s">
        <v>162</v>
      </c>
      <c r="D3091" t="s">
        <v>58</v>
      </c>
      <c r="E3091" t="s">
        <v>35</v>
      </c>
      <c r="F3091" t="s">
        <v>53</v>
      </c>
      <c r="G3091">
        <v>1</v>
      </c>
      <c r="H3091">
        <v>9.1999999999999993</v>
      </c>
      <c r="I3091" t="s">
        <v>60</v>
      </c>
      <c r="J3091" t="s">
        <v>124</v>
      </c>
      <c r="K3091">
        <v>0</v>
      </c>
      <c r="L3091">
        <v>1</v>
      </c>
      <c r="M3091">
        <v>1</v>
      </c>
      <c r="N3091">
        <v>0</v>
      </c>
      <c r="O3091">
        <v>0</v>
      </c>
      <c r="P3091">
        <v>0</v>
      </c>
      <c r="Q3091" t="s">
        <v>83</v>
      </c>
      <c r="R3091" t="s">
        <v>83</v>
      </c>
      <c r="S3091" t="s">
        <v>83</v>
      </c>
      <c r="T3091" t="str">
        <f>_xlfn.XLOOKUP(A3091,MI_Match_Analysis!$A$2:$A$8,MI_Match_Analysis!$F$2:$F$8,"Not Found")</f>
        <v>Not Found</v>
      </c>
    </row>
    <row r="3092" spans="1:20" hidden="1" x14ac:dyDescent="0.3">
      <c r="A3092">
        <v>15</v>
      </c>
      <c r="B3092" s="1">
        <v>46121</v>
      </c>
      <c r="C3092" t="s">
        <v>162</v>
      </c>
      <c r="D3092" t="s">
        <v>58</v>
      </c>
      <c r="E3092" t="s">
        <v>35</v>
      </c>
      <c r="F3092" t="s">
        <v>53</v>
      </c>
      <c r="G3092">
        <v>1</v>
      </c>
      <c r="H3092">
        <v>9.3000000000000007</v>
      </c>
      <c r="I3092" t="s">
        <v>60</v>
      </c>
      <c r="J3092" t="s">
        <v>124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83</v>
      </c>
      <c r="R3092" t="s">
        <v>83</v>
      </c>
      <c r="S3092" t="s">
        <v>83</v>
      </c>
      <c r="T3092" t="str">
        <f>_xlfn.XLOOKUP(A3092,MI_Match_Analysis!$A$2:$A$8,MI_Match_Analysis!$F$2:$F$8,"Not Found")</f>
        <v>Not Found</v>
      </c>
    </row>
    <row r="3093" spans="1:20" hidden="1" x14ac:dyDescent="0.3">
      <c r="A3093">
        <v>15</v>
      </c>
      <c r="B3093" s="1">
        <v>46121</v>
      </c>
      <c r="C3093" t="s">
        <v>162</v>
      </c>
      <c r="D3093" t="s">
        <v>58</v>
      </c>
      <c r="E3093" t="s">
        <v>35</v>
      </c>
      <c r="F3093" t="s">
        <v>53</v>
      </c>
      <c r="G3093">
        <v>1</v>
      </c>
      <c r="H3093">
        <v>9.4</v>
      </c>
      <c r="I3093" t="s">
        <v>179</v>
      </c>
      <c r="J3093" t="s">
        <v>124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83</v>
      </c>
      <c r="R3093" t="s">
        <v>83</v>
      </c>
      <c r="S3093" t="s">
        <v>83</v>
      </c>
      <c r="T3093" t="str">
        <f>_xlfn.XLOOKUP(A3093,MI_Match_Analysis!$A$2:$A$8,MI_Match_Analysis!$F$2:$F$8,"Not Found")</f>
        <v>Not Found</v>
      </c>
    </row>
    <row r="3094" spans="1:20" hidden="1" x14ac:dyDescent="0.3">
      <c r="A3094">
        <v>15</v>
      </c>
      <c r="B3094" s="1">
        <v>46121</v>
      </c>
      <c r="C3094" t="s">
        <v>162</v>
      </c>
      <c r="D3094" t="s">
        <v>58</v>
      </c>
      <c r="E3094" t="s">
        <v>35</v>
      </c>
      <c r="F3094" t="s">
        <v>53</v>
      </c>
      <c r="G3094">
        <v>1</v>
      </c>
      <c r="H3094">
        <v>9.5</v>
      </c>
      <c r="I3094" t="s">
        <v>60</v>
      </c>
      <c r="J3094" t="s">
        <v>124</v>
      </c>
      <c r="K3094">
        <v>4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83</v>
      </c>
      <c r="R3094" t="s">
        <v>83</v>
      </c>
      <c r="S3094" t="s">
        <v>83</v>
      </c>
      <c r="T3094" t="str">
        <f>_xlfn.XLOOKUP(A3094,MI_Match_Analysis!$A$2:$A$8,MI_Match_Analysis!$F$2:$F$8,"Not Found")</f>
        <v>Not Found</v>
      </c>
    </row>
    <row r="3095" spans="1:20" hidden="1" x14ac:dyDescent="0.3">
      <c r="A3095">
        <v>15</v>
      </c>
      <c r="B3095" s="1">
        <v>46121</v>
      </c>
      <c r="C3095" t="s">
        <v>162</v>
      </c>
      <c r="D3095" t="s">
        <v>58</v>
      </c>
      <c r="E3095" t="s">
        <v>35</v>
      </c>
      <c r="F3095" t="s">
        <v>53</v>
      </c>
      <c r="G3095">
        <v>1</v>
      </c>
      <c r="H3095">
        <v>9.6</v>
      </c>
      <c r="I3095" t="s">
        <v>60</v>
      </c>
      <c r="J3095" t="s">
        <v>124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83</v>
      </c>
      <c r="R3095" t="s">
        <v>83</v>
      </c>
      <c r="S3095" t="s">
        <v>83</v>
      </c>
      <c r="T3095" t="str">
        <f>_xlfn.XLOOKUP(A3095,MI_Match_Analysis!$A$2:$A$8,MI_Match_Analysis!$F$2:$F$8,"Not Found")</f>
        <v>Not Found</v>
      </c>
    </row>
    <row r="3096" spans="1:20" hidden="1" x14ac:dyDescent="0.3">
      <c r="A3096">
        <v>15</v>
      </c>
      <c r="B3096" s="1">
        <v>46121</v>
      </c>
      <c r="C3096" t="s">
        <v>162</v>
      </c>
      <c r="D3096" t="s">
        <v>58</v>
      </c>
      <c r="E3096" t="s">
        <v>35</v>
      </c>
      <c r="F3096" t="s">
        <v>53</v>
      </c>
      <c r="G3096">
        <v>1</v>
      </c>
      <c r="H3096">
        <v>10.1</v>
      </c>
      <c r="I3096" t="s">
        <v>60</v>
      </c>
      <c r="J3096" t="s">
        <v>254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83</v>
      </c>
      <c r="R3096" t="s">
        <v>83</v>
      </c>
      <c r="S3096" t="s">
        <v>83</v>
      </c>
      <c r="T3096" t="str">
        <f>_xlfn.XLOOKUP(A3096,MI_Match_Analysis!$A$2:$A$8,MI_Match_Analysis!$F$2:$F$8,"Not Found")</f>
        <v>Not Found</v>
      </c>
    </row>
    <row r="3097" spans="1:20" hidden="1" x14ac:dyDescent="0.3">
      <c r="A3097">
        <v>15</v>
      </c>
      <c r="B3097" s="1">
        <v>46121</v>
      </c>
      <c r="C3097" t="s">
        <v>162</v>
      </c>
      <c r="D3097" t="s">
        <v>58</v>
      </c>
      <c r="E3097" t="s">
        <v>35</v>
      </c>
      <c r="F3097" t="s">
        <v>53</v>
      </c>
      <c r="G3097">
        <v>1</v>
      </c>
      <c r="H3097">
        <v>10.199999999999999</v>
      </c>
      <c r="I3097" t="s">
        <v>179</v>
      </c>
      <c r="J3097" t="s">
        <v>254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165</v>
      </c>
      <c r="R3097" t="s">
        <v>179</v>
      </c>
      <c r="S3097" t="s">
        <v>76</v>
      </c>
      <c r="T3097" t="str">
        <f>_xlfn.XLOOKUP(A3097,MI_Match_Analysis!$A$2:$A$8,MI_Match_Analysis!$F$2:$F$8,"Not Found")</f>
        <v>Not Found</v>
      </c>
    </row>
    <row r="3098" spans="1:20" hidden="1" x14ac:dyDescent="0.3">
      <c r="A3098">
        <v>15</v>
      </c>
      <c r="B3098" s="1">
        <v>46121</v>
      </c>
      <c r="C3098" t="s">
        <v>162</v>
      </c>
      <c r="D3098" t="s">
        <v>58</v>
      </c>
      <c r="E3098" t="s">
        <v>35</v>
      </c>
      <c r="F3098" t="s">
        <v>53</v>
      </c>
      <c r="G3098">
        <v>1</v>
      </c>
      <c r="H3098">
        <v>10.3</v>
      </c>
      <c r="I3098" t="s">
        <v>185</v>
      </c>
      <c r="J3098" t="s">
        <v>254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83</v>
      </c>
      <c r="R3098" t="s">
        <v>83</v>
      </c>
      <c r="S3098" t="s">
        <v>83</v>
      </c>
      <c r="T3098" t="str">
        <f>_xlfn.XLOOKUP(A3098,MI_Match_Analysis!$A$2:$A$8,MI_Match_Analysis!$F$2:$F$8,"Not Found")</f>
        <v>Not Found</v>
      </c>
    </row>
    <row r="3099" spans="1:20" hidden="1" x14ac:dyDescent="0.3">
      <c r="A3099">
        <v>15</v>
      </c>
      <c r="B3099" s="1">
        <v>46121</v>
      </c>
      <c r="C3099" t="s">
        <v>162</v>
      </c>
      <c r="D3099" t="s">
        <v>58</v>
      </c>
      <c r="E3099" t="s">
        <v>35</v>
      </c>
      <c r="F3099" t="s">
        <v>53</v>
      </c>
      <c r="G3099">
        <v>1</v>
      </c>
      <c r="H3099">
        <v>10.4</v>
      </c>
      <c r="I3099" t="s">
        <v>185</v>
      </c>
      <c r="J3099" t="s">
        <v>254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83</v>
      </c>
      <c r="R3099" t="s">
        <v>83</v>
      </c>
      <c r="S3099" t="s">
        <v>83</v>
      </c>
      <c r="T3099" t="str">
        <f>_xlfn.XLOOKUP(A3099,MI_Match_Analysis!$A$2:$A$8,MI_Match_Analysis!$F$2:$F$8,"Not Found")</f>
        <v>Not Found</v>
      </c>
    </row>
    <row r="3100" spans="1:20" hidden="1" x14ac:dyDescent="0.3">
      <c r="A3100">
        <v>15</v>
      </c>
      <c r="B3100" s="1">
        <v>46121</v>
      </c>
      <c r="C3100" t="s">
        <v>162</v>
      </c>
      <c r="D3100" t="s">
        <v>58</v>
      </c>
      <c r="E3100" t="s">
        <v>35</v>
      </c>
      <c r="F3100" t="s">
        <v>53</v>
      </c>
      <c r="G3100">
        <v>1</v>
      </c>
      <c r="H3100">
        <v>10.5</v>
      </c>
      <c r="I3100" t="s">
        <v>60</v>
      </c>
      <c r="J3100" t="s">
        <v>254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83</v>
      </c>
      <c r="R3100" t="s">
        <v>83</v>
      </c>
      <c r="S3100" t="s">
        <v>83</v>
      </c>
      <c r="T3100" t="str">
        <f>_xlfn.XLOOKUP(A3100,MI_Match_Analysis!$A$2:$A$8,MI_Match_Analysis!$F$2:$F$8,"Not Found")</f>
        <v>Not Found</v>
      </c>
    </row>
    <row r="3101" spans="1:20" hidden="1" x14ac:dyDescent="0.3">
      <c r="A3101">
        <v>15</v>
      </c>
      <c r="B3101" s="1">
        <v>46121</v>
      </c>
      <c r="C3101" t="s">
        <v>162</v>
      </c>
      <c r="D3101" t="s">
        <v>58</v>
      </c>
      <c r="E3101" t="s">
        <v>35</v>
      </c>
      <c r="F3101" t="s">
        <v>53</v>
      </c>
      <c r="G3101">
        <v>1</v>
      </c>
      <c r="H3101">
        <v>10.6</v>
      </c>
      <c r="I3101" t="s">
        <v>185</v>
      </c>
      <c r="J3101" t="s">
        <v>254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83</v>
      </c>
      <c r="R3101" t="s">
        <v>83</v>
      </c>
      <c r="S3101" t="s">
        <v>83</v>
      </c>
      <c r="T3101" t="str">
        <f>_xlfn.XLOOKUP(A3101,MI_Match_Analysis!$A$2:$A$8,MI_Match_Analysis!$F$2:$F$8,"Not Found")</f>
        <v>Not Found</v>
      </c>
    </row>
    <row r="3102" spans="1:20" hidden="1" x14ac:dyDescent="0.3">
      <c r="A3102">
        <v>15</v>
      </c>
      <c r="B3102" s="1">
        <v>46121</v>
      </c>
      <c r="C3102" t="s">
        <v>162</v>
      </c>
      <c r="D3102" t="s">
        <v>58</v>
      </c>
      <c r="E3102" t="s">
        <v>35</v>
      </c>
      <c r="F3102" t="s">
        <v>53</v>
      </c>
      <c r="G3102">
        <v>1</v>
      </c>
      <c r="H3102">
        <v>11.1</v>
      </c>
      <c r="I3102" t="s">
        <v>185</v>
      </c>
      <c r="J3102" t="s">
        <v>253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83</v>
      </c>
      <c r="R3102" t="s">
        <v>83</v>
      </c>
      <c r="S3102" t="s">
        <v>83</v>
      </c>
      <c r="T3102" t="str">
        <f>_xlfn.XLOOKUP(A3102,MI_Match_Analysis!$A$2:$A$8,MI_Match_Analysis!$F$2:$F$8,"Not Found")</f>
        <v>Not Found</v>
      </c>
    </row>
    <row r="3103" spans="1:20" hidden="1" x14ac:dyDescent="0.3">
      <c r="A3103">
        <v>15</v>
      </c>
      <c r="B3103" s="1">
        <v>46121</v>
      </c>
      <c r="C3103" t="s">
        <v>162</v>
      </c>
      <c r="D3103" t="s">
        <v>58</v>
      </c>
      <c r="E3103" t="s">
        <v>35</v>
      </c>
      <c r="F3103" t="s">
        <v>53</v>
      </c>
      <c r="G3103">
        <v>1</v>
      </c>
      <c r="H3103">
        <v>11.2</v>
      </c>
      <c r="I3103" t="s">
        <v>60</v>
      </c>
      <c r="J3103" t="s">
        <v>253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83</v>
      </c>
      <c r="R3103" t="s">
        <v>83</v>
      </c>
      <c r="S3103" t="s">
        <v>83</v>
      </c>
      <c r="T3103" t="str">
        <f>_xlfn.XLOOKUP(A3103,MI_Match_Analysis!$A$2:$A$8,MI_Match_Analysis!$F$2:$F$8,"Not Found")</f>
        <v>Not Found</v>
      </c>
    </row>
    <row r="3104" spans="1:20" hidden="1" x14ac:dyDescent="0.3">
      <c r="A3104">
        <v>15</v>
      </c>
      <c r="B3104" s="1">
        <v>46121</v>
      </c>
      <c r="C3104" t="s">
        <v>162</v>
      </c>
      <c r="D3104" t="s">
        <v>58</v>
      </c>
      <c r="E3104" t="s">
        <v>35</v>
      </c>
      <c r="F3104" t="s">
        <v>53</v>
      </c>
      <c r="G3104">
        <v>1</v>
      </c>
      <c r="H3104">
        <v>11.3</v>
      </c>
      <c r="I3104" t="s">
        <v>185</v>
      </c>
      <c r="J3104" t="s">
        <v>253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83</v>
      </c>
      <c r="R3104" t="s">
        <v>83</v>
      </c>
      <c r="S3104" t="s">
        <v>83</v>
      </c>
      <c r="T3104" t="str">
        <f>_xlfn.XLOOKUP(A3104,MI_Match_Analysis!$A$2:$A$8,MI_Match_Analysis!$F$2:$F$8,"Not Found")</f>
        <v>Not Found</v>
      </c>
    </row>
    <row r="3105" spans="1:20" hidden="1" x14ac:dyDescent="0.3">
      <c r="A3105">
        <v>15</v>
      </c>
      <c r="B3105" s="1">
        <v>46121</v>
      </c>
      <c r="C3105" t="s">
        <v>162</v>
      </c>
      <c r="D3105" t="s">
        <v>58</v>
      </c>
      <c r="E3105" t="s">
        <v>35</v>
      </c>
      <c r="F3105" t="s">
        <v>53</v>
      </c>
      <c r="G3105">
        <v>1</v>
      </c>
      <c r="H3105">
        <v>11.4</v>
      </c>
      <c r="I3105" t="s">
        <v>60</v>
      </c>
      <c r="J3105" t="s">
        <v>253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165</v>
      </c>
      <c r="R3105" t="s">
        <v>60</v>
      </c>
      <c r="S3105" t="s">
        <v>228</v>
      </c>
      <c r="T3105" t="str">
        <f>_xlfn.XLOOKUP(A3105,MI_Match_Analysis!$A$2:$A$8,MI_Match_Analysis!$F$2:$F$8,"Not Found")</f>
        <v>Not Found</v>
      </c>
    </row>
    <row r="3106" spans="1:20" hidden="1" x14ac:dyDescent="0.3">
      <c r="A3106">
        <v>15</v>
      </c>
      <c r="B3106" s="1">
        <v>46121</v>
      </c>
      <c r="C3106" t="s">
        <v>162</v>
      </c>
      <c r="D3106" t="s">
        <v>58</v>
      </c>
      <c r="E3106" t="s">
        <v>35</v>
      </c>
      <c r="F3106" t="s">
        <v>53</v>
      </c>
      <c r="G3106">
        <v>1</v>
      </c>
      <c r="H3106">
        <v>11.5</v>
      </c>
      <c r="I3106" t="s">
        <v>122</v>
      </c>
      <c r="J3106" t="s">
        <v>253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83</v>
      </c>
      <c r="R3106" t="s">
        <v>83</v>
      </c>
      <c r="S3106" t="s">
        <v>83</v>
      </c>
      <c r="T3106" t="str">
        <f>_xlfn.XLOOKUP(A3106,MI_Match_Analysis!$A$2:$A$8,MI_Match_Analysis!$F$2:$F$8,"Not Found")</f>
        <v>Not Found</v>
      </c>
    </row>
    <row r="3107" spans="1:20" hidden="1" x14ac:dyDescent="0.3">
      <c r="A3107">
        <v>15</v>
      </c>
      <c r="B3107" s="1">
        <v>46121</v>
      </c>
      <c r="C3107" t="s">
        <v>162</v>
      </c>
      <c r="D3107" t="s">
        <v>58</v>
      </c>
      <c r="E3107" t="s">
        <v>35</v>
      </c>
      <c r="F3107" t="s">
        <v>53</v>
      </c>
      <c r="G3107">
        <v>1</v>
      </c>
      <c r="H3107">
        <v>11.6</v>
      </c>
      <c r="I3107" t="s">
        <v>185</v>
      </c>
      <c r="J3107" t="s">
        <v>253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83</v>
      </c>
      <c r="R3107" t="s">
        <v>83</v>
      </c>
      <c r="S3107" t="s">
        <v>83</v>
      </c>
      <c r="T3107" t="str">
        <f>_xlfn.XLOOKUP(A3107,MI_Match_Analysis!$A$2:$A$8,MI_Match_Analysis!$F$2:$F$8,"Not Found")</f>
        <v>Not Found</v>
      </c>
    </row>
    <row r="3108" spans="1:20" hidden="1" x14ac:dyDescent="0.3">
      <c r="A3108">
        <v>15</v>
      </c>
      <c r="B3108" s="1">
        <v>46121</v>
      </c>
      <c r="C3108" t="s">
        <v>162</v>
      </c>
      <c r="D3108" t="s">
        <v>58</v>
      </c>
      <c r="E3108" t="s">
        <v>35</v>
      </c>
      <c r="F3108" t="s">
        <v>53</v>
      </c>
      <c r="G3108">
        <v>1</v>
      </c>
      <c r="H3108">
        <v>12.1</v>
      </c>
      <c r="I3108" t="s">
        <v>122</v>
      </c>
      <c r="J3108" t="s">
        <v>76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83</v>
      </c>
      <c r="R3108" t="s">
        <v>83</v>
      </c>
      <c r="S3108" t="s">
        <v>83</v>
      </c>
      <c r="T3108" t="str">
        <f>_xlfn.XLOOKUP(A3108,MI_Match_Analysis!$A$2:$A$8,MI_Match_Analysis!$F$2:$F$8,"Not Found")</f>
        <v>Not Found</v>
      </c>
    </row>
    <row r="3109" spans="1:20" hidden="1" x14ac:dyDescent="0.3">
      <c r="A3109">
        <v>15</v>
      </c>
      <c r="B3109" s="1">
        <v>46121</v>
      </c>
      <c r="C3109" t="s">
        <v>162</v>
      </c>
      <c r="D3109" t="s">
        <v>58</v>
      </c>
      <c r="E3109" t="s">
        <v>35</v>
      </c>
      <c r="F3109" t="s">
        <v>53</v>
      </c>
      <c r="G3109">
        <v>1</v>
      </c>
      <c r="H3109">
        <v>12.2</v>
      </c>
      <c r="I3109" t="s">
        <v>185</v>
      </c>
      <c r="J3109" t="s">
        <v>76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83</v>
      </c>
      <c r="R3109" t="s">
        <v>83</v>
      </c>
      <c r="S3109" t="s">
        <v>83</v>
      </c>
      <c r="T3109" t="str">
        <f>_xlfn.XLOOKUP(A3109,MI_Match_Analysis!$A$2:$A$8,MI_Match_Analysis!$F$2:$F$8,"Not Found")</f>
        <v>Not Found</v>
      </c>
    </row>
    <row r="3110" spans="1:20" hidden="1" x14ac:dyDescent="0.3">
      <c r="A3110">
        <v>15</v>
      </c>
      <c r="B3110" s="1">
        <v>46121</v>
      </c>
      <c r="C3110" t="s">
        <v>162</v>
      </c>
      <c r="D3110" t="s">
        <v>58</v>
      </c>
      <c r="E3110" t="s">
        <v>35</v>
      </c>
      <c r="F3110" t="s">
        <v>53</v>
      </c>
      <c r="G3110">
        <v>1</v>
      </c>
      <c r="H3110">
        <v>12.3</v>
      </c>
      <c r="I3110" t="s">
        <v>122</v>
      </c>
      <c r="J3110" t="s">
        <v>76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83</v>
      </c>
      <c r="R3110" t="s">
        <v>83</v>
      </c>
      <c r="S3110" t="s">
        <v>83</v>
      </c>
      <c r="T3110" t="str">
        <f>_xlfn.XLOOKUP(A3110,MI_Match_Analysis!$A$2:$A$8,MI_Match_Analysis!$F$2:$F$8,"Not Found")</f>
        <v>Not Found</v>
      </c>
    </row>
    <row r="3111" spans="1:20" hidden="1" x14ac:dyDescent="0.3">
      <c r="A3111">
        <v>15</v>
      </c>
      <c r="B3111" s="1">
        <v>46121</v>
      </c>
      <c r="C3111" t="s">
        <v>162</v>
      </c>
      <c r="D3111" t="s">
        <v>58</v>
      </c>
      <c r="E3111" t="s">
        <v>35</v>
      </c>
      <c r="F3111" t="s">
        <v>53</v>
      </c>
      <c r="G3111">
        <v>1</v>
      </c>
      <c r="H3111">
        <v>12.4</v>
      </c>
      <c r="I3111" t="s">
        <v>185</v>
      </c>
      <c r="J3111" t="s">
        <v>76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83</v>
      </c>
      <c r="R3111" t="s">
        <v>83</v>
      </c>
      <c r="S3111" t="s">
        <v>83</v>
      </c>
      <c r="T3111" t="str">
        <f>_xlfn.XLOOKUP(A3111,MI_Match_Analysis!$A$2:$A$8,MI_Match_Analysis!$F$2:$F$8,"Not Found")</f>
        <v>Not Found</v>
      </c>
    </row>
    <row r="3112" spans="1:20" hidden="1" x14ac:dyDescent="0.3">
      <c r="A3112">
        <v>15</v>
      </c>
      <c r="B3112" s="1">
        <v>46121</v>
      </c>
      <c r="C3112" t="s">
        <v>162</v>
      </c>
      <c r="D3112" t="s">
        <v>58</v>
      </c>
      <c r="E3112" t="s">
        <v>35</v>
      </c>
      <c r="F3112" t="s">
        <v>53</v>
      </c>
      <c r="G3112">
        <v>1</v>
      </c>
      <c r="H3112">
        <v>12.5</v>
      </c>
      <c r="I3112" t="s">
        <v>122</v>
      </c>
      <c r="J3112" t="s">
        <v>76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83</v>
      </c>
      <c r="R3112" t="s">
        <v>83</v>
      </c>
      <c r="S3112" t="s">
        <v>83</v>
      </c>
      <c r="T3112" t="str">
        <f>_xlfn.XLOOKUP(A3112,MI_Match_Analysis!$A$2:$A$8,MI_Match_Analysis!$F$2:$F$8,"Not Found")</f>
        <v>Not Found</v>
      </c>
    </row>
    <row r="3113" spans="1:20" hidden="1" x14ac:dyDescent="0.3">
      <c r="A3113">
        <v>15</v>
      </c>
      <c r="B3113" s="1">
        <v>46121</v>
      </c>
      <c r="C3113" t="s">
        <v>162</v>
      </c>
      <c r="D3113" t="s">
        <v>58</v>
      </c>
      <c r="E3113" t="s">
        <v>35</v>
      </c>
      <c r="F3113" t="s">
        <v>53</v>
      </c>
      <c r="G3113">
        <v>1</v>
      </c>
      <c r="H3113">
        <v>12.6</v>
      </c>
      <c r="I3113" t="s">
        <v>122</v>
      </c>
      <c r="J3113" t="s">
        <v>76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83</v>
      </c>
      <c r="R3113" t="s">
        <v>83</v>
      </c>
      <c r="S3113" t="s">
        <v>83</v>
      </c>
      <c r="T3113" t="str">
        <f>_xlfn.XLOOKUP(A3113,MI_Match_Analysis!$A$2:$A$8,MI_Match_Analysis!$F$2:$F$8,"Not Found")</f>
        <v>Not Found</v>
      </c>
    </row>
    <row r="3114" spans="1:20" hidden="1" x14ac:dyDescent="0.3">
      <c r="A3114">
        <v>15</v>
      </c>
      <c r="B3114" s="1">
        <v>46121</v>
      </c>
      <c r="C3114" t="s">
        <v>162</v>
      </c>
      <c r="D3114" t="s">
        <v>58</v>
      </c>
      <c r="E3114" t="s">
        <v>35</v>
      </c>
      <c r="F3114" t="s">
        <v>53</v>
      </c>
      <c r="G3114">
        <v>1</v>
      </c>
      <c r="H3114">
        <v>13.1</v>
      </c>
      <c r="I3114" t="s">
        <v>122</v>
      </c>
      <c r="J3114" t="s">
        <v>256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83</v>
      </c>
      <c r="R3114" t="s">
        <v>83</v>
      </c>
      <c r="S3114" t="s">
        <v>83</v>
      </c>
      <c r="T3114" t="str">
        <f>_xlfn.XLOOKUP(A3114,MI_Match_Analysis!$A$2:$A$8,MI_Match_Analysis!$F$2:$F$8,"Not Found")</f>
        <v>Not Found</v>
      </c>
    </row>
    <row r="3115" spans="1:20" hidden="1" x14ac:dyDescent="0.3">
      <c r="A3115">
        <v>15</v>
      </c>
      <c r="B3115" s="1">
        <v>46121</v>
      </c>
      <c r="C3115" t="s">
        <v>162</v>
      </c>
      <c r="D3115" t="s">
        <v>58</v>
      </c>
      <c r="E3115" t="s">
        <v>35</v>
      </c>
      <c r="F3115" t="s">
        <v>53</v>
      </c>
      <c r="G3115">
        <v>1</v>
      </c>
      <c r="H3115">
        <v>13.2</v>
      </c>
      <c r="I3115" t="s">
        <v>122</v>
      </c>
      <c r="J3115" t="s">
        <v>256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167</v>
      </c>
      <c r="R3115" t="s">
        <v>122</v>
      </c>
      <c r="S3115" t="s">
        <v>83</v>
      </c>
      <c r="T3115" t="str">
        <f>_xlfn.XLOOKUP(A3115,MI_Match_Analysis!$A$2:$A$8,MI_Match_Analysis!$F$2:$F$8,"Not Found")</f>
        <v>Not Found</v>
      </c>
    </row>
    <row r="3116" spans="1:20" hidden="1" x14ac:dyDescent="0.3">
      <c r="A3116">
        <v>15</v>
      </c>
      <c r="B3116" s="1">
        <v>46121</v>
      </c>
      <c r="C3116" t="s">
        <v>162</v>
      </c>
      <c r="D3116" t="s">
        <v>58</v>
      </c>
      <c r="E3116" t="s">
        <v>35</v>
      </c>
      <c r="F3116" t="s">
        <v>53</v>
      </c>
      <c r="G3116">
        <v>1</v>
      </c>
      <c r="H3116">
        <v>13.3</v>
      </c>
      <c r="I3116" t="s">
        <v>259</v>
      </c>
      <c r="J3116" t="s">
        <v>256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83</v>
      </c>
      <c r="R3116" t="s">
        <v>83</v>
      </c>
      <c r="S3116" t="s">
        <v>83</v>
      </c>
      <c r="T3116" t="str">
        <f>_xlfn.XLOOKUP(A3116,MI_Match_Analysis!$A$2:$A$8,MI_Match_Analysis!$F$2:$F$8,"Not Found")</f>
        <v>Not Found</v>
      </c>
    </row>
    <row r="3117" spans="1:20" hidden="1" x14ac:dyDescent="0.3">
      <c r="A3117">
        <v>15</v>
      </c>
      <c r="B3117" s="1">
        <v>46121</v>
      </c>
      <c r="C3117" t="s">
        <v>162</v>
      </c>
      <c r="D3117" t="s">
        <v>58</v>
      </c>
      <c r="E3117" t="s">
        <v>35</v>
      </c>
      <c r="F3117" t="s">
        <v>53</v>
      </c>
      <c r="G3117">
        <v>1</v>
      </c>
      <c r="H3117">
        <v>13.4</v>
      </c>
      <c r="I3117" t="s">
        <v>259</v>
      </c>
      <c r="J3117" t="s">
        <v>256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83</v>
      </c>
      <c r="R3117" t="s">
        <v>83</v>
      </c>
      <c r="S3117" t="s">
        <v>83</v>
      </c>
      <c r="T3117" t="str">
        <f>_xlfn.XLOOKUP(A3117,MI_Match_Analysis!$A$2:$A$8,MI_Match_Analysis!$F$2:$F$8,"Not Found")</f>
        <v>Not Found</v>
      </c>
    </row>
    <row r="3118" spans="1:20" hidden="1" x14ac:dyDescent="0.3">
      <c r="A3118">
        <v>15</v>
      </c>
      <c r="B3118" s="1">
        <v>46121</v>
      </c>
      <c r="C3118" t="s">
        <v>162</v>
      </c>
      <c r="D3118" t="s">
        <v>58</v>
      </c>
      <c r="E3118" t="s">
        <v>35</v>
      </c>
      <c r="F3118" t="s">
        <v>53</v>
      </c>
      <c r="G3118">
        <v>1</v>
      </c>
      <c r="H3118">
        <v>13.5</v>
      </c>
      <c r="I3118" t="s">
        <v>259</v>
      </c>
      <c r="J3118" t="s">
        <v>256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83</v>
      </c>
      <c r="R3118" t="s">
        <v>83</v>
      </c>
      <c r="S3118" t="s">
        <v>83</v>
      </c>
      <c r="T3118" t="str">
        <f>_xlfn.XLOOKUP(A3118,MI_Match_Analysis!$A$2:$A$8,MI_Match_Analysis!$F$2:$F$8,"Not Found")</f>
        <v>Not Found</v>
      </c>
    </row>
    <row r="3119" spans="1:20" hidden="1" x14ac:dyDescent="0.3">
      <c r="A3119">
        <v>15</v>
      </c>
      <c r="B3119" s="1">
        <v>46121</v>
      </c>
      <c r="C3119" t="s">
        <v>162</v>
      </c>
      <c r="D3119" t="s">
        <v>58</v>
      </c>
      <c r="E3119" t="s">
        <v>35</v>
      </c>
      <c r="F3119" t="s">
        <v>53</v>
      </c>
      <c r="G3119">
        <v>1</v>
      </c>
      <c r="H3119">
        <v>13.6</v>
      </c>
      <c r="I3119" t="s">
        <v>259</v>
      </c>
      <c r="J3119" t="s">
        <v>256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83</v>
      </c>
      <c r="R3119" t="s">
        <v>83</v>
      </c>
      <c r="S3119" t="s">
        <v>83</v>
      </c>
      <c r="T3119" t="str">
        <f>_xlfn.XLOOKUP(A3119,MI_Match_Analysis!$A$2:$A$8,MI_Match_Analysis!$F$2:$F$8,"Not Found")</f>
        <v>Not Found</v>
      </c>
    </row>
    <row r="3120" spans="1:20" hidden="1" x14ac:dyDescent="0.3">
      <c r="A3120">
        <v>15</v>
      </c>
      <c r="B3120" s="1">
        <v>46121</v>
      </c>
      <c r="C3120" t="s">
        <v>162</v>
      </c>
      <c r="D3120" t="s">
        <v>58</v>
      </c>
      <c r="E3120" t="s">
        <v>35</v>
      </c>
      <c r="F3120" t="s">
        <v>53</v>
      </c>
      <c r="G3120">
        <v>1</v>
      </c>
      <c r="H3120">
        <v>14.1</v>
      </c>
      <c r="I3120" t="s">
        <v>259</v>
      </c>
      <c r="J3120" t="s">
        <v>254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83</v>
      </c>
      <c r="R3120" t="s">
        <v>83</v>
      </c>
      <c r="S3120" t="s">
        <v>83</v>
      </c>
      <c r="T3120" t="str">
        <f>_xlfn.XLOOKUP(A3120,MI_Match_Analysis!$A$2:$A$8,MI_Match_Analysis!$F$2:$F$8,"Not Found")</f>
        <v>Not Found</v>
      </c>
    </row>
    <row r="3121" spans="1:20" hidden="1" x14ac:dyDescent="0.3">
      <c r="A3121">
        <v>15</v>
      </c>
      <c r="B3121" s="1">
        <v>46121</v>
      </c>
      <c r="C3121" t="s">
        <v>162</v>
      </c>
      <c r="D3121" t="s">
        <v>58</v>
      </c>
      <c r="E3121" t="s">
        <v>35</v>
      </c>
      <c r="F3121" t="s">
        <v>53</v>
      </c>
      <c r="G3121">
        <v>1</v>
      </c>
      <c r="H3121">
        <v>14.2</v>
      </c>
      <c r="I3121" t="s">
        <v>185</v>
      </c>
      <c r="J3121" t="s">
        <v>254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83</v>
      </c>
      <c r="R3121" t="s">
        <v>83</v>
      </c>
      <c r="S3121" t="s">
        <v>83</v>
      </c>
      <c r="T3121" t="str">
        <f>_xlfn.XLOOKUP(A3121,MI_Match_Analysis!$A$2:$A$8,MI_Match_Analysis!$F$2:$F$8,"Not Found")</f>
        <v>Not Found</v>
      </c>
    </row>
    <row r="3122" spans="1:20" hidden="1" x14ac:dyDescent="0.3">
      <c r="A3122">
        <v>15</v>
      </c>
      <c r="B3122" s="1">
        <v>46121</v>
      </c>
      <c r="C3122" t="s">
        <v>162</v>
      </c>
      <c r="D3122" t="s">
        <v>58</v>
      </c>
      <c r="E3122" t="s">
        <v>35</v>
      </c>
      <c r="F3122" t="s">
        <v>53</v>
      </c>
      <c r="G3122">
        <v>1</v>
      </c>
      <c r="H3122">
        <v>14.3</v>
      </c>
      <c r="I3122" t="s">
        <v>185</v>
      </c>
      <c r="J3122" t="s">
        <v>254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83</v>
      </c>
      <c r="R3122" t="s">
        <v>83</v>
      </c>
      <c r="S3122" t="s">
        <v>83</v>
      </c>
      <c r="T3122" t="str">
        <f>_xlfn.XLOOKUP(A3122,MI_Match_Analysis!$A$2:$A$8,MI_Match_Analysis!$F$2:$F$8,"Not Found")</f>
        <v>Not Found</v>
      </c>
    </row>
    <row r="3123" spans="1:20" hidden="1" x14ac:dyDescent="0.3">
      <c r="A3123">
        <v>15</v>
      </c>
      <c r="B3123" s="1">
        <v>46121</v>
      </c>
      <c r="C3123" t="s">
        <v>162</v>
      </c>
      <c r="D3123" t="s">
        <v>58</v>
      </c>
      <c r="E3123" t="s">
        <v>35</v>
      </c>
      <c r="F3123" t="s">
        <v>53</v>
      </c>
      <c r="G3123">
        <v>1</v>
      </c>
      <c r="H3123">
        <v>14.4</v>
      </c>
      <c r="I3123" t="s">
        <v>185</v>
      </c>
      <c r="J3123" t="s">
        <v>254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83</v>
      </c>
      <c r="R3123" t="s">
        <v>83</v>
      </c>
      <c r="S3123" t="s">
        <v>83</v>
      </c>
      <c r="T3123" t="str">
        <f>_xlfn.XLOOKUP(A3123,MI_Match_Analysis!$A$2:$A$8,MI_Match_Analysis!$F$2:$F$8,"Not Found")</f>
        <v>Not Found</v>
      </c>
    </row>
    <row r="3124" spans="1:20" hidden="1" x14ac:dyDescent="0.3">
      <c r="A3124">
        <v>15</v>
      </c>
      <c r="B3124" s="1">
        <v>46121</v>
      </c>
      <c r="C3124" t="s">
        <v>162</v>
      </c>
      <c r="D3124" t="s">
        <v>58</v>
      </c>
      <c r="E3124" t="s">
        <v>35</v>
      </c>
      <c r="F3124" t="s">
        <v>53</v>
      </c>
      <c r="G3124">
        <v>1</v>
      </c>
      <c r="H3124">
        <v>14.5</v>
      </c>
      <c r="I3124" t="s">
        <v>185</v>
      </c>
      <c r="J3124" t="s">
        <v>254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83</v>
      </c>
      <c r="R3124" t="s">
        <v>83</v>
      </c>
      <c r="S3124" t="s">
        <v>83</v>
      </c>
      <c r="T3124" t="str">
        <f>_xlfn.XLOOKUP(A3124,MI_Match_Analysis!$A$2:$A$8,MI_Match_Analysis!$F$2:$F$8,"Not Found")</f>
        <v>Not Found</v>
      </c>
    </row>
    <row r="3125" spans="1:20" hidden="1" x14ac:dyDescent="0.3">
      <c r="A3125">
        <v>15</v>
      </c>
      <c r="B3125" s="1">
        <v>46121</v>
      </c>
      <c r="C3125" t="s">
        <v>162</v>
      </c>
      <c r="D3125" t="s">
        <v>58</v>
      </c>
      <c r="E3125" t="s">
        <v>35</v>
      </c>
      <c r="F3125" t="s">
        <v>53</v>
      </c>
      <c r="G3125">
        <v>1</v>
      </c>
      <c r="H3125">
        <v>14.6</v>
      </c>
      <c r="I3125" t="s">
        <v>259</v>
      </c>
      <c r="J3125" t="s">
        <v>254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83</v>
      </c>
      <c r="R3125" t="s">
        <v>83</v>
      </c>
      <c r="S3125" t="s">
        <v>83</v>
      </c>
      <c r="T3125" t="str">
        <f>_xlfn.XLOOKUP(A3125,MI_Match_Analysis!$A$2:$A$8,MI_Match_Analysis!$F$2:$F$8,"Not Found")</f>
        <v>Not Found</v>
      </c>
    </row>
    <row r="3126" spans="1:20" hidden="1" x14ac:dyDescent="0.3">
      <c r="A3126">
        <v>15</v>
      </c>
      <c r="B3126" s="1">
        <v>46121</v>
      </c>
      <c r="C3126" t="s">
        <v>162</v>
      </c>
      <c r="D3126" t="s">
        <v>58</v>
      </c>
      <c r="E3126" t="s">
        <v>35</v>
      </c>
      <c r="F3126" t="s">
        <v>53</v>
      </c>
      <c r="G3126">
        <v>1</v>
      </c>
      <c r="H3126">
        <v>15.1</v>
      </c>
      <c r="I3126" t="s">
        <v>259</v>
      </c>
      <c r="J3126" t="s">
        <v>253</v>
      </c>
      <c r="K3126">
        <v>6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83</v>
      </c>
      <c r="R3126" t="s">
        <v>83</v>
      </c>
      <c r="S3126" t="s">
        <v>83</v>
      </c>
      <c r="T3126" t="str">
        <f>_xlfn.XLOOKUP(A3126,MI_Match_Analysis!$A$2:$A$8,MI_Match_Analysis!$F$2:$F$8,"Not Found")</f>
        <v>Not Found</v>
      </c>
    </row>
    <row r="3127" spans="1:20" hidden="1" x14ac:dyDescent="0.3">
      <c r="A3127">
        <v>15</v>
      </c>
      <c r="B3127" s="1">
        <v>46121</v>
      </c>
      <c r="C3127" t="s">
        <v>162</v>
      </c>
      <c r="D3127" t="s">
        <v>58</v>
      </c>
      <c r="E3127" t="s">
        <v>35</v>
      </c>
      <c r="F3127" t="s">
        <v>53</v>
      </c>
      <c r="G3127">
        <v>1</v>
      </c>
      <c r="H3127">
        <v>15.2</v>
      </c>
      <c r="I3127" t="s">
        <v>259</v>
      </c>
      <c r="J3127" t="s">
        <v>253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83</v>
      </c>
      <c r="R3127" t="s">
        <v>83</v>
      </c>
      <c r="S3127" t="s">
        <v>83</v>
      </c>
      <c r="T3127" t="str">
        <f>_xlfn.XLOOKUP(A3127,MI_Match_Analysis!$A$2:$A$8,MI_Match_Analysis!$F$2:$F$8,"Not Found")</f>
        <v>Not Found</v>
      </c>
    </row>
    <row r="3128" spans="1:20" hidden="1" x14ac:dyDescent="0.3">
      <c r="A3128">
        <v>15</v>
      </c>
      <c r="B3128" s="1">
        <v>46121</v>
      </c>
      <c r="C3128" t="s">
        <v>162</v>
      </c>
      <c r="D3128" t="s">
        <v>58</v>
      </c>
      <c r="E3128" t="s">
        <v>35</v>
      </c>
      <c r="F3128" t="s">
        <v>53</v>
      </c>
      <c r="G3128">
        <v>1</v>
      </c>
      <c r="H3128">
        <v>15.3</v>
      </c>
      <c r="I3128" t="s">
        <v>259</v>
      </c>
      <c r="J3128" t="s">
        <v>253</v>
      </c>
      <c r="K3128">
        <v>4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83</v>
      </c>
      <c r="R3128" t="s">
        <v>83</v>
      </c>
      <c r="S3128" t="s">
        <v>83</v>
      </c>
      <c r="T3128" t="str">
        <f>_xlfn.XLOOKUP(A3128,MI_Match_Analysis!$A$2:$A$8,MI_Match_Analysis!$F$2:$F$8,"Not Found")</f>
        <v>Not Found</v>
      </c>
    </row>
    <row r="3129" spans="1:20" hidden="1" x14ac:dyDescent="0.3">
      <c r="A3129">
        <v>15</v>
      </c>
      <c r="B3129" s="1">
        <v>46121</v>
      </c>
      <c r="C3129" t="s">
        <v>162</v>
      </c>
      <c r="D3129" t="s">
        <v>58</v>
      </c>
      <c r="E3129" t="s">
        <v>35</v>
      </c>
      <c r="F3129" t="s">
        <v>53</v>
      </c>
      <c r="G3129">
        <v>1</v>
      </c>
      <c r="H3129">
        <v>15.4</v>
      </c>
      <c r="I3129" t="s">
        <v>259</v>
      </c>
      <c r="J3129" t="s">
        <v>253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83</v>
      </c>
      <c r="R3129" t="s">
        <v>83</v>
      </c>
      <c r="S3129" t="s">
        <v>83</v>
      </c>
      <c r="T3129" t="str">
        <f>_xlfn.XLOOKUP(A3129,MI_Match_Analysis!$A$2:$A$8,MI_Match_Analysis!$F$2:$F$8,"Not Found")</f>
        <v>Not Found</v>
      </c>
    </row>
    <row r="3130" spans="1:20" hidden="1" x14ac:dyDescent="0.3">
      <c r="A3130">
        <v>15</v>
      </c>
      <c r="B3130" s="1">
        <v>46121</v>
      </c>
      <c r="C3130" t="s">
        <v>162</v>
      </c>
      <c r="D3130" t="s">
        <v>58</v>
      </c>
      <c r="E3130" t="s">
        <v>35</v>
      </c>
      <c r="F3130" t="s">
        <v>53</v>
      </c>
      <c r="G3130">
        <v>1</v>
      </c>
      <c r="H3130">
        <v>15.5</v>
      </c>
      <c r="I3130" t="s">
        <v>259</v>
      </c>
      <c r="J3130" t="s">
        <v>253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83</v>
      </c>
      <c r="R3130" t="s">
        <v>83</v>
      </c>
      <c r="S3130" t="s">
        <v>83</v>
      </c>
      <c r="T3130" t="str">
        <f>_xlfn.XLOOKUP(A3130,MI_Match_Analysis!$A$2:$A$8,MI_Match_Analysis!$F$2:$F$8,"Not Found")</f>
        <v>Not Found</v>
      </c>
    </row>
    <row r="3131" spans="1:20" hidden="1" x14ac:dyDescent="0.3">
      <c r="A3131">
        <v>15</v>
      </c>
      <c r="B3131" s="1">
        <v>46121</v>
      </c>
      <c r="C3131" t="s">
        <v>162</v>
      </c>
      <c r="D3131" t="s">
        <v>58</v>
      </c>
      <c r="E3131" t="s">
        <v>35</v>
      </c>
      <c r="F3131" t="s">
        <v>53</v>
      </c>
      <c r="G3131">
        <v>1</v>
      </c>
      <c r="H3131">
        <v>15.6</v>
      </c>
      <c r="I3131" t="s">
        <v>185</v>
      </c>
      <c r="J3131" t="s">
        <v>253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83</v>
      </c>
      <c r="R3131" t="s">
        <v>83</v>
      </c>
      <c r="S3131" t="s">
        <v>83</v>
      </c>
      <c r="T3131" t="str">
        <f>_xlfn.XLOOKUP(A3131,MI_Match_Analysis!$A$2:$A$8,MI_Match_Analysis!$F$2:$F$8,"Not Found")</f>
        <v>Not Found</v>
      </c>
    </row>
    <row r="3132" spans="1:20" hidden="1" x14ac:dyDescent="0.3">
      <c r="A3132">
        <v>15</v>
      </c>
      <c r="B3132" s="1">
        <v>46121</v>
      </c>
      <c r="C3132" t="s">
        <v>162</v>
      </c>
      <c r="D3132" t="s">
        <v>58</v>
      </c>
      <c r="E3132" t="s">
        <v>35</v>
      </c>
      <c r="F3132" t="s">
        <v>53</v>
      </c>
      <c r="G3132">
        <v>1</v>
      </c>
      <c r="H3132">
        <v>16.100000000000001</v>
      </c>
      <c r="I3132" t="s">
        <v>185</v>
      </c>
      <c r="J3132" t="s">
        <v>124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83</v>
      </c>
      <c r="R3132" t="s">
        <v>83</v>
      </c>
      <c r="S3132" t="s">
        <v>83</v>
      </c>
      <c r="T3132" t="str">
        <f>_xlfn.XLOOKUP(A3132,MI_Match_Analysis!$A$2:$A$8,MI_Match_Analysis!$F$2:$F$8,"Not Found")</f>
        <v>Not Found</v>
      </c>
    </row>
    <row r="3133" spans="1:20" hidden="1" x14ac:dyDescent="0.3">
      <c r="A3133">
        <v>15</v>
      </c>
      <c r="B3133" s="1">
        <v>46121</v>
      </c>
      <c r="C3133" t="s">
        <v>162</v>
      </c>
      <c r="D3133" t="s">
        <v>58</v>
      </c>
      <c r="E3133" t="s">
        <v>35</v>
      </c>
      <c r="F3133" t="s">
        <v>53</v>
      </c>
      <c r="G3133">
        <v>1</v>
      </c>
      <c r="H3133">
        <v>16.2</v>
      </c>
      <c r="I3133" t="s">
        <v>259</v>
      </c>
      <c r="J3133" t="s">
        <v>124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83</v>
      </c>
      <c r="R3133" t="s">
        <v>83</v>
      </c>
      <c r="S3133" t="s">
        <v>83</v>
      </c>
      <c r="T3133" t="str">
        <f>_xlfn.XLOOKUP(A3133,MI_Match_Analysis!$A$2:$A$8,MI_Match_Analysis!$F$2:$F$8,"Not Found")</f>
        <v>Not Found</v>
      </c>
    </row>
    <row r="3134" spans="1:20" hidden="1" x14ac:dyDescent="0.3">
      <c r="A3134">
        <v>15</v>
      </c>
      <c r="B3134" s="1">
        <v>46121</v>
      </c>
      <c r="C3134" t="s">
        <v>162</v>
      </c>
      <c r="D3134" t="s">
        <v>58</v>
      </c>
      <c r="E3134" t="s">
        <v>35</v>
      </c>
      <c r="F3134" t="s">
        <v>53</v>
      </c>
      <c r="G3134">
        <v>1</v>
      </c>
      <c r="H3134">
        <v>16.3</v>
      </c>
      <c r="I3134" t="s">
        <v>185</v>
      </c>
      <c r="J3134" t="s">
        <v>124</v>
      </c>
      <c r="K3134">
        <v>4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83</v>
      </c>
      <c r="R3134" t="s">
        <v>83</v>
      </c>
      <c r="S3134" t="s">
        <v>83</v>
      </c>
      <c r="T3134" t="str">
        <f>_xlfn.XLOOKUP(A3134,MI_Match_Analysis!$A$2:$A$8,MI_Match_Analysis!$F$2:$F$8,"Not Found")</f>
        <v>Not Found</v>
      </c>
    </row>
    <row r="3135" spans="1:20" hidden="1" x14ac:dyDescent="0.3">
      <c r="A3135">
        <v>15</v>
      </c>
      <c r="B3135" s="1">
        <v>46121</v>
      </c>
      <c r="C3135" t="s">
        <v>162</v>
      </c>
      <c r="D3135" t="s">
        <v>58</v>
      </c>
      <c r="E3135" t="s">
        <v>35</v>
      </c>
      <c r="F3135" t="s">
        <v>53</v>
      </c>
      <c r="G3135">
        <v>1</v>
      </c>
      <c r="H3135">
        <v>16.399999999999999</v>
      </c>
      <c r="I3135" t="s">
        <v>185</v>
      </c>
      <c r="J3135" t="s">
        <v>124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83</v>
      </c>
      <c r="R3135" t="s">
        <v>83</v>
      </c>
      <c r="S3135" t="s">
        <v>83</v>
      </c>
      <c r="T3135" t="str">
        <f>_xlfn.XLOOKUP(A3135,MI_Match_Analysis!$A$2:$A$8,MI_Match_Analysis!$F$2:$F$8,"Not Found")</f>
        <v>Not Found</v>
      </c>
    </row>
    <row r="3136" spans="1:20" hidden="1" x14ac:dyDescent="0.3">
      <c r="A3136">
        <v>15</v>
      </c>
      <c r="B3136" s="1">
        <v>46121</v>
      </c>
      <c r="C3136" t="s">
        <v>162</v>
      </c>
      <c r="D3136" t="s">
        <v>58</v>
      </c>
      <c r="E3136" t="s">
        <v>35</v>
      </c>
      <c r="F3136" t="s">
        <v>53</v>
      </c>
      <c r="G3136">
        <v>1</v>
      </c>
      <c r="H3136">
        <v>16.5</v>
      </c>
      <c r="I3136" t="s">
        <v>259</v>
      </c>
      <c r="J3136" t="s">
        <v>124</v>
      </c>
      <c r="K3136">
        <v>4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83</v>
      </c>
      <c r="R3136" t="s">
        <v>83</v>
      </c>
      <c r="S3136" t="s">
        <v>83</v>
      </c>
      <c r="T3136" t="str">
        <f>_xlfn.XLOOKUP(A3136,MI_Match_Analysis!$A$2:$A$8,MI_Match_Analysis!$F$2:$F$8,"Not Found")</f>
        <v>Not Found</v>
      </c>
    </row>
    <row r="3137" spans="1:20" hidden="1" x14ac:dyDescent="0.3">
      <c r="A3137">
        <v>15</v>
      </c>
      <c r="B3137" s="1">
        <v>46121</v>
      </c>
      <c r="C3137" t="s">
        <v>162</v>
      </c>
      <c r="D3137" t="s">
        <v>58</v>
      </c>
      <c r="E3137" t="s">
        <v>35</v>
      </c>
      <c r="F3137" t="s">
        <v>53</v>
      </c>
      <c r="G3137">
        <v>1</v>
      </c>
      <c r="H3137">
        <v>16.600000000000001</v>
      </c>
      <c r="I3137" t="s">
        <v>259</v>
      </c>
      <c r="J3137" t="s">
        <v>124</v>
      </c>
      <c r="K3137">
        <v>6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83</v>
      </c>
      <c r="R3137" t="s">
        <v>83</v>
      </c>
      <c r="S3137" t="s">
        <v>83</v>
      </c>
      <c r="T3137" t="str">
        <f>_xlfn.XLOOKUP(A3137,MI_Match_Analysis!$A$2:$A$8,MI_Match_Analysis!$F$2:$F$8,"Not Found")</f>
        <v>Not Found</v>
      </c>
    </row>
    <row r="3138" spans="1:20" hidden="1" x14ac:dyDescent="0.3">
      <c r="A3138">
        <v>15</v>
      </c>
      <c r="B3138" s="1">
        <v>46121</v>
      </c>
      <c r="C3138" t="s">
        <v>162</v>
      </c>
      <c r="D3138" t="s">
        <v>58</v>
      </c>
      <c r="E3138" t="s">
        <v>35</v>
      </c>
      <c r="F3138" t="s">
        <v>53</v>
      </c>
      <c r="G3138">
        <v>1</v>
      </c>
      <c r="H3138">
        <v>17.100000000000001</v>
      </c>
      <c r="I3138" t="s">
        <v>185</v>
      </c>
      <c r="J3138" t="s">
        <v>256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83</v>
      </c>
      <c r="R3138" t="s">
        <v>83</v>
      </c>
      <c r="S3138" t="s">
        <v>83</v>
      </c>
      <c r="T3138" t="str">
        <f>_xlfn.XLOOKUP(A3138,MI_Match_Analysis!$A$2:$A$8,MI_Match_Analysis!$F$2:$F$8,"Not Found")</f>
        <v>Not Found</v>
      </c>
    </row>
    <row r="3139" spans="1:20" hidden="1" x14ac:dyDescent="0.3">
      <c r="A3139">
        <v>15</v>
      </c>
      <c r="B3139" s="1">
        <v>46121</v>
      </c>
      <c r="C3139" t="s">
        <v>162</v>
      </c>
      <c r="D3139" t="s">
        <v>58</v>
      </c>
      <c r="E3139" t="s">
        <v>35</v>
      </c>
      <c r="F3139" t="s">
        <v>53</v>
      </c>
      <c r="G3139">
        <v>1</v>
      </c>
      <c r="H3139">
        <v>17.2</v>
      </c>
      <c r="I3139" t="s">
        <v>259</v>
      </c>
      <c r="J3139" t="s">
        <v>256</v>
      </c>
      <c r="K3139">
        <v>2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83</v>
      </c>
      <c r="R3139" t="s">
        <v>83</v>
      </c>
      <c r="S3139" t="s">
        <v>83</v>
      </c>
      <c r="T3139" t="str">
        <f>_xlfn.XLOOKUP(A3139,MI_Match_Analysis!$A$2:$A$8,MI_Match_Analysis!$F$2:$F$8,"Not Found")</f>
        <v>Not Found</v>
      </c>
    </row>
    <row r="3140" spans="1:20" hidden="1" x14ac:dyDescent="0.3">
      <c r="A3140">
        <v>15</v>
      </c>
      <c r="B3140" s="1">
        <v>46121</v>
      </c>
      <c r="C3140" t="s">
        <v>162</v>
      </c>
      <c r="D3140" t="s">
        <v>58</v>
      </c>
      <c r="E3140" t="s">
        <v>35</v>
      </c>
      <c r="F3140" t="s">
        <v>53</v>
      </c>
      <c r="G3140">
        <v>1</v>
      </c>
      <c r="H3140">
        <v>17.3</v>
      </c>
      <c r="I3140" t="s">
        <v>259</v>
      </c>
      <c r="J3140" t="s">
        <v>256</v>
      </c>
      <c r="K3140">
        <v>4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83</v>
      </c>
      <c r="R3140" t="s">
        <v>83</v>
      </c>
      <c r="S3140" t="s">
        <v>83</v>
      </c>
      <c r="T3140" t="str">
        <f>_xlfn.XLOOKUP(A3140,MI_Match_Analysis!$A$2:$A$8,MI_Match_Analysis!$F$2:$F$8,"Not Found")</f>
        <v>Not Found</v>
      </c>
    </row>
    <row r="3141" spans="1:20" hidden="1" x14ac:dyDescent="0.3">
      <c r="A3141">
        <v>15</v>
      </c>
      <c r="B3141" s="1">
        <v>46121</v>
      </c>
      <c r="C3141" t="s">
        <v>162</v>
      </c>
      <c r="D3141" t="s">
        <v>58</v>
      </c>
      <c r="E3141" t="s">
        <v>35</v>
      </c>
      <c r="F3141" t="s">
        <v>53</v>
      </c>
      <c r="G3141">
        <v>1</v>
      </c>
      <c r="H3141">
        <v>17.399999999999999</v>
      </c>
      <c r="I3141" t="s">
        <v>259</v>
      </c>
      <c r="J3141" t="s">
        <v>256</v>
      </c>
      <c r="K3141">
        <v>0</v>
      </c>
      <c r="L3141">
        <v>1</v>
      </c>
      <c r="M3141">
        <v>1</v>
      </c>
      <c r="N3141">
        <v>0</v>
      </c>
      <c r="O3141">
        <v>0</v>
      </c>
      <c r="P3141">
        <v>0</v>
      </c>
      <c r="Q3141" t="s">
        <v>83</v>
      </c>
      <c r="R3141" t="s">
        <v>83</v>
      </c>
      <c r="S3141" t="s">
        <v>83</v>
      </c>
      <c r="T3141" t="str">
        <f>_xlfn.XLOOKUP(A3141,MI_Match_Analysis!$A$2:$A$8,MI_Match_Analysis!$F$2:$F$8,"Not Found")</f>
        <v>Not Found</v>
      </c>
    </row>
    <row r="3142" spans="1:20" hidden="1" x14ac:dyDescent="0.3">
      <c r="A3142">
        <v>15</v>
      </c>
      <c r="B3142" s="1">
        <v>46121</v>
      </c>
      <c r="C3142" t="s">
        <v>162</v>
      </c>
      <c r="D3142" t="s">
        <v>58</v>
      </c>
      <c r="E3142" t="s">
        <v>35</v>
      </c>
      <c r="F3142" t="s">
        <v>53</v>
      </c>
      <c r="G3142">
        <v>1</v>
      </c>
      <c r="H3142">
        <v>17.399999999999999</v>
      </c>
      <c r="I3142" t="s">
        <v>259</v>
      </c>
      <c r="J3142" t="s">
        <v>256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83</v>
      </c>
      <c r="R3142" t="s">
        <v>83</v>
      </c>
      <c r="S3142" t="s">
        <v>83</v>
      </c>
      <c r="T3142" t="str">
        <f>_xlfn.XLOOKUP(A3142,MI_Match_Analysis!$A$2:$A$8,MI_Match_Analysis!$F$2:$F$8,"Not Found")</f>
        <v>Not Found</v>
      </c>
    </row>
    <row r="3143" spans="1:20" hidden="1" x14ac:dyDescent="0.3">
      <c r="A3143">
        <v>15</v>
      </c>
      <c r="B3143" s="1">
        <v>46121</v>
      </c>
      <c r="C3143" t="s">
        <v>162</v>
      </c>
      <c r="D3143" t="s">
        <v>58</v>
      </c>
      <c r="E3143" t="s">
        <v>35</v>
      </c>
      <c r="F3143" t="s">
        <v>53</v>
      </c>
      <c r="G3143">
        <v>1</v>
      </c>
      <c r="H3143">
        <v>17.5</v>
      </c>
      <c r="I3143" t="s">
        <v>185</v>
      </c>
      <c r="J3143" t="s">
        <v>256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83</v>
      </c>
      <c r="R3143" t="s">
        <v>83</v>
      </c>
      <c r="S3143" t="s">
        <v>83</v>
      </c>
      <c r="T3143" t="str">
        <f>_xlfn.XLOOKUP(A3143,MI_Match_Analysis!$A$2:$A$8,MI_Match_Analysis!$F$2:$F$8,"Not Found")</f>
        <v>Not Found</v>
      </c>
    </row>
    <row r="3144" spans="1:20" hidden="1" x14ac:dyDescent="0.3">
      <c r="A3144">
        <v>15</v>
      </c>
      <c r="B3144" s="1">
        <v>46121</v>
      </c>
      <c r="C3144" t="s">
        <v>162</v>
      </c>
      <c r="D3144" t="s">
        <v>58</v>
      </c>
      <c r="E3144" t="s">
        <v>35</v>
      </c>
      <c r="F3144" t="s">
        <v>53</v>
      </c>
      <c r="G3144">
        <v>1</v>
      </c>
      <c r="H3144">
        <v>17.600000000000001</v>
      </c>
      <c r="I3144" t="s">
        <v>185</v>
      </c>
      <c r="J3144" t="s">
        <v>256</v>
      </c>
      <c r="K3144">
        <v>4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83</v>
      </c>
      <c r="R3144" t="s">
        <v>83</v>
      </c>
      <c r="S3144" t="s">
        <v>83</v>
      </c>
      <c r="T3144" t="str">
        <f>_xlfn.XLOOKUP(A3144,MI_Match_Analysis!$A$2:$A$8,MI_Match_Analysis!$F$2:$F$8,"Not Found")</f>
        <v>Not Found</v>
      </c>
    </row>
    <row r="3145" spans="1:20" hidden="1" x14ac:dyDescent="0.3">
      <c r="A3145">
        <v>15</v>
      </c>
      <c r="B3145" s="1">
        <v>46121</v>
      </c>
      <c r="C3145" t="s">
        <v>162</v>
      </c>
      <c r="D3145" t="s">
        <v>58</v>
      </c>
      <c r="E3145" t="s">
        <v>35</v>
      </c>
      <c r="F3145" t="s">
        <v>53</v>
      </c>
      <c r="G3145">
        <v>1</v>
      </c>
      <c r="H3145">
        <v>18.100000000000001</v>
      </c>
      <c r="I3145" t="s">
        <v>259</v>
      </c>
      <c r="J3145" t="s">
        <v>76</v>
      </c>
      <c r="K3145">
        <v>0</v>
      </c>
      <c r="L3145">
        <v>1</v>
      </c>
      <c r="M3145">
        <v>0</v>
      </c>
      <c r="N3145">
        <v>1</v>
      </c>
      <c r="O3145">
        <v>0</v>
      </c>
      <c r="P3145">
        <v>0</v>
      </c>
      <c r="Q3145" t="s">
        <v>83</v>
      </c>
      <c r="R3145" t="s">
        <v>83</v>
      </c>
      <c r="S3145" t="s">
        <v>83</v>
      </c>
      <c r="T3145" t="str">
        <f>_xlfn.XLOOKUP(A3145,MI_Match_Analysis!$A$2:$A$8,MI_Match_Analysis!$F$2:$F$8,"Not Found")</f>
        <v>Not Found</v>
      </c>
    </row>
    <row r="3146" spans="1:20" hidden="1" x14ac:dyDescent="0.3">
      <c r="A3146">
        <v>15</v>
      </c>
      <c r="B3146" s="1">
        <v>46121</v>
      </c>
      <c r="C3146" t="s">
        <v>162</v>
      </c>
      <c r="D3146" t="s">
        <v>58</v>
      </c>
      <c r="E3146" t="s">
        <v>35</v>
      </c>
      <c r="F3146" t="s">
        <v>53</v>
      </c>
      <c r="G3146">
        <v>1</v>
      </c>
      <c r="H3146">
        <v>18.2</v>
      </c>
      <c r="I3146" t="s">
        <v>185</v>
      </c>
      <c r="J3146" t="s">
        <v>76</v>
      </c>
      <c r="K3146">
        <v>6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83</v>
      </c>
      <c r="R3146" t="s">
        <v>83</v>
      </c>
      <c r="S3146" t="s">
        <v>83</v>
      </c>
      <c r="T3146" t="str">
        <f>_xlfn.XLOOKUP(A3146,MI_Match_Analysis!$A$2:$A$8,MI_Match_Analysis!$F$2:$F$8,"Not Found")</f>
        <v>Not Found</v>
      </c>
    </row>
    <row r="3147" spans="1:20" hidden="1" x14ac:dyDescent="0.3">
      <c r="A3147">
        <v>15</v>
      </c>
      <c r="B3147" s="1">
        <v>46121</v>
      </c>
      <c r="C3147" t="s">
        <v>162</v>
      </c>
      <c r="D3147" t="s">
        <v>58</v>
      </c>
      <c r="E3147" t="s">
        <v>35</v>
      </c>
      <c r="F3147" t="s">
        <v>53</v>
      </c>
      <c r="G3147">
        <v>1</v>
      </c>
      <c r="H3147">
        <v>18.3</v>
      </c>
      <c r="I3147" t="s">
        <v>185</v>
      </c>
      <c r="J3147" t="s">
        <v>76</v>
      </c>
      <c r="K3147">
        <v>0</v>
      </c>
      <c r="L3147">
        <v>1</v>
      </c>
      <c r="M3147">
        <v>1</v>
      </c>
      <c r="N3147">
        <v>0</v>
      </c>
      <c r="O3147">
        <v>0</v>
      </c>
      <c r="P3147">
        <v>0</v>
      </c>
      <c r="Q3147" t="s">
        <v>83</v>
      </c>
      <c r="R3147" t="s">
        <v>83</v>
      </c>
      <c r="S3147" t="s">
        <v>83</v>
      </c>
      <c r="T3147" t="str">
        <f>_xlfn.XLOOKUP(A3147,MI_Match_Analysis!$A$2:$A$8,MI_Match_Analysis!$F$2:$F$8,"Not Found")</f>
        <v>Not Found</v>
      </c>
    </row>
    <row r="3148" spans="1:20" hidden="1" x14ac:dyDescent="0.3">
      <c r="A3148">
        <v>15</v>
      </c>
      <c r="B3148" s="1">
        <v>46121</v>
      </c>
      <c r="C3148" t="s">
        <v>162</v>
      </c>
      <c r="D3148" t="s">
        <v>58</v>
      </c>
      <c r="E3148" t="s">
        <v>35</v>
      </c>
      <c r="F3148" t="s">
        <v>53</v>
      </c>
      <c r="G3148">
        <v>1</v>
      </c>
      <c r="H3148">
        <v>18.3</v>
      </c>
      <c r="I3148" t="s">
        <v>185</v>
      </c>
      <c r="J3148" t="s">
        <v>76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83</v>
      </c>
      <c r="R3148" t="s">
        <v>83</v>
      </c>
      <c r="S3148" t="s">
        <v>83</v>
      </c>
      <c r="T3148" t="str">
        <f>_xlfn.XLOOKUP(A3148,MI_Match_Analysis!$A$2:$A$8,MI_Match_Analysis!$F$2:$F$8,"Not Found")</f>
        <v>Not Found</v>
      </c>
    </row>
    <row r="3149" spans="1:20" hidden="1" x14ac:dyDescent="0.3">
      <c r="A3149">
        <v>15</v>
      </c>
      <c r="B3149" s="1">
        <v>46121</v>
      </c>
      <c r="C3149" t="s">
        <v>162</v>
      </c>
      <c r="D3149" t="s">
        <v>58</v>
      </c>
      <c r="E3149" t="s">
        <v>35</v>
      </c>
      <c r="F3149" t="s">
        <v>53</v>
      </c>
      <c r="G3149">
        <v>1</v>
      </c>
      <c r="H3149">
        <v>18.399999999999999</v>
      </c>
      <c r="I3149" t="s">
        <v>259</v>
      </c>
      <c r="J3149" t="s">
        <v>76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83</v>
      </c>
      <c r="R3149" t="s">
        <v>83</v>
      </c>
      <c r="S3149" t="s">
        <v>83</v>
      </c>
      <c r="T3149" t="str">
        <f>_xlfn.XLOOKUP(A3149,MI_Match_Analysis!$A$2:$A$8,MI_Match_Analysis!$F$2:$F$8,"Not Found")</f>
        <v>Not Found</v>
      </c>
    </row>
    <row r="3150" spans="1:20" hidden="1" x14ac:dyDescent="0.3">
      <c r="A3150">
        <v>15</v>
      </c>
      <c r="B3150" s="1">
        <v>46121</v>
      </c>
      <c r="C3150" t="s">
        <v>162</v>
      </c>
      <c r="D3150" t="s">
        <v>58</v>
      </c>
      <c r="E3150" t="s">
        <v>35</v>
      </c>
      <c r="F3150" t="s">
        <v>53</v>
      </c>
      <c r="G3150">
        <v>1</v>
      </c>
      <c r="H3150">
        <v>18.5</v>
      </c>
      <c r="I3150" t="s">
        <v>185</v>
      </c>
      <c r="J3150" t="s">
        <v>76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83</v>
      </c>
      <c r="R3150" t="s">
        <v>83</v>
      </c>
      <c r="S3150" t="s">
        <v>83</v>
      </c>
      <c r="T3150" t="str">
        <f>_xlfn.XLOOKUP(A3150,MI_Match_Analysis!$A$2:$A$8,MI_Match_Analysis!$F$2:$F$8,"Not Found")</f>
        <v>Not Found</v>
      </c>
    </row>
    <row r="3151" spans="1:20" hidden="1" x14ac:dyDescent="0.3">
      <c r="A3151">
        <v>15</v>
      </c>
      <c r="B3151" s="1">
        <v>46121</v>
      </c>
      <c r="C3151" t="s">
        <v>162</v>
      </c>
      <c r="D3151" t="s">
        <v>58</v>
      </c>
      <c r="E3151" t="s">
        <v>35</v>
      </c>
      <c r="F3151" t="s">
        <v>53</v>
      </c>
      <c r="G3151">
        <v>1</v>
      </c>
      <c r="H3151">
        <v>18.600000000000001</v>
      </c>
      <c r="I3151" t="s">
        <v>259</v>
      </c>
      <c r="J3151" t="s">
        <v>76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83</v>
      </c>
      <c r="R3151" t="s">
        <v>83</v>
      </c>
      <c r="S3151" t="s">
        <v>83</v>
      </c>
      <c r="T3151" t="str">
        <f>_xlfn.XLOOKUP(A3151,MI_Match_Analysis!$A$2:$A$8,MI_Match_Analysis!$F$2:$F$8,"Not Found")</f>
        <v>Not Found</v>
      </c>
    </row>
    <row r="3152" spans="1:20" hidden="1" x14ac:dyDescent="0.3">
      <c r="A3152">
        <v>15</v>
      </c>
      <c r="B3152" s="1">
        <v>46121</v>
      </c>
      <c r="C3152" t="s">
        <v>162</v>
      </c>
      <c r="D3152" t="s">
        <v>58</v>
      </c>
      <c r="E3152" t="s">
        <v>35</v>
      </c>
      <c r="F3152" t="s">
        <v>53</v>
      </c>
      <c r="G3152">
        <v>1</v>
      </c>
      <c r="H3152">
        <v>19.100000000000001</v>
      </c>
      <c r="I3152" t="s">
        <v>259</v>
      </c>
      <c r="J3152" t="s">
        <v>124</v>
      </c>
      <c r="K3152">
        <v>4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83</v>
      </c>
      <c r="R3152" t="s">
        <v>83</v>
      </c>
      <c r="S3152" t="s">
        <v>83</v>
      </c>
      <c r="T3152" t="str">
        <f>_xlfn.XLOOKUP(A3152,MI_Match_Analysis!$A$2:$A$8,MI_Match_Analysis!$F$2:$F$8,"Not Found")</f>
        <v>Not Found</v>
      </c>
    </row>
    <row r="3153" spans="1:20" hidden="1" x14ac:dyDescent="0.3">
      <c r="A3153">
        <v>15</v>
      </c>
      <c r="B3153" s="1">
        <v>46121</v>
      </c>
      <c r="C3153" t="s">
        <v>162</v>
      </c>
      <c r="D3153" t="s">
        <v>58</v>
      </c>
      <c r="E3153" t="s">
        <v>35</v>
      </c>
      <c r="F3153" t="s">
        <v>53</v>
      </c>
      <c r="G3153">
        <v>1</v>
      </c>
      <c r="H3153">
        <v>19.2</v>
      </c>
      <c r="I3153" t="s">
        <v>259</v>
      </c>
      <c r="J3153" t="s">
        <v>124</v>
      </c>
      <c r="K3153">
        <v>0</v>
      </c>
      <c r="L3153">
        <v>1</v>
      </c>
      <c r="M3153">
        <v>1</v>
      </c>
      <c r="N3153">
        <v>0</v>
      </c>
      <c r="O3153">
        <v>0</v>
      </c>
      <c r="P3153">
        <v>0</v>
      </c>
      <c r="Q3153" t="s">
        <v>83</v>
      </c>
      <c r="R3153" t="s">
        <v>83</v>
      </c>
      <c r="S3153" t="s">
        <v>83</v>
      </c>
      <c r="T3153" t="str">
        <f>_xlfn.XLOOKUP(A3153,MI_Match_Analysis!$A$2:$A$8,MI_Match_Analysis!$F$2:$F$8,"Not Found")</f>
        <v>Not Found</v>
      </c>
    </row>
    <row r="3154" spans="1:20" hidden="1" x14ac:dyDescent="0.3">
      <c r="A3154">
        <v>15</v>
      </c>
      <c r="B3154" s="1">
        <v>46121</v>
      </c>
      <c r="C3154" t="s">
        <v>162</v>
      </c>
      <c r="D3154" t="s">
        <v>58</v>
      </c>
      <c r="E3154" t="s">
        <v>35</v>
      </c>
      <c r="F3154" t="s">
        <v>53</v>
      </c>
      <c r="G3154">
        <v>1</v>
      </c>
      <c r="H3154">
        <v>19.2</v>
      </c>
      <c r="I3154" t="s">
        <v>259</v>
      </c>
      <c r="J3154" t="s">
        <v>124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83</v>
      </c>
      <c r="R3154" t="s">
        <v>83</v>
      </c>
      <c r="S3154" t="s">
        <v>83</v>
      </c>
      <c r="T3154" t="str">
        <f>_xlfn.XLOOKUP(A3154,MI_Match_Analysis!$A$2:$A$8,MI_Match_Analysis!$F$2:$F$8,"Not Found")</f>
        <v>Not Found</v>
      </c>
    </row>
    <row r="3155" spans="1:20" hidden="1" x14ac:dyDescent="0.3">
      <c r="A3155">
        <v>15</v>
      </c>
      <c r="B3155" s="1">
        <v>46121</v>
      </c>
      <c r="C3155" t="s">
        <v>162</v>
      </c>
      <c r="D3155" t="s">
        <v>58</v>
      </c>
      <c r="E3155" t="s">
        <v>35</v>
      </c>
      <c r="F3155" t="s">
        <v>53</v>
      </c>
      <c r="G3155">
        <v>1</v>
      </c>
      <c r="H3155">
        <v>19.3</v>
      </c>
      <c r="I3155" t="s">
        <v>185</v>
      </c>
      <c r="J3155" t="s">
        <v>124</v>
      </c>
      <c r="K3155">
        <v>4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83</v>
      </c>
      <c r="R3155" t="s">
        <v>83</v>
      </c>
      <c r="S3155" t="s">
        <v>83</v>
      </c>
      <c r="T3155" t="str">
        <f>_xlfn.XLOOKUP(A3155,MI_Match_Analysis!$A$2:$A$8,MI_Match_Analysis!$F$2:$F$8,"Not Found")</f>
        <v>Not Found</v>
      </c>
    </row>
    <row r="3156" spans="1:20" hidden="1" x14ac:dyDescent="0.3">
      <c r="A3156">
        <v>15</v>
      </c>
      <c r="B3156" s="1">
        <v>46121</v>
      </c>
      <c r="C3156" t="s">
        <v>162</v>
      </c>
      <c r="D3156" t="s">
        <v>58</v>
      </c>
      <c r="E3156" t="s">
        <v>35</v>
      </c>
      <c r="F3156" t="s">
        <v>53</v>
      </c>
      <c r="G3156">
        <v>1</v>
      </c>
      <c r="H3156">
        <v>19.399999999999999</v>
      </c>
      <c r="I3156" t="s">
        <v>185</v>
      </c>
      <c r="J3156" t="s">
        <v>124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83</v>
      </c>
      <c r="R3156" t="s">
        <v>83</v>
      </c>
      <c r="S3156" t="s">
        <v>83</v>
      </c>
      <c r="T3156" t="str">
        <f>_xlfn.XLOOKUP(A3156,MI_Match_Analysis!$A$2:$A$8,MI_Match_Analysis!$F$2:$F$8,"Not Found")</f>
        <v>Not Found</v>
      </c>
    </row>
    <row r="3157" spans="1:20" hidden="1" x14ac:dyDescent="0.3">
      <c r="A3157">
        <v>15</v>
      </c>
      <c r="B3157" s="1">
        <v>46121</v>
      </c>
      <c r="C3157" t="s">
        <v>162</v>
      </c>
      <c r="D3157" t="s">
        <v>58</v>
      </c>
      <c r="E3157" t="s">
        <v>35</v>
      </c>
      <c r="F3157" t="s">
        <v>53</v>
      </c>
      <c r="G3157">
        <v>1</v>
      </c>
      <c r="H3157">
        <v>19.5</v>
      </c>
      <c r="I3157" t="s">
        <v>259</v>
      </c>
      <c r="J3157" t="s">
        <v>124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83</v>
      </c>
      <c r="R3157" t="s">
        <v>83</v>
      </c>
      <c r="S3157" t="s">
        <v>83</v>
      </c>
      <c r="T3157" t="str">
        <f>_xlfn.XLOOKUP(A3157,MI_Match_Analysis!$A$2:$A$8,MI_Match_Analysis!$F$2:$F$8,"Not Found")</f>
        <v>Not Found</v>
      </c>
    </row>
    <row r="3158" spans="1:20" hidden="1" x14ac:dyDescent="0.3">
      <c r="A3158">
        <v>15</v>
      </c>
      <c r="B3158" s="1">
        <v>46121</v>
      </c>
      <c r="C3158" t="s">
        <v>162</v>
      </c>
      <c r="D3158" t="s">
        <v>58</v>
      </c>
      <c r="E3158" t="s">
        <v>35</v>
      </c>
      <c r="F3158" t="s">
        <v>53</v>
      </c>
      <c r="G3158">
        <v>1</v>
      </c>
      <c r="H3158">
        <v>19.600000000000001</v>
      </c>
      <c r="I3158" t="s">
        <v>259</v>
      </c>
      <c r="J3158" t="s">
        <v>124</v>
      </c>
      <c r="K3158">
        <v>0</v>
      </c>
      <c r="L3158">
        <v>1</v>
      </c>
      <c r="M3158">
        <v>0</v>
      </c>
      <c r="N3158">
        <v>0</v>
      </c>
      <c r="O3158">
        <v>1</v>
      </c>
      <c r="P3158">
        <v>0</v>
      </c>
      <c r="Q3158" t="s">
        <v>83</v>
      </c>
      <c r="R3158" t="s">
        <v>83</v>
      </c>
      <c r="S3158" t="s">
        <v>83</v>
      </c>
      <c r="T3158" t="str">
        <f>_xlfn.XLOOKUP(A3158,MI_Match_Analysis!$A$2:$A$8,MI_Match_Analysis!$F$2:$F$8,"Not Found")</f>
        <v>Not Found</v>
      </c>
    </row>
    <row r="3159" spans="1:20" hidden="1" x14ac:dyDescent="0.3">
      <c r="A3159">
        <v>15</v>
      </c>
      <c r="B3159" s="1">
        <v>46121</v>
      </c>
      <c r="C3159" t="s">
        <v>162</v>
      </c>
      <c r="D3159" t="s">
        <v>58</v>
      </c>
      <c r="E3159" t="s">
        <v>53</v>
      </c>
      <c r="F3159" t="s">
        <v>35</v>
      </c>
      <c r="G3159">
        <v>2</v>
      </c>
      <c r="H3159">
        <v>0.1</v>
      </c>
      <c r="I3159" t="s">
        <v>130</v>
      </c>
      <c r="J3159" t="s">
        <v>189</v>
      </c>
      <c r="K3159">
        <v>4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83</v>
      </c>
      <c r="R3159" t="s">
        <v>83</v>
      </c>
      <c r="S3159" t="s">
        <v>83</v>
      </c>
      <c r="T3159" t="str">
        <f>_xlfn.XLOOKUP(A3159,MI_Match_Analysis!$A$2:$A$8,MI_Match_Analysis!$F$2:$F$8,"Not Found")</f>
        <v>Not Found</v>
      </c>
    </row>
    <row r="3160" spans="1:20" hidden="1" x14ac:dyDescent="0.3">
      <c r="A3160">
        <v>15</v>
      </c>
      <c r="B3160" s="1">
        <v>46121</v>
      </c>
      <c r="C3160" t="s">
        <v>162</v>
      </c>
      <c r="D3160" t="s">
        <v>58</v>
      </c>
      <c r="E3160" t="s">
        <v>53</v>
      </c>
      <c r="F3160" t="s">
        <v>35</v>
      </c>
      <c r="G3160">
        <v>2</v>
      </c>
      <c r="H3160">
        <v>0.2</v>
      </c>
      <c r="I3160" t="s">
        <v>130</v>
      </c>
      <c r="J3160" t="s">
        <v>189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83</v>
      </c>
      <c r="R3160" t="s">
        <v>83</v>
      </c>
      <c r="S3160" t="s">
        <v>83</v>
      </c>
      <c r="T3160" t="str">
        <f>_xlfn.XLOOKUP(A3160,MI_Match_Analysis!$A$2:$A$8,MI_Match_Analysis!$F$2:$F$8,"Not Found")</f>
        <v>Not Found</v>
      </c>
    </row>
    <row r="3161" spans="1:20" hidden="1" x14ac:dyDescent="0.3">
      <c r="A3161">
        <v>15</v>
      </c>
      <c r="B3161" s="1">
        <v>46121</v>
      </c>
      <c r="C3161" t="s">
        <v>162</v>
      </c>
      <c r="D3161" t="s">
        <v>58</v>
      </c>
      <c r="E3161" t="s">
        <v>53</v>
      </c>
      <c r="F3161" t="s">
        <v>35</v>
      </c>
      <c r="G3161">
        <v>2</v>
      </c>
      <c r="H3161">
        <v>0.3</v>
      </c>
      <c r="I3161" t="s">
        <v>130</v>
      </c>
      <c r="J3161" t="s">
        <v>189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83</v>
      </c>
      <c r="R3161" t="s">
        <v>83</v>
      </c>
      <c r="S3161" t="s">
        <v>83</v>
      </c>
      <c r="T3161" t="str">
        <f>_xlfn.XLOOKUP(A3161,MI_Match_Analysis!$A$2:$A$8,MI_Match_Analysis!$F$2:$F$8,"Not Found")</f>
        <v>Not Found</v>
      </c>
    </row>
    <row r="3162" spans="1:20" hidden="1" x14ac:dyDescent="0.3">
      <c r="A3162">
        <v>15</v>
      </c>
      <c r="B3162" s="1">
        <v>46121</v>
      </c>
      <c r="C3162" t="s">
        <v>162</v>
      </c>
      <c r="D3162" t="s">
        <v>58</v>
      </c>
      <c r="E3162" t="s">
        <v>53</v>
      </c>
      <c r="F3162" t="s">
        <v>35</v>
      </c>
      <c r="G3162">
        <v>2</v>
      </c>
      <c r="H3162">
        <v>0.4</v>
      </c>
      <c r="I3162" t="s">
        <v>228</v>
      </c>
      <c r="J3162" t="s">
        <v>189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83</v>
      </c>
      <c r="R3162" t="s">
        <v>83</v>
      </c>
      <c r="S3162" t="s">
        <v>83</v>
      </c>
      <c r="T3162" t="str">
        <f>_xlfn.XLOOKUP(A3162,MI_Match_Analysis!$A$2:$A$8,MI_Match_Analysis!$F$2:$F$8,"Not Found")</f>
        <v>Not Found</v>
      </c>
    </row>
    <row r="3163" spans="1:20" hidden="1" x14ac:dyDescent="0.3">
      <c r="A3163">
        <v>15</v>
      </c>
      <c r="B3163" s="1">
        <v>46121</v>
      </c>
      <c r="C3163" t="s">
        <v>162</v>
      </c>
      <c r="D3163" t="s">
        <v>58</v>
      </c>
      <c r="E3163" t="s">
        <v>53</v>
      </c>
      <c r="F3163" t="s">
        <v>35</v>
      </c>
      <c r="G3163">
        <v>2</v>
      </c>
      <c r="H3163">
        <v>0.5</v>
      </c>
      <c r="I3163" t="s">
        <v>228</v>
      </c>
      <c r="J3163" t="s">
        <v>189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83</v>
      </c>
      <c r="R3163" t="s">
        <v>83</v>
      </c>
      <c r="S3163" t="s">
        <v>83</v>
      </c>
      <c r="T3163" t="str">
        <f>_xlfn.XLOOKUP(A3163,MI_Match_Analysis!$A$2:$A$8,MI_Match_Analysis!$F$2:$F$8,"Not Found")</f>
        <v>Not Found</v>
      </c>
    </row>
    <row r="3164" spans="1:20" hidden="1" x14ac:dyDescent="0.3">
      <c r="A3164">
        <v>15</v>
      </c>
      <c r="B3164" s="1">
        <v>46121</v>
      </c>
      <c r="C3164" t="s">
        <v>162</v>
      </c>
      <c r="D3164" t="s">
        <v>58</v>
      </c>
      <c r="E3164" t="s">
        <v>53</v>
      </c>
      <c r="F3164" t="s">
        <v>35</v>
      </c>
      <c r="G3164">
        <v>2</v>
      </c>
      <c r="H3164">
        <v>0.6</v>
      </c>
      <c r="I3164" t="s">
        <v>228</v>
      </c>
      <c r="J3164" t="s">
        <v>189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83</v>
      </c>
      <c r="R3164" t="s">
        <v>83</v>
      </c>
      <c r="S3164" t="s">
        <v>83</v>
      </c>
      <c r="T3164" t="str">
        <f>_xlfn.XLOOKUP(A3164,MI_Match_Analysis!$A$2:$A$8,MI_Match_Analysis!$F$2:$F$8,"Not Found")</f>
        <v>Not Found</v>
      </c>
    </row>
    <row r="3165" spans="1:20" hidden="1" x14ac:dyDescent="0.3">
      <c r="A3165">
        <v>15</v>
      </c>
      <c r="B3165" s="1">
        <v>46121</v>
      </c>
      <c r="C3165" t="s">
        <v>162</v>
      </c>
      <c r="D3165" t="s">
        <v>58</v>
      </c>
      <c r="E3165" t="s">
        <v>53</v>
      </c>
      <c r="F3165" t="s">
        <v>35</v>
      </c>
      <c r="G3165">
        <v>2</v>
      </c>
      <c r="H3165">
        <v>1.1000000000000001</v>
      </c>
      <c r="I3165" t="s">
        <v>228</v>
      </c>
      <c r="J3165" t="s">
        <v>90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83</v>
      </c>
      <c r="R3165" t="s">
        <v>83</v>
      </c>
      <c r="S3165" t="s">
        <v>83</v>
      </c>
      <c r="T3165" t="str">
        <f>_xlfn.XLOOKUP(A3165,MI_Match_Analysis!$A$2:$A$8,MI_Match_Analysis!$F$2:$F$8,"Not Found")</f>
        <v>Not Found</v>
      </c>
    </row>
    <row r="3166" spans="1:20" hidden="1" x14ac:dyDescent="0.3">
      <c r="A3166">
        <v>15</v>
      </c>
      <c r="B3166" s="1">
        <v>46121</v>
      </c>
      <c r="C3166" t="s">
        <v>162</v>
      </c>
      <c r="D3166" t="s">
        <v>58</v>
      </c>
      <c r="E3166" t="s">
        <v>53</v>
      </c>
      <c r="F3166" t="s">
        <v>35</v>
      </c>
      <c r="G3166">
        <v>2</v>
      </c>
      <c r="H3166">
        <v>1.2</v>
      </c>
      <c r="I3166" t="s">
        <v>130</v>
      </c>
      <c r="J3166" t="s">
        <v>90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83</v>
      </c>
      <c r="R3166" t="s">
        <v>83</v>
      </c>
      <c r="S3166" t="s">
        <v>83</v>
      </c>
      <c r="T3166" t="str">
        <f>_xlfn.XLOOKUP(A3166,MI_Match_Analysis!$A$2:$A$8,MI_Match_Analysis!$F$2:$F$8,"Not Found")</f>
        <v>Not Found</v>
      </c>
    </row>
    <row r="3167" spans="1:20" hidden="1" x14ac:dyDescent="0.3">
      <c r="A3167">
        <v>15</v>
      </c>
      <c r="B3167" s="1">
        <v>46121</v>
      </c>
      <c r="C3167" t="s">
        <v>162</v>
      </c>
      <c r="D3167" t="s">
        <v>58</v>
      </c>
      <c r="E3167" t="s">
        <v>53</v>
      </c>
      <c r="F3167" t="s">
        <v>35</v>
      </c>
      <c r="G3167">
        <v>2</v>
      </c>
      <c r="H3167">
        <v>1.2</v>
      </c>
      <c r="I3167" t="s">
        <v>130</v>
      </c>
      <c r="J3167" t="s">
        <v>90</v>
      </c>
      <c r="K3167">
        <v>0</v>
      </c>
      <c r="L3167">
        <v>1</v>
      </c>
      <c r="M3167">
        <v>1</v>
      </c>
      <c r="N3167">
        <v>0</v>
      </c>
      <c r="O3167">
        <v>0</v>
      </c>
      <c r="P3167">
        <v>0</v>
      </c>
      <c r="Q3167" t="s">
        <v>83</v>
      </c>
      <c r="R3167" t="s">
        <v>83</v>
      </c>
      <c r="S3167" t="s">
        <v>83</v>
      </c>
      <c r="T3167" t="str">
        <f>_xlfn.XLOOKUP(A3167,MI_Match_Analysis!$A$2:$A$8,MI_Match_Analysis!$F$2:$F$8,"Not Found")</f>
        <v>Not Found</v>
      </c>
    </row>
    <row r="3168" spans="1:20" hidden="1" x14ac:dyDescent="0.3">
      <c r="A3168">
        <v>15</v>
      </c>
      <c r="B3168" s="1">
        <v>46121</v>
      </c>
      <c r="C3168" t="s">
        <v>162</v>
      </c>
      <c r="D3168" t="s">
        <v>58</v>
      </c>
      <c r="E3168" t="s">
        <v>53</v>
      </c>
      <c r="F3168" t="s">
        <v>35</v>
      </c>
      <c r="G3168">
        <v>2</v>
      </c>
      <c r="H3168">
        <v>1.3</v>
      </c>
      <c r="I3168" t="s">
        <v>130</v>
      </c>
      <c r="J3168" t="s">
        <v>90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83</v>
      </c>
      <c r="R3168" t="s">
        <v>83</v>
      </c>
      <c r="S3168" t="s">
        <v>83</v>
      </c>
      <c r="T3168" t="str">
        <f>_xlfn.XLOOKUP(A3168,MI_Match_Analysis!$A$2:$A$8,MI_Match_Analysis!$F$2:$F$8,"Not Found")</f>
        <v>Not Found</v>
      </c>
    </row>
    <row r="3169" spans="1:20" hidden="1" x14ac:dyDescent="0.3">
      <c r="A3169">
        <v>15</v>
      </c>
      <c r="B3169" s="1">
        <v>46121</v>
      </c>
      <c r="C3169" t="s">
        <v>162</v>
      </c>
      <c r="D3169" t="s">
        <v>58</v>
      </c>
      <c r="E3169" t="s">
        <v>53</v>
      </c>
      <c r="F3169" t="s">
        <v>35</v>
      </c>
      <c r="G3169">
        <v>2</v>
      </c>
      <c r="H3169">
        <v>1.4</v>
      </c>
      <c r="I3169" t="s">
        <v>228</v>
      </c>
      <c r="J3169" t="s">
        <v>90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83</v>
      </c>
      <c r="R3169" t="s">
        <v>83</v>
      </c>
      <c r="S3169" t="s">
        <v>83</v>
      </c>
      <c r="T3169" t="str">
        <f>_xlfn.XLOOKUP(A3169,MI_Match_Analysis!$A$2:$A$8,MI_Match_Analysis!$F$2:$F$8,"Not Found")</f>
        <v>Not Found</v>
      </c>
    </row>
    <row r="3170" spans="1:20" hidden="1" x14ac:dyDescent="0.3">
      <c r="A3170">
        <v>15</v>
      </c>
      <c r="B3170" s="1">
        <v>46121</v>
      </c>
      <c r="C3170" t="s">
        <v>162</v>
      </c>
      <c r="D3170" t="s">
        <v>58</v>
      </c>
      <c r="E3170" t="s">
        <v>53</v>
      </c>
      <c r="F3170" t="s">
        <v>35</v>
      </c>
      <c r="G3170">
        <v>2</v>
      </c>
      <c r="H3170">
        <v>1.5</v>
      </c>
      <c r="I3170" t="s">
        <v>130</v>
      </c>
      <c r="J3170" t="s">
        <v>90</v>
      </c>
      <c r="K3170">
        <v>0</v>
      </c>
      <c r="L3170">
        <v>1</v>
      </c>
      <c r="M3170">
        <v>0</v>
      </c>
      <c r="N3170">
        <v>1</v>
      </c>
      <c r="O3170">
        <v>0</v>
      </c>
      <c r="P3170">
        <v>0</v>
      </c>
      <c r="Q3170" t="s">
        <v>83</v>
      </c>
      <c r="R3170" t="s">
        <v>83</v>
      </c>
      <c r="S3170" t="s">
        <v>83</v>
      </c>
      <c r="T3170" t="str">
        <f>_xlfn.XLOOKUP(A3170,MI_Match_Analysis!$A$2:$A$8,MI_Match_Analysis!$F$2:$F$8,"Not Found")</f>
        <v>Not Found</v>
      </c>
    </row>
    <row r="3171" spans="1:20" hidden="1" x14ac:dyDescent="0.3">
      <c r="A3171">
        <v>15</v>
      </c>
      <c r="B3171" s="1">
        <v>46121</v>
      </c>
      <c r="C3171" t="s">
        <v>162</v>
      </c>
      <c r="D3171" t="s">
        <v>58</v>
      </c>
      <c r="E3171" t="s">
        <v>53</v>
      </c>
      <c r="F3171" t="s">
        <v>35</v>
      </c>
      <c r="G3171">
        <v>2</v>
      </c>
      <c r="H3171">
        <v>1.6</v>
      </c>
      <c r="I3171" t="s">
        <v>228</v>
      </c>
      <c r="J3171" t="s">
        <v>90</v>
      </c>
      <c r="K3171">
        <v>0</v>
      </c>
      <c r="L3171">
        <v>1</v>
      </c>
      <c r="M3171">
        <v>1</v>
      </c>
      <c r="N3171">
        <v>0</v>
      </c>
      <c r="O3171">
        <v>0</v>
      </c>
      <c r="P3171">
        <v>0</v>
      </c>
      <c r="Q3171" t="s">
        <v>83</v>
      </c>
      <c r="R3171" t="s">
        <v>83</v>
      </c>
      <c r="S3171" t="s">
        <v>83</v>
      </c>
      <c r="T3171" t="str">
        <f>_xlfn.XLOOKUP(A3171,MI_Match_Analysis!$A$2:$A$8,MI_Match_Analysis!$F$2:$F$8,"Not Found")</f>
        <v>Not Found</v>
      </c>
    </row>
    <row r="3172" spans="1:20" hidden="1" x14ac:dyDescent="0.3">
      <c r="A3172">
        <v>15</v>
      </c>
      <c r="B3172" s="1">
        <v>46121</v>
      </c>
      <c r="C3172" t="s">
        <v>162</v>
      </c>
      <c r="D3172" t="s">
        <v>58</v>
      </c>
      <c r="E3172" t="s">
        <v>53</v>
      </c>
      <c r="F3172" t="s">
        <v>35</v>
      </c>
      <c r="G3172">
        <v>2</v>
      </c>
      <c r="H3172">
        <v>1.6</v>
      </c>
      <c r="I3172" t="s">
        <v>228</v>
      </c>
      <c r="J3172" t="s">
        <v>90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83</v>
      </c>
      <c r="R3172" t="s">
        <v>83</v>
      </c>
      <c r="S3172" t="s">
        <v>83</v>
      </c>
      <c r="T3172" t="str">
        <f>_xlfn.XLOOKUP(A3172,MI_Match_Analysis!$A$2:$A$8,MI_Match_Analysis!$F$2:$F$8,"Not Found")</f>
        <v>Not Found</v>
      </c>
    </row>
    <row r="3173" spans="1:20" hidden="1" x14ac:dyDescent="0.3">
      <c r="A3173">
        <v>15</v>
      </c>
      <c r="B3173" s="1">
        <v>46121</v>
      </c>
      <c r="C3173" t="s">
        <v>162</v>
      </c>
      <c r="D3173" t="s">
        <v>58</v>
      </c>
      <c r="E3173" t="s">
        <v>53</v>
      </c>
      <c r="F3173" t="s">
        <v>35</v>
      </c>
      <c r="G3173">
        <v>2</v>
      </c>
      <c r="H3173">
        <v>2.1</v>
      </c>
      <c r="I3173" t="s">
        <v>228</v>
      </c>
      <c r="J3173" t="s">
        <v>260</v>
      </c>
      <c r="K3173">
        <v>4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83</v>
      </c>
      <c r="R3173" t="s">
        <v>83</v>
      </c>
      <c r="S3173" t="s">
        <v>83</v>
      </c>
      <c r="T3173" t="str">
        <f>_xlfn.XLOOKUP(A3173,MI_Match_Analysis!$A$2:$A$8,MI_Match_Analysis!$F$2:$F$8,"Not Found")</f>
        <v>Not Found</v>
      </c>
    </row>
    <row r="3174" spans="1:20" hidden="1" x14ac:dyDescent="0.3">
      <c r="A3174">
        <v>15</v>
      </c>
      <c r="B3174" s="1">
        <v>46121</v>
      </c>
      <c r="C3174" t="s">
        <v>162</v>
      </c>
      <c r="D3174" t="s">
        <v>58</v>
      </c>
      <c r="E3174" t="s">
        <v>53</v>
      </c>
      <c r="F3174" t="s">
        <v>35</v>
      </c>
      <c r="G3174">
        <v>2</v>
      </c>
      <c r="H3174">
        <v>2.2000000000000002</v>
      </c>
      <c r="I3174" t="s">
        <v>228</v>
      </c>
      <c r="J3174" t="s">
        <v>260</v>
      </c>
      <c r="K3174">
        <v>6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83</v>
      </c>
      <c r="R3174" t="s">
        <v>83</v>
      </c>
      <c r="S3174" t="s">
        <v>83</v>
      </c>
      <c r="T3174" t="str">
        <f>_xlfn.XLOOKUP(A3174,MI_Match_Analysis!$A$2:$A$8,MI_Match_Analysis!$F$2:$F$8,"Not Found")</f>
        <v>Not Found</v>
      </c>
    </row>
    <row r="3175" spans="1:20" hidden="1" x14ac:dyDescent="0.3">
      <c r="A3175">
        <v>15</v>
      </c>
      <c r="B3175" s="1">
        <v>46121</v>
      </c>
      <c r="C3175" t="s">
        <v>162</v>
      </c>
      <c r="D3175" t="s">
        <v>58</v>
      </c>
      <c r="E3175" t="s">
        <v>53</v>
      </c>
      <c r="F3175" t="s">
        <v>35</v>
      </c>
      <c r="G3175">
        <v>2</v>
      </c>
      <c r="H3175">
        <v>2.2999999999999998</v>
      </c>
      <c r="I3175" t="s">
        <v>228</v>
      </c>
      <c r="J3175" t="s">
        <v>260</v>
      </c>
      <c r="K3175">
        <v>4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83</v>
      </c>
      <c r="R3175" t="s">
        <v>83</v>
      </c>
      <c r="S3175" t="s">
        <v>83</v>
      </c>
      <c r="T3175" t="str">
        <f>_xlfn.XLOOKUP(A3175,MI_Match_Analysis!$A$2:$A$8,MI_Match_Analysis!$F$2:$F$8,"Not Found")</f>
        <v>Not Found</v>
      </c>
    </row>
    <row r="3176" spans="1:20" hidden="1" x14ac:dyDescent="0.3">
      <c r="A3176">
        <v>15</v>
      </c>
      <c r="B3176" s="1">
        <v>46121</v>
      </c>
      <c r="C3176" t="s">
        <v>162</v>
      </c>
      <c r="D3176" t="s">
        <v>58</v>
      </c>
      <c r="E3176" t="s">
        <v>53</v>
      </c>
      <c r="F3176" t="s">
        <v>35</v>
      </c>
      <c r="G3176">
        <v>2</v>
      </c>
      <c r="H3176">
        <v>2.4</v>
      </c>
      <c r="I3176" t="s">
        <v>228</v>
      </c>
      <c r="J3176" t="s">
        <v>260</v>
      </c>
      <c r="K3176">
        <v>0</v>
      </c>
      <c r="L3176">
        <v>1</v>
      </c>
      <c r="M3176">
        <v>0</v>
      </c>
      <c r="N3176">
        <v>1</v>
      </c>
      <c r="O3176">
        <v>0</v>
      </c>
      <c r="P3176">
        <v>0</v>
      </c>
      <c r="Q3176" t="s">
        <v>83</v>
      </c>
      <c r="R3176" t="s">
        <v>83</v>
      </c>
      <c r="S3176" t="s">
        <v>83</v>
      </c>
      <c r="T3176" t="str">
        <f>_xlfn.XLOOKUP(A3176,MI_Match_Analysis!$A$2:$A$8,MI_Match_Analysis!$F$2:$F$8,"Not Found")</f>
        <v>Not Found</v>
      </c>
    </row>
    <row r="3177" spans="1:20" hidden="1" x14ac:dyDescent="0.3">
      <c r="A3177">
        <v>15</v>
      </c>
      <c r="B3177" s="1">
        <v>46121</v>
      </c>
      <c r="C3177" t="s">
        <v>162</v>
      </c>
      <c r="D3177" t="s">
        <v>58</v>
      </c>
      <c r="E3177" t="s">
        <v>53</v>
      </c>
      <c r="F3177" t="s">
        <v>35</v>
      </c>
      <c r="G3177">
        <v>2</v>
      </c>
      <c r="H3177">
        <v>2.5</v>
      </c>
      <c r="I3177" t="s">
        <v>130</v>
      </c>
      <c r="J3177" t="s">
        <v>260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83</v>
      </c>
      <c r="R3177" t="s">
        <v>83</v>
      </c>
      <c r="S3177" t="s">
        <v>83</v>
      </c>
      <c r="T3177" t="str">
        <f>_xlfn.XLOOKUP(A3177,MI_Match_Analysis!$A$2:$A$8,MI_Match_Analysis!$F$2:$F$8,"Not Found")</f>
        <v>Not Found</v>
      </c>
    </row>
    <row r="3178" spans="1:20" hidden="1" x14ac:dyDescent="0.3">
      <c r="A3178">
        <v>15</v>
      </c>
      <c r="B3178" s="1">
        <v>46121</v>
      </c>
      <c r="C3178" t="s">
        <v>162</v>
      </c>
      <c r="D3178" t="s">
        <v>58</v>
      </c>
      <c r="E3178" t="s">
        <v>53</v>
      </c>
      <c r="F3178" t="s">
        <v>35</v>
      </c>
      <c r="G3178">
        <v>2</v>
      </c>
      <c r="H3178">
        <v>2.6</v>
      </c>
      <c r="I3178" t="s">
        <v>228</v>
      </c>
      <c r="J3178" t="s">
        <v>260</v>
      </c>
      <c r="K3178">
        <v>2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83</v>
      </c>
      <c r="R3178" t="s">
        <v>83</v>
      </c>
      <c r="S3178" t="s">
        <v>83</v>
      </c>
      <c r="T3178" t="str">
        <f>_xlfn.XLOOKUP(A3178,MI_Match_Analysis!$A$2:$A$8,MI_Match_Analysis!$F$2:$F$8,"Not Found")</f>
        <v>Not Found</v>
      </c>
    </row>
    <row r="3179" spans="1:20" hidden="1" x14ac:dyDescent="0.3">
      <c r="A3179">
        <v>15</v>
      </c>
      <c r="B3179" s="1">
        <v>46121</v>
      </c>
      <c r="C3179" t="s">
        <v>162</v>
      </c>
      <c r="D3179" t="s">
        <v>58</v>
      </c>
      <c r="E3179" t="s">
        <v>53</v>
      </c>
      <c r="F3179" t="s">
        <v>35</v>
      </c>
      <c r="G3179">
        <v>2</v>
      </c>
      <c r="H3179">
        <v>3.1</v>
      </c>
      <c r="I3179" t="s">
        <v>130</v>
      </c>
      <c r="J3179" t="s">
        <v>90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83</v>
      </c>
      <c r="R3179" t="s">
        <v>83</v>
      </c>
      <c r="S3179" t="s">
        <v>83</v>
      </c>
      <c r="T3179" t="str">
        <f>_xlfn.XLOOKUP(A3179,MI_Match_Analysis!$A$2:$A$8,MI_Match_Analysis!$F$2:$F$8,"Not Found")</f>
        <v>Not Found</v>
      </c>
    </row>
    <row r="3180" spans="1:20" hidden="1" x14ac:dyDescent="0.3">
      <c r="A3180">
        <v>15</v>
      </c>
      <c r="B3180" s="1">
        <v>46121</v>
      </c>
      <c r="C3180" t="s">
        <v>162</v>
      </c>
      <c r="D3180" t="s">
        <v>58</v>
      </c>
      <c r="E3180" t="s">
        <v>53</v>
      </c>
      <c r="F3180" t="s">
        <v>35</v>
      </c>
      <c r="G3180">
        <v>2</v>
      </c>
      <c r="H3180">
        <v>3.2</v>
      </c>
      <c r="I3180" t="s">
        <v>228</v>
      </c>
      <c r="J3180" t="s">
        <v>90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83</v>
      </c>
      <c r="R3180" t="s">
        <v>83</v>
      </c>
      <c r="S3180" t="s">
        <v>83</v>
      </c>
      <c r="T3180" t="str">
        <f>_xlfn.XLOOKUP(A3180,MI_Match_Analysis!$A$2:$A$8,MI_Match_Analysis!$F$2:$F$8,"Not Found")</f>
        <v>Not Found</v>
      </c>
    </row>
    <row r="3181" spans="1:20" hidden="1" x14ac:dyDescent="0.3">
      <c r="A3181">
        <v>15</v>
      </c>
      <c r="B3181" s="1">
        <v>46121</v>
      </c>
      <c r="C3181" t="s">
        <v>162</v>
      </c>
      <c r="D3181" t="s">
        <v>58</v>
      </c>
      <c r="E3181" t="s">
        <v>53</v>
      </c>
      <c r="F3181" t="s">
        <v>35</v>
      </c>
      <c r="G3181">
        <v>2</v>
      </c>
      <c r="H3181">
        <v>3.3</v>
      </c>
      <c r="I3181" t="s">
        <v>130</v>
      </c>
      <c r="J3181" t="s">
        <v>90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83</v>
      </c>
      <c r="R3181" t="s">
        <v>83</v>
      </c>
      <c r="S3181" t="s">
        <v>83</v>
      </c>
      <c r="T3181" t="str">
        <f>_xlfn.XLOOKUP(A3181,MI_Match_Analysis!$A$2:$A$8,MI_Match_Analysis!$F$2:$F$8,"Not Found")</f>
        <v>Not Found</v>
      </c>
    </row>
    <row r="3182" spans="1:20" hidden="1" x14ac:dyDescent="0.3">
      <c r="A3182">
        <v>15</v>
      </c>
      <c r="B3182" s="1">
        <v>46121</v>
      </c>
      <c r="C3182" t="s">
        <v>162</v>
      </c>
      <c r="D3182" t="s">
        <v>58</v>
      </c>
      <c r="E3182" t="s">
        <v>53</v>
      </c>
      <c r="F3182" t="s">
        <v>35</v>
      </c>
      <c r="G3182">
        <v>2</v>
      </c>
      <c r="H3182">
        <v>3.4</v>
      </c>
      <c r="I3182" t="s">
        <v>228</v>
      </c>
      <c r="J3182" t="s">
        <v>90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83</v>
      </c>
      <c r="R3182" t="s">
        <v>83</v>
      </c>
      <c r="S3182" t="s">
        <v>83</v>
      </c>
      <c r="T3182" t="str">
        <f>_xlfn.XLOOKUP(A3182,MI_Match_Analysis!$A$2:$A$8,MI_Match_Analysis!$F$2:$F$8,"Not Found")</f>
        <v>Not Found</v>
      </c>
    </row>
    <row r="3183" spans="1:20" hidden="1" x14ac:dyDescent="0.3">
      <c r="A3183">
        <v>15</v>
      </c>
      <c r="B3183" s="1">
        <v>46121</v>
      </c>
      <c r="C3183" t="s">
        <v>162</v>
      </c>
      <c r="D3183" t="s">
        <v>58</v>
      </c>
      <c r="E3183" t="s">
        <v>53</v>
      </c>
      <c r="F3183" t="s">
        <v>35</v>
      </c>
      <c r="G3183">
        <v>2</v>
      </c>
      <c r="H3183">
        <v>3.5</v>
      </c>
      <c r="I3183" t="s">
        <v>228</v>
      </c>
      <c r="J3183" t="s">
        <v>90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83</v>
      </c>
      <c r="R3183" t="s">
        <v>83</v>
      </c>
      <c r="S3183" t="s">
        <v>83</v>
      </c>
      <c r="T3183" t="str">
        <f>_xlfn.XLOOKUP(A3183,MI_Match_Analysis!$A$2:$A$8,MI_Match_Analysis!$F$2:$F$8,"Not Found")</f>
        <v>Not Found</v>
      </c>
    </row>
    <row r="3184" spans="1:20" hidden="1" x14ac:dyDescent="0.3">
      <c r="A3184">
        <v>15</v>
      </c>
      <c r="B3184" s="1">
        <v>46121</v>
      </c>
      <c r="C3184" t="s">
        <v>162</v>
      </c>
      <c r="D3184" t="s">
        <v>58</v>
      </c>
      <c r="E3184" t="s">
        <v>53</v>
      </c>
      <c r="F3184" t="s">
        <v>35</v>
      </c>
      <c r="G3184">
        <v>2</v>
      </c>
      <c r="H3184">
        <v>3.6</v>
      </c>
      <c r="I3184" t="s">
        <v>130</v>
      </c>
      <c r="J3184" t="s">
        <v>90</v>
      </c>
      <c r="K3184">
        <v>6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83</v>
      </c>
      <c r="R3184" t="s">
        <v>83</v>
      </c>
      <c r="S3184" t="s">
        <v>83</v>
      </c>
      <c r="T3184" t="str">
        <f>_xlfn.XLOOKUP(A3184,MI_Match_Analysis!$A$2:$A$8,MI_Match_Analysis!$F$2:$F$8,"Not Found")</f>
        <v>Not Found</v>
      </c>
    </row>
    <row r="3185" spans="1:20" hidden="1" x14ac:dyDescent="0.3">
      <c r="A3185">
        <v>15</v>
      </c>
      <c r="B3185" s="1">
        <v>46121</v>
      </c>
      <c r="C3185" t="s">
        <v>162</v>
      </c>
      <c r="D3185" t="s">
        <v>58</v>
      </c>
      <c r="E3185" t="s">
        <v>53</v>
      </c>
      <c r="F3185" t="s">
        <v>35</v>
      </c>
      <c r="G3185">
        <v>2</v>
      </c>
      <c r="H3185">
        <v>4.0999999999999996</v>
      </c>
      <c r="I3185" t="s">
        <v>228</v>
      </c>
      <c r="J3185" t="s">
        <v>189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165</v>
      </c>
      <c r="R3185" t="s">
        <v>228</v>
      </c>
      <c r="S3185" t="s">
        <v>259</v>
      </c>
      <c r="T3185" t="str">
        <f>_xlfn.XLOOKUP(A3185,MI_Match_Analysis!$A$2:$A$8,MI_Match_Analysis!$F$2:$F$8,"Not Found")</f>
        <v>Not Found</v>
      </c>
    </row>
    <row r="3186" spans="1:20" hidden="1" x14ac:dyDescent="0.3">
      <c r="A3186">
        <v>15</v>
      </c>
      <c r="B3186" s="1">
        <v>46121</v>
      </c>
      <c r="C3186" t="s">
        <v>162</v>
      </c>
      <c r="D3186" t="s">
        <v>58</v>
      </c>
      <c r="E3186" t="s">
        <v>53</v>
      </c>
      <c r="F3186" t="s">
        <v>35</v>
      </c>
      <c r="G3186">
        <v>2</v>
      </c>
      <c r="H3186">
        <v>4.2</v>
      </c>
      <c r="I3186" t="s">
        <v>77</v>
      </c>
      <c r="J3186" t="s">
        <v>189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83</v>
      </c>
      <c r="R3186" t="s">
        <v>83</v>
      </c>
      <c r="S3186" t="s">
        <v>83</v>
      </c>
      <c r="T3186" t="str">
        <f>_xlfn.XLOOKUP(A3186,MI_Match_Analysis!$A$2:$A$8,MI_Match_Analysis!$F$2:$F$8,"Not Found")</f>
        <v>Not Found</v>
      </c>
    </row>
    <row r="3187" spans="1:20" hidden="1" x14ac:dyDescent="0.3">
      <c r="A3187">
        <v>15</v>
      </c>
      <c r="B3187" s="1">
        <v>46121</v>
      </c>
      <c r="C3187" t="s">
        <v>162</v>
      </c>
      <c r="D3187" t="s">
        <v>58</v>
      </c>
      <c r="E3187" t="s">
        <v>53</v>
      </c>
      <c r="F3187" t="s">
        <v>35</v>
      </c>
      <c r="G3187">
        <v>2</v>
      </c>
      <c r="H3187">
        <v>4.3</v>
      </c>
      <c r="I3187" t="s">
        <v>130</v>
      </c>
      <c r="J3187" t="s">
        <v>189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165</v>
      </c>
      <c r="R3187" t="s">
        <v>130</v>
      </c>
      <c r="S3187" t="s">
        <v>60</v>
      </c>
      <c r="T3187" t="str">
        <f>_xlfn.XLOOKUP(A3187,MI_Match_Analysis!$A$2:$A$8,MI_Match_Analysis!$F$2:$F$8,"Not Found")</f>
        <v>Not Found</v>
      </c>
    </row>
    <row r="3188" spans="1:20" hidden="1" x14ac:dyDescent="0.3">
      <c r="A3188">
        <v>15</v>
      </c>
      <c r="B3188" s="1">
        <v>46121</v>
      </c>
      <c r="C3188" t="s">
        <v>162</v>
      </c>
      <c r="D3188" t="s">
        <v>58</v>
      </c>
      <c r="E3188" t="s">
        <v>53</v>
      </c>
      <c r="F3188" t="s">
        <v>35</v>
      </c>
      <c r="G3188">
        <v>2</v>
      </c>
      <c r="H3188">
        <v>4.4000000000000004</v>
      </c>
      <c r="I3188" t="s">
        <v>230</v>
      </c>
      <c r="J3188" t="s">
        <v>189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83</v>
      </c>
      <c r="R3188" t="s">
        <v>83</v>
      </c>
      <c r="S3188" t="s">
        <v>83</v>
      </c>
      <c r="T3188" t="str">
        <f>_xlfn.XLOOKUP(A3188,MI_Match_Analysis!$A$2:$A$8,MI_Match_Analysis!$F$2:$F$8,"Not Found")</f>
        <v>Not Found</v>
      </c>
    </row>
    <row r="3189" spans="1:20" hidden="1" x14ac:dyDescent="0.3">
      <c r="A3189">
        <v>15</v>
      </c>
      <c r="B3189" s="1">
        <v>46121</v>
      </c>
      <c r="C3189" t="s">
        <v>162</v>
      </c>
      <c r="D3189" t="s">
        <v>58</v>
      </c>
      <c r="E3189" t="s">
        <v>53</v>
      </c>
      <c r="F3189" t="s">
        <v>35</v>
      </c>
      <c r="G3189">
        <v>2</v>
      </c>
      <c r="H3189">
        <v>4.5</v>
      </c>
      <c r="I3189" t="s">
        <v>230</v>
      </c>
      <c r="J3189" t="s">
        <v>189</v>
      </c>
      <c r="K3189">
        <v>6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83</v>
      </c>
      <c r="R3189" t="s">
        <v>83</v>
      </c>
      <c r="S3189" t="s">
        <v>83</v>
      </c>
      <c r="T3189" t="str">
        <f>_xlfn.XLOOKUP(A3189,MI_Match_Analysis!$A$2:$A$8,MI_Match_Analysis!$F$2:$F$8,"Not Found")</f>
        <v>Not Found</v>
      </c>
    </row>
    <row r="3190" spans="1:20" hidden="1" x14ac:dyDescent="0.3">
      <c r="A3190">
        <v>15</v>
      </c>
      <c r="B3190" s="1">
        <v>46121</v>
      </c>
      <c r="C3190" t="s">
        <v>162</v>
      </c>
      <c r="D3190" t="s">
        <v>58</v>
      </c>
      <c r="E3190" t="s">
        <v>53</v>
      </c>
      <c r="F3190" t="s">
        <v>35</v>
      </c>
      <c r="G3190">
        <v>2</v>
      </c>
      <c r="H3190">
        <v>4.5999999999999996</v>
      </c>
      <c r="I3190" t="s">
        <v>230</v>
      </c>
      <c r="J3190" t="s">
        <v>189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83</v>
      </c>
      <c r="R3190" t="s">
        <v>83</v>
      </c>
      <c r="S3190" t="s">
        <v>83</v>
      </c>
      <c r="T3190" t="str">
        <f>_xlfn.XLOOKUP(A3190,MI_Match_Analysis!$A$2:$A$8,MI_Match_Analysis!$F$2:$F$8,"Not Found")</f>
        <v>Not Found</v>
      </c>
    </row>
    <row r="3191" spans="1:20" hidden="1" x14ac:dyDescent="0.3">
      <c r="A3191">
        <v>15</v>
      </c>
      <c r="B3191" s="1">
        <v>46121</v>
      </c>
      <c r="C3191" t="s">
        <v>162</v>
      </c>
      <c r="D3191" t="s">
        <v>58</v>
      </c>
      <c r="E3191" t="s">
        <v>53</v>
      </c>
      <c r="F3191" t="s">
        <v>35</v>
      </c>
      <c r="G3191">
        <v>2</v>
      </c>
      <c r="H3191">
        <v>5.0999999999999996</v>
      </c>
      <c r="I3191" t="s">
        <v>230</v>
      </c>
      <c r="J3191" t="s">
        <v>193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83</v>
      </c>
      <c r="R3191" t="s">
        <v>83</v>
      </c>
      <c r="S3191" t="s">
        <v>83</v>
      </c>
      <c r="T3191" t="str">
        <f>_xlfn.XLOOKUP(A3191,MI_Match_Analysis!$A$2:$A$8,MI_Match_Analysis!$F$2:$F$8,"Not Found")</f>
        <v>Not Found</v>
      </c>
    </row>
    <row r="3192" spans="1:20" hidden="1" x14ac:dyDescent="0.3">
      <c r="A3192">
        <v>15</v>
      </c>
      <c r="B3192" s="1">
        <v>46121</v>
      </c>
      <c r="C3192" t="s">
        <v>162</v>
      </c>
      <c r="D3192" t="s">
        <v>58</v>
      </c>
      <c r="E3192" t="s">
        <v>53</v>
      </c>
      <c r="F3192" t="s">
        <v>35</v>
      </c>
      <c r="G3192">
        <v>2</v>
      </c>
      <c r="H3192">
        <v>5.2</v>
      </c>
      <c r="I3192" t="s">
        <v>230</v>
      </c>
      <c r="J3192" t="s">
        <v>193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83</v>
      </c>
      <c r="R3192" t="s">
        <v>83</v>
      </c>
      <c r="S3192" t="s">
        <v>83</v>
      </c>
      <c r="T3192" t="str">
        <f>_xlfn.XLOOKUP(A3192,MI_Match_Analysis!$A$2:$A$8,MI_Match_Analysis!$F$2:$F$8,"Not Found")</f>
        <v>Not Found</v>
      </c>
    </row>
    <row r="3193" spans="1:20" hidden="1" x14ac:dyDescent="0.3">
      <c r="A3193">
        <v>15</v>
      </c>
      <c r="B3193" s="1">
        <v>46121</v>
      </c>
      <c r="C3193" t="s">
        <v>162</v>
      </c>
      <c r="D3193" t="s">
        <v>58</v>
      </c>
      <c r="E3193" t="s">
        <v>53</v>
      </c>
      <c r="F3193" t="s">
        <v>35</v>
      </c>
      <c r="G3193">
        <v>2</v>
      </c>
      <c r="H3193">
        <v>5.3</v>
      </c>
      <c r="I3193" t="s">
        <v>77</v>
      </c>
      <c r="J3193" t="s">
        <v>193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83</v>
      </c>
      <c r="R3193" t="s">
        <v>83</v>
      </c>
      <c r="S3193" t="s">
        <v>83</v>
      </c>
      <c r="T3193" t="str">
        <f>_xlfn.XLOOKUP(A3193,MI_Match_Analysis!$A$2:$A$8,MI_Match_Analysis!$F$2:$F$8,"Not Found")</f>
        <v>Not Found</v>
      </c>
    </row>
    <row r="3194" spans="1:20" hidden="1" x14ac:dyDescent="0.3">
      <c r="A3194">
        <v>15</v>
      </c>
      <c r="B3194" s="1">
        <v>46121</v>
      </c>
      <c r="C3194" t="s">
        <v>162</v>
      </c>
      <c r="D3194" t="s">
        <v>58</v>
      </c>
      <c r="E3194" t="s">
        <v>53</v>
      </c>
      <c r="F3194" t="s">
        <v>35</v>
      </c>
      <c r="G3194">
        <v>2</v>
      </c>
      <c r="H3194">
        <v>5.4</v>
      </c>
      <c r="I3194" t="s">
        <v>230</v>
      </c>
      <c r="J3194" t="s">
        <v>193</v>
      </c>
      <c r="K3194">
        <v>4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83</v>
      </c>
      <c r="R3194" t="s">
        <v>83</v>
      </c>
      <c r="S3194" t="s">
        <v>83</v>
      </c>
      <c r="T3194" t="str">
        <f>_xlfn.XLOOKUP(A3194,MI_Match_Analysis!$A$2:$A$8,MI_Match_Analysis!$F$2:$F$8,"Not Found")</f>
        <v>Not Found</v>
      </c>
    </row>
    <row r="3195" spans="1:20" hidden="1" x14ac:dyDescent="0.3">
      <c r="A3195">
        <v>15</v>
      </c>
      <c r="B3195" s="1">
        <v>46121</v>
      </c>
      <c r="C3195" t="s">
        <v>162</v>
      </c>
      <c r="D3195" t="s">
        <v>58</v>
      </c>
      <c r="E3195" t="s">
        <v>53</v>
      </c>
      <c r="F3195" t="s">
        <v>35</v>
      </c>
      <c r="G3195">
        <v>2</v>
      </c>
      <c r="H3195">
        <v>5.5</v>
      </c>
      <c r="I3195" t="s">
        <v>230</v>
      </c>
      <c r="J3195" t="s">
        <v>193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83</v>
      </c>
      <c r="R3195" t="s">
        <v>83</v>
      </c>
      <c r="S3195" t="s">
        <v>83</v>
      </c>
      <c r="T3195" t="str">
        <f>_xlfn.XLOOKUP(A3195,MI_Match_Analysis!$A$2:$A$8,MI_Match_Analysis!$F$2:$F$8,"Not Found")</f>
        <v>Not Found</v>
      </c>
    </row>
    <row r="3196" spans="1:20" hidden="1" x14ac:dyDescent="0.3">
      <c r="A3196">
        <v>15</v>
      </c>
      <c r="B3196" s="1">
        <v>46121</v>
      </c>
      <c r="C3196" t="s">
        <v>162</v>
      </c>
      <c r="D3196" t="s">
        <v>58</v>
      </c>
      <c r="E3196" t="s">
        <v>53</v>
      </c>
      <c r="F3196" t="s">
        <v>35</v>
      </c>
      <c r="G3196">
        <v>2</v>
      </c>
      <c r="H3196">
        <v>5.6</v>
      </c>
      <c r="I3196" t="s">
        <v>230</v>
      </c>
      <c r="J3196" t="s">
        <v>193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83</v>
      </c>
      <c r="R3196" t="s">
        <v>83</v>
      </c>
      <c r="S3196" t="s">
        <v>83</v>
      </c>
      <c r="T3196" t="str">
        <f>_xlfn.XLOOKUP(A3196,MI_Match_Analysis!$A$2:$A$8,MI_Match_Analysis!$F$2:$F$8,"Not Found")</f>
        <v>Not Found</v>
      </c>
    </row>
    <row r="3197" spans="1:20" hidden="1" x14ac:dyDescent="0.3">
      <c r="A3197">
        <v>15</v>
      </c>
      <c r="B3197" s="1">
        <v>46121</v>
      </c>
      <c r="C3197" t="s">
        <v>162</v>
      </c>
      <c r="D3197" t="s">
        <v>58</v>
      </c>
      <c r="E3197" t="s">
        <v>53</v>
      </c>
      <c r="F3197" t="s">
        <v>35</v>
      </c>
      <c r="G3197">
        <v>2</v>
      </c>
      <c r="H3197">
        <v>6.1</v>
      </c>
      <c r="I3197" t="s">
        <v>230</v>
      </c>
      <c r="J3197" t="s">
        <v>192</v>
      </c>
      <c r="K3197">
        <v>4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83</v>
      </c>
      <c r="R3197" t="s">
        <v>83</v>
      </c>
      <c r="S3197" t="s">
        <v>83</v>
      </c>
      <c r="T3197" t="str">
        <f>_xlfn.XLOOKUP(A3197,MI_Match_Analysis!$A$2:$A$8,MI_Match_Analysis!$F$2:$F$8,"Not Found")</f>
        <v>Not Found</v>
      </c>
    </row>
    <row r="3198" spans="1:20" hidden="1" x14ac:dyDescent="0.3">
      <c r="A3198">
        <v>15</v>
      </c>
      <c r="B3198" s="1">
        <v>46121</v>
      </c>
      <c r="C3198" t="s">
        <v>162</v>
      </c>
      <c r="D3198" t="s">
        <v>58</v>
      </c>
      <c r="E3198" t="s">
        <v>53</v>
      </c>
      <c r="F3198" t="s">
        <v>35</v>
      </c>
      <c r="G3198">
        <v>2</v>
      </c>
      <c r="H3198">
        <v>6.2</v>
      </c>
      <c r="I3198" t="s">
        <v>230</v>
      </c>
      <c r="J3198" t="s">
        <v>192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83</v>
      </c>
      <c r="R3198" t="s">
        <v>83</v>
      </c>
      <c r="S3198" t="s">
        <v>83</v>
      </c>
      <c r="T3198" t="str">
        <f>_xlfn.XLOOKUP(A3198,MI_Match_Analysis!$A$2:$A$8,MI_Match_Analysis!$F$2:$F$8,"Not Found")</f>
        <v>Not Found</v>
      </c>
    </row>
    <row r="3199" spans="1:20" hidden="1" x14ac:dyDescent="0.3">
      <c r="A3199">
        <v>15</v>
      </c>
      <c r="B3199" s="1">
        <v>46121</v>
      </c>
      <c r="C3199" t="s">
        <v>162</v>
      </c>
      <c r="D3199" t="s">
        <v>58</v>
      </c>
      <c r="E3199" t="s">
        <v>53</v>
      </c>
      <c r="F3199" t="s">
        <v>35</v>
      </c>
      <c r="G3199">
        <v>2</v>
      </c>
      <c r="H3199">
        <v>6.3</v>
      </c>
      <c r="I3199" t="s">
        <v>77</v>
      </c>
      <c r="J3199" t="s">
        <v>192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83</v>
      </c>
      <c r="R3199" t="s">
        <v>83</v>
      </c>
      <c r="S3199" t="s">
        <v>83</v>
      </c>
      <c r="T3199" t="str">
        <f>_xlfn.XLOOKUP(A3199,MI_Match_Analysis!$A$2:$A$8,MI_Match_Analysis!$F$2:$F$8,"Not Found")</f>
        <v>Not Found</v>
      </c>
    </row>
    <row r="3200" spans="1:20" hidden="1" x14ac:dyDescent="0.3">
      <c r="A3200">
        <v>15</v>
      </c>
      <c r="B3200" s="1">
        <v>46121</v>
      </c>
      <c r="C3200" t="s">
        <v>162</v>
      </c>
      <c r="D3200" t="s">
        <v>58</v>
      </c>
      <c r="E3200" t="s">
        <v>53</v>
      </c>
      <c r="F3200" t="s">
        <v>35</v>
      </c>
      <c r="G3200">
        <v>2</v>
      </c>
      <c r="H3200">
        <v>6.4</v>
      </c>
      <c r="I3200" t="s">
        <v>230</v>
      </c>
      <c r="J3200" t="s">
        <v>192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83</v>
      </c>
      <c r="R3200" t="s">
        <v>83</v>
      </c>
      <c r="S3200" t="s">
        <v>83</v>
      </c>
      <c r="T3200" t="str">
        <f>_xlfn.XLOOKUP(A3200,MI_Match_Analysis!$A$2:$A$8,MI_Match_Analysis!$F$2:$F$8,"Not Found")</f>
        <v>Not Found</v>
      </c>
    </row>
    <row r="3201" spans="1:20" hidden="1" x14ac:dyDescent="0.3">
      <c r="A3201">
        <v>15</v>
      </c>
      <c r="B3201" s="1">
        <v>46121</v>
      </c>
      <c r="C3201" t="s">
        <v>162</v>
      </c>
      <c r="D3201" t="s">
        <v>58</v>
      </c>
      <c r="E3201" t="s">
        <v>53</v>
      </c>
      <c r="F3201" t="s">
        <v>35</v>
      </c>
      <c r="G3201">
        <v>2</v>
      </c>
      <c r="H3201">
        <v>6.5</v>
      </c>
      <c r="I3201" t="s">
        <v>77</v>
      </c>
      <c r="J3201" t="s">
        <v>192</v>
      </c>
      <c r="K3201">
        <v>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83</v>
      </c>
      <c r="R3201" t="s">
        <v>83</v>
      </c>
      <c r="S3201" t="s">
        <v>83</v>
      </c>
      <c r="T3201" t="str">
        <f>_xlfn.XLOOKUP(A3201,MI_Match_Analysis!$A$2:$A$8,MI_Match_Analysis!$F$2:$F$8,"Not Found")</f>
        <v>Not Found</v>
      </c>
    </row>
    <row r="3202" spans="1:20" hidden="1" x14ac:dyDescent="0.3">
      <c r="A3202">
        <v>15</v>
      </c>
      <c r="B3202" s="1">
        <v>46121</v>
      </c>
      <c r="C3202" t="s">
        <v>162</v>
      </c>
      <c r="D3202" t="s">
        <v>58</v>
      </c>
      <c r="E3202" t="s">
        <v>53</v>
      </c>
      <c r="F3202" t="s">
        <v>35</v>
      </c>
      <c r="G3202">
        <v>2</v>
      </c>
      <c r="H3202">
        <v>6.6</v>
      </c>
      <c r="I3202" t="s">
        <v>77</v>
      </c>
      <c r="J3202" t="s">
        <v>192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83</v>
      </c>
      <c r="R3202" t="s">
        <v>83</v>
      </c>
      <c r="S3202" t="s">
        <v>83</v>
      </c>
      <c r="T3202" t="str">
        <f>_xlfn.XLOOKUP(A3202,MI_Match_Analysis!$A$2:$A$8,MI_Match_Analysis!$F$2:$F$8,"Not Found")</f>
        <v>Not Found</v>
      </c>
    </row>
    <row r="3203" spans="1:20" hidden="1" x14ac:dyDescent="0.3">
      <c r="A3203">
        <v>15</v>
      </c>
      <c r="B3203" s="1">
        <v>46121</v>
      </c>
      <c r="C3203" t="s">
        <v>162</v>
      </c>
      <c r="D3203" t="s">
        <v>58</v>
      </c>
      <c r="E3203" t="s">
        <v>53</v>
      </c>
      <c r="F3203" t="s">
        <v>35</v>
      </c>
      <c r="G3203">
        <v>2</v>
      </c>
      <c r="H3203">
        <v>7.1</v>
      </c>
      <c r="I3203" t="s">
        <v>77</v>
      </c>
      <c r="J3203" t="s">
        <v>193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83</v>
      </c>
      <c r="R3203" t="s">
        <v>83</v>
      </c>
      <c r="S3203" t="s">
        <v>83</v>
      </c>
      <c r="T3203" t="str">
        <f>_xlfn.XLOOKUP(A3203,MI_Match_Analysis!$A$2:$A$8,MI_Match_Analysis!$F$2:$F$8,"Not Found")</f>
        <v>Not Found</v>
      </c>
    </row>
    <row r="3204" spans="1:20" hidden="1" x14ac:dyDescent="0.3">
      <c r="A3204">
        <v>15</v>
      </c>
      <c r="B3204" s="1">
        <v>46121</v>
      </c>
      <c r="C3204" t="s">
        <v>162</v>
      </c>
      <c r="D3204" t="s">
        <v>58</v>
      </c>
      <c r="E3204" t="s">
        <v>53</v>
      </c>
      <c r="F3204" t="s">
        <v>35</v>
      </c>
      <c r="G3204">
        <v>2</v>
      </c>
      <c r="H3204">
        <v>7.2</v>
      </c>
      <c r="I3204" t="s">
        <v>230</v>
      </c>
      <c r="J3204" t="s">
        <v>193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83</v>
      </c>
      <c r="R3204" t="s">
        <v>83</v>
      </c>
      <c r="S3204" t="s">
        <v>83</v>
      </c>
      <c r="T3204" t="str">
        <f>_xlfn.XLOOKUP(A3204,MI_Match_Analysis!$A$2:$A$8,MI_Match_Analysis!$F$2:$F$8,"Not Found")</f>
        <v>Not Found</v>
      </c>
    </row>
    <row r="3205" spans="1:20" hidden="1" x14ac:dyDescent="0.3">
      <c r="A3205">
        <v>15</v>
      </c>
      <c r="B3205" s="1">
        <v>46121</v>
      </c>
      <c r="C3205" t="s">
        <v>162</v>
      </c>
      <c r="D3205" t="s">
        <v>58</v>
      </c>
      <c r="E3205" t="s">
        <v>53</v>
      </c>
      <c r="F3205" t="s">
        <v>35</v>
      </c>
      <c r="G3205">
        <v>2</v>
      </c>
      <c r="H3205">
        <v>7.3</v>
      </c>
      <c r="I3205" t="s">
        <v>230</v>
      </c>
      <c r="J3205" t="s">
        <v>193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83</v>
      </c>
      <c r="R3205" t="s">
        <v>83</v>
      </c>
      <c r="S3205" t="s">
        <v>83</v>
      </c>
      <c r="T3205" t="str">
        <f>_xlfn.XLOOKUP(A3205,MI_Match_Analysis!$A$2:$A$8,MI_Match_Analysis!$F$2:$F$8,"Not Found")</f>
        <v>Not Found</v>
      </c>
    </row>
    <row r="3206" spans="1:20" hidden="1" x14ac:dyDescent="0.3">
      <c r="A3206">
        <v>15</v>
      </c>
      <c r="B3206" s="1">
        <v>46121</v>
      </c>
      <c r="C3206" t="s">
        <v>162</v>
      </c>
      <c r="D3206" t="s">
        <v>58</v>
      </c>
      <c r="E3206" t="s">
        <v>53</v>
      </c>
      <c r="F3206" t="s">
        <v>35</v>
      </c>
      <c r="G3206">
        <v>2</v>
      </c>
      <c r="H3206">
        <v>7.4</v>
      </c>
      <c r="I3206" t="s">
        <v>77</v>
      </c>
      <c r="J3206" t="s">
        <v>193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83</v>
      </c>
      <c r="R3206" t="s">
        <v>83</v>
      </c>
      <c r="S3206" t="s">
        <v>83</v>
      </c>
      <c r="T3206" t="str">
        <f>_xlfn.XLOOKUP(A3206,MI_Match_Analysis!$A$2:$A$8,MI_Match_Analysis!$F$2:$F$8,"Not Found")</f>
        <v>Not Found</v>
      </c>
    </row>
    <row r="3207" spans="1:20" hidden="1" x14ac:dyDescent="0.3">
      <c r="A3207">
        <v>15</v>
      </c>
      <c r="B3207" s="1">
        <v>46121</v>
      </c>
      <c r="C3207" t="s">
        <v>162</v>
      </c>
      <c r="D3207" t="s">
        <v>58</v>
      </c>
      <c r="E3207" t="s">
        <v>53</v>
      </c>
      <c r="F3207" t="s">
        <v>35</v>
      </c>
      <c r="G3207">
        <v>2</v>
      </c>
      <c r="H3207">
        <v>7.5</v>
      </c>
      <c r="I3207" t="s">
        <v>230</v>
      </c>
      <c r="J3207" t="s">
        <v>193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83</v>
      </c>
      <c r="R3207" t="s">
        <v>83</v>
      </c>
      <c r="S3207" t="s">
        <v>83</v>
      </c>
      <c r="T3207" t="str">
        <f>_xlfn.XLOOKUP(A3207,MI_Match_Analysis!$A$2:$A$8,MI_Match_Analysis!$F$2:$F$8,"Not Found")</f>
        <v>Not Found</v>
      </c>
    </row>
    <row r="3208" spans="1:20" hidden="1" x14ac:dyDescent="0.3">
      <c r="A3208">
        <v>15</v>
      </c>
      <c r="B3208" s="1">
        <v>46121</v>
      </c>
      <c r="C3208" t="s">
        <v>162</v>
      </c>
      <c r="D3208" t="s">
        <v>58</v>
      </c>
      <c r="E3208" t="s">
        <v>53</v>
      </c>
      <c r="F3208" t="s">
        <v>35</v>
      </c>
      <c r="G3208">
        <v>2</v>
      </c>
      <c r="H3208">
        <v>7.6</v>
      </c>
      <c r="I3208" t="s">
        <v>77</v>
      </c>
      <c r="J3208" t="s">
        <v>193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83</v>
      </c>
      <c r="R3208" t="s">
        <v>83</v>
      </c>
      <c r="S3208" t="s">
        <v>83</v>
      </c>
      <c r="T3208" t="str">
        <f>_xlfn.XLOOKUP(A3208,MI_Match_Analysis!$A$2:$A$8,MI_Match_Analysis!$F$2:$F$8,"Not Found")</f>
        <v>Not Found</v>
      </c>
    </row>
    <row r="3209" spans="1:20" hidden="1" x14ac:dyDescent="0.3">
      <c r="A3209">
        <v>15</v>
      </c>
      <c r="B3209" s="1">
        <v>46121</v>
      </c>
      <c r="C3209" t="s">
        <v>162</v>
      </c>
      <c r="D3209" t="s">
        <v>58</v>
      </c>
      <c r="E3209" t="s">
        <v>53</v>
      </c>
      <c r="F3209" t="s">
        <v>35</v>
      </c>
      <c r="G3209">
        <v>2</v>
      </c>
      <c r="H3209">
        <v>8.1</v>
      </c>
      <c r="I3209" t="s">
        <v>230</v>
      </c>
      <c r="J3209" t="s">
        <v>185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83</v>
      </c>
      <c r="R3209" t="s">
        <v>83</v>
      </c>
      <c r="S3209" t="s">
        <v>83</v>
      </c>
      <c r="T3209" t="str">
        <f>_xlfn.XLOOKUP(A3209,MI_Match_Analysis!$A$2:$A$8,MI_Match_Analysis!$F$2:$F$8,"Not Found")</f>
        <v>Not Found</v>
      </c>
    </row>
    <row r="3210" spans="1:20" hidden="1" x14ac:dyDescent="0.3">
      <c r="A3210">
        <v>15</v>
      </c>
      <c r="B3210" s="1">
        <v>46121</v>
      </c>
      <c r="C3210" t="s">
        <v>162</v>
      </c>
      <c r="D3210" t="s">
        <v>58</v>
      </c>
      <c r="E3210" t="s">
        <v>53</v>
      </c>
      <c r="F3210" t="s">
        <v>35</v>
      </c>
      <c r="G3210">
        <v>2</v>
      </c>
      <c r="H3210">
        <v>8.1999999999999993</v>
      </c>
      <c r="I3210" t="s">
        <v>77</v>
      </c>
      <c r="J3210" t="s">
        <v>185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165</v>
      </c>
      <c r="R3210" t="s">
        <v>77</v>
      </c>
      <c r="S3210" t="s">
        <v>192</v>
      </c>
      <c r="T3210" t="str">
        <f>_xlfn.XLOOKUP(A3210,MI_Match_Analysis!$A$2:$A$8,MI_Match_Analysis!$F$2:$F$8,"Not Found")</f>
        <v>Not Found</v>
      </c>
    </row>
    <row r="3211" spans="1:20" hidden="1" x14ac:dyDescent="0.3">
      <c r="A3211">
        <v>15</v>
      </c>
      <c r="B3211" s="1">
        <v>46121</v>
      </c>
      <c r="C3211" t="s">
        <v>162</v>
      </c>
      <c r="D3211" t="s">
        <v>58</v>
      </c>
      <c r="E3211" t="s">
        <v>53</v>
      </c>
      <c r="F3211" t="s">
        <v>35</v>
      </c>
      <c r="G3211">
        <v>2</v>
      </c>
      <c r="H3211">
        <v>8.3000000000000007</v>
      </c>
      <c r="I3211" t="s">
        <v>233</v>
      </c>
      <c r="J3211" t="s">
        <v>185</v>
      </c>
      <c r="K3211">
        <v>0</v>
      </c>
      <c r="L3211">
        <v>1</v>
      </c>
      <c r="M3211">
        <v>1</v>
      </c>
      <c r="N3211">
        <v>0</v>
      </c>
      <c r="O3211">
        <v>0</v>
      </c>
      <c r="P3211">
        <v>0</v>
      </c>
      <c r="Q3211" t="s">
        <v>83</v>
      </c>
      <c r="R3211" t="s">
        <v>83</v>
      </c>
      <c r="S3211" t="s">
        <v>83</v>
      </c>
      <c r="T3211" t="str">
        <f>_xlfn.XLOOKUP(A3211,MI_Match_Analysis!$A$2:$A$8,MI_Match_Analysis!$F$2:$F$8,"Not Found")</f>
        <v>Not Found</v>
      </c>
    </row>
    <row r="3212" spans="1:20" hidden="1" x14ac:dyDescent="0.3">
      <c r="A3212">
        <v>15</v>
      </c>
      <c r="B3212" s="1">
        <v>46121</v>
      </c>
      <c r="C3212" t="s">
        <v>162</v>
      </c>
      <c r="D3212" t="s">
        <v>58</v>
      </c>
      <c r="E3212" t="s">
        <v>53</v>
      </c>
      <c r="F3212" t="s">
        <v>35</v>
      </c>
      <c r="G3212">
        <v>2</v>
      </c>
      <c r="H3212">
        <v>8.3000000000000007</v>
      </c>
      <c r="I3212" t="s">
        <v>233</v>
      </c>
      <c r="J3212" t="s">
        <v>185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83</v>
      </c>
      <c r="R3212" t="s">
        <v>83</v>
      </c>
      <c r="S3212" t="s">
        <v>83</v>
      </c>
      <c r="T3212" t="str">
        <f>_xlfn.XLOOKUP(A3212,MI_Match_Analysis!$A$2:$A$8,MI_Match_Analysis!$F$2:$F$8,"Not Found")</f>
        <v>Not Found</v>
      </c>
    </row>
    <row r="3213" spans="1:20" hidden="1" x14ac:dyDescent="0.3">
      <c r="A3213">
        <v>15</v>
      </c>
      <c r="B3213" s="1">
        <v>46121</v>
      </c>
      <c r="C3213" t="s">
        <v>162</v>
      </c>
      <c r="D3213" t="s">
        <v>58</v>
      </c>
      <c r="E3213" t="s">
        <v>53</v>
      </c>
      <c r="F3213" t="s">
        <v>35</v>
      </c>
      <c r="G3213">
        <v>2</v>
      </c>
      <c r="H3213">
        <v>8.4</v>
      </c>
      <c r="I3213" t="s">
        <v>230</v>
      </c>
      <c r="J3213" t="s">
        <v>185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83</v>
      </c>
      <c r="R3213" t="s">
        <v>83</v>
      </c>
      <c r="S3213" t="s">
        <v>83</v>
      </c>
      <c r="T3213" t="str">
        <f>_xlfn.XLOOKUP(A3213,MI_Match_Analysis!$A$2:$A$8,MI_Match_Analysis!$F$2:$F$8,"Not Found")</f>
        <v>Not Found</v>
      </c>
    </row>
    <row r="3214" spans="1:20" hidden="1" x14ac:dyDescent="0.3">
      <c r="A3214">
        <v>15</v>
      </c>
      <c r="B3214" s="1">
        <v>46121</v>
      </c>
      <c r="C3214" t="s">
        <v>162</v>
      </c>
      <c r="D3214" t="s">
        <v>58</v>
      </c>
      <c r="E3214" t="s">
        <v>53</v>
      </c>
      <c r="F3214" t="s">
        <v>35</v>
      </c>
      <c r="G3214">
        <v>2</v>
      </c>
      <c r="H3214">
        <v>8.5</v>
      </c>
      <c r="I3214" t="s">
        <v>233</v>
      </c>
      <c r="J3214" t="s">
        <v>185</v>
      </c>
      <c r="K3214">
        <v>6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83</v>
      </c>
      <c r="R3214" t="s">
        <v>83</v>
      </c>
      <c r="S3214" t="s">
        <v>83</v>
      </c>
      <c r="T3214" t="str">
        <f>_xlfn.XLOOKUP(A3214,MI_Match_Analysis!$A$2:$A$8,MI_Match_Analysis!$F$2:$F$8,"Not Found")</f>
        <v>Not Found</v>
      </c>
    </row>
    <row r="3215" spans="1:20" hidden="1" x14ac:dyDescent="0.3">
      <c r="A3215">
        <v>15</v>
      </c>
      <c r="B3215" s="1">
        <v>46121</v>
      </c>
      <c r="C3215" t="s">
        <v>162</v>
      </c>
      <c r="D3215" t="s">
        <v>58</v>
      </c>
      <c r="E3215" t="s">
        <v>53</v>
      </c>
      <c r="F3215" t="s">
        <v>35</v>
      </c>
      <c r="G3215">
        <v>2</v>
      </c>
      <c r="H3215">
        <v>8.6</v>
      </c>
      <c r="I3215" t="s">
        <v>233</v>
      </c>
      <c r="J3215" t="s">
        <v>185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1</v>
      </c>
      <c r="Q3215" t="s">
        <v>83</v>
      </c>
      <c r="R3215" t="s">
        <v>83</v>
      </c>
      <c r="S3215" t="s">
        <v>83</v>
      </c>
      <c r="T3215" t="str">
        <f>_xlfn.XLOOKUP(A3215,MI_Match_Analysis!$A$2:$A$8,MI_Match_Analysis!$F$2:$F$8,"Not Found")</f>
        <v>Not Found</v>
      </c>
    </row>
    <row r="3216" spans="1:20" hidden="1" x14ac:dyDescent="0.3">
      <c r="A3216">
        <v>15</v>
      </c>
      <c r="B3216" s="1">
        <v>46121</v>
      </c>
      <c r="C3216" t="s">
        <v>162</v>
      </c>
      <c r="D3216" t="s">
        <v>58</v>
      </c>
      <c r="E3216" t="s">
        <v>53</v>
      </c>
      <c r="F3216" t="s">
        <v>35</v>
      </c>
      <c r="G3216">
        <v>2</v>
      </c>
      <c r="H3216">
        <v>8.6</v>
      </c>
      <c r="I3216" t="s">
        <v>233</v>
      </c>
      <c r="J3216" t="s">
        <v>185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83</v>
      </c>
      <c r="R3216" t="s">
        <v>83</v>
      </c>
      <c r="S3216" t="s">
        <v>83</v>
      </c>
      <c r="T3216" t="str">
        <f>_xlfn.XLOOKUP(A3216,MI_Match_Analysis!$A$2:$A$8,MI_Match_Analysis!$F$2:$F$8,"Not Found")</f>
        <v>Not Found</v>
      </c>
    </row>
    <row r="3217" spans="1:20" hidden="1" x14ac:dyDescent="0.3">
      <c r="A3217">
        <v>15</v>
      </c>
      <c r="B3217" s="1">
        <v>46121</v>
      </c>
      <c r="C3217" t="s">
        <v>162</v>
      </c>
      <c r="D3217" t="s">
        <v>58</v>
      </c>
      <c r="E3217" t="s">
        <v>53</v>
      </c>
      <c r="F3217" t="s">
        <v>35</v>
      </c>
      <c r="G3217">
        <v>2</v>
      </c>
      <c r="H3217">
        <v>9.1</v>
      </c>
      <c r="I3217" t="s">
        <v>233</v>
      </c>
      <c r="J3217" t="s">
        <v>193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83</v>
      </c>
      <c r="R3217" t="s">
        <v>83</v>
      </c>
      <c r="S3217" t="s">
        <v>83</v>
      </c>
      <c r="T3217" t="str">
        <f>_xlfn.XLOOKUP(A3217,MI_Match_Analysis!$A$2:$A$8,MI_Match_Analysis!$F$2:$F$8,"Not Found")</f>
        <v>Not Found</v>
      </c>
    </row>
    <row r="3218" spans="1:20" hidden="1" x14ac:dyDescent="0.3">
      <c r="A3218">
        <v>15</v>
      </c>
      <c r="B3218" s="1">
        <v>46121</v>
      </c>
      <c r="C3218" t="s">
        <v>162</v>
      </c>
      <c r="D3218" t="s">
        <v>58</v>
      </c>
      <c r="E3218" t="s">
        <v>53</v>
      </c>
      <c r="F3218" t="s">
        <v>35</v>
      </c>
      <c r="G3218">
        <v>2</v>
      </c>
      <c r="H3218">
        <v>9.1999999999999993</v>
      </c>
      <c r="I3218" t="s">
        <v>233</v>
      </c>
      <c r="J3218" t="s">
        <v>193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83</v>
      </c>
      <c r="R3218" t="s">
        <v>83</v>
      </c>
      <c r="S3218" t="s">
        <v>83</v>
      </c>
      <c r="T3218" t="str">
        <f>_xlfn.XLOOKUP(A3218,MI_Match_Analysis!$A$2:$A$8,MI_Match_Analysis!$F$2:$F$8,"Not Found")</f>
        <v>Not Found</v>
      </c>
    </row>
    <row r="3219" spans="1:20" hidden="1" x14ac:dyDescent="0.3">
      <c r="A3219">
        <v>15</v>
      </c>
      <c r="B3219" s="1">
        <v>46121</v>
      </c>
      <c r="C3219" t="s">
        <v>162</v>
      </c>
      <c r="D3219" t="s">
        <v>58</v>
      </c>
      <c r="E3219" t="s">
        <v>53</v>
      </c>
      <c r="F3219" t="s">
        <v>35</v>
      </c>
      <c r="G3219">
        <v>2</v>
      </c>
      <c r="H3219">
        <v>9.3000000000000007</v>
      </c>
      <c r="I3219" t="s">
        <v>233</v>
      </c>
      <c r="J3219" t="s">
        <v>193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83</v>
      </c>
      <c r="R3219" t="s">
        <v>83</v>
      </c>
      <c r="S3219" t="s">
        <v>83</v>
      </c>
      <c r="T3219" t="str">
        <f>_xlfn.XLOOKUP(A3219,MI_Match_Analysis!$A$2:$A$8,MI_Match_Analysis!$F$2:$F$8,"Not Found")</f>
        <v>Not Found</v>
      </c>
    </row>
    <row r="3220" spans="1:20" hidden="1" x14ac:dyDescent="0.3">
      <c r="A3220">
        <v>15</v>
      </c>
      <c r="B3220" s="1">
        <v>46121</v>
      </c>
      <c r="C3220" t="s">
        <v>162</v>
      </c>
      <c r="D3220" t="s">
        <v>58</v>
      </c>
      <c r="E3220" t="s">
        <v>53</v>
      </c>
      <c r="F3220" t="s">
        <v>35</v>
      </c>
      <c r="G3220">
        <v>2</v>
      </c>
      <c r="H3220">
        <v>9.4</v>
      </c>
      <c r="I3220" t="s">
        <v>233</v>
      </c>
      <c r="J3220" t="s">
        <v>193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83</v>
      </c>
      <c r="R3220" t="s">
        <v>83</v>
      </c>
      <c r="S3220" t="s">
        <v>83</v>
      </c>
      <c r="T3220" t="str">
        <f>_xlfn.XLOOKUP(A3220,MI_Match_Analysis!$A$2:$A$8,MI_Match_Analysis!$F$2:$F$8,"Not Found")</f>
        <v>Not Found</v>
      </c>
    </row>
    <row r="3221" spans="1:20" hidden="1" x14ac:dyDescent="0.3">
      <c r="A3221">
        <v>15</v>
      </c>
      <c r="B3221" s="1">
        <v>46121</v>
      </c>
      <c r="C3221" t="s">
        <v>162</v>
      </c>
      <c r="D3221" t="s">
        <v>58</v>
      </c>
      <c r="E3221" t="s">
        <v>53</v>
      </c>
      <c r="F3221" t="s">
        <v>35</v>
      </c>
      <c r="G3221">
        <v>2</v>
      </c>
      <c r="H3221">
        <v>9.5</v>
      </c>
      <c r="I3221" t="s">
        <v>230</v>
      </c>
      <c r="J3221" t="s">
        <v>193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83</v>
      </c>
      <c r="R3221" t="s">
        <v>83</v>
      </c>
      <c r="S3221" t="s">
        <v>83</v>
      </c>
      <c r="T3221" t="str">
        <f>_xlfn.XLOOKUP(A3221,MI_Match_Analysis!$A$2:$A$8,MI_Match_Analysis!$F$2:$F$8,"Not Found")</f>
        <v>Not Found</v>
      </c>
    </row>
    <row r="3222" spans="1:20" hidden="1" x14ac:dyDescent="0.3">
      <c r="A3222">
        <v>15</v>
      </c>
      <c r="B3222" s="1">
        <v>46121</v>
      </c>
      <c r="C3222" t="s">
        <v>162</v>
      </c>
      <c r="D3222" t="s">
        <v>58</v>
      </c>
      <c r="E3222" t="s">
        <v>53</v>
      </c>
      <c r="F3222" t="s">
        <v>35</v>
      </c>
      <c r="G3222">
        <v>2</v>
      </c>
      <c r="H3222">
        <v>9.6</v>
      </c>
      <c r="I3222" t="s">
        <v>230</v>
      </c>
      <c r="J3222" t="s">
        <v>193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83</v>
      </c>
      <c r="R3222" t="s">
        <v>83</v>
      </c>
      <c r="S3222" t="s">
        <v>83</v>
      </c>
      <c r="T3222" t="str">
        <f>_xlfn.XLOOKUP(A3222,MI_Match_Analysis!$A$2:$A$8,MI_Match_Analysis!$F$2:$F$8,"Not Found")</f>
        <v>Not Found</v>
      </c>
    </row>
    <row r="3223" spans="1:20" hidden="1" x14ac:dyDescent="0.3">
      <c r="A3223">
        <v>15</v>
      </c>
      <c r="B3223" s="1">
        <v>46121</v>
      </c>
      <c r="C3223" t="s">
        <v>162</v>
      </c>
      <c r="D3223" t="s">
        <v>58</v>
      </c>
      <c r="E3223" t="s">
        <v>53</v>
      </c>
      <c r="F3223" t="s">
        <v>35</v>
      </c>
      <c r="G3223">
        <v>2</v>
      </c>
      <c r="H3223">
        <v>10.1</v>
      </c>
      <c r="I3223" t="s">
        <v>233</v>
      </c>
      <c r="J3223" t="s">
        <v>260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83</v>
      </c>
      <c r="R3223" t="s">
        <v>83</v>
      </c>
      <c r="S3223" t="s">
        <v>83</v>
      </c>
      <c r="T3223" t="str">
        <f>_xlfn.XLOOKUP(A3223,MI_Match_Analysis!$A$2:$A$8,MI_Match_Analysis!$F$2:$F$8,"Not Found")</f>
        <v>Not Found</v>
      </c>
    </row>
    <row r="3224" spans="1:20" hidden="1" x14ac:dyDescent="0.3">
      <c r="A3224">
        <v>15</v>
      </c>
      <c r="B3224" s="1">
        <v>46121</v>
      </c>
      <c r="C3224" t="s">
        <v>162</v>
      </c>
      <c r="D3224" t="s">
        <v>58</v>
      </c>
      <c r="E3224" t="s">
        <v>53</v>
      </c>
      <c r="F3224" t="s">
        <v>35</v>
      </c>
      <c r="G3224">
        <v>2</v>
      </c>
      <c r="H3224">
        <v>10.199999999999999</v>
      </c>
      <c r="I3224" t="s">
        <v>233</v>
      </c>
      <c r="J3224" t="s">
        <v>260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83</v>
      </c>
      <c r="R3224" t="s">
        <v>83</v>
      </c>
      <c r="S3224" t="s">
        <v>83</v>
      </c>
      <c r="T3224" t="str">
        <f>_xlfn.XLOOKUP(A3224,MI_Match_Analysis!$A$2:$A$8,MI_Match_Analysis!$F$2:$F$8,"Not Found")</f>
        <v>Not Found</v>
      </c>
    </row>
    <row r="3225" spans="1:20" hidden="1" x14ac:dyDescent="0.3">
      <c r="A3225">
        <v>15</v>
      </c>
      <c r="B3225" s="1">
        <v>46121</v>
      </c>
      <c r="C3225" t="s">
        <v>162</v>
      </c>
      <c r="D3225" t="s">
        <v>58</v>
      </c>
      <c r="E3225" t="s">
        <v>53</v>
      </c>
      <c r="F3225" t="s">
        <v>35</v>
      </c>
      <c r="G3225">
        <v>2</v>
      </c>
      <c r="H3225">
        <v>10.3</v>
      </c>
      <c r="I3225" t="s">
        <v>233</v>
      </c>
      <c r="J3225" t="s">
        <v>260</v>
      </c>
      <c r="K3225">
        <v>0</v>
      </c>
      <c r="L3225">
        <v>1</v>
      </c>
      <c r="M3225">
        <v>1</v>
      </c>
      <c r="N3225">
        <v>0</v>
      </c>
      <c r="O3225">
        <v>0</v>
      </c>
      <c r="P3225">
        <v>0</v>
      </c>
      <c r="Q3225" t="s">
        <v>83</v>
      </c>
      <c r="R3225" t="s">
        <v>83</v>
      </c>
      <c r="S3225" t="s">
        <v>83</v>
      </c>
      <c r="T3225" t="str">
        <f>_xlfn.XLOOKUP(A3225,MI_Match_Analysis!$A$2:$A$8,MI_Match_Analysis!$F$2:$F$8,"Not Found")</f>
        <v>Not Found</v>
      </c>
    </row>
    <row r="3226" spans="1:20" hidden="1" x14ac:dyDescent="0.3">
      <c r="A3226">
        <v>15</v>
      </c>
      <c r="B3226" s="1">
        <v>46121</v>
      </c>
      <c r="C3226" t="s">
        <v>162</v>
      </c>
      <c r="D3226" t="s">
        <v>58</v>
      </c>
      <c r="E3226" t="s">
        <v>53</v>
      </c>
      <c r="F3226" t="s">
        <v>35</v>
      </c>
      <c r="G3226">
        <v>2</v>
      </c>
      <c r="H3226">
        <v>10.3</v>
      </c>
      <c r="I3226" t="s">
        <v>233</v>
      </c>
      <c r="J3226" t="s">
        <v>260</v>
      </c>
      <c r="K3226">
        <v>2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83</v>
      </c>
      <c r="R3226" t="s">
        <v>83</v>
      </c>
      <c r="S3226" t="s">
        <v>83</v>
      </c>
      <c r="T3226" t="str">
        <f>_xlfn.XLOOKUP(A3226,MI_Match_Analysis!$A$2:$A$8,MI_Match_Analysis!$F$2:$F$8,"Not Found")</f>
        <v>Not Found</v>
      </c>
    </row>
    <row r="3227" spans="1:20" hidden="1" x14ac:dyDescent="0.3">
      <c r="A3227">
        <v>15</v>
      </c>
      <c r="B3227" s="1">
        <v>46121</v>
      </c>
      <c r="C3227" t="s">
        <v>162</v>
      </c>
      <c r="D3227" t="s">
        <v>58</v>
      </c>
      <c r="E3227" t="s">
        <v>53</v>
      </c>
      <c r="F3227" t="s">
        <v>35</v>
      </c>
      <c r="G3227">
        <v>2</v>
      </c>
      <c r="H3227">
        <v>10.4</v>
      </c>
      <c r="I3227" t="s">
        <v>233</v>
      </c>
      <c r="J3227" t="s">
        <v>260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83</v>
      </c>
      <c r="R3227" t="s">
        <v>83</v>
      </c>
      <c r="S3227" t="s">
        <v>83</v>
      </c>
      <c r="T3227" t="str">
        <f>_xlfn.XLOOKUP(A3227,MI_Match_Analysis!$A$2:$A$8,MI_Match_Analysis!$F$2:$F$8,"Not Found")</f>
        <v>Not Found</v>
      </c>
    </row>
    <row r="3228" spans="1:20" hidden="1" x14ac:dyDescent="0.3">
      <c r="A3228">
        <v>15</v>
      </c>
      <c r="B3228" s="1">
        <v>46121</v>
      </c>
      <c r="C3228" t="s">
        <v>162</v>
      </c>
      <c r="D3228" t="s">
        <v>58</v>
      </c>
      <c r="E3228" t="s">
        <v>53</v>
      </c>
      <c r="F3228" t="s">
        <v>35</v>
      </c>
      <c r="G3228">
        <v>2</v>
      </c>
      <c r="H3228">
        <v>10.5</v>
      </c>
      <c r="I3228" t="s">
        <v>233</v>
      </c>
      <c r="J3228" t="s">
        <v>260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83</v>
      </c>
      <c r="R3228" t="s">
        <v>83</v>
      </c>
      <c r="S3228" t="s">
        <v>83</v>
      </c>
      <c r="T3228" t="str">
        <f>_xlfn.XLOOKUP(A3228,MI_Match_Analysis!$A$2:$A$8,MI_Match_Analysis!$F$2:$F$8,"Not Found")</f>
        <v>Not Found</v>
      </c>
    </row>
    <row r="3229" spans="1:20" hidden="1" x14ac:dyDescent="0.3">
      <c r="A3229">
        <v>15</v>
      </c>
      <c r="B3229" s="1">
        <v>46121</v>
      </c>
      <c r="C3229" t="s">
        <v>162</v>
      </c>
      <c r="D3229" t="s">
        <v>58</v>
      </c>
      <c r="E3229" t="s">
        <v>53</v>
      </c>
      <c r="F3229" t="s">
        <v>35</v>
      </c>
      <c r="G3229">
        <v>2</v>
      </c>
      <c r="H3229">
        <v>10.6</v>
      </c>
      <c r="I3229" t="s">
        <v>233</v>
      </c>
      <c r="J3229" t="s">
        <v>260</v>
      </c>
      <c r="K3229">
        <v>2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83</v>
      </c>
      <c r="R3229" t="s">
        <v>83</v>
      </c>
      <c r="S3229" t="s">
        <v>83</v>
      </c>
      <c r="T3229" t="str">
        <f>_xlfn.XLOOKUP(A3229,MI_Match_Analysis!$A$2:$A$8,MI_Match_Analysis!$F$2:$F$8,"Not Found")</f>
        <v>Not Found</v>
      </c>
    </row>
    <row r="3230" spans="1:20" hidden="1" x14ac:dyDescent="0.3">
      <c r="A3230">
        <v>15</v>
      </c>
      <c r="B3230" s="1">
        <v>46121</v>
      </c>
      <c r="C3230" t="s">
        <v>162</v>
      </c>
      <c r="D3230" t="s">
        <v>58</v>
      </c>
      <c r="E3230" t="s">
        <v>53</v>
      </c>
      <c r="F3230" t="s">
        <v>35</v>
      </c>
      <c r="G3230">
        <v>2</v>
      </c>
      <c r="H3230">
        <v>11.1</v>
      </c>
      <c r="I3230" t="s">
        <v>230</v>
      </c>
      <c r="J3230" t="s">
        <v>192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83</v>
      </c>
      <c r="R3230" t="s">
        <v>83</v>
      </c>
      <c r="S3230" t="s">
        <v>83</v>
      </c>
      <c r="T3230" t="str">
        <f>_xlfn.XLOOKUP(A3230,MI_Match_Analysis!$A$2:$A$8,MI_Match_Analysis!$F$2:$F$8,"Not Found")</f>
        <v>Not Found</v>
      </c>
    </row>
    <row r="3231" spans="1:20" hidden="1" x14ac:dyDescent="0.3">
      <c r="A3231">
        <v>15</v>
      </c>
      <c r="B3231" s="1">
        <v>46121</v>
      </c>
      <c r="C3231" t="s">
        <v>162</v>
      </c>
      <c r="D3231" t="s">
        <v>58</v>
      </c>
      <c r="E3231" t="s">
        <v>53</v>
      </c>
      <c r="F3231" t="s">
        <v>35</v>
      </c>
      <c r="G3231">
        <v>2</v>
      </c>
      <c r="H3231">
        <v>11.2</v>
      </c>
      <c r="I3231" t="s">
        <v>230</v>
      </c>
      <c r="J3231" t="s">
        <v>192</v>
      </c>
      <c r="K3231">
        <v>4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83</v>
      </c>
      <c r="R3231" t="s">
        <v>83</v>
      </c>
      <c r="S3231" t="s">
        <v>83</v>
      </c>
      <c r="T3231" t="str">
        <f>_xlfn.XLOOKUP(A3231,MI_Match_Analysis!$A$2:$A$8,MI_Match_Analysis!$F$2:$F$8,"Not Found")</f>
        <v>Not Found</v>
      </c>
    </row>
    <row r="3232" spans="1:20" hidden="1" x14ac:dyDescent="0.3">
      <c r="A3232">
        <v>15</v>
      </c>
      <c r="B3232" s="1">
        <v>46121</v>
      </c>
      <c r="C3232" t="s">
        <v>162</v>
      </c>
      <c r="D3232" t="s">
        <v>58</v>
      </c>
      <c r="E3232" t="s">
        <v>53</v>
      </c>
      <c r="F3232" t="s">
        <v>35</v>
      </c>
      <c r="G3232">
        <v>2</v>
      </c>
      <c r="H3232">
        <v>11.3</v>
      </c>
      <c r="I3232" t="s">
        <v>230</v>
      </c>
      <c r="J3232" t="s">
        <v>192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83</v>
      </c>
      <c r="R3232" t="s">
        <v>83</v>
      </c>
      <c r="S3232" t="s">
        <v>83</v>
      </c>
      <c r="T3232" t="str">
        <f>_xlfn.XLOOKUP(A3232,MI_Match_Analysis!$A$2:$A$8,MI_Match_Analysis!$F$2:$F$8,"Not Found")</f>
        <v>Not Found</v>
      </c>
    </row>
    <row r="3233" spans="1:20" hidden="1" x14ac:dyDescent="0.3">
      <c r="A3233">
        <v>15</v>
      </c>
      <c r="B3233" s="1">
        <v>46121</v>
      </c>
      <c r="C3233" t="s">
        <v>162</v>
      </c>
      <c r="D3233" t="s">
        <v>58</v>
      </c>
      <c r="E3233" t="s">
        <v>53</v>
      </c>
      <c r="F3233" t="s">
        <v>35</v>
      </c>
      <c r="G3233">
        <v>2</v>
      </c>
      <c r="H3233">
        <v>11.4</v>
      </c>
      <c r="I3233" t="s">
        <v>233</v>
      </c>
      <c r="J3233" t="s">
        <v>192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165</v>
      </c>
      <c r="R3233" t="s">
        <v>233</v>
      </c>
      <c r="S3233" t="s">
        <v>188</v>
      </c>
      <c r="T3233" t="str">
        <f>_xlfn.XLOOKUP(A3233,MI_Match_Analysis!$A$2:$A$8,MI_Match_Analysis!$F$2:$F$8,"Not Found")</f>
        <v>Not Found</v>
      </c>
    </row>
    <row r="3234" spans="1:20" hidden="1" x14ac:dyDescent="0.3">
      <c r="A3234">
        <v>15</v>
      </c>
      <c r="B3234" s="1">
        <v>46121</v>
      </c>
      <c r="C3234" t="s">
        <v>162</v>
      </c>
      <c r="D3234" t="s">
        <v>58</v>
      </c>
      <c r="E3234" t="s">
        <v>53</v>
      </c>
      <c r="F3234" t="s">
        <v>35</v>
      </c>
      <c r="G3234">
        <v>2</v>
      </c>
      <c r="H3234">
        <v>11.5</v>
      </c>
      <c r="I3234" t="s">
        <v>234</v>
      </c>
      <c r="J3234" t="s">
        <v>192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83</v>
      </c>
      <c r="R3234" t="s">
        <v>83</v>
      </c>
      <c r="S3234" t="s">
        <v>83</v>
      </c>
      <c r="T3234" t="str">
        <f>_xlfn.XLOOKUP(A3234,MI_Match_Analysis!$A$2:$A$8,MI_Match_Analysis!$F$2:$F$8,"Not Found")</f>
        <v>Not Found</v>
      </c>
    </row>
    <row r="3235" spans="1:20" hidden="1" x14ac:dyDescent="0.3">
      <c r="A3235">
        <v>15</v>
      </c>
      <c r="B3235" s="1">
        <v>46121</v>
      </c>
      <c r="C3235" t="s">
        <v>162</v>
      </c>
      <c r="D3235" t="s">
        <v>58</v>
      </c>
      <c r="E3235" t="s">
        <v>53</v>
      </c>
      <c r="F3235" t="s">
        <v>35</v>
      </c>
      <c r="G3235">
        <v>2</v>
      </c>
      <c r="H3235">
        <v>11.6</v>
      </c>
      <c r="I3235" t="s">
        <v>234</v>
      </c>
      <c r="J3235" t="s">
        <v>192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83</v>
      </c>
      <c r="R3235" t="s">
        <v>83</v>
      </c>
      <c r="S3235" t="s">
        <v>83</v>
      </c>
      <c r="T3235" t="str">
        <f>_xlfn.XLOOKUP(A3235,MI_Match_Analysis!$A$2:$A$8,MI_Match_Analysis!$F$2:$F$8,"Not Found")</f>
        <v>Not Found</v>
      </c>
    </row>
    <row r="3236" spans="1:20" hidden="1" x14ac:dyDescent="0.3">
      <c r="A3236">
        <v>15</v>
      </c>
      <c r="B3236" s="1">
        <v>46121</v>
      </c>
      <c r="C3236" t="s">
        <v>162</v>
      </c>
      <c r="D3236" t="s">
        <v>58</v>
      </c>
      <c r="E3236" t="s">
        <v>53</v>
      </c>
      <c r="F3236" t="s">
        <v>35</v>
      </c>
      <c r="G3236">
        <v>2</v>
      </c>
      <c r="H3236">
        <v>12.1</v>
      </c>
      <c r="I3236" t="s">
        <v>234</v>
      </c>
      <c r="J3236" t="s">
        <v>90</v>
      </c>
      <c r="K3236">
        <v>1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83</v>
      </c>
      <c r="R3236" t="s">
        <v>83</v>
      </c>
      <c r="S3236" t="s">
        <v>83</v>
      </c>
      <c r="T3236" t="str">
        <f>_xlfn.XLOOKUP(A3236,MI_Match_Analysis!$A$2:$A$8,MI_Match_Analysis!$F$2:$F$8,"Not Found")</f>
        <v>Not Found</v>
      </c>
    </row>
    <row r="3237" spans="1:20" hidden="1" x14ac:dyDescent="0.3">
      <c r="A3237">
        <v>15</v>
      </c>
      <c r="B3237" s="1">
        <v>46121</v>
      </c>
      <c r="C3237" t="s">
        <v>162</v>
      </c>
      <c r="D3237" t="s">
        <v>58</v>
      </c>
      <c r="E3237" t="s">
        <v>53</v>
      </c>
      <c r="F3237" t="s">
        <v>35</v>
      </c>
      <c r="G3237">
        <v>2</v>
      </c>
      <c r="H3237">
        <v>12.2</v>
      </c>
      <c r="I3237" t="s">
        <v>230</v>
      </c>
      <c r="J3237" t="s">
        <v>90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83</v>
      </c>
      <c r="R3237" t="s">
        <v>83</v>
      </c>
      <c r="S3237" t="s">
        <v>83</v>
      </c>
      <c r="T3237" t="str">
        <f>_xlfn.XLOOKUP(A3237,MI_Match_Analysis!$A$2:$A$8,MI_Match_Analysis!$F$2:$F$8,"Not Found")</f>
        <v>Not Found</v>
      </c>
    </row>
    <row r="3238" spans="1:20" hidden="1" x14ac:dyDescent="0.3">
      <c r="A3238">
        <v>15</v>
      </c>
      <c r="B3238" s="1">
        <v>46121</v>
      </c>
      <c r="C3238" t="s">
        <v>162</v>
      </c>
      <c r="D3238" t="s">
        <v>58</v>
      </c>
      <c r="E3238" t="s">
        <v>53</v>
      </c>
      <c r="F3238" t="s">
        <v>35</v>
      </c>
      <c r="G3238">
        <v>2</v>
      </c>
      <c r="H3238">
        <v>12.3</v>
      </c>
      <c r="I3238" t="s">
        <v>230</v>
      </c>
      <c r="J3238" t="s">
        <v>90</v>
      </c>
      <c r="K3238">
        <v>4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83</v>
      </c>
      <c r="R3238" t="s">
        <v>83</v>
      </c>
      <c r="S3238" t="s">
        <v>83</v>
      </c>
      <c r="T3238" t="str">
        <f>_xlfn.XLOOKUP(A3238,MI_Match_Analysis!$A$2:$A$8,MI_Match_Analysis!$F$2:$F$8,"Not Found")</f>
        <v>Not Found</v>
      </c>
    </row>
    <row r="3239" spans="1:20" hidden="1" x14ac:dyDescent="0.3">
      <c r="A3239">
        <v>15</v>
      </c>
      <c r="B3239" s="1">
        <v>46121</v>
      </c>
      <c r="C3239" t="s">
        <v>162</v>
      </c>
      <c r="D3239" t="s">
        <v>58</v>
      </c>
      <c r="E3239" t="s">
        <v>53</v>
      </c>
      <c r="F3239" t="s">
        <v>35</v>
      </c>
      <c r="G3239">
        <v>2</v>
      </c>
      <c r="H3239">
        <v>12.4</v>
      </c>
      <c r="I3239" t="s">
        <v>230</v>
      </c>
      <c r="J3239" t="s">
        <v>90</v>
      </c>
      <c r="K3239">
        <v>0</v>
      </c>
      <c r="L3239">
        <v>1</v>
      </c>
      <c r="M3239">
        <v>1</v>
      </c>
      <c r="N3239">
        <v>0</v>
      </c>
      <c r="O3239">
        <v>0</v>
      </c>
      <c r="P3239">
        <v>0</v>
      </c>
      <c r="Q3239" t="s">
        <v>83</v>
      </c>
      <c r="R3239" t="s">
        <v>83</v>
      </c>
      <c r="S3239" t="s">
        <v>83</v>
      </c>
      <c r="T3239" t="str">
        <f>_xlfn.XLOOKUP(A3239,MI_Match_Analysis!$A$2:$A$8,MI_Match_Analysis!$F$2:$F$8,"Not Found")</f>
        <v>Not Found</v>
      </c>
    </row>
    <row r="3240" spans="1:20" hidden="1" x14ac:dyDescent="0.3">
      <c r="A3240">
        <v>15</v>
      </c>
      <c r="B3240" s="1">
        <v>46121</v>
      </c>
      <c r="C3240" t="s">
        <v>162</v>
      </c>
      <c r="D3240" t="s">
        <v>58</v>
      </c>
      <c r="E3240" t="s">
        <v>53</v>
      </c>
      <c r="F3240" t="s">
        <v>35</v>
      </c>
      <c r="G3240">
        <v>2</v>
      </c>
      <c r="H3240">
        <v>12.4</v>
      </c>
      <c r="I3240" t="s">
        <v>230</v>
      </c>
      <c r="J3240" t="s">
        <v>90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83</v>
      </c>
      <c r="R3240" t="s">
        <v>83</v>
      </c>
      <c r="S3240" t="s">
        <v>83</v>
      </c>
      <c r="T3240" t="str">
        <f>_xlfn.XLOOKUP(A3240,MI_Match_Analysis!$A$2:$A$8,MI_Match_Analysis!$F$2:$F$8,"Not Found")</f>
        <v>Not Found</v>
      </c>
    </row>
    <row r="3241" spans="1:20" hidden="1" x14ac:dyDescent="0.3">
      <c r="A3241">
        <v>15</v>
      </c>
      <c r="B3241" s="1">
        <v>46121</v>
      </c>
      <c r="C3241" t="s">
        <v>162</v>
      </c>
      <c r="D3241" t="s">
        <v>58</v>
      </c>
      <c r="E3241" t="s">
        <v>53</v>
      </c>
      <c r="F3241" t="s">
        <v>35</v>
      </c>
      <c r="G3241">
        <v>2</v>
      </c>
      <c r="H3241">
        <v>12.5</v>
      </c>
      <c r="I3241" t="s">
        <v>234</v>
      </c>
      <c r="J3241" t="s">
        <v>90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167</v>
      </c>
      <c r="R3241" t="s">
        <v>234</v>
      </c>
      <c r="S3241" t="s">
        <v>83</v>
      </c>
      <c r="T3241" t="str">
        <f>_xlfn.XLOOKUP(A3241,MI_Match_Analysis!$A$2:$A$8,MI_Match_Analysis!$F$2:$F$8,"Not Found")</f>
        <v>Not Found</v>
      </c>
    </row>
    <row r="3242" spans="1:20" hidden="1" x14ac:dyDescent="0.3">
      <c r="A3242">
        <v>15</v>
      </c>
      <c r="B3242" s="1">
        <v>46121</v>
      </c>
      <c r="C3242" t="s">
        <v>162</v>
      </c>
      <c r="D3242" t="s">
        <v>58</v>
      </c>
      <c r="E3242" t="s">
        <v>53</v>
      </c>
      <c r="F3242" t="s">
        <v>35</v>
      </c>
      <c r="G3242">
        <v>2</v>
      </c>
      <c r="H3242">
        <v>12.5</v>
      </c>
      <c r="I3242" t="s">
        <v>234</v>
      </c>
      <c r="J3242" t="s">
        <v>90</v>
      </c>
      <c r="K3242">
        <v>0</v>
      </c>
      <c r="L3242">
        <v>1</v>
      </c>
      <c r="M3242">
        <v>1</v>
      </c>
      <c r="N3242">
        <v>0</v>
      </c>
      <c r="O3242">
        <v>0</v>
      </c>
      <c r="P3242">
        <v>0</v>
      </c>
      <c r="Q3242" t="s">
        <v>83</v>
      </c>
      <c r="R3242" t="s">
        <v>83</v>
      </c>
      <c r="S3242" t="s">
        <v>83</v>
      </c>
      <c r="T3242" t="str">
        <f>_xlfn.XLOOKUP(A3242,MI_Match_Analysis!$A$2:$A$8,MI_Match_Analysis!$F$2:$F$8,"Not Found")</f>
        <v>Not Found</v>
      </c>
    </row>
    <row r="3243" spans="1:20" hidden="1" x14ac:dyDescent="0.3">
      <c r="A3243">
        <v>15</v>
      </c>
      <c r="B3243" s="1">
        <v>46121</v>
      </c>
      <c r="C3243" t="s">
        <v>162</v>
      </c>
      <c r="D3243" t="s">
        <v>58</v>
      </c>
      <c r="E3243" t="s">
        <v>53</v>
      </c>
      <c r="F3243" t="s">
        <v>35</v>
      </c>
      <c r="G3243">
        <v>2</v>
      </c>
      <c r="H3243">
        <v>12.6</v>
      </c>
      <c r="I3243" t="s">
        <v>89</v>
      </c>
      <c r="J3243" t="s">
        <v>90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83</v>
      </c>
      <c r="R3243" t="s">
        <v>83</v>
      </c>
      <c r="S3243" t="s">
        <v>83</v>
      </c>
      <c r="T3243" t="str">
        <f>_xlfn.XLOOKUP(A3243,MI_Match_Analysis!$A$2:$A$8,MI_Match_Analysis!$F$2:$F$8,"Not Found")</f>
        <v>Not Found</v>
      </c>
    </row>
    <row r="3244" spans="1:20" hidden="1" x14ac:dyDescent="0.3">
      <c r="A3244">
        <v>15</v>
      </c>
      <c r="B3244" s="1">
        <v>46121</v>
      </c>
      <c r="C3244" t="s">
        <v>162</v>
      </c>
      <c r="D3244" t="s">
        <v>58</v>
      </c>
      <c r="E3244" t="s">
        <v>53</v>
      </c>
      <c r="F3244" t="s">
        <v>35</v>
      </c>
      <c r="G3244">
        <v>2</v>
      </c>
      <c r="H3244">
        <v>13.1</v>
      </c>
      <c r="I3244" t="s">
        <v>230</v>
      </c>
      <c r="J3244" t="s">
        <v>260</v>
      </c>
      <c r="K3244">
        <v>4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83</v>
      </c>
      <c r="R3244" t="s">
        <v>83</v>
      </c>
      <c r="S3244" t="s">
        <v>83</v>
      </c>
      <c r="T3244" t="str">
        <f>_xlfn.XLOOKUP(A3244,MI_Match_Analysis!$A$2:$A$8,MI_Match_Analysis!$F$2:$F$8,"Not Found")</f>
        <v>Not Found</v>
      </c>
    </row>
    <row r="3245" spans="1:20" hidden="1" x14ac:dyDescent="0.3">
      <c r="A3245">
        <v>15</v>
      </c>
      <c r="B3245" s="1">
        <v>46121</v>
      </c>
      <c r="C3245" t="s">
        <v>162</v>
      </c>
      <c r="D3245" t="s">
        <v>58</v>
      </c>
      <c r="E3245" t="s">
        <v>53</v>
      </c>
      <c r="F3245" t="s">
        <v>35</v>
      </c>
      <c r="G3245">
        <v>2</v>
      </c>
      <c r="H3245">
        <v>13.2</v>
      </c>
      <c r="I3245" t="s">
        <v>230</v>
      </c>
      <c r="J3245" t="s">
        <v>260</v>
      </c>
      <c r="K3245">
        <v>4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83</v>
      </c>
      <c r="R3245" t="s">
        <v>83</v>
      </c>
      <c r="S3245" t="s">
        <v>83</v>
      </c>
      <c r="T3245" t="str">
        <f>_xlfn.XLOOKUP(A3245,MI_Match_Analysis!$A$2:$A$8,MI_Match_Analysis!$F$2:$F$8,"Not Found")</f>
        <v>Not Found</v>
      </c>
    </row>
    <row r="3246" spans="1:20" hidden="1" x14ac:dyDescent="0.3">
      <c r="A3246">
        <v>15</v>
      </c>
      <c r="B3246" s="1">
        <v>46121</v>
      </c>
      <c r="C3246" t="s">
        <v>162</v>
      </c>
      <c r="D3246" t="s">
        <v>58</v>
      </c>
      <c r="E3246" t="s">
        <v>53</v>
      </c>
      <c r="F3246" t="s">
        <v>35</v>
      </c>
      <c r="G3246">
        <v>2</v>
      </c>
      <c r="H3246">
        <v>13.3</v>
      </c>
      <c r="I3246" t="s">
        <v>230</v>
      </c>
      <c r="J3246" t="s">
        <v>260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83</v>
      </c>
      <c r="R3246" t="s">
        <v>83</v>
      </c>
      <c r="S3246" t="s">
        <v>83</v>
      </c>
      <c r="T3246" t="str">
        <f>_xlfn.XLOOKUP(A3246,MI_Match_Analysis!$A$2:$A$8,MI_Match_Analysis!$F$2:$F$8,"Not Found")</f>
        <v>Not Found</v>
      </c>
    </row>
    <row r="3247" spans="1:20" hidden="1" x14ac:dyDescent="0.3">
      <c r="A3247">
        <v>15</v>
      </c>
      <c r="B3247" s="1">
        <v>46121</v>
      </c>
      <c r="C3247" t="s">
        <v>162</v>
      </c>
      <c r="D3247" t="s">
        <v>58</v>
      </c>
      <c r="E3247" t="s">
        <v>53</v>
      </c>
      <c r="F3247" t="s">
        <v>35</v>
      </c>
      <c r="G3247">
        <v>2</v>
      </c>
      <c r="H3247">
        <v>13.4</v>
      </c>
      <c r="I3247" t="s">
        <v>230</v>
      </c>
      <c r="J3247" t="s">
        <v>260</v>
      </c>
      <c r="K3247">
        <v>2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83</v>
      </c>
      <c r="R3247" t="s">
        <v>83</v>
      </c>
      <c r="S3247" t="s">
        <v>83</v>
      </c>
      <c r="T3247" t="str">
        <f>_xlfn.XLOOKUP(A3247,MI_Match_Analysis!$A$2:$A$8,MI_Match_Analysis!$F$2:$F$8,"Not Found")</f>
        <v>Not Found</v>
      </c>
    </row>
    <row r="3248" spans="1:20" hidden="1" x14ac:dyDescent="0.3">
      <c r="A3248">
        <v>15</v>
      </c>
      <c r="B3248" s="1">
        <v>46121</v>
      </c>
      <c r="C3248" t="s">
        <v>162</v>
      </c>
      <c r="D3248" t="s">
        <v>58</v>
      </c>
      <c r="E3248" t="s">
        <v>53</v>
      </c>
      <c r="F3248" t="s">
        <v>35</v>
      </c>
      <c r="G3248">
        <v>2</v>
      </c>
      <c r="H3248">
        <v>13.5</v>
      </c>
      <c r="I3248" t="s">
        <v>230</v>
      </c>
      <c r="J3248" t="s">
        <v>260</v>
      </c>
      <c r="K3248">
        <v>4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83</v>
      </c>
      <c r="R3248" t="s">
        <v>83</v>
      </c>
      <c r="S3248" t="s">
        <v>83</v>
      </c>
      <c r="T3248" t="str">
        <f>_xlfn.XLOOKUP(A3248,MI_Match_Analysis!$A$2:$A$8,MI_Match_Analysis!$F$2:$F$8,"Not Found")</f>
        <v>Not Found</v>
      </c>
    </row>
    <row r="3249" spans="1:20" hidden="1" x14ac:dyDescent="0.3">
      <c r="A3249">
        <v>15</v>
      </c>
      <c r="B3249" s="1">
        <v>46121</v>
      </c>
      <c r="C3249" t="s">
        <v>162</v>
      </c>
      <c r="D3249" t="s">
        <v>58</v>
      </c>
      <c r="E3249" t="s">
        <v>53</v>
      </c>
      <c r="F3249" t="s">
        <v>35</v>
      </c>
      <c r="G3249">
        <v>2</v>
      </c>
      <c r="H3249">
        <v>13.6</v>
      </c>
      <c r="I3249" t="s">
        <v>230</v>
      </c>
      <c r="J3249" t="s">
        <v>260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83</v>
      </c>
      <c r="R3249" t="s">
        <v>83</v>
      </c>
      <c r="S3249" t="s">
        <v>83</v>
      </c>
      <c r="T3249" t="str">
        <f>_xlfn.XLOOKUP(A3249,MI_Match_Analysis!$A$2:$A$8,MI_Match_Analysis!$F$2:$F$8,"Not Found")</f>
        <v>Not Found</v>
      </c>
    </row>
    <row r="3250" spans="1:20" hidden="1" x14ac:dyDescent="0.3">
      <c r="A3250">
        <v>15</v>
      </c>
      <c r="B3250" s="1">
        <v>46121</v>
      </c>
      <c r="C3250" t="s">
        <v>162</v>
      </c>
      <c r="D3250" t="s">
        <v>58</v>
      </c>
      <c r="E3250" t="s">
        <v>53</v>
      </c>
      <c r="F3250" t="s">
        <v>35</v>
      </c>
      <c r="G3250">
        <v>2</v>
      </c>
      <c r="H3250">
        <v>14.1</v>
      </c>
      <c r="I3250" t="s">
        <v>230</v>
      </c>
      <c r="J3250" t="s">
        <v>90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83</v>
      </c>
      <c r="R3250" t="s">
        <v>83</v>
      </c>
      <c r="S3250" t="s">
        <v>83</v>
      </c>
      <c r="T3250" t="str">
        <f>_xlfn.XLOOKUP(A3250,MI_Match_Analysis!$A$2:$A$8,MI_Match_Analysis!$F$2:$F$8,"Not Found")</f>
        <v>Not Found</v>
      </c>
    </row>
    <row r="3251" spans="1:20" hidden="1" x14ac:dyDescent="0.3">
      <c r="A3251">
        <v>15</v>
      </c>
      <c r="B3251" s="1">
        <v>46121</v>
      </c>
      <c r="C3251" t="s">
        <v>162</v>
      </c>
      <c r="D3251" t="s">
        <v>58</v>
      </c>
      <c r="E3251" t="s">
        <v>53</v>
      </c>
      <c r="F3251" t="s">
        <v>35</v>
      </c>
      <c r="G3251">
        <v>2</v>
      </c>
      <c r="H3251">
        <v>14.2</v>
      </c>
      <c r="I3251" t="s">
        <v>230</v>
      </c>
      <c r="J3251" t="s">
        <v>90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83</v>
      </c>
      <c r="R3251" t="s">
        <v>83</v>
      </c>
      <c r="S3251" t="s">
        <v>83</v>
      </c>
      <c r="T3251" t="str">
        <f>_xlfn.XLOOKUP(A3251,MI_Match_Analysis!$A$2:$A$8,MI_Match_Analysis!$F$2:$F$8,"Not Found")</f>
        <v>Not Found</v>
      </c>
    </row>
    <row r="3252" spans="1:20" hidden="1" x14ac:dyDescent="0.3">
      <c r="A3252">
        <v>15</v>
      </c>
      <c r="B3252" s="1">
        <v>46121</v>
      </c>
      <c r="C3252" t="s">
        <v>162</v>
      </c>
      <c r="D3252" t="s">
        <v>58</v>
      </c>
      <c r="E3252" t="s">
        <v>53</v>
      </c>
      <c r="F3252" t="s">
        <v>35</v>
      </c>
      <c r="G3252">
        <v>2</v>
      </c>
      <c r="H3252">
        <v>14.3</v>
      </c>
      <c r="I3252" t="s">
        <v>230</v>
      </c>
      <c r="J3252" t="s">
        <v>90</v>
      </c>
      <c r="K3252">
        <v>6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83</v>
      </c>
      <c r="R3252" t="s">
        <v>83</v>
      </c>
      <c r="S3252" t="s">
        <v>83</v>
      </c>
      <c r="T3252" t="str">
        <f>_xlfn.XLOOKUP(A3252,MI_Match_Analysis!$A$2:$A$8,MI_Match_Analysis!$F$2:$F$8,"Not Found")</f>
        <v>Not Found</v>
      </c>
    </row>
    <row r="3253" spans="1:20" hidden="1" x14ac:dyDescent="0.3">
      <c r="A3253">
        <v>15</v>
      </c>
      <c r="B3253" s="1">
        <v>46121</v>
      </c>
      <c r="C3253" t="s">
        <v>162</v>
      </c>
      <c r="D3253" t="s">
        <v>58</v>
      </c>
      <c r="E3253" t="s">
        <v>53</v>
      </c>
      <c r="F3253" t="s">
        <v>35</v>
      </c>
      <c r="G3253">
        <v>2</v>
      </c>
      <c r="H3253">
        <v>14.4</v>
      </c>
      <c r="I3253" t="s">
        <v>230</v>
      </c>
      <c r="J3253" t="s">
        <v>90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165</v>
      </c>
      <c r="R3253" t="s">
        <v>230</v>
      </c>
      <c r="S3253" t="s">
        <v>122</v>
      </c>
      <c r="T3253" t="str">
        <f>_xlfn.XLOOKUP(A3253,MI_Match_Analysis!$A$2:$A$8,MI_Match_Analysis!$F$2:$F$8,"Not Found")</f>
        <v>Not Found</v>
      </c>
    </row>
    <row r="3254" spans="1:20" hidden="1" x14ac:dyDescent="0.3">
      <c r="A3254">
        <v>15</v>
      </c>
      <c r="B3254" s="1">
        <v>46121</v>
      </c>
      <c r="C3254" t="s">
        <v>162</v>
      </c>
      <c r="D3254" t="s">
        <v>58</v>
      </c>
      <c r="E3254" t="s">
        <v>53</v>
      </c>
      <c r="F3254" t="s">
        <v>35</v>
      </c>
      <c r="G3254">
        <v>2</v>
      </c>
      <c r="H3254">
        <v>14.5</v>
      </c>
      <c r="I3254" t="s">
        <v>76</v>
      </c>
      <c r="J3254" t="s">
        <v>90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83</v>
      </c>
      <c r="R3254" t="s">
        <v>83</v>
      </c>
      <c r="S3254" t="s">
        <v>83</v>
      </c>
      <c r="T3254" t="str">
        <f>_xlfn.XLOOKUP(A3254,MI_Match_Analysis!$A$2:$A$8,MI_Match_Analysis!$F$2:$F$8,"Not Found")</f>
        <v>Not Found</v>
      </c>
    </row>
    <row r="3255" spans="1:20" hidden="1" x14ac:dyDescent="0.3">
      <c r="A3255">
        <v>15</v>
      </c>
      <c r="B3255" s="1">
        <v>46121</v>
      </c>
      <c r="C3255" t="s">
        <v>162</v>
      </c>
      <c r="D3255" t="s">
        <v>58</v>
      </c>
      <c r="E3255" t="s">
        <v>53</v>
      </c>
      <c r="F3255" t="s">
        <v>35</v>
      </c>
      <c r="G3255">
        <v>2</v>
      </c>
      <c r="H3255">
        <v>14.6</v>
      </c>
      <c r="I3255" t="s">
        <v>89</v>
      </c>
      <c r="J3255" t="s">
        <v>90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83</v>
      </c>
      <c r="R3255" t="s">
        <v>83</v>
      </c>
      <c r="S3255" t="s">
        <v>83</v>
      </c>
      <c r="T3255" t="str">
        <f>_xlfn.XLOOKUP(A3255,MI_Match_Analysis!$A$2:$A$8,MI_Match_Analysis!$F$2:$F$8,"Not Found")</f>
        <v>Not Found</v>
      </c>
    </row>
    <row r="3256" spans="1:20" hidden="1" x14ac:dyDescent="0.3">
      <c r="A3256">
        <v>15</v>
      </c>
      <c r="B3256" s="1">
        <v>46121</v>
      </c>
      <c r="C3256" t="s">
        <v>162</v>
      </c>
      <c r="D3256" t="s">
        <v>58</v>
      </c>
      <c r="E3256" t="s">
        <v>53</v>
      </c>
      <c r="F3256" t="s">
        <v>35</v>
      </c>
      <c r="G3256">
        <v>2</v>
      </c>
      <c r="H3256">
        <v>15.1</v>
      </c>
      <c r="I3256" t="s">
        <v>89</v>
      </c>
      <c r="J3256" t="s">
        <v>193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83</v>
      </c>
      <c r="R3256" t="s">
        <v>83</v>
      </c>
      <c r="S3256" t="s">
        <v>83</v>
      </c>
      <c r="T3256" t="str">
        <f>_xlfn.XLOOKUP(A3256,MI_Match_Analysis!$A$2:$A$8,MI_Match_Analysis!$F$2:$F$8,"Not Found")</f>
        <v>Not Found</v>
      </c>
    </row>
    <row r="3257" spans="1:20" hidden="1" x14ac:dyDescent="0.3">
      <c r="A3257">
        <v>15</v>
      </c>
      <c r="B3257" s="1">
        <v>46121</v>
      </c>
      <c r="C3257" t="s">
        <v>162</v>
      </c>
      <c r="D3257" t="s">
        <v>58</v>
      </c>
      <c r="E3257" t="s">
        <v>53</v>
      </c>
      <c r="F3257" t="s">
        <v>35</v>
      </c>
      <c r="G3257">
        <v>2</v>
      </c>
      <c r="H3257">
        <v>15.2</v>
      </c>
      <c r="I3257" t="s">
        <v>89</v>
      </c>
      <c r="J3257" t="s">
        <v>193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83</v>
      </c>
      <c r="R3257" t="s">
        <v>83</v>
      </c>
      <c r="S3257" t="s">
        <v>83</v>
      </c>
      <c r="T3257" t="str">
        <f>_xlfn.XLOOKUP(A3257,MI_Match_Analysis!$A$2:$A$8,MI_Match_Analysis!$F$2:$F$8,"Not Found")</f>
        <v>Not Found</v>
      </c>
    </row>
    <row r="3258" spans="1:20" hidden="1" x14ac:dyDescent="0.3">
      <c r="A3258">
        <v>15</v>
      </c>
      <c r="B3258" s="1">
        <v>46121</v>
      </c>
      <c r="C3258" t="s">
        <v>162</v>
      </c>
      <c r="D3258" t="s">
        <v>58</v>
      </c>
      <c r="E3258" t="s">
        <v>53</v>
      </c>
      <c r="F3258" t="s">
        <v>35</v>
      </c>
      <c r="G3258">
        <v>2</v>
      </c>
      <c r="H3258">
        <v>15.3</v>
      </c>
      <c r="I3258" t="s">
        <v>89</v>
      </c>
      <c r="J3258" t="s">
        <v>193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83</v>
      </c>
      <c r="R3258" t="s">
        <v>83</v>
      </c>
      <c r="S3258" t="s">
        <v>83</v>
      </c>
      <c r="T3258" t="str">
        <f>_xlfn.XLOOKUP(A3258,MI_Match_Analysis!$A$2:$A$8,MI_Match_Analysis!$F$2:$F$8,"Not Found")</f>
        <v>Not Found</v>
      </c>
    </row>
    <row r="3259" spans="1:20" hidden="1" x14ac:dyDescent="0.3">
      <c r="A3259">
        <v>15</v>
      </c>
      <c r="B3259" s="1">
        <v>46121</v>
      </c>
      <c r="C3259" t="s">
        <v>162</v>
      </c>
      <c r="D3259" t="s">
        <v>58</v>
      </c>
      <c r="E3259" t="s">
        <v>53</v>
      </c>
      <c r="F3259" t="s">
        <v>35</v>
      </c>
      <c r="G3259">
        <v>2</v>
      </c>
      <c r="H3259">
        <v>15.4</v>
      </c>
      <c r="I3259" t="s">
        <v>89</v>
      </c>
      <c r="J3259" t="s">
        <v>193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83</v>
      </c>
      <c r="R3259" t="s">
        <v>83</v>
      </c>
      <c r="S3259" t="s">
        <v>83</v>
      </c>
      <c r="T3259" t="str">
        <f>_xlfn.XLOOKUP(A3259,MI_Match_Analysis!$A$2:$A$8,MI_Match_Analysis!$F$2:$F$8,"Not Found")</f>
        <v>Not Found</v>
      </c>
    </row>
    <row r="3260" spans="1:20" hidden="1" x14ac:dyDescent="0.3">
      <c r="A3260">
        <v>15</v>
      </c>
      <c r="B3260" s="1">
        <v>46121</v>
      </c>
      <c r="C3260" t="s">
        <v>162</v>
      </c>
      <c r="D3260" t="s">
        <v>58</v>
      </c>
      <c r="E3260" t="s">
        <v>53</v>
      </c>
      <c r="F3260" t="s">
        <v>35</v>
      </c>
      <c r="G3260">
        <v>2</v>
      </c>
      <c r="H3260">
        <v>15.5</v>
      </c>
      <c r="I3260" t="s">
        <v>76</v>
      </c>
      <c r="J3260" t="s">
        <v>193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83</v>
      </c>
      <c r="R3260" t="s">
        <v>83</v>
      </c>
      <c r="S3260" t="s">
        <v>83</v>
      </c>
      <c r="T3260" t="str">
        <f>_xlfn.XLOOKUP(A3260,MI_Match_Analysis!$A$2:$A$8,MI_Match_Analysis!$F$2:$F$8,"Not Found")</f>
        <v>Not Found</v>
      </c>
    </row>
    <row r="3261" spans="1:20" hidden="1" x14ac:dyDescent="0.3">
      <c r="A3261">
        <v>15</v>
      </c>
      <c r="B3261" s="1">
        <v>46121</v>
      </c>
      <c r="C3261" t="s">
        <v>162</v>
      </c>
      <c r="D3261" t="s">
        <v>58</v>
      </c>
      <c r="E3261" t="s">
        <v>53</v>
      </c>
      <c r="F3261" t="s">
        <v>35</v>
      </c>
      <c r="G3261">
        <v>2</v>
      </c>
      <c r="H3261">
        <v>15.6</v>
      </c>
      <c r="I3261" t="s">
        <v>76</v>
      </c>
      <c r="J3261" t="s">
        <v>193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167</v>
      </c>
      <c r="R3261" t="s">
        <v>76</v>
      </c>
      <c r="S3261" t="s">
        <v>83</v>
      </c>
      <c r="T3261" t="str">
        <f>_xlfn.XLOOKUP(A3261,MI_Match_Analysis!$A$2:$A$8,MI_Match_Analysis!$F$2:$F$8,"Not Found")</f>
        <v>Not Found</v>
      </c>
    </row>
    <row r="3262" spans="1:20" hidden="1" x14ac:dyDescent="0.3">
      <c r="A3262">
        <v>15</v>
      </c>
      <c r="B3262" s="1">
        <v>46121</v>
      </c>
      <c r="C3262" t="s">
        <v>162</v>
      </c>
      <c r="D3262" t="s">
        <v>58</v>
      </c>
      <c r="E3262" t="s">
        <v>53</v>
      </c>
      <c r="F3262" t="s">
        <v>35</v>
      </c>
      <c r="G3262">
        <v>2</v>
      </c>
      <c r="H3262">
        <v>16.100000000000001</v>
      </c>
      <c r="I3262" t="s">
        <v>89</v>
      </c>
      <c r="J3262" t="s">
        <v>189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83</v>
      </c>
      <c r="R3262" t="s">
        <v>83</v>
      </c>
      <c r="S3262" t="s">
        <v>83</v>
      </c>
      <c r="T3262" t="str">
        <f>_xlfn.XLOOKUP(A3262,MI_Match_Analysis!$A$2:$A$8,MI_Match_Analysis!$F$2:$F$8,"Not Found")</f>
        <v>Not Found</v>
      </c>
    </row>
    <row r="3263" spans="1:20" hidden="1" x14ac:dyDescent="0.3">
      <c r="A3263">
        <v>15</v>
      </c>
      <c r="B3263" s="1">
        <v>46121</v>
      </c>
      <c r="C3263" t="s">
        <v>162</v>
      </c>
      <c r="D3263" t="s">
        <v>58</v>
      </c>
      <c r="E3263" t="s">
        <v>53</v>
      </c>
      <c r="F3263" t="s">
        <v>35</v>
      </c>
      <c r="G3263">
        <v>2</v>
      </c>
      <c r="H3263">
        <v>16.2</v>
      </c>
      <c r="I3263" t="s">
        <v>89</v>
      </c>
      <c r="J3263" t="s">
        <v>189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83</v>
      </c>
      <c r="R3263" t="s">
        <v>83</v>
      </c>
      <c r="S3263" t="s">
        <v>83</v>
      </c>
      <c r="T3263" t="str">
        <f>_xlfn.XLOOKUP(A3263,MI_Match_Analysis!$A$2:$A$8,MI_Match_Analysis!$F$2:$F$8,"Not Found")</f>
        <v>Not Found</v>
      </c>
    </row>
    <row r="3264" spans="1:20" hidden="1" x14ac:dyDescent="0.3">
      <c r="A3264">
        <v>15</v>
      </c>
      <c r="B3264" s="1">
        <v>46121</v>
      </c>
      <c r="C3264" t="s">
        <v>162</v>
      </c>
      <c r="D3264" t="s">
        <v>58</v>
      </c>
      <c r="E3264" t="s">
        <v>53</v>
      </c>
      <c r="F3264" t="s">
        <v>35</v>
      </c>
      <c r="G3264">
        <v>2</v>
      </c>
      <c r="H3264">
        <v>16.3</v>
      </c>
      <c r="I3264" t="s">
        <v>89</v>
      </c>
      <c r="J3264" t="s">
        <v>189</v>
      </c>
      <c r="K3264">
        <v>4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83</v>
      </c>
      <c r="R3264" t="s">
        <v>83</v>
      </c>
      <c r="S3264" t="s">
        <v>83</v>
      </c>
      <c r="T3264" t="str">
        <f>_xlfn.XLOOKUP(A3264,MI_Match_Analysis!$A$2:$A$8,MI_Match_Analysis!$F$2:$F$8,"Not Found")</f>
        <v>Not Found</v>
      </c>
    </row>
    <row r="3265" spans="1:20" hidden="1" x14ac:dyDescent="0.3">
      <c r="A3265">
        <v>15</v>
      </c>
      <c r="B3265" s="1">
        <v>46121</v>
      </c>
      <c r="C3265" t="s">
        <v>162</v>
      </c>
      <c r="D3265" t="s">
        <v>58</v>
      </c>
      <c r="E3265" t="s">
        <v>53</v>
      </c>
      <c r="F3265" t="s">
        <v>35</v>
      </c>
      <c r="G3265">
        <v>2</v>
      </c>
      <c r="H3265">
        <v>16.399999999999999</v>
      </c>
      <c r="I3265" t="s">
        <v>89</v>
      </c>
      <c r="J3265" t="s">
        <v>189</v>
      </c>
      <c r="K3265">
        <v>6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83</v>
      </c>
      <c r="R3265" t="s">
        <v>83</v>
      </c>
      <c r="S3265" t="s">
        <v>83</v>
      </c>
      <c r="T3265" t="str">
        <f>_xlfn.XLOOKUP(A3265,MI_Match_Analysis!$A$2:$A$8,MI_Match_Analysis!$F$2:$F$8,"Not Found")</f>
        <v>Not Found</v>
      </c>
    </row>
    <row r="3266" spans="1:20" hidden="1" x14ac:dyDescent="0.3">
      <c r="A3266">
        <v>15</v>
      </c>
      <c r="B3266" s="1">
        <v>46121</v>
      </c>
      <c r="C3266" t="s">
        <v>162</v>
      </c>
      <c r="D3266" t="s">
        <v>58</v>
      </c>
      <c r="E3266" t="s">
        <v>53</v>
      </c>
      <c r="F3266" t="s">
        <v>35</v>
      </c>
      <c r="G3266">
        <v>2</v>
      </c>
      <c r="H3266">
        <v>16.5</v>
      </c>
      <c r="I3266" t="s">
        <v>89</v>
      </c>
      <c r="J3266" t="s">
        <v>189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83</v>
      </c>
      <c r="R3266" t="s">
        <v>83</v>
      </c>
      <c r="S3266" t="s">
        <v>83</v>
      </c>
      <c r="T3266" t="str">
        <f>_xlfn.XLOOKUP(A3266,MI_Match_Analysis!$A$2:$A$8,MI_Match_Analysis!$F$2:$F$8,"Not Found")</f>
        <v>Not Found</v>
      </c>
    </row>
    <row r="3267" spans="1:20" hidden="1" x14ac:dyDescent="0.3">
      <c r="A3267">
        <v>15</v>
      </c>
      <c r="B3267" s="1">
        <v>46121</v>
      </c>
      <c r="C3267" t="s">
        <v>162</v>
      </c>
      <c r="D3267" t="s">
        <v>58</v>
      </c>
      <c r="E3267" t="s">
        <v>53</v>
      </c>
      <c r="F3267" t="s">
        <v>35</v>
      </c>
      <c r="G3267">
        <v>2</v>
      </c>
      <c r="H3267">
        <v>16.600000000000001</v>
      </c>
      <c r="I3267" t="s">
        <v>256</v>
      </c>
      <c r="J3267" t="s">
        <v>189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83</v>
      </c>
      <c r="R3267" t="s">
        <v>83</v>
      </c>
      <c r="S3267" t="s">
        <v>83</v>
      </c>
      <c r="T3267" t="str">
        <f>_xlfn.XLOOKUP(A3267,MI_Match_Analysis!$A$2:$A$8,MI_Match_Analysis!$F$2:$F$8,"Not Found")</f>
        <v>Not Found</v>
      </c>
    </row>
    <row r="3268" spans="1:20" hidden="1" x14ac:dyDescent="0.3">
      <c r="A3268">
        <v>15</v>
      </c>
      <c r="B3268" s="1">
        <v>46121</v>
      </c>
      <c r="C3268" t="s">
        <v>162</v>
      </c>
      <c r="D3268" t="s">
        <v>58</v>
      </c>
      <c r="E3268" t="s">
        <v>53</v>
      </c>
      <c r="F3268" t="s">
        <v>35</v>
      </c>
      <c r="G3268">
        <v>2</v>
      </c>
      <c r="H3268">
        <v>17.100000000000001</v>
      </c>
      <c r="I3268" t="s">
        <v>89</v>
      </c>
      <c r="J3268" t="s">
        <v>192</v>
      </c>
      <c r="K3268">
        <v>6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83</v>
      </c>
      <c r="R3268" t="s">
        <v>83</v>
      </c>
      <c r="S3268" t="s">
        <v>83</v>
      </c>
      <c r="T3268" t="str">
        <f>_xlfn.XLOOKUP(A3268,MI_Match_Analysis!$A$2:$A$8,MI_Match_Analysis!$F$2:$F$8,"Not Found")</f>
        <v>Not Found</v>
      </c>
    </row>
    <row r="3269" spans="1:20" hidden="1" x14ac:dyDescent="0.3">
      <c r="A3269">
        <v>15</v>
      </c>
      <c r="B3269" s="1">
        <v>46121</v>
      </c>
      <c r="C3269" t="s">
        <v>162</v>
      </c>
      <c r="D3269" t="s">
        <v>58</v>
      </c>
      <c r="E3269" t="s">
        <v>53</v>
      </c>
      <c r="F3269" t="s">
        <v>35</v>
      </c>
      <c r="G3269">
        <v>2</v>
      </c>
      <c r="H3269">
        <v>17.2</v>
      </c>
      <c r="I3269" t="s">
        <v>89</v>
      </c>
      <c r="J3269" t="s">
        <v>192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83</v>
      </c>
      <c r="R3269" t="s">
        <v>83</v>
      </c>
      <c r="S3269" t="s">
        <v>83</v>
      </c>
      <c r="T3269" t="str">
        <f>_xlfn.XLOOKUP(A3269,MI_Match_Analysis!$A$2:$A$8,MI_Match_Analysis!$F$2:$F$8,"Not Found")</f>
        <v>Not Found</v>
      </c>
    </row>
    <row r="3270" spans="1:20" hidden="1" x14ac:dyDescent="0.3">
      <c r="A3270">
        <v>15</v>
      </c>
      <c r="B3270" s="1">
        <v>46121</v>
      </c>
      <c r="C3270" t="s">
        <v>162</v>
      </c>
      <c r="D3270" t="s">
        <v>58</v>
      </c>
      <c r="E3270" t="s">
        <v>53</v>
      </c>
      <c r="F3270" t="s">
        <v>35</v>
      </c>
      <c r="G3270">
        <v>2</v>
      </c>
      <c r="H3270">
        <v>17.3</v>
      </c>
      <c r="I3270" t="s">
        <v>89</v>
      </c>
      <c r="J3270" t="s">
        <v>192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83</v>
      </c>
      <c r="R3270" t="s">
        <v>83</v>
      </c>
      <c r="S3270" t="s">
        <v>83</v>
      </c>
      <c r="T3270" t="str">
        <f>_xlfn.XLOOKUP(A3270,MI_Match_Analysis!$A$2:$A$8,MI_Match_Analysis!$F$2:$F$8,"Not Found")</f>
        <v>Not Found</v>
      </c>
    </row>
    <row r="3271" spans="1:20" hidden="1" x14ac:dyDescent="0.3">
      <c r="A3271">
        <v>15</v>
      </c>
      <c r="B3271" s="1">
        <v>46121</v>
      </c>
      <c r="C3271" t="s">
        <v>162</v>
      </c>
      <c r="D3271" t="s">
        <v>58</v>
      </c>
      <c r="E3271" t="s">
        <v>53</v>
      </c>
      <c r="F3271" t="s">
        <v>35</v>
      </c>
      <c r="G3271">
        <v>2</v>
      </c>
      <c r="H3271">
        <v>17.399999999999999</v>
      </c>
      <c r="I3271" t="s">
        <v>89</v>
      </c>
      <c r="J3271" t="s">
        <v>192</v>
      </c>
      <c r="K3271">
        <v>6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83</v>
      </c>
      <c r="R3271" t="s">
        <v>83</v>
      </c>
      <c r="S3271" t="s">
        <v>83</v>
      </c>
      <c r="T3271" t="str">
        <f>_xlfn.XLOOKUP(A3271,MI_Match_Analysis!$A$2:$A$8,MI_Match_Analysis!$F$2:$F$8,"Not Found")</f>
        <v>Not Found</v>
      </c>
    </row>
    <row r="3272" spans="1:20" hidden="1" x14ac:dyDescent="0.3">
      <c r="A3272">
        <v>15</v>
      </c>
      <c r="B3272" s="1">
        <v>46121</v>
      </c>
      <c r="C3272" t="s">
        <v>162</v>
      </c>
      <c r="D3272" t="s">
        <v>58</v>
      </c>
      <c r="E3272" t="s">
        <v>53</v>
      </c>
      <c r="F3272" t="s">
        <v>35</v>
      </c>
      <c r="G3272">
        <v>2</v>
      </c>
      <c r="H3272">
        <v>17.5</v>
      </c>
      <c r="I3272" t="s">
        <v>89</v>
      </c>
      <c r="J3272" t="s">
        <v>192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83</v>
      </c>
      <c r="R3272" t="s">
        <v>83</v>
      </c>
      <c r="S3272" t="s">
        <v>83</v>
      </c>
      <c r="T3272" t="str">
        <f>_xlfn.XLOOKUP(A3272,MI_Match_Analysis!$A$2:$A$8,MI_Match_Analysis!$F$2:$F$8,"Not Found")</f>
        <v>Not Found</v>
      </c>
    </row>
    <row r="3273" spans="1:20" hidden="1" x14ac:dyDescent="0.3">
      <c r="A3273">
        <v>15</v>
      </c>
      <c r="B3273" s="1">
        <v>46121</v>
      </c>
      <c r="C3273" t="s">
        <v>162</v>
      </c>
      <c r="D3273" t="s">
        <v>58</v>
      </c>
      <c r="E3273" t="s">
        <v>53</v>
      </c>
      <c r="F3273" t="s">
        <v>35</v>
      </c>
      <c r="G3273">
        <v>2</v>
      </c>
      <c r="H3273">
        <v>17.600000000000001</v>
      </c>
      <c r="I3273" t="s">
        <v>256</v>
      </c>
      <c r="J3273" t="s">
        <v>192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83</v>
      </c>
      <c r="R3273" t="s">
        <v>83</v>
      </c>
      <c r="S3273" t="s">
        <v>83</v>
      </c>
      <c r="T3273" t="str">
        <f>_xlfn.XLOOKUP(A3273,MI_Match_Analysis!$A$2:$A$8,MI_Match_Analysis!$F$2:$F$8,"Not Found")</f>
        <v>Not Found</v>
      </c>
    </row>
    <row r="3274" spans="1:20" hidden="1" x14ac:dyDescent="0.3">
      <c r="A3274">
        <v>15</v>
      </c>
      <c r="B3274" s="1">
        <v>46121</v>
      </c>
      <c r="C3274" t="s">
        <v>162</v>
      </c>
      <c r="D3274" t="s">
        <v>58</v>
      </c>
      <c r="E3274" t="s">
        <v>53</v>
      </c>
      <c r="F3274" t="s">
        <v>35</v>
      </c>
      <c r="G3274">
        <v>2</v>
      </c>
      <c r="H3274">
        <v>18.100000000000001</v>
      </c>
      <c r="I3274" t="s">
        <v>89</v>
      </c>
      <c r="J3274" t="s">
        <v>185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83</v>
      </c>
      <c r="R3274" t="s">
        <v>83</v>
      </c>
      <c r="S3274" t="s">
        <v>83</v>
      </c>
      <c r="T3274" t="str">
        <f>_xlfn.XLOOKUP(A3274,MI_Match_Analysis!$A$2:$A$8,MI_Match_Analysis!$F$2:$F$8,"Not Found")</f>
        <v>Not Found</v>
      </c>
    </row>
    <row r="3275" spans="1:20" hidden="1" x14ac:dyDescent="0.3">
      <c r="A3275">
        <v>15</v>
      </c>
      <c r="B3275" s="1">
        <v>46121</v>
      </c>
      <c r="C3275" t="s">
        <v>162</v>
      </c>
      <c r="D3275" t="s">
        <v>58</v>
      </c>
      <c r="E3275" t="s">
        <v>53</v>
      </c>
      <c r="F3275" t="s">
        <v>35</v>
      </c>
      <c r="G3275">
        <v>2</v>
      </c>
      <c r="H3275">
        <v>18.2</v>
      </c>
      <c r="I3275" t="s">
        <v>89</v>
      </c>
      <c r="J3275" t="s">
        <v>185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83</v>
      </c>
      <c r="R3275" t="s">
        <v>83</v>
      </c>
      <c r="S3275" t="s">
        <v>83</v>
      </c>
      <c r="T3275" t="str">
        <f>_xlfn.XLOOKUP(A3275,MI_Match_Analysis!$A$2:$A$8,MI_Match_Analysis!$F$2:$F$8,"Not Found")</f>
        <v>Not Found</v>
      </c>
    </row>
    <row r="3276" spans="1:20" hidden="1" x14ac:dyDescent="0.3">
      <c r="A3276">
        <v>15</v>
      </c>
      <c r="B3276" s="1">
        <v>46121</v>
      </c>
      <c r="C3276" t="s">
        <v>162</v>
      </c>
      <c r="D3276" t="s">
        <v>58</v>
      </c>
      <c r="E3276" t="s">
        <v>53</v>
      </c>
      <c r="F3276" t="s">
        <v>35</v>
      </c>
      <c r="G3276">
        <v>2</v>
      </c>
      <c r="H3276">
        <v>18.3</v>
      </c>
      <c r="I3276" t="s">
        <v>89</v>
      </c>
      <c r="J3276" t="s">
        <v>185</v>
      </c>
      <c r="K3276">
        <v>6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83</v>
      </c>
      <c r="R3276" t="s">
        <v>83</v>
      </c>
      <c r="S3276" t="s">
        <v>83</v>
      </c>
      <c r="T3276" t="str">
        <f>_xlfn.XLOOKUP(A3276,MI_Match_Analysis!$A$2:$A$8,MI_Match_Analysis!$F$2:$F$8,"Not Found")</f>
        <v>Not Found</v>
      </c>
    </row>
    <row r="3277" spans="1:20" hidden="1" x14ac:dyDescent="0.3">
      <c r="A3277">
        <v>15</v>
      </c>
      <c r="B3277" s="1">
        <v>46121</v>
      </c>
      <c r="C3277" t="s">
        <v>162</v>
      </c>
      <c r="D3277" t="s">
        <v>58</v>
      </c>
      <c r="E3277" t="s">
        <v>53</v>
      </c>
      <c r="F3277" t="s">
        <v>35</v>
      </c>
      <c r="G3277">
        <v>2</v>
      </c>
      <c r="H3277">
        <v>18.399999999999999</v>
      </c>
      <c r="I3277" t="s">
        <v>89</v>
      </c>
      <c r="J3277" t="s">
        <v>185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83</v>
      </c>
      <c r="R3277" t="s">
        <v>83</v>
      </c>
      <c r="S3277" t="s">
        <v>83</v>
      </c>
      <c r="T3277" t="str">
        <f>_xlfn.XLOOKUP(A3277,MI_Match_Analysis!$A$2:$A$8,MI_Match_Analysis!$F$2:$F$8,"Not Found")</f>
        <v>Not Found</v>
      </c>
    </row>
    <row r="3278" spans="1:20" hidden="1" x14ac:dyDescent="0.3">
      <c r="A3278">
        <v>15</v>
      </c>
      <c r="B3278" s="1">
        <v>46121</v>
      </c>
      <c r="C3278" t="s">
        <v>162</v>
      </c>
      <c r="D3278" t="s">
        <v>58</v>
      </c>
      <c r="E3278" t="s">
        <v>53</v>
      </c>
      <c r="F3278" t="s">
        <v>35</v>
      </c>
      <c r="G3278">
        <v>2</v>
      </c>
      <c r="H3278">
        <v>18.5</v>
      </c>
      <c r="I3278" t="s">
        <v>89</v>
      </c>
      <c r="J3278" t="s">
        <v>185</v>
      </c>
      <c r="K3278">
        <v>4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83</v>
      </c>
      <c r="R3278" t="s">
        <v>83</v>
      </c>
      <c r="S3278" t="s">
        <v>83</v>
      </c>
      <c r="T3278" t="str">
        <f>_xlfn.XLOOKUP(A3278,MI_Match_Analysis!$A$2:$A$8,MI_Match_Analysis!$F$2:$F$8,"Not Found")</f>
        <v>Not Found</v>
      </c>
    </row>
    <row r="3279" spans="1:20" hidden="1" x14ac:dyDescent="0.3">
      <c r="A3279">
        <v>15</v>
      </c>
      <c r="B3279" s="1">
        <v>46121</v>
      </c>
      <c r="C3279" t="s">
        <v>162</v>
      </c>
      <c r="D3279" t="s">
        <v>58</v>
      </c>
      <c r="E3279" t="s">
        <v>53</v>
      </c>
      <c r="F3279" t="s">
        <v>35</v>
      </c>
      <c r="G3279">
        <v>2</v>
      </c>
      <c r="H3279">
        <v>18.600000000000001</v>
      </c>
      <c r="I3279" t="s">
        <v>89</v>
      </c>
      <c r="J3279" t="s">
        <v>185</v>
      </c>
      <c r="K3279">
        <v>6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83</v>
      </c>
      <c r="R3279" t="s">
        <v>83</v>
      </c>
      <c r="S3279" t="s">
        <v>83</v>
      </c>
      <c r="T3279" t="str">
        <f>_xlfn.XLOOKUP(A3279,MI_Match_Analysis!$A$2:$A$8,MI_Match_Analysis!$F$2:$F$8,"Not Found")</f>
        <v>Not Found</v>
      </c>
    </row>
    <row r="3280" spans="1:20" hidden="1" x14ac:dyDescent="0.3">
      <c r="A3280">
        <v>15</v>
      </c>
      <c r="B3280" s="1">
        <v>46121</v>
      </c>
      <c r="C3280" t="s">
        <v>162</v>
      </c>
      <c r="D3280" t="s">
        <v>58</v>
      </c>
      <c r="E3280" t="s">
        <v>53</v>
      </c>
      <c r="F3280" t="s">
        <v>35</v>
      </c>
      <c r="G3280">
        <v>2</v>
      </c>
      <c r="H3280">
        <v>19.100000000000001</v>
      </c>
      <c r="I3280" t="s">
        <v>256</v>
      </c>
      <c r="J3280" t="s">
        <v>189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83</v>
      </c>
      <c r="R3280" t="s">
        <v>83</v>
      </c>
      <c r="S3280" t="s">
        <v>83</v>
      </c>
      <c r="T3280" t="str">
        <f>_xlfn.XLOOKUP(A3280,MI_Match_Analysis!$A$2:$A$8,MI_Match_Analysis!$F$2:$F$8,"Not Found")</f>
        <v>Not Found</v>
      </c>
    </row>
    <row r="3281" spans="1:20" hidden="1" x14ac:dyDescent="0.3">
      <c r="A3281">
        <v>15</v>
      </c>
      <c r="B3281" s="1">
        <v>46121</v>
      </c>
      <c r="C3281" t="s">
        <v>162</v>
      </c>
      <c r="D3281" t="s">
        <v>58</v>
      </c>
      <c r="E3281" t="s">
        <v>53</v>
      </c>
      <c r="F3281" t="s">
        <v>35</v>
      </c>
      <c r="G3281">
        <v>2</v>
      </c>
      <c r="H3281">
        <v>19.2</v>
      </c>
      <c r="I3281" t="s">
        <v>89</v>
      </c>
      <c r="J3281" t="s">
        <v>189</v>
      </c>
      <c r="K3281">
        <v>6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83</v>
      </c>
      <c r="R3281" t="s">
        <v>83</v>
      </c>
      <c r="S3281" t="s">
        <v>83</v>
      </c>
      <c r="T3281" t="str">
        <f>_xlfn.XLOOKUP(A3281,MI_Match_Analysis!$A$2:$A$8,MI_Match_Analysis!$F$2:$F$8,"Not Found")</f>
        <v>Not Found</v>
      </c>
    </row>
    <row r="3282" spans="1:20" hidden="1" x14ac:dyDescent="0.3">
      <c r="A3282">
        <v>15</v>
      </c>
      <c r="B3282" s="1">
        <v>46121</v>
      </c>
      <c r="C3282" t="s">
        <v>162</v>
      </c>
      <c r="D3282" t="s">
        <v>58</v>
      </c>
      <c r="E3282" t="s">
        <v>53</v>
      </c>
      <c r="F3282" t="s">
        <v>35</v>
      </c>
      <c r="G3282">
        <v>2</v>
      </c>
      <c r="H3282">
        <v>19.3</v>
      </c>
      <c r="I3282" t="s">
        <v>89</v>
      </c>
      <c r="J3282" t="s">
        <v>189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83</v>
      </c>
      <c r="R3282" t="s">
        <v>83</v>
      </c>
      <c r="S3282" t="s">
        <v>83</v>
      </c>
      <c r="T3282" t="str">
        <f>_xlfn.XLOOKUP(A3282,MI_Match_Analysis!$A$2:$A$8,MI_Match_Analysis!$F$2:$F$8,"Not Found")</f>
        <v>Not Found</v>
      </c>
    </row>
    <row r="3283" spans="1:20" hidden="1" x14ac:dyDescent="0.3">
      <c r="A3283">
        <v>15</v>
      </c>
      <c r="B3283" s="1">
        <v>46121</v>
      </c>
      <c r="C3283" t="s">
        <v>162</v>
      </c>
      <c r="D3283" t="s">
        <v>58</v>
      </c>
      <c r="E3283" t="s">
        <v>53</v>
      </c>
      <c r="F3283" t="s">
        <v>35</v>
      </c>
      <c r="G3283">
        <v>2</v>
      </c>
      <c r="H3283">
        <v>19.399999999999999</v>
      </c>
      <c r="I3283" t="s">
        <v>89</v>
      </c>
      <c r="J3283" t="s">
        <v>189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83</v>
      </c>
      <c r="R3283" t="s">
        <v>83</v>
      </c>
      <c r="S3283" t="s">
        <v>83</v>
      </c>
      <c r="T3283" t="str">
        <f>_xlfn.XLOOKUP(A3283,MI_Match_Analysis!$A$2:$A$8,MI_Match_Analysis!$F$2:$F$8,"Not Found")</f>
        <v>Not Found</v>
      </c>
    </row>
    <row r="3284" spans="1:20" hidden="1" x14ac:dyDescent="0.3">
      <c r="A3284">
        <v>15</v>
      </c>
      <c r="B3284" s="1">
        <v>46121</v>
      </c>
      <c r="C3284" t="s">
        <v>162</v>
      </c>
      <c r="D3284" t="s">
        <v>58</v>
      </c>
      <c r="E3284" t="s">
        <v>53</v>
      </c>
      <c r="F3284" t="s">
        <v>35</v>
      </c>
      <c r="G3284">
        <v>2</v>
      </c>
      <c r="H3284">
        <v>19.5</v>
      </c>
      <c r="I3284" t="s">
        <v>89</v>
      </c>
      <c r="J3284" t="s">
        <v>189</v>
      </c>
      <c r="K3284">
        <v>6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83</v>
      </c>
      <c r="R3284" t="s">
        <v>83</v>
      </c>
      <c r="S3284" t="s">
        <v>83</v>
      </c>
      <c r="T3284" t="str">
        <f>_xlfn.XLOOKUP(A3284,MI_Match_Analysis!$A$2:$A$8,MI_Match_Analysis!$F$2:$F$8,"Not Found")</f>
        <v>Not Found</v>
      </c>
    </row>
    <row r="3285" spans="1:20" hidden="1" x14ac:dyDescent="0.3">
      <c r="A3285">
        <v>15</v>
      </c>
      <c r="B3285" s="1">
        <v>46121</v>
      </c>
      <c r="C3285" t="s">
        <v>162</v>
      </c>
      <c r="D3285" t="s">
        <v>58</v>
      </c>
      <c r="E3285" t="s">
        <v>53</v>
      </c>
      <c r="F3285" t="s">
        <v>35</v>
      </c>
      <c r="G3285">
        <v>2</v>
      </c>
      <c r="H3285">
        <v>19.600000000000001</v>
      </c>
      <c r="I3285" t="s">
        <v>89</v>
      </c>
      <c r="J3285" t="s">
        <v>189</v>
      </c>
      <c r="K3285">
        <v>0</v>
      </c>
      <c r="L3285">
        <v>1</v>
      </c>
      <c r="M3285">
        <v>0</v>
      </c>
      <c r="N3285">
        <v>0</v>
      </c>
      <c r="O3285">
        <v>1</v>
      </c>
      <c r="P3285">
        <v>0</v>
      </c>
      <c r="Q3285" t="s">
        <v>83</v>
      </c>
      <c r="R3285" t="s">
        <v>83</v>
      </c>
      <c r="S3285" t="s">
        <v>83</v>
      </c>
      <c r="T3285" t="str">
        <f>_xlfn.XLOOKUP(A3285,MI_Match_Analysis!$A$2:$A$8,MI_Match_Analysis!$F$2:$F$8,"Not Found")</f>
        <v>Not Found</v>
      </c>
    </row>
    <row r="3286" spans="1:20" hidden="1" x14ac:dyDescent="0.3">
      <c r="A3286">
        <v>16</v>
      </c>
      <c r="B3286" s="1">
        <v>46122</v>
      </c>
      <c r="C3286" t="s">
        <v>162</v>
      </c>
      <c r="D3286" t="s">
        <v>198</v>
      </c>
      <c r="E3286" t="s">
        <v>24</v>
      </c>
      <c r="F3286" t="s">
        <v>40</v>
      </c>
      <c r="G3286">
        <v>1</v>
      </c>
      <c r="H3286">
        <v>0.1</v>
      </c>
      <c r="I3286" t="s">
        <v>103</v>
      </c>
      <c r="J3286" t="s">
        <v>44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165</v>
      </c>
      <c r="R3286" t="s">
        <v>103</v>
      </c>
      <c r="S3286" t="s">
        <v>74</v>
      </c>
      <c r="T3286" t="str">
        <f>_xlfn.XLOOKUP(A3286,MI_Match_Analysis!$A$2:$A$8,MI_Match_Analysis!$F$2:$F$8,"Not Found")</f>
        <v>Not Found</v>
      </c>
    </row>
    <row r="3287" spans="1:20" hidden="1" x14ac:dyDescent="0.3">
      <c r="A3287">
        <v>16</v>
      </c>
      <c r="B3287" s="1">
        <v>46122</v>
      </c>
      <c r="C3287" t="s">
        <v>162</v>
      </c>
      <c r="D3287" t="s">
        <v>198</v>
      </c>
      <c r="E3287" t="s">
        <v>24</v>
      </c>
      <c r="F3287" t="s">
        <v>40</v>
      </c>
      <c r="G3287">
        <v>1</v>
      </c>
      <c r="H3287">
        <v>0.2</v>
      </c>
      <c r="I3287" t="s">
        <v>144</v>
      </c>
      <c r="J3287" t="s">
        <v>44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83</v>
      </c>
      <c r="R3287" t="s">
        <v>83</v>
      </c>
      <c r="S3287" t="s">
        <v>83</v>
      </c>
      <c r="T3287" t="str">
        <f>_xlfn.XLOOKUP(A3287,MI_Match_Analysis!$A$2:$A$8,MI_Match_Analysis!$F$2:$F$8,"Not Found")</f>
        <v>Not Found</v>
      </c>
    </row>
    <row r="3288" spans="1:20" hidden="1" x14ac:dyDescent="0.3">
      <c r="A3288">
        <v>16</v>
      </c>
      <c r="B3288" s="1">
        <v>46122</v>
      </c>
      <c r="C3288" t="s">
        <v>162</v>
      </c>
      <c r="D3288" t="s">
        <v>198</v>
      </c>
      <c r="E3288" t="s">
        <v>24</v>
      </c>
      <c r="F3288" t="s">
        <v>40</v>
      </c>
      <c r="G3288">
        <v>1</v>
      </c>
      <c r="H3288">
        <v>0.3</v>
      </c>
      <c r="I3288" t="s">
        <v>144</v>
      </c>
      <c r="J3288" t="s">
        <v>44</v>
      </c>
      <c r="K3288">
        <v>4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83</v>
      </c>
      <c r="R3288" t="s">
        <v>83</v>
      </c>
      <c r="S3288" t="s">
        <v>83</v>
      </c>
      <c r="T3288" t="str">
        <f>_xlfn.XLOOKUP(A3288,MI_Match_Analysis!$A$2:$A$8,MI_Match_Analysis!$F$2:$F$8,"Not Found")</f>
        <v>Not Found</v>
      </c>
    </row>
    <row r="3289" spans="1:20" hidden="1" x14ac:dyDescent="0.3">
      <c r="A3289">
        <v>16</v>
      </c>
      <c r="B3289" s="1">
        <v>46122</v>
      </c>
      <c r="C3289" t="s">
        <v>162</v>
      </c>
      <c r="D3289" t="s">
        <v>198</v>
      </c>
      <c r="E3289" t="s">
        <v>24</v>
      </c>
      <c r="F3289" t="s">
        <v>40</v>
      </c>
      <c r="G3289">
        <v>1</v>
      </c>
      <c r="H3289">
        <v>0.4</v>
      </c>
      <c r="I3289" t="s">
        <v>144</v>
      </c>
      <c r="J3289" t="s">
        <v>44</v>
      </c>
      <c r="K3289">
        <v>4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83</v>
      </c>
      <c r="R3289" t="s">
        <v>83</v>
      </c>
      <c r="S3289" t="s">
        <v>83</v>
      </c>
      <c r="T3289" t="str">
        <f>_xlfn.XLOOKUP(A3289,MI_Match_Analysis!$A$2:$A$8,MI_Match_Analysis!$F$2:$F$8,"Not Found")</f>
        <v>Not Found</v>
      </c>
    </row>
    <row r="3290" spans="1:20" hidden="1" x14ac:dyDescent="0.3">
      <c r="A3290">
        <v>16</v>
      </c>
      <c r="B3290" s="1">
        <v>46122</v>
      </c>
      <c r="C3290" t="s">
        <v>162</v>
      </c>
      <c r="D3290" t="s">
        <v>198</v>
      </c>
      <c r="E3290" t="s">
        <v>24</v>
      </c>
      <c r="F3290" t="s">
        <v>40</v>
      </c>
      <c r="G3290">
        <v>1</v>
      </c>
      <c r="H3290">
        <v>0.5</v>
      </c>
      <c r="I3290" t="s">
        <v>144</v>
      </c>
      <c r="J3290" t="s">
        <v>44</v>
      </c>
      <c r="K3290">
        <v>1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83</v>
      </c>
      <c r="R3290" t="s">
        <v>83</v>
      </c>
      <c r="S3290" t="s">
        <v>83</v>
      </c>
      <c r="T3290" t="str">
        <f>_xlfn.XLOOKUP(A3290,MI_Match_Analysis!$A$2:$A$8,MI_Match_Analysis!$F$2:$F$8,"Not Found")</f>
        <v>Not Found</v>
      </c>
    </row>
    <row r="3291" spans="1:20" hidden="1" x14ac:dyDescent="0.3">
      <c r="A3291">
        <v>16</v>
      </c>
      <c r="B3291" s="1">
        <v>46122</v>
      </c>
      <c r="C3291" t="s">
        <v>162</v>
      </c>
      <c r="D3291" t="s">
        <v>198</v>
      </c>
      <c r="E3291" t="s">
        <v>24</v>
      </c>
      <c r="F3291" t="s">
        <v>40</v>
      </c>
      <c r="G3291">
        <v>1</v>
      </c>
      <c r="H3291">
        <v>0.6</v>
      </c>
      <c r="I3291" t="s">
        <v>112</v>
      </c>
      <c r="J3291" t="s">
        <v>44</v>
      </c>
      <c r="K3291">
        <v>4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83</v>
      </c>
      <c r="R3291" t="s">
        <v>83</v>
      </c>
      <c r="S3291" t="s">
        <v>83</v>
      </c>
      <c r="T3291" t="str">
        <f>_xlfn.XLOOKUP(A3291,MI_Match_Analysis!$A$2:$A$8,MI_Match_Analysis!$F$2:$F$8,"Not Found")</f>
        <v>Not Found</v>
      </c>
    </row>
    <row r="3292" spans="1:20" hidden="1" x14ac:dyDescent="0.3">
      <c r="A3292">
        <v>16</v>
      </c>
      <c r="B3292" s="1">
        <v>46122</v>
      </c>
      <c r="C3292" t="s">
        <v>162</v>
      </c>
      <c r="D3292" t="s">
        <v>198</v>
      </c>
      <c r="E3292" t="s">
        <v>24</v>
      </c>
      <c r="F3292" t="s">
        <v>40</v>
      </c>
      <c r="G3292">
        <v>1</v>
      </c>
      <c r="H3292">
        <v>1.1000000000000001</v>
      </c>
      <c r="I3292" t="s">
        <v>144</v>
      </c>
      <c r="J3292" t="s">
        <v>42</v>
      </c>
      <c r="K3292">
        <v>4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83</v>
      </c>
      <c r="R3292" t="s">
        <v>83</v>
      </c>
      <c r="S3292" t="s">
        <v>83</v>
      </c>
      <c r="T3292" t="str">
        <f>_xlfn.XLOOKUP(A3292,MI_Match_Analysis!$A$2:$A$8,MI_Match_Analysis!$F$2:$F$8,"Not Found")</f>
        <v>Not Found</v>
      </c>
    </row>
    <row r="3293" spans="1:20" hidden="1" x14ac:dyDescent="0.3">
      <c r="A3293">
        <v>16</v>
      </c>
      <c r="B3293" s="1">
        <v>46122</v>
      </c>
      <c r="C3293" t="s">
        <v>162</v>
      </c>
      <c r="D3293" t="s">
        <v>198</v>
      </c>
      <c r="E3293" t="s">
        <v>24</v>
      </c>
      <c r="F3293" t="s">
        <v>40</v>
      </c>
      <c r="G3293">
        <v>1</v>
      </c>
      <c r="H3293">
        <v>1.2</v>
      </c>
      <c r="I3293" t="s">
        <v>144</v>
      </c>
      <c r="J3293" t="s">
        <v>42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83</v>
      </c>
      <c r="R3293" t="s">
        <v>83</v>
      </c>
      <c r="S3293" t="s">
        <v>83</v>
      </c>
      <c r="T3293" t="str">
        <f>_xlfn.XLOOKUP(A3293,MI_Match_Analysis!$A$2:$A$8,MI_Match_Analysis!$F$2:$F$8,"Not Found")</f>
        <v>Not Found</v>
      </c>
    </row>
    <row r="3294" spans="1:20" hidden="1" x14ac:dyDescent="0.3">
      <c r="A3294">
        <v>16</v>
      </c>
      <c r="B3294" s="1">
        <v>46122</v>
      </c>
      <c r="C3294" t="s">
        <v>162</v>
      </c>
      <c r="D3294" t="s">
        <v>198</v>
      </c>
      <c r="E3294" t="s">
        <v>24</v>
      </c>
      <c r="F3294" t="s">
        <v>40</v>
      </c>
      <c r="G3294">
        <v>1</v>
      </c>
      <c r="H3294">
        <v>1.3</v>
      </c>
      <c r="I3294" t="s">
        <v>112</v>
      </c>
      <c r="J3294" t="s">
        <v>42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83</v>
      </c>
      <c r="R3294" t="s">
        <v>83</v>
      </c>
      <c r="S3294" t="s">
        <v>83</v>
      </c>
      <c r="T3294" t="str">
        <f>_xlfn.XLOOKUP(A3294,MI_Match_Analysis!$A$2:$A$8,MI_Match_Analysis!$F$2:$F$8,"Not Found")</f>
        <v>Not Found</v>
      </c>
    </row>
    <row r="3295" spans="1:20" hidden="1" x14ac:dyDescent="0.3">
      <c r="A3295">
        <v>16</v>
      </c>
      <c r="B3295" s="1">
        <v>46122</v>
      </c>
      <c r="C3295" t="s">
        <v>162</v>
      </c>
      <c r="D3295" t="s">
        <v>198</v>
      </c>
      <c r="E3295" t="s">
        <v>24</v>
      </c>
      <c r="F3295" t="s">
        <v>40</v>
      </c>
      <c r="G3295">
        <v>1</v>
      </c>
      <c r="H3295">
        <v>1.4</v>
      </c>
      <c r="I3295" t="s">
        <v>112</v>
      </c>
      <c r="J3295" t="s">
        <v>42</v>
      </c>
      <c r="K3295">
        <v>4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83</v>
      </c>
      <c r="R3295" t="s">
        <v>83</v>
      </c>
      <c r="S3295" t="s">
        <v>83</v>
      </c>
      <c r="T3295" t="str">
        <f>_xlfn.XLOOKUP(A3295,MI_Match_Analysis!$A$2:$A$8,MI_Match_Analysis!$F$2:$F$8,"Not Found")</f>
        <v>Not Found</v>
      </c>
    </row>
    <row r="3296" spans="1:20" hidden="1" x14ac:dyDescent="0.3">
      <c r="A3296">
        <v>16</v>
      </c>
      <c r="B3296" s="1">
        <v>46122</v>
      </c>
      <c r="C3296" t="s">
        <v>162</v>
      </c>
      <c r="D3296" t="s">
        <v>198</v>
      </c>
      <c r="E3296" t="s">
        <v>24</v>
      </c>
      <c r="F3296" t="s">
        <v>40</v>
      </c>
      <c r="G3296">
        <v>1</v>
      </c>
      <c r="H3296">
        <v>1.5</v>
      </c>
      <c r="I3296" t="s">
        <v>112</v>
      </c>
      <c r="J3296" t="s">
        <v>42</v>
      </c>
      <c r="K3296">
        <v>0</v>
      </c>
      <c r="L3296">
        <v>4</v>
      </c>
      <c r="M3296">
        <v>0</v>
      </c>
      <c r="N3296">
        <v>0</v>
      </c>
      <c r="O3296">
        <v>1</v>
      </c>
      <c r="P3296">
        <v>0</v>
      </c>
      <c r="Q3296" t="s">
        <v>83</v>
      </c>
      <c r="R3296" t="s">
        <v>83</v>
      </c>
      <c r="S3296" t="s">
        <v>83</v>
      </c>
      <c r="T3296" t="str">
        <f>_xlfn.XLOOKUP(A3296,MI_Match_Analysis!$A$2:$A$8,MI_Match_Analysis!$F$2:$F$8,"Not Found")</f>
        <v>Not Found</v>
      </c>
    </row>
    <row r="3297" spans="1:20" hidden="1" x14ac:dyDescent="0.3">
      <c r="A3297">
        <v>16</v>
      </c>
      <c r="B3297" s="1">
        <v>46122</v>
      </c>
      <c r="C3297" t="s">
        <v>162</v>
      </c>
      <c r="D3297" t="s">
        <v>198</v>
      </c>
      <c r="E3297" t="s">
        <v>24</v>
      </c>
      <c r="F3297" t="s">
        <v>40</v>
      </c>
      <c r="G3297">
        <v>1</v>
      </c>
      <c r="H3297">
        <v>1.5</v>
      </c>
      <c r="I3297" t="s">
        <v>112</v>
      </c>
      <c r="J3297" t="s">
        <v>42</v>
      </c>
      <c r="K3297">
        <v>0</v>
      </c>
      <c r="L3297">
        <v>5</v>
      </c>
      <c r="M3297">
        <v>1</v>
      </c>
      <c r="N3297">
        <v>0</v>
      </c>
      <c r="O3297">
        <v>0</v>
      </c>
      <c r="P3297">
        <v>0</v>
      </c>
      <c r="Q3297" t="s">
        <v>83</v>
      </c>
      <c r="R3297" t="s">
        <v>83</v>
      </c>
      <c r="S3297" t="s">
        <v>83</v>
      </c>
      <c r="T3297" t="str">
        <f>_xlfn.XLOOKUP(A3297,MI_Match_Analysis!$A$2:$A$8,MI_Match_Analysis!$F$2:$F$8,"Not Found")</f>
        <v>Not Found</v>
      </c>
    </row>
    <row r="3298" spans="1:20" hidden="1" x14ac:dyDescent="0.3">
      <c r="A3298">
        <v>16</v>
      </c>
      <c r="B3298" s="1">
        <v>46122</v>
      </c>
      <c r="C3298" t="s">
        <v>162</v>
      </c>
      <c r="D3298" t="s">
        <v>198</v>
      </c>
      <c r="E3298" t="s">
        <v>24</v>
      </c>
      <c r="F3298" t="s">
        <v>40</v>
      </c>
      <c r="G3298">
        <v>1</v>
      </c>
      <c r="H3298">
        <v>1.6</v>
      </c>
      <c r="I3298" t="s">
        <v>112</v>
      </c>
      <c r="J3298" t="s">
        <v>42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83</v>
      </c>
      <c r="R3298" t="s">
        <v>83</v>
      </c>
      <c r="S3298" t="s">
        <v>83</v>
      </c>
      <c r="T3298" t="str">
        <f>_xlfn.XLOOKUP(A3298,MI_Match_Analysis!$A$2:$A$8,MI_Match_Analysis!$F$2:$F$8,"Not Found")</f>
        <v>Not Found</v>
      </c>
    </row>
    <row r="3299" spans="1:20" hidden="1" x14ac:dyDescent="0.3">
      <c r="A3299">
        <v>16</v>
      </c>
      <c r="B3299" s="1">
        <v>46122</v>
      </c>
      <c r="C3299" t="s">
        <v>162</v>
      </c>
      <c r="D3299" t="s">
        <v>198</v>
      </c>
      <c r="E3299" t="s">
        <v>24</v>
      </c>
      <c r="F3299" t="s">
        <v>40</v>
      </c>
      <c r="G3299">
        <v>1</v>
      </c>
      <c r="H3299">
        <v>2.1</v>
      </c>
      <c r="I3299" t="s">
        <v>112</v>
      </c>
      <c r="J3299" t="s">
        <v>44</v>
      </c>
      <c r="K3299">
        <v>4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83</v>
      </c>
      <c r="R3299" t="s">
        <v>83</v>
      </c>
      <c r="S3299" t="s">
        <v>83</v>
      </c>
      <c r="T3299" t="str">
        <f>_xlfn.XLOOKUP(A3299,MI_Match_Analysis!$A$2:$A$8,MI_Match_Analysis!$F$2:$F$8,"Not Found")</f>
        <v>Not Found</v>
      </c>
    </row>
    <row r="3300" spans="1:20" hidden="1" x14ac:dyDescent="0.3">
      <c r="A3300">
        <v>16</v>
      </c>
      <c r="B3300" s="1">
        <v>46122</v>
      </c>
      <c r="C3300" t="s">
        <v>162</v>
      </c>
      <c r="D3300" t="s">
        <v>198</v>
      </c>
      <c r="E3300" t="s">
        <v>24</v>
      </c>
      <c r="F3300" t="s">
        <v>40</v>
      </c>
      <c r="G3300">
        <v>1</v>
      </c>
      <c r="H3300">
        <v>2.2000000000000002</v>
      </c>
      <c r="I3300" t="s">
        <v>112</v>
      </c>
      <c r="J3300" t="s">
        <v>44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83</v>
      </c>
      <c r="R3300" t="s">
        <v>83</v>
      </c>
      <c r="S3300" t="s">
        <v>83</v>
      </c>
      <c r="T3300" t="str">
        <f>_xlfn.XLOOKUP(A3300,MI_Match_Analysis!$A$2:$A$8,MI_Match_Analysis!$F$2:$F$8,"Not Found")</f>
        <v>Not Found</v>
      </c>
    </row>
    <row r="3301" spans="1:20" hidden="1" x14ac:dyDescent="0.3">
      <c r="A3301">
        <v>16</v>
      </c>
      <c r="B3301" s="1">
        <v>46122</v>
      </c>
      <c r="C3301" t="s">
        <v>162</v>
      </c>
      <c r="D3301" t="s">
        <v>198</v>
      </c>
      <c r="E3301" t="s">
        <v>24</v>
      </c>
      <c r="F3301" t="s">
        <v>40</v>
      </c>
      <c r="G3301">
        <v>1</v>
      </c>
      <c r="H3301">
        <v>2.2999999999999998</v>
      </c>
      <c r="I3301" t="s">
        <v>112</v>
      </c>
      <c r="J3301" t="s">
        <v>44</v>
      </c>
      <c r="K3301">
        <v>4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83</v>
      </c>
      <c r="R3301" t="s">
        <v>83</v>
      </c>
      <c r="S3301" t="s">
        <v>83</v>
      </c>
      <c r="T3301" t="str">
        <f>_xlfn.XLOOKUP(A3301,MI_Match_Analysis!$A$2:$A$8,MI_Match_Analysis!$F$2:$F$8,"Not Found")</f>
        <v>Not Found</v>
      </c>
    </row>
    <row r="3302" spans="1:20" hidden="1" x14ac:dyDescent="0.3">
      <c r="A3302">
        <v>16</v>
      </c>
      <c r="B3302" s="1">
        <v>46122</v>
      </c>
      <c r="C3302" t="s">
        <v>162</v>
      </c>
      <c r="D3302" t="s">
        <v>198</v>
      </c>
      <c r="E3302" t="s">
        <v>24</v>
      </c>
      <c r="F3302" t="s">
        <v>40</v>
      </c>
      <c r="G3302">
        <v>1</v>
      </c>
      <c r="H3302">
        <v>2.4</v>
      </c>
      <c r="I3302" t="s">
        <v>112</v>
      </c>
      <c r="J3302" t="s">
        <v>44</v>
      </c>
      <c r="K3302">
        <v>4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83</v>
      </c>
      <c r="R3302" t="s">
        <v>83</v>
      </c>
      <c r="S3302" t="s">
        <v>83</v>
      </c>
      <c r="T3302" t="str">
        <f>_xlfn.XLOOKUP(A3302,MI_Match_Analysis!$A$2:$A$8,MI_Match_Analysis!$F$2:$F$8,"Not Found")</f>
        <v>Not Found</v>
      </c>
    </row>
    <row r="3303" spans="1:20" hidden="1" x14ac:dyDescent="0.3">
      <c r="A3303">
        <v>16</v>
      </c>
      <c r="B3303" s="1">
        <v>46122</v>
      </c>
      <c r="C3303" t="s">
        <v>162</v>
      </c>
      <c r="D3303" t="s">
        <v>198</v>
      </c>
      <c r="E3303" t="s">
        <v>24</v>
      </c>
      <c r="F3303" t="s">
        <v>40</v>
      </c>
      <c r="G3303">
        <v>1</v>
      </c>
      <c r="H3303">
        <v>2.5</v>
      </c>
      <c r="I3303" t="s">
        <v>112</v>
      </c>
      <c r="J3303" t="s">
        <v>44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83</v>
      </c>
      <c r="R3303" t="s">
        <v>83</v>
      </c>
      <c r="S3303" t="s">
        <v>83</v>
      </c>
      <c r="T3303" t="str">
        <f>_xlfn.XLOOKUP(A3303,MI_Match_Analysis!$A$2:$A$8,MI_Match_Analysis!$F$2:$F$8,"Not Found")</f>
        <v>Not Found</v>
      </c>
    </row>
    <row r="3304" spans="1:20" hidden="1" x14ac:dyDescent="0.3">
      <c r="A3304">
        <v>16</v>
      </c>
      <c r="B3304" s="1">
        <v>46122</v>
      </c>
      <c r="C3304" t="s">
        <v>162</v>
      </c>
      <c r="D3304" t="s">
        <v>198</v>
      </c>
      <c r="E3304" t="s">
        <v>24</v>
      </c>
      <c r="F3304" t="s">
        <v>40</v>
      </c>
      <c r="G3304">
        <v>1</v>
      </c>
      <c r="H3304">
        <v>2.6</v>
      </c>
      <c r="I3304" t="s">
        <v>144</v>
      </c>
      <c r="J3304" t="s">
        <v>44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165</v>
      </c>
      <c r="R3304" t="s">
        <v>144</v>
      </c>
      <c r="S3304" t="s">
        <v>249</v>
      </c>
      <c r="T3304" t="str">
        <f>_xlfn.XLOOKUP(A3304,MI_Match_Analysis!$A$2:$A$8,MI_Match_Analysis!$F$2:$F$8,"Not Found")</f>
        <v>Not Found</v>
      </c>
    </row>
    <row r="3305" spans="1:20" hidden="1" x14ac:dyDescent="0.3">
      <c r="A3305">
        <v>16</v>
      </c>
      <c r="B3305" s="1">
        <v>46122</v>
      </c>
      <c r="C3305" t="s">
        <v>162</v>
      </c>
      <c r="D3305" t="s">
        <v>198</v>
      </c>
      <c r="E3305" t="s">
        <v>24</v>
      </c>
      <c r="F3305" t="s">
        <v>40</v>
      </c>
      <c r="G3305">
        <v>1</v>
      </c>
      <c r="H3305">
        <v>3.1</v>
      </c>
      <c r="I3305" t="s">
        <v>112</v>
      </c>
      <c r="J3305" t="s">
        <v>85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83</v>
      </c>
      <c r="R3305" t="s">
        <v>83</v>
      </c>
      <c r="S3305" t="s">
        <v>83</v>
      </c>
      <c r="T3305" t="str">
        <f>_xlfn.XLOOKUP(A3305,MI_Match_Analysis!$A$2:$A$8,MI_Match_Analysis!$F$2:$F$8,"Not Found")</f>
        <v>Not Found</v>
      </c>
    </row>
    <row r="3306" spans="1:20" hidden="1" x14ac:dyDescent="0.3">
      <c r="A3306">
        <v>16</v>
      </c>
      <c r="B3306" s="1">
        <v>46122</v>
      </c>
      <c r="C3306" t="s">
        <v>162</v>
      </c>
      <c r="D3306" t="s">
        <v>198</v>
      </c>
      <c r="E3306" t="s">
        <v>24</v>
      </c>
      <c r="F3306" t="s">
        <v>40</v>
      </c>
      <c r="G3306">
        <v>1</v>
      </c>
      <c r="H3306">
        <v>3.2</v>
      </c>
      <c r="I3306" t="s">
        <v>178</v>
      </c>
      <c r="J3306" t="s">
        <v>85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83</v>
      </c>
      <c r="R3306" t="s">
        <v>83</v>
      </c>
      <c r="S3306" t="s">
        <v>83</v>
      </c>
      <c r="T3306" t="str">
        <f>_xlfn.XLOOKUP(A3306,MI_Match_Analysis!$A$2:$A$8,MI_Match_Analysis!$F$2:$F$8,"Not Found")</f>
        <v>Not Found</v>
      </c>
    </row>
    <row r="3307" spans="1:20" hidden="1" x14ac:dyDescent="0.3">
      <c r="A3307">
        <v>16</v>
      </c>
      <c r="B3307" s="1">
        <v>46122</v>
      </c>
      <c r="C3307" t="s">
        <v>162</v>
      </c>
      <c r="D3307" t="s">
        <v>198</v>
      </c>
      <c r="E3307" t="s">
        <v>24</v>
      </c>
      <c r="F3307" t="s">
        <v>40</v>
      </c>
      <c r="G3307">
        <v>1</v>
      </c>
      <c r="H3307">
        <v>3.3</v>
      </c>
      <c r="I3307" t="s">
        <v>178</v>
      </c>
      <c r="J3307" t="s">
        <v>85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83</v>
      </c>
      <c r="R3307" t="s">
        <v>83</v>
      </c>
      <c r="S3307" t="s">
        <v>83</v>
      </c>
      <c r="T3307" t="str">
        <f>_xlfn.XLOOKUP(A3307,MI_Match_Analysis!$A$2:$A$8,MI_Match_Analysis!$F$2:$F$8,"Not Found")</f>
        <v>Not Found</v>
      </c>
    </row>
    <row r="3308" spans="1:20" hidden="1" x14ac:dyDescent="0.3">
      <c r="A3308">
        <v>16</v>
      </c>
      <c r="B3308" s="1">
        <v>46122</v>
      </c>
      <c r="C3308" t="s">
        <v>162</v>
      </c>
      <c r="D3308" t="s">
        <v>198</v>
      </c>
      <c r="E3308" t="s">
        <v>24</v>
      </c>
      <c r="F3308" t="s">
        <v>40</v>
      </c>
      <c r="G3308">
        <v>1</v>
      </c>
      <c r="H3308">
        <v>3.4</v>
      </c>
      <c r="I3308" t="s">
        <v>178</v>
      </c>
      <c r="J3308" t="s">
        <v>85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83</v>
      </c>
      <c r="R3308" t="s">
        <v>83</v>
      </c>
      <c r="S3308" t="s">
        <v>83</v>
      </c>
      <c r="T3308" t="str">
        <f>_xlfn.XLOOKUP(A3308,MI_Match_Analysis!$A$2:$A$8,MI_Match_Analysis!$F$2:$F$8,"Not Found")</f>
        <v>Not Found</v>
      </c>
    </row>
    <row r="3309" spans="1:20" hidden="1" x14ac:dyDescent="0.3">
      <c r="A3309">
        <v>16</v>
      </c>
      <c r="B3309" s="1">
        <v>46122</v>
      </c>
      <c r="C3309" t="s">
        <v>162</v>
      </c>
      <c r="D3309" t="s">
        <v>198</v>
      </c>
      <c r="E3309" t="s">
        <v>24</v>
      </c>
      <c r="F3309" t="s">
        <v>40</v>
      </c>
      <c r="G3309">
        <v>1</v>
      </c>
      <c r="H3309">
        <v>3.5</v>
      </c>
      <c r="I3309" t="s">
        <v>112</v>
      </c>
      <c r="J3309" t="s">
        <v>85</v>
      </c>
      <c r="K3309">
        <v>4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83</v>
      </c>
      <c r="R3309" t="s">
        <v>83</v>
      </c>
      <c r="S3309" t="s">
        <v>83</v>
      </c>
      <c r="T3309" t="str">
        <f>_xlfn.XLOOKUP(A3309,MI_Match_Analysis!$A$2:$A$8,MI_Match_Analysis!$F$2:$F$8,"Not Found")</f>
        <v>Not Found</v>
      </c>
    </row>
    <row r="3310" spans="1:20" hidden="1" x14ac:dyDescent="0.3">
      <c r="A3310">
        <v>16</v>
      </c>
      <c r="B3310" s="1">
        <v>46122</v>
      </c>
      <c r="C3310" t="s">
        <v>162</v>
      </c>
      <c r="D3310" t="s">
        <v>198</v>
      </c>
      <c r="E3310" t="s">
        <v>24</v>
      </c>
      <c r="F3310" t="s">
        <v>40</v>
      </c>
      <c r="G3310">
        <v>1</v>
      </c>
      <c r="H3310">
        <v>3.6</v>
      </c>
      <c r="I3310" t="s">
        <v>112</v>
      </c>
      <c r="J3310" t="s">
        <v>85</v>
      </c>
      <c r="K3310">
        <v>4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83</v>
      </c>
      <c r="R3310" t="s">
        <v>83</v>
      </c>
      <c r="S3310" t="s">
        <v>83</v>
      </c>
      <c r="T3310" t="str">
        <f>_xlfn.XLOOKUP(A3310,MI_Match_Analysis!$A$2:$A$8,MI_Match_Analysis!$F$2:$F$8,"Not Found")</f>
        <v>Not Found</v>
      </c>
    </row>
    <row r="3311" spans="1:20" hidden="1" x14ac:dyDescent="0.3">
      <c r="A3311">
        <v>16</v>
      </c>
      <c r="B3311" s="1">
        <v>46122</v>
      </c>
      <c r="C3311" t="s">
        <v>162</v>
      </c>
      <c r="D3311" t="s">
        <v>198</v>
      </c>
      <c r="E3311" t="s">
        <v>24</v>
      </c>
      <c r="F3311" t="s">
        <v>40</v>
      </c>
      <c r="G3311">
        <v>1</v>
      </c>
      <c r="H3311">
        <v>4.0999999999999996</v>
      </c>
      <c r="I3311" t="s">
        <v>178</v>
      </c>
      <c r="J3311" t="s">
        <v>73</v>
      </c>
      <c r="K3311">
        <v>0</v>
      </c>
      <c r="L3311">
        <v>1</v>
      </c>
      <c r="M3311">
        <v>0</v>
      </c>
      <c r="N3311">
        <v>1</v>
      </c>
      <c r="O3311">
        <v>0</v>
      </c>
      <c r="P3311">
        <v>0</v>
      </c>
      <c r="Q3311" t="s">
        <v>83</v>
      </c>
      <c r="R3311" t="s">
        <v>83</v>
      </c>
      <c r="S3311" t="s">
        <v>83</v>
      </c>
      <c r="T3311" t="str">
        <f>_xlfn.XLOOKUP(A3311,MI_Match_Analysis!$A$2:$A$8,MI_Match_Analysis!$F$2:$F$8,"Not Found")</f>
        <v>Not Found</v>
      </c>
    </row>
    <row r="3312" spans="1:20" hidden="1" x14ac:dyDescent="0.3">
      <c r="A3312">
        <v>16</v>
      </c>
      <c r="B3312" s="1">
        <v>46122</v>
      </c>
      <c r="C3312" t="s">
        <v>162</v>
      </c>
      <c r="D3312" t="s">
        <v>198</v>
      </c>
      <c r="E3312" t="s">
        <v>24</v>
      </c>
      <c r="F3312" t="s">
        <v>40</v>
      </c>
      <c r="G3312">
        <v>1</v>
      </c>
      <c r="H3312">
        <v>4.2</v>
      </c>
      <c r="I3312" t="s">
        <v>112</v>
      </c>
      <c r="J3312" t="s">
        <v>73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83</v>
      </c>
      <c r="R3312" t="s">
        <v>83</v>
      </c>
      <c r="S3312" t="s">
        <v>83</v>
      </c>
      <c r="T3312" t="str">
        <f>_xlfn.XLOOKUP(A3312,MI_Match_Analysis!$A$2:$A$8,MI_Match_Analysis!$F$2:$F$8,"Not Found")</f>
        <v>Not Found</v>
      </c>
    </row>
    <row r="3313" spans="1:20" hidden="1" x14ac:dyDescent="0.3">
      <c r="A3313">
        <v>16</v>
      </c>
      <c r="B3313" s="1">
        <v>46122</v>
      </c>
      <c r="C3313" t="s">
        <v>162</v>
      </c>
      <c r="D3313" t="s">
        <v>198</v>
      </c>
      <c r="E3313" t="s">
        <v>24</v>
      </c>
      <c r="F3313" t="s">
        <v>40</v>
      </c>
      <c r="G3313">
        <v>1</v>
      </c>
      <c r="H3313">
        <v>4.3</v>
      </c>
      <c r="I3313" t="s">
        <v>112</v>
      </c>
      <c r="J3313" t="s">
        <v>73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83</v>
      </c>
      <c r="R3313" t="s">
        <v>83</v>
      </c>
      <c r="S3313" t="s">
        <v>83</v>
      </c>
      <c r="T3313" t="str">
        <f>_xlfn.XLOOKUP(A3313,MI_Match_Analysis!$A$2:$A$8,MI_Match_Analysis!$F$2:$F$8,"Not Found")</f>
        <v>Not Found</v>
      </c>
    </row>
    <row r="3314" spans="1:20" hidden="1" x14ac:dyDescent="0.3">
      <c r="A3314">
        <v>16</v>
      </c>
      <c r="B3314" s="1">
        <v>46122</v>
      </c>
      <c r="C3314" t="s">
        <v>162</v>
      </c>
      <c r="D3314" t="s">
        <v>198</v>
      </c>
      <c r="E3314" t="s">
        <v>24</v>
      </c>
      <c r="F3314" t="s">
        <v>40</v>
      </c>
      <c r="G3314">
        <v>1</v>
      </c>
      <c r="H3314">
        <v>4.4000000000000004</v>
      </c>
      <c r="I3314" t="s">
        <v>178</v>
      </c>
      <c r="J3314" t="s">
        <v>73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83</v>
      </c>
      <c r="R3314" t="s">
        <v>83</v>
      </c>
      <c r="S3314" t="s">
        <v>83</v>
      </c>
      <c r="T3314" t="str">
        <f>_xlfn.XLOOKUP(A3314,MI_Match_Analysis!$A$2:$A$8,MI_Match_Analysis!$F$2:$F$8,"Not Found")</f>
        <v>Not Found</v>
      </c>
    </row>
    <row r="3315" spans="1:20" hidden="1" x14ac:dyDescent="0.3">
      <c r="A3315">
        <v>16</v>
      </c>
      <c r="B3315" s="1">
        <v>46122</v>
      </c>
      <c r="C3315" t="s">
        <v>162</v>
      </c>
      <c r="D3315" t="s">
        <v>198</v>
      </c>
      <c r="E3315" t="s">
        <v>24</v>
      </c>
      <c r="F3315" t="s">
        <v>40</v>
      </c>
      <c r="G3315">
        <v>1</v>
      </c>
      <c r="H3315">
        <v>4.5</v>
      </c>
      <c r="I3315" t="s">
        <v>112</v>
      </c>
      <c r="J3315" t="s">
        <v>73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167</v>
      </c>
      <c r="R3315" t="s">
        <v>112</v>
      </c>
      <c r="S3315" t="s">
        <v>83</v>
      </c>
      <c r="T3315" t="str">
        <f>_xlfn.XLOOKUP(A3315,MI_Match_Analysis!$A$2:$A$8,MI_Match_Analysis!$F$2:$F$8,"Not Found")</f>
        <v>Not Found</v>
      </c>
    </row>
    <row r="3316" spans="1:20" hidden="1" x14ac:dyDescent="0.3">
      <c r="A3316">
        <v>16</v>
      </c>
      <c r="B3316" s="1">
        <v>46122</v>
      </c>
      <c r="C3316" t="s">
        <v>162</v>
      </c>
      <c r="D3316" t="s">
        <v>198</v>
      </c>
      <c r="E3316" t="s">
        <v>24</v>
      </c>
      <c r="F3316" t="s">
        <v>40</v>
      </c>
      <c r="G3316">
        <v>1</v>
      </c>
      <c r="H3316">
        <v>4.5999999999999996</v>
      </c>
      <c r="I3316" t="s">
        <v>92</v>
      </c>
      <c r="J3316" t="s">
        <v>73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83</v>
      </c>
      <c r="R3316" t="s">
        <v>83</v>
      </c>
      <c r="S3316" t="s">
        <v>83</v>
      </c>
      <c r="T3316" t="str">
        <f>_xlfn.XLOOKUP(A3316,MI_Match_Analysis!$A$2:$A$8,MI_Match_Analysis!$F$2:$F$8,"Not Found")</f>
        <v>Not Found</v>
      </c>
    </row>
    <row r="3317" spans="1:20" hidden="1" x14ac:dyDescent="0.3">
      <c r="A3317">
        <v>16</v>
      </c>
      <c r="B3317" s="1">
        <v>46122</v>
      </c>
      <c r="C3317" t="s">
        <v>162</v>
      </c>
      <c r="D3317" t="s">
        <v>198</v>
      </c>
      <c r="E3317" t="s">
        <v>24</v>
      </c>
      <c r="F3317" t="s">
        <v>40</v>
      </c>
      <c r="G3317">
        <v>1</v>
      </c>
      <c r="H3317">
        <v>5.0999999999999996</v>
      </c>
      <c r="I3317" t="s">
        <v>178</v>
      </c>
      <c r="J3317" t="s">
        <v>42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83</v>
      </c>
      <c r="R3317" t="s">
        <v>83</v>
      </c>
      <c r="S3317" t="s">
        <v>83</v>
      </c>
      <c r="T3317" t="str">
        <f>_xlfn.XLOOKUP(A3317,MI_Match_Analysis!$A$2:$A$8,MI_Match_Analysis!$F$2:$F$8,"Not Found")</f>
        <v>Not Found</v>
      </c>
    </row>
    <row r="3318" spans="1:20" hidden="1" x14ac:dyDescent="0.3">
      <c r="A3318">
        <v>16</v>
      </c>
      <c r="B3318" s="1">
        <v>46122</v>
      </c>
      <c r="C3318" t="s">
        <v>162</v>
      </c>
      <c r="D3318" t="s">
        <v>198</v>
      </c>
      <c r="E3318" t="s">
        <v>24</v>
      </c>
      <c r="F3318" t="s">
        <v>40</v>
      </c>
      <c r="G3318">
        <v>1</v>
      </c>
      <c r="H3318">
        <v>5.2</v>
      </c>
      <c r="I3318" t="s">
        <v>92</v>
      </c>
      <c r="J3318" t="s">
        <v>42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83</v>
      </c>
      <c r="R3318" t="s">
        <v>83</v>
      </c>
      <c r="S3318" t="s">
        <v>83</v>
      </c>
      <c r="T3318" t="str">
        <f>_xlfn.XLOOKUP(A3318,MI_Match_Analysis!$A$2:$A$8,MI_Match_Analysis!$F$2:$F$8,"Not Found")</f>
        <v>Not Found</v>
      </c>
    </row>
    <row r="3319" spans="1:20" hidden="1" x14ac:dyDescent="0.3">
      <c r="A3319">
        <v>16</v>
      </c>
      <c r="B3319" s="1">
        <v>46122</v>
      </c>
      <c r="C3319" t="s">
        <v>162</v>
      </c>
      <c r="D3319" t="s">
        <v>198</v>
      </c>
      <c r="E3319" t="s">
        <v>24</v>
      </c>
      <c r="F3319" t="s">
        <v>40</v>
      </c>
      <c r="G3319">
        <v>1</v>
      </c>
      <c r="H3319">
        <v>5.3</v>
      </c>
      <c r="I3319" t="s">
        <v>92</v>
      </c>
      <c r="J3319" t="s">
        <v>42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83</v>
      </c>
      <c r="R3319" t="s">
        <v>83</v>
      </c>
      <c r="S3319" t="s">
        <v>83</v>
      </c>
      <c r="T3319" t="str">
        <f>_xlfn.XLOOKUP(A3319,MI_Match_Analysis!$A$2:$A$8,MI_Match_Analysis!$F$2:$F$8,"Not Found")</f>
        <v>Not Found</v>
      </c>
    </row>
    <row r="3320" spans="1:20" hidden="1" x14ac:dyDescent="0.3">
      <c r="A3320">
        <v>16</v>
      </c>
      <c r="B3320" s="1">
        <v>46122</v>
      </c>
      <c r="C3320" t="s">
        <v>162</v>
      </c>
      <c r="D3320" t="s">
        <v>198</v>
      </c>
      <c r="E3320" t="s">
        <v>24</v>
      </c>
      <c r="F3320" t="s">
        <v>40</v>
      </c>
      <c r="G3320">
        <v>1</v>
      </c>
      <c r="H3320">
        <v>5.4</v>
      </c>
      <c r="I3320" t="s">
        <v>92</v>
      </c>
      <c r="J3320" t="s">
        <v>42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83</v>
      </c>
      <c r="R3320" t="s">
        <v>83</v>
      </c>
      <c r="S3320" t="s">
        <v>83</v>
      </c>
      <c r="T3320" t="str">
        <f>_xlfn.XLOOKUP(A3320,MI_Match_Analysis!$A$2:$A$8,MI_Match_Analysis!$F$2:$F$8,"Not Found")</f>
        <v>Not Found</v>
      </c>
    </row>
    <row r="3321" spans="1:20" hidden="1" x14ac:dyDescent="0.3">
      <c r="A3321">
        <v>16</v>
      </c>
      <c r="B3321" s="1">
        <v>46122</v>
      </c>
      <c r="C3321" t="s">
        <v>162</v>
      </c>
      <c r="D3321" t="s">
        <v>198</v>
      </c>
      <c r="E3321" t="s">
        <v>24</v>
      </c>
      <c r="F3321" t="s">
        <v>40</v>
      </c>
      <c r="G3321">
        <v>1</v>
      </c>
      <c r="H3321">
        <v>5.5</v>
      </c>
      <c r="I3321" t="s">
        <v>92</v>
      </c>
      <c r="J3321" t="s">
        <v>42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83</v>
      </c>
      <c r="R3321" t="s">
        <v>83</v>
      </c>
      <c r="S3321" t="s">
        <v>83</v>
      </c>
      <c r="T3321" t="str">
        <f>_xlfn.XLOOKUP(A3321,MI_Match_Analysis!$A$2:$A$8,MI_Match_Analysis!$F$2:$F$8,"Not Found")</f>
        <v>Not Found</v>
      </c>
    </row>
    <row r="3322" spans="1:20" hidden="1" x14ac:dyDescent="0.3">
      <c r="A3322">
        <v>16</v>
      </c>
      <c r="B3322" s="1">
        <v>46122</v>
      </c>
      <c r="C3322" t="s">
        <v>162</v>
      </c>
      <c r="D3322" t="s">
        <v>198</v>
      </c>
      <c r="E3322" t="s">
        <v>24</v>
      </c>
      <c r="F3322" t="s">
        <v>40</v>
      </c>
      <c r="G3322">
        <v>1</v>
      </c>
      <c r="H3322">
        <v>5.6</v>
      </c>
      <c r="I3322" t="s">
        <v>178</v>
      </c>
      <c r="J3322" t="s">
        <v>42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83</v>
      </c>
      <c r="R3322" t="s">
        <v>83</v>
      </c>
      <c r="S3322" t="s">
        <v>83</v>
      </c>
      <c r="T3322" t="str">
        <f>_xlfn.XLOOKUP(A3322,MI_Match_Analysis!$A$2:$A$8,MI_Match_Analysis!$F$2:$F$8,"Not Found")</f>
        <v>Not Found</v>
      </c>
    </row>
    <row r="3323" spans="1:20" hidden="1" x14ac:dyDescent="0.3">
      <c r="A3323">
        <v>16</v>
      </c>
      <c r="B3323" s="1">
        <v>46122</v>
      </c>
      <c r="C3323" t="s">
        <v>162</v>
      </c>
      <c r="D3323" t="s">
        <v>198</v>
      </c>
      <c r="E3323" t="s">
        <v>24</v>
      </c>
      <c r="F3323" t="s">
        <v>40</v>
      </c>
      <c r="G3323">
        <v>1</v>
      </c>
      <c r="H3323">
        <v>6.1</v>
      </c>
      <c r="I3323" t="s">
        <v>178</v>
      </c>
      <c r="J3323" t="s">
        <v>73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83</v>
      </c>
      <c r="R3323" t="s">
        <v>83</v>
      </c>
      <c r="S3323" t="s">
        <v>83</v>
      </c>
      <c r="T3323" t="str">
        <f>_xlfn.XLOOKUP(A3323,MI_Match_Analysis!$A$2:$A$8,MI_Match_Analysis!$F$2:$F$8,"Not Found")</f>
        <v>Not Found</v>
      </c>
    </row>
    <row r="3324" spans="1:20" hidden="1" x14ac:dyDescent="0.3">
      <c r="A3324">
        <v>16</v>
      </c>
      <c r="B3324" s="1">
        <v>46122</v>
      </c>
      <c r="C3324" t="s">
        <v>162</v>
      </c>
      <c r="D3324" t="s">
        <v>198</v>
      </c>
      <c r="E3324" t="s">
        <v>24</v>
      </c>
      <c r="F3324" t="s">
        <v>40</v>
      </c>
      <c r="G3324">
        <v>1</v>
      </c>
      <c r="H3324">
        <v>6.2</v>
      </c>
      <c r="I3324" t="s">
        <v>92</v>
      </c>
      <c r="J3324" t="s">
        <v>73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165</v>
      </c>
      <c r="R3324" t="s">
        <v>92</v>
      </c>
      <c r="S3324" t="s">
        <v>249</v>
      </c>
      <c r="T3324" t="str">
        <f>_xlfn.XLOOKUP(A3324,MI_Match_Analysis!$A$2:$A$8,MI_Match_Analysis!$F$2:$F$8,"Not Found")</f>
        <v>Not Found</v>
      </c>
    </row>
    <row r="3325" spans="1:20" hidden="1" x14ac:dyDescent="0.3">
      <c r="A3325">
        <v>16</v>
      </c>
      <c r="B3325" s="1">
        <v>46122</v>
      </c>
      <c r="C3325" t="s">
        <v>162</v>
      </c>
      <c r="D3325" t="s">
        <v>198</v>
      </c>
      <c r="E3325" t="s">
        <v>24</v>
      </c>
      <c r="F3325" t="s">
        <v>40</v>
      </c>
      <c r="G3325">
        <v>1</v>
      </c>
      <c r="H3325">
        <v>6.3</v>
      </c>
      <c r="I3325" t="s">
        <v>166</v>
      </c>
      <c r="J3325" t="s">
        <v>73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83</v>
      </c>
      <c r="R3325" t="s">
        <v>83</v>
      </c>
      <c r="S3325" t="s">
        <v>83</v>
      </c>
      <c r="T3325" t="str">
        <f>_xlfn.XLOOKUP(A3325,MI_Match_Analysis!$A$2:$A$8,MI_Match_Analysis!$F$2:$F$8,"Not Found")</f>
        <v>Not Found</v>
      </c>
    </row>
    <row r="3326" spans="1:20" hidden="1" x14ac:dyDescent="0.3">
      <c r="A3326">
        <v>16</v>
      </c>
      <c r="B3326" s="1">
        <v>46122</v>
      </c>
      <c r="C3326" t="s">
        <v>162</v>
      </c>
      <c r="D3326" t="s">
        <v>198</v>
      </c>
      <c r="E3326" t="s">
        <v>24</v>
      </c>
      <c r="F3326" t="s">
        <v>40</v>
      </c>
      <c r="G3326">
        <v>1</v>
      </c>
      <c r="H3326">
        <v>6.4</v>
      </c>
      <c r="I3326" t="s">
        <v>166</v>
      </c>
      <c r="J3326" t="s">
        <v>73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83</v>
      </c>
      <c r="R3326" t="s">
        <v>83</v>
      </c>
      <c r="S3326" t="s">
        <v>83</v>
      </c>
      <c r="T3326" t="str">
        <f>_xlfn.XLOOKUP(A3326,MI_Match_Analysis!$A$2:$A$8,MI_Match_Analysis!$F$2:$F$8,"Not Found")</f>
        <v>Not Found</v>
      </c>
    </row>
    <row r="3327" spans="1:20" hidden="1" x14ac:dyDescent="0.3">
      <c r="A3327">
        <v>16</v>
      </c>
      <c r="B3327" s="1">
        <v>46122</v>
      </c>
      <c r="C3327" t="s">
        <v>162</v>
      </c>
      <c r="D3327" t="s">
        <v>198</v>
      </c>
      <c r="E3327" t="s">
        <v>24</v>
      </c>
      <c r="F3327" t="s">
        <v>40</v>
      </c>
      <c r="G3327">
        <v>1</v>
      </c>
      <c r="H3327">
        <v>6.5</v>
      </c>
      <c r="I3327" t="s">
        <v>178</v>
      </c>
      <c r="J3327" t="s">
        <v>73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83</v>
      </c>
      <c r="R3327" t="s">
        <v>83</v>
      </c>
      <c r="S3327" t="s">
        <v>83</v>
      </c>
      <c r="T3327" t="str">
        <f>_xlfn.XLOOKUP(A3327,MI_Match_Analysis!$A$2:$A$8,MI_Match_Analysis!$F$2:$F$8,"Not Found")</f>
        <v>Not Found</v>
      </c>
    </row>
    <row r="3328" spans="1:20" hidden="1" x14ac:dyDescent="0.3">
      <c r="A3328">
        <v>16</v>
      </c>
      <c r="B3328" s="1">
        <v>46122</v>
      </c>
      <c r="C3328" t="s">
        <v>162</v>
      </c>
      <c r="D3328" t="s">
        <v>198</v>
      </c>
      <c r="E3328" t="s">
        <v>24</v>
      </c>
      <c r="F3328" t="s">
        <v>40</v>
      </c>
      <c r="G3328">
        <v>1</v>
      </c>
      <c r="H3328">
        <v>6.6</v>
      </c>
      <c r="I3328" t="s">
        <v>166</v>
      </c>
      <c r="J3328" t="s">
        <v>73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83</v>
      </c>
      <c r="R3328" t="s">
        <v>83</v>
      </c>
      <c r="S3328" t="s">
        <v>83</v>
      </c>
      <c r="T3328" t="str">
        <f>_xlfn.XLOOKUP(A3328,MI_Match_Analysis!$A$2:$A$8,MI_Match_Analysis!$F$2:$F$8,"Not Found")</f>
        <v>Not Found</v>
      </c>
    </row>
    <row r="3329" spans="1:20" hidden="1" x14ac:dyDescent="0.3">
      <c r="A3329">
        <v>16</v>
      </c>
      <c r="B3329" s="1">
        <v>46122</v>
      </c>
      <c r="C3329" t="s">
        <v>162</v>
      </c>
      <c r="D3329" t="s">
        <v>198</v>
      </c>
      <c r="E3329" t="s">
        <v>24</v>
      </c>
      <c r="F3329" t="s">
        <v>40</v>
      </c>
      <c r="G3329">
        <v>1</v>
      </c>
      <c r="H3329">
        <v>7.1</v>
      </c>
      <c r="I3329" t="s">
        <v>166</v>
      </c>
      <c r="J3329" t="s">
        <v>129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83</v>
      </c>
      <c r="R3329" t="s">
        <v>83</v>
      </c>
      <c r="S3329" t="s">
        <v>83</v>
      </c>
      <c r="T3329" t="str">
        <f>_xlfn.XLOOKUP(A3329,MI_Match_Analysis!$A$2:$A$8,MI_Match_Analysis!$F$2:$F$8,"Not Found")</f>
        <v>Not Found</v>
      </c>
    </row>
    <row r="3330" spans="1:20" hidden="1" x14ac:dyDescent="0.3">
      <c r="A3330">
        <v>16</v>
      </c>
      <c r="B3330" s="1">
        <v>46122</v>
      </c>
      <c r="C3330" t="s">
        <v>162</v>
      </c>
      <c r="D3330" t="s">
        <v>198</v>
      </c>
      <c r="E3330" t="s">
        <v>24</v>
      </c>
      <c r="F3330" t="s">
        <v>40</v>
      </c>
      <c r="G3330">
        <v>1</v>
      </c>
      <c r="H3330">
        <v>7.2</v>
      </c>
      <c r="I3330" t="s">
        <v>178</v>
      </c>
      <c r="J3330" t="s">
        <v>129</v>
      </c>
      <c r="K3330">
        <v>4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83</v>
      </c>
      <c r="R3330" t="s">
        <v>83</v>
      </c>
      <c r="S3330" t="s">
        <v>83</v>
      </c>
      <c r="T3330" t="str">
        <f>_xlfn.XLOOKUP(A3330,MI_Match_Analysis!$A$2:$A$8,MI_Match_Analysis!$F$2:$F$8,"Not Found")</f>
        <v>Not Found</v>
      </c>
    </row>
    <row r="3331" spans="1:20" hidden="1" x14ac:dyDescent="0.3">
      <c r="A3331">
        <v>16</v>
      </c>
      <c r="B3331" s="1">
        <v>46122</v>
      </c>
      <c r="C3331" t="s">
        <v>162</v>
      </c>
      <c r="D3331" t="s">
        <v>198</v>
      </c>
      <c r="E3331" t="s">
        <v>24</v>
      </c>
      <c r="F3331" t="s">
        <v>40</v>
      </c>
      <c r="G3331">
        <v>1</v>
      </c>
      <c r="H3331">
        <v>7.3</v>
      </c>
      <c r="I3331" t="s">
        <v>178</v>
      </c>
      <c r="J3331" t="s">
        <v>129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83</v>
      </c>
      <c r="R3331" t="s">
        <v>83</v>
      </c>
      <c r="S3331" t="s">
        <v>83</v>
      </c>
      <c r="T3331" t="str">
        <f>_xlfn.XLOOKUP(A3331,MI_Match_Analysis!$A$2:$A$8,MI_Match_Analysis!$F$2:$F$8,"Not Found")</f>
        <v>Not Found</v>
      </c>
    </row>
    <row r="3332" spans="1:20" hidden="1" x14ac:dyDescent="0.3">
      <c r="A3332">
        <v>16</v>
      </c>
      <c r="B3332" s="1">
        <v>46122</v>
      </c>
      <c r="C3332" t="s">
        <v>162</v>
      </c>
      <c r="D3332" t="s">
        <v>198</v>
      </c>
      <c r="E3332" t="s">
        <v>24</v>
      </c>
      <c r="F3332" t="s">
        <v>40</v>
      </c>
      <c r="G3332">
        <v>1</v>
      </c>
      <c r="H3332">
        <v>7.4</v>
      </c>
      <c r="I3332" t="s">
        <v>166</v>
      </c>
      <c r="J3332" t="s">
        <v>129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83</v>
      </c>
      <c r="R3332" t="s">
        <v>83</v>
      </c>
      <c r="S3332" t="s">
        <v>83</v>
      </c>
      <c r="T3332" t="str">
        <f>_xlfn.XLOOKUP(A3332,MI_Match_Analysis!$A$2:$A$8,MI_Match_Analysis!$F$2:$F$8,"Not Found")</f>
        <v>Not Found</v>
      </c>
    </row>
    <row r="3333" spans="1:20" hidden="1" x14ac:dyDescent="0.3">
      <c r="A3333">
        <v>16</v>
      </c>
      <c r="B3333" s="1">
        <v>46122</v>
      </c>
      <c r="C3333" t="s">
        <v>162</v>
      </c>
      <c r="D3333" t="s">
        <v>198</v>
      </c>
      <c r="E3333" t="s">
        <v>24</v>
      </c>
      <c r="F3333" t="s">
        <v>40</v>
      </c>
      <c r="G3333">
        <v>1</v>
      </c>
      <c r="H3333">
        <v>7.5</v>
      </c>
      <c r="I3333" t="s">
        <v>166</v>
      </c>
      <c r="J3333" t="s">
        <v>129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83</v>
      </c>
      <c r="R3333" t="s">
        <v>83</v>
      </c>
      <c r="S3333" t="s">
        <v>83</v>
      </c>
      <c r="T3333" t="str">
        <f>_xlfn.XLOOKUP(A3333,MI_Match_Analysis!$A$2:$A$8,MI_Match_Analysis!$F$2:$F$8,"Not Found")</f>
        <v>Not Found</v>
      </c>
    </row>
    <row r="3334" spans="1:20" hidden="1" x14ac:dyDescent="0.3">
      <c r="A3334">
        <v>16</v>
      </c>
      <c r="B3334" s="1">
        <v>46122</v>
      </c>
      <c r="C3334" t="s">
        <v>162</v>
      </c>
      <c r="D3334" t="s">
        <v>198</v>
      </c>
      <c r="E3334" t="s">
        <v>24</v>
      </c>
      <c r="F3334" t="s">
        <v>40</v>
      </c>
      <c r="G3334">
        <v>1</v>
      </c>
      <c r="H3334">
        <v>7.6</v>
      </c>
      <c r="I3334" t="s">
        <v>178</v>
      </c>
      <c r="J3334" t="s">
        <v>129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83</v>
      </c>
      <c r="R3334" t="s">
        <v>83</v>
      </c>
      <c r="S3334" t="s">
        <v>83</v>
      </c>
      <c r="T3334" t="str">
        <f>_xlfn.XLOOKUP(A3334,MI_Match_Analysis!$A$2:$A$8,MI_Match_Analysis!$F$2:$F$8,"Not Found")</f>
        <v>Not Found</v>
      </c>
    </row>
    <row r="3335" spans="1:20" hidden="1" x14ac:dyDescent="0.3">
      <c r="A3335">
        <v>16</v>
      </c>
      <c r="B3335" s="1">
        <v>46122</v>
      </c>
      <c r="C3335" t="s">
        <v>162</v>
      </c>
      <c r="D3335" t="s">
        <v>198</v>
      </c>
      <c r="E3335" t="s">
        <v>24</v>
      </c>
      <c r="F3335" t="s">
        <v>40</v>
      </c>
      <c r="G3335">
        <v>1</v>
      </c>
      <c r="H3335">
        <v>8.1</v>
      </c>
      <c r="I3335" t="s">
        <v>178</v>
      </c>
      <c r="J3335" t="s">
        <v>203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83</v>
      </c>
      <c r="R3335" t="s">
        <v>83</v>
      </c>
      <c r="S3335" t="s">
        <v>83</v>
      </c>
      <c r="T3335" t="str">
        <f>_xlfn.XLOOKUP(A3335,MI_Match_Analysis!$A$2:$A$8,MI_Match_Analysis!$F$2:$F$8,"Not Found")</f>
        <v>Not Found</v>
      </c>
    </row>
    <row r="3336" spans="1:20" hidden="1" x14ac:dyDescent="0.3">
      <c r="A3336">
        <v>16</v>
      </c>
      <c r="B3336" s="1">
        <v>46122</v>
      </c>
      <c r="C3336" t="s">
        <v>162</v>
      </c>
      <c r="D3336" t="s">
        <v>198</v>
      </c>
      <c r="E3336" t="s">
        <v>24</v>
      </c>
      <c r="F3336" t="s">
        <v>40</v>
      </c>
      <c r="G3336">
        <v>1</v>
      </c>
      <c r="H3336">
        <v>8.1999999999999993</v>
      </c>
      <c r="I3336" t="s">
        <v>166</v>
      </c>
      <c r="J3336" t="s">
        <v>203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83</v>
      </c>
      <c r="R3336" t="s">
        <v>83</v>
      </c>
      <c r="S3336" t="s">
        <v>83</v>
      </c>
      <c r="T3336" t="str">
        <f>_xlfn.XLOOKUP(A3336,MI_Match_Analysis!$A$2:$A$8,MI_Match_Analysis!$F$2:$F$8,"Not Found")</f>
        <v>Not Found</v>
      </c>
    </row>
    <row r="3337" spans="1:20" hidden="1" x14ac:dyDescent="0.3">
      <c r="A3337">
        <v>16</v>
      </c>
      <c r="B3337" s="1">
        <v>46122</v>
      </c>
      <c r="C3337" t="s">
        <v>162</v>
      </c>
      <c r="D3337" t="s">
        <v>198</v>
      </c>
      <c r="E3337" t="s">
        <v>24</v>
      </c>
      <c r="F3337" t="s">
        <v>40</v>
      </c>
      <c r="G3337">
        <v>1</v>
      </c>
      <c r="H3337">
        <v>8.3000000000000007</v>
      </c>
      <c r="I3337" t="s">
        <v>166</v>
      </c>
      <c r="J3337" t="s">
        <v>203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83</v>
      </c>
      <c r="R3337" t="s">
        <v>83</v>
      </c>
      <c r="S3337" t="s">
        <v>83</v>
      </c>
      <c r="T3337" t="str">
        <f>_xlfn.XLOOKUP(A3337,MI_Match_Analysis!$A$2:$A$8,MI_Match_Analysis!$F$2:$F$8,"Not Found")</f>
        <v>Not Found</v>
      </c>
    </row>
    <row r="3338" spans="1:20" hidden="1" x14ac:dyDescent="0.3">
      <c r="A3338">
        <v>16</v>
      </c>
      <c r="B3338" s="1">
        <v>46122</v>
      </c>
      <c r="C3338" t="s">
        <v>162</v>
      </c>
      <c r="D3338" t="s">
        <v>198</v>
      </c>
      <c r="E3338" t="s">
        <v>24</v>
      </c>
      <c r="F3338" t="s">
        <v>40</v>
      </c>
      <c r="G3338">
        <v>1</v>
      </c>
      <c r="H3338">
        <v>8.4</v>
      </c>
      <c r="I3338" t="s">
        <v>166</v>
      </c>
      <c r="J3338" t="s">
        <v>203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205</v>
      </c>
      <c r="R3338" t="s">
        <v>166</v>
      </c>
      <c r="S3338" t="s">
        <v>83</v>
      </c>
      <c r="T3338" t="str">
        <f>_xlfn.XLOOKUP(A3338,MI_Match_Analysis!$A$2:$A$8,MI_Match_Analysis!$F$2:$F$8,"Not Found")</f>
        <v>Not Found</v>
      </c>
    </row>
    <row r="3339" spans="1:20" hidden="1" x14ac:dyDescent="0.3">
      <c r="A3339">
        <v>16</v>
      </c>
      <c r="B3339" s="1">
        <v>46122</v>
      </c>
      <c r="C3339" t="s">
        <v>162</v>
      </c>
      <c r="D3339" t="s">
        <v>198</v>
      </c>
      <c r="E3339" t="s">
        <v>24</v>
      </c>
      <c r="F3339" t="s">
        <v>40</v>
      </c>
      <c r="G3339">
        <v>1</v>
      </c>
      <c r="H3339">
        <v>8.5</v>
      </c>
      <c r="I3339" t="s">
        <v>79</v>
      </c>
      <c r="J3339" t="s">
        <v>203</v>
      </c>
      <c r="K3339">
        <v>2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83</v>
      </c>
      <c r="R3339" t="s">
        <v>83</v>
      </c>
      <c r="S3339" t="s">
        <v>83</v>
      </c>
      <c r="T3339" t="str">
        <f>_xlfn.XLOOKUP(A3339,MI_Match_Analysis!$A$2:$A$8,MI_Match_Analysis!$F$2:$F$8,"Not Found")</f>
        <v>Not Found</v>
      </c>
    </row>
    <row r="3340" spans="1:20" hidden="1" x14ac:dyDescent="0.3">
      <c r="A3340">
        <v>16</v>
      </c>
      <c r="B3340" s="1">
        <v>46122</v>
      </c>
      <c r="C3340" t="s">
        <v>162</v>
      </c>
      <c r="D3340" t="s">
        <v>198</v>
      </c>
      <c r="E3340" t="s">
        <v>24</v>
      </c>
      <c r="F3340" t="s">
        <v>40</v>
      </c>
      <c r="G3340">
        <v>1</v>
      </c>
      <c r="H3340">
        <v>8.6</v>
      </c>
      <c r="I3340" t="s">
        <v>79</v>
      </c>
      <c r="J3340" t="s">
        <v>203</v>
      </c>
      <c r="K3340">
        <v>4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83</v>
      </c>
      <c r="R3340" t="s">
        <v>83</v>
      </c>
      <c r="S3340" t="s">
        <v>83</v>
      </c>
      <c r="T3340" t="str">
        <f>_xlfn.XLOOKUP(A3340,MI_Match_Analysis!$A$2:$A$8,MI_Match_Analysis!$F$2:$F$8,"Not Found")</f>
        <v>Not Found</v>
      </c>
    </row>
    <row r="3341" spans="1:20" hidden="1" x14ac:dyDescent="0.3">
      <c r="A3341">
        <v>16</v>
      </c>
      <c r="B3341" s="1">
        <v>46122</v>
      </c>
      <c r="C3341" t="s">
        <v>162</v>
      </c>
      <c r="D3341" t="s">
        <v>198</v>
      </c>
      <c r="E3341" t="s">
        <v>24</v>
      </c>
      <c r="F3341" t="s">
        <v>40</v>
      </c>
      <c r="G3341">
        <v>1</v>
      </c>
      <c r="H3341">
        <v>9.1</v>
      </c>
      <c r="I3341" t="s">
        <v>178</v>
      </c>
      <c r="J3341" t="s">
        <v>44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83</v>
      </c>
      <c r="R3341" t="s">
        <v>83</v>
      </c>
      <c r="S3341" t="s">
        <v>83</v>
      </c>
      <c r="T3341" t="str">
        <f>_xlfn.XLOOKUP(A3341,MI_Match_Analysis!$A$2:$A$8,MI_Match_Analysis!$F$2:$F$8,"Not Found")</f>
        <v>Not Found</v>
      </c>
    </row>
    <row r="3342" spans="1:20" hidden="1" x14ac:dyDescent="0.3">
      <c r="A3342">
        <v>16</v>
      </c>
      <c r="B3342" s="1">
        <v>46122</v>
      </c>
      <c r="C3342" t="s">
        <v>162</v>
      </c>
      <c r="D3342" t="s">
        <v>198</v>
      </c>
      <c r="E3342" t="s">
        <v>24</v>
      </c>
      <c r="F3342" t="s">
        <v>40</v>
      </c>
      <c r="G3342">
        <v>1</v>
      </c>
      <c r="H3342">
        <v>9.1999999999999993</v>
      </c>
      <c r="I3342" t="s">
        <v>79</v>
      </c>
      <c r="J3342" t="s">
        <v>44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83</v>
      </c>
      <c r="R3342" t="s">
        <v>83</v>
      </c>
      <c r="S3342" t="s">
        <v>83</v>
      </c>
      <c r="T3342" t="str">
        <f>_xlfn.XLOOKUP(A3342,MI_Match_Analysis!$A$2:$A$8,MI_Match_Analysis!$F$2:$F$8,"Not Found")</f>
        <v>Not Found</v>
      </c>
    </row>
    <row r="3343" spans="1:20" hidden="1" x14ac:dyDescent="0.3">
      <c r="A3343">
        <v>16</v>
      </c>
      <c r="B3343" s="1">
        <v>46122</v>
      </c>
      <c r="C3343" t="s">
        <v>162</v>
      </c>
      <c r="D3343" t="s">
        <v>198</v>
      </c>
      <c r="E3343" t="s">
        <v>24</v>
      </c>
      <c r="F3343" t="s">
        <v>40</v>
      </c>
      <c r="G3343">
        <v>1</v>
      </c>
      <c r="H3343">
        <v>9.3000000000000007</v>
      </c>
      <c r="I3343" t="s">
        <v>178</v>
      </c>
      <c r="J3343" t="s">
        <v>44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83</v>
      </c>
      <c r="R3343" t="s">
        <v>83</v>
      </c>
      <c r="S3343" t="s">
        <v>83</v>
      </c>
      <c r="T3343" t="str">
        <f>_xlfn.XLOOKUP(A3343,MI_Match_Analysis!$A$2:$A$8,MI_Match_Analysis!$F$2:$F$8,"Not Found")</f>
        <v>Not Found</v>
      </c>
    </row>
    <row r="3344" spans="1:20" hidden="1" x14ac:dyDescent="0.3">
      <c r="A3344">
        <v>16</v>
      </c>
      <c r="B3344" s="1">
        <v>46122</v>
      </c>
      <c r="C3344" t="s">
        <v>162</v>
      </c>
      <c r="D3344" t="s">
        <v>198</v>
      </c>
      <c r="E3344" t="s">
        <v>24</v>
      </c>
      <c r="F3344" t="s">
        <v>40</v>
      </c>
      <c r="G3344">
        <v>1</v>
      </c>
      <c r="H3344">
        <v>9.4</v>
      </c>
      <c r="I3344" t="s">
        <v>79</v>
      </c>
      <c r="J3344" t="s">
        <v>44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83</v>
      </c>
      <c r="R3344" t="s">
        <v>83</v>
      </c>
      <c r="S3344" t="s">
        <v>83</v>
      </c>
      <c r="T3344" t="str">
        <f>_xlfn.XLOOKUP(A3344,MI_Match_Analysis!$A$2:$A$8,MI_Match_Analysis!$F$2:$F$8,"Not Found")</f>
        <v>Not Found</v>
      </c>
    </row>
    <row r="3345" spans="1:20" hidden="1" x14ac:dyDescent="0.3">
      <c r="A3345">
        <v>16</v>
      </c>
      <c r="B3345" s="1">
        <v>46122</v>
      </c>
      <c r="C3345" t="s">
        <v>162</v>
      </c>
      <c r="D3345" t="s">
        <v>198</v>
      </c>
      <c r="E3345" t="s">
        <v>24</v>
      </c>
      <c r="F3345" t="s">
        <v>40</v>
      </c>
      <c r="G3345">
        <v>1</v>
      </c>
      <c r="H3345">
        <v>9.5</v>
      </c>
      <c r="I3345" t="s">
        <v>79</v>
      </c>
      <c r="J3345" t="s">
        <v>44</v>
      </c>
      <c r="K3345">
        <v>4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83</v>
      </c>
      <c r="R3345" t="s">
        <v>83</v>
      </c>
      <c r="S3345" t="s">
        <v>83</v>
      </c>
      <c r="T3345" t="str">
        <f>_xlfn.XLOOKUP(A3345,MI_Match_Analysis!$A$2:$A$8,MI_Match_Analysis!$F$2:$F$8,"Not Found")</f>
        <v>Not Found</v>
      </c>
    </row>
    <row r="3346" spans="1:20" hidden="1" x14ac:dyDescent="0.3">
      <c r="A3346">
        <v>16</v>
      </c>
      <c r="B3346" s="1">
        <v>46122</v>
      </c>
      <c r="C3346" t="s">
        <v>162</v>
      </c>
      <c r="D3346" t="s">
        <v>198</v>
      </c>
      <c r="E3346" t="s">
        <v>24</v>
      </c>
      <c r="F3346" t="s">
        <v>40</v>
      </c>
      <c r="G3346">
        <v>1</v>
      </c>
      <c r="H3346">
        <v>9.6</v>
      </c>
      <c r="I3346" t="s">
        <v>79</v>
      </c>
      <c r="J3346" t="s">
        <v>44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83</v>
      </c>
      <c r="R3346" t="s">
        <v>83</v>
      </c>
      <c r="S3346" t="s">
        <v>83</v>
      </c>
      <c r="T3346" t="str">
        <f>_xlfn.XLOOKUP(A3346,MI_Match_Analysis!$A$2:$A$8,MI_Match_Analysis!$F$2:$F$8,"Not Found")</f>
        <v>Not Found</v>
      </c>
    </row>
    <row r="3347" spans="1:20" hidden="1" x14ac:dyDescent="0.3">
      <c r="A3347">
        <v>16</v>
      </c>
      <c r="B3347" s="1">
        <v>46122</v>
      </c>
      <c r="C3347" t="s">
        <v>162</v>
      </c>
      <c r="D3347" t="s">
        <v>198</v>
      </c>
      <c r="E3347" t="s">
        <v>24</v>
      </c>
      <c r="F3347" t="s">
        <v>40</v>
      </c>
      <c r="G3347">
        <v>1</v>
      </c>
      <c r="H3347">
        <v>10.1</v>
      </c>
      <c r="I3347" t="s">
        <v>178</v>
      </c>
      <c r="J3347" t="s">
        <v>203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83</v>
      </c>
      <c r="R3347" t="s">
        <v>83</v>
      </c>
      <c r="S3347" t="s">
        <v>83</v>
      </c>
      <c r="T3347" t="str">
        <f>_xlfn.XLOOKUP(A3347,MI_Match_Analysis!$A$2:$A$8,MI_Match_Analysis!$F$2:$F$8,"Not Found")</f>
        <v>Not Found</v>
      </c>
    </row>
    <row r="3348" spans="1:20" hidden="1" x14ac:dyDescent="0.3">
      <c r="A3348">
        <v>16</v>
      </c>
      <c r="B3348" s="1">
        <v>46122</v>
      </c>
      <c r="C3348" t="s">
        <v>162</v>
      </c>
      <c r="D3348" t="s">
        <v>198</v>
      </c>
      <c r="E3348" t="s">
        <v>24</v>
      </c>
      <c r="F3348" t="s">
        <v>40</v>
      </c>
      <c r="G3348">
        <v>1</v>
      </c>
      <c r="H3348">
        <v>10.199999999999999</v>
      </c>
      <c r="I3348" t="s">
        <v>79</v>
      </c>
      <c r="J3348" t="s">
        <v>203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83</v>
      </c>
      <c r="R3348" t="s">
        <v>83</v>
      </c>
      <c r="S3348" t="s">
        <v>83</v>
      </c>
      <c r="T3348" t="str">
        <f>_xlfn.XLOOKUP(A3348,MI_Match_Analysis!$A$2:$A$8,MI_Match_Analysis!$F$2:$F$8,"Not Found")</f>
        <v>Not Found</v>
      </c>
    </row>
    <row r="3349" spans="1:20" hidden="1" x14ac:dyDescent="0.3">
      <c r="A3349">
        <v>16</v>
      </c>
      <c r="B3349" s="1">
        <v>46122</v>
      </c>
      <c r="C3349" t="s">
        <v>162</v>
      </c>
      <c r="D3349" t="s">
        <v>198</v>
      </c>
      <c r="E3349" t="s">
        <v>24</v>
      </c>
      <c r="F3349" t="s">
        <v>40</v>
      </c>
      <c r="G3349">
        <v>1</v>
      </c>
      <c r="H3349">
        <v>10.3</v>
      </c>
      <c r="I3349" t="s">
        <v>178</v>
      </c>
      <c r="J3349" t="s">
        <v>203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83</v>
      </c>
      <c r="R3349" t="s">
        <v>83</v>
      </c>
      <c r="S3349" t="s">
        <v>83</v>
      </c>
      <c r="T3349" t="str">
        <f>_xlfn.XLOOKUP(A3349,MI_Match_Analysis!$A$2:$A$8,MI_Match_Analysis!$F$2:$F$8,"Not Found")</f>
        <v>Not Found</v>
      </c>
    </row>
    <row r="3350" spans="1:20" hidden="1" x14ac:dyDescent="0.3">
      <c r="A3350">
        <v>16</v>
      </c>
      <c r="B3350" s="1">
        <v>46122</v>
      </c>
      <c r="C3350" t="s">
        <v>162</v>
      </c>
      <c r="D3350" t="s">
        <v>198</v>
      </c>
      <c r="E3350" t="s">
        <v>24</v>
      </c>
      <c r="F3350" t="s">
        <v>40</v>
      </c>
      <c r="G3350">
        <v>1</v>
      </c>
      <c r="H3350">
        <v>10.4</v>
      </c>
      <c r="I3350" t="s">
        <v>79</v>
      </c>
      <c r="J3350" t="s">
        <v>203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83</v>
      </c>
      <c r="R3350" t="s">
        <v>83</v>
      </c>
      <c r="S3350" t="s">
        <v>83</v>
      </c>
      <c r="T3350" t="str">
        <f>_xlfn.XLOOKUP(A3350,MI_Match_Analysis!$A$2:$A$8,MI_Match_Analysis!$F$2:$F$8,"Not Found")</f>
        <v>Not Found</v>
      </c>
    </row>
    <row r="3351" spans="1:20" hidden="1" x14ac:dyDescent="0.3">
      <c r="A3351">
        <v>16</v>
      </c>
      <c r="B3351" s="1">
        <v>46122</v>
      </c>
      <c r="C3351" t="s">
        <v>162</v>
      </c>
      <c r="D3351" t="s">
        <v>198</v>
      </c>
      <c r="E3351" t="s">
        <v>24</v>
      </c>
      <c r="F3351" t="s">
        <v>40</v>
      </c>
      <c r="G3351">
        <v>1</v>
      </c>
      <c r="H3351">
        <v>10.5</v>
      </c>
      <c r="I3351" t="s">
        <v>178</v>
      </c>
      <c r="J3351" t="s">
        <v>203</v>
      </c>
      <c r="K3351">
        <v>0</v>
      </c>
      <c r="L3351">
        <v>1</v>
      </c>
      <c r="M3351">
        <v>0</v>
      </c>
      <c r="N3351">
        <v>1</v>
      </c>
      <c r="O3351">
        <v>0</v>
      </c>
      <c r="P3351">
        <v>0</v>
      </c>
      <c r="Q3351" t="s">
        <v>83</v>
      </c>
      <c r="R3351" t="s">
        <v>83</v>
      </c>
      <c r="S3351" t="s">
        <v>83</v>
      </c>
      <c r="T3351" t="str">
        <f>_xlfn.XLOOKUP(A3351,MI_Match_Analysis!$A$2:$A$8,MI_Match_Analysis!$F$2:$F$8,"Not Found")</f>
        <v>Not Found</v>
      </c>
    </row>
    <row r="3352" spans="1:20" hidden="1" x14ac:dyDescent="0.3">
      <c r="A3352">
        <v>16</v>
      </c>
      <c r="B3352" s="1">
        <v>46122</v>
      </c>
      <c r="C3352" t="s">
        <v>162</v>
      </c>
      <c r="D3352" t="s">
        <v>198</v>
      </c>
      <c r="E3352" t="s">
        <v>24</v>
      </c>
      <c r="F3352" t="s">
        <v>40</v>
      </c>
      <c r="G3352">
        <v>1</v>
      </c>
      <c r="H3352">
        <v>10.6</v>
      </c>
      <c r="I3352" t="s">
        <v>79</v>
      </c>
      <c r="J3352" t="s">
        <v>203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165</v>
      </c>
      <c r="R3352" t="s">
        <v>79</v>
      </c>
      <c r="S3352" t="s">
        <v>249</v>
      </c>
      <c r="T3352" t="str">
        <f>_xlfn.XLOOKUP(A3352,MI_Match_Analysis!$A$2:$A$8,MI_Match_Analysis!$F$2:$F$8,"Not Found")</f>
        <v>Not Found</v>
      </c>
    </row>
    <row r="3353" spans="1:20" hidden="1" x14ac:dyDescent="0.3">
      <c r="A3353">
        <v>16</v>
      </c>
      <c r="B3353" s="1">
        <v>46122</v>
      </c>
      <c r="C3353" t="s">
        <v>162</v>
      </c>
      <c r="D3353" t="s">
        <v>198</v>
      </c>
      <c r="E3353" t="s">
        <v>24</v>
      </c>
      <c r="F3353" t="s">
        <v>40</v>
      </c>
      <c r="G3353">
        <v>1</v>
      </c>
      <c r="H3353">
        <v>11.1</v>
      </c>
      <c r="I3353" t="s">
        <v>178</v>
      </c>
      <c r="J3353" t="s">
        <v>73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83</v>
      </c>
      <c r="R3353" t="s">
        <v>83</v>
      </c>
      <c r="S3353" t="s">
        <v>83</v>
      </c>
      <c r="T3353" t="str">
        <f>_xlfn.XLOOKUP(A3353,MI_Match_Analysis!$A$2:$A$8,MI_Match_Analysis!$F$2:$F$8,"Not Found")</f>
        <v>Not Found</v>
      </c>
    </row>
    <row r="3354" spans="1:20" hidden="1" x14ac:dyDescent="0.3">
      <c r="A3354">
        <v>16</v>
      </c>
      <c r="B3354" s="1">
        <v>46122</v>
      </c>
      <c r="C3354" t="s">
        <v>162</v>
      </c>
      <c r="D3354" t="s">
        <v>198</v>
      </c>
      <c r="E3354" t="s">
        <v>24</v>
      </c>
      <c r="F3354" t="s">
        <v>40</v>
      </c>
      <c r="G3354">
        <v>1</v>
      </c>
      <c r="H3354">
        <v>11.2</v>
      </c>
      <c r="I3354" t="s">
        <v>178</v>
      </c>
      <c r="J3354" t="s">
        <v>73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83</v>
      </c>
      <c r="R3354" t="s">
        <v>83</v>
      </c>
      <c r="S3354" t="s">
        <v>83</v>
      </c>
      <c r="T3354" t="str">
        <f>_xlfn.XLOOKUP(A3354,MI_Match_Analysis!$A$2:$A$8,MI_Match_Analysis!$F$2:$F$8,"Not Found")</f>
        <v>Not Found</v>
      </c>
    </row>
    <row r="3355" spans="1:20" hidden="1" x14ac:dyDescent="0.3">
      <c r="A3355">
        <v>16</v>
      </c>
      <c r="B3355" s="1">
        <v>46122</v>
      </c>
      <c r="C3355" t="s">
        <v>162</v>
      </c>
      <c r="D3355" t="s">
        <v>198</v>
      </c>
      <c r="E3355" t="s">
        <v>24</v>
      </c>
      <c r="F3355" t="s">
        <v>40</v>
      </c>
      <c r="G3355">
        <v>1</v>
      </c>
      <c r="H3355">
        <v>11.3</v>
      </c>
      <c r="I3355" t="s">
        <v>171</v>
      </c>
      <c r="J3355" t="s">
        <v>73</v>
      </c>
      <c r="K3355">
        <v>6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83</v>
      </c>
      <c r="R3355" t="s">
        <v>83</v>
      </c>
      <c r="S3355" t="s">
        <v>83</v>
      </c>
      <c r="T3355" t="str">
        <f>_xlfn.XLOOKUP(A3355,MI_Match_Analysis!$A$2:$A$8,MI_Match_Analysis!$F$2:$F$8,"Not Found")</f>
        <v>Not Found</v>
      </c>
    </row>
    <row r="3356" spans="1:20" hidden="1" x14ac:dyDescent="0.3">
      <c r="A3356">
        <v>16</v>
      </c>
      <c r="B3356" s="1">
        <v>46122</v>
      </c>
      <c r="C3356" t="s">
        <v>162</v>
      </c>
      <c r="D3356" t="s">
        <v>198</v>
      </c>
      <c r="E3356" t="s">
        <v>24</v>
      </c>
      <c r="F3356" t="s">
        <v>40</v>
      </c>
      <c r="G3356">
        <v>1</v>
      </c>
      <c r="H3356">
        <v>11.4</v>
      </c>
      <c r="I3356" t="s">
        <v>171</v>
      </c>
      <c r="J3356" t="s">
        <v>73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83</v>
      </c>
      <c r="R3356" t="s">
        <v>83</v>
      </c>
      <c r="S3356" t="s">
        <v>83</v>
      </c>
      <c r="T3356" t="str">
        <f>_xlfn.XLOOKUP(A3356,MI_Match_Analysis!$A$2:$A$8,MI_Match_Analysis!$F$2:$F$8,"Not Found")</f>
        <v>Not Found</v>
      </c>
    </row>
    <row r="3357" spans="1:20" hidden="1" x14ac:dyDescent="0.3">
      <c r="A3357">
        <v>16</v>
      </c>
      <c r="B3357" s="1">
        <v>46122</v>
      </c>
      <c r="C3357" t="s">
        <v>162</v>
      </c>
      <c r="D3357" t="s">
        <v>198</v>
      </c>
      <c r="E3357" t="s">
        <v>24</v>
      </c>
      <c r="F3357" t="s">
        <v>40</v>
      </c>
      <c r="G3357">
        <v>1</v>
      </c>
      <c r="H3357">
        <v>11.5</v>
      </c>
      <c r="I3357" t="s">
        <v>178</v>
      </c>
      <c r="J3357" t="s">
        <v>73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83</v>
      </c>
      <c r="R3357" t="s">
        <v>83</v>
      </c>
      <c r="S3357" t="s">
        <v>83</v>
      </c>
      <c r="T3357" t="str">
        <f>_xlfn.XLOOKUP(A3357,MI_Match_Analysis!$A$2:$A$8,MI_Match_Analysis!$F$2:$F$8,"Not Found")</f>
        <v>Not Found</v>
      </c>
    </row>
    <row r="3358" spans="1:20" hidden="1" x14ac:dyDescent="0.3">
      <c r="A3358">
        <v>16</v>
      </c>
      <c r="B3358" s="1">
        <v>46122</v>
      </c>
      <c r="C3358" t="s">
        <v>162</v>
      </c>
      <c r="D3358" t="s">
        <v>198</v>
      </c>
      <c r="E3358" t="s">
        <v>24</v>
      </c>
      <c r="F3358" t="s">
        <v>40</v>
      </c>
      <c r="G3358">
        <v>1</v>
      </c>
      <c r="H3358">
        <v>11.6</v>
      </c>
      <c r="I3358" t="s">
        <v>171</v>
      </c>
      <c r="J3358" t="s">
        <v>73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83</v>
      </c>
      <c r="R3358" t="s">
        <v>83</v>
      </c>
      <c r="S3358" t="s">
        <v>83</v>
      </c>
      <c r="T3358" t="str">
        <f>_xlfn.XLOOKUP(A3358,MI_Match_Analysis!$A$2:$A$8,MI_Match_Analysis!$F$2:$F$8,"Not Found")</f>
        <v>Not Found</v>
      </c>
    </row>
    <row r="3359" spans="1:20" hidden="1" x14ac:dyDescent="0.3">
      <c r="A3359">
        <v>16</v>
      </c>
      <c r="B3359" s="1">
        <v>46122</v>
      </c>
      <c r="C3359" t="s">
        <v>162</v>
      </c>
      <c r="D3359" t="s">
        <v>198</v>
      </c>
      <c r="E3359" t="s">
        <v>24</v>
      </c>
      <c r="F3359" t="s">
        <v>40</v>
      </c>
      <c r="G3359">
        <v>1</v>
      </c>
      <c r="H3359">
        <v>12.1</v>
      </c>
      <c r="I3359" t="s">
        <v>171</v>
      </c>
      <c r="J3359" t="s">
        <v>203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83</v>
      </c>
      <c r="R3359" t="s">
        <v>83</v>
      </c>
      <c r="S3359" t="s">
        <v>83</v>
      </c>
      <c r="T3359" t="str">
        <f>_xlfn.XLOOKUP(A3359,MI_Match_Analysis!$A$2:$A$8,MI_Match_Analysis!$F$2:$F$8,"Not Found")</f>
        <v>Not Found</v>
      </c>
    </row>
    <row r="3360" spans="1:20" hidden="1" x14ac:dyDescent="0.3">
      <c r="A3360">
        <v>16</v>
      </c>
      <c r="B3360" s="1">
        <v>46122</v>
      </c>
      <c r="C3360" t="s">
        <v>162</v>
      </c>
      <c r="D3360" t="s">
        <v>198</v>
      </c>
      <c r="E3360" t="s">
        <v>24</v>
      </c>
      <c r="F3360" t="s">
        <v>40</v>
      </c>
      <c r="G3360">
        <v>1</v>
      </c>
      <c r="H3360">
        <v>12.2</v>
      </c>
      <c r="I3360" t="s">
        <v>178</v>
      </c>
      <c r="J3360" t="s">
        <v>203</v>
      </c>
      <c r="K3360">
        <v>4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83</v>
      </c>
      <c r="R3360" t="s">
        <v>83</v>
      </c>
      <c r="S3360" t="s">
        <v>83</v>
      </c>
      <c r="T3360" t="str">
        <f>_xlfn.XLOOKUP(A3360,MI_Match_Analysis!$A$2:$A$8,MI_Match_Analysis!$F$2:$F$8,"Not Found")</f>
        <v>Not Found</v>
      </c>
    </row>
    <row r="3361" spans="1:20" hidden="1" x14ac:dyDescent="0.3">
      <c r="A3361">
        <v>16</v>
      </c>
      <c r="B3361" s="1">
        <v>46122</v>
      </c>
      <c r="C3361" t="s">
        <v>162</v>
      </c>
      <c r="D3361" t="s">
        <v>198</v>
      </c>
      <c r="E3361" t="s">
        <v>24</v>
      </c>
      <c r="F3361" t="s">
        <v>40</v>
      </c>
      <c r="G3361">
        <v>1</v>
      </c>
      <c r="H3361">
        <v>12.3</v>
      </c>
      <c r="I3361" t="s">
        <v>178</v>
      </c>
      <c r="J3361" t="s">
        <v>203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83</v>
      </c>
      <c r="R3361" t="s">
        <v>83</v>
      </c>
      <c r="S3361" t="s">
        <v>83</v>
      </c>
      <c r="T3361" t="str">
        <f>_xlfn.XLOOKUP(A3361,MI_Match_Analysis!$A$2:$A$8,MI_Match_Analysis!$F$2:$F$8,"Not Found")</f>
        <v>Not Found</v>
      </c>
    </row>
    <row r="3362" spans="1:20" hidden="1" x14ac:dyDescent="0.3">
      <c r="A3362">
        <v>16</v>
      </c>
      <c r="B3362" s="1">
        <v>46122</v>
      </c>
      <c r="C3362" t="s">
        <v>162</v>
      </c>
      <c r="D3362" t="s">
        <v>198</v>
      </c>
      <c r="E3362" t="s">
        <v>24</v>
      </c>
      <c r="F3362" t="s">
        <v>40</v>
      </c>
      <c r="G3362">
        <v>1</v>
      </c>
      <c r="H3362">
        <v>12.4</v>
      </c>
      <c r="I3362" t="s">
        <v>171</v>
      </c>
      <c r="J3362" t="s">
        <v>203</v>
      </c>
      <c r="K3362">
        <v>4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83</v>
      </c>
      <c r="R3362" t="s">
        <v>83</v>
      </c>
      <c r="S3362" t="s">
        <v>83</v>
      </c>
      <c r="T3362" t="str">
        <f>_xlfn.XLOOKUP(A3362,MI_Match_Analysis!$A$2:$A$8,MI_Match_Analysis!$F$2:$F$8,"Not Found")</f>
        <v>Not Found</v>
      </c>
    </row>
    <row r="3363" spans="1:20" hidden="1" x14ac:dyDescent="0.3">
      <c r="A3363">
        <v>16</v>
      </c>
      <c r="B3363" s="1">
        <v>46122</v>
      </c>
      <c r="C3363" t="s">
        <v>162</v>
      </c>
      <c r="D3363" t="s">
        <v>198</v>
      </c>
      <c r="E3363" t="s">
        <v>24</v>
      </c>
      <c r="F3363" t="s">
        <v>40</v>
      </c>
      <c r="G3363">
        <v>1</v>
      </c>
      <c r="H3363">
        <v>12.5</v>
      </c>
      <c r="I3363" t="s">
        <v>171</v>
      </c>
      <c r="J3363" t="s">
        <v>203</v>
      </c>
      <c r="K3363">
        <v>4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83</v>
      </c>
      <c r="R3363" t="s">
        <v>83</v>
      </c>
      <c r="S3363" t="s">
        <v>83</v>
      </c>
      <c r="T3363" t="str">
        <f>_xlfn.XLOOKUP(A3363,MI_Match_Analysis!$A$2:$A$8,MI_Match_Analysis!$F$2:$F$8,"Not Found")</f>
        <v>Not Found</v>
      </c>
    </row>
    <row r="3364" spans="1:20" hidden="1" x14ac:dyDescent="0.3">
      <c r="A3364">
        <v>16</v>
      </c>
      <c r="B3364" s="1">
        <v>46122</v>
      </c>
      <c r="C3364" t="s">
        <v>162</v>
      </c>
      <c r="D3364" t="s">
        <v>198</v>
      </c>
      <c r="E3364" t="s">
        <v>24</v>
      </c>
      <c r="F3364" t="s">
        <v>40</v>
      </c>
      <c r="G3364">
        <v>1</v>
      </c>
      <c r="H3364">
        <v>12.6</v>
      </c>
      <c r="I3364" t="s">
        <v>171</v>
      </c>
      <c r="J3364" t="s">
        <v>203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83</v>
      </c>
      <c r="R3364" t="s">
        <v>83</v>
      </c>
      <c r="S3364" t="s">
        <v>83</v>
      </c>
      <c r="T3364" t="str">
        <f>_xlfn.XLOOKUP(A3364,MI_Match_Analysis!$A$2:$A$8,MI_Match_Analysis!$F$2:$F$8,"Not Found")</f>
        <v>Not Found</v>
      </c>
    </row>
    <row r="3365" spans="1:20" hidden="1" x14ac:dyDescent="0.3">
      <c r="A3365">
        <v>16</v>
      </c>
      <c r="B3365" s="1">
        <v>46122</v>
      </c>
      <c r="C3365" t="s">
        <v>162</v>
      </c>
      <c r="D3365" t="s">
        <v>198</v>
      </c>
      <c r="E3365" t="s">
        <v>24</v>
      </c>
      <c r="F3365" t="s">
        <v>40</v>
      </c>
      <c r="G3365">
        <v>1</v>
      </c>
      <c r="H3365">
        <v>13.1</v>
      </c>
      <c r="I3365" t="s">
        <v>171</v>
      </c>
      <c r="J3365" t="s">
        <v>129</v>
      </c>
      <c r="K3365">
        <v>2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83</v>
      </c>
      <c r="R3365" t="s">
        <v>83</v>
      </c>
      <c r="S3365" t="s">
        <v>83</v>
      </c>
      <c r="T3365" t="str">
        <f>_xlfn.XLOOKUP(A3365,MI_Match_Analysis!$A$2:$A$8,MI_Match_Analysis!$F$2:$F$8,"Not Found")</f>
        <v>Not Found</v>
      </c>
    </row>
    <row r="3366" spans="1:20" hidden="1" x14ac:dyDescent="0.3">
      <c r="A3366">
        <v>16</v>
      </c>
      <c r="B3366" s="1">
        <v>46122</v>
      </c>
      <c r="C3366" t="s">
        <v>162</v>
      </c>
      <c r="D3366" t="s">
        <v>198</v>
      </c>
      <c r="E3366" t="s">
        <v>24</v>
      </c>
      <c r="F3366" t="s">
        <v>40</v>
      </c>
      <c r="G3366">
        <v>1</v>
      </c>
      <c r="H3366">
        <v>13.2</v>
      </c>
      <c r="I3366" t="s">
        <v>171</v>
      </c>
      <c r="J3366" t="s">
        <v>129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83</v>
      </c>
      <c r="R3366" t="s">
        <v>83</v>
      </c>
      <c r="S3366" t="s">
        <v>83</v>
      </c>
      <c r="T3366" t="str">
        <f>_xlfn.XLOOKUP(A3366,MI_Match_Analysis!$A$2:$A$8,MI_Match_Analysis!$F$2:$F$8,"Not Found")</f>
        <v>Not Found</v>
      </c>
    </row>
    <row r="3367" spans="1:20" hidden="1" x14ac:dyDescent="0.3">
      <c r="A3367">
        <v>16</v>
      </c>
      <c r="B3367" s="1">
        <v>46122</v>
      </c>
      <c r="C3367" t="s">
        <v>162</v>
      </c>
      <c r="D3367" t="s">
        <v>198</v>
      </c>
      <c r="E3367" t="s">
        <v>24</v>
      </c>
      <c r="F3367" t="s">
        <v>40</v>
      </c>
      <c r="G3367">
        <v>1</v>
      </c>
      <c r="H3367">
        <v>13.3</v>
      </c>
      <c r="I3367" t="s">
        <v>178</v>
      </c>
      <c r="J3367" t="s">
        <v>129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83</v>
      </c>
      <c r="R3367" t="s">
        <v>83</v>
      </c>
      <c r="S3367" t="s">
        <v>83</v>
      </c>
      <c r="T3367" t="str">
        <f>_xlfn.XLOOKUP(A3367,MI_Match_Analysis!$A$2:$A$8,MI_Match_Analysis!$F$2:$F$8,"Not Found")</f>
        <v>Not Found</v>
      </c>
    </row>
    <row r="3368" spans="1:20" hidden="1" x14ac:dyDescent="0.3">
      <c r="A3368">
        <v>16</v>
      </c>
      <c r="B3368" s="1">
        <v>46122</v>
      </c>
      <c r="C3368" t="s">
        <v>162</v>
      </c>
      <c r="D3368" t="s">
        <v>198</v>
      </c>
      <c r="E3368" t="s">
        <v>24</v>
      </c>
      <c r="F3368" t="s">
        <v>40</v>
      </c>
      <c r="G3368">
        <v>1</v>
      </c>
      <c r="H3368">
        <v>13.4</v>
      </c>
      <c r="I3368" t="s">
        <v>171</v>
      </c>
      <c r="J3368" t="s">
        <v>129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83</v>
      </c>
      <c r="R3368" t="s">
        <v>83</v>
      </c>
      <c r="S3368" t="s">
        <v>83</v>
      </c>
      <c r="T3368" t="str">
        <f>_xlfn.XLOOKUP(A3368,MI_Match_Analysis!$A$2:$A$8,MI_Match_Analysis!$F$2:$F$8,"Not Found")</f>
        <v>Not Found</v>
      </c>
    </row>
    <row r="3369" spans="1:20" hidden="1" x14ac:dyDescent="0.3">
      <c r="A3369">
        <v>16</v>
      </c>
      <c r="B3369" s="1">
        <v>46122</v>
      </c>
      <c r="C3369" t="s">
        <v>162</v>
      </c>
      <c r="D3369" t="s">
        <v>198</v>
      </c>
      <c r="E3369" t="s">
        <v>24</v>
      </c>
      <c r="F3369" t="s">
        <v>40</v>
      </c>
      <c r="G3369">
        <v>1</v>
      </c>
      <c r="H3369">
        <v>13.5</v>
      </c>
      <c r="I3369" t="s">
        <v>178</v>
      </c>
      <c r="J3369" t="s">
        <v>129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83</v>
      </c>
      <c r="R3369" t="s">
        <v>83</v>
      </c>
      <c r="S3369" t="s">
        <v>83</v>
      </c>
      <c r="T3369" t="str">
        <f>_xlfn.XLOOKUP(A3369,MI_Match_Analysis!$A$2:$A$8,MI_Match_Analysis!$F$2:$F$8,"Not Found")</f>
        <v>Not Found</v>
      </c>
    </row>
    <row r="3370" spans="1:20" hidden="1" x14ac:dyDescent="0.3">
      <c r="A3370">
        <v>16</v>
      </c>
      <c r="B3370" s="1">
        <v>46122</v>
      </c>
      <c r="C3370" t="s">
        <v>162</v>
      </c>
      <c r="D3370" t="s">
        <v>198</v>
      </c>
      <c r="E3370" t="s">
        <v>24</v>
      </c>
      <c r="F3370" t="s">
        <v>40</v>
      </c>
      <c r="G3370">
        <v>1</v>
      </c>
      <c r="H3370">
        <v>13.6</v>
      </c>
      <c r="I3370" t="s">
        <v>171</v>
      </c>
      <c r="J3370" t="s">
        <v>129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165</v>
      </c>
      <c r="R3370" t="s">
        <v>171</v>
      </c>
      <c r="S3370" t="s">
        <v>203</v>
      </c>
      <c r="T3370" t="str">
        <f>_xlfn.XLOOKUP(A3370,MI_Match_Analysis!$A$2:$A$8,MI_Match_Analysis!$F$2:$F$8,"Not Found")</f>
        <v>Not Found</v>
      </c>
    </row>
    <row r="3371" spans="1:20" hidden="1" x14ac:dyDescent="0.3">
      <c r="A3371">
        <v>16</v>
      </c>
      <c r="B3371" s="1">
        <v>46122</v>
      </c>
      <c r="C3371" t="s">
        <v>162</v>
      </c>
      <c r="D3371" t="s">
        <v>198</v>
      </c>
      <c r="E3371" t="s">
        <v>24</v>
      </c>
      <c r="F3371" t="s">
        <v>40</v>
      </c>
      <c r="G3371">
        <v>1</v>
      </c>
      <c r="H3371">
        <v>14.1</v>
      </c>
      <c r="I3371" t="s">
        <v>178</v>
      </c>
      <c r="J3371" t="s">
        <v>42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83</v>
      </c>
      <c r="R3371" t="s">
        <v>83</v>
      </c>
      <c r="S3371" t="s">
        <v>83</v>
      </c>
      <c r="T3371" t="str">
        <f>_xlfn.XLOOKUP(A3371,MI_Match_Analysis!$A$2:$A$8,MI_Match_Analysis!$F$2:$F$8,"Not Found")</f>
        <v>Not Found</v>
      </c>
    </row>
    <row r="3372" spans="1:20" hidden="1" x14ac:dyDescent="0.3">
      <c r="A3372">
        <v>16</v>
      </c>
      <c r="B3372" s="1">
        <v>46122</v>
      </c>
      <c r="C3372" t="s">
        <v>162</v>
      </c>
      <c r="D3372" t="s">
        <v>198</v>
      </c>
      <c r="E3372" t="s">
        <v>24</v>
      </c>
      <c r="F3372" t="s">
        <v>40</v>
      </c>
      <c r="G3372">
        <v>1</v>
      </c>
      <c r="H3372">
        <v>14.2</v>
      </c>
      <c r="I3372" t="s">
        <v>261</v>
      </c>
      <c r="J3372" t="s">
        <v>42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83</v>
      </c>
      <c r="R3372" t="s">
        <v>83</v>
      </c>
      <c r="S3372" t="s">
        <v>83</v>
      </c>
      <c r="T3372" t="str">
        <f>_xlfn.XLOOKUP(A3372,MI_Match_Analysis!$A$2:$A$8,MI_Match_Analysis!$F$2:$F$8,"Not Found")</f>
        <v>Not Found</v>
      </c>
    </row>
    <row r="3373" spans="1:20" hidden="1" x14ac:dyDescent="0.3">
      <c r="A3373">
        <v>16</v>
      </c>
      <c r="B3373" s="1">
        <v>46122</v>
      </c>
      <c r="C3373" t="s">
        <v>162</v>
      </c>
      <c r="D3373" t="s">
        <v>198</v>
      </c>
      <c r="E3373" t="s">
        <v>24</v>
      </c>
      <c r="F3373" t="s">
        <v>40</v>
      </c>
      <c r="G3373">
        <v>1</v>
      </c>
      <c r="H3373">
        <v>14.3</v>
      </c>
      <c r="I3373" t="s">
        <v>178</v>
      </c>
      <c r="J3373" t="s">
        <v>42</v>
      </c>
      <c r="K3373">
        <v>6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83</v>
      </c>
      <c r="R3373" t="s">
        <v>83</v>
      </c>
      <c r="S3373" t="s">
        <v>83</v>
      </c>
      <c r="T3373" t="str">
        <f>_xlfn.XLOOKUP(A3373,MI_Match_Analysis!$A$2:$A$8,MI_Match_Analysis!$F$2:$F$8,"Not Found")</f>
        <v>Not Found</v>
      </c>
    </row>
    <row r="3374" spans="1:20" hidden="1" x14ac:dyDescent="0.3">
      <c r="A3374">
        <v>16</v>
      </c>
      <c r="B3374" s="1">
        <v>46122</v>
      </c>
      <c r="C3374" t="s">
        <v>162</v>
      </c>
      <c r="D3374" t="s">
        <v>198</v>
      </c>
      <c r="E3374" t="s">
        <v>24</v>
      </c>
      <c r="F3374" t="s">
        <v>40</v>
      </c>
      <c r="G3374">
        <v>1</v>
      </c>
      <c r="H3374">
        <v>14.4</v>
      </c>
      <c r="I3374" t="s">
        <v>178</v>
      </c>
      <c r="J3374" t="s">
        <v>42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83</v>
      </c>
      <c r="R3374" t="s">
        <v>83</v>
      </c>
      <c r="S3374" t="s">
        <v>83</v>
      </c>
      <c r="T3374" t="str">
        <f>_xlfn.XLOOKUP(A3374,MI_Match_Analysis!$A$2:$A$8,MI_Match_Analysis!$F$2:$F$8,"Not Found")</f>
        <v>Not Found</v>
      </c>
    </row>
    <row r="3375" spans="1:20" hidden="1" x14ac:dyDescent="0.3">
      <c r="A3375">
        <v>16</v>
      </c>
      <c r="B3375" s="1">
        <v>46122</v>
      </c>
      <c r="C3375" t="s">
        <v>162</v>
      </c>
      <c r="D3375" t="s">
        <v>198</v>
      </c>
      <c r="E3375" t="s">
        <v>24</v>
      </c>
      <c r="F3375" t="s">
        <v>40</v>
      </c>
      <c r="G3375">
        <v>1</v>
      </c>
      <c r="H3375">
        <v>14.5</v>
      </c>
      <c r="I3375" t="s">
        <v>178</v>
      </c>
      <c r="J3375" t="s">
        <v>42</v>
      </c>
      <c r="K3375">
        <v>6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83</v>
      </c>
      <c r="R3375" t="s">
        <v>83</v>
      </c>
      <c r="S3375" t="s">
        <v>83</v>
      </c>
      <c r="T3375" t="str">
        <f>_xlfn.XLOOKUP(A3375,MI_Match_Analysis!$A$2:$A$8,MI_Match_Analysis!$F$2:$F$8,"Not Found")</f>
        <v>Not Found</v>
      </c>
    </row>
    <row r="3376" spans="1:20" hidden="1" x14ac:dyDescent="0.3">
      <c r="A3376">
        <v>16</v>
      </c>
      <c r="B3376" s="1">
        <v>46122</v>
      </c>
      <c r="C3376" t="s">
        <v>162</v>
      </c>
      <c r="D3376" t="s">
        <v>198</v>
      </c>
      <c r="E3376" t="s">
        <v>24</v>
      </c>
      <c r="F3376" t="s">
        <v>40</v>
      </c>
      <c r="G3376">
        <v>1</v>
      </c>
      <c r="H3376">
        <v>14.6</v>
      </c>
      <c r="I3376" t="s">
        <v>178</v>
      </c>
      <c r="J3376" t="s">
        <v>42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83</v>
      </c>
      <c r="R3376" t="s">
        <v>83</v>
      </c>
      <c r="S3376" t="s">
        <v>83</v>
      </c>
      <c r="T3376" t="str">
        <f>_xlfn.XLOOKUP(A3376,MI_Match_Analysis!$A$2:$A$8,MI_Match_Analysis!$F$2:$F$8,"Not Found")</f>
        <v>Not Found</v>
      </c>
    </row>
    <row r="3377" spans="1:20" hidden="1" x14ac:dyDescent="0.3">
      <c r="A3377">
        <v>16</v>
      </c>
      <c r="B3377" s="1">
        <v>46122</v>
      </c>
      <c r="C3377" t="s">
        <v>162</v>
      </c>
      <c r="D3377" t="s">
        <v>198</v>
      </c>
      <c r="E3377" t="s">
        <v>24</v>
      </c>
      <c r="F3377" t="s">
        <v>40</v>
      </c>
      <c r="G3377">
        <v>1</v>
      </c>
      <c r="H3377">
        <v>15.1</v>
      </c>
      <c r="I3377" t="s">
        <v>261</v>
      </c>
      <c r="J3377" t="s">
        <v>85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83</v>
      </c>
      <c r="R3377" t="s">
        <v>83</v>
      </c>
      <c r="S3377" t="s">
        <v>83</v>
      </c>
      <c r="T3377" t="str">
        <f>_xlfn.XLOOKUP(A3377,MI_Match_Analysis!$A$2:$A$8,MI_Match_Analysis!$F$2:$F$8,"Not Found")</f>
        <v>Not Found</v>
      </c>
    </row>
    <row r="3378" spans="1:20" hidden="1" x14ac:dyDescent="0.3">
      <c r="A3378">
        <v>16</v>
      </c>
      <c r="B3378" s="1">
        <v>46122</v>
      </c>
      <c r="C3378" t="s">
        <v>162</v>
      </c>
      <c r="D3378" t="s">
        <v>198</v>
      </c>
      <c r="E3378" t="s">
        <v>24</v>
      </c>
      <c r="F3378" t="s">
        <v>40</v>
      </c>
      <c r="G3378">
        <v>1</v>
      </c>
      <c r="H3378">
        <v>15.2</v>
      </c>
      <c r="I3378" t="s">
        <v>178</v>
      </c>
      <c r="J3378" t="s">
        <v>85</v>
      </c>
      <c r="K3378">
        <v>4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83</v>
      </c>
      <c r="R3378" t="s">
        <v>83</v>
      </c>
      <c r="S3378" t="s">
        <v>83</v>
      </c>
      <c r="T3378" t="str">
        <f>_xlfn.XLOOKUP(A3378,MI_Match_Analysis!$A$2:$A$8,MI_Match_Analysis!$F$2:$F$8,"Not Found")</f>
        <v>Not Found</v>
      </c>
    </row>
    <row r="3379" spans="1:20" hidden="1" x14ac:dyDescent="0.3">
      <c r="A3379">
        <v>16</v>
      </c>
      <c r="B3379" s="1">
        <v>46122</v>
      </c>
      <c r="C3379" t="s">
        <v>162</v>
      </c>
      <c r="D3379" t="s">
        <v>198</v>
      </c>
      <c r="E3379" t="s">
        <v>24</v>
      </c>
      <c r="F3379" t="s">
        <v>40</v>
      </c>
      <c r="G3379">
        <v>1</v>
      </c>
      <c r="H3379">
        <v>15.3</v>
      </c>
      <c r="I3379" t="s">
        <v>178</v>
      </c>
      <c r="J3379" t="s">
        <v>85</v>
      </c>
      <c r="K3379">
        <v>2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83</v>
      </c>
      <c r="R3379" t="s">
        <v>83</v>
      </c>
      <c r="S3379" t="s">
        <v>83</v>
      </c>
      <c r="T3379" t="str">
        <f>_xlfn.XLOOKUP(A3379,MI_Match_Analysis!$A$2:$A$8,MI_Match_Analysis!$F$2:$F$8,"Not Found")</f>
        <v>Not Found</v>
      </c>
    </row>
    <row r="3380" spans="1:20" hidden="1" x14ac:dyDescent="0.3">
      <c r="A3380">
        <v>16</v>
      </c>
      <c r="B3380" s="1">
        <v>46122</v>
      </c>
      <c r="C3380" t="s">
        <v>162</v>
      </c>
      <c r="D3380" t="s">
        <v>198</v>
      </c>
      <c r="E3380" t="s">
        <v>24</v>
      </c>
      <c r="F3380" t="s">
        <v>40</v>
      </c>
      <c r="G3380">
        <v>1</v>
      </c>
      <c r="H3380">
        <v>15.4</v>
      </c>
      <c r="I3380" t="s">
        <v>178</v>
      </c>
      <c r="J3380" t="s">
        <v>85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83</v>
      </c>
      <c r="R3380" t="s">
        <v>83</v>
      </c>
      <c r="S3380" t="s">
        <v>83</v>
      </c>
      <c r="T3380" t="str">
        <f>_xlfn.XLOOKUP(A3380,MI_Match_Analysis!$A$2:$A$8,MI_Match_Analysis!$F$2:$F$8,"Not Found")</f>
        <v>Not Found</v>
      </c>
    </row>
    <row r="3381" spans="1:20" hidden="1" x14ac:dyDescent="0.3">
      <c r="A3381">
        <v>16</v>
      </c>
      <c r="B3381" s="1">
        <v>46122</v>
      </c>
      <c r="C3381" t="s">
        <v>162</v>
      </c>
      <c r="D3381" t="s">
        <v>198</v>
      </c>
      <c r="E3381" t="s">
        <v>24</v>
      </c>
      <c r="F3381" t="s">
        <v>40</v>
      </c>
      <c r="G3381">
        <v>1</v>
      </c>
      <c r="H3381">
        <v>15.5</v>
      </c>
      <c r="I3381" t="s">
        <v>178</v>
      </c>
      <c r="J3381" t="s">
        <v>85</v>
      </c>
      <c r="K3381">
        <v>4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83</v>
      </c>
      <c r="R3381" t="s">
        <v>83</v>
      </c>
      <c r="S3381" t="s">
        <v>83</v>
      </c>
      <c r="T3381" t="str">
        <f>_xlfn.XLOOKUP(A3381,MI_Match_Analysis!$A$2:$A$8,MI_Match_Analysis!$F$2:$F$8,"Not Found")</f>
        <v>Not Found</v>
      </c>
    </row>
    <row r="3382" spans="1:20" hidden="1" x14ac:dyDescent="0.3">
      <c r="A3382">
        <v>16</v>
      </c>
      <c r="B3382" s="1">
        <v>46122</v>
      </c>
      <c r="C3382" t="s">
        <v>162</v>
      </c>
      <c r="D3382" t="s">
        <v>198</v>
      </c>
      <c r="E3382" t="s">
        <v>24</v>
      </c>
      <c r="F3382" t="s">
        <v>40</v>
      </c>
      <c r="G3382">
        <v>1</v>
      </c>
      <c r="H3382">
        <v>15.6</v>
      </c>
      <c r="I3382" t="s">
        <v>178</v>
      </c>
      <c r="J3382" t="s">
        <v>85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83</v>
      </c>
      <c r="R3382" t="s">
        <v>83</v>
      </c>
      <c r="S3382" t="s">
        <v>83</v>
      </c>
      <c r="T3382" t="str">
        <f>_xlfn.XLOOKUP(A3382,MI_Match_Analysis!$A$2:$A$8,MI_Match_Analysis!$F$2:$F$8,"Not Found")</f>
        <v>Not Found</v>
      </c>
    </row>
    <row r="3383" spans="1:20" hidden="1" x14ac:dyDescent="0.3">
      <c r="A3383">
        <v>16</v>
      </c>
      <c r="B3383" s="1">
        <v>46122</v>
      </c>
      <c r="C3383" t="s">
        <v>162</v>
      </c>
      <c r="D3383" t="s">
        <v>198</v>
      </c>
      <c r="E3383" t="s">
        <v>24</v>
      </c>
      <c r="F3383" t="s">
        <v>40</v>
      </c>
      <c r="G3383">
        <v>1</v>
      </c>
      <c r="H3383">
        <v>16.100000000000001</v>
      </c>
      <c r="I3383" t="s">
        <v>261</v>
      </c>
      <c r="J3383" t="s">
        <v>73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83</v>
      </c>
      <c r="R3383" t="s">
        <v>83</v>
      </c>
      <c r="S3383" t="s">
        <v>83</v>
      </c>
      <c r="T3383" t="str">
        <f>_xlfn.XLOOKUP(A3383,MI_Match_Analysis!$A$2:$A$8,MI_Match_Analysis!$F$2:$F$8,"Not Found")</f>
        <v>Not Found</v>
      </c>
    </row>
    <row r="3384" spans="1:20" hidden="1" x14ac:dyDescent="0.3">
      <c r="A3384">
        <v>16</v>
      </c>
      <c r="B3384" s="1">
        <v>46122</v>
      </c>
      <c r="C3384" t="s">
        <v>162</v>
      </c>
      <c r="D3384" t="s">
        <v>198</v>
      </c>
      <c r="E3384" t="s">
        <v>24</v>
      </c>
      <c r="F3384" t="s">
        <v>40</v>
      </c>
      <c r="G3384">
        <v>1</v>
      </c>
      <c r="H3384">
        <v>16.2</v>
      </c>
      <c r="I3384" t="s">
        <v>178</v>
      </c>
      <c r="J3384" t="s">
        <v>73</v>
      </c>
      <c r="K3384">
        <v>6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83</v>
      </c>
      <c r="R3384" t="s">
        <v>83</v>
      </c>
      <c r="S3384" t="s">
        <v>83</v>
      </c>
      <c r="T3384" t="str">
        <f>_xlfn.XLOOKUP(A3384,MI_Match_Analysis!$A$2:$A$8,MI_Match_Analysis!$F$2:$F$8,"Not Found")</f>
        <v>Not Found</v>
      </c>
    </row>
    <row r="3385" spans="1:20" hidden="1" x14ac:dyDescent="0.3">
      <c r="A3385">
        <v>16</v>
      </c>
      <c r="B3385" s="1">
        <v>46122</v>
      </c>
      <c r="C3385" t="s">
        <v>162</v>
      </c>
      <c r="D3385" t="s">
        <v>198</v>
      </c>
      <c r="E3385" t="s">
        <v>24</v>
      </c>
      <c r="F3385" t="s">
        <v>40</v>
      </c>
      <c r="G3385">
        <v>1</v>
      </c>
      <c r="H3385">
        <v>16.3</v>
      </c>
      <c r="I3385" t="s">
        <v>178</v>
      </c>
      <c r="J3385" t="s">
        <v>73</v>
      </c>
      <c r="K3385">
        <v>6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83</v>
      </c>
      <c r="R3385" t="s">
        <v>83</v>
      </c>
      <c r="S3385" t="s">
        <v>83</v>
      </c>
      <c r="T3385" t="str">
        <f>_xlfn.XLOOKUP(A3385,MI_Match_Analysis!$A$2:$A$8,MI_Match_Analysis!$F$2:$F$8,"Not Found")</f>
        <v>Not Found</v>
      </c>
    </row>
    <row r="3386" spans="1:20" hidden="1" x14ac:dyDescent="0.3">
      <c r="A3386">
        <v>16</v>
      </c>
      <c r="B3386" s="1">
        <v>46122</v>
      </c>
      <c r="C3386" t="s">
        <v>162</v>
      </c>
      <c r="D3386" t="s">
        <v>198</v>
      </c>
      <c r="E3386" t="s">
        <v>24</v>
      </c>
      <c r="F3386" t="s">
        <v>40</v>
      </c>
      <c r="G3386">
        <v>1</v>
      </c>
      <c r="H3386">
        <v>16.399999999999999</v>
      </c>
      <c r="I3386" t="s">
        <v>178</v>
      </c>
      <c r="J3386" t="s">
        <v>73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83</v>
      </c>
      <c r="R3386" t="s">
        <v>83</v>
      </c>
      <c r="S3386" t="s">
        <v>83</v>
      </c>
      <c r="T3386" t="str">
        <f>_xlfn.XLOOKUP(A3386,MI_Match_Analysis!$A$2:$A$8,MI_Match_Analysis!$F$2:$F$8,"Not Found")</f>
        <v>Not Found</v>
      </c>
    </row>
    <row r="3387" spans="1:20" hidden="1" x14ac:dyDescent="0.3">
      <c r="A3387">
        <v>16</v>
      </c>
      <c r="B3387" s="1">
        <v>46122</v>
      </c>
      <c r="C3387" t="s">
        <v>162</v>
      </c>
      <c r="D3387" t="s">
        <v>198</v>
      </c>
      <c r="E3387" t="s">
        <v>24</v>
      </c>
      <c r="F3387" t="s">
        <v>40</v>
      </c>
      <c r="G3387">
        <v>1</v>
      </c>
      <c r="H3387">
        <v>16.5</v>
      </c>
      <c r="I3387" t="s">
        <v>261</v>
      </c>
      <c r="J3387" t="s">
        <v>73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83</v>
      </c>
      <c r="R3387" t="s">
        <v>83</v>
      </c>
      <c r="S3387" t="s">
        <v>83</v>
      </c>
      <c r="T3387" t="str">
        <f>_xlfn.XLOOKUP(A3387,MI_Match_Analysis!$A$2:$A$8,MI_Match_Analysis!$F$2:$F$8,"Not Found")</f>
        <v>Not Found</v>
      </c>
    </row>
    <row r="3388" spans="1:20" hidden="1" x14ac:dyDescent="0.3">
      <c r="A3388">
        <v>16</v>
      </c>
      <c r="B3388" s="1">
        <v>46122</v>
      </c>
      <c r="C3388" t="s">
        <v>162</v>
      </c>
      <c r="D3388" t="s">
        <v>198</v>
      </c>
      <c r="E3388" t="s">
        <v>24</v>
      </c>
      <c r="F3388" t="s">
        <v>40</v>
      </c>
      <c r="G3388">
        <v>1</v>
      </c>
      <c r="H3388">
        <v>16.600000000000001</v>
      </c>
      <c r="I3388" t="s">
        <v>261</v>
      </c>
      <c r="J3388" t="s">
        <v>73</v>
      </c>
      <c r="K3388">
        <v>2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83</v>
      </c>
      <c r="R3388" t="s">
        <v>83</v>
      </c>
      <c r="S3388" t="s">
        <v>83</v>
      </c>
      <c r="T3388" t="str">
        <f>_xlfn.XLOOKUP(A3388,MI_Match_Analysis!$A$2:$A$8,MI_Match_Analysis!$F$2:$F$8,"Not Found")</f>
        <v>Not Found</v>
      </c>
    </row>
    <row r="3389" spans="1:20" hidden="1" x14ac:dyDescent="0.3">
      <c r="A3389">
        <v>16</v>
      </c>
      <c r="B3389" s="1">
        <v>46122</v>
      </c>
      <c r="C3389" t="s">
        <v>162</v>
      </c>
      <c r="D3389" t="s">
        <v>198</v>
      </c>
      <c r="E3389" t="s">
        <v>24</v>
      </c>
      <c r="F3389" t="s">
        <v>40</v>
      </c>
      <c r="G3389">
        <v>1</v>
      </c>
      <c r="H3389">
        <v>17.100000000000001</v>
      </c>
      <c r="I3389" t="s">
        <v>178</v>
      </c>
      <c r="J3389" t="s">
        <v>85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165</v>
      </c>
      <c r="R3389" t="s">
        <v>178</v>
      </c>
      <c r="S3389" t="s">
        <v>250</v>
      </c>
      <c r="T3389" t="str">
        <f>_xlfn.XLOOKUP(A3389,MI_Match_Analysis!$A$2:$A$8,MI_Match_Analysis!$F$2:$F$8,"Not Found")</f>
        <v>Not Found</v>
      </c>
    </row>
    <row r="3390" spans="1:20" hidden="1" x14ac:dyDescent="0.3">
      <c r="A3390">
        <v>16</v>
      </c>
      <c r="B3390" s="1">
        <v>46122</v>
      </c>
      <c r="C3390" t="s">
        <v>162</v>
      </c>
      <c r="D3390" t="s">
        <v>198</v>
      </c>
      <c r="E3390" t="s">
        <v>24</v>
      </c>
      <c r="F3390" t="s">
        <v>40</v>
      </c>
      <c r="G3390">
        <v>1</v>
      </c>
      <c r="H3390">
        <v>17.2</v>
      </c>
      <c r="I3390" t="s">
        <v>80</v>
      </c>
      <c r="J3390" t="s">
        <v>85</v>
      </c>
      <c r="K3390">
        <v>0</v>
      </c>
      <c r="L3390">
        <v>1</v>
      </c>
      <c r="M3390">
        <v>1</v>
      </c>
      <c r="N3390">
        <v>0</v>
      </c>
      <c r="O3390">
        <v>0</v>
      </c>
      <c r="P3390">
        <v>0</v>
      </c>
      <c r="Q3390" t="s">
        <v>83</v>
      </c>
      <c r="R3390" t="s">
        <v>83</v>
      </c>
      <c r="S3390" t="s">
        <v>83</v>
      </c>
      <c r="T3390" t="str">
        <f>_xlfn.XLOOKUP(A3390,MI_Match_Analysis!$A$2:$A$8,MI_Match_Analysis!$F$2:$F$8,"Not Found")</f>
        <v>Not Found</v>
      </c>
    </row>
    <row r="3391" spans="1:20" hidden="1" x14ac:dyDescent="0.3">
      <c r="A3391">
        <v>16</v>
      </c>
      <c r="B3391" s="1">
        <v>46122</v>
      </c>
      <c r="C3391" t="s">
        <v>162</v>
      </c>
      <c r="D3391" t="s">
        <v>198</v>
      </c>
      <c r="E3391" t="s">
        <v>24</v>
      </c>
      <c r="F3391" t="s">
        <v>40</v>
      </c>
      <c r="G3391">
        <v>1</v>
      </c>
      <c r="H3391">
        <v>17.2</v>
      </c>
      <c r="I3391" t="s">
        <v>80</v>
      </c>
      <c r="J3391" t="s">
        <v>85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83</v>
      </c>
      <c r="R3391" t="s">
        <v>83</v>
      </c>
      <c r="S3391" t="s">
        <v>83</v>
      </c>
      <c r="T3391" t="str">
        <f>_xlfn.XLOOKUP(A3391,MI_Match_Analysis!$A$2:$A$8,MI_Match_Analysis!$F$2:$F$8,"Not Found")</f>
        <v>Not Found</v>
      </c>
    </row>
    <row r="3392" spans="1:20" hidden="1" x14ac:dyDescent="0.3">
      <c r="A3392">
        <v>16</v>
      </c>
      <c r="B3392" s="1">
        <v>46122</v>
      </c>
      <c r="C3392" t="s">
        <v>162</v>
      </c>
      <c r="D3392" t="s">
        <v>198</v>
      </c>
      <c r="E3392" t="s">
        <v>24</v>
      </c>
      <c r="F3392" t="s">
        <v>40</v>
      </c>
      <c r="G3392">
        <v>1</v>
      </c>
      <c r="H3392">
        <v>17.3</v>
      </c>
      <c r="I3392" t="s">
        <v>261</v>
      </c>
      <c r="J3392" t="s">
        <v>85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83</v>
      </c>
      <c r="R3392" t="s">
        <v>83</v>
      </c>
      <c r="S3392" t="s">
        <v>83</v>
      </c>
      <c r="T3392" t="str">
        <f>_xlfn.XLOOKUP(A3392,MI_Match_Analysis!$A$2:$A$8,MI_Match_Analysis!$F$2:$F$8,"Not Found")</f>
        <v>Not Found</v>
      </c>
    </row>
    <row r="3393" spans="1:20" hidden="1" x14ac:dyDescent="0.3">
      <c r="A3393">
        <v>16</v>
      </c>
      <c r="B3393" s="1">
        <v>46122</v>
      </c>
      <c r="C3393" t="s">
        <v>162</v>
      </c>
      <c r="D3393" t="s">
        <v>198</v>
      </c>
      <c r="E3393" t="s">
        <v>24</v>
      </c>
      <c r="F3393" t="s">
        <v>40</v>
      </c>
      <c r="G3393">
        <v>1</v>
      </c>
      <c r="H3393">
        <v>17.399999999999999</v>
      </c>
      <c r="I3393" t="s">
        <v>80</v>
      </c>
      <c r="J3393" t="s">
        <v>85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83</v>
      </c>
      <c r="R3393" t="s">
        <v>83</v>
      </c>
      <c r="S3393" t="s">
        <v>83</v>
      </c>
      <c r="T3393" t="str">
        <f>_xlfn.XLOOKUP(A3393,MI_Match_Analysis!$A$2:$A$8,MI_Match_Analysis!$F$2:$F$8,"Not Found")</f>
        <v>Not Found</v>
      </c>
    </row>
    <row r="3394" spans="1:20" hidden="1" x14ac:dyDescent="0.3">
      <c r="A3394">
        <v>16</v>
      </c>
      <c r="B3394" s="1">
        <v>46122</v>
      </c>
      <c r="C3394" t="s">
        <v>162</v>
      </c>
      <c r="D3394" t="s">
        <v>198</v>
      </c>
      <c r="E3394" t="s">
        <v>24</v>
      </c>
      <c r="F3394" t="s">
        <v>40</v>
      </c>
      <c r="G3394">
        <v>1</v>
      </c>
      <c r="H3394">
        <v>17.5</v>
      </c>
      <c r="I3394" t="s">
        <v>80</v>
      </c>
      <c r="J3394" t="s">
        <v>85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83</v>
      </c>
      <c r="R3394" t="s">
        <v>83</v>
      </c>
      <c r="S3394" t="s">
        <v>83</v>
      </c>
      <c r="T3394" t="str">
        <f>_xlfn.XLOOKUP(A3394,MI_Match_Analysis!$A$2:$A$8,MI_Match_Analysis!$F$2:$F$8,"Not Found")</f>
        <v>Not Found</v>
      </c>
    </row>
    <row r="3395" spans="1:20" hidden="1" x14ac:dyDescent="0.3">
      <c r="A3395">
        <v>16</v>
      </c>
      <c r="B3395" s="1">
        <v>46122</v>
      </c>
      <c r="C3395" t="s">
        <v>162</v>
      </c>
      <c r="D3395" t="s">
        <v>198</v>
      </c>
      <c r="E3395" t="s">
        <v>24</v>
      </c>
      <c r="F3395" t="s">
        <v>40</v>
      </c>
      <c r="G3395">
        <v>1</v>
      </c>
      <c r="H3395">
        <v>17.600000000000001</v>
      </c>
      <c r="I3395" t="s">
        <v>261</v>
      </c>
      <c r="J3395" t="s">
        <v>85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83</v>
      </c>
      <c r="R3395" t="s">
        <v>83</v>
      </c>
      <c r="S3395" t="s">
        <v>83</v>
      </c>
      <c r="T3395" t="str">
        <f>_xlfn.XLOOKUP(A3395,MI_Match_Analysis!$A$2:$A$8,MI_Match_Analysis!$F$2:$F$8,"Not Found")</f>
        <v>Not Found</v>
      </c>
    </row>
    <row r="3396" spans="1:20" hidden="1" x14ac:dyDescent="0.3">
      <c r="A3396">
        <v>16</v>
      </c>
      <c r="B3396" s="1">
        <v>46122</v>
      </c>
      <c r="C3396" t="s">
        <v>162</v>
      </c>
      <c r="D3396" t="s">
        <v>198</v>
      </c>
      <c r="E3396" t="s">
        <v>24</v>
      </c>
      <c r="F3396" t="s">
        <v>40</v>
      </c>
      <c r="G3396">
        <v>1</v>
      </c>
      <c r="H3396">
        <v>18.100000000000001</v>
      </c>
      <c r="I3396" t="s">
        <v>261</v>
      </c>
      <c r="J3396" t="s">
        <v>203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83</v>
      </c>
      <c r="R3396" t="s">
        <v>83</v>
      </c>
      <c r="S3396" t="s">
        <v>83</v>
      </c>
      <c r="T3396" t="str">
        <f>_xlfn.XLOOKUP(A3396,MI_Match_Analysis!$A$2:$A$8,MI_Match_Analysis!$F$2:$F$8,"Not Found")</f>
        <v>Not Found</v>
      </c>
    </row>
    <row r="3397" spans="1:20" hidden="1" x14ac:dyDescent="0.3">
      <c r="A3397">
        <v>16</v>
      </c>
      <c r="B3397" s="1">
        <v>46122</v>
      </c>
      <c r="C3397" t="s">
        <v>162</v>
      </c>
      <c r="D3397" t="s">
        <v>198</v>
      </c>
      <c r="E3397" t="s">
        <v>24</v>
      </c>
      <c r="F3397" t="s">
        <v>40</v>
      </c>
      <c r="G3397">
        <v>1</v>
      </c>
      <c r="H3397">
        <v>18.2</v>
      </c>
      <c r="I3397" t="s">
        <v>80</v>
      </c>
      <c r="J3397" t="s">
        <v>203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83</v>
      </c>
      <c r="R3397" t="s">
        <v>83</v>
      </c>
      <c r="S3397" t="s">
        <v>83</v>
      </c>
      <c r="T3397" t="str">
        <f>_xlfn.XLOOKUP(A3397,MI_Match_Analysis!$A$2:$A$8,MI_Match_Analysis!$F$2:$F$8,"Not Found")</f>
        <v>Not Found</v>
      </c>
    </row>
    <row r="3398" spans="1:20" hidden="1" x14ac:dyDescent="0.3">
      <c r="A3398">
        <v>16</v>
      </c>
      <c r="B3398" s="1">
        <v>46122</v>
      </c>
      <c r="C3398" t="s">
        <v>162</v>
      </c>
      <c r="D3398" t="s">
        <v>198</v>
      </c>
      <c r="E3398" t="s">
        <v>24</v>
      </c>
      <c r="F3398" t="s">
        <v>40</v>
      </c>
      <c r="G3398">
        <v>1</v>
      </c>
      <c r="H3398">
        <v>18.3</v>
      </c>
      <c r="I3398" t="s">
        <v>80</v>
      </c>
      <c r="J3398" t="s">
        <v>203</v>
      </c>
      <c r="K3398">
        <v>4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83</v>
      </c>
      <c r="R3398" t="s">
        <v>83</v>
      </c>
      <c r="S3398" t="s">
        <v>83</v>
      </c>
      <c r="T3398" t="str">
        <f>_xlfn.XLOOKUP(A3398,MI_Match_Analysis!$A$2:$A$8,MI_Match_Analysis!$F$2:$F$8,"Not Found")</f>
        <v>Not Found</v>
      </c>
    </row>
    <row r="3399" spans="1:20" hidden="1" x14ac:dyDescent="0.3">
      <c r="A3399">
        <v>16</v>
      </c>
      <c r="B3399" s="1">
        <v>46122</v>
      </c>
      <c r="C3399" t="s">
        <v>162</v>
      </c>
      <c r="D3399" t="s">
        <v>198</v>
      </c>
      <c r="E3399" t="s">
        <v>24</v>
      </c>
      <c r="F3399" t="s">
        <v>40</v>
      </c>
      <c r="G3399">
        <v>1</v>
      </c>
      <c r="H3399">
        <v>18.399999999999999</v>
      </c>
      <c r="I3399" t="s">
        <v>80</v>
      </c>
      <c r="J3399" t="s">
        <v>203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83</v>
      </c>
      <c r="R3399" t="s">
        <v>83</v>
      </c>
      <c r="S3399" t="s">
        <v>83</v>
      </c>
      <c r="T3399" t="str">
        <f>_xlfn.XLOOKUP(A3399,MI_Match_Analysis!$A$2:$A$8,MI_Match_Analysis!$F$2:$F$8,"Not Found")</f>
        <v>Not Found</v>
      </c>
    </row>
    <row r="3400" spans="1:20" hidden="1" x14ac:dyDescent="0.3">
      <c r="A3400">
        <v>16</v>
      </c>
      <c r="B3400" s="1">
        <v>46122</v>
      </c>
      <c r="C3400" t="s">
        <v>162</v>
      </c>
      <c r="D3400" t="s">
        <v>198</v>
      </c>
      <c r="E3400" t="s">
        <v>24</v>
      </c>
      <c r="F3400" t="s">
        <v>40</v>
      </c>
      <c r="G3400">
        <v>1</v>
      </c>
      <c r="H3400">
        <v>18.5</v>
      </c>
      <c r="I3400" t="s">
        <v>261</v>
      </c>
      <c r="J3400" t="s">
        <v>203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83</v>
      </c>
      <c r="R3400" t="s">
        <v>83</v>
      </c>
      <c r="S3400" t="s">
        <v>83</v>
      </c>
      <c r="T3400" t="str">
        <f>_xlfn.XLOOKUP(A3400,MI_Match_Analysis!$A$2:$A$8,MI_Match_Analysis!$F$2:$F$8,"Not Found")</f>
        <v>Not Found</v>
      </c>
    </row>
    <row r="3401" spans="1:20" hidden="1" x14ac:dyDescent="0.3">
      <c r="A3401">
        <v>16</v>
      </c>
      <c r="B3401" s="1">
        <v>46122</v>
      </c>
      <c r="C3401" t="s">
        <v>162</v>
      </c>
      <c r="D3401" t="s">
        <v>198</v>
      </c>
      <c r="E3401" t="s">
        <v>24</v>
      </c>
      <c r="F3401" t="s">
        <v>40</v>
      </c>
      <c r="G3401">
        <v>1</v>
      </c>
      <c r="H3401">
        <v>18.600000000000001</v>
      </c>
      <c r="I3401" t="s">
        <v>80</v>
      </c>
      <c r="J3401" t="s">
        <v>203</v>
      </c>
      <c r="K3401">
        <v>2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83</v>
      </c>
      <c r="R3401" t="s">
        <v>83</v>
      </c>
      <c r="S3401" t="s">
        <v>83</v>
      </c>
      <c r="T3401" t="str">
        <f>_xlfn.XLOOKUP(A3401,MI_Match_Analysis!$A$2:$A$8,MI_Match_Analysis!$F$2:$F$8,"Not Found")</f>
        <v>Not Found</v>
      </c>
    </row>
    <row r="3402" spans="1:20" hidden="1" x14ac:dyDescent="0.3">
      <c r="A3402">
        <v>16</v>
      </c>
      <c r="B3402" s="1">
        <v>46122</v>
      </c>
      <c r="C3402" t="s">
        <v>162</v>
      </c>
      <c r="D3402" t="s">
        <v>198</v>
      </c>
      <c r="E3402" t="s">
        <v>24</v>
      </c>
      <c r="F3402" t="s">
        <v>40</v>
      </c>
      <c r="G3402">
        <v>1</v>
      </c>
      <c r="H3402">
        <v>19.100000000000001</v>
      </c>
      <c r="I3402" t="s">
        <v>261</v>
      </c>
      <c r="J3402" t="s">
        <v>85</v>
      </c>
      <c r="K3402">
        <v>4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83</v>
      </c>
      <c r="R3402" t="s">
        <v>83</v>
      </c>
      <c r="S3402" t="s">
        <v>83</v>
      </c>
      <c r="T3402" t="str">
        <f>_xlfn.XLOOKUP(A3402,MI_Match_Analysis!$A$2:$A$8,MI_Match_Analysis!$F$2:$F$8,"Not Found")</f>
        <v>Not Found</v>
      </c>
    </row>
    <row r="3403" spans="1:20" hidden="1" x14ac:dyDescent="0.3">
      <c r="A3403">
        <v>16</v>
      </c>
      <c r="B3403" s="1">
        <v>46122</v>
      </c>
      <c r="C3403" t="s">
        <v>162</v>
      </c>
      <c r="D3403" t="s">
        <v>198</v>
      </c>
      <c r="E3403" t="s">
        <v>24</v>
      </c>
      <c r="F3403" t="s">
        <v>40</v>
      </c>
      <c r="G3403">
        <v>1</v>
      </c>
      <c r="H3403">
        <v>19.2</v>
      </c>
      <c r="I3403" t="s">
        <v>261</v>
      </c>
      <c r="J3403" t="s">
        <v>85</v>
      </c>
      <c r="K3403">
        <v>6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83</v>
      </c>
      <c r="R3403" t="s">
        <v>83</v>
      </c>
      <c r="S3403" t="s">
        <v>83</v>
      </c>
      <c r="T3403" t="str">
        <f>_xlfn.XLOOKUP(A3403,MI_Match_Analysis!$A$2:$A$8,MI_Match_Analysis!$F$2:$F$8,"Not Found")</f>
        <v>Not Found</v>
      </c>
    </row>
    <row r="3404" spans="1:20" hidden="1" x14ac:dyDescent="0.3">
      <c r="A3404">
        <v>16</v>
      </c>
      <c r="B3404" s="1">
        <v>46122</v>
      </c>
      <c r="C3404" t="s">
        <v>162</v>
      </c>
      <c r="D3404" t="s">
        <v>198</v>
      </c>
      <c r="E3404" t="s">
        <v>24</v>
      </c>
      <c r="F3404" t="s">
        <v>40</v>
      </c>
      <c r="G3404">
        <v>1</v>
      </c>
      <c r="H3404">
        <v>19.3</v>
      </c>
      <c r="I3404" t="s">
        <v>261</v>
      </c>
      <c r="J3404" t="s">
        <v>85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83</v>
      </c>
      <c r="R3404" t="s">
        <v>83</v>
      </c>
      <c r="S3404" t="s">
        <v>83</v>
      </c>
      <c r="T3404" t="str">
        <f>_xlfn.XLOOKUP(A3404,MI_Match_Analysis!$A$2:$A$8,MI_Match_Analysis!$F$2:$F$8,"Not Found")</f>
        <v>Not Found</v>
      </c>
    </row>
    <row r="3405" spans="1:20" hidden="1" x14ac:dyDescent="0.3">
      <c r="A3405">
        <v>16</v>
      </c>
      <c r="B3405" s="1">
        <v>46122</v>
      </c>
      <c r="C3405" t="s">
        <v>162</v>
      </c>
      <c r="D3405" t="s">
        <v>198</v>
      </c>
      <c r="E3405" t="s">
        <v>24</v>
      </c>
      <c r="F3405" t="s">
        <v>40</v>
      </c>
      <c r="G3405">
        <v>1</v>
      </c>
      <c r="H3405">
        <v>19.399999999999999</v>
      </c>
      <c r="I3405" t="s">
        <v>261</v>
      </c>
      <c r="J3405" t="s">
        <v>85</v>
      </c>
      <c r="K3405">
        <v>2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83</v>
      </c>
      <c r="R3405" t="s">
        <v>83</v>
      </c>
      <c r="S3405" t="s">
        <v>83</v>
      </c>
      <c r="T3405" t="str">
        <f>_xlfn.XLOOKUP(A3405,MI_Match_Analysis!$A$2:$A$8,MI_Match_Analysis!$F$2:$F$8,"Not Found")</f>
        <v>Not Found</v>
      </c>
    </row>
    <row r="3406" spans="1:20" hidden="1" x14ac:dyDescent="0.3">
      <c r="A3406">
        <v>16</v>
      </c>
      <c r="B3406" s="1">
        <v>46122</v>
      </c>
      <c r="C3406" t="s">
        <v>162</v>
      </c>
      <c r="D3406" t="s">
        <v>198</v>
      </c>
      <c r="E3406" t="s">
        <v>24</v>
      </c>
      <c r="F3406" t="s">
        <v>40</v>
      </c>
      <c r="G3406">
        <v>1</v>
      </c>
      <c r="H3406">
        <v>19.5</v>
      </c>
      <c r="I3406" t="s">
        <v>261</v>
      </c>
      <c r="J3406" t="s">
        <v>85</v>
      </c>
      <c r="K3406">
        <v>0</v>
      </c>
      <c r="L3406">
        <v>1</v>
      </c>
      <c r="M3406">
        <v>1</v>
      </c>
      <c r="N3406">
        <v>0</v>
      </c>
      <c r="O3406">
        <v>0</v>
      </c>
      <c r="P3406">
        <v>0</v>
      </c>
      <c r="Q3406" t="s">
        <v>83</v>
      </c>
      <c r="R3406" t="s">
        <v>83</v>
      </c>
      <c r="S3406" t="s">
        <v>83</v>
      </c>
      <c r="T3406" t="str">
        <f>_xlfn.XLOOKUP(A3406,MI_Match_Analysis!$A$2:$A$8,MI_Match_Analysis!$F$2:$F$8,"Not Found")</f>
        <v>Not Found</v>
      </c>
    </row>
    <row r="3407" spans="1:20" hidden="1" x14ac:dyDescent="0.3">
      <c r="A3407">
        <v>16</v>
      </c>
      <c r="B3407" s="1">
        <v>46122</v>
      </c>
      <c r="C3407" t="s">
        <v>162</v>
      </c>
      <c r="D3407" t="s">
        <v>198</v>
      </c>
      <c r="E3407" t="s">
        <v>24</v>
      </c>
      <c r="F3407" t="s">
        <v>40</v>
      </c>
      <c r="G3407">
        <v>1</v>
      </c>
      <c r="H3407">
        <v>19.5</v>
      </c>
      <c r="I3407" t="s">
        <v>261</v>
      </c>
      <c r="J3407" t="s">
        <v>85</v>
      </c>
      <c r="K3407">
        <v>2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83</v>
      </c>
      <c r="R3407" t="s">
        <v>83</v>
      </c>
      <c r="S3407" t="s">
        <v>83</v>
      </c>
      <c r="T3407" t="str">
        <f>_xlfn.XLOOKUP(A3407,MI_Match_Analysis!$A$2:$A$8,MI_Match_Analysis!$F$2:$F$8,"Not Found")</f>
        <v>Not Found</v>
      </c>
    </row>
    <row r="3408" spans="1:20" hidden="1" x14ac:dyDescent="0.3">
      <c r="A3408">
        <v>16</v>
      </c>
      <c r="B3408" s="1">
        <v>46122</v>
      </c>
      <c r="C3408" t="s">
        <v>162</v>
      </c>
      <c r="D3408" t="s">
        <v>198</v>
      </c>
      <c r="E3408" t="s">
        <v>24</v>
      </c>
      <c r="F3408" t="s">
        <v>40</v>
      </c>
      <c r="G3408">
        <v>1</v>
      </c>
      <c r="H3408">
        <v>19.600000000000001</v>
      </c>
      <c r="I3408" t="s">
        <v>261</v>
      </c>
      <c r="J3408" t="s">
        <v>85</v>
      </c>
      <c r="K3408">
        <v>6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83</v>
      </c>
      <c r="R3408" t="s">
        <v>83</v>
      </c>
      <c r="S3408" t="s">
        <v>83</v>
      </c>
      <c r="T3408" t="str">
        <f>_xlfn.XLOOKUP(A3408,MI_Match_Analysis!$A$2:$A$8,MI_Match_Analysis!$F$2:$F$8,"Not Found")</f>
        <v>Not Found</v>
      </c>
    </row>
    <row r="3409" spans="1:20" hidden="1" x14ac:dyDescent="0.3">
      <c r="A3409">
        <v>16</v>
      </c>
      <c r="B3409" s="1">
        <v>46122</v>
      </c>
      <c r="C3409" t="s">
        <v>162</v>
      </c>
      <c r="D3409" t="s">
        <v>198</v>
      </c>
      <c r="E3409" t="s">
        <v>40</v>
      </c>
      <c r="F3409" t="s">
        <v>24</v>
      </c>
      <c r="G3409">
        <v>2</v>
      </c>
      <c r="H3409">
        <v>0.1</v>
      </c>
      <c r="I3409" t="s">
        <v>84</v>
      </c>
      <c r="J3409" t="s">
        <v>80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83</v>
      </c>
      <c r="R3409" t="s">
        <v>83</v>
      </c>
      <c r="S3409" t="s">
        <v>83</v>
      </c>
      <c r="T3409" t="str">
        <f>_xlfn.XLOOKUP(A3409,MI_Match_Analysis!$A$2:$A$8,MI_Match_Analysis!$F$2:$F$8,"Not Found")</f>
        <v>Not Found</v>
      </c>
    </row>
    <row r="3410" spans="1:20" hidden="1" x14ac:dyDescent="0.3">
      <c r="A3410">
        <v>16</v>
      </c>
      <c r="B3410" s="1">
        <v>46122</v>
      </c>
      <c r="C3410" t="s">
        <v>162</v>
      </c>
      <c r="D3410" t="s">
        <v>198</v>
      </c>
      <c r="E3410" t="s">
        <v>40</v>
      </c>
      <c r="F3410" t="s">
        <v>24</v>
      </c>
      <c r="G3410">
        <v>2</v>
      </c>
      <c r="H3410">
        <v>0.2</v>
      </c>
      <c r="I3410" t="s">
        <v>84</v>
      </c>
      <c r="J3410" t="s">
        <v>80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83</v>
      </c>
      <c r="R3410" t="s">
        <v>83</v>
      </c>
      <c r="S3410" t="s">
        <v>83</v>
      </c>
      <c r="T3410" t="str">
        <f>_xlfn.XLOOKUP(A3410,MI_Match_Analysis!$A$2:$A$8,MI_Match_Analysis!$F$2:$F$8,"Not Found")</f>
        <v>Not Found</v>
      </c>
    </row>
    <row r="3411" spans="1:20" hidden="1" x14ac:dyDescent="0.3">
      <c r="A3411">
        <v>16</v>
      </c>
      <c r="B3411" s="1">
        <v>46122</v>
      </c>
      <c r="C3411" t="s">
        <v>162</v>
      </c>
      <c r="D3411" t="s">
        <v>198</v>
      </c>
      <c r="E3411" t="s">
        <v>40</v>
      </c>
      <c r="F3411" t="s">
        <v>24</v>
      </c>
      <c r="G3411">
        <v>2</v>
      </c>
      <c r="H3411">
        <v>0.3</v>
      </c>
      <c r="I3411" t="s">
        <v>43</v>
      </c>
      <c r="J3411" t="s">
        <v>80</v>
      </c>
      <c r="K3411">
        <v>4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83</v>
      </c>
      <c r="R3411" t="s">
        <v>83</v>
      </c>
      <c r="S3411" t="s">
        <v>83</v>
      </c>
      <c r="T3411" t="str">
        <f>_xlfn.XLOOKUP(A3411,MI_Match_Analysis!$A$2:$A$8,MI_Match_Analysis!$F$2:$F$8,"Not Found")</f>
        <v>Not Found</v>
      </c>
    </row>
    <row r="3412" spans="1:20" hidden="1" x14ac:dyDescent="0.3">
      <c r="A3412">
        <v>16</v>
      </c>
      <c r="B3412" s="1">
        <v>46122</v>
      </c>
      <c r="C3412" t="s">
        <v>162</v>
      </c>
      <c r="D3412" t="s">
        <v>198</v>
      </c>
      <c r="E3412" t="s">
        <v>40</v>
      </c>
      <c r="F3412" t="s">
        <v>24</v>
      </c>
      <c r="G3412">
        <v>2</v>
      </c>
      <c r="H3412">
        <v>0.4</v>
      </c>
      <c r="I3412" t="s">
        <v>43</v>
      </c>
      <c r="J3412" t="s">
        <v>80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83</v>
      </c>
      <c r="R3412" t="s">
        <v>83</v>
      </c>
      <c r="S3412" t="s">
        <v>83</v>
      </c>
      <c r="T3412" t="str">
        <f>_xlfn.XLOOKUP(A3412,MI_Match_Analysis!$A$2:$A$8,MI_Match_Analysis!$F$2:$F$8,"Not Found")</f>
        <v>Not Found</v>
      </c>
    </row>
    <row r="3413" spans="1:20" hidden="1" x14ac:dyDescent="0.3">
      <c r="A3413">
        <v>16</v>
      </c>
      <c r="B3413" s="1">
        <v>46122</v>
      </c>
      <c r="C3413" t="s">
        <v>162</v>
      </c>
      <c r="D3413" t="s">
        <v>198</v>
      </c>
      <c r="E3413" t="s">
        <v>40</v>
      </c>
      <c r="F3413" t="s">
        <v>24</v>
      </c>
      <c r="G3413">
        <v>2</v>
      </c>
      <c r="H3413">
        <v>0.5</v>
      </c>
      <c r="I3413" t="s">
        <v>43</v>
      </c>
      <c r="J3413" t="s">
        <v>80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83</v>
      </c>
      <c r="R3413" t="s">
        <v>83</v>
      </c>
      <c r="S3413" t="s">
        <v>83</v>
      </c>
      <c r="T3413" t="str">
        <f>_xlfn.XLOOKUP(A3413,MI_Match_Analysis!$A$2:$A$8,MI_Match_Analysis!$F$2:$F$8,"Not Found")</f>
        <v>Not Found</v>
      </c>
    </row>
    <row r="3414" spans="1:20" hidden="1" x14ac:dyDescent="0.3">
      <c r="A3414">
        <v>16</v>
      </c>
      <c r="B3414" s="1">
        <v>46122</v>
      </c>
      <c r="C3414" t="s">
        <v>162</v>
      </c>
      <c r="D3414" t="s">
        <v>198</v>
      </c>
      <c r="E3414" t="s">
        <v>40</v>
      </c>
      <c r="F3414" t="s">
        <v>24</v>
      </c>
      <c r="G3414">
        <v>2</v>
      </c>
      <c r="H3414">
        <v>0.6</v>
      </c>
      <c r="I3414" t="s">
        <v>43</v>
      </c>
      <c r="J3414" t="s">
        <v>80</v>
      </c>
      <c r="K3414">
        <v>4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83</v>
      </c>
      <c r="R3414" t="s">
        <v>83</v>
      </c>
      <c r="S3414" t="s">
        <v>83</v>
      </c>
      <c r="T3414" t="str">
        <f>_xlfn.XLOOKUP(A3414,MI_Match_Analysis!$A$2:$A$8,MI_Match_Analysis!$F$2:$F$8,"Not Found")</f>
        <v>Not Found</v>
      </c>
    </row>
    <row r="3415" spans="1:20" hidden="1" x14ac:dyDescent="0.3">
      <c r="A3415">
        <v>16</v>
      </c>
      <c r="B3415" s="1">
        <v>46122</v>
      </c>
      <c r="C3415" t="s">
        <v>162</v>
      </c>
      <c r="D3415" t="s">
        <v>198</v>
      </c>
      <c r="E3415" t="s">
        <v>40</v>
      </c>
      <c r="F3415" t="s">
        <v>24</v>
      </c>
      <c r="G3415">
        <v>2</v>
      </c>
      <c r="H3415">
        <v>1.1000000000000001</v>
      </c>
      <c r="I3415" t="s">
        <v>84</v>
      </c>
      <c r="J3415" t="s">
        <v>111</v>
      </c>
      <c r="K3415">
        <v>6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83</v>
      </c>
      <c r="R3415" t="s">
        <v>83</v>
      </c>
      <c r="S3415" t="s">
        <v>83</v>
      </c>
      <c r="T3415" t="str">
        <f>_xlfn.XLOOKUP(A3415,MI_Match_Analysis!$A$2:$A$8,MI_Match_Analysis!$F$2:$F$8,"Not Found")</f>
        <v>Not Found</v>
      </c>
    </row>
    <row r="3416" spans="1:20" hidden="1" x14ac:dyDescent="0.3">
      <c r="A3416">
        <v>16</v>
      </c>
      <c r="B3416" s="1">
        <v>46122</v>
      </c>
      <c r="C3416" t="s">
        <v>162</v>
      </c>
      <c r="D3416" t="s">
        <v>198</v>
      </c>
      <c r="E3416" t="s">
        <v>40</v>
      </c>
      <c r="F3416" t="s">
        <v>24</v>
      </c>
      <c r="G3416">
        <v>2</v>
      </c>
      <c r="H3416">
        <v>1.2</v>
      </c>
      <c r="I3416" t="s">
        <v>84</v>
      </c>
      <c r="J3416" t="s">
        <v>111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83</v>
      </c>
      <c r="R3416" t="s">
        <v>83</v>
      </c>
      <c r="S3416" t="s">
        <v>83</v>
      </c>
      <c r="T3416" t="str">
        <f>_xlfn.XLOOKUP(A3416,MI_Match_Analysis!$A$2:$A$8,MI_Match_Analysis!$F$2:$F$8,"Not Found")</f>
        <v>Not Found</v>
      </c>
    </row>
    <row r="3417" spans="1:20" hidden="1" x14ac:dyDescent="0.3">
      <c r="A3417">
        <v>16</v>
      </c>
      <c r="B3417" s="1">
        <v>46122</v>
      </c>
      <c r="C3417" t="s">
        <v>162</v>
      </c>
      <c r="D3417" t="s">
        <v>198</v>
      </c>
      <c r="E3417" t="s">
        <v>40</v>
      </c>
      <c r="F3417" t="s">
        <v>24</v>
      </c>
      <c r="G3417">
        <v>2</v>
      </c>
      <c r="H3417">
        <v>1.3</v>
      </c>
      <c r="I3417" t="s">
        <v>84</v>
      </c>
      <c r="J3417" t="s">
        <v>111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83</v>
      </c>
      <c r="R3417" t="s">
        <v>83</v>
      </c>
      <c r="S3417" t="s">
        <v>83</v>
      </c>
      <c r="T3417" t="str">
        <f>_xlfn.XLOOKUP(A3417,MI_Match_Analysis!$A$2:$A$8,MI_Match_Analysis!$F$2:$F$8,"Not Found")</f>
        <v>Not Found</v>
      </c>
    </row>
    <row r="3418" spans="1:20" hidden="1" x14ac:dyDescent="0.3">
      <c r="A3418">
        <v>16</v>
      </c>
      <c r="B3418" s="1">
        <v>46122</v>
      </c>
      <c r="C3418" t="s">
        <v>162</v>
      </c>
      <c r="D3418" t="s">
        <v>198</v>
      </c>
      <c r="E3418" t="s">
        <v>40</v>
      </c>
      <c r="F3418" t="s">
        <v>24</v>
      </c>
      <c r="G3418">
        <v>2</v>
      </c>
      <c r="H3418">
        <v>1.4</v>
      </c>
      <c r="I3418" t="s">
        <v>84</v>
      </c>
      <c r="J3418" t="s">
        <v>111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83</v>
      </c>
      <c r="R3418" t="s">
        <v>83</v>
      </c>
      <c r="S3418" t="s">
        <v>83</v>
      </c>
      <c r="T3418" t="str">
        <f>_xlfn.XLOOKUP(A3418,MI_Match_Analysis!$A$2:$A$8,MI_Match_Analysis!$F$2:$F$8,"Not Found")</f>
        <v>Not Found</v>
      </c>
    </row>
    <row r="3419" spans="1:20" hidden="1" x14ac:dyDescent="0.3">
      <c r="A3419">
        <v>16</v>
      </c>
      <c r="B3419" s="1">
        <v>46122</v>
      </c>
      <c r="C3419" t="s">
        <v>162</v>
      </c>
      <c r="D3419" t="s">
        <v>198</v>
      </c>
      <c r="E3419" t="s">
        <v>40</v>
      </c>
      <c r="F3419" t="s">
        <v>24</v>
      </c>
      <c r="G3419">
        <v>2</v>
      </c>
      <c r="H3419">
        <v>1.5</v>
      </c>
      <c r="I3419" t="s">
        <v>84</v>
      </c>
      <c r="J3419" t="s">
        <v>111</v>
      </c>
      <c r="K3419">
        <v>6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83</v>
      </c>
      <c r="R3419" t="s">
        <v>83</v>
      </c>
      <c r="S3419" t="s">
        <v>83</v>
      </c>
      <c r="T3419" t="str">
        <f>_xlfn.XLOOKUP(A3419,MI_Match_Analysis!$A$2:$A$8,MI_Match_Analysis!$F$2:$F$8,"Not Found")</f>
        <v>Not Found</v>
      </c>
    </row>
    <row r="3420" spans="1:20" hidden="1" x14ac:dyDescent="0.3">
      <c r="A3420">
        <v>16</v>
      </c>
      <c r="B3420" s="1">
        <v>46122</v>
      </c>
      <c r="C3420" t="s">
        <v>162</v>
      </c>
      <c r="D3420" t="s">
        <v>198</v>
      </c>
      <c r="E3420" t="s">
        <v>40</v>
      </c>
      <c r="F3420" t="s">
        <v>24</v>
      </c>
      <c r="G3420">
        <v>2</v>
      </c>
      <c r="H3420">
        <v>1.6</v>
      </c>
      <c r="I3420" t="s">
        <v>84</v>
      </c>
      <c r="J3420" t="s">
        <v>111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165</v>
      </c>
      <c r="R3420" t="s">
        <v>84</v>
      </c>
      <c r="S3420" t="s">
        <v>166</v>
      </c>
      <c r="T3420" t="str">
        <f>_xlfn.XLOOKUP(A3420,MI_Match_Analysis!$A$2:$A$8,MI_Match_Analysis!$F$2:$F$8,"Not Found")</f>
        <v>Not Found</v>
      </c>
    </row>
    <row r="3421" spans="1:20" hidden="1" x14ac:dyDescent="0.3">
      <c r="A3421">
        <v>16</v>
      </c>
      <c r="B3421" s="1">
        <v>46122</v>
      </c>
      <c r="C3421" t="s">
        <v>162</v>
      </c>
      <c r="D3421" t="s">
        <v>198</v>
      </c>
      <c r="E3421" t="s">
        <v>40</v>
      </c>
      <c r="F3421" t="s">
        <v>24</v>
      </c>
      <c r="G3421">
        <v>2</v>
      </c>
      <c r="H3421">
        <v>2.1</v>
      </c>
      <c r="I3421" t="s">
        <v>43</v>
      </c>
      <c r="J3421" t="s">
        <v>169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83</v>
      </c>
      <c r="R3421" t="s">
        <v>83</v>
      </c>
      <c r="S3421" t="s">
        <v>83</v>
      </c>
      <c r="T3421" t="str">
        <f>_xlfn.XLOOKUP(A3421,MI_Match_Analysis!$A$2:$A$8,MI_Match_Analysis!$F$2:$F$8,"Not Found")</f>
        <v>Not Found</v>
      </c>
    </row>
    <row r="3422" spans="1:20" hidden="1" x14ac:dyDescent="0.3">
      <c r="A3422">
        <v>16</v>
      </c>
      <c r="B3422" s="1">
        <v>46122</v>
      </c>
      <c r="C3422" t="s">
        <v>162</v>
      </c>
      <c r="D3422" t="s">
        <v>198</v>
      </c>
      <c r="E3422" t="s">
        <v>40</v>
      </c>
      <c r="F3422" t="s">
        <v>24</v>
      </c>
      <c r="G3422">
        <v>2</v>
      </c>
      <c r="H3422">
        <v>2.2000000000000002</v>
      </c>
      <c r="I3422" t="s">
        <v>43</v>
      </c>
      <c r="J3422" t="s">
        <v>169</v>
      </c>
      <c r="K3422">
        <v>4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83</v>
      </c>
      <c r="R3422" t="s">
        <v>83</v>
      </c>
      <c r="S3422" t="s">
        <v>83</v>
      </c>
      <c r="T3422" t="str">
        <f>_xlfn.XLOOKUP(A3422,MI_Match_Analysis!$A$2:$A$8,MI_Match_Analysis!$F$2:$F$8,"Not Found")</f>
        <v>Not Found</v>
      </c>
    </row>
    <row r="3423" spans="1:20" hidden="1" x14ac:dyDescent="0.3">
      <c r="A3423">
        <v>16</v>
      </c>
      <c r="B3423" s="1">
        <v>46122</v>
      </c>
      <c r="C3423" t="s">
        <v>162</v>
      </c>
      <c r="D3423" t="s">
        <v>198</v>
      </c>
      <c r="E3423" t="s">
        <v>40</v>
      </c>
      <c r="F3423" t="s">
        <v>24</v>
      </c>
      <c r="G3423">
        <v>2</v>
      </c>
      <c r="H3423">
        <v>2.2999999999999998</v>
      </c>
      <c r="I3423" t="s">
        <v>43</v>
      </c>
      <c r="J3423" t="s">
        <v>169</v>
      </c>
      <c r="K3423">
        <v>4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83</v>
      </c>
      <c r="R3423" t="s">
        <v>83</v>
      </c>
      <c r="S3423" t="s">
        <v>83</v>
      </c>
      <c r="T3423" t="str">
        <f>_xlfn.XLOOKUP(A3423,MI_Match_Analysis!$A$2:$A$8,MI_Match_Analysis!$F$2:$F$8,"Not Found")</f>
        <v>Not Found</v>
      </c>
    </row>
    <row r="3424" spans="1:20" hidden="1" x14ac:dyDescent="0.3">
      <c r="A3424">
        <v>16</v>
      </c>
      <c r="B3424" s="1">
        <v>46122</v>
      </c>
      <c r="C3424" t="s">
        <v>162</v>
      </c>
      <c r="D3424" t="s">
        <v>198</v>
      </c>
      <c r="E3424" t="s">
        <v>40</v>
      </c>
      <c r="F3424" t="s">
        <v>24</v>
      </c>
      <c r="G3424">
        <v>2</v>
      </c>
      <c r="H3424">
        <v>2.4</v>
      </c>
      <c r="I3424" t="s">
        <v>43</v>
      </c>
      <c r="J3424" t="s">
        <v>169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83</v>
      </c>
      <c r="R3424" t="s">
        <v>83</v>
      </c>
      <c r="S3424" t="s">
        <v>83</v>
      </c>
      <c r="T3424" t="str">
        <f>_xlfn.XLOOKUP(A3424,MI_Match_Analysis!$A$2:$A$8,MI_Match_Analysis!$F$2:$F$8,"Not Found")</f>
        <v>Not Found</v>
      </c>
    </row>
    <row r="3425" spans="1:20" hidden="1" x14ac:dyDescent="0.3">
      <c r="A3425">
        <v>16</v>
      </c>
      <c r="B3425" s="1">
        <v>46122</v>
      </c>
      <c r="C3425" t="s">
        <v>162</v>
      </c>
      <c r="D3425" t="s">
        <v>198</v>
      </c>
      <c r="E3425" t="s">
        <v>40</v>
      </c>
      <c r="F3425" t="s">
        <v>24</v>
      </c>
      <c r="G3425">
        <v>2</v>
      </c>
      <c r="H3425">
        <v>2.5</v>
      </c>
      <c r="I3425" t="s">
        <v>74</v>
      </c>
      <c r="J3425" t="s">
        <v>169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83</v>
      </c>
      <c r="R3425" t="s">
        <v>83</v>
      </c>
      <c r="S3425" t="s">
        <v>83</v>
      </c>
      <c r="T3425" t="str">
        <f>_xlfn.XLOOKUP(A3425,MI_Match_Analysis!$A$2:$A$8,MI_Match_Analysis!$F$2:$F$8,"Not Found")</f>
        <v>Not Found</v>
      </c>
    </row>
    <row r="3426" spans="1:20" hidden="1" x14ac:dyDescent="0.3">
      <c r="A3426">
        <v>16</v>
      </c>
      <c r="B3426" s="1">
        <v>46122</v>
      </c>
      <c r="C3426" t="s">
        <v>162</v>
      </c>
      <c r="D3426" t="s">
        <v>198</v>
      </c>
      <c r="E3426" t="s">
        <v>40</v>
      </c>
      <c r="F3426" t="s">
        <v>24</v>
      </c>
      <c r="G3426">
        <v>2</v>
      </c>
      <c r="H3426">
        <v>2.6</v>
      </c>
      <c r="I3426" t="s">
        <v>43</v>
      </c>
      <c r="J3426" t="s">
        <v>169</v>
      </c>
      <c r="K3426">
        <v>6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83</v>
      </c>
      <c r="R3426" t="s">
        <v>83</v>
      </c>
      <c r="S3426" t="s">
        <v>83</v>
      </c>
      <c r="T3426" t="str">
        <f>_xlfn.XLOOKUP(A3426,MI_Match_Analysis!$A$2:$A$8,MI_Match_Analysis!$F$2:$F$8,"Not Found")</f>
        <v>Not Found</v>
      </c>
    </row>
    <row r="3427" spans="1:20" hidden="1" x14ac:dyDescent="0.3">
      <c r="A3427">
        <v>16</v>
      </c>
      <c r="B3427" s="1">
        <v>46122</v>
      </c>
      <c r="C3427" t="s">
        <v>162</v>
      </c>
      <c r="D3427" t="s">
        <v>198</v>
      </c>
      <c r="E3427" t="s">
        <v>40</v>
      </c>
      <c r="F3427" t="s">
        <v>24</v>
      </c>
      <c r="G3427">
        <v>2</v>
      </c>
      <c r="H3427">
        <v>3.1</v>
      </c>
      <c r="I3427" t="s">
        <v>74</v>
      </c>
      <c r="J3427" t="s">
        <v>111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83</v>
      </c>
      <c r="R3427" t="s">
        <v>83</v>
      </c>
      <c r="S3427" t="s">
        <v>83</v>
      </c>
      <c r="T3427" t="str">
        <f>_xlfn.XLOOKUP(A3427,MI_Match_Analysis!$A$2:$A$8,MI_Match_Analysis!$F$2:$F$8,"Not Found")</f>
        <v>Not Found</v>
      </c>
    </row>
    <row r="3428" spans="1:20" hidden="1" x14ac:dyDescent="0.3">
      <c r="A3428">
        <v>16</v>
      </c>
      <c r="B3428" s="1">
        <v>46122</v>
      </c>
      <c r="C3428" t="s">
        <v>162</v>
      </c>
      <c r="D3428" t="s">
        <v>198</v>
      </c>
      <c r="E3428" t="s">
        <v>40</v>
      </c>
      <c r="F3428" t="s">
        <v>24</v>
      </c>
      <c r="G3428">
        <v>2</v>
      </c>
      <c r="H3428">
        <v>3.2</v>
      </c>
      <c r="I3428" t="s">
        <v>74</v>
      </c>
      <c r="J3428" t="s">
        <v>111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83</v>
      </c>
      <c r="R3428" t="s">
        <v>83</v>
      </c>
      <c r="S3428" t="s">
        <v>83</v>
      </c>
      <c r="T3428" t="str">
        <f>_xlfn.XLOOKUP(A3428,MI_Match_Analysis!$A$2:$A$8,MI_Match_Analysis!$F$2:$F$8,"Not Found")</f>
        <v>Not Found</v>
      </c>
    </row>
    <row r="3429" spans="1:20" hidden="1" x14ac:dyDescent="0.3">
      <c r="A3429">
        <v>16</v>
      </c>
      <c r="B3429" s="1">
        <v>46122</v>
      </c>
      <c r="C3429" t="s">
        <v>162</v>
      </c>
      <c r="D3429" t="s">
        <v>198</v>
      </c>
      <c r="E3429" t="s">
        <v>40</v>
      </c>
      <c r="F3429" t="s">
        <v>24</v>
      </c>
      <c r="G3429">
        <v>2</v>
      </c>
      <c r="H3429">
        <v>3.3</v>
      </c>
      <c r="I3429" t="s">
        <v>43</v>
      </c>
      <c r="J3429" t="s">
        <v>111</v>
      </c>
      <c r="K3429">
        <v>4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83</v>
      </c>
      <c r="R3429" t="s">
        <v>83</v>
      </c>
      <c r="S3429" t="s">
        <v>83</v>
      </c>
      <c r="T3429" t="str">
        <f>_xlfn.XLOOKUP(A3429,MI_Match_Analysis!$A$2:$A$8,MI_Match_Analysis!$F$2:$F$8,"Not Found")</f>
        <v>Not Found</v>
      </c>
    </row>
    <row r="3430" spans="1:20" hidden="1" x14ac:dyDescent="0.3">
      <c r="A3430">
        <v>16</v>
      </c>
      <c r="B3430" s="1">
        <v>46122</v>
      </c>
      <c r="C3430" t="s">
        <v>162</v>
      </c>
      <c r="D3430" t="s">
        <v>198</v>
      </c>
      <c r="E3430" t="s">
        <v>40</v>
      </c>
      <c r="F3430" t="s">
        <v>24</v>
      </c>
      <c r="G3430">
        <v>2</v>
      </c>
      <c r="H3430">
        <v>3.4</v>
      </c>
      <c r="I3430" t="s">
        <v>43</v>
      </c>
      <c r="J3430" t="s">
        <v>111</v>
      </c>
      <c r="K3430">
        <v>4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83</v>
      </c>
      <c r="R3430" t="s">
        <v>83</v>
      </c>
      <c r="S3430" t="s">
        <v>83</v>
      </c>
      <c r="T3430" t="str">
        <f>_xlfn.XLOOKUP(A3430,MI_Match_Analysis!$A$2:$A$8,MI_Match_Analysis!$F$2:$F$8,"Not Found")</f>
        <v>Not Found</v>
      </c>
    </row>
    <row r="3431" spans="1:20" hidden="1" x14ac:dyDescent="0.3">
      <c r="A3431">
        <v>16</v>
      </c>
      <c r="B3431" s="1">
        <v>46122</v>
      </c>
      <c r="C3431" t="s">
        <v>162</v>
      </c>
      <c r="D3431" t="s">
        <v>198</v>
      </c>
      <c r="E3431" t="s">
        <v>40</v>
      </c>
      <c r="F3431" t="s">
        <v>24</v>
      </c>
      <c r="G3431">
        <v>2</v>
      </c>
      <c r="H3431">
        <v>3.5</v>
      </c>
      <c r="I3431" t="s">
        <v>43</v>
      </c>
      <c r="J3431" t="s">
        <v>111</v>
      </c>
      <c r="K3431">
        <v>4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83</v>
      </c>
      <c r="R3431" t="s">
        <v>83</v>
      </c>
      <c r="S3431" t="s">
        <v>83</v>
      </c>
      <c r="T3431" t="str">
        <f>_xlfn.XLOOKUP(A3431,MI_Match_Analysis!$A$2:$A$8,MI_Match_Analysis!$F$2:$F$8,"Not Found")</f>
        <v>Not Found</v>
      </c>
    </row>
    <row r="3432" spans="1:20" hidden="1" x14ac:dyDescent="0.3">
      <c r="A3432">
        <v>16</v>
      </c>
      <c r="B3432" s="1">
        <v>46122</v>
      </c>
      <c r="C3432" t="s">
        <v>162</v>
      </c>
      <c r="D3432" t="s">
        <v>198</v>
      </c>
      <c r="E3432" t="s">
        <v>40</v>
      </c>
      <c r="F3432" t="s">
        <v>24</v>
      </c>
      <c r="G3432">
        <v>2</v>
      </c>
      <c r="H3432">
        <v>3.6</v>
      </c>
      <c r="I3432" t="s">
        <v>43</v>
      </c>
      <c r="J3432" t="s">
        <v>111</v>
      </c>
      <c r="K3432">
        <v>6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83</v>
      </c>
      <c r="R3432" t="s">
        <v>83</v>
      </c>
      <c r="S3432" t="s">
        <v>83</v>
      </c>
      <c r="T3432" t="str">
        <f>_xlfn.XLOOKUP(A3432,MI_Match_Analysis!$A$2:$A$8,MI_Match_Analysis!$F$2:$F$8,"Not Found")</f>
        <v>Not Found</v>
      </c>
    </row>
    <row r="3433" spans="1:20" hidden="1" x14ac:dyDescent="0.3">
      <c r="A3433">
        <v>16</v>
      </c>
      <c r="B3433" s="1">
        <v>46122</v>
      </c>
      <c r="C3433" t="s">
        <v>162</v>
      </c>
      <c r="D3433" t="s">
        <v>198</v>
      </c>
      <c r="E3433" t="s">
        <v>40</v>
      </c>
      <c r="F3433" t="s">
        <v>24</v>
      </c>
      <c r="G3433">
        <v>2</v>
      </c>
      <c r="H3433">
        <v>4.0999999999999996</v>
      </c>
      <c r="I3433" t="s">
        <v>74</v>
      </c>
      <c r="J3433" t="s">
        <v>80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83</v>
      </c>
      <c r="R3433" t="s">
        <v>83</v>
      </c>
      <c r="S3433" t="s">
        <v>83</v>
      </c>
      <c r="T3433" t="str">
        <f>_xlfn.XLOOKUP(A3433,MI_Match_Analysis!$A$2:$A$8,MI_Match_Analysis!$F$2:$F$8,"Not Found")</f>
        <v>Not Found</v>
      </c>
    </row>
    <row r="3434" spans="1:20" hidden="1" x14ac:dyDescent="0.3">
      <c r="A3434">
        <v>16</v>
      </c>
      <c r="B3434" s="1">
        <v>46122</v>
      </c>
      <c r="C3434" t="s">
        <v>162</v>
      </c>
      <c r="D3434" t="s">
        <v>198</v>
      </c>
      <c r="E3434" t="s">
        <v>40</v>
      </c>
      <c r="F3434" t="s">
        <v>24</v>
      </c>
      <c r="G3434">
        <v>2</v>
      </c>
      <c r="H3434">
        <v>4.2</v>
      </c>
      <c r="I3434" t="s">
        <v>43</v>
      </c>
      <c r="J3434" t="s">
        <v>80</v>
      </c>
      <c r="K3434">
        <v>6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83</v>
      </c>
      <c r="R3434" t="s">
        <v>83</v>
      </c>
      <c r="S3434" t="s">
        <v>83</v>
      </c>
      <c r="T3434" t="str">
        <f>_xlfn.XLOOKUP(A3434,MI_Match_Analysis!$A$2:$A$8,MI_Match_Analysis!$F$2:$F$8,"Not Found")</f>
        <v>Not Found</v>
      </c>
    </row>
    <row r="3435" spans="1:20" hidden="1" x14ac:dyDescent="0.3">
      <c r="A3435">
        <v>16</v>
      </c>
      <c r="B3435" s="1">
        <v>46122</v>
      </c>
      <c r="C3435" t="s">
        <v>162</v>
      </c>
      <c r="D3435" t="s">
        <v>198</v>
      </c>
      <c r="E3435" t="s">
        <v>40</v>
      </c>
      <c r="F3435" t="s">
        <v>24</v>
      </c>
      <c r="G3435">
        <v>2</v>
      </c>
      <c r="H3435">
        <v>4.3</v>
      </c>
      <c r="I3435" t="s">
        <v>43</v>
      </c>
      <c r="J3435" t="s">
        <v>80</v>
      </c>
      <c r="K3435">
        <v>6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83</v>
      </c>
      <c r="R3435" t="s">
        <v>83</v>
      </c>
      <c r="S3435" t="s">
        <v>83</v>
      </c>
      <c r="T3435" t="str">
        <f>_xlfn.XLOOKUP(A3435,MI_Match_Analysis!$A$2:$A$8,MI_Match_Analysis!$F$2:$F$8,"Not Found")</f>
        <v>Not Found</v>
      </c>
    </row>
    <row r="3436" spans="1:20" hidden="1" x14ac:dyDescent="0.3">
      <c r="A3436">
        <v>16</v>
      </c>
      <c r="B3436" s="1">
        <v>46122</v>
      </c>
      <c r="C3436" t="s">
        <v>162</v>
      </c>
      <c r="D3436" t="s">
        <v>198</v>
      </c>
      <c r="E3436" t="s">
        <v>40</v>
      </c>
      <c r="F3436" t="s">
        <v>24</v>
      </c>
      <c r="G3436">
        <v>2</v>
      </c>
      <c r="H3436">
        <v>4.4000000000000004</v>
      </c>
      <c r="I3436" t="s">
        <v>43</v>
      </c>
      <c r="J3436" t="s">
        <v>80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83</v>
      </c>
      <c r="R3436" t="s">
        <v>83</v>
      </c>
      <c r="S3436" t="s">
        <v>83</v>
      </c>
      <c r="T3436" t="str">
        <f>_xlfn.XLOOKUP(A3436,MI_Match_Analysis!$A$2:$A$8,MI_Match_Analysis!$F$2:$F$8,"Not Found")</f>
        <v>Not Found</v>
      </c>
    </row>
    <row r="3437" spans="1:20" hidden="1" x14ac:dyDescent="0.3">
      <c r="A3437">
        <v>16</v>
      </c>
      <c r="B3437" s="1">
        <v>46122</v>
      </c>
      <c r="C3437" t="s">
        <v>162</v>
      </c>
      <c r="D3437" t="s">
        <v>198</v>
      </c>
      <c r="E3437" t="s">
        <v>40</v>
      </c>
      <c r="F3437" t="s">
        <v>24</v>
      </c>
      <c r="G3437">
        <v>2</v>
      </c>
      <c r="H3437">
        <v>4.5</v>
      </c>
      <c r="I3437" t="s">
        <v>43</v>
      </c>
      <c r="J3437" t="s">
        <v>80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83</v>
      </c>
      <c r="R3437" t="s">
        <v>83</v>
      </c>
      <c r="S3437" t="s">
        <v>83</v>
      </c>
      <c r="T3437" t="str">
        <f>_xlfn.XLOOKUP(A3437,MI_Match_Analysis!$A$2:$A$8,MI_Match_Analysis!$F$2:$F$8,"Not Found")</f>
        <v>Not Found</v>
      </c>
    </row>
    <row r="3438" spans="1:20" hidden="1" x14ac:dyDescent="0.3">
      <c r="A3438">
        <v>16</v>
      </c>
      <c r="B3438" s="1">
        <v>46122</v>
      </c>
      <c r="C3438" t="s">
        <v>162</v>
      </c>
      <c r="D3438" t="s">
        <v>198</v>
      </c>
      <c r="E3438" t="s">
        <v>40</v>
      </c>
      <c r="F3438" t="s">
        <v>24</v>
      </c>
      <c r="G3438">
        <v>2</v>
      </c>
      <c r="H3438">
        <v>4.5999999999999996</v>
      </c>
      <c r="I3438" t="s">
        <v>43</v>
      </c>
      <c r="J3438" t="s">
        <v>80</v>
      </c>
      <c r="K3438">
        <v>4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83</v>
      </c>
      <c r="R3438" t="s">
        <v>83</v>
      </c>
      <c r="S3438" t="s">
        <v>83</v>
      </c>
      <c r="T3438" t="str">
        <f>_xlfn.XLOOKUP(A3438,MI_Match_Analysis!$A$2:$A$8,MI_Match_Analysis!$F$2:$F$8,"Not Found")</f>
        <v>Not Found</v>
      </c>
    </row>
    <row r="3439" spans="1:20" hidden="1" x14ac:dyDescent="0.3">
      <c r="A3439">
        <v>16</v>
      </c>
      <c r="B3439" s="1">
        <v>46122</v>
      </c>
      <c r="C3439" t="s">
        <v>162</v>
      </c>
      <c r="D3439" t="s">
        <v>198</v>
      </c>
      <c r="E3439" t="s">
        <v>40</v>
      </c>
      <c r="F3439" t="s">
        <v>24</v>
      </c>
      <c r="G3439">
        <v>2</v>
      </c>
      <c r="H3439">
        <v>5.0999999999999996</v>
      </c>
      <c r="I3439" t="s">
        <v>74</v>
      </c>
      <c r="J3439" t="s">
        <v>169</v>
      </c>
      <c r="K3439">
        <v>4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83</v>
      </c>
      <c r="R3439" t="s">
        <v>83</v>
      </c>
      <c r="S3439" t="s">
        <v>83</v>
      </c>
      <c r="T3439" t="str">
        <f>_xlfn.XLOOKUP(A3439,MI_Match_Analysis!$A$2:$A$8,MI_Match_Analysis!$F$2:$F$8,"Not Found")</f>
        <v>Not Found</v>
      </c>
    </row>
    <row r="3440" spans="1:20" hidden="1" x14ac:dyDescent="0.3">
      <c r="A3440">
        <v>16</v>
      </c>
      <c r="B3440" s="1">
        <v>46122</v>
      </c>
      <c r="C3440" t="s">
        <v>162</v>
      </c>
      <c r="D3440" t="s">
        <v>198</v>
      </c>
      <c r="E3440" t="s">
        <v>40</v>
      </c>
      <c r="F3440" t="s">
        <v>24</v>
      </c>
      <c r="G3440">
        <v>2</v>
      </c>
      <c r="H3440">
        <v>5.2</v>
      </c>
      <c r="I3440" t="s">
        <v>74</v>
      </c>
      <c r="J3440" t="s">
        <v>169</v>
      </c>
      <c r="K3440">
        <v>6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83</v>
      </c>
      <c r="R3440" t="s">
        <v>83</v>
      </c>
      <c r="S3440" t="s">
        <v>83</v>
      </c>
      <c r="T3440" t="str">
        <f>_xlfn.XLOOKUP(A3440,MI_Match_Analysis!$A$2:$A$8,MI_Match_Analysis!$F$2:$F$8,"Not Found")</f>
        <v>Not Found</v>
      </c>
    </row>
    <row r="3441" spans="1:20" hidden="1" x14ac:dyDescent="0.3">
      <c r="A3441">
        <v>16</v>
      </c>
      <c r="B3441" s="1">
        <v>46122</v>
      </c>
      <c r="C3441" t="s">
        <v>162</v>
      </c>
      <c r="D3441" t="s">
        <v>198</v>
      </c>
      <c r="E3441" t="s">
        <v>40</v>
      </c>
      <c r="F3441" t="s">
        <v>24</v>
      </c>
      <c r="G3441">
        <v>2</v>
      </c>
      <c r="H3441">
        <v>5.3</v>
      </c>
      <c r="I3441" t="s">
        <v>74</v>
      </c>
      <c r="J3441" t="s">
        <v>169</v>
      </c>
      <c r="K3441">
        <v>4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83</v>
      </c>
      <c r="R3441" t="s">
        <v>83</v>
      </c>
      <c r="S3441" t="s">
        <v>83</v>
      </c>
      <c r="T3441" t="str">
        <f>_xlfn.XLOOKUP(A3441,MI_Match_Analysis!$A$2:$A$8,MI_Match_Analysis!$F$2:$F$8,"Not Found")</f>
        <v>Not Found</v>
      </c>
    </row>
    <row r="3442" spans="1:20" hidden="1" x14ac:dyDescent="0.3">
      <c r="A3442">
        <v>16</v>
      </c>
      <c r="B3442" s="1">
        <v>46122</v>
      </c>
      <c r="C3442" t="s">
        <v>162</v>
      </c>
      <c r="D3442" t="s">
        <v>198</v>
      </c>
      <c r="E3442" t="s">
        <v>40</v>
      </c>
      <c r="F3442" t="s">
        <v>24</v>
      </c>
      <c r="G3442">
        <v>2</v>
      </c>
      <c r="H3442">
        <v>5.4</v>
      </c>
      <c r="I3442" t="s">
        <v>74</v>
      </c>
      <c r="J3442" t="s">
        <v>169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83</v>
      </c>
      <c r="R3442" t="s">
        <v>83</v>
      </c>
      <c r="S3442" t="s">
        <v>83</v>
      </c>
      <c r="T3442" t="str">
        <f>_xlfn.XLOOKUP(A3442,MI_Match_Analysis!$A$2:$A$8,MI_Match_Analysis!$F$2:$F$8,"Not Found")</f>
        <v>Not Found</v>
      </c>
    </row>
    <row r="3443" spans="1:20" hidden="1" x14ac:dyDescent="0.3">
      <c r="A3443">
        <v>16</v>
      </c>
      <c r="B3443" s="1">
        <v>46122</v>
      </c>
      <c r="C3443" t="s">
        <v>162</v>
      </c>
      <c r="D3443" t="s">
        <v>198</v>
      </c>
      <c r="E3443" t="s">
        <v>40</v>
      </c>
      <c r="F3443" t="s">
        <v>24</v>
      </c>
      <c r="G3443">
        <v>2</v>
      </c>
      <c r="H3443">
        <v>5.5</v>
      </c>
      <c r="I3443" t="s">
        <v>74</v>
      </c>
      <c r="J3443" t="s">
        <v>169</v>
      </c>
      <c r="K3443">
        <v>6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83</v>
      </c>
      <c r="R3443" t="s">
        <v>83</v>
      </c>
      <c r="S3443" t="s">
        <v>83</v>
      </c>
      <c r="T3443" t="str">
        <f>_xlfn.XLOOKUP(A3443,MI_Match_Analysis!$A$2:$A$8,MI_Match_Analysis!$F$2:$F$8,"Not Found")</f>
        <v>Not Found</v>
      </c>
    </row>
    <row r="3444" spans="1:20" hidden="1" x14ac:dyDescent="0.3">
      <c r="A3444">
        <v>16</v>
      </c>
      <c r="B3444" s="1">
        <v>46122</v>
      </c>
      <c r="C3444" t="s">
        <v>162</v>
      </c>
      <c r="D3444" t="s">
        <v>198</v>
      </c>
      <c r="E3444" t="s">
        <v>40</v>
      </c>
      <c r="F3444" t="s">
        <v>24</v>
      </c>
      <c r="G3444">
        <v>2</v>
      </c>
      <c r="H3444">
        <v>5.6</v>
      </c>
      <c r="I3444" t="s">
        <v>74</v>
      </c>
      <c r="J3444" t="s">
        <v>169</v>
      </c>
      <c r="K3444">
        <v>4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83</v>
      </c>
      <c r="R3444" t="s">
        <v>83</v>
      </c>
      <c r="S3444" t="s">
        <v>83</v>
      </c>
      <c r="T3444" t="str">
        <f>_xlfn.XLOOKUP(A3444,MI_Match_Analysis!$A$2:$A$8,MI_Match_Analysis!$F$2:$F$8,"Not Found")</f>
        <v>Not Found</v>
      </c>
    </row>
    <row r="3445" spans="1:20" hidden="1" x14ac:dyDescent="0.3">
      <c r="A3445">
        <v>16</v>
      </c>
      <c r="B3445" s="1">
        <v>46122</v>
      </c>
      <c r="C3445" t="s">
        <v>162</v>
      </c>
      <c r="D3445" t="s">
        <v>198</v>
      </c>
      <c r="E3445" t="s">
        <v>40</v>
      </c>
      <c r="F3445" t="s">
        <v>24</v>
      </c>
      <c r="G3445">
        <v>2</v>
      </c>
      <c r="H3445">
        <v>6.1</v>
      </c>
      <c r="I3445" t="s">
        <v>43</v>
      </c>
      <c r="J3445" t="s">
        <v>92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83</v>
      </c>
      <c r="R3445" t="s">
        <v>83</v>
      </c>
      <c r="S3445" t="s">
        <v>83</v>
      </c>
      <c r="T3445" t="str">
        <f>_xlfn.XLOOKUP(A3445,MI_Match_Analysis!$A$2:$A$8,MI_Match_Analysis!$F$2:$F$8,"Not Found")</f>
        <v>Not Found</v>
      </c>
    </row>
    <row r="3446" spans="1:20" hidden="1" x14ac:dyDescent="0.3">
      <c r="A3446">
        <v>16</v>
      </c>
      <c r="B3446" s="1">
        <v>46122</v>
      </c>
      <c r="C3446" t="s">
        <v>162</v>
      </c>
      <c r="D3446" t="s">
        <v>198</v>
      </c>
      <c r="E3446" t="s">
        <v>40</v>
      </c>
      <c r="F3446" t="s">
        <v>24</v>
      </c>
      <c r="G3446">
        <v>2</v>
      </c>
      <c r="H3446">
        <v>6.2</v>
      </c>
      <c r="I3446" t="s">
        <v>74</v>
      </c>
      <c r="J3446" t="s">
        <v>92</v>
      </c>
      <c r="K3446">
        <v>4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83</v>
      </c>
      <c r="R3446" t="s">
        <v>83</v>
      </c>
      <c r="S3446" t="s">
        <v>83</v>
      </c>
      <c r="T3446" t="str">
        <f>_xlfn.XLOOKUP(A3446,MI_Match_Analysis!$A$2:$A$8,MI_Match_Analysis!$F$2:$F$8,"Not Found")</f>
        <v>Not Found</v>
      </c>
    </row>
    <row r="3447" spans="1:20" hidden="1" x14ac:dyDescent="0.3">
      <c r="A3447">
        <v>16</v>
      </c>
      <c r="B3447" s="1">
        <v>46122</v>
      </c>
      <c r="C3447" t="s">
        <v>162</v>
      </c>
      <c r="D3447" t="s">
        <v>198</v>
      </c>
      <c r="E3447" t="s">
        <v>40</v>
      </c>
      <c r="F3447" t="s">
        <v>24</v>
      </c>
      <c r="G3447">
        <v>2</v>
      </c>
      <c r="H3447">
        <v>6.3</v>
      </c>
      <c r="I3447" t="s">
        <v>74</v>
      </c>
      <c r="J3447" t="s">
        <v>92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83</v>
      </c>
      <c r="R3447" t="s">
        <v>83</v>
      </c>
      <c r="S3447" t="s">
        <v>83</v>
      </c>
      <c r="T3447" t="str">
        <f>_xlfn.XLOOKUP(A3447,MI_Match_Analysis!$A$2:$A$8,MI_Match_Analysis!$F$2:$F$8,"Not Found")</f>
        <v>Not Found</v>
      </c>
    </row>
    <row r="3448" spans="1:20" hidden="1" x14ac:dyDescent="0.3">
      <c r="A3448">
        <v>16</v>
      </c>
      <c r="B3448" s="1">
        <v>46122</v>
      </c>
      <c r="C3448" t="s">
        <v>162</v>
      </c>
      <c r="D3448" t="s">
        <v>198</v>
      </c>
      <c r="E3448" t="s">
        <v>40</v>
      </c>
      <c r="F3448" t="s">
        <v>24</v>
      </c>
      <c r="G3448">
        <v>2</v>
      </c>
      <c r="H3448">
        <v>6.4</v>
      </c>
      <c r="I3448" t="s">
        <v>43</v>
      </c>
      <c r="J3448" t="s">
        <v>92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83</v>
      </c>
      <c r="R3448" t="s">
        <v>83</v>
      </c>
      <c r="S3448" t="s">
        <v>83</v>
      </c>
      <c r="T3448" t="str">
        <f>_xlfn.XLOOKUP(A3448,MI_Match_Analysis!$A$2:$A$8,MI_Match_Analysis!$F$2:$F$8,"Not Found")</f>
        <v>Not Found</v>
      </c>
    </row>
    <row r="3449" spans="1:20" hidden="1" x14ac:dyDescent="0.3">
      <c r="A3449">
        <v>16</v>
      </c>
      <c r="B3449" s="1">
        <v>46122</v>
      </c>
      <c r="C3449" t="s">
        <v>162</v>
      </c>
      <c r="D3449" t="s">
        <v>198</v>
      </c>
      <c r="E3449" t="s">
        <v>40</v>
      </c>
      <c r="F3449" t="s">
        <v>24</v>
      </c>
      <c r="G3449">
        <v>2</v>
      </c>
      <c r="H3449">
        <v>6.5</v>
      </c>
      <c r="I3449" t="s">
        <v>74</v>
      </c>
      <c r="J3449" t="s">
        <v>92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83</v>
      </c>
      <c r="R3449" t="s">
        <v>83</v>
      </c>
      <c r="S3449" t="s">
        <v>83</v>
      </c>
      <c r="T3449" t="str">
        <f>_xlfn.XLOOKUP(A3449,MI_Match_Analysis!$A$2:$A$8,MI_Match_Analysis!$F$2:$F$8,"Not Found")</f>
        <v>Not Found</v>
      </c>
    </row>
    <row r="3450" spans="1:20" hidden="1" x14ac:dyDescent="0.3">
      <c r="A3450">
        <v>16</v>
      </c>
      <c r="B3450" s="1">
        <v>46122</v>
      </c>
      <c r="C3450" t="s">
        <v>162</v>
      </c>
      <c r="D3450" t="s">
        <v>198</v>
      </c>
      <c r="E3450" t="s">
        <v>40</v>
      </c>
      <c r="F3450" t="s">
        <v>24</v>
      </c>
      <c r="G3450">
        <v>2</v>
      </c>
      <c r="H3450">
        <v>6.6</v>
      </c>
      <c r="I3450" t="s">
        <v>43</v>
      </c>
      <c r="J3450" t="s">
        <v>92</v>
      </c>
      <c r="K3450">
        <v>6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83</v>
      </c>
      <c r="R3450" t="s">
        <v>83</v>
      </c>
      <c r="S3450" t="s">
        <v>83</v>
      </c>
      <c r="T3450" t="str">
        <f>_xlfn.XLOOKUP(A3450,MI_Match_Analysis!$A$2:$A$8,MI_Match_Analysis!$F$2:$F$8,"Not Found")</f>
        <v>Not Found</v>
      </c>
    </row>
    <row r="3451" spans="1:20" hidden="1" x14ac:dyDescent="0.3">
      <c r="A3451">
        <v>16</v>
      </c>
      <c r="B3451" s="1">
        <v>46122</v>
      </c>
      <c r="C3451" t="s">
        <v>162</v>
      </c>
      <c r="D3451" t="s">
        <v>198</v>
      </c>
      <c r="E3451" t="s">
        <v>40</v>
      </c>
      <c r="F3451" t="s">
        <v>24</v>
      </c>
      <c r="G3451">
        <v>2</v>
      </c>
      <c r="H3451">
        <v>7.1</v>
      </c>
      <c r="I3451" t="s">
        <v>74</v>
      </c>
      <c r="J3451" t="s">
        <v>79</v>
      </c>
      <c r="K3451">
        <v>4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83</v>
      </c>
      <c r="R3451" t="s">
        <v>83</v>
      </c>
      <c r="S3451" t="s">
        <v>83</v>
      </c>
      <c r="T3451" t="str">
        <f>_xlfn.XLOOKUP(A3451,MI_Match_Analysis!$A$2:$A$8,MI_Match_Analysis!$F$2:$F$8,"Not Found")</f>
        <v>Not Found</v>
      </c>
    </row>
    <row r="3452" spans="1:20" hidden="1" x14ac:dyDescent="0.3">
      <c r="A3452">
        <v>16</v>
      </c>
      <c r="B3452" s="1">
        <v>46122</v>
      </c>
      <c r="C3452" t="s">
        <v>162</v>
      </c>
      <c r="D3452" t="s">
        <v>198</v>
      </c>
      <c r="E3452" t="s">
        <v>40</v>
      </c>
      <c r="F3452" t="s">
        <v>24</v>
      </c>
      <c r="G3452">
        <v>2</v>
      </c>
      <c r="H3452">
        <v>7.2</v>
      </c>
      <c r="I3452" t="s">
        <v>74</v>
      </c>
      <c r="J3452" t="s">
        <v>79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83</v>
      </c>
      <c r="R3452" t="s">
        <v>83</v>
      </c>
      <c r="S3452" t="s">
        <v>83</v>
      </c>
      <c r="T3452" t="str">
        <f>_xlfn.XLOOKUP(A3452,MI_Match_Analysis!$A$2:$A$8,MI_Match_Analysis!$F$2:$F$8,"Not Found")</f>
        <v>Not Found</v>
      </c>
    </row>
    <row r="3453" spans="1:20" hidden="1" x14ac:dyDescent="0.3">
      <c r="A3453">
        <v>16</v>
      </c>
      <c r="B3453" s="1">
        <v>46122</v>
      </c>
      <c r="C3453" t="s">
        <v>162</v>
      </c>
      <c r="D3453" t="s">
        <v>198</v>
      </c>
      <c r="E3453" t="s">
        <v>40</v>
      </c>
      <c r="F3453" t="s">
        <v>24</v>
      </c>
      <c r="G3453">
        <v>2</v>
      </c>
      <c r="H3453">
        <v>7.3</v>
      </c>
      <c r="I3453" t="s">
        <v>43</v>
      </c>
      <c r="J3453" t="s">
        <v>79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83</v>
      </c>
      <c r="R3453" t="s">
        <v>83</v>
      </c>
      <c r="S3453" t="s">
        <v>83</v>
      </c>
      <c r="T3453" t="str">
        <f>_xlfn.XLOOKUP(A3453,MI_Match_Analysis!$A$2:$A$8,MI_Match_Analysis!$F$2:$F$8,"Not Found")</f>
        <v>Not Found</v>
      </c>
    </row>
    <row r="3454" spans="1:20" hidden="1" x14ac:dyDescent="0.3">
      <c r="A3454">
        <v>16</v>
      </c>
      <c r="B3454" s="1">
        <v>46122</v>
      </c>
      <c r="C3454" t="s">
        <v>162</v>
      </c>
      <c r="D3454" t="s">
        <v>198</v>
      </c>
      <c r="E3454" t="s">
        <v>40</v>
      </c>
      <c r="F3454" t="s">
        <v>24</v>
      </c>
      <c r="G3454">
        <v>2</v>
      </c>
      <c r="H3454">
        <v>7.4</v>
      </c>
      <c r="I3454" t="s">
        <v>43</v>
      </c>
      <c r="J3454" t="s">
        <v>79</v>
      </c>
      <c r="K3454">
        <v>6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83</v>
      </c>
      <c r="R3454" t="s">
        <v>83</v>
      </c>
      <c r="S3454" t="s">
        <v>83</v>
      </c>
      <c r="T3454" t="str">
        <f>_xlfn.XLOOKUP(A3454,MI_Match_Analysis!$A$2:$A$8,MI_Match_Analysis!$F$2:$F$8,"Not Found")</f>
        <v>Not Found</v>
      </c>
    </row>
    <row r="3455" spans="1:20" hidden="1" x14ac:dyDescent="0.3">
      <c r="A3455">
        <v>16</v>
      </c>
      <c r="B3455" s="1">
        <v>46122</v>
      </c>
      <c r="C3455" t="s">
        <v>162</v>
      </c>
      <c r="D3455" t="s">
        <v>198</v>
      </c>
      <c r="E3455" t="s">
        <v>40</v>
      </c>
      <c r="F3455" t="s">
        <v>24</v>
      </c>
      <c r="G3455">
        <v>2</v>
      </c>
      <c r="H3455">
        <v>7.5</v>
      </c>
      <c r="I3455" t="s">
        <v>43</v>
      </c>
      <c r="J3455" t="s">
        <v>79</v>
      </c>
      <c r="K3455">
        <v>6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83</v>
      </c>
      <c r="R3455" t="s">
        <v>83</v>
      </c>
      <c r="S3455" t="s">
        <v>83</v>
      </c>
      <c r="T3455" t="str">
        <f>_xlfn.XLOOKUP(A3455,MI_Match_Analysis!$A$2:$A$8,MI_Match_Analysis!$F$2:$F$8,"Not Found")</f>
        <v>Not Found</v>
      </c>
    </row>
    <row r="3456" spans="1:20" hidden="1" x14ac:dyDescent="0.3">
      <c r="A3456">
        <v>16</v>
      </c>
      <c r="B3456" s="1">
        <v>46122</v>
      </c>
      <c r="C3456" t="s">
        <v>162</v>
      </c>
      <c r="D3456" t="s">
        <v>198</v>
      </c>
      <c r="E3456" t="s">
        <v>40</v>
      </c>
      <c r="F3456" t="s">
        <v>24</v>
      </c>
      <c r="G3456">
        <v>2</v>
      </c>
      <c r="H3456">
        <v>7.6</v>
      </c>
      <c r="I3456" t="s">
        <v>43</v>
      </c>
      <c r="J3456" t="s">
        <v>79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83</v>
      </c>
      <c r="R3456" t="s">
        <v>83</v>
      </c>
      <c r="S3456" t="s">
        <v>83</v>
      </c>
      <c r="T3456" t="str">
        <f>_xlfn.XLOOKUP(A3456,MI_Match_Analysis!$A$2:$A$8,MI_Match_Analysis!$F$2:$F$8,"Not Found")</f>
        <v>Not Found</v>
      </c>
    </row>
    <row r="3457" spans="1:20" hidden="1" x14ac:dyDescent="0.3">
      <c r="A3457">
        <v>16</v>
      </c>
      <c r="B3457" s="1">
        <v>46122</v>
      </c>
      <c r="C3457" t="s">
        <v>162</v>
      </c>
      <c r="D3457" t="s">
        <v>198</v>
      </c>
      <c r="E3457" t="s">
        <v>40</v>
      </c>
      <c r="F3457" t="s">
        <v>24</v>
      </c>
      <c r="G3457">
        <v>2</v>
      </c>
      <c r="H3457">
        <v>8.1</v>
      </c>
      <c r="I3457" t="s">
        <v>43</v>
      </c>
      <c r="J3457" t="s">
        <v>92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165</v>
      </c>
      <c r="R3457" t="s">
        <v>43</v>
      </c>
      <c r="S3457" t="s">
        <v>112</v>
      </c>
      <c r="T3457" t="str">
        <f>_xlfn.XLOOKUP(A3457,MI_Match_Analysis!$A$2:$A$8,MI_Match_Analysis!$F$2:$F$8,"Not Found")</f>
        <v>Not Found</v>
      </c>
    </row>
    <row r="3458" spans="1:20" hidden="1" x14ac:dyDescent="0.3">
      <c r="A3458">
        <v>16</v>
      </c>
      <c r="B3458" s="1">
        <v>46122</v>
      </c>
      <c r="C3458" t="s">
        <v>162</v>
      </c>
      <c r="D3458" t="s">
        <v>198</v>
      </c>
      <c r="E3458" t="s">
        <v>40</v>
      </c>
      <c r="F3458" t="s">
        <v>24</v>
      </c>
      <c r="G3458">
        <v>2</v>
      </c>
      <c r="H3458">
        <v>8.1999999999999993</v>
      </c>
      <c r="I3458" t="s">
        <v>249</v>
      </c>
      <c r="J3458" t="s">
        <v>92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165</v>
      </c>
      <c r="R3458" t="s">
        <v>249</v>
      </c>
      <c r="S3458" t="s">
        <v>111</v>
      </c>
      <c r="T3458" t="str">
        <f>_xlfn.XLOOKUP(A3458,MI_Match_Analysis!$A$2:$A$8,MI_Match_Analysis!$F$2:$F$8,"Not Found")</f>
        <v>Not Found</v>
      </c>
    </row>
    <row r="3459" spans="1:20" hidden="1" x14ac:dyDescent="0.3">
      <c r="A3459">
        <v>16</v>
      </c>
      <c r="B3459" s="1">
        <v>46122</v>
      </c>
      <c r="C3459" t="s">
        <v>162</v>
      </c>
      <c r="D3459" t="s">
        <v>198</v>
      </c>
      <c r="E3459" t="s">
        <v>40</v>
      </c>
      <c r="F3459" t="s">
        <v>24</v>
      </c>
      <c r="G3459">
        <v>2</v>
      </c>
      <c r="H3459">
        <v>8.3000000000000007</v>
      </c>
      <c r="I3459" t="s">
        <v>211</v>
      </c>
      <c r="J3459" t="s">
        <v>92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83</v>
      </c>
      <c r="R3459" t="s">
        <v>83</v>
      </c>
      <c r="S3459" t="s">
        <v>83</v>
      </c>
      <c r="T3459" t="str">
        <f>_xlfn.XLOOKUP(A3459,MI_Match_Analysis!$A$2:$A$8,MI_Match_Analysis!$F$2:$F$8,"Not Found")</f>
        <v>Not Found</v>
      </c>
    </row>
    <row r="3460" spans="1:20" hidden="1" x14ac:dyDescent="0.3">
      <c r="A3460">
        <v>16</v>
      </c>
      <c r="B3460" s="1">
        <v>46122</v>
      </c>
      <c r="C3460" t="s">
        <v>162</v>
      </c>
      <c r="D3460" t="s">
        <v>198</v>
      </c>
      <c r="E3460" t="s">
        <v>40</v>
      </c>
      <c r="F3460" t="s">
        <v>24</v>
      </c>
      <c r="G3460">
        <v>2</v>
      </c>
      <c r="H3460">
        <v>8.4</v>
      </c>
      <c r="I3460" t="s">
        <v>74</v>
      </c>
      <c r="J3460" t="s">
        <v>92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83</v>
      </c>
      <c r="R3460" t="s">
        <v>83</v>
      </c>
      <c r="S3460" t="s">
        <v>83</v>
      </c>
      <c r="T3460" t="str">
        <f>_xlfn.XLOOKUP(A3460,MI_Match_Analysis!$A$2:$A$8,MI_Match_Analysis!$F$2:$F$8,"Not Found")</f>
        <v>Not Found</v>
      </c>
    </row>
    <row r="3461" spans="1:20" hidden="1" x14ac:dyDescent="0.3">
      <c r="A3461">
        <v>16</v>
      </c>
      <c r="B3461" s="1">
        <v>46122</v>
      </c>
      <c r="C3461" t="s">
        <v>162</v>
      </c>
      <c r="D3461" t="s">
        <v>198</v>
      </c>
      <c r="E3461" t="s">
        <v>40</v>
      </c>
      <c r="F3461" t="s">
        <v>24</v>
      </c>
      <c r="G3461">
        <v>2</v>
      </c>
      <c r="H3461">
        <v>8.5</v>
      </c>
      <c r="I3461" t="s">
        <v>211</v>
      </c>
      <c r="J3461" t="s">
        <v>92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83</v>
      </c>
      <c r="R3461" t="s">
        <v>83</v>
      </c>
      <c r="S3461" t="s">
        <v>83</v>
      </c>
      <c r="T3461" t="str">
        <f>_xlfn.XLOOKUP(A3461,MI_Match_Analysis!$A$2:$A$8,MI_Match_Analysis!$F$2:$F$8,"Not Found")</f>
        <v>Not Found</v>
      </c>
    </row>
    <row r="3462" spans="1:20" hidden="1" x14ac:dyDescent="0.3">
      <c r="A3462">
        <v>16</v>
      </c>
      <c r="B3462" s="1">
        <v>46122</v>
      </c>
      <c r="C3462" t="s">
        <v>162</v>
      </c>
      <c r="D3462" t="s">
        <v>198</v>
      </c>
      <c r="E3462" t="s">
        <v>40</v>
      </c>
      <c r="F3462" t="s">
        <v>24</v>
      </c>
      <c r="G3462">
        <v>2</v>
      </c>
      <c r="H3462">
        <v>8.6</v>
      </c>
      <c r="I3462" t="s">
        <v>211</v>
      </c>
      <c r="J3462" t="s">
        <v>92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83</v>
      </c>
      <c r="R3462" t="s">
        <v>83</v>
      </c>
      <c r="S3462" t="s">
        <v>83</v>
      </c>
      <c r="T3462" t="str">
        <f>_xlfn.XLOOKUP(A3462,MI_Match_Analysis!$A$2:$A$8,MI_Match_Analysis!$F$2:$F$8,"Not Found")</f>
        <v>Not Found</v>
      </c>
    </row>
    <row r="3463" spans="1:20" hidden="1" x14ac:dyDescent="0.3">
      <c r="A3463">
        <v>16</v>
      </c>
      <c r="B3463" s="1">
        <v>46122</v>
      </c>
      <c r="C3463" t="s">
        <v>162</v>
      </c>
      <c r="D3463" t="s">
        <v>198</v>
      </c>
      <c r="E3463" t="s">
        <v>40</v>
      </c>
      <c r="F3463" t="s">
        <v>24</v>
      </c>
      <c r="G3463">
        <v>2</v>
      </c>
      <c r="H3463">
        <v>9.1</v>
      </c>
      <c r="I3463" t="s">
        <v>211</v>
      </c>
      <c r="J3463" t="s">
        <v>111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83</v>
      </c>
      <c r="R3463" t="s">
        <v>83</v>
      </c>
      <c r="S3463" t="s">
        <v>83</v>
      </c>
      <c r="T3463" t="str">
        <f>_xlfn.XLOOKUP(A3463,MI_Match_Analysis!$A$2:$A$8,MI_Match_Analysis!$F$2:$F$8,"Not Found")</f>
        <v>Not Found</v>
      </c>
    </row>
    <row r="3464" spans="1:20" hidden="1" x14ac:dyDescent="0.3">
      <c r="A3464">
        <v>16</v>
      </c>
      <c r="B3464" s="1">
        <v>46122</v>
      </c>
      <c r="C3464" t="s">
        <v>162</v>
      </c>
      <c r="D3464" t="s">
        <v>198</v>
      </c>
      <c r="E3464" t="s">
        <v>40</v>
      </c>
      <c r="F3464" t="s">
        <v>24</v>
      </c>
      <c r="G3464">
        <v>2</v>
      </c>
      <c r="H3464">
        <v>9.1999999999999993</v>
      </c>
      <c r="I3464" t="s">
        <v>74</v>
      </c>
      <c r="J3464" t="s">
        <v>111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83</v>
      </c>
      <c r="R3464" t="s">
        <v>83</v>
      </c>
      <c r="S3464" t="s">
        <v>83</v>
      </c>
      <c r="T3464" t="str">
        <f>_xlfn.XLOOKUP(A3464,MI_Match_Analysis!$A$2:$A$8,MI_Match_Analysis!$F$2:$F$8,"Not Found")</f>
        <v>Not Found</v>
      </c>
    </row>
    <row r="3465" spans="1:20" hidden="1" x14ac:dyDescent="0.3">
      <c r="A3465">
        <v>16</v>
      </c>
      <c r="B3465" s="1">
        <v>46122</v>
      </c>
      <c r="C3465" t="s">
        <v>162</v>
      </c>
      <c r="D3465" t="s">
        <v>198</v>
      </c>
      <c r="E3465" t="s">
        <v>40</v>
      </c>
      <c r="F3465" t="s">
        <v>24</v>
      </c>
      <c r="G3465">
        <v>2</v>
      </c>
      <c r="H3465">
        <v>9.3000000000000007</v>
      </c>
      <c r="I3465" t="s">
        <v>74</v>
      </c>
      <c r="J3465" t="s">
        <v>111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83</v>
      </c>
      <c r="R3465" t="s">
        <v>83</v>
      </c>
      <c r="S3465" t="s">
        <v>83</v>
      </c>
      <c r="T3465" t="str">
        <f>_xlfn.XLOOKUP(A3465,MI_Match_Analysis!$A$2:$A$8,MI_Match_Analysis!$F$2:$F$8,"Not Found")</f>
        <v>Not Found</v>
      </c>
    </row>
    <row r="3466" spans="1:20" hidden="1" x14ac:dyDescent="0.3">
      <c r="A3466">
        <v>16</v>
      </c>
      <c r="B3466" s="1">
        <v>46122</v>
      </c>
      <c r="C3466" t="s">
        <v>162</v>
      </c>
      <c r="D3466" t="s">
        <v>198</v>
      </c>
      <c r="E3466" t="s">
        <v>40</v>
      </c>
      <c r="F3466" t="s">
        <v>24</v>
      </c>
      <c r="G3466">
        <v>2</v>
      </c>
      <c r="H3466">
        <v>9.4</v>
      </c>
      <c r="I3466" t="s">
        <v>211</v>
      </c>
      <c r="J3466" t="s">
        <v>111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165</v>
      </c>
      <c r="R3466" t="s">
        <v>211</v>
      </c>
      <c r="S3466" t="s">
        <v>92</v>
      </c>
      <c r="T3466" t="str">
        <f>_xlfn.XLOOKUP(A3466,MI_Match_Analysis!$A$2:$A$8,MI_Match_Analysis!$F$2:$F$8,"Not Found")</f>
        <v>Not Found</v>
      </c>
    </row>
    <row r="3467" spans="1:20" hidden="1" x14ac:dyDescent="0.3">
      <c r="A3467">
        <v>16</v>
      </c>
      <c r="B3467" s="1">
        <v>46122</v>
      </c>
      <c r="C3467" t="s">
        <v>162</v>
      </c>
      <c r="D3467" t="s">
        <v>198</v>
      </c>
      <c r="E3467" t="s">
        <v>40</v>
      </c>
      <c r="F3467" t="s">
        <v>24</v>
      </c>
      <c r="G3467">
        <v>2</v>
      </c>
      <c r="H3467">
        <v>9.5</v>
      </c>
      <c r="I3467" t="s">
        <v>129</v>
      </c>
      <c r="J3467" t="s">
        <v>111</v>
      </c>
      <c r="K3467">
        <v>2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83</v>
      </c>
      <c r="R3467" t="s">
        <v>83</v>
      </c>
      <c r="S3467" t="s">
        <v>83</v>
      </c>
      <c r="T3467" t="str">
        <f>_xlfn.XLOOKUP(A3467,MI_Match_Analysis!$A$2:$A$8,MI_Match_Analysis!$F$2:$F$8,"Not Found")</f>
        <v>Not Found</v>
      </c>
    </row>
    <row r="3468" spans="1:20" hidden="1" x14ac:dyDescent="0.3">
      <c r="A3468">
        <v>16</v>
      </c>
      <c r="B3468" s="1">
        <v>46122</v>
      </c>
      <c r="C3468" t="s">
        <v>162</v>
      </c>
      <c r="D3468" t="s">
        <v>198</v>
      </c>
      <c r="E3468" t="s">
        <v>40</v>
      </c>
      <c r="F3468" t="s">
        <v>24</v>
      </c>
      <c r="G3468">
        <v>2</v>
      </c>
      <c r="H3468">
        <v>9.6</v>
      </c>
      <c r="I3468" t="s">
        <v>129</v>
      </c>
      <c r="J3468" t="s">
        <v>111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83</v>
      </c>
      <c r="R3468" t="s">
        <v>83</v>
      </c>
      <c r="S3468" t="s">
        <v>83</v>
      </c>
      <c r="T3468" t="str">
        <f>_xlfn.XLOOKUP(A3468,MI_Match_Analysis!$A$2:$A$8,MI_Match_Analysis!$F$2:$F$8,"Not Found")</f>
        <v>Not Found</v>
      </c>
    </row>
    <row r="3469" spans="1:20" hidden="1" x14ac:dyDescent="0.3">
      <c r="A3469">
        <v>16</v>
      </c>
      <c r="B3469" s="1">
        <v>46122</v>
      </c>
      <c r="C3469" t="s">
        <v>162</v>
      </c>
      <c r="D3469" t="s">
        <v>198</v>
      </c>
      <c r="E3469" t="s">
        <v>40</v>
      </c>
      <c r="F3469" t="s">
        <v>24</v>
      </c>
      <c r="G3469">
        <v>2</v>
      </c>
      <c r="H3469">
        <v>10.1</v>
      </c>
      <c r="I3469" t="s">
        <v>129</v>
      </c>
      <c r="J3469" t="s">
        <v>92</v>
      </c>
      <c r="K3469">
        <v>2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83</v>
      </c>
      <c r="R3469" t="s">
        <v>83</v>
      </c>
      <c r="S3469" t="s">
        <v>83</v>
      </c>
      <c r="T3469" t="str">
        <f>_xlfn.XLOOKUP(A3469,MI_Match_Analysis!$A$2:$A$8,MI_Match_Analysis!$F$2:$F$8,"Not Found")</f>
        <v>Not Found</v>
      </c>
    </row>
    <row r="3470" spans="1:20" hidden="1" x14ac:dyDescent="0.3">
      <c r="A3470">
        <v>16</v>
      </c>
      <c r="B3470" s="1">
        <v>46122</v>
      </c>
      <c r="C3470" t="s">
        <v>162</v>
      </c>
      <c r="D3470" t="s">
        <v>198</v>
      </c>
      <c r="E3470" t="s">
        <v>40</v>
      </c>
      <c r="F3470" t="s">
        <v>24</v>
      </c>
      <c r="G3470">
        <v>2</v>
      </c>
      <c r="H3470">
        <v>10.199999999999999</v>
      </c>
      <c r="I3470" t="s">
        <v>129</v>
      </c>
      <c r="J3470" t="s">
        <v>92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83</v>
      </c>
      <c r="R3470" t="s">
        <v>83</v>
      </c>
      <c r="S3470" t="s">
        <v>83</v>
      </c>
      <c r="T3470" t="str">
        <f>_xlfn.XLOOKUP(A3470,MI_Match_Analysis!$A$2:$A$8,MI_Match_Analysis!$F$2:$F$8,"Not Found")</f>
        <v>Not Found</v>
      </c>
    </row>
    <row r="3471" spans="1:20" hidden="1" x14ac:dyDescent="0.3">
      <c r="A3471">
        <v>16</v>
      </c>
      <c r="B3471" s="1">
        <v>46122</v>
      </c>
      <c r="C3471" t="s">
        <v>162</v>
      </c>
      <c r="D3471" t="s">
        <v>198</v>
      </c>
      <c r="E3471" t="s">
        <v>40</v>
      </c>
      <c r="F3471" t="s">
        <v>24</v>
      </c>
      <c r="G3471">
        <v>2</v>
      </c>
      <c r="H3471">
        <v>10.3</v>
      </c>
      <c r="I3471" t="s">
        <v>129</v>
      </c>
      <c r="J3471" t="s">
        <v>92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83</v>
      </c>
      <c r="R3471" t="s">
        <v>83</v>
      </c>
      <c r="S3471" t="s">
        <v>83</v>
      </c>
      <c r="T3471" t="str">
        <f>_xlfn.XLOOKUP(A3471,MI_Match_Analysis!$A$2:$A$8,MI_Match_Analysis!$F$2:$F$8,"Not Found")</f>
        <v>Not Found</v>
      </c>
    </row>
    <row r="3472" spans="1:20" hidden="1" x14ac:dyDescent="0.3">
      <c r="A3472">
        <v>16</v>
      </c>
      <c r="B3472" s="1">
        <v>46122</v>
      </c>
      <c r="C3472" t="s">
        <v>162</v>
      </c>
      <c r="D3472" t="s">
        <v>198</v>
      </c>
      <c r="E3472" t="s">
        <v>40</v>
      </c>
      <c r="F3472" t="s">
        <v>24</v>
      </c>
      <c r="G3472">
        <v>2</v>
      </c>
      <c r="H3472">
        <v>10.4</v>
      </c>
      <c r="I3472" t="s">
        <v>129</v>
      </c>
      <c r="J3472" t="s">
        <v>92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83</v>
      </c>
      <c r="R3472" t="s">
        <v>83</v>
      </c>
      <c r="S3472" t="s">
        <v>83</v>
      </c>
      <c r="T3472" t="str">
        <f>_xlfn.XLOOKUP(A3472,MI_Match_Analysis!$A$2:$A$8,MI_Match_Analysis!$F$2:$F$8,"Not Found")</f>
        <v>Not Found</v>
      </c>
    </row>
    <row r="3473" spans="1:20" hidden="1" x14ac:dyDescent="0.3">
      <c r="A3473">
        <v>16</v>
      </c>
      <c r="B3473" s="1">
        <v>46122</v>
      </c>
      <c r="C3473" t="s">
        <v>162</v>
      </c>
      <c r="D3473" t="s">
        <v>198</v>
      </c>
      <c r="E3473" t="s">
        <v>40</v>
      </c>
      <c r="F3473" t="s">
        <v>24</v>
      </c>
      <c r="G3473">
        <v>2</v>
      </c>
      <c r="H3473">
        <v>10.5</v>
      </c>
      <c r="I3473" t="s">
        <v>74</v>
      </c>
      <c r="J3473" t="s">
        <v>92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83</v>
      </c>
      <c r="R3473" t="s">
        <v>83</v>
      </c>
      <c r="S3473" t="s">
        <v>83</v>
      </c>
      <c r="T3473" t="str">
        <f>_xlfn.XLOOKUP(A3473,MI_Match_Analysis!$A$2:$A$8,MI_Match_Analysis!$F$2:$F$8,"Not Found")</f>
        <v>Not Found</v>
      </c>
    </row>
    <row r="3474" spans="1:20" hidden="1" x14ac:dyDescent="0.3">
      <c r="A3474">
        <v>16</v>
      </c>
      <c r="B3474" s="1">
        <v>46122</v>
      </c>
      <c r="C3474" t="s">
        <v>162</v>
      </c>
      <c r="D3474" t="s">
        <v>198</v>
      </c>
      <c r="E3474" t="s">
        <v>40</v>
      </c>
      <c r="F3474" t="s">
        <v>24</v>
      </c>
      <c r="G3474">
        <v>2</v>
      </c>
      <c r="H3474">
        <v>10.6</v>
      </c>
      <c r="I3474" t="s">
        <v>74</v>
      </c>
      <c r="J3474" t="s">
        <v>92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83</v>
      </c>
      <c r="R3474" t="s">
        <v>83</v>
      </c>
      <c r="S3474" t="s">
        <v>83</v>
      </c>
      <c r="T3474" t="str">
        <f>_xlfn.XLOOKUP(A3474,MI_Match_Analysis!$A$2:$A$8,MI_Match_Analysis!$F$2:$F$8,"Not Found")</f>
        <v>Not Found</v>
      </c>
    </row>
    <row r="3475" spans="1:20" hidden="1" x14ac:dyDescent="0.3">
      <c r="A3475">
        <v>16</v>
      </c>
      <c r="B3475" s="1">
        <v>46122</v>
      </c>
      <c r="C3475" t="s">
        <v>162</v>
      </c>
      <c r="D3475" t="s">
        <v>198</v>
      </c>
      <c r="E3475" t="s">
        <v>40</v>
      </c>
      <c r="F3475" t="s">
        <v>24</v>
      </c>
      <c r="G3475">
        <v>2</v>
      </c>
      <c r="H3475">
        <v>11.1</v>
      </c>
      <c r="I3475" t="s">
        <v>74</v>
      </c>
      <c r="J3475" t="s">
        <v>80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83</v>
      </c>
      <c r="R3475" t="s">
        <v>83</v>
      </c>
      <c r="S3475" t="s">
        <v>83</v>
      </c>
      <c r="T3475" t="str">
        <f>_xlfn.XLOOKUP(A3475,MI_Match_Analysis!$A$2:$A$8,MI_Match_Analysis!$F$2:$F$8,"Not Found")</f>
        <v>Not Found</v>
      </c>
    </row>
    <row r="3476" spans="1:20" hidden="1" x14ac:dyDescent="0.3">
      <c r="A3476">
        <v>16</v>
      </c>
      <c r="B3476" s="1">
        <v>46122</v>
      </c>
      <c r="C3476" t="s">
        <v>162</v>
      </c>
      <c r="D3476" t="s">
        <v>198</v>
      </c>
      <c r="E3476" t="s">
        <v>40</v>
      </c>
      <c r="F3476" t="s">
        <v>24</v>
      </c>
      <c r="G3476">
        <v>2</v>
      </c>
      <c r="H3476">
        <v>11.2</v>
      </c>
      <c r="I3476" t="s">
        <v>129</v>
      </c>
      <c r="J3476" t="s">
        <v>80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83</v>
      </c>
      <c r="R3476" t="s">
        <v>83</v>
      </c>
      <c r="S3476" t="s">
        <v>83</v>
      </c>
      <c r="T3476" t="str">
        <f>_xlfn.XLOOKUP(A3476,MI_Match_Analysis!$A$2:$A$8,MI_Match_Analysis!$F$2:$F$8,"Not Found")</f>
        <v>Not Found</v>
      </c>
    </row>
    <row r="3477" spans="1:20" hidden="1" x14ac:dyDescent="0.3">
      <c r="A3477">
        <v>16</v>
      </c>
      <c r="B3477" s="1">
        <v>46122</v>
      </c>
      <c r="C3477" t="s">
        <v>162</v>
      </c>
      <c r="D3477" t="s">
        <v>198</v>
      </c>
      <c r="E3477" t="s">
        <v>40</v>
      </c>
      <c r="F3477" t="s">
        <v>24</v>
      </c>
      <c r="G3477">
        <v>2</v>
      </c>
      <c r="H3477">
        <v>11.3</v>
      </c>
      <c r="I3477" t="s">
        <v>129</v>
      </c>
      <c r="J3477" t="s">
        <v>80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83</v>
      </c>
      <c r="R3477" t="s">
        <v>83</v>
      </c>
      <c r="S3477" t="s">
        <v>83</v>
      </c>
      <c r="T3477" t="str">
        <f>_xlfn.XLOOKUP(A3477,MI_Match_Analysis!$A$2:$A$8,MI_Match_Analysis!$F$2:$F$8,"Not Found")</f>
        <v>Not Found</v>
      </c>
    </row>
    <row r="3478" spans="1:20" hidden="1" x14ac:dyDescent="0.3">
      <c r="A3478">
        <v>16</v>
      </c>
      <c r="B3478" s="1">
        <v>46122</v>
      </c>
      <c r="C3478" t="s">
        <v>162</v>
      </c>
      <c r="D3478" t="s">
        <v>198</v>
      </c>
      <c r="E3478" t="s">
        <v>40</v>
      </c>
      <c r="F3478" t="s">
        <v>24</v>
      </c>
      <c r="G3478">
        <v>2</v>
      </c>
      <c r="H3478">
        <v>11.4</v>
      </c>
      <c r="I3478" t="s">
        <v>129</v>
      </c>
      <c r="J3478" t="s">
        <v>80</v>
      </c>
      <c r="K3478">
        <v>2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83</v>
      </c>
      <c r="R3478" t="s">
        <v>83</v>
      </c>
      <c r="S3478" t="s">
        <v>83</v>
      </c>
      <c r="T3478" t="str">
        <f>_xlfn.XLOOKUP(A3478,MI_Match_Analysis!$A$2:$A$8,MI_Match_Analysis!$F$2:$F$8,"Not Found")</f>
        <v>Not Found</v>
      </c>
    </row>
    <row r="3479" spans="1:20" hidden="1" x14ac:dyDescent="0.3">
      <c r="A3479">
        <v>16</v>
      </c>
      <c r="B3479" s="1">
        <v>46122</v>
      </c>
      <c r="C3479" t="s">
        <v>162</v>
      </c>
      <c r="D3479" t="s">
        <v>198</v>
      </c>
      <c r="E3479" t="s">
        <v>40</v>
      </c>
      <c r="F3479" t="s">
        <v>24</v>
      </c>
      <c r="G3479">
        <v>2</v>
      </c>
      <c r="H3479">
        <v>11.5</v>
      </c>
      <c r="I3479" t="s">
        <v>129</v>
      </c>
      <c r="J3479" t="s">
        <v>80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83</v>
      </c>
      <c r="R3479" t="s">
        <v>83</v>
      </c>
      <c r="S3479" t="s">
        <v>83</v>
      </c>
      <c r="T3479" t="str">
        <f>_xlfn.XLOOKUP(A3479,MI_Match_Analysis!$A$2:$A$8,MI_Match_Analysis!$F$2:$F$8,"Not Found")</f>
        <v>Not Found</v>
      </c>
    </row>
    <row r="3480" spans="1:20" hidden="1" x14ac:dyDescent="0.3">
      <c r="A3480">
        <v>16</v>
      </c>
      <c r="B3480" s="1">
        <v>46122</v>
      </c>
      <c r="C3480" t="s">
        <v>162</v>
      </c>
      <c r="D3480" t="s">
        <v>198</v>
      </c>
      <c r="E3480" t="s">
        <v>40</v>
      </c>
      <c r="F3480" t="s">
        <v>24</v>
      </c>
      <c r="G3480">
        <v>2</v>
      </c>
      <c r="H3480">
        <v>11.6</v>
      </c>
      <c r="I3480" t="s">
        <v>129</v>
      </c>
      <c r="J3480" t="s">
        <v>80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83</v>
      </c>
      <c r="R3480" t="s">
        <v>83</v>
      </c>
      <c r="S3480" t="s">
        <v>83</v>
      </c>
      <c r="T3480" t="str">
        <f>_xlfn.XLOOKUP(A3480,MI_Match_Analysis!$A$2:$A$8,MI_Match_Analysis!$F$2:$F$8,"Not Found")</f>
        <v>Not Found</v>
      </c>
    </row>
    <row r="3481" spans="1:20" hidden="1" x14ac:dyDescent="0.3">
      <c r="A3481">
        <v>16</v>
      </c>
      <c r="B3481" s="1">
        <v>46122</v>
      </c>
      <c r="C3481" t="s">
        <v>162</v>
      </c>
      <c r="D3481" t="s">
        <v>198</v>
      </c>
      <c r="E3481" t="s">
        <v>40</v>
      </c>
      <c r="F3481" t="s">
        <v>24</v>
      </c>
      <c r="G3481">
        <v>2</v>
      </c>
      <c r="H3481">
        <v>12.1</v>
      </c>
      <c r="I3481" t="s">
        <v>129</v>
      </c>
      <c r="J3481" t="s">
        <v>92</v>
      </c>
      <c r="K3481">
        <v>4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83</v>
      </c>
      <c r="R3481" t="s">
        <v>83</v>
      </c>
      <c r="S3481" t="s">
        <v>83</v>
      </c>
      <c r="T3481" t="str">
        <f>_xlfn.XLOOKUP(A3481,MI_Match_Analysis!$A$2:$A$8,MI_Match_Analysis!$F$2:$F$8,"Not Found")</f>
        <v>Not Found</v>
      </c>
    </row>
    <row r="3482" spans="1:20" hidden="1" x14ac:dyDescent="0.3">
      <c r="A3482">
        <v>16</v>
      </c>
      <c r="B3482" s="1">
        <v>46122</v>
      </c>
      <c r="C3482" t="s">
        <v>162</v>
      </c>
      <c r="D3482" t="s">
        <v>198</v>
      </c>
      <c r="E3482" t="s">
        <v>40</v>
      </c>
      <c r="F3482" t="s">
        <v>24</v>
      </c>
      <c r="G3482">
        <v>2</v>
      </c>
      <c r="H3482">
        <v>12.2</v>
      </c>
      <c r="I3482" t="s">
        <v>129</v>
      </c>
      <c r="J3482" t="s">
        <v>92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83</v>
      </c>
      <c r="R3482" t="s">
        <v>83</v>
      </c>
      <c r="S3482" t="s">
        <v>83</v>
      </c>
      <c r="T3482" t="str">
        <f>_xlfn.XLOOKUP(A3482,MI_Match_Analysis!$A$2:$A$8,MI_Match_Analysis!$F$2:$F$8,"Not Found")</f>
        <v>Not Found</v>
      </c>
    </row>
    <row r="3483" spans="1:20" hidden="1" x14ac:dyDescent="0.3">
      <c r="A3483">
        <v>16</v>
      </c>
      <c r="B3483" s="1">
        <v>46122</v>
      </c>
      <c r="C3483" t="s">
        <v>162</v>
      </c>
      <c r="D3483" t="s">
        <v>198</v>
      </c>
      <c r="E3483" t="s">
        <v>40</v>
      </c>
      <c r="F3483" t="s">
        <v>24</v>
      </c>
      <c r="G3483">
        <v>2</v>
      </c>
      <c r="H3483">
        <v>12.3</v>
      </c>
      <c r="I3483" t="s">
        <v>74</v>
      </c>
      <c r="J3483" t="s">
        <v>92</v>
      </c>
      <c r="K3483">
        <v>2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83</v>
      </c>
      <c r="R3483" t="s">
        <v>83</v>
      </c>
      <c r="S3483" t="s">
        <v>83</v>
      </c>
      <c r="T3483" t="str">
        <f>_xlfn.XLOOKUP(A3483,MI_Match_Analysis!$A$2:$A$8,MI_Match_Analysis!$F$2:$F$8,"Not Found")</f>
        <v>Not Found</v>
      </c>
    </row>
    <row r="3484" spans="1:20" hidden="1" x14ac:dyDescent="0.3">
      <c r="A3484">
        <v>16</v>
      </c>
      <c r="B3484" s="1">
        <v>46122</v>
      </c>
      <c r="C3484" t="s">
        <v>162</v>
      </c>
      <c r="D3484" t="s">
        <v>198</v>
      </c>
      <c r="E3484" t="s">
        <v>40</v>
      </c>
      <c r="F3484" t="s">
        <v>24</v>
      </c>
      <c r="G3484">
        <v>2</v>
      </c>
      <c r="H3484">
        <v>12.4</v>
      </c>
      <c r="I3484" t="s">
        <v>74</v>
      </c>
      <c r="J3484" t="s">
        <v>92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83</v>
      </c>
      <c r="R3484" t="s">
        <v>83</v>
      </c>
      <c r="S3484" t="s">
        <v>83</v>
      </c>
      <c r="T3484" t="str">
        <f>_xlfn.XLOOKUP(A3484,MI_Match_Analysis!$A$2:$A$8,MI_Match_Analysis!$F$2:$F$8,"Not Found")</f>
        <v>Not Found</v>
      </c>
    </row>
    <row r="3485" spans="1:20" hidden="1" x14ac:dyDescent="0.3">
      <c r="A3485">
        <v>16</v>
      </c>
      <c r="B3485" s="1">
        <v>46122</v>
      </c>
      <c r="C3485" t="s">
        <v>162</v>
      </c>
      <c r="D3485" t="s">
        <v>198</v>
      </c>
      <c r="E3485" t="s">
        <v>40</v>
      </c>
      <c r="F3485" t="s">
        <v>24</v>
      </c>
      <c r="G3485">
        <v>2</v>
      </c>
      <c r="H3485">
        <v>12.5</v>
      </c>
      <c r="I3485" t="s">
        <v>129</v>
      </c>
      <c r="J3485" t="s">
        <v>92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83</v>
      </c>
      <c r="R3485" t="s">
        <v>83</v>
      </c>
      <c r="S3485" t="s">
        <v>83</v>
      </c>
      <c r="T3485" t="str">
        <f>_xlfn.XLOOKUP(A3485,MI_Match_Analysis!$A$2:$A$8,MI_Match_Analysis!$F$2:$F$8,"Not Found")</f>
        <v>Not Found</v>
      </c>
    </row>
    <row r="3486" spans="1:20" hidden="1" x14ac:dyDescent="0.3">
      <c r="A3486">
        <v>16</v>
      </c>
      <c r="B3486" s="1">
        <v>46122</v>
      </c>
      <c r="C3486" t="s">
        <v>162</v>
      </c>
      <c r="D3486" t="s">
        <v>198</v>
      </c>
      <c r="E3486" t="s">
        <v>40</v>
      </c>
      <c r="F3486" t="s">
        <v>24</v>
      </c>
      <c r="G3486">
        <v>2</v>
      </c>
      <c r="H3486">
        <v>12.6</v>
      </c>
      <c r="I3486" t="s">
        <v>129</v>
      </c>
      <c r="J3486" t="s">
        <v>92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83</v>
      </c>
      <c r="R3486" t="s">
        <v>83</v>
      </c>
      <c r="S3486" t="s">
        <v>83</v>
      </c>
      <c r="T3486" t="str">
        <f>_xlfn.XLOOKUP(A3486,MI_Match_Analysis!$A$2:$A$8,MI_Match_Analysis!$F$2:$F$8,"Not Found")</f>
        <v>Not Found</v>
      </c>
    </row>
    <row r="3487" spans="1:20" hidden="1" x14ac:dyDescent="0.3">
      <c r="A3487">
        <v>16</v>
      </c>
      <c r="B3487" s="1">
        <v>46122</v>
      </c>
      <c r="C3487" t="s">
        <v>162</v>
      </c>
      <c r="D3487" t="s">
        <v>198</v>
      </c>
      <c r="E3487" t="s">
        <v>40</v>
      </c>
      <c r="F3487" t="s">
        <v>24</v>
      </c>
      <c r="G3487">
        <v>2</v>
      </c>
      <c r="H3487">
        <v>13.1</v>
      </c>
      <c r="I3487" t="s">
        <v>129</v>
      </c>
      <c r="J3487" t="s">
        <v>111</v>
      </c>
      <c r="K3487">
        <v>0</v>
      </c>
      <c r="L3487">
        <v>1</v>
      </c>
      <c r="M3487">
        <v>0</v>
      </c>
      <c r="N3487">
        <v>1</v>
      </c>
      <c r="O3487">
        <v>0</v>
      </c>
      <c r="P3487">
        <v>0</v>
      </c>
      <c r="Q3487" t="s">
        <v>83</v>
      </c>
      <c r="R3487" t="s">
        <v>83</v>
      </c>
      <c r="S3487" t="s">
        <v>83</v>
      </c>
      <c r="T3487" t="str">
        <f>_xlfn.XLOOKUP(A3487,MI_Match_Analysis!$A$2:$A$8,MI_Match_Analysis!$F$2:$F$8,"Not Found")</f>
        <v>Not Found</v>
      </c>
    </row>
    <row r="3488" spans="1:20" hidden="1" x14ac:dyDescent="0.3">
      <c r="A3488">
        <v>16</v>
      </c>
      <c r="B3488" s="1">
        <v>46122</v>
      </c>
      <c r="C3488" t="s">
        <v>162</v>
      </c>
      <c r="D3488" t="s">
        <v>198</v>
      </c>
      <c r="E3488" t="s">
        <v>40</v>
      </c>
      <c r="F3488" t="s">
        <v>24</v>
      </c>
      <c r="G3488">
        <v>2</v>
      </c>
      <c r="H3488">
        <v>13.2</v>
      </c>
      <c r="I3488" t="s">
        <v>74</v>
      </c>
      <c r="J3488" t="s">
        <v>111</v>
      </c>
      <c r="K3488">
        <v>4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83</v>
      </c>
      <c r="R3488" t="s">
        <v>83</v>
      </c>
      <c r="S3488" t="s">
        <v>83</v>
      </c>
      <c r="T3488" t="str">
        <f>_xlfn.XLOOKUP(A3488,MI_Match_Analysis!$A$2:$A$8,MI_Match_Analysis!$F$2:$F$8,"Not Found")</f>
        <v>Not Found</v>
      </c>
    </row>
    <row r="3489" spans="1:20" hidden="1" x14ac:dyDescent="0.3">
      <c r="A3489">
        <v>16</v>
      </c>
      <c r="B3489" s="1">
        <v>46122</v>
      </c>
      <c r="C3489" t="s">
        <v>162</v>
      </c>
      <c r="D3489" t="s">
        <v>198</v>
      </c>
      <c r="E3489" t="s">
        <v>40</v>
      </c>
      <c r="F3489" t="s">
        <v>24</v>
      </c>
      <c r="G3489">
        <v>2</v>
      </c>
      <c r="H3489">
        <v>13.3</v>
      </c>
      <c r="I3489" t="s">
        <v>74</v>
      </c>
      <c r="J3489" t="s">
        <v>111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83</v>
      </c>
      <c r="R3489" t="s">
        <v>83</v>
      </c>
      <c r="S3489" t="s">
        <v>83</v>
      </c>
      <c r="T3489" t="str">
        <f>_xlfn.XLOOKUP(A3489,MI_Match_Analysis!$A$2:$A$8,MI_Match_Analysis!$F$2:$F$8,"Not Found")</f>
        <v>Not Found</v>
      </c>
    </row>
    <row r="3490" spans="1:20" hidden="1" x14ac:dyDescent="0.3">
      <c r="A3490">
        <v>16</v>
      </c>
      <c r="B3490" s="1">
        <v>46122</v>
      </c>
      <c r="C3490" t="s">
        <v>162</v>
      </c>
      <c r="D3490" t="s">
        <v>198</v>
      </c>
      <c r="E3490" t="s">
        <v>40</v>
      </c>
      <c r="F3490" t="s">
        <v>24</v>
      </c>
      <c r="G3490">
        <v>2</v>
      </c>
      <c r="H3490">
        <v>13.4</v>
      </c>
      <c r="I3490" t="s">
        <v>129</v>
      </c>
      <c r="J3490" t="s">
        <v>111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83</v>
      </c>
      <c r="R3490" t="s">
        <v>83</v>
      </c>
      <c r="S3490" t="s">
        <v>83</v>
      </c>
      <c r="T3490" t="str">
        <f>_xlfn.XLOOKUP(A3490,MI_Match_Analysis!$A$2:$A$8,MI_Match_Analysis!$F$2:$F$8,"Not Found")</f>
        <v>Not Found</v>
      </c>
    </row>
    <row r="3491" spans="1:20" hidden="1" x14ac:dyDescent="0.3">
      <c r="A3491">
        <v>16</v>
      </c>
      <c r="B3491" s="1">
        <v>46122</v>
      </c>
      <c r="C3491" t="s">
        <v>162</v>
      </c>
      <c r="D3491" t="s">
        <v>198</v>
      </c>
      <c r="E3491" t="s">
        <v>40</v>
      </c>
      <c r="F3491" t="s">
        <v>24</v>
      </c>
      <c r="G3491">
        <v>2</v>
      </c>
      <c r="H3491">
        <v>13.5</v>
      </c>
      <c r="I3491" t="s">
        <v>74</v>
      </c>
      <c r="J3491" t="s">
        <v>111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83</v>
      </c>
      <c r="R3491" t="s">
        <v>83</v>
      </c>
      <c r="S3491" t="s">
        <v>83</v>
      </c>
      <c r="T3491" t="str">
        <f>_xlfn.XLOOKUP(A3491,MI_Match_Analysis!$A$2:$A$8,MI_Match_Analysis!$F$2:$F$8,"Not Found")</f>
        <v>Not Found</v>
      </c>
    </row>
    <row r="3492" spans="1:20" hidden="1" x14ac:dyDescent="0.3">
      <c r="A3492">
        <v>16</v>
      </c>
      <c r="B3492" s="1">
        <v>46122</v>
      </c>
      <c r="C3492" t="s">
        <v>162</v>
      </c>
      <c r="D3492" t="s">
        <v>198</v>
      </c>
      <c r="E3492" t="s">
        <v>40</v>
      </c>
      <c r="F3492" t="s">
        <v>24</v>
      </c>
      <c r="G3492">
        <v>2</v>
      </c>
      <c r="H3492">
        <v>13.6</v>
      </c>
      <c r="I3492" t="s">
        <v>129</v>
      </c>
      <c r="J3492" t="s">
        <v>111</v>
      </c>
      <c r="K3492">
        <v>1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83</v>
      </c>
      <c r="R3492" t="s">
        <v>83</v>
      </c>
      <c r="S3492" t="s">
        <v>83</v>
      </c>
      <c r="T3492" t="str">
        <f>_xlfn.XLOOKUP(A3492,MI_Match_Analysis!$A$2:$A$8,MI_Match_Analysis!$F$2:$F$8,"Not Found")</f>
        <v>Not Found</v>
      </c>
    </row>
    <row r="3493" spans="1:20" hidden="1" x14ac:dyDescent="0.3">
      <c r="A3493">
        <v>16</v>
      </c>
      <c r="B3493" s="1">
        <v>46122</v>
      </c>
      <c r="C3493" t="s">
        <v>162</v>
      </c>
      <c r="D3493" t="s">
        <v>198</v>
      </c>
      <c r="E3493" t="s">
        <v>40</v>
      </c>
      <c r="F3493" t="s">
        <v>24</v>
      </c>
      <c r="G3493">
        <v>2</v>
      </c>
      <c r="H3493">
        <v>14.1</v>
      </c>
      <c r="I3493" t="s">
        <v>129</v>
      </c>
      <c r="J3493" t="s">
        <v>169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83</v>
      </c>
      <c r="R3493" t="s">
        <v>83</v>
      </c>
      <c r="S3493" t="s">
        <v>83</v>
      </c>
      <c r="T3493" t="str">
        <f>_xlfn.XLOOKUP(A3493,MI_Match_Analysis!$A$2:$A$8,MI_Match_Analysis!$F$2:$F$8,"Not Found")</f>
        <v>Not Found</v>
      </c>
    </row>
    <row r="3494" spans="1:20" hidden="1" x14ac:dyDescent="0.3">
      <c r="A3494">
        <v>16</v>
      </c>
      <c r="B3494" s="1">
        <v>46122</v>
      </c>
      <c r="C3494" t="s">
        <v>162</v>
      </c>
      <c r="D3494" t="s">
        <v>198</v>
      </c>
      <c r="E3494" t="s">
        <v>40</v>
      </c>
      <c r="F3494" t="s">
        <v>24</v>
      </c>
      <c r="G3494">
        <v>2</v>
      </c>
      <c r="H3494">
        <v>14.2</v>
      </c>
      <c r="I3494" t="s">
        <v>74</v>
      </c>
      <c r="J3494" t="s">
        <v>169</v>
      </c>
      <c r="K3494">
        <v>4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83</v>
      </c>
      <c r="R3494" t="s">
        <v>83</v>
      </c>
      <c r="S3494" t="s">
        <v>83</v>
      </c>
      <c r="T3494" t="str">
        <f>_xlfn.XLOOKUP(A3494,MI_Match_Analysis!$A$2:$A$8,MI_Match_Analysis!$F$2:$F$8,"Not Found")</f>
        <v>Not Found</v>
      </c>
    </row>
    <row r="3495" spans="1:20" hidden="1" x14ac:dyDescent="0.3">
      <c r="A3495">
        <v>16</v>
      </c>
      <c r="B3495" s="1">
        <v>46122</v>
      </c>
      <c r="C3495" t="s">
        <v>162</v>
      </c>
      <c r="D3495" t="s">
        <v>198</v>
      </c>
      <c r="E3495" t="s">
        <v>40</v>
      </c>
      <c r="F3495" t="s">
        <v>24</v>
      </c>
      <c r="G3495">
        <v>2</v>
      </c>
      <c r="H3495">
        <v>14.3</v>
      </c>
      <c r="I3495" t="s">
        <v>74</v>
      </c>
      <c r="J3495" t="s">
        <v>169</v>
      </c>
      <c r="K3495">
        <v>0</v>
      </c>
      <c r="L3495">
        <v>1</v>
      </c>
      <c r="M3495">
        <v>1</v>
      </c>
      <c r="N3495">
        <v>0</v>
      </c>
      <c r="O3495">
        <v>0</v>
      </c>
      <c r="P3495">
        <v>0</v>
      </c>
      <c r="Q3495" t="s">
        <v>83</v>
      </c>
      <c r="R3495" t="s">
        <v>83</v>
      </c>
      <c r="S3495" t="s">
        <v>83</v>
      </c>
      <c r="T3495" t="str">
        <f>_xlfn.XLOOKUP(A3495,MI_Match_Analysis!$A$2:$A$8,MI_Match_Analysis!$F$2:$F$8,"Not Found")</f>
        <v>Not Found</v>
      </c>
    </row>
    <row r="3496" spans="1:20" hidden="1" x14ac:dyDescent="0.3">
      <c r="A3496">
        <v>16</v>
      </c>
      <c r="B3496" s="1">
        <v>46122</v>
      </c>
      <c r="C3496" t="s">
        <v>162</v>
      </c>
      <c r="D3496" t="s">
        <v>198</v>
      </c>
      <c r="E3496" t="s">
        <v>40</v>
      </c>
      <c r="F3496" t="s">
        <v>24</v>
      </c>
      <c r="G3496">
        <v>2</v>
      </c>
      <c r="H3496">
        <v>14.3</v>
      </c>
      <c r="I3496" t="s">
        <v>74</v>
      </c>
      <c r="J3496" t="s">
        <v>169</v>
      </c>
      <c r="K3496">
        <v>4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83</v>
      </c>
      <c r="R3496" t="s">
        <v>83</v>
      </c>
      <c r="S3496" t="s">
        <v>83</v>
      </c>
      <c r="T3496" t="str">
        <f>_xlfn.XLOOKUP(A3496,MI_Match_Analysis!$A$2:$A$8,MI_Match_Analysis!$F$2:$F$8,"Not Found")</f>
        <v>Not Found</v>
      </c>
    </row>
    <row r="3497" spans="1:20" hidden="1" x14ac:dyDescent="0.3">
      <c r="A3497">
        <v>16</v>
      </c>
      <c r="B3497" s="1">
        <v>46122</v>
      </c>
      <c r="C3497" t="s">
        <v>162</v>
      </c>
      <c r="D3497" t="s">
        <v>198</v>
      </c>
      <c r="E3497" t="s">
        <v>40</v>
      </c>
      <c r="F3497" t="s">
        <v>24</v>
      </c>
      <c r="G3497">
        <v>2</v>
      </c>
      <c r="H3497">
        <v>14.4</v>
      </c>
      <c r="I3497" t="s">
        <v>74</v>
      </c>
      <c r="J3497" t="s">
        <v>169</v>
      </c>
      <c r="K3497">
        <v>1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83</v>
      </c>
      <c r="R3497" t="s">
        <v>83</v>
      </c>
      <c r="S3497" t="s">
        <v>83</v>
      </c>
      <c r="T3497" t="str">
        <f>_xlfn.XLOOKUP(A3497,MI_Match_Analysis!$A$2:$A$8,MI_Match_Analysis!$F$2:$F$8,"Not Found")</f>
        <v>Not Found</v>
      </c>
    </row>
    <row r="3498" spans="1:20" hidden="1" x14ac:dyDescent="0.3">
      <c r="A3498">
        <v>16</v>
      </c>
      <c r="B3498" s="1">
        <v>46122</v>
      </c>
      <c r="C3498" t="s">
        <v>162</v>
      </c>
      <c r="D3498" t="s">
        <v>198</v>
      </c>
      <c r="E3498" t="s">
        <v>40</v>
      </c>
      <c r="F3498" t="s">
        <v>24</v>
      </c>
      <c r="G3498">
        <v>2</v>
      </c>
      <c r="H3498">
        <v>14.5</v>
      </c>
      <c r="I3498" t="s">
        <v>129</v>
      </c>
      <c r="J3498" t="s">
        <v>169</v>
      </c>
      <c r="K3498">
        <v>0</v>
      </c>
      <c r="L3498">
        <v>1</v>
      </c>
      <c r="M3498">
        <v>1</v>
      </c>
      <c r="N3498">
        <v>0</v>
      </c>
      <c r="O3498">
        <v>0</v>
      </c>
      <c r="P3498">
        <v>0</v>
      </c>
      <c r="Q3498" t="s">
        <v>83</v>
      </c>
      <c r="R3498" t="s">
        <v>83</v>
      </c>
      <c r="S3498" t="s">
        <v>83</v>
      </c>
      <c r="T3498" t="str">
        <f>_xlfn.XLOOKUP(A3498,MI_Match_Analysis!$A$2:$A$8,MI_Match_Analysis!$F$2:$F$8,"Not Found")</f>
        <v>Not Found</v>
      </c>
    </row>
    <row r="3499" spans="1:20" hidden="1" x14ac:dyDescent="0.3">
      <c r="A3499">
        <v>16</v>
      </c>
      <c r="B3499" s="1">
        <v>46122</v>
      </c>
      <c r="C3499" t="s">
        <v>162</v>
      </c>
      <c r="D3499" t="s">
        <v>198</v>
      </c>
      <c r="E3499" t="s">
        <v>40</v>
      </c>
      <c r="F3499" t="s">
        <v>24</v>
      </c>
      <c r="G3499">
        <v>2</v>
      </c>
      <c r="H3499">
        <v>14.5</v>
      </c>
      <c r="I3499" t="s">
        <v>129</v>
      </c>
      <c r="J3499" t="s">
        <v>169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83</v>
      </c>
      <c r="R3499" t="s">
        <v>83</v>
      </c>
      <c r="S3499" t="s">
        <v>83</v>
      </c>
      <c r="T3499" t="str">
        <f>_xlfn.XLOOKUP(A3499,MI_Match_Analysis!$A$2:$A$8,MI_Match_Analysis!$F$2:$F$8,"Not Found")</f>
        <v>Not Found</v>
      </c>
    </row>
    <row r="3500" spans="1:20" hidden="1" x14ac:dyDescent="0.3">
      <c r="A3500">
        <v>16</v>
      </c>
      <c r="B3500" s="1">
        <v>46122</v>
      </c>
      <c r="C3500" t="s">
        <v>162</v>
      </c>
      <c r="D3500" t="s">
        <v>198</v>
      </c>
      <c r="E3500" t="s">
        <v>40</v>
      </c>
      <c r="F3500" t="s">
        <v>24</v>
      </c>
      <c r="G3500">
        <v>2</v>
      </c>
      <c r="H3500">
        <v>14.6</v>
      </c>
      <c r="I3500" t="s">
        <v>74</v>
      </c>
      <c r="J3500" t="s">
        <v>169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83</v>
      </c>
      <c r="R3500" t="s">
        <v>83</v>
      </c>
      <c r="S3500" t="s">
        <v>83</v>
      </c>
      <c r="T3500" t="str">
        <f>_xlfn.XLOOKUP(A3500,MI_Match_Analysis!$A$2:$A$8,MI_Match_Analysis!$F$2:$F$8,"Not Found")</f>
        <v>Not Found</v>
      </c>
    </row>
    <row r="3501" spans="1:20" hidden="1" x14ac:dyDescent="0.3">
      <c r="A3501">
        <v>16</v>
      </c>
      <c r="B3501" s="1">
        <v>46122</v>
      </c>
      <c r="C3501" t="s">
        <v>162</v>
      </c>
      <c r="D3501" t="s">
        <v>198</v>
      </c>
      <c r="E3501" t="s">
        <v>40</v>
      </c>
      <c r="F3501" t="s">
        <v>24</v>
      </c>
      <c r="G3501">
        <v>2</v>
      </c>
      <c r="H3501">
        <v>15.1</v>
      </c>
      <c r="I3501" t="s">
        <v>74</v>
      </c>
      <c r="J3501" t="s">
        <v>171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83</v>
      </c>
      <c r="R3501" t="s">
        <v>83</v>
      </c>
      <c r="S3501" t="s">
        <v>83</v>
      </c>
      <c r="T3501" t="str">
        <f>_xlfn.XLOOKUP(A3501,MI_Match_Analysis!$A$2:$A$8,MI_Match_Analysis!$F$2:$F$8,"Not Found")</f>
        <v>Not Found</v>
      </c>
    </row>
    <row r="3502" spans="1:20" hidden="1" x14ac:dyDescent="0.3">
      <c r="A3502">
        <v>16</v>
      </c>
      <c r="B3502" s="1">
        <v>46122</v>
      </c>
      <c r="C3502" t="s">
        <v>162</v>
      </c>
      <c r="D3502" t="s">
        <v>198</v>
      </c>
      <c r="E3502" t="s">
        <v>40</v>
      </c>
      <c r="F3502" t="s">
        <v>24</v>
      </c>
      <c r="G3502">
        <v>2</v>
      </c>
      <c r="H3502">
        <v>15.2</v>
      </c>
      <c r="I3502" t="s">
        <v>129</v>
      </c>
      <c r="J3502" t="s">
        <v>171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83</v>
      </c>
      <c r="R3502" t="s">
        <v>83</v>
      </c>
      <c r="S3502" t="s">
        <v>83</v>
      </c>
      <c r="T3502" t="str">
        <f>_xlfn.XLOOKUP(A3502,MI_Match_Analysis!$A$2:$A$8,MI_Match_Analysis!$F$2:$F$8,"Not Found")</f>
        <v>Not Found</v>
      </c>
    </row>
    <row r="3503" spans="1:20" hidden="1" x14ac:dyDescent="0.3">
      <c r="A3503">
        <v>16</v>
      </c>
      <c r="B3503" s="1">
        <v>46122</v>
      </c>
      <c r="C3503" t="s">
        <v>162</v>
      </c>
      <c r="D3503" t="s">
        <v>198</v>
      </c>
      <c r="E3503" t="s">
        <v>40</v>
      </c>
      <c r="F3503" t="s">
        <v>24</v>
      </c>
      <c r="G3503">
        <v>2</v>
      </c>
      <c r="H3503">
        <v>15.3</v>
      </c>
      <c r="I3503" t="s">
        <v>74</v>
      </c>
      <c r="J3503" t="s">
        <v>171</v>
      </c>
      <c r="K3503">
        <v>1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83</v>
      </c>
      <c r="R3503" t="s">
        <v>83</v>
      </c>
      <c r="S3503" t="s">
        <v>83</v>
      </c>
      <c r="T3503" t="str">
        <f>_xlfn.XLOOKUP(A3503,MI_Match_Analysis!$A$2:$A$8,MI_Match_Analysis!$F$2:$F$8,"Not Found")</f>
        <v>Not Found</v>
      </c>
    </row>
    <row r="3504" spans="1:20" hidden="1" x14ac:dyDescent="0.3">
      <c r="A3504">
        <v>16</v>
      </c>
      <c r="B3504" s="1">
        <v>46122</v>
      </c>
      <c r="C3504" t="s">
        <v>162</v>
      </c>
      <c r="D3504" t="s">
        <v>198</v>
      </c>
      <c r="E3504" t="s">
        <v>40</v>
      </c>
      <c r="F3504" t="s">
        <v>24</v>
      </c>
      <c r="G3504">
        <v>2</v>
      </c>
      <c r="H3504">
        <v>15.4</v>
      </c>
      <c r="I3504" t="s">
        <v>129</v>
      </c>
      <c r="J3504" t="s">
        <v>171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83</v>
      </c>
      <c r="R3504" t="s">
        <v>83</v>
      </c>
      <c r="S3504" t="s">
        <v>83</v>
      </c>
      <c r="T3504" t="str">
        <f>_xlfn.XLOOKUP(A3504,MI_Match_Analysis!$A$2:$A$8,MI_Match_Analysis!$F$2:$F$8,"Not Found")</f>
        <v>Not Found</v>
      </c>
    </row>
    <row r="3505" spans="1:20" hidden="1" x14ac:dyDescent="0.3">
      <c r="A3505">
        <v>16</v>
      </c>
      <c r="B3505" s="1">
        <v>46122</v>
      </c>
      <c r="C3505" t="s">
        <v>162</v>
      </c>
      <c r="D3505" t="s">
        <v>198</v>
      </c>
      <c r="E3505" t="s">
        <v>40</v>
      </c>
      <c r="F3505" t="s">
        <v>24</v>
      </c>
      <c r="G3505">
        <v>2</v>
      </c>
      <c r="H3505">
        <v>15.5</v>
      </c>
      <c r="I3505" t="s">
        <v>74</v>
      </c>
      <c r="J3505" t="s">
        <v>171</v>
      </c>
      <c r="K3505">
        <v>2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83</v>
      </c>
      <c r="R3505" t="s">
        <v>83</v>
      </c>
      <c r="S3505" t="s">
        <v>83</v>
      </c>
      <c r="T3505" t="str">
        <f>_xlfn.XLOOKUP(A3505,MI_Match_Analysis!$A$2:$A$8,MI_Match_Analysis!$F$2:$F$8,"Not Found")</f>
        <v>Not Found</v>
      </c>
    </row>
    <row r="3506" spans="1:20" hidden="1" x14ac:dyDescent="0.3">
      <c r="A3506">
        <v>16</v>
      </c>
      <c r="B3506" s="1">
        <v>46122</v>
      </c>
      <c r="C3506" t="s">
        <v>162</v>
      </c>
      <c r="D3506" t="s">
        <v>198</v>
      </c>
      <c r="E3506" t="s">
        <v>40</v>
      </c>
      <c r="F3506" t="s">
        <v>24</v>
      </c>
      <c r="G3506">
        <v>2</v>
      </c>
      <c r="H3506">
        <v>15.6</v>
      </c>
      <c r="I3506" t="s">
        <v>74</v>
      </c>
      <c r="J3506" t="s">
        <v>171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83</v>
      </c>
      <c r="R3506" t="s">
        <v>83</v>
      </c>
      <c r="S3506" t="s">
        <v>83</v>
      </c>
      <c r="T3506" t="str">
        <f>_xlfn.XLOOKUP(A3506,MI_Match_Analysis!$A$2:$A$8,MI_Match_Analysis!$F$2:$F$8,"Not Found")</f>
        <v>Not Found</v>
      </c>
    </row>
    <row r="3507" spans="1:20" hidden="1" x14ac:dyDescent="0.3">
      <c r="A3507">
        <v>16</v>
      </c>
      <c r="B3507" s="1">
        <v>46122</v>
      </c>
      <c r="C3507" t="s">
        <v>162</v>
      </c>
      <c r="D3507" t="s">
        <v>198</v>
      </c>
      <c r="E3507" t="s">
        <v>40</v>
      </c>
      <c r="F3507" t="s">
        <v>24</v>
      </c>
      <c r="G3507">
        <v>2</v>
      </c>
      <c r="H3507">
        <v>16.100000000000001</v>
      </c>
      <c r="I3507" t="s">
        <v>74</v>
      </c>
      <c r="J3507" t="s">
        <v>80</v>
      </c>
      <c r="K3507">
        <v>2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83</v>
      </c>
      <c r="R3507" t="s">
        <v>83</v>
      </c>
      <c r="S3507" t="s">
        <v>83</v>
      </c>
      <c r="T3507" t="str">
        <f>_xlfn.XLOOKUP(A3507,MI_Match_Analysis!$A$2:$A$8,MI_Match_Analysis!$F$2:$F$8,"Not Found")</f>
        <v>Not Found</v>
      </c>
    </row>
    <row r="3508" spans="1:20" hidden="1" x14ac:dyDescent="0.3">
      <c r="A3508">
        <v>16</v>
      </c>
      <c r="B3508" s="1">
        <v>46122</v>
      </c>
      <c r="C3508" t="s">
        <v>162</v>
      </c>
      <c r="D3508" t="s">
        <v>198</v>
      </c>
      <c r="E3508" t="s">
        <v>40</v>
      </c>
      <c r="F3508" t="s">
        <v>24</v>
      </c>
      <c r="G3508">
        <v>2</v>
      </c>
      <c r="H3508">
        <v>16.2</v>
      </c>
      <c r="I3508" t="s">
        <v>74</v>
      </c>
      <c r="J3508" t="s">
        <v>80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83</v>
      </c>
      <c r="R3508" t="s">
        <v>83</v>
      </c>
      <c r="S3508" t="s">
        <v>83</v>
      </c>
      <c r="T3508" t="str">
        <f>_xlfn.XLOOKUP(A3508,MI_Match_Analysis!$A$2:$A$8,MI_Match_Analysis!$F$2:$F$8,"Not Found")</f>
        <v>Not Found</v>
      </c>
    </row>
    <row r="3509" spans="1:20" hidden="1" x14ac:dyDescent="0.3">
      <c r="A3509">
        <v>16</v>
      </c>
      <c r="B3509" s="1">
        <v>46122</v>
      </c>
      <c r="C3509" t="s">
        <v>162</v>
      </c>
      <c r="D3509" t="s">
        <v>198</v>
      </c>
      <c r="E3509" t="s">
        <v>40</v>
      </c>
      <c r="F3509" t="s">
        <v>24</v>
      </c>
      <c r="G3509">
        <v>2</v>
      </c>
      <c r="H3509">
        <v>16.3</v>
      </c>
      <c r="I3509" t="s">
        <v>129</v>
      </c>
      <c r="J3509" t="s">
        <v>80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83</v>
      </c>
      <c r="R3509" t="s">
        <v>83</v>
      </c>
      <c r="S3509" t="s">
        <v>83</v>
      </c>
      <c r="T3509" t="str">
        <f>_xlfn.XLOOKUP(A3509,MI_Match_Analysis!$A$2:$A$8,MI_Match_Analysis!$F$2:$F$8,"Not Found")</f>
        <v>Not Found</v>
      </c>
    </row>
    <row r="3510" spans="1:20" hidden="1" x14ac:dyDescent="0.3">
      <c r="A3510">
        <v>16</v>
      </c>
      <c r="B3510" s="1">
        <v>46122</v>
      </c>
      <c r="C3510" t="s">
        <v>162</v>
      </c>
      <c r="D3510" t="s">
        <v>198</v>
      </c>
      <c r="E3510" t="s">
        <v>40</v>
      </c>
      <c r="F3510" t="s">
        <v>24</v>
      </c>
      <c r="G3510">
        <v>2</v>
      </c>
      <c r="H3510">
        <v>16.399999999999999</v>
      </c>
      <c r="I3510" t="s">
        <v>74</v>
      </c>
      <c r="J3510" t="s">
        <v>80</v>
      </c>
      <c r="K3510">
        <v>2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83</v>
      </c>
      <c r="R3510" t="s">
        <v>83</v>
      </c>
      <c r="S3510" t="s">
        <v>83</v>
      </c>
      <c r="T3510" t="str">
        <f>_xlfn.XLOOKUP(A3510,MI_Match_Analysis!$A$2:$A$8,MI_Match_Analysis!$F$2:$F$8,"Not Found")</f>
        <v>Not Found</v>
      </c>
    </row>
    <row r="3511" spans="1:20" hidden="1" x14ac:dyDescent="0.3">
      <c r="A3511">
        <v>16</v>
      </c>
      <c r="B3511" s="1">
        <v>46122</v>
      </c>
      <c r="C3511" t="s">
        <v>162</v>
      </c>
      <c r="D3511" t="s">
        <v>198</v>
      </c>
      <c r="E3511" t="s">
        <v>40</v>
      </c>
      <c r="F3511" t="s">
        <v>24</v>
      </c>
      <c r="G3511">
        <v>2</v>
      </c>
      <c r="H3511">
        <v>16.5</v>
      </c>
      <c r="I3511" t="s">
        <v>74</v>
      </c>
      <c r="J3511" t="s">
        <v>80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83</v>
      </c>
      <c r="R3511" t="s">
        <v>83</v>
      </c>
      <c r="S3511" t="s">
        <v>83</v>
      </c>
      <c r="T3511" t="str">
        <f>_xlfn.XLOOKUP(A3511,MI_Match_Analysis!$A$2:$A$8,MI_Match_Analysis!$F$2:$F$8,"Not Found")</f>
        <v>Not Found</v>
      </c>
    </row>
    <row r="3512" spans="1:20" hidden="1" x14ac:dyDescent="0.3">
      <c r="A3512">
        <v>16</v>
      </c>
      <c r="B3512" s="1">
        <v>46122</v>
      </c>
      <c r="C3512" t="s">
        <v>162</v>
      </c>
      <c r="D3512" t="s">
        <v>198</v>
      </c>
      <c r="E3512" t="s">
        <v>40</v>
      </c>
      <c r="F3512" t="s">
        <v>24</v>
      </c>
      <c r="G3512">
        <v>2</v>
      </c>
      <c r="H3512">
        <v>16.600000000000001</v>
      </c>
      <c r="I3512" t="s">
        <v>74</v>
      </c>
      <c r="J3512" t="s">
        <v>80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83</v>
      </c>
      <c r="R3512" t="s">
        <v>83</v>
      </c>
      <c r="S3512" t="s">
        <v>83</v>
      </c>
      <c r="T3512" t="str">
        <f>_xlfn.XLOOKUP(A3512,MI_Match_Analysis!$A$2:$A$8,MI_Match_Analysis!$F$2:$F$8,"Not Found")</f>
        <v>Not Found</v>
      </c>
    </row>
    <row r="3513" spans="1:20" hidden="1" x14ac:dyDescent="0.3">
      <c r="A3513">
        <v>16</v>
      </c>
      <c r="B3513" s="1">
        <v>46122</v>
      </c>
      <c r="C3513" t="s">
        <v>162</v>
      </c>
      <c r="D3513" t="s">
        <v>198</v>
      </c>
      <c r="E3513" t="s">
        <v>40</v>
      </c>
      <c r="F3513" t="s">
        <v>24</v>
      </c>
      <c r="G3513">
        <v>2</v>
      </c>
      <c r="H3513">
        <v>17.100000000000001</v>
      </c>
      <c r="I3513" t="s">
        <v>74</v>
      </c>
      <c r="J3513" t="s">
        <v>171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83</v>
      </c>
      <c r="R3513" t="s">
        <v>83</v>
      </c>
      <c r="S3513" t="s">
        <v>83</v>
      </c>
      <c r="T3513" t="str">
        <f>_xlfn.XLOOKUP(A3513,MI_Match_Analysis!$A$2:$A$8,MI_Match_Analysis!$F$2:$F$8,"Not Found")</f>
        <v>Not Found</v>
      </c>
    </row>
    <row r="3514" spans="1:20" hidden="1" x14ac:dyDescent="0.3">
      <c r="A3514">
        <v>16</v>
      </c>
      <c r="B3514" s="1">
        <v>46122</v>
      </c>
      <c r="C3514" t="s">
        <v>162</v>
      </c>
      <c r="D3514" t="s">
        <v>198</v>
      </c>
      <c r="E3514" t="s">
        <v>40</v>
      </c>
      <c r="F3514" t="s">
        <v>24</v>
      </c>
      <c r="G3514">
        <v>2</v>
      </c>
      <c r="H3514">
        <v>17.2</v>
      </c>
      <c r="I3514" t="s">
        <v>129</v>
      </c>
      <c r="J3514" t="s">
        <v>171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83</v>
      </c>
      <c r="R3514" t="s">
        <v>83</v>
      </c>
      <c r="S3514" t="s">
        <v>83</v>
      </c>
      <c r="T3514" t="str">
        <f>_xlfn.XLOOKUP(A3514,MI_Match_Analysis!$A$2:$A$8,MI_Match_Analysis!$F$2:$F$8,"Not Found")</f>
        <v>Not Found</v>
      </c>
    </row>
    <row r="3515" spans="1:20" hidden="1" x14ac:dyDescent="0.3">
      <c r="A3515">
        <v>16</v>
      </c>
      <c r="B3515" s="1">
        <v>46122</v>
      </c>
      <c r="C3515" t="s">
        <v>162</v>
      </c>
      <c r="D3515" t="s">
        <v>198</v>
      </c>
      <c r="E3515" t="s">
        <v>40</v>
      </c>
      <c r="F3515" t="s">
        <v>24</v>
      </c>
      <c r="G3515">
        <v>2</v>
      </c>
      <c r="H3515">
        <v>17.3</v>
      </c>
      <c r="I3515" t="s">
        <v>74</v>
      </c>
      <c r="J3515" t="s">
        <v>171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83</v>
      </c>
      <c r="R3515" t="s">
        <v>83</v>
      </c>
      <c r="S3515" t="s">
        <v>83</v>
      </c>
      <c r="T3515" t="str">
        <f>_xlfn.XLOOKUP(A3515,MI_Match_Analysis!$A$2:$A$8,MI_Match_Analysis!$F$2:$F$8,"Not Found")</f>
        <v>Not Found</v>
      </c>
    </row>
    <row r="3516" spans="1:20" hidden="1" x14ac:dyDescent="0.3">
      <c r="A3516">
        <v>16</v>
      </c>
      <c r="B3516" s="1">
        <v>46122</v>
      </c>
      <c r="C3516" t="s">
        <v>162</v>
      </c>
      <c r="D3516" t="s">
        <v>198</v>
      </c>
      <c r="E3516" t="s">
        <v>40</v>
      </c>
      <c r="F3516" t="s">
        <v>24</v>
      </c>
      <c r="G3516">
        <v>2</v>
      </c>
      <c r="H3516">
        <v>17.399999999999999</v>
      </c>
      <c r="I3516" t="s">
        <v>129</v>
      </c>
      <c r="J3516" t="s">
        <v>171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83</v>
      </c>
      <c r="R3516" t="s">
        <v>83</v>
      </c>
      <c r="S3516" t="s">
        <v>83</v>
      </c>
      <c r="T3516" t="str">
        <f>_xlfn.XLOOKUP(A3516,MI_Match_Analysis!$A$2:$A$8,MI_Match_Analysis!$F$2:$F$8,"Not Found")</f>
        <v>Not Found</v>
      </c>
    </row>
    <row r="3517" spans="1:20" hidden="1" x14ac:dyDescent="0.3">
      <c r="A3517">
        <v>16</v>
      </c>
      <c r="B3517" s="1">
        <v>46122</v>
      </c>
      <c r="C3517" t="s">
        <v>162</v>
      </c>
      <c r="D3517" t="s">
        <v>198</v>
      </c>
      <c r="E3517" t="s">
        <v>40</v>
      </c>
      <c r="F3517" t="s">
        <v>24</v>
      </c>
      <c r="G3517">
        <v>2</v>
      </c>
      <c r="H3517">
        <v>17.5</v>
      </c>
      <c r="I3517" t="s">
        <v>74</v>
      </c>
      <c r="J3517" t="s">
        <v>171</v>
      </c>
      <c r="K3517">
        <v>6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83</v>
      </c>
      <c r="R3517" t="s">
        <v>83</v>
      </c>
      <c r="S3517" t="s">
        <v>83</v>
      </c>
      <c r="T3517" t="str">
        <f>_xlfn.XLOOKUP(A3517,MI_Match_Analysis!$A$2:$A$8,MI_Match_Analysis!$F$2:$F$8,"Not Found")</f>
        <v>Not Found</v>
      </c>
    </row>
    <row r="3518" spans="1:20" hidden="1" x14ac:dyDescent="0.3">
      <c r="A3518">
        <v>16</v>
      </c>
      <c r="B3518" s="1">
        <v>46122</v>
      </c>
      <c r="C3518" t="s">
        <v>162</v>
      </c>
      <c r="D3518" t="s">
        <v>198</v>
      </c>
      <c r="E3518" t="s">
        <v>40</v>
      </c>
      <c r="F3518" t="s">
        <v>24</v>
      </c>
      <c r="G3518">
        <v>2</v>
      </c>
      <c r="H3518">
        <v>17.600000000000001</v>
      </c>
      <c r="I3518" t="s">
        <v>74</v>
      </c>
      <c r="J3518" t="s">
        <v>171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83</v>
      </c>
      <c r="R3518" t="s">
        <v>83</v>
      </c>
      <c r="S3518" t="s">
        <v>83</v>
      </c>
      <c r="T3518" t="str">
        <f>_xlfn.XLOOKUP(A3518,MI_Match_Analysis!$A$2:$A$8,MI_Match_Analysis!$F$2:$F$8,"Not Found")</f>
        <v>Not Found</v>
      </c>
    </row>
    <row r="3519" spans="1:20" hidden="1" x14ac:dyDescent="0.3">
      <c r="A3519">
        <v>17</v>
      </c>
      <c r="B3519" s="1">
        <v>46123</v>
      </c>
      <c r="C3519" t="s">
        <v>162</v>
      </c>
      <c r="D3519" t="s">
        <v>212</v>
      </c>
      <c r="E3519" t="s">
        <v>25</v>
      </c>
      <c r="F3519" t="s">
        <v>47</v>
      </c>
      <c r="G3519">
        <v>1</v>
      </c>
      <c r="H3519">
        <v>0.1</v>
      </c>
      <c r="I3519" t="s">
        <v>95</v>
      </c>
      <c r="J3519" t="s">
        <v>114</v>
      </c>
      <c r="K3519">
        <v>0</v>
      </c>
      <c r="L3519">
        <v>1</v>
      </c>
      <c r="M3519">
        <v>1</v>
      </c>
      <c r="N3519">
        <v>0</v>
      </c>
      <c r="O3519">
        <v>0</v>
      </c>
      <c r="P3519">
        <v>0</v>
      </c>
      <c r="Q3519" t="s">
        <v>83</v>
      </c>
      <c r="R3519" t="s">
        <v>83</v>
      </c>
      <c r="S3519" t="s">
        <v>83</v>
      </c>
      <c r="T3519" t="str">
        <f>_xlfn.XLOOKUP(A3519,MI_Match_Analysis!$A$2:$A$8,MI_Match_Analysis!$F$2:$F$8,"Not Found")</f>
        <v>Not Found</v>
      </c>
    </row>
    <row r="3520" spans="1:20" hidden="1" x14ac:dyDescent="0.3">
      <c r="A3520">
        <v>17</v>
      </c>
      <c r="B3520" s="1">
        <v>46123</v>
      </c>
      <c r="C3520" t="s">
        <v>162</v>
      </c>
      <c r="D3520" t="s">
        <v>212</v>
      </c>
      <c r="E3520" t="s">
        <v>25</v>
      </c>
      <c r="F3520" t="s">
        <v>47</v>
      </c>
      <c r="G3520">
        <v>1</v>
      </c>
      <c r="H3520">
        <v>0.1</v>
      </c>
      <c r="I3520" t="s">
        <v>95</v>
      </c>
      <c r="J3520" t="s">
        <v>114</v>
      </c>
      <c r="K3520">
        <v>4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83</v>
      </c>
      <c r="R3520" t="s">
        <v>83</v>
      </c>
      <c r="S3520" t="s">
        <v>83</v>
      </c>
      <c r="T3520" t="str">
        <f>_xlfn.XLOOKUP(A3520,MI_Match_Analysis!$A$2:$A$8,MI_Match_Analysis!$F$2:$F$8,"Not Found")</f>
        <v>Not Found</v>
      </c>
    </row>
    <row r="3521" spans="1:20" hidden="1" x14ac:dyDescent="0.3">
      <c r="A3521">
        <v>17</v>
      </c>
      <c r="B3521" s="1">
        <v>46123</v>
      </c>
      <c r="C3521" t="s">
        <v>162</v>
      </c>
      <c r="D3521" t="s">
        <v>212</v>
      </c>
      <c r="E3521" t="s">
        <v>25</v>
      </c>
      <c r="F3521" t="s">
        <v>47</v>
      </c>
      <c r="G3521">
        <v>1</v>
      </c>
      <c r="H3521">
        <v>0.2</v>
      </c>
      <c r="I3521" t="s">
        <v>95</v>
      </c>
      <c r="J3521" t="s">
        <v>114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83</v>
      </c>
      <c r="R3521" t="s">
        <v>83</v>
      </c>
      <c r="S3521" t="s">
        <v>83</v>
      </c>
      <c r="T3521" t="str">
        <f>_xlfn.XLOOKUP(A3521,MI_Match_Analysis!$A$2:$A$8,MI_Match_Analysis!$F$2:$F$8,"Not Found")</f>
        <v>Not Found</v>
      </c>
    </row>
    <row r="3522" spans="1:20" hidden="1" x14ac:dyDescent="0.3">
      <c r="A3522">
        <v>17</v>
      </c>
      <c r="B3522" s="1">
        <v>46123</v>
      </c>
      <c r="C3522" t="s">
        <v>162</v>
      </c>
      <c r="D3522" t="s">
        <v>212</v>
      </c>
      <c r="E3522" t="s">
        <v>25</v>
      </c>
      <c r="F3522" t="s">
        <v>47</v>
      </c>
      <c r="G3522">
        <v>1</v>
      </c>
      <c r="H3522">
        <v>0.3</v>
      </c>
      <c r="I3522" t="s">
        <v>164</v>
      </c>
      <c r="J3522" t="s">
        <v>114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83</v>
      </c>
      <c r="R3522" t="s">
        <v>83</v>
      </c>
      <c r="S3522" t="s">
        <v>83</v>
      </c>
      <c r="T3522" t="str">
        <f>_xlfn.XLOOKUP(A3522,MI_Match_Analysis!$A$2:$A$8,MI_Match_Analysis!$F$2:$F$8,"Not Found")</f>
        <v>Not Found</v>
      </c>
    </row>
    <row r="3523" spans="1:20" hidden="1" x14ac:dyDescent="0.3">
      <c r="A3523">
        <v>17</v>
      </c>
      <c r="B3523" s="1">
        <v>46123</v>
      </c>
      <c r="C3523" t="s">
        <v>162</v>
      </c>
      <c r="D3523" t="s">
        <v>212</v>
      </c>
      <c r="E3523" t="s">
        <v>25</v>
      </c>
      <c r="F3523" t="s">
        <v>47</v>
      </c>
      <c r="G3523">
        <v>1</v>
      </c>
      <c r="H3523">
        <v>0.3</v>
      </c>
      <c r="I3523" t="s">
        <v>164</v>
      </c>
      <c r="J3523" t="s">
        <v>114</v>
      </c>
      <c r="K3523">
        <v>0</v>
      </c>
      <c r="L3523">
        <v>1</v>
      </c>
      <c r="M3523">
        <v>1</v>
      </c>
      <c r="N3523">
        <v>0</v>
      </c>
      <c r="O3523">
        <v>0</v>
      </c>
      <c r="P3523">
        <v>0</v>
      </c>
      <c r="Q3523" t="s">
        <v>83</v>
      </c>
      <c r="R3523" t="s">
        <v>83</v>
      </c>
      <c r="S3523" t="s">
        <v>83</v>
      </c>
      <c r="T3523" t="str">
        <f>_xlfn.XLOOKUP(A3523,MI_Match_Analysis!$A$2:$A$8,MI_Match_Analysis!$F$2:$F$8,"Not Found")</f>
        <v>Not Found</v>
      </c>
    </row>
    <row r="3524" spans="1:20" hidden="1" x14ac:dyDescent="0.3">
      <c r="A3524">
        <v>17</v>
      </c>
      <c r="B3524" s="1">
        <v>46123</v>
      </c>
      <c r="C3524" t="s">
        <v>162</v>
      </c>
      <c r="D3524" t="s">
        <v>212</v>
      </c>
      <c r="E3524" t="s">
        <v>25</v>
      </c>
      <c r="F3524" t="s">
        <v>47</v>
      </c>
      <c r="G3524">
        <v>1</v>
      </c>
      <c r="H3524">
        <v>0.4</v>
      </c>
      <c r="I3524" t="s">
        <v>164</v>
      </c>
      <c r="J3524" t="s">
        <v>114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83</v>
      </c>
      <c r="R3524" t="s">
        <v>83</v>
      </c>
      <c r="S3524" t="s">
        <v>83</v>
      </c>
      <c r="T3524" t="str">
        <f>_xlfn.XLOOKUP(A3524,MI_Match_Analysis!$A$2:$A$8,MI_Match_Analysis!$F$2:$F$8,"Not Found")</f>
        <v>Not Found</v>
      </c>
    </row>
    <row r="3525" spans="1:20" hidden="1" x14ac:dyDescent="0.3">
      <c r="A3525">
        <v>17</v>
      </c>
      <c r="B3525" s="1">
        <v>46123</v>
      </c>
      <c r="C3525" t="s">
        <v>162</v>
      </c>
      <c r="D3525" t="s">
        <v>212</v>
      </c>
      <c r="E3525" t="s">
        <v>25</v>
      </c>
      <c r="F3525" t="s">
        <v>47</v>
      </c>
      <c r="G3525">
        <v>1</v>
      </c>
      <c r="H3525">
        <v>0.5</v>
      </c>
      <c r="I3525" t="s">
        <v>164</v>
      </c>
      <c r="J3525" t="s">
        <v>114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83</v>
      </c>
      <c r="R3525" t="s">
        <v>83</v>
      </c>
      <c r="S3525" t="s">
        <v>83</v>
      </c>
      <c r="T3525" t="str">
        <f>_xlfn.XLOOKUP(A3525,MI_Match_Analysis!$A$2:$A$8,MI_Match_Analysis!$F$2:$F$8,"Not Found")</f>
        <v>Not Found</v>
      </c>
    </row>
    <row r="3526" spans="1:20" hidden="1" x14ac:dyDescent="0.3">
      <c r="A3526">
        <v>17</v>
      </c>
      <c r="B3526" s="1">
        <v>46123</v>
      </c>
      <c r="C3526" t="s">
        <v>162</v>
      </c>
      <c r="D3526" t="s">
        <v>212</v>
      </c>
      <c r="E3526" t="s">
        <v>25</v>
      </c>
      <c r="F3526" t="s">
        <v>47</v>
      </c>
      <c r="G3526">
        <v>1</v>
      </c>
      <c r="H3526">
        <v>0.6</v>
      </c>
      <c r="I3526" t="s">
        <v>164</v>
      </c>
      <c r="J3526" t="s">
        <v>114</v>
      </c>
      <c r="K3526">
        <v>2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83</v>
      </c>
      <c r="R3526" t="s">
        <v>83</v>
      </c>
      <c r="S3526" t="s">
        <v>83</v>
      </c>
      <c r="T3526" t="str">
        <f>_xlfn.XLOOKUP(A3526,MI_Match_Analysis!$A$2:$A$8,MI_Match_Analysis!$F$2:$F$8,"Not Found")</f>
        <v>Not Found</v>
      </c>
    </row>
    <row r="3527" spans="1:20" hidden="1" x14ac:dyDescent="0.3">
      <c r="A3527">
        <v>17</v>
      </c>
      <c r="B3527" s="1">
        <v>46123</v>
      </c>
      <c r="C3527" t="s">
        <v>162</v>
      </c>
      <c r="D3527" t="s">
        <v>212</v>
      </c>
      <c r="E3527" t="s">
        <v>25</v>
      </c>
      <c r="F3527" t="s">
        <v>47</v>
      </c>
      <c r="G3527">
        <v>1</v>
      </c>
      <c r="H3527">
        <v>1.1000000000000001</v>
      </c>
      <c r="I3527" t="s">
        <v>95</v>
      </c>
      <c r="J3527" t="s">
        <v>214</v>
      </c>
      <c r="K3527">
        <v>4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83</v>
      </c>
      <c r="R3527" t="s">
        <v>83</v>
      </c>
      <c r="S3527" t="s">
        <v>83</v>
      </c>
      <c r="T3527" t="str">
        <f>_xlfn.XLOOKUP(A3527,MI_Match_Analysis!$A$2:$A$8,MI_Match_Analysis!$F$2:$F$8,"Not Found")</f>
        <v>Not Found</v>
      </c>
    </row>
    <row r="3528" spans="1:20" hidden="1" x14ac:dyDescent="0.3">
      <c r="A3528">
        <v>17</v>
      </c>
      <c r="B3528" s="1">
        <v>46123</v>
      </c>
      <c r="C3528" t="s">
        <v>162</v>
      </c>
      <c r="D3528" t="s">
        <v>212</v>
      </c>
      <c r="E3528" t="s">
        <v>25</v>
      </c>
      <c r="F3528" t="s">
        <v>47</v>
      </c>
      <c r="G3528">
        <v>1</v>
      </c>
      <c r="H3528">
        <v>1.2</v>
      </c>
      <c r="I3528" t="s">
        <v>95</v>
      </c>
      <c r="J3528" t="s">
        <v>214</v>
      </c>
      <c r="K3528">
        <v>0</v>
      </c>
      <c r="L3528">
        <v>1</v>
      </c>
      <c r="M3528">
        <v>0</v>
      </c>
      <c r="N3528">
        <v>0</v>
      </c>
      <c r="O3528">
        <v>1</v>
      </c>
      <c r="P3528">
        <v>0</v>
      </c>
      <c r="Q3528" t="s">
        <v>83</v>
      </c>
      <c r="R3528" t="s">
        <v>83</v>
      </c>
      <c r="S3528" t="s">
        <v>83</v>
      </c>
      <c r="T3528" t="str">
        <f>_xlfn.XLOOKUP(A3528,MI_Match_Analysis!$A$2:$A$8,MI_Match_Analysis!$F$2:$F$8,"Not Found")</f>
        <v>Not Found</v>
      </c>
    </row>
    <row r="3529" spans="1:20" hidden="1" x14ac:dyDescent="0.3">
      <c r="A3529">
        <v>17</v>
      </c>
      <c r="B3529" s="1">
        <v>46123</v>
      </c>
      <c r="C3529" t="s">
        <v>162</v>
      </c>
      <c r="D3529" t="s">
        <v>212</v>
      </c>
      <c r="E3529" t="s">
        <v>25</v>
      </c>
      <c r="F3529" t="s">
        <v>47</v>
      </c>
      <c r="G3529">
        <v>1</v>
      </c>
      <c r="H3529">
        <v>1.3</v>
      </c>
      <c r="I3529" t="s">
        <v>164</v>
      </c>
      <c r="J3529" t="s">
        <v>214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83</v>
      </c>
      <c r="R3529" t="s">
        <v>83</v>
      </c>
      <c r="S3529" t="s">
        <v>83</v>
      </c>
      <c r="T3529" t="str">
        <f>_xlfn.XLOOKUP(A3529,MI_Match_Analysis!$A$2:$A$8,MI_Match_Analysis!$F$2:$F$8,"Not Found")</f>
        <v>Not Found</v>
      </c>
    </row>
    <row r="3530" spans="1:20" hidden="1" x14ac:dyDescent="0.3">
      <c r="A3530">
        <v>17</v>
      </c>
      <c r="B3530" s="1">
        <v>46123</v>
      </c>
      <c r="C3530" t="s">
        <v>162</v>
      </c>
      <c r="D3530" t="s">
        <v>212</v>
      </c>
      <c r="E3530" t="s">
        <v>25</v>
      </c>
      <c r="F3530" t="s">
        <v>47</v>
      </c>
      <c r="G3530">
        <v>1</v>
      </c>
      <c r="H3530">
        <v>1.4</v>
      </c>
      <c r="I3530" t="s">
        <v>95</v>
      </c>
      <c r="J3530" t="s">
        <v>214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83</v>
      </c>
      <c r="R3530" t="s">
        <v>83</v>
      </c>
      <c r="S3530" t="s">
        <v>83</v>
      </c>
      <c r="T3530" t="str">
        <f>_xlfn.XLOOKUP(A3530,MI_Match_Analysis!$A$2:$A$8,MI_Match_Analysis!$F$2:$F$8,"Not Found")</f>
        <v>Not Found</v>
      </c>
    </row>
    <row r="3531" spans="1:20" hidden="1" x14ac:dyDescent="0.3">
      <c r="A3531">
        <v>17</v>
      </c>
      <c r="B3531" s="1">
        <v>46123</v>
      </c>
      <c r="C3531" t="s">
        <v>162</v>
      </c>
      <c r="D3531" t="s">
        <v>212</v>
      </c>
      <c r="E3531" t="s">
        <v>25</v>
      </c>
      <c r="F3531" t="s">
        <v>47</v>
      </c>
      <c r="G3531">
        <v>1</v>
      </c>
      <c r="H3531">
        <v>1.5</v>
      </c>
      <c r="I3531" t="s">
        <v>95</v>
      </c>
      <c r="J3531" t="s">
        <v>214</v>
      </c>
      <c r="K3531">
        <v>4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83</v>
      </c>
      <c r="R3531" t="s">
        <v>83</v>
      </c>
      <c r="S3531" t="s">
        <v>83</v>
      </c>
      <c r="T3531" t="str">
        <f>_xlfn.XLOOKUP(A3531,MI_Match_Analysis!$A$2:$A$8,MI_Match_Analysis!$F$2:$F$8,"Not Found")</f>
        <v>Not Found</v>
      </c>
    </row>
    <row r="3532" spans="1:20" hidden="1" x14ac:dyDescent="0.3">
      <c r="A3532">
        <v>17</v>
      </c>
      <c r="B3532" s="1">
        <v>46123</v>
      </c>
      <c r="C3532" t="s">
        <v>162</v>
      </c>
      <c r="D3532" t="s">
        <v>212</v>
      </c>
      <c r="E3532" t="s">
        <v>25</v>
      </c>
      <c r="F3532" t="s">
        <v>47</v>
      </c>
      <c r="G3532">
        <v>1</v>
      </c>
      <c r="H3532">
        <v>1.6</v>
      </c>
      <c r="I3532" t="s">
        <v>95</v>
      </c>
      <c r="J3532" t="s">
        <v>214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83</v>
      </c>
      <c r="R3532" t="s">
        <v>83</v>
      </c>
      <c r="S3532" t="s">
        <v>83</v>
      </c>
      <c r="T3532" t="str">
        <f>_xlfn.XLOOKUP(A3532,MI_Match_Analysis!$A$2:$A$8,MI_Match_Analysis!$F$2:$F$8,"Not Found")</f>
        <v>Not Found</v>
      </c>
    </row>
    <row r="3533" spans="1:20" hidden="1" x14ac:dyDescent="0.3">
      <c r="A3533">
        <v>17</v>
      </c>
      <c r="B3533" s="1">
        <v>46123</v>
      </c>
      <c r="C3533" t="s">
        <v>162</v>
      </c>
      <c r="D3533" t="s">
        <v>212</v>
      </c>
      <c r="E3533" t="s">
        <v>25</v>
      </c>
      <c r="F3533" t="s">
        <v>47</v>
      </c>
      <c r="G3533">
        <v>1</v>
      </c>
      <c r="H3533">
        <v>2.1</v>
      </c>
      <c r="I3533" t="s">
        <v>95</v>
      </c>
      <c r="J3533" t="s">
        <v>114</v>
      </c>
      <c r="K3533">
        <v>4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83</v>
      </c>
      <c r="R3533" t="s">
        <v>83</v>
      </c>
      <c r="S3533" t="s">
        <v>83</v>
      </c>
      <c r="T3533" t="str">
        <f>_xlfn.XLOOKUP(A3533,MI_Match_Analysis!$A$2:$A$8,MI_Match_Analysis!$F$2:$F$8,"Not Found")</f>
        <v>Not Found</v>
      </c>
    </row>
    <row r="3534" spans="1:20" hidden="1" x14ac:dyDescent="0.3">
      <c r="A3534">
        <v>17</v>
      </c>
      <c r="B3534" s="1">
        <v>46123</v>
      </c>
      <c r="C3534" t="s">
        <v>162</v>
      </c>
      <c r="D3534" t="s">
        <v>212</v>
      </c>
      <c r="E3534" t="s">
        <v>25</v>
      </c>
      <c r="F3534" t="s">
        <v>47</v>
      </c>
      <c r="G3534">
        <v>1</v>
      </c>
      <c r="H3534">
        <v>2.2000000000000002</v>
      </c>
      <c r="I3534" t="s">
        <v>95</v>
      </c>
      <c r="J3534" t="s">
        <v>114</v>
      </c>
      <c r="K3534">
        <v>4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83</v>
      </c>
      <c r="R3534" t="s">
        <v>83</v>
      </c>
      <c r="S3534" t="s">
        <v>83</v>
      </c>
      <c r="T3534" t="str">
        <f>_xlfn.XLOOKUP(A3534,MI_Match_Analysis!$A$2:$A$8,MI_Match_Analysis!$F$2:$F$8,"Not Found")</f>
        <v>Not Found</v>
      </c>
    </row>
    <row r="3535" spans="1:20" hidden="1" x14ac:dyDescent="0.3">
      <c r="A3535">
        <v>17</v>
      </c>
      <c r="B3535" s="1">
        <v>46123</v>
      </c>
      <c r="C3535" t="s">
        <v>162</v>
      </c>
      <c r="D3535" t="s">
        <v>212</v>
      </c>
      <c r="E3535" t="s">
        <v>25</v>
      </c>
      <c r="F3535" t="s">
        <v>47</v>
      </c>
      <c r="G3535">
        <v>1</v>
      </c>
      <c r="H3535">
        <v>2.2999999999999998</v>
      </c>
      <c r="I3535" t="s">
        <v>95</v>
      </c>
      <c r="J3535" t="s">
        <v>114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83</v>
      </c>
      <c r="R3535" t="s">
        <v>83</v>
      </c>
      <c r="S3535" t="s">
        <v>83</v>
      </c>
      <c r="T3535" t="str">
        <f>_xlfn.XLOOKUP(A3535,MI_Match_Analysis!$A$2:$A$8,MI_Match_Analysis!$F$2:$F$8,"Not Found")</f>
        <v>Not Found</v>
      </c>
    </row>
    <row r="3536" spans="1:20" hidden="1" x14ac:dyDescent="0.3">
      <c r="A3536">
        <v>17</v>
      </c>
      <c r="B3536" s="1">
        <v>46123</v>
      </c>
      <c r="C3536" t="s">
        <v>162</v>
      </c>
      <c r="D3536" t="s">
        <v>212</v>
      </c>
      <c r="E3536" t="s">
        <v>25</v>
      </c>
      <c r="F3536" t="s">
        <v>47</v>
      </c>
      <c r="G3536">
        <v>1</v>
      </c>
      <c r="H3536">
        <v>2.2999999999999998</v>
      </c>
      <c r="I3536" t="s">
        <v>95</v>
      </c>
      <c r="J3536" t="s">
        <v>114</v>
      </c>
      <c r="K3536">
        <v>0</v>
      </c>
      <c r="L3536">
        <v>1</v>
      </c>
      <c r="M3536">
        <v>1</v>
      </c>
      <c r="N3536">
        <v>0</v>
      </c>
      <c r="O3536">
        <v>0</v>
      </c>
      <c r="P3536">
        <v>0</v>
      </c>
      <c r="Q3536" t="s">
        <v>83</v>
      </c>
      <c r="R3536" t="s">
        <v>83</v>
      </c>
      <c r="S3536" t="s">
        <v>83</v>
      </c>
      <c r="T3536" t="str">
        <f>_xlfn.XLOOKUP(A3536,MI_Match_Analysis!$A$2:$A$8,MI_Match_Analysis!$F$2:$F$8,"Not Found")</f>
        <v>Not Found</v>
      </c>
    </row>
    <row r="3537" spans="1:20" hidden="1" x14ac:dyDescent="0.3">
      <c r="A3537">
        <v>17</v>
      </c>
      <c r="B3537" s="1">
        <v>46123</v>
      </c>
      <c r="C3537" t="s">
        <v>162</v>
      </c>
      <c r="D3537" t="s">
        <v>212</v>
      </c>
      <c r="E3537" t="s">
        <v>25</v>
      </c>
      <c r="F3537" t="s">
        <v>47</v>
      </c>
      <c r="G3537">
        <v>1</v>
      </c>
      <c r="H3537">
        <v>2.4</v>
      </c>
      <c r="I3537" t="s">
        <v>95</v>
      </c>
      <c r="J3537" t="s">
        <v>114</v>
      </c>
      <c r="K3537">
        <v>0</v>
      </c>
      <c r="L3537">
        <v>1</v>
      </c>
      <c r="M3537">
        <v>1</v>
      </c>
      <c r="N3537">
        <v>0</v>
      </c>
      <c r="O3537">
        <v>0</v>
      </c>
      <c r="P3537">
        <v>0</v>
      </c>
      <c r="Q3537" t="s">
        <v>83</v>
      </c>
      <c r="R3537" t="s">
        <v>83</v>
      </c>
      <c r="S3537" t="s">
        <v>83</v>
      </c>
      <c r="T3537" t="str">
        <f>_xlfn.XLOOKUP(A3537,MI_Match_Analysis!$A$2:$A$8,MI_Match_Analysis!$F$2:$F$8,"Not Found")</f>
        <v>Not Found</v>
      </c>
    </row>
    <row r="3538" spans="1:20" hidden="1" x14ac:dyDescent="0.3">
      <c r="A3538">
        <v>17</v>
      </c>
      <c r="B3538" s="1">
        <v>46123</v>
      </c>
      <c r="C3538" t="s">
        <v>162</v>
      </c>
      <c r="D3538" t="s">
        <v>212</v>
      </c>
      <c r="E3538" t="s">
        <v>25</v>
      </c>
      <c r="F3538" t="s">
        <v>47</v>
      </c>
      <c r="G3538">
        <v>1</v>
      </c>
      <c r="H3538">
        <v>2.4</v>
      </c>
      <c r="I3538" t="s">
        <v>95</v>
      </c>
      <c r="J3538" t="s">
        <v>114</v>
      </c>
      <c r="K3538">
        <v>6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83</v>
      </c>
      <c r="R3538" t="s">
        <v>83</v>
      </c>
      <c r="S3538" t="s">
        <v>83</v>
      </c>
      <c r="T3538" t="str">
        <f>_xlfn.XLOOKUP(A3538,MI_Match_Analysis!$A$2:$A$8,MI_Match_Analysis!$F$2:$F$8,"Not Found")</f>
        <v>Not Found</v>
      </c>
    </row>
    <row r="3539" spans="1:20" hidden="1" x14ac:dyDescent="0.3">
      <c r="A3539">
        <v>17</v>
      </c>
      <c r="B3539" s="1">
        <v>46123</v>
      </c>
      <c r="C3539" t="s">
        <v>162</v>
      </c>
      <c r="D3539" t="s">
        <v>212</v>
      </c>
      <c r="E3539" t="s">
        <v>25</v>
      </c>
      <c r="F3539" t="s">
        <v>47</v>
      </c>
      <c r="G3539">
        <v>1</v>
      </c>
      <c r="H3539">
        <v>2.5</v>
      </c>
      <c r="I3539" t="s">
        <v>95</v>
      </c>
      <c r="J3539" t="s">
        <v>114</v>
      </c>
      <c r="K3539">
        <v>6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83</v>
      </c>
      <c r="R3539" t="s">
        <v>83</v>
      </c>
      <c r="S3539" t="s">
        <v>83</v>
      </c>
      <c r="T3539" t="str">
        <f>_xlfn.XLOOKUP(A3539,MI_Match_Analysis!$A$2:$A$8,MI_Match_Analysis!$F$2:$F$8,"Not Found")</f>
        <v>Not Found</v>
      </c>
    </row>
    <row r="3540" spans="1:20" hidden="1" x14ac:dyDescent="0.3">
      <c r="A3540">
        <v>17</v>
      </c>
      <c r="B3540" s="1">
        <v>46123</v>
      </c>
      <c r="C3540" t="s">
        <v>162</v>
      </c>
      <c r="D3540" t="s">
        <v>212</v>
      </c>
      <c r="E3540" t="s">
        <v>25</v>
      </c>
      <c r="F3540" t="s">
        <v>47</v>
      </c>
      <c r="G3540">
        <v>1</v>
      </c>
      <c r="H3540">
        <v>2.6</v>
      </c>
      <c r="I3540" t="s">
        <v>95</v>
      </c>
      <c r="J3540" t="s">
        <v>114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83</v>
      </c>
      <c r="R3540" t="s">
        <v>83</v>
      </c>
      <c r="S3540" t="s">
        <v>83</v>
      </c>
      <c r="T3540" t="str">
        <f>_xlfn.XLOOKUP(A3540,MI_Match_Analysis!$A$2:$A$8,MI_Match_Analysis!$F$2:$F$8,"Not Found")</f>
        <v>Not Found</v>
      </c>
    </row>
    <row r="3541" spans="1:20" hidden="1" x14ac:dyDescent="0.3">
      <c r="A3541">
        <v>17</v>
      </c>
      <c r="B3541" s="1">
        <v>46123</v>
      </c>
      <c r="C3541" t="s">
        <v>162</v>
      </c>
      <c r="D3541" t="s">
        <v>212</v>
      </c>
      <c r="E3541" t="s">
        <v>25</v>
      </c>
      <c r="F3541" t="s">
        <v>47</v>
      </c>
      <c r="G3541">
        <v>1</v>
      </c>
      <c r="H3541">
        <v>3.1</v>
      </c>
      <c r="I3541" t="s">
        <v>164</v>
      </c>
      <c r="J3541" t="s">
        <v>215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83</v>
      </c>
      <c r="R3541" t="s">
        <v>83</v>
      </c>
      <c r="S3541" t="s">
        <v>83</v>
      </c>
      <c r="T3541" t="str">
        <f>_xlfn.XLOOKUP(A3541,MI_Match_Analysis!$A$2:$A$8,MI_Match_Analysis!$F$2:$F$8,"Not Found")</f>
        <v>Not Found</v>
      </c>
    </row>
    <row r="3542" spans="1:20" hidden="1" x14ac:dyDescent="0.3">
      <c r="A3542">
        <v>17</v>
      </c>
      <c r="B3542" s="1">
        <v>46123</v>
      </c>
      <c r="C3542" t="s">
        <v>162</v>
      </c>
      <c r="D3542" t="s">
        <v>212</v>
      </c>
      <c r="E3542" t="s">
        <v>25</v>
      </c>
      <c r="F3542" t="s">
        <v>47</v>
      </c>
      <c r="G3542">
        <v>1</v>
      </c>
      <c r="H3542">
        <v>3.2</v>
      </c>
      <c r="I3542" t="s">
        <v>164</v>
      </c>
      <c r="J3542" t="s">
        <v>215</v>
      </c>
      <c r="K3542">
        <v>4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83</v>
      </c>
      <c r="R3542" t="s">
        <v>83</v>
      </c>
      <c r="S3542" t="s">
        <v>83</v>
      </c>
      <c r="T3542" t="str">
        <f>_xlfn.XLOOKUP(A3542,MI_Match_Analysis!$A$2:$A$8,MI_Match_Analysis!$F$2:$F$8,"Not Found")</f>
        <v>Not Found</v>
      </c>
    </row>
    <row r="3543" spans="1:20" hidden="1" x14ac:dyDescent="0.3">
      <c r="A3543">
        <v>17</v>
      </c>
      <c r="B3543" s="1">
        <v>46123</v>
      </c>
      <c r="C3543" t="s">
        <v>162</v>
      </c>
      <c r="D3543" t="s">
        <v>212</v>
      </c>
      <c r="E3543" t="s">
        <v>25</v>
      </c>
      <c r="F3543" t="s">
        <v>47</v>
      </c>
      <c r="G3543">
        <v>1</v>
      </c>
      <c r="H3543">
        <v>3.3</v>
      </c>
      <c r="I3543" t="s">
        <v>164</v>
      </c>
      <c r="J3543" t="s">
        <v>215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83</v>
      </c>
      <c r="R3543" t="s">
        <v>83</v>
      </c>
      <c r="S3543" t="s">
        <v>83</v>
      </c>
      <c r="T3543" t="str">
        <f>_xlfn.XLOOKUP(A3543,MI_Match_Analysis!$A$2:$A$8,MI_Match_Analysis!$F$2:$F$8,"Not Found")</f>
        <v>Not Found</v>
      </c>
    </row>
    <row r="3544" spans="1:20" hidden="1" x14ac:dyDescent="0.3">
      <c r="A3544">
        <v>17</v>
      </c>
      <c r="B3544" s="1">
        <v>46123</v>
      </c>
      <c r="C3544" t="s">
        <v>162</v>
      </c>
      <c r="D3544" t="s">
        <v>212</v>
      </c>
      <c r="E3544" t="s">
        <v>25</v>
      </c>
      <c r="F3544" t="s">
        <v>47</v>
      </c>
      <c r="G3544">
        <v>1</v>
      </c>
      <c r="H3544">
        <v>3.4</v>
      </c>
      <c r="I3544" t="s">
        <v>95</v>
      </c>
      <c r="J3544" t="s">
        <v>215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83</v>
      </c>
      <c r="R3544" t="s">
        <v>83</v>
      </c>
      <c r="S3544" t="s">
        <v>83</v>
      </c>
      <c r="T3544" t="str">
        <f>_xlfn.XLOOKUP(A3544,MI_Match_Analysis!$A$2:$A$8,MI_Match_Analysis!$F$2:$F$8,"Not Found")</f>
        <v>Not Found</v>
      </c>
    </row>
    <row r="3545" spans="1:20" hidden="1" x14ac:dyDescent="0.3">
      <c r="A3545">
        <v>17</v>
      </c>
      <c r="B3545" s="1">
        <v>46123</v>
      </c>
      <c r="C3545" t="s">
        <v>162</v>
      </c>
      <c r="D3545" t="s">
        <v>212</v>
      </c>
      <c r="E3545" t="s">
        <v>25</v>
      </c>
      <c r="F3545" t="s">
        <v>47</v>
      </c>
      <c r="G3545">
        <v>1</v>
      </c>
      <c r="H3545">
        <v>3.5</v>
      </c>
      <c r="I3545" t="s">
        <v>164</v>
      </c>
      <c r="J3545" t="s">
        <v>215</v>
      </c>
      <c r="K3545">
        <v>6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83</v>
      </c>
      <c r="R3545" t="s">
        <v>83</v>
      </c>
      <c r="S3545" t="s">
        <v>83</v>
      </c>
      <c r="T3545" t="str">
        <f>_xlfn.XLOOKUP(A3545,MI_Match_Analysis!$A$2:$A$8,MI_Match_Analysis!$F$2:$F$8,"Not Found")</f>
        <v>Not Found</v>
      </c>
    </row>
    <row r="3546" spans="1:20" hidden="1" x14ac:dyDescent="0.3">
      <c r="A3546">
        <v>17</v>
      </c>
      <c r="B3546" s="1">
        <v>46123</v>
      </c>
      <c r="C3546" t="s">
        <v>162</v>
      </c>
      <c r="D3546" t="s">
        <v>212</v>
      </c>
      <c r="E3546" t="s">
        <v>25</v>
      </c>
      <c r="F3546" t="s">
        <v>47</v>
      </c>
      <c r="G3546">
        <v>1</v>
      </c>
      <c r="H3546">
        <v>3.6</v>
      </c>
      <c r="I3546" t="s">
        <v>164</v>
      </c>
      <c r="J3546" t="s">
        <v>215</v>
      </c>
      <c r="K3546">
        <v>4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83</v>
      </c>
      <c r="R3546" t="s">
        <v>83</v>
      </c>
      <c r="S3546" t="s">
        <v>83</v>
      </c>
      <c r="T3546" t="str">
        <f>_xlfn.XLOOKUP(A3546,MI_Match_Analysis!$A$2:$A$8,MI_Match_Analysis!$F$2:$F$8,"Not Found")</f>
        <v>Not Found</v>
      </c>
    </row>
    <row r="3547" spans="1:20" hidden="1" x14ac:dyDescent="0.3">
      <c r="A3547">
        <v>17</v>
      </c>
      <c r="B3547" s="1">
        <v>46123</v>
      </c>
      <c r="C3547" t="s">
        <v>162</v>
      </c>
      <c r="D3547" t="s">
        <v>212</v>
      </c>
      <c r="E3547" t="s">
        <v>25</v>
      </c>
      <c r="F3547" t="s">
        <v>47</v>
      </c>
      <c r="G3547">
        <v>1</v>
      </c>
      <c r="H3547">
        <v>4.0999999999999996</v>
      </c>
      <c r="I3547" t="s">
        <v>95</v>
      </c>
      <c r="J3547" t="s">
        <v>66</v>
      </c>
      <c r="K3547">
        <v>6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83</v>
      </c>
      <c r="R3547" t="s">
        <v>83</v>
      </c>
      <c r="S3547" t="s">
        <v>83</v>
      </c>
      <c r="T3547" t="str">
        <f>_xlfn.XLOOKUP(A3547,MI_Match_Analysis!$A$2:$A$8,MI_Match_Analysis!$F$2:$F$8,"Not Found")</f>
        <v>Not Found</v>
      </c>
    </row>
    <row r="3548" spans="1:20" hidden="1" x14ac:dyDescent="0.3">
      <c r="A3548">
        <v>17</v>
      </c>
      <c r="B3548" s="1">
        <v>46123</v>
      </c>
      <c r="C3548" t="s">
        <v>162</v>
      </c>
      <c r="D3548" t="s">
        <v>212</v>
      </c>
      <c r="E3548" t="s">
        <v>25</v>
      </c>
      <c r="F3548" t="s">
        <v>47</v>
      </c>
      <c r="G3548">
        <v>1</v>
      </c>
      <c r="H3548">
        <v>4.2</v>
      </c>
      <c r="I3548" t="s">
        <v>95</v>
      </c>
      <c r="J3548" t="s">
        <v>66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83</v>
      </c>
      <c r="R3548" t="s">
        <v>83</v>
      </c>
      <c r="S3548" t="s">
        <v>83</v>
      </c>
      <c r="T3548" t="str">
        <f>_xlfn.XLOOKUP(A3548,MI_Match_Analysis!$A$2:$A$8,MI_Match_Analysis!$F$2:$F$8,"Not Found")</f>
        <v>Not Found</v>
      </c>
    </row>
    <row r="3549" spans="1:20" hidden="1" x14ac:dyDescent="0.3">
      <c r="A3549">
        <v>17</v>
      </c>
      <c r="B3549" s="1">
        <v>46123</v>
      </c>
      <c r="C3549" t="s">
        <v>162</v>
      </c>
      <c r="D3549" t="s">
        <v>212</v>
      </c>
      <c r="E3549" t="s">
        <v>25</v>
      </c>
      <c r="F3549" t="s">
        <v>47</v>
      </c>
      <c r="G3549">
        <v>1</v>
      </c>
      <c r="H3549">
        <v>4.3</v>
      </c>
      <c r="I3549" t="s">
        <v>95</v>
      </c>
      <c r="J3549" t="s">
        <v>66</v>
      </c>
      <c r="K3549">
        <v>6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83</v>
      </c>
      <c r="R3549" t="s">
        <v>83</v>
      </c>
      <c r="S3549" t="s">
        <v>83</v>
      </c>
      <c r="T3549" t="str">
        <f>_xlfn.XLOOKUP(A3549,MI_Match_Analysis!$A$2:$A$8,MI_Match_Analysis!$F$2:$F$8,"Not Found")</f>
        <v>Not Found</v>
      </c>
    </row>
    <row r="3550" spans="1:20" hidden="1" x14ac:dyDescent="0.3">
      <c r="A3550">
        <v>17</v>
      </c>
      <c r="B3550" s="1">
        <v>46123</v>
      </c>
      <c r="C3550" t="s">
        <v>162</v>
      </c>
      <c r="D3550" t="s">
        <v>212</v>
      </c>
      <c r="E3550" t="s">
        <v>25</v>
      </c>
      <c r="F3550" t="s">
        <v>47</v>
      </c>
      <c r="G3550">
        <v>1</v>
      </c>
      <c r="H3550">
        <v>4.4000000000000004</v>
      </c>
      <c r="I3550" t="s">
        <v>95</v>
      </c>
      <c r="J3550" t="s">
        <v>66</v>
      </c>
      <c r="K3550">
        <v>6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83</v>
      </c>
      <c r="R3550" t="s">
        <v>83</v>
      </c>
      <c r="S3550" t="s">
        <v>83</v>
      </c>
      <c r="T3550" t="str">
        <f>_xlfn.XLOOKUP(A3550,MI_Match_Analysis!$A$2:$A$8,MI_Match_Analysis!$F$2:$F$8,"Not Found")</f>
        <v>Not Found</v>
      </c>
    </row>
    <row r="3551" spans="1:20" hidden="1" x14ac:dyDescent="0.3">
      <c r="A3551">
        <v>17</v>
      </c>
      <c r="B3551" s="1">
        <v>46123</v>
      </c>
      <c r="C3551" t="s">
        <v>162</v>
      </c>
      <c r="D3551" t="s">
        <v>212</v>
      </c>
      <c r="E3551" t="s">
        <v>25</v>
      </c>
      <c r="F3551" t="s">
        <v>47</v>
      </c>
      <c r="G3551">
        <v>1</v>
      </c>
      <c r="H3551">
        <v>4.5</v>
      </c>
      <c r="I3551" t="s">
        <v>95</v>
      </c>
      <c r="J3551" t="s">
        <v>66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83</v>
      </c>
      <c r="R3551" t="s">
        <v>83</v>
      </c>
      <c r="S3551" t="s">
        <v>83</v>
      </c>
      <c r="T3551" t="str">
        <f>_xlfn.XLOOKUP(A3551,MI_Match_Analysis!$A$2:$A$8,MI_Match_Analysis!$F$2:$F$8,"Not Found")</f>
        <v>Not Found</v>
      </c>
    </row>
    <row r="3552" spans="1:20" hidden="1" x14ac:dyDescent="0.3">
      <c r="A3552">
        <v>17</v>
      </c>
      <c r="B3552" s="1">
        <v>46123</v>
      </c>
      <c r="C3552" t="s">
        <v>162</v>
      </c>
      <c r="D3552" t="s">
        <v>212</v>
      </c>
      <c r="E3552" t="s">
        <v>25</v>
      </c>
      <c r="F3552" t="s">
        <v>47</v>
      </c>
      <c r="G3552">
        <v>1</v>
      </c>
      <c r="H3552">
        <v>4.5999999999999996</v>
      </c>
      <c r="I3552" t="s">
        <v>95</v>
      </c>
      <c r="J3552" t="s">
        <v>66</v>
      </c>
      <c r="K3552">
        <v>6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83</v>
      </c>
      <c r="R3552" t="s">
        <v>83</v>
      </c>
      <c r="S3552" t="s">
        <v>83</v>
      </c>
      <c r="T3552" t="str">
        <f>_xlfn.XLOOKUP(A3552,MI_Match_Analysis!$A$2:$A$8,MI_Match_Analysis!$F$2:$F$8,"Not Found")</f>
        <v>Not Found</v>
      </c>
    </row>
    <row r="3553" spans="1:20" hidden="1" x14ac:dyDescent="0.3">
      <c r="A3553">
        <v>17</v>
      </c>
      <c r="B3553" s="1">
        <v>46123</v>
      </c>
      <c r="C3553" t="s">
        <v>162</v>
      </c>
      <c r="D3553" t="s">
        <v>212</v>
      </c>
      <c r="E3553" t="s">
        <v>25</v>
      </c>
      <c r="F3553" t="s">
        <v>47</v>
      </c>
      <c r="G3553">
        <v>1</v>
      </c>
      <c r="H3553">
        <v>5.0999999999999996</v>
      </c>
      <c r="I3553" t="s">
        <v>164</v>
      </c>
      <c r="J3553" t="s">
        <v>214</v>
      </c>
      <c r="K3553">
        <v>4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83</v>
      </c>
      <c r="R3553" t="s">
        <v>83</v>
      </c>
      <c r="S3553" t="s">
        <v>83</v>
      </c>
      <c r="T3553" t="str">
        <f>_xlfn.XLOOKUP(A3553,MI_Match_Analysis!$A$2:$A$8,MI_Match_Analysis!$F$2:$F$8,"Not Found")</f>
        <v>Not Found</v>
      </c>
    </row>
    <row r="3554" spans="1:20" hidden="1" x14ac:dyDescent="0.3">
      <c r="A3554">
        <v>17</v>
      </c>
      <c r="B3554" s="1">
        <v>46123</v>
      </c>
      <c r="C3554" t="s">
        <v>162</v>
      </c>
      <c r="D3554" t="s">
        <v>212</v>
      </c>
      <c r="E3554" t="s">
        <v>25</v>
      </c>
      <c r="F3554" t="s">
        <v>47</v>
      </c>
      <c r="G3554">
        <v>1</v>
      </c>
      <c r="H3554">
        <v>5.2</v>
      </c>
      <c r="I3554" t="s">
        <v>164</v>
      </c>
      <c r="J3554" t="s">
        <v>214</v>
      </c>
      <c r="K3554">
        <v>4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83</v>
      </c>
      <c r="R3554" t="s">
        <v>83</v>
      </c>
      <c r="S3554" t="s">
        <v>83</v>
      </c>
      <c r="T3554" t="str">
        <f>_xlfn.XLOOKUP(A3554,MI_Match_Analysis!$A$2:$A$8,MI_Match_Analysis!$F$2:$F$8,"Not Found")</f>
        <v>Not Found</v>
      </c>
    </row>
    <row r="3555" spans="1:20" hidden="1" x14ac:dyDescent="0.3">
      <c r="A3555">
        <v>17</v>
      </c>
      <c r="B3555" s="1">
        <v>46123</v>
      </c>
      <c r="C3555" t="s">
        <v>162</v>
      </c>
      <c r="D3555" t="s">
        <v>212</v>
      </c>
      <c r="E3555" t="s">
        <v>25</v>
      </c>
      <c r="F3555" t="s">
        <v>47</v>
      </c>
      <c r="G3555">
        <v>1</v>
      </c>
      <c r="H3555">
        <v>5.3</v>
      </c>
      <c r="I3555" t="s">
        <v>164</v>
      </c>
      <c r="J3555" t="s">
        <v>214</v>
      </c>
      <c r="K3555">
        <v>4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83</v>
      </c>
      <c r="R3555" t="s">
        <v>83</v>
      </c>
      <c r="S3555" t="s">
        <v>83</v>
      </c>
      <c r="T3555" t="str">
        <f>_xlfn.XLOOKUP(A3555,MI_Match_Analysis!$A$2:$A$8,MI_Match_Analysis!$F$2:$F$8,"Not Found")</f>
        <v>Not Found</v>
      </c>
    </row>
    <row r="3556" spans="1:20" hidden="1" x14ac:dyDescent="0.3">
      <c r="A3556">
        <v>17</v>
      </c>
      <c r="B3556" s="1">
        <v>46123</v>
      </c>
      <c r="C3556" t="s">
        <v>162</v>
      </c>
      <c r="D3556" t="s">
        <v>212</v>
      </c>
      <c r="E3556" t="s">
        <v>25</v>
      </c>
      <c r="F3556" t="s">
        <v>47</v>
      </c>
      <c r="G3556">
        <v>1</v>
      </c>
      <c r="H3556">
        <v>5.4</v>
      </c>
      <c r="I3556" t="s">
        <v>164</v>
      </c>
      <c r="J3556" t="s">
        <v>214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1</v>
      </c>
      <c r="Q3556" t="s">
        <v>83</v>
      </c>
      <c r="R3556" t="s">
        <v>83</v>
      </c>
      <c r="S3556" t="s">
        <v>83</v>
      </c>
      <c r="T3556" t="str">
        <f>_xlfn.XLOOKUP(A3556,MI_Match_Analysis!$A$2:$A$8,MI_Match_Analysis!$F$2:$F$8,"Not Found")</f>
        <v>Not Found</v>
      </c>
    </row>
    <row r="3557" spans="1:20" hidden="1" x14ac:dyDescent="0.3">
      <c r="A3557">
        <v>17</v>
      </c>
      <c r="B3557" s="1">
        <v>46123</v>
      </c>
      <c r="C3557" t="s">
        <v>162</v>
      </c>
      <c r="D3557" t="s">
        <v>212</v>
      </c>
      <c r="E3557" t="s">
        <v>25</v>
      </c>
      <c r="F3557" t="s">
        <v>47</v>
      </c>
      <c r="G3557">
        <v>1</v>
      </c>
      <c r="H3557">
        <v>5.4</v>
      </c>
      <c r="I3557" t="s">
        <v>164</v>
      </c>
      <c r="J3557" t="s">
        <v>214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83</v>
      </c>
      <c r="R3557" t="s">
        <v>83</v>
      </c>
      <c r="S3557" t="s">
        <v>83</v>
      </c>
      <c r="T3557" t="str">
        <f>_xlfn.XLOOKUP(A3557,MI_Match_Analysis!$A$2:$A$8,MI_Match_Analysis!$F$2:$F$8,"Not Found")</f>
        <v>Not Found</v>
      </c>
    </row>
    <row r="3558" spans="1:20" hidden="1" x14ac:dyDescent="0.3">
      <c r="A3558">
        <v>17</v>
      </c>
      <c r="B3558" s="1">
        <v>46123</v>
      </c>
      <c r="C3558" t="s">
        <v>162</v>
      </c>
      <c r="D3558" t="s">
        <v>212</v>
      </c>
      <c r="E3558" t="s">
        <v>25</v>
      </c>
      <c r="F3558" t="s">
        <v>47</v>
      </c>
      <c r="G3558">
        <v>1</v>
      </c>
      <c r="H3558">
        <v>5.5</v>
      </c>
      <c r="I3558" t="s">
        <v>95</v>
      </c>
      <c r="J3558" t="s">
        <v>214</v>
      </c>
      <c r="K3558">
        <v>6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83</v>
      </c>
      <c r="R3558" t="s">
        <v>83</v>
      </c>
      <c r="S3558" t="s">
        <v>83</v>
      </c>
      <c r="T3558" t="str">
        <f>_xlfn.XLOOKUP(A3558,MI_Match_Analysis!$A$2:$A$8,MI_Match_Analysis!$F$2:$F$8,"Not Found")</f>
        <v>Not Found</v>
      </c>
    </row>
    <row r="3559" spans="1:20" hidden="1" x14ac:dyDescent="0.3">
      <c r="A3559">
        <v>17</v>
      </c>
      <c r="B3559" s="1">
        <v>46123</v>
      </c>
      <c r="C3559" t="s">
        <v>162</v>
      </c>
      <c r="D3559" t="s">
        <v>212</v>
      </c>
      <c r="E3559" t="s">
        <v>25</v>
      </c>
      <c r="F3559" t="s">
        <v>47</v>
      </c>
      <c r="G3559">
        <v>1</v>
      </c>
      <c r="H3559">
        <v>5.6</v>
      </c>
      <c r="I3559" t="s">
        <v>95</v>
      </c>
      <c r="J3559" t="s">
        <v>214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83</v>
      </c>
      <c r="R3559" t="s">
        <v>83</v>
      </c>
      <c r="S3559" t="s">
        <v>83</v>
      </c>
      <c r="T3559" t="str">
        <f>_xlfn.XLOOKUP(A3559,MI_Match_Analysis!$A$2:$A$8,MI_Match_Analysis!$F$2:$F$8,"Not Found")</f>
        <v>Not Found</v>
      </c>
    </row>
    <row r="3560" spans="1:20" hidden="1" x14ac:dyDescent="0.3">
      <c r="A3560">
        <v>17</v>
      </c>
      <c r="B3560" s="1">
        <v>46123</v>
      </c>
      <c r="C3560" t="s">
        <v>162</v>
      </c>
      <c r="D3560" t="s">
        <v>212</v>
      </c>
      <c r="E3560" t="s">
        <v>25</v>
      </c>
      <c r="F3560" t="s">
        <v>47</v>
      </c>
      <c r="G3560">
        <v>1</v>
      </c>
      <c r="H3560">
        <v>6.1</v>
      </c>
      <c r="I3560" t="s">
        <v>95</v>
      </c>
      <c r="J3560" t="s">
        <v>225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83</v>
      </c>
      <c r="R3560" t="s">
        <v>83</v>
      </c>
      <c r="S3560" t="s">
        <v>83</v>
      </c>
      <c r="T3560" t="str">
        <f>_xlfn.XLOOKUP(A3560,MI_Match_Analysis!$A$2:$A$8,MI_Match_Analysis!$F$2:$F$8,"Not Found")</f>
        <v>Not Found</v>
      </c>
    </row>
    <row r="3561" spans="1:20" hidden="1" x14ac:dyDescent="0.3">
      <c r="A3561">
        <v>17</v>
      </c>
      <c r="B3561" s="1">
        <v>46123</v>
      </c>
      <c r="C3561" t="s">
        <v>162</v>
      </c>
      <c r="D3561" t="s">
        <v>212</v>
      </c>
      <c r="E3561" t="s">
        <v>25</v>
      </c>
      <c r="F3561" t="s">
        <v>47</v>
      </c>
      <c r="G3561">
        <v>1</v>
      </c>
      <c r="H3561">
        <v>6.2</v>
      </c>
      <c r="I3561" t="s">
        <v>95</v>
      </c>
      <c r="J3561" t="s">
        <v>225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83</v>
      </c>
      <c r="R3561" t="s">
        <v>83</v>
      </c>
      <c r="S3561" t="s">
        <v>83</v>
      </c>
      <c r="T3561" t="str">
        <f>_xlfn.XLOOKUP(A3561,MI_Match_Analysis!$A$2:$A$8,MI_Match_Analysis!$F$2:$F$8,"Not Found")</f>
        <v>Not Found</v>
      </c>
    </row>
    <row r="3562" spans="1:20" hidden="1" x14ac:dyDescent="0.3">
      <c r="A3562">
        <v>17</v>
      </c>
      <c r="B3562" s="1">
        <v>46123</v>
      </c>
      <c r="C3562" t="s">
        <v>162</v>
      </c>
      <c r="D3562" t="s">
        <v>212</v>
      </c>
      <c r="E3562" t="s">
        <v>25</v>
      </c>
      <c r="F3562" t="s">
        <v>47</v>
      </c>
      <c r="G3562">
        <v>1</v>
      </c>
      <c r="H3562">
        <v>6.3</v>
      </c>
      <c r="I3562" t="s">
        <v>164</v>
      </c>
      <c r="J3562" t="s">
        <v>225</v>
      </c>
      <c r="K3562">
        <v>2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83</v>
      </c>
      <c r="R3562" t="s">
        <v>83</v>
      </c>
      <c r="S3562" t="s">
        <v>83</v>
      </c>
      <c r="T3562" t="str">
        <f>_xlfn.XLOOKUP(A3562,MI_Match_Analysis!$A$2:$A$8,MI_Match_Analysis!$F$2:$F$8,"Not Found")</f>
        <v>Not Found</v>
      </c>
    </row>
    <row r="3563" spans="1:20" hidden="1" x14ac:dyDescent="0.3">
      <c r="A3563">
        <v>17</v>
      </c>
      <c r="B3563" s="1">
        <v>46123</v>
      </c>
      <c r="C3563" t="s">
        <v>162</v>
      </c>
      <c r="D3563" t="s">
        <v>212</v>
      </c>
      <c r="E3563" t="s">
        <v>25</v>
      </c>
      <c r="F3563" t="s">
        <v>47</v>
      </c>
      <c r="G3563">
        <v>1</v>
      </c>
      <c r="H3563">
        <v>6.4</v>
      </c>
      <c r="I3563" t="s">
        <v>164</v>
      </c>
      <c r="J3563" t="s">
        <v>225</v>
      </c>
      <c r="K3563">
        <v>2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83</v>
      </c>
      <c r="R3563" t="s">
        <v>83</v>
      </c>
      <c r="S3563" t="s">
        <v>83</v>
      </c>
      <c r="T3563" t="str">
        <f>_xlfn.XLOOKUP(A3563,MI_Match_Analysis!$A$2:$A$8,MI_Match_Analysis!$F$2:$F$8,"Not Found")</f>
        <v>Not Found</v>
      </c>
    </row>
    <row r="3564" spans="1:20" hidden="1" x14ac:dyDescent="0.3">
      <c r="A3564">
        <v>17</v>
      </c>
      <c r="B3564" s="1">
        <v>46123</v>
      </c>
      <c r="C3564" t="s">
        <v>162</v>
      </c>
      <c r="D3564" t="s">
        <v>212</v>
      </c>
      <c r="E3564" t="s">
        <v>25</v>
      </c>
      <c r="F3564" t="s">
        <v>47</v>
      </c>
      <c r="G3564">
        <v>1</v>
      </c>
      <c r="H3564">
        <v>6.5</v>
      </c>
      <c r="I3564" t="s">
        <v>164</v>
      </c>
      <c r="J3564" t="s">
        <v>225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83</v>
      </c>
      <c r="R3564" t="s">
        <v>83</v>
      </c>
      <c r="S3564" t="s">
        <v>83</v>
      </c>
      <c r="T3564" t="str">
        <f>_xlfn.XLOOKUP(A3564,MI_Match_Analysis!$A$2:$A$8,MI_Match_Analysis!$F$2:$F$8,"Not Found")</f>
        <v>Not Found</v>
      </c>
    </row>
    <row r="3565" spans="1:20" hidden="1" x14ac:dyDescent="0.3">
      <c r="A3565">
        <v>17</v>
      </c>
      <c r="B3565" s="1">
        <v>46123</v>
      </c>
      <c r="C3565" t="s">
        <v>162</v>
      </c>
      <c r="D3565" t="s">
        <v>212</v>
      </c>
      <c r="E3565" t="s">
        <v>25</v>
      </c>
      <c r="F3565" t="s">
        <v>47</v>
      </c>
      <c r="G3565">
        <v>1</v>
      </c>
      <c r="H3565">
        <v>6.6</v>
      </c>
      <c r="I3565" t="s">
        <v>164</v>
      </c>
      <c r="J3565" t="s">
        <v>225</v>
      </c>
      <c r="K3565">
        <v>1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83</v>
      </c>
      <c r="R3565" t="s">
        <v>83</v>
      </c>
      <c r="S3565" t="s">
        <v>83</v>
      </c>
      <c r="T3565" t="str">
        <f>_xlfn.XLOOKUP(A3565,MI_Match_Analysis!$A$2:$A$8,MI_Match_Analysis!$F$2:$F$8,"Not Found")</f>
        <v>Not Found</v>
      </c>
    </row>
    <row r="3566" spans="1:20" hidden="1" x14ac:dyDescent="0.3">
      <c r="A3566">
        <v>17</v>
      </c>
      <c r="B3566" s="1">
        <v>46123</v>
      </c>
      <c r="C3566" t="s">
        <v>162</v>
      </c>
      <c r="D3566" t="s">
        <v>212</v>
      </c>
      <c r="E3566" t="s">
        <v>25</v>
      </c>
      <c r="F3566" t="s">
        <v>47</v>
      </c>
      <c r="G3566">
        <v>1</v>
      </c>
      <c r="H3566">
        <v>7.1</v>
      </c>
      <c r="I3566" t="s">
        <v>164</v>
      </c>
      <c r="J3566" t="s">
        <v>216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83</v>
      </c>
      <c r="R3566" t="s">
        <v>83</v>
      </c>
      <c r="S3566" t="s">
        <v>83</v>
      </c>
      <c r="T3566" t="str">
        <f>_xlfn.XLOOKUP(A3566,MI_Match_Analysis!$A$2:$A$8,MI_Match_Analysis!$F$2:$F$8,"Not Found")</f>
        <v>Not Found</v>
      </c>
    </row>
    <row r="3567" spans="1:20" hidden="1" x14ac:dyDescent="0.3">
      <c r="A3567">
        <v>17</v>
      </c>
      <c r="B3567" s="1">
        <v>46123</v>
      </c>
      <c r="C3567" t="s">
        <v>162</v>
      </c>
      <c r="D3567" t="s">
        <v>212</v>
      </c>
      <c r="E3567" t="s">
        <v>25</v>
      </c>
      <c r="F3567" t="s">
        <v>47</v>
      </c>
      <c r="G3567">
        <v>1</v>
      </c>
      <c r="H3567">
        <v>7.2</v>
      </c>
      <c r="I3567" t="s">
        <v>164</v>
      </c>
      <c r="J3567" t="s">
        <v>216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83</v>
      </c>
      <c r="R3567" t="s">
        <v>83</v>
      </c>
      <c r="S3567" t="s">
        <v>83</v>
      </c>
      <c r="T3567" t="str">
        <f>_xlfn.XLOOKUP(A3567,MI_Match_Analysis!$A$2:$A$8,MI_Match_Analysis!$F$2:$F$8,"Not Found")</f>
        <v>Not Found</v>
      </c>
    </row>
    <row r="3568" spans="1:20" hidden="1" x14ac:dyDescent="0.3">
      <c r="A3568">
        <v>17</v>
      </c>
      <c r="B3568" s="1">
        <v>46123</v>
      </c>
      <c r="C3568" t="s">
        <v>162</v>
      </c>
      <c r="D3568" t="s">
        <v>212</v>
      </c>
      <c r="E3568" t="s">
        <v>25</v>
      </c>
      <c r="F3568" t="s">
        <v>47</v>
      </c>
      <c r="G3568">
        <v>1</v>
      </c>
      <c r="H3568">
        <v>7.3</v>
      </c>
      <c r="I3568" t="s">
        <v>95</v>
      </c>
      <c r="J3568" t="s">
        <v>216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83</v>
      </c>
      <c r="R3568" t="s">
        <v>83</v>
      </c>
      <c r="S3568" t="s">
        <v>83</v>
      </c>
      <c r="T3568" t="str">
        <f>_xlfn.XLOOKUP(A3568,MI_Match_Analysis!$A$2:$A$8,MI_Match_Analysis!$F$2:$F$8,"Not Found")</f>
        <v>Not Found</v>
      </c>
    </row>
    <row r="3569" spans="1:20" hidden="1" x14ac:dyDescent="0.3">
      <c r="A3569">
        <v>17</v>
      </c>
      <c r="B3569" s="1">
        <v>46123</v>
      </c>
      <c r="C3569" t="s">
        <v>162</v>
      </c>
      <c r="D3569" t="s">
        <v>212</v>
      </c>
      <c r="E3569" t="s">
        <v>25</v>
      </c>
      <c r="F3569" t="s">
        <v>47</v>
      </c>
      <c r="G3569">
        <v>1</v>
      </c>
      <c r="H3569">
        <v>7.4</v>
      </c>
      <c r="I3569" t="s">
        <v>95</v>
      </c>
      <c r="J3569" t="s">
        <v>216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83</v>
      </c>
      <c r="R3569" t="s">
        <v>83</v>
      </c>
      <c r="S3569" t="s">
        <v>83</v>
      </c>
      <c r="T3569" t="str">
        <f>_xlfn.XLOOKUP(A3569,MI_Match_Analysis!$A$2:$A$8,MI_Match_Analysis!$F$2:$F$8,"Not Found")</f>
        <v>Not Found</v>
      </c>
    </row>
    <row r="3570" spans="1:20" hidden="1" x14ac:dyDescent="0.3">
      <c r="A3570">
        <v>17</v>
      </c>
      <c r="B3570" s="1">
        <v>46123</v>
      </c>
      <c r="C3570" t="s">
        <v>162</v>
      </c>
      <c r="D3570" t="s">
        <v>212</v>
      </c>
      <c r="E3570" t="s">
        <v>25</v>
      </c>
      <c r="F3570" t="s">
        <v>47</v>
      </c>
      <c r="G3570">
        <v>1</v>
      </c>
      <c r="H3570">
        <v>7.5</v>
      </c>
      <c r="I3570" t="s">
        <v>164</v>
      </c>
      <c r="J3570" t="s">
        <v>216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83</v>
      </c>
      <c r="R3570" t="s">
        <v>83</v>
      </c>
      <c r="S3570" t="s">
        <v>83</v>
      </c>
      <c r="T3570" t="str">
        <f>_xlfn.XLOOKUP(A3570,MI_Match_Analysis!$A$2:$A$8,MI_Match_Analysis!$F$2:$F$8,"Not Found")</f>
        <v>Not Found</v>
      </c>
    </row>
    <row r="3571" spans="1:20" hidden="1" x14ac:dyDescent="0.3">
      <c r="A3571">
        <v>17</v>
      </c>
      <c r="B3571" s="1">
        <v>46123</v>
      </c>
      <c r="C3571" t="s">
        <v>162</v>
      </c>
      <c r="D3571" t="s">
        <v>212</v>
      </c>
      <c r="E3571" t="s">
        <v>25</v>
      </c>
      <c r="F3571" t="s">
        <v>47</v>
      </c>
      <c r="G3571">
        <v>1</v>
      </c>
      <c r="H3571">
        <v>7.6</v>
      </c>
      <c r="I3571" t="s">
        <v>95</v>
      </c>
      <c r="J3571" t="s">
        <v>216</v>
      </c>
      <c r="K3571">
        <v>6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83</v>
      </c>
      <c r="R3571" t="s">
        <v>83</v>
      </c>
      <c r="S3571" t="s">
        <v>83</v>
      </c>
      <c r="T3571" t="str">
        <f>_xlfn.XLOOKUP(A3571,MI_Match_Analysis!$A$2:$A$8,MI_Match_Analysis!$F$2:$F$8,"Not Found")</f>
        <v>Not Found</v>
      </c>
    </row>
    <row r="3572" spans="1:20" hidden="1" x14ac:dyDescent="0.3">
      <c r="A3572">
        <v>17</v>
      </c>
      <c r="B3572" s="1">
        <v>46123</v>
      </c>
      <c r="C3572" t="s">
        <v>162</v>
      </c>
      <c r="D3572" t="s">
        <v>212</v>
      </c>
      <c r="E3572" t="s">
        <v>25</v>
      </c>
      <c r="F3572" t="s">
        <v>47</v>
      </c>
      <c r="G3572">
        <v>1</v>
      </c>
      <c r="H3572">
        <v>8.1</v>
      </c>
      <c r="I3572" t="s">
        <v>164</v>
      </c>
      <c r="J3572" t="s">
        <v>225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165</v>
      </c>
      <c r="R3572" t="s">
        <v>164</v>
      </c>
      <c r="S3572" t="s">
        <v>214</v>
      </c>
      <c r="T3572" t="str">
        <f>_xlfn.XLOOKUP(A3572,MI_Match_Analysis!$A$2:$A$8,MI_Match_Analysis!$F$2:$F$8,"Not Found")</f>
        <v>Not Found</v>
      </c>
    </row>
    <row r="3573" spans="1:20" hidden="1" x14ac:dyDescent="0.3">
      <c r="A3573">
        <v>17</v>
      </c>
      <c r="B3573" s="1">
        <v>46123</v>
      </c>
      <c r="C3573" t="s">
        <v>162</v>
      </c>
      <c r="D3573" t="s">
        <v>212</v>
      </c>
      <c r="E3573" t="s">
        <v>25</v>
      </c>
      <c r="F3573" t="s">
        <v>47</v>
      </c>
      <c r="G3573">
        <v>1</v>
      </c>
      <c r="H3573">
        <v>8.1999999999999993</v>
      </c>
      <c r="I3573" t="s">
        <v>30</v>
      </c>
      <c r="J3573" t="s">
        <v>225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83</v>
      </c>
      <c r="R3573" t="s">
        <v>83</v>
      </c>
      <c r="S3573" t="s">
        <v>83</v>
      </c>
      <c r="T3573" t="str">
        <f>_xlfn.XLOOKUP(A3573,MI_Match_Analysis!$A$2:$A$8,MI_Match_Analysis!$F$2:$F$8,"Not Found")</f>
        <v>Not Found</v>
      </c>
    </row>
    <row r="3574" spans="1:20" hidden="1" x14ac:dyDescent="0.3">
      <c r="A3574">
        <v>17</v>
      </c>
      <c r="B3574" s="1">
        <v>46123</v>
      </c>
      <c r="C3574" t="s">
        <v>162</v>
      </c>
      <c r="D3574" t="s">
        <v>212</v>
      </c>
      <c r="E3574" t="s">
        <v>25</v>
      </c>
      <c r="F3574" t="s">
        <v>47</v>
      </c>
      <c r="G3574">
        <v>1</v>
      </c>
      <c r="H3574">
        <v>8.3000000000000007</v>
      </c>
      <c r="I3574" t="s">
        <v>95</v>
      </c>
      <c r="J3574" t="s">
        <v>225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165</v>
      </c>
      <c r="R3574" t="s">
        <v>95</v>
      </c>
      <c r="S3574" t="s">
        <v>114</v>
      </c>
      <c r="T3574" t="str">
        <f>_xlfn.XLOOKUP(A3574,MI_Match_Analysis!$A$2:$A$8,MI_Match_Analysis!$F$2:$F$8,"Not Found")</f>
        <v>Not Found</v>
      </c>
    </row>
    <row r="3575" spans="1:20" hidden="1" x14ac:dyDescent="0.3">
      <c r="A3575">
        <v>17</v>
      </c>
      <c r="B3575" s="1">
        <v>46123</v>
      </c>
      <c r="C3575" t="s">
        <v>162</v>
      </c>
      <c r="D3575" t="s">
        <v>212</v>
      </c>
      <c r="E3575" t="s">
        <v>25</v>
      </c>
      <c r="F3575" t="s">
        <v>47</v>
      </c>
      <c r="G3575">
        <v>1</v>
      </c>
      <c r="H3575">
        <v>8.3000000000000007</v>
      </c>
      <c r="I3575" t="s">
        <v>95</v>
      </c>
      <c r="J3575" t="s">
        <v>225</v>
      </c>
      <c r="K3575">
        <v>0</v>
      </c>
      <c r="L3575">
        <v>1</v>
      </c>
      <c r="M3575">
        <v>1</v>
      </c>
      <c r="N3575">
        <v>0</v>
      </c>
      <c r="O3575">
        <v>0</v>
      </c>
      <c r="P3575">
        <v>0</v>
      </c>
      <c r="Q3575" t="s">
        <v>83</v>
      </c>
      <c r="R3575" t="s">
        <v>83</v>
      </c>
      <c r="S3575" t="s">
        <v>83</v>
      </c>
      <c r="T3575" t="str">
        <f>_xlfn.XLOOKUP(A3575,MI_Match_Analysis!$A$2:$A$8,MI_Match_Analysis!$F$2:$F$8,"Not Found")</f>
        <v>Not Found</v>
      </c>
    </row>
    <row r="3576" spans="1:20" hidden="1" x14ac:dyDescent="0.3">
      <c r="A3576">
        <v>17</v>
      </c>
      <c r="B3576" s="1">
        <v>46123</v>
      </c>
      <c r="C3576" t="s">
        <v>162</v>
      </c>
      <c r="D3576" t="s">
        <v>212</v>
      </c>
      <c r="E3576" t="s">
        <v>25</v>
      </c>
      <c r="F3576" t="s">
        <v>47</v>
      </c>
      <c r="G3576">
        <v>1</v>
      </c>
      <c r="H3576">
        <v>8.4</v>
      </c>
      <c r="I3576" t="s">
        <v>170</v>
      </c>
      <c r="J3576" t="s">
        <v>225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83</v>
      </c>
      <c r="R3576" t="s">
        <v>83</v>
      </c>
      <c r="S3576" t="s">
        <v>83</v>
      </c>
      <c r="T3576" t="str">
        <f>_xlfn.XLOOKUP(A3576,MI_Match_Analysis!$A$2:$A$8,MI_Match_Analysis!$F$2:$F$8,"Not Found")</f>
        <v>Not Found</v>
      </c>
    </row>
    <row r="3577" spans="1:20" hidden="1" x14ac:dyDescent="0.3">
      <c r="A3577">
        <v>17</v>
      </c>
      <c r="B3577" s="1">
        <v>46123</v>
      </c>
      <c r="C3577" t="s">
        <v>162</v>
      </c>
      <c r="D3577" t="s">
        <v>212</v>
      </c>
      <c r="E3577" t="s">
        <v>25</v>
      </c>
      <c r="F3577" t="s">
        <v>47</v>
      </c>
      <c r="G3577">
        <v>1</v>
      </c>
      <c r="H3577">
        <v>8.5</v>
      </c>
      <c r="I3577" t="s">
        <v>170</v>
      </c>
      <c r="J3577" t="s">
        <v>225</v>
      </c>
      <c r="K3577">
        <v>1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83</v>
      </c>
      <c r="R3577" t="s">
        <v>83</v>
      </c>
      <c r="S3577" t="s">
        <v>83</v>
      </c>
      <c r="T3577" t="str">
        <f>_xlfn.XLOOKUP(A3577,MI_Match_Analysis!$A$2:$A$8,MI_Match_Analysis!$F$2:$F$8,"Not Found")</f>
        <v>Not Found</v>
      </c>
    </row>
    <row r="3578" spans="1:20" hidden="1" x14ac:dyDescent="0.3">
      <c r="A3578">
        <v>17</v>
      </c>
      <c r="B3578" s="1">
        <v>46123</v>
      </c>
      <c r="C3578" t="s">
        <v>162</v>
      </c>
      <c r="D3578" t="s">
        <v>212</v>
      </c>
      <c r="E3578" t="s">
        <v>25</v>
      </c>
      <c r="F3578" t="s">
        <v>47</v>
      </c>
      <c r="G3578">
        <v>1</v>
      </c>
      <c r="H3578">
        <v>8.6</v>
      </c>
      <c r="I3578" t="s">
        <v>30</v>
      </c>
      <c r="J3578" t="s">
        <v>225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83</v>
      </c>
      <c r="R3578" t="s">
        <v>83</v>
      </c>
      <c r="S3578" t="s">
        <v>83</v>
      </c>
      <c r="T3578" t="str">
        <f>_xlfn.XLOOKUP(A3578,MI_Match_Analysis!$A$2:$A$8,MI_Match_Analysis!$F$2:$F$8,"Not Found")</f>
        <v>Not Found</v>
      </c>
    </row>
    <row r="3579" spans="1:20" hidden="1" x14ac:dyDescent="0.3">
      <c r="A3579">
        <v>17</v>
      </c>
      <c r="B3579" s="1">
        <v>46123</v>
      </c>
      <c r="C3579" t="s">
        <v>162</v>
      </c>
      <c r="D3579" t="s">
        <v>212</v>
      </c>
      <c r="E3579" t="s">
        <v>25</v>
      </c>
      <c r="F3579" t="s">
        <v>47</v>
      </c>
      <c r="G3579">
        <v>1</v>
      </c>
      <c r="H3579">
        <v>9.1</v>
      </c>
      <c r="I3579" t="s">
        <v>170</v>
      </c>
      <c r="J3579" t="s">
        <v>216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83</v>
      </c>
      <c r="R3579" t="s">
        <v>83</v>
      </c>
      <c r="S3579" t="s">
        <v>83</v>
      </c>
      <c r="T3579" t="str">
        <f>_xlfn.XLOOKUP(A3579,MI_Match_Analysis!$A$2:$A$8,MI_Match_Analysis!$F$2:$F$8,"Not Found")</f>
        <v>Not Found</v>
      </c>
    </row>
    <row r="3580" spans="1:20" hidden="1" x14ac:dyDescent="0.3">
      <c r="A3580">
        <v>17</v>
      </c>
      <c r="B3580" s="1">
        <v>46123</v>
      </c>
      <c r="C3580" t="s">
        <v>162</v>
      </c>
      <c r="D3580" t="s">
        <v>212</v>
      </c>
      <c r="E3580" t="s">
        <v>25</v>
      </c>
      <c r="F3580" t="s">
        <v>47</v>
      </c>
      <c r="G3580">
        <v>1</v>
      </c>
      <c r="H3580">
        <v>9.1999999999999993</v>
      </c>
      <c r="I3580" t="s">
        <v>170</v>
      </c>
      <c r="J3580" t="s">
        <v>216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83</v>
      </c>
      <c r="R3580" t="s">
        <v>83</v>
      </c>
      <c r="S3580" t="s">
        <v>83</v>
      </c>
      <c r="T3580" t="str">
        <f>_xlfn.XLOOKUP(A3580,MI_Match_Analysis!$A$2:$A$8,MI_Match_Analysis!$F$2:$F$8,"Not Found")</f>
        <v>Not Found</v>
      </c>
    </row>
    <row r="3581" spans="1:20" hidden="1" x14ac:dyDescent="0.3">
      <c r="A3581">
        <v>17</v>
      </c>
      <c r="B3581" s="1">
        <v>46123</v>
      </c>
      <c r="C3581" t="s">
        <v>162</v>
      </c>
      <c r="D3581" t="s">
        <v>212</v>
      </c>
      <c r="E3581" t="s">
        <v>25</v>
      </c>
      <c r="F3581" t="s">
        <v>47</v>
      </c>
      <c r="G3581">
        <v>1</v>
      </c>
      <c r="H3581">
        <v>9.3000000000000007</v>
      </c>
      <c r="I3581" t="s">
        <v>30</v>
      </c>
      <c r="J3581" t="s">
        <v>216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83</v>
      </c>
      <c r="R3581" t="s">
        <v>83</v>
      </c>
      <c r="S3581" t="s">
        <v>83</v>
      </c>
      <c r="T3581" t="str">
        <f>_xlfn.XLOOKUP(A3581,MI_Match_Analysis!$A$2:$A$8,MI_Match_Analysis!$F$2:$F$8,"Not Found")</f>
        <v>Not Found</v>
      </c>
    </row>
    <row r="3582" spans="1:20" hidden="1" x14ac:dyDescent="0.3">
      <c r="A3582">
        <v>17</v>
      </c>
      <c r="B3582" s="1">
        <v>46123</v>
      </c>
      <c r="C3582" t="s">
        <v>162</v>
      </c>
      <c r="D3582" t="s">
        <v>212</v>
      </c>
      <c r="E3582" t="s">
        <v>25</v>
      </c>
      <c r="F3582" t="s">
        <v>47</v>
      </c>
      <c r="G3582">
        <v>1</v>
      </c>
      <c r="H3582">
        <v>9.4</v>
      </c>
      <c r="I3582" t="s">
        <v>170</v>
      </c>
      <c r="J3582" t="s">
        <v>216</v>
      </c>
      <c r="K3582">
        <v>0</v>
      </c>
      <c r="L3582">
        <v>1</v>
      </c>
      <c r="M3582">
        <v>1</v>
      </c>
      <c r="N3582">
        <v>0</v>
      </c>
      <c r="O3582">
        <v>0</v>
      </c>
      <c r="P3582">
        <v>0</v>
      </c>
      <c r="Q3582" t="s">
        <v>83</v>
      </c>
      <c r="R3582" t="s">
        <v>83</v>
      </c>
      <c r="S3582" t="s">
        <v>83</v>
      </c>
      <c r="T3582" t="str">
        <f>_xlfn.XLOOKUP(A3582,MI_Match_Analysis!$A$2:$A$8,MI_Match_Analysis!$F$2:$F$8,"Not Found")</f>
        <v>Not Found</v>
      </c>
    </row>
    <row r="3583" spans="1:20" hidden="1" x14ac:dyDescent="0.3">
      <c r="A3583">
        <v>17</v>
      </c>
      <c r="B3583" s="1">
        <v>46123</v>
      </c>
      <c r="C3583" t="s">
        <v>162</v>
      </c>
      <c r="D3583" t="s">
        <v>212</v>
      </c>
      <c r="E3583" t="s">
        <v>25</v>
      </c>
      <c r="F3583" t="s">
        <v>47</v>
      </c>
      <c r="G3583">
        <v>1</v>
      </c>
      <c r="H3583">
        <v>9.4</v>
      </c>
      <c r="I3583" t="s">
        <v>170</v>
      </c>
      <c r="J3583" t="s">
        <v>216</v>
      </c>
      <c r="K3583">
        <v>2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83</v>
      </c>
      <c r="R3583" t="s">
        <v>83</v>
      </c>
      <c r="S3583" t="s">
        <v>83</v>
      </c>
      <c r="T3583" t="str">
        <f>_xlfn.XLOOKUP(A3583,MI_Match_Analysis!$A$2:$A$8,MI_Match_Analysis!$F$2:$F$8,"Not Found")</f>
        <v>Not Found</v>
      </c>
    </row>
    <row r="3584" spans="1:20" hidden="1" x14ac:dyDescent="0.3">
      <c r="A3584">
        <v>17</v>
      </c>
      <c r="B3584" s="1">
        <v>46123</v>
      </c>
      <c r="C3584" t="s">
        <v>162</v>
      </c>
      <c r="D3584" t="s">
        <v>212</v>
      </c>
      <c r="E3584" t="s">
        <v>25</v>
      </c>
      <c r="F3584" t="s">
        <v>47</v>
      </c>
      <c r="G3584">
        <v>1</v>
      </c>
      <c r="H3584">
        <v>9.5</v>
      </c>
      <c r="I3584" t="s">
        <v>170</v>
      </c>
      <c r="J3584" t="s">
        <v>216</v>
      </c>
      <c r="K3584">
        <v>0</v>
      </c>
      <c r="L3584">
        <v>1</v>
      </c>
      <c r="M3584">
        <v>1</v>
      </c>
      <c r="N3584">
        <v>0</v>
      </c>
      <c r="O3584">
        <v>0</v>
      </c>
      <c r="P3584">
        <v>0</v>
      </c>
      <c r="Q3584" t="s">
        <v>83</v>
      </c>
      <c r="R3584" t="s">
        <v>83</v>
      </c>
      <c r="S3584" t="s">
        <v>83</v>
      </c>
      <c r="T3584" t="str">
        <f>_xlfn.XLOOKUP(A3584,MI_Match_Analysis!$A$2:$A$8,MI_Match_Analysis!$F$2:$F$8,"Not Found")</f>
        <v>Not Found</v>
      </c>
    </row>
    <row r="3585" spans="1:20" hidden="1" x14ac:dyDescent="0.3">
      <c r="A3585">
        <v>17</v>
      </c>
      <c r="B3585" s="1">
        <v>46123</v>
      </c>
      <c r="C3585" t="s">
        <v>162</v>
      </c>
      <c r="D3585" t="s">
        <v>212</v>
      </c>
      <c r="E3585" t="s">
        <v>25</v>
      </c>
      <c r="F3585" t="s">
        <v>47</v>
      </c>
      <c r="G3585">
        <v>1</v>
      </c>
      <c r="H3585">
        <v>9.5</v>
      </c>
      <c r="I3585" t="s">
        <v>170</v>
      </c>
      <c r="J3585" t="s">
        <v>216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83</v>
      </c>
      <c r="R3585" t="s">
        <v>83</v>
      </c>
      <c r="S3585" t="s">
        <v>83</v>
      </c>
      <c r="T3585" t="str">
        <f>_xlfn.XLOOKUP(A3585,MI_Match_Analysis!$A$2:$A$8,MI_Match_Analysis!$F$2:$F$8,"Not Found")</f>
        <v>Not Found</v>
      </c>
    </row>
    <row r="3586" spans="1:20" hidden="1" x14ac:dyDescent="0.3">
      <c r="A3586">
        <v>17</v>
      </c>
      <c r="B3586" s="1">
        <v>46123</v>
      </c>
      <c r="C3586" t="s">
        <v>162</v>
      </c>
      <c r="D3586" t="s">
        <v>212</v>
      </c>
      <c r="E3586" t="s">
        <v>25</v>
      </c>
      <c r="F3586" t="s">
        <v>47</v>
      </c>
      <c r="G3586">
        <v>1</v>
      </c>
      <c r="H3586">
        <v>9.6</v>
      </c>
      <c r="I3586" t="s">
        <v>30</v>
      </c>
      <c r="J3586" t="s">
        <v>216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83</v>
      </c>
      <c r="R3586" t="s">
        <v>83</v>
      </c>
      <c r="S3586" t="s">
        <v>83</v>
      </c>
      <c r="T3586" t="str">
        <f>_xlfn.XLOOKUP(A3586,MI_Match_Analysis!$A$2:$A$8,MI_Match_Analysis!$F$2:$F$8,"Not Found")</f>
        <v>Not Found</v>
      </c>
    </row>
    <row r="3587" spans="1:20" hidden="1" x14ac:dyDescent="0.3">
      <c r="A3587">
        <v>17</v>
      </c>
      <c r="B3587" s="1">
        <v>46123</v>
      </c>
      <c r="C3587" t="s">
        <v>162</v>
      </c>
      <c r="D3587" t="s">
        <v>212</v>
      </c>
      <c r="E3587" t="s">
        <v>25</v>
      </c>
      <c r="F3587" t="s">
        <v>47</v>
      </c>
      <c r="G3587">
        <v>1</v>
      </c>
      <c r="H3587">
        <v>10.1</v>
      </c>
      <c r="I3587" t="s">
        <v>30</v>
      </c>
      <c r="J3587" t="s">
        <v>225</v>
      </c>
      <c r="K3587">
        <v>4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83</v>
      </c>
      <c r="R3587" t="s">
        <v>83</v>
      </c>
      <c r="S3587" t="s">
        <v>83</v>
      </c>
      <c r="T3587" t="str">
        <f>_xlfn.XLOOKUP(A3587,MI_Match_Analysis!$A$2:$A$8,MI_Match_Analysis!$F$2:$F$8,"Not Found")</f>
        <v>Not Found</v>
      </c>
    </row>
    <row r="3588" spans="1:20" hidden="1" x14ac:dyDescent="0.3">
      <c r="A3588">
        <v>17</v>
      </c>
      <c r="B3588" s="1">
        <v>46123</v>
      </c>
      <c r="C3588" t="s">
        <v>162</v>
      </c>
      <c r="D3588" t="s">
        <v>212</v>
      </c>
      <c r="E3588" t="s">
        <v>25</v>
      </c>
      <c r="F3588" t="s">
        <v>47</v>
      </c>
      <c r="G3588">
        <v>1</v>
      </c>
      <c r="H3588">
        <v>10.199999999999999</v>
      </c>
      <c r="I3588" t="s">
        <v>30</v>
      </c>
      <c r="J3588" t="s">
        <v>225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83</v>
      </c>
      <c r="R3588" t="s">
        <v>83</v>
      </c>
      <c r="S3588" t="s">
        <v>83</v>
      </c>
      <c r="T3588" t="str">
        <f>_xlfn.XLOOKUP(A3588,MI_Match_Analysis!$A$2:$A$8,MI_Match_Analysis!$F$2:$F$8,"Not Found")</f>
        <v>Not Found</v>
      </c>
    </row>
    <row r="3589" spans="1:20" hidden="1" x14ac:dyDescent="0.3">
      <c r="A3589">
        <v>17</v>
      </c>
      <c r="B3589" s="1">
        <v>46123</v>
      </c>
      <c r="C3589" t="s">
        <v>162</v>
      </c>
      <c r="D3589" t="s">
        <v>212</v>
      </c>
      <c r="E3589" t="s">
        <v>25</v>
      </c>
      <c r="F3589" t="s">
        <v>47</v>
      </c>
      <c r="G3589">
        <v>1</v>
      </c>
      <c r="H3589">
        <v>10.3</v>
      </c>
      <c r="I3589" t="s">
        <v>30</v>
      </c>
      <c r="J3589" t="s">
        <v>225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83</v>
      </c>
      <c r="R3589" t="s">
        <v>83</v>
      </c>
      <c r="S3589" t="s">
        <v>83</v>
      </c>
      <c r="T3589" t="str">
        <f>_xlfn.XLOOKUP(A3589,MI_Match_Analysis!$A$2:$A$8,MI_Match_Analysis!$F$2:$F$8,"Not Found")</f>
        <v>Not Found</v>
      </c>
    </row>
    <row r="3590" spans="1:20" hidden="1" x14ac:dyDescent="0.3">
      <c r="A3590">
        <v>17</v>
      </c>
      <c r="B3590" s="1">
        <v>46123</v>
      </c>
      <c r="C3590" t="s">
        <v>162</v>
      </c>
      <c r="D3590" t="s">
        <v>212</v>
      </c>
      <c r="E3590" t="s">
        <v>25</v>
      </c>
      <c r="F3590" t="s">
        <v>47</v>
      </c>
      <c r="G3590">
        <v>1</v>
      </c>
      <c r="H3590">
        <v>10.4</v>
      </c>
      <c r="I3590" t="s">
        <v>170</v>
      </c>
      <c r="J3590" t="s">
        <v>225</v>
      </c>
      <c r="K3590">
        <v>4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83</v>
      </c>
      <c r="R3590" t="s">
        <v>83</v>
      </c>
      <c r="S3590" t="s">
        <v>83</v>
      </c>
      <c r="T3590" t="str">
        <f>_xlfn.XLOOKUP(A3590,MI_Match_Analysis!$A$2:$A$8,MI_Match_Analysis!$F$2:$F$8,"Not Found")</f>
        <v>Not Found</v>
      </c>
    </row>
    <row r="3591" spans="1:20" hidden="1" x14ac:dyDescent="0.3">
      <c r="A3591">
        <v>17</v>
      </c>
      <c r="B3591" s="1">
        <v>46123</v>
      </c>
      <c r="C3591" t="s">
        <v>162</v>
      </c>
      <c r="D3591" t="s">
        <v>212</v>
      </c>
      <c r="E3591" t="s">
        <v>25</v>
      </c>
      <c r="F3591" t="s">
        <v>47</v>
      </c>
      <c r="G3591">
        <v>1</v>
      </c>
      <c r="H3591">
        <v>10.5</v>
      </c>
      <c r="I3591" t="s">
        <v>170</v>
      </c>
      <c r="J3591" t="s">
        <v>225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83</v>
      </c>
      <c r="R3591" t="s">
        <v>83</v>
      </c>
      <c r="S3591" t="s">
        <v>83</v>
      </c>
      <c r="T3591" t="str">
        <f>_xlfn.XLOOKUP(A3591,MI_Match_Analysis!$A$2:$A$8,MI_Match_Analysis!$F$2:$F$8,"Not Found")</f>
        <v>Not Found</v>
      </c>
    </row>
    <row r="3592" spans="1:20" hidden="1" x14ac:dyDescent="0.3">
      <c r="A3592">
        <v>17</v>
      </c>
      <c r="B3592" s="1">
        <v>46123</v>
      </c>
      <c r="C3592" t="s">
        <v>162</v>
      </c>
      <c r="D3592" t="s">
        <v>212</v>
      </c>
      <c r="E3592" t="s">
        <v>25</v>
      </c>
      <c r="F3592" t="s">
        <v>47</v>
      </c>
      <c r="G3592">
        <v>1</v>
      </c>
      <c r="H3592">
        <v>10.6</v>
      </c>
      <c r="I3592" t="s">
        <v>30</v>
      </c>
      <c r="J3592" t="s">
        <v>225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83</v>
      </c>
      <c r="R3592" t="s">
        <v>83</v>
      </c>
      <c r="S3592" t="s">
        <v>83</v>
      </c>
      <c r="T3592" t="str">
        <f>_xlfn.XLOOKUP(A3592,MI_Match_Analysis!$A$2:$A$8,MI_Match_Analysis!$F$2:$F$8,"Not Found")</f>
        <v>Not Found</v>
      </c>
    </row>
    <row r="3593" spans="1:20" hidden="1" x14ac:dyDescent="0.3">
      <c r="A3593">
        <v>17</v>
      </c>
      <c r="B3593" s="1">
        <v>46123</v>
      </c>
      <c r="C3593" t="s">
        <v>162</v>
      </c>
      <c r="D3593" t="s">
        <v>212</v>
      </c>
      <c r="E3593" t="s">
        <v>25</v>
      </c>
      <c r="F3593" t="s">
        <v>47</v>
      </c>
      <c r="G3593">
        <v>1</v>
      </c>
      <c r="H3593">
        <v>11.1</v>
      </c>
      <c r="I3593" t="s">
        <v>30</v>
      </c>
      <c r="J3593" t="s">
        <v>215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83</v>
      </c>
      <c r="R3593" t="s">
        <v>83</v>
      </c>
      <c r="S3593" t="s">
        <v>83</v>
      </c>
      <c r="T3593" t="str">
        <f>_xlfn.XLOOKUP(A3593,MI_Match_Analysis!$A$2:$A$8,MI_Match_Analysis!$F$2:$F$8,"Not Found")</f>
        <v>Not Found</v>
      </c>
    </row>
    <row r="3594" spans="1:20" hidden="1" x14ac:dyDescent="0.3">
      <c r="A3594">
        <v>17</v>
      </c>
      <c r="B3594" s="1">
        <v>46123</v>
      </c>
      <c r="C3594" t="s">
        <v>162</v>
      </c>
      <c r="D3594" t="s">
        <v>212</v>
      </c>
      <c r="E3594" t="s">
        <v>25</v>
      </c>
      <c r="F3594" t="s">
        <v>47</v>
      </c>
      <c r="G3594">
        <v>1</v>
      </c>
      <c r="H3594">
        <v>11.2</v>
      </c>
      <c r="I3594" t="s">
        <v>170</v>
      </c>
      <c r="J3594" t="s">
        <v>215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83</v>
      </c>
      <c r="R3594" t="s">
        <v>83</v>
      </c>
      <c r="S3594" t="s">
        <v>83</v>
      </c>
      <c r="T3594" t="str">
        <f>_xlfn.XLOOKUP(A3594,MI_Match_Analysis!$A$2:$A$8,MI_Match_Analysis!$F$2:$F$8,"Not Found")</f>
        <v>Not Found</v>
      </c>
    </row>
    <row r="3595" spans="1:20" hidden="1" x14ac:dyDescent="0.3">
      <c r="A3595">
        <v>17</v>
      </c>
      <c r="B3595" s="1">
        <v>46123</v>
      </c>
      <c r="C3595" t="s">
        <v>162</v>
      </c>
      <c r="D3595" t="s">
        <v>212</v>
      </c>
      <c r="E3595" t="s">
        <v>25</v>
      </c>
      <c r="F3595" t="s">
        <v>47</v>
      </c>
      <c r="G3595">
        <v>1</v>
      </c>
      <c r="H3595">
        <v>11.3</v>
      </c>
      <c r="I3595" t="s">
        <v>30</v>
      </c>
      <c r="J3595" t="s">
        <v>215</v>
      </c>
      <c r="K3595">
        <v>4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83</v>
      </c>
      <c r="R3595" t="s">
        <v>83</v>
      </c>
      <c r="S3595" t="s">
        <v>83</v>
      </c>
      <c r="T3595" t="str">
        <f>_xlfn.XLOOKUP(A3595,MI_Match_Analysis!$A$2:$A$8,MI_Match_Analysis!$F$2:$F$8,"Not Found")</f>
        <v>Not Found</v>
      </c>
    </row>
    <row r="3596" spans="1:20" hidden="1" x14ac:dyDescent="0.3">
      <c r="A3596">
        <v>17</v>
      </c>
      <c r="B3596" s="1">
        <v>46123</v>
      </c>
      <c r="C3596" t="s">
        <v>162</v>
      </c>
      <c r="D3596" t="s">
        <v>212</v>
      </c>
      <c r="E3596" t="s">
        <v>25</v>
      </c>
      <c r="F3596" t="s">
        <v>47</v>
      </c>
      <c r="G3596">
        <v>1</v>
      </c>
      <c r="H3596">
        <v>11.4</v>
      </c>
      <c r="I3596" t="s">
        <v>30</v>
      </c>
      <c r="J3596" t="s">
        <v>215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83</v>
      </c>
      <c r="R3596" t="s">
        <v>83</v>
      </c>
      <c r="S3596" t="s">
        <v>83</v>
      </c>
      <c r="T3596" t="str">
        <f>_xlfn.XLOOKUP(A3596,MI_Match_Analysis!$A$2:$A$8,MI_Match_Analysis!$F$2:$F$8,"Not Found")</f>
        <v>Not Found</v>
      </c>
    </row>
    <row r="3597" spans="1:20" hidden="1" x14ac:dyDescent="0.3">
      <c r="A3597">
        <v>17</v>
      </c>
      <c r="B3597" s="1">
        <v>46123</v>
      </c>
      <c r="C3597" t="s">
        <v>162</v>
      </c>
      <c r="D3597" t="s">
        <v>212</v>
      </c>
      <c r="E3597" t="s">
        <v>25</v>
      </c>
      <c r="F3597" t="s">
        <v>47</v>
      </c>
      <c r="G3597">
        <v>1</v>
      </c>
      <c r="H3597">
        <v>11.5</v>
      </c>
      <c r="I3597" t="s">
        <v>170</v>
      </c>
      <c r="J3597" t="s">
        <v>215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83</v>
      </c>
      <c r="R3597" t="s">
        <v>83</v>
      </c>
      <c r="S3597" t="s">
        <v>83</v>
      </c>
      <c r="T3597" t="str">
        <f>_xlfn.XLOOKUP(A3597,MI_Match_Analysis!$A$2:$A$8,MI_Match_Analysis!$F$2:$F$8,"Not Found")</f>
        <v>Not Found</v>
      </c>
    </row>
    <row r="3598" spans="1:20" hidden="1" x14ac:dyDescent="0.3">
      <c r="A3598">
        <v>17</v>
      </c>
      <c r="B3598" s="1">
        <v>46123</v>
      </c>
      <c r="C3598" t="s">
        <v>162</v>
      </c>
      <c r="D3598" t="s">
        <v>212</v>
      </c>
      <c r="E3598" t="s">
        <v>25</v>
      </c>
      <c r="F3598" t="s">
        <v>47</v>
      </c>
      <c r="G3598">
        <v>1</v>
      </c>
      <c r="H3598">
        <v>11.6</v>
      </c>
      <c r="I3598" t="s">
        <v>170</v>
      </c>
      <c r="J3598" t="s">
        <v>215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83</v>
      </c>
      <c r="R3598" t="s">
        <v>83</v>
      </c>
      <c r="S3598" t="s">
        <v>83</v>
      </c>
      <c r="T3598" t="str">
        <f>_xlfn.XLOOKUP(A3598,MI_Match_Analysis!$A$2:$A$8,MI_Match_Analysis!$F$2:$F$8,"Not Found")</f>
        <v>Not Found</v>
      </c>
    </row>
    <row r="3599" spans="1:20" hidden="1" x14ac:dyDescent="0.3">
      <c r="A3599">
        <v>17</v>
      </c>
      <c r="B3599" s="1">
        <v>46123</v>
      </c>
      <c r="C3599" t="s">
        <v>162</v>
      </c>
      <c r="D3599" t="s">
        <v>212</v>
      </c>
      <c r="E3599" t="s">
        <v>25</v>
      </c>
      <c r="F3599" t="s">
        <v>47</v>
      </c>
      <c r="G3599">
        <v>1</v>
      </c>
      <c r="H3599">
        <v>12.1</v>
      </c>
      <c r="I3599" t="s">
        <v>170</v>
      </c>
      <c r="J3599" t="s">
        <v>66</v>
      </c>
      <c r="K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83</v>
      </c>
      <c r="R3599" t="s">
        <v>83</v>
      </c>
      <c r="S3599" t="s">
        <v>83</v>
      </c>
      <c r="T3599" t="str">
        <f>_xlfn.XLOOKUP(A3599,MI_Match_Analysis!$A$2:$A$8,MI_Match_Analysis!$F$2:$F$8,"Not Found")</f>
        <v>Not Found</v>
      </c>
    </row>
    <row r="3600" spans="1:20" hidden="1" x14ac:dyDescent="0.3">
      <c r="A3600">
        <v>17</v>
      </c>
      <c r="B3600" s="1">
        <v>46123</v>
      </c>
      <c r="C3600" t="s">
        <v>162</v>
      </c>
      <c r="D3600" t="s">
        <v>212</v>
      </c>
      <c r="E3600" t="s">
        <v>25</v>
      </c>
      <c r="F3600" t="s">
        <v>47</v>
      </c>
      <c r="G3600">
        <v>1</v>
      </c>
      <c r="H3600">
        <v>12.2</v>
      </c>
      <c r="I3600" t="s">
        <v>30</v>
      </c>
      <c r="J3600" t="s">
        <v>66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83</v>
      </c>
      <c r="R3600" t="s">
        <v>83</v>
      </c>
      <c r="S3600" t="s">
        <v>83</v>
      </c>
      <c r="T3600" t="str">
        <f>_xlfn.XLOOKUP(A3600,MI_Match_Analysis!$A$2:$A$8,MI_Match_Analysis!$F$2:$F$8,"Not Found")</f>
        <v>Not Found</v>
      </c>
    </row>
    <row r="3601" spans="1:20" hidden="1" x14ac:dyDescent="0.3">
      <c r="A3601">
        <v>17</v>
      </c>
      <c r="B3601" s="1">
        <v>46123</v>
      </c>
      <c r="C3601" t="s">
        <v>162</v>
      </c>
      <c r="D3601" t="s">
        <v>212</v>
      </c>
      <c r="E3601" t="s">
        <v>25</v>
      </c>
      <c r="F3601" t="s">
        <v>47</v>
      </c>
      <c r="G3601">
        <v>1</v>
      </c>
      <c r="H3601">
        <v>12.3</v>
      </c>
      <c r="I3601" t="s">
        <v>170</v>
      </c>
      <c r="J3601" t="s">
        <v>66</v>
      </c>
      <c r="K3601">
        <v>2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83</v>
      </c>
      <c r="R3601" t="s">
        <v>83</v>
      </c>
      <c r="S3601" t="s">
        <v>83</v>
      </c>
      <c r="T3601" t="str">
        <f>_xlfn.XLOOKUP(A3601,MI_Match_Analysis!$A$2:$A$8,MI_Match_Analysis!$F$2:$F$8,"Not Found")</f>
        <v>Not Found</v>
      </c>
    </row>
    <row r="3602" spans="1:20" hidden="1" x14ac:dyDescent="0.3">
      <c r="A3602">
        <v>17</v>
      </c>
      <c r="B3602" s="1">
        <v>46123</v>
      </c>
      <c r="C3602" t="s">
        <v>162</v>
      </c>
      <c r="D3602" t="s">
        <v>212</v>
      </c>
      <c r="E3602" t="s">
        <v>25</v>
      </c>
      <c r="F3602" t="s">
        <v>47</v>
      </c>
      <c r="G3602">
        <v>1</v>
      </c>
      <c r="H3602">
        <v>12.4</v>
      </c>
      <c r="I3602" t="s">
        <v>170</v>
      </c>
      <c r="J3602" t="s">
        <v>66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83</v>
      </c>
      <c r="R3602" t="s">
        <v>83</v>
      </c>
      <c r="S3602" t="s">
        <v>83</v>
      </c>
      <c r="T3602" t="str">
        <f>_xlfn.XLOOKUP(A3602,MI_Match_Analysis!$A$2:$A$8,MI_Match_Analysis!$F$2:$F$8,"Not Found")</f>
        <v>Not Found</v>
      </c>
    </row>
    <row r="3603" spans="1:20" hidden="1" x14ac:dyDescent="0.3">
      <c r="A3603">
        <v>17</v>
      </c>
      <c r="B3603" s="1">
        <v>46123</v>
      </c>
      <c r="C3603" t="s">
        <v>162</v>
      </c>
      <c r="D3603" t="s">
        <v>212</v>
      </c>
      <c r="E3603" t="s">
        <v>25</v>
      </c>
      <c r="F3603" t="s">
        <v>47</v>
      </c>
      <c r="G3603">
        <v>1</v>
      </c>
      <c r="H3603">
        <v>12.5</v>
      </c>
      <c r="I3603" t="s">
        <v>170</v>
      </c>
      <c r="J3603" t="s">
        <v>66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83</v>
      </c>
      <c r="R3603" t="s">
        <v>83</v>
      </c>
      <c r="S3603" t="s">
        <v>83</v>
      </c>
      <c r="T3603" t="str">
        <f>_xlfn.XLOOKUP(A3603,MI_Match_Analysis!$A$2:$A$8,MI_Match_Analysis!$F$2:$F$8,"Not Found")</f>
        <v>Not Found</v>
      </c>
    </row>
    <row r="3604" spans="1:20" hidden="1" x14ac:dyDescent="0.3">
      <c r="A3604">
        <v>17</v>
      </c>
      <c r="B3604" s="1">
        <v>46123</v>
      </c>
      <c r="C3604" t="s">
        <v>162</v>
      </c>
      <c r="D3604" t="s">
        <v>212</v>
      </c>
      <c r="E3604" t="s">
        <v>25</v>
      </c>
      <c r="F3604" t="s">
        <v>47</v>
      </c>
      <c r="G3604">
        <v>1</v>
      </c>
      <c r="H3604">
        <v>12.6</v>
      </c>
      <c r="I3604" t="s">
        <v>30</v>
      </c>
      <c r="J3604" t="s">
        <v>66</v>
      </c>
      <c r="K3604">
        <v>4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83</v>
      </c>
      <c r="R3604" t="s">
        <v>83</v>
      </c>
      <c r="S3604" t="s">
        <v>83</v>
      </c>
      <c r="T3604" t="str">
        <f>_xlfn.XLOOKUP(A3604,MI_Match_Analysis!$A$2:$A$8,MI_Match_Analysis!$F$2:$F$8,"Not Found")</f>
        <v>Not Found</v>
      </c>
    </row>
    <row r="3605" spans="1:20" hidden="1" x14ac:dyDescent="0.3">
      <c r="A3605">
        <v>17</v>
      </c>
      <c r="B3605" s="1">
        <v>46123</v>
      </c>
      <c r="C3605" t="s">
        <v>162</v>
      </c>
      <c r="D3605" t="s">
        <v>212</v>
      </c>
      <c r="E3605" t="s">
        <v>25</v>
      </c>
      <c r="F3605" t="s">
        <v>47</v>
      </c>
      <c r="G3605">
        <v>1</v>
      </c>
      <c r="H3605">
        <v>13.1</v>
      </c>
      <c r="I3605" t="s">
        <v>170</v>
      </c>
      <c r="J3605" t="s">
        <v>114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83</v>
      </c>
      <c r="R3605" t="s">
        <v>83</v>
      </c>
      <c r="S3605" t="s">
        <v>83</v>
      </c>
      <c r="T3605" t="str">
        <f>_xlfn.XLOOKUP(A3605,MI_Match_Analysis!$A$2:$A$8,MI_Match_Analysis!$F$2:$F$8,"Not Found")</f>
        <v>Not Found</v>
      </c>
    </row>
    <row r="3606" spans="1:20" hidden="1" x14ac:dyDescent="0.3">
      <c r="A3606">
        <v>17</v>
      </c>
      <c r="B3606" s="1">
        <v>46123</v>
      </c>
      <c r="C3606" t="s">
        <v>162</v>
      </c>
      <c r="D3606" t="s">
        <v>212</v>
      </c>
      <c r="E3606" t="s">
        <v>25</v>
      </c>
      <c r="F3606" t="s">
        <v>47</v>
      </c>
      <c r="G3606">
        <v>1</v>
      </c>
      <c r="H3606">
        <v>13.2</v>
      </c>
      <c r="I3606" t="s">
        <v>30</v>
      </c>
      <c r="J3606" t="s">
        <v>114</v>
      </c>
      <c r="K3606">
        <v>6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83</v>
      </c>
      <c r="R3606" t="s">
        <v>83</v>
      </c>
      <c r="S3606" t="s">
        <v>83</v>
      </c>
      <c r="T3606" t="str">
        <f>_xlfn.XLOOKUP(A3606,MI_Match_Analysis!$A$2:$A$8,MI_Match_Analysis!$F$2:$F$8,"Not Found")</f>
        <v>Not Found</v>
      </c>
    </row>
    <row r="3607" spans="1:20" hidden="1" x14ac:dyDescent="0.3">
      <c r="A3607">
        <v>17</v>
      </c>
      <c r="B3607" s="1">
        <v>46123</v>
      </c>
      <c r="C3607" t="s">
        <v>162</v>
      </c>
      <c r="D3607" t="s">
        <v>212</v>
      </c>
      <c r="E3607" t="s">
        <v>25</v>
      </c>
      <c r="F3607" t="s">
        <v>47</v>
      </c>
      <c r="G3607">
        <v>1</v>
      </c>
      <c r="H3607">
        <v>13.3</v>
      </c>
      <c r="I3607" t="s">
        <v>30</v>
      </c>
      <c r="J3607" t="s">
        <v>114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83</v>
      </c>
      <c r="R3607" t="s">
        <v>83</v>
      </c>
      <c r="S3607" t="s">
        <v>83</v>
      </c>
      <c r="T3607" t="str">
        <f>_xlfn.XLOOKUP(A3607,MI_Match_Analysis!$A$2:$A$8,MI_Match_Analysis!$F$2:$F$8,"Not Found")</f>
        <v>Not Found</v>
      </c>
    </row>
    <row r="3608" spans="1:20" hidden="1" x14ac:dyDescent="0.3">
      <c r="A3608">
        <v>17</v>
      </c>
      <c r="B3608" s="1">
        <v>46123</v>
      </c>
      <c r="C3608" t="s">
        <v>162</v>
      </c>
      <c r="D3608" t="s">
        <v>212</v>
      </c>
      <c r="E3608" t="s">
        <v>25</v>
      </c>
      <c r="F3608" t="s">
        <v>47</v>
      </c>
      <c r="G3608">
        <v>1</v>
      </c>
      <c r="H3608">
        <v>13.4</v>
      </c>
      <c r="I3608" t="s">
        <v>30</v>
      </c>
      <c r="J3608" t="s">
        <v>114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83</v>
      </c>
      <c r="R3608" t="s">
        <v>83</v>
      </c>
      <c r="S3608" t="s">
        <v>83</v>
      </c>
      <c r="T3608" t="str">
        <f>_xlfn.XLOOKUP(A3608,MI_Match_Analysis!$A$2:$A$8,MI_Match_Analysis!$F$2:$F$8,"Not Found")</f>
        <v>Not Found</v>
      </c>
    </row>
    <row r="3609" spans="1:20" hidden="1" x14ac:dyDescent="0.3">
      <c r="A3609">
        <v>17</v>
      </c>
      <c r="B3609" s="1">
        <v>46123</v>
      </c>
      <c r="C3609" t="s">
        <v>162</v>
      </c>
      <c r="D3609" t="s">
        <v>212</v>
      </c>
      <c r="E3609" t="s">
        <v>25</v>
      </c>
      <c r="F3609" t="s">
        <v>47</v>
      </c>
      <c r="G3609">
        <v>1</v>
      </c>
      <c r="H3609">
        <v>13.5</v>
      </c>
      <c r="I3609" t="s">
        <v>170</v>
      </c>
      <c r="J3609" t="s">
        <v>114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83</v>
      </c>
      <c r="R3609" t="s">
        <v>83</v>
      </c>
      <c r="S3609" t="s">
        <v>83</v>
      </c>
      <c r="T3609" t="str">
        <f>_xlfn.XLOOKUP(A3609,MI_Match_Analysis!$A$2:$A$8,MI_Match_Analysis!$F$2:$F$8,"Not Found")</f>
        <v>Not Found</v>
      </c>
    </row>
    <row r="3610" spans="1:20" hidden="1" x14ac:dyDescent="0.3">
      <c r="A3610">
        <v>17</v>
      </c>
      <c r="B3610" s="1">
        <v>46123</v>
      </c>
      <c r="C3610" t="s">
        <v>162</v>
      </c>
      <c r="D3610" t="s">
        <v>212</v>
      </c>
      <c r="E3610" t="s">
        <v>25</v>
      </c>
      <c r="F3610" t="s">
        <v>47</v>
      </c>
      <c r="G3610">
        <v>1</v>
      </c>
      <c r="H3610">
        <v>13.6</v>
      </c>
      <c r="I3610" t="s">
        <v>30</v>
      </c>
      <c r="J3610" t="s">
        <v>114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165</v>
      </c>
      <c r="R3610" t="s">
        <v>30</v>
      </c>
      <c r="S3610" t="s">
        <v>215</v>
      </c>
      <c r="T3610" t="str">
        <f>_xlfn.XLOOKUP(A3610,MI_Match_Analysis!$A$2:$A$8,MI_Match_Analysis!$F$2:$F$8,"Not Found")</f>
        <v>Not Found</v>
      </c>
    </row>
    <row r="3611" spans="1:20" hidden="1" x14ac:dyDescent="0.3">
      <c r="A3611">
        <v>17</v>
      </c>
      <c r="B3611" s="1">
        <v>46123</v>
      </c>
      <c r="C3611" t="s">
        <v>162</v>
      </c>
      <c r="D3611" t="s">
        <v>212</v>
      </c>
      <c r="E3611" t="s">
        <v>25</v>
      </c>
      <c r="F3611" t="s">
        <v>47</v>
      </c>
      <c r="G3611">
        <v>1</v>
      </c>
      <c r="H3611">
        <v>14.1</v>
      </c>
      <c r="I3611" t="s">
        <v>170</v>
      </c>
      <c r="J3611" t="s">
        <v>215</v>
      </c>
      <c r="K3611">
        <v>2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83</v>
      </c>
      <c r="R3611" t="s">
        <v>83</v>
      </c>
      <c r="S3611" t="s">
        <v>83</v>
      </c>
      <c r="T3611" t="str">
        <f>_xlfn.XLOOKUP(A3611,MI_Match_Analysis!$A$2:$A$8,MI_Match_Analysis!$F$2:$F$8,"Not Found")</f>
        <v>Not Found</v>
      </c>
    </row>
    <row r="3612" spans="1:20" hidden="1" x14ac:dyDescent="0.3">
      <c r="A3612">
        <v>17</v>
      </c>
      <c r="B3612" s="1">
        <v>46123</v>
      </c>
      <c r="C3612" t="s">
        <v>162</v>
      </c>
      <c r="D3612" t="s">
        <v>212</v>
      </c>
      <c r="E3612" t="s">
        <v>25</v>
      </c>
      <c r="F3612" t="s">
        <v>47</v>
      </c>
      <c r="G3612">
        <v>1</v>
      </c>
      <c r="H3612">
        <v>14.2</v>
      </c>
      <c r="I3612" t="s">
        <v>170</v>
      </c>
      <c r="J3612" t="s">
        <v>215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83</v>
      </c>
      <c r="R3612" t="s">
        <v>83</v>
      </c>
      <c r="S3612" t="s">
        <v>83</v>
      </c>
      <c r="T3612" t="str">
        <f>_xlfn.XLOOKUP(A3612,MI_Match_Analysis!$A$2:$A$8,MI_Match_Analysis!$F$2:$F$8,"Not Found")</f>
        <v>Not Found</v>
      </c>
    </row>
    <row r="3613" spans="1:20" hidden="1" x14ac:dyDescent="0.3">
      <c r="A3613">
        <v>17</v>
      </c>
      <c r="B3613" s="1">
        <v>46123</v>
      </c>
      <c r="C3613" t="s">
        <v>162</v>
      </c>
      <c r="D3613" t="s">
        <v>212</v>
      </c>
      <c r="E3613" t="s">
        <v>25</v>
      </c>
      <c r="F3613" t="s">
        <v>47</v>
      </c>
      <c r="G3613">
        <v>1</v>
      </c>
      <c r="H3613">
        <v>14.3</v>
      </c>
      <c r="I3613" t="s">
        <v>173</v>
      </c>
      <c r="J3613" t="s">
        <v>215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83</v>
      </c>
      <c r="R3613" t="s">
        <v>83</v>
      </c>
      <c r="S3613" t="s">
        <v>83</v>
      </c>
      <c r="T3613" t="str">
        <f>_xlfn.XLOOKUP(A3613,MI_Match_Analysis!$A$2:$A$8,MI_Match_Analysis!$F$2:$F$8,"Not Found")</f>
        <v>Not Found</v>
      </c>
    </row>
    <row r="3614" spans="1:20" hidden="1" x14ac:dyDescent="0.3">
      <c r="A3614">
        <v>17</v>
      </c>
      <c r="B3614" s="1">
        <v>46123</v>
      </c>
      <c r="C3614" t="s">
        <v>162</v>
      </c>
      <c r="D3614" t="s">
        <v>212</v>
      </c>
      <c r="E3614" t="s">
        <v>25</v>
      </c>
      <c r="F3614" t="s">
        <v>47</v>
      </c>
      <c r="G3614">
        <v>1</v>
      </c>
      <c r="H3614">
        <v>14.4</v>
      </c>
      <c r="I3614" t="s">
        <v>170</v>
      </c>
      <c r="J3614" t="s">
        <v>215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83</v>
      </c>
      <c r="R3614" t="s">
        <v>83</v>
      </c>
      <c r="S3614" t="s">
        <v>83</v>
      </c>
      <c r="T3614" t="str">
        <f>_xlfn.XLOOKUP(A3614,MI_Match_Analysis!$A$2:$A$8,MI_Match_Analysis!$F$2:$F$8,"Not Found")</f>
        <v>Not Found</v>
      </c>
    </row>
    <row r="3615" spans="1:20" hidden="1" x14ac:dyDescent="0.3">
      <c r="A3615">
        <v>17</v>
      </c>
      <c r="B3615" s="1">
        <v>46123</v>
      </c>
      <c r="C3615" t="s">
        <v>162</v>
      </c>
      <c r="D3615" t="s">
        <v>212</v>
      </c>
      <c r="E3615" t="s">
        <v>25</v>
      </c>
      <c r="F3615" t="s">
        <v>47</v>
      </c>
      <c r="G3615">
        <v>1</v>
      </c>
      <c r="H3615">
        <v>14.5</v>
      </c>
      <c r="I3615" t="s">
        <v>173</v>
      </c>
      <c r="J3615" t="s">
        <v>215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83</v>
      </c>
      <c r="R3615" t="s">
        <v>83</v>
      </c>
      <c r="S3615" t="s">
        <v>83</v>
      </c>
      <c r="T3615" t="str">
        <f>_xlfn.XLOOKUP(A3615,MI_Match_Analysis!$A$2:$A$8,MI_Match_Analysis!$F$2:$F$8,"Not Found")</f>
        <v>Not Found</v>
      </c>
    </row>
    <row r="3616" spans="1:20" hidden="1" x14ac:dyDescent="0.3">
      <c r="A3616">
        <v>17</v>
      </c>
      <c r="B3616" s="1">
        <v>46123</v>
      </c>
      <c r="C3616" t="s">
        <v>162</v>
      </c>
      <c r="D3616" t="s">
        <v>212</v>
      </c>
      <c r="E3616" t="s">
        <v>25</v>
      </c>
      <c r="F3616" t="s">
        <v>47</v>
      </c>
      <c r="G3616">
        <v>1</v>
      </c>
      <c r="H3616">
        <v>14.6</v>
      </c>
      <c r="I3616" t="s">
        <v>170</v>
      </c>
      <c r="J3616" t="s">
        <v>215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83</v>
      </c>
      <c r="R3616" t="s">
        <v>83</v>
      </c>
      <c r="S3616" t="s">
        <v>83</v>
      </c>
      <c r="T3616" t="str">
        <f>_xlfn.XLOOKUP(A3616,MI_Match_Analysis!$A$2:$A$8,MI_Match_Analysis!$F$2:$F$8,"Not Found")</f>
        <v>Not Found</v>
      </c>
    </row>
    <row r="3617" spans="1:20" hidden="1" x14ac:dyDescent="0.3">
      <c r="A3617">
        <v>17</v>
      </c>
      <c r="B3617" s="1">
        <v>46123</v>
      </c>
      <c r="C3617" t="s">
        <v>162</v>
      </c>
      <c r="D3617" t="s">
        <v>212</v>
      </c>
      <c r="E3617" t="s">
        <v>25</v>
      </c>
      <c r="F3617" t="s">
        <v>47</v>
      </c>
      <c r="G3617">
        <v>1</v>
      </c>
      <c r="H3617">
        <v>15.1</v>
      </c>
      <c r="I3617" t="s">
        <v>170</v>
      </c>
      <c r="J3617" t="s">
        <v>214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83</v>
      </c>
      <c r="R3617" t="s">
        <v>83</v>
      </c>
      <c r="S3617" t="s">
        <v>83</v>
      </c>
      <c r="T3617" t="str">
        <f>_xlfn.XLOOKUP(A3617,MI_Match_Analysis!$A$2:$A$8,MI_Match_Analysis!$F$2:$F$8,"Not Found")</f>
        <v>Not Found</v>
      </c>
    </row>
    <row r="3618" spans="1:20" hidden="1" x14ac:dyDescent="0.3">
      <c r="A3618">
        <v>17</v>
      </c>
      <c r="B3618" s="1">
        <v>46123</v>
      </c>
      <c r="C3618" t="s">
        <v>162</v>
      </c>
      <c r="D3618" t="s">
        <v>212</v>
      </c>
      <c r="E3618" t="s">
        <v>25</v>
      </c>
      <c r="F3618" t="s">
        <v>47</v>
      </c>
      <c r="G3618">
        <v>1</v>
      </c>
      <c r="H3618">
        <v>15.2</v>
      </c>
      <c r="I3618" t="s">
        <v>173</v>
      </c>
      <c r="J3618" t="s">
        <v>214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83</v>
      </c>
      <c r="R3618" t="s">
        <v>83</v>
      </c>
      <c r="S3618" t="s">
        <v>83</v>
      </c>
      <c r="T3618" t="str">
        <f>_xlfn.XLOOKUP(A3618,MI_Match_Analysis!$A$2:$A$8,MI_Match_Analysis!$F$2:$F$8,"Not Found")</f>
        <v>Not Found</v>
      </c>
    </row>
    <row r="3619" spans="1:20" hidden="1" x14ac:dyDescent="0.3">
      <c r="A3619">
        <v>17</v>
      </c>
      <c r="B3619" s="1">
        <v>46123</v>
      </c>
      <c r="C3619" t="s">
        <v>162</v>
      </c>
      <c r="D3619" t="s">
        <v>212</v>
      </c>
      <c r="E3619" t="s">
        <v>25</v>
      </c>
      <c r="F3619" t="s">
        <v>47</v>
      </c>
      <c r="G3619">
        <v>1</v>
      </c>
      <c r="H3619">
        <v>15.3</v>
      </c>
      <c r="I3619" t="s">
        <v>170</v>
      </c>
      <c r="J3619" t="s">
        <v>214</v>
      </c>
      <c r="K3619">
        <v>1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83</v>
      </c>
      <c r="R3619" t="s">
        <v>83</v>
      </c>
      <c r="S3619" t="s">
        <v>83</v>
      </c>
      <c r="T3619" t="str">
        <f>_xlfn.XLOOKUP(A3619,MI_Match_Analysis!$A$2:$A$8,MI_Match_Analysis!$F$2:$F$8,"Not Found")</f>
        <v>Not Found</v>
      </c>
    </row>
    <row r="3620" spans="1:20" hidden="1" x14ac:dyDescent="0.3">
      <c r="A3620">
        <v>17</v>
      </c>
      <c r="B3620" s="1">
        <v>46123</v>
      </c>
      <c r="C3620" t="s">
        <v>162</v>
      </c>
      <c r="D3620" t="s">
        <v>212</v>
      </c>
      <c r="E3620" t="s">
        <v>25</v>
      </c>
      <c r="F3620" t="s">
        <v>47</v>
      </c>
      <c r="G3620">
        <v>1</v>
      </c>
      <c r="H3620">
        <v>15.4</v>
      </c>
      <c r="I3620" t="s">
        <v>173</v>
      </c>
      <c r="J3620" t="s">
        <v>214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83</v>
      </c>
      <c r="R3620" t="s">
        <v>83</v>
      </c>
      <c r="S3620" t="s">
        <v>83</v>
      </c>
      <c r="T3620" t="str">
        <f>_xlfn.XLOOKUP(A3620,MI_Match_Analysis!$A$2:$A$8,MI_Match_Analysis!$F$2:$F$8,"Not Found")</f>
        <v>Not Found</v>
      </c>
    </row>
    <row r="3621" spans="1:20" hidden="1" x14ac:dyDescent="0.3">
      <c r="A3621">
        <v>17</v>
      </c>
      <c r="B3621" s="1">
        <v>46123</v>
      </c>
      <c r="C3621" t="s">
        <v>162</v>
      </c>
      <c r="D3621" t="s">
        <v>212</v>
      </c>
      <c r="E3621" t="s">
        <v>25</v>
      </c>
      <c r="F3621" t="s">
        <v>47</v>
      </c>
      <c r="G3621">
        <v>1</v>
      </c>
      <c r="H3621">
        <v>15.5</v>
      </c>
      <c r="I3621" t="s">
        <v>170</v>
      </c>
      <c r="J3621" t="s">
        <v>214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83</v>
      </c>
      <c r="R3621" t="s">
        <v>83</v>
      </c>
      <c r="S3621" t="s">
        <v>83</v>
      </c>
      <c r="T3621" t="str">
        <f>_xlfn.XLOOKUP(A3621,MI_Match_Analysis!$A$2:$A$8,MI_Match_Analysis!$F$2:$F$8,"Not Found")</f>
        <v>Not Found</v>
      </c>
    </row>
    <row r="3622" spans="1:20" hidden="1" x14ac:dyDescent="0.3">
      <c r="A3622">
        <v>17</v>
      </c>
      <c r="B3622" s="1">
        <v>46123</v>
      </c>
      <c r="C3622" t="s">
        <v>162</v>
      </c>
      <c r="D3622" t="s">
        <v>212</v>
      </c>
      <c r="E3622" t="s">
        <v>25</v>
      </c>
      <c r="F3622" t="s">
        <v>47</v>
      </c>
      <c r="G3622">
        <v>1</v>
      </c>
      <c r="H3622">
        <v>15.6</v>
      </c>
      <c r="I3622" t="s">
        <v>173</v>
      </c>
      <c r="J3622" t="s">
        <v>214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83</v>
      </c>
      <c r="R3622" t="s">
        <v>83</v>
      </c>
      <c r="S3622" t="s">
        <v>83</v>
      </c>
      <c r="T3622" t="str">
        <f>_xlfn.XLOOKUP(A3622,MI_Match_Analysis!$A$2:$A$8,MI_Match_Analysis!$F$2:$F$8,"Not Found")</f>
        <v>Not Found</v>
      </c>
    </row>
    <row r="3623" spans="1:20" hidden="1" x14ac:dyDescent="0.3">
      <c r="A3623">
        <v>17</v>
      </c>
      <c r="B3623" s="1">
        <v>46123</v>
      </c>
      <c r="C3623" t="s">
        <v>162</v>
      </c>
      <c r="D3623" t="s">
        <v>212</v>
      </c>
      <c r="E3623" t="s">
        <v>25</v>
      </c>
      <c r="F3623" t="s">
        <v>47</v>
      </c>
      <c r="G3623">
        <v>1</v>
      </c>
      <c r="H3623">
        <v>16.100000000000001</v>
      </c>
      <c r="I3623" t="s">
        <v>173</v>
      </c>
      <c r="J3623" t="s">
        <v>216</v>
      </c>
      <c r="K3623">
        <v>6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83</v>
      </c>
      <c r="R3623" t="s">
        <v>83</v>
      </c>
      <c r="S3623" t="s">
        <v>83</v>
      </c>
      <c r="T3623" t="str">
        <f>_xlfn.XLOOKUP(A3623,MI_Match_Analysis!$A$2:$A$8,MI_Match_Analysis!$F$2:$F$8,"Not Found")</f>
        <v>Not Found</v>
      </c>
    </row>
    <row r="3624" spans="1:20" hidden="1" x14ac:dyDescent="0.3">
      <c r="A3624">
        <v>17</v>
      </c>
      <c r="B3624" s="1">
        <v>46123</v>
      </c>
      <c r="C3624" t="s">
        <v>162</v>
      </c>
      <c r="D3624" t="s">
        <v>212</v>
      </c>
      <c r="E3624" t="s">
        <v>25</v>
      </c>
      <c r="F3624" t="s">
        <v>47</v>
      </c>
      <c r="G3624">
        <v>1</v>
      </c>
      <c r="H3624">
        <v>16.2</v>
      </c>
      <c r="I3624" t="s">
        <v>173</v>
      </c>
      <c r="J3624" t="s">
        <v>216</v>
      </c>
      <c r="K3624">
        <v>2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83</v>
      </c>
      <c r="R3624" t="s">
        <v>83</v>
      </c>
      <c r="S3624" t="s">
        <v>83</v>
      </c>
      <c r="T3624" t="str">
        <f>_xlfn.XLOOKUP(A3624,MI_Match_Analysis!$A$2:$A$8,MI_Match_Analysis!$F$2:$F$8,"Not Found")</f>
        <v>Not Found</v>
      </c>
    </row>
    <row r="3625" spans="1:20" hidden="1" x14ac:dyDescent="0.3">
      <c r="A3625">
        <v>17</v>
      </c>
      <c r="B3625" s="1">
        <v>46123</v>
      </c>
      <c r="C3625" t="s">
        <v>162</v>
      </c>
      <c r="D3625" t="s">
        <v>212</v>
      </c>
      <c r="E3625" t="s">
        <v>25</v>
      </c>
      <c r="F3625" t="s">
        <v>47</v>
      </c>
      <c r="G3625">
        <v>1</v>
      </c>
      <c r="H3625">
        <v>16.3</v>
      </c>
      <c r="I3625" t="s">
        <v>173</v>
      </c>
      <c r="J3625" t="s">
        <v>216</v>
      </c>
      <c r="K3625">
        <v>4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83</v>
      </c>
      <c r="R3625" t="s">
        <v>83</v>
      </c>
      <c r="S3625" t="s">
        <v>83</v>
      </c>
      <c r="T3625" t="str">
        <f>_xlfn.XLOOKUP(A3625,MI_Match_Analysis!$A$2:$A$8,MI_Match_Analysis!$F$2:$F$8,"Not Found")</f>
        <v>Not Found</v>
      </c>
    </row>
    <row r="3626" spans="1:20" hidden="1" x14ac:dyDescent="0.3">
      <c r="A3626">
        <v>17</v>
      </c>
      <c r="B3626" s="1">
        <v>46123</v>
      </c>
      <c r="C3626" t="s">
        <v>162</v>
      </c>
      <c r="D3626" t="s">
        <v>212</v>
      </c>
      <c r="E3626" t="s">
        <v>25</v>
      </c>
      <c r="F3626" t="s">
        <v>47</v>
      </c>
      <c r="G3626">
        <v>1</v>
      </c>
      <c r="H3626">
        <v>16.399999999999999</v>
      </c>
      <c r="I3626" t="s">
        <v>173</v>
      </c>
      <c r="J3626" t="s">
        <v>216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195</v>
      </c>
      <c r="R3626" t="s">
        <v>173</v>
      </c>
      <c r="S3626" t="s">
        <v>262</v>
      </c>
      <c r="T3626" t="str">
        <f>_xlfn.XLOOKUP(A3626,MI_Match_Analysis!$A$2:$A$8,MI_Match_Analysis!$F$2:$F$8,"Not Found")</f>
        <v>Not Found</v>
      </c>
    </row>
    <row r="3627" spans="1:20" hidden="1" x14ac:dyDescent="0.3">
      <c r="A3627">
        <v>17</v>
      </c>
      <c r="B3627" s="1">
        <v>46123</v>
      </c>
      <c r="C3627" t="s">
        <v>162</v>
      </c>
      <c r="D3627" t="s">
        <v>212</v>
      </c>
      <c r="E3627" t="s">
        <v>25</v>
      </c>
      <c r="F3627" t="s">
        <v>47</v>
      </c>
      <c r="G3627">
        <v>1</v>
      </c>
      <c r="H3627">
        <v>16.5</v>
      </c>
      <c r="I3627" t="s">
        <v>172</v>
      </c>
      <c r="J3627" t="s">
        <v>216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83</v>
      </c>
      <c r="R3627" t="s">
        <v>83</v>
      </c>
      <c r="S3627" t="s">
        <v>83</v>
      </c>
      <c r="T3627" t="str">
        <f>_xlfn.XLOOKUP(A3627,MI_Match_Analysis!$A$2:$A$8,MI_Match_Analysis!$F$2:$F$8,"Not Found")</f>
        <v>Not Found</v>
      </c>
    </row>
    <row r="3628" spans="1:20" hidden="1" x14ac:dyDescent="0.3">
      <c r="A3628">
        <v>17</v>
      </c>
      <c r="B3628" s="1">
        <v>46123</v>
      </c>
      <c r="C3628" t="s">
        <v>162</v>
      </c>
      <c r="D3628" t="s">
        <v>212</v>
      </c>
      <c r="E3628" t="s">
        <v>25</v>
      </c>
      <c r="F3628" t="s">
        <v>47</v>
      </c>
      <c r="G3628">
        <v>1</v>
      </c>
      <c r="H3628">
        <v>16.600000000000001</v>
      </c>
      <c r="I3628" t="s">
        <v>170</v>
      </c>
      <c r="J3628" t="s">
        <v>216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83</v>
      </c>
      <c r="R3628" t="s">
        <v>83</v>
      </c>
      <c r="S3628" t="s">
        <v>83</v>
      </c>
      <c r="T3628" t="str">
        <f>_xlfn.XLOOKUP(A3628,MI_Match_Analysis!$A$2:$A$8,MI_Match_Analysis!$F$2:$F$8,"Not Found")</f>
        <v>Not Found</v>
      </c>
    </row>
    <row r="3629" spans="1:20" hidden="1" x14ac:dyDescent="0.3">
      <c r="A3629">
        <v>17</v>
      </c>
      <c r="B3629" s="1">
        <v>46123</v>
      </c>
      <c r="C3629" t="s">
        <v>162</v>
      </c>
      <c r="D3629" t="s">
        <v>212</v>
      </c>
      <c r="E3629" t="s">
        <v>25</v>
      </c>
      <c r="F3629" t="s">
        <v>47</v>
      </c>
      <c r="G3629">
        <v>1</v>
      </c>
      <c r="H3629">
        <v>17.100000000000001</v>
      </c>
      <c r="I3629" t="s">
        <v>170</v>
      </c>
      <c r="J3629" t="s">
        <v>215</v>
      </c>
      <c r="K3629">
        <v>0</v>
      </c>
      <c r="L3629">
        <v>1</v>
      </c>
      <c r="M3629">
        <v>1</v>
      </c>
      <c r="N3629">
        <v>0</v>
      </c>
      <c r="O3629">
        <v>0</v>
      </c>
      <c r="P3629">
        <v>0</v>
      </c>
      <c r="Q3629" t="s">
        <v>83</v>
      </c>
      <c r="R3629" t="s">
        <v>83</v>
      </c>
      <c r="S3629" t="s">
        <v>83</v>
      </c>
      <c r="T3629" t="str">
        <f>_xlfn.XLOOKUP(A3629,MI_Match_Analysis!$A$2:$A$8,MI_Match_Analysis!$F$2:$F$8,"Not Found")</f>
        <v>Not Found</v>
      </c>
    </row>
    <row r="3630" spans="1:20" hidden="1" x14ac:dyDescent="0.3">
      <c r="A3630">
        <v>17</v>
      </c>
      <c r="B3630" s="1">
        <v>46123</v>
      </c>
      <c r="C3630" t="s">
        <v>162</v>
      </c>
      <c r="D3630" t="s">
        <v>212</v>
      </c>
      <c r="E3630" t="s">
        <v>25</v>
      </c>
      <c r="F3630" t="s">
        <v>47</v>
      </c>
      <c r="G3630">
        <v>1</v>
      </c>
      <c r="H3630">
        <v>17.100000000000001</v>
      </c>
      <c r="I3630" t="s">
        <v>170</v>
      </c>
      <c r="J3630" t="s">
        <v>215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83</v>
      </c>
      <c r="R3630" t="s">
        <v>83</v>
      </c>
      <c r="S3630" t="s">
        <v>83</v>
      </c>
      <c r="T3630" t="str">
        <f>_xlfn.XLOOKUP(A3630,MI_Match_Analysis!$A$2:$A$8,MI_Match_Analysis!$F$2:$F$8,"Not Found")</f>
        <v>Not Found</v>
      </c>
    </row>
    <row r="3631" spans="1:20" hidden="1" x14ac:dyDescent="0.3">
      <c r="A3631">
        <v>17</v>
      </c>
      <c r="B3631" s="1">
        <v>46123</v>
      </c>
      <c r="C3631" t="s">
        <v>162</v>
      </c>
      <c r="D3631" t="s">
        <v>212</v>
      </c>
      <c r="E3631" t="s">
        <v>25</v>
      </c>
      <c r="F3631" t="s">
        <v>47</v>
      </c>
      <c r="G3631">
        <v>1</v>
      </c>
      <c r="H3631">
        <v>17.2</v>
      </c>
      <c r="I3631" t="s">
        <v>172</v>
      </c>
      <c r="J3631" t="s">
        <v>215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83</v>
      </c>
      <c r="R3631" t="s">
        <v>83</v>
      </c>
      <c r="S3631" t="s">
        <v>83</v>
      </c>
      <c r="T3631" t="str">
        <f>_xlfn.XLOOKUP(A3631,MI_Match_Analysis!$A$2:$A$8,MI_Match_Analysis!$F$2:$F$8,"Not Found")</f>
        <v>Not Found</v>
      </c>
    </row>
    <row r="3632" spans="1:20" hidden="1" x14ac:dyDescent="0.3">
      <c r="A3632">
        <v>17</v>
      </c>
      <c r="B3632" s="1">
        <v>46123</v>
      </c>
      <c r="C3632" t="s">
        <v>162</v>
      </c>
      <c r="D3632" t="s">
        <v>212</v>
      </c>
      <c r="E3632" t="s">
        <v>25</v>
      </c>
      <c r="F3632" t="s">
        <v>47</v>
      </c>
      <c r="G3632">
        <v>1</v>
      </c>
      <c r="H3632">
        <v>17.3</v>
      </c>
      <c r="I3632" t="s">
        <v>172</v>
      </c>
      <c r="J3632" t="s">
        <v>215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83</v>
      </c>
      <c r="R3632" t="s">
        <v>83</v>
      </c>
      <c r="S3632" t="s">
        <v>83</v>
      </c>
      <c r="T3632" t="str">
        <f>_xlfn.XLOOKUP(A3632,MI_Match_Analysis!$A$2:$A$8,MI_Match_Analysis!$F$2:$F$8,"Not Found")</f>
        <v>Not Found</v>
      </c>
    </row>
    <row r="3633" spans="1:20" hidden="1" x14ac:dyDescent="0.3">
      <c r="A3633">
        <v>17</v>
      </c>
      <c r="B3633" s="1">
        <v>46123</v>
      </c>
      <c r="C3633" t="s">
        <v>162</v>
      </c>
      <c r="D3633" t="s">
        <v>212</v>
      </c>
      <c r="E3633" t="s">
        <v>25</v>
      </c>
      <c r="F3633" t="s">
        <v>47</v>
      </c>
      <c r="G3633">
        <v>1</v>
      </c>
      <c r="H3633">
        <v>17.399999999999999</v>
      </c>
      <c r="I3633" t="s">
        <v>172</v>
      </c>
      <c r="J3633" t="s">
        <v>215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83</v>
      </c>
      <c r="R3633" t="s">
        <v>83</v>
      </c>
      <c r="S3633" t="s">
        <v>83</v>
      </c>
      <c r="T3633" t="str">
        <f>_xlfn.XLOOKUP(A3633,MI_Match_Analysis!$A$2:$A$8,MI_Match_Analysis!$F$2:$F$8,"Not Found")</f>
        <v>Not Found</v>
      </c>
    </row>
    <row r="3634" spans="1:20" hidden="1" x14ac:dyDescent="0.3">
      <c r="A3634">
        <v>17</v>
      </c>
      <c r="B3634" s="1">
        <v>46123</v>
      </c>
      <c r="C3634" t="s">
        <v>162</v>
      </c>
      <c r="D3634" t="s">
        <v>212</v>
      </c>
      <c r="E3634" t="s">
        <v>25</v>
      </c>
      <c r="F3634" t="s">
        <v>47</v>
      </c>
      <c r="G3634">
        <v>1</v>
      </c>
      <c r="H3634">
        <v>17.5</v>
      </c>
      <c r="I3634" t="s">
        <v>170</v>
      </c>
      <c r="J3634" t="s">
        <v>215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83</v>
      </c>
      <c r="R3634" t="s">
        <v>83</v>
      </c>
      <c r="S3634" t="s">
        <v>83</v>
      </c>
      <c r="T3634" t="str">
        <f>_xlfn.XLOOKUP(A3634,MI_Match_Analysis!$A$2:$A$8,MI_Match_Analysis!$F$2:$F$8,"Not Found")</f>
        <v>Not Found</v>
      </c>
    </row>
    <row r="3635" spans="1:20" hidden="1" x14ac:dyDescent="0.3">
      <c r="A3635">
        <v>17</v>
      </c>
      <c r="B3635" s="1">
        <v>46123</v>
      </c>
      <c r="C3635" t="s">
        <v>162</v>
      </c>
      <c r="D3635" t="s">
        <v>212</v>
      </c>
      <c r="E3635" t="s">
        <v>25</v>
      </c>
      <c r="F3635" t="s">
        <v>47</v>
      </c>
      <c r="G3635">
        <v>1</v>
      </c>
      <c r="H3635">
        <v>17.600000000000001</v>
      </c>
      <c r="I3635" t="s">
        <v>170</v>
      </c>
      <c r="J3635" t="s">
        <v>215</v>
      </c>
      <c r="K3635">
        <v>6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83</v>
      </c>
      <c r="R3635" t="s">
        <v>83</v>
      </c>
      <c r="S3635" t="s">
        <v>83</v>
      </c>
      <c r="T3635" t="str">
        <f>_xlfn.XLOOKUP(A3635,MI_Match_Analysis!$A$2:$A$8,MI_Match_Analysis!$F$2:$F$8,"Not Found")</f>
        <v>Not Found</v>
      </c>
    </row>
    <row r="3636" spans="1:20" hidden="1" x14ac:dyDescent="0.3">
      <c r="A3636">
        <v>17</v>
      </c>
      <c r="B3636" s="1">
        <v>46123</v>
      </c>
      <c r="C3636" t="s">
        <v>162</v>
      </c>
      <c r="D3636" t="s">
        <v>212</v>
      </c>
      <c r="E3636" t="s">
        <v>25</v>
      </c>
      <c r="F3636" t="s">
        <v>47</v>
      </c>
      <c r="G3636">
        <v>1</v>
      </c>
      <c r="H3636">
        <v>18.100000000000001</v>
      </c>
      <c r="I3636" t="s">
        <v>172</v>
      </c>
      <c r="J3636" t="s">
        <v>114</v>
      </c>
      <c r="K3636">
        <v>6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83</v>
      </c>
      <c r="R3636" t="s">
        <v>83</v>
      </c>
      <c r="S3636" t="s">
        <v>83</v>
      </c>
      <c r="T3636" t="str">
        <f>_xlfn.XLOOKUP(A3636,MI_Match_Analysis!$A$2:$A$8,MI_Match_Analysis!$F$2:$F$8,"Not Found")</f>
        <v>Not Found</v>
      </c>
    </row>
    <row r="3637" spans="1:20" hidden="1" x14ac:dyDescent="0.3">
      <c r="A3637">
        <v>17</v>
      </c>
      <c r="B3637" s="1">
        <v>46123</v>
      </c>
      <c r="C3637" t="s">
        <v>162</v>
      </c>
      <c r="D3637" t="s">
        <v>212</v>
      </c>
      <c r="E3637" t="s">
        <v>25</v>
      </c>
      <c r="F3637" t="s">
        <v>47</v>
      </c>
      <c r="G3637">
        <v>1</v>
      </c>
      <c r="H3637">
        <v>18.2</v>
      </c>
      <c r="I3637" t="s">
        <v>172</v>
      </c>
      <c r="J3637" t="s">
        <v>114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83</v>
      </c>
      <c r="R3637" t="s">
        <v>83</v>
      </c>
      <c r="S3637" t="s">
        <v>83</v>
      </c>
      <c r="T3637" t="str">
        <f>_xlfn.XLOOKUP(A3637,MI_Match_Analysis!$A$2:$A$8,MI_Match_Analysis!$F$2:$F$8,"Not Found")</f>
        <v>Not Found</v>
      </c>
    </row>
    <row r="3638" spans="1:20" hidden="1" x14ac:dyDescent="0.3">
      <c r="A3638">
        <v>17</v>
      </c>
      <c r="B3638" s="1">
        <v>46123</v>
      </c>
      <c r="C3638" t="s">
        <v>162</v>
      </c>
      <c r="D3638" t="s">
        <v>212</v>
      </c>
      <c r="E3638" t="s">
        <v>25</v>
      </c>
      <c r="F3638" t="s">
        <v>47</v>
      </c>
      <c r="G3638">
        <v>1</v>
      </c>
      <c r="H3638">
        <v>18.3</v>
      </c>
      <c r="I3638" t="s">
        <v>172</v>
      </c>
      <c r="J3638" t="s">
        <v>114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83</v>
      </c>
      <c r="R3638" t="s">
        <v>83</v>
      </c>
      <c r="S3638" t="s">
        <v>83</v>
      </c>
      <c r="T3638" t="str">
        <f>_xlfn.XLOOKUP(A3638,MI_Match_Analysis!$A$2:$A$8,MI_Match_Analysis!$F$2:$F$8,"Not Found")</f>
        <v>Not Found</v>
      </c>
    </row>
    <row r="3639" spans="1:20" hidden="1" x14ac:dyDescent="0.3">
      <c r="A3639">
        <v>17</v>
      </c>
      <c r="B3639" s="1">
        <v>46123</v>
      </c>
      <c r="C3639" t="s">
        <v>162</v>
      </c>
      <c r="D3639" t="s">
        <v>212</v>
      </c>
      <c r="E3639" t="s">
        <v>25</v>
      </c>
      <c r="F3639" t="s">
        <v>47</v>
      </c>
      <c r="G3639">
        <v>1</v>
      </c>
      <c r="H3639">
        <v>18.399999999999999</v>
      </c>
      <c r="I3639" t="s">
        <v>170</v>
      </c>
      <c r="J3639" t="s">
        <v>114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83</v>
      </c>
      <c r="R3639" t="s">
        <v>83</v>
      </c>
      <c r="S3639" t="s">
        <v>83</v>
      </c>
      <c r="T3639" t="str">
        <f>_xlfn.XLOOKUP(A3639,MI_Match_Analysis!$A$2:$A$8,MI_Match_Analysis!$F$2:$F$8,"Not Found")</f>
        <v>Not Found</v>
      </c>
    </row>
    <row r="3640" spans="1:20" hidden="1" x14ac:dyDescent="0.3">
      <c r="A3640">
        <v>17</v>
      </c>
      <c r="B3640" s="1">
        <v>46123</v>
      </c>
      <c r="C3640" t="s">
        <v>162</v>
      </c>
      <c r="D3640" t="s">
        <v>212</v>
      </c>
      <c r="E3640" t="s">
        <v>25</v>
      </c>
      <c r="F3640" t="s">
        <v>47</v>
      </c>
      <c r="G3640">
        <v>1</v>
      </c>
      <c r="H3640">
        <v>18.5</v>
      </c>
      <c r="I3640" t="s">
        <v>172</v>
      </c>
      <c r="J3640" t="s">
        <v>114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165</v>
      </c>
      <c r="R3640" t="s">
        <v>172</v>
      </c>
      <c r="S3640" t="s">
        <v>214</v>
      </c>
      <c r="T3640" t="str">
        <f>_xlfn.XLOOKUP(A3640,MI_Match_Analysis!$A$2:$A$8,MI_Match_Analysis!$F$2:$F$8,"Not Found")</f>
        <v>Not Found</v>
      </c>
    </row>
    <row r="3641" spans="1:20" hidden="1" x14ac:dyDescent="0.3">
      <c r="A3641">
        <v>17</v>
      </c>
      <c r="B3641" s="1">
        <v>46123</v>
      </c>
      <c r="C3641" t="s">
        <v>162</v>
      </c>
      <c r="D3641" t="s">
        <v>212</v>
      </c>
      <c r="E3641" t="s">
        <v>25</v>
      </c>
      <c r="F3641" t="s">
        <v>47</v>
      </c>
      <c r="G3641">
        <v>1</v>
      </c>
      <c r="H3641">
        <v>18.600000000000001</v>
      </c>
      <c r="I3641" t="s">
        <v>168</v>
      </c>
      <c r="J3641" t="s">
        <v>114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83</v>
      </c>
      <c r="R3641" t="s">
        <v>83</v>
      </c>
      <c r="S3641" t="s">
        <v>83</v>
      </c>
      <c r="T3641" t="str">
        <f>_xlfn.XLOOKUP(A3641,MI_Match_Analysis!$A$2:$A$8,MI_Match_Analysis!$F$2:$F$8,"Not Found")</f>
        <v>Not Found</v>
      </c>
    </row>
    <row r="3642" spans="1:20" hidden="1" x14ac:dyDescent="0.3">
      <c r="A3642">
        <v>17</v>
      </c>
      <c r="B3642" s="1">
        <v>46123</v>
      </c>
      <c r="C3642" t="s">
        <v>162</v>
      </c>
      <c r="D3642" t="s">
        <v>212</v>
      </c>
      <c r="E3642" t="s">
        <v>25</v>
      </c>
      <c r="F3642" t="s">
        <v>47</v>
      </c>
      <c r="G3642">
        <v>1</v>
      </c>
      <c r="H3642">
        <v>19.100000000000001</v>
      </c>
      <c r="I3642" t="s">
        <v>170</v>
      </c>
      <c r="J3642" t="s">
        <v>214</v>
      </c>
      <c r="K3642">
        <v>2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83</v>
      </c>
      <c r="R3642" t="s">
        <v>83</v>
      </c>
      <c r="S3642" t="s">
        <v>83</v>
      </c>
      <c r="T3642" t="str">
        <f>_xlfn.XLOOKUP(A3642,MI_Match_Analysis!$A$2:$A$8,MI_Match_Analysis!$F$2:$F$8,"Not Found")</f>
        <v>Not Found</v>
      </c>
    </row>
    <row r="3643" spans="1:20" hidden="1" x14ac:dyDescent="0.3">
      <c r="A3643">
        <v>17</v>
      </c>
      <c r="B3643" s="1">
        <v>46123</v>
      </c>
      <c r="C3643" t="s">
        <v>162</v>
      </c>
      <c r="D3643" t="s">
        <v>212</v>
      </c>
      <c r="E3643" t="s">
        <v>25</v>
      </c>
      <c r="F3643" t="s">
        <v>47</v>
      </c>
      <c r="G3643">
        <v>1</v>
      </c>
      <c r="H3643">
        <v>19.2</v>
      </c>
      <c r="I3643" t="s">
        <v>170</v>
      </c>
      <c r="J3643" t="s">
        <v>214</v>
      </c>
      <c r="K3643">
        <v>2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83</v>
      </c>
      <c r="R3643" t="s">
        <v>83</v>
      </c>
      <c r="S3643" t="s">
        <v>83</v>
      </c>
      <c r="T3643" t="str">
        <f>_xlfn.XLOOKUP(A3643,MI_Match_Analysis!$A$2:$A$8,MI_Match_Analysis!$F$2:$F$8,"Not Found")</f>
        <v>Not Found</v>
      </c>
    </row>
    <row r="3644" spans="1:20" hidden="1" x14ac:dyDescent="0.3">
      <c r="A3644">
        <v>17</v>
      </c>
      <c r="B3644" s="1">
        <v>46123</v>
      </c>
      <c r="C3644" t="s">
        <v>162</v>
      </c>
      <c r="D3644" t="s">
        <v>212</v>
      </c>
      <c r="E3644" t="s">
        <v>25</v>
      </c>
      <c r="F3644" t="s">
        <v>47</v>
      </c>
      <c r="G3644">
        <v>1</v>
      </c>
      <c r="H3644">
        <v>19.3</v>
      </c>
      <c r="I3644" t="s">
        <v>170</v>
      </c>
      <c r="J3644" t="s">
        <v>214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83</v>
      </c>
      <c r="R3644" t="s">
        <v>83</v>
      </c>
      <c r="S3644" t="s">
        <v>83</v>
      </c>
      <c r="T3644" t="str">
        <f>_xlfn.XLOOKUP(A3644,MI_Match_Analysis!$A$2:$A$8,MI_Match_Analysis!$F$2:$F$8,"Not Found")</f>
        <v>Not Found</v>
      </c>
    </row>
    <row r="3645" spans="1:20" hidden="1" x14ac:dyDescent="0.3">
      <c r="A3645">
        <v>17</v>
      </c>
      <c r="B3645" s="1">
        <v>46123</v>
      </c>
      <c r="C3645" t="s">
        <v>162</v>
      </c>
      <c r="D3645" t="s">
        <v>212</v>
      </c>
      <c r="E3645" t="s">
        <v>25</v>
      </c>
      <c r="F3645" t="s">
        <v>47</v>
      </c>
      <c r="G3645">
        <v>1</v>
      </c>
      <c r="H3645">
        <v>19.399999999999999</v>
      </c>
      <c r="I3645" t="s">
        <v>170</v>
      </c>
      <c r="J3645" t="s">
        <v>214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165</v>
      </c>
      <c r="R3645" t="s">
        <v>170</v>
      </c>
      <c r="S3645" t="s">
        <v>49</v>
      </c>
      <c r="T3645" t="str">
        <f>_xlfn.XLOOKUP(A3645,MI_Match_Analysis!$A$2:$A$8,MI_Match_Analysis!$F$2:$F$8,"Not Found")</f>
        <v>Not Found</v>
      </c>
    </row>
    <row r="3646" spans="1:20" hidden="1" x14ac:dyDescent="0.3">
      <c r="A3646">
        <v>17</v>
      </c>
      <c r="B3646" s="1">
        <v>46123</v>
      </c>
      <c r="C3646" t="s">
        <v>162</v>
      </c>
      <c r="D3646" t="s">
        <v>212</v>
      </c>
      <c r="E3646" t="s">
        <v>25</v>
      </c>
      <c r="F3646" t="s">
        <v>47</v>
      </c>
      <c r="G3646">
        <v>1</v>
      </c>
      <c r="H3646">
        <v>19.5</v>
      </c>
      <c r="I3646" t="s">
        <v>174</v>
      </c>
      <c r="J3646" t="s">
        <v>214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83</v>
      </c>
      <c r="R3646" t="s">
        <v>83</v>
      </c>
      <c r="S3646" t="s">
        <v>83</v>
      </c>
      <c r="T3646" t="str">
        <f>_xlfn.XLOOKUP(A3646,MI_Match_Analysis!$A$2:$A$8,MI_Match_Analysis!$F$2:$F$8,"Not Found")</f>
        <v>Not Found</v>
      </c>
    </row>
    <row r="3647" spans="1:20" hidden="1" x14ac:dyDescent="0.3">
      <c r="A3647">
        <v>17</v>
      </c>
      <c r="B3647" s="1">
        <v>46123</v>
      </c>
      <c r="C3647" t="s">
        <v>162</v>
      </c>
      <c r="D3647" t="s">
        <v>212</v>
      </c>
      <c r="E3647" t="s">
        <v>25</v>
      </c>
      <c r="F3647" t="s">
        <v>47</v>
      </c>
      <c r="G3647">
        <v>1</v>
      </c>
      <c r="H3647">
        <v>19.600000000000001</v>
      </c>
      <c r="I3647" t="s">
        <v>174</v>
      </c>
      <c r="J3647" t="s">
        <v>214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83</v>
      </c>
      <c r="R3647" t="s">
        <v>83</v>
      </c>
      <c r="S3647" t="s">
        <v>83</v>
      </c>
      <c r="T3647" t="str">
        <f>_xlfn.XLOOKUP(A3647,MI_Match_Analysis!$A$2:$A$8,MI_Match_Analysis!$F$2:$F$8,"Not Found")</f>
        <v>Not Found</v>
      </c>
    </row>
    <row r="3648" spans="1:20" hidden="1" x14ac:dyDescent="0.3">
      <c r="A3648">
        <v>17</v>
      </c>
      <c r="B3648" s="1">
        <v>46123</v>
      </c>
      <c r="C3648" t="s">
        <v>162</v>
      </c>
      <c r="D3648" t="s">
        <v>212</v>
      </c>
      <c r="E3648" t="s">
        <v>47</v>
      </c>
      <c r="F3648" t="s">
        <v>25</v>
      </c>
      <c r="G3648">
        <v>2</v>
      </c>
      <c r="H3648">
        <v>0.1</v>
      </c>
      <c r="I3648" t="s">
        <v>64</v>
      </c>
      <c r="J3648" t="s">
        <v>174</v>
      </c>
      <c r="K3648">
        <v>4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83</v>
      </c>
      <c r="R3648" t="s">
        <v>83</v>
      </c>
      <c r="S3648" t="s">
        <v>83</v>
      </c>
      <c r="T3648" t="str">
        <f>_xlfn.XLOOKUP(A3648,MI_Match_Analysis!$A$2:$A$8,MI_Match_Analysis!$F$2:$F$8,"Not Found")</f>
        <v>Not Found</v>
      </c>
    </row>
    <row r="3649" spans="1:20" hidden="1" x14ac:dyDescent="0.3">
      <c r="A3649">
        <v>17</v>
      </c>
      <c r="B3649" s="1">
        <v>46123</v>
      </c>
      <c r="C3649" t="s">
        <v>162</v>
      </c>
      <c r="D3649" t="s">
        <v>212</v>
      </c>
      <c r="E3649" t="s">
        <v>47</v>
      </c>
      <c r="F3649" t="s">
        <v>25</v>
      </c>
      <c r="G3649">
        <v>2</v>
      </c>
      <c r="H3649">
        <v>0.2</v>
      </c>
      <c r="I3649" t="s">
        <v>64</v>
      </c>
      <c r="J3649" t="s">
        <v>174</v>
      </c>
      <c r="K3649">
        <v>2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83</v>
      </c>
      <c r="R3649" t="s">
        <v>83</v>
      </c>
      <c r="S3649" t="s">
        <v>83</v>
      </c>
      <c r="T3649" t="str">
        <f>_xlfn.XLOOKUP(A3649,MI_Match_Analysis!$A$2:$A$8,MI_Match_Analysis!$F$2:$F$8,"Not Found")</f>
        <v>Not Found</v>
      </c>
    </row>
    <row r="3650" spans="1:20" hidden="1" x14ac:dyDescent="0.3">
      <c r="A3650">
        <v>17</v>
      </c>
      <c r="B3650" s="1">
        <v>46123</v>
      </c>
      <c r="C3650" t="s">
        <v>162</v>
      </c>
      <c r="D3650" t="s">
        <v>212</v>
      </c>
      <c r="E3650" t="s">
        <v>47</v>
      </c>
      <c r="F3650" t="s">
        <v>25</v>
      </c>
      <c r="G3650">
        <v>2</v>
      </c>
      <c r="H3650">
        <v>0.3</v>
      </c>
      <c r="I3650" t="s">
        <v>64</v>
      </c>
      <c r="J3650" t="s">
        <v>174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83</v>
      </c>
      <c r="R3650" t="s">
        <v>83</v>
      </c>
      <c r="S3650" t="s">
        <v>83</v>
      </c>
      <c r="T3650" t="str">
        <f>_xlfn.XLOOKUP(A3650,MI_Match_Analysis!$A$2:$A$8,MI_Match_Analysis!$F$2:$F$8,"Not Found")</f>
        <v>Not Found</v>
      </c>
    </row>
    <row r="3651" spans="1:20" hidden="1" x14ac:dyDescent="0.3">
      <c r="A3651">
        <v>17</v>
      </c>
      <c r="B3651" s="1">
        <v>46123</v>
      </c>
      <c r="C3651" t="s">
        <v>162</v>
      </c>
      <c r="D3651" t="s">
        <v>212</v>
      </c>
      <c r="E3651" t="s">
        <v>47</v>
      </c>
      <c r="F3651" t="s">
        <v>25</v>
      </c>
      <c r="G3651">
        <v>2</v>
      </c>
      <c r="H3651">
        <v>0.4</v>
      </c>
      <c r="I3651" t="s">
        <v>64</v>
      </c>
      <c r="J3651" t="s">
        <v>174</v>
      </c>
      <c r="K3651">
        <v>2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83</v>
      </c>
      <c r="R3651" t="s">
        <v>83</v>
      </c>
      <c r="S3651" t="s">
        <v>83</v>
      </c>
      <c r="T3651" t="str">
        <f>_xlfn.XLOOKUP(A3651,MI_Match_Analysis!$A$2:$A$8,MI_Match_Analysis!$F$2:$F$8,"Not Found")</f>
        <v>Not Found</v>
      </c>
    </row>
    <row r="3652" spans="1:20" hidden="1" x14ac:dyDescent="0.3">
      <c r="A3652">
        <v>17</v>
      </c>
      <c r="B3652" s="1">
        <v>46123</v>
      </c>
      <c r="C3652" t="s">
        <v>162</v>
      </c>
      <c r="D3652" t="s">
        <v>212</v>
      </c>
      <c r="E3652" t="s">
        <v>47</v>
      </c>
      <c r="F3652" t="s">
        <v>25</v>
      </c>
      <c r="G3652">
        <v>2</v>
      </c>
      <c r="H3652">
        <v>0.5</v>
      </c>
      <c r="I3652" t="s">
        <v>64</v>
      </c>
      <c r="J3652" t="s">
        <v>174</v>
      </c>
      <c r="K3652">
        <v>6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83</v>
      </c>
      <c r="R3652" t="s">
        <v>83</v>
      </c>
      <c r="S3652" t="s">
        <v>83</v>
      </c>
      <c r="T3652" t="str">
        <f>_xlfn.XLOOKUP(A3652,MI_Match_Analysis!$A$2:$A$8,MI_Match_Analysis!$F$2:$F$8,"Not Found")</f>
        <v>Not Found</v>
      </c>
    </row>
    <row r="3653" spans="1:20" hidden="1" x14ac:dyDescent="0.3">
      <c r="A3653">
        <v>17</v>
      </c>
      <c r="B3653" s="1">
        <v>46123</v>
      </c>
      <c r="C3653" t="s">
        <v>162</v>
      </c>
      <c r="D3653" t="s">
        <v>212</v>
      </c>
      <c r="E3653" t="s">
        <v>47</v>
      </c>
      <c r="F3653" t="s">
        <v>25</v>
      </c>
      <c r="G3653">
        <v>2</v>
      </c>
      <c r="H3653">
        <v>0.6</v>
      </c>
      <c r="I3653" t="s">
        <v>64</v>
      </c>
      <c r="J3653" t="s">
        <v>174</v>
      </c>
      <c r="K3653">
        <v>4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83</v>
      </c>
      <c r="R3653" t="s">
        <v>83</v>
      </c>
      <c r="S3653" t="s">
        <v>83</v>
      </c>
      <c r="T3653" t="str">
        <f>_xlfn.XLOOKUP(A3653,MI_Match_Analysis!$A$2:$A$8,MI_Match_Analysis!$F$2:$F$8,"Not Found")</f>
        <v>Not Found</v>
      </c>
    </row>
    <row r="3654" spans="1:20" hidden="1" x14ac:dyDescent="0.3">
      <c r="A3654">
        <v>17</v>
      </c>
      <c r="B3654" s="1">
        <v>46123</v>
      </c>
      <c r="C3654" t="s">
        <v>162</v>
      </c>
      <c r="D3654" t="s">
        <v>212</v>
      </c>
      <c r="E3654" t="s">
        <v>47</v>
      </c>
      <c r="F3654" t="s">
        <v>25</v>
      </c>
      <c r="G3654">
        <v>2</v>
      </c>
      <c r="H3654">
        <v>1.1000000000000001</v>
      </c>
      <c r="I3654" t="s">
        <v>223</v>
      </c>
      <c r="J3654" t="s">
        <v>177</v>
      </c>
      <c r="K3654">
        <v>4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83</v>
      </c>
      <c r="R3654" t="s">
        <v>83</v>
      </c>
      <c r="S3654" t="s">
        <v>83</v>
      </c>
      <c r="T3654" t="str">
        <f>_xlfn.XLOOKUP(A3654,MI_Match_Analysis!$A$2:$A$8,MI_Match_Analysis!$F$2:$F$8,"Not Found")</f>
        <v>Not Found</v>
      </c>
    </row>
    <row r="3655" spans="1:20" hidden="1" x14ac:dyDescent="0.3">
      <c r="A3655">
        <v>17</v>
      </c>
      <c r="B3655" s="1">
        <v>46123</v>
      </c>
      <c r="C3655" t="s">
        <v>162</v>
      </c>
      <c r="D3655" t="s">
        <v>212</v>
      </c>
      <c r="E3655" t="s">
        <v>47</v>
      </c>
      <c r="F3655" t="s">
        <v>25</v>
      </c>
      <c r="G3655">
        <v>2</v>
      </c>
      <c r="H3655">
        <v>1.2</v>
      </c>
      <c r="I3655" t="s">
        <v>223</v>
      </c>
      <c r="J3655" t="s">
        <v>177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83</v>
      </c>
      <c r="R3655" t="s">
        <v>83</v>
      </c>
      <c r="S3655" t="s">
        <v>83</v>
      </c>
      <c r="T3655" t="str">
        <f>_xlfn.XLOOKUP(A3655,MI_Match_Analysis!$A$2:$A$8,MI_Match_Analysis!$F$2:$F$8,"Not Found")</f>
        <v>Not Found</v>
      </c>
    </row>
    <row r="3656" spans="1:20" hidden="1" x14ac:dyDescent="0.3">
      <c r="A3656">
        <v>17</v>
      </c>
      <c r="B3656" s="1">
        <v>46123</v>
      </c>
      <c r="C3656" t="s">
        <v>162</v>
      </c>
      <c r="D3656" t="s">
        <v>212</v>
      </c>
      <c r="E3656" t="s">
        <v>47</v>
      </c>
      <c r="F3656" t="s">
        <v>25</v>
      </c>
      <c r="G3656">
        <v>2</v>
      </c>
      <c r="H3656">
        <v>1.3</v>
      </c>
      <c r="I3656" t="s">
        <v>223</v>
      </c>
      <c r="J3656" t="s">
        <v>177</v>
      </c>
      <c r="K3656">
        <v>6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83</v>
      </c>
      <c r="R3656" t="s">
        <v>83</v>
      </c>
      <c r="S3656" t="s">
        <v>83</v>
      </c>
      <c r="T3656" t="str">
        <f>_xlfn.XLOOKUP(A3656,MI_Match_Analysis!$A$2:$A$8,MI_Match_Analysis!$F$2:$F$8,"Not Found")</f>
        <v>Not Found</v>
      </c>
    </row>
    <row r="3657" spans="1:20" hidden="1" x14ac:dyDescent="0.3">
      <c r="A3657">
        <v>17</v>
      </c>
      <c r="B3657" s="1">
        <v>46123</v>
      </c>
      <c r="C3657" t="s">
        <v>162</v>
      </c>
      <c r="D3657" t="s">
        <v>212</v>
      </c>
      <c r="E3657" t="s">
        <v>47</v>
      </c>
      <c r="F3657" t="s">
        <v>25</v>
      </c>
      <c r="G3657">
        <v>2</v>
      </c>
      <c r="H3657">
        <v>1.4</v>
      </c>
      <c r="I3657" t="s">
        <v>223</v>
      </c>
      <c r="J3657" t="s">
        <v>177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83</v>
      </c>
      <c r="R3657" t="s">
        <v>83</v>
      </c>
      <c r="S3657" t="s">
        <v>83</v>
      </c>
      <c r="T3657" t="str">
        <f>_xlfn.XLOOKUP(A3657,MI_Match_Analysis!$A$2:$A$8,MI_Match_Analysis!$F$2:$F$8,"Not Found")</f>
        <v>Not Found</v>
      </c>
    </row>
    <row r="3658" spans="1:20" hidden="1" x14ac:dyDescent="0.3">
      <c r="A3658">
        <v>17</v>
      </c>
      <c r="B3658" s="1">
        <v>46123</v>
      </c>
      <c r="C3658" t="s">
        <v>162</v>
      </c>
      <c r="D3658" t="s">
        <v>212</v>
      </c>
      <c r="E3658" t="s">
        <v>47</v>
      </c>
      <c r="F3658" t="s">
        <v>25</v>
      </c>
      <c r="G3658">
        <v>2</v>
      </c>
      <c r="H3658">
        <v>1.5</v>
      </c>
      <c r="I3658" t="s">
        <v>64</v>
      </c>
      <c r="J3658" t="s">
        <v>177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83</v>
      </c>
      <c r="R3658" t="s">
        <v>83</v>
      </c>
      <c r="S3658" t="s">
        <v>83</v>
      </c>
      <c r="T3658" t="str">
        <f>_xlfn.XLOOKUP(A3658,MI_Match_Analysis!$A$2:$A$8,MI_Match_Analysis!$F$2:$F$8,"Not Found")</f>
        <v>Not Found</v>
      </c>
    </row>
    <row r="3659" spans="1:20" hidden="1" x14ac:dyDescent="0.3">
      <c r="A3659">
        <v>17</v>
      </c>
      <c r="B3659" s="1">
        <v>46123</v>
      </c>
      <c r="C3659" t="s">
        <v>162</v>
      </c>
      <c r="D3659" t="s">
        <v>212</v>
      </c>
      <c r="E3659" t="s">
        <v>47</v>
      </c>
      <c r="F3659" t="s">
        <v>25</v>
      </c>
      <c r="G3659">
        <v>2</v>
      </c>
      <c r="H3659">
        <v>1.6</v>
      </c>
      <c r="I3659" t="s">
        <v>64</v>
      </c>
      <c r="J3659" t="s">
        <v>177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83</v>
      </c>
      <c r="R3659" t="s">
        <v>83</v>
      </c>
      <c r="S3659" t="s">
        <v>83</v>
      </c>
      <c r="T3659" t="str">
        <f>_xlfn.XLOOKUP(A3659,MI_Match_Analysis!$A$2:$A$8,MI_Match_Analysis!$F$2:$F$8,"Not Found")</f>
        <v>Not Found</v>
      </c>
    </row>
    <row r="3660" spans="1:20" hidden="1" x14ac:dyDescent="0.3">
      <c r="A3660">
        <v>17</v>
      </c>
      <c r="B3660" s="1">
        <v>46123</v>
      </c>
      <c r="C3660" t="s">
        <v>162</v>
      </c>
      <c r="D3660" t="s">
        <v>212</v>
      </c>
      <c r="E3660" t="s">
        <v>47</v>
      </c>
      <c r="F3660" t="s">
        <v>25</v>
      </c>
      <c r="G3660">
        <v>2</v>
      </c>
      <c r="H3660">
        <v>2.1</v>
      </c>
      <c r="I3660" t="s">
        <v>223</v>
      </c>
      <c r="J3660" t="s">
        <v>120</v>
      </c>
      <c r="K3660">
        <v>6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83</v>
      </c>
      <c r="R3660" t="s">
        <v>83</v>
      </c>
      <c r="S3660" t="s">
        <v>83</v>
      </c>
      <c r="T3660" t="str">
        <f>_xlfn.XLOOKUP(A3660,MI_Match_Analysis!$A$2:$A$8,MI_Match_Analysis!$F$2:$F$8,"Not Found")</f>
        <v>Not Found</v>
      </c>
    </row>
    <row r="3661" spans="1:20" hidden="1" x14ac:dyDescent="0.3">
      <c r="A3661">
        <v>17</v>
      </c>
      <c r="B3661" s="1">
        <v>46123</v>
      </c>
      <c r="C3661" t="s">
        <v>162</v>
      </c>
      <c r="D3661" t="s">
        <v>212</v>
      </c>
      <c r="E3661" t="s">
        <v>47</v>
      </c>
      <c r="F3661" t="s">
        <v>25</v>
      </c>
      <c r="G3661">
        <v>2</v>
      </c>
      <c r="H3661">
        <v>2.2000000000000002</v>
      </c>
      <c r="I3661" t="s">
        <v>223</v>
      </c>
      <c r="J3661" t="s">
        <v>120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83</v>
      </c>
      <c r="R3661" t="s">
        <v>83</v>
      </c>
      <c r="S3661" t="s">
        <v>83</v>
      </c>
      <c r="T3661" t="str">
        <f>_xlfn.XLOOKUP(A3661,MI_Match_Analysis!$A$2:$A$8,MI_Match_Analysis!$F$2:$F$8,"Not Found")</f>
        <v>Not Found</v>
      </c>
    </row>
    <row r="3662" spans="1:20" hidden="1" x14ac:dyDescent="0.3">
      <c r="A3662">
        <v>17</v>
      </c>
      <c r="B3662" s="1">
        <v>46123</v>
      </c>
      <c r="C3662" t="s">
        <v>162</v>
      </c>
      <c r="D3662" t="s">
        <v>212</v>
      </c>
      <c r="E3662" t="s">
        <v>47</v>
      </c>
      <c r="F3662" t="s">
        <v>25</v>
      </c>
      <c r="G3662">
        <v>2</v>
      </c>
      <c r="H3662">
        <v>2.2999999999999998</v>
      </c>
      <c r="I3662" t="s">
        <v>223</v>
      </c>
      <c r="J3662" t="s">
        <v>120</v>
      </c>
      <c r="K3662">
        <v>4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83</v>
      </c>
      <c r="R3662" t="s">
        <v>83</v>
      </c>
      <c r="S3662" t="s">
        <v>83</v>
      </c>
      <c r="T3662" t="str">
        <f>_xlfn.XLOOKUP(A3662,MI_Match_Analysis!$A$2:$A$8,MI_Match_Analysis!$F$2:$F$8,"Not Found")</f>
        <v>Not Found</v>
      </c>
    </row>
    <row r="3663" spans="1:20" hidden="1" x14ac:dyDescent="0.3">
      <c r="A3663">
        <v>17</v>
      </c>
      <c r="B3663" s="1">
        <v>46123</v>
      </c>
      <c r="C3663" t="s">
        <v>162</v>
      </c>
      <c r="D3663" t="s">
        <v>212</v>
      </c>
      <c r="E3663" t="s">
        <v>47</v>
      </c>
      <c r="F3663" t="s">
        <v>25</v>
      </c>
      <c r="G3663">
        <v>2</v>
      </c>
      <c r="H3663">
        <v>2.4</v>
      </c>
      <c r="I3663" t="s">
        <v>223</v>
      </c>
      <c r="J3663" t="s">
        <v>120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83</v>
      </c>
      <c r="R3663" t="s">
        <v>83</v>
      </c>
      <c r="S3663" t="s">
        <v>83</v>
      </c>
      <c r="T3663" t="str">
        <f>_xlfn.XLOOKUP(A3663,MI_Match_Analysis!$A$2:$A$8,MI_Match_Analysis!$F$2:$F$8,"Not Found")</f>
        <v>Not Found</v>
      </c>
    </row>
    <row r="3664" spans="1:20" hidden="1" x14ac:dyDescent="0.3">
      <c r="A3664">
        <v>17</v>
      </c>
      <c r="B3664" s="1">
        <v>46123</v>
      </c>
      <c r="C3664" t="s">
        <v>162</v>
      </c>
      <c r="D3664" t="s">
        <v>212</v>
      </c>
      <c r="E3664" t="s">
        <v>47</v>
      </c>
      <c r="F3664" t="s">
        <v>25</v>
      </c>
      <c r="G3664">
        <v>2</v>
      </c>
      <c r="H3664">
        <v>2.5</v>
      </c>
      <c r="I3664" t="s">
        <v>223</v>
      </c>
      <c r="J3664" t="s">
        <v>120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83</v>
      </c>
      <c r="R3664" t="s">
        <v>83</v>
      </c>
      <c r="S3664" t="s">
        <v>83</v>
      </c>
      <c r="T3664" t="str">
        <f>_xlfn.XLOOKUP(A3664,MI_Match_Analysis!$A$2:$A$8,MI_Match_Analysis!$F$2:$F$8,"Not Found")</f>
        <v>Not Found</v>
      </c>
    </row>
    <row r="3665" spans="1:20" hidden="1" x14ac:dyDescent="0.3">
      <c r="A3665">
        <v>17</v>
      </c>
      <c r="B3665" s="1">
        <v>46123</v>
      </c>
      <c r="C3665" t="s">
        <v>162</v>
      </c>
      <c r="D3665" t="s">
        <v>212</v>
      </c>
      <c r="E3665" t="s">
        <v>47</v>
      </c>
      <c r="F3665" t="s">
        <v>25</v>
      </c>
      <c r="G3665">
        <v>2</v>
      </c>
      <c r="H3665">
        <v>2.6</v>
      </c>
      <c r="I3665" t="s">
        <v>223</v>
      </c>
      <c r="J3665" t="s">
        <v>120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83</v>
      </c>
      <c r="R3665" t="s">
        <v>83</v>
      </c>
      <c r="S3665" t="s">
        <v>83</v>
      </c>
      <c r="T3665" t="str">
        <f>_xlfn.XLOOKUP(A3665,MI_Match_Analysis!$A$2:$A$8,MI_Match_Analysis!$F$2:$F$8,"Not Found")</f>
        <v>Not Found</v>
      </c>
    </row>
    <row r="3666" spans="1:20" hidden="1" x14ac:dyDescent="0.3">
      <c r="A3666">
        <v>17</v>
      </c>
      <c r="B3666" s="1">
        <v>46123</v>
      </c>
      <c r="C3666" t="s">
        <v>162</v>
      </c>
      <c r="D3666" t="s">
        <v>212</v>
      </c>
      <c r="E3666" t="s">
        <v>47</v>
      </c>
      <c r="F3666" t="s">
        <v>25</v>
      </c>
      <c r="G3666">
        <v>2</v>
      </c>
      <c r="H3666">
        <v>3.1</v>
      </c>
      <c r="I3666" t="s">
        <v>223</v>
      </c>
      <c r="J3666" t="s">
        <v>177</v>
      </c>
      <c r="K3666">
        <v>6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83</v>
      </c>
      <c r="R3666" t="s">
        <v>83</v>
      </c>
      <c r="S3666" t="s">
        <v>83</v>
      </c>
      <c r="T3666" t="str">
        <f>_xlfn.XLOOKUP(A3666,MI_Match_Analysis!$A$2:$A$8,MI_Match_Analysis!$F$2:$F$8,"Not Found")</f>
        <v>Not Found</v>
      </c>
    </row>
    <row r="3667" spans="1:20" hidden="1" x14ac:dyDescent="0.3">
      <c r="A3667">
        <v>17</v>
      </c>
      <c r="B3667" s="1">
        <v>46123</v>
      </c>
      <c r="C3667" t="s">
        <v>162</v>
      </c>
      <c r="D3667" t="s">
        <v>212</v>
      </c>
      <c r="E3667" t="s">
        <v>47</v>
      </c>
      <c r="F3667" t="s">
        <v>25</v>
      </c>
      <c r="G3667">
        <v>2</v>
      </c>
      <c r="H3667">
        <v>3.2</v>
      </c>
      <c r="I3667" t="s">
        <v>223</v>
      </c>
      <c r="J3667" t="s">
        <v>177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83</v>
      </c>
      <c r="R3667" t="s">
        <v>83</v>
      </c>
      <c r="S3667" t="s">
        <v>83</v>
      </c>
      <c r="T3667" t="str">
        <f>_xlfn.XLOOKUP(A3667,MI_Match_Analysis!$A$2:$A$8,MI_Match_Analysis!$F$2:$F$8,"Not Found")</f>
        <v>Not Found</v>
      </c>
    </row>
    <row r="3668" spans="1:20" hidden="1" x14ac:dyDescent="0.3">
      <c r="A3668">
        <v>17</v>
      </c>
      <c r="B3668" s="1">
        <v>46123</v>
      </c>
      <c r="C3668" t="s">
        <v>162</v>
      </c>
      <c r="D3668" t="s">
        <v>212</v>
      </c>
      <c r="E3668" t="s">
        <v>47</v>
      </c>
      <c r="F3668" t="s">
        <v>25</v>
      </c>
      <c r="G3668">
        <v>2</v>
      </c>
      <c r="H3668">
        <v>3.3</v>
      </c>
      <c r="I3668" t="s">
        <v>223</v>
      </c>
      <c r="J3668" t="s">
        <v>177</v>
      </c>
      <c r="K3668">
        <v>6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83</v>
      </c>
      <c r="R3668" t="s">
        <v>83</v>
      </c>
      <c r="S3668" t="s">
        <v>83</v>
      </c>
      <c r="T3668" t="str">
        <f>_xlfn.XLOOKUP(A3668,MI_Match_Analysis!$A$2:$A$8,MI_Match_Analysis!$F$2:$F$8,"Not Found")</f>
        <v>Not Found</v>
      </c>
    </row>
    <row r="3669" spans="1:20" hidden="1" x14ac:dyDescent="0.3">
      <c r="A3669">
        <v>17</v>
      </c>
      <c r="B3669" s="1">
        <v>46123</v>
      </c>
      <c r="C3669" t="s">
        <v>162</v>
      </c>
      <c r="D3669" t="s">
        <v>212</v>
      </c>
      <c r="E3669" t="s">
        <v>47</v>
      </c>
      <c r="F3669" t="s">
        <v>25</v>
      </c>
      <c r="G3669">
        <v>2</v>
      </c>
      <c r="H3669">
        <v>3.4</v>
      </c>
      <c r="I3669" t="s">
        <v>223</v>
      </c>
      <c r="J3669" t="s">
        <v>177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83</v>
      </c>
      <c r="R3669" t="s">
        <v>83</v>
      </c>
      <c r="S3669" t="s">
        <v>83</v>
      </c>
      <c r="T3669" t="str">
        <f>_xlfn.XLOOKUP(A3669,MI_Match_Analysis!$A$2:$A$8,MI_Match_Analysis!$F$2:$F$8,"Not Found")</f>
        <v>Not Found</v>
      </c>
    </row>
    <row r="3670" spans="1:20" hidden="1" x14ac:dyDescent="0.3">
      <c r="A3670">
        <v>17</v>
      </c>
      <c r="B3670" s="1">
        <v>46123</v>
      </c>
      <c r="C3670" t="s">
        <v>162</v>
      </c>
      <c r="D3670" t="s">
        <v>212</v>
      </c>
      <c r="E3670" t="s">
        <v>47</v>
      </c>
      <c r="F3670" t="s">
        <v>25</v>
      </c>
      <c r="G3670">
        <v>2</v>
      </c>
      <c r="H3670">
        <v>3.5</v>
      </c>
      <c r="I3670" t="s">
        <v>64</v>
      </c>
      <c r="J3670" t="s">
        <v>177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83</v>
      </c>
      <c r="R3670" t="s">
        <v>83</v>
      </c>
      <c r="S3670" t="s">
        <v>83</v>
      </c>
      <c r="T3670" t="str">
        <f>_xlfn.XLOOKUP(A3670,MI_Match_Analysis!$A$2:$A$8,MI_Match_Analysis!$F$2:$F$8,"Not Found")</f>
        <v>Not Found</v>
      </c>
    </row>
    <row r="3671" spans="1:20" hidden="1" x14ac:dyDescent="0.3">
      <c r="A3671">
        <v>17</v>
      </c>
      <c r="B3671" s="1">
        <v>46123</v>
      </c>
      <c r="C3671" t="s">
        <v>162</v>
      </c>
      <c r="D3671" t="s">
        <v>212</v>
      </c>
      <c r="E3671" t="s">
        <v>47</v>
      </c>
      <c r="F3671" t="s">
        <v>25</v>
      </c>
      <c r="G3671">
        <v>2</v>
      </c>
      <c r="H3671">
        <v>3.6</v>
      </c>
      <c r="I3671" t="s">
        <v>223</v>
      </c>
      <c r="J3671" t="s">
        <v>177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83</v>
      </c>
      <c r="R3671" t="s">
        <v>83</v>
      </c>
      <c r="S3671" t="s">
        <v>83</v>
      </c>
      <c r="T3671" t="str">
        <f>_xlfn.XLOOKUP(A3671,MI_Match_Analysis!$A$2:$A$8,MI_Match_Analysis!$F$2:$F$8,"Not Found")</f>
        <v>Not Found</v>
      </c>
    </row>
    <row r="3672" spans="1:20" hidden="1" x14ac:dyDescent="0.3">
      <c r="A3672">
        <v>17</v>
      </c>
      <c r="B3672" s="1">
        <v>46123</v>
      </c>
      <c r="C3672" t="s">
        <v>162</v>
      </c>
      <c r="D3672" t="s">
        <v>212</v>
      </c>
      <c r="E3672" t="s">
        <v>47</v>
      </c>
      <c r="F3672" t="s">
        <v>25</v>
      </c>
      <c r="G3672">
        <v>2</v>
      </c>
      <c r="H3672">
        <v>4.0999999999999996</v>
      </c>
      <c r="I3672" t="s">
        <v>223</v>
      </c>
      <c r="J3672" t="s">
        <v>120</v>
      </c>
      <c r="K3672">
        <v>4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83</v>
      </c>
      <c r="R3672" t="s">
        <v>83</v>
      </c>
      <c r="S3672" t="s">
        <v>83</v>
      </c>
      <c r="T3672" t="str">
        <f>_xlfn.XLOOKUP(A3672,MI_Match_Analysis!$A$2:$A$8,MI_Match_Analysis!$F$2:$F$8,"Not Found")</f>
        <v>Not Found</v>
      </c>
    </row>
    <row r="3673" spans="1:20" hidden="1" x14ac:dyDescent="0.3">
      <c r="A3673">
        <v>17</v>
      </c>
      <c r="B3673" s="1">
        <v>46123</v>
      </c>
      <c r="C3673" t="s">
        <v>162</v>
      </c>
      <c r="D3673" t="s">
        <v>212</v>
      </c>
      <c r="E3673" t="s">
        <v>47</v>
      </c>
      <c r="F3673" t="s">
        <v>25</v>
      </c>
      <c r="G3673">
        <v>2</v>
      </c>
      <c r="H3673">
        <v>4.2</v>
      </c>
      <c r="I3673" t="s">
        <v>223</v>
      </c>
      <c r="J3673" t="s">
        <v>120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83</v>
      </c>
      <c r="R3673" t="s">
        <v>83</v>
      </c>
      <c r="S3673" t="s">
        <v>83</v>
      </c>
      <c r="T3673" t="str">
        <f>_xlfn.XLOOKUP(A3673,MI_Match_Analysis!$A$2:$A$8,MI_Match_Analysis!$F$2:$F$8,"Not Found")</f>
        <v>Not Found</v>
      </c>
    </row>
    <row r="3674" spans="1:20" hidden="1" x14ac:dyDescent="0.3">
      <c r="A3674">
        <v>17</v>
      </c>
      <c r="B3674" s="1">
        <v>46123</v>
      </c>
      <c r="C3674" t="s">
        <v>162</v>
      </c>
      <c r="D3674" t="s">
        <v>212</v>
      </c>
      <c r="E3674" t="s">
        <v>47</v>
      </c>
      <c r="F3674" t="s">
        <v>25</v>
      </c>
      <c r="G3674">
        <v>2</v>
      </c>
      <c r="H3674">
        <v>4.3</v>
      </c>
      <c r="I3674" t="s">
        <v>64</v>
      </c>
      <c r="J3674" t="s">
        <v>120</v>
      </c>
      <c r="K3674">
        <v>0</v>
      </c>
      <c r="L3674">
        <v>1</v>
      </c>
      <c r="M3674">
        <v>1</v>
      </c>
      <c r="N3674">
        <v>0</v>
      </c>
      <c r="O3674">
        <v>0</v>
      </c>
      <c r="P3674">
        <v>0</v>
      </c>
      <c r="Q3674" t="s">
        <v>83</v>
      </c>
      <c r="R3674" t="s">
        <v>83</v>
      </c>
      <c r="S3674" t="s">
        <v>83</v>
      </c>
      <c r="T3674" t="str">
        <f>_xlfn.XLOOKUP(A3674,MI_Match_Analysis!$A$2:$A$8,MI_Match_Analysis!$F$2:$F$8,"Not Found")</f>
        <v>Not Found</v>
      </c>
    </row>
    <row r="3675" spans="1:20" hidden="1" x14ac:dyDescent="0.3">
      <c r="A3675">
        <v>17</v>
      </c>
      <c r="B3675" s="1">
        <v>46123</v>
      </c>
      <c r="C3675" t="s">
        <v>162</v>
      </c>
      <c r="D3675" t="s">
        <v>212</v>
      </c>
      <c r="E3675" t="s">
        <v>47</v>
      </c>
      <c r="F3675" t="s">
        <v>25</v>
      </c>
      <c r="G3675">
        <v>2</v>
      </c>
      <c r="H3675">
        <v>4.3</v>
      </c>
      <c r="I3675" t="s">
        <v>64</v>
      </c>
      <c r="J3675" t="s">
        <v>120</v>
      </c>
      <c r="K3675">
        <v>6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83</v>
      </c>
      <c r="R3675" t="s">
        <v>83</v>
      </c>
      <c r="S3675" t="s">
        <v>83</v>
      </c>
      <c r="T3675" t="str">
        <f>_xlfn.XLOOKUP(A3675,MI_Match_Analysis!$A$2:$A$8,MI_Match_Analysis!$F$2:$F$8,"Not Found")</f>
        <v>Not Found</v>
      </c>
    </row>
    <row r="3676" spans="1:20" hidden="1" x14ac:dyDescent="0.3">
      <c r="A3676">
        <v>17</v>
      </c>
      <c r="B3676" s="1">
        <v>46123</v>
      </c>
      <c r="C3676" t="s">
        <v>162</v>
      </c>
      <c r="D3676" t="s">
        <v>212</v>
      </c>
      <c r="E3676" t="s">
        <v>47</v>
      </c>
      <c r="F3676" t="s">
        <v>25</v>
      </c>
      <c r="G3676">
        <v>2</v>
      </c>
      <c r="H3676">
        <v>4.4000000000000004</v>
      </c>
      <c r="I3676" t="s">
        <v>64</v>
      </c>
      <c r="J3676" t="s">
        <v>120</v>
      </c>
      <c r="K3676">
        <v>4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83</v>
      </c>
      <c r="R3676" t="s">
        <v>83</v>
      </c>
      <c r="S3676" t="s">
        <v>83</v>
      </c>
      <c r="T3676" t="str">
        <f>_xlfn.XLOOKUP(A3676,MI_Match_Analysis!$A$2:$A$8,MI_Match_Analysis!$F$2:$F$8,"Not Found")</f>
        <v>Not Found</v>
      </c>
    </row>
    <row r="3677" spans="1:20" hidden="1" x14ac:dyDescent="0.3">
      <c r="A3677">
        <v>17</v>
      </c>
      <c r="B3677" s="1">
        <v>46123</v>
      </c>
      <c r="C3677" t="s">
        <v>162</v>
      </c>
      <c r="D3677" t="s">
        <v>212</v>
      </c>
      <c r="E3677" t="s">
        <v>47</v>
      </c>
      <c r="F3677" t="s">
        <v>25</v>
      </c>
      <c r="G3677">
        <v>2</v>
      </c>
      <c r="H3677">
        <v>4.5</v>
      </c>
      <c r="I3677" t="s">
        <v>64</v>
      </c>
      <c r="J3677" t="s">
        <v>120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83</v>
      </c>
      <c r="R3677" t="s">
        <v>83</v>
      </c>
      <c r="S3677" t="s">
        <v>83</v>
      </c>
      <c r="T3677" t="str">
        <f>_xlfn.XLOOKUP(A3677,MI_Match_Analysis!$A$2:$A$8,MI_Match_Analysis!$F$2:$F$8,"Not Found")</f>
        <v>Not Found</v>
      </c>
    </row>
    <row r="3678" spans="1:20" hidden="1" x14ac:dyDescent="0.3">
      <c r="A3678">
        <v>17</v>
      </c>
      <c r="B3678" s="1">
        <v>46123</v>
      </c>
      <c r="C3678" t="s">
        <v>162</v>
      </c>
      <c r="D3678" t="s">
        <v>212</v>
      </c>
      <c r="E3678" t="s">
        <v>47</v>
      </c>
      <c r="F3678" t="s">
        <v>25</v>
      </c>
      <c r="G3678">
        <v>2</v>
      </c>
      <c r="H3678">
        <v>4.5999999999999996</v>
      </c>
      <c r="I3678" t="s">
        <v>223</v>
      </c>
      <c r="J3678" t="s">
        <v>120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83</v>
      </c>
      <c r="R3678" t="s">
        <v>83</v>
      </c>
      <c r="S3678" t="s">
        <v>83</v>
      </c>
      <c r="T3678" t="str">
        <f>_xlfn.XLOOKUP(A3678,MI_Match_Analysis!$A$2:$A$8,MI_Match_Analysis!$F$2:$F$8,"Not Found")</f>
        <v>Not Found</v>
      </c>
    </row>
    <row r="3679" spans="1:20" hidden="1" x14ac:dyDescent="0.3">
      <c r="A3679">
        <v>17</v>
      </c>
      <c r="B3679" s="1">
        <v>46123</v>
      </c>
      <c r="C3679" t="s">
        <v>162</v>
      </c>
      <c r="D3679" t="s">
        <v>212</v>
      </c>
      <c r="E3679" t="s">
        <v>47</v>
      </c>
      <c r="F3679" t="s">
        <v>25</v>
      </c>
      <c r="G3679">
        <v>2</v>
      </c>
      <c r="H3679">
        <v>5.0999999999999996</v>
      </c>
      <c r="I3679" t="s">
        <v>64</v>
      </c>
      <c r="J3679" t="s">
        <v>175</v>
      </c>
      <c r="K3679">
        <v>6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83</v>
      </c>
      <c r="R3679" t="s">
        <v>83</v>
      </c>
      <c r="S3679" t="s">
        <v>83</v>
      </c>
      <c r="T3679" t="str">
        <f>_xlfn.XLOOKUP(A3679,MI_Match_Analysis!$A$2:$A$8,MI_Match_Analysis!$F$2:$F$8,"Not Found")</f>
        <v>Not Found</v>
      </c>
    </row>
    <row r="3680" spans="1:20" hidden="1" x14ac:dyDescent="0.3">
      <c r="A3680">
        <v>17</v>
      </c>
      <c r="B3680" s="1">
        <v>46123</v>
      </c>
      <c r="C3680" t="s">
        <v>162</v>
      </c>
      <c r="D3680" t="s">
        <v>212</v>
      </c>
      <c r="E3680" t="s">
        <v>47</v>
      </c>
      <c r="F3680" t="s">
        <v>25</v>
      </c>
      <c r="G3680">
        <v>2</v>
      </c>
      <c r="H3680">
        <v>5.2</v>
      </c>
      <c r="I3680" t="s">
        <v>64</v>
      </c>
      <c r="J3680" t="s">
        <v>175</v>
      </c>
      <c r="K3680">
        <v>6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83</v>
      </c>
      <c r="R3680" t="s">
        <v>83</v>
      </c>
      <c r="S3680" t="s">
        <v>83</v>
      </c>
      <c r="T3680" t="str">
        <f>_xlfn.XLOOKUP(A3680,MI_Match_Analysis!$A$2:$A$8,MI_Match_Analysis!$F$2:$F$8,"Not Found")</f>
        <v>Not Found</v>
      </c>
    </row>
    <row r="3681" spans="1:20" hidden="1" x14ac:dyDescent="0.3">
      <c r="A3681">
        <v>17</v>
      </c>
      <c r="B3681" s="1">
        <v>46123</v>
      </c>
      <c r="C3681" t="s">
        <v>162</v>
      </c>
      <c r="D3681" t="s">
        <v>212</v>
      </c>
      <c r="E3681" t="s">
        <v>47</v>
      </c>
      <c r="F3681" t="s">
        <v>25</v>
      </c>
      <c r="G3681">
        <v>2</v>
      </c>
      <c r="H3681">
        <v>5.3</v>
      </c>
      <c r="I3681" t="s">
        <v>64</v>
      </c>
      <c r="J3681" t="s">
        <v>175</v>
      </c>
      <c r="K3681">
        <v>4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83</v>
      </c>
      <c r="R3681" t="s">
        <v>83</v>
      </c>
      <c r="S3681" t="s">
        <v>83</v>
      </c>
      <c r="T3681" t="str">
        <f>_xlfn.XLOOKUP(A3681,MI_Match_Analysis!$A$2:$A$8,MI_Match_Analysis!$F$2:$F$8,"Not Found")</f>
        <v>Not Found</v>
      </c>
    </row>
    <row r="3682" spans="1:20" hidden="1" x14ac:dyDescent="0.3">
      <c r="A3682">
        <v>17</v>
      </c>
      <c r="B3682" s="1">
        <v>46123</v>
      </c>
      <c r="C3682" t="s">
        <v>162</v>
      </c>
      <c r="D3682" t="s">
        <v>212</v>
      </c>
      <c r="E3682" t="s">
        <v>47</v>
      </c>
      <c r="F3682" t="s">
        <v>25</v>
      </c>
      <c r="G3682">
        <v>2</v>
      </c>
      <c r="H3682">
        <v>5.4</v>
      </c>
      <c r="I3682" t="s">
        <v>64</v>
      </c>
      <c r="J3682" t="s">
        <v>175</v>
      </c>
      <c r="K3682">
        <v>4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83</v>
      </c>
      <c r="R3682" t="s">
        <v>83</v>
      </c>
      <c r="S3682" t="s">
        <v>83</v>
      </c>
      <c r="T3682" t="str">
        <f>_xlfn.XLOOKUP(A3682,MI_Match_Analysis!$A$2:$A$8,MI_Match_Analysis!$F$2:$F$8,"Not Found")</f>
        <v>Not Found</v>
      </c>
    </row>
    <row r="3683" spans="1:20" hidden="1" x14ac:dyDescent="0.3">
      <c r="A3683">
        <v>17</v>
      </c>
      <c r="B3683" s="1">
        <v>46123</v>
      </c>
      <c r="C3683" t="s">
        <v>162</v>
      </c>
      <c r="D3683" t="s">
        <v>212</v>
      </c>
      <c r="E3683" t="s">
        <v>47</v>
      </c>
      <c r="F3683" t="s">
        <v>25</v>
      </c>
      <c r="G3683">
        <v>2</v>
      </c>
      <c r="H3683">
        <v>5.5</v>
      </c>
      <c r="I3683" t="s">
        <v>64</v>
      </c>
      <c r="J3683" t="s">
        <v>175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83</v>
      </c>
      <c r="R3683" t="s">
        <v>83</v>
      </c>
      <c r="S3683" t="s">
        <v>83</v>
      </c>
      <c r="T3683" t="str">
        <f>_xlfn.XLOOKUP(A3683,MI_Match_Analysis!$A$2:$A$8,MI_Match_Analysis!$F$2:$F$8,"Not Found")</f>
        <v>Not Found</v>
      </c>
    </row>
    <row r="3684" spans="1:20" hidden="1" x14ac:dyDescent="0.3">
      <c r="A3684">
        <v>17</v>
      </c>
      <c r="B3684" s="1">
        <v>46123</v>
      </c>
      <c r="C3684" t="s">
        <v>162</v>
      </c>
      <c r="D3684" t="s">
        <v>212</v>
      </c>
      <c r="E3684" t="s">
        <v>47</v>
      </c>
      <c r="F3684" t="s">
        <v>25</v>
      </c>
      <c r="G3684">
        <v>2</v>
      </c>
      <c r="H3684">
        <v>5.6</v>
      </c>
      <c r="I3684" t="s">
        <v>64</v>
      </c>
      <c r="J3684" t="s">
        <v>175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83</v>
      </c>
      <c r="R3684" t="s">
        <v>83</v>
      </c>
      <c r="S3684" t="s">
        <v>83</v>
      </c>
      <c r="T3684" t="str">
        <f>_xlfn.XLOOKUP(A3684,MI_Match_Analysis!$A$2:$A$8,MI_Match_Analysis!$F$2:$F$8,"Not Found")</f>
        <v>Not Found</v>
      </c>
    </row>
    <row r="3685" spans="1:20" hidden="1" x14ac:dyDescent="0.3">
      <c r="A3685">
        <v>17</v>
      </c>
      <c r="B3685" s="1">
        <v>46123</v>
      </c>
      <c r="C3685" t="s">
        <v>162</v>
      </c>
      <c r="D3685" t="s">
        <v>212</v>
      </c>
      <c r="E3685" t="s">
        <v>47</v>
      </c>
      <c r="F3685" t="s">
        <v>25</v>
      </c>
      <c r="G3685">
        <v>2</v>
      </c>
      <c r="H3685">
        <v>6.1</v>
      </c>
      <c r="I3685" t="s">
        <v>64</v>
      </c>
      <c r="J3685" t="s">
        <v>96</v>
      </c>
      <c r="K3685">
        <v>6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83</v>
      </c>
      <c r="R3685" t="s">
        <v>83</v>
      </c>
      <c r="S3685" t="s">
        <v>83</v>
      </c>
      <c r="T3685" t="str">
        <f>_xlfn.XLOOKUP(A3685,MI_Match_Analysis!$A$2:$A$8,MI_Match_Analysis!$F$2:$F$8,"Not Found")</f>
        <v>Not Found</v>
      </c>
    </row>
    <row r="3686" spans="1:20" hidden="1" x14ac:dyDescent="0.3">
      <c r="A3686">
        <v>17</v>
      </c>
      <c r="B3686" s="1">
        <v>46123</v>
      </c>
      <c r="C3686" t="s">
        <v>162</v>
      </c>
      <c r="D3686" t="s">
        <v>212</v>
      </c>
      <c r="E3686" t="s">
        <v>47</v>
      </c>
      <c r="F3686" t="s">
        <v>25</v>
      </c>
      <c r="G3686">
        <v>2</v>
      </c>
      <c r="H3686">
        <v>6.2</v>
      </c>
      <c r="I3686" t="s">
        <v>64</v>
      </c>
      <c r="J3686" t="s">
        <v>96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165</v>
      </c>
      <c r="R3686" t="s">
        <v>64</v>
      </c>
      <c r="S3686" t="s">
        <v>168</v>
      </c>
      <c r="T3686" t="str">
        <f>_xlfn.XLOOKUP(A3686,MI_Match_Analysis!$A$2:$A$8,MI_Match_Analysis!$F$2:$F$8,"Not Found")</f>
        <v>Not Found</v>
      </c>
    </row>
    <row r="3687" spans="1:20" hidden="1" x14ac:dyDescent="0.3">
      <c r="A3687">
        <v>17</v>
      </c>
      <c r="B3687" s="1">
        <v>46123</v>
      </c>
      <c r="C3687" t="s">
        <v>162</v>
      </c>
      <c r="D3687" t="s">
        <v>212</v>
      </c>
      <c r="E3687" t="s">
        <v>47</v>
      </c>
      <c r="F3687" t="s">
        <v>25</v>
      </c>
      <c r="G3687">
        <v>2</v>
      </c>
      <c r="H3687">
        <v>6.3</v>
      </c>
      <c r="I3687" t="s">
        <v>49</v>
      </c>
      <c r="J3687" t="s">
        <v>96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83</v>
      </c>
      <c r="R3687" t="s">
        <v>83</v>
      </c>
      <c r="S3687" t="s">
        <v>83</v>
      </c>
      <c r="T3687" t="str">
        <f>_xlfn.XLOOKUP(A3687,MI_Match_Analysis!$A$2:$A$8,MI_Match_Analysis!$F$2:$F$8,"Not Found")</f>
        <v>Not Found</v>
      </c>
    </row>
    <row r="3688" spans="1:20" hidden="1" x14ac:dyDescent="0.3">
      <c r="A3688">
        <v>17</v>
      </c>
      <c r="B3688" s="1">
        <v>46123</v>
      </c>
      <c r="C3688" t="s">
        <v>162</v>
      </c>
      <c r="D3688" t="s">
        <v>212</v>
      </c>
      <c r="E3688" t="s">
        <v>47</v>
      </c>
      <c r="F3688" t="s">
        <v>25</v>
      </c>
      <c r="G3688">
        <v>2</v>
      </c>
      <c r="H3688">
        <v>6.4</v>
      </c>
      <c r="I3688" t="s">
        <v>223</v>
      </c>
      <c r="J3688" t="s">
        <v>96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83</v>
      </c>
      <c r="R3688" t="s">
        <v>83</v>
      </c>
      <c r="S3688" t="s">
        <v>83</v>
      </c>
      <c r="T3688" t="str">
        <f>_xlfn.XLOOKUP(A3688,MI_Match_Analysis!$A$2:$A$8,MI_Match_Analysis!$F$2:$F$8,"Not Found")</f>
        <v>Not Found</v>
      </c>
    </row>
    <row r="3689" spans="1:20" hidden="1" x14ac:dyDescent="0.3">
      <c r="A3689">
        <v>17</v>
      </c>
      <c r="B3689" s="1">
        <v>46123</v>
      </c>
      <c r="C3689" t="s">
        <v>162</v>
      </c>
      <c r="D3689" t="s">
        <v>212</v>
      </c>
      <c r="E3689" t="s">
        <v>47</v>
      </c>
      <c r="F3689" t="s">
        <v>25</v>
      </c>
      <c r="G3689">
        <v>2</v>
      </c>
      <c r="H3689">
        <v>6.5</v>
      </c>
      <c r="I3689" t="s">
        <v>49</v>
      </c>
      <c r="J3689" t="s">
        <v>96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83</v>
      </c>
      <c r="R3689" t="s">
        <v>83</v>
      </c>
      <c r="S3689" t="s">
        <v>83</v>
      </c>
      <c r="T3689" t="str">
        <f>_xlfn.XLOOKUP(A3689,MI_Match_Analysis!$A$2:$A$8,MI_Match_Analysis!$F$2:$F$8,"Not Found")</f>
        <v>Not Found</v>
      </c>
    </row>
    <row r="3690" spans="1:20" hidden="1" x14ac:dyDescent="0.3">
      <c r="A3690">
        <v>17</v>
      </c>
      <c r="B3690" s="1">
        <v>46123</v>
      </c>
      <c r="C3690" t="s">
        <v>162</v>
      </c>
      <c r="D3690" t="s">
        <v>212</v>
      </c>
      <c r="E3690" t="s">
        <v>47</v>
      </c>
      <c r="F3690" t="s">
        <v>25</v>
      </c>
      <c r="G3690">
        <v>2</v>
      </c>
      <c r="H3690">
        <v>6.6</v>
      </c>
      <c r="I3690" t="s">
        <v>49</v>
      </c>
      <c r="J3690" t="s">
        <v>96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83</v>
      </c>
      <c r="R3690" t="s">
        <v>83</v>
      </c>
      <c r="S3690" t="s">
        <v>83</v>
      </c>
      <c r="T3690" t="str">
        <f>_xlfn.XLOOKUP(A3690,MI_Match_Analysis!$A$2:$A$8,MI_Match_Analysis!$F$2:$F$8,"Not Found")</f>
        <v>Not Found</v>
      </c>
    </row>
    <row r="3691" spans="1:20" hidden="1" x14ac:dyDescent="0.3">
      <c r="A3691">
        <v>17</v>
      </c>
      <c r="B3691" s="1">
        <v>46123</v>
      </c>
      <c r="C3691" t="s">
        <v>162</v>
      </c>
      <c r="D3691" t="s">
        <v>212</v>
      </c>
      <c r="E3691" t="s">
        <v>47</v>
      </c>
      <c r="F3691" t="s">
        <v>25</v>
      </c>
      <c r="G3691">
        <v>2</v>
      </c>
      <c r="H3691">
        <v>7.1</v>
      </c>
      <c r="I3691" t="s">
        <v>223</v>
      </c>
      <c r="J3691" t="s">
        <v>174</v>
      </c>
      <c r="K3691">
        <v>0</v>
      </c>
      <c r="L3691">
        <v>1</v>
      </c>
      <c r="M3691">
        <v>1</v>
      </c>
      <c r="N3691">
        <v>0</v>
      </c>
      <c r="O3691">
        <v>0</v>
      </c>
      <c r="P3691">
        <v>0</v>
      </c>
      <c r="Q3691" t="s">
        <v>83</v>
      </c>
      <c r="R3691" t="s">
        <v>83</v>
      </c>
      <c r="S3691" t="s">
        <v>83</v>
      </c>
      <c r="T3691" t="str">
        <f>_xlfn.XLOOKUP(A3691,MI_Match_Analysis!$A$2:$A$8,MI_Match_Analysis!$F$2:$F$8,"Not Found")</f>
        <v>Not Found</v>
      </c>
    </row>
    <row r="3692" spans="1:20" hidden="1" x14ac:dyDescent="0.3">
      <c r="A3692">
        <v>17</v>
      </c>
      <c r="B3692" s="1">
        <v>46123</v>
      </c>
      <c r="C3692" t="s">
        <v>162</v>
      </c>
      <c r="D3692" t="s">
        <v>212</v>
      </c>
      <c r="E3692" t="s">
        <v>47</v>
      </c>
      <c r="F3692" t="s">
        <v>25</v>
      </c>
      <c r="G3692">
        <v>2</v>
      </c>
      <c r="H3692">
        <v>7.1</v>
      </c>
      <c r="I3692" t="s">
        <v>223</v>
      </c>
      <c r="J3692" t="s">
        <v>174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83</v>
      </c>
      <c r="R3692" t="s">
        <v>83</v>
      </c>
      <c r="S3692" t="s">
        <v>83</v>
      </c>
      <c r="T3692" t="str">
        <f>_xlfn.XLOOKUP(A3692,MI_Match_Analysis!$A$2:$A$8,MI_Match_Analysis!$F$2:$F$8,"Not Found")</f>
        <v>Not Found</v>
      </c>
    </row>
    <row r="3693" spans="1:20" hidden="1" x14ac:dyDescent="0.3">
      <c r="A3693">
        <v>17</v>
      </c>
      <c r="B3693" s="1">
        <v>46123</v>
      </c>
      <c r="C3693" t="s">
        <v>162</v>
      </c>
      <c r="D3693" t="s">
        <v>212</v>
      </c>
      <c r="E3693" t="s">
        <v>47</v>
      </c>
      <c r="F3693" t="s">
        <v>25</v>
      </c>
      <c r="G3693">
        <v>2</v>
      </c>
      <c r="H3693">
        <v>7.2</v>
      </c>
      <c r="I3693" t="s">
        <v>49</v>
      </c>
      <c r="J3693" t="s">
        <v>174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83</v>
      </c>
      <c r="R3693" t="s">
        <v>83</v>
      </c>
      <c r="S3693" t="s">
        <v>83</v>
      </c>
      <c r="T3693" t="str">
        <f>_xlfn.XLOOKUP(A3693,MI_Match_Analysis!$A$2:$A$8,MI_Match_Analysis!$F$2:$F$8,"Not Found")</f>
        <v>Not Found</v>
      </c>
    </row>
    <row r="3694" spans="1:20" hidden="1" x14ac:dyDescent="0.3">
      <c r="A3694">
        <v>17</v>
      </c>
      <c r="B3694" s="1">
        <v>46123</v>
      </c>
      <c r="C3694" t="s">
        <v>162</v>
      </c>
      <c r="D3694" t="s">
        <v>212</v>
      </c>
      <c r="E3694" t="s">
        <v>47</v>
      </c>
      <c r="F3694" t="s">
        <v>25</v>
      </c>
      <c r="G3694">
        <v>2</v>
      </c>
      <c r="H3694">
        <v>7.3</v>
      </c>
      <c r="I3694" t="s">
        <v>49</v>
      </c>
      <c r="J3694" t="s">
        <v>174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83</v>
      </c>
      <c r="R3694" t="s">
        <v>83</v>
      </c>
      <c r="S3694" t="s">
        <v>83</v>
      </c>
      <c r="T3694" t="str">
        <f>_xlfn.XLOOKUP(A3694,MI_Match_Analysis!$A$2:$A$8,MI_Match_Analysis!$F$2:$F$8,"Not Found")</f>
        <v>Not Found</v>
      </c>
    </row>
    <row r="3695" spans="1:20" hidden="1" x14ac:dyDescent="0.3">
      <c r="A3695">
        <v>17</v>
      </c>
      <c r="B3695" s="1">
        <v>46123</v>
      </c>
      <c r="C3695" t="s">
        <v>162</v>
      </c>
      <c r="D3695" t="s">
        <v>212</v>
      </c>
      <c r="E3695" t="s">
        <v>47</v>
      </c>
      <c r="F3695" t="s">
        <v>25</v>
      </c>
      <c r="G3695">
        <v>2</v>
      </c>
      <c r="H3695">
        <v>7.4</v>
      </c>
      <c r="I3695" t="s">
        <v>223</v>
      </c>
      <c r="J3695" t="s">
        <v>174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83</v>
      </c>
      <c r="R3695" t="s">
        <v>83</v>
      </c>
      <c r="S3695" t="s">
        <v>83</v>
      </c>
      <c r="T3695" t="str">
        <f>_xlfn.XLOOKUP(A3695,MI_Match_Analysis!$A$2:$A$8,MI_Match_Analysis!$F$2:$F$8,"Not Found")</f>
        <v>Not Found</v>
      </c>
    </row>
    <row r="3696" spans="1:20" hidden="1" x14ac:dyDescent="0.3">
      <c r="A3696">
        <v>17</v>
      </c>
      <c r="B3696" s="1">
        <v>46123</v>
      </c>
      <c r="C3696" t="s">
        <v>162</v>
      </c>
      <c r="D3696" t="s">
        <v>212</v>
      </c>
      <c r="E3696" t="s">
        <v>47</v>
      </c>
      <c r="F3696" t="s">
        <v>25</v>
      </c>
      <c r="G3696">
        <v>2</v>
      </c>
      <c r="H3696">
        <v>7.5</v>
      </c>
      <c r="I3696" t="s">
        <v>49</v>
      </c>
      <c r="J3696" t="s">
        <v>174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83</v>
      </c>
      <c r="R3696" t="s">
        <v>83</v>
      </c>
      <c r="S3696" t="s">
        <v>83</v>
      </c>
      <c r="T3696" t="str">
        <f>_xlfn.XLOOKUP(A3696,MI_Match_Analysis!$A$2:$A$8,MI_Match_Analysis!$F$2:$F$8,"Not Found")</f>
        <v>Not Found</v>
      </c>
    </row>
    <row r="3697" spans="1:20" hidden="1" x14ac:dyDescent="0.3">
      <c r="A3697">
        <v>17</v>
      </c>
      <c r="B3697" s="1">
        <v>46123</v>
      </c>
      <c r="C3697" t="s">
        <v>162</v>
      </c>
      <c r="D3697" t="s">
        <v>212</v>
      </c>
      <c r="E3697" t="s">
        <v>47</v>
      </c>
      <c r="F3697" t="s">
        <v>25</v>
      </c>
      <c r="G3697">
        <v>2</v>
      </c>
      <c r="H3697">
        <v>7.6</v>
      </c>
      <c r="I3697" t="s">
        <v>223</v>
      </c>
      <c r="J3697" t="s">
        <v>174</v>
      </c>
      <c r="K3697">
        <v>0</v>
      </c>
      <c r="L3697">
        <v>1</v>
      </c>
      <c r="M3697">
        <v>1</v>
      </c>
      <c r="N3697">
        <v>0</v>
      </c>
      <c r="O3697">
        <v>0</v>
      </c>
      <c r="P3697">
        <v>0</v>
      </c>
      <c r="Q3697" t="s">
        <v>83</v>
      </c>
      <c r="R3697" t="s">
        <v>83</v>
      </c>
      <c r="S3697" t="s">
        <v>83</v>
      </c>
      <c r="T3697" t="str">
        <f>_xlfn.XLOOKUP(A3697,MI_Match_Analysis!$A$2:$A$8,MI_Match_Analysis!$F$2:$F$8,"Not Found")</f>
        <v>Not Found</v>
      </c>
    </row>
    <row r="3698" spans="1:20" hidden="1" x14ac:dyDescent="0.3">
      <c r="A3698">
        <v>17</v>
      </c>
      <c r="B3698" s="1">
        <v>46123</v>
      </c>
      <c r="C3698" t="s">
        <v>162</v>
      </c>
      <c r="D3698" t="s">
        <v>212</v>
      </c>
      <c r="E3698" t="s">
        <v>47</v>
      </c>
      <c r="F3698" t="s">
        <v>25</v>
      </c>
      <c r="G3698">
        <v>2</v>
      </c>
      <c r="H3698">
        <v>7.6</v>
      </c>
      <c r="I3698" t="s">
        <v>223</v>
      </c>
      <c r="J3698" t="s">
        <v>174</v>
      </c>
      <c r="K3698">
        <v>2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83</v>
      </c>
      <c r="R3698" t="s">
        <v>83</v>
      </c>
      <c r="S3698" t="s">
        <v>83</v>
      </c>
      <c r="T3698" t="str">
        <f>_xlfn.XLOOKUP(A3698,MI_Match_Analysis!$A$2:$A$8,MI_Match_Analysis!$F$2:$F$8,"Not Found")</f>
        <v>Not Found</v>
      </c>
    </row>
    <row r="3699" spans="1:20" hidden="1" x14ac:dyDescent="0.3">
      <c r="A3699">
        <v>17</v>
      </c>
      <c r="B3699" s="1">
        <v>46123</v>
      </c>
      <c r="C3699" t="s">
        <v>162</v>
      </c>
      <c r="D3699" t="s">
        <v>212</v>
      </c>
      <c r="E3699" t="s">
        <v>47</v>
      </c>
      <c r="F3699" t="s">
        <v>25</v>
      </c>
      <c r="G3699">
        <v>2</v>
      </c>
      <c r="H3699">
        <v>8.1</v>
      </c>
      <c r="I3699" t="s">
        <v>49</v>
      </c>
      <c r="J3699" t="s">
        <v>96</v>
      </c>
      <c r="K3699">
        <v>0</v>
      </c>
      <c r="L3699">
        <v>1</v>
      </c>
      <c r="M3699">
        <v>1</v>
      </c>
      <c r="N3699">
        <v>0</v>
      </c>
      <c r="O3699">
        <v>0</v>
      </c>
      <c r="P3699">
        <v>0</v>
      </c>
      <c r="Q3699" t="s">
        <v>83</v>
      </c>
      <c r="R3699" t="s">
        <v>83</v>
      </c>
      <c r="S3699" t="s">
        <v>83</v>
      </c>
      <c r="T3699" t="str">
        <f>_xlfn.XLOOKUP(A3699,MI_Match_Analysis!$A$2:$A$8,MI_Match_Analysis!$F$2:$F$8,"Not Found")</f>
        <v>Not Found</v>
      </c>
    </row>
    <row r="3700" spans="1:20" hidden="1" x14ac:dyDescent="0.3">
      <c r="A3700">
        <v>17</v>
      </c>
      <c r="B3700" s="1">
        <v>46123</v>
      </c>
      <c r="C3700" t="s">
        <v>162</v>
      </c>
      <c r="D3700" t="s">
        <v>212</v>
      </c>
      <c r="E3700" t="s">
        <v>47</v>
      </c>
      <c r="F3700" t="s">
        <v>25</v>
      </c>
      <c r="G3700">
        <v>2</v>
      </c>
      <c r="H3700">
        <v>8.1</v>
      </c>
      <c r="I3700" t="s">
        <v>49</v>
      </c>
      <c r="J3700" t="s">
        <v>96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83</v>
      </c>
      <c r="R3700" t="s">
        <v>83</v>
      </c>
      <c r="S3700" t="s">
        <v>83</v>
      </c>
      <c r="T3700" t="str">
        <f>_xlfn.XLOOKUP(A3700,MI_Match_Analysis!$A$2:$A$8,MI_Match_Analysis!$F$2:$F$8,"Not Found")</f>
        <v>Not Found</v>
      </c>
    </row>
    <row r="3701" spans="1:20" hidden="1" x14ac:dyDescent="0.3">
      <c r="A3701">
        <v>17</v>
      </c>
      <c r="B3701" s="1">
        <v>46123</v>
      </c>
      <c r="C3701" t="s">
        <v>162</v>
      </c>
      <c r="D3701" t="s">
        <v>212</v>
      </c>
      <c r="E3701" t="s">
        <v>47</v>
      </c>
      <c r="F3701" t="s">
        <v>25</v>
      </c>
      <c r="G3701">
        <v>2</v>
      </c>
      <c r="H3701">
        <v>8.1999999999999993</v>
      </c>
      <c r="I3701" t="s">
        <v>223</v>
      </c>
      <c r="J3701" t="s">
        <v>96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83</v>
      </c>
      <c r="R3701" t="s">
        <v>83</v>
      </c>
      <c r="S3701" t="s">
        <v>83</v>
      </c>
      <c r="T3701" t="str">
        <f>_xlfn.XLOOKUP(A3701,MI_Match_Analysis!$A$2:$A$8,MI_Match_Analysis!$F$2:$F$8,"Not Found")</f>
        <v>Not Found</v>
      </c>
    </row>
    <row r="3702" spans="1:20" hidden="1" x14ac:dyDescent="0.3">
      <c r="A3702">
        <v>17</v>
      </c>
      <c r="B3702" s="1">
        <v>46123</v>
      </c>
      <c r="C3702" t="s">
        <v>162</v>
      </c>
      <c r="D3702" t="s">
        <v>212</v>
      </c>
      <c r="E3702" t="s">
        <v>47</v>
      </c>
      <c r="F3702" t="s">
        <v>25</v>
      </c>
      <c r="G3702">
        <v>2</v>
      </c>
      <c r="H3702">
        <v>8.3000000000000007</v>
      </c>
      <c r="I3702" t="s">
        <v>49</v>
      </c>
      <c r="J3702" t="s">
        <v>96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83</v>
      </c>
      <c r="R3702" t="s">
        <v>83</v>
      </c>
      <c r="S3702" t="s">
        <v>83</v>
      </c>
      <c r="T3702" t="str">
        <f>_xlfn.XLOOKUP(A3702,MI_Match_Analysis!$A$2:$A$8,MI_Match_Analysis!$F$2:$F$8,"Not Found")</f>
        <v>Not Found</v>
      </c>
    </row>
    <row r="3703" spans="1:20" hidden="1" x14ac:dyDescent="0.3">
      <c r="A3703">
        <v>17</v>
      </c>
      <c r="B3703" s="1">
        <v>46123</v>
      </c>
      <c r="C3703" t="s">
        <v>162</v>
      </c>
      <c r="D3703" t="s">
        <v>212</v>
      </c>
      <c r="E3703" t="s">
        <v>47</v>
      </c>
      <c r="F3703" t="s">
        <v>25</v>
      </c>
      <c r="G3703">
        <v>2</v>
      </c>
      <c r="H3703">
        <v>8.4</v>
      </c>
      <c r="I3703" t="s">
        <v>223</v>
      </c>
      <c r="J3703" t="s">
        <v>96</v>
      </c>
      <c r="K3703">
        <v>4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83</v>
      </c>
      <c r="R3703" t="s">
        <v>83</v>
      </c>
      <c r="S3703" t="s">
        <v>83</v>
      </c>
      <c r="T3703" t="str">
        <f>_xlfn.XLOOKUP(A3703,MI_Match_Analysis!$A$2:$A$8,MI_Match_Analysis!$F$2:$F$8,"Not Found")</f>
        <v>Not Found</v>
      </c>
    </row>
    <row r="3704" spans="1:20" hidden="1" x14ac:dyDescent="0.3">
      <c r="A3704">
        <v>17</v>
      </c>
      <c r="B3704" s="1">
        <v>46123</v>
      </c>
      <c r="C3704" t="s">
        <v>162</v>
      </c>
      <c r="D3704" t="s">
        <v>212</v>
      </c>
      <c r="E3704" t="s">
        <v>47</v>
      </c>
      <c r="F3704" t="s">
        <v>25</v>
      </c>
      <c r="G3704">
        <v>2</v>
      </c>
      <c r="H3704">
        <v>8.5</v>
      </c>
      <c r="I3704" t="s">
        <v>223</v>
      </c>
      <c r="J3704" t="s">
        <v>96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165</v>
      </c>
      <c r="R3704" t="s">
        <v>223</v>
      </c>
      <c r="S3704" t="s">
        <v>170</v>
      </c>
      <c r="T3704" t="str">
        <f>_xlfn.XLOOKUP(A3704,MI_Match_Analysis!$A$2:$A$8,MI_Match_Analysis!$F$2:$F$8,"Not Found")</f>
        <v>Not Found</v>
      </c>
    </row>
    <row r="3705" spans="1:20" hidden="1" x14ac:dyDescent="0.3">
      <c r="A3705">
        <v>17</v>
      </c>
      <c r="B3705" s="1">
        <v>46123</v>
      </c>
      <c r="C3705" t="s">
        <v>162</v>
      </c>
      <c r="D3705" t="s">
        <v>212</v>
      </c>
      <c r="E3705" t="s">
        <v>47</v>
      </c>
      <c r="F3705" t="s">
        <v>25</v>
      </c>
      <c r="G3705">
        <v>2</v>
      </c>
      <c r="H3705">
        <v>8.6</v>
      </c>
      <c r="I3705" t="s">
        <v>94</v>
      </c>
      <c r="J3705" t="s">
        <v>96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83</v>
      </c>
      <c r="R3705" t="s">
        <v>83</v>
      </c>
      <c r="S3705" t="s">
        <v>83</v>
      </c>
      <c r="T3705" t="str">
        <f>_xlfn.XLOOKUP(A3705,MI_Match_Analysis!$A$2:$A$8,MI_Match_Analysis!$F$2:$F$8,"Not Found")</f>
        <v>Not Found</v>
      </c>
    </row>
    <row r="3706" spans="1:20" hidden="1" x14ac:dyDescent="0.3">
      <c r="A3706">
        <v>17</v>
      </c>
      <c r="B3706" s="1">
        <v>46123</v>
      </c>
      <c r="C3706" t="s">
        <v>162</v>
      </c>
      <c r="D3706" t="s">
        <v>212</v>
      </c>
      <c r="E3706" t="s">
        <v>47</v>
      </c>
      <c r="F3706" t="s">
        <v>25</v>
      </c>
      <c r="G3706">
        <v>2</v>
      </c>
      <c r="H3706">
        <v>9.1</v>
      </c>
      <c r="I3706" t="s">
        <v>94</v>
      </c>
      <c r="J3706" t="s">
        <v>168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83</v>
      </c>
      <c r="R3706" t="s">
        <v>83</v>
      </c>
      <c r="S3706" t="s">
        <v>83</v>
      </c>
      <c r="T3706" t="str">
        <f>_xlfn.XLOOKUP(A3706,MI_Match_Analysis!$A$2:$A$8,MI_Match_Analysis!$F$2:$F$8,"Not Found")</f>
        <v>Not Found</v>
      </c>
    </row>
    <row r="3707" spans="1:20" hidden="1" x14ac:dyDescent="0.3">
      <c r="A3707">
        <v>17</v>
      </c>
      <c r="B3707" s="1">
        <v>46123</v>
      </c>
      <c r="C3707" t="s">
        <v>162</v>
      </c>
      <c r="D3707" t="s">
        <v>212</v>
      </c>
      <c r="E3707" t="s">
        <v>47</v>
      </c>
      <c r="F3707" t="s">
        <v>25</v>
      </c>
      <c r="G3707">
        <v>2</v>
      </c>
      <c r="H3707">
        <v>9.1999999999999993</v>
      </c>
      <c r="I3707" t="s">
        <v>94</v>
      </c>
      <c r="J3707" t="s">
        <v>168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83</v>
      </c>
      <c r="R3707" t="s">
        <v>83</v>
      </c>
      <c r="S3707" t="s">
        <v>83</v>
      </c>
      <c r="T3707" t="str">
        <f>_xlfn.XLOOKUP(A3707,MI_Match_Analysis!$A$2:$A$8,MI_Match_Analysis!$F$2:$F$8,"Not Found")</f>
        <v>Not Found</v>
      </c>
    </row>
    <row r="3708" spans="1:20" hidden="1" x14ac:dyDescent="0.3">
      <c r="A3708">
        <v>17</v>
      </c>
      <c r="B3708" s="1">
        <v>46123</v>
      </c>
      <c r="C3708" t="s">
        <v>162</v>
      </c>
      <c r="D3708" t="s">
        <v>212</v>
      </c>
      <c r="E3708" t="s">
        <v>47</v>
      </c>
      <c r="F3708" t="s">
        <v>25</v>
      </c>
      <c r="G3708">
        <v>2</v>
      </c>
      <c r="H3708">
        <v>9.3000000000000007</v>
      </c>
      <c r="I3708" t="s">
        <v>49</v>
      </c>
      <c r="J3708" t="s">
        <v>168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83</v>
      </c>
      <c r="R3708" t="s">
        <v>83</v>
      </c>
      <c r="S3708" t="s">
        <v>83</v>
      </c>
      <c r="T3708" t="str">
        <f>_xlfn.XLOOKUP(A3708,MI_Match_Analysis!$A$2:$A$8,MI_Match_Analysis!$F$2:$F$8,"Not Found")</f>
        <v>Not Found</v>
      </c>
    </row>
    <row r="3709" spans="1:20" hidden="1" x14ac:dyDescent="0.3">
      <c r="A3709">
        <v>17</v>
      </c>
      <c r="B3709" s="1">
        <v>46123</v>
      </c>
      <c r="C3709" t="s">
        <v>162</v>
      </c>
      <c r="D3709" t="s">
        <v>212</v>
      </c>
      <c r="E3709" t="s">
        <v>47</v>
      </c>
      <c r="F3709" t="s">
        <v>25</v>
      </c>
      <c r="G3709">
        <v>2</v>
      </c>
      <c r="H3709">
        <v>9.4</v>
      </c>
      <c r="I3709" t="s">
        <v>94</v>
      </c>
      <c r="J3709" t="s">
        <v>168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83</v>
      </c>
      <c r="R3709" t="s">
        <v>83</v>
      </c>
      <c r="S3709" t="s">
        <v>83</v>
      </c>
      <c r="T3709" t="str">
        <f>_xlfn.XLOOKUP(A3709,MI_Match_Analysis!$A$2:$A$8,MI_Match_Analysis!$F$2:$F$8,"Not Found")</f>
        <v>Not Found</v>
      </c>
    </row>
    <row r="3710" spans="1:20" hidden="1" x14ac:dyDescent="0.3">
      <c r="A3710">
        <v>17</v>
      </c>
      <c r="B3710" s="1">
        <v>46123</v>
      </c>
      <c r="C3710" t="s">
        <v>162</v>
      </c>
      <c r="D3710" t="s">
        <v>212</v>
      </c>
      <c r="E3710" t="s">
        <v>47</v>
      </c>
      <c r="F3710" t="s">
        <v>25</v>
      </c>
      <c r="G3710">
        <v>2</v>
      </c>
      <c r="H3710">
        <v>9.5</v>
      </c>
      <c r="I3710" t="s">
        <v>49</v>
      </c>
      <c r="J3710" t="s">
        <v>168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83</v>
      </c>
      <c r="R3710" t="s">
        <v>83</v>
      </c>
      <c r="S3710" t="s">
        <v>83</v>
      </c>
      <c r="T3710" t="str">
        <f>_xlfn.XLOOKUP(A3710,MI_Match_Analysis!$A$2:$A$8,MI_Match_Analysis!$F$2:$F$8,"Not Found")</f>
        <v>Not Found</v>
      </c>
    </row>
    <row r="3711" spans="1:20" hidden="1" x14ac:dyDescent="0.3">
      <c r="A3711">
        <v>17</v>
      </c>
      <c r="B3711" s="1">
        <v>46123</v>
      </c>
      <c r="C3711" t="s">
        <v>162</v>
      </c>
      <c r="D3711" t="s">
        <v>212</v>
      </c>
      <c r="E3711" t="s">
        <v>47</v>
      </c>
      <c r="F3711" t="s">
        <v>25</v>
      </c>
      <c r="G3711">
        <v>2</v>
      </c>
      <c r="H3711">
        <v>9.6</v>
      </c>
      <c r="I3711" t="s">
        <v>94</v>
      </c>
      <c r="J3711" t="s">
        <v>168</v>
      </c>
      <c r="K3711">
        <v>2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83</v>
      </c>
      <c r="R3711" t="s">
        <v>83</v>
      </c>
      <c r="S3711" t="s">
        <v>83</v>
      </c>
      <c r="T3711" t="str">
        <f>_xlfn.XLOOKUP(A3711,MI_Match_Analysis!$A$2:$A$8,MI_Match_Analysis!$F$2:$F$8,"Not Found")</f>
        <v>Not Found</v>
      </c>
    </row>
    <row r="3712" spans="1:20" hidden="1" x14ac:dyDescent="0.3">
      <c r="A3712">
        <v>17</v>
      </c>
      <c r="B3712" s="1">
        <v>46123</v>
      </c>
      <c r="C3712" t="s">
        <v>162</v>
      </c>
      <c r="D3712" t="s">
        <v>212</v>
      </c>
      <c r="E3712" t="s">
        <v>47</v>
      </c>
      <c r="F3712" t="s">
        <v>25</v>
      </c>
      <c r="G3712">
        <v>2</v>
      </c>
      <c r="H3712">
        <v>10.1</v>
      </c>
      <c r="I3712" t="s">
        <v>49</v>
      </c>
      <c r="J3712" t="s">
        <v>96</v>
      </c>
      <c r="K3712">
        <v>4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83</v>
      </c>
      <c r="R3712" t="s">
        <v>83</v>
      </c>
      <c r="S3712" t="s">
        <v>83</v>
      </c>
      <c r="T3712" t="str">
        <f>_xlfn.XLOOKUP(A3712,MI_Match_Analysis!$A$2:$A$8,MI_Match_Analysis!$F$2:$F$8,"Not Found")</f>
        <v>Not Found</v>
      </c>
    </row>
    <row r="3713" spans="1:20" hidden="1" x14ac:dyDescent="0.3">
      <c r="A3713">
        <v>17</v>
      </c>
      <c r="B3713" s="1">
        <v>46123</v>
      </c>
      <c r="C3713" t="s">
        <v>162</v>
      </c>
      <c r="D3713" t="s">
        <v>212</v>
      </c>
      <c r="E3713" t="s">
        <v>47</v>
      </c>
      <c r="F3713" t="s">
        <v>25</v>
      </c>
      <c r="G3713">
        <v>2</v>
      </c>
      <c r="H3713">
        <v>10.199999999999999</v>
      </c>
      <c r="I3713" t="s">
        <v>49</v>
      </c>
      <c r="J3713" t="s">
        <v>96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165</v>
      </c>
      <c r="R3713" t="s">
        <v>49</v>
      </c>
      <c r="S3713" t="s">
        <v>173</v>
      </c>
      <c r="T3713" t="str">
        <f>_xlfn.XLOOKUP(A3713,MI_Match_Analysis!$A$2:$A$8,MI_Match_Analysis!$F$2:$F$8,"Not Found")</f>
        <v>Not Found</v>
      </c>
    </row>
    <row r="3714" spans="1:20" hidden="1" x14ac:dyDescent="0.3">
      <c r="A3714">
        <v>17</v>
      </c>
      <c r="B3714" s="1">
        <v>46123</v>
      </c>
      <c r="C3714" t="s">
        <v>162</v>
      </c>
      <c r="D3714" t="s">
        <v>212</v>
      </c>
      <c r="E3714" t="s">
        <v>47</v>
      </c>
      <c r="F3714" t="s">
        <v>25</v>
      </c>
      <c r="G3714">
        <v>2</v>
      </c>
      <c r="H3714">
        <v>10.3</v>
      </c>
      <c r="I3714" t="s">
        <v>224</v>
      </c>
      <c r="J3714" t="s">
        <v>96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83</v>
      </c>
      <c r="R3714" t="s">
        <v>83</v>
      </c>
      <c r="S3714" t="s">
        <v>83</v>
      </c>
      <c r="T3714" t="str">
        <f>_xlfn.XLOOKUP(A3714,MI_Match_Analysis!$A$2:$A$8,MI_Match_Analysis!$F$2:$F$8,"Not Found")</f>
        <v>Not Found</v>
      </c>
    </row>
    <row r="3715" spans="1:20" hidden="1" x14ac:dyDescent="0.3">
      <c r="A3715">
        <v>17</v>
      </c>
      <c r="B3715" s="1">
        <v>46123</v>
      </c>
      <c r="C3715" t="s">
        <v>162</v>
      </c>
      <c r="D3715" t="s">
        <v>212</v>
      </c>
      <c r="E3715" t="s">
        <v>47</v>
      </c>
      <c r="F3715" t="s">
        <v>25</v>
      </c>
      <c r="G3715">
        <v>2</v>
      </c>
      <c r="H3715">
        <v>10.4</v>
      </c>
      <c r="I3715" t="s">
        <v>94</v>
      </c>
      <c r="J3715" t="s">
        <v>96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83</v>
      </c>
      <c r="R3715" t="s">
        <v>83</v>
      </c>
      <c r="S3715" t="s">
        <v>83</v>
      </c>
      <c r="T3715" t="str">
        <f>_xlfn.XLOOKUP(A3715,MI_Match_Analysis!$A$2:$A$8,MI_Match_Analysis!$F$2:$F$8,"Not Found")</f>
        <v>Not Found</v>
      </c>
    </row>
    <row r="3716" spans="1:20" hidden="1" x14ac:dyDescent="0.3">
      <c r="A3716">
        <v>17</v>
      </c>
      <c r="B3716" s="1">
        <v>46123</v>
      </c>
      <c r="C3716" t="s">
        <v>162</v>
      </c>
      <c r="D3716" t="s">
        <v>212</v>
      </c>
      <c r="E3716" t="s">
        <v>47</v>
      </c>
      <c r="F3716" t="s">
        <v>25</v>
      </c>
      <c r="G3716">
        <v>2</v>
      </c>
      <c r="H3716">
        <v>10.5</v>
      </c>
      <c r="I3716" t="s">
        <v>224</v>
      </c>
      <c r="J3716" t="s">
        <v>96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83</v>
      </c>
      <c r="R3716" t="s">
        <v>83</v>
      </c>
      <c r="S3716" t="s">
        <v>83</v>
      </c>
      <c r="T3716" t="str">
        <f>_xlfn.XLOOKUP(A3716,MI_Match_Analysis!$A$2:$A$8,MI_Match_Analysis!$F$2:$F$8,"Not Found")</f>
        <v>Not Found</v>
      </c>
    </row>
    <row r="3717" spans="1:20" hidden="1" x14ac:dyDescent="0.3">
      <c r="A3717">
        <v>17</v>
      </c>
      <c r="B3717" s="1">
        <v>46123</v>
      </c>
      <c r="C3717" t="s">
        <v>162</v>
      </c>
      <c r="D3717" t="s">
        <v>212</v>
      </c>
      <c r="E3717" t="s">
        <v>47</v>
      </c>
      <c r="F3717" t="s">
        <v>25</v>
      </c>
      <c r="G3717">
        <v>2</v>
      </c>
      <c r="H3717">
        <v>10.6</v>
      </c>
      <c r="I3717" t="s">
        <v>224</v>
      </c>
      <c r="J3717" t="s">
        <v>96</v>
      </c>
      <c r="K3717">
        <v>6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83</v>
      </c>
      <c r="R3717" t="s">
        <v>83</v>
      </c>
      <c r="S3717" t="s">
        <v>83</v>
      </c>
      <c r="T3717" t="str">
        <f>_xlfn.XLOOKUP(A3717,MI_Match_Analysis!$A$2:$A$8,MI_Match_Analysis!$F$2:$F$8,"Not Found")</f>
        <v>Not Found</v>
      </c>
    </row>
    <row r="3718" spans="1:20" hidden="1" x14ac:dyDescent="0.3">
      <c r="A3718">
        <v>17</v>
      </c>
      <c r="B3718" s="1">
        <v>46123</v>
      </c>
      <c r="C3718" t="s">
        <v>162</v>
      </c>
      <c r="D3718" t="s">
        <v>212</v>
      </c>
      <c r="E3718" t="s">
        <v>47</v>
      </c>
      <c r="F3718" t="s">
        <v>25</v>
      </c>
      <c r="G3718">
        <v>2</v>
      </c>
      <c r="H3718">
        <v>11.1</v>
      </c>
      <c r="I3718" t="s">
        <v>94</v>
      </c>
      <c r="J3718" t="s">
        <v>168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83</v>
      </c>
      <c r="R3718" t="s">
        <v>83</v>
      </c>
      <c r="S3718" t="s">
        <v>83</v>
      </c>
      <c r="T3718" t="str">
        <f>_xlfn.XLOOKUP(A3718,MI_Match_Analysis!$A$2:$A$8,MI_Match_Analysis!$F$2:$F$8,"Not Found")</f>
        <v>Not Found</v>
      </c>
    </row>
    <row r="3719" spans="1:20" hidden="1" x14ac:dyDescent="0.3">
      <c r="A3719">
        <v>17</v>
      </c>
      <c r="B3719" s="1">
        <v>46123</v>
      </c>
      <c r="C3719" t="s">
        <v>162</v>
      </c>
      <c r="D3719" t="s">
        <v>212</v>
      </c>
      <c r="E3719" t="s">
        <v>47</v>
      </c>
      <c r="F3719" t="s">
        <v>25</v>
      </c>
      <c r="G3719">
        <v>2</v>
      </c>
      <c r="H3719">
        <v>11.2</v>
      </c>
      <c r="I3719" t="s">
        <v>224</v>
      </c>
      <c r="J3719" t="s">
        <v>168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83</v>
      </c>
      <c r="R3719" t="s">
        <v>83</v>
      </c>
      <c r="S3719" t="s">
        <v>83</v>
      </c>
      <c r="T3719" t="str">
        <f>_xlfn.XLOOKUP(A3719,MI_Match_Analysis!$A$2:$A$8,MI_Match_Analysis!$F$2:$F$8,"Not Found")</f>
        <v>Not Found</v>
      </c>
    </row>
    <row r="3720" spans="1:20" hidden="1" x14ac:dyDescent="0.3">
      <c r="A3720">
        <v>17</v>
      </c>
      <c r="B3720" s="1">
        <v>46123</v>
      </c>
      <c r="C3720" t="s">
        <v>162</v>
      </c>
      <c r="D3720" t="s">
        <v>212</v>
      </c>
      <c r="E3720" t="s">
        <v>47</v>
      </c>
      <c r="F3720" t="s">
        <v>25</v>
      </c>
      <c r="G3720">
        <v>2</v>
      </c>
      <c r="H3720">
        <v>11.3</v>
      </c>
      <c r="I3720" t="s">
        <v>94</v>
      </c>
      <c r="J3720" t="s">
        <v>168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83</v>
      </c>
      <c r="R3720" t="s">
        <v>83</v>
      </c>
      <c r="S3720" t="s">
        <v>83</v>
      </c>
      <c r="T3720" t="str">
        <f>_xlfn.XLOOKUP(A3720,MI_Match_Analysis!$A$2:$A$8,MI_Match_Analysis!$F$2:$F$8,"Not Found")</f>
        <v>Not Found</v>
      </c>
    </row>
    <row r="3721" spans="1:20" hidden="1" x14ac:dyDescent="0.3">
      <c r="A3721">
        <v>17</v>
      </c>
      <c r="B3721" s="1">
        <v>46123</v>
      </c>
      <c r="C3721" t="s">
        <v>162</v>
      </c>
      <c r="D3721" t="s">
        <v>212</v>
      </c>
      <c r="E3721" t="s">
        <v>47</v>
      </c>
      <c r="F3721" t="s">
        <v>25</v>
      </c>
      <c r="G3721">
        <v>2</v>
      </c>
      <c r="H3721">
        <v>11.4</v>
      </c>
      <c r="I3721" t="s">
        <v>224</v>
      </c>
      <c r="J3721" t="s">
        <v>168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83</v>
      </c>
      <c r="R3721" t="s">
        <v>83</v>
      </c>
      <c r="S3721" t="s">
        <v>83</v>
      </c>
      <c r="T3721" t="str">
        <f>_xlfn.XLOOKUP(A3721,MI_Match_Analysis!$A$2:$A$8,MI_Match_Analysis!$F$2:$F$8,"Not Found")</f>
        <v>Not Found</v>
      </c>
    </row>
    <row r="3722" spans="1:20" hidden="1" x14ac:dyDescent="0.3">
      <c r="A3722">
        <v>17</v>
      </c>
      <c r="B3722" s="1">
        <v>46123</v>
      </c>
      <c r="C3722" t="s">
        <v>162</v>
      </c>
      <c r="D3722" t="s">
        <v>212</v>
      </c>
      <c r="E3722" t="s">
        <v>47</v>
      </c>
      <c r="F3722" t="s">
        <v>25</v>
      </c>
      <c r="G3722">
        <v>2</v>
      </c>
      <c r="H3722">
        <v>11.5</v>
      </c>
      <c r="I3722" t="s">
        <v>94</v>
      </c>
      <c r="J3722" t="s">
        <v>168</v>
      </c>
      <c r="K3722">
        <v>6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83</v>
      </c>
      <c r="R3722" t="s">
        <v>83</v>
      </c>
      <c r="S3722" t="s">
        <v>83</v>
      </c>
      <c r="T3722" t="str">
        <f>_xlfn.XLOOKUP(A3722,MI_Match_Analysis!$A$2:$A$8,MI_Match_Analysis!$F$2:$F$8,"Not Found")</f>
        <v>Not Found</v>
      </c>
    </row>
    <row r="3723" spans="1:20" hidden="1" x14ac:dyDescent="0.3">
      <c r="A3723">
        <v>17</v>
      </c>
      <c r="B3723" s="1">
        <v>46123</v>
      </c>
      <c r="C3723" t="s">
        <v>162</v>
      </c>
      <c r="D3723" t="s">
        <v>212</v>
      </c>
      <c r="E3723" t="s">
        <v>47</v>
      </c>
      <c r="F3723" t="s">
        <v>25</v>
      </c>
      <c r="G3723">
        <v>2</v>
      </c>
      <c r="H3723">
        <v>11.6</v>
      </c>
      <c r="I3723" t="s">
        <v>94</v>
      </c>
      <c r="J3723" t="s">
        <v>168</v>
      </c>
      <c r="K3723">
        <v>4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83</v>
      </c>
      <c r="R3723" t="s">
        <v>83</v>
      </c>
      <c r="S3723" t="s">
        <v>83</v>
      </c>
      <c r="T3723" t="str">
        <f>_xlfn.XLOOKUP(A3723,MI_Match_Analysis!$A$2:$A$8,MI_Match_Analysis!$F$2:$F$8,"Not Found")</f>
        <v>Not Found</v>
      </c>
    </row>
    <row r="3724" spans="1:20" hidden="1" x14ac:dyDescent="0.3">
      <c r="A3724">
        <v>17</v>
      </c>
      <c r="B3724" s="1">
        <v>46123</v>
      </c>
      <c r="C3724" t="s">
        <v>162</v>
      </c>
      <c r="D3724" t="s">
        <v>212</v>
      </c>
      <c r="E3724" t="s">
        <v>47</v>
      </c>
      <c r="F3724" t="s">
        <v>25</v>
      </c>
      <c r="G3724">
        <v>2</v>
      </c>
      <c r="H3724">
        <v>12.1</v>
      </c>
      <c r="I3724" t="s">
        <v>224</v>
      </c>
      <c r="J3724" t="s">
        <v>96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83</v>
      </c>
      <c r="R3724" t="s">
        <v>83</v>
      </c>
      <c r="S3724" t="s">
        <v>83</v>
      </c>
      <c r="T3724" t="str">
        <f>_xlfn.XLOOKUP(A3724,MI_Match_Analysis!$A$2:$A$8,MI_Match_Analysis!$F$2:$F$8,"Not Found")</f>
        <v>Not Found</v>
      </c>
    </row>
    <row r="3725" spans="1:20" hidden="1" x14ac:dyDescent="0.3">
      <c r="A3725">
        <v>17</v>
      </c>
      <c r="B3725" s="1">
        <v>46123</v>
      </c>
      <c r="C3725" t="s">
        <v>162</v>
      </c>
      <c r="D3725" t="s">
        <v>212</v>
      </c>
      <c r="E3725" t="s">
        <v>47</v>
      </c>
      <c r="F3725" t="s">
        <v>25</v>
      </c>
      <c r="G3725">
        <v>2</v>
      </c>
      <c r="H3725">
        <v>12.2</v>
      </c>
      <c r="I3725" t="s">
        <v>224</v>
      </c>
      <c r="J3725" t="s">
        <v>96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83</v>
      </c>
      <c r="R3725" t="s">
        <v>83</v>
      </c>
      <c r="S3725" t="s">
        <v>83</v>
      </c>
      <c r="T3725" t="str">
        <f>_xlfn.XLOOKUP(A3725,MI_Match_Analysis!$A$2:$A$8,MI_Match_Analysis!$F$2:$F$8,"Not Found")</f>
        <v>Not Found</v>
      </c>
    </row>
    <row r="3726" spans="1:20" hidden="1" x14ac:dyDescent="0.3">
      <c r="A3726">
        <v>17</v>
      </c>
      <c r="B3726" s="1">
        <v>46123</v>
      </c>
      <c r="C3726" t="s">
        <v>162</v>
      </c>
      <c r="D3726" t="s">
        <v>212</v>
      </c>
      <c r="E3726" t="s">
        <v>47</v>
      </c>
      <c r="F3726" t="s">
        <v>25</v>
      </c>
      <c r="G3726">
        <v>2</v>
      </c>
      <c r="H3726">
        <v>12.3</v>
      </c>
      <c r="I3726" t="s">
        <v>94</v>
      </c>
      <c r="J3726" t="s">
        <v>96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83</v>
      </c>
      <c r="R3726" t="s">
        <v>83</v>
      </c>
      <c r="S3726" t="s">
        <v>83</v>
      </c>
      <c r="T3726" t="str">
        <f>_xlfn.XLOOKUP(A3726,MI_Match_Analysis!$A$2:$A$8,MI_Match_Analysis!$F$2:$F$8,"Not Found")</f>
        <v>Not Found</v>
      </c>
    </row>
    <row r="3727" spans="1:20" hidden="1" x14ac:dyDescent="0.3">
      <c r="A3727">
        <v>17</v>
      </c>
      <c r="B3727" s="1">
        <v>46123</v>
      </c>
      <c r="C3727" t="s">
        <v>162</v>
      </c>
      <c r="D3727" t="s">
        <v>212</v>
      </c>
      <c r="E3727" t="s">
        <v>47</v>
      </c>
      <c r="F3727" t="s">
        <v>25</v>
      </c>
      <c r="G3727">
        <v>2</v>
      </c>
      <c r="H3727">
        <v>12.4</v>
      </c>
      <c r="I3727" t="s">
        <v>94</v>
      </c>
      <c r="J3727" t="s">
        <v>96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83</v>
      </c>
      <c r="R3727" t="s">
        <v>83</v>
      </c>
      <c r="S3727" t="s">
        <v>83</v>
      </c>
      <c r="T3727" t="str">
        <f>_xlfn.XLOOKUP(A3727,MI_Match_Analysis!$A$2:$A$8,MI_Match_Analysis!$F$2:$F$8,"Not Found")</f>
        <v>Not Found</v>
      </c>
    </row>
    <row r="3728" spans="1:20" hidden="1" x14ac:dyDescent="0.3">
      <c r="A3728">
        <v>17</v>
      </c>
      <c r="B3728" s="1">
        <v>46123</v>
      </c>
      <c r="C3728" t="s">
        <v>162</v>
      </c>
      <c r="D3728" t="s">
        <v>212</v>
      </c>
      <c r="E3728" t="s">
        <v>47</v>
      </c>
      <c r="F3728" t="s">
        <v>25</v>
      </c>
      <c r="G3728">
        <v>2</v>
      </c>
      <c r="H3728">
        <v>12.5</v>
      </c>
      <c r="I3728" t="s">
        <v>224</v>
      </c>
      <c r="J3728" t="s">
        <v>96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83</v>
      </c>
      <c r="R3728" t="s">
        <v>83</v>
      </c>
      <c r="S3728" t="s">
        <v>83</v>
      </c>
      <c r="T3728" t="str">
        <f>_xlfn.XLOOKUP(A3728,MI_Match_Analysis!$A$2:$A$8,MI_Match_Analysis!$F$2:$F$8,"Not Found")</f>
        <v>Not Found</v>
      </c>
    </row>
    <row r="3729" spans="1:20" hidden="1" x14ac:dyDescent="0.3">
      <c r="A3729">
        <v>17</v>
      </c>
      <c r="B3729" s="1">
        <v>46123</v>
      </c>
      <c r="C3729" t="s">
        <v>162</v>
      </c>
      <c r="D3729" t="s">
        <v>212</v>
      </c>
      <c r="E3729" t="s">
        <v>47</v>
      </c>
      <c r="F3729" t="s">
        <v>25</v>
      </c>
      <c r="G3729">
        <v>2</v>
      </c>
      <c r="H3729">
        <v>12.6</v>
      </c>
      <c r="I3729" t="s">
        <v>94</v>
      </c>
      <c r="J3729" t="s">
        <v>96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83</v>
      </c>
      <c r="R3729" t="s">
        <v>83</v>
      </c>
      <c r="S3729" t="s">
        <v>83</v>
      </c>
      <c r="T3729" t="str">
        <f>_xlfn.XLOOKUP(A3729,MI_Match_Analysis!$A$2:$A$8,MI_Match_Analysis!$F$2:$F$8,"Not Found")</f>
        <v>Not Found</v>
      </c>
    </row>
    <row r="3730" spans="1:20" hidden="1" x14ac:dyDescent="0.3">
      <c r="A3730">
        <v>17</v>
      </c>
      <c r="B3730" s="1">
        <v>46123</v>
      </c>
      <c r="C3730" t="s">
        <v>162</v>
      </c>
      <c r="D3730" t="s">
        <v>212</v>
      </c>
      <c r="E3730" t="s">
        <v>47</v>
      </c>
      <c r="F3730" t="s">
        <v>25</v>
      </c>
      <c r="G3730">
        <v>2</v>
      </c>
      <c r="H3730">
        <v>13.1</v>
      </c>
      <c r="I3730" t="s">
        <v>94</v>
      </c>
      <c r="J3730" t="s">
        <v>174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83</v>
      </c>
      <c r="R3730" t="s">
        <v>83</v>
      </c>
      <c r="S3730" t="s">
        <v>83</v>
      </c>
      <c r="T3730" t="str">
        <f>_xlfn.XLOOKUP(A3730,MI_Match_Analysis!$A$2:$A$8,MI_Match_Analysis!$F$2:$F$8,"Not Found")</f>
        <v>Not Found</v>
      </c>
    </row>
    <row r="3731" spans="1:20" hidden="1" x14ac:dyDescent="0.3">
      <c r="A3731">
        <v>17</v>
      </c>
      <c r="B3731" s="1">
        <v>46123</v>
      </c>
      <c r="C3731" t="s">
        <v>162</v>
      </c>
      <c r="D3731" t="s">
        <v>212</v>
      </c>
      <c r="E3731" t="s">
        <v>47</v>
      </c>
      <c r="F3731" t="s">
        <v>25</v>
      </c>
      <c r="G3731">
        <v>2</v>
      </c>
      <c r="H3731">
        <v>13.2</v>
      </c>
      <c r="I3731" t="s">
        <v>94</v>
      </c>
      <c r="J3731" t="s">
        <v>174</v>
      </c>
      <c r="K3731">
        <v>4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83</v>
      </c>
      <c r="R3731" t="s">
        <v>83</v>
      </c>
      <c r="S3731" t="s">
        <v>83</v>
      </c>
      <c r="T3731" t="str">
        <f>_xlfn.XLOOKUP(A3731,MI_Match_Analysis!$A$2:$A$8,MI_Match_Analysis!$F$2:$F$8,"Not Found")</f>
        <v>Not Found</v>
      </c>
    </row>
    <row r="3732" spans="1:20" hidden="1" x14ac:dyDescent="0.3">
      <c r="A3732">
        <v>17</v>
      </c>
      <c r="B3732" s="1">
        <v>46123</v>
      </c>
      <c r="C3732" t="s">
        <v>162</v>
      </c>
      <c r="D3732" t="s">
        <v>212</v>
      </c>
      <c r="E3732" t="s">
        <v>47</v>
      </c>
      <c r="F3732" t="s">
        <v>25</v>
      </c>
      <c r="G3732">
        <v>2</v>
      </c>
      <c r="H3732">
        <v>13.3</v>
      </c>
      <c r="I3732" t="s">
        <v>94</v>
      </c>
      <c r="J3732" t="s">
        <v>174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83</v>
      </c>
      <c r="R3732" t="s">
        <v>83</v>
      </c>
      <c r="S3732" t="s">
        <v>83</v>
      </c>
      <c r="T3732" t="str">
        <f>_xlfn.XLOOKUP(A3732,MI_Match_Analysis!$A$2:$A$8,MI_Match_Analysis!$F$2:$F$8,"Not Found")</f>
        <v>Not Found</v>
      </c>
    </row>
    <row r="3733" spans="1:20" hidden="1" x14ac:dyDescent="0.3">
      <c r="A3733">
        <v>17</v>
      </c>
      <c r="B3733" s="1">
        <v>46123</v>
      </c>
      <c r="C3733" t="s">
        <v>162</v>
      </c>
      <c r="D3733" t="s">
        <v>212</v>
      </c>
      <c r="E3733" t="s">
        <v>47</v>
      </c>
      <c r="F3733" t="s">
        <v>25</v>
      </c>
      <c r="G3733">
        <v>2</v>
      </c>
      <c r="H3733">
        <v>13.4</v>
      </c>
      <c r="I3733" t="s">
        <v>224</v>
      </c>
      <c r="J3733" t="s">
        <v>174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83</v>
      </c>
      <c r="R3733" t="s">
        <v>83</v>
      </c>
      <c r="S3733" t="s">
        <v>83</v>
      </c>
      <c r="T3733" t="str">
        <f>_xlfn.XLOOKUP(A3733,MI_Match_Analysis!$A$2:$A$8,MI_Match_Analysis!$F$2:$F$8,"Not Found")</f>
        <v>Not Found</v>
      </c>
    </row>
    <row r="3734" spans="1:20" hidden="1" x14ac:dyDescent="0.3">
      <c r="A3734">
        <v>17</v>
      </c>
      <c r="B3734" s="1">
        <v>46123</v>
      </c>
      <c r="C3734" t="s">
        <v>162</v>
      </c>
      <c r="D3734" t="s">
        <v>212</v>
      </c>
      <c r="E3734" t="s">
        <v>47</v>
      </c>
      <c r="F3734" t="s">
        <v>25</v>
      </c>
      <c r="G3734">
        <v>2</v>
      </c>
      <c r="H3734">
        <v>13.5</v>
      </c>
      <c r="I3734" t="s">
        <v>224</v>
      </c>
      <c r="J3734" t="s">
        <v>174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83</v>
      </c>
      <c r="R3734" t="s">
        <v>83</v>
      </c>
      <c r="S3734" t="s">
        <v>83</v>
      </c>
      <c r="T3734" t="str">
        <f>_xlfn.XLOOKUP(A3734,MI_Match_Analysis!$A$2:$A$8,MI_Match_Analysis!$F$2:$F$8,"Not Found")</f>
        <v>Not Found</v>
      </c>
    </row>
    <row r="3735" spans="1:20" hidden="1" x14ac:dyDescent="0.3">
      <c r="A3735">
        <v>17</v>
      </c>
      <c r="B3735" s="1">
        <v>46123</v>
      </c>
      <c r="C3735" t="s">
        <v>162</v>
      </c>
      <c r="D3735" t="s">
        <v>212</v>
      </c>
      <c r="E3735" t="s">
        <v>47</v>
      </c>
      <c r="F3735" t="s">
        <v>25</v>
      </c>
      <c r="G3735">
        <v>2</v>
      </c>
      <c r="H3735">
        <v>13.6</v>
      </c>
      <c r="I3735" t="s">
        <v>94</v>
      </c>
      <c r="J3735" t="s">
        <v>174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83</v>
      </c>
      <c r="R3735" t="s">
        <v>83</v>
      </c>
      <c r="S3735" t="s">
        <v>83</v>
      </c>
      <c r="T3735" t="str">
        <f>_xlfn.XLOOKUP(A3735,MI_Match_Analysis!$A$2:$A$8,MI_Match_Analysis!$F$2:$F$8,"Not Found")</f>
        <v>Not Found</v>
      </c>
    </row>
    <row r="3736" spans="1:20" hidden="1" x14ac:dyDescent="0.3">
      <c r="A3736">
        <v>17</v>
      </c>
      <c r="B3736" s="1">
        <v>46123</v>
      </c>
      <c r="C3736" t="s">
        <v>162</v>
      </c>
      <c r="D3736" t="s">
        <v>212</v>
      </c>
      <c r="E3736" t="s">
        <v>47</v>
      </c>
      <c r="F3736" t="s">
        <v>25</v>
      </c>
      <c r="G3736">
        <v>2</v>
      </c>
      <c r="H3736">
        <v>14.1</v>
      </c>
      <c r="I3736" t="s">
        <v>94</v>
      </c>
      <c r="J3736" t="s">
        <v>175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83</v>
      </c>
      <c r="R3736" t="s">
        <v>83</v>
      </c>
      <c r="S3736" t="s">
        <v>83</v>
      </c>
      <c r="T3736" t="str">
        <f>_xlfn.XLOOKUP(A3736,MI_Match_Analysis!$A$2:$A$8,MI_Match_Analysis!$F$2:$F$8,"Not Found")</f>
        <v>Not Found</v>
      </c>
    </row>
    <row r="3737" spans="1:20" hidden="1" x14ac:dyDescent="0.3">
      <c r="A3737">
        <v>17</v>
      </c>
      <c r="B3737" s="1">
        <v>46123</v>
      </c>
      <c r="C3737" t="s">
        <v>162</v>
      </c>
      <c r="D3737" t="s">
        <v>212</v>
      </c>
      <c r="E3737" t="s">
        <v>47</v>
      </c>
      <c r="F3737" t="s">
        <v>25</v>
      </c>
      <c r="G3737">
        <v>2</v>
      </c>
      <c r="H3737">
        <v>14.2</v>
      </c>
      <c r="I3737" t="s">
        <v>224</v>
      </c>
      <c r="J3737" t="s">
        <v>175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83</v>
      </c>
      <c r="R3737" t="s">
        <v>83</v>
      </c>
      <c r="S3737" t="s">
        <v>83</v>
      </c>
      <c r="T3737" t="str">
        <f>_xlfn.XLOOKUP(A3737,MI_Match_Analysis!$A$2:$A$8,MI_Match_Analysis!$F$2:$F$8,"Not Found")</f>
        <v>Not Found</v>
      </c>
    </row>
    <row r="3738" spans="1:20" hidden="1" x14ac:dyDescent="0.3">
      <c r="A3738">
        <v>17</v>
      </c>
      <c r="B3738" s="1">
        <v>46123</v>
      </c>
      <c r="C3738" t="s">
        <v>162</v>
      </c>
      <c r="D3738" t="s">
        <v>212</v>
      </c>
      <c r="E3738" t="s">
        <v>47</v>
      </c>
      <c r="F3738" t="s">
        <v>25</v>
      </c>
      <c r="G3738">
        <v>2</v>
      </c>
      <c r="H3738">
        <v>14.3</v>
      </c>
      <c r="I3738" t="s">
        <v>94</v>
      </c>
      <c r="J3738" t="s">
        <v>175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83</v>
      </c>
      <c r="R3738" t="s">
        <v>83</v>
      </c>
      <c r="S3738" t="s">
        <v>83</v>
      </c>
      <c r="T3738" t="str">
        <f>_xlfn.XLOOKUP(A3738,MI_Match_Analysis!$A$2:$A$8,MI_Match_Analysis!$F$2:$F$8,"Not Found")</f>
        <v>Not Found</v>
      </c>
    </row>
    <row r="3739" spans="1:20" hidden="1" x14ac:dyDescent="0.3">
      <c r="A3739">
        <v>17</v>
      </c>
      <c r="B3739" s="1">
        <v>46123</v>
      </c>
      <c r="C3739" t="s">
        <v>162</v>
      </c>
      <c r="D3739" t="s">
        <v>212</v>
      </c>
      <c r="E3739" t="s">
        <v>47</v>
      </c>
      <c r="F3739" t="s">
        <v>25</v>
      </c>
      <c r="G3739">
        <v>2</v>
      </c>
      <c r="H3739">
        <v>14.4</v>
      </c>
      <c r="I3739" t="s">
        <v>94</v>
      </c>
      <c r="J3739" t="s">
        <v>175</v>
      </c>
      <c r="K3739">
        <v>6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83</v>
      </c>
      <c r="R3739" t="s">
        <v>83</v>
      </c>
      <c r="S3739" t="s">
        <v>83</v>
      </c>
      <c r="T3739" t="str">
        <f>_xlfn.XLOOKUP(A3739,MI_Match_Analysis!$A$2:$A$8,MI_Match_Analysis!$F$2:$F$8,"Not Found")</f>
        <v>Not Found</v>
      </c>
    </row>
    <row r="3740" spans="1:20" hidden="1" x14ac:dyDescent="0.3">
      <c r="A3740">
        <v>17</v>
      </c>
      <c r="B3740" s="1">
        <v>46123</v>
      </c>
      <c r="C3740" t="s">
        <v>162</v>
      </c>
      <c r="D3740" t="s">
        <v>212</v>
      </c>
      <c r="E3740" t="s">
        <v>47</v>
      </c>
      <c r="F3740" t="s">
        <v>25</v>
      </c>
      <c r="G3740">
        <v>2</v>
      </c>
      <c r="H3740">
        <v>14.5</v>
      </c>
      <c r="I3740" t="s">
        <v>94</v>
      </c>
      <c r="J3740" t="s">
        <v>175</v>
      </c>
      <c r="K3740">
        <v>4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83</v>
      </c>
      <c r="R3740" t="s">
        <v>83</v>
      </c>
      <c r="S3740" t="s">
        <v>83</v>
      </c>
      <c r="T3740" t="str">
        <f>_xlfn.XLOOKUP(A3740,MI_Match_Analysis!$A$2:$A$8,MI_Match_Analysis!$F$2:$F$8,"Not Found")</f>
        <v>Not Found</v>
      </c>
    </row>
    <row r="3741" spans="1:20" hidden="1" x14ac:dyDescent="0.3">
      <c r="A3741">
        <v>17</v>
      </c>
      <c r="B3741" s="1">
        <v>46123</v>
      </c>
      <c r="C3741" t="s">
        <v>162</v>
      </c>
      <c r="D3741" t="s">
        <v>212</v>
      </c>
      <c r="E3741" t="s">
        <v>47</v>
      </c>
      <c r="F3741" t="s">
        <v>25</v>
      </c>
      <c r="G3741">
        <v>2</v>
      </c>
      <c r="H3741">
        <v>14.6</v>
      </c>
      <c r="I3741" t="s">
        <v>94</v>
      </c>
      <c r="J3741" t="s">
        <v>175</v>
      </c>
      <c r="K3741">
        <v>6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83</v>
      </c>
      <c r="R3741" t="s">
        <v>83</v>
      </c>
      <c r="S3741" t="s">
        <v>83</v>
      </c>
      <c r="T3741" t="str">
        <f>_xlfn.XLOOKUP(A3741,MI_Match_Analysis!$A$2:$A$8,MI_Match_Analysis!$F$2:$F$8,"Not Found")</f>
        <v>Not Found</v>
      </c>
    </row>
    <row r="3742" spans="1:20" hidden="1" x14ac:dyDescent="0.3">
      <c r="A3742">
        <v>17</v>
      </c>
      <c r="B3742" s="1">
        <v>46123</v>
      </c>
      <c r="C3742" t="s">
        <v>162</v>
      </c>
      <c r="D3742" t="s">
        <v>212</v>
      </c>
      <c r="E3742" t="s">
        <v>47</v>
      </c>
      <c r="F3742" t="s">
        <v>25</v>
      </c>
      <c r="G3742">
        <v>2</v>
      </c>
      <c r="H3742">
        <v>15.1</v>
      </c>
      <c r="I3742" t="s">
        <v>224</v>
      </c>
      <c r="J3742" t="s">
        <v>120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83</v>
      </c>
      <c r="R3742" t="s">
        <v>83</v>
      </c>
      <c r="S3742" t="s">
        <v>83</v>
      </c>
      <c r="T3742" t="str">
        <f>_xlfn.XLOOKUP(A3742,MI_Match_Analysis!$A$2:$A$8,MI_Match_Analysis!$F$2:$F$8,"Not Found")</f>
        <v>Not Found</v>
      </c>
    </row>
    <row r="3743" spans="1:20" hidden="1" x14ac:dyDescent="0.3">
      <c r="A3743">
        <v>17</v>
      </c>
      <c r="B3743" s="1">
        <v>46123</v>
      </c>
      <c r="C3743" t="s">
        <v>162</v>
      </c>
      <c r="D3743" t="s">
        <v>212</v>
      </c>
      <c r="E3743" t="s">
        <v>47</v>
      </c>
      <c r="F3743" t="s">
        <v>25</v>
      </c>
      <c r="G3743">
        <v>2</v>
      </c>
      <c r="H3743">
        <v>15.2</v>
      </c>
      <c r="I3743" t="s">
        <v>224</v>
      </c>
      <c r="J3743" t="s">
        <v>120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83</v>
      </c>
      <c r="R3743" t="s">
        <v>83</v>
      </c>
      <c r="S3743" t="s">
        <v>83</v>
      </c>
      <c r="T3743" t="str">
        <f>_xlfn.XLOOKUP(A3743,MI_Match_Analysis!$A$2:$A$8,MI_Match_Analysis!$F$2:$F$8,"Not Found")</f>
        <v>Not Found</v>
      </c>
    </row>
    <row r="3744" spans="1:20" hidden="1" x14ac:dyDescent="0.3">
      <c r="A3744">
        <v>17</v>
      </c>
      <c r="B3744" s="1">
        <v>46123</v>
      </c>
      <c r="C3744" t="s">
        <v>162</v>
      </c>
      <c r="D3744" t="s">
        <v>212</v>
      </c>
      <c r="E3744" t="s">
        <v>47</v>
      </c>
      <c r="F3744" t="s">
        <v>25</v>
      </c>
      <c r="G3744">
        <v>2</v>
      </c>
      <c r="H3744">
        <v>15.3</v>
      </c>
      <c r="I3744" t="s">
        <v>94</v>
      </c>
      <c r="J3744" t="s">
        <v>120</v>
      </c>
      <c r="K3744">
        <v>0</v>
      </c>
      <c r="L3744">
        <v>1</v>
      </c>
      <c r="M3744">
        <v>1</v>
      </c>
      <c r="N3744">
        <v>0</v>
      </c>
      <c r="O3744">
        <v>0</v>
      </c>
      <c r="P3744">
        <v>0</v>
      </c>
      <c r="Q3744" t="s">
        <v>83</v>
      </c>
      <c r="R3744" t="s">
        <v>83</v>
      </c>
      <c r="S3744" t="s">
        <v>83</v>
      </c>
      <c r="T3744" t="str">
        <f>_xlfn.XLOOKUP(A3744,MI_Match_Analysis!$A$2:$A$8,MI_Match_Analysis!$F$2:$F$8,"Not Found")</f>
        <v>Not Found</v>
      </c>
    </row>
    <row r="3745" spans="1:20" hidden="1" x14ac:dyDescent="0.3">
      <c r="A3745">
        <v>17</v>
      </c>
      <c r="B3745" s="1">
        <v>46123</v>
      </c>
      <c r="C3745" t="s">
        <v>162</v>
      </c>
      <c r="D3745" t="s">
        <v>212</v>
      </c>
      <c r="E3745" t="s">
        <v>47</v>
      </c>
      <c r="F3745" t="s">
        <v>25</v>
      </c>
      <c r="G3745">
        <v>2</v>
      </c>
      <c r="H3745">
        <v>15.3</v>
      </c>
      <c r="I3745" t="s">
        <v>94</v>
      </c>
      <c r="J3745" t="s">
        <v>120</v>
      </c>
      <c r="K3745">
        <v>4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83</v>
      </c>
      <c r="R3745" t="s">
        <v>83</v>
      </c>
      <c r="S3745" t="s">
        <v>83</v>
      </c>
      <c r="T3745" t="str">
        <f>_xlfn.XLOOKUP(A3745,MI_Match_Analysis!$A$2:$A$8,MI_Match_Analysis!$F$2:$F$8,"Not Found")</f>
        <v>Not Found</v>
      </c>
    </row>
    <row r="3746" spans="1:20" hidden="1" x14ac:dyDescent="0.3">
      <c r="A3746">
        <v>17</v>
      </c>
      <c r="B3746" s="1">
        <v>46123</v>
      </c>
      <c r="C3746" t="s">
        <v>162</v>
      </c>
      <c r="D3746" t="s">
        <v>212</v>
      </c>
      <c r="E3746" t="s">
        <v>47</v>
      </c>
      <c r="F3746" t="s">
        <v>25</v>
      </c>
      <c r="G3746">
        <v>2</v>
      </c>
      <c r="H3746">
        <v>15.4</v>
      </c>
      <c r="I3746" t="s">
        <v>94</v>
      </c>
      <c r="J3746" t="s">
        <v>120</v>
      </c>
      <c r="K3746">
        <v>6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83</v>
      </c>
      <c r="R3746" t="s">
        <v>83</v>
      </c>
      <c r="S3746" t="s">
        <v>83</v>
      </c>
      <c r="T3746" t="str">
        <f>_xlfn.XLOOKUP(A3746,MI_Match_Analysis!$A$2:$A$8,MI_Match_Analysis!$F$2:$F$8,"Not Found")</f>
        <v>Not Found</v>
      </c>
    </row>
    <row r="3747" spans="1:20" hidden="1" x14ac:dyDescent="0.3">
      <c r="A3747">
        <v>17</v>
      </c>
      <c r="B3747" s="1">
        <v>46123</v>
      </c>
      <c r="C3747" t="s">
        <v>162</v>
      </c>
      <c r="D3747" t="s">
        <v>212</v>
      </c>
      <c r="E3747" t="s">
        <v>47</v>
      </c>
      <c r="F3747" t="s">
        <v>25</v>
      </c>
      <c r="G3747">
        <v>2</v>
      </c>
      <c r="H3747">
        <v>15.5</v>
      </c>
      <c r="I3747" t="s">
        <v>94</v>
      </c>
      <c r="J3747" t="s">
        <v>120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83</v>
      </c>
      <c r="R3747" t="s">
        <v>83</v>
      </c>
      <c r="S3747" t="s">
        <v>83</v>
      </c>
      <c r="T3747" t="str">
        <f>_xlfn.XLOOKUP(A3747,MI_Match_Analysis!$A$2:$A$8,MI_Match_Analysis!$F$2:$F$8,"Not Found")</f>
        <v>Not Found</v>
      </c>
    </row>
    <row r="3748" spans="1:20" hidden="1" x14ac:dyDescent="0.3">
      <c r="A3748">
        <v>17</v>
      </c>
      <c r="B3748" s="1">
        <v>46123</v>
      </c>
      <c r="C3748" t="s">
        <v>162</v>
      </c>
      <c r="D3748" t="s">
        <v>212</v>
      </c>
      <c r="E3748" t="s">
        <v>47</v>
      </c>
      <c r="F3748" t="s">
        <v>25</v>
      </c>
      <c r="G3748">
        <v>2</v>
      </c>
      <c r="H3748">
        <v>15.6</v>
      </c>
      <c r="I3748" t="s">
        <v>94</v>
      </c>
      <c r="J3748" t="s">
        <v>120</v>
      </c>
      <c r="K3748">
        <v>6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83</v>
      </c>
      <c r="R3748" t="s">
        <v>83</v>
      </c>
      <c r="S3748" t="s">
        <v>83</v>
      </c>
      <c r="T3748" t="str">
        <f>_xlfn.XLOOKUP(A3748,MI_Match_Analysis!$A$2:$A$8,MI_Match_Analysis!$F$2:$F$8,"Not Found")</f>
        <v>Not Found</v>
      </c>
    </row>
    <row r="3749" spans="1:20" hidden="1" x14ac:dyDescent="0.3">
      <c r="A3749">
        <v>17</v>
      </c>
      <c r="B3749" s="1">
        <v>46123</v>
      </c>
      <c r="C3749" t="s">
        <v>162</v>
      </c>
      <c r="D3749" t="s">
        <v>212</v>
      </c>
      <c r="E3749" t="s">
        <v>47</v>
      </c>
      <c r="F3749" t="s">
        <v>25</v>
      </c>
      <c r="G3749">
        <v>2</v>
      </c>
      <c r="H3749">
        <v>16.100000000000001</v>
      </c>
      <c r="I3749" t="s">
        <v>224</v>
      </c>
      <c r="J3749" t="s">
        <v>174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167</v>
      </c>
      <c r="R3749" t="s">
        <v>224</v>
      </c>
      <c r="S3749" t="s">
        <v>83</v>
      </c>
      <c r="T3749" t="str">
        <f>_xlfn.XLOOKUP(A3749,MI_Match_Analysis!$A$2:$A$8,MI_Match_Analysis!$F$2:$F$8,"Not Found")</f>
        <v>Not Found</v>
      </c>
    </row>
    <row r="3750" spans="1:20" hidden="1" x14ac:dyDescent="0.3">
      <c r="A3750">
        <v>17</v>
      </c>
      <c r="B3750" s="1">
        <v>46123</v>
      </c>
      <c r="C3750" t="s">
        <v>162</v>
      </c>
      <c r="D3750" t="s">
        <v>212</v>
      </c>
      <c r="E3750" t="s">
        <v>47</v>
      </c>
      <c r="F3750" t="s">
        <v>25</v>
      </c>
      <c r="G3750">
        <v>2</v>
      </c>
      <c r="H3750">
        <v>16.2</v>
      </c>
      <c r="I3750" t="s">
        <v>225</v>
      </c>
      <c r="J3750" t="s">
        <v>174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83</v>
      </c>
      <c r="R3750" t="s">
        <v>83</v>
      </c>
      <c r="S3750" t="s">
        <v>83</v>
      </c>
      <c r="T3750" t="str">
        <f>_xlfn.XLOOKUP(A3750,MI_Match_Analysis!$A$2:$A$8,MI_Match_Analysis!$F$2:$F$8,"Not Found")</f>
        <v>Not Found</v>
      </c>
    </row>
    <row r="3751" spans="1:20" hidden="1" x14ac:dyDescent="0.3">
      <c r="A3751">
        <v>17</v>
      </c>
      <c r="B3751" s="1">
        <v>46123</v>
      </c>
      <c r="C3751" t="s">
        <v>162</v>
      </c>
      <c r="D3751" t="s">
        <v>212</v>
      </c>
      <c r="E3751" t="s">
        <v>47</v>
      </c>
      <c r="F3751" t="s">
        <v>25</v>
      </c>
      <c r="G3751">
        <v>2</v>
      </c>
      <c r="H3751">
        <v>16.3</v>
      </c>
      <c r="I3751" t="s">
        <v>94</v>
      </c>
      <c r="J3751" t="s">
        <v>174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83</v>
      </c>
      <c r="R3751" t="s">
        <v>83</v>
      </c>
      <c r="S3751" t="s">
        <v>83</v>
      </c>
      <c r="T3751" t="str">
        <f>_xlfn.XLOOKUP(A3751,MI_Match_Analysis!$A$2:$A$8,MI_Match_Analysis!$F$2:$F$8,"Not Found")</f>
        <v>Not Found</v>
      </c>
    </row>
    <row r="3752" spans="1:20" hidden="1" x14ac:dyDescent="0.3">
      <c r="A3752">
        <v>17</v>
      </c>
      <c r="B3752" s="1">
        <v>46123</v>
      </c>
      <c r="C3752" t="s">
        <v>162</v>
      </c>
      <c r="D3752" t="s">
        <v>212</v>
      </c>
      <c r="E3752" t="s">
        <v>47</v>
      </c>
      <c r="F3752" t="s">
        <v>25</v>
      </c>
      <c r="G3752">
        <v>2</v>
      </c>
      <c r="H3752">
        <v>16.399999999999999</v>
      </c>
      <c r="I3752" t="s">
        <v>225</v>
      </c>
      <c r="J3752" t="s">
        <v>174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83</v>
      </c>
      <c r="R3752" t="s">
        <v>83</v>
      </c>
      <c r="S3752" t="s">
        <v>83</v>
      </c>
      <c r="T3752" t="str">
        <f>_xlfn.XLOOKUP(A3752,MI_Match_Analysis!$A$2:$A$8,MI_Match_Analysis!$F$2:$F$8,"Not Found")</f>
        <v>Not Found</v>
      </c>
    </row>
    <row r="3753" spans="1:20" hidden="1" x14ac:dyDescent="0.3">
      <c r="A3753">
        <v>17</v>
      </c>
      <c r="B3753" s="1">
        <v>46123</v>
      </c>
      <c r="C3753" t="s">
        <v>162</v>
      </c>
      <c r="D3753" t="s">
        <v>212</v>
      </c>
      <c r="E3753" t="s">
        <v>47</v>
      </c>
      <c r="F3753" t="s">
        <v>25</v>
      </c>
      <c r="G3753">
        <v>2</v>
      </c>
      <c r="H3753">
        <v>16.5</v>
      </c>
      <c r="I3753" t="s">
        <v>94</v>
      </c>
      <c r="J3753" t="s">
        <v>174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83</v>
      </c>
      <c r="R3753" t="s">
        <v>83</v>
      </c>
      <c r="S3753" t="s">
        <v>83</v>
      </c>
      <c r="T3753" t="str">
        <f>_xlfn.XLOOKUP(A3753,MI_Match_Analysis!$A$2:$A$8,MI_Match_Analysis!$F$2:$F$8,"Not Found")</f>
        <v>Not Found</v>
      </c>
    </row>
    <row r="3754" spans="1:20" hidden="1" x14ac:dyDescent="0.3">
      <c r="A3754">
        <v>17</v>
      </c>
      <c r="B3754" s="1">
        <v>46123</v>
      </c>
      <c r="C3754" t="s">
        <v>162</v>
      </c>
      <c r="D3754" t="s">
        <v>212</v>
      </c>
      <c r="E3754" t="s">
        <v>47</v>
      </c>
      <c r="F3754" t="s">
        <v>25</v>
      </c>
      <c r="G3754">
        <v>2</v>
      </c>
      <c r="H3754">
        <v>16.600000000000001</v>
      </c>
      <c r="I3754" t="s">
        <v>225</v>
      </c>
      <c r="J3754" t="s">
        <v>174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83</v>
      </c>
      <c r="R3754" t="s">
        <v>83</v>
      </c>
      <c r="S3754" t="s">
        <v>83</v>
      </c>
      <c r="T3754" t="str">
        <f>_xlfn.XLOOKUP(A3754,MI_Match_Analysis!$A$2:$A$8,MI_Match_Analysis!$F$2:$F$8,"Not Found")</f>
        <v>Not Found</v>
      </c>
    </row>
    <row r="3755" spans="1:20" hidden="1" x14ac:dyDescent="0.3">
      <c r="A3755">
        <v>17</v>
      </c>
      <c r="B3755" s="1">
        <v>46123</v>
      </c>
      <c r="C3755" t="s">
        <v>162</v>
      </c>
      <c r="D3755" t="s">
        <v>212</v>
      </c>
      <c r="E3755" t="s">
        <v>47</v>
      </c>
      <c r="F3755" t="s">
        <v>25</v>
      </c>
      <c r="G3755">
        <v>2</v>
      </c>
      <c r="H3755">
        <v>17.100000000000001</v>
      </c>
      <c r="I3755" t="s">
        <v>225</v>
      </c>
      <c r="J3755" t="s">
        <v>177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83</v>
      </c>
      <c r="R3755" t="s">
        <v>83</v>
      </c>
      <c r="S3755" t="s">
        <v>83</v>
      </c>
      <c r="T3755" t="str">
        <f>_xlfn.XLOOKUP(A3755,MI_Match_Analysis!$A$2:$A$8,MI_Match_Analysis!$F$2:$F$8,"Not Found")</f>
        <v>Not Found</v>
      </c>
    </row>
    <row r="3756" spans="1:20" hidden="1" x14ac:dyDescent="0.3">
      <c r="A3756">
        <v>17</v>
      </c>
      <c r="B3756" s="1">
        <v>46123</v>
      </c>
      <c r="C3756" t="s">
        <v>162</v>
      </c>
      <c r="D3756" t="s">
        <v>212</v>
      </c>
      <c r="E3756" t="s">
        <v>47</v>
      </c>
      <c r="F3756" t="s">
        <v>25</v>
      </c>
      <c r="G3756">
        <v>2</v>
      </c>
      <c r="H3756">
        <v>17.2</v>
      </c>
      <c r="I3756" t="s">
        <v>94</v>
      </c>
      <c r="J3756" t="s">
        <v>177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83</v>
      </c>
      <c r="R3756" t="s">
        <v>83</v>
      </c>
      <c r="S3756" t="s">
        <v>83</v>
      </c>
      <c r="T3756" t="str">
        <f>_xlfn.XLOOKUP(A3756,MI_Match_Analysis!$A$2:$A$8,MI_Match_Analysis!$F$2:$F$8,"Not Found")</f>
        <v>Not Found</v>
      </c>
    </row>
    <row r="3757" spans="1:20" hidden="1" x14ac:dyDescent="0.3">
      <c r="A3757">
        <v>17</v>
      </c>
      <c r="B3757" s="1">
        <v>46123</v>
      </c>
      <c r="C3757" t="s">
        <v>162</v>
      </c>
      <c r="D3757" t="s">
        <v>212</v>
      </c>
      <c r="E3757" t="s">
        <v>47</v>
      </c>
      <c r="F3757" t="s">
        <v>25</v>
      </c>
      <c r="G3757">
        <v>2</v>
      </c>
      <c r="H3757">
        <v>17.3</v>
      </c>
      <c r="I3757" t="s">
        <v>225</v>
      </c>
      <c r="J3757" t="s">
        <v>177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83</v>
      </c>
      <c r="R3757" t="s">
        <v>83</v>
      </c>
      <c r="S3757" t="s">
        <v>83</v>
      </c>
      <c r="T3757" t="str">
        <f>_xlfn.XLOOKUP(A3757,MI_Match_Analysis!$A$2:$A$8,MI_Match_Analysis!$F$2:$F$8,"Not Found")</f>
        <v>Not Found</v>
      </c>
    </row>
    <row r="3758" spans="1:20" hidden="1" x14ac:dyDescent="0.3">
      <c r="A3758">
        <v>17</v>
      </c>
      <c r="B3758" s="1">
        <v>46123</v>
      </c>
      <c r="C3758" t="s">
        <v>162</v>
      </c>
      <c r="D3758" t="s">
        <v>212</v>
      </c>
      <c r="E3758" t="s">
        <v>47</v>
      </c>
      <c r="F3758" t="s">
        <v>25</v>
      </c>
      <c r="G3758">
        <v>2</v>
      </c>
      <c r="H3758">
        <v>17.399999999999999</v>
      </c>
      <c r="I3758" t="s">
        <v>94</v>
      </c>
      <c r="J3758" t="s">
        <v>177</v>
      </c>
      <c r="K3758">
        <v>4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83</v>
      </c>
      <c r="R3758" t="s">
        <v>83</v>
      </c>
      <c r="S3758" t="s">
        <v>83</v>
      </c>
      <c r="T3758" t="str">
        <f>_xlfn.XLOOKUP(A3758,MI_Match_Analysis!$A$2:$A$8,MI_Match_Analysis!$F$2:$F$8,"Not Found")</f>
        <v>Not Found</v>
      </c>
    </row>
    <row r="3759" spans="1:20" hidden="1" x14ac:dyDescent="0.3">
      <c r="A3759">
        <v>17</v>
      </c>
      <c r="B3759" s="1">
        <v>46123</v>
      </c>
      <c r="C3759" t="s">
        <v>162</v>
      </c>
      <c r="D3759" t="s">
        <v>212</v>
      </c>
      <c r="E3759" t="s">
        <v>47</v>
      </c>
      <c r="F3759" t="s">
        <v>25</v>
      </c>
      <c r="G3759">
        <v>2</v>
      </c>
      <c r="H3759">
        <v>17.5</v>
      </c>
      <c r="I3759" t="s">
        <v>94</v>
      </c>
      <c r="J3759" t="s">
        <v>177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83</v>
      </c>
      <c r="R3759" t="s">
        <v>83</v>
      </c>
      <c r="S3759" t="s">
        <v>83</v>
      </c>
      <c r="T3759" t="str">
        <f>_xlfn.XLOOKUP(A3759,MI_Match_Analysis!$A$2:$A$8,MI_Match_Analysis!$F$2:$F$8,"Not Found")</f>
        <v>Not Found</v>
      </c>
    </row>
    <row r="3760" spans="1:20" hidden="1" x14ac:dyDescent="0.3">
      <c r="A3760">
        <v>17</v>
      </c>
      <c r="B3760" s="1">
        <v>46123</v>
      </c>
      <c r="C3760" t="s">
        <v>162</v>
      </c>
      <c r="D3760" t="s">
        <v>212</v>
      </c>
      <c r="E3760" t="s">
        <v>47</v>
      </c>
      <c r="F3760" t="s">
        <v>25</v>
      </c>
      <c r="G3760">
        <v>2</v>
      </c>
      <c r="H3760">
        <v>17.600000000000001</v>
      </c>
      <c r="I3760" t="s">
        <v>225</v>
      </c>
      <c r="J3760" t="s">
        <v>177</v>
      </c>
      <c r="K3760">
        <v>6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83</v>
      </c>
      <c r="R3760" t="s">
        <v>83</v>
      </c>
      <c r="S3760" t="s">
        <v>83</v>
      </c>
      <c r="T3760" t="str">
        <f>_xlfn.XLOOKUP(A3760,MI_Match_Analysis!$A$2:$A$8,MI_Match_Analysis!$F$2:$F$8,"Not Found")</f>
        <v>Not Found</v>
      </c>
    </row>
    <row r="3761" spans="1:20" hidden="1" x14ac:dyDescent="0.3">
      <c r="A3761">
        <v>17</v>
      </c>
      <c r="B3761" s="1">
        <v>46123</v>
      </c>
      <c r="C3761" t="s">
        <v>162</v>
      </c>
      <c r="D3761" t="s">
        <v>212</v>
      </c>
      <c r="E3761" t="s">
        <v>47</v>
      </c>
      <c r="F3761" t="s">
        <v>25</v>
      </c>
      <c r="G3761">
        <v>2</v>
      </c>
      <c r="H3761">
        <v>18.100000000000001</v>
      </c>
      <c r="I3761" t="s">
        <v>94</v>
      </c>
      <c r="J3761" t="s">
        <v>95</v>
      </c>
      <c r="K3761">
        <v>1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83</v>
      </c>
      <c r="R3761" t="s">
        <v>83</v>
      </c>
      <c r="S3761" t="s">
        <v>83</v>
      </c>
      <c r="T3761" t="str">
        <f>_xlfn.XLOOKUP(A3761,MI_Match_Analysis!$A$2:$A$8,MI_Match_Analysis!$F$2:$F$8,"Not Found")</f>
        <v>Not Found</v>
      </c>
    </row>
    <row r="3762" spans="1:20" hidden="1" x14ac:dyDescent="0.3">
      <c r="A3762">
        <v>17</v>
      </c>
      <c r="B3762" s="1">
        <v>46123</v>
      </c>
      <c r="C3762" t="s">
        <v>162</v>
      </c>
      <c r="D3762" t="s">
        <v>212</v>
      </c>
      <c r="E3762" t="s">
        <v>47</v>
      </c>
      <c r="F3762" t="s">
        <v>25</v>
      </c>
      <c r="G3762">
        <v>2</v>
      </c>
      <c r="H3762">
        <v>18.2</v>
      </c>
      <c r="I3762" t="s">
        <v>225</v>
      </c>
      <c r="J3762" t="s">
        <v>95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83</v>
      </c>
      <c r="R3762" t="s">
        <v>83</v>
      </c>
      <c r="S3762" t="s">
        <v>83</v>
      </c>
      <c r="T3762" t="str">
        <f>_xlfn.XLOOKUP(A3762,MI_Match_Analysis!$A$2:$A$8,MI_Match_Analysis!$F$2:$F$8,"Not Found")</f>
        <v>Not Found</v>
      </c>
    </row>
    <row r="3763" spans="1:20" hidden="1" x14ac:dyDescent="0.3">
      <c r="A3763">
        <v>17</v>
      </c>
      <c r="B3763" s="1">
        <v>46123</v>
      </c>
      <c r="C3763" t="s">
        <v>162</v>
      </c>
      <c r="D3763" t="s">
        <v>212</v>
      </c>
      <c r="E3763" t="s">
        <v>47</v>
      </c>
      <c r="F3763" t="s">
        <v>25</v>
      </c>
      <c r="G3763">
        <v>2</v>
      </c>
      <c r="H3763">
        <v>18.3</v>
      </c>
      <c r="I3763" t="s">
        <v>94</v>
      </c>
      <c r="J3763" t="s">
        <v>95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83</v>
      </c>
      <c r="R3763" t="s">
        <v>83</v>
      </c>
      <c r="S3763" t="s">
        <v>83</v>
      </c>
      <c r="T3763" t="str">
        <f>_xlfn.XLOOKUP(A3763,MI_Match_Analysis!$A$2:$A$8,MI_Match_Analysis!$F$2:$F$8,"Not Found")</f>
        <v>Not Found</v>
      </c>
    </row>
    <row r="3764" spans="1:20" hidden="1" x14ac:dyDescent="0.3">
      <c r="A3764">
        <v>17</v>
      </c>
      <c r="B3764" s="1">
        <v>46123</v>
      </c>
      <c r="C3764" t="s">
        <v>162</v>
      </c>
      <c r="D3764" t="s">
        <v>212</v>
      </c>
      <c r="E3764" t="s">
        <v>47</v>
      </c>
      <c r="F3764" t="s">
        <v>25</v>
      </c>
      <c r="G3764">
        <v>2</v>
      </c>
      <c r="H3764">
        <v>18.399999999999999</v>
      </c>
      <c r="I3764" t="s">
        <v>225</v>
      </c>
      <c r="J3764" t="s">
        <v>95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83</v>
      </c>
      <c r="R3764" t="s">
        <v>83</v>
      </c>
      <c r="S3764" t="s">
        <v>83</v>
      </c>
      <c r="T3764" t="str">
        <f>_xlfn.XLOOKUP(A3764,MI_Match_Analysis!$A$2:$A$8,MI_Match_Analysis!$F$2:$F$8,"Not Found")</f>
        <v>Not Found</v>
      </c>
    </row>
    <row r="3765" spans="1:20" hidden="1" x14ac:dyDescent="0.3">
      <c r="A3765">
        <v>17</v>
      </c>
      <c r="B3765" s="1">
        <v>46123</v>
      </c>
      <c r="C3765" t="s">
        <v>162</v>
      </c>
      <c r="D3765" t="s">
        <v>212</v>
      </c>
      <c r="E3765" t="s">
        <v>47</v>
      </c>
      <c r="F3765" t="s">
        <v>25</v>
      </c>
      <c r="G3765">
        <v>2</v>
      </c>
      <c r="H3765">
        <v>18.5</v>
      </c>
      <c r="I3765" t="s">
        <v>225</v>
      </c>
      <c r="J3765" t="s">
        <v>95</v>
      </c>
      <c r="K3765">
        <v>4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83</v>
      </c>
      <c r="R3765" t="s">
        <v>83</v>
      </c>
      <c r="S3765" t="s">
        <v>83</v>
      </c>
      <c r="T3765" t="str">
        <f>_xlfn.XLOOKUP(A3765,MI_Match_Analysis!$A$2:$A$8,MI_Match_Analysis!$F$2:$F$8,"Not Found")</f>
        <v>Not Found</v>
      </c>
    </row>
    <row r="3766" spans="1:20" hidden="1" x14ac:dyDescent="0.3">
      <c r="A3766">
        <v>18</v>
      </c>
      <c r="B3766" s="1">
        <v>46123</v>
      </c>
      <c r="C3766" t="s">
        <v>162</v>
      </c>
      <c r="D3766" t="s">
        <v>63</v>
      </c>
      <c r="E3766" t="s">
        <v>41</v>
      </c>
      <c r="F3766" t="s">
        <v>54</v>
      </c>
      <c r="G3766">
        <v>1</v>
      </c>
      <c r="H3766">
        <v>0.1</v>
      </c>
      <c r="I3766" t="s">
        <v>98</v>
      </c>
      <c r="J3766" t="s">
        <v>263</v>
      </c>
      <c r="K3766">
        <v>3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83</v>
      </c>
      <c r="R3766" t="s">
        <v>83</v>
      </c>
      <c r="S3766" t="s">
        <v>83</v>
      </c>
      <c r="T3766" t="str">
        <f>_xlfn.XLOOKUP(A3766,MI_Match_Analysis!$A$2:$A$8,MI_Match_Analysis!$F$2:$F$8,"Not Found")</f>
        <v>Not Found</v>
      </c>
    </row>
    <row r="3767" spans="1:20" hidden="1" x14ac:dyDescent="0.3">
      <c r="A3767">
        <v>18</v>
      </c>
      <c r="B3767" s="1">
        <v>46123</v>
      </c>
      <c r="C3767" t="s">
        <v>162</v>
      </c>
      <c r="D3767" t="s">
        <v>63</v>
      </c>
      <c r="E3767" t="s">
        <v>41</v>
      </c>
      <c r="F3767" t="s">
        <v>54</v>
      </c>
      <c r="G3767">
        <v>1</v>
      </c>
      <c r="H3767">
        <v>0.2</v>
      </c>
      <c r="I3767" t="s">
        <v>199</v>
      </c>
      <c r="J3767" t="s">
        <v>263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83</v>
      </c>
      <c r="R3767" t="s">
        <v>83</v>
      </c>
      <c r="S3767" t="s">
        <v>83</v>
      </c>
      <c r="T3767" t="str">
        <f>_xlfn.XLOOKUP(A3767,MI_Match_Analysis!$A$2:$A$8,MI_Match_Analysis!$F$2:$F$8,"Not Found")</f>
        <v>Not Found</v>
      </c>
    </row>
    <row r="3768" spans="1:20" hidden="1" x14ac:dyDescent="0.3">
      <c r="A3768">
        <v>18</v>
      </c>
      <c r="B3768" s="1">
        <v>46123</v>
      </c>
      <c r="C3768" t="s">
        <v>162</v>
      </c>
      <c r="D3768" t="s">
        <v>63</v>
      </c>
      <c r="E3768" t="s">
        <v>41</v>
      </c>
      <c r="F3768" t="s">
        <v>54</v>
      </c>
      <c r="G3768">
        <v>1</v>
      </c>
      <c r="H3768">
        <v>0.3</v>
      </c>
      <c r="I3768" t="s">
        <v>199</v>
      </c>
      <c r="J3768" t="s">
        <v>263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83</v>
      </c>
      <c r="R3768" t="s">
        <v>83</v>
      </c>
      <c r="S3768" t="s">
        <v>83</v>
      </c>
      <c r="T3768" t="str">
        <f>_xlfn.XLOOKUP(A3768,MI_Match_Analysis!$A$2:$A$8,MI_Match_Analysis!$F$2:$F$8,"Not Found")</f>
        <v>Not Found</v>
      </c>
    </row>
    <row r="3769" spans="1:20" hidden="1" x14ac:dyDescent="0.3">
      <c r="A3769">
        <v>18</v>
      </c>
      <c r="B3769" s="1">
        <v>46123</v>
      </c>
      <c r="C3769" t="s">
        <v>162</v>
      </c>
      <c r="D3769" t="s">
        <v>63</v>
      </c>
      <c r="E3769" t="s">
        <v>41</v>
      </c>
      <c r="F3769" t="s">
        <v>54</v>
      </c>
      <c r="G3769">
        <v>1</v>
      </c>
      <c r="H3769">
        <v>0.4</v>
      </c>
      <c r="I3769" t="s">
        <v>98</v>
      </c>
      <c r="J3769" t="s">
        <v>263</v>
      </c>
      <c r="K3769">
        <v>4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83</v>
      </c>
      <c r="R3769" t="s">
        <v>83</v>
      </c>
      <c r="S3769" t="s">
        <v>83</v>
      </c>
      <c r="T3769" t="str">
        <f>_xlfn.XLOOKUP(A3769,MI_Match_Analysis!$A$2:$A$8,MI_Match_Analysis!$F$2:$F$8,"Not Found")</f>
        <v>Not Found</v>
      </c>
    </row>
    <row r="3770" spans="1:20" hidden="1" x14ac:dyDescent="0.3">
      <c r="A3770">
        <v>18</v>
      </c>
      <c r="B3770" s="1">
        <v>46123</v>
      </c>
      <c r="C3770" t="s">
        <v>162</v>
      </c>
      <c r="D3770" t="s">
        <v>63</v>
      </c>
      <c r="E3770" t="s">
        <v>41</v>
      </c>
      <c r="F3770" t="s">
        <v>54</v>
      </c>
      <c r="G3770">
        <v>1</v>
      </c>
      <c r="H3770">
        <v>0.5</v>
      </c>
      <c r="I3770" t="s">
        <v>98</v>
      </c>
      <c r="J3770" t="s">
        <v>263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83</v>
      </c>
      <c r="R3770" t="s">
        <v>83</v>
      </c>
      <c r="S3770" t="s">
        <v>83</v>
      </c>
      <c r="T3770" t="str">
        <f>_xlfn.XLOOKUP(A3770,MI_Match_Analysis!$A$2:$A$8,MI_Match_Analysis!$F$2:$F$8,"Not Found")</f>
        <v>Not Found</v>
      </c>
    </row>
    <row r="3771" spans="1:20" hidden="1" x14ac:dyDescent="0.3">
      <c r="A3771">
        <v>18</v>
      </c>
      <c r="B3771" s="1">
        <v>46123</v>
      </c>
      <c r="C3771" t="s">
        <v>162</v>
      </c>
      <c r="D3771" t="s">
        <v>63</v>
      </c>
      <c r="E3771" t="s">
        <v>41</v>
      </c>
      <c r="F3771" t="s">
        <v>54</v>
      </c>
      <c r="G3771">
        <v>1</v>
      </c>
      <c r="H3771">
        <v>0.6</v>
      </c>
      <c r="I3771" t="s">
        <v>98</v>
      </c>
      <c r="J3771" t="s">
        <v>263</v>
      </c>
      <c r="K3771">
        <v>0</v>
      </c>
      <c r="L3771">
        <v>1</v>
      </c>
      <c r="M3771">
        <v>1</v>
      </c>
      <c r="N3771">
        <v>0</v>
      </c>
      <c r="O3771">
        <v>0</v>
      </c>
      <c r="P3771">
        <v>0</v>
      </c>
      <c r="Q3771" t="s">
        <v>83</v>
      </c>
      <c r="R3771" t="s">
        <v>83</v>
      </c>
      <c r="S3771" t="s">
        <v>83</v>
      </c>
      <c r="T3771" t="str">
        <f>_xlfn.XLOOKUP(A3771,MI_Match_Analysis!$A$2:$A$8,MI_Match_Analysis!$F$2:$F$8,"Not Found")</f>
        <v>Not Found</v>
      </c>
    </row>
    <row r="3772" spans="1:20" hidden="1" x14ac:dyDescent="0.3">
      <c r="A3772">
        <v>18</v>
      </c>
      <c r="B3772" s="1">
        <v>46123</v>
      </c>
      <c r="C3772" t="s">
        <v>162</v>
      </c>
      <c r="D3772" t="s">
        <v>63</v>
      </c>
      <c r="E3772" t="s">
        <v>41</v>
      </c>
      <c r="F3772" t="s">
        <v>54</v>
      </c>
      <c r="G3772">
        <v>1</v>
      </c>
      <c r="H3772">
        <v>0.6</v>
      </c>
      <c r="I3772" t="s">
        <v>98</v>
      </c>
      <c r="J3772" t="s">
        <v>263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83</v>
      </c>
      <c r="R3772" t="s">
        <v>83</v>
      </c>
      <c r="S3772" t="s">
        <v>83</v>
      </c>
      <c r="T3772" t="str">
        <f>_xlfn.XLOOKUP(A3772,MI_Match_Analysis!$A$2:$A$8,MI_Match_Analysis!$F$2:$F$8,"Not Found")</f>
        <v>Not Found</v>
      </c>
    </row>
    <row r="3773" spans="1:20" hidden="1" x14ac:dyDescent="0.3">
      <c r="A3773">
        <v>18</v>
      </c>
      <c r="B3773" s="1">
        <v>46123</v>
      </c>
      <c r="C3773" t="s">
        <v>162</v>
      </c>
      <c r="D3773" t="s">
        <v>63</v>
      </c>
      <c r="E3773" t="s">
        <v>41</v>
      </c>
      <c r="F3773" t="s">
        <v>54</v>
      </c>
      <c r="G3773">
        <v>1</v>
      </c>
      <c r="H3773">
        <v>1.1000000000000001</v>
      </c>
      <c r="I3773" t="s">
        <v>98</v>
      </c>
      <c r="J3773" t="s">
        <v>69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83</v>
      </c>
      <c r="R3773" t="s">
        <v>83</v>
      </c>
      <c r="S3773" t="s">
        <v>83</v>
      </c>
      <c r="T3773" t="str">
        <f>_xlfn.XLOOKUP(A3773,MI_Match_Analysis!$A$2:$A$8,MI_Match_Analysis!$F$2:$F$8,"Not Found")</f>
        <v>Not Found</v>
      </c>
    </row>
    <row r="3774" spans="1:20" hidden="1" x14ac:dyDescent="0.3">
      <c r="A3774">
        <v>18</v>
      </c>
      <c r="B3774" s="1">
        <v>46123</v>
      </c>
      <c r="C3774" t="s">
        <v>162</v>
      </c>
      <c r="D3774" t="s">
        <v>63</v>
      </c>
      <c r="E3774" t="s">
        <v>41</v>
      </c>
      <c r="F3774" t="s">
        <v>54</v>
      </c>
      <c r="G3774">
        <v>1</v>
      </c>
      <c r="H3774">
        <v>1.2</v>
      </c>
      <c r="I3774" t="s">
        <v>199</v>
      </c>
      <c r="J3774" t="s">
        <v>69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83</v>
      </c>
      <c r="R3774" t="s">
        <v>83</v>
      </c>
      <c r="S3774" t="s">
        <v>83</v>
      </c>
      <c r="T3774" t="str">
        <f>_xlfn.XLOOKUP(A3774,MI_Match_Analysis!$A$2:$A$8,MI_Match_Analysis!$F$2:$F$8,"Not Found")</f>
        <v>Not Found</v>
      </c>
    </row>
    <row r="3775" spans="1:20" hidden="1" x14ac:dyDescent="0.3">
      <c r="A3775">
        <v>18</v>
      </c>
      <c r="B3775" s="1">
        <v>46123</v>
      </c>
      <c r="C3775" t="s">
        <v>162</v>
      </c>
      <c r="D3775" t="s">
        <v>63</v>
      </c>
      <c r="E3775" t="s">
        <v>41</v>
      </c>
      <c r="F3775" t="s">
        <v>54</v>
      </c>
      <c r="G3775">
        <v>1</v>
      </c>
      <c r="H3775">
        <v>1.3</v>
      </c>
      <c r="I3775" t="s">
        <v>199</v>
      </c>
      <c r="J3775" t="s">
        <v>69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83</v>
      </c>
      <c r="R3775" t="s">
        <v>83</v>
      </c>
      <c r="S3775" t="s">
        <v>83</v>
      </c>
      <c r="T3775" t="str">
        <f>_xlfn.XLOOKUP(A3775,MI_Match_Analysis!$A$2:$A$8,MI_Match_Analysis!$F$2:$F$8,"Not Found")</f>
        <v>Not Found</v>
      </c>
    </row>
    <row r="3776" spans="1:20" hidden="1" x14ac:dyDescent="0.3">
      <c r="A3776">
        <v>18</v>
      </c>
      <c r="B3776" s="1">
        <v>46123</v>
      </c>
      <c r="C3776" t="s">
        <v>162</v>
      </c>
      <c r="D3776" t="s">
        <v>63</v>
      </c>
      <c r="E3776" t="s">
        <v>41</v>
      </c>
      <c r="F3776" t="s">
        <v>54</v>
      </c>
      <c r="G3776">
        <v>1</v>
      </c>
      <c r="H3776">
        <v>1.4</v>
      </c>
      <c r="I3776" t="s">
        <v>199</v>
      </c>
      <c r="J3776" t="s">
        <v>69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83</v>
      </c>
      <c r="R3776" t="s">
        <v>83</v>
      </c>
      <c r="S3776" t="s">
        <v>83</v>
      </c>
      <c r="T3776" t="str">
        <f>_xlfn.XLOOKUP(A3776,MI_Match_Analysis!$A$2:$A$8,MI_Match_Analysis!$F$2:$F$8,"Not Found")</f>
        <v>Not Found</v>
      </c>
    </row>
    <row r="3777" spans="1:20" hidden="1" x14ac:dyDescent="0.3">
      <c r="A3777">
        <v>18</v>
      </c>
      <c r="B3777" s="1">
        <v>46123</v>
      </c>
      <c r="C3777" t="s">
        <v>162</v>
      </c>
      <c r="D3777" t="s">
        <v>63</v>
      </c>
      <c r="E3777" t="s">
        <v>41</v>
      </c>
      <c r="F3777" t="s">
        <v>54</v>
      </c>
      <c r="G3777">
        <v>1</v>
      </c>
      <c r="H3777">
        <v>1.5</v>
      </c>
      <c r="I3777" t="s">
        <v>98</v>
      </c>
      <c r="J3777" t="s">
        <v>69</v>
      </c>
      <c r="K3777">
        <v>4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83</v>
      </c>
      <c r="R3777" t="s">
        <v>83</v>
      </c>
      <c r="S3777" t="s">
        <v>83</v>
      </c>
      <c r="T3777" t="str">
        <f>_xlfn.XLOOKUP(A3777,MI_Match_Analysis!$A$2:$A$8,MI_Match_Analysis!$F$2:$F$8,"Not Found")</f>
        <v>Not Found</v>
      </c>
    </row>
    <row r="3778" spans="1:20" hidden="1" x14ac:dyDescent="0.3">
      <c r="A3778">
        <v>18</v>
      </c>
      <c r="B3778" s="1">
        <v>46123</v>
      </c>
      <c r="C3778" t="s">
        <v>162</v>
      </c>
      <c r="D3778" t="s">
        <v>63</v>
      </c>
      <c r="E3778" t="s">
        <v>41</v>
      </c>
      <c r="F3778" t="s">
        <v>54</v>
      </c>
      <c r="G3778">
        <v>1</v>
      </c>
      <c r="H3778">
        <v>1.6</v>
      </c>
      <c r="I3778" t="s">
        <v>98</v>
      </c>
      <c r="J3778" t="s">
        <v>69</v>
      </c>
      <c r="K3778">
        <v>4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83</v>
      </c>
      <c r="R3778" t="s">
        <v>83</v>
      </c>
      <c r="S3778" t="s">
        <v>83</v>
      </c>
      <c r="T3778" t="str">
        <f>_xlfn.XLOOKUP(A3778,MI_Match_Analysis!$A$2:$A$8,MI_Match_Analysis!$F$2:$F$8,"Not Found")</f>
        <v>Not Found</v>
      </c>
    </row>
    <row r="3779" spans="1:20" hidden="1" x14ac:dyDescent="0.3">
      <c r="A3779">
        <v>18</v>
      </c>
      <c r="B3779" s="1">
        <v>46123</v>
      </c>
      <c r="C3779" t="s">
        <v>162</v>
      </c>
      <c r="D3779" t="s">
        <v>63</v>
      </c>
      <c r="E3779" t="s">
        <v>41</v>
      </c>
      <c r="F3779" t="s">
        <v>54</v>
      </c>
      <c r="G3779">
        <v>1</v>
      </c>
      <c r="H3779">
        <v>2.1</v>
      </c>
      <c r="I3779" t="s">
        <v>199</v>
      </c>
      <c r="J3779" t="s">
        <v>263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83</v>
      </c>
      <c r="R3779" t="s">
        <v>83</v>
      </c>
      <c r="S3779" t="s">
        <v>83</v>
      </c>
      <c r="T3779" t="str">
        <f>_xlfn.XLOOKUP(A3779,MI_Match_Analysis!$A$2:$A$8,MI_Match_Analysis!$F$2:$F$8,"Not Found")</f>
        <v>Not Found</v>
      </c>
    </row>
    <row r="3780" spans="1:20" hidden="1" x14ac:dyDescent="0.3">
      <c r="A3780">
        <v>18</v>
      </c>
      <c r="B3780" s="1">
        <v>46123</v>
      </c>
      <c r="C3780" t="s">
        <v>162</v>
      </c>
      <c r="D3780" t="s">
        <v>63</v>
      </c>
      <c r="E3780" t="s">
        <v>41</v>
      </c>
      <c r="F3780" t="s">
        <v>54</v>
      </c>
      <c r="G3780">
        <v>1</v>
      </c>
      <c r="H3780">
        <v>2.2000000000000002</v>
      </c>
      <c r="I3780" t="s">
        <v>98</v>
      </c>
      <c r="J3780" t="s">
        <v>263</v>
      </c>
      <c r="K3780">
        <v>4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83</v>
      </c>
      <c r="R3780" t="s">
        <v>83</v>
      </c>
      <c r="S3780" t="s">
        <v>83</v>
      </c>
      <c r="T3780" t="str">
        <f>_xlfn.XLOOKUP(A3780,MI_Match_Analysis!$A$2:$A$8,MI_Match_Analysis!$F$2:$F$8,"Not Found")</f>
        <v>Not Found</v>
      </c>
    </row>
    <row r="3781" spans="1:20" hidden="1" x14ac:dyDescent="0.3">
      <c r="A3781">
        <v>18</v>
      </c>
      <c r="B3781" s="1">
        <v>46123</v>
      </c>
      <c r="C3781" t="s">
        <v>162</v>
      </c>
      <c r="D3781" t="s">
        <v>63</v>
      </c>
      <c r="E3781" t="s">
        <v>41</v>
      </c>
      <c r="F3781" t="s">
        <v>54</v>
      </c>
      <c r="G3781">
        <v>1</v>
      </c>
      <c r="H3781">
        <v>2.2999999999999998</v>
      </c>
      <c r="I3781" t="s">
        <v>98</v>
      </c>
      <c r="J3781" t="s">
        <v>263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83</v>
      </c>
      <c r="R3781" t="s">
        <v>83</v>
      </c>
      <c r="S3781" t="s">
        <v>83</v>
      </c>
      <c r="T3781" t="str">
        <f>_xlfn.XLOOKUP(A3781,MI_Match_Analysis!$A$2:$A$8,MI_Match_Analysis!$F$2:$F$8,"Not Found")</f>
        <v>Not Found</v>
      </c>
    </row>
    <row r="3782" spans="1:20" hidden="1" x14ac:dyDescent="0.3">
      <c r="A3782">
        <v>18</v>
      </c>
      <c r="B3782" s="1">
        <v>46123</v>
      </c>
      <c r="C3782" t="s">
        <v>162</v>
      </c>
      <c r="D3782" t="s">
        <v>63</v>
      </c>
      <c r="E3782" t="s">
        <v>41</v>
      </c>
      <c r="F3782" t="s">
        <v>54</v>
      </c>
      <c r="G3782">
        <v>1</v>
      </c>
      <c r="H3782">
        <v>2.4</v>
      </c>
      <c r="I3782" t="s">
        <v>199</v>
      </c>
      <c r="J3782" t="s">
        <v>263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83</v>
      </c>
      <c r="R3782" t="s">
        <v>83</v>
      </c>
      <c r="S3782" t="s">
        <v>83</v>
      </c>
      <c r="T3782" t="str">
        <f>_xlfn.XLOOKUP(A3782,MI_Match_Analysis!$A$2:$A$8,MI_Match_Analysis!$F$2:$F$8,"Not Found")</f>
        <v>Not Found</v>
      </c>
    </row>
    <row r="3783" spans="1:20" hidden="1" x14ac:dyDescent="0.3">
      <c r="A3783">
        <v>18</v>
      </c>
      <c r="B3783" s="1">
        <v>46123</v>
      </c>
      <c r="C3783" t="s">
        <v>162</v>
      </c>
      <c r="D3783" t="s">
        <v>63</v>
      </c>
      <c r="E3783" t="s">
        <v>41</v>
      </c>
      <c r="F3783" t="s">
        <v>54</v>
      </c>
      <c r="G3783">
        <v>1</v>
      </c>
      <c r="H3783">
        <v>2.5</v>
      </c>
      <c r="I3783" t="s">
        <v>199</v>
      </c>
      <c r="J3783" t="s">
        <v>263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83</v>
      </c>
      <c r="R3783" t="s">
        <v>83</v>
      </c>
      <c r="S3783" t="s">
        <v>83</v>
      </c>
      <c r="T3783" t="str">
        <f>_xlfn.XLOOKUP(A3783,MI_Match_Analysis!$A$2:$A$8,MI_Match_Analysis!$F$2:$F$8,"Not Found")</f>
        <v>Not Found</v>
      </c>
    </row>
    <row r="3784" spans="1:20" hidden="1" x14ac:dyDescent="0.3">
      <c r="A3784">
        <v>18</v>
      </c>
      <c r="B3784" s="1">
        <v>46123</v>
      </c>
      <c r="C3784" t="s">
        <v>162</v>
      </c>
      <c r="D3784" t="s">
        <v>63</v>
      </c>
      <c r="E3784" t="s">
        <v>41</v>
      </c>
      <c r="F3784" t="s">
        <v>54</v>
      </c>
      <c r="G3784">
        <v>1</v>
      </c>
      <c r="H3784">
        <v>2.6</v>
      </c>
      <c r="I3784" t="s">
        <v>199</v>
      </c>
      <c r="J3784" t="s">
        <v>263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83</v>
      </c>
      <c r="R3784" t="s">
        <v>83</v>
      </c>
      <c r="S3784" t="s">
        <v>83</v>
      </c>
      <c r="T3784" t="str">
        <f>_xlfn.XLOOKUP(A3784,MI_Match_Analysis!$A$2:$A$8,MI_Match_Analysis!$F$2:$F$8,"Not Found")</f>
        <v>Not Found</v>
      </c>
    </row>
    <row r="3785" spans="1:20" hidden="1" x14ac:dyDescent="0.3">
      <c r="A3785">
        <v>18</v>
      </c>
      <c r="B3785" s="1">
        <v>46123</v>
      </c>
      <c r="C3785" t="s">
        <v>162</v>
      </c>
      <c r="D3785" t="s">
        <v>63</v>
      </c>
      <c r="E3785" t="s">
        <v>41</v>
      </c>
      <c r="F3785" t="s">
        <v>54</v>
      </c>
      <c r="G3785">
        <v>1</v>
      </c>
      <c r="H3785">
        <v>3.1</v>
      </c>
      <c r="I3785" t="s">
        <v>199</v>
      </c>
      <c r="J3785" t="s">
        <v>229</v>
      </c>
      <c r="K3785">
        <v>4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83</v>
      </c>
      <c r="R3785" t="s">
        <v>83</v>
      </c>
      <c r="S3785" t="s">
        <v>83</v>
      </c>
      <c r="T3785" t="str">
        <f>_xlfn.XLOOKUP(A3785,MI_Match_Analysis!$A$2:$A$8,MI_Match_Analysis!$F$2:$F$8,"Not Found")</f>
        <v>Not Found</v>
      </c>
    </row>
    <row r="3786" spans="1:20" hidden="1" x14ac:dyDescent="0.3">
      <c r="A3786">
        <v>18</v>
      </c>
      <c r="B3786" s="1">
        <v>46123</v>
      </c>
      <c r="C3786" t="s">
        <v>162</v>
      </c>
      <c r="D3786" t="s">
        <v>63</v>
      </c>
      <c r="E3786" t="s">
        <v>41</v>
      </c>
      <c r="F3786" t="s">
        <v>54</v>
      </c>
      <c r="G3786">
        <v>1</v>
      </c>
      <c r="H3786">
        <v>3.2</v>
      </c>
      <c r="I3786" t="s">
        <v>199</v>
      </c>
      <c r="J3786" t="s">
        <v>229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83</v>
      </c>
      <c r="R3786" t="s">
        <v>83</v>
      </c>
      <c r="S3786" t="s">
        <v>83</v>
      </c>
      <c r="T3786" t="str">
        <f>_xlfn.XLOOKUP(A3786,MI_Match_Analysis!$A$2:$A$8,MI_Match_Analysis!$F$2:$F$8,"Not Found")</f>
        <v>Not Found</v>
      </c>
    </row>
    <row r="3787" spans="1:20" hidden="1" x14ac:dyDescent="0.3">
      <c r="A3787">
        <v>18</v>
      </c>
      <c r="B3787" s="1">
        <v>46123</v>
      </c>
      <c r="C3787" t="s">
        <v>162</v>
      </c>
      <c r="D3787" t="s">
        <v>63</v>
      </c>
      <c r="E3787" t="s">
        <v>41</v>
      </c>
      <c r="F3787" t="s">
        <v>54</v>
      </c>
      <c r="G3787">
        <v>1</v>
      </c>
      <c r="H3787">
        <v>3.3</v>
      </c>
      <c r="I3787" t="s">
        <v>199</v>
      </c>
      <c r="J3787" t="s">
        <v>229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83</v>
      </c>
      <c r="R3787" t="s">
        <v>83</v>
      </c>
      <c r="S3787" t="s">
        <v>83</v>
      </c>
      <c r="T3787" t="str">
        <f>_xlfn.XLOOKUP(A3787,MI_Match_Analysis!$A$2:$A$8,MI_Match_Analysis!$F$2:$F$8,"Not Found")</f>
        <v>Not Found</v>
      </c>
    </row>
    <row r="3788" spans="1:20" hidden="1" x14ac:dyDescent="0.3">
      <c r="A3788">
        <v>18</v>
      </c>
      <c r="B3788" s="1">
        <v>46123</v>
      </c>
      <c r="C3788" t="s">
        <v>162</v>
      </c>
      <c r="D3788" t="s">
        <v>63</v>
      </c>
      <c r="E3788" t="s">
        <v>41</v>
      </c>
      <c r="F3788" t="s">
        <v>54</v>
      </c>
      <c r="G3788">
        <v>1</v>
      </c>
      <c r="H3788">
        <v>3.4</v>
      </c>
      <c r="I3788" t="s">
        <v>98</v>
      </c>
      <c r="J3788" t="s">
        <v>229</v>
      </c>
      <c r="K3788">
        <v>4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83</v>
      </c>
      <c r="R3788" t="s">
        <v>83</v>
      </c>
      <c r="S3788" t="s">
        <v>83</v>
      </c>
      <c r="T3788" t="str">
        <f>_xlfn.XLOOKUP(A3788,MI_Match_Analysis!$A$2:$A$8,MI_Match_Analysis!$F$2:$F$8,"Not Found")</f>
        <v>Not Found</v>
      </c>
    </row>
    <row r="3789" spans="1:20" hidden="1" x14ac:dyDescent="0.3">
      <c r="A3789">
        <v>18</v>
      </c>
      <c r="B3789" s="1">
        <v>46123</v>
      </c>
      <c r="C3789" t="s">
        <v>162</v>
      </c>
      <c r="D3789" t="s">
        <v>63</v>
      </c>
      <c r="E3789" t="s">
        <v>41</v>
      </c>
      <c r="F3789" t="s">
        <v>54</v>
      </c>
      <c r="G3789">
        <v>1</v>
      </c>
      <c r="H3789">
        <v>3.5</v>
      </c>
      <c r="I3789" t="s">
        <v>98</v>
      </c>
      <c r="J3789" t="s">
        <v>229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83</v>
      </c>
      <c r="R3789" t="s">
        <v>83</v>
      </c>
      <c r="S3789" t="s">
        <v>83</v>
      </c>
      <c r="T3789" t="str">
        <f>_xlfn.XLOOKUP(A3789,MI_Match_Analysis!$A$2:$A$8,MI_Match_Analysis!$F$2:$F$8,"Not Found")</f>
        <v>Not Found</v>
      </c>
    </row>
    <row r="3790" spans="1:20" hidden="1" x14ac:dyDescent="0.3">
      <c r="A3790">
        <v>18</v>
      </c>
      <c r="B3790" s="1">
        <v>46123</v>
      </c>
      <c r="C3790" t="s">
        <v>162</v>
      </c>
      <c r="D3790" t="s">
        <v>63</v>
      </c>
      <c r="E3790" t="s">
        <v>41</v>
      </c>
      <c r="F3790" t="s">
        <v>54</v>
      </c>
      <c r="G3790">
        <v>1</v>
      </c>
      <c r="H3790">
        <v>3.6</v>
      </c>
      <c r="I3790" t="s">
        <v>98</v>
      </c>
      <c r="J3790" t="s">
        <v>229</v>
      </c>
      <c r="K3790">
        <v>4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83</v>
      </c>
      <c r="R3790" t="s">
        <v>83</v>
      </c>
      <c r="S3790" t="s">
        <v>83</v>
      </c>
      <c r="T3790" t="str">
        <f>_xlfn.XLOOKUP(A3790,MI_Match_Analysis!$A$2:$A$8,MI_Match_Analysis!$F$2:$F$8,"Not Found")</f>
        <v>Not Found</v>
      </c>
    </row>
    <row r="3791" spans="1:20" hidden="1" x14ac:dyDescent="0.3">
      <c r="A3791">
        <v>18</v>
      </c>
      <c r="B3791" s="1">
        <v>46123</v>
      </c>
      <c r="C3791" t="s">
        <v>162</v>
      </c>
      <c r="D3791" t="s">
        <v>63</v>
      </c>
      <c r="E3791" t="s">
        <v>41</v>
      </c>
      <c r="F3791" t="s">
        <v>54</v>
      </c>
      <c r="G3791">
        <v>1</v>
      </c>
      <c r="H3791">
        <v>4.0999999999999996</v>
      </c>
      <c r="I3791" t="s">
        <v>199</v>
      </c>
      <c r="J3791" t="s">
        <v>231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83</v>
      </c>
      <c r="R3791" t="s">
        <v>83</v>
      </c>
      <c r="S3791" t="s">
        <v>83</v>
      </c>
      <c r="T3791" t="str">
        <f>_xlfn.XLOOKUP(A3791,MI_Match_Analysis!$A$2:$A$8,MI_Match_Analysis!$F$2:$F$8,"Not Found")</f>
        <v>Not Found</v>
      </c>
    </row>
    <row r="3792" spans="1:20" hidden="1" x14ac:dyDescent="0.3">
      <c r="A3792">
        <v>18</v>
      </c>
      <c r="B3792" s="1">
        <v>46123</v>
      </c>
      <c r="C3792" t="s">
        <v>162</v>
      </c>
      <c r="D3792" t="s">
        <v>63</v>
      </c>
      <c r="E3792" t="s">
        <v>41</v>
      </c>
      <c r="F3792" t="s">
        <v>54</v>
      </c>
      <c r="G3792">
        <v>1</v>
      </c>
      <c r="H3792">
        <v>4.2</v>
      </c>
      <c r="I3792" t="s">
        <v>199</v>
      </c>
      <c r="J3792" t="s">
        <v>231</v>
      </c>
      <c r="K3792">
        <v>3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83</v>
      </c>
      <c r="R3792" t="s">
        <v>83</v>
      </c>
      <c r="S3792" t="s">
        <v>83</v>
      </c>
      <c r="T3792" t="str">
        <f>_xlfn.XLOOKUP(A3792,MI_Match_Analysis!$A$2:$A$8,MI_Match_Analysis!$F$2:$F$8,"Not Found")</f>
        <v>Not Found</v>
      </c>
    </row>
    <row r="3793" spans="1:20" hidden="1" x14ac:dyDescent="0.3">
      <c r="A3793">
        <v>18</v>
      </c>
      <c r="B3793" s="1">
        <v>46123</v>
      </c>
      <c r="C3793" t="s">
        <v>162</v>
      </c>
      <c r="D3793" t="s">
        <v>63</v>
      </c>
      <c r="E3793" t="s">
        <v>41</v>
      </c>
      <c r="F3793" t="s">
        <v>54</v>
      </c>
      <c r="G3793">
        <v>1</v>
      </c>
      <c r="H3793">
        <v>4.3</v>
      </c>
      <c r="I3793" t="s">
        <v>98</v>
      </c>
      <c r="J3793" t="s">
        <v>231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83</v>
      </c>
      <c r="R3793" t="s">
        <v>83</v>
      </c>
      <c r="S3793" t="s">
        <v>83</v>
      </c>
      <c r="T3793" t="str">
        <f>_xlfn.XLOOKUP(A3793,MI_Match_Analysis!$A$2:$A$8,MI_Match_Analysis!$F$2:$F$8,"Not Found")</f>
        <v>Not Found</v>
      </c>
    </row>
    <row r="3794" spans="1:20" hidden="1" x14ac:dyDescent="0.3">
      <c r="A3794">
        <v>18</v>
      </c>
      <c r="B3794" s="1">
        <v>46123</v>
      </c>
      <c r="C3794" t="s">
        <v>162</v>
      </c>
      <c r="D3794" t="s">
        <v>63</v>
      </c>
      <c r="E3794" t="s">
        <v>41</v>
      </c>
      <c r="F3794" t="s">
        <v>54</v>
      </c>
      <c r="G3794">
        <v>1</v>
      </c>
      <c r="H3794">
        <v>4.4000000000000004</v>
      </c>
      <c r="I3794" t="s">
        <v>199</v>
      </c>
      <c r="J3794" t="s">
        <v>231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83</v>
      </c>
      <c r="R3794" t="s">
        <v>83</v>
      </c>
      <c r="S3794" t="s">
        <v>83</v>
      </c>
      <c r="T3794" t="str">
        <f>_xlfn.XLOOKUP(A3794,MI_Match_Analysis!$A$2:$A$8,MI_Match_Analysis!$F$2:$F$8,"Not Found")</f>
        <v>Not Found</v>
      </c>
    </row>
    <row r="3795" spans="1:20" hidden="1" x14ac:dyDescent="0.3">
      <c r="A3795">
        <v>18</v>
      </c>
      <c r="B3795" s="1">
        <v>46123</v>
      </c>
      <c r="C3795" t="s">
        <v>162</v>
      </c>
      <c r="D3795" t="s">
        <v>63</v>
      </c>
      <c r="E3795" t="s">
        <v>41</v>
      </c>
      <c r="F3795" t="s">
        <v>54</v>
      </c>
      <c r="G3795">
        <v>1</v>
      </c>
      <c r="H3795">
        <v>4.5</v>
      </c>
      <c r="I3795" t="s">
        <v>98</v>
      </c>
      <c r="J3795" t="s">
        <v>231</v>
      </c>
      <c r="K3795">
        <v>4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83</v>
      </c>
      <c r="R3795" t="s">
        <v>83</v>
      </c>
      <c r="S3795" t="s">
        <v>83</v>
      </c>
      <c r="T3795" t="str">
        <f>_xlfn.XLOOKUP(A3795,MI_Match_Analysis!$A$2:$A$8,MI_Match_Analysis!$F$2:$F$8,"Not Found")</f>
        <v>Not Found</v>
      </c>
    </row>
    <row r="3796" spans="1:20" hidden="1" x14ac:dyDescent="0.3">
      <c r="A3796">
        <v>18</v>
      </c>
      <c r="B3796" s="1">
        <v>46123</v>
      </c>
      <c r="C3796" t="s">
        <v>162</v>
      </c>
      <c r="D3796" t="s">
        <v>63</v>
      </c>
      <c r="E3796" t="s">
        <v>41</v>
      </c>
      <c r="F3796" t="s">
        <v>54</v>
      </c>
      <c r="G3796">
        <v>1</v>
      </c>
      <c r="H3796">
        <v>4.5999999999999996</v>
      </c>
      <c r="I3796" t="s">
        <v>98</v>
      </c>
      <c r="J3796" t="s">
        <v>231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83</v>
      </c>
      <c r="R3796" t="s">
        <v>83</v>
      </c>
      <c r="S3796" t="s">
        <v>83</v>
      </c>
      <c r="T3796" t="str">
        <f>_xlfn.XLOOKUP(A3796,MI_Match_Analysis!$A$2:$A$8,MI_Match_Analysis!$F$2:$F$8,"Not Found")</f>
        <v>Not Found</v>
      </c>
    </row>
    <row r="3797" spans="1:20" hidden="1" x14ac:dyDescent="0.3">
      <c r="A3797">
        <v>18</v>
      </c>
      <c r="B3797" s="1">
        <v>46123</v>
      </c>
      <c r="C3797" t="s">
        <v>162</v>
      </c>
      <c r="D3797" t="s">
        <v>63</v>
      </c>
      <c r="E3797" t="s">
        <v>41</v>
      </c>
      <c r="F3797" t="s">
        <v>54</v>
      </c>
      <c r="G3797">
        <v>1</v>
      </c>
      <c r="H3797">
        <v>5.0999999999999996</v>
      </c>
      <c r="I3797" t="s">
        <v>199</v>
      </c>
      <c r="J3797" t="s">
        <v>56</v>
      </c>
      <c r="K3797">
        <v>1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83</v>
      </c>
      <c r="R3797" t="s">
        <v>83</v>
      </c>
      <c r="S3797" t="s">
        <v>83</v>
      </c>
      <c r="T3797" t="str">
        <f>_xlfn.XLOOKUP(A3797,MI_Match_Analysis!$A$2:$A$8,MI_Match_Analysis!$F$2:$F$8,"Not Found")</f>
        <v>Not Found</v>
      </c>
    </row>
    <row r="3798" spans="1:20" hidden="1" x14ac:dyDescent="0.3">
      <c r="A3798">
        <v>18</v>
      </c>
      <c r="B3798" s="1">
        <v>46123</v>
      </c>
      <c r="C3798" t="s">
        <v>162</v>
      </c>
      <c r="D3798" t="s">
        <v>63</v>
      </c>
      <c r="E3798" t="s">
        <v>41</v>
      </c>
      <c r="F3798" t="s">
        <v>54</v>
      </c>
      <c r="G3798">
        <v>1</v>
      </c>
      <c r="H3798">
        <v>5.2</v>
      </c>
      <c r="I3798" t="s">
        <v>98</v>
      </c>
      <c r="J3798" t="s">
        <v>56</v>
      </c>
      <c r="K3798">
        <v>4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83</v>
      </c>
      <c r="R3798" t="s">
        <v>83</v>
      </c>
      <c r="S3798" t="s">
        <v>83</v>
      </c>
      <c r="T3798" t="str">
        <f>_xlfn.XLOOKUP(A3798,MI_Match_Analysis!$A$2:$A$8,MI_Match_Analysis!$F$2:$F$8,"Not Found")</f>
        <v>Not Found</v>
      </c>
    </row>
    <row r="3799" spans="1:20" hidden="1" x14ac:dyDescent="0.3">
      <c r="A3799">
        <v>18</v>
      </c>
      <c r="B3799" s="1">
        <v>46123</v>
      </c>
      <c r="C3799" t="s">
        <v>162</v>
      </c>
      <c r="D3799" t="s">
        <v>63</v>
      </c>
      <c r="E3799" t="s">
        <v>41</v>
      </c>
      <c r="F3799" t="s">
        <v>54</v>
      </c>
      <c r="G3799">
        <v>1</v>
      </c>
      <c r="H3799">
        <v>5.3</v>
      </c>
      <c r="I3799" t="s">
        <v>98</v>
      </c>
      <c r="J3799" t="s">
        <v>56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83</v>
      </c>
      <c r="R3799" t="s">
        <v>83</v>
      </c>
      <c r="S3799" t="s">
        <v>83</v>
      </c>
      <c r="T3799" t="str">
        <f>_xlfn.XLOOKUP(A3799,MI_Match_Analysis!$A$2:$A$8,MI_Match_Analysis!$F$2:$F$8,"Not Found")</f>
        <v>Not Found</v>
      </c>
    </row>
    <row r="3800" spans="1:20" hidden="1" x14ac:dyDescent="0.3">
      <c r="A3800">
        <v>18</v>
      </c>
      <c r="B3800" s="1">
        <v>46123</v>
      </c>
      <c r="C3800" t="s">
        <v>162</v>
      </c>
      <c r="D3800" t="s">
        <v>63</v>
      </c>
      <c r="E3800" t="s">
        <v>41</v>
      </c>
      <c r="F3800" t="s">
        <v>54</v>
      </c>
      <c r="G3800">
        <v>1</v>
      </c>
      <c r="H3800">
        <v>5.4</v>
      </c>
      <c r="I3800" t="s">
        <v>199</v>
      </c>
      <c r="J3800" t="s">
        <v>56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83</v>
      </c>
      <c r="R3800" t="s">
        <v>83</v>
      </c>
      <c r="S3800" t="s">
        <v>83</v>
      </c>
      <c r="T3800" t="str">
        <f>_xlfn.XLOOKUP(A3800,MI_Match_Analysis!$A$2:$A$8,MI_Match_Analysis!$F$2:$F$8,"Not Found")</f>
        <v>Not Found</v>
      </c>
    </row>
    <row r="3801" spans="1:20" hidden="1" x14ac:dyDescent="0.3">
      <c r="A3801">
        <v>18</v>
      </c>
      <c r="B3801" s="1">
        <v>46123</v>
      </c>
      <c r="C3801" t="s">
        <v>162</v>
      </c>
      <c r="D3801" t="s">
        <v>63</v>
      </c>
      <c r="E3801" t="s">
        <v>41</v>
      </c>
      <c r="F3801" t="s">
        <v>54</v>
      </c>
      <c r="G3801">
        <v>1</v>
      </c>
      <c r="H3801">
        <v>5.5</v>
      </c>
      <c r="I3801" t="s">
        <v>98</v>
      </c>
      <c r="J3801" t="s">
        <v>56</v>
      </c>
      <c r="K3801">
        <v>4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83</v>
      </c>
      <c r="R3801" t="s">
        <v>83</v>
      </c>
      <c r="S3801" t="s">
        <v>83</v>
      </c>
      <c r="T3801" t="str">
        <f>_xlfn.XLOOKUP(A3801,MI_Match_Analysis!$A$2:$A$8,MI_Match_Analysis!$F$2:$F$8,"Not Found")</f>
        <v>Not Found</v>
      </c>
    </row>
    <row r="3802" spans="1:20" hidden="1" x14ac:dyDescent="0.3">
      <c r="A3802">
        <v>18</v>
      </c>
      <c r="B3802" s="1">
        <v>46123</v>
      </c>
      <c r="C3802" t="s">
        <v>162</v>
      </c>
      <c r="D3802" t="s">
        <v>63</v>
      </c>
      <c r="E3802" t="s">
        <v>41</v>
      </c>
      <c r="F3802" t="s">
        <v>54</v>
      </c>
      <c r="G3802">
        <v>1</v>
      </c>
      <c r="H3802">
        <v>5.6</v>
      </c>
      <c r="I3802" t="s">
        <v>98</v>
      </c>
      <c r="J3802" t="s">
        <v>56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83</v>
      </c>
      <c r="R3802" t="s">
        <v>83</v>
      </c>
      <c r="S3802" t="s">
        <v>83</v>
      </c>
      <c r="T3802" t="str">
        <f>_xlfn.XLOOKUP(A3802,MI_Match_Analysis!$A$2:$A$8,MI_Match_Analysis!$F$2:$F$8,"Not Found")</f>
        <v>Not Found</v>
      </c>
    </row>
    <row r="3803" spans="1:20" hidden="1" x14ac:dyDescent="0.3">
      <c r="A3803">
        <v>18</v>
      </c>
      <c r="B3803" s="1">
        <v>46123</v>
      </c>
      <c r="C3803" t="s">
        <v>162</v>
      </c>
      <c r="D3803" t="s">
        <v>63</v>
      </c>
      <c r="E3803" t="s">
        <v>41</v>
      </c>
      <c r="F3803" t="s">
        <v>54</v>
      </c>
      <c r="G3803">
        <v>1</v>
      </c>
      <c r="H3803">
        <v>6.1</v>
      </c>
      <c r="I3803" t="s">
        <v>98</v>
      </c>
      <c r="J3803" t="s">
        <v>229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83</v>
      </c>
      <c r="R3803" t="s">
        <v>83</v>
      </c>
      <c r="S3803" t="s">
        <v>83</v>
      </c>
      <c r="T3803" t="str">
        <f>_xlfn.XLOOKUP(A3803,MI_Match_Analysis!$A$2:$A$8,MI_Match_Analysis!$F$2:$F$8,"Not Found")</f>
        <v>Not Found</v>
      </c>
    </row>
    <row r="3804" spans="1:20" hidden="1" x14ac:dyDescent="0.3">
      <c r="A3804">
        <v>18</v>
      </c>
      <c r="B3804" s="1">
        <v>46123</v>
      </c>
      <c r="C3804" t="s">
        <v>162</v>
      </c>
      <c r="D3804" t="s">
        <v>63</v>
      </c>
      <c r="E3804" t="s">
        <v>41</v>
      </c>
      <c r="F3804" t="s">
        <v>54</v>
      </c>
      <c r="G3804">
        <v>1</v>
      </c>
      <c r="H3804">
        <v>6.2</v>
      </c>
      <c r="I3804" t="s">
        <v>199</v>
      </c>
      <c r="J3804" t="s">
        <v>229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165</v>
      </c>
      <c r="R3804" t="s">
        <v>199</v>
      </c>
      <c r="S3804" t="s">
        <v>240</v>
      </c>
      <c r="T3804" t="str">
        <f>_xlfn.XLOOKUP(A3804,MI_Match_Analysis!$A$2:$A$8,MI_Match_Analysis!$F$2:$F$8,"Not Found")</f>
        <v>Not Found</v>
      </c>
    </row>
    <row r="3805" spans="1:20" hidden="1" x14ac:dyDescent="0.3">
      <c r="A3805">
        <v>18</v>
      </c>
      <c r="B3805" s="1">
        <v>46123</v>
      </c>
      <c r="C3805" t="s">
        <v>162</v>
      </c>
      <c r="D3805" t="s">
        <v>63</v>
      </c>
      <c r="E3805" t="s">
        <v>41</v>
      </c>
      <c r="F3805" t="s">
        <v>54</v>
      </c>
      <c r="G3805">
        <v>1</v>
      </c>
      <c r="H3805">
        <v>6.3</v>
      </c>
      <c r="I3805" t="s">
        <v>200</v>
      </c>
      <c r="J3805" t="s">
        <v>229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83</v>
      </c>
      <c r="R3805" t="s">
        <v>83</v>
      </c>
      <c r="S3805" t="s">
        <v>83</v>
      </c>
      <c r="T3805" t="str">
        <f>_xlfn.XLOOKUP(A3805,MI_Match_Analysis!$A$2:$A$8,MI_Match_Analysis!$F$2:$F$8,"Not Found")</f>
        <v>Not Found</v>
      </c>
    </row>
    <row r="3806" spans="1:20" hidden="1" x14ac:dyDescent="0.3">
      <c r="A3806">
        <v>18</v>
      </c>
      <c r="B3806" s="1">
        <v>46123</v>
      </c>
      <c r="C3806" t="s">
        <v>162</v>
      </c>
      <c r="D3806" t="s">
        <v>63</v>
      </c>
      <c r="E3806" t="s">
        <v>41</v>
      </c>
      <c r="F3806" t="s">
        <v>54</v>
      </c>
      <c r="G3806">
        <v>1</v>
      </c>
      <c r="H3806">
        <v>6.4</v>
      </c>
      <c r="I3806" t="s">
        <v>98</v>
      </c>
      <c r="J3806" t="s">
        <v>229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83</v>
      </c>
      <c r="R3806" t="s">
        <v>83</v>
      </c>
      <c r="S3806" t="s">
        <v>83</v>
      </c>
      <c r="T3806" t="str">
        <f>_xlfn.XLOOKUP(A3806,MI_Match_Analysis!$A$2:$A$8,MI_Match_Analysis!$F$2:$F$8,"Not Found")</f>
        <v>Not Found</v>
      </c>
    </row>
    <row r="3807" spans="1:20" hidden="1" x14ac:dyDescent="0.3">
      <c r="A3807">
        <v>18</v>
      </c>
      <c r="B3807" s="1">
        <v>46123</v>
      </c>
      <c r="C3807" t="s">
        <v>162</v>
      </c>
      <c r="D3807" t="s">
        <v>63</v>
      </c>
      <c r="E3807" t="s">
        <v>41</v>
      </c>
      <c r="F3807" t="s">
        <v>54</v>
      </c>
      <c r="G3807">
        <v>1</v>
      </c>
      <c r="H3807">
        <v>6.5</v>
      </c>
      <c r="I3807" t="s">
        <v>98</v>
      </c>
      <c r="J3807" t="s">
        <v>229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83</v>
      </c>
      <c r="R3807" t="s">
        <v>83</v>
      </c>
      <c r="S3807" t="s">
        <v>83</v>
      </c>
      <c r="T3807" t="str">
        <f>_xlfn.XLOOKUP(A3807,MI_Match_Analysis!$A$2:$A$8,MI_Match_Analysis!$F$2:$F$8,"Not Found")</f>
        <v>Not Found</v>
      </c>
    </row>
    <row r="3808" spans="1:20" hidden="1" x14ac:dyDescent="0.3">
      <c r="A3808">
        <v>18</v>
      </c>
      <c r="B3808" s="1">
        <v>46123</v>
      </c>
      <c r="C3808" t="s">
        <v>162</v>
      </c>
      <c r="D3808" t="s">
        <v>63</v>
      </c>
      <c r="E3808" t="s">
        <v>41</v>
      </c>
      <c r="F3808" t="s">
        <v>54</v>
      </c>
      <c r="G3808">
        <v>1</v>
      </c>
      <c r="H3808">
        <v>6.6</v>
      </c>
      <c r="I3808" t="s">
        <v>200</v>
      </c>
      <c r="J3808" t="s">
        <v>229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83</v>
      </c>
      <c r="R3808" t="s">
        <v>83</v>
      </c>
      <c r="S3808" t="s">
        <v>83</v>
      </c>
      <c r="T3808" t="str">
        <f>_xlfn.XLOOKUP(A3808,MI_Match_Analysis!$A$2:$A$8,MI_Match_Analysis!$F$2:$F$8,"Not Found")</f>
        <v>Not Found</v>
      </c>
    </row>
    <row r="3809" spans="1:20" hidden="1" x14ac:dyDescent="0.3">
      <c r="A3809">
        <v>18</v>
      </c>
      <c r="B3809" s="1">
        <v>46123</v>
      </c>
      <c r="C3809" t="s">
        <v>162</v>
      </c>
      <c r="D3809" t="s">
        <v>63</v>
      </c>
      <c r="E3809" t="s">
        <v>41</v>
      </c>
      <c r="F3809" t="s">
        <v>54</v>
      </c>
      <c r="G3809">
        <v>1</v>
      </c>
      <c r="H3809">
        <v>7.1</v>
      </c>
      <c r="I3809" t="s">
        <v>200</v>
      </c>
      <c r="J3809" t="s">
        <v>136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83</v>
      </c>
      <c r="R3809" t="s">
        <v>83</v>
      </c>
      <c r="S3809" t="s">
        <v>83</v>
      </c>
      <c r="T3809" t="str">
        <f>_xlfn.XLOOKUP(A3809,MI_Match_Analysis!$A$2:$A$8,MI_Match_Analysis!$F$2:$F$8,"Not Found")</f>
        <v>Not Found</v>
      </c>
    </row>
    <row r="3810" spans="1:20" hidden="1" x14ac:dyDescent="0.3">
      <c r="A3810">
        <v>18</v>
      </c>
      <c r="B3810" s="1">
        <v>46123</v>
      </c>
      <c r="C3810" t="s">
        <v>162</v>
      </c>
      <c r="D3810" t="s">
        <v>63</v>
      </c>
      <c r="E3810" t="s">
        <v>41</v>
      </c>
      <c r="F3810" t="s">
        <v>54</v>
      </c>
      <c r="G3810">
        <v>1</v>
      </c>
      <c r="H3810">
        <v>7.2</v>
      </c>
      <c r="I3810" t="s">
        <v>98</v>
      </c>
      <c r="J3810" t="s">
        <v>136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83</v>
      </c>
      <c r="R3810" t="s">
        <v>83</v>
      </c>
      <c r="S3810" t="s">
        <v>83</v>
      </c>
      <c r="T3810" t="str">
        <f>_xlfn.XLOOKUP(A3810,MI_Match_Analysis!$A$2:$A$8,MI_Match_Analysis!$F$2:$F$8,"Not Found")</f>
        <v>Not Found</v>
      </c>
    </row>
    <row r="3811" spans="1:20" hidden="1" x14ac:dyDescent="0.3">
      <c r="A3811">
        <v>18</v>
      </c>
      <c r="B3811" s="1">
        <v>46123</v>
      </c>
      <c r="C3811" t="s">
        <v>162</v>
      </c>
      <c r="D3811" t="s">
        <v>63</v>
      </c>
      <c r="E3811" t="s">
        <v>41</v>
      </c>
      <c r="F3811" t="s">
        <v>54</v>
      </c>
      <c r="G3811">
        <v>1</v>
      </c>
      <c r="H3811">
        <v>7.3</v>
      </c>
      <c r="I3811" t="s">
        <v>98</v>
      </c>
      <c r="J3811" t="s">
        <v>136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83</v>
      </c>
      <c r="R3811" t="s">
        <v>83</v>
      </c>
      <c r="S3811" t="s">
        <v>83</v>
      </c>
      <c r="T3811" t="str">
        <f>_xlfn.XLOOKUP(A3811,MI_Match_Analysis!$A$2:$A$8,MI_Match_Analysis!$F$2:$F$8,"Not Found")</f>
        <v>Not Found</v>
      </c>
    </row>
    <row r="3812" spans="1:20" hidden="1" x14ac:dyDescent="0.3">
      <c r="A3812">
        <v>18</v>
      </c>
      <c r="B3812" s="1">
        <v>46123</v>
      </c>
      <c r="C3812" t="s">
        <v>162</v>
      </c>
      <c r="D3812" t="s">
        <v>63</v>
      </c>
      <c r="E3812" t="s">
        <v>41</v>
      </c>
      <c r="F3812" t="s">
        <v>54</v>
      </c>
      <c r="G3812">
        <v>1</v>
      </c>
      <c r="H3812">
        <v>7.4</v>
      </c>
      <c r="I3812" t="s">
        <v>200</v>
      </c>
      <c r="J3812" t="s">
        <v>136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83</v>
      </c>
      <c r="R3812" t="s">
        <v>83</v>
      </c>
      <c r="S3812" t="s">
        <v>83</v>
      </c>
      <c r="T3812" t="str">
        <f>_xlfn.XLOOKUP(A3812,MI_Match_Analysis!$A$2:$A$8,MI_Match_Analysis!$F$2:$F$8,"Not Found")</f>
        <v>Not Found</v>
      </c>
    </row>
    <row r="3813" spans="1:20" hidden="1" x14ac:dyDescent="0.3">
      <c r="A3813">
        <v>18</v>
      </c>
      <c r="B3813" s="1">
        <v>46123</v>
      </c>
      <c r="C3813" t="s">
        <v>162</v>
      </c>
      <c r="D3813" t="s">
        <v>63</v>
      </c>
      <c r="E3813" t="s">
        <v>41</v>
      </c>
      <c r="F3813" t="s">
        <v>54</v>
      </c>
      <c r="G3813">
        <v>1</v>
      </c>
      <c r="H3813">
        <v>7.5</v>
      </c>
      <c r="I3813" t="s">
        <v>98</v>
      </c>
      <c r="J3813" t="s">
        <v>136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83</v>
      </c>
      <c r="R3813" t="s">
        <v>83</v>
      </c>
      <c r="S3813" t="s">
        <v>83</v>
      </c>
      <c r="T3813" t="str">
        <f>_xlfn.XLOOKUP(A3813,MI_Match_Analysis!$A$2:$A$8,MI_Match_Analysis!$F$2:$F$8,"Not Found")</f>
        <v>Not Found</v>
      </c>
    </row>
    <row r="3814" spans="1:20" hidden="1" x14ac:dyDescent="0.3">
      <c r="A3814">
        <v>18</v>
      </c>
      <c r="B3814" s="1">
        <v>46123</v>
      </c>
      <c r="C3814" t="s">
        <v>162</v>
      </c>
      <c r="D3814" t="s">
        <v>63</v>
      </c>
      <c r="E3814" t="s">
        <v>41</v>
      </c>
      <c r="F3814" t="s">
        <v>54</v>
      </c>
      <c r="G3814">
        <v>1</v>
      </c>
      <c r="H3814">
        <v>7.6</v>
      </c>
      <c r="I3814" t="s">
        <v>200</v>
      </c>
      <c r="J3814" t="s">
        <v>136</v>
      </c>
      <c r="K3814">
        <v>4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83</v>
      </c>
      <c r="R3814" t="s">
        <v>83</v>
      </c>
      <c r="S3814" t="s">
        <v>83</v>
      </c>
      <c r="T3814" t="str">
        <f>_xlfn.XLOOKUP(A3814,MI_Match_Analysis!$A$2:$A$8,MI_Match_Analysis!$F$2:$F$8,"Not Found")</f>
        <v>Not Found</v>
      </c>
    </row>
    <row r="3815" spans="1:20" hidden="1" x14ac:dyDescent="0.3">
      <c r="A3815">
        <v>18</v>
      </c>
      <c r="B3815" s="1">
        <v>46123</v>
      </c>
      <c r="C3815" t="s">
        <v>162</v>
      </c>
      <c r="D3815" t="s">
        <v>63</v>
      </c>
      <c r="E3815" t="s">
        <v>41</v>
      </c>
      <c r="F3815" t="s">
        <v>54</v>
      </c>
      <c r="G3815">
        <v>1</v>
      </c>
      <c r="H3815">
        <v>8.1</v>
      </c>
      <c r="I3815" t="s">
        <v>98</v>
      </c>
      <c r="J3815" t="s">
        <v>69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83</v>
      </c>
      <c r="R3815" t="s">
        <v>83</v>
      </c>
      <c r="S3815" t="s">
        <v>83</v>
      </c>
      <c r="T3815" t="str">
        <f>_xlfn.XLOOKUP(A3815,MI_Match_Analysis!$A$2:$A$8,MI_Match_Analysis!$F$2:$F$8,"Not Found")</f>
        <v>Not Found</v>
      </c>
    </row>
    <row r="3816" spans="1:20" hidden="1" x14ac:dyDescent="0.3">
      <c r="A3816">
        <v>18</v>
      </c>
      <c r="B3816" s="1">
        <v>46123</v>
      </c>
      <c r="C3816" t="s">
        <v>162</v>
      </c>
      <c r="D3816" t="s">
        <v>63</v>
      </c>
      <c r="E3816" t="s">
        <v>41</v>
      </c>
      <c r="F3816" t="s">
        <v>54</v>
      </c>
      <c r="G3816">
        <v>1</v>
      </c>
      <c r="H3816">
        <v>8.1999999999999993</v>
      </c>
      <c r="I3816" t="s">
        <v>200</v>
      </c>
      <c r="J3816" t="s">
        <v>69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83</v>
      </c>
      <c r="R3816" t="s">
        <v>83</v>
      </c>
      <c r="S3816" t="s">
        <v>83</v>
      </c>
      <c r="T3816" t="str">
        <f>_xlfn.XLOOKUP(A3816,MI_Match_Analysis!$A$2:$A$8,MI_Match_Analysis!$F$2:$F$8,"Not Found")</f>
        <v>Not Found</v>
      </c>
    </row>
    <row r="3817" spans="1:20" hidden="1" x14ac:dyDescent="0.3">
      <c r="A3817">
        <v>18</v>
      </c>
      <c r="B3817" s="1">
        <v>46123</v>
      </c>
      <c r="C3817" t="s">
        <v>162</v>
      </c>
      <c r="D3817" t="s">
        <v>63</v>
      </c>
      <c r="E3817" t="s">
        <v>41</v>
      </c>
      <c r="F3817" t="s">
        <v>54</v>
      </c>
      <c r="G3817">
        <v>1</v>
      </c>
      <c r="H3817">
        <v>8.3000000000000007</v>
      </c>
      <c r="I3817" t="s">
        <v>200</v>
      </c>
      <c r="J3817" t="s">
        <v>69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83</v>
      </c>
      <c r="R3817" t="s">
        <v>83</v>
      </c>
      <c r="S3817" t="s">
        <v>83</v>
      </c>
      <c r="T3817" t="str">
        <f>_xlfn.XLOOKUP(A3817,MI_Match_Analysis!$A$2:$A$8,MI_Match_Analysis!$F$2:$F$8,"Not Found")</f>
        <v>Not Found</v>
      </c>
    </row>
    <row r="3818" spans="1:20" hidden="1" x14ac:dyDescent="0.3">
      <c r="A3818">
        <v>18</v>
      </c>
      <c r="B3818" s="1">
        <v>46123</v>
      </c>
      <c r="C3818" t="s">
        <v>162</v>
      </c>
      <c r="D3818" t="s">
        <v>63</v>
      </c>
      <c r="E3818" t="s">
        <v>41</v>
      </c>
      <c r="F3818" t="s">
        <v>54</v>
      </c>
      <c r="G3818">
        <v>1</v>
      </c>
      <c r="H3818">
        <v>8.4</v>
      </c>
      <c r="I3818" t="s">
        <v>98</v>
      </c>
      <c r="J3818" t="s">
        <v>69</v>
      </c>
      <c r="K3818">
        <v>2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83</v>
      </c>
      <c r="R3818" t="s">
        <v>83</v>
      </c>
      <c r="S3818" t="s">
        <v>83</v>
      </c>
      <c r="T3818" t="str">
        <f>_xlfn.XLOOKUP(A3818,MI_Match_Analysis!$A$2:$A$8,MI_Match_Analysis!$F$2:$F$8,"Not Found")</f>
        <v>Not Found</v>
      </c>
    </row>
    <row r="3819" spans="1:20" hidden="1" x14ac:dyDescent="0.3">
      <c r="A3819">
        <v>18</v>
      </c>
      <c r="B3819" s="1">
        <v>46123</v>
      </c>
      <c r="C3819" t="s">
        <v>162</v>
      </c>
      <c r="D3819" t="s">
        <v>63</v>
      </c>
      <c r="E3819" t="s">
        <v>41</v>
      </c>
      <c r="F3819" t="s">
        <v>54</v>
      </c>
      <c r="G3819">
        <v>1</v>
      </c>
      <c r="H3819">
        <v>8.5</v>
      </c>
      <c r="I3819" t="s">
        <v>98</v>
      </c>
      <c r="J3819" t="s">
        <v>69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83</v>
      </c>
      <c r="R3819" t="s">
        <v>83</v>
      </c>
      <c r="S3819" t="s">
        <v>83</v>
      </c>
      <c r="T3819" t="str">
        <f>_xlfn.XLOOKUP(A3819,MI_Match_Analysis!$A$2:$A$8,MI_Match_Analysis!$F$2:$F$8,"Not Found")</f>
        <v>Not Found</v>
      </c>
    </row>
    <row r="3820" spans="1:20" hidden="1" x14ac:dyDescent="0.3">
      <c r="A3820">
        <v>18</v>
      </c>
      <c r="B3820" s="1">
        <v>46123</v>
      </c>
      <c r="C3820" t="s">
        <v>162</v>
      </c>
      <c r="D3820" t="s">
        <v>63</v>
      </c>
      <c r="E3820" t="s">
        <v>41</v>
      </c>
      <c r="F3820" t="s">
        <v>54</v>
      </c>
      <c r="G3820">
        <v>1</v>
      </c>
      <c r="H3820">
        <v>8.6</v>
      </c>
      <c r="I3820" t="s">
        <v>98</v>
      </c>
      <c r="J3820" t="s">
        <v>69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83</v>
      </c>
      <c r="R3820" t="s">
        <v>83</v>
      </c>
      <c r="S3820" t="s">
        <v>83</v>
      </c>
      <c r="T3820" t="str">
        <f>_xlfn.XLOOKUP(A3820,MI_Match_Analysis!$A$2:$A$8,MI_Match_Analysis!$F$2:$F$8,"Not Found")</f>
        <v>Not Found</v>
      </c>
    </row>
    <row r="3821" spans="1:20" hidden="1" x14ac:dyDescent="0.3">
      <c r="A3821">
        <v>18</v>
      </c>
      <c r="B3821" s="1">
        <v>46123</v>
      </c>
      <c r="C3821" t="s">
        <v>162</v>
      </c>
      <c r="D3821" t="s">
        <v>63</v>
      </c>
      <c r="E3821" t="s">
        <v>41</v>
      </c>
      <c r="F3821" t="s">
        <v>54</v>
      </c>
      <c r="G3821">
        <v>1</v>
      </c>
      <c r="H3821">
        <v>9.1</v>
      </c>
      <c r="I3821" t="s">
        <v>200</v>
      </c>
      <c r="J3821" t="s">
        <v>229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83</v>
      </c>
      <c r="R3821" t="s">
        <v>83</v>
      </c>
      <c r="S3821" t="s">
        <v>83</v>
      </c>
      <c r="T3821" t="str">
        <f>_xlfn.XLOOKUP(A3821,MI_Match_Analysis!$A$2:$A$8,MI_Match_Analysis!$F$2:$F$8,"Not Found")</f>
        <v>Not Found</v>
      </c>
    </row>
    <row r="3822" spans="1:20" hidden="1" x14ac:dyDescent="0.3">
      <c r="A3822">
        <v>18</v>
      </c>
      <c r="B3822" s="1">
        <v>46123</v>
      </c>
      <c r="C3822" t="s">
        <v>162</v>
      </c>
      <c r="D3822" t="s">
        <v>63</v>
      </c>
      <c r="E3822" t="s">
        <v>41</v>
      </c>
      <c r="F3822" t="s">
        <v>54</v>
      </c>
      <c r="G3822">
        <v>1</v>
      </c>
      <c r="H3822">
        <v>9.1999999999999993</v>
      </c>
      <c r="I3822" t="s">
        <v>200</v>
      </c>
      <c r="J3822" t="s">
        <v>229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83</v>
      </c>
      <c r="R3822" t="s">
        <v>83</v>
      </c>
      <c r="S3822" t="s">
        <v>83</v>
      </c>
      <c r="T3822" t="str">
        <f>_xlfn.XLOOKUP(A3822,MI_Match_Analysis!$A$2:$A$8,MI_Match_Analysis!$F$2:$F$8,"Not Found")</f>
        <v>Not Found</v>
      </c>
    </row>
    <row r="3823" spans="1:20" hidden="1" x14ac:dyDescent="0.3">
      <c r="A3823">
        <v>18</v>
      </c>
      <c r="B3823" s="1">
        <v>46123</v>
      </c>
      <c r="C3823" t="s">
        <v>162</v>
      </c>
      <c r="D3823" t="s">
        <v>63</v>
      </c>
      <c r="E3823" t="s">
        <v>41</v>
      </c>
      <c r="F3823" t="s">
        <v>54</v>
      </c>
      <c r="G3823">
        <v>1</v>
      </c>
      <c r="H3823">
        <v>9.3000000000000007</v>
      </c>
      <c r="I3823" t="s">
        <v>98</v>
      </c>
      <c r="J3823" t="s">
        <v>229</v>
      </c>
      <c r="K3823">
        <v>4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83</v>
      </c>
      <c r="R3823" t="s">
        <v>83</v>
      </c>
      <c r="S3823" t="s">
        <v>83</v>
      </c>
      <c r="T3823" t="str">
        <f>_xlfn.XLOOKUP(A3823,MI_Match_Analysis!$A$2:$A$8,MI_Match_Analysis!$F$2:$F$8,"Not Found")</f>
        <v>Not Found</v>
      </c>
    </row>
    <row r="3824" spans="1:20" hidden="1" x14ac:dyDescent="0.3">
      <c r="A3824">
        <v>18</v>
      </c>
      <c r="B3824" s="1">
        <v>46123</v>
      </c>
      <c r="C3824" t="s">
        <v>162</v>
      </c>
      <c r="D3824" t="s">
        <v>63</v>
      </c>
      <c r="E3824" t="s">
        <v>41</v>
      </c>
      <c r="F3824" t="s">
        <v>54</v>
      </c>
      <c r="G3824">
        <v>1</v>
      </c>
      <c r="H3824">
        <v>9.4</v>
      </c>
      <c r="I3824" t="s">
        <v>98</v>
      </c>
      <c r="J3824" t="s">
        <v>229</v>
      </c>
      <c r="K3824">
        <v>4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83</v>
      </c>
      <c r="R3824" t="s">
        <v>83</v>
      </c>
      <c r="S3824" t="s">
        <v>83</v>
      </c>
      <c r="T3824" t="str">
        <f>_xlfn.XLOOKUP(A3824,MI_Match_Analysis!$A$2:$A$8,MI_Match_Analysis!$F$2:$F$8,"Not Found")</f>
        <v>Not Found</v>
      </c>
    </row>
    <row r="3825" spans="1:20" hidden="1" x14ac:dyDescent="0.3">
      <c r="A3825">
        <v>18</v>
      </c>
      <c r="B3825" s="1">
        <v>46123</v>
      </c>
      <c r="C3825" t="s">
        <v>162</v>
      </c>
      <c r="D3825" t="s">
        <v>63</v>
      </c>
      <c r="E3825" t="s">
        <v>41</v>
      </c>
      <c r="F3825" t="s">
        <v>54</v>
      </c>
      <c r="G3825">
        <v>1</v>
      </c>
      <c r="H3825">
        <v>9.5</v>
      </c>
      <c r="I3825" t="s">
        <v>98</v>
      </c>
      <c r="J3825" t="s">
        <v>229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83</v>
      </c>
      <c r="R3825" t="s">
        <v>83</v>
      </c>
      <c r="S3825" t="s">
        <v>83</v>
      </c>
      <c r="T3825" t="str">
        <f>_xlfn.XLOOKUP(A3825,MI_Match_Analysis!$A$2:$A$8,MI_Match_Analysis!$F$2:$F$8,"Not Found")</f>
        <v>Not Found</v>
      </c>
    </row>
    <row r="3826" spans="1:20" hidden="1" x14ac:dyDescent="0.3">
      <c r="A3826">
        <v>18</v>
      </c>
      <c r="B3826" s="1">
        <v>46123</v>
      </c>
      <c r="C3826" t="s">
        <v>162</v>
      </c>
      <c r="D3826" t="s">
        <v>63</v>
      </c>
      <c r="E3826" t="s">
        <v>41</v>
      </c>
      <c r="F3826" t="s">
        <v>54</v>
      </c>
      <c r="G3826">
        <v>1</v>
      </c>
      <c r="H3826">
        <v>9.6</v>
      </c>
      <c r="I3826" t="s">
        <v>200</v>
      </c>
      <c r="J3826" t="s">
        <v>229</v>
      </c>
      <c r="K3826">
        <v>1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83</v>
      </c>
      <c r="R3826" t="s">
        <v>83</v>
      </c>
      <c r="S3826" t="s">
        <v>83</v>
      </c>
      <c r="T3826" t="str">
        <f>_xlfn.XLOOKUP(A3826,MI_Match_Analysis!$A$2:$A$8,MI_Match_Analysis!$F$2:$F$8,"Not Found")</f>
        <v>Not Found</v>
      </c>
    </row>
    <row r="3827" spans="1:20" hidden="1" x14ac:dyDescent="0.3">
      <c r="A3827">
        <v>18</v>
      </c>
      <c r="B3827" s="1">
        <v>46123</v>
      </c>
      <c r="C3827" t="s">
        <v>162</v>
      </c>
      <c r="D3827" t="s">
        <v>63</v>
      </c>
      <c r="E3827" t="s">
        <v>41</v>
      </c>
      <c r="F3827" t="s">
        <v>54</v>
      </c>
      <c r="G3827">
        <v>1</v>
      </c>
      <c r="H3827">
        <v>10.1</v>
      </c>
      <c r="I3827" t="s">
        <v>200</v>
      </c>
      <c r="J3827" t="s">
        <v>231</v>
      </c>
      <c r="K3827">
        <v>4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83</v>
      </c>
      <c r="R3827" t="s">
        <v>83</v>
      </c>
      <c r="S3827" t="s">
        <v>83</v>
      </c>
      <c r="T3827" t="str">
        <f>_xlfn.XLOOKUP(A3827,MI_Match_Analysis!$A$2:$A$8,MI_Match_Analysis!$F$2:$F$8,"Not Found")</f>
        <v>Not Found</v>
      </c>
    </row>
    <row r="3828" spans="1:20" hidden="1" x14ac:dyDescent="0.3">
      <c r="A3828">
        <v>18</v>
      </c>
      <c r="B3828" s="1">
        <v>46123</v>
      </c>
      <c r="C3828" t="s">
        <v>162</v>
      </c>
      <c r="D3828" t="s">
        <v>63</v>
      </c>
      <c r="E3828" t="s">
        <v>41</v>
      </c>
      <c r="F3828" t="s">
        <v>54</v>
      </c>
      <c r="G3828">
        <v>1</v>
      </c>
      <c r="H3828">
        <v>10.199999999999999</v>
      </c>
      <c r="I3828" t="s">
        <v>200</v>
      </c>
      <c r="J3828" t="s">
        <v>231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83</v>
      </c>
      <c r="R3828" t="s">
        <v>83</v>
      </c>
      <c r="S3828" t="s">
        <v>83</v>
      </c>
      <c r="T3828" t="str">
        <f>_xlfn.XLOOKUP(A3828,MI_Match_Analysis!$A$2:$A$8,MI_Match_Analysis!$F$2:$F$8,"Not Found")</f>
        <v>Not Found</v>
      </c>
    </row>
    <row r="3829" spans="1:20" hidden="1" x14ac:dyDescent="0.3">
      <c r="A3829">
        <v>18</v>
      </c>
      <c r="B3829" s="1">
        <v>46123</v>
      </c>
      <c r="C3829" t="s">
        <v>162</v>
      </c>
      <c r="D3829" t="s">
        <v>63</v>
      </c>
      <c r="E3829" t="s">
        <v>41</v>
      </c>
      <c r="F3829" t="s">
        <v>54</v>
      </c>
      <c r="G3829">
        <v>1</v>
      </c>
      <c r="H3829">
        <v>10.3</v>
      </c>
      <c r="I3829" t="s">
        <v>98</v>
      </c>
      <c r="J3829" t="s">
        <v>231</v>
      </c>
      <c r="K3829">
        <v>6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83</v>
      </c>
      <c r="R3829" t="s">
        <v>83</v>
      </c>
      <c r="S3829" t="s">
        <v>83</v>
      </c>
      <c r="T3829" t="str">
        <f>_xlfn.XLOOKUP(A3829,MI_Match_Analysis!$A$2:$A$8,MI_Match_Analysis!$F$2:$F$8,"Not Found")</f>
        <v>Not Found</v>
      </c>
    </row>
    <row r="3830" spans="1:20" hidden="1" x14ac:dyDescent="0.3">
      <c r="A3830">
        <v>18</v>
      </c>
      <c r="B3830" s="1">
        <v>46123</v>
      </c>
      <c r="C3830" t="s">
        <v>162</v>
      </c>
      <c r="D3830" t="s">
        <v>63</v>
      </c>
      <c r="E3830" t="s">
        <v>41</v>
      </c>
      <c r="F3830" t="s">
        <v>54</v>
      </c>
      <c r="G3830">
        <v>1</v>
      </c>
      <c r="H3830">
        <v>10.4</v>
      </c>
      <c r="I3830" t="s">
        <v>98</v>
      </c>
      <c r="J3830" t="s">
        <v>231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83</v>
      </c>
      <c r="R3830" t="s">
        <v>83</v>
      </c>
      <c r="S3830" t="s">
        <v>83</v>
      </c>
      <c r="T3830" t="str">
        <f>_xlfn.XLOOKUP(A3830,MI_Match_Analysis!$A$2:$A$8,MI_Match_Analysis!$F$2:$F$8,"Not Found")</f>
        <v>Not Found</v>
      </c>
    </row>
    <row r="3831" spans="1:20" hidden="1" x14ac:dyDescent="0.3">
      <c r="A3831">
        <v>18</v>
      </c>
      <c r="B3831" s="1">
        <v>46123</v>
      </c>
      <c r="C3831" t="s">
        <v>162</v>
      </c>
      <c r="D3831" t="s">
        <v>63</v>
      </c>
      <c r="E3831" t="s">
        <v>41</v>
      </c>
      <c r="F3831" t="s">
        <v>54</v>
      </c>
      <c r="G3831">
        <v>1</v>
      </c>
      <c r="H3831">
        <v>10.5</v>
      </c>
      <c r="I3831" t="s">
        <v>200</v>
      </c>
      <c r="J3831" t="s">
        <v>231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83</v>
      </c>
      <c r="R3831" t="s">
        <v>83</v>
      </c>
      <c r="S3831" t="s">
        <v>83</v>
      </c>
      <c r="T3831" t="str">
        <f>_xlfn.XLOOKUP(A3831,MI_Match_Analysis!$A$2:$A$8,MI_Match_Analysis!$F$2:$F$8,"Not Found")</f>
        <v>Not Found</v>
      </c>
    </row>
    <row r="3832" spans="1:20" hidden="1" x14ac:dyDescent="0.3">
      <c r="A3832">
        <v>18</v>
      </c>
      <c r="B3832" s="1">
        <v>46123</v>
      </c>
      <c r="C3832" t="s">
        <v>162</v>
      </c>
      <c r="D3832" t="s">
        <v>63</v>
      </c>
      <c r="E3832" t="s">
        <v>41</v>
      </c>
      <c r="F3832" t="s">
        <v>54</v>
      </c>
      <c r="G3832">
        <v>1</v>
      </c>
      <c r="H3832">
        <v>10.6</v>
      </c>
      <c r="I3832" t="s">
        <v>98</v>
      </c>
      <c r="J3832" t="s">
        <v>231</v>
      </c>
      <c r="K3832">
        <v>0</v>
      </c>
      <c r="L3832">
        <v>1</v>
      </c>
      <c r="M3832">
        <v>1</v>
      </c>
      <c r="N3832">
        <v>0</v>
      </c>
      <c r="O3832">
        <v>0</v>
      </c>
      <c r="P3832">
        <v>0</v>
      </c>
      <c r="Q3832" t="s">
        <v>83</v>
      </c>
      <c r="R3832" t="s">
        <v>83</v>
      </c>
      <c r="S3832" t="s">
        <v>83</v>
      </c>
      <c r="T3832" t="str">
        <f>_xlfn.XLOOKUP(A3832,MI_Match_Analysis!$A$2:$A$8,MI_Match_Analysis!$F$2:$F$8,"Not Found")</f>
        <v>Not Found</v>
      </c>
    </row>
    <row r="3833" spans="1:20" hidden="1" x14ac:dyDescent="0.3">
      <c r="A3833">
        <v>18</v>
      </c>
      <c r="B3833" s="1">
        <v>46123</v>
      </c>
      <c r="C3833" t="s">
        <v>162</v>
      </c>
      <c r="D3833" t="s">
        <v>63</v>
      </c>
      <c r="E3833" t="s">
        <v>41</v>
      </c>
      <c r="F3833" t="s">
        <v>54</v>
      </c>
      <c r="G3833">
        <v>1</v>
      </c>
      <c r="H3833">
        <v>10.6</v>
      </c>
      <c r="I3833" t="s">
        <v>98</v>
      </c>
      <c r="J3833" t="s">
        <v>231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83</v>
      </c>
      <c r="R3833" t="s">
        <v>83</v>
      </c>
      <c r="S3833" t="s">
        <v>83</v>
      </c>
      <c r="T3833" t="str">
        <f>_xlfn.XLOOKUP(A3833,MI_Match_Analysis!$A$2:$A$8,MI_Match_Analysis!$F$2:$F$8,"Not Found")</f>
        <v>Not Found</v>
      </c>
    </row>
    <row r="3834" spans="1:20" hidden="1" x14ac:dyDescent="0.3">
      <c r="A3834">
        <v>18</v>
      </c>
      <c r="B3834" s="1">
        <v>46123</v>
      </c>
      <c r="C3834" t="s">
        <v>162</v>
      </c>
      <c r="D3834" t="s">
        <v>63</v>
      </c>
      <c r="E3834" t="s">
        <v>41</v>
      </c>
      <c r="F3834" t="s">
        <v>54</v>
      </c>
      <c r="G3834">
        <v>1</v>
      </c>
      <c r="H3834">
        <v>11.1</v>
      </c>
      <c r="I3834" t="s">
        <v>98</v>
      </c>
      <c r="J3834" t="s">
        <v>136</v>
      </c>
      <c r="K3834">
        <v>1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83</v>
      </c>
      <c r="R3834" t="s">
        <v>83</v>
      </c>
      <c r="S3834" t="s">
        <v>83</v>
      </c>
      <c r="T3834" t="str">
        <f>_xlfn.XLOOKUP(A3834,MI_Match_Analysis!$A$2:$A$8,MI_Match_Analysis!$F$2:$F$8,"Not Found")</f>
        <v>Not Found</v>
      </c>
    </row>
    <row r="3835" spans="1:20" hidden="1" x14ac:dyDescent="0.3">
      <c r="A3835">
        <v>18</v>
      </c>
      <c r="B3835" s="1">
        <v>46123</v>
      </c>
      <c r="C3835" t="s">
        <v>162</v>
      </c>
      <c r="D3835" t="s">
        <v>63</v>
      </c>
      <c r="E3835" t="s">
        <v>41</v>
      </c>
      <c r="F3835" t="s">
        <v>54</v>
      </c>
      <c r="G3835">
        <v>1</v>
      </c>
      <c r="H3835">
        <v>11.2</v>
      </c>
      <c r="I3835" t="s">
        <v>200</v>
      </c>
      <c r="J3835" t="s">
        <v>136</v>
      </c>
      <c r="K3835">
        <v>6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83</v>
      </c>
      <c r="R3835" t="s">
        <v>83</v>
      </c>
      <c r="S3835" t="s">
        <v>83</v>
      </c>
      <c r="T3835" t="str">
        <f>_xlfn.XLOOKUP(A3835,MI_Match_Analysis!$A$2:$A$8,MI_Match_Analysis!$F$2:$F$8,"Not Found")</f>
        <v>Not Found</v>
      </c>
    </row>
    <row r="3836" spans="1:20" hidden="1" x14ac:dyDescent="0.3">
      <c r="A3836">
        <v>18</v>
      </c>
      <c r="B3836" s="1">
        <v>46123</v>
      </c>
      <c r="C3836" t="s">
        <v>162</v>
      </c>
      <c r="D3836" t="s">
        <v>63</v>
      </c>
      <c r="E3836" t="s">
        <v>41</v>
      </c>
      <c r="F3836" t="s">
        <v>54</v>
      </c>
      <c r="G3836">
        <v>1</v>
      </c>
      <c r="H3836">
        <v>11.3</v>
      </c>
      <c r="I3836" t="s">
        <v>200</v>
      </c>
      <c r="J3836" t="s">
        <v>136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83</v>
      </c>
      <c r="R3836" t="s">
        <v>83</v>
      </c>
      <c r="S3836" t="s">
        <v>83</v>
      </c>
      <c r="T3836" t="str">
        <f>_xlfn.XLOOKUP(A3836,MI_Match_Analysis!$A$2:$A$8,MI_Match_Analysis!$F$2:$F$8,"Not Found")</f>
        <v>Not Found</v>
      </c>
    </row>
    <row r="3837" spans="1:20" hidden="1" x14ac:dyDescent="0.3">
      <c r="A3837">
        <v>18</v>
      </c>
      <c r="B3837" s="1">
        <v>46123</v>
      </c>
      <c r="C3837" t="s">
        <v>162</v>
      </c>
      <c r="D3837" t="s">
        <v>63</v>
      </c>
      <c r="E3837" t="s">
        <v>41</v>
      </c>
      <c r="F3837" t="s">
        <v>54</v>
      </c>
      <c r="G3837">
        <v>1</v>
      </c>
      <c r="H3837">
        <v>11.4</v>
      </c>
      <c r="I3837" t="s">
        <v>98</v>
      </c>
      <c r="J3837" t="s">
        <v>136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83</v>
      </c>
      <c r="R3837" t="s">
        <v>83</v>
      </c>
      <c r="S3837" t="s">
        <v>83</v>
      </c>
      <c r="T3837" t="str">
        <f>_xlfn.XLOOKUP(A3837,MI_Match_Analysis!$A$2:$A$8,MI_Match_Analysis!$F$2:$F$8,"Not Found")</f>
        <v>Not Found</v>
      </c>
    </row>
    <row r="3838" spans="1:20" hidden="1" x14ac:dyDescent="0.3">
      <c r="A3838">
        <v>18</v>
      </c>
      <c r="B3838" s="1">
        <v>46123</v>
      </c>
      <c r="C3838" t="s">
        <v>162</v>
      </c>
      <c r="D3838" t="s">
        <v>63</v>
      </c>
      <c r="E3838" t="s">
        <v>41</v>
      </c>
      <c r="F3838" t="s">
        <v>54</v>
      </c>
      <c r="G3838">
        <v>1</v>
      </c>
      <c r="H3838">
        <v>11.5</v>
      </c>
      <c r="I3838" t="s">
        <v>200</v>
      </c>
      <c r="J3838" t="s">
        <v>136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83</v>
      </c>
      <c r="R3838" t="s">
        <v>83</v>
      </c>
      <c r="S3838" t="s">
        <v>83</v>
      </c>
      <c r="T3838" t="str">
        <f>_xlfn.XLOOKUP(A3838,MI_Match_Analysis!$A$2:$A$8,MI_Match_Analysis!$F$2:$F$8,"Not Found")</f>
        <v>Not Found</v>
      </c>
    </row>
    <row r="3839" spans="1:20" hidden="1" x14ac:dyDescent="0.3">
      <c r="A3839">
        <v>18</v>
      </c>
      <c r="B3839" s="1">
        <v>46123</v>
      </c>
      <c r="C3839" t="s">
        <v>162</v>
      </c>
      <c r="D3839" t="s">
        <v>63</v>
      </c>
      <c r="E3839" t="s">
        <v>41</v>
      </c>
      <c r="F3839" t="s">
        <v>54</v>
      </c>
      <c r="G3839">
        <v>1</v>
      </c>
      <c r="H3839">
        <v>11.6</v>
      </c>
      <c r="I3839" t="s">
        <v>98</v>
      </c>
      <c r="J3839" t="s">
        <v>136</v>
      </c>
      <c r="K3839">
        <v>6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83</v>
      </c>
      <c r="R3839" t="s">
        <v>83</v>
      </c>
      <c r="S3839" t="s">
        <v>83</v>
      </c>
      <c r="T3839" t="str">
        <f>_xlfn.XLOOKUP(A3839,MI_Match_Analysis!$A$2:$A$8,MI_Match_Analysis!$F$2:$F$8,"Not Found")</f>
        <v>Not Found</v>
      </c>
    </row>
    <row r="3840" spans="1:20" hidden="1" x14ac:dyDescent="0.3">
      <c r="A3840">
        <v>18</v>
      </c>
      <c r="B3840" s="1">
        <v>46123</v>
      </c>
      <c r="C3840" t="s">
        <v>162</v>
      </c>
      <c r="D3840" t="s">
        <v>63</v>
      </c>
      <c r="E3840" t="s">
        <v>41</v>
      </c>
      <c r="F3840" t="s">
        <v>54</v>
      </c>
      <c r="G3840">
        <v>1</v>
      </c>
      <c r="H3840">
        <v>12.1</v>
      </c>
      <c r="I3840" t="s">
        <v>200</v>
      </c>
      <c r="J3840" t="s">
        <v>56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83</v>
      </c>
      <c r="R3840" t="s">
        <v>83</v>
      </c>
      <c r="S3840" t="s">
        <v>83</v>
      </c>
      <c r="T3840" t="str">
        <f>_xlfn.XLOOKUP(A3840,MI_Match_Analysis!$A$2:$A$8,MI_Match_Analysis!$F$2:$F$8,"Not Found")</f>
        <v>Not Found</v>
      </c>
    </row>
    <row r="3841" spans="1:20" hidden="1" x14ac:dyDescent="0.3">
      <c r="A3841">
        <v>18</v>
      </c>
      <c r="B3841" s="1">
        <v>46123</v>
      </c>
      <c r="C3841" t="s">
        <v>162</v>
      </c>
      <c r="D3841" t="s">
        <v>63</v>
      </c>
      <c r="E3841" t="s">
        <v>41</v>
      </c>
      <c r="F3841" t="s">
        <v>54</v>
      </c>
      <c r="G3841">
        <v>1</v>
      </c>
      <c r="H3841">
        <v>12.2</v>
      </c>
      <c r="I3841" t="s">
        <v>200</v>
      </c>
      <c r="J3841" t="s">
        <v>56</v>
      </c>
      <c r="K3841">
        <v>4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83</v>
      </c>
      <c r="R3841" t="s">
        <v>83</v>
      </c>
      <c r="S3841" t="s">
        <v>83</v>
      </c>
      <c r="T3841" t="str">
        <f>_xlfn.XLOOKUP(A3841,MI_Match_Analysis!$A$2:$A$8,MI_Match_Analysis!$F$2:$F$8,"Not Found")</f>
        <v>Not Found</v>
      </c>
    </row>
    <row r="3842" spans="1:20" hidden="1" x14ac:dyDescent="0.3">
      <c r="A3842">
        <v>18</v>
      </c>
      <c r="B3842" s="1">
        <v>46123</v>
      </c>
      <c r="C3842" t="s">
        <v>162</v>
      </c>
      <c r="D3842" t="s">
        <v>63</v>
      </c>
      <c r="E3842" t="s">
        <v>41</v>
      </c>
      <c r="F3842" t="s">
        <v>54</v>
      </c>
      <c r="G3842">
        <v>1</v>
      </c>
      <c r="H3842">
        <v>12.3</v>
      </c>
      <c r="I3842" t="s">
        <v>200</v>
      </c>
      <c r="J3842" t="s">
        <v>56</v>
      </c>
      <c r="K3842">
        <v>6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83</v>
      </c>
      <c r="R3842" t="s">
        <v>83</v>
      </c>
      <c r="S3842" t="s">
        <v>83</v>
      </c>
      <c r="T3842" t="str">
        <f>_xlfn.XLOOKUP(A3842,MI_Match_Analysis!$A$2:$A$8,MI_Match_Analysis!$F$2:$F$8,"Not Found")</f>
        <v>Not Found</v>
      </c>
    </row>
    <row r="3843" spans="1:20" hidden="1" x14ac:dyDescent="0.3">
      <c r="A3843">
        <v>18</v>
      </c>
      <c r="B3843" s="1">
        <v>46123</v>
      </c>
      <c r="C3843" t="s">
        <v>162</v>
      </c>
      <c r="D3843" t="s">
        <v>63</v>
      </c>
      <c r="E3843" t="s">
        <v>41</v>
      </c>
      <c r="F3843" t="s">
        <v>54</v>
      </c>
      <c r="G3843">
        <v>1</v>
      </c>
      <c r="H3843">
        <v>12.4</v>
      </c>
      <c r="I3843" t="s">
        <v>200</v>
      </c>
      <c r="J3843" t="s">
        <v>56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83</v>
      </c>
      <c r="R3843" t="s">
        <v>83</v>
      </c>
      <c r="S3843" t="s">
        <v>83</v>
      </c>
      <c r="T3843" t="str">
        <f>_xlfn.XLOOKUP(A3843,MI_Match_Analysis!$A$2:$A$8,MI_Match_Analysis!$F$2:$F$8,"Not Found")</f>
        <v>Not Found</v>
      </c>
    </row>
    <row r="3844" spans="1:20" hidden="1" x14ac:dyDescent="0.3">
      <c r="A3844">
        <v>18</v>
      </c>
      <c r="B3844" s="1">
        <v>46123</v>
      </c>
      <c r="C3844" t="s">
        <v>162</v>
      </c>
      <c r="D3844" t="s">
        <v>63</v>
      </c>
      <c r="E3844" t="s">
        <v>41</v>
      </c>
      <c r="F3844" t="s">
        <v>54</v>
      </c>
      <c r="G3844">
        <v>1</v>
      </c>
      <c r="H3844">
        <v>12.5</v>
      </c>
      <c r="I3844" t="s">
        <v>200</v>
      </c>
      <c r="J3844" t="s">
        <v>56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83</v>
      </c>
      <c r="R3844" t="s">
        <v>83</v>
      </c>
      <c r="S3844" t="s">
        <v>83</v>
      </c>
      <c r="T3844" t="str">
        <f>_xlfn.XLOOKUP(A3844,MI_Match_Analysis!$A$2:$A$8,MI_Match_Analysis!$F$2:$F$8,"Not Found")</f>
        <v>Not Found</v>
      </c>
    </row>
    <row r="3845" spans="1:20" hidden="1" x14ac:dyDescent="0.3">
      <c r="A3845">
        <v>18</v>
      </c>
      <c r="B3845" s="1">
        <v>46123</v>
      </c>
      <c r="C3845" t="s">
        <v>162</v>
      </c>
      <c r="D3845" t="s">
        <v>63</v>
      </c>
      <c r="E3845" t="s">
        <v>41</v>
      </c>
      <c r="F3845" t="s">
        <v>54</v>
      </c>
      <c r="G3845">
        <v>1</v>
      </c>
      <c r="H3845">
        <v>12.6</v>
      </c>
      <c r="I3845" t="s">
        <v>200</v>
      </c>
      <c r="J3845" t="s">
        <v>56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83</v>
      </c>
      <c r="R3845" t="s">
        <v>83</v>
      </c>
      <c r="S3845" t="s">
        <v>83</v>
      </c>
      <c r="T3845" t="str">
        <f>_xlfn.XLOOKUP(A3845,MI_Match_Analysis!$A$2:$A$8,MI_Match_Analysis!$F$2:$F$8,"Not Found")</f>
        <v>Not Found</v>
      </c>
    </row>
    <row r="3846" spans="1:20" hidden="1" x14ac:dyDescent="0.3">
      <c r="A3846">
        <v>18</v>
      </c>
      <c r="B3846" s="1">
        <v>46123</v>
      </c>
      <c r="C3846" t="s">
        <v>162</v>
      </c>
      <c r="D3846" t="s">
        <v>63</v>
      </c>
      <c r="E3846" t="s">
        <v>41</v>
      </c>
      <c r="F3846" t="s">
        <v>54</v>
      </c>
      <c r="G3846">
        <v>1</v>
      </c>
      <c r="H3846">
        <v>13.1</v>
      </c>
      <c r="I3846" t="s">
        <v>200</v>
      </c>
      <c r="J3846" t="s">
        <v>229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83</v>
      </c>
      <c r="R3846" t="s">
        <v>83</v>
      </c>
      <c r="S3846" t="s">
        <v>83</v>
      </c>
      <c r="T3846" t="str">
        <f>_xlfn.XLOOKUP(A3846,MI_Match_Analysis!$A$2:$A$8,MI_Match_Analysis!$F$2:$F$8,"Not Found")</f>
        <v>Not Found</v>
      </c>
    </row>
    <row r="3847" spans="1:20" hidden="1" x14ac:dyDescent="0.3">
      <c r="A3847">
        <v>18</v>
      </c>
      <c r="B3847" s="1">
        <v>46123</v>
      </c>
      <c r="C3847" t="s">
        <v>162</v>
      </c>
      <c r="D3847" t="s">
        <v>63</v>
      </c>
      <c r="E3847" t="s">
        <v>41</v>
      </c>
      <c r="F3847" t="s">
        <v>54</v>
      </c>
      <c r="G3847">
        <v>1</v>
      </c>
      <c r="H3847">
        <v>13.2</v>
      </c>
      <c r="I3847" t="s">
        <v>98</v>
      </c>
      <c r="J3847" t="s">
        <v>229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83</v>
      </c>
      <c r="R3847" t="s">
        <v>83</v>
      </c>
      <c r="S3847" t="s">
        <v>83</v>
      </c>
      <c r="T3847" t="str">
        <f>_xlfn.XLOOKUP(A3847,MI_Match_Analysis!$A$2:$A$8,MI_Match_Analysis!$F$2:$F$8,"Not Found")</f>
        <v>Not Found</v>
      </c>
    </row>
    <row r="3848" spans="1:20" hidden="1" x14ac:dyDescent="0.3">
      <c r="A3848">
        <v>18</v>
      </c>
      <c r="B3848" s="1">
        <v>46123</v>
      </c>
      <c r="C3848" t="s">
        <v>162</v>
      </c>
      <c r="D3848" t="s">
        <v>63</v>
      </c>
      <c r="E3848" t="s">
        <v>41</v>
      </c>
      <c r="F3848" t="s">
        <v>54</v>
      </c>
      <c r="G3848">
        <v>1</v>
      </c>
      <c r="H3848">
        <v>13.3</v>
      </c>
      <c r="I3848" t="s">
        <v>200</v>
      </c>
      <c r="J3848" t="s">
        <v>229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83</v>
      </c>
      <c r="R3848" t="s">
        <v>83</v>
      </c>
      <c r="S3848" t="s">
        <v>83</v>
      </c>
      <c r="T3848" t="str">
        <f>_xlfn.XLOOKUP(A3848,MI_Match_Analysis!$A$2:$A$8,MI_Match_Analysis!$F$2:$F$8,"Not Found")</f>
        <v>Not Found</v>
      </c>
    </row>
    <row r="3849" spans="1:20" hidden="1" x14ac:dyDescent="0.3">
      <c r="A3849">
        <v>18</v>
      </c>
      <c r="B3849" s="1">
        <v>46123</v>
      </c>
      <c r="C3849" t="s">
        <v>162</v>
      </c>
      <c r="D3849" t="s">
        <v>63</v>
      </c>
      <c r="E3849" t="s">
        <v>41</v>
      </c>
      <c r="F3849" t="s">
        <v>54</v>
      </c>
      <c r="G3849">
        <v>1</v>
      </c>
      <c r="H3849">
        <v>13.4</v>
      </c>
      <c r="I3849" t="s">
        <v>98</v>
      </c>
      <c r="J3849" t="s">
        <v>229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83</v>
      </c>
      <c r="R3849" t="s">
        <v>83</v>
      </c>
      <c r="S3849" t="s">
        <v>83</v>
      </c>
      <c r="T3849" t="str">
        <f>_xlfn.XLOOKUP(A3849,MI_Match_Analysis!$A$2:$A$8,MI_Match_Analysis!$F$2:$F$8,"Not Found")</f>
        <v>Not Found</v>
      </c>
    </row>
    <row r="3850" spans="1:20" hidden="1" x14ac:dyDescent="0.3">
      <c r="A3850">
        <v>18</v>
      </c>
      <c r="B3850" s="1">
        <v>46123</v>
      </c>
      <c r="C3850" t="s">
        <v>162</v>
      </c>
      <c r="D3850" t="s">
        <v>63</v>
      </c>
      <c r="E3850" t="s">
        <v>41</v>
      </c>
      <c r="F3850" t="s">
        <v>54</v>
      </c>
      <c r="G3850">
        <v>1</v>
      </c>
      <c r="H3850">
        <v>13.5</v>
      </c>
      <c r="I3850" t="s">
        <v>200</v>
      </c>
      <c r="J3850" t="s">
        <v>229</v>
      </c>
      <c r="K3850">
        <v>6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83</v>
      </c>
      <c r="R3850" t="s">
        <v>83</v>
      </c>
      <c r="S3850" t="s">
        <v>83</v>
      </c>
      <c r="T3850" t="str">
        <f>_xlfn.XLOOKUP(A3850,MI_Match_Analysis!$A$2:$A$8,MI_Match_Analysis!$F$2:$F$8,"Not Found")</f>
        <v>Not Found</v>
      </c>
    </row>
    <row r="3851" spans="1:20" hidden="1" x14ac:dyDescent="0.3">
      <c r="A3851">
        <v>18</v>
      </c>
      <c r="B3851" s="1">
        <v>46123</v>
      </c>
      <c r="C3851" t="s">
        <v>162</v>
      </c>
      <c r="D3851" t="s">
        <v>63</v>
      </c>
      <c r="E3851" t="s">
        <v>41</v>
      </c>
      <c r="F3851" t="s">
        <v>54</v>
      </c>
      <c r="G3851">
        <v>1</v>
      </c>
      <c r="H3851">
        <v>13.6</v>
      </c>
      <c r="I3851" t="s">
        <v>200</v>
      </c>
      <c r="J3851" t="s">
        <v>229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83</v>
      </c>
      <c r="R3851" t="s">
        <v>83</v>
      </c>
      <c r="S3851" t="s">
        <v>83</v>
      </c>
      <c r="T3851" t="str">
        <f>_xlfn.XLOOKUP(A3851,MI_Match_Analysis!$A$2:$A$8,MI_Match_Analysis!$F$2:$F$8,"Not Found")</f>
        <v>Not Found</v>
      </c>
    </row>
    <row r="3852" spans="1:20" hidden="1" x14ac:dyDescent="0.3">
      <c r="A3852">
        <v>18</v>
      </c>
      <c r="B3852" s="1">
        <v>46123</v>
      </c>
      <c r="C3852" t="s">
        <v>162</v>
      </c>
      <c r="D3852" t="s">
        <v>63</v>
      </c>
      <c r="E3852" t="s">
        <v>41</v>
      </c>
      <c r="F3852" t="s">
        <v>54</v>
      </c>
      <c r="G3852">
        <v>1</v>
      </c>
      <c r="H3852">
        <v>14.1</v>
      </c>
      <c r="I3852" t="s">
        <v>200</v>
      </c>
      <c r="J3852" t="s">
        <v>231</v>
      </c>
      <c r="K3852">
        <v>6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83</v>
      </c>
      <c r="R3852" t="s">
        <v>83</v>
      </c>
      <c r="S3852" t="s">
        <v>83</v>
      </c>
      <c r="T3852" t="str">
        <f>_xlfn.XLOOKUP(A3852,MI_Match_Analysis!$A$2:$A$8,MI_Match_Analysis!$F$2:$F$8,"Not Found")</f>
        <v>Not Found</v>
      </c>
    </row>
    <row r="3853" spans="1:20" hidden="1" x14ac:dyDescent="0.3">
      <c r="A3853">
        <v>18</v>
      </c>
      <c r="B3853" s="1">
        <v>46123</v>
      </c>
      <c r="C3853" t="s">
        <v>162</v>
      </c>
      <c r="D3853" t="s">
        <v>63</v>
      </c>
      <c r="E3853" t="s">
        <v>41</v>
      </c>
      <c r="F3853" t="s">
        <v>54</v>
      </c>
      <c r="G3853">
        <v>1</v>
      </c>
      <c r="H3853">
        <v>14.2</v>
      </c>
      <c r="I3853" t="s">
        <v>200</v>
      </c>
      <c r="J3853" t="s">
        <v>231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83</v>
      </c>
      <c r="R3853" t="s">
        <v>83</v>
      </c>
      <c r="S3853" t="s">
        <v>83</v>
      </c>
      <c r="T3853" t="str">
        <f>_xlfn.XLOOKUP(A3853,MI_Match_Analysis!$A$2:$A$8,MI_Match_Analysis!$F$2:$F$8,"Not Found")</f>
        <v>Not Found</v>
      </c>
    </row>
    <row r="3854" spans="1:20" hidden="1" x14ac:dyDescent="0.3">
      <c r="A3854">
        <v>18</v>
      </c>
      <c r="B3854" s="1">
        <v>46123</v>
      </c>
      <c r="C3854" t="s">
        <v>162</v>
      </c>
      <c r="D3854" t="s">
        <v>63</v>
      </c>
      <c r="E3854" t="s">
        <v>41</v>
      </c>
      <c r="F3854" t="s">
        <v>54</v>
      </c>
      <c r="G3854">
        <v>1</v>
      </c>
      <c r="H3854">
        <v>14.3</v>
      </c>
      <c r="I3854" t="s">
        <v>98</v>
      </c>
      <c r="J3854" t="s">
        <v>231</v>
      </c>
      <c r="K3854">
        <v>6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83</v>
      </c>
      <c r="R3854" t="s">
        <v>83</v>
      </c>
      <c r="S3854" t="s">
        <v>83</v>
      </c>
      <c r="T3854" t="str">
        <f>_xlfn.XLOOKUP(A3854,MI_Match_Analysis!$A$2:$A$8,MI_Match_Analysis!$F$2:$F$8,"Not Found")</f>
        <v>Not Found</v>
      </c>
    </row>
    <row r="3855" spans="1:20" hidden="1" x14ac:dyDescent="0.3">
      <c r="A3855">
        <v>18</v>
      </c>
      <c r="B3855" s="1">
        <v>46123</v>
      </c>
      <c r="C3855" t="s">
        <v>162</v>
      </c>
      <c r="D3855" t="s">
        <v>63</v>
      </c>
      <c r="E3855" t="s">
        <v>41</v>
      </c>
      <c r="F3855" t="s">
        <v>54</v>
      </c>
      <c r="G3855">
        <v>1</v>
      </c>
      <c r="H3855">
        <v>14.4</v>
      </c>
      <c r="I3855" t="s">
        <v>98</v>
      </c>
      <c r="J3855" t="s">
        <v>231</v>
      </c>
      <c r="K3855">
        <v>4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83</v>
      </c>
      <c r="R3855" t="s">
        <v>83</v>
      </c>
      <c r="S3855" t="s">
        <v>83</v>
      </c>
      <c r="T3855" t="str">
        <f>_xlfn.XLOOKUP(A3855,MI_Match_Analysis!$A$2:$A$8,MI_Match_Analysis!$F$2:$F$8,"Not Found")</f>
        <v>Not Found</v>
      </c>
    </row>
    <row r="3856" spans="1:20" hidden="1" x14ac:dyDescent="0.3">
      <c r="A3856">
        <v>18</v>
      </c>
      <c r="B3856" s="1">
        <v>46123</v>
      </c>
      <c r="C3856" t="s">
        <v>162</v>
      </c>
      <c r="D3856" t="s">
        <v>63</v>
      </c>
      <c r="E3856" t="s">
        <v>41</v>
      </c>
      <c r="F3856" t="s">
        <v>54</v>
      </c>
      <c r="G3856">
        <v>1</v>
      </c>
      <c r="H3856">
        <v>14.5</v>
      </c>
      <c r="I3856" t="s">
        <v>98</v>
      </c>
      <c r="J3856" t="s">
        <v>231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83</v>
      </c>
      <c r="R3856" t="s">
        <v>83</v>
      </c>
      <c r="S3856" t="s">
        <v>83</v>
      </c>
      <c r="T3856" t="str">
        <f>_xlfn.XLOOKUP(A3856,MI_Match_Analysis!$A$2:$A$8,MI_Match_Analysis!$F$2:$F$8,"Not Found")</f>
        <v>Not Found</v>
      </c>
    </row>
    <row r="3857" spans="1:20" hidden="1" x14ac:dyDescent="0.3">
      <c r="A3857">
        <v>18</v>
      </c>
      <c r="B3857" s="1">
        <v>46123</v>
      </c>
      <c r="C3857" t="s">
        <v>162</v>
      </c>
      <c r="D3857" t="s">
        <v>63</v>
      </c>
      <c r="E3857" t="s">
        <v>41</v>
      </c>
      <c r="F3857" t="s">
        <v>54</v>
      </c>
      <c r="G3857">
        <v>1</v>
      </c>
      <c r="H3857">
        <v>14.6</v>
      </c>
      <c r="I3857" t="s">
        <v>200</v>
      </c>
      <c r="J3857" t="s">
        <v>231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83</v>
      </c>
      <c r="R3857" t="s">
        <v>83</v>
      </c>
      <c r="S3857" t="s">
        <v>83</v>
      </c>
      <c r="T3857" t="str">
        <f>_xlfn.XLOOKUP(A3857,MI_Match_Analysis!$A$2:$A$8,MI_Match_Analysis!$F$2:$F$8,"Not Found")</f>
        <v>Not Found</v>
      </c>
    </row>
    <row r="3858" spans="1:20" hidden="1" x14ac:dyDescent="0.3">
      <c r="A3858">
        <v>18</v>
      </c>
      <c r="B3858" s="1">
        <v>46123</v>
      </c>
      <c r="C3858" t="s">
        <v>162</v>
      </c>
      <c r="D3858" t="s">
        <v>63</v>
      </c>
      <c r="E3858" t="s">
        <v>41</v>
      </c>
      <c r="F3858" t="s">
        <v>54</v>
      </c>
      <c r="G3858">
        <v>1</v>
      </c>
      <c r="H3858">
        <v>15.1</v>
      </c>
      <c r="I3858" t="s">
        <v>200</v>
      </c>
      <c r="J3858" t="s">
        <v>69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83</v>
      </c>
      <c r="R3858" t="s">
        <v>83</v>
      </c>
      <c r="S3858" t="s">
        <v>83</v>
      </c>
      <c r="T3858" t="str">
        <f>_xlfn.XLOOKUP(A3858,MI_Match_Analysis!$A$2:$A$8,MI_Match_Analysis!$F$2:$F$8,"Not Found")</f>
        <v>Not Found</v>
      </c>
    </row>
    <row r="3859" spans="1:20" hidden="1" x14ac:dyDescent="0.3">
      <c r="A3859">
        <v>18</v>
      </c>
      <c r="B3859" s="1">
        <v>46123</v>
      </c>
      <c r="C3859" t="s">
        <v>162</v>
      </c>
      <c r="D3859" t="s">
        <v>63</v>
      </c>
      <c r="E3859" t="s">
        <v>41</v>
      </c>
      <c r="F3859" t="s">
        <v>54</v>
      </c>
      <c r="G3859">
        <v>1</v>
      </c>
      <c r="H3859">
        <v>15.2</v>
      </c>
      <c r="I3859" t="s">
        <v>98</v>
      </c>
      <c r="J3859" t="s">
        <v>69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83</v>
      </c>
      <c r="R3859" t="s">
        <v>83</v>
      </c>
      <c r="S3859" t="s">
        <v>83</v>
      </c>
      <c r="T3859" t="str">
        <f>_xlfn.XLOOKUP(A3859,MI_Match_Analysis!$A$2:$A$8,MI_Match_Analysis!$F$2:$F$8,"Not Found")</f>
        <v>Not Found</v>
      </c>
    </row>
    <row r="3860" spans="1:20" hidden="1" x14ac:dyDescent="0.3">
      <c r="A3860">
        <v>18</v>
      </c>
      <c r="B3860" s="1">
        <v>46123</v>
      </c>
      <c r="C3860" t="s">
        <v>162</v>
      </c>
      <c r="D3860" t="s">
        <v>63</v>
      </c>
      <c r="E3860" t="s">
        <v>41</v>
      </c>
      <c r="F3860" t="s">
        <v>54</v>
      </c>
      <c r="G3860">
        <v>1</v>
      </c>
      <c r="H3860">
        <v>15.3</v>
      </c>
      <c r="I3860" t="s">
        <v>98</v>
      </c>
      <c r="J3860" t="s">
        <v>69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83</v>
      </c>
      <c r="R3860" t="s">
        <v>83</v>
      </c>
      <c r="S3860" t="s">
        <v>83</v>
      </c>
      <c r="T3860" t="str">
        <f>_xlfn.XLOOKUP(A3860,MI_Match_Analysis!$A$2:$A$8,MI_Match_Analysis!$F$2:$F$8,"Not Found")</f>
        <v>Not Found</v>
      </c>
    </row>
    <row r="3861" spans="1:20" hidden="1" x14ac:dyDescent="0.3">
      <c r="A3861">
        <v>18</v>
      </c>
      <c r="B3861" s="1">
        <v>46123</v>
      </c>
      <c r="C3861" t="s">
        <v>162</v>
      </c>
      <c r="D3861" t="s">
        <v>63</v>
      </c>
      <c r="E3861" t="s">
        <v>41</v>
      </c>
      <c r="F3861" t="s">
        <v>54</v>
      </c>
      <c r="G3861">
        <v>1</v>
      </c>
      <c r="H3861">
        <v>15.4</v>
      </c>
      <c r="I3861" t="s">
        <v>200</v>
      </c>
      <c r="J3861" t="s">
        <v>69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83</v>
      </c>
      <c r="R3861" t="s">
        <v>83</v>
      </c>
      <c r="S3861" t="s">
        <v>83</v>
      </c>
      <c r="T3861" t="str">
        <f>_xlfn.XLOOKUP(A3861,MI_Match_Analysis!$A$2:$A$8,MI_Match_Analysis!$F$2:$F$8,"Not Found")</f>
        <v>Not Found</v>
      </c>
    </row>
    <row r="3862" spans="1:20" hidden="1" x14ac:dyDescent="0.3">
      <c r="A3862">
        <v>18</v>
      </c>
      <c r="B3862" s="1">
        <v>46123</v>
      </c>
      <c r="C3862" t="s">
        <v>162</v>
      </c>
      <c r="D3862" t="s">
        <v>63</v>
      </c>
      <c r="E3862" t="s">
        <v>41</v>
      </c>
      <c r="F3862" t="s">
        <v>54</v>
      </c>
      <c r="G3862">
        <v>1</v>
      </c>
      <c r="H3862">
        <v>15.5</v>
      </c>
      <c r="I3862" t="s">
        <v>200</v>
      </c>
      <c r="J3862" t="s">
        <v>69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83</v>
      </c>
      <c r="R3862" t="s">
        <v>83</v>
      </c>
      <c r="S3862" t="s">
        <v>83</v>
      </c>
      <c r="T3862" t="str">
        <f>_xlfn.XLOOKUP(A3862,MI_Match_Analysis!$A$2:$A$8,MI_Match_Analysis!$F$2:$F$8,"Not Found")</f>
        <v>Not Found</v>
      </c>
    </row>
    <row r="3863" spans="1:20" hidden="1" x14ac:dyDescent="0.3">
      <c r="A3863">
        <v>18</v>
      </c>
      <c r="B3863" s="1">
        <v>46123</v>
      </c>
      <c r="C3863" t="s">
        <v>162</v>
      </c>
      <c r="D3863" t="s">
        <v>63</v>
      </c>
      <c r="E3863" t="s">
        <v>41</v>
      </c>
      <c r="F3863" t="s">
        <v>54</v>
      </c>
      <c r="G3863">
        <v>1</v>
      </c>
      <c r="H3863">
        <v>15.6</v>
      </c>
      <c r="I3863" t="s">
        <v>98</v>
      </c>
      <c r="J3863" t="s">
        <v>69</v>
      </c>
      <c r="K3863">
        <v>0</v>
      </c>
      <c r="L3863">
        <v>1</v>
      </c>
      <c r="M3863">
        <v>1</v>
      </c>
      <c r="N3863">
        <v>0</v>
      </c>
      <c r="O3863">
        <v>0</v>
      </c>
      <c r="P3863">
        <v>0</v>
      </c>
      <c r="Q3863" t="s">
        <v>83</v>
      </c>
      <c r="R3863" t="s">
        <v>83</v>
      </c>
      <c r="S3863" t="s">
        <v>83</v>
      </c>
      <c r="T3863" t="str">
        <f>_xlfn.XLOOKUP(A3863,MI_Match_Analysis!$A$2:$A$8,MI_Match_Analysis!$F$2:$F$8,"Not Found")</f>
        <v>Not Found</v>
      </c>
    </row>
    <row r="3864" spans="1:20" hidden="1" x14ac:dyDescent="0.3">
      <c r="A3864">
        <v>18</v>
      </c>
      <c r="B3864" s="1">
        <v>46123</v>
      </c>
      <c r="C3864" t="s">
        <v>162</v>
      </c>
      <c r="D3864" t="s">
        <v>63</v>
      </c>
      <c r="E3864" t="s">
        <v>41</v>
      </c>
      <c r="F3864" t="s">
        <v>54</v>
      </c>
      <c r="G3864">
        <v>1</v>
      </c>
      <c r="H3864">
        <v>15.6</v>
      </c>
      <c r="I3864" t="s">
        <v>98</v>
      </c>
      <c r="J3864" t="s">
        <v>69</v>
      </c>
      <c r="K3864">
        <v>4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83</v>
      </c>
      <c r="R3864" t="s">
        <v>83</v>
      </c>
      <c r="S3864" t="s">
        <v>83</v>
      </c>
      <c r="T3864" t="str">
        <f>_xlfn.XLOOKUP(A3864,MI_Match_Analysis!$A$2:$A$8,MI_Match_Analysis!$F$2:$F$8,"Not Found")</f>
        <v>Not Found</v>
      </c>
    </row>
    <row r="3865" spans="1:20" hidden="1" x14ac:dyDescent="0.3">
      <c r="A3865">
        <v>18</v>
      </c>
      <c r="B3865" s="1">
        <v>46123</v>
      </c>
      <c r="C3865" t="s">
        <v>162</v>
      </c>
      <c r="D3865" t="s">
        <v>63</v>
      </c>
      <c r="E3865" t="s">
        <v>41</v>
      </c>
      <c r="F3865" t="s">
        <v>54</v>
      </c>
      <c r="G3865">
        <v>1</v>
      </c>
      <c r="H3865">
        <v>16.100000000000001</v>
      </c>
      <c r="I3865" t="s">
        <v>200</v>
      </c>
      <c r="J3865" t="s">
        <v>56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83</v>
      </c>
      <c r="R3865" t="s">
        <v>83</v>
      </c>
      <c r="S3865" t="s">
        <v>83</v>
      </c>
      <c r="T3865" t="str">
        <f>_xlfn.XLOOKUP(A3865,MI_Match_Analysis!$A$2:$A$8,MI_Match_Analysis!$F$2:$F$8,"Not Found")</f>
        <v>Not Found</v>
      </c>
    </row>
    <row r="3866" spans="1:20" hidden="1" x14ac:dyDescent="0.3">
      <c r="A3866">
        <v>18</v>
      </c>
      <c r="B3866" s="1">
        <v>46123</v>
      </c>
      <c r="C3866" t="s">
        <v>162</v>
      </c>
      <c r="D3866" t="s">
        <v>63</v>
      </c>
      <c r="E3866" t="s">
        <v>41</v>
      </c>
      <c r="F3866" t="s">
        <v>54</v>
      </c>
      <c r="G3866">
        <v>1</v>
      </c>
      <c r="H3866">
        <v>16.2</v>
      </c>
      <c r="I3866" t="s">
        <v>98</v>
      </c>
      <c r="J3866" t="s">
        <v>56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83</v>
      </c>
      <c r="R3866" t="s">
        <v>83</v>
      </c>
      <c r="S3866" t="s">
        <v>83</v>
      </c>
      <c r="T3866" t="str">
        <f>_xlfn.XLOOKUP(A3866,MI_Match_Analysis!$A$2:$A$8,MI_Match_Analysis!$F$2:$F$8,"Not Found")</f>
        <v>Not Found</v>
      </c>
    </row>
    <row r="3867" spans="1:20" hidden="1" x14ac:dyDescent="0.3">
      <c r="A3867">
        <v>18</v>
      </c>
      <c r="B3867" s="1">
        <v>46123</v>
      </c>
      <c r="C3867" t="s">
        <v>162</v>
      </c>
      <c r="D3867" t="s">
        <v>63</v>
      </c>
      <c r="E3867" t="s">
        <v>41</v>
      </c>
      <c r="F3867" t="s">
        <v>54</v>
      </c>
      <c r="G3867">
        <v>1</v>
      </c>
      <c r="H3867">
        <v>16.3</v>
      </c>
      <c r="I3867" t="s">
        <v>200</v>
      </c>
      <c r="J3867" t="s">
        <v>56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83</v>
      </c>
      <c r="R3867" t="s">
        <v>83</v>
      </c>
      <c r="S3867" t="s">
        <v>83</v>
      </c>
      <c r="T3867" t="str">
        <f>_xlfn.XLOOKUP(A3867,MI_Match_Analysis!$A$2:$A$8,MI_Match_Analysis!$F$2:$F$8,"Not Found")</f>
        <v>Not Found</v>
      </c>
    </row>
    <row r="3868" spans="1:20" hidden="1" x14ac:dyDescent="0.3">
      <c r="A3868">
        <v>18</v>
      </c>
      <c r="B3868" s="1">
        <v>46123</v>
      </c>
      <c r="C3868" t="s">
        <v>162</v>
      </c>
      <c r="D3868" t="s">
        <v>63</v>
      </c>
      <c r="E3868" t="s">
        <v>41</v>
      </c>
      <c r="F3868" t="s">
        <v>54</v>
      </c>
      <c r="G3868">
        <v>1</v>
      </c>
      <c r="H3868">
        <v>16.399999999999999</v>
      </c>
      <c r="I3868" t="s">
        <v>98</v>
      </c>
      <c r="J3868" t="s">
        <v>56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83</v>
      </c>
      <c r="R3868" t="s">
        <v>83</v>
      </c>
      <c r="S3868" t="s">
        <v>83</v>
      </c>
      <c r="T3868" t="str">
        <f>_xlfn.XLOOKUP(A3868,MI_Match_Analysis!$A$2:$A$8,MI_Match_Analysis!$F$2:$F$8,"Not Found")</f>
        <v>Not Found</v>
      </c>
    </row>
    <row r="3869" spans="1:20" hidden="1" x14ac:dyDescent="0.3">
      <c r="A3869">
        <v>18</v>
      </c>
      <c r="B3869" s="1">
        <v>46123</v>
      </c>
      <c r="C3869" t="s">
        <v>162</v>
      </c>
      <c r="D3869" t="s">
        <v>63</v>
      </c>
      <c r="E3869" t="s">
        <v>41</v>
      </c>
      <c r="F3869" t="s">
        <v>54</v>
      </c>
      <c r="G3869">
        <v>1</v>
      </c>
      <c r="H3869">
        <v>16.5</v>
      </c>
      <c r="I3869" t="s">
        <v>200</v>
      </c>
      <c r="J3869" t="s">
        <v>56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83</v>
      </c>
      <c r="R3869" t="s">
        <v>83</v>
      </c>
      <c r="S3869" t="s">
        <v>83</v>
      </c>
      <c r="T3869" t="str">
        <f>_xlfn.XLOOKUP(A3869,MI_Match_Analysis!$A$2:$A$8,MI_Match_Analysis!$F$2:$F$8,"Not Found")</f>
        <v>Not Found</v>
      </c>
    </row>
    <row r="3870" spans="1:20" hidden="1" x14ac:dyDescent="0.3">
      <c r="A3870">
        <v>18</v>
      </c>
      <c r="B3870" s="1">
        <v>46123</v>
      </c>
      <c r="C3870" t="s">
        <v>162</v>
      </c>
      <c r="D3870" t="s">
        <v>63</v>
      </c>
      <c r="E3870" t="s">
        <v>41</v>
      </c>
      <c r="F3870" t="s">
        <v>54</v>
      </c>
      <c r="G3870">
        <v>1</v>
      </c>
      <c r="H3870">
        <v>16.600000000000001</v>
      </c>
      <c r="I3870" t="s">
        <v>98</v>
      </c>
      <c r="J3870" t="s">
        <v>56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83</v>
      </c>
      <c r="R3870" t="s">
        <v>83</v>
      </c>
      <c r="S3870" t="s">
        <v>83</v>
      </c>
      <c r="T3870" t="str">
        <f>_xlfn.XLOOKUP(A3870,MI_Match_Analysis!$A$2:$A$8,MI_Match_Analysis!$F$2:$F$8,"Not Found")</f>
        <v>Not Found</v>
      </c>
    </row>
    <row r="3871" spans="1:20" hidden="1" x14ac:dyDescent="0.3">
      <c r="A3871">
        <v>18</v>
      </c>
      <c r="B3871" s="1">
        <v>46123</v>
      </c>
      <c r="C3871" t="s">
        <v>162</v>
      </c>
      <c r="D3871" t="s">
        <v>63</v>
      </c>
      <c r="E3871" t="s">
        <v>41</v>
      </c>
      <c r="F3871" t="s">
        <v>54</v>
      </c>
      <c r="G3871">
        <v>1</v>
      </c>
      <c r="H3871">
        <v>17.100000000000001</v>
      </c>
      <c r="I3871" t="s">
        <v>200</v>
      </c>
      <c r="J3871" t="s">
        <v>231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83</v>
      </c>
      <c r="R3871" t="s">
        <v>83</v>
      </c>
      <c r="S3871" t="s">
        <v>83</v>
      </c>
      <c r="T3871" t="str">
        <f>_xlfn.XLOOKUP(A3871,MI_Match_Analysis!$A$2:$A$8,MI_Match_Analysis!$F$2:$F$8,"Not Found")</f>
        <v>Not Found</v>
      </c>
    </row>
    <row r="3872" spans="1:20" hidden="1" x14ac:dyDescent="0.3">
      <c r="A3872">
        <v>18</v>
      </c>
      <c r="B3872" s="1">
        <v>46123</v>
      </c>
      <c r="C3872" t="s">
        <v>162</v>
      </c>
      <c r="D3872" t="s">
        <v>63</v>
      </c>
      <c r="E3872" t="s">
        <v>41</v>
      </c>
      <c r="F3872" t="s">
        <v>54</v>
      </c>
      <c r="G3872">
        <v>1</v>
      </c>
      <c r="H3872">
        <v>17.2</v>
      </c>
      <c r="I3872" t="s">
        <v>98</v>
      </c>
      <c r="J3872" t="s">
        <v>231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83</v>
      </c>
      <c r="R3872" t="s">
        <v>83</v>
      </c>
      <c r="S3872" t="s">
        <v>83</v>
      </c>
      <c r="T3872" t="str">
        <f>_xlfn.XLOOKUP(A3872,MI_Match_Analysis!$A$2:$A$8,MI_Match_Analysis!$F$2:$F$8,"Not Found")</f>
        <v>Not Found</v>
      </c>
    </row>
    <row r="3873" spans="1:20" hidden="1" x14ac:dyDescent="0.3">
      <c r="A3873">
        <v>18</v>
      </c>
      <c r="B3873" s="1">
        <v>46123</v>
      </c>
      <c r="C3873" t="s">
        <v>162</v>
      </c>
      <c r="D3873" t="s">
        <v>63</v>
      </c>
      <c r="E3873" t="s">
        <v>41</v>
      </c>
      <c r="F3873" t="s">
        <v>54</v>
      </c>
      <c r="G3873">
        <v>1</v>
      </c>
      <c r="H3873">
        <v>17.3</v>
      </c>
      <c r="I3873" t="s">
        <v>98</v>
      </c>
      <c r="J3873" t="s">
        <v>231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83</v>
      </c>
      <c r="R3873" t="s">
        <v>83</v>
      </c>
      <c r="S3873" t="s">
        <v>83</v>
      </c>
      <c r="T3873" t="str">
        <f>_xlfn.XLOOKUP(A3873,MI_Match_Analysis!$A$2:$A$8,MI_Match_Analysis!$F$2:$F$8,"Not Found")</f>
        <v>Not Found</v>
      </c>
    </row>
    <row r="3874" spans="1:20" hidden="1" x14ac:dyDescent="0.3">
      <c r="A3874">
        <v>18</v>
      </c>
      <c r="B3874" s="1">
        <v>46123</v>
      </c>
      <c r="C3874" t="s">
        <v>162</v>
      </c>
      <c r="D3874" t="s">
        <v>63</v>
      </c>
      <c r="E3874" t="s">
        <v>41</v>
      </c>
      <c r="F3874" t="s">
        <v>54</v>
      </c>
      <c r="G3874">
        <v>1</v>
      </c>
      <c r="H3874">
        <v>17.399999999999999</v>
      </c>
      <c r="I3874" t="s">
        <v>206</v>
      </c>
      <c r="J3874" t="s">
        <v>231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83</v>
      </c>
      <c r="R3874" t="s">
        <v>83</v>
      </c>
      <c r="S3874" t="s">
        <v>83</v>
      </c>
      <c r="T3874" t="str">
        <f>_xlfn.XLOOKUP(A3874,MI_Match_Analysis!$A$2:$A$8,MI_Match_Analysis!$F$2:$F$8,"Not Found")</f>
        <v>Not Found</v>
      </c>
    </row>
    <row r="3875" spans="1:20" hidden="1" x14ac:dyDescent="0.3">
      <c r="A3875">
        <v>18</v>
      </c>
      <c r="B3875" s="1">
        <v>46123</v>
      </c>
      <c r="C3875" t="s">
        <v>162</v>
      </c>
      <c r="D3875" t="s">
        <v>63</v>
      </c>
      <c r="E3875" t="s">
        <v>41</v>
      </c>
      <c r="F3875" t="s">
        <v>54</v>
      </c>
      <c r="G3875">
        <v>1</v>
      </c>
      <c r="H3875">
        <v>17.5</v>
      </c>
      <c r="I3875" t="s">
        <v>98</v>
      </c>
      <c r="J3875" t="s">
        <v>231</v>
      </c>
      <c r="K3875">
        <v>4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83</v>
      </c>
      <c r="R3875" t="s">
        <v>83</v>
      </c>
      <c r="S3875" t="s">
        <v>83</v>
      </c>
      <c r="T3875" t="str">
        <f>_xlfn.XLOOKUP(A3875,MI_Match_Analysis!$A$2:$A$8,MI_Match_Analysis!$F$2:$F$8,"Not Found")</f>
        <v>Not Found</v>
      </c>
    </row>
    <row r="3876" spans="1:20" hidden="1" x14ac:dyDescent="0.3">
      <c r="A3876">
        <v>18</v>
      </c>
      <c r="B3876" s="1">
        <v>46123</v>
      </c>
      <c r="C3876" t="s">
        <v>162</v>
      </c>
      <c r="D3876" t="s">
        <v>63</v>
      </c>
      <c r="E3876" t="s">
        <v>41</v>
      </c>
      <c r="F3876" t="s">
        <v>54</v>
      </c>
      <c r="G3876">
        <v>1</v>
      </c>
      <c r="H3876">
        <v>17.600000000000001</v>
      </c>
      <c r="I3876" t="s">
        <v>98</v>
      </c>
      <c r="J3876" t="s">
        <v>231</v>
      </c>
      <c r="K3876">
        <v>4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83</v>
      </c>
      <c r="R3876" t="s">
        <v>83</v>
      </c>
      <c r="S3876" t="s">
        <v>83</v>
      </c>
      <c r="T3876" t="str">
        <f>_xlfn.XLOOKUP(A3876,MI_Match_Analysis!$A$2:$A$8,MI_Match_Analysis!$F$2:$F$8,"Not Found")</f>
        <v>Not Found</v>
      </c>
    </row>
    <row r="3877" spans="1:20" hidden="1" x14ac:dyDescent="0.3">
      <c r="A3877">
        <v>18</v>
      </c>
      <c r="B3877" s="1">
        <v>46123</v>
      </c>
      <c r="C3877" t="s">
        <v>162</v>
      </c>
      <c r="D3877" t="s">
        <v>63</v>
      </c>
      <c r="E3877" t="s">
        <v>41</v>
      </c>
      <c r="F3877" t="s">
        <v>54</v>
      </c>
      <c r="G3877">
        <v>1</v>
      </c>
      <c r="H3877">
        <v>18.100000000000001</v>
      </c>
      <c r="I3877" t="s">
        <v>206</v>
      </c>
      <c r="J3877" t="s">
        <v>56</v>
      </c>
      <c r="K3877">
        <v>4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83</v>
      </c>
      <c r="R3877" t="s">
        <v>83</v>
      </c>
      <c r="S3877" t="s">
        <v>83</v>
      </c>
      <c r="T3877" t="str">
        <f>_xlfn.XLOOKUP(A3877,MI_Match_Analysis!$A$2:$A$8,MI_Match_Analysis!$F$2:$F$8,"Not Found")</f>
        <v>Not Found</v>
      </c>
    </row>
    <row r="3878" spans="1:20" hidden="1" x14ac:dyDescent="0.3">
      <c r="A3878">
        <v>18</v>
      </c>
      <c r="B3878" s="1">
        <v>46123</v>
      </c>
      <c r="C3878" t="s">
        <v>162</v>
      </c>
      <c r="D3878" t="s">
        <v>63</v>
      </c>
      <c r="E3878" t="s">
        <v>41</v>
      </c>
      <c r="F3878" t="s">
        <v>54</v>
      </c>
      <c r="G3878">
        <v>1</v>
      </c>
      <c r="H3878">
        <v>18.2</v>
      </c>
      <c r="I3878" t="s">
        <v>206</v>
      </c>
      <c r="J3878" t="s">
        <v>56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83</v>
      </c>
      <c r="R3878" t="s">
        <v>83</v>
      </c>
      <c r="S3878" t="s">
        <v>83</v>
      </c>
      <c r="T3878" t="str">
        <f>_xlfn.XLOOKUP(A3878,MI_Match_Analysis!$A$2:$A$8,MI_Match_Analysis!$F$2:$F$8,"Not Found")</f>
        <v>Not Found</v>
      </c>
    </row>
    <row r="3879" spans="1:20" hidden="1" x14ac:dyDescent="0.3">
      <c r="A3879">
        <v>18</v>
      </c>
      <c r="B3879" s="1">
        <v>46123</v>
      </c>
      <c r="C3879" t="s">
        <v>162</v>
      </c>
      <c r="D3879" t="s">
        <v>63</v>
      </c>
      <c r="E3879" t="s">
        <v>41</v>
      </c>
      <c r="F3879" t="s">
        <v>54</v>
      </c>
      <c r="G3879">
        <v>1</v>
      </c>
      <c r="H3879">
        <v>18.3</v>
      </c>
      <c r="I3879" t="s">
        <v>206</v>
      </c>
      <c r="J3879" t="s">
        <v>56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83</v>
      </c>
      <c r="R3879" t="s">
        <v>83</v>
      </c>
      <c r="S3879" t="s">
        <v>83</v>
      </c>
      <c r="T3879" t="str">
        <f>_xlfn.XLOOKUP(A3879,MI_Match_Analysis!$A$2:$A$8,MI_Match_Analysis!$F$2:$F$8,"Not Found")</f>
        <v>Not Found</v>
      </c>
    </row>
    <row r="3880" spans="1:20" hidden="1" x14ac:dyDescent="0.3">
      <c r="A3880">
        <v>18</v>
      </c>
      <c r="B3880" s="1">
        <v>46123</v>
      </c>
      <c r="C3880" t="s">
        <v>162</v>
      </c>
      <c r="D3880" t="s">
        <v>63</v>
      </c>
      <c r="E3880" t="s">
        <v>41</v>
      </c>
      <c r="F3880" t="s">
        <v>54</v>
      </c>
      <c r="G3880">
        <v>1</v>
      </c>
      <c r="H3880">
        <v>18.399999999999999</v>
      </c>
      <c r="I3880" t="s">
        <v>206</v>
      </c>
      <c r="J3880" t="s">
        <v>56</v>
      </c>
      <c r="K3880">
        <v>2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83</v>
      </c>
      <c r="R3880" t="s">
        <v>83</v>
      </c>
      <c r="S3880" t="s">
        <v>83</v>
      </c>
      <c r="T3880" t="str">
        <f>_xlfn.XLOOKUP(A3880,MI_Match_Analysis!$A$2:$A$8,MI_Match_Analysis!$F$2:$F$8,"Not Found")</f>
        <v>Not Found</v>
      </c>
    </row>
    <row r="3881" spans="1:20" hidden="1" x14ac:dyDescent="0.3">
      <c r="A3881">
        <v>18</v>
      </c>
      <c r="B3881" s="1">
        <v>46123</v>
      </c>
      <c r="C3881" t="s">
        <v>162</v>
      </c>
      <c r="D3881" t="s">
        <v>63</v>
      </c>
      <c r="E3881" t="s">
        <v>41</v>
      </c>
      <c r="F3881" t="s">
        <v>54</v>
      </c>
      <c r="G3881">
        <v>1</v>
      </c>
      <c r="H3881">
        <v>18.5</v>
      </c>
      <c r="I3881" t="s">
        <v>206</v>
      </c>
      <c r="J3881" t="s">
        <v>56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83</v>
      </c>
      <c r="R3881" t="s">
        <v>83</v>
      </c>
      <c r="S3881" t="s">
        <v>83</v>
      </c>
      <c r="T3881" t="str">
        <f>_xlfn.XLOOKUP(A3881,MI_Match_Analysis!$A$2:$A$8,MI_Match_Analysis!$F$2:$F$8,"Not Found")</f>
        <v>Not Found</v>
      </c>
    </row>
    <row r="3882" spans="1:20" hidden="1" x14ac:dyDescent="0.3">
      <c r="A3882">
        <v>18</v>
      </c>
      <c r="B3882" s="1">
        <v>46123</v>
      </c>
      <c r="C3882" t="s">
        <v>162</v>
      </c>
      <c r="D3882" t="s">
        <v>63</v>
      </c>
      <c r="E3882" t="s">
        <v>41</v>
      </c>
      <c r="F3882" t="s">
        <v>54</v>
      </c>
      <c r="G3882">
        <v>1</v>
      </c>
      <c r="H3882">
        <v>18.600000000000001</v>
      </c>
      <c r="I3882" t="s">
        <v>98</v>
      </c>
      <c r="J3882" t="s">
        <v>56</v>
      </c>
      <c r="K3882">
        <v>6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83</v>
      </c>
      <c r="R3882" t="s">
        <v>83</v>
      </c>
      <c r="S3882" t="s">
        <v>83</v>
      </c>
      <c r="T3882" t="str">
        <f>_xlfn.XLOOKUP(A3882,MI_Match_Analysis!$A$2:$A$8,MI_Match_Analysis!$F$2:$F$8,"Not Found")</f>
        <v>Not Found</v>
      </c>
    </row>
    <row r="3883" spans="1:20" hidden="1" x14ac:dyDescent="0.3">
      <c r="A3883">
        <v>18</v>
      </c>
      <c r="B3883" s="1">
        <v>46123</v>
      </c>
      <c r="C3883" t="s">
        <v>162</v>
      </c>
      <c r="D3883" t="s">
        <v>63</v>
      </c>
      <c r="E3883" t="s">
        <v>41</v>
      </c>
      <c r="F3883" t="s">
        <v>54</v>
      </c>
      <c r="G3883">
        <v>1</v>
      </c>
      <c r="H3883">
        <v>19.100000000000001</v>
      </c>
      <c r="I3883" t="s">
        <v>206</v>
      </c>
      <c r="J3883" t="s">
        <v>69</v>
      </c>
      <c r="K3883">
        <v>6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83</v>
      </c>
      <c r="R3883" t="s">
        <v>83</v>
      </c>
      <c r="S3883" t="s">
        <v>83</v>
      </c>
      <c r="T3883" t="str">
        <f>_xlfn.XLOOKUP(A3883,MI_Match_Analysis!$A$2:$A$8,MI_Match_Analysis!$F$2:$F$8,"Not Found")</f>
        <v>Not Found</v>
      </c>
    </row>
    <row r="3884" spans="1:20" hidden="1" x14ac:dyDescent="0.3">
      <c r="A3884">
        <v>18</v>
      </c>
      <c r="B3884" s="1">
        <v>46123</v>
      </c>
      <c r="C3884" t="s">
        <v>162</v>
      </c>
      <c r="D3884" t="s">
        <v>63</v>
      </c>
      <c r="E3884" t="s">
        <v>41</v>
      </c>
      <c r="F3884" t="s">
        <v>54</v>
      </c>
      <c r="G3884">
        <v>1</v>
      </c>
      <c r="H3884">
        <v>19.2</v>
      </c>
      <c r="I3884" t="s">
        <v>206</v>
      </c>
      <c r="J3884" t="s">
        <v>69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83</v>
      </c>
      <c r="R3884" t="s">
        <v>83</v>
      </c>
      <c r="S3884" t="s">
        <v>83</v>
      </c>
      <c r="T3884" t="str">
        <f>_xlfn.XLOOKUP(A3884,MI_Match_Analysis!$A$2:$A$8,MI_Match_Analysis!$F$2:$F$8,"Not Found")</f>
        <v>Not Found</v>
      </c>
    </row>
    <row r="3885" spans="1:20" hidden="1" x14ac:dyDescent="0.3">
      <c r="A3885">
        <v>18</v>
      </c>
      <c r="B3885" s="1">
        <v>46123</v>
      </c>
      <c r="C3885" t="s">
        <v>162</v>
      </c>
      <c r="D3885" t="s">
        <v>63</v>
      </c>
      <c r="E3885" t="s">
        <v>41</v>
      </c>
      <c r="F3885" t="s">
        <v>54</v>
      </c>
      <c r="G3885">
        <v>1</v>
      </c>
      <c r="H3885">
        <v>19.3</v>
      </c>
      <c r="I3885" t="s">
        <v>98</v>
      </c>
      <c r="J3885" t="s">
        <v>69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83</v>
      </c>
      <c r="R3885" t="s">
        <v>83</v>
      </c>
      <c r="S3885" t="s">
        <v>83</v>
      </c>
      <c r="T3885" t="str">
        <f>_xlfn.XLOOKUP(A3885,MI_Match_Analysis!$A$2:$A$8,MI_Match_Analysis!$F$2:$F$8,"Not Found")</f>
        <v>Not Found</v>
      </c>
    </row>
    <row r="3886" spans="1:20" hidden="1" x14ac:dyDescent="0.3">
      <c r="A3886">
        <v>18</v>
      </c>
      <c r="B3886" s="1">
        <v>46123</v>
      </c>
      <c r="C3886" t="s">
        <v>162</v>
      </c>
      <c r="D3886" t="s">
        <v>63</v>
      </c>
      <c r="E3886" t="s">
        <v>41</v>
      </c>
      <c r="F3886" t="s">
        <v>54</v>
      </c>
      <c r="G3886">
        <v>1</v>
      </c>
      <c r="H3886">
        <v>19.399999999999999</v>
      </c>
      <c r="I3886" t="s">
        <v>206</v>
      </c>
      <c r="J3886" t="s">
        <v>69</v>
      </c>
      <c r="K3886">
        <v>4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83</v>
      </c>
      <c r="R3886" t="s">
        <v>83</v>
      </c>
      <c r="S3886" t="s">
        <v>83</v>
      </c>
      <c r="T3886" t="str">
        <f>_xlfn.XLOOKUP(A3886,MI_Match_Analysis!$A$2:$A$8,MI_Match_Analysis!$F$2:$F$8,"Not Found")</f>
        <v>Not Found</v>
      </c>
    </row>
    <row r="3887" spans="1:20" hidden="1" x14ac:dyDescent="0.3">
      <c r="A3887">
        <v>18</v>
      </c>
      <c r="B3887" s="1">
        <v>46123</v>
      </c>
      <c r="C3887" t="s">
        <v>162</v>
      </c>
      <c r="D3887" t="s">
        <v>63</v>
      </c>
      <c r="E3887" t="s">
        <v>41</v>
      </c>
      <c r="F3887" t="s">
        <v>54</v>
      </c>
      <c r="G3887">
        <v>1</v>
      </c>
      <c r="H3887">
        <v>19.5</v>
      </c>
      <c r="I3887" t="s">
        <v>206</v>
      </c>
      <c r="J3887" t="s">
        <v>69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83</v>
      </c>
      <c r="R3887" t="s">
        <v>83</v>
      </c>
      <c r="S3887" t="s">
        <v>83</v>
      </c>
      <c r="T3887" t="str">
        <f>_xlfn.XLOOKUP(A3887,MI_Match_Analysis!$A$2:$A$8,MI_Match_Analysis!$F$2:$F$8,"Not Found")</f>
        <v>Not Found</v>
      </c>
    </row>
    <row r="3888" spans="1:20" hidden="1" x14ac:dyDescent="0.3">
      <c r="A3888">
        <v>18</v>
      </c>
      <c r="B3888" s="1">
        <v>46123</v>
      </c>
      <c r="C3888" t="s">
        <v>162</v>
      </c>
      <c r="D3888" t="s">
        <v>63</v>
      </c>
      <c r="E3888" t="s">
        <v>41</v>
      </c>
      <c r="F3888" t="s">
        <v>54</v>
      </c>
      <c r="G3888">
        <v>1</v>
      </c>
      <c r="H3888">
        <v>19.600000000000001</v>
      </c>
      <c r="I3888" t="s">
        <v>98</v>
      </c>
      <c r="J3888" t="s">
        <v>69</v>
      </c>
      <c r="K3888">
        <v>2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83</v>
      </c>
      <c r="R3888" t="s">
        <v>83</v>
      </c>
      <c r="S3888" t="s">
        <v>83</v>
      </c>
      <c r="T3888" t="str">
        <f>_xlfn.XLOOKUP(A3888,MI_Match_Analysis!$A$2:$A$8,MI_Match_Analysis!$F$2:$F$8,"Not Found")</f>
        <v>Not Found</v>
      </c>
    </row>
    <row r="3889" spans="1:20" hidden="1" x14ac:dyDescent="0.3">
      <c r="A3889">
        <v>18</v>
      </c>
      <c r="B3889" s="1">
        <v>46123</v>
      </c>
      <c r="C3889" t="s">
        <v>162</v>
      </c>
      <c r="D3889" t="s">
        <v>63</v>
      </c>
      <c r="E3889" t="s">
        <v>54</v>
      </c>
      <c r="F3889" t="s">
        <v>41</v>
      </c>
      <c r="G3889">
        <v>2</v>
      </c>
      <c r="H3889">
        <v>0.1</v>
      </c>
      <c r="I3889" t="s">
        <v>240</v>
      </c>
      <c r="J3889" t="s">
        <v>132</v>
      </c>
      <c r="K3889">
        <v>0</v>
      </c>
      <c r="L3889">
        <v>1</v>
      </c>
      <c r="M3889">
        <v>0</v>
      </c>
      <c r="N3889">
        <v>0</v>
      </c>
      <c r="O3889">
        <v>0</v>
      </c>
      <c r="P3889">
        <v>1</v>
      </c>
      <c r="Q3889" t="s">
        <v>83</v>
      </c>
      <c r="R3889" t="s">
        <v>83</v>
      </c>
      <c r="S3889" t="s">
        <v>83</v>
      </c>
      <c r="T3889" t="str">
        <f>_xlfn.XLOOKUP(A3889,MI_Match_Analysis!$A$2:$A$8,MI_Match_Analysis!$F$2:$F$8,"Not Found")</f>
        <v>Not Found</v>
      </c>
    </row>
    <row r="3890" spans="1:20" hidden="1" x14ac:dyDescent="0.3">
      <c r="A3890">
        <v>18</v>
      </c>
      <c r="B3890" s="1">
        <v>46123</v>
      </c>
      <c r="C3890" t="s">
        <v>162</v>
      </c>
      <c r="D3890" t="s">
        <v>63</v>
      </c>
      <c r="E3890" t="s">
        <v>54</v>
      </c>
      <c r="F3890" t="s">
        <v>41</v>
      </c>
      <c r="G3890">
        <v>2</v>
      </c>
      <c r="H3890">
        <v>0.1</v>
      </c>
      <c r="I3890" t="s">
        <v>240</v>
      </c>
      <c r="J3890" t="s">
        <v>132</v>
      </c>
      <c r="K3890">
        <v>4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83</v>
      </c>
      <c r="R3890" t="s">
        <v>83</v>
      </c>
      <c r="S3890" t="s">
        <v>83</v>
      </c>
      <c r="T3890" t="str">
        <f>_xlfn.XLOOKUP(A3890,MI_Match_Analysis!$A$2:$A$8,MI_Match_Analysis!$F$2:$F$8,"Not Found")</f>
        <v>Not Found</v>
      </c>
    </row>
    <row r="3891" spans="1:20" hidden="1" x14ac:dyDescent="0.3">
      <c r="A3891">
        <v>18</v>
      </c>
      <c r="B3891" s="1">
        <v>46123</v>
      </c>
      <c r="C3891" t="s">
        <v>162</v>
      </c>
      <c r="D3891" t="s">
        <v>63</v>
      </c>
      <c r="E3891" t="s">
        <v>54</v>
      </c>
      <c r="F3891" t="s">
        <v>41</v>
      </c>
      <c r="G3891">
        <v>2</v>
      </c>
      <c r="H3891">
        <v>0.2</v>
      </c>
      <c r="I3891" t="s">
        <v>240</v>
      </c>
      <c r="J3891" t="s">
        <v>132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83</v>
      </c>
      <c r="R3891" t="s">
        <v>83</v>
      </c>
      <c r="S3891" t="s">
        <v>83</v>
      </c>
      <c r="T3891" t="str">
        <f>_xlfn.XLOOKUP(A3891,MI_Match_Analysis!$A$2:$A$8,MI_Match_Analysis!$F$2:$F$8,"Not Found")</f>
        <v>Not Found</v>
      </c>
    </row>
    <row r="3892" spans="1:20" hidden="1" x14ac:dyDescent="0.3">
      <c r="A3892">
        <v>18</v>
      </c>
      <c r="B3892" s="1">
        <v>46123</v>
      </c>
      <c r="C3892" t="s">
        <v>162</v>
      </c>
      <c r="D3892" t="s">
        <v>63</v>
      </c>
      <c r="E3892" t="s">
        <v>54</v>
      </c>
      <c r="F3892" t="s">
        <v>41</v>
      </c>
      <c r="G3892">
        <v>2</v>
      </c>
      <c r="H3892">
        <v>0.3</v>
      </c>
      <c r="I3892" t="s">
        <v>240</v>
      </c>
      <c r="J3892" t="s">
        <v>132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83</v>
      </c>
      <c r="R3892" t="s">
        <v>83</v>
      </c>
      <c r="S3892" t="s">
        <v>83</v>
      </c>
      <c r="T3892" t="str">
        <f>_xlfn.XLOOKUP(A3892,MI_Match_Analysis!$A$2:$A$8,MI_Match_Analysis!$F$2:$F$8,"Not Found")</f>
        <v>Not Found</v>
      </c>
    </row>
    <row r="3893" spans="1:20" hidden="1" x14ac:dyDescent="0.3">
      <c r="A3893">
        <v>18</v>
      </c>
      <c r="B3893" s="1">
        <v>46123</v>
      </c>
      <c r="C3893" t="s">
        <v>162</v>
      </c>
      <c r="D3893" t="s">
        <v>63</v>
      </c>
      <c r="E3893" t="s">
        <v>54</v>
      </c>
      <c r="F3893" t="s">
        <v>41</v>
      </c>
      <c r="G3893">
        <v>2</v>
      </c>
      <c r="H3893">
        <v>0.4</v>
      </c>
      <c r="I3893" t="s">
        <v>232</v>
      </c>
      <c r="J3893" t="s">
        <v>132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83</v>
      </c>
      <c r="R3893" t="s">
        <v>83</v>
      </c>
      <c r="S3893" t="s">
        <v>83</v>
      </c>
      <c r="T3893" t="str">
        <f>_xlfn.XLOOKUP(A3893,MI_Match_Analysis!$A$2:$A$8,MI_Match_Analysis!$F$2:$F$8,"Not Found")</f>
        <v>Not Found</v>
      </c>
    </row>
    <row r="3894" spans="1:20" hidden="1" x14ac:dyDescent="0.3">
      <c r="A3894">
        <v>18</v>
      </c>
      <c r="B3894" s="1">
        <v>46123</v>
      </c>
      <c r="C3894" t="s">
        <v>162</v>
      </c>
      <c r="D3894" t="s">
        <v>63</v>
      </c>
      <c r="E3894" t="s">
        <v>54</v>
      </c>
      <c r="F3894" t="s">
        <v>41</v>
      </c>
      <c r="G3894">
        <v>2</v>
      </c>
      <c r="H3894">
        <v>0.4</v>
      </c>
      <c r="I3894" t="s">
        <v>240</v>
      </c>
      <c r="J3894" t="s">
        <v>132</v>
      </c>
      <c r="K3894">
        <v>0</v>
      </c>
      <c r="L3894">
        <v>2</v>
      </c>
      <c r="M3894">
        <v>0</v>
      </c>
      <c r="N3894">
        <v>0</v>
      </c>
      <c r="O3894">
        <v>0</v>
      </c>
      <c r="P3894">
        <v>1</v>
      </c>
      <c r="Q3894" t="s">
        <v>83</v>
      </c>
      <c r="R3894" t="s">
        <v>83</v>
      </c>
      <c r="S3894" t="s">
        <v>83</v>
      </c>
      <c r="T3894" t="str">
        <f>_xlfn.XLOOKUP(A3894,MI_Match_Analysis!$A$2:$A$8,MI_Match_Analysis!$F$2:$F$8,"Not Found")</f>
        <v>Not Found</v>
      </c>
    </row>
    <row r="3895" spans="1:20" hidden="1" x14ac:dyDescent="0.3">
      <c r="A3895">
        <v>18</v>
      </c>
      <c r="B3895" s="1">
        <v>46123</v>
      </c>
      <c r="C3895" t="s">
        <v>162</v>
      </c>
      <c r="D3895" t="s">
        <v>63</v>
      </c>
      <c r="E3895" t="s">
        <v>54</v>
      </c>
      <c r="F3895" t="s">
        <v>41</v>
      </c>
      <c r="G3895">
        <v>2</v>
      </c>
      <c r="H3895">
        <v>0.5</v>
      </c>
      <c r="I3895" t="s">
        <v>232</v>
      </c>
      <c r="J3895" t="s">
        <v>132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83</v>
      </c>
      <c r="R3895" t="s">
        <v>83</v>
      </c>
      <c r="S3895" t="s">
        <v>83</v>
      </c>
      <c r="T3895" t="str">
        <f>_xlfn.XLOOKUP(A3895,MI_Match_Analysis!$A$2:$A$8,MI_Match_Analysis!$F$2:$F$8,"Not Found")</f>
        <v>Not Found</v>
      </c>
    </row>
    <row r="3896" spans="1:20" hidden="1" x14ac:dyDescent="0.3">
      <c r="A3896">
        <v>18</v>
      </c>
      <c r="B3896" s="1">
        <v>46123</v>
      </c>
      <c r="C3896" t="s">
        <v>162</v>
      </c>
      <c r="D3896" t="s">
        <v>63</v>
      </c>
      <c r="E3896" t="s">
        <v>54</v>
      </c>
      <c r="F3896" t="s">
        <v>41</v>
      </c>
      <c r="G3896">
        <v>2</v>
      </c>
      <c r="H3896">
        <v>0.6</v>
      </c>
      <c r="I3896" t="s">
        <v>240</v>
      </c>
      <c r="J3896" t="s">
        <v>132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83</v>
      </c>
      <c r="R3896" t="s">
        <v>83</v>
      </c>
      <c r="S3896" t="s">
        <v>83</v>
      </c>
      <c r="T3896" t="str">
        <f>_xlfn.XLOOKUP(A3896,MI_Match_Analysis!$A$2:$A$8,MI_Match_Analysis!$F$2:$F$8,"Not Found")</f>
        <v>Not Found</v>
      </c>
    </row>
    <row r="3897" spans="1:20" hidden="1" x14ac:dyDescent="0.3">
      <c r="A3897">
        <v>18</v>
      </c>
      <c r="B3897" s="1">
        <v>46123</v>
      </c>
      <c r="C3897" t="s">
        <v>162</v>
      </c>
      <c r="D3897" t="s">
        <v>63</v>
      </c>
      <c r="E3897" t="s">
        <v>54</v>
      </c>
      <c r="F3897" t="s">
        <v>41</v>
      </c>
      <c r="G3897">
        <v>2</v>
      </c>
      <c r="H3897">
        <v>1.1000000000000001</v>
      </c>
      <c r="I3897" t="s">
        <v>232</v>
      </c>
      <c r="J3897" t="s">
        <v>210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83</v>
      </c>
      <c r="R3897" t="s">
        <v>83</v>
      </c>
      <c r="S3897" t="s">
        <v>83</v>
      </c>
      <c r="T3897" t="str">
        <f>_xlfn.XLOOKUP(A3897,MI_Match_Analysis!$A$2:$A$8,MI_Match_Analysis!$F$2:$F$8,"Not Found")</f>
        <v>Not Found</v>
      </c>
    </row>
    <row r="3898" spans="1:20" hidden="1" x14ac:dyDescent="0.3">
      <c r="A3898">
        <v>18</v>
      </c>
      <c r="B3898" s="1">
        <v>46123</v>
      </c>
      <c r="C3898" t="s">
        <v>162</v>
      </c>
      <c r="D3898" t="s">
        <v>63</v>
      </c>
      <c r="E3898" t="s">
        <v>54</v>
      </c>
      <c r="F3898" t="s">
        <v>41</v>
      </c>
      <c r="G3898">
        <v>2</v>
      </c>
      <c r="H3898">
        <v>1.2</v>
      </c>
      <c r="I3898" t="s">
        <v>240</v>
      </c>
      <c r="J3898" t="s">
        <v>210</v>
      </c>
      <c r="K3898">
        <v>6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83</v>
      </c>
      <c r="R3898" t="s">
        <v>83</v>
      </c>
      <c r="S3898" t="s">
        <v>83</v>
      </c>
      <c r="T3898" t="str">
        <f>_xlfn.XLOOKUP(A3898,MI_Match_Analysis!$A$2:$A$8,MI_Match_Analysis!$F$2:$F$8,"Not Found")</f>
        <v>Not Found</v>
      </c>
    </row>
    <row r="3899" spans="1:20" hidden="1" x14ac:dyDescent="0.3">
      <c r="A3899">
        <v>18</v>
      </c>
      <c r="B3899" s="1">
        <v>46123</v>
      </c>
      <c r="C3899" t="s">
        <v>162</v>
      </c>
      <c r="D3899" t="s">
        <v>63</v>
      </c>
      <c r="E3899" t="s">
        <v>54</v>
      </c>
      <c r="F3899" t="s">
        <v>41</v>
      </c>
      <c r="G3899">
        <v>2</v>
      </c>
      <c r="H3899">
        <v>1.3</v>
      </c>
      <c r="I3899" t="s">
        <v>240</v>
      </c>
      <c r="J3899" t="s">
        <v>210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83</v>
      </c>
      <c r="R3899" t="s">
        <v>83</v>
      </c>
      <c r="S3899" t="s">
        <v>83</v>
      </c>
      <c r="T3899" t="str">
        <f>_xlfn.XLOOKUP(A3899,MI_Match_Analysis!$A$2:$A$8,MI_Match_Analysis!$F$2:$F$8,"Not Found")</f>
        <v>Not Found</v>
      </c>
    </row>
    <row r="3900" spans="1:20" hidden="1" x14ac:dyDescent="0.3">
      <c r="A3900">
        <v>18</v>
      </c>
      <c r="B3900" s="1">
        <v>46123</v>
      </c>
      <c r="C3900" t="s">
        <v>162</v>
      </c>
      <c r="D3900" t="s">
        <v>63</v>
      </c>
      <c r="E3900" t="s">
        <v>54</v>
      </c>
      <c r="F3900" t="s">
        <v>41</v>
      </c>
      <c r="G3900">
        <v>2</v>
      </c>
      <c r="H3900">
        <v>1.4</v>
      </c>
      <c r="I3900" t="s">
        <v>240</v>
      </c>
      <c r="J3900" t="s">
        <v>210</v>
      </c>
      <c r="K3900">
        <v>4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83</v>
      </c>
      <c r="R3900" t="s">
        <v>83</v>
      </c>
      <c r="S3900" t="s">
        <v>83</v>
      </c>
      <c r="T3900" t="str">
        <f>_xlfn.XLOOKUP(A3900,MI_Match_Analysis!$A$2:$A$8,MI_Match_Analysis!$F$2:$F$8,"Not Found")</f>
        <v>Not Found</v>
      </c>
    </row>
    <row r="3901" spans="1:20" hidden="1" x14ac:dyDescent="0.3">
      <c r="A3901">
        <v>18</v>
      </c>
      <c r="B3901" s="1">
        <v>46123</v>
      </c>
      <c r="C3901" t="s">
        <v>162</v>
      </c>
      <c r="D3901" t="s">
        <v>63</v>
      </c>
      <c r="E3901" t="s">
        <v>54</v>
      </c>
      <c r="F3901" t="s">
        <v>41</v>
      </c>
      <c r="G3901">
        <v>2</v>
      </c>
      <c r="H3901">
        <v>1.5</v>
      </c>
      <c r="I3901" t="s">
        <v>240</v>
      </c>
      <c r="J3901" t="s">
        <v>210</v>
      </c>
      <c r="K3901">
        <v>4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83</v>
      </c>
      <c r="R3901" t="s">
        <v>83</v>
      </c>
      <c r="S3901" t="s">
        <v>83</v>
      </c>
      <c r="T3901" t="str">
        <f>_xlfn.XLOOKUP(A3901,MI_Match_Analysis!$A$2:$A$8,MI_Match_Analysis!$F$2:$F$8,"Not Found")</f>
        <v>Not Found</v>
      </c>
    </row>
    <row r="3902" spans="1:20" hidden="1" x14ac:dyDescent="0.3">
      <c r="A3902">
        <v>18</v>
      </c>
      <c r="B3902" s="1">
        <v>46123</v>
      </c>
      <c r="C3902" t="s">
        <v>162</v>
      </c>
      <c r="D3902" t="s">
        <v>63</v>
      </c>
      <c r="E3902" t="s">
        <v>54</v>
      </c>
      <c r="F3902" t="s">
        <v>41</v>
      </c>
      <c r="G3902">
        <v>2</v>
      </c>
      <c r="H3902">
        <v>1.6</v>
      </c>
      <c r="I3902" t="s">
        <v>240</v>
      </c>
      <c r="J3902" t="s">
        <v>210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83</v>
      </c>
      <c r="R3902" t="s">
        <v>83</v>
      </c>
      <c r="S3902" t="s">
        <v>83</v>
      </c>
      <c r="T3902" t="str">
        <f>_xlfn.XLOOKUP(A3902,MI_Match_Analysis!$A$2:$A$8,MI_Match_Analysis!$F$2:$F$8,"Not Found")</f>
        <v>Not Found</v>
      </c>
    </row>
    <row r="3903" spans="1:20" hidden="1" x14ac:dyDescent="0.3">
      <c r="A3903">
        <v>18</v>
      </c>
      <c r="B3903" s="1">
        <v>46123</v>
      </c>
      <c r="C3903" t="s">
        <v>162</v>
      </c>
      <c r="D3903" t="s">
        <v>63</v>
      </c>
      <c r="E3903" t="s">
        <v>54</v>
      </c>
      <c r="F3903" t="s">
        <v>41</v>
      </c>
      <c r="G3903">
        <v>2</v>
      </c>
      <c r="H3903">
        <v>2.1</v>
      </c>
      <c r="I3903" t="s">
        <v>240</v>
      </c>
      <c r="J3903" t="s">
        <v>132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83</v>
      </c>
      <c r="R3903" t="s">
        <v>83</v>
      </c>
      <c r="S3903" t="s">
        <v>83</v>
      </c>
      <c r="T3903" t="str">
        <f>_xlfn.XLOOKUP(A3903,MI_Match_Analysis!$A$2:$A$8,MI_Match_Analysis!$F$2:$F$8,"Not Found")</f>
        <v>Not Found</v>
      </c>
    </row>
    <row r="3904" spans="1:20" hidden="1" x14ac:dyDescent="0.3">
      <c r="A3904">
        <v>18</v>
      </c>
      <c r="B3904" s="1">
        <v>46123</v>
      </c>
      <c r="C3904" t="s">
        <v>162</v>
      </c>
      <c r="D3904" t="s">
        <v>63</v>
      </c>
      <c r="E3904" t="s">
        <v>54</v>
      </c>
      <c r="F3904" t="s">
        <v>41</v>
      </c>
      <c r="G3904">
        <v>2</v>
      </c>
      <c r="H3904">
        <v>2.2000000000000002</v>
      </c>
      <c r="I3904" t="s">
        <v>232</v>
      </c>
      <c r="J3904" t="s">
        <v>132</v>
      </c>
      <c r="K3904">
        <v>4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83</v>
      </c>
      <c r="R3904" t="s">
        <v>83</v>
      </c>
      <c r="S3904" t="s">
        <v>83</v>
      </c>
      <c r="T3904" t="str">
        <f>_xlfn.XLOOKUP(A3904,MI_Match_Analysis!$A$2:$A$8,MI_Match_Analysis!$F$2:$F$8,"Not Found")</f>
        <v>Not Found</v>
      </c>
    </row>
    <row r="3905" spans="1:20" hidden="1" x14ac:dyDescent="0.3">
      <c r="A3905">
        <v>18</v>
      </c>
      <c r="B3905" s="1">
        <v>46123</v>
      </c>
      <c r="C3905" t="s">
        <v>162</v>
      </c>
      <c r="D3905" t="s">
        <v>63</v>
      </c>
      <c r="E3905" t="s">
        <v>54</v>
      </c>
      <c r="F3905" t="s">
        <v>41</v>
      </c>
      <c r="G3905">
        <v>2</v>
      </c>
      <c r="H3905">
        <v>2.2999999999999998</v>
      </c>
      <c r="I3905" t="s">
        <v>232</v>
      </c>
      <c r="J3905" t="s">
        <v>132</v>
      </c>
      <c r="K3905">
        <v>6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83</v>
      </c>
      <c r="R3905" t="s">
        <v>83</v>
      </c>
      <c r="S3905" t="s">
        <v>83</v>
      </c>
      <c r="T3905" t="str">
        <f>_xlfn.XLOOKUP(A3905,MI_Match_Analysis!$A$2:$A$8,MI_Match_Analysis!$F$2:$F$8,"Not Found")</f>
        <v>Not Found</v>
      </c>
    </row>
    <row r="3906" spans="1:20" hidden="1" x14ac:dyDescent="0.3">
      <c r="A3906">
        <v>18</v>
      </c>
      <c r="B3906" s="1">
        <v>46123</v>
      </c>
      <c r="C3906" t="s">
        <v>162</v>
      </c>
      <c r="D3906" t="s">
        <v>63</v>
      </c>
      <c r="E3906" t="s">
        <v>54</v>
      </c>
      <c r="F3906" t="s">
        <v>41</v>
      </c>
      <c r="G3906">
        <v>2</v>
      </c>
      <c r="H3906">
        <v>2.4</v>
      </c>
      <c r="I3906" t="s">
        <v>232</v>
      </c>
      <c r="J3906" t="s">
        <v>132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83</v>
      </c>
      <c r="R3906" t="s">
        <v>83</v>
      </c>
      <c r="S3906" t="s">
        <v>83</v>
      </c>
      <c r="T3906" t="str">
        <f>_xlfn.XLOOKUP(A3906,MI_Match_Analysis!$A$2:$A$8,MI_Match_Analysis!$F$2:$F$8,"Not Found")</f>
        <v>Not Found</v>
      </c>
    </row>
    <row r="3907" spans="1:20" hidden="1" x14ac:dyDescent="0.3">
      <c r="A3907">
        <v>18</v>
      </c>
      <c r="B3907" s="1">
        <v>46123</v>
      </c>
      <c r="C3907" t="s">
        <v>162</v>
      </c>
      <c r="D3907" t="s">
        <v>63</v>
      </c>
      <c r="E3907" t="s">
        <v>54</v>
      </c>
      <c r="F3907" t="s">
        <v>41</v>
      </c>
      <c r="G3907">
        <v>2</v>
      </c>
      <c r="H3907">
        <v>2.5</v>
      </c>
      <c r="I3907" t="s">
        <v>240</v>
      </c>
      <c r="J3907" t="s">
        <v>132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83</v>
      </c>
      <c r="R3907" t="s">
        <v>83</v>
      </c>
      <c r="S3907" t="s">
        <v>83</v>
      </c>
      <c r="T3907" t="str">
        <f>_xlfn.XLOOKUP(A3907,MI_Match_Analysis!$A$2:$A$8,MI_Match_Analysis!$F$2:$F$8,"Not Found")</f>
        <v>Not Found</v>
      </c>
    </row>
    <row r="3908" spans="1:20" hidden="1" x14ac:dyDescent="0.3">
      <c r="A3908">
        <v>18</v>
      </c>
      <c r="B3908" s="1">
        <v>46123</v>
      </c>
      <c r="C3908" t="s">
        <v>162</v>
      </c>
      <c r="D3908" t="s">
        <v>63</v>
      </c>
      <c r="E3908" t="s">
        <v>54</v>
      </c>
      <c r="F3908" t="s">
        <v>41</v>
      </c>
      <c r="G3908">
        <v>2</v>
      </c>
      <c r="H3908">
        <v>2.6</v>
      </c>
      <c r="I3908" t="s">
        <v>240</v>
      </c>
      <c r="J3908" t="s">
        <v>132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83</v>
      </c>
      <c r="R3908" t="s">
        <v>83</v>
      </c>
      <c r="S3908" t="s">
        <v>83</v>
      </c>
      <c r="T3908" t="str">
        <f>_xlfn.XLOOKUP(A3908,MI_Match_Analysis!$A$2:$A$8,MI_Match_Analysis!$F$2:$F$8,"Not Found")</f>
        <v>Not Found</v>
      </c>
    </row>
    <row r="3909" spans="1:20" hidden="1" x14ac:dyDescent="0.3">
      <c r="A3909">
        <v>18</v>
      </c>
      <c r="B3909" s="1">
        <v>46123</v>
      </c>
      <c r="C3909" t="s">
        <v>162</v>
      </c>
      <c r="D3909" t="s">
        <v>63</v>
      </c>
      <c r="E3909" t="s">
        <v>54</v>
      </c>
      <c r="F3909" t="s">
        <v>41</v>
      </c>
      <c r="G3909">
        <v>2</v>
      </c>
      <c r="H3909">
        <v>3.1</v>
      </c>
      <c r="I3909" t="s">
        <v>232</v>
      </c>
      <c r="J3909" t="s">
        <v>208</v>
      </c>
      <c r="K3909">
        <v>4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83</v>
      </c>
      <c r="R3909" t="s">
        <v>83</v>
      </c>
      <c r="S3909" t="s">
        <v>83</v>
      </c>
      <c r="T3909" t="str">
        <f>_xlfn.XLOOKUP(A3909,MI_Match_Analysis!$A$2:$A$8,MI_Match_Analysis!$F$2:$F$8,"Not Found")</f>
        <v>Not Found</v>
      </c>
    </row>
    <row r="3910" spans="1:20" hidden="1" x14ac:dyDescent="0.3">
      <c r="A3910">
        <v>18</v>
      </c>
      <c r="B3910" s="1">
        <v>46123</v>
      </c>
      <c r="C3910" t="s">
        <v>162</v>
      </c>
      <c r="D3910" t="s">
        <v>63</v>
      </c>
      <c r="E3910" t="s">
        <v>54</v>
      </c>
      <c r="F3910" t="s">
        <v>41</v>
      </c>
      <c r="G3910">
        <v>2</v>
      </c>
      <c r="H3910">
        <v>3.2</v>
      </c>
      <c r="I3910" t="s">
        <v>232</v>
      </c>
      <c r="J3910" t="s">
        <v>208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83</v>
      </c>
      <c r="R3910" t="s">
        <v>83</v>
      </c>
      <c r="S3910" t="s">
        <v>83</v>
      </c>
      <c r="T3910" t="str">
        <f>_xlfn.XLOOKUP(A3910,MI_Match_Analysis!$A$2:$A$8,MI_Match_Analysis!$F$2:$F$8,"Not Found")</f>
        <v>Not Found</v>
      </c>
    </row>
    <row r="3911" spans="1:20" hidden="1" x14ac:dyDescent="0.3">
      <c r="A3911">
        <v>18</v>
      </c>
      <c r="B3911" s="1">
        <v>46123</v>
      </c>
      <c r="C3911" t="s">
        <v>162</v>
      </c>
      <c r="D3911" t="s">
        <v>63</v>
      </c>
      <c r="E3911" t="s">
        <v>54</v>
      </c>
      <c r="F3911" t="s">
        <v>41</v>
      </c>
      <c r="G3911">
        <v>2</v>
      </c>
      <c r="H3911">
        <v>3.3</v>
      </c>
      <c r="I3911" t="s">
        <v>232</v>
      </c>
      <c r="J3911" t="s">
        <v>208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83</v>
      </c>
      <c r="R3911" t="s">
        <v>83</v>
      </c>
      <c r="S3911" t="s">
        <v>83</v>
      </c>
      <c r="T3911" t="str">
        <f>_xlfn.XLOOKUP(A3911,MI_Match_Analysis!$A$2:$A$8,MI_Match_Analysis!$F$2:$F$8,"Not Found")</f>
        <v>Not Found</v>
      </c>
    </row>
    <row r="3912" spans="1:20" hidden="1" x14ac:dyDescent="0.3">
      <c r="A3912">
        <v>18</v>
      </c>
      <c r="B3912" s="1">
        <v>46123</v>
      </c>
      <c r="C3912" t="s">
        <v>162</v>
      </c>
      <c r="D3912" t="s">
        <v>63</v>
      </c>
      <c r="E3912" t="s">
        <v>54</v>
      </c>
      <c r="F3912" t="s">
        <v>41</v>
      </c>
      <c r="G3912">
        <v>2</v>
      </c>
      <c r="H3912">
        <v>3.4</v>
      </c>
      <c r="I3912" t="s">
        <v>240</v>
      </c>
      <c r="J3912" t="s">
        <v>208</v>
      </c>
      <c r="K3912">
        <v>6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83</v>
      </c>
      <c r="R3912" t="s">
        <v>83</v>
      </c>
      <c r="S3912" t="s">
        <v>83</v>
      </c>
      <c r="T3912" t="str">
        <f>_xlfn.XLOOKUP(A3912,MI_Match_Analysis!$A$2:$A$8,MI_Match_Analysis!$F$2:$F$8,"Not Found")</f>
        <v>Not Found</v>
      </c>
    </row>
    <row r="3913" spans="1:20" hidden="1" x14ac:dyDescent="0.3">
      <c r="A3913">
        <v>18</v>
      </c>
      <c r="B3913" s="1">
        <v>46123</v>
      </c>
      <c r="C3913" t="s">
        <v>162</v>
      </c>
      <c r="D3913" t="s">
        <v>63</v>
      </c>
      <c r="E3913" t="s">
        <v>54</v>
      </c>
      <c r="F3913" t="s">
        <v>41</v>
      </c>
      <c r="G3913">
        <v>2</v>
      </c>
      <c r="H3913">
        <v>3.5</v>
      </c>
      <c r="I3913" t="s">
        <v>240</v>
      </c>
      <c r="J3913" t="s">
        <v>208</v>
      </c>
      <c r="K3913">
        <v>4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83</v>
      </c>
      <c r="R3913" t="s">
        <v>83</v>
      </c>
      <c r="S3913" t="s">
        <v>83</v>
      </c>
      <c r="T3913" t="str">
        <f>_xlfn.XLOOKUP(A3913,MI_Match_Analysis!$A$2:$A$8,MI_Match_Analysis!$F$2:$F$8,"Not Found")</f>
        <v>Not Found</v>
      </c>
    </row>
    <row r="3914" spans="1:20" hidden="1" x14ac:dyDescent="0.3">
      <c r="A3914">
        <v>18</v>
      </c>
      <c r="B3914" s="1">
        <v>46123</v>
      </c>
      <c r="C3914" t="s">
        <v>162</v>
      </c>
      <c r="D3914" t="s">
        <v>63</v>
      </c>
      <c r="E3914" t="s">
        <v>54</v>
      </c>
      <c r="F3914" t="s">
        <v>41</v>
      </c>
      <c r="G3914">
        <v>2</v>
      </c>
      <c r="H3914">
        <v>3.6</v>
      </c>
      <c r="I3914" t="s">
        <v>240</v>
      </c>
      <c r="J3914" t="s">
        <v>208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83</v>
      </c>
      <c r="R3914" t="s">
        <v>83</v>
      </c>
      <c r="S3914" t="s">
        <v>83</v>
      </c>
      <c r="T3914" t="str">
        <f>_xlfn.XLOOKUP(A3914,MI_Match_Analysis!$A$2:$A$8,MI_Match_Analysis!$F$2:$F$8,"Not Found")</f>
        <v>Not Found</v>
      </c>
    </row>
    <row r="3915" spans="1:20" hidden="1" x14ac:dyDescent="0.3">
      <c r="A3915">
        <v>18</v>
      </c>
      <c r="B3915" s="1">
        <v>46123</v>
      </c>
      <c r="C3915" t="s">
        <v>162</v>
      </c>
      <c r="D3915" t="s">
        <v>63</v>
      </c>
      <c r="E3915" t="s">
        <v>54</v>
      </c>
      <c r="F3915" t="s">
        <v>41</v>
      </c>
      <c r="G3915">
        <v>2</v>
      </c>
      <c r="H3915">
        <v>4.0999999999999996</v>
      </c>
      <c r="I3915" t="s">
        <v>240</v>
      </c>
      <c r="J3915" t="s">
        <v>210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83</v>
      </c>
      <c r="R3915" t="s">
        <v>83</v>
      </c>
      <c r="S3915" t="s">
        <v>83</v>
      </c>
      <c r="T3915" t="str">
        <f>_xlfn.XLOOKUP(A3915,MI_Match_Analysis!$A$2:$A$8,MI_Match_Analysis!$F$2:$F$8,"Not Found")</f>
        <v>Not Found</v>
      </c>
    </row>
    <row r="3916" spans="1:20" hidden="1" x14ac:dyDescent="0.3">
      <c r="A3916">
        <v>18</v>
      </c>
      <c r="B3916" s="1">
        <v>46123</v>
      </c>
      <c r="C3916" t="s">
        <v>162</v>
      </c>
      <c r="D3916" t="s">
        <v>63</v>
      </c>
      <c r="E3916" t="s">
        <v>54</v>
      </c>
      <c r="F3916" t="s">
        <v>41</v>
      </c>
      <c r="G3916">
        <v>2</v>
      </c>
      <c r="H3916">
        <v>4.2</v>
      </c>
      <c r="I3916" t="s">
        <v>240</v>
      </c>
      <c r="J3916" t="s">
        <v>210</v>
      </c>
      <c r="K3916">
        <v>2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83</v>
      </c>
      <c r="R3916" t="s">
        <v>83</v>
      </c>
      <c r="S3916" t="s">
        <v>83</v>
      </c>
      <c r="T3916" t="str">
        <f>_xlfn.XLOOKUP(A3916,MI_Match_Analysis!$A$2:$A$8,MI_Match_Analysis!$F$2:$F$8,"Not Found")</f>
        <v>Not Found</v>
      </c>
    </row>
    <row r="3917" spans="1:20" hidden="1" x14ac:dyDescent="0.3">
      <c r="A3917">
        <v>18</v>
      </c>
      <c r="B3917" s="1">
        <v>46123</v>
      </c>
      <c r="C3917" t="s">
        <v>162</v>
      </c>
      <c r="D3917" t="s">
        <v>63</v>
      </c>
      <c r="E3917" t="s">
        <v>54</v>
      </c>
      <c r="F3917" t="s">
        <v>41</v>
      </c>
      <c r="G3917">
        <v>2</v>
      </c>
      <c r="H3917">
        <v>4.3</v>
      </c>
      <c r="I3917" t="s">
        <v>240</v>
      </c>
      <c r="J3917" t="s">
        <v>210</v>
      </c>
      <c r="K3917">
        <v>2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83</v>
      </c>
      <c r="R3917" t="s">
        <v>83</v>
      </c>
      <c r="S3917" t="s">
        <v>83</v>
      </c>
      <c r="T3917" t="str">
        <f>_xlfn.XLOOKUP(A3917,MI_Match_Analysis!$A$2:$A$8,MI_Match_Analysis!$F$2:$F$8,"Not Found")</f>
        <v>Not Found</v>
      </c>
    </row>
    <row r="3918" spans="1:20" hidden="1" x14ac:dyDescent="0.3">
      <c r="A3918">
        <v>18</v>
      </c>
      <c r="B3918" s="1">
        <v>46123</v>
      </c>
      <c r="C3918" t="s">
        <v>162</v>
      </c>
      <c r="D3918" t="s">
        <v>63</v>
      </c>
      <c r="E3918" t="s">
        <v>54</v>
      </c>
      <c r="F3918" t="s">
        <v>41</v>
      </c>
      <c r="G3918">
        <v>2</v>
      </c>
      <c r="H3918">
        <v>4.4000000000000004</v>
      </c>
      <c r="I3918" t="s">
        <v>240</v>
      </c>
      <c r="J3918" t="s">
        <v>210</v>
      </c>
      <c r="K3918">
        <v>4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83</v>
      </c>
      <c r="R3918" t="s">
        <v>83</v>
      </c>
      <c r="S3918" t="s">
        <v>83</v>
      </c>
      <c r="T3918" t="str">
        <f>_xlfn.XLOOKUP(A3918,MI_Match_Analysis!$A$2:$A$8,MI_Match_Analysis!$F$2:$F$8,"Not Found")</f>
        <v>Not Found</v>
      </c>
    </row>
    <row r="3919" spans="1:20" hidden="1" x14ac:dyDescent="0.3">
      <c r="A3919">
        <v>18</v>
      </c>
      <c r="B3919" s="1">
        <v>46123</v>
      </c>
      <c r="C3919" t="s">
        <v>162</v>
      </c>
      <c r="D3919" t="s">
        <v>63</v>
      </c>
      <c r="E3919" t="s">
        <v>54</v>
      </c>
      <c r="F3919" t="s">
        <v>41</v>
      </c>
      <c r="G3919">
        <v>2</v>
      </c>
      <c r="H3919">
        <v>4.5</v>
      </c>
      <c r="I3919" t="s">
        <v>240</v>
      </c>
      <c r="J3919" t="s">
        <v>210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83</v>
      </c>
      <c r="R3919" t="s">
        <v>83</v>
      </c>
      <c r="S3919" t="s">
        <v>83</v>
      </c>
      <c r="T3919" t="str">
        <f>_xlfn.XLOOKUP(A3919,MI_Match_Analysis!$A$2:$A$8,MI_Match_Analysis!$F$2:$F$8,"Not Found")</f>
        <v>Not Found</v>
      </c>
    </row>
    <row r="3920" spans="1:20" hidden="1" x14ac:dyDescent="0.3">
      <c r="A3920">
        <v>18</v>
      </c>
      <c r="B3920" s="1">
        <v>46123</v>
      </c>
      <c r="C3920" t="s">
        <v>162</v>
      </c>
      <c r="D3920" t="s">
        <v>63</v>
      </c>
      <c r="E3920" t="s">
        <v>54</v>
      </c>
      <c r="F3920" t="s">
        <v>41</v>
      </c>
      <c r="G3920">
        <v>2</v>
      </c>
      <c r="H3920">
        <v>4.5999999999999996</v>
      </c>
      <c r="I3920" t="s">
        <v>232</v>
      </c>
      <c r="J3920" t="s">
        <v>210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165</v>
      </c>
      <c r="R3920" t="s">
        <v>232</v>
      </c>
      <c r="S3920" t="s">
        <v>99</v>
      </c>
      <c r="T3920" t="str">
        <f>_xlfn.XLOOKUP(A3920,MI_Match_Analysis!$A$2:$A$8,MI_Match_Analysis!$F$2:$F$8,"Not Found")</f>
        <v>Not Found</v>
      </c>
    </row>
    <row r="3921" spans="1:20" hidden="1" x14ac:dyDescent="0.3">
      <c r="A3921">
        <v>18</v>
      </c>
      <c r="B3921" s="1">
        <v>46123</v>
      </c>
      <c r="C3921" t="s">
        <v>162</v>
      </c>
      <c r="D3921" t="s">
        <v>63</v>
      </c>
      <c r="E3921" t="s">
        <v>54</v>
      </c>
      <c r="F3921" t="s">
        <v>41</v>
      </c>
      <c r="G3921">
        <v>2</v>
      </c>
      <c r="H3921">
        <v>5.0999999999999996</v>
      </c>
      <c r="I3921" t="s">
        <v>240</v>
      </c>
      <c r="J3921" t="s">
        <v>208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83</v>
      </c>
      <c r="R3921" t="s">
        <v>83</v>
      </c>
      <c r="S3921" t="s">
        <v>83</v>
      </c>
      <c r="T3921" t="str">
        <f>_xlfn.XLOOKUP(A3921,MI_Match_Analysis!$A$2:$A$8,MI_Match_Analysis!$F$2:$F$8,"Not Found")</f>
        <v>Not Found</v>
      </c>
    </row>
    <row r="3922" spans="1:20" hidden="1" x14ac:dyDescent="0.3">
      <c r="A3922">
        <v>18</v>
      </c>
      <c r="B3922" s="1">
        <v>46123</v>
      </c>
      <c r="C3922" t="s">
        <v>162</v>
      </c>
      <c r="D3922" t="s">
        <v>63</v>
      </c>
      <c r="E3922" t="s">
        <v>54</v>
      </c>
      <c r="F3922" t="s">
        <v>41</v>
      </c>
      <c r="G3922">
        <v>2</v>
      </c>
      <c r="H3922">
        <v>5.2</v>
      </c>
      <c r="I3922" t="s">
        <v>240</v>
      </c>
      <c r="J3922" t="s">
        <v>208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165</v>
      </c>
      <c r="R3922" t="s">
        <v>240</v>
      </c>
      <c r="S3922" t="s">
        <v>264</v>
      </c>
      <c r="T3922" t="str">
        <f>_xlfn.XLOOKUP(A3922,MI_Match_Analysis!$A$2:$A$8,MI_Match_Analysis!$F$2:$F$8,"Not Found")</f>
        <v>Not Found</v>
      </c>
    </row>
    <row r="3923" spans="1:20" hidden="1" x14ac:dyDescent="0.3">
      <c r="A3923">
        <v>18</v>
      </c>
      <c r="B3923" s="1">
        <v>46123</v>
      </c>
      <c r="C3923" t="s">
        <v>162</v>
      </c>
      <c r="D3923" t="s">
        <v>63</v>
      </c>
      <c r="E3923" t="s">
        <v>54</v>
      </c>
      <c r="F3923" t="s">
        <v>41</v>
      </c>
      <c r="G3923">
        <v>2</v>
      </c>
      <c r="H3923">
        <v>5.3</v>
      </c>
      <c r="I3923" t="s">
        <v>229</v>
      </c>
      <c r="J3923" t="s">
        <v>208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83</v>
      </c>
      <c r="R3923" t="s">
        <v>83</v>
      </c>
      <c r="S3923" t="s">
        <v>83</v>
      </c>
      <c r="T3923" t="str">
        <f>_xlfn.XLOOKUP(A3923,MI_Match_Analysis!$A$2:$A$8,MI_Match_Analysis!$F$2:$F$8,"Not Found")</f>
        <v>Not Found</v>
      </c>
    </row>
    <row r="3924" spans="1:20" hidden="1" x14ac:dyDescent="0.3">
      <c r="A3924">
        <v>18</v>
      </c>
      <c r="B3924" s="1">
        <v>46123</v>
      </c>
      <c r="C3924" t="s">
        <v>162</v>
      </c>
      <c r="D3924" t="s">
        <v>63</v>
      </c>
      <c r="E3924" t="s">
        <v>54</v>
      </c>
      <c r="F3924" t="s">
        <v>41</v>
      </c>
      <c r="G3924">
        <v>2</v>
      </c>
      <c r="H3924">
        <v>5.4</v>
      </c>
      <c r="I3924" t="s">
        <v>55</v>
      </c>
      <c r="J3924" t="s">
        <v>208</v>
      </c>
      <c r="K3924">
        <v>4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83</v>
      </c>
      <c r="R3924" t="s">
        <v>83</v>
      </c>
      <c r="S3924" t="s">
        <v>83</v>
      </c>
      <c r="T3924" t="str">
        <f>_xlfn.XLOOKUP(A3924,MI_Match_Analysis!$A$2:$A$8,MI_Match_Analysis!$F$2:$F$8,"Not Found")</f>
        <v>Not Found</v>
      </c>
    </row>
    <row r="3925" spans="1:20" hidden="1" x14ac:dyDescent="0.3">
      <c r="A3925">
        <v>18</v>
      </c>
      <c r="B3925" s="1">
        <v>46123</v>
      </c>
      <c r="C3925" t="s">
        <v>162</v>
      </c>
      <c r="D3925" t="s">
        <v>63</v>
      </c>
      <c r="E3925" t="s">
        <v>54</v>
      </c>
      <c r="F3925" t="s">
        <v>41</v>
      </c>
      <c r="G3925">
        <v>2</v>
      </c>
      <c r="H3925">
        <v>5.5</v>
      </c>
      <c r="I3925" t="s">
        <v>55</v>
      </c>
      <c r="J3925" t="s">
        <v>208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83</v>
      </c>
      <c r="R3925" t="s">
        <v>83</v>
      </c>
      <c r="S3925" t="s">
        <v>83</v>
      </c>
      <c r="T3925" t="str">
        <f>_xlfn.XLOOKUP(A3925,MI_Match_Analysis!$A$2:$A$8,MI_Match_Analysis!$F$2:$F$8,"Not Found")</f>
        <v>Not Found</v>
      </c>
    </row>
    <row r="3926" spans="1:20" hidden="1" x14ac:dyDescent="0.3">
      <c r="A3926">
        <v>18</v>
      </c>
      <c r="B3926" s="1">
        <v>46123</v>
      </c>
      <c r="C3926" t="s">
        <v>162</v>
      </c>
      <c r="D3926" t="s">
        <v>63</v>
      </c>
      <c r="E3926" t="s">
        <v>54</v>
      </c>
      <c r="F3926" t="s">
        <v>41</v>
      </c>
      <c r="G3926">
        <v>2</v>
      </c>
      <c r="H3926">
        <v>5.6</v>
      </c>
      <c r="I3926" t="s">
        <v>55</v>
      </c>
      <c r="J3926" t="s">
        <v>208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83</v>
      </c>
      <c r="R3926" t="s">
        <v>83</v>
      </c>
      <c r="S3926" t="s">
        <v>83</v>
      </c>
      <c r="T3926" t="str">
        <f>_xlfn.XLOOKUP(A3926,MI_Match_Analysis!$A$2:$A$8,MI_Match_Analysis!$F$2:$F$8,"Not Found")</f>
        <v>Not Found</v>
      </c>
    </row>
    <row r="3927" spans="1:20" hidden="1" x14ac:dyDescent="0.3">
      <c r="A3927">
        <v>18</v>
      </c>
      <c r="B3927" s="1">
        <v>46123</v>
      </c>
      <c r="C3927" t="s">
        <v>162</v>
      </c>
      <c r="D3927" t="s">
        <v>63</v>
      </c>
      <c r="E3927" t="s">
        <v>54</v>
      </c>
      <c r="F3927" t="s">
        <v>41</v>
      </c>
      <c r="G3927">
        <v>2</v>
      </c>
      <c r="H3927">
        <v>6.1</v>
      </c>
      <c r="I3927" t="s">
        <v>229</v>
      </c>
      <c r="J3927" t="s">
        <v>265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165</v>
      </c>
      <c r="R3927" t="s">
        <v>229</v>
      </c>
      <c r="S3927" t="s">
        <v>201</v>
      </c>
      <c r="T3927" t="str">
        <f>_xlfn.XLOOKUP(A3927,MI_Match_Analysis!$A$2:$A$8,MI_Match_Analysis!$F$2:$F$8,"Not Found")</f>
        <v>Not Found</v>
      </c>
    </row>
    <row r="3928" spans="1:20" hidden="1" x14ac:dyDescent="0.3">
      <c r="A3928">
        <v>18</v>
      </c>
      <c r="B3928" s="1">
        <v>46123</v>
      </c>
      <c r="C3928" t="s">
        <v>162</v>
      </c>
      <c r="D3928" t="s">
        <v>63</v>
      </c>
      <c r="E3928" t="s">
        <v>54</v>
      </c>
      <c r="F3928" t="s">
        <v>41</v>
      </c>
      <c r="G3928">
        <v>2</v>
      </c>
      <c r="H3928">
        <v>6.2</v>
      </c>
      <c r="I3928" t="s">
        <v>237</v>
      </c>
      <c r="J3928" t="s">
        <v>265</v>
      </c>
      <c r="K3928">
        <v>0</v>
      </c>
      <c r="L3928">
        <v>5</v>
      </c>
      <c r="M3928">
        <v>1</v>
      </c>
      <c r="N3928">
        <v>0</v>
      </c>
      <c r="O3928">
        <v>0</v>
      </c>
      <c r="P3928">
        <v>0</v>
      </c>
      <c r="Q3928" t="s">
        <v>83</v>
      </c>
      <c r="R3928" t="s">
        <v>83</v>
      </c>
      <c r="S3928" t="s">
        <v>83</v>
      </c>
      <c r="T3928" t="str">
        <f>_xlfn.XLOOKUP(A3928,MI_Match_Analysis!$A$2:$A$8,MI_Match_Analysis!$F$2:$F$8,"Not Found")</f>
        <v>Not Found</v>
      </c>
    </row>
    <row r="3929" spans="1:20" hidden="1" x14ac:dyDescent="0.3">
      <c r="A3929">
        <v>18</v>
      </c>
      <c r="B3929" s="1">
        <v>46123</v>
      </c>
      <c r="C3929" t="s">
        <v>162</v>
      </c>
      <c r="D3929" t="s">
        <v>63</v>
      </c>
      <c r="E3929" t="s">
        <v>54</v>
      </c>
      <c r="F3929" t="s">
        <v>41</v>
      </c>
      <c r="G3929">
        <v>2</v>
      </c>
      <c r="H3929">
        <v>6.2</v>
      </c>
      <c r="I3929" t="s">
        <v>237</v>
      </c>
      <c r="J3929" t="s">
        <v>265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83</v>
      </c>
      <c r="R3929" t="s">
        <v>83</v>
      </c>
      <c r="S3929" t="s">
        <v>83</v>
      </c>
      <c r="T3929" t="str">
        <f>_xlfn.XLOOKUP(A3929,MI_Match_Analysis!$A$2:$A$8,MI_Match_Analysis!$F$2:$F$8,"Not Found")</f>
        <v>Not Found</v>
      </c>
    </row>
    <row r="3930" spans="1:20" hidden="1" x14ac:dyDescent="0.3">
      <c r="A3930">
        <v>18</v>
      </c>
      <c r="B3930" s="1">
        <v>46123</v>
      </c>
      <c r="C3930" t="s">
        <v>162</v>
      </c>
      <c r="D3930" t="s">
        <v>63</v>
      </c>
      <c r="E3930" t="s">
        <v>54</v>
      </c>
      <c r="F3930" t="s">
        <v>41</v>
      </c>
      <c r="G3930">
        <v>2</v>
      </c>
      <c r="H3930">
        <v>6.3</v>
      </c>
      <c r="I3930" t="s">
        <v>55</v>
      </c>
      <c r="J3930" t="s">
        <v>265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83</v>
      </c>
      <c r="R3930" t="s">
        <v>83</v>
      </c>
      <c r="S3930" t="s">
        <v>83</v>
      </c>
      <c r="T3930" t="str">
        <f>_xlfn.XLOOKUP(A3930,MI_Match_Analysis!$A$2:$A$8,MI_Match_Analysis!$F$2:$F$8,"Not Found")</f>
        <v>Not Found</v>
      </c>
    </row>
    <row r="3931" spans="1:20" hidden="1" x14ac:dyDescent="0.3">
      <c r="A3931">
        <v>18</v>
      </c>
      <c r="B3931" s="1">
        <v>46123</v>
      </c>
      <c r="C3931" t="s">
        <v>162</v>
      </c>
      <c r="D3931" t="s">
        <v>63</v>
      </c>
      <c r="E3931" t="s">
        <v>54</v>
      </c>
      <c r="F3931" t="s">
        <v>41</v>
      </c>
      <c r="G3931">
        <v>2</v>
      </c>
      <c r="H3931">
        <v>6.4</v>
      </c>
      <c r="I3931" t="s">
        <v>237</v>
      </c>
      <c r="J3931" t="s">
        <v>265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83</v>
      </c>
      <c r="R3931" t="s">
        <v>83</v>
      </c>
      <c r="S3931" t="s">
        <v>83</v>
      </c>
      <c r="T3931" t="str">
        <f>_xlfn.XLOOKUP(A3931,MI_Match_Analysis!$A$2:$A$8,MI_Match_Analysis!$F$2:$F$8,"Not Found")</f>
        <v>Not Found</v>
      </c>
    </row>
    <row r="3932" spans="1:20" hidden="1" x14ac:dyDescent="0.3">
      <c r="A3932">
        <v>18</v>
      </c>
      <c r="B3932" s="1">
        <v>46123</v>
      </c>
      <c r="C3932" t="s">
        <v>162</v>
      </c>
      <c r="D3932" t="s">
        <v>63</v>
      </c>
      <c r="E3932" t="s">
        <v>54</v>
      </c>
      <c r="F3932" t="s">
        <v>41</v>
      </c>
      <c r="G3932">
        <v>2</v>
      </c>
      <c r="H3932">
        <v>6.5</v>
      </c>
      <c r="I3932" t="s">
        <v>237</v>
      </c>
      <c r="J3932" t="s">
        <v>265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83</v>
      </c>
      <c r="R3932" t="s">
        <v>83</v>
      </c>
      <c r="S3932" t="s">
        <v>83</v>
      </c>
      <c r="T3932" t="str">
        <f>_xlfn.XLOOKUP(A3932,MI_Match_Analysis!$A$2:$A$8,MI_Match_Analysis!$F$2:$F$8,"Not Found")</f>
        <v>Not Found</v>
      </c>
    </row>
    <row r="3933" spans="1:20" hidden="1" x14ac:dyDescent="0.3">
      <c r="A3933">
        <v>18</v>
      </c>
      <c r="B3933" s="1">
        <v>46123</v>
      </c>
      <c r="C3933" t="s">
        <v>162</v>
      </c>
      <c r="D3933" t="s">
        <v>63</v>
      </c>
      <c r="E3933" t="s">
        <v>54</v>
      </c>
      <c r="F3933" t="s">
        <v>41</v>
      </c>
      <c r="G3933">
        <v>2</v>
      </c>
      <c r="H3933">
        <v>6.6</v>
      </c>
      <c r="I3933" t="s">
        <v>237</v>
      </c>
      <c r="J3933" t="s">
        <v>265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83</v>
      </c>
      <c r="R3933" t="s">
        <v>83</v>
      </c>
      <c r="S3933" t="s">
        <v>83</v>
      </c>
      <c r="T3933" t="str">
        <f>_xlfn.XLOOKUP(A3933,MI_Match_Analysis!$A$2:$A$8,MI_Match_Analysis!$F$2:$F$8,"Not Found")</f>
        <v>Not Found</v>
      </c>
    </row>
    <row r="3934" spans="1:20" hidden="1" x14ac:dyDescent="0.3">
      <c r="A3934">
        <v>18</v>
      </c>
      <c r="B3934" s="1">
        <v>46123</v>
      </c>
      <c r="C3934" t="s">
        <v>162</v>
      </c>
      <c r="D3934" t="s">
        <v>63</v>
      </c>
      <c r="E3934" t="s">
        <v>54</v>
      </c>
      <c r="F3934" t="s">
        <v>41</v>
      </c>
      <c r="G3934">
        <v>2</v>
      </c>
      <c r="H3934">
        <v>7.1</v>
      </c>
      <c r="I3934" t="s">
        <v>55</v>
      </c>
      <c r="J3934" t="s">
        <v>99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83</v>
      </c>
      <c r="R3934" t="s">
        <v>83</v>
      </c>
      <c r="S3934" t="s">
        <v>83</v>
      </c>
      <c r="T3934" t="str">
        <f>_xlfn.XLOOKUP(A3934,MI_Match_Analysis!$A$2:$A$8,MI_Match_Analysis!$F$2:$F$8,"Not Found")</f>
        <v>Not Found</v>
      </c>
    </row>
    <row r="3935" spans="1:20" hidden="1" x14ac:dyDescent="0.3">
      <c r="A3935">
        <v>18</v>
      </c>
      <c r="B3935" s="1">
        <v>46123</v>
      </c>
      <c r="C3935" t="s">
        <v>162</v>
      </c>
      <c r="D3935" t="s">
        <v>63</v>
      </c>
      <c r="E3935" t="s">
        <v>54</v>
      </c>
      <c r="F3935" t="s">
        <v>41</v>
      </c>
      <c r="G3935">
        <v>2</v>
      </c>
      <c r="H3935">
        <v>7.2</v>
      </c>
      <c r="I3935" t="s">
        <v>55</v>
      </c>
      <c r="J3935" t="s">
        <v>99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83</v>
      </c>
      <c r="R3935" t="s">
        <v>83</v>
      </c>
      <c r="S3935" t="s">
        <v>83</v>
      </c>
      <c r="T3935" t="str">
        <f>_xlfn.XLOOKUP(A3935,MI_Match_Analysis!$A$2:$A$8,MI_Match_Analysis!$F$2:$F$8,"Not Found")</f>
        <v>Not Found</v>
      </c>
    </row>
    <row r="3936" spans="1:20" hidden="1" x14ac:dyDescent="0.3">
      <c r="A3936">
        <v>18</v>
      </c>
      <c r="B3936" s="1">
        <v>46123</v>
      </c>
      <c r="C3936" t="s">
        <v>162</v>
      </c>
      <c r="D3936" t="s">
        <v>63</v>
      </c>
      <c r="E3936" t="s">
        <v>54</v>
      </c>
      <c r="F3936" t="s">
        <v>41</v>
      </c>
      <c r="G3936">
        <v>2</v>
      </c>
      <c r="H3936">
        <v>7.3</v>
      </c>
      <c r="I3936" t="s">
        <v>55</v>
      </c>
      <c r="J3936" t="s">
        <v>99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83</v>
      </c>
      <c r="R3936" t="s">
        <v>83</v>
      </c>
      <c r="S3936" t="s">
        <v>83</v>
      </c>
      <c r="T3936" t="str">
        <f>_xlfn.XLOOKUP(A3936,MI_Match_Analysis!$A$2:$A$8,MI_Match_Analysis!$F$2:$F$8,"Not Found")</f>
        <v>Not Found</v>
      </c>
    </row>
    <row r="3937" spans="1:20" hidden="1" x14ac:dyDescent="0.3">
      <c r="A3937">
        <v>18</v>
      </c>
      <c r="B3937" s="1">
        <v>46123</v>
      </c>
      <c r="C3937" t="s">
        <v>162</v>
      </c>
      <c r="D3937" t="s">
        <v>63</v>
      </c>
      <c r="E3937" t="s">
        <v>54</v>
      </c>
      <c r="F3937" t="s">
        <v>41</v>
      </c>
      <c r="G3937">
        <v>2</v>
      </c>
      <c r="H3937">
        <v>7.4</v>
      </c>
      <c r="I3937" t="s">
        <v>237</v>
      </c>
      <c r="J3937" t="s">
        <v>99</v>
      </c>
      <c r="K3937">
        <v>0</v>
      </c>
      <c r="L3937">
        <v>1</v>
      </c>
      <c r="M3937">
        <v>1</v>
      </c>
      <c r="N3937">
        <v>0</v>
      </c>
      <c r="O3937">
        <v>0</v>
      </c>
      <c r="P3937">
        <v>0</v>
      </c>
      <c r="Q3937" t="s">
        <v>83</v>
      </c>
      <c r="R3937" t="s">
        <v>83</v>
      </c>
      <c r="S3937" t="s">
        <v>83</v>
      </c>
      <c r="T3937" t="str">
        <f>_xlfn.XLOOKUP(A3937,MI_Match_Analysis!$A$2:$A$8,MI_Match_Analysis!$F$2:$F$8,"Not Found")</f>
        <v>Not Found</v>
      </c>
    </row>
    <row r="3938" spans="1:20" hidden="1" x14ac:dyDescent="0.3">
      <c r="A3938">
        <v>18</v>
      </c>
      <c r="B3938" s="1">
        <v>46123</v>
      </c>
      <c r="C3938" t="s">
        <v>162</v>
      </c>
      <c r="D3938" t="s">
        <v>63</v>
      </c>
      <c r="E3938" t="s">
        <v>54</v>
      </c>
      <c r="F3938" t="s">
        <v>41</v>
      </c>
      <c r="G3938">
        <v>2</v>
      </c>
      <c r="H3938">
        <v>7.4</v>
      </c>
      <c r="I3938" t="s">
        <v>237</v>
      </c>
      <c r="J3938" t="s">
        <v>99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83</v>
      </c>
      <c r="R3938" t="s">
        <v>83</v>
      </c>
      <c r="S3938" t="s">
        <v>83</v>
      </c>
      <c r="T3938" t="str">
        <f>_xlfn.XLOOKUP(A3938,MI_Match_Analysis!$A$2:$A$8,MI_Match_Analysis!$F$2:$F$8,"Not Found")</f>
        <v>Not Found</v>
      </c>
    </row>
    <row r="3939" spans="1:20" hidden="1" x14ac:dyDescent="0.3">
      <c r="A3939">
        <v>18</v>
      </c>
      <c r="B3939" s="1">
        <v>46123</v>
      </c>
      <c r="C3939" t="s">
        <v>162</v>
      </c>
      <c r="D3939" t="s">
        <v>63</v>
      </c>
      <c r="E3939" t="s">
        <v>54</v>
      </c>
      <c r="F3939" t="s">
        <v>41</v>
      </c>
      <c r="G3939">
        <v>2</v>
      </c>
      <c r="H3939">
        <v>7.5</v>
      </c>
      <c r="I3939" t="s">
        <v>55</v>
      </c>
      <c r="J3939" t="s">
        <v>99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83</v>
      </c>
      <c r="R3939" t="s">
        <v>83</v>
      </c>
      <c r="S3939" t="s">
        <v>83</v>
      </c>
      <c r="T3939" t="str">
        <f>_xlfn.XLOOKUP(A3939,MI_Match_Analysis!$A$2:$A$8,MI_Match_Analysis!$F$2:$F$8,"Not Found")</f>
        <v>Not Found</v>
      </c>
    </row>
    <row r="3940" spans="1:20" hidden="1" x14ac:dyDescent="0.3">
      <c r="A3940">
        <v>18</v>
      </c>
      <c r="B3940" s="1">
        <v>46123</v>
      </c>
      <c r="C3940" t="s">
        <v>162</v>
      </c>
      <c r="D3940" t="s">
        <v>63</v>
      </c>
      <c r="E3940" t="s">
        <v>54</v>
      </c>
      <c r="F3940" t="s">
        <v>41</v>
      </c>
      <c r="G3940">
        <v>2</v>
      </c>
      <c r="H3940">
        <v>7.6</v>
      </c>
      <c r="I3940" t="s">
        <v>55</v>
      </c>
      <c r="J3940" t="s">
        <v>99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165</v>
      </c>
      <c r="R3940" t="s">
        <v>55</v>
      </c>
      <c r="S3940" t="s">
        <v>264</v>
      </c>
      <c r="T3940" t="str">
        <f>_xlfn.XLOOKUP(A3940,MI_Match_Analysis!$A$2:$A$8,MI_Match_Analysis!$F$2:$F$8,"Not Found")</f>
        <v>Not Found</v>
      </c>
    </row>
    <row r="3941" spans="1:20" hidden="1" x14ac:dyDescent="0.3">
      <c r="A3941">
        <v>18</v>
      </c>
      <c r="B3941" s="1">
        <v>46123</v>
      </c>
      <c r="C3941" t="s">
        <v>162</v>
      </c>
      <c r="D3941" t="s">
        <v>63</v>
      </c>
      <c r="E3941" t="s">
        <v>54</v>
      </c>
      <c r="F3941" t="s">
        <v>41</v>
      </c>
      <c r="G3941">
        <v>2</v>
      </c>
      <c r="H3941">
        <v>8.1</v>
      </c>
      <c r="I3941" t="s">
        <v>237</v>
      </c>
      <c r="J3941" t="s">
        <v>109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83</v>
      </c>
      <c r="R3941" t="s">
        <v>83</v>
      </c>
      <c r="S3941" t="s">
        <v>83</v>
      </c>
      <c r="T3941" t="str">
        <f>_xlfn.XLOOKUP(A3941,MI_Match_Analysis!$A$2:$A$8,MI_Match_Analysis!$F$2:$F$8,"Not Found")</f>
        <v>Not Found</v>
      </c>
    </row>
    <row r="3942" spans="1:20" hidden="1" x14ac:dyDescent="0.3">
      <c r="A3942">
        <v>18</v>
      </c>
      <c r="B3942" s="1">
        <v>46123</v>
      </c>
      <c r="C3942" t="s">
        <v>162</v>
      </c>
      <c r="D3942" t="s">
        <v>63</v>
      </c>
      <c r="E3942" t="s">
        <v>54</v>
      </c>
      <c r="F3942" t="s">
        <v>41</v>
      </c>
      <c r="G3942">
        <v>2</v>
      </c>
      <c r="H3942">
        <v>8.1999999999999993</v>
      </c>
      <c r="I3942" t="s">
        <v>118</v>
      </c>
      <c r="J3942" t="s">
        <v>109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83</v>
      </c>
      <c r="R3942" t="s">
        <v>83</v>
      </c>
      <c r="S3942" t="s">
        <v>83</v>
      </c>
      <c r="T3942" t="str">
        <f>_xlfn.XLOOKUP(A3942,MI_Match_Analysis!$A$2:$A$8,MI_Match_Analysis!$F$2:$F$8,"Not Found")</f>
        <v>Not Found</v>
      </c>
    </row>
    <row r="3943" spans="1:20" hidden="1" x14ac:dyDescent="0.3">
      <c r="A3943">
        <v>18</v>
      </c>
      <c r="B3943" s="1">
        <v>46123</v>
      </c>
      <c r="C3943" t="s">
        <v>162</v>
      </c>
      <c r="D3943" t="s">
        <v>63</v>
      </c>
      <c r="E3943" t="s">
        <v>54</v>
      </c>
      <c r="F3943" t="s">
        <v>41</v>
      </c>
      <c r="G3943">
        <v>2</v>
      </c>
      <c r="H3943">
        <v>8.3000000000000007</v>
      </c>
      <c r="I3943" t="s">
        <v>237</v>
      </c>
      <c r="J3943" t="s">
        <v>109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83</v>
      </c>
      <c r="R3943" t="s">
        <v>83</v>
      </c>
      <c r="S3943" t="s">
        <v>83</v>
      </c>
      <c r="T3943" t="str">
        <f>_xlfn.XLOOKUP(A3943,MI_Match_Analysis!$A$2:$A$8,MI_Match_Analysis!$F$2:$F$8,"Not Found")</f>
        <v>Not Found</v>
      </c>
    </row>
    <row r="3944" spans="1:20" hidden="1" x14ac:dyDescent="0.3">
      <c r="A3944">
        <v>18</v>
      </c>
      <c r="B3944" s="1">
        <v>46123</v>
      </c>
      <c r="C3944" t="s">
        <v>162</v>
      </c>
      <c r="D3944" t="s">
        <v>63</v>
      </c>
      <c r="E3944" t="s">
        <v>54</v>
      </c>
      <c r="F3944" t="s">
        <v>41</v>
      </c>
      <c r="G3944">
        <v>2</v>
      </c>
      <c r="H3944">
        <v>8.4</v>
      </c>
      <c r="I3944" t="s">
        <v>118</v>
      </c>
      <c r="J3944" t="s">
        <v>109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83</v>
      </c>
      <c r="R3944" t="s">
        <v>83</v>
      </c>
      <c r="S3944" t="s">
        <v>83</v>
      </c>
      <c r="T3944" t="str">
        <f>_xlfn.XLOOKUP(A3944,MI_Match_Analysis!$A$2:$A$8,MI_Match_Analysis!$F$2:$F$8,"Not Found")</f>
        <v>Not Found</v>
      </c>
    </row>
    <row r="3945" spans="1:20" hidden="1" x14ac:dyDescent="0.3">
      <c r="A3945">
        <v>18</v>
      </c>
      <c r="B3945" s="1">
        <v>46123</v>
      </c>
      <c r="C3945" t="s">
        <v>162</v>
      </c>
      <c r="D3945" t="s">
        <v>63</v>
      </c>
      <c r="E3945" t="s">
        <v>54</v>
      </c>
      <c r="F3945" t="s">
        <v>41</v>
      </c>
      <c r="G3945">
        <v>2</v>
      </c>
      <c r="H3945">
        <v>8.5</v>
      </c>
      <c r="I3945" t="s">
        <v>237</v>
      </c>
      <c r="J3945" t="s">
        <v>109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83</v>
      </c>
      <c r="R3945" t="s">
        <v>83</v>
      </c>
      <c r="S3945" t="s">
        <v>83</v>
      </c>
      <c r="T3945" t="str">
        <f>_xlfn.XLOOKUP(A3945,MI_Match_Analysis!$A$2:$A$8,MI_Match_Analysis!$F$2:$F$8,"Not Found")</f>
        <v>Not Found</v>
      </c>
    </row>
    <row r="3946" spans="1:20" hidden="1" x14ac:dyDescent="0.3">
      <c r="A3946">
        <v>18</v>
      </c>
      <c r="B3946" s="1">
        <v>46123</v>
      </c>
      <c r="C3946" t="s">
        <v>162</v>
      </c>
      <c r="D3946" t="s">
        <v>63</v>
      </c>
      <c r="E3946" t="s">
        <v>54</v>
      </c>
      <c r="F3946" t="s">
        <v>41</v>
      </c>
      <c r="G3946">
        <v>2</v>
      </c>
      <c r="H3946">
        <v>8.6</v>
      </c>
      <c r="I3946" t="s">
        <v>118</v>
      </c>
      <c r="J3946" t="s">
        <v>109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83</v>
      </c>
      <c r="R3946" t="s">
        <v>83</v>
      </c>
      <c r="S3946" t="s">
        <v>83</v>
      </c>
      <c r="T3946" t="str">
        <f>_xlfn.XLOOKUP(A3946,MI_Match_Analysis!$A$2:$A$8,MI_Match_Analysis!$F$2:$F$8,"Not Found")</f>
        <v>Not Found</v>
      </c>
    </row>
    <row r="3947" spans="1:20" hidden="1" x14ac:dyDescent="0.3">
      <c r="A3947">
        <v>18</v>
      </c>
      <c r="B3947" s="1">
        <v>46123</v>
      </c>
      <c r="C3947" t="s">
        <v>162</v>
      </c>
      <c r="D3947" t="s">
        <v>63</v>
      </c>
      <c r="E3947" t="s">
        <v>54</v>
      </c>
      <c r="F3947" t="s">
        <v>41</v>
      </c>
      <c r="G3947">
        <v>2</v>
      </c>
      <c r="H3947">
        <v>9.1</v>
      </c>
      <c r="I3947" t="s">
        <v>118</v>
      </c>
      <c r="J3947" t="s">
        <v>265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83</v>
      </c>
      <c r="R3947" t="s">
        <v>83</v>
      </c>
      <c r="S3947" t="s">
        <v>83</v>
      </c>
      <c r="T3947" t="str">
        <f>_xlfn.XLOOKUP(A3947,MI_Match_Analysis!$A$2:$A$8,MI_Match_Analysis!$F$2:$F$8,"Not Found")</f>
        <v>Not Found</v>
      </c>
    </row>
    <row r="3948" spans="1:20" hidden="1" x14ac:dyDescent="0.3">
      <c r="A3948">
        <v>18</v>
      </c>
      <c r="B3948" s="1">
        <v>46123</v>
      </c>
      <c r="C3948" t="s">
        <v>162</v>
      </c>
      <c r="D3948" t="s">
        <v>63</v>
      </c>
      <c r="E3948" t="s">
        <v>54</v>
      </c>
      <c r="F3948" t="s">
        <v>41</v>
      </c>
      <c r="G3948">
        <v>2</v>
      </c>
      <c r="H3948">
        <v>9.1999999999999993</v>
      </c>
      <c r="I3948" t="s">
        <v>118</v>
      </c>
      <c r="J3948" t="s">
        <v>265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83</v>
      </c>
      <c r="R3948" t="s">
        <v>83</v>
      </c>
      <c r="S3948" t="s">
        <v>83</v>
      </c>
      <c r="T3948" t="str">
        <f>_xlfn.XLOOKUP(A3948,MI_Match_Analysis!$A$2:$A$8,MI_Match_Analysis!$F$2:$F$8,"Not Found")</f>
        <v>Not Found</v>
      </c>
    </row>
    <row r="3949" spans="1:20" hidden="1" x14ac:dyDescent="0.3">
      <c r="A3949">
        <v>18</v>
      </c>
      <c r="B3949" s="1">
        <v>46123</v>
      </c>
      <c r="C3949" t="s">
        <v>162</v>
      </c>
      <c r="D3949" t="s">
        <v>63</v>
      </c>
      <c r="E3949" t="s">
        <v>54</v>
      </c>
      <c r="F3949" t="s">
        <v>41</v>
      </c>
      <c r="G3949">
        <v>2</v>
      </c>
      <c r="H3949">
        <v>9.3000000000000007</v>
      </c>
      <c r="I3949" t="s">
        <v>237</v>
      </c>
      <c r="J3949" t="s">
        <v>265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83</v>
      </c>
      <c r="R3949" t="s">
        <v>83</v>
      </c>
      <c r="S3949" t="s">
        <v>83</v>
      </c>
      <c r="T3949" t="str">
        <f>_xlfn.XLOOKUP(A3949,MI_Match_Analysis!$A$2:$A$8,MI_Match_Analysis!$F$2:$F$8,"Not Found")</f>
        <v>Not Found</v>
      </c>
    </row>
    <row r="3950" spans="1:20" hidden="1" x14ac:dyDescent="0.3">
      <c r="A3950">
        <v>18</v>
      </c>
      <c r="B3950" s="1">
        <v>46123</v>
      </c>
      <c r="C3950" t="s">
        <v>162</v>
      </c>
      <c r="D3950" t="s">
        <v>63</v>
      </c>
      <c r="E3950" t="s">
        <v>54</v>
      </c>
      <c r="F3950" t="s">
        <v>41</v>
      </c>
      <c r="G3950">
        <v>2</v>
      </c>
      <c r="H3950">
        <v>9.4</v>
      </c>
      <c r="I3950" t="s">
        <v>118</v>
      </c>
      <c r="J3950" t="s">
        <v>265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83</v>
      </c>
      <c r="R3950" t="s">
        <v>83</v>
      </c>
      <c r="S3950" t="s">
        <v>83</v>
      </c>
      <c r="T3950" t="str">
        <f>_xlfn.XLOOKUP(A3950,MI_Match_Analysis!$A$2:$A$8,MI_Match_Analysis!$F$2:$F$8,"Not Found")</f>
        <v>Not Found</v>
      </c>
    </row>
    <row r="3951" spans="1:20" hidden="1" x14ac:dyDescent="0.3">
      <c r="A3951">
        <v>18</v>
      </c>
      <c r="B3951" s="1">
        <v>46123</v>
      </c>
      <c r="C3951" t="s">
        <v>162</v>
      </c>
      <c r="D3951" t="s">
        <v>63</v>
      </c>
      <c r="E3951" t="s">
        <v>54</v>
      </c>
      <c r="F3951" t="s">
        <v>41</v>
      </c>
      <c r="G3951">
        <v>2</v>
      </c>
      <c r="H3951">
        <v>9.5</v>
      </c>
      <c r="I3951" t="s">
        <v>118</v>
      </c>
      <c r="J3951" t="s">
        <v>265</v>
      </c>
      <c r="K3951">
        <v>6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83</v>
      </c>
      <c r="R3951" t="s">
        <v>83</v>
      </c>
      <c r="S3951" t="s">
        <v>83</v>
      </c>
      <c r="T3951" t="str">
        <f>_xlfn.XLOOKUP(A3951,MI_Match_Analysis!$A$2:$A$8,MI_Match_Analysis!$F$2:$F$8,"Not Found")</f>
        <v>Not Found</v>
      </c>
    </row>
    <row r="3952" spans="1:20" hidden="1" x14ac:dyDescent="0.3">
      <c r="A3952">
        <v>18</v>
      </c>
      <c r="B3952" s="1">
        <v>46123</v>
      </c>
      <c r="C3952" t="s">
        <v>162</v>
      </c>
      <c r="D3952" t="s">
        <v>63</v>
      </c>
      <c r="E3952" t="s">
        <v>54</v>
      </c>
      <c r="F3952" t="s">
        <v>41</v>
      </c>
      <c r="G3952">
        <v>2</v>
      </c>
      <c r="H3952">
        <v>9.6</v>
      </c>
      <c r="I3952" t="s">
        <v>118</v>
      </c>
      <c r="J3952" t="s">
        <v>265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83</v>
      </c>
      <c r="R3952" t="s">
        <v>83</v>
      </c>
      <c r="S3952" t="s">
        <v>83</v>
      </c>
      <c r="T3952" t="str">
        <f>_xlfn.XLOOKUP(A3952,MI_Match_Analysis!$A$2:$A$8,MI_Match_Analysis!$F$2:$F$8,"Not Found")</f>
        <v>Not Found</v>
      </c>
    </row>
    <row r="3953" spans="1:20" hidden="1" x14ac:dyDescent="0.3">
      <c r="A3953">
        <v>18</v>
      </c>
      <c r="B3953" s="1">
        <v>46123</v>
      </c>
      <c r="C3953" t="s">
        <v>162</v>
      </c>
      <c r="D3953" t="s">
        <v>63</v>
      </c>
      <c r="E3953" t="s">
        <v>54</v>
      </c>
      <c r="F3953" t="s">
        <v>41</v>
      </c>
      <c r="G3953">
        <v>2</v>
      </c>
      <c r="H3953">
        <v>10.1</v>
      </c>
      <c r="I3953" t="s">
        <v>118</v>
      </c>
      <c r="J3953" t="s">
        <v>109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83</v>
      </c>
      <c r="R3953" t="s">
        <v>83</v>
      </c>
      <c r="S3953" t="s">
        <v>83</v>
      </c>
      <c r="T3953" t="str">
        <f>_xlfn.XLOOKUP(A3953,MI_Match_Analysis!$A$2:$A$8,MI_Match_Analysis!$F$2:$F$8,"Not Found")</f>
        <v>Not Found</v>
      </c>
    </row>
    <row r="3954" spans="1:20" hidden="1" x14ac:dyDescent="0.3">
      <c r="A3954">
        <v>18</v>
      </c>
      <c r="B3954" s="1">
        <v>46123</v>
      </c>
      <c r="C3954" t="s">
        <v>162</v>
      </c>
      <c r="D3954" t="s">
        <v>63</v>
      </c>
      <c r="E3954" t="s">
        <v>54</v>
      </c>
      <c r="F3954" t="s">
        <v>41</v>
      </c>
      <c r="G3954">
        <v>2</v>
      </c>
      <c r="H3954">
        <v>10.199999999999999</v>
      </c>
      <c r="I3954" t="s">
        <v>118</v>
      </c>
      <c r="J3954" t="s">
        <v>109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83</v>
      </c>
      <c r="R3954" t="s">
        <v>83</v>
      </c>
      <c r="S3954" t="s">
        <v>83</v>
      </c>
      <c r="T3954" t="str">
        <f>_xlfn.XLOOKUP(A3954,MI_Match_Analysis!$A$2:$A$8,MI_Match_Analysis!$F$2:$F$8,"Not Found")</f>
        <v>Not Found</v>
      </c>
    </row>
    <row r="3955" spans="1:20" hidden="1" x14ac:dyDescent="0.3">
      <c r="A3955">
        <v>18</v>
      </c>
      <c r="B3955" s="1">
        <v>46123</v>
      </c>
      <c r="C3955" t="s">
        <v>162</v>
      </c>
      <c r="D3955" t="s">
        <v>63</v>
      </c>
      <c r="E3955" t="s">
        <v>54</v>
      </c>
      <c r="F3955" t="s">
        <v>41</v>
      </c>
      <c r="G3955">
        <v>2</v>
      </c>
      <c r="H3955">
        <v>10.3</v>
      </c>
      <c r="I3955" t="s">
        <v>118</v>
      </c>
      <c r="J3955" t="s">
        <v>109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83</v>
      </c>
      <c r="R3955" t="s">
        <v>83</v>
      </c>
      <c r="S3955" t="s">
        <v>83</v>
      </c>
      <c r="T3955" t="str">
        <f>_xlfn.XLOOKUP(A3955,MI_Match_Analysis!$A$2:$A$8,MI_Match_Analysis!$F$2:$F$8,"Not Found")</f>
        <v>Not Found</v>
      </c>
    </row>
    <row r="3956" spans="1:20" hidden="1" x14ac:dyDescent="0.3">
      <c r="A3956">
        <v>18</v>
      </c>
      <c r="B3956" s="1">
        <v>46123</v>
      </c>
      <c r="C3956" t="s">
        <v>162</v>
      </c>
      <c r="D3956" t="s">
        <v>63</v>
      </c>
      <c r="E3956" t="s">
        <v>54</v>
      </c>
      <c r="F3956" t="s">
        <v>41</v>
      </c>
      <c r="G3956">
        <v>2</v>
      </c>
      <c r="H3956">
        <v>10.4</v>
      </c>
      <c r="I3956" t="s">
        <v>237</v>
      </c>
      <c r="J3956" t="s">
        <v>109</v>
      </c>
      <c r="K3956">
        <v>0</v>
      </c>
      <c r="L3956">
        <v>2</v>
      </c>
      <c r="M3956">
        <v>1</v>
      </c>
      <c r="N3956">
        <v>0</v>
      </c>
      <c r="O3956">
        <v>0</v>
      </c>
      <c r="P3956">
        <v>0</v>
      </c>
      <c r="Q3956" t="s">
        <v>83</v>
      </c>
      <c r="R3956" t="s">
        <v>83</v>
      </c>
      <c r="S3956" t="s">
        <v>83</v>
      </c>
      <c r="T3956" t="str">
        <f>_xlfn.XLOOKUP(A3956,MI_Match_Analysis!$A$2:$A$8,MI_Match_Analysis!$F$2:$F$8,"Not Found")</f>
        <v>Not Found</v>
      </c>
    </row>
    <row r="3957" spans="1:20" hidden="1" x14ac:dyDescent="0.3">
      <c r="A3957">
        <v>18</v>
      </c>
      <c r="B3957" s="1">
        <v>46123</v>
      </c>
      <c r="C3957" t="s">
        <v>162</v>
      </c>
      <c r="D3957" t="s">
        <v>63</v>
      </c>
      <c r="E3957" t="s">
        <v>54</v>
      </c>
      <c r="F3957" t="s">
        <v>41</v>
      </c>
      <c r="G3957">
        <v>2</v>
      </c>
      <c r="H3957">
        <v>10.4</v>
      </c>
      <c r="I3957" t="s">
        <v>118</v>
      </c>
      <c r="J3957" t="s">
        <v>109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83</v>
      </c>
      <c r="R3957" t="s">
        <v>83</v>
      </c>
      <c r="S3957" t="s">
        <v>83</v>
      </c>
      <c r="T3957" t="str">
        <f>_xlfn.XLOOKUP(A3957,MI_Match_Analysis!$A$2:$A$8,MI_Match_Analysis!$F$2:$F$8,"Not Found")</f>
        <v>Not Found</v>
      </c>
    </row>
    <row r="3958" spans="1:20" hidden="1" x14ac:dyDescent="0.3">
      <c r="A3958">
        <v>18</v>
      </c>
      <c r="B3958" s="1">
        <v>46123</v>
      </c>
      <c r="C3958" t="s">
        <v>162</v>
      </c>
      <c r="D3958" t="s">
        <v>63</v>
      </c>
      <c r="E3958" t="s">
        <v>54</v>
      </c>
      <c r="F3958" t="s">
        <v>41</v>
      </c>
      <c r="G3958">
        <v>2</v>
      </c>
      <c r="H3958">
        <v>10.5</v>
      </c>
      <c r="I3958" t="s">
        <v>237</v>
      </c>
      <c r="J3958" t="s">
        <v>109</v>
      </c>
      <c r="K3958">
        <v>6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83</v>
      </c>
      <c r="R3958" t="s">
        <v>83</v>
      </c>
      <c r="S3958" t="s">
        <v>83</v>
      </c>
      <c r="T3958" t="str">
        <f>_xlfn.XLOOKUP(A3958,MI_Match_Analysis!$A$2:$A$8,MI_Match_Analysis!$F$2:$F$8,"Not Found")</f>
        <v>Not Found</v>
      </c>
    </row>
    <row r="3959" spans="1:20" hidden="1" x14ac:dyDescent="0.3">
      <c r="A3959">
        <v>18</v>
      </c>
      <c r="B3959" s="1">
        <v>46123</v>
      </c>
      <c r="C3959" t="s">
        <v>162</v>
      </c>
      <c r="D3959" t="s">
        <v>63</v>
      </c>
      <c r="E3959" t="s">
        <v>54</v>
      </c>
      <c r="F3959" t="s">
        <v>41</v>
      </c>
      <c r="G3959">
        <v>2</v>
      </c>
      <c r="H3959">
        <v>10.6</v>
      </c>
      <c r="I3959" t="s">
        <v>237</v>
      </c>
      <c r="J3959" t="s">
        <v>109</v>
      </c>
      <c r="K3959">
        <v>0</v>
      </c>
      <c r="L3959">
        <v>1</v>
      </c>
      <c r="M3959">
        <v>1</v>
      </c>
      <c r="N3959">
        <v>0</v>
      </c>
      <c r="O3959">
        <v>0</v>
      </c>
      <c r="P3959">
        <v>0</v>
      </c>
      <c r="Q3959" t="s">
        <v>83</v>
      </c>
      <c r="R3959" t="s">
        <v>83</v>
      </c>
      <c r="S3959" t="s">
        <v>83</v>
      </c>
      <c r="T3959" t="str">
        <f>_xlfn.XLOOKUP(A3959,MI_Match_Analysis!$A$2:$A$8,MI_Match_Analysis!$F$2:$F$8,"Not Found")</f>
        <v>Not Found</v>
      </c>
    </row>
    <row r="3960" spans="1:20" hidden="1" x14ac:dyDescent="0.3">
      <c r="A3960">
        <v>18</v>
      </c>
      <c r="B3960" s="1">
        <v>46123</v>
      </c>
      <c r="C3960" t="s">
        <v>162</v>
      </c>
      <c r="D3960" t="s">
        <v>63</v>
      </c>
      <c r="E3960" t="s">
        <v>54</v>
      </c>
      <c r="F3960" t="s">
        <v>41</v>
      </c>
      <c r="G3960">
        <v>2</v>
      </c>
      <c r="H3960">
        <v>10.6</v>
      </c>
      <c r="I3960" t="s">
        <v>237</v>
      </c>
      <c r="J3960" t="s">
        <v>109</v>
      </c>
      <c r="K3960">
        <v>4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83</v>
      </c>
      <c r="R3960" t="s">
        <v>83</v>
      </c>
      <c r="S3960" t="s">
        <v>83</v>
      </c>
      <c r="T3960" t="str">
        <f>_xlfn.XLOOKUP(A3960,MI_Match_Analysis!$A$2:$A$8,MI_Match_Analysis!$F$2:$F$8,"Not Found")</f>
        <v>Not Found</v>
      </c>
    </row>
    <row r="3961" spans="1:20" hidden="1" x14ac:dyDescent="0.3">
      <c r="A3961">
        <v>18</v>
      </c>
      <c r="B3961" s="1">
        <v>46123</v>
      </c>
      <c r="C3961" t="s">
        <v>162</v>
      </c>
      <c r="D3961" t="s">
        <v>63</v>
      </c>
      <c r="E3961" t="s">
        <v>54</v>
      </c>
      <c r="F3961" t="s">
        <v>41</v>
      </c>
      <c r="G3961">
        <v>2</v>
      </c>
      <c r="H3961">
        <v>11.1</v>
      </c>
      <c r="I3961" t="s">
        <v>118</v>
      </c>
      <c r="J3961" t="s">
        <v>210</v>
      </c>
      <c r="K3961">
        <v>0</v>
      </c>
      <c r="L3961">
        <v>1</v>
      </c>
      <c r="M3961">
        <v>1</v>
      </c>
      <c r="N3961">
        <v>0</v>
      </c>
      <c r="O3961">
        <v>0</v>
      </c>
      <c r="P3961">
        <v>0</v>
      </c>
      <c r="Q3961" t="s">
        <v>83</v>
      </c>
      <c r="R3961" t="s">
        <v>83</v>
      </c>
      <c r="S3961" t="s">
        <v>83</v>
      </c>
      <c r="T3961" t="str">
        <f>_xlfn.XLOOKUP(A3961,MI_Match_Analysis!$A$2:$A$8,MI_Match_Analysis!$F$2:$F$8,"Not Found")</f>
        <v>Not Found</v>
      </c>
    </row>
    <row r="3962" spans="1:20" hidden="1" x14ac:dyDescent="0.3">
      <c r="A3962">
        <v>18</v>
      </c>
      <c r="B3962" s="1">
        <v>46123</v>
      </c>
      <c r="C3962" t="s">
        <v>162</v>
      </c>
      <c r="D3962" t="s">
        <v>63</v>
      </c>
      <c r="E3962" t="s">
        <v>54</v>
      </c>
      <c r="F3962" t="s">
        <v>41</v>
      </c>
      <c r="G3962">
        <v>2</v>
      </c>
      <c r="H3962">
        <v>11.1</v>
      </c>
      <c r="I3962" t="s">
        <v>118</v>
      </c>
      <c r="J3962" t="s">
        <v>210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83</v>
      </c>
      <c r="R3962" t="s">
        <v>83</v>
      </c>
      <c r="S3962" t="s">
        <v>83</v>
      </c>
      <c r="T3962" t="str">
        <f>_xlfn.XLOOKUP(A3962,MI_Match_Analysis!$A$2:$A$8,MI_Match_Analysis!$F$2:$F$8,"Not Found")</f>
        <v>Not Found</v>
      </c>
    </row>
    <row r="3963" spans="1:20" hidden="1" x14ac:dyDescent="0.3">
      <c r="A3963">
        <v>18</v>
      </c>
      <c r="B3963" s="1">
        <v>46123</v>
      </c>
      <c r="C3963" t="s">
        <v>162</v>
      </c>
      <c r="D3963" t="s">
        <v>63</v>
      </c>
      <c r="E3963" t="s">
        <v>54</v>
      </c>
      <c r="F3963" t="s">
        <v>41</v>
      </c>
      <c r="G3963">
        <v>2</v>
      </c>
      <c r="H3963">
        <v>11.2</v>
      </c>
      <c r="I3963" t="s">
        <v>237</v>
      </c>
      <c r="J3963" t="s">
        <v>210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83</v>
      </c>
      <c r="R3963" t="s">
        <v>83</v>
      </c>
      <c r="S3963" t="s">
        <v>83</v>
      </c>
      <c r="T3963" t="str">
        <f>_xlfn.XLOOKUP(A3963,MI_Match_Analysis!$A$2:$A$8,MI_Match_Analysis!$F$2:$F$8,"Not Found")</f>
        <v>Not Found</v>
      </c>
    </row>
    <row r="3964" spans="1:20" hidden="1" x14ac:dyDescent="0.3">
      <c r="A3964">
        <v>18</v>
      </c>
      <c r="B3964" s="1">
        <v>46123</v>
      </c>
      <c r="C3964" t="s">
        <v>162</v>
      </c>
      <c r="D3964" t="s">
        <v>63</v>
      </c>
      <c r="E3964" t="s">
        <v>54</v>
      </c>
      <c r="F3964" t="s">
        <v>41</v>
      </c>
      <c r="G3964">
        <v>2</v>
      </c>
      <c r="H3964">
        <v>11.3</v>
      </c>
      <c r="I3964" t="s">
        <v>118</v>
      </c>
      <c r="J3964" t="s">
        <v>210</v>
      </c>
      <c r="K3964">
        <v>2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83</v>
      </c>
      <c r="R3964" t="s">
        <v>83</v>
      </c>
      <c r="S3964" t="s">
        <v>83</v>
      </c>
      <c r="T3964" t="str">
        <f>_xlfn.XLOOKUP(A3964,MI_Match_Analysis!$A$2:$A$8,MI_Match_Analysis!$F$2:$F$8,"Not Found")</f>
        <v>Not Found</v>
      </c>
    </row>
    <row r="3965" spans="1:20" hidden="1" x14ac:dyDescent="0.3">
      <c r="A3965">
        <v>18</v>
      </c>
      <c r="B3965" s="1">
        <v>46123</v>
      </c>
      <c r="C3965" t="s">
        <v>162</v>
      </c>
      <c r="D3965" t="s">
        <v>63</v>
      </c>
      <c r="E3965" t="s">
        <v>54</v>
      </c>
      <c r="F3965" t="s">
        <v>41</v>
      </c>
      <c r="G3965">
        <v>2</v>
      </c>
      <c r="H3965">
        <v>11.4</v>
      </c>
      <c r="I3965" t="s">
        <v>118</v>
      </c>
      <c r="J3965" t="s">
        <v>210</v>
      </c>
      <c r="K3965">
        <v>6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83</v>
      </c>
      <c r="R3965" t="s">
        <v>83</v>
      </c>
      <c r="S3965" t="s">
        <v>83</v>
      </c>
      <c r="T3965" t="str">
        <f>_xlfn.XLOOKUP(A3965,MI_Match_Analysis!$A$2:$A$8,MI_Match_Analysis!$F$2:$F$8,"Not Found")</f>
        <v>Not Found</v>
      </c>
    </row>
    <row r="3966" spans="1:20" hidden="1" x14ac:dyDescent="0.3">
      <c r="A3966">
        <v>18</v>
      </c>
      <c r="B3966" s="1">
        <v>46123</v>
      </c>
      <c r="C3966" t="s">
        <v>162</v>
      </c>
      <c r="D3966" t="s">
        <v>63</v>
      </c>
      <c r="E3966" t="s">
        <v>54</v>
      </c>
      <c r="F3966" t="s">
        <v>41</v>
      </c>
      <c r="G3966">
        <v>2</v>
      </c>
      <c r="H3966">
        <v>11.5</v>
      </c>
      <c r="I3966" t="s">
        <v>118</v>
      </c>
      <c r="J3966" t="s">
        <v>210</v>
      </c>
      <c r="K3966">
        <v>2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83</v>
      </c>
      <c r="R3966" t="s">
        <v>83</v>
      </c>
      <c r="S3966" t="s">
        <v>83</v>
      </c>
      <c r="T3966" t="str">
        <f>_xlfn.XLOOKUP(A3966,MI_Match_Analysis!$A$2:$A$8,MI_Match_Analysis!$F$2:$F$8,"Not Found")</f>
        <v>Not Found</v>
      </c>
    </row>
    <row r="3967" spans="1:20" hidden="1" x14ac:dyDescent="0.3">
      <c r="A3967">
        <v>18</v>
      </c>
      <c r="B3967" s="1">
        <v>46123</v>
      </c>
      <c r="C3967" t="s">
        <v>162</v>
      </c>
      <c r="D3967" t="s">
        <v>63</v>
      </c>
      <c r="E3967" t="s">
        <v>54</v>
      </c>
      <c r="F3967" t="s">
        <v>41</v>
      </c>
      <c r="G3967">
        <v>2</v>
      </c>
      <c r="H3967">
        <v>11.6</v>
      </c>
      <c r="I3967" t="s">
        <v>118</v>
      </c>
      <c r="J3967" t="s">
        <v>210</v>
      </c>
      <c r="K3967">
        <v>2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83</v>
      </c>
      <c r="R3967" t="s">
        <v>83</v>
      </c>
      <c r="S3967" t="s">
        <v>83</v>
      </c>
      <c r="T3967" t="str">
        <f>_xlfn.XLOOKUP(A3967,MI_Match_Analysis!$A$2:$A$8,MI_Match_Analysis!$F$2:$F$8,"Not Found")</f>
        <v>Not Found</v>
      </c>
    </row>
    <row r="3968" spans="1:20" hidden="1" x14ac:dyDescent="0.3">
      <c r="A3968">
        <v>18</v>
      </c>
      <c r="B3968" s="1">
        <v>46123</v>
      </c>
      <c r="C3968" t="s">
        <v>162</v>
      </c>
      <c r="D3968" t="s">
        <v>63</v>
      </c>
      <c r="E3968" t="s">
        <v>54</v>
      </c>
      <c r="F3968" t="s">
        <v>41</v>
      </c>
      <c r="G3968">
        <v>2</v>
      </c>
      <c r="H3968">
        <v>12.1</v>
      </c>
      <c r="I3968" t="s">
        <v>237</v>
      </c>
      <c r="J3968" t="s">
        <v>99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83</v>
      </c>
      <c r="R3968" t="s">
        <v>83</v>
      </c>
      <c r="S3968" t="s">
        <v>83</v>
      </c>
      <c r="T3968" t="str">
        <f>_xlfn.XLOOKUP(A3968,MI_Match_Analysis!$A$2:$A$8,MI_Match_Analysis!$F$2:$F$8,"Not Found")</f>
        <v>Not Found</v>
      </c>
    </row>
    <row r="3969" spans="1:20" hidden="1" x14ac:dyDescent="0.3">
      <c r="A3969">
        <v>18</v>
      </c>
      <c r="B3969" s="1">
        <v>46123</v>
      </c>
      <c r="C3969" t="s">
        <v>162</v>
      </c>
      <c r="D3969" t="s">
        <v>63</v>
      </c>
      <c r="E3969" t="s">
        <v>54</v>
      </c>
      <c r="F3969" t="s">
        <v>41</v>
      </c>
      <c r="G3969">
        <v>2</v>
      </c>
      <c r="H3969">
        <v>12.2</v>
      </c>
      <c r="I3969" t="s">
        <v>237</v>
      </c>
      <c r="J3969" t="s">
        <v>99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167</v>
      </c>
      <c r="R3969" t="s">
        <v>237</v>
      </c>
      <c r="S3969" t="s">
        <v>83</v>
      </c>
      <c r="T3969" t="str">
        <f>_xlfn.XLOOKUP(A3969,MI_Match_Analysis!$A$2:$A$8,MI_Match_Analysis!$F$2:$F$8,"Not Found")</f>
        <v>Not Found</v>
      </c>
    </row>
    <row r="3970" spans="1:20" hidden="1" x14ac:dyDescent="0.3">
      <c r="A3970">
        <v>18</v>
      </c>
      <c r="B3970" s="1">
        <v>46123</v>
      </c>
      <c r="C3970" t="s">
        <v>162</v>
      </c>
      <c r="D3970" t="s">
        <v>63</v>
      </c>
      <c r="E3970" t="s">
        <v>54</v>
      </c>
      <c r="F3970" t="s">
        <v>41</v>
      </c>
      <c r="G3970">
        <v>2</v>
      </c>
      <c r="H3970">
        <v>12.3</v>
      </c>
      <c r="I3970" t="s">
        <v>266</v>
      </c>
      <c r="J3970" t="s">
        <v>99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83</v>
      </c>
      <c r="R3970" t="s">
        <v>83</v>
      </c>
      <c r="S3970" t="s">
        <v>83</v>
      </c>
      <c r="T3970" t="str">
        <f>_xlfn.XLOOKUP(A3970,MI_Match_Analysis!$A$2:$A$8,MI_Match_Analysis!$F$2:$F$8,"Not Found")</f>
        <v>Not Found</v>
      </c>
    </row>
    <row r="3971" spans="1:20" hidden="1" x14ac:dyDescent="0.3">
      <c r="A3971">
        <v>18</v>
      </c>
      <c r="B3971" s="1">
        <v>46123</v>
      </c>
      <c r="C3971" t="s">
        <v>162</v>
      </c>
      <c r="D3971" t="s">
        <v>63</v>
      </c>
      <c r="E3971" t="s">
        <v>54</v>
      </c>
      <c r="F3971" t="s">
        <v>41</v>
      </c>
      <c r="G3971">
        <v>2</v>
      </c>
      <c r="H3971">
        <v>12.4</v>
      </c>
      <c r="I3971" t="s">
        <v>118</v>
      </c>
      <c r="J3971" t="s">
        <v>99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83</v>
      </c>
      <c r="R3971" t="s">
        <v>83</v>
      </c>
      <c r="S3971" t="s">
        <v>83</v>
      </c>
      <c r="T3971" t="str">
        <f>_xlfn.XLOOKUP(A3971,MI_Match_Analysis!$A$2:$A$8,MI_Match_Analysis!$F$2:$F$8,"Not Found")</f>
        <v>Not Found</v>
      </c>
    </row>
    <row r="3972" spans="1:20" hidden="1" x14ac:dyDescent="0.3">
      <c r="A3972">
        <v>18</v>
      </c>
      <c r="B3972" s="1">
        <v>46123</v>
      </c>
      <c r="C3972" t="s">
        <v>162</v>
      </c>
      <c r="D3972" t="s">
        <v>63</v>
      </c>
      <c r="E3972" t="s">
        <v>54</v>
      </c>
      <c r="F3972" t="s">
        <v>41</v>
      </c>
      <c r="G3972">
        <v>2</v>
      </c>
      <c r="H3972">
        <v>12.5</v>
      </c>
      <c r="I3972" t="s">
        <v>266</v>
      </c>
      <c r="J3972" t="s">
        <v>99</v>
      </c>
      <c r="K3972">
        <v>6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83</v>
      </c>
      <c r="R3972" t="s">
        <v>83</v>
      </c>
      <c r="S3972" t="s">
        <v>83</v>
      </c>
      <c r="T3972" t="str">
        <f>_xlfn.XLOOKUP(A3972,MI_Match_Analysis!$A$2:$A$8,MI_Match_Analysis!$F$2:$F$8,"Not Found")</f>
        <v>Not Found</v>
      </c>
    </row>
    <row r="3973" spans="1:20" hidden="1" x14ac:dyDescent="0.3">
      <c r="A3973">
        <v>18</v>
      </c>
      <c r="B3973" s="1">
        <v>46123</v>
      </c>
      <c r="C3973" t="s">
        <v>162</v>
      </c>
      <c r="D3973" t="s">
        <v>63</v>
      </c>
      <c r="E3973" t="s">
        <v>54</v>
      </c>
      <c r="F3973" t="s">
        <v>41</v>
      </c>
      <c r="G3973">
        <v>2</v>
      </c>
      <c r="H3973">
        <v>12.6</v>
      </c>
      <c r="I3973" t="s">
        <v>266</v>
      </c>
      <c r="J3973" t="s">
        <v>99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83</v>
      </c>
      <c r="R3973" t="s">
        <v>83</v>
      </c>
      <c r="S3973" t="s">
        <v>83</v>
      </c>
      <c r="T3973" t="str">
        <f>_xlfn.XLOOKUP(A3973,MI_Match_Analysis!$A$2:$A$8,MI_Match_Analysis!$F$2:$F$8,"Not Found")</f>
        <v>Not Found</v>
      </c>
    </row>
    <row r="3974" spans="1:20" hidden="1" x14ac:dyDescent="0.3">
      <c r="A3974">
        <v>18</v>
      </c>
      <c r="B3974" s="1">
        <v>46123</v>
      </c>
      <c r="C3974" t="s">
        <v>162</v>
      </c>
      <c r="D3974" t="s">
        <v>63</v>
      </c>
      <c r="E3974" t="s">
        <v>54</v>
      </c>
      <c r="F3974" t="s">
        <v>41</v>
      </c>
      <c r="G3974">
        <v>2</v>
      </c>
      <c r="H3974">
        <v>13.1</v>
      </c>
      <c r="I3974" t="s">
        <v>266</v>
      </c>
      <c r="J3974" t="s">
        <v>265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83</v>
      </c>
      <c r="R3974" t="s">
        <v>83</v>
      </c>
      <c r="S3974" t="s">
        <v>83</v>
      </c>
      <c r="T3974" t="str">
        <f>_xlfn.XLOOKUP(A3974,MI_Match_Analysis!$A$2:$A$8,MI_Match_Analysis!$F$2:$F$8,"Not Found")</f>
        <v>Not Found</v>
      </c>
    </row>
    <row r="3975" spans="1:20" hidden="1" x14ac:dyDescent="0.3">
      <c r="A3975">
        <v>18</v>
      </c>
      <c r="B3975" s="1">
        <v>46123</v>
      </c>
      <c r="C3975" t="s">
        <v>162</v>
      </c>
      <c r="D3975" t="s">
        <v>63</v>
      </c>
      <c r="E3975" t="s">
        <v>54</v>
      </c>
      <c r="F3975" t="s">
        <v>41</v>
      </c>
      <c r="G3975">
        <v>2</v>
      </c>
      <c r="H3975">
        <v>13.2</v>
      </c>
      <c r="I3975" t="s">
        <v>118</v>
      </c>
      <c r="J3975" t="s">
        <v>265</v>
      </c>
      <c r="K3975">
        <v>2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83</v>
      </c>
      <c r="R3975" t="s">
        <v>83</v>
      </c>
      <c r="S3975" t="s">
        <v>83</v>
      </c>
      <c r="T3975" t="str">
        <f>_xlfn.XLOOKUP(A3975,MI_Match_Analysis!$A$2:$A$8,MI_Match_Analysis!$F$2:$F$8,"Not Found")</f>
        <v>Not Found</v>
      </c>
    </row>
    <row r="3976" spans="1:20" hidden="1" x14ac:dyDescent="0.3">
      <c r="A3976">
        <v>18</v>
      </c>
      <c r="B3976" s="1">
        <v>46123</v>
      </c>
      <c r="C3976" t="s">
        <v>162</v>
      </c>
      <c r="D3976" t="s">
        <v>63</v>
      </c>
      <c r="E3976" t="s">
        <v>54</v>
      </c>
      <c r="F3976" t="s">
        <v>41</v>
      </c>
      <c r="G3976">
        <v>2</v>
      </c>
      <c r="H3976">
        <v>13.3</v>
      </c>
      <c r="I3976" t="s">
        <v>118</v>
      </c>
      <c r="J3976" t="s">
        <v>265</v>
      </c>
      <c r="K3976">
        <v>4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83</v>
      </c>
      <c r="R3976" t="s">
        <v>83</v>
      </c>
      <c r="S3976" t="s">
        <v>83</v>
      </c>
      <c r="T3976" t="str">
        <f>_xlfn.XLOOKUP(A3976,MI_Match_Analysis!$A$2:$A$8,MI_Match_Analysis!$F$2:$F$8,"Not Found")</f>
        <v>Not Found</v>
      </c>
    </row>
    <row r="3977" spans="1:20" hidden="1" x14ac:dyDescent="0.3">
      <c r="A3977">
        <v>18</v>
      </c>
      <c r="B3977" s="1">
        <v>46123</v>
      </c>
      <c r="C3977" t="s">
        <v>162</v>
      </c>
      <c r="D3977" t="s">
        <v>63</v>
      </c>
      <c r="E3977" t="s">
        <v>54</v>
      </c>
      <c r="F3977" t="s">
        <v>41</v>
      </c>
      <c r="G3977">
        <v>2</v>
      </c>
      <c r="H3977">
        <v>13.4</v>
      </c>
      <c r="I3977" t="s">
        <v>118</v>
      </c>
      <c r="J3977" t="s">
        <v>265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83</v>
      </c>
      <c r="R3977" t="s">
        <v>83</v>
      </c>
      <c r="S3977" t="s">
        <v>83</v>
      </c>
      <c r="T3977" t="str">
        <f>_xlfn.XLOOKUP(A3977,MI_Match_Analysis!$A$2:$A$8,MI_Match_Analysis!$F$2:$F$8,"Not Found")</f>
        <v>Not Found</v>
      </c>
    </row>
    <row r="3978" spans="1:20" hidden="1" x14ac:dyDescent="0.3">
      <c r="A3978">
        <v>18</v>
      </c>
      <c r="B3978" s="1">
        <v>46123</v>
      </c>
      <c r="C3978" t="s">
        <v>162</v>
      </c>
      <c r="D3978" t="s">
        <v>63</v>
      </c>
      <c r="E3978" t="s">
        <v>54</v>
      </c>
      <c r="F3978" t="s">
        <v>41</v>
      </c>
      <c r="G3978">
        <v>2</v>
      </c>
      <c r="H3978">
        <v>13.5</v>
      </c>
      <c r="I3978" t="s">
        <v>266</v>
      </c>
      <c r="J3978" t="s">
        <v>265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83</v>
      </c>
      <c r="R3978" t="s">
        <v>83</v>
      </c>
      <c r="S3978" t="s">
        <v>83</v>
      </c>
      <c r="T3978" t="str">
        <f>_xlfn.XLOOKUP(A3978,MI_Match_Analysis!$A$2:$A$8,MI_Match_Analysis!$F$2:$F$8,"Not Found")</f>
        <v>Not Found</v>
      </c>
    </row>
    <row r="3979" spans="1:20" hidden="1" x14ac:dyDescent="0.3">
      <c r="A3979">
        <v>18</v>
      </c>
      <c r="B3979" s="1">
        <v>46123</v>
      </c>
      <c r="C3979" t="s">
        <v>162</v>
      </c>
      <c r="D3979" t="s">
        <v>63</v>
      </c>
      <c r="E3979" t="s">
        <v>54</v>
      </c>
      <c r="F3979" t="s">
        <v>41</v>
      </c>
      <c r="G3979">
        <v>2</v>
      </c>
      <c r="H3979">
        <v>13.6</v>
      </c>
      <c r="I3979" t="s">
        <v>266</v>
      </c>
      <c r="J3979" t="s">
        <v>265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83</v>
      </c>
      <c r="R3979" t="s">
        <v>83</v>
      </c>
      <c r="S3979" t="s">
        <v>83</v>
      </c>
      <c r="T3979" t="str">
        <f>_xlfn.XLOOKUP(A3979,MI_Match_Analysis!$A$2:$A$8,MI_Match_Analysis!$F$2:$F$8,"Not Found")</f>
        <v>Not Found</v>
      </c>
    </row>
    <row r="3980" spans="1:20" hidden="1" x14ac:dyDescent="0.3">
      <c r="A3980">
        <v>18</v>
      </c>
      <c r="B3980" s="1">
        <v>46123</v>
      </c>
      <c r="C3980" t="s">
        <v>162</v>
      </c>
      <c r="D3980" t="s">
        <v>63</v>
      </c>
      <c r="E3980" t="s">
        <v>54</v>
      </c>
      <c r="F3980" t="s">
        <v>41</v>
      </c>
      <c r="G3980">
        <v>2</v>
      </c>
      <c r="H3980">
        <v>14.1</v>
      </c>
      <c r="I3980" t="s">
        <v>118</v>
      </c>
      <c r="J3980" t="s">
        <v>109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83</v>
      </c>
      <c r="R3980" t="s">
        <v>83</v>
      </c>
      <c r="S3980" t="s">
        <v>83</v>
      </c>
      <c r="T3980" t="str">
        <f>_xlfn.XLOOKUP(A3980,MI_Match_Analysis!$A$2:$A$8,MI_Match_Analysis!$F$2:$F$8,"Not Found")</f>
        <v>Not Found</v>
      </c>
    </row>
    <row r="3981" spans="1:20" hidden="1" x14ac:dyDescent="0.3">
      <c r="A3981">
        <v>18</v>
      </c>
      <c r="B3981" s="1">
        <v>46123</v>
      </c>
      <c r="C3981" t="s">
        <v>162</v>
      </c>
      <c r="D3981" t="s">
        <v>63</v>
      </c>
      <c r="E3981" t="s">
        <v>54</v>
      </c>
      <c r="F3981" t="s">
        <v>41</v>
      </c>
      <c r="G3981">
        <v>2</v>
      </c>
      <c r="H3981">
        <v>14.2</v>
      </c>
      <c r="I3981" t="s">
        <v>266</v>
      </c>
      <c r="J3981" t="s">
        <v>109</v>
      </c>
      <c r="K3981">
        <v>4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83</v>
      </c>
      <c r="R3981" t="s">
        <v>83</v>
      </c>
      <c r="S3981" t="s">
        <v>83</v>
      </c>
      <c r="T3981" t="str">
        <f>_xlfn.XLOOKUP(A3981,MI_Match_Analysis!$A$2:$A$8,MI_Match_Analysis!$F$2:$F$8,"Not Found")</f>
        <v>Not Found</v>
      </c>
    </row>
    <row r="3982" spans="1:20" hidden="1" x14ac:dyDescent="0.3">
      <c r="A3982">
        <v>18</v>
      </c>
      <c r="B3982" s="1">
        <v>46123</v>
      </c>
      <c r="C3982" t="s">
        <v>162</v>
      </c>
      <c r="D3982" t="s">
        <v>63</v>
      </c>
      <c r="E3982" t="s">
        <v>54</v>
      </c>
      <c r="F3982" t="s">
        <v>41</v>
      </c>
      <c r="G3982">
        <v>2</v>
      </c>
      <c r="H3982">
        <v>14.3</v>
      </c>
      <c r="I3982" t="s">
        <v>266</v>
      </c>
      <c r="J3982" t="s">
        <v>109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83</v>
      </c>
      <c r="R3982" t="s">
        <v>83</v>
      </c>
      <c r="S3982" t="s">
        <v>83</v>
      </c>
      <c r="T3982" t="str">
        <f>_xlfn.XLOOKUP(A3982,MI_Match_Analysis!$A$2:$A$8,MI_Match_Analysis!$F$2:$F$8,"Not Found")</f>
        <v>Not Found</v>
      </c>
    </row>
    <row r="3983" spans="1:20" hidden="1" x14ac:dyDescent="0.3">
      <c r="A3983">
        <v>18</v>
      </c>
      <c r="B3983" s="1">
        <v>46123</v>
      </c>
      <c r="C3983" t="s">
        <v>162</v>
      </c>
      <c r="D3983" t="s">
        <v>63</v>
      </c>
      <c r="E3983" t="s">
        <v>54</v>
      </c>
      <c r="F3983" t="s">
        <v>41</v>
      </c>
      <c r="G3983">
        <v>2</v>
      </c>
      <c r="H3983">
        <v>14.4</v>
      </c>
      <c r="I3983" t="s">
        <v>266</v>
      </c>
      <c r="J3983" t="s">
        <v>109</v>
      </c>
      <c r="K3983">
        <v>6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83</v>
      </c>
      <c r="R3983" t="s">
        <v>83</v>
      </c>
      <c r="S3983" t="s">
        <v>83</v>
      </c>
      <c r="T3983" t="str">
        <f>_xlfn.XLOOKUP(A3983,MI_Match_Analysis!$A$2:$A$8,MI_Match_Analysis!$F$2:$F$8,"Not Found")</f>
        <v>Not Found</v>
      </c>
    </row>
    <row r="3984" spans="1:20" hidden="1" x14ac:dyDescent="0.3">
      <c r="A3984">
        <v>18</v>
      </c>
      <c r="B3984" s="1">
        <v>46123</v>
      </c>
      <c r="C3984" t="s">
        <v>162</v>
      </c>
      <c r="D3984" t="s">
        <v>63</v>
      </c>
      <c r="E3984" t="s">
        <v>54</v>
      </c>
      <c r="F3984" t="s">
        <v>41</v>
      </c>
      <c r="G3984">
        <v>2</v>
      </c>
      <c r="H3984">
        <v>14.5</v>
      </c>
      <c r="I3984" t="s">
        <v>266</v>
      </c>
      <c r="J3984" t="s">
        <v>109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165</v>
      </c>
      <c r="R3984" t="s">
        <v>266</v>
      </c>
      <c r="S3984" t="s">
        <v>208</v>
      </c>
      <c r="T3984" t="str">
        <f>_xlfn.XLOOKUP(A3984,MI_Match_Analysis!$A$2:$A$8,MI_Match_Analysis!$F$2:$F$8,"Not Found")</f>
        <v>Not Found</v>
      </c>
    </row>
    <row r="3985" spans="1:20" hidden="1" x14ac:dyDescent="0.3">
      <c r="A3985">
        <v>18</v>
      </c>
      <c r="B3985" s="1">
        <v>46123</v>
      </c>
      <c r="C3985" t="s">
        <v>162</v>
      </c>
      <c r="D3985" t="s">
        <v>63</v>
      </c>
      <c r="E3985" t="s">
        <v>54</v>
      </c>
      <c r="F3985" t="s">
        <v>41</v>
      </c>
      <c r="G3985">
        <v>2</v>
      </c>
      <c r="H3985">
        <v>14.6</v>
      </c>
      <c r="I3985" t="s">
        <v>263</v>
      </c>
      <c r="J3985" t="s">
        <v>109</v>
      </c>
      <c r="K3985">
        <v>4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83</v>
      </c>
      <c r="R3985" t="s">
        <v>83</v>
      </c>
      <c r="S3985" t="s">
        <v>83</v>
      </c>
      <c r="T3985" t="str">
        <f>_xlfn.XLOOKUP(A3985,MI_Match_Analysis!$A$2:$A$8,MI_Match_Analysis!$F$2:$F$8,"Not Found")</f>
        <v>Not Found</v>
      </c>
    </row>
    <row r="3986" spans="1:20" hidden="1" x14ac:dyDescent="0.3">
      <c r="A3986">
        <v>18</v>
      </c>
      <c r="B3986" s="1">
        <v>46123</v>
      </c>
      <c r="C3986" t="s">
        <v>162</v>
      </c>
      <c r="D3986" t="s">
        <v>63</v>
      </c>
      <c r="E3986" t="s">
        <v>54</v>
      </c>
      <c r="F3986" t="s">
        <v>41</v>
      </c>
      <c r="G3986">
        <v>2</v>
      </c>
      <c r="H3986">
        <v>15.1</v>
      </c>
      <c r="I3986" t="s">
        <v>118</v>
      </c>
      <c r="J3986" t="s">
        <v>99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83</v>
      </c>
      <c r="R3986" t="s">
        <v>83</v>
      </c>
      <c r="S3986" t="s">
        <v>83</v>
      </c>
      <c r="T3986" t="str">
        <f>_xlfn.XLOOKUP(A3986,MI_Match_Analysis!$A$2:$A$8,MI_Match_Analysis!$F$2:$F$8,"Not Found")</f>
        <v>Not Found</v>
      </c>
    </row>
    <row r="3987" spans="1:20" hidden="1" x14ac:dyDescent="0.3">
      <c r="A3987">
        <v>18</v>
      </c>
      <c r="B3987" s="1">
        <v>46123</v>
      </c>
      <c r="C3987" t="s">
        <v>162</v>
      </c>
      <c r="D3987" t="s">
        <v>63</v>
      </c>
      <c r="E3987" t="s">
        <v>54</v>
      </c>
      <c r="F3987" t="s">
        <v>41</v>
      </c>
      <c r="G3987">
        <v>2</v>
      </c>
      <c r="H3987">
        <v>15.2</v>
      </c>
      <c r="I3987" t="s">
        <v>118</v>
      </c>
      <c r="J3987" t="s">
        <v>99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83</v>
      </c>
      <c r="R3987" t="s">
        <v>83</v>
      </c>
      <c r="S3987" t="s">
        <v>83</v>
      </c>
      <c r="T3987" t="str">
        <f>_xlfn.XLOOKUP(A3987,MI_Match_Analysis!$A$2:$A$8,MI_Match_Analysis!$F$2:$F$8,"Not Found")</f>
        <v>Not Found</v>
      </c>
    </row>
    <row r="3988" spans="1:20" hidden="1" x14ac:dyDescent="0.3">
      <c r="A3988">
        <v>18</v>
      </c>
      <c r="B3988" s="1">
        <v>46123</v>
      </c>
      <c r="C3988" t="s">
        <v>162</v>
      </c>
      <c r="D3988" t="s">
        <v>63</v>
      </c>
      <c r="E3988" t="s">
        <v>54</v>
      </c>
      <c r="F3988" t="s">
        <v>41</v>
      </c>
      <c r="G3988">
        <v>2</v>
      </c>
      <c r="H3988">
        <v>15.3</v>
      </c>
      <c r="I3988" t="s">
        <v>118</v>
      </c>
      <c r="J3988" t="s">
        <v>99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83</v>
      </c>
      <c r="R3988" t="s">
        <v>83</v>
      </c>
      <c r="S3988" t="s">
        <v>83</v>
      </c>
      <c r="T3988" t="str">
        <f>_xlfn.XLOOKUP(A3988,MI_Match_Analysis!$A$2:$A$8,MI_Match_Analysis!$F$2:$F$8,"Not Found")</f>
        <v>Not Found</v>
      </c>
    </row>
    <row r="3989" spans="1:20" hidden="1" x14ac:dyDescent="0.3">
      <c r="A3989">
        <v>18</v>
      </c>
      <c r="B3989" s="1">
        <v>46123</v>
      </c>
      <c r="C3989" t="s">
        <v>162</v>
      </c>
      <c r="D3989" t="s">
        <v>63</v>
      </c>
      <c r="E3989" t="s">
        <v>54</v>
      </c>
      <c r="F3989" t="s">
        <v>41</v>
      </c>
      <c r="G3989">
        <v>2</v>
      </c>
      <c r="H3989">
        <v>15.4</v>
      </c>
      <c r="I3989" t="s">
        <v>263</v>
      </c>
      <c r="J3989" t="s">
        <v>99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165</v>
      </c>
      <c r="R3989" t="s">
        <v>263</v>
      </c>
      <c r="S3989" t="s">
        <v>132</v>
      </c>
      <c r="T3989" t="str">
        <f>_xlfn.XLOOKUP(A3989,MI_Match_Analysis!$A$2:$A$8,MI_Match_Analysis!$F$2:$F$8,"Not Found")</f>
        <v>Not Found</v>
      </c>
    </row>
    <row r="3990" spans="1:20" hidden="1" x14ac:dyDescent="0.3">
      <c r="A3990">
        <v>18</v>
      </c>
      <c r="B3990" s="1">
        <v>46123</v>
      </c>
      <c r="C3990" t="s">
        <v>162</v>
      </c>
      <c r="D3990" t="s">
        <v>63</v>
      </c>
      <c r="E3990" t="s">
        <v>54</v>
      </c>
      <c r="F3990" t="s">
        <v>41</v>
      </c>
      <c r="G3990">
        <v>2</v>
      </c>
      <c r="H3990">
        <v>15.5</v>
      </c>
      <c r="I3990" t="s">
        <v>136</v>
      </c>
      <c r="J3990" t="s">
        <v>99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83</v>
      </c>
      <c r="R3990" t="s">
        <v>83</v>
      </c>
      <c r="S3990" t="s">
        <v>83</v>
      </c>
      <c r="T3990" t="str">
        <f>_xlfn.XLOOKUP(A3990,MI_Match_Analysis!$A$2:$A$8,MI_Match_Analysis!$F$2:$F$8,"Not Found")</f>
        <v>Not Found</v>
      </c>
    </row>
    <row r="3991" spans="1:20" hidden="1" x14ac:dyDescent="0.3">
      <c r="A3991">
        <v>18</v>
      </c>
      <c r="B3991" s="1">
        <v>46123</v>
      </c>
      <c r="C3991" t="s">
        <v>162</v>
      </c>
      <c r="D3991" t="s">
        <v>63</v>
      </c>
      <c r="E3991" t="s">
        <v>54</v>
      </c>
      <c r="F3991" t="s">
        <v>41</v>
      </c>
      <c r="G3991">
        <v>2</v>
      </c>
      <c r="H3991">
        <v>15.6</v>
      </c>
      <c r="I3991" t="s">
        <v>118</v>
      </c>
      <c r="J3991" t="s">
        <v>99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83</v>
      </c>
      <c r="R3991" t="s">
        <v>83</v>
      </c>
      <c r="S3991" t="s">
        <v>83</v>
      </c>
      <c r="T3991" t="str">
        <f>_xlfn.XLOOKUP(A3991,MI_Match_Analysis!$A$2:$A$8,MI_Match_Analysis!$F$2:$F$8,"Not Found")</f>
        <v>Not Found</v>
      </c>
    </row>
    <row r="3992" spans="1:20" hidden="1" x14ac:dyDescent="0.3">
      <c r="A3992">
        <v>18</v>
      </c>
      <c r="B3992" s="1">
        <v>46123</v>
      </c>
      <c r="C3992" t="s">
        <v>162</v>
      </c>
      <c r="D3992" t="s">
        <v>63</v>
      </c>
      <c r="E3992" t="s">
        <v>54</v>
      </c>
      <c r="F3992" t="s">
        <v>41</v>
      </c>
      <c r="G3992">
        <v>2</v>
      </c>
      <c r="H3992">
        <v>16.100000000000001</v>
      </c>
      <c r="I3992" t="s">
        <v>118</v>
      </c>
      <c r="J3992" t="s">
        <v>265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83</v>
      </c>
      <c r="R3992" t="s">
        <v>83</v>
      </c>
      <c r="S3992" t="s">
        <v>83</v>
      </c>
      <c r="T3992" t="str">
        <f>_xlfn.XLOOKUP(A3992,MI_Match_Analysis!$A$2:$A$8,MI_Match_Analysis!$F$2:$F$8,"Not Found")</f>
        <v>Not Found</v>
      </c>
    </row>
    <row r="3993" spans="1:20" hidden="1" x14ac:dyDescent="0.3">
      <c r="A3993">
        <v>18</v>
      </c>
      <c r="B3993" s="1">
        <v>46123</v>
      </c>
      <c r="C3993" t="s">
        <v>162</v>
      </c>
      <c r="D3993" t="s">
        <v>63</v>
      </c>
      <c r="E3993" t="s">
        <v>54</v>
      </c>
      <c r="F3993" t="s">
        <v>41</v>
      </c>
      <c r="G3993">
        <v>2</v>
      </c>
      <c r="H3993">
        <v>16.2</v>
      </c>
      <c r="I3993" t="s">
        <v>136</v>
      </c>
      <c r="J3993" t="s">
        <v>265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83</v>
      </c>
      <c r="R3993" t="s">
        <v>83</v>
      </c>
      <c r="S3993" t="s">
        <v>83</v>
      </c>
      <c r="T3993" t="str">
        <f>_xlfn.XLOOKUP(A3993,MI_Match_Analysis!$A$2:$A$8,MI_Match_Analysis!$F$2:$F$8,"Not Found")</f>
        <v>Not Found</v>
      </c>
    </row>
    <row r="3994" spans="1:20" hidden="1" x14ac:dyDescent="0.3">
      <c r="A3994">
        <v>18</v>
      </c>
      <c r="B3994" s="1">
        <v>46123</v>
      </c>
      <c r="C3994" t="s">
        <v>162</v>
      </c>
      <c r="D3994" t="s">
        <v>63</v>
      </c>
      <c r="E3994" t="s">
        <v>54</v>
      </c>
      <c r="F3994" t="s">
        <v>41</v>
      </c>
      <c r="G3994">
        <v>2</v>
      </c>
      <c r="H3994">
        <v>16.3</v>
      </c>
      <c r="I3994" t="s">
        <v>118</v>
      </c>
      <c r="J3994" t="s">
        <v>265</v>
      </c>
      <c r="K3994">
        <v>4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83</v>
      </c>
      <c r="R3994" t="s">
        <v>83</v>
      </c>
      <c r="S3994" t="s">
        <v>83</v>
      </c>
      <c r="T3994" t="str">
        <f>_xlfn.XLOOKUP(A3994,MI_Match_Analysis!$A$2:$A$8,MI_Match_Analysis!$F$2:$F$8,"Not Found")</f>
        <v>Not Found</v>
      </c>
    </row>
    <row r="3995" spans="1:20" hidden="1" x14ac:dyDescent="0.3">
      <c r="A3995">
        <v>18</v>
      </c>
      <c r="B3995" s="1">
        <v>46123</v>
      </c>
      <c r="C3995" t="s">
        <v>162</v>
      </c>
      <c r="D3995" t="s">
        <v>63</v>
      </c>
      <c r="E3995" t="s">
        <v>54</v>
      </c>
      <c r="F3995" t="s">
        <v>41</v>
      </c>
      <c r="G3995">
        <v>2</v>
      </c>
      <c r="H3995">
        <v>16.399999999999999</v>
      </c>
      <c r="I3995" t="s">
        <v>118</v>
      </c>
      <c r="J3995" t="s">
        <v>265</v>
      </c>
      <c r="K3995">
        <v>6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83</v>
      </c>
      <c r="R3995" t="s">
        <v>83</v>
      </c>
      <c r="S3995" t="s">
        <v>83</v>
      </c>
      <c r="T3995" t="str">
        <f>_xlfn.XLOOKUP(A3995,MI_Match_Analysis!$A$2:$A$8,MI_Match_Analysis!$F$2:$F$8,"Not Found")</f>
        <v>Not Found</v>
      </c>
    </row>
    <row r="3996" spans="1:20" hidden="1" x14ac:dyDescent="0.3">
      <c r="A3996">
        <v>18</v>
      </c>
      <c r="B3996" s="1">
        <v>46123</v>
      </c>
      <c r="C3996" t="s">
        <v>162</v>
      </c>
      <c r="D3996" t="s">
        <v>63</v>
      </c>
      <c r="E3996" t="s">
        <v>54</v>
      </c>
      <c r="F3996" t="s">
        <v>41</v>
      </c>
      <c r="G3996">
        <v>2</v>
      </c>
      <c r="H3996">
        <v>16.5</v>
      </c>
      <c r="I3996" t="s">
        <v>118</v>
      </c>
      <c r="J3996" t="s">
        <v>265</v>
      </c>
      <c r="K3996">
        <v>2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83</v>
      </c>
      <c r="R3996" t="s">
        <v>83</v>
      </c>
      <c r="S3996" t="s">
        <v>83</v>
      </c>
      <c r="T3996" t="str">
        <f>_xlfn.XLOOKUP(A3996,MI_Match_Analysis!$A$2:$A$8,MI_Match_Analysis!$F$2:$F$8,"Not Found")</f>
        <v>Not Found</v>
      </c>
    </row>
    <row r="3997" spans="1:20" hidden="1" x14ac:dyDescent="0.3">
      <c r="A3997">
        <v>18</v>
      </c>
      <c r="B3997" s="1">
        <v>46123</v>
      </c>
      <c r="C3997" t="s">
        <v>162</v>
      </c>
      <c r="D3997" t="s">
        <v>63</v>
      </c>
      <c r="E3997" t="s">
        <v>54</v>
      </c>
      <c r="F3997" t="s">
        <v>41</v>
      </c>
      <c r="G3997">
        <v>2</v>
      </c>
      <c r="H3997">
        <v>16.600000000000001</v>
      </c>
      <c r="I3997" t="s">
        <v>118</v>
      </c>
      <c r="J3997" t="s">
        <v>265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83</v>
      </c>
      <c r="R3997" t="s">
        <v>83</v>
      </c>
      <c r="S3997" t="s">
        <v>83</v>
      </c>
      <c r="T3997" t="str">
        <f>_xlfn.XLOOKUP(A3997,MI_Match_Analysis!$A$2:$A$8,MI_Match_Analysis!$F$2:$F$8,"Not Found")</f>
        <v>Not Found</v>
      </c>
    </row>
    <row r="3998" spans="1:20" hidden="1" x14ac:dyDescent="0.3">
      <c r="A3998">
        <v>18</v>
      </c>
      <c r="B3998" s="1">
        <v>46123</v>
      </c>
      <c r="C3998" t="s">
        <v>162</v>
      </c>
      <c r="D3998" t="s">
        <v>63</v>
      </c>
      <c r="E3998" t="s">
        <v>54</v>
      </c>
      <c r="F3998" t="s">
        <v>41</v>
      </c>
      <c r="G3998">
        <v>2</v>
      </c>
      <c r="H3998">
        <v>17.100000000000001</v>
      </c>
      <c r="I3998" t="s">
        <v>118</v>
      </c>
      <c r="J3998" t="s">
        <v>208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83</v>
      </c>
      <c r="R3998" t="s">
        <v>83</v>
      </c>
      <c r="S3998" t="s">
        <v>83</v>
      </c>
      <c r="T3998" t="str">
        <f>_xlfn.XLOOKUP(A3998,MI_Match_Analysis!$A$2:$A$8,MI_Match_Analysis!$F$2:$F$8,"Not Found")</f>
        <v>Not Found</v>
      </c>
    </row>
    <row r="3999" spans="1:20" hidden="1" x14ac:dyDescent="0.3">
      <c r="A3999">
        <v>18</v>
      </c>
      <c r="B3999" s="1">
        <v>46123</v>
      </c>
      <c r="C3999" t="s">
        <v>162</v>
      </c>
      <c r="D3999" t="s">
        <v>63</v>
      </c>
      <c r="E3999" t="s">
        <v>54</v>
      </c>
      <c r="F3999" t="s">
        <v>41</v>
      </c>
      <c r="G3999">
        <v>2</v>
      </c>
      <c r="H3999">
        <v>17.2</v>
      </c>
      <c r="I3999" t="s">
        <v>118</v>
      </c>
      <c r="J3999" t="s">
        <v>208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83</v>
      </c>
      <c r="R3999" t="s">
        <v>83</v>
      </c>
      <c r="S3999" t="s">
        <v>83</v>
      </c>
      <c r="T3999" t="str">
        <f>_xlfn.XLOOKUP(A3999,MI_Match_Analysis!$A$2:$A$8,MI_Match_Analysis!$F$2:$F$8,"Not Found")</f>
        <v>Not Found</v>
      </c>
    </row>
    <row r="4000" spans="1:20" hidden="1" x14ac:dyDescent="0.3">
      <c r="A4000">
        <v>18</v>
      </c>
      <c r="B4000" s="1">
        <v>46123</v>
      </c>
      <c r="C4000" t="s">
        <v>162</v>
      </c>
      <c r="D4000" t="s">
        <v>63</v>
      </c>
      <c r="E4000" t="s">
        <v>54</v>
      </c>
      <c r="F4000" t="s">
        <v>41</v>
      </c>
      <c r="G4000">
        <v>2</v>
      </c>
      <c r="H4000">
        <v>17.3</v>
      </c>
      <c r="I4000" t="s">
        <v>118</v>
      </c>
      <c r="J4000" t="s">
        <v>208</v>
      </c>
      <c r="K4000">
        <v>4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83</v>
      </c>
      <c r="R4000" t="s">
        <v>83</v>
      </c>
      <c r="S4000" t="s">
        <v>83</v>
      </c>
      <c r="T4000" t="str">
        <f>_xlfn.XLOOKUP(A4000,MI_Match_Analysis!$A$2:$A$8,MI_Match_Analysis!$F$2:$F$8,"Not Found")</f>
        <v>Not Found</v>
      </c>
    </row>
    <row r="4001" spans="1:20" hidden="1" x14ac:dyDescent="0.3">
      <c r="A4001">
        <v>18</v>
      </c>
      <c r="B4001" s="1">
        <v>46123</v>
      </c>
      <c r="C4001" t="s">
        <v>162</v>
      </c>
      <c r="D4001" t="s">
        <v>63</v>
      </c>
      <c r="E4001" t="s">
        <v>54</v>
      </c>
      <c r="F4001" t="s">
        <v>41</v>
      </c>
      <c r="G4001">
        <v>2</v>
      </c>
      <c r="H4001">
        <v>17.399999999999999</v>
      </c>
      <c r="I4001" t="s">
        <v>118</v>
      </c>
      <c r="J4001" t="s">
        <v>208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83</v>
      </c>
      <c r="R4001" t="s">
        <v>83</v>
      </c>
      <c r="S4001" t="s">
        <v>83</v>
      </c>
      <c r="T4001" t="str">
        <f>_xlfn.XLOOKUP(A4001,MI_Match_Analysis!$A$2:$A$8,MI_Match_Analysis!$F$2:$F$8,"Not Found")</f>
        <v>Not Found</v>
      </c>
    </row>
    <row r="4002" spans="1:20" hidden="1" x14ac:dyDescent="0.3">
      <c r="A4002">
        <v>18</v>
      </c>
      <c r="B4002" s="1">
        <v>46123</v>
      </c>
      <c r="C4002" t="s">
        <v>162</v>
      </c>
      <c r="D4002" t="s">
        <v>63</v>
      </c>
      <c r="E4002" t="s">
        <v>54</v>
      </c>
      <c r="F4002" t="s">
        <v>41</v>
      </c>
      <c r="G4002">
        <v>2</v>
      </c>
      <c r="H4002">
        <v>17.5</v>
      </c>
      <c r="I4002" t="s">
        <v>136</v>
      </c>
      <c r="J4002" t="s">
        <v>208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83</v>
      </c>
      <c r="R4002" t="s">
        <v>83</v>
      </c>
      <c r="S4002" t="s">
        <v>83</v>
      </c>
      <c r="T4002" t="str">
        <f>_xlfn.XLOOKUP(A4002,MI_Match_Analysis!$A$2:$A$8,MI_Match_Analysis!$F$2:$F$8,"Not Found")</f>
        <v>Not Found</v>
      </c>
    </row>
    <row r="4003" spans="1:20" hidden="1" x14ac:dyDescent="0.3">
      <c r="A4003">
        <v>18</v>
      </c>
      <c r="B4003" s="1">
        <v>46123</v>
      </c>
      <c r="C4003" t="s">
        <v>162</v>
      </c>
      <c r="D4003" t="s">
        <v>63</v>
      </c>
      <c r="E4003" t="s">
        <v>54</v>
      </c>
      <c r="F4003" t="s">
        <v>41</v>
      </c>
      <c r="G4003">
        <v>2</v>
      </c>
      <c r="H4003">
        <v>17.600000000000001</v>
      </c>
      <c r="I4003" t="s">
        <v>118</v>
      </c>
      <c r="J4003" t="s">
        <v>208</v>
      </c>
      <c r="K4003">
        <v>4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83</v>
      </c>
      <c r="R4003" t="s">
        <v>83</v>
      </c>
      <c r="S4003" t="s">
        <v>83</v>
      </c>
      <c r="T4003" t="str">
        <f>_xlfn.XLOOKUP(A4003,MI_Match_Analysis!$A$2:$A$8,MI_Match_Analysis!$F$2:$F$8,"Not Found")</f>
        <v>Not Found</v>
      </c>
    </row>
    <row r="4004" spans="1:20" hidden="1" x14ac:dyDescent="0.3">
      <c r="A4004">
        <v>18</v>
      </c>
      <c r="B4004" s="1">
        <v>46123</v>
      </c>
      <c r="C4004" t="s">
        <v>162</v>
      </c>
      <c r="D4004" t="s">
        <v>63</v>
      </c>
      <c r="E4004" t="s">
        <v>54</v>
      </c>
      <c r="F4004" t="s">
        <v>41</v>
      </c>
      <c r="G4004">
        <v>2</v>
      </c>
      <c r="H4004">
        <v>18.100000000000001</v>
      </c>
      <c r="I4004" t="s">
        <v>136</v>
      </c>
      <c r="J4004" t="s">
        <v>99</v>
      </c>
      <c r="K4004">
        <v>0</v>
      </c>
      <c r="L4004">
        <v>1</v>
      </c>
      <c r="M4004">
        <v>0</v>
      </c>
      <c r="N4004">
        <v>1</v>
      </c>
      <c r="O4004">
        <v>0</v>
      </c>
      <c r="P4004">
        <v>0</v>
      </c>
      <c r="Q4004" t="s">
        <v>83</v>
      </c>
      <c r="R4004" t="s">
        <v>83</v>
      </c>
      <c r="S4004" t="s">
        <v>83</v>
      </c>
      <c r="T4004" t="str">
        <f>_xlfn.XLOOKUP(A4004,MI_Match_Analysis!$A$2:$A$8,MI_Match_Analysis!$F$2:$F$8,"Not Found")</f>
        <v>Not Found</v>
      </c>
    </row>
    <row r="4005" spans="1:20" hidden="1" x14ac:dyDescent="0.3">
      <c r="A4005">
        <v>18</v>
      </c>
      <c r="B4005" s="1">
        <v>46123</v>
      </c>
      <c r="C4005" t="s">
        <v>162</v>
      </c>
      <c r="D4005" t="s">
        <v>63</v>
      </c>
      <c r="E4005" t="s">
        <v>54</v>
      </c>
      <c r="F4005" t="s">
        <v>41</v>
      </c>
      <c r="G4005">
        <v>2</v>
      </c>
      <c r="H4005">
        <v>18.2</v>
      </c>
      <c r="I4005" t="s">
        <v>118</v>
      </c>
      <c r="J4005" t="s">
        <v>99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83</v>
      </c>
      <c r="R4005" t="s">
        <v>83</v>
      </c>
      <c r="S4005" t="s">
        <v>83</v>
      </c>
      <c r="T4005" t="str">
        <f>_xlfn.XLOOKUP(A4005,MI_Match_Analysis!$A$2:$A$8,MI_Match_Analysis!$F$2:$F$8,"Not Found")</f>
        <v>Not Found</v>
      </c>
    </row>
    <row r="4006" spans="1:20" hidden="1" x14ac:dyDescent="0.3">
      <c r="A4006">
        <v>18</v>
      </c>
      <c r="B4006" s="1">
        <v>46123</v>
      </c>
      <c r="C4006" t="s">
        <v>162</v>
      </c>
      <c r="D4006" t="s">
        <v>63</v>
      </c>
      <c r="E4006" t="s">
        <v>54</v>
      </c>
      <c r="F4006" t="s">
        <v>41</v>
      </c>
      <c r="G4006">
        <v>2</v>
      </c>
      <c r="H4006">
        <v>18.2</v>
      </c>
      <c r="I4006" t="s">
        <v>118</v>
      </c>
      <c r="J4006" t="s">
        <v>99</v>
      </c>
      <c r="K4006">
        <v>0</v>
      </c>
      <c r="L4006">
        <v>1</v>
      </c>
      <c r="M4006">
        <v>1</v>
      </c>
      <c r="N4006">
        <v>0</v>
      </c>
      <c r="O4006">
        <v>0</v>
      </c>
      <c r="P4006">
        <v>0</v>
      </c>
      <c r="Q4006" t="s">
        <v>83</v>
      </c>
      <c r="R4006" t="s">
        <v>83</v>
      </c>
      <c r="S4006" t="s">
        <v>83</v>
      </c>
      <c r="T4006" t="str">
        <f>_xlfn.XLOOKUP(A4006,MI_Match_Analysis!$A$2:$A$8,MI_Match_Analysis!$F$2:$F$8,"Not Found")</f>
        <v>Not Found</v>
      </c>
    </row>
    <row r="4007" spans="1:20" hidden="1" x14ac:dyDescent="0.3">
      <c r="A4007">
        <v>18</v>
      </c>
      <c r="B4007" s="1">
        <v>46123</v>
      </c>
      <c r="C4007" t="s">
        <v>162</v>
      </c>
      <c r="D4007" t="s">
        <v>63</v>
      </c>
      <c r="E4007" t="s">
        <v>54</v>
      </c>
      <c r="F4007" t="s">
        <v>41</v>
      </c>
      <c r="G4007">
        <v>2</v>
      </c>
      <c r="H4007">
        <v>18.3</v>
      </c>
      <c r="I4007" t="s">
        <v>118</v>
      </c>
      <c r="J4007" t="s">
        <v>99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165</v>
      </c>
      <c r="R4007" t="s">
        <v>118</v>
      </c>
      <c r="S4007" t="s">
        <v>109</v>
      </c>
      <c r="T4007" t="str">
        <f>_xlfn.XLOOKUP(A4007,MI_Match_Analysis!$A$2:$A$8,MI_Match_Analysis!$F$2:$F$8,"Not Found")</f>
        <v>Not Found</v>
      </c>
    </row>
    <row r="4008" spans="1:20" hidden="1" x14ac:dyDescent="0.3">
      <c r="A4008">
        <v>18</v>
      </c>
      <c r="B4008" s="1">
        <v>46123</v>
      </c>
      <c r="C4008" t="s">
        <v>162</v>
      </c>
      <c r="D4008" t="s">
        <v>63</v>
      </c>
      <c r="E4008" t="s">
        <v>54</v>
      </c>
      <c r="F4008" t="s">
        <v>41</v>
      </c>
      <c r="G4008">
        <v>2</v>
      </c>
      <c r="H4008">
        <v>18.399999999999999</v>
      </c>
      <c r="I4008" t="s">
        <v>56</v>
      </c>
      <c r="J4008" t="s">
        <v>99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83</v>
      </c>
      <c r="R4008" t="s">
        <v>83</v>
      </c>
      <c r="S4008" t="s">
        <v>83</v>
      </c>
      <c r="T4008" t="str">
        <f>_xlfn.XLOOKUP(A4008,MI_Match_Analysis!$A$2:$A$8,MI_Match_Analysis!$F$2:$F$8,"Not Found")</f>
        <v>Not Found</v>
      </c>
    </row>
    <row r="4009" spans="1:20" hidden="1" x14ac:dyDescent="0.3">
      <c r="A4009">
        <v>18</v>
      </c>
      <c r="B4009" s="1">
        <v>46123</v>
      </c>
      <c r="C4009" t="s">
        <v>162</v>
      </c>
      <c r="D4009" t="s">
        <v>63</v>
      </c>
      <c r="E4009" t="s">
        <v>54</v>
      </c>
      <c r="F4009" t="s">
        <v>41</v>
      </c>
      <c r="G4009">
        <v>2</v>
      </c>
      <c r="H4009">
        <v>18.5</v>
      </c>
      <c r="I4009" t="s">
        <v>136</v>
      </c>
      <c r="J4009" t="s">
        <v>99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83</v>
      </c>
      <c r="R4009" t="s">
        <v>83</v>
      </c>
      <c r="S4009" t="s">
        <v>83</v>
      </c>
      <c r="T4009" t="str">
        <f>_xlfn.XLOOKUP(A4009,MI_Match_Analysis!$A$2:$A$8,MI_Match_Analysis!$F$2:$F$8,"Not Found")</f>
        <v>Not Found</v>
      </c>
    </row>
    <row r="4010" spans="1:20" hidden="1" x14ac:dyDescent="0.3">
      <c r="A4010">
        <v>18</v>
      </c>
      <c r="B4010" s="1">
        <v>46123</v>
      </c>
      <c r="C4010" t="s">
        <v>162</v>
      </c>
      <c r="D4010" t="s">
        <v>63</v>
      </c>
      <c r="E4010" t="s">
        <v>54</v>
      </c>
      <c r="F4010" t="s">
        <v>41</v>
      </c>
      <c r="G4010">
        <v>2</v>
      </c>
      <c r="H4010">
        <v>18.600000000000001</v>
      </c>
      <c r="I4010" t="s">
        <v>136</v>
      </c>
      <c r="J4010" t="s">
        <v>99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83</v>
      </c>
      <c r="R4010" t="s">
        <v>83</v>
      </c>
      <c r="S4010" t="s">
        <v>83</v>
      </c>
      <c r="T4010" t="str">
        <f>_xlfn.XLOOKUP(A4010,MI_Match_Analysis!$A$2:$A$8,MI_Match_Analysis!$F$2:$F$8,"Not Found")</f>
        <v>Not Found</v>
      </c>
    </row>
    <row r="4011" spans="1:20" hidden="1" x14ac:dyDescent="0.3">
      <c r="A4011">
        <v>18</v>
      </c>
      <c r="B4011" s="1">
        <v>46123</v>
      </c>
      <c r="C4011" t="s">
        <v>162</v>
      </c>
      <c r="D4011" t="s">
        <v>63</v>
      </c>
      <c r="E4011" t="s">
        <v>54</v>
      </c>
      <c r="F4011" t="s">
        <v>41</v>
      </c>
      <c r="G4011">
        <v>2</v>
      </c>
      <c r="H4011">
        <v>19.100000000000001</v>
      </c>
      <c r="I4011" t="s">
        <v>136</v>
      </c>
      <c r="J4011" t="s">
        <v>208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165</v>
      </c>
      <c r="R4011" t="s">
        <v>136</v>
      </c>
      <c r="S4011" t="s">
        <v>264</v>
      </c>
      <c r="T4011" t="str">
        <f>_xlfn.XLOOKUP(A4011,MI_Match_Analysis!$A$2:$A$8,MI_Match_Analysis!$F$2:$F$8,"Not Found")</f>
        <v>Not Found</v>
      </c>
    </row>
    <row r="4012" spans="1:20" hidden="1" x14ac:dyDescent="0.3">
      <c r="A4012">
        <v>18</v>
      </c>
      <c r="B4012" s="1">
        <v>46123</v>
      </c>
      <c r="C4012" t="s">
        <v>162</v>
      </c>
      <c r="D4012" t="s">
        <v>63</v>
      </c>
      <c r="E4012" t="s">
        <v>54</v>
      </c>
      <c r="F4012" t="s">
        <v>41</v>
      </c>
      <c r="G4012">
        <v>2</v>
      </c>
      <c r="H4012">
        <v>19.2</v>
      </c>
      <c r="I4012" t="s">
        <v>231</v>
      </c>
      <c r="J4012" t="s">
        <v>208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83</v>
      </c>
      <c r="R4012" t="s">
        <v>83</v>
      </c>
      <c r="S4012" t="s">
        <v>83</v>
      </c>
      <c r="T4012" t="str">
        <f>_xlfn.XLOOKUP(A4012,MI_Match_Analysis!$A$2:$A$8,MI_Match_Analysis!$F$2:$F$8,"Not Found")</f>
        <v>Not Found</v>
      </c>
    </row>
    <row r="4013" spans="1:20" hidden="1" x14ac:dyDescent="0.3">
      <c r="A4013">
        <v>18</v>
      </c>
      <c r="B4013" s="1">
        <v>46123</v>
      </c>
      <c r="C4013" t="s">
        <v>162</v>
      </c>
      <c r="D4013" t="s">
        <v>63</v>
      </c>
      <c r="E4013" t="s">
        <v>54</v>
      </c>
      <c r="F4013" t="s">
        <v>41</v>
      </c>
      <c r="G4013">
        <v>2</v>
      </c>
      <c r="H4013">
        <v>19.3</v>
      </c>
      <c r="I4013" t="s">
        <v>231</v>
      </c>
      <c r="J4013" t="s">
        <v>208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83</v>
      </c>
      <c r="R4013" t="s">
        <v>83</v>
      </c>
      <c r="S4013" t="s">
        <v>83</v>
      </c>
      <c r="T4013" t="str">
        <f>_xlfn.XLOOKUP(A4013,MI_Match_Analysis!$A$2:$A$8,MI_Match_Analysis!$F$2:$F$8,"Not Found")</f>
        <v>Not Found</v>
      </c>
    </row>
    <row r="4014" spans="1:20" hidden="1" x14ac:dyDescent="0.3">
      <c r="A4014">
        <v>18</v>
      </c>
      <c r="B4014" s="1">
        <v>46123</v>
      </c>
      <c r="C4014" t="s">
        <v>162</v>
      </c>
      <c r="D4014" t="s">
        <v>63</v>
      </c>
      <c r="E4014" t="s">
        <v>54</v>
      </c>
      <c r="F4014" t="s">
        <v>41</v>
      </c>
      <c r="G4014">
        <v>2</v>
      </c>
      <c r="H4014">
        <v>19.399999999999999</v>
      </c>
      <c r="I4014" t="s">
        <v>56</v>
      </c>
      <c r="J4014" t="s">
        <v>208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83</v>
      </c>
      <c r="R4014" t="s">
        <v>83</v>
      </c>
      <c r="S4014" t="s">
        <v>83</v>
      </c>
      <c r="T4014" t="str">
        <f>_xlfn.XLOOKUP(A4014,MI_Match_Analysis!$A$2:$A$8,MI_Match_Analysis!$F$2:$F$8,"Not Found")</f>
        <v>Not Found</v>
      </c>
    </row>
    <row r="4015" spans="1:20" hidden="1" x14ac:dyDescent="0.3">
      <c r="A4015">
        <v>18</v>
      </c>
      <c r="B4015" s="1">
        <v>46123</v>
      </c>
      <c r="C4015" t="s">
        <v>162</v>
      </c>
      <c r="D4015" t="s">
        <v>63</v>
      </c>
      <c r="E4015" t="s">
        <v>54</v>
      </c>
      <c r="F4015" t="s">
        <v>41</v>
      </c>
      <c r="G4015">
        <v>2</v>
      </c>
      <c r="H4015">
        <v>19.399999999999999</v>
      </c>
      <c r="I4015" t="s">
        <v>56</v>
      </c>
      <c r="J4015" t="s">
        <v>208</v>
      </c>
      <c r="K4015">
        <v>0</v>
      </c>
      <c r="L4015">
        <v>1</v>
      </c>
      <c r="M4015">
        <v>0</v>
      </c>
      <c r="N4015">
        <v>0</v>
      </c>
      <c r="O4015">
        <v>0</v>
      </c>
      <c r="P4015">
        <v>1</v>
      </c>
      <c r="Q4015" t="s">
        <v>83</v>
      </c>
      <c r="R4015" t="s">
        <v>83</v>
      </c>
      <c r="S4015" t="s">
        <v>83</v>
      </c>
      <c r="T4015" t="str">
        <f>_xlfn.XLOOKUP(A4015,MI_Match_Analysis!$A$2:$A$8,MI_Match_Analysis!$F$2:$F$8,"Not Found")</f>
        <v>Not Found</v>
      </c>
    </row>
    <row r="4016" spans="1:20" hidden="1" x14ac:dyDescent="0.3">
      <c r="A4016">
        <v>18</v>
      </c>
      <c r="B4016" s="1">
        <v>46123</v>
      </c>
      <c r="C4016" t="s">
        <v>162</v>
      </c>
      <c r="D4016" t="s">
        <v>63</v>
      </c>
      <c r="E4016" t="s">
        <v>54</v>
      </c>
      <c r="F4016" t="s">
        <v>41</v>
      </c>
      <c r="G4016">
        <v>2</v>
      </c>
      <c r="H4016">
        <v>19.5</v>
      </c>
      <c r="I4016" t="s">
        <v>56</v>
      </c>
      <c r="J4016" t="s">
        <v>208</v>
      </c>
      <c r="K4016">
        <v>2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83</v>
      </c>
      <c r="R4016" t="s">
        <v>83</v>
      </c>
      <c r="S4016" t="s">
        <v>83</v>
      </c>
      <c r="T4016" t="str">
        <f>_xlfn.XLOOKUP(A4016,MI_Match_Analysis!$A$2:$A$8,MI_Match_Analysis!$F$2:$F$8,"Not Found")</f>
        <v>Not Found</v>
      </c>
    </row>
    <row r="4017" spans="1:20" hidden="1" x14ac:dyDescent="0.3">
      <c r="A4017">
        <v>18</v>
      </c>
      <c r="B4017" s="1">
        <v>46123</v>
      </c>
      <c r="C4017" t="s">
        <v>162</v>
      </c>
      <c r="D4017" t="s">
        <v>63</v>
      </c>
      <c r="E4017" t="s">
        <v>54</v>
      </c>
      <c r="F4017" t="s">
        <v>41</v>
      </c>
      <c r="G4017">
        <v>2</v>
      </c>
      <c r="H4017">
        <v>19.600000000000001</v>
      </c>
      <c r="I4017" t="s">
        <v>56</v>
      </c>
      <c r="J4017" t="s">
        <v>208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165</v>
      </c>
      <c r="R4017" t="s">
        <v>56</v>
      </c>
      <c r="S4017" t="s">
        <v>265</v>
      </c>
      <c r="T4017" t="str">
        <f>_xlfn.XLOOKUP(A4017,MI_Match_Analysis!$A$2:$A$8,MI_Match_Analysis!$F$2:$F$8,"Not Found")</f>
        <v>Not Found</v>
      </c>
    </row>
    <row r="4018" spans="1:20" hidden="1" x14ac:dyDescent="0.3">
      <c r="A4018">
        <v>19</v>
      </c>
      <c r="B4018" s="1">
        <v>46124</v>
      </c>
      <c r="C4018" t="s">
        <v>162</v>
      </c>
      <c r="D4018" t="s">
        <v>227</v>
      </c>
      <c r="E4018" t="s">
        <v>53</v>
      </c>
      <c r="F4018" t="s">
        <v>48</v>
      </c>
      <c r="G4018">
        <v>1</v>
      </c>
      <c r="H4018">
        <v>0.1</v>
      </c>
      <c r="I4018" t="s">
        <v>228</v>
      </c>
      <c r="J4018" t="s">
        <v>221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83</v>
      </c>
      <c r="R4018" t="s">
        <v>83</v>
      </c>
      <c r="S4018" t="s">
        <v>83</v>
      </c>
      <c r="T4018" t="str">
        <f>_xlfn.XLOOKUP(A4018,MI_Match_Analysis!$A$2:$A$8,MI_Match_Analysis!$F$2:$F$8,"Not Found")</f>
        <v>Not Found</v>
      </c>
    </row>
    <row r="4019" spans="1:20" hidden="1" x14ac:dyDescent="0.3">
      <c r="A4019">
        <v>19</v>
      </c>
      <c r="B4019" s="1">
        <v>46124</v>
      </c>
      <c r="C4019" t="s">
        <v>162</v>
      </c>
      <c r="D4019" t="s">
        <v>227</v>
      </c>
      <c r="E4019" t="s">
        <v>53</v>
      </c>
      <c r="F4019" t="s">
        <v>48</v>
      </c>
      <c r="G4019">
        <v>1</v>
      </c>
      <c r="H4019">
        <v>0.2</v>
      </c>
      <c r="I4019" t="s">
        <v>228</v>
      </c>
      <c r="J4019" t="s">
        <v>221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83</v>
      </c>
      <c r="R4019" t="s">
        <v>83</v>
      </c>
      <c r="S4019" t="s">
        <v>83</v>
      </c>
      <c r="T4019" t="str">
        <f>_xlfn.XLOOKUP(A4019,MI_Match_Analysis!$A$2:$A$8,MI_Match_Analysis!$F$2:$F$8,"Not Found")</f>
        <v>Not Found</v>
      </c>
    </row>
    <row r="4020" spans="1:20" hidden="1" x14ac:dyDescent="0.3">
      <c r="A4020">
        <v>19</v>
      </c>
      <c r="B4020" s="1">
        <v>46124</v>
      </c>
      <c r="C4020" t="s">
        <v>162</v>
      </c>
      <c r="D4020" t="s">
        <v>227</v>
      </c>
      <c r="E4020" t="s">
        <v>53</v>
      </c>
      <c r="F4020" t="s">
        <v>48</v>
      </c>
      <c r="G4020">
        <v>1</v>
      </c>
      <c r="H4020">
        <v>0.3</v>
      </c>
      <c r="I4020" t="s">
        <v>228</v>
      </c>
      <c r="J4020" t="s">
        <v>221</v>
      </c>
      <c r="K4020">
        <v>2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83</v>
      </c>
      <c r="R4020" t="s">
        <v>83</v>
      </c>
      <c r="S4020" t="s">
        <v>83</v>
      </c>
      <c r="T4020" t="str">
        <f>_xlfn.XLOOKUP(A4020,MI_Match_Analysis!$A$2:$A$8,MI_Match_Analysis!$F$2:$F$8,"Not Found")</f>
        <v>Not Found</v>
      </c>
    </row>
    <row r="4021" spans="1:20" hidden="1" x14ac:dyDescent="0.3">
      <c r="A4021">
        <v>19</v>
      </c>
      <c r="B4021" s="1">
        <v>46124</v>
      </c>
      <c r="C4021" t="s">
        <v>162</v>
      </c>
      <c r="D4021" t="s">
        <v>227</v>
      </c>
      <c r="E4021" t="s">
        <v>53</v>
      </c>
      <c r="F4021" t="s">
        <v>48</v>
      </c>
      <c r="G4021">
        <v>1</v>
      </c>
      <c r="H4021">
        <v>0.4</v>
      </c>
      <c r="I4021" t="s">
        <v>228</v>
      </c>
      <c r="J4021" t="s">
        <v>221</v>
      </c>
      <c r="K4021">
        <v>0</v>
      </c>
      <c r="L4021">
        <v>1</v>
      </c>
      <c r="M4021">
        <v>0</v>
      </c>
      <c r="N4021">
        <v>1</v>
      </c>
      <c r="O4021">
        <v>0</v>
      </c>
      <c r="P4021">
        <v>0</v>
      </c>
      <c r="Q4021" t="s">
        <v>83</v>
      </c>
      <c r="R4021" t="s">
        <v>83</v>
      </c>
      <c r="S4021" t="s">
        <v>83</v>
      </c>
      <c r="T4021" t="str">
        <f>_xlfn.XLOOKUP(A4021,MI_Match_Analysis!$A$2:$A$8,MI_Match_Analysis!$F$2:$F$8,"Not Found")</f>
        <v>Not Found</v>
      </c>
    </row>
    <row r="4022" spans="1:20" hidden="1" x14ac:dyDescent="0.3">
      <c r="A4022">
        <v>19</v>
      </c>
      <c r="B4022" s="1">
        <v>46124</v>
      </c>
      <c r="C4022" t="s">
        <v>162</v>
      </c>
      <c r="D4022" t="s">
        <v>227</v>
      </c>
      <c r="E4022" t="s">
        <v>53</v>
      </c>
      <c r="F4022" t="s">
        <v>48</v>
      </c>
      <c r="G4022">
        <v>1</v>
      </c>
      <c r="H4022">
        <v>0.5</v>
      </c>
      <c r="I4022" t="s">
        <v>130</v>
      </c>
      <c r="J4022" t="s">
        <v>221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83</v>
      </c>
      <c r="R4022" t="s">
        <v>83</v>
      </c>
      <c r="S4022" t="s">
        <v>83</v>
      </c>
      <c r="T4022" t="str">
        <f>_xlfn.XLOOKUP(A4022,MI_Match_Analysis!$A$2:$A$8,MI_Match_Analysis!$F$2:$F$8,"Not Found")</f>
        <v>Not Found</v>
      </c>
    </row>
    <row r="4023" spans="1:20" hidden="1" x14ac:dyDescent="0.3">
      <c r="A4023">
        <v>19</v>
      </c>
      <c r="B4023" s="1">
        <v>46124</v>
      </c>
      <c r="C4023" t="s">
        <v>162</v>
      </c>
      <c r="D4023" t="s">
        <v>227</v>
      </c>
      <c r="E4023" t="s">
        <v>53</v>
      </c>
      <c r="F4023" t="s">
        <v>48</v>
      </c>
      <c r="G4023">
        <v>1</v>
      </c>
      <c r="H4023">
        <v>0.6</v>
      </c>
      <c r="I4023" t="s">
        <v>228</v>
      </c>
      <c r="J4023" t="s">
        <v>221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83</v>
      </c>
      <c r="R4023" t="s">
        <v>83</v>
      </c>
      <c r="S4023" t="s">
        <v>83</v>
      </c>
      <c r="T4023" t="str">
        <f>_xlfn.XLOOKUP(A4023,MI_Match_Analysis!$A$2:$A$8,MI_Match_Analysis!$F$2:$F$8,"Not Found")</f>
        <v>Not Found</v>
      </c>
    </row>
    <row r="4024" spans="1:20" hidden="1" x14ac:dyDescent="0.3">
      <c r="A4024">
        <v>19</v>
      </c>
      <c r="B4024" s="1">
        <v>46124</v>
      </c>
      <c r="C4024" t="s">
        <v>162</v>
      </c>
      <c r="D4024" t="s">
        <v>227</v>
      </c>
      <c r="E4024" t="s">
        <v>53</v>
      </c>
      <c r="F4024" t="s">
        <v>48</v>
      </c>
      <c r="G4024">
        <v>1</v>
      </c>
      <c r="H4024">
        <v>1.1000000000000001</v>
      </c>
      <c r="I4024" t="s">
        <v>130</v>
      </c>
      <c r="J4024" t="s">
        <v>117</v>
      </c>
      <c r="K4024">
        <v>6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83</v>
      </c>
      <c r="R4024" t="s">
        <v>83</v>
      </c>
      <c r="S4024" t="s">
        <v>83</v>
      </c>
      <c r="T4024" t="str">
        <f>_xlfn.XLOOKUP(A4024,MI_Match_Analysis!$A$2:$A$8,MI_Match_Analysis!$F$2:$F$8,"Not Found")</f>
        <v>Not Found</v>
      </c>
    </row>
    <row r="4025" spans="1:20" hidden="1" x14ac:dyDescent="0.3">
      <c r="A4025">
        <v>19</v>
      </c>
      <c r="B4025" s="1">
        <v>46124</v>
      </c>
      <c r="C4025" t="s">
        <v>162</v>
      </c>
      <c r="D4025" t="s">
        <v>227</v>
      </c>
      <c r="E4025" t="s">
        <v>53</v>
      </c>
      <c r="F4025" t="s">
        <v>48</v>
      </c>
      <c r="G4025">
        <v>1</v>
      </c>
      <c r="H4025">
        <v>1.2</v>
      </c>
      <c r="I4025" t="s">
        <v>130</v>
      </c>
      <c r="J4025" t="s">
        <v>117</v>
      </c>
      <c r="K4025">
        <v>4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83</v>
      </c>
      <c r="R4025" t="s">
        <v>83</v>
      </c>
      <c r="S4025" t="s">
        <v>83</v>
      </c>
      <c r="T4025" t="str">
        <f>_xlfn.XLOOKUP(A4025,MI_Match_Analysis!$A$2:$A$8,MI_Match_Analysis!$F$2:$F$8,"Not Found")</f>
        <v>Not Found</v>
      </c>
    </row>
    <row r="4026" spans="1:20" hidden="1" x14ac:dyDescent="0.3">
      <c r="A4026">
        <v>19</v>
      </c>
      <c r="B4026" s="1">
        <v>46124</v>
      </c>
      <c r="C4026" t="s">
        <v>162</v>
      </c>
      <c r="D4026" t="s">
        <v>227</v>
      </c>
      <c r="E4026" t="s">
        <v>53</v>
      </c>
      <c r="F4026" t="s">
        <v>48</v>
      </c>
      <c r="G4026">
        <v>1</v>
      </c>
      <c r="H4026">
        <v>1.3</v>
      </c>
      <c r="I4026" t="s">
        <v>130</v>
      </c>
      <c r="J4026" t="s">
        <v>117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165</v>
      </c>
      <c r="R4026" t="s">
        <v>130</v>
      </c>
      <c r="S4026" t="s">
        <v>116</v>
      </c>
      <c r="T4026" t="str">
        <f>_xlfn.XLOOKUP(A4026,MI_Match_Analysis!$A$2:$A$8,MI_Match_Analysis!$F$2:$F$8,"Not Found")</f>
        <v>Not Found</v>
      </c>
    </row>
    <row r="4027" spans="1:20" hidden="1" x14ac:dyDescent="0.3">
      <c r="A4027">
        <v>19</v>
      </c>
      <c r="B4027" s="1">
        <v>46124</v>
      </c>
      <c r="C4027" t="s">
        <v>162</v>
      </c>
      <c r="D4027" t="s">
        <v>227</v>
      </c>
      <c r="E4027" t="s">
        <v>53</v>
      </c>
      <c r="F4027" t="s">
        <v>48</v>
      </c>
      <c r="G4027">
        <v>1</v>
      </c>
      <c r="H4027">
        <v>1.4</v>
      </c>
      <c r="I4027" t="s">
        <v>77</v>
      </c>
      <c r="J4027" t="s">
        <v>117</v>
      </c>
      <c r="K4027">
        <v>4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83</v>
      </c>
      <c r="R4027" t="s">
        <v>83</v>
      </c>
      <c r="S4027" t="s">
        <v>83</v>
      </c>
      <c r="T4027" t="str">
        <f>_xlfn.XLOOKUP(A4027,MI_Match_Analysis!$A$2:$A$8,MI_Match_Analysis!$F$2:$F$8,"Not Found")</f>
        <v>Not Found</v>
      </c>
    </row>
    <row r="4028" spans="1:20" hidden="1" x14ac:dyDescent="0.3">
      <c r="A4028">
        <v>19</v>
      </c>
      <c r="B4028" s="1">
        <v>46124</v>
      </c>
      <c r="C4028" t="s">
        <v>162</v>
      </c>
      <c r="D4028" t="s">
        <v>227</v>
      </c>
      <c r="E4028" t="s">
        <v>53</v>
      </c>
      <c r="F4028" t="s">
        <v>48</v>
      </c>
      <c r="G4028">
        <v>1</v>
      </c>
      <c r="H4028">
        <v>1.5</v>
      </c>
      <c r="I4028" t="s">
        <v>77</v>
      </c>
      <c r="J4028" t="s">
        <v>117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83</v>
      </c>
      <c r="R4028" t="s">
        <v>83</v>
      </c>
      <c r="S4028" t="s">
        <v>83</v>
      </c>
      <c r="T4028" t="str">
        <f>_xlfn.XLOOKUP(A4028,MI_Match_Analysis!$A$2:$A$8,MI_Match_Analysis!$F$2:$F$8,"Not Found")</f>
        <v>Not Found</v>
      </c>
    </row>
    <row r="4029" spans="1:20" hidden="1" x14ac:dyDescent="0.3">
      <c r="A4029">
        <v>19</v>
      </c>
      <c r="B4029" s="1">
        <v>46124</v>
      </c>
      <c r="C4029" t="s">
        <v>162</v>
      </c>
      <c r="D4029" t="s">
        <v>227</v>
      </c>
      <c r="E4029" t="s">
        <v>53</v>
      </c>
      <c r="F4029" t="s">
        <v>48</v>
      </c>
      <c r="G4029">
        <v>1</v>
      </c>
      <c r="H4029">
        <v>1.6</v>
      </c>
      <c r="I4029" t="s">
        <v>228</v>
      </c>
      <c r="J4029" t="s">
        <v>117</v>
      </c>
      <c r="K4029">
        <v>4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83</v>
      </c>
      <c r="R4029" t="s">
        <v>83</v>
      </c>
      <c r="S4029" t="s">
        <v>83</v>
      </c>
      <c r="T4029" t="str">
        <f>_xlfn.XLOOKUP(A4029,MI_Match_Analysis!$A$2:$A$8,MI_Match_Analysis!$F$2:$F$8,"Not Found")</f>
        <v>Not Found</v>
      </c>
    </row>
    <row r="4030" spans="1:20" hidden="1" x14ac:dyDescent="0.3">
      <c r="A4030">
        <v>19</v>
      </c>
      <c r="B4030" s="1">
        <v>46124</v>
      </c>
      <c r="C4030" t="s">
        <v>162</v>
      </c>
      <c r="D4030" t="s">
        <v>227</v>
      </c>
      <c r="E4030" t="s">
        <v>53</v>
      </c>
      <c r="F4030" t="s">
        <v>48</v>
      </c>
      <c r="G4030">
        <v>1</v>
      </c>
      <c r="H4030">
        <v>2.1</v>
      </c>
      <c r="I4030" t="s">
        <v>77</v>
      </c>
      <c r="J4030" t="s">
        <v>221</v>
      </c>
      <c r="K4030">
        <v>4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83</v>
      </c>
      <c r="R4030" t="s">
        <v>83</v>
      </c>
      <c r="S4030" t="s">
        <v>83</v>
      </c>
      <c r="T4030" t="str">
        <f>_xlfn.XLOOKUP(A4030,MI_Match_Analysis!$A$2:$A$8,MI_Match_Analysis!$F$2:$F$8,"Not Found")</f>
        <v>Not Found</v>
      </c>
    </row>
    <row r="4031" spans="1:20" hidden="1" x14ac:dyDescent="0.3">
      <c r="A4031">
        <v>19</v>
      </c>
      <c r="B4031" s="1">
        <v>46124</v>
      </c>
      <c r="C4031" t="s">
        <v>162</v>
      </c>
      <c r="D4031" t="s">
        <v>227</v>
      </c>
      <c r="E4031" t="s">
        <v>53</v>
      </c>
      <c r="F4031" t="s">
        <v>48</v>
      </c>
      <c r="G4031">
        <v>1</v>
      </c>
      <c r="H4031">
        <v>2.2000000000000002</v>
      </c>
      <c r="I4031" t="s">
        <v>77</v>
      </c>
      <c r="J4031" t="s">
        <v>221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83</v>
      </c>
      <c r="R4031" t="s">
        <v>83</v>
      </c>
      <c r="S4031" t="s">
        <v>83</v>
      </c>
      <c r="T4031" t="str">
        <f>_xlfn.XLOOKUP(A4031,MI_Match_Analysis!$A$2:$A$8,MI_Match_Analysis!$F$2:$F$8,"Not Found")</f>
        <v>Not Found</v>
      </c>
    </row>
    <row r="4032" spans="1:20" hidden="1" x14ac:dyDescent="0.3">
      <c r="A4032">
        <v>19</v>
      </c>
      <c r="B4032" s="1">
        <v>46124</v>
      </c>
      <c r="C4032" t="s">
        <v>162</v>
      </c>
      <c r="D4032" t="s">
        <v>227</v>
      </c>
      <c r="E4032" t="s">
        <v>53</v>
      </c>
      <c r="F4032" t="s">
        <v>48</v>
      </c>
      <c r="G4032">
        <v>1</v>
      </c>
      <c r="H4032">
        <v>2.2999999999999998</v>
      </c>
      <c r="I4032" t="s">
        <v>77</v>
      </c>
      <c r="J4032" t="s">
        <v>221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83</v>
      </c>
      <c r="R4032" t="s">
        <v>83</v>
      </c>
      <c r="S4032" t="s">
        <v>83</v>
      </c>
      <c r="T4032" t="str">
        <f>_xlfn.XLOOKUP(A4032,MI_Match_Analysis!$A$2:$A$8,MI_Match_Analysis!$F$2:$F$8,"Not Found")</f>
        <v>Not Found</v>
      </c>
    </row>
    <row r="4033" spans="1:20" hidden="1" x14ac:dyDescent="0.3">
      <c r="A4033">
        <v>19</v>
      </c>
      <c r="B4033" s="1">
        <v>46124</v>
      </c>
      <c r="C4033" t="s">
        <v>162</v>
      </c>
      <c r="D4033" t="s">
        <v>227</v>
      </c>
      <c r="E4033" t="s">
        <v>53</v>
      </c>
      <c r="F4033" t="s">
        <v>48</v>
      </c>
      <c r="G4033">
        <v>1</v>
      </c>
      <c r="H4033">
        <v>2.4</v>
      </c>
      <c r="I4033" t="s">
        <v>228</v>
      </c>
      <c r="J4033" t="s">
        <v>221</v>
      </c>
      <c r="K4033">
        <v>1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83</v>
      </c>
      <c r="R4033" t="s">
        <v>83</v>
      </c>
      <c r="S4033" t="s">
        <v>83</v>
      </c>
      <c r="T4033" t="str">
        <f>_xlfn.XLOOKUP(A4033,MI_Match_Analysis!$A$2:$A$8,MI_Match_Analysis!$F$2:$F$8,"Not Found")</f>
        <v>Not Found</v>
      </c>
    </row>
    <row r="4034" spans="1:20" hidden="1" x14ac:dyDescent="0.3">
      <c r="A4034">
        <v>19</v>
      </c>
      <c r="B4034" s="1">
        <v>46124</v>
      </c>
      <c r="C4034" t="s">
        <v>162</v>
      </c>
      <c r="D4034" t="s">
        <v>227</v>
      </c>
      <c r="E4034" t="s">
        <v>53</v>
      </c>
      <c r="F4034" t="s">
        <v>48</v>
      </c>
      <c r="G4034">
        <v>1</v>
      </c>
      <c r="H4034">
        <v>2.5</v>
      </c>
      <c r="I4034" t="s">
        <v>77</v>
      </c>
      <c r="J4034" t="s">
        <v>221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83</v>
      </c>
      <c r="R4034" t="s">
        <v>83</v>
      </c>
      <c r="S4034" t="s">
        <v>83</v>
      </c>
      <c r="T4034" t="str">
        <f>_xlfn.XLOOKUP(A4034,MI_Match_Analysis!$A$2:$A$8,MI_Match_Analysis!$F$2:$F$8,"Not Found")</f>
        <v>Not Found</v>
      </c>
    </row>
    <row r="4035" spans="1:20" hidden="1" x14ac:dyDescent="0.3">
      <c r="A4035">
        <v>19</v>
      </c>
      <c r="B4035" s="1">
        <v>46124</v>
      </c>
      <c r="C4035" t="s">
        <v>162</v>
      </c>
      <c r="D4035" t="s">
        <v>227</v>
      </c>
      <c r="E4035" t="s">
        <v>53</v>
      </c>
      <c r="F4035" t="s">
        <v>48</v>
      </c>
      <c r="G4035">
        <v>1</v>
      </c>
      <c r="H4035">
        <v>2.6</v>
      </c>
      <c r="I4035" t="s">
        <v>77</v>
      </c>
      <c r="J4035" t="s">
        <v>221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83</v>
      </c>
      <c r="R4035" t="s">
        <v>83</v>
      </c>
      <c r="S4035" t="s">
        <v>83</v>
      </c>
      <c r="T4035" t="str">
        <f>_xlfn.XLOOKUP(A4035,MI_Match_Analysis!$A$2:$A$8,MI_Match_Analysis!$F$2:$F$8,"Not Found")</f>
        <v>Not Found</v>
      </c>
    </row>
    <row r="4036" spans="1:20" hidden="1" x14ac:dyDescent="0.3">
      <c r="A4036">
        <v>19</v>
      </c>
      <c r="B4036" s="1">
        <v>46124</v>
      </c>
      <c r="C4036" t="s">
        <v>162</v>
      </c>
      <c r="D4036" t="s">
        <v>227</v>
      </c>
      <c r="E4036" t="s">
        <v>53</v>
      </c>
      <c r="F4036" t="s">
        <v>48</v>
      </c>
      <c r="G4036">
        <v>1</v>
      </c>
      <c r="H4036">
        <v>3.1</v>
      </c>
      <c r="I4036" t="s">
        <v>77</v>
      </c>
      <c r="J4036" t="s">
        <v>117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83</v>
      </c>
      <c r="R4036" t="s">
        <v>83</v>
      </c>
      <c r="S4036" t="s">
        <v>83</v>
      </c>
      <c r="T4036" t="str">
        <f>_xlfn.XLOOKUP(A4036,MI_Match_Analysis!$A$2:$A$8,MI_Match_Analysis!$F$2:$F$8,"Not Found")</f>
        <v>Not Found</v>
      </c>
    </row>
    <row r="4037" spans="1:20" hidden="1" x14ac:dyDescent="0.3">
      <c r="A4037">
        <v>19</v>
      </c>
      <c r="B4037" s="1">
        <v>46124</v>
      </c>
      <c r="C4037" t="s">
        <v>162</v>
      </c>
      <c r="D4037" t="s">
        <v>227</v>
      </c>
      <c r="E4037" t="s">
        <v>53</v>
      </c>
      <c r="F4037" t="s">
        <v>48</v>
      </c>
      <c r="G4037">
        <v>1</v>
      </c>
      <c r="H4037">
        <v>3.2</v>
      </c>
      <c r="I4037" t="s">
        <v>77</v>
      </c>
      <c r="J4037" t="s">
        <v>117</v>
      </c>
      <c r="K4037">
        <v>6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83</v>
      </c>
      <c r="R4037" t="s">
        <v>83</v>
      </c>
      <c r="S4037" t="s">
        <v>83</v>
      </c>
      <c r="T4037" t="str">
        <f>_xlfn.XLOOKUP(A4037,MI_Match_Analysis!$A$2:$A$8,MI_Match_Analysis!$F$2:$F$8,"Not Found")</f>
        <v>Not Found</v>
      </c>
    </row>
    <row r="4038" spans="1:20" hidden="1" x14ac:dyDescent="0.3">
      <c r="A4038">
        <v>19</v>
      </c>
      <c r="B4038" s="1">
        <v>46124</v>
      </c>
      <c r="C4038" t="s">
        <v>162</v>
      </c>
      <c r="D4038" t="s">
        <v>227</v>
      </c>
      <c r="E4038" t="s">
        <v>53</v>
      </c>
      <c r="F4038" t="s">
        <v>48</v>
      </c>
      <c r="G4038">
        <v>1</v>
      </c>
      <c r="H4038">
        <v>3.3</v>
      </c>
      <c r="I4038" t="s">
        <v>77</v>
      </c>
      <c r="J4038" t="s">
        <v>117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83</v>
      </c>
      <c r="R4038" t="s">
        <v>83</v>
      </c>
      <c r="S4038" t="s">
        <v>83</v>
      </c>
      <c r="T4038" t="str">
        <f>_xlfn.XLOOKUP(A4038,MI_Match_Analysis!$A$2:$A$8,MI_Match_Analysis!$F$2:$F$8,"Not Found")</f>
        <v>Not Found</v>
      </c>
    </row>
    <row r="4039" spans="1:20" hidden="1" x14ac:dyDescent="0.3">
      <c r="A4039">
        <v>19</v>
      </c>
      <c r="B4039" s="1">
        <v>46124</v>
      </c>
      <c r="C4039" t="s">
        <v>162</v>
      </c>
      <c r="D4039" t="s">
        <v>227</v>
      </c>
      <c r="E4039" t="s">
        <v>53</v>
      </c>
      <c r="F4039" t="s">
        <v>48</v>
      </c>
      <c r="G4039">
        <v>1</v>
      </c>
      <c r="H4039">
        <v>3.4</v>
      </c>
      <c r="I4039" t="s">
        <v>228</v>
      </c>
      <c r="J4039" t="s">
        <v>117</v>
      </c>
      <c r="K4039">
        <v>4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83</v>
      </c>
      <c r="R4039" t="s">
        <v>83</v>
      </c>
      <c r="S4039" t="s">
        <v>83</v>
      </c>
      <c r="T4039" t="str">
        <f>_xlfn.XLOOKUP(A4039,MI_Match_Analysis!$A$2:$A$8,MI_Match_Analysis!$F$2:$F$8,"Not Found")</f>
        <v>Not Found</v>
      </c>
    </row>
    <row r="4040" spans="1:20" hidden="1" x14ac:dyDescent="0.3">
      <c r="A4040">
        <v>19</v>
      </c>
      <c r="B4040" s="1">
        <v>46124</v>
      </c>
      <c r="C4040" t="s">
        <v>162</v>
      </c>
      <c r="D4040" t="s">
        <v>227</v>
      </c>
      <c r="E4040" t="s">
        <v>53</v>
      </c>
      <c r="F4040" t="s">
        <v>48</v>
      </c>
      <c r="G4040">
        <v>1</v>
      </c>
      <c r="H4040">
        <v>3.5</v>
      </c>
      <c r="I4040" t="s">
        <v>228</v>
      </c>
      <c r="J4040" t="s">
        <v>117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83</v>
      </c>
      <c r="R4040" t="s">
        <v>83</v>
      </c>
      <c r="S4040" t="s">
        <v>83</v>
      </c>
      <c r="T4040" t="str">
        <f>_xlfn.XLOOKUP(A4040,MI_Match_Analysis!$A$2:$A$8,MI_Match_Analysis!$F$2:$F$8,"Not Found")</f>
        <v>Not Found</v>
      </c>
    </row>
    <row r="4041" spans="1:20" hidden="1" x14ac:dyDescent="0.3">
      <c r="A4041">
        <v>19</v>
      </c>
      <c r="B4041" s="1">
        <v>46124</v>
      </c>
      <c r="C4041" t="s">
        <v>162</v>
      </c>
      <c r="D4041" t="s">
        <v>227</v>
      </c>
      <c r="E4041" t="s">
        <v>53</v>
      </c>
      <c r="F4041" t="s">
        <v>48</v>
      </c>
      <c r="G4041">
        <v>1</v>
      </c>
      <c r="H4041">
        <v>3.6</v>
      </c>
      <c r="I4041" t="s">
        <v>228</v>
      </c>
      <c r="J4041" t="s">
        <v>117</v>
      </c>
      <c r="K4041">
        <v>4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83</v>
      </c>
      <c r="R4041" t="s">
        <v>83</v>
      </c>
      <c r="S4041" t="s">
        <v>83</v>
      </c>
      <c r="T4041" t="str">
        <f>_xlfn.XLOOKUP(A4041,MI_Match_Analysis!$A$2:$A$8,MI_Match_Analysis!$F$2:$F$8,"Not Found")</f>
        <v>Not Found</v>
      </c>
    </row>
    <row r="4042" spans="1:20" hidden="1" x14ac:dyDescent="0.3">
      <c r="A4042">
        <v>19</v>
      </c>
      <c r="B4042" s="1">
        <v>46124</v>
      </c>
      <c r="C4042" t="s">
        <v>162</v>
      </c>
      <c r="D4042" t="s">
        <v>227</v>
      </c>
      <c r="E4042" t="s">
        <v>53</v>
      </c>
      <c r="F4042" t="s">
        <v>48</v>
      </c>
      <c r="G4042">
        <v>1</v>
      </c>
      <c r="H4042">
        <v>4.0999999999999996</v>
      </c>
      <c r="I4042" t="s">
        <v>77</v>
      </c>
      <c r="J4042" t="s">
        <v>221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165</v>
      </c>
      <c r="R4042" t="s">
        <v>77</v>
      </c>
      <c r="S4042" t="s">
        <v>220</v>
      </c>
      <c r="T4042" t="str">
        <f>_xlfn.XLOOKUP(A4042,MI_Match_Analysis!$A$2:$A$8,MI_Match_Analysis!$F$2:$F$8,"Not Found")</f>
        <v>Not Found</v>
      </c>
    </row>
    <row r="4043" spans="1:20" hidden="1" x14ac:dyDescent="0.3">
      <c r="A4043">
        <v>19</v>
      </c>
      <c r="B4043" s="1">
        <v>46124</v>
      </c>
      <c r="C4043" t="s">
        <v>162</v>
      </c>
      <c r="D4043" t="s">
        <v>227</v>
      </c>
      <c r="E4043" t="s">
        <v>53</v>
      </c>
      <c r="F4043" t="s">
        <v>48</v>
      </c>
      <c r="G4043">
        <v>1</v>
      </c>
      <c r="H4043">
        <v>4.2</v>
      </c>
      <c r="I4043" t="s">
        <v>230</v>
      </c>
      <c r="J4043" t="s">
        <v>221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 t="s">
        <v>83</v>
      </c>
      <c r="R4043" t="s">
        <v>83</v>
      </c>
      <c r="S4043" t="s">
        <v>83</v>
      </c>
      <c r="T4043" t="str">
        <f>_xlfn.XLOOKUP(A4043,MI_Match_Analysis!$A$2:$A$8,MI_Match_Analysis!$F$2:$F$8,"Not Found")</f>
        <v>Not Found</v>
      </c>
    </row>
    <row r="4044" spans="1:20" hidden="1" x14ac:dyDescent="0.3">
      <c r="A4044">
        <v>19</v>
      </c>
      <c r="B4044" s="1">
        <v>46124</v>
      </c>
      <c r="C4044" t="s">
        <v>162</v>
      </c>
      <c r="D4044" t="s">
        <v>227</v>
      </c>
      <c r="E4044" t="s">
        <v>53</v>
      </c>
      <c r="F4044" t="s">
        <v>48</v>
      </c>
      <c r="G4044">
        <v>1</v>
      </c>
      <c r="H4044">
        <v>4.3</v>
      </c>
      <c r="I4044" t="s">
        <v>228</v>
      </c>
      <c r="J4044" t="s">
        <v>221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83</v>
      </c>
      <c r="R4044" t="s">
        <v>83</v>
      </c>
      <c r="S4044" t="s">
        <v>83</v>
      </c>
      <c r="T4044" t="str">
        <f>_xlfn.XLOOKUP(A4044,MI_Match_Analysis!$A$2:$A$8,MI_Match_Analysis!$F$2:$F$8,"Not Found")</f>
        <v>Not Found</v>
      </c>
    </row>
    <row r="4045" spans="1:20" hidden="1" x14ac:dyDescent="0.3">
      <c r="A4045">
        <v>19</v>
      </c>
      <c r="B4045" s="1">
        <v>46124</v>
      </c>
      <c r="C4045" t="s">
        <v>162</v>
      </c>
      <c r="D4045" t="s">
        <v>227</v>
      </c>
      <c r="E4045" t="s">
        <v>53</v>
      </c>
      <c r="F4045" t="s">
        <v>48</v>
      </c>
      <c r="G4045">
        <v>1</v>
      </c>
      <c r="H4045">
        <v>4.4000000000000004</v>
      </c>
      <c r="I4045" t="s">
        <v>228</v>
      </c>
      <c r="J4045" t="s">
        <v>221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83</v>
      </c>
      <c r="R4045" t="s">
        <v>83</v>
      </c>
      <c r="S4045" t="s">
        <v>83</v>
      </c>
      <c r="T4045" t="str">
        <f>_xlfn.XLOOKUP(A4045,MI_Match_Analysis!$A$2:$A$8,MI_Match_Analysis!$F$2:$F$8,"Not Found")</f>
        <v>Not Found</v>
      </c>
    </row>
    <row r="4046" spans="1:20" hidden="1" x14ac:dyDescent="0.3">
      <c r="A4046">
        <v>19</v>
      </c>
      <c r="B4046" s="1">
        <v>46124</v>
      </c>
      <c r="C4046" t="s">
        <v>162</v>
      </c>
      <c r="D4046" t="s">
        <v>227</v>
      </c>
      <c r="E4046" t="s">
        <v>53</v>
      </c>
      <c r="F4046" t="s">
        <v>48</v>
      </c>
      <c r="G4046">
        <v>1</v>
      </c>
      <c r="H4046">
        <v>4.5</v>
      </c>
      <c r="I4046" t="s">
        <v>230</v>
      </c>
      <c r="J4046" t="s">
        <v>221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83</v>
      </c>
      <c r="R4046" t="s">
        <v>83</v>
      </c>
      <c r="S4046" t="s">
        <v>83</v>
      </c>
      <c r="T4046" t="str">
        <f>_xlfn.XLOOKUP(A4046,MI_Match_Analysis!$A$2:$A$8,MI_Match_Analysis!$F$2:$F$8,"Not Found")</f>
        <v>Not Found</v>
      </c>
    </row>
    <row r="4047" spans="1:20" hidden="1" x14ac:dyDescent="0.3">
      <c r="A4047">
        <v>19</v>
      </c>
      <c r="B4047" s="1">
        <v>46124</v>
      </c>
      <c r="C4047" t="s">
        <v>162</v>
      </c>
      <c r="D4047" t="s">
        <v>227</v>
      </c>
      <c r="E4047" t="s">
        <v>53</v>
      </c>
      <c r="F4047" t="s">
        <v>48</v>
      </c>
      <c r="G4047">
        <v>1</v>
      </c>
      <c r="H4047">
        <v>4.5999999999999996</v>
      </c>
      <c r="I4047" t="s">
        <v>230</v>
      </c>
      <c r="J4047" t="s">
        <v>221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83</v>
      </c>
      <c r="R4047" t="s">
        <v>83</v>
      </c>
      <c r="S4047" t="s">
        <v>83</v>
      </c>
      <c r="T4047" t="str">
        <f>_xlfn.XLOOKUP(A4047,MI_Match_Analysis!$A$2:$A$8,MI_Match_Analysis!$F$2:$F$8,"Not Found")</f>
        <v>Not Found</v>
      </c>
    </row>
    <row r="4048" spans="1:20" hidden="1" x14ac:dyDescent="0.3">
      <c r="A4048">
        <v>19</v>
      </c>
      <c r="B4048" s="1">
        <v>46124</v>
      </c>
      <c r="C4048" t="s">
        <v>162</v>
      </c>
      <c r="D4048" t="s">
        <v>227</v>
      </c>
      <c r="E4048" t="s">
        <v>53</v>
      </c>
      <c r="F4048" t="s">
        <v>48</v>
      </c>
      <c r="G4048">
        <v>1</v>
      </c>
      <c r="H4048">
        <v>4.5999999999999996</v>
      </c>
      <c r="I4048" t="s">
        <v>230</v>
      </c>
      <c r="J4048" t="s">
        <v>221</v>
      </c>
      <c r="K4048">
        <v>0</v>
      </c>
      <c r="L4048">
        <v>1</v>
      </c>
      <c r="M4048">
        <v>1</v>
      </c>
      <c r="N4048">
        <v>0</v>
      </c>
      <c r="O4048">
        <v>0</v>
      </c>
      <c r="P4048">
        <v>0</v>
      </c>
      <c r="Q4048" t="s">
        <v>83</v>
      </c>
      <c r="R4048" t="s">
        <v>83</v>
      </c>
      <c r="S4048" t="s">
        <v>83</v>
      </c>
      <c r="T4048" t="str">
        <f>_xlfn.XLOOKUP(A4048,MI_Match_Analysis!$A$2:$A$8,MI_Match_Analysis!$F$2:$F$8,"Not Found")</f>
        <v>Not Found</v>
      </c>
    </row>
    <row r="4049" spans="1:20" hidden="1" x14ac:dyDescent="0.3">
      <c r="A4049">
        <v>19</v>
      </c>
      <c r="B4049" s="1">
        <v>46124</v>
      </c>
      <c r="C4049" t="s">
        <v>162</v>
      </c>
      <c r="D4049" t="s">
        <v>227</v>
      </c>
      <c r="E4049" t="s">
        <v>53</v>
      </c>
      <c r="F4049" t="s">
        <v>48</v>
      </c>
      <c r="G4049">
        <v>1</v>
      </c>
      <c r="H4049">
        <v>5.0999999999999996</v>
      </c>
      <c r="I4049" t="s">
        <v>228</v>
      </c>
      <c r="J4049" t="s">
        <v>222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83</v>
      </c>
      <c r="R4049" t="s">
        <v>83</v>
      </c>
      <c r="S4049" t="s">
        <v>83</v>
      </c>
      <c r="T4049" t="str">
        <f>_xlfn.XLOOKUP(A4049,MI_Match_Analysis!$A$2:$A$8,MI_Match_Analysis!$F$2:$F$8,"Not Found")</f>
        <v>Not Found</v>
      </c>
    </row>
    <row r="4050" spans="1:20" hidden="1" x14ac:dyDescent="0.3">
      <c r="A4050">
        <v>19</v>
      </c>
      <c r="B4050" s="1">
        <v>46124</v>
      </c>
      <c r="C4050" t="s">
        <v>162</v>
      </c>
      <c r="D4050" t="s">
        <v>227</v>
      </c>
      <c r="E4050" t="s">
        <v>53</v>
      </c>
      <c r="F4050" t="s">
        <v>48</v>
      </c>
      <c r="G4050">
        <v>1</v>
      </c>
      <c r="H4050">
        <v>5.2</v>
      </c>
      <c r="I4050" t="s">
        <v>228</v>
      </c>
      <c r="J4050" t="s">
        <v>222</v>
      </c>
      <c r="K4050">
        <v>6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83</v>
      </c>
      <c r="R4050" t="s">
        <v>83</v>
      </c>
      <c r="S4050" t="s">
        <v>83</v>
      </c>
      <c r="T4050" t="str">
        <f>_xlfn.XLOOKUP(A4050,MI_Match_Analysis!$A$2:$A$8,MI_Match_Analysis!$F$2:$F$8,"Not Found")</f>
        <v>Not Found</v>
      </c>
    </row>
    <row r="4051" spans="1:20" hidden="1" x14ac:dyDescent="0.3">
      <c r="A4051">
        <v>19</v>
      </c>
      <c r="B4051" s="1">
        <v>46124</v>
      </c>
      <c r="C4051" t="s">
        <v>162</v>
      </c>
      <c r="D4051" t="s">
        <v>227</v>
      </c>
      <c r="E4051" t="s">
        <v>53</v>
      </c>
      <c r="F4051" t="s">
        <v>48</v>
      </c>
      <c r="G4051">
        <v>1</v>
      </c>
      <c r="H4051">
        <v>5.3</v>
      </c>
      <c r="I4051" t="s">
        <v>228</v>
      </c>
      <c r="J4051" t="s">
        <v>222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83</v>
      </c>
      <c r="R4051" t="s">
        <v>83</v>
      </c>
      <c r="S4051" t="s">
        <v>83</v>
      </c>
      <c r="T4051" t="str">
        <f>_xlfn.XLOOKUP(A4051,MI_Match_Analysis!$A$2:$A$8,MI_Match_Analysis!$F$2:$F$8,"Not Found")</f>
        <v>Not Found</v>
      </c>
    </row>
    <row r="4052" spans="1:20" hidden="1" x14ac:dyDescent="0.3">
      <c r="A4052">
        <v>19</v>
      </c>
      <c r="B4052" s="1">
        <v>46124</v>
      </c>
      <c r="C4052" t="s">
        <v>162</v>
      </c>
      <c r="D4052" t="s">
        <v>227</v>
      </c>
      <c r="E4052" t="s">
        <v>53</v>
      </c>
      <c r="F4052" t="s">
        <v>48</v>
      </c>
      <c r="G4052">
        <v>1</v>
      </c>
      <c r="H4052">
        <v>5.4</v>
      </c>
      <c r="I4052" t="s">
        <v>228</v>
      </c>
      <c r="J4052" t="s">
        <v>222</v>
      </c>
      <c r="K4052">
        <v>0</v>
      </c>
      <c r="L4052">
        <v>1</v>
      </c>
      <c r="M4052">
        <v>0</v>
      </c>
      <c r="N4052">
        <v>1</v>
      </c>
      <c r="O4052">
        <v>0</v>
      </c>
      <c r="P4052">
        <v>0</v>
      </c>
      <c r="Q4052" t="s">
        <v>83</v>
      </c>
      <c r="R4052" t="s">
        <v>83</v>
      </c>
      <c r="S4052" t="s">
        <v>83</v>
      </c>
      <c r="T4052" t="str">
        <f>_xlfn.XLOOKUP(A4052,MI_Match_Analysis!$A$2:$A$8,MI_Match_Analysis!$F$2:$F$8,"Not Found")</f>
        <v>Not Found</v>
      </c>
    </row>
    <row r="4053" spans="1:20" hidden="1" x14ac:dyDescent="0.3">
      <c r="A4053">
        <v>19</v>
      </c>
      <c r="B4053" s="1">
        <v>46124</v>
      </c>
      <c r="C4053" t="s">
        <v>162</v>
      </c>
      <c r="D4053" t="s">
        <v>227</v>
      </c>
      <c r="E4053" t="s">
        <v>53</v>
      </c>
      <c r="F4053" t="s">
        <v>48</v>
      </c>
      <c r="G4053">
        <v>1</v>
      </c>
      <c r="H4053">
        <v>5.5</v>
      </c>
      <c r="I4053" t="s">
        <v>230</v>
      </c>
      <c r="J4053" t="s">
        <v>222</v>
      </c>
      <c r="K4053">
        <v>4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83</v>
      </c>
      <c r="R4053" t="s">
        <v>83</v>
      </c>
      <c r="S4053" t="s">
        <v>83</v>
      </c>
      <c r="T4053" t="str">
        <f>_xlfn.XLOOKUP(A4053,MI_Match_Analysis!$A$2:$A$8,MI_Match_Analysis!$F$2:$F$8,"Not Found")</f>
        <v>Not Found</v>
      </c>
    </row>
    <row r="4054" spans="1:20" hidden="1" x14ac:dyDescent="0.3">
      <c r="A4054">
        <v>19</v>
      </c>
      <c r="B4054" s="1">
        <v>46124</v>
      </c>
      <c r="C4054" t="s">
        <v>162</v>
      </c>
      <c r="D4054" t="s">
        <v>227</v>
      </c>
      <c r="E4054" t="s">
        <v>53</v>
      </c>
      <c r="F4054" t="s">
        <v>48</v>
      </c>
      <c r="G4054">
        <v>1</v>
      </c>
      <c r="H4054">
        <v>5.6</v>
      </c>
      <c r="I4054" t="s">
        <v>230</v>
      </c>
      <c r="J4054" t="s">
        <v>222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83</v>
      </c>
      <c r="R4054" t="s">
        <v>83</v>
      </c>
      <c r="S4054" t="s">
        <v>83</v>
      </c>
      <c r="T4054" t="str">
        <f>_xlfn.XLOOKUP(A4054,MI_Match_Analysis!$A$2:$A$8,MI_Match_Analysis!$F$2:$F$8,"Not Found")</f>
        <v>Not Found</v>
      </c>
    </row>
    <row r="4055" spans="1:20" hidden="1" x14ac:dyDescent="0.3">
      <c r="A4055">
        <v>19</v>
      </c>
      <c r="B4055" s="1">
        <v>46124</v>
      </c>
      <c r="C4055" t="s">
        <v>162</v>
      </c>
      <c r="D4055" t="s">
        <v>227</v>
      </c>
      <c r="E4055" t="s">
        <v>53</v>
      </c>
      <c r="F4055" t="s">
        <v>48</v>
      </c>
      <c r="G4055">
        <v>1</v>
      </c>
      <c r="H4055">
        <v>6.1</v>
      </c>
      <c r="I4055" t="s">
        <v>230</v>
      </c>
      <c r="J4055" t="s">
        <v>50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83</v>
      </c>
      <c r="R4055" t="s">
        <v>83</v>
      </c>
      <c r="S4055" t="s">
        <v>83</v>
      </c>
      <c r="T4055" t="str">
        <f>_xlfn.XLOOKUP(A4055,MI_Match_Analysis!$A$2:$A$8,MI_Match_Analysis!$F$2:$F$8,"Not Found")</f>
        <v>Not Found</v>
      </c>
    </row>
    <row r="4056" spans="1:20" hidden="1" x14ac:dyDescent="0.3">
      <c r="A4056">
        <v>19</v>
      </c>
      <c r="B4056" s="1">
        <v>46124</v>
      </c>
      <c r="C4056" t="s">
        <v>162</v>
      </c>
      <c r="D4056" t="s">
        <v>227</v>
      </c>
      <c r="E4056" t="s">
        <v>53</v>
      </c>
      <c r="F4056" t="s">
        <v>48</v>
      </c>
      <c r="G4056">
        <v>1</v>
      </c>
      <c r="H4056">
        <v>6.2</v>
      </c>
      <c r="I4056" t="s">
        <v>228</v>
      </c>
      <c r="J4056" t="s">
        <v>50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83</v>
      </c>
      <c r="R4056" t="s">
        <v>83</v>
      </c>
      <c r="S4056" t="s">
        <v>83</v>
      </c>
      <c r="T4056" t="str">
        <f>_xlfn.XLOOKUP(A4056,MI_Match_Analysis!$A$2:$A$8,MI_Match_Analysis!$F$2:$F$8,"Not Found")</f>
        <v>Not Found</v>
      </c>
    </row>
    <row r="4057" spans="1:20" hidden="1" x14ac:dyDescent="0.3">
      <c r="A4057">
        <v>19</v>
      </c>
      <c r="B4057" s="1">
        <v>46124</v>
      </c>
      <c r="C4057" t="s">
        <v>162</v>
      </c>
      <c r="D4057" t="s">
        <v>227</v>
      </c>
      <c r="E4057" t="s">
        <v>53</v>
      </c>
      <c r="F4057" t="s">
        <v>48</v>
      </c>
      <c r="G4057">
        <v>1</v>
      </c>
      <c r="H4057">
        <v>6.3</v>
      </c>
      <c r="I4057" t="s">
        <v>228</v>
      </c>
      <c r="J4057" t="s">
        <v>50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83</v>
      </c>
      <c r="R4057" t="s">
        <v>83</v>
      </c>
      <c r="S4057" t="s">
        <v>83</v>
      </c>
      <c r="T4057" t="str">
        <f>_xlfn.XLOOKUP(A4057,MI_Match_Analysis!$A$2:$A$8,MI_Match_Analysis!$F$2:$F$8,"Not Found")</f>
        <v>Not Found</v>
      </c>
    </row>
    <row r="4058" spans="1:20" hidden="1" x14ac:dyDescent="0.3">
      <c r="A4058">
        <v>19</v>
      </c>
      <c r="B4058" s="1">
        <v>46124</v>
      </c>
      <c r="C4058" t="s">
        <v>162</v>
      </c>
      <c r="D4058" t="s">
        <v>227</v>
      </c>
      <c r="E4058" t="s">
        <v>53</v>
      </c>
      <c r="F4058" t="s">
        <v>48</v>
      </c>
      <c r="G4058">
        <v>1</v>
      </c>
      <c r="H4058">
        <v>6.4</v>
      </c>
      <c r="I4058" t="s">
        <v>228</v>
      </c>
      <c r="J4058" t="s">
        <v>50</v>
      </c>
      <c r="K4058">
        <v>4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83</v>
      </c>
      <c r="R4058" t="s">
        <v>83</v>
      </c>
      <c r="S4058" t="s">
        <v>83</v>
      </c>
      <c r="T4058" t="str">
        <f>_xlfn.XLOOKUP(A4058,MI_Match_Analysis!$A$2:$A$8,MI_Match_Analysis!$F$2:$F$8,"Not Found")</f>
        <v>Not Found</v>
      </c>
    </row>
    <row r="4059" spans="1:20" hidden="1" x14ac:dyDescent="0.3">
      <c r="A4059">
        <v>19</v>
      </c>
      <c r="B4059" s="1">
        <v>46124</v>
      </c>
      <c r="C4059" t="s">
        <v>162</v>
      </c>
      <c r="D4059" t="s">
        <v>227</v>
      </c>
      <c r="E4059" t="s">
        <v>53</v>
      </c>
      <c r="F4059" t="s">
        <v>48</v>
      </c>
      <c r="G4059">
        <v>1</v>
      </c>
      <c r="H4059">
        <v>6.5</v>
      </c>
      <c r="I4059" t="s">
        <v>228</v>
      </c>
      <c r="J4059" t="s">
        <v>50</v>
      </c>
      <c r="K4059">
        <v>4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83</v>
      </c>
      <c r="R4059" t="s">
        <v>83</v>
      </c>
      <c r="S4059" t="s">
        <v>83</v>
      </c>
      <c r="T4059" t="str">
        <f>_xlfn.XLOOKUP(A4059,MI_Match_Analysis!$A$2:$A$8,MI_Match_Analysis!$F$2:$F$8,"Not Found")</f>
        <v>Not Found</v>
      </c>
    </row>
    <row r="4060" spans="1:20" hidden="1" x14ac:dyDescent="0.3">
      <c r="A4060">
        <v>19</v>
      </c>
      <c r="B4060" s="1">
        <v>46124</v>
      </c>
      <c r="C4060" t="s">
        <v>162</v>
      </c>
      <c r="D4060" t="s">
        <v>227</v>
      </c>
      <c r="E4060" t="s">
        <v>53</v>
      </c>
      <c r="F4060" t="s">
        <v>48</v>
      </c>
      <c r="G4060">
        <v>1</v>
      </c>
      <c r="H4060">
        <v>6.6</v>
      </c>
      <c r="I4060" t="s">
        <v>228</v>
      </c>
      <c r="J4060" t="s">
        <v>50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165</v>
      </c>
      <c r="R4060" t="s">
        <v>228</v>
      </c>
      <c r="S4060" t="s">
        <v>218</v>
      </c>
      <c r="T4060" t="str">
        <f>_xlfn.XLOOKUP(A4060,MI_Match_Analysis!$A$2:$A$8,MI_Match_Analysis!$F$2:$F$8,"Not Found")</f>
        <v>Not Found</v>
      </c>
    </row>
    <row r="4061" spans="1:20" hidden="1" x14ac:dyDescent="0.3">
      <c r="A4061">
        <v>19</v>
      </c>
      <c r="B4061" s="1">
        <v>46124</v>
      </c>
      <c r="C4061" t="s">
        <v>162</v>
      </c>
      <c r="D4061" t="s">
        <v>227</v>
      </c>
      <c r="E4061" t="s">
        <v>53</v>
      </c>
      <c r="F4061" t="s">
        <v>48</v>
      </c>
      <c r="G4061">
        <v>1</v>
      </c>
      <c r="H4061">
        <v>7.1</v>
      </c>
      <c r="I4061" t="s">
        <v>230</v>
      </c>
      <c r="J4061" t="s">
        <v>86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83</v>
      </c>
      <c r="R4061" t="s">
        <v>83</v>
      </c>
      <c r="S4061" t="s">
        <v>83</v>
      </c>
      <c r="T4061" t="str">
        <f>_xlfn.XLOOKUP(A4061,MI_Match_Analysis!$A$2:$A$8,MI_Match_Analysis!$F$2:$F$8,"Not Found")</f>
        <v>Not Found</v>
      </c>
    </row>
    <row r="4062" spans="1:20" hidden="1" x14ac:dyDescent="0.3">
      <c r="A4062">
        <v>19</v>
      </c>
      <c r="B4062" s="1">
        <v>46124</v>
      </c>
      <c r="C4062" t="s">
        <v>162</v>
      </c>
      <c r="D4062" t="s">
        <v>227</v>
      </c>
      <c r="E4062" t="s">
        <v>53</v>
      </c>
      <c r="F4062" t="s">
        <v>48</v>
      </c>
      <c r="G4062">
        <v>1</v>
      </c>
      <c r="H4062">
        <v>7.2</v>
      </c>
      <c r="I4062" t="s">
        <v>233</v>
      </c>
      <c r="J4062" t="s">
        <v>86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83</v>
      </c>
      <c r="R4062" t="s">
        <v>83</v>
      </c>
      <c r="S4062" t="s">
        <v>83</v>
      </c>
      <c r="T4062" t="str">
        <f>_xlfn.XLOOKUP(A4062,MI_Match_Analysis!$A$2:$A$8,MI_Match_Analysis!$F$2:$F$8,"Not Found")</f>
        <v>Not Found</v>
      </c>
    </row>
    <row r="4063" spans="1:20" hidden="1" x14ac:dyDescent="0.3">
      <c r="A4063">
        <v>19</v>
      </c>
      <c r="B4063" s="1">
        <v>46124</v>
      </c>
      <c r="C4063" t="s">
        <v>162</v>
      </c>
      <c r="D4063" t="s">
        <v>227</v>
      </c>
      <c r="E4063" t="s">
        <v>53</v>
      </c>
      <c r="F4063" t="s">
        <v>48</v>
      </c>
      <c r="G4063">
        <v>1</v>
      </c>
      <c r="H4063">
        <v>7.3</v>
      </c>
      <c r="I4063" t="s">
        <v>230</v>
      </c>
      <c r="J4063" t="s">
        <v>86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83</v>
      </c>
      <c r="R4063" t="s">
        <v>83</v>
      </c>
      <c r="S4063" t="s">
        <v>83</v>
      </c>
      <c r="T4063" t="str">
        <f>_xlfn.XLOOKUP(A4063,MI_Match_Analysis!$A$2:$A$8,MI_Match_Analysis!$F$2:$F$8,"Not Found")</f>
        <v>Not Found</v>
      </c>
    </row>
    <row r="4064" spans="1:20" hidden="1" x14ac:dyDescent="0.3">
      <c r="A4064">
        <v>19</v>
      </c>
      <c r="B4064" s="1">
        <v>46124</v>
      </c>
      <c r="C4064" t="s">
        <v>162</v>
      </c>
      <c r="D4064" t="s">
        <v>227</v>
      </c>
      <c r="E4064" t="s">
        <v>53</v>
      </c>
      <c r="F4064" t="s">
        <v>48</v>
      </c>
      <c r="G4064">
        <v>1</v>
      </c>
      <c r="H4064">
        <v>7.4</v>
      </c>
      <c r="I4064" t="s">
        <v>233</v>
      </c>
      <c r="J4064" t="s">
        <v>86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83</v>
      </c>
      <c r="R4064" t="s">
        <v>83</v>
      </c>
      <c r="S4064" t="s">
        <v>83</v>
      </c>
      <c r="T4064" t="str">
        <f>_xlfn.XLOOKUP(A4064,MI_Match_Analysis!$A$2:$A$8,MI_Match_Analysis!$F$2:$F$8,"Not Found")</f>
        <v>Not Found</v>
      </c>
    </row>
    <row r="4065" spans="1:20" hidden="1" x14ac:dyDescent="0.3">
      <c r="A4065">
        <v>19</v>
      </c>
      <c r="B4065" s="1">
        <v>46124</v>
      </c>
      <c r="C4065" t="s">
        <v>162</v>
      </c>
      <c r="D4065" t="s">
        <v>227</v>
      </c>
      <c r="E4065" t="s">
        <v>53</v>
      </c>
      <c r="F4065" t="s">
        <v>48</v>
      </c>
      <c r="G4065">
        <v>1</v>
      </c>
      <c r="H4065">
        <v>7.5</v>
      </c>
      <c r="I4065" t="s">
        <v>230</v>
      </c>
      <c r="J4065" t="s">
        <v>86</v>
      </c>
      <c r="K4065">
        <v>1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83</v>
      </c>
      <c r="R4065" t="s">
        <v>83</v>
      </c>
      <c r="S4065" t="s">
        <v>83</v>
      </c>
      <c r="T4065" t="str">
        <f>_xlfn.XLOOKUP(A4065,MI_Match_Analysis!$A$2:$A$8,MI_Match_Analysis!$F$2:$F$8,"Not Found")</f>
        <v>Not Found</v>
      </c>
    </row>
    <row r="4066" spans="1:20" hidden="1" x14ac:dyDescent="0.3">
      <c r="A4066">
        <v>19</v>
      </c>
      <c r="B4066" s="1">
        <v>46124</v>
      </c>
      <c r="C4066" t="s">
        <v>162</v>
      </c>
      <c r="D4066" t="s">
        <v>227</v>
      </c>
      <c r="E4066" t="s">
        <v>53</v>
      </c>
      <c r="F4066" t="s">
        <v>48</v>
      </c>
      <c r="G4066">
        <v>1</v>
      </c>
      <c r="H4066">
        <v>7.6</v>
      </c>
      <c r="I4066" t="s">
        <v>233</v>
      </c>
      <c r="J4066" t="s">
        <v>86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83</v>
      </c>
      <c r="R4066" t="s">
        <v>83</v>
      </c>
      <c r="S4066" t="s">
        <v>83</v>
      </c>
      <c r="T4066" t="str">
        <f>_xlfn.XLOOKUP(A4066,MI_Match_Analysis!$A$2:$A$8,MI_Match_Analysis!$F$2:$F$8,"Not Found")</f>
        <v>Not Found</v>
      </c>
    </row>
    <row r="4067" spans="1:20" hidden="1" x14ac:dyDescent="0.3">
      <c r="A4067">
        <v>19</v>
      </c>
      <c r="B4067" s="1">
        <v>46124</v>
      </c>
      <c r="C4067" t="s">
        <v>162</v>
      </c>
      <c r="D4067" t="s">
        <v>227</v>
      </c>
      <c r="E4067" t="s">
        <v>53</v>
      </c>
      <c r="F4067" t="s">
        <v>48</v>
      </c>
      <c r="G4067">
        <v>1</v>
      </c>
      <c r="H4067">
        <v>8.1</v>
      </c>
      <c r="I4067" t="s">
        <v>230</v>
      </c>
      <c r="J4067" t="s">
        <v>50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83</v>
      </c>
      <c r="R4067" t="s">
        <v>83</v>
      </c>
      <c r="S4067" t="s">
        <v>83</v>
      </c>
      <c r="T4067" t="str">
        <f>_xlfn.XLOOKUP(A4067,MI_Match_Analysis!$A$2:$A$8,MI_Match_Analysis!$F$2:$F$8,"Not Found")</f>
        <v>Not Found</v>
      </c>
    </row>
    <row r="4068" spans="1:20" hidden="1" x14ac:dyDescent="0.3">
      <c r="A4068">
        <v>19</v>
      </c>
      <c r="B4068" s="1">
        <v>46124</v>
      </c>
      <c r="C4068" t="s">
        <v>162</v>
      </c>
      <c r="D4068" t="s">
        <v>227</v>
      </c>
      <c r="E4068" t="s">
        <v>53</v>
      </c>
      <c r="F4068" t="s">
        <v>48</v>
      </c>
      <c r="G4068">
        <v>1</v>
      </c>
      <c r="H4068">
        <v>8.1999999999999993</v>
      </c>
      <c r="I4068" t="s">
        <v>230</v>
      </c>
      <c r="J4068" t="s">
        <v>50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165</v>
      </c>
      <c r="R4068" t="s">
        <v>230</v>
      </c>
      <c r="S4068" t="s">
        <v>217</v>
      </c>
      <c r="T4068" t="str">
        <f>_xlfn.XLOOKUP(A4068,MI_Match_Analysis!$A$2:$A$8,MI_Match_Analysis!$F$2:$F$8,"Not Found")</f>
        <v>Not Found</v>
      </c>
    </row>
    <row r="4069" spans="1:20" hidden="1" x14ac:dyDescent="0.3">
      <c r="A4069">
        <v>19</v>
      </c>
      <c r="B4069" s="1">
        <v>46124</v>
      </c>
      <c r="C4069" t="s">
        <v>162</v>
      </c>
      <c r="D4069" t="s">
        <v>227</v>
      </c>
      <c r="E4069" t="s">
        <v>53</v>
      </c>
      <c r="F4069" t="s">
        <v>48</v>
      </c>
      <c r="G4069">
        <v>1</v>
      </c>
      <c r="H4069">
        <v>8.3000000000000007</v>
      </c>
      <c r="I4069" t="s">
        <v>234</v>
      </c>
      <c r="J4069" t="s">
        <v>50</v>
      </c>
      <c r="K4069">
        <v>2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83</v>
      </c>
      <c r="R4069" t="s">
        <v>83</v>
      </c>
      <c r="S4069" t="s">
        <v>83</v>
      </c>
      <c r="T4069" t="str">
        <f>_xlfn.XLOOKUP(A4069,MI_Match_Analysis!$A$2:$A$8,MI_Match_Analysis!$F$2:$F$8,"Not Found")</f>
        <v>Not Found</v>
      </c>
    </row>
    <row r="4070" spans="1:20" hidden="1" x14ac:dyDescent="0.3">
      <c r="A4070">
        <v>19</v>
      </c>
      <c r="B4070" s="1">
        <v>46124</v>
      </c>
      <c r="C4070" t="s">
        <v>162</v>
      </c>
      <c r="D4070" t="s">
        <v>227</v>
      </c>
      <c r="E4070" t="s">
        <v>53</v>
      </c>
      <c r="F4070" t="s">
        <v>48</v>
      </c>
      <c r="G4070">
        <v>1</v>
      </c>
      <c r="H4070">
        <v>8.4</v>
      </c>
      <c r="I4070" t="s">
        <v>234</v>
      </c>
      <c r="J4070" t="s">
        <v>50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83</v>
      </c>
      <c r="R4070" t="s">
        <v>83</v>
      </c>
      <c r="S4070" t="s">
        <v>83</v>
      </c>
      <c r="T4070" t="str">
        <f>_xlfn.XLOOKUP(A4070,MI_Match_Analysis!$A$2:$A$8,MI_Match_Analysis!$F$2:$F$8,"Not Found")</f>
        <v>Not Found</v>
      </c>
    </row>
    <row r="4071" spans="1:20" hidden="1" x14ac:dyDescent="0.3">
      <c r="A4071">
        <v>19</v>
      </c>
      <c r="B4071" s="1">
        <v>46124</v>
      </c>
      <c r="C4071" t="s">
        <v>162</v>
      </c>
      <c r="D4071" t="s">
        <v>227</v>
      </c>
      <c r="E4071" t="s">
        <v>53</v>
      </c>
      <c r="F4071" t="s">
        <v>48</v>
      </c>
      <c r="G4071">
        <v>1</v>
      </c>
      <c r="H4071">
        <v>8.5</v>
      </c>
      <c r="I4071" t="s">
        <v>233</v>
      </c>
      <c r="J4071" t="s">
        <v>50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83</v>
      </c>
      <c r="R4071" t="s">
        <v>83</v>
      </c>
      <c r="S4071" t="s">
        <v>83</v>
      </c>
      <c r="T4071" t="str">
        <f>_xlfn.XLOOKUP(A4071,MI_Match_Analysis!$A$2:$A$8,MI_Match_Analysis!$F$2:$F$8,"Not Found")</f>
        <v>Not Found</v>
      </c>
    </row>
    <row r="4072" spans="1:20" hidden="1" x14ac:dyDescent="0.3">
      <c r="A4072">
        <v>19</v>
      </c>
      <c r="B4072" s="1">
        <v>46124</v>
      </c>
      <c r="C4072" t="s">
        <v>162</v>
      </c>
      <c r="D4072" t="s">
        <v>227</v>
      </c>
      <c r="E4072" t="s">
        <v>53</v>
      </c>
      <c r="F4072" t="s">
        <v>48</v>
      </c>
      <c r="G4072">
        <v>1</v>
      </c>
      <c r="H4072">
        <v>8.6</v>
      </c>
      <c r="I4072" t="s">
        <v>233</v>
      </c>
      <c r="J4072" t="s">
        <v>50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83</v>
      </c>
      <c r="R4072" t="s">
        <v>83</v>
      </c>
      <c r="S4072" t="s">
        <v>83</v>
      </c>
      <c r="T4072" t="str">
        <f>_xlfn.XLOOKUP(A4072,MI_Match_Analysis!$A$2:$A$8,MI_Match_Analysis!$F$2:$F$8,"Not Found")</f>
        <v>Not Found</v>
      </c>
    </row>
    <row r="4073" spans="1:20" hidden="1" x14ac:dyDescent="0.3">
      <c r="A4073">
        <v>19</v>
      </c>
      <c r="B4073" s="1">
        <v>46124</v>
      </c>
      <c r="C4073" t="s">
        <v>162</v>
      </c>
      <c r="D4073" t="s">
        <v>227</v>
      </c>
      <c r="E4073" t="s">
        <v>53</v>
      </c>
      <c r="F4073" t="s">
        <v>48</v>
      </c>
      <c r="G4073">
        <v>1</v>
      </c>
      <c r="H4073">
        <v>9.1</v>
      </c>
      <c r="I4073" t="s">
        <v>234</v>
      </c>
      <c r="J4073" t="s">
        <v>86</v>
      </c>
      <c r="K4073">
        <v>1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83</v>
      </c>
      <c r="R4073" t="s">
        <v>83</v>
      </c>
      <c r="S4073" t="s">
        <v>83</v>
      </c>
      <c r="T4073" t="str">
        <f>_xlfn.XLOOKUP(A4073,MI_Match_Analysis!$A$2:$A$8,MI_Match_Analysis!$F$2:$F$8,"Not Found")</f>
        <v>Not Found</v>
      </c>
    </row>
    <row r="4074" spans="1:20" hidden="1" x14ac:dyDescent="0.3">
      <c r="A4074">
        <v>19</v>
      </c>
      <c r="B4074" s="1">
        <v>46124</v>
      </c>
      <c r="C4074" t="s">
        <v>162</v>
      </c>
      <c r="D4074" t="s">
        <v>227</v>
      </c>
      <c r="E4074" t="s">
        <v>53</v>
      </c>
      <c r="F4074" t="s">
        <v>48</v>
      </c>
      <c r="G4074">
        <v>1</v>
      </c>
      <c r="H4074">
        <v>9.1999999999999993</v>
      </c>
      <c r="I4074" t="s">
        <v>233</v>
      </c>
      <c r="J4074" t="s">
        <v>86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83</v>
      </c>
      <c r="R4074" t="s">
        <v>83</v>
      </c>
      <c r="S4074" t="s">
        <v>83</v>
      </c>
      <c r="T4074" t="str">
        <f>_xlfn.XLOOKUP(A4074,MI_Match_Analysis!$A$2:$A$8,MI_Match_Analysis!$F$2:$F$8,"Not Found")</f>
        <v>Not Found</v>
      </c>
    </row>
    <row r="4075" spans="1:20" hidden="1" x14ac:dyDescent="0.3">
      <c r="A4075">
        <v>19</v>
      </c>
      <c r="B4075" s="1">
        <v>46124</v>
      </c>
      <c r="C4075" t="s">
        <v>162</v>
      </c>
      <c r="D4075" t="s">
        <v>227</v>
      </c>
      <c r="E4075" t="s">
        <v>53</v>
      </c>
      <c r="F4075" t="s">
        <v>48</v>
      </c>
      <c r="G4075">
        <v>1</v>
      </c>
      <c r="H4075">
        <v>9.3000000000000007</v>
      </c>
      <c r="I4075" t="s">
        <v>234</v>
      </c>
      <c r="J4075" t="s">
        <v>86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83</v>
      </c>
      <c r="R4075" t="s">
        <v>83</v>
      </c>
      <c r="S4075" t="s">
        <v>83</v>
      </c>
      <c r="T4075" t="str">
        <f>_xlfn.XLOOKUP(A4075,MI_Match_Analysis!$A$2:$A$8,MI_Match_Analysis!$F$2:$F$8,"Not Found")</f>
        <v>Not Found</v>
      </c>
    </row>
    <row r="4076" spans="1:20" hidden="1" x14ac:dyDescent="0.3">
      <c r="A4076">
        <v>19</v>
      </c>
      <c r="B4076" s="1">
        <v>46124</v>
      </c>
      <c r="C4076" t="s">
        <v>162</v>
      </c>
      <c r="D4076" t="s">
        <v>227</v>
      </c>
      <c r="E4076" t="s">
        <v>53</v>
      </c>
      <c r="F4076" t="s">
        <v>48</v>
      </c>
      <c r="G4076">
        <v>1</v>
      </c>
      <c r="H4076">
        <v>9.4</v>
      </c>
      <c r="I4076" t="s">
        <v>234</v>
      </c>
      <c r="J4076" t="s">
        <v>86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83</v>
      </c>
      <c r="R4076" t="s">
        <v>83</v>
      </c>
      <c r="S4076" t="s">
        <v>83</v>
      </c>
      <c r="T4076" t="str">
        <f>_xlfn.XLOOKUP(A4076,MI_Match_Analysis!$A$2:$A$8,MI_Match_Analysis!$F$2:$F$8,"Not Found")</f>
        <v>Not Found</v>
      </c>
    </row>
    <row r="4077" spans="1:20" hidden="1" x14ac:dyDescent="0.3">
      <c r="A4077">
        <v>19</v>
      </c>
      <c r="B4077" s="1">
        <v>46124</v>
      </c>
      <c r="C4077" t="s">
        <v>162</v>
      </c>
      <c r="D4077" t="s">
        <v>227</v>
      </c>
      <c r="E4077" t="s">
        <v>53</v>
      </c>
      <c r="F4077" t="s">
        <v>48</v>
      </c>
      <c r="G4077">
        <v>1</v>
      </c>
      <c r="H4077">
        <v>9.5</v>
      </c>
      <c r="I4077" t="s">
        <v>234</v>
      </c>
      <c r="J4077" t="s">
        <v>86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83</v>
      </c>
      <c r="R4077" t="s">
        <v>83</v>
      </c>
      <c r="S4077" t="s">
        <v>83</v>
      </c>
      <c r="T4077" t="str">
        <f>_xlfn.XLOOKUP(A4077,MI_Match_Analysis!$A$2:$A$8,MI_Match_Analysis!$F$2:$F$8,"Not Found")</f>
        <v>Not Found</v>
      </c>
    </row>
    <row r="4078" spans="1:20" hidden="1" x14ac:dyDescent="0.3">
      <c r="A4078">
        <v>19</v>
      </c>
      <c r="B4078" s="1">
        <v>46124</v>
      </c>
      <c r="C4078" t="s">
        <v>162</v>
      </c>
      <c r="D4078" t="s">
        <v>227</v>
      </c>
      <c r="E4078" t="s">
        <v>53</v>
      </c>
      <c r="F4078" t="s">
        <v>48</v>
      </c>
      <c r="G4078">
        <v>1</v>
      </c>
      <c r="H4078">
        <v>9.6</v>
      </c>
      <c r="I4078" t="s">
        <v>234</v>
      </c>
      <c r="J4078" t="s">
        <v>86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83</v>
      </c>
      <c r="R4078" t="s">
        <v>83</v>
      </c>
      <c r="S4078" t="s">
        <v>83</v>
      </c>
      <c r="T4078" t="str">
        <f>_xlfn.XLOOKUP(A4078,MI_Match_Analysis!$A$2:$A$8,MI_Match_Analysis!$F$2:$F$8,"Not Found")</f>
        <v>Not Found</v>
      </c>
    </row>
    <row r="4079" spans="1:20" hidden="1" x14ac:dyDescent="0.3">
      <c r="A4079">
        <v>19</v>
      </c>
      <c r="B4079" s="1">
        <v>46124</v>
      </c>
      <c r="C4079" t="s">
        <v>162</v>
      </c>
      <c r="D4079" t="s">
        <v>227</v>
      </c>
      <c r="E4079" t="s">
        <v>53</v>
      </c>
      <c r="F4079" t="s">
        <v>48</v>
      </c>
      <c r="G4079">
        <v>1</v>
      </c>
      <c r="H4079">
        <v>10.1</v>
      </c>
      <c r="I4079" t="s">
        <v>234</v>
      </c>
      <c r="J4079" t="s">
        <v>222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83</v>
      </c>
      <c r="R4079" t="s">
        <v>83</v>
      </c>
      <c r="S4079" t="s">
        <v>83</v>
      </c>
      <c r="T4079" t="str">
        <f>_xlfn.XLOOKUP(A4079,MI_Match_Analysis!$A$2:$A$8,MI_Match_Analysis!$F$2:$F$8,"Not Found")</f>
        <v>Not Found</v>
      </c>
    </row>
    <row r="4080" spans="1:20" hidden="1" x14ac:dyDescent="0.3">
      <c r="A4080">
        <v>19</v>
      </c>
      <c r="B4080" s="1">
        <v>46124</v>
      </c>
      <c r="C4080" t="s">
        <v>162</v>
      </c>
      <c r="D4080" t="s">
        <v>227</v>
      </c>
      <c r="E4080" t="s">
        <v>53</v>
      </c>
      <c r="F4080" t="s">
        <v>48</v>
      </c>
      <c r="G4080">
        <v>1</v>
      </c>
      <c r="H4080">
        <v>10.199999999999999</v>
      </c>
      <c r="I4080" t="s">
        <v>234</v>
      </c>
      <c r="J4080" t="s">
        <v>222</v>
      </c>
      <c r="K4080">
        <v>2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83</v>
      </c>
      <c r="R4080" t="s">
        <v>83</v>
      </c>
      <c r="S4080" t="s">
        <v>83</v>
      </c>
      <c r="T4080" t="str">
        <f>_xlfn.XLOOKUP(A4080,MI_Match_Analysis!$A$2:$A$8,MI_Match_Analysis!$F$2:$F$8,"Not Found")</f>
        <v>Not Found</v>
      </c>
    </row>
    <row r="4081" spans="1:20" hidden="1" x14ac:dyDescent="0.3">
      <c r="A4081">
        <v>19</v>
      </c>
      <c r="B4081" s="1">
        <v>46124</v>
      </c>
      <c r="C4081" t="s">
        <v>162</v>
      </c>
      <c r="D4081" t="s">
        <v>227</v>
      </c>
      <c r="E4081" t="s">
        <v>53</v>
      </c>
      <c r="F4081" t="s">
        <v>48</v>
      </c>
      <c r="G4081">
        <v>1</v>
      </c>
      <c r="H4081">
        <v>10.3</v>
      </c>
      <c r="I4081" t="s">
        <v>234</v>
      </c>
      <c r="J4081" t="s">
        <v>222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83</v>
      </c>
      <c r="R4081" t="s">
        <v>83</v>
      </c>
      <c r="S4081" t="s">
        <v>83</v>
      </c>
      <c r="T4081" t="str">
        <f>_xlfn.XLOOKUP(A4081,MI_Match_Analysis!$A$2:$A$8,MI_Match_Analysis!$F$2:$F$8,"Not Found")</f>
        <v>Not Found</v>
      </c>
    </row>
    <row r="4082" spans="1:20" hidden="1" x14ac:dyDescent="0.3">
      <c r="A4082">
        <v>19</v>
      </c>
      <c r="B4082" s="1">
        <v>46124</v>
      </c>
      <c r="C4082" t="s">
        <v>162</v>
      </c>
      <c r="D4082" t="s">
        <v>227</v>
      </c>
      <c r="E4082" t="s">
        <v>53</v>
      </c>
      <c r="F4082" t="s">
        <v>48</v>
      </c>
      <c r="G4082">
        <v>1</v>
      </c>
      <c r="H4082">
        <v>10.4</v>
      </c>
      <c r="I4082" t="s">
        <v>234</v>
      </c>
      <c r="J4082" t="s">
        <v>222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 t="s">
        <v>83</v>
      </c>
      <c r="R4082" t="s">
        <v>83</v>
      </c>
      <c r="S4082" t="s">
        <v>83</v>
      </c>
      <c r="T4082" t="str">
        <f>_xlfn.XLOOKUP(A4082,MI_Match_Analysis!$A$2:$A$8,MI_Match_Analysis!$F$2:$F$8,"Not Found")</f>
        <v>Not Found</v>
      </c>
    </row>
    <row r="4083" spans="1:20" hidden="1" x14ac:dyDescent="0.3">
      <c r="A4083">
        <v>19</v>
      </c>
      <c r="B4083" s="1">
        <v>46124</v>
      </c>
      <c r="C4083" t="s">
        <v>162</v>
      </c>
      <c r="D4083" t="s">
        <v>227</v>
      </c>
      <c r="E4083" t="s">
        <v>53</v>
      </c>
      <c r="F4083" t="s">
        <v>48</v>
      </c>
      <c r="G4083">
        <v>1</v>
      </c>
      <c r="H4083">
        <v>10.5</v>
      </c>
      <c r="I4083" t="s">
        <v>233</v>
      </c>
      <c r="J4083" t="s">
        <v>222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83</v>
      </c>
      <c r="R4083" t="s">
        <v>83</v>
      </c>
      <c r="S4083" t="s">
        <v>83</v>
      </c>
      <c r="T4083" t="str">
        <f>_xlfn.XLOOKUP(A4083,MI_Match_Analysis!$A$2:$A$8,MI_Match_Analysis!$F$2:$F$8,"Not Found")</f>
        <v>Not Found</v>
      </c>
    </row>
    <row r="4084" spans="1:20" hidden="1" x14ac:dyDescent="0.3">
      <c r="A4084">
        <v>19</v>
      </c>
      <c r="B4084" s="1">
        <v>46124</v>
      </c>
      <c r="C4084" t="s">
        <v>162</v>
      </c>
      <c r="D4084" t="s">
        <v>227</v>
      </c>
      <c r="E4084" t="s">
        <v>53</v>
      </c>
      <c r="F4084" t="s">
        <v>48</v>
      </c>
      <c r="G4084">
        <v>1</v>
      </c>
      <c r="H4084">
        <v>10.6</v>
      </c>
      <c r="I4084" t="s">
        <v>233</v>
      </c>
      <c r="J4084" t="s">
        <v>222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83</v>
      </c>
      <c r="R4084" t="s">
        <v>83</v>
      </c>
      <c r="S4084" t="s">
        <v>83</v>
      </c>
      <c r="T4084" t="str">
        <f>_xlfn.XLOOKUP(A4084,MI_Match_Analysis!$A$2:$A$8,MI_Match_Analysis!$F$2:$F$8,"Not Found")</f>
        <v>Not Found</v>
      </c>
    </row>
    <row r="4085" spans="1:20" hidden="1" x14ac:dyDescent="0.3">
      <c r="A4085">
        <v>19</v>
      </c>
      <c r="B4085" s="1">
        <v>46124</v>
      </c>
      <c r="C4085" t="s">
        <v>162</v>
      </c>
      <c r="D4085" t="s">
        <v>227</v>
      </c>
      <c r="E4085" t="s">
        <v>53</v>
      </c>
      <c r="F4085" t="s">
        <v>48</v>
      </c>
      <c r="G4085">
        <v>1</v>
      </c>
      <c r="H4085">
        <v>11.1</v>
      </c>
      <c r="I4085" t="s">
        <v>234</v>
      </c>
      <c r="J4085" t="s">
        <v>86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83</v>
      </c>
      <c r="R4085" t="s">
        <v>83</v>
      </c>
      <c r="S4085" t="s">
        <v>83</v>
      </c>
      <c r="T4085" t="str">
        <f>_xlfn.XLOOKUP(A4085,MI_Match_Analysis!$A$2:$A$8,MI_Match_Analysis!$F$2:$F$8,"Not Found")</f>
        <v>Not Found</v>
      </c>
    </row>
    <row r="4086" spans="1:20" hidden="1" x14ac:dyDescent="0.3">
      <c r="A4086">
        <v>19</v>
      </c>
      <c r="B4086" s="1">
        <v>46124</v>
      </c>
      <c r="C4086" t="s">
        <v>162</v>
      </c>
      <c r="D4086" t="s">
        <v>227</v>
      </c>
      <c r="E4086" t="s">
        <v>53</v>
      </c>
      <c r="F4086" t="s">
        <v>48</v>
      </c>
      <c r="G4086">
        <v>1</v>
      </c>
      <c r="H4086">
        <v>11.2</v>
      </c>
      <c r="I4086" t="s">
        <v>233</v>
      </c>
      <c r="J4086" t="s">
        <v>86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83</v>
      </c>
      <c r="R4086" t="s">
        <v>83</v>
      </c>
      <c r="S4086" t="s">
        <v>83</v>
      </c>
      <c r="T4086" t="str">
        <f>_xlfn.XLOOKUP(A4086,MI_Match_Analysis!$A$2:$A$8,MI_Match_Analysis!$F$2:$F$8,"Not Found")</f>
        <v>Not Found</v>
      </c>
    </row>
    <row r="4087" spans="1:20" hidden="1" x14ac:dyDescent="0.3">
      <c r="A4087">
        <v>19</v>
      </c>
      <c r="B4087" s="1">
        <v>46124</v>
      </c>
      <c r="C4087" t="s">
        <v>162</v>
      </c>
      <c r="D4087" t="s">
        <v>227</v>
      </c>
      <c r="E4087" t="s">
        <v>53</v>
      </c>
      <c r="F4087" t="s">
        <v>48</v>
      </c>
      <c r="G4087">
        <v>1</v>
      </c>
      <c r="H4087">
        <v>11.3</v>
      </c>
      <c r="I4087" t="s">
        <v>234</v>
      </c>
      <c r="J4087" t="s">
        <v>86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83</v>
      </c>
      <c r="R4087" t="s">
        <v>83</v>
      </c>
      <c r="S4087" t="s">
        <v>83</v>
      </c>
      <c r="T4087" t="str">
        <f>_xlfn.XLOOKUP(A4087,MI_Match_Analysis!$A$2:$A$8,MI_Match_Analysis!$F$2:$F$8,"Not Found")</f>
        <v>Not Found</v>
      </c>
    </row>
    <row r="4088" spans="1:20" hidden="1" x14ac:dyDescent="0.3">
      <c r="A4088">
        <v>19</v>
      </c>
      <c r="B4088" s="1">
        <v>46124</v>
      </c>
      <c r="C4088" t="s">
        <v>162</v>
      </c>
      <c r="D4088" t="s">
        <v>227</v>
      </c>
      <c r="E4088" t="s">
        <v>53</v>
      </c>
      <c r="F4088" t="s">
        <v>48</v>
      </c>
      <c r="G4088">
        <v>1</v>
      </c>
      <c r="H4088">
        <v>11.4</v>
      </c>
      <c r="I4088" t="s">
        <v>233</v>
      </c>
      <c r="J4088" t="s">
        <v>86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83</v>
      </c>
      <c r="R4088" t="s">
        <v>83</v>
      </c>
      <c r="S4088" t="s">
        <v>83</v>
      </c>
      <c r="T4088" t="str">
        <f>_xlfn.XLOOKUP(A4088,MI_Match_Analysis!$A$2:$A$8,MI_Match_Analysis!$F$2:$F$8,"Not Found")</f>
        <v>Not Found</v>
      </c>
    </row>
    <row r="4089" spans="1:20" hidden="1" x14ac:dyDescent="0.3">
      <c r="A4089">
        <v>19</v>
      </c>
      <c r="B4089" s="1">
        <v>46124</v>
      </c>
      <c r="C4089" t="s">
        <v>162</v>
      </c>
      <c r="D4089" t="s">
        <v>227</v>
      </c>
      <c r="E4089" t="s">
        <v>53</v>
      </c>
      <c r="F4089" t="s">
        <v>48</v>
      </c>
      <c r="G4089">
        <v>1</v>
      </c>
      <c r="H4089">
        <v>11.5</v>
      </c>
      <c r="I4089" t="s">
        <v>233</v>
      </c>
      <c r="J4089" t="s">
        <v>86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83</v>
      </c>
      <c r="R4089" t="s">
        <v>83</v>
      </c>
      <c r="S4089" t="s">
        <v>83</v>
      </c>
      <c r="T4089" t="str">
        <f>_xlfn.XLOOKUP(A4089,MI_Match_Analysis!$A$2:$A$8,MI_Match_Analysis!$F$2:$F$8,"Not Found")</f>
        <v>Not Found</v>
      </c>
    </row>
    <row r="4090" spans="1:20" hidden="1" x14ac:dyDescent="0.3">
      <c r="A4090">
        <v>19</v>
      </c>
      <c r="B4090" s="1">
        <v>46124</v>
      </c>
      <c r="C4090" t="s">
        <v>162</v>
      </c>
      <c r="D4090" t="s">
        <v>227</v>
      </c>
      <c r="E4090" t="s">
        <v>53</v>
      </c>
      <c r="F4090" t="s">
        <v>48</v>
      </c>
      <c r="G4090">
        <v>1</v>
      </c>
      <c r="H4090">
        <v>11.6</v>
      </c>
      <c r="I4090" t="s">
        <v>234</v>
      </c>
      <c r="J4090" t="s">
        <v>86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83</v>
      </c>
      <c r="R4090" t="s">
        <v>83</v>
      </c>
      <c r="S4090" t="s">
        <v>83</v>
      </c>
      <c r="T4090" t="str">
        <f>_xlfn.XLOOKUP(A4090,MI_Match_Analysis!$A$2:$A$8,MI_Match_Analysis!$F$2:$F$8,"Not Found")</f>
        <v>Not Found</v>
      </c>
    </row>
    <row r="4091" spans="1:20" hidden="1" x14ac:dyDescent="0.3">
      <c r="A4091">
        <v>19</v>
      </c>
      <c r="B4091" s="1">
        <v>46124</v>
      </c>
      <c r="C4091" t="s">
        <v>162</v>
      </c>
      <c r="D4091" t="s">
        <v>227</v>
      </c>
      <c r="E4091" t="s">
        <v>53</v>
      </c>
      <c r="F4091" t="s">
        <v>48</v>
      </c>
      <c r="G4091">
        <v>1</v>
      </c>
      <c r="H4091">
        <v>12.1</v>
      </c>
      <c r="I4091" t="s">
        <v>233</v>
      </c>
      <c r="J4091" t="s">
        <v>117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83</v>
      </c>
      <c r="R4091" t="s">
        <v>83</v>
      </c>
      <c r="S4091" t="s">
        <v>83</v>
      </c>
      <c r="T4091" t="str">
        <f>_xlfn.XLOOKUP(A4091,MI_Match_Analysis!$A$2:$A$8,MI_Match_Analysis!$F$2:$F$8,"Not Found")</f>
        <v>Not Found</v>
      </c>
    </row>
    <row r="4092" spans="1:20" hidden="1" x14ac:dyDescent="0.3">
      <c r="A4092">
        <v>19</v>
      </c>
      <c r="B4092" s="1">
        <v>46124</v>
      </c>
      <c r="C4092" t="s">
        <v>162</v>
      </c>
      <c r="D4092" t="s">
        <v>227</v>
      </c>
      <c r="E4092" t="s">
        <v>53</v>
      </c>
      <c r="F4092" t="s">
        <v>48</v>
      </c>
      <c r="G4092">
        <v>1</v>
      </c>
      <c r="H4092">
        <v>12.2</v>
      </c>
      <c r="I4092" t="s">
        <v>233</v>
      </c>
      <c r="J4092" t="s">
        <v>117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83</v>
      </c>
      <c r="R4092" t="s">
        <v>83</v>
      </c>
      <c r="S4092" t="s">
        <v>83</v>
      </c>
      <c r="T4092" t="str">
        <f>_xlfn.XLOOKUP(A4092,MI_Match_Analysis!$A$2:$A$8,MI_Match_Analysis!$F$2:$F$8,"Not Found")</f>
        <v>Not Found</v>
      </c>
    </row>
    <row r="4093" spans="1:20" hidden="1" x14ac:dyDescent="0.3">
      <c r="A4093">
        <v>19</v>
      </c>
      <c r="B4093" s="1">
        <v>46124</v>
      </c>
      <c r="C4093" t="s">
        <v>162</v>
      </c>
      <c r="D4093" t="s">
        <v>227</v>
      </c>
      <c r="E4093" t="s">
        <v>53</v>
      </c>
      <c r="F4093" t="s">
        <v>48</v>
      </c>
      <c r="G4093">
        <v>1</v>
      </c>
      <c r="H4093">
        <v>12.3</v>
      </c>
      <c r="I4093" t="s">
        <v>234</v>
      </c>
      <c r="J4093" t="s">
        <v>117</v>
      </c>
      <c r="K4093">
        <v>4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83</v>
      </c>
      <c r="R4093" t="s">
        <v>83</v>
      </c>
      <c r="S4093" t="s">
        <v>83</v>
      </c>
      <c r="T4093" t="str">
        <f>_xlfn.XLOOKUP(A4093,MI_Match_Analysis!$A$2:$A$8,MI_Match_Analysis!$F$2:$F$8,"Not Found")</f>
        <v>Not Found</v>
      </c>
    </row>
    <row r="4094" spans="1:20" hidden="1" x14ac:dyDescent="0.3">
      <c r="A4094">
        <v>19</v>
      </c>
      <c r="B4094" s="1">
        <v>46124</v>
      </c>
      <c r="C4094" t="s">
        <v>162</v>
      </c>
      <c r="D4094" t="s">
        <v>227</v>
      </c>
      <c r="E4094" t="s">
        <v>53</v>
      </c>
      <c r="F4094" t="s">
        <v>48</v>
      </c>
      <c r="G4094">
        <v>1</v>
      </c>
      <c r="H4094">
        <v>12.4</v>
      </c>
      <c r="I4094" t="s">
        <v>234</v>
      </c>
      <c r="J4094" t="s">
        <v>117</v>
      </c>
      <c r="K4094">
        <v>4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83</v>
      </c>
      <c r="R4094" t="s">
        <v>83</v>
      </c>
      <c r="S4094" t="s">
        <v>83</v>
      </c>
      <c r="T4094" t="str">
        <f>_xlfn.XLOOKUP(A4094,MI_Match_Analysis!$A$2:$A$8,MI_Match_Analysis!$F$2:$F$8,"Not Found")</f>
        <v>Not Found</v>
      </c>
    </row>
    <row r="4095" spans="1:20" hidden="1" x14ac:dyDescent="0.3">
      <c r="A4095">
        <v>19</v>
      </c>
      <c r="B4095" s="1">
        <v>46124</v>
      </c>
      <c r="C4095" t="s">
        <v>162</v>
      </c>
      <c r="D4095" t="s">
        <v>227</v>
      </c>
      <c r="E4095" t="s">
        <v>53</v>
      </c>
      <c r="F4095" t="s">
        <v>48</v>
      </c>
      <c r="G4095">
        <v>1</v>
      </c>
      <c r="H4095">
        <v>12.5</v>
      </c>
      <c r="I4095" t="s">
        <v>234</v>
      </c>
      <c r="J4095" t="s">
        <v>117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83</v>
      </c>
      <c r="R4095" t="s">
        <v>83</v>
      </c>
      <c r="S4095" t="s">
        <v>83</v>
      </c>
      <c r="T4095" t="str">
        <f>_xlfn.XLOOKUP(A4095,MI_Match_Analysis!$A$2:$A$8,MI_Match_Analysis!$F$2:$F$8,"Not Found")</f>
        <v>Not Found</v>
      </c>
    </row>
    <row r="4096" spans="1:20" hidden="1" x14ac:dyDescent="0.3">
      <c r="A4096">
        <v>19</v>
      </c>
      <c r="B4096" s="1">
        <v>46124</v>
      </c>
      <c r="C4096" t="s">
        <v>162</v>
      </c>
      <c r="D4096" t="s">
        <v>227</v>
      </c>
      <c r="E4096" t="s">
        <v>53</v>
      </c>
      <c r="F4096" t="s">
        <v>48</v>
      </c>
      <c r="G4096">
        <v>1</v>
      </c>
      <c r="H4096">
        <v>12.6</v>
      </c>
      <c r="I4096" t="s">
        <v>234</v>
      </c>
      <c r="J4096" t="s">
        <v>117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83</v>
      </c>
      <c r="R4096" t="s">
        <v>83</v>
      </c>
      <c r="S4096" t="s">
        <v>83</v>
      </c>
      <c r="T4096" t="str">
        <f>_xlfn.XLOOKUP(A4096,MI_Match_Analysis!$A$2:$A$8,MI_Match_Analysis!$F$2:$F$8,"Not Found")</f>
        <v>Not Found</v>
      </c>
    </row>
    <row r="4097" spans="1:20" hidden="1" x14ac:dyDescent="0.3">
      <c r="A4097">
        <v>19</v>
      </c>
      <c r="B4097" s="1">
        <v>46124</v>
      </c>
      <c r="C4097" t="s">
        <v>162</v>
      </c>
      <c r="D4097" t="s">
        <v>227</v>
      </c>
      <c r="E4097" t="s">
        <v>53</v>
      </c>
      <c r="F4097" t="s">
        <v>48</v>
      </c>
      <c r="G4097">
        <v>1</v>
      </c>
      <c r="H4097">
        <v>13.1</v>
      </c>
      <c r="I4097" t="s">
        <v>233</v>
      </c>
      <c r="J4097" t="s">
        <v>86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83</v>
      </c>
      <c r="R4097" t="s">
        <v>83</v>
      </c>
      <c r="S4097" t="s">
        <v>83</v>
      </c>
      <c r="T4097" t="str">
        <f>_xlfn.XLOOKUP(A4097,MI_Match_Analysis!$A$2:$A$8,MI_Match_Analysis!$F$2:$F$8,"Not Found")</f>
        <v>Not Found</v>
      </c>
    </row>
    <row r="4098" spans="1:20" hidden="1" x14ac:dyDescent="0.3">
      <c r="A4098">
        <v>19</v>
      </c>
      <c r="B4098" s="1">
        <v>46124</v>
      </c>
      <c r="C4098" t="s">
        <v>162</v>
      </c>
      <c r="D4098" t="s">
        <v>227</v>
      </c>
      <c r="E4098" t="s">
        <v>53</v>
      </c>
      <c r="F4098" t="s">
        <v>48</v>
      </c>
      <c r="G4098">
        <v>1</v>
      </c>
      <c r="H4098">
        <v>13.2</v>
      </c>
      <c r="I4098" t="s">
        <v>233</v>
      </c>
      <c r="J4098" t="s">
        <v>86</v>
      </c>
      <c r="K4098">
        <v>6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83</v>
      </c>
      <c r="R4098" t="s">
        <v>83</v>
      </c>
      <c r="S4098" t="s">
        <v>83</v>
      </c>
      <c r="T4098" t="str">
        <f>_xlfn.XLOOKUP(A4098,MI_Match_Analysis!$A$2:$A$8,MI_Match_Analysis!$F$2:$F$8,"Not Found")</f>
        <v>Not Found</v>
      </c>
    </row>
    <row r="4099" spans="1:20" hidden="1" x14ac:dyDescent="0.3">
      <c r="A4099">
        <v>19</v>
      </c>
      <c r="B4099" s="1">
        <v>46124</v>
      </c>
      <c r="C4099" t="s">
        <v>162</v>
      </c>
      <c r="D4099" t="s">
        <v>227</v>
      </c>
      <c r="E4099" t="s">
        <v>53</v>
      </c>
      <c r="F4099" t="s">
        <v>48</v>
      </c>
      <c r="G4099">
        <v>1</v>
      </c>
      <c r="H4099">
        <v>13.3</v>
      </c>
      <c r="I4099" t="s">
        <v>233</v>
      </c>
      <c r="J4099" t="s">
        <v>86</v>
      </c>
      <c r="K4099">
        <v>6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83</v>
      </c>
      <c r="R4099" t="s">
        <v>83</v>
      </c>
      <c r="S4099" t="s">
        <v>83</v>
      </c>
      <c r="T4099" t="str">
        <f>_xlfn.XLOOKUP(A4099,MI_Match_Analysis!$A$2:$A$8,MI_Match_Analysis!$F$2:$F$8,"Not Found")</f>
        <v>Not Found</v>
      </c>
    </row>
    <row r="4100" spans="1:20" hidden="1" x14ac:dyDescent="0.3">
      <c r="A4100">
        <v>19</v>
      </c>
      <c r="B4100" s="1">
        <v>46124</v>
      </c>
      <c r="C4100" t="s">
        <v>162</v>
      </c>
      <c r="D4100" t="s">
        <v>227</v>
      </c>
      <c r="E4100" t="s">
        <v>53</v>
      </c>
      <c r="F4100" t="s">
        <v>48</v>
      </c>
      <c r="G4100">
        <v>1</v>
      </c>
      <c r="H4100">
        <v>13.4</v>
      </c>
      <c r="I4100" t="s">
        <v>233</v>
      </c>
      <c r="J4100" t="s">
        <v>86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83</v>
      </c>
      <c r="R4100" t="s">
        <v>83</v>
      </c>
      <c r="S4100" t="s">
        <v>83</v>
      </c>
      <c r="T4100" t="str">
        <f>_xlfn.XLOOKUP(A4100,MI_Match_Analysis!$A$2:$A$8,MI_Match_Analysis!$F$2:$F$8,"Not Found")</f>
        <v>Not Found</v>
      </c>
    </row>
    <row r="4101" spans="1:20" hidden="1" x14ac:dyDescent="0.3">
      <c r="A4101">
        <v>19</v>
      </c>
      <c r="B4101" s="1">
        <v>46124</v>
      </c>
      <c r="C4101" t="s">
        <v>162</v>
      </c>
      <c r="D4101" t="s">
        <v>227</v>
      </c>
      <c r="E4101" t="s">
        <v>53</v>
      </c>
      <c r="F4101" t="s">
        <v>48</v>
      </c>
      <c r="G4101">
        <v>1</v>
      </c>
      <c r="H4101">
        <v>13.5</v>
      </c>
      <c r="I4101" t="s">
        <v>233</v>
      </c>
      <c r="J4101" t="s">
        <v>86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83</v>
      </c>
      <c r="R4101" t="s">
        <v>83</v>
      </c>
      <c r="S4101" t="s">
        <v>83</v>
      </c>
      <c r="T4101" t="str">
        <f>_xlfn.XLOOKUP(A4101,MI_Match_Analysis!$A$2:$A$8,MI_Match_Analysis!$F$2:$F$8,"Not Found")</f>
        <v>Not Found</v>
      </c>
    </row>
    <row r="4102" spans="1:20" hidden="1" x14ac:dyDescent="0.3">
      <c r="A4102">
        <v>19</v>
      </c>
      <c r="B4102" s="1">
        <v>46124</v>
      </c>
      <c r="C4102" t="s">
        <v>162</v>
      </c>
      <c r="D4102" t="s">
        <v>227</v>
      </c>
      <c r="E4102" t="s">
        <v>53</v>
      </c>
      <c r="F4102" t="s">
        <v>48</v>
      </c>
      <c r="G4102">
        <v>1</v>
      </c>
      <c r="H4102">
        <v>13.6</v>
      </c>
      <c r="I4102" t="s">
        <v>234</v>
      </c>
      <c r="J4102" t="s">
        <v>86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83</v>
      </c>
      <c r="R4102" t="s">
        <v>83</v>
      </c>
      <c r="S4102" t="s">
        <v>83</v>
      </c>
      <c r="T4102" t="str">
        <f>_xlfn.XLOOKUP(A4102,MI_Match_Analysis!$A$2:$A$8,MI_Match_Analysis!$F$2:$F$8,"Not Found")</f>
        <v>Not Found</v>
      </c>
    </row>
    <row r="4103" spans="1:20" hidden="1" x14ac:dyDescent="0.3">
      <c r="A4103">
        <v>19</v>
      </c>
      <c r="B4103" s="1">
        <v>46124</v>
      </c>
      <c r="C4103" t="s">
        <v>162</v>
      </c>
      <c r="D4103" t="s">
        <v>227</v>
      </c>
      <c r="E4103" t="s">
        <v>53</v>
      </c>
      <c r="F4103" t="s">
        <v>48</v>
      </c>
      <c r="G4103">
        <v>1</v>
      </c>
      <c r="H4103">
        <v>14.1</v>
      </c>
      <c r="I4103" t="s">
        <v>233</v>
      </c>
      <c r="J4103" t="s">
        <v>50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83</v>
      </c>
      <c r="R4103" t="s">
        <v>83</v>
      </c>
      <c r="S4103" t="s">
        <v>83</v>
      </c>
      <c r="T4103" t="str">
        <f>_xlfn.XLOOKUP(A4103,MI_Match_Analysis!$A$2:$A$8,MI_Match_Analysis!$F$2:$F$8,"Not Found")</f>
        <v>Not Found</v>
      </c>
    </row>
    <row r="4104" spans="1:20" hidden="1" x14ac:dyDescent="0.3">
      <c r="A4104">
        <v>19</v>
      </c>
      <c r="B4104" s="1">
        <v>46124</v>
      </c>
      <c r="C4104" t="s">
        <v>162</v>
      </c>
      <c r="D4104" t="s">
        <v>227</v>
      </c>
      <c r="E4104" t="s">
        <v>53</v>
      </c>
      <c r="F4104" t="s">
        <v>48</v>
      </c>
      <c r="G4104">
        <v>1</v>
      </c>
      <c r="H4104">
        <v>14.2</v>
      </c>
      <c r="I4104" t="s">
        <v>233</v>
      </c>
      <c r="J4104" t="s">
        <v>50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83</v>
      </c>
      <c r="R4104" t="s">
        <v>83</v>
      </c>
      <c r="S4104" t="s">
        <v>83</v>
      </c>
      <c r="T4104" t="str">
        <f>_xlfn.XLOOKUP(A4104,MI_Match_Analysis!$A$2:$A$8,MI_Match_Analysis!$F$2:$F$8,"Not Found")</f>
        <v>Not Found</v>
      </c>
    </row>
    <row r="4105" spans="1:20" hidden="1" x14ac:dyDescent="0.3">
      <c r="A4105">
        <v>19</v>
      </c>
      <c r="B4105" s="1">
        <v>46124</v>
      </c>
      <c r="C4105" t="s">
        <v>162</v>
      </c>
      <c r="D4105" t="s">
        <v>227</v>
      </c>
      <c r="E4105" t="s">
        <v>53</v>
      </c>
      <c r="F4105" t="s">
        <v>48</v>
      </c>
      <c r="G4105">
        <v>1</v>
      </c>
      <c r="H4105">
        <v>14.3</v>
      </c>
      <c r="I4105" t="s">
        <v>233</v>
      </c>
      <c r="J4105" t="s">
        <v>50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167</v>
      </c>
      <c r="R4105" t="s">
        <v>233</v>
      </c>
      <c r="S4105" t="s">
        <v>83</v>
      </c>
      <c r="T4105" t="str">
        <f>_xlfn.XLOOKUP(A4105,MI_Match_Analysis!$A$2:$A$8,MI_Match_Analysis!$F$2:$F$8,"Not Found")</f>
        <v>Not Found</v>
      </c>
    </row>
    <row r="4106" spans="1:20" hidden="1" x14ac:dyDescent="0.3">
      <c r="A4106">
        <v>19</v>
      </c>
      <c r="B4106" s="1">
        <v>46124</v>
      </c>
      <c r="C4106" t="s">
        <v>162</v>
      </c>
      <c r="D4106" t="s">
        <v>227</v>
      </c>
      <c r="E4106" t="s">
        <v>53</v>
      </c>
      <c r="F4106" t="s">
        <v>48</v>
      </c>
      <c r="G4106">
        <v>1</v>
      </c>
      <c r="H4106">
        <v>14.4</v>
      </c>
      <c r="I4106" t="s">
        <v>89</v>
      </c>
      <c r="J4106" t="s">
        <v>50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83</v>
      </c>
      <c r="R4106" t="s">
        <v>83</v>
      </c>
      <c r="S4106" t="s">
        <v>83</v>
      </c>
      <c r="T4106" t="str">
        <f>_xlfn.XLOOKUP(A4106,MI_Match_Analysis!$A$2:$A$8,MI_Match_Analysis!$F$2:$F$8,"Not Found")</f>
        <v>Not Found</v>
      </c>
    </row>
    <row r="4107" spans="1:20" hidden="1" x14ac:dyDescent="0.3">
      <c r="A4107">
        <v>19</v>
      </c>
      <c r="B4107" s="1">
        <v>46124</v>
      </c>
      <c r="C4107" t="s">
        <v>162</v>
      </c>
      <c r="D4107" t="s">
        <v>227</v>
      </c>
      <c r="E4107" t="s">
        <v>53</v>
      </c>
      <c r="F4107" t="s">
        <v>48</v>
      </c>
      <c r="G4107">
        <v>1</v>
      </c>
      <c r="H4107">
        <v>14.5</v>
      </c>
      <c r="I4107" t="s">
        <v>89</v>
      </c>
      <c r="J4107" t="s">
        <v>50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83</v>
      </c>
      <c r="R4107" t="s">
        <v>83</v>
      </c>
      <c r="S4107" t="s">
        <v>83</v>
      </c>
      <c r="T4107" t="str">
        <f>_xlfn.XLOOKUP(A4107,MI_Match_Analysis!$A$2:$A$8,MI_Match_Analysis!$F$2:$F$8,"Not Found")</f>
        <v>Not Found</v>
      </c>
    </row>
    <row r="4108" spans="1:20" hidden="1" x14ac:dyDescent="0.3">
      <c r="A4108">
        <v>19</v>
      </c>
      <c r="B4108" s="1">
        <v>46124</v>
      </c>
      <c r="C4108" t="s">
        <v>162</v>
      </c>
      <c r="D4108" t="s">
        <v>227</v>
      </c>
      <c r="E4108" t="s">
        <v>53</v>
      </c>
      <c r="F4108" t="s">
        <v>48</v>
      </c>
      <c r="G4108">
        <v>1</v>
      </c>
      <c r="H4108">
        <v>14.6</v>
      </c>
      <c r="I4108" t="s">
        <v>234</v>
      </c>
      <c r="J4108" t="s">
        <v>50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83</v>
      </c>
      <c r="R4108" t="s">
        <v>83</v>
      </c>
      <c r="S4108" t="s">
        <v>83</v>
      </c>
      <c r="T4108" t="str">
        <f>_xlfn.XLOOKUP(A4108,MI_Match_Analysis!$A$2:$A$8,MI_Match_Analysis!$F$2:$F$8,"Not Found")</f>
        <v>Not Found</v>
      </c>
    </row>
    <row r="4109" spans="1:20" hidden="1" x14ac:dyDescent="0.3">
      <c r="A4109">
        <v>19</v>
      </c>
      <c r="B4109" s="1">
        <v>46124</v>
      </c>
      <c r="C4109" t="s">
        <v>162</v>
      </c>
      <c r="D4109" t="s">
        <v>227</v>
      </c>
      <c r="E4109" t="s">
        <v>53</v>
      </c>
      <c r="F4109" t="s">
        <v>48</v>
      </c>
      <c r="G4109">
        <v>1</v>
      </c>
      <c r="H4109">
        <v>15.1</v>
      </c>
      <c r="I4109" t="s">
        <v>89</v>
      </c>
      <c r="J4109" t="s">
        <v>221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83</v>
      </c>
      <c r="R4109" t="s">
        <v>83</v>
      </c>
      <c r="S4109" t="s">
        <v>83</v>
      </c>
      <c r="T4109" t="str">
        <f>_xlfn.XLOOKUP(A4109,MI_Match_Analysis!$A$2:$A$8,MI_Match_Analysis!$F$2:$F$8,"Not Found")</f>
        <v>Not Found</v>
      </c>
    </row>
    <row r="4110" spans="1:20" hidden="1" x14ac:dyDescent="0.3">
      <c r="A4110">
        <v>19</v>
      </c>
      <c r="B4110" s="1">
        <v>46124</v>
      </c>
      <c r="C4110" t="s">
        <v>162</v>
      </c>
      <c r="D4110" t="s">
        <v>227</v>
      </c>
      <c r="E4110" t="s">
        <v>53</v>
      </c>
      <c r="F4110" t="s">
        <v>48</v>
      </c>
      <c r="G4110">
        <v>1</v>
      </c>
      <c r="H4110">
        <v>15.2</v>
      </c>
      <c r="I4110" t="s">
        <v>89</v>
      </c>
      <c r="J4110" t="s">
        <v>221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83</v>
      </c>
      <c r="R4110" t="s">
        <v>83</v>
      </c>
      <c r="S4110" t="s">
        <v>83</v>
      </c>
      <c r="T4110" t="str">
        <f>_xlfn.XLOOKUP(A4110,MI_Match_Analysis!$A$2:$A$8,MI_Match_Analysis!$F$2:$F$8,"Not Found")</f>
        <v>Not Found</v>
      </c>
    </row>
    <row r="4111" spans="1:20" hidden="1" x14ac:dyDescent="0.3">
      <c r="A4111">
        <v>19</v>
      </c>
      <c r="B4111" s="1">
        <v>46124</v>
      </c>
      <c r="C4111" t="s">
        <v>162</v>
      </c>
      <c r="D4111" t="s">
        <v>227</v>
      </c>
      <c r="E4111" t="s">
        <v>53</v>
      </c>
      <c r="F4111" t="s">
        <v>48</v>
      </c>
      <c r="G4111">
        <v>1</v>
      </c>
      <c r="H4111">
        <v>15.3</v>
      </c>
      <c r="I4111" t="s">
        <v>89</v>
      </c>
      <c r="J4111" t="s">
        <v>221</v>
      </c>
      <c r="K4111">
        <v>4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83</v>
      </c>
      <c r="R4111" t="s">
        <v>83</v>
      </c>
      <c r="S4111" t="s">
        <v>83</v>
      </c>
      <c r="T4111" t="str">
        <f>_xlfn.XLOOKUP(A4111,MI_Match_Analysis!$A$2:$A$8,MI_Match_Analysis!$F$2:$F$8,"Not Found")</f>
        <v>Not Found</v>
      </c>
    </row>
    <row r="4112" spans="1:20" hidden="1" x14ac:dyDescent="0.3">
      <c r="A4112">
        <v>19</v>
      </c>
      <c r="B4112" s="1">
        <v>46124</v>
      </c>
      <c r="C4112" t="s">
        <v>162</v>
      </c>
      <c r="D4112" t="s">
        <v>227</v>
      </c>
      <c r="E4112" t="s">
        <v>53</v>
      </c>
      <c r="F4112" t="s">
        <v>48</v>
      </c>
      <c r="G4112">
        <v>1</v>
      </c>
      <c r="H4112">
        <v>15.4</v>
      </c>
      <c r="I4112" t="s">
        <v>89</v>
      </c>
      <c r="J4112" t="s">
        <v>221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83</v>
      </c>
      <c r="R4112" t="s">
        <v>83</v>
      </c>
      <c r="S4112" t="s">
        <v>83</v>
      </c>
      <c r="T4112" t="str">
        <f>_xlfn.XLOOKUP(A4112,MI_Match_Analysis!$A$2:$A$8,MI_Match_Analysis!$F$2:$F$8,"Not Found")</f>
        <v>Not Found</v>
      </c>
    </row>
    <row r="4113" spans="1:20" hidden="1" x14ac:dyDescent="0.3">
      <c r="A4113">
        <v>19</v>
      </c>
      <c r="B4113" s="1">
        <v>46124</v>
      </c>
      <c r="C4113" t="s">
        <v>162</v>
      </c>
      <c r="D4113" t="s">
        <v>227</v>
      </c>
      <c r="E4113" t="s">
        <v>53</v>
      </c>
      <c r="F4113" t="s">
        <v>48</v>
      </c>
      <c r="G4113">
        <v>1</v>
      </c>
      <c r="H4113">
        <v>15.5</v>
      </c>
      <c r="I4113" t="s">
        <v>234</v>
      </c>
      <c r="J4113" t="s">
        <v>221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83</v>
      </c>
      <c r="R4113" t="s">
        <v>83</v>
      </c>
      <c r="S4113" t="s">
        <v>83</v>
      </c>
      <c r="T4113" t="str">
        <f>_xlfn.XLOOKUP(A4113,MI_Match_Analysis!$A$2:$A$8,MI_Match_Analysis!$F$2:$F$8,"Not Found")</f>
        <v>Not Found</v>
      </c>
    </row>
    <row r="4114" spans="1:20" hidden="1" x14ac:dyDescent="0.3">
      <c r="A4114">
        <v>19</v>
      </c>
      <c r="B4114" s="1">
        <v>46124</v>
      </c>
      <c r="C4114" t="s">
        <v>162</v>
      </c>
      <c r="D4114" t="s">
        <v>227</v>
      </c>
      <c r="E4114" t="s">
        <v>53</v>
      </c>
      <c r="F4114" t="s">
        <v>48</v>
      </c>
      <c r="G4114">
        <v>1</v>
      </c>
      <c r="H4114">
        <v>15.6</v>
      </c>
      <c r="I4114" t="s">
        <v>89</v>
      </c>
      <c r="J4114" t="s">
        <v>221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83</v>
      </c>
      <c r="R4114" t="s">
        <v>83</v>
      </c>
      <c r="S4114" t="s">
        <v>83</v>
      </c>
      <c r="T4114" t="str">
        <f>_xlfn.XLOOKUP(A4114,MI_Match_Analysis!$A$2:$A$8,MI_Match_Analysis!$F$2:$F$8,"Not Found")</f>
        <v>Not Found</v>
      </c>
    </row>
    <row r="4115" spans="1:20" hidden="1" x14ac:dyDescent="0.3">
      <c r="A4115">
        <v>19</v>
      </c>
      <c r="B4115" s="1">
        <v>46124</v>
      </c>
      <c r="C4115" t="s">
        <v>162</v>
      </c>
      <c r="D4115" t="s">
        <v>227</v>
      </c>
      <c r="E4115" t="s">
        <v>53</v>
      </c>
      <c r="F4115" t="s">
        <v>48</v>
      </c>
      <c r="G4115">
        <v>1</v>
      </c>
      <c r="H4115">
        <v>16.100000000000001</v>
      </c>
      <c r="I4115" t="s">
        <v>89</v>
      </c>
      <c r="J4115" t="s">
        <v>222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0</v>
      </c>
      <c r="Q4115" t="s">
        <v>83</v>
      </c>
      <c r="R4115" t="s">
        <v>83</v>
      </c>
      <c r="S4115" t="s">
        <v>83</v>
      </c>
      <c r="T4115" t="str">
        <f>_xlfn.XLOOKUP(A4115,MI_Match_Analysis!$A$2:$A$8,MI_Match_Analysis!$F$2:$F$8,"Not Found")</f>
        <v>Not Found</v>
      </c>
    </row>
    <row r="4116" spans="1:20" hidden="1" x14ac:dyDescent="0.3">
      <c r="A4116">
        <v>19</v>
      </c>
      <c r="B4116" s="1">
        <v>46124</v>
      </c>
      <c r="C4116" t="s">
        <v>162</v>
      </c>
      <c r="D4116" t="s">
        <v>227</v>
      </c>
      <c r="E4116" t="s">
        <v>53</v>
      </c>
      <c r="F4116" t="s">
        <v>48</v>
      </c>
      <c r="G4116">
        <v>1</v>
      </c>
      <c r="H4116">
        <v>16.2</v>
      </c>
      <c r="I4116" t="s">
        <v>234</v>
      </c>
      <c r="J4116" t="s">
        <v>222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165</v>
      </c>
      <c r="R4116" t="s">
        <v>234</v>
      </c>
      <c r="S4116" t="s">
        <v>217</v>
      </c>
      <c r="T4116" t="str">
        <f>_xlfn.XLOOKUP(A4116,MI_Match_Analysis!$A$2:$A$8,MI_Match_Analysis!$F$2:$F$8,"Not Found")</f>
        <v>Not Found</v>
      </c>
    </row>
    <row r="4117" spans="1:20" hidden="1" x14ac:dyDescent="0.3">
      <c r="A4117">
        <v>19</v>
      </c>
      <c r="B4117" s="1">
        <v>46124</v>
      </c>
      <c r="C4117" t="s">
        <v>162</v>
      </c>
      <c r="D4117" t="s">
        <v>227</v>
      </c>
      <c r="E4117" t="s">
        <v>53</v>
      </c>
      <c r="F4117" t="s">
        <v>48</v>
      </c>
      <c r="G4117">
        <v>1</v>
      </c>
      <c r="H4117">
        <v>16.3</v>
      </c>
      <c r="I4117" t="s">
        <v>267</v>
      </c>
      <c r="J4117" t="s">
        <v>222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83</v>
      </c>
      <c r="R4117" t="s">
        <v>83</v>
      </c>
      <c r="S4117" t="s">
        <v>83</v>
      </c>
      <c r="T4117" t="str">
        <f>_xlfn.XLOOKUP(A4117,MI_Match_Analysis!$A$2:$A$8,MI_Match_Analysis!$F$2:$F$8,"Not Found")</f>
        <v>Not Found</v>
      </c>
    </row>
    <row r="4118" spans="1:20" hidden="1" x14ac:dyDescent="0.3">
      <c r="A4118">
        <v>19</v>
      </c>
      <c r="B4118" s="1">
        <v>46124</v>
      </c>
      <c r="C4118" t="s">
        <v>162</v>
      </c>
      <c r="D4118" t="s">
        <v>227</v>
      </c>
      <c r="E4118" t="s">
        <v>53</v>
      </c>
      <c r="F4118" t="s">
        <v>48</v>
      </c>
      <c r="G4118">
        <v>1</v>
      </c>
      <c r="H4118">
        <v>16.399999999999999</v>
      </c>
      <c r="I4118" t="s">
        <v>267</v>
      </c>
      <c r="J4118" t="s">
        <v>222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83</v>
      </c>
      <c r="R4118" t="s">
        <v>83</v>
      </c>
      <c r="S4118" t="s">
        <v>83</v>
      </c>
      <c r="T4118" t="str">
        <f>_xlfn.XLOOKUP(A4118,MI_Match_Analysis!$A$2:$A$8,MI_Match_Analysis!$F$2:$F$8,"Not Found")</f>
        <v>Not Found</v>
      </c>
    </row>
    <row r="4119" spans="1:20" hidden="1" x14ac:dyDescent="0.3">
      <c r="A4119">
        <v>19</v>
      </c>
      <c r="B4119" s="1">
        <v>46124</v>
      </c>
      <c r="C4119" t="s">
        <v>162</v>
      </c>
      <c r="D4119" t="s">
        <v>227</v>
      </c>
      <c r="E4119" t="s">
        <v>53</v>
      </c>
      <c r="F4119" t="s">
        <v>48</v>
      </c>
      <c r="G4119">
        <v>1</v>
      </c>
      <c r="H4119">
        <v>16.5</v>
      </c>
      <c r="I4119" t="s">
        <v>89</v>
      </c>
      <c r="J4119" t="s">
        <v>222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83</v>
      </c>
      <c r="R4119" t="s">
        <v>83</v>
      </c>
      <c r="S4119" t="s">
        <v>83</v>
      </c>
      <c r="T4119" t="str">
        <f>_xlfn.XLOOKUP(A4119,MI_Match_Analysis!$A$2:$A$8,MI_Match_Analysis!$F$2:$F$8,"Not Found")</f>
        <v>Not Found</v>
      </c>
    </row>
    <row r="4120" spans="1:20" hidden="1" x14ac:dyDescent="0.3">
      <c r="A4120">
        <v>19</v>
      </c>
      <c r="B4120" s="1">
        <v>46124</v>
      </c>
      <c r="C4120" t="s">
        <v>162</v>
      </c>
      <c r="D4120" t="s">
        <v>227</v>
      </c>
      <c r="E4120" t="s">
        <v>53</v>
      </c>
      <c r="F4120" t="s">
        <v>48</v>
      </c>
      <c r="G4120">
        <v>1</v>
      </c>
      <c r="H4120">
        <v>16.600000000000001</v>
      </c>
      <c r="I4120" t="s">
        <v>267</v>
      </c>
      <c r="J4120" t="s">
        <v>222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83</v>
      </c>
      <c r="R4120" t="s">
        <v>83</v>
      </c>
      <c r="S4120" t="s">
        <v>83</v>
      </c>
      <c r="T4120" t="str">
        <f>_xlfn.XLOOKUP(A4120,MI_Match_Analysis!$A$2:$A$8,MI_Match_Analysis!$F$2:$F$8,"Not Found")</f>
        <v>Not Found</v>
      </c>
    </row>
    <row r="4121" spans="1:20" hidden="1" x14ac:dyDescent="0.3">
      <c r="A4121">
        <v>19</v>
      </c>
      <c r="B4121" s="1">
        <v>46124</v>
      </c>
      <c r="C4121" t="s">
        <v>162</v>
      </c>
      <c r="D4121" t="s">
        <v>227</v>
      </c>
      <c r="E4121" t="s">
        <v>53</v>
      </c>
      <c r="F4121" t="s">
        <v>48</v>
      </c>
      <c r="G4121">
        <v>1</v>
      </c>
      <c r="H4121">
        <v>17.100000000000001</v>
      </c>
      <c r="I4121" t="s">
        <v>89</v>
      </c>
      <c r="J4121" t="s">
        <v>117</v>
      </c>
      <c r="K4121">
        <v>6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83</v>
      </c>
      <c r="R4121" t="s">
        <v>83</v>
      </c>
      <c r="S4121" t="s">
        <v>83</v>
      </c>
      <c r="T4121" t="str">
        <f>_xlfn.XLOOKUP(A4121,MI_Match_Analysis!$A$2:$A$8,MI_Match_Analysis!$F$2:$F$8,"Not Found")</f>
        <v>Not Found</v>
      </c>
    </row>
    <row r="4122" spans="1:20" hidden="1" x14ac:dyDescent="0.3">
      <c r="A4122">
        <v>19</v>
      </c>
      <c r="B4122" s="1">
        <v>46124</v>
      </c>
      <c r="C4122" t="s">
        <v>162</v>
      </c>
      <c r="D4122" t="s">
        <v>227</v>
      </c>
      <c r="E4122" t="s">
        <v>53</v>
      </c>
      <c r="F4122" t="s">
        <v>48</v>
      </c>
      <c r="G4122">
        <v>1</v>
      </c>
      <c r="H4122">
        <v>17.2</v>
      </c>
      <c r="I4122" t="s">
        <v>89</v>
      </c>
      <c r="J4122" t="s">
        <v>117</v>
      </c>
      <c r="K4122">
        <v>2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83</v>
      </c>
      <c r="R4122" t="s">
        <v>83</v>
      </c>
      <c r="S4122" t="s">
        <v>83</v>
      </c>
      <c r="T4122" t="str">
        <f>_xlfn.XLOOKUP(A4122,MI_Match_Analysis!$A$2:$A$8,MI_Match_Analysis!$F$2:$F$8,"Not Found")</f>
        <v>Not Found</v>
      </c>
    </row>
    <row r="4123" spans="1:20" hidden="1" x14ac:dyDescent="0.3">
      <c r="A4123">
        <v>19</v>
      </c>
      <c r="B4123" s="1">
        <v>46124</v>
      </c>
      <c r="C4123" t="s">
        <v>162</v>
      </c>
      <c r="D4123" t="s">
        <v>227</v>
      </c>
      <c r="E4123" t="s">
        <v>53</v>
      </c>
      <c r="F4123" t="s">
        <v>48</v>
      </c>
      <c r="G4123">
        <v>1</v>
      </c>
      <c r="H4123">
        <v>17.3</v>
      </c>
      <c r="I4123" t="s">
        <v>89</v>
      </c>
      <c r="J4123" t="s">
        <v>117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83</v>
      </c>
      <c r="R4123" t="s">
        <v>83</v>
      </c>
      <c r="S4123" t="s">
        <v>83</v>
      </c>
      <c r="T4123" t="str">
        <f>_xlfn.XLOOKUP(A4123,MI_Match_Analysis!$A$2:$A$8,MI_Match_Analysis!$F$2:$F$8,"Not Found")</f>
        <v>Not Found</v>
      </c>
    </row>
    <row r="4124" spans="1:20" hidden="1" x14ac:dyDescent="0.3">
      <c r="A4124">
        <v>19</v>
      </c>
      <c r="B4124" s="1">
        <v>46124</v>
      </c>
      <c r="C4124" t="s">
        <v>162</v>
      </c>
      <c r="D4124" t="s">
        <v>227</v>
      </c>
      <c r="E4124" t="s">
        <v>53</v>
      </c>
      <c r="F4124" t="s">
        <v>48</v>
      </c>
      <c r="G4124">
        <v>1</v>
      </c>
      <c r="H4124">
        <v>17.399999999999999</v>
      </c>
      <c r="I4124" t="s">
        <v>267</v>
      </c>
      <c r="J4124" t="s">
        <v>117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83</v>
      </c>
      <c r="R4124" t="s">
        <v>83</v>
      </c>
      <c r="S4124" t="s">
        <v>83</v>
      </c>
      <c r="T4124" t="str">
        <f>_xlfn.XLOOKUP(A4124,MI_Match_Analysis!$A$2:$A$8,MI_Match_Analysis!$F$2:$F$8,"Not Found")</f>
        <v>Not Found</v>
      </c>
    </row>
    <row r="4125" spans="1:20" hidden="1" x14ac:dyDescent="0.3">
      <c r="A4125">
        <v>19</v>
      </c>
      <c r="B4125" s="1">
        <v>46124</v>
      </c>
      <c r="C4125" t="s">
        <v>162</v>
      </c>
      <c r="D4125" t="s">
        <v>227</v>
      </c>
      <c r="E4125" t="s">
        <v>53</v>
      </c>
      <c r="F4125" t="s">
        <v>48</v>
      </c>
      <c r="G4125">
        <v>1</v>
      </c>
      <c r="H4125">
        <v>17.5</v>
      </c>
      <c r="I4125" t="s">
        <v>267</v>
      </c>
      <c r="J4125" t="s">
        <v>117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83</v>
      </c>
      <c r="R4125" t="s">
        <v>83</v>
      </c>
      <c r="S4125" t="s">
        <v>83</v>
      </c>
      <c r="T4125" t="str">
        <f>_xlfn.XLOOKUP(A4125,MI_Match_Analysis!$A$2:$A$8,MI_Match_Analysis!$F$2:$F$8,"Not Found")</f>
        <v>Not Found</v>
      </c>
    </row>
    <row r="4126" spans="1:20" hidden="1" x14ac:dyDescent="0.3">
      <c r="A4126">
        <v>19</v>
      </c>
      <c r="B4126" s="1">
        <v>46124</v>
      </c>
      <c r="C4126" t="s">
        <v>162</v>
      </c>
      <c r="D4126" t="s">
        <v>227</v>
      </c>
      <c r="E4126" t="s">
        <v>53</v>
      </c>
      <c r="F4126" t="s">
        <v>48</v>
      </c>
      <c r="G4126">
        <v>1</v>
      </c>
      <c r="H4126">
        <v>17.600000000000001</v>
      </c>
      <c r="I4126" t="s">
        <v>89</v>
      </c>
      <c r="J4126" t="s">
        <v>117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83</v>
      </c>
      <c r="R4126" t="s">
        <v>83</v>
      </c>
      <c r="S4126" t="s">
        <v>83</v>
      </c>
      <c r="T4126" t="str">
        <f>_xlfn.XLOOKUP(A4126,MI_Match_Analysis!$A$2:$A$8,MI_Match_Analysis!$F$2:$F$8,"Not Found")</f>
        <v>Not Found</v>
      </c>
    </row>
    <row r="4127" spans="1:20" hidden="1" x14ac:dyDescent="0.3">
      <c r="A4127">
        <v>19</v>
      </c>
      <c r="B4127" s="1">
        <v>46124</v>
      </c>
      <c r="C4127" t="s">
        <v>162</v>
      </c>
      <c r="D4127" t="s">
        <v>227</v>
      </c>
      <c r="E4127" t="s">
        <v>53</v>
      </c>
      <c r="F4127" t="s">
        <v>48</v>
      </c>
      <c r="G4127">
        <v>1</v>
      </c>
      <c r="H4127">
        <v>18.100000000000001</v>
      </c>
      <c r="I4127" t="s">
        <v>89</v>
      </c>
      <c r="J4127" t="s">
        <v>50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167</v>
      </c>
      <c r="R4127" t="s">
        <v>89</v>
      </c>
      <c r="S4127" t="s">
        <v>83</v>
      </c>
      <c r="T4127" t="str">
        <f>_xlfn.XLOOKUP(A4127,MI_Match_Analysis!$A$2:$A$8,MI_Match_Analysis!$F$2:$F$8,"Not Found")</f>
        <v>Not Found</v>
      </c>
    </row>
    <row r="4128" spans="1:20" hidden="1" x14ac:dyDescent="0.3">
      <c r="A4128">
        <v>19</v>
      </c>
      <c r="B4128" s="1">
        <v>46124</v>
      </c>
      <c r="C4128" t="s">
        <v>162</v>
      </c>
      <c r="D4128" t="s">
        <v>227</v>
      </c>
      <c r="E4128" t="s">
        <v>53</v>
      </c>
      <c r="F4128" t="s">
        <v>48</v>
      </c>
      <c r="G4128">
        <v>1</v>
      </c>
      <c r="H4128">
        <v>18.2</v>
      </c>
      <c r="I4128" t="s">
        <v>76</v>
      </c>
      <c r="J4128" t="s">
        <v>50</v>
      </c>
      <c r="K4128">
        <v>4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83</v>
      </c>
      <c r="R4128" t="s">
        <v>83</v>
      </c>
      <c r="S4128" t="s">
        <v>83</v>
      </c>
      <c r="T4128" t="str">
        <f>_xlfn.XLOOKUP(A4128,MI_Match_Analysis!$A$2:$A$8,MI_Match_Analysis!$F$2:$F$8,"Not Found")</f>
        <v>Not Found</v>
      </c>
    </row>
    <row r="4129" spans="1:20" hidden="1" x14ac:dyDescent="0.3">
      <c r="A4129">
        <v>19</v>
      </c>
      <c r="B4129" s="1">
        <v>46124</v>
      </c>
      <c r="C4129" t="s">
        <v>162</v>
      </c>
      <c r="D4129" t="s">
        <v>227</v>
      </c>
      <c r="E4129" t="s">
        <v>53</v>
      </c>
      <c r="F4129" t="s">
        <v>48</v>
      </c>
      <c r="G4129">
        <v>1</v>
      </c>
      <c r="H4129">
        <v>18.3</v>
      </c>
      <c r="I4129" t="s">
        <v>76</v>
      </c>
      <c r="J4129" t="s">
        <v>50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83</v>
      </c>
      <c r="R4129" t="s">
        <v>83</v>
      </c>
      <c r="S4129" t="s">
        <v>83</v>
      </c>
      <c r="T4129" t="str">
        <f>_xlfn.XLOOKUP(A4129,MI_Match_Analysis!$A$2:$A$8,MI_Match_Analysis!$F$2:$F$8,"Not Found")</f>
        <v>Not Found</v>
      </c>
    </row>
    <row r="4130" spans="1:20" hidden="1" x14ac:dyDescent="0.3">
      <c r="A4130">
        <v>19</v>
      </c>
      <c r="B4130" s="1">
        <v>46124</v>
      </c>
      <c r="C4130" t="s">
        <v>162</v>
      </c>
      <c r="D4130" t="s">
        <v>227</v>
      </c>
      <c r="E4130" t="s">
        <v>53</v>
      </c>
      <c r="F4130" t="s">
        <v>48</v>
      </c>
      <c r="G4130">
        <v>1</v>
      </c>
      <c r="H4130">
        <v>18.399999999999999</v>
      </c>
      <c r="I4130" t="s">
        <v>267</v>
      </c>
      <c r="J4130" t="s">
        <v>50</v>
      </c>
      <c r="K4130">
        <v>4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83</v>
      </c>
      <c r="R4130" t="s">
        <v>83</v>
      </c>
      <c r="S4130" t="s">
        <v>83</v>
      </c>
      <c r="T4130" t="str">
        <f>_xlfn.XLOOKUP(A4130,MI_Match_Analysis!$A$2:$A$8,MI_Match_Analysis!$F$2:$F$8,"Not Found")</f>
        <v>Not Found</v>
      </c>
    </row>
    <row r="4131" spans="1:20" hidden="1" x14ac:dyDescent="0.3">
      <c r="A4131">
        <v>19</v>
      </c>
      <c r="B4131" s="1">
        <v>46124</v>
      </c>
      <c r="C4131" t="s">
        <v>162</v>
      </c>
      <c r="D4131" t="s">
        <v>227</v>
      </c>
      <c r="E4131" t="s">
        <v>53</v>
      </c>
      <c r="F4131" t="s">
        <v>48</v>
      </c>
      <c r="G4131">
        <v>1</v>
      </c>
      <c r="H4131">
        <v>18.5</v>
      </c>
      <c r="I4131" t="s">
        <v>267</v>
      </c>
      <c r="J4131" t="s">
        <v>50</v>
      </c>
      <c r="K4131">
        <v>2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83</v>
      </c>
      <c r="R4131" t="s">
        <v>83</v>
      </c>
      <c r="S4131" t="s">
        <v>83</v>
      </c>
      <c r="T4131" t="str">
        <f>_xlfn.XLOOKUP(A4131,MI_Match_Analysis!$A$2:$A$8,MI_Match_Analysis!$F$2:$F$8,"Not Found")</f>
        <v>Not Found</v>
      </c>
    </row>
    <row r="4132" spans="1:20" hidden="1" x14ac:dyDescent="0.3">
      <c r="A4132">
        <v>19</v>
      </c>
      <c r="B4132" s="1">
        <v>46124</v>
      </c>
      <c r="C4132" t="s">
        <v>162</v>
      </c>
      <c r="D4132" t="s">
        <v>227</v>
      </c>
      <c r="E4132" t="s">
        <v>53</v>
      </c>
      <c r="F4132" t="s">
        <v>48</v>
      </c>
      <c r="G4132">
        <v>1</v>
      </c>
      <c r="H4132">
        <v>18.600000000000001</v>
      </c>
      <c r="I4132" t="s">
        <v>267</v>
      </c>
      <c r="J4132" t="s">
        <v>50</v>
      </c>
      <c r="K4132">
        <v>4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83</v>
      </c>
      <c r="R4132" t="s">
        <v>83</v>
      </c>
      <c r="S4132" t="s">
        <v>83</v>
      </c>
      <c r="T4132" t="str">
        <f>_xlfn.XLOOKUP(A4132,MI_Match_Analysis!$A$2:$A$8,MI_Match_Analysis!$F$2:$F$8,"Not Found")</f>
        <v>Not Found</v>
      </c>
    </row>
    <row r="4133" spans="1:20" hidden="1" x14ac:dyDescent="0.3">
      <c r="A4133">
        <v>19</v>
      </c>
      <c r="B4133" s="1">
        <v>46124</v>
      </c>
      <c r="C4133" t="s">
        <v>162</v>
      </c>
      <c r="D4133" t="s">
        <v>227</v>
      </c>
      <c r="E4133" t="s">
        <v>53</v>
      </c>
      <c r="F4133" t="s">
        <v>48</v>
      </c>
      <c r="G4133">
        <v>1</v>
      </c>
      <c r="H4133">
        <v>19.100000000000001</v>
      </c>
      <c r="I4133" t="s">
        <v>76</v>
      </c>
      <c r="J4133" t="s">
        <v>222</v>
      </c>
      <c r="K4133">
        <v>6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83</v>
      </c>
      <c r="R4133" t="s">
        <v>83</v>
      </c>
      <c r="S4133" t="s">
        <v>83</v>
      </c>
      <c r="T4133" t="str">
        <f>_xlfn.XLOOKUP(A4133,MI_Match_Analysis!$A$2:$A$8,MI_Match_Analysis!$F$2:$F$8,"Not Found")</f>
        <v>Not Found</v>
      </c>
    </row>
    <row r="4134" spans="1:20" hidden="1" x14ac:dyDescent="0.3">
      <c r="A4134">
        <v>19</v>
      </c>
      <c r="B4134" s="1">
        <v>46124</v>
      </c>
      <c r="C4134" t="s">
        <v>162</v>
      </c>
      <c r="D4134" t="s">
        <v>227</v>
      </c>
      <c r="E4134" t="s">
        <v>53</v>
      </c>
      <c r="F4134" t="s">
        <v>48</v>
      </c>
      <c r="G4134">
        <v>1</v>
      </c>
      <c r="H4134">
        <v>19.2</v>
      </c>
      <c r="I4134" t="s">
        <v>76</v>
      </c>
      <c r="J4134" t="s">
        <v>222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83</v>
      </c>
      <c r="R4134" t="s">
        <v>83</v>
      </c>
      <c r="S4134" t="s">
        <v>83</v>
      </c>
      <c r="T4134" t="str">
        <f>_xlfn.XLOOKUP(A4134,MI_Match_Analysis!$A$2:$A$8,MI_Match_Analysis!$F$2:$F$8,"Not Found")</f>
        <v>Not Found</v>
      </c>
    </row>
    <row r="4135" spans="1:20" hidden="1" x14ac:dyDescent="0.3">
      <c r="A4135">
        <v>19</v>
      </c>
      <c r="B4135" s="1">
        <v>46124</v>
      </c>
      <c r="C4135" t="s">
        <v>162</v>
      </c>
      <c r="D4135" t="s">
        <v>227</v>
      </c>
      <c r="E4135" t="s">
        <v>53</v>
      </c>
      <c r="F4135" t="s">
        <v>48</v>
      </c>
      <c r="G4135">
        <v>1</v>
      </c>
      <c r="H4135">
        <v>19.3</v>
      </c>
      <c r="I4135" t="s">
        <v>267</v>
      </c>
      <c r="J4135" t="s">
        <v>222</v>
      </c>
      <c r="K4135">
        <v>4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83</v>
      </c>
      <c r="R4135" t="s">
        <v>83</v>
      </c>
      <c r="S4135" t="s">
        <v>83</v>
      </c>
      <c r="T4135" t="str">
        <f>_xlfn.XLOOKUP(A4135,MI_Match_Analysis!$A$2:$A$8,MI_Match_Analysis!$F$2:$F$8,"Not Found")</f>
        <v>Not Found</v>
      </c>
    </row>
    <row r="4136" spans="1:20" hidden="1" x14ac:dyDescent="0.3">
      <c r="A4136">
        <v>19</v>
      </c>
      <c r="B4136" s="1">
        <v>46124</v>
      </c>
      <c r="C4136" t="s">
        <v>162</v>
      </c>
      <c r="D4136" t="s">
        <v>227</v>
      </c>
      <c r="E4136" t="s">
        <v>53</v>
      </c>
      <c r="F4136" t="s">
        <v>48</v>
      </c>
      <c r="G4136">
        <v>1</v>
      </c>
      <c r="H4136">
        <v>19.399999999999999</v>
      </c>
      <c r="I4136" t="s">
        <v>267</v>
      </c>
      <c r="J4136" t="s">
        <v>222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165</v>
      </c>
      <c r="R4136" t="s">
        <v>267</v>
      </c>
      <c r="S4136" t="s">
        <v>268</v>
      </c>
      <c r="T4136" t="str">
        <f>_xlfn.XLOOKUP(A4136,MI_Match_Analysis!$A$2:$A$8,MI_Match_Analysis!$F$2:$F$8,"Not Found")</f>
        <v>Not Found</v>
      </c>
    </row>
    <row r="4137" spans="1:20" hidden="1" x14ac:dyDescent="0.3">
      <c r="A4137">
        <v>19</v>
      </c>
      <c r="B4137" s="1">
        <v>46124</v>
      </c>
      <c r="C4137" t="s">
        <v>162</v>
      </c>
      <c r="D4137" t="s">
        <v>227</v>
      </c>
      <c r="E4137" t="s">
        <v>53</v>
      </c>
      <c r="F4137" t="s">
        <v>48</v>
      </c>
      <c r="G4137">
        <v>1</v>
      </c>
      <c r="H4137">
        <v>19.5</v>
      </c>
      <c r="I4137" t="s">
        <v>256</v>
      </c>
      <c r="J4137" t="s">
        <v>222</v>
      </c>
      <c r="K4137">
        <v>4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83</v>
      </c>
      <c r="R4137" t="s">
        <v>83</v>
      </c>
      <c r="S4137" t="s">
        <v>83</v>
      </c>
      <c r="T4137" t="str">
        <f>_xlfn.XLOOKUP(A4137,MI_Match_Analysis!$A$2:$A$8,MI_Match_Analysis!$F$2:$F$8,"Not Found")</f>
        <v>Not Found</v>
      </c>
    </row>
    <row r="4138" spans="1:20" hidden="1" x14ac:dyDescent="0.3">
      <c r="A4138">
        <v>19</v>
      </c>
      <c r="B4138" s="1">
        <v>46124</v>
      </c>
      <c r="C4138" t="s">
        <v>162</v>
      </c>
      <c r="D4138" t="s">
        <v>227</v>
      </c>
      <c r="E4138" t="s">
        <v>53</v>
      </c>
      <c r="F4138" t="s">
        <v>48</v>
      </c>
      <c r="G4138">
        <v>1</v>
      </c>
      <c r="H4138">
        <v>19.600000000000001</v>
      </c>
      <c r="I4138" t="s">
        <v>76</v>
      </c>
      <c r="J4138" t="s">
        <v>222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0</v>
      </c>
      <c r="Q4138" t="s">
        <v>83</v>
      </c>
      <c r="R4138" t="s">
        <v>83</v>
      </c>
      <c r="S4138" t="s">
        <v>83</v>
      </c>
      <c r="T4138" t="str">
        <f>_xlfn.XLOOKUP(A4138,MI_Match_Analysis!$A$2:$A$8,MI_Match_Analysis!$F$2:$F$8,"Not Found")</f>
        <v>Not Found</v>
      </c>
    </row>
    <row r="4139" spans="1:20" hidden="1" x14ac:dyDescent="0.3">
      <c r="A4139">
        <v>19</v>
      </c>
      <c r="B4139" s="1">
        <v>46124</v>
      </c>
      <c r="C4139" t="s">
        <v>162</v>
      </c>
      <c r="D4139" t="s">
        <v>227</v>
      </c>
      <c r="E4139" t="s">
        <v>53</v>
      </c>
      <c r="F4139" t="s">
        <v>48</v>
      </c>
      <c r="G4139">
        <v>1</v>
      </c>
      <c r="H4139">
        <v>19.600000000000001</v>
      </c>
      <c r="I4139" t="s">
        <v>256</v>
      </c>
      <c r="J4139" t="s">
        <v>222</v>
      </c>
      <c r="K4139">
        <v>0</v>
      </c>
      <c r="L4139">
        <v>2</v>
      </c>
      <c r="M4139">
        <v>1</v>
      </c>
      <c r="N4139">
        <v>0</v>
      </c>
      <c r="O4139">
        <v>0</v>
      </c>
      <c r="P4139">
        <v>0</v>
      </c>
      <c r="Q4139" t="s">
        <v>83</v>
      </c>
      <c r="R4139" t="s">
        <v>83</v>
      </c>
      <c r="S4139" t="s">
        <v>83</v>
      </c>
      <c r="T4139" t="str">
        <f>_xlfn.XLOOKUP(A4139,MI_Match_Analysis!$A$2:$A$8,MI_Match_Analysis!$F$2:$F$8,"Not Found")</f>
        <v>Not Found</v>
      </c>
    </row>
    <row r="4140" spans="1:20" hidden="1" x14ac:dyDescent="0.3">
      <c r="A4140">
        <v>19</v>
      </c>
      <c r="B4140" s="1">
        <v>46124</v>
      </c>
      <c r="C4140" t="s">
        <v>162</v>
      </c>
      <c r="D4140" t="s">
        <v>227</v>
      </c>
      <c r="E4140" t="s">
        <v>48</v>
      </c>
      <c r="F4140" t="s">
        <v>53</v>
      </c>
      <c r="G4140">
        <v>2</v>
      </c>
      <c r="H4140">
        <v>0.1</v>
      </c>
      <c r="I4140" t="s">
        <v>213</v>
      </c>
      <c r="J4140" t="s">
        <v>76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83</v>
      </c>
      <c r="R4140" t="s">
        <v>83</v>
      </c>
      <c r="S4140" t="s">
        <v>83</v>
      </c>
      <c r="T4140" t="str">
        <f>_xlfn.XLOOKUP(A4140,MI_Match_Analysis!$A$2:$A$8,MI_Match_Analysis!$F$2:$F$8,"Not Found")</f>
        <v>Not Found</v>
      </c>
    </row>
    <row r="4141" spans="1:20" hidden="1" x14ac:dyDescent="0.3">
      <c r="A4141">
        <v>19</v>
      </c>
      <c r="B4141" s="1">
        <v>46124</v>
      </c>
      <c r="C4141" t="s">
        <v>162</v>
      </c>
      <c r="D4141" t="s">
        <v>227</v>
      </c>
      <c r="E4141" t="s">
        <v>48</v>
      </c>
      <c r="F4141" t="s">
        <v>53</v>
      </c>
      <c r="G4141">
        <v>2</v>
      </c>
      <c r="H4141">
        <v>0.2</v>
      </c>
      <c r="I4141" t="s">
        <v>213</v>
      </c>
      <c r="J4141" t="s">
        <v>76</v>
      </c>
      <c r="K4141">
        <v>4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83</v>
      </c>
      <c r="R4141" t="s">
        <v>83</v>
      </c>
      <c r="S4141" t="s">
        <v>83</v>
      </c>
      <c r="T4141" t="str">
        <f>_xlfn.XLOOKUP(A4141,MI_Match_Analysis!$A$2:$A$8,MI_Match_Analysis!$F$2:$F$8,"Not Found")</f>
        <v>Not Found</v>
      </c>
    </row>
    <row r="4142" spans="1:20" hidden="1" x14ac:dyDescent="0.3">
      <c r="A4142">
        <v>19</v>
      </c>
      <c r="B4142" s="1">
        <v>46124</v>
      </c>
      <c r="C4142" t="s">
        <v>162</v>
      </c>
      <c r="D4142" t="s">
        <v>227</v>
      </c>
      <c r="E4142" t="s">
        <v>48</v>
      </c>
      <c r="F4142" t="s">
        <v>53</v>
      </c>
      <c r="G4142">
        <v>2</v>
      </c>
      <c r="H4142">
        <v>0.3</v>
      </c>
      <c r="I4142" t="s">
        <v>213</v>
      </c>
      <c r="J4142" t="s">
        <v>76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83</v>
      </c>
      <c r="R4142" t="s">
        <v>83</v>
      </c>
      <c r="S4142" t="s">
        <v>83</v>
      </c>
      <c r="T4142" t="str">
        <f>_xlfn.XLOOKUP(A4142,MI_Match_Analysis!$A$2:$A$8,MI_Match_Analysis!$F$2:$F$8,"Not Found")</f>
        <v>Not Found</v>
      </c>
    </row>
    <row r="4143" spans="1:20" hidden="1" x14ac:dyDescent="0.3">
      <c r="A4143">
        <v>19</v>
      </c>
      <c r="B4143" s="1">
        <v>46124</v>
      </c>
      <c r="C4143" t="s">
        <v>162</v>
      </c>
      <c r="D4143" t="s">
        <v>227</v>
      </c>
      <c r="E4143" t="s">
        <v>48</v>
      </c>
      <c r="F4143" t="s">
        <v>53</v>
      </c>
      <c r="G4143">
        <v>2</v>
      </c>
      <c r="H4143">
        <v>0.4</v>
      </c>
      <c r="I4143" t="s">
        <v>213</v>
      </c>
      <c r="J4143" t="s">
        <v>76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83</v>
      </c>
      <c r="R4143" t="s">
        <v>83</v>
      </c>
      <c r="S4143" t="s">
        <v>83</v>
      </c>
      <c r="T4143" t="str">
        <f>_xlfn.XLOOKUP(A4143,MI_Match_Analysis!$A$2:$A$8,MI_Match_Analysis!$F$2:$F$8,"Not Found")</f>
        <v>Not Found</v>
      </c>
    </row>
    <row r="4144" spans="1:20" hidden="1" x14ac:dyDescent="0.3">
      <c r="A4144">
        <v>19</v>
      </c>
      <c r="B4144" s="1">
        <v>46124</v>
      </c>
      <c r="C4144" t="s">
        <v>162</v>
      </c>
      <c r="D4144" t="s">
        <v>227</v>
      </c>
      <c r="E4144" t="s">
        <v>48</v>
      </c>
      <c r="F4144" t="s">
        <v>53</v>
      </c>
      <c r="G4144">
        <v>2</v>
      </c>
      <c r="H4144">
        <v>0.5</v>
      </c>
      <c r="I4144" t="s">
        <v>213</v>
      </c>
      <c r="J4144" t="s">
        <v>76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83</v>
      </c>
      <c r="R4144" t="s">
        <v>83</v>
      </c>
      <c r="S4144" t="s">
        <v>83</v>
      </c>
      <c r="T4144" t="str">
        <f>_xlfn.XLOOKUP(A4144,MI_Match_Analysis!$A$2:$A$8,MI_Match_Analysis!$F$2:$F$8,"Not Found")</f>
        <v>Not Found</v>
      </c>
    </row>
    <row r="4145" spans="1:20" hidden="1" x14ac:dyDescent="0.3">
      <c r="A4145">
        <v>19</v>
      </c>
      <c r="B4145" s="1">
        <v>46124</v>
      </c>
      <c r="C4145" t="s">
        <v>162</v>
      </c>
      <c r="D4145" t="s">
        <v>227</v>
      </c>
      <c r="E4145" t="s">
        <v>48</v>
      </c>
      <c r="F4145" t="s">
        <v>53</v>
      </c>
      <c r="G4145">
        <v>2</v>
      </c>
      <c r="H4145">
        <v>0.6</v>
      </c>
      <c r="I4145" t="s">
        <v>213</v>
      </c>
      <c r="J4145" t="s">
        <v>76</v>
      </c>
      <c r="K4145">
        <v>4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83</v>
      </c>
      <c r="R4145" t="s">
        <v>83</v>
      </c>
      <c r="S4145" t="s">
        <v>83</v>
      </c>
      <c r="T4145" t="str">
        <f>_xlfn.XLOOKUP(A4145,MI_Match_Analysis!$A$2:$A$8,MI_Match_Analysis!$F$2:$F$8,"Not Found")</f>
        <v>Not Found</v>
      </c>
    </row>
    <row r="4146" spans="1:20" hidden="1" x14ac:dyDescent="0.3">
      <c r="A4146">
        <v>19</v>
      </c>
      <c r="B4146" s="1">
        <v>46124</v>
      </c>
      <c r="C4146" t="s">
        <v>162</v>
      </c>
      <c r="D4146" t="s">
        <v>227</v>
      </c>
      <c r="E4146" t="s">
        <v>48</v>
      </c>
      <c r="F4146" t="s">
        <v>53</v>
      </c>
      <c r="G4146">
        <v>2</v>
      </c>
      <c r="H4146">
        <v>1.1000000000000001</v>
      </c>
      <c r="I4146" t="s">
        <v>116</v>
      </c>
      <c r="J4146" t="s">
        <v>124</v>
      </c>
      <c r="K4146">
        <v>2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83</v>
      </c>
      <c r="R4146" t="s">
        <v>83</v>
      </c>
      <c r="S4146" t="s">
        <v>83</v>
      </c>
      <c r="T4146" t="str">
        <f>_xlfn.XLOOKUP(A4146,MI_Match_Analysis!$A$2:$A$8,MI_Match_Analysis!$F$2:$F$8,"Not Found")</f>
        <v>Not Found</v>
      </c>
    </row>
    <row r="4147" spans="1:20" hidden="1" x14ac:dyDescent="0.3">
      <c r="A4147">
        <v>19</v>
      </c>
      <c r="B4147" s="1">
        <v>46124</v>
      </c>
      <c r="C4147" t="s">
        <v>162</v>
      </c>
      <c r="D4147" t="s">
        <v>227</v>
      </c>
      <c r="E4147" t="s">
        <v>48</v>
      </c>
      <c r="F4147" t="s">
        <v>53</v>
      </c>
      <c r="G4147">
        <v>2</v>
      </c>
      <c r="H4147">
        <v>1.2</v>
      </c>
      <c r="I4147" t="s">
        <v>116</v>
      </c>
      <c r="J4147" t="s">
        <v>124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83</v>
      </c>
      <c r="R4147" t="s">
        <v>83</v>
      </c>
      <c r="S4147" t="s">
        <v>83</v>
      </c>
      <c r="T4147" t="str">
        <f>_xlfn.XLOOKUP(A4147,MI_Match_Analysis!$A$2:$A$8,MI_Match_Analysis!$F$2:$F$8,"Not Found")</f>
        <v>Not Found</v>
      </c>
    </row>
    <row r="4148" spans="1:20" hidden="1" x14ac:dyDescent="0.3">
      <c r="A4148">
        <v>19</v>
      </c>
      <c r="B4148" s="1">
        <v>46124</v>
      </c>
      <c r="C4148" t="s">
        <v>162</v>
      </c>
      <c r="D4148" t="s">
        <v>227</v>
      </c>
      <c r="E4148" t="s">
        <v>48</v>
      </c>
      <c r="F4148" t="s">
        <v>53</v>
      </c>
      <c r="G4148">
        <v>2</v>
      </c>
      <c r="H4148">
        <v>1.3</v>
      </c>
      <c r="I4148" t="s">
        <v>213</v>
      </c>
      <c r="J4148" t="s">
        <v>124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83</v>
      </c>
      <c r="R4148" t="s">
        <v>83</v>
      </c>
      <c r="S4148" t="s">
        <v>83</v>
      </c>
      <c r="T4148" t="str">
        <f>_xlfn.XLOOKUP(A4148,MI_Match_Analysis!$A$2:$A$8,MI_Match_Analysis!$F$2:$F$8,"Not Found")</f>
        <v>Not Found</v>
      </c>
    </row>
    <row r="4149" spans="1:20" hidden="1" x14ac:dyDescent="0.3">
      <c r="A4149">
        <v>19</v>
      </c>
      <c r="B4149" s="1">
        <v>46124</v>
      </c>
      <c r="C4149" t="s">
        <v>162</v>
      </c>
      <c r="D4149" t="s">
        <v>227</v>
      </c>
      <c r="E4149" t="s">
        <v>48</v>
      </c>
      <c r="F4149" t="s">
        <v>53</v>
      </c>
      <c r="G4149">
        <v>2</v>
      </c>
      <c r="H4149">
        <v>1.4</v>
      </c>
      <c r="I4149" t="s">
        <v>116</v>
      </c>
      <c r="J4149" t="s">
        <v>124</v>
      </c>
      <c r="K4149">
        <v>4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83</v>
      </c>
      <c r="R4149" t="s">
        <v>83</v>
      </c>
      <c r="S4149" t="s">
        <v>83</v>
      </c>
      <c r="T4149" t="str">
        <f>_xlfn.XLOOKUP(A4149,MI_Match_Analysis!$A$2:$A$8,MI_Match_Analysis!$F$2:$F$8,"Not Found")</f>
        <v>Not Found</v>
      </c>
    </row>
    <row r="4150" spans="1:20" hidden="1" x14ac:dyDescent="0.3">
      <c r="A4150">
        <v>19</v>
      </c>
      <c r="B4150" s="1">
        <v>46124</v>
      </c>
      <c r="C4150" t="s">
        <v>162</v>
      </c>
      <c r="D4150" t="s">
        <v>227</v>
      </c>
      <c r="E4150" t="s">
        <v>48</v>
      </c>
      <c r="F4150" t="s">
        <v>53</v>
      </c>
      <c r="G4150">
        <v>2</v>
      </c>
      <c r="H4150">
        <v>1.5</v>
      </c>
      <c r="I4150" t="s">
        <v>116</v>
      </c>
      <c r="J4150" t="s">
        <v>124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83</v>
      </c>
      <c r="R4150" t="s">
        <v>83</v>
      </c>
      <c r="S4150" t="s">
        <v>83</v>
      </c>
      <c r="T4150" t="str">
        <f>_xlfn.XLOOKUP(A4150,MI_Match_Analysis!$A$2:$A$8,MI_Match_Analysis!$F$2:$F$8,"Not Found")</f>
        <v>Not Found</v>
      </c>
    </row>
    <row r="4151" spans="1:20" hidden="1" x14ac:dyDescent="0.3">
      <c r="A4151">
        <v>19</v>
      </c>
      <c r="B4151" s="1">
        <v>46124</v>
      </c>
      <c r="C4151" t="s">
        <v>162</v>
      </c>
      <c r="D4151" t="s">
        <v>227</v>
      </c>
      <c r="E4151" t="s">
        <v>48</v>
      </c>
      <c r="F4151" t="s">
        <v>53</v>
      </c>
      <c r="G4151">
        <v>2</v>
      </c>
      <c r="H4151">
        <v>1.6</v>
      </c>
      <c r="I4151" t="s">
        <v>213</v>
      </c>
      <c r="J4151" t="s">
        <v>124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83</v>
      </c>
      <c r="R4151" t="s">
        <v>83</v>
      </c>
      <c r="S4151" t="s">
        <v>83</v>
      </c>
      <c r="T4151" t="str">
        <f>_xlfn.XLOOKUP(A4151,MI_Match_Analysis!$A$2:$A$8,MI_Match_Analysis!$F$2:$F$8,"Not Found")</f>
        <v>Not Found</v>
      </c>
    </row>
    <row r="4152" spans="1:20" hidden="1" x14ac:dyDescent="0.3">
      <c r="A4152">
        <v>19</v>
      </c>
      <c r="B4152" s="1">
        <v>46124</v>
      </c>
      <c r="C4152" t="s">
        <v>162</v>
      </c>
      <c r="D4152" t="s">
        <v>227</v>
      </c>
      <c r="E4152" t="s">
        <v>48</v>
      </c>
      <c r="F4152" t="s">
        <v>53</v>
      </c>
      <c r="G4152">
        <v>2</v>
      </c>
      <c r="H4152">
        <v>2.1</v>
      </c>
      <c r="I4152" t="s">
        <v>116</v>
      </c>
      <c r="J4152" t="s">
        <v>76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83</v>
      </c>
      <c r="R4152" t="s">
        <v>83</v>
      </c>
      <c r="S4152" t="s">
        <v>83</v>
      </c>
      <c r="T4152" t="str">
        <f>_xlfn.XLOOKUP(A4152,MI_Match_Analysis!$A$2:$A$8,MI_Match_Analysis!$F$2:$F$8,"Not Found")</f>
        <v>Not Found</v>
      </c>
    </row>
    <row r="4153" spans="1:20" hidden="1" x14ac:dyDescent="0.3">
      <c r="A4153">
        <v>19</v>
      </c>
      <c r="B4153" s="1">
        <v>46124</v>
      </c>
      <c r="C4153" t="s">
        <v>162</v>
      </c>
      <c r="D4153" t="s">
        <v>227</v>
      </c>
      <c r="E4153" t="s">
        <v>48</v>
      </c>
      <c r="F4153" t="s">
        <v>53</v>
      </c>
      <c r="G4153">
        <v>2</v>
      </c>
      <c r="H4153">
        <v>2.2000000000000002</v>
      </c>
      <c r="I4153" t="s">
        <v>116</v>
      </c>
      <c r="J4153" t="s">
        <v>76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83</v>
      </c>
      <c r="R4153" t="s">
        <v>83</v>
      </c>
      <c r="S4153" t="s">
        <v>83</v>
      </c>
      <c r="T4153" t="str">
        <f>_xlfn.XLOOKUP(A4153,MI_Match_Analysis!$A$2:$A$8,MI_Match_Analysis!$F$2:$F$8,"Not Found")</f>
        <v>Not Found</v>
      </c>
    </row>
    <row r="4154" spans="1:20" hidden="1" x14ac:dyDescent="0.3">
      <c r="A4154">
        <v>19</v>
      </c>
      <c r="B4154" s="1">
        <v>46124</v>
      </c>
      <c r="C4154" t="s">
        <v>162</v>
      </c>
      <c r="D4154" t="s">
        <v>227</v>
      </c>
      <c r="E4154" t="s">
        <v>48</v>
      </c>
      <c r="F4154" t="s">
        <v>53</v>
      </c>
      <c r="G4154">
        <v>2</v>
      </c>
      <c r="H4154">
        <v>2.2999999999999998</v>
      </c>
      <c r="I4154" t="s">
        <v>116</v>
      </c>
      <c r="J4154" t="s">
        <v>76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83</v>
      </c>
      <c r="R4154" t="s">
        <v>83</v>
      </c>
      <c r="S4154" t="s">
        <v>83</v>
      </c>
      <c r="T4154" t="str">
        <f>_xlfn.XLOOKUP(A4154,MI_Match_Analysis!$A$2:$A$8,MI_Match_Analysis!$F$2:$F$8,"Not Found")</f>
        <v>Not Found</v>
      </c>
    </row>
    <row r="4155" spans="1:20" hidden="1" x14ac:dyDescent="0.3">
      <c r="A4155">
        <v>19</v>
      </c>
      <c r="B4155" s="1">
        <v>46124</v>
      </c>
      <c r="C4155" t="s">
        <v>162</v>
      </c>
      <c r="D4155" t="s">
        <v>227</v>
      </c>
      <c r="E4155" t="s">
        <v>48</v>
      </c>
      <c r="F4155" t="s">
        <v>53</v>
      </c>
      <c r="G4155">
        <v>2</v>
      </c>
      <c r="H4155">
        <v>2.4</v>
      </c>
      <c r="I4155" t="s">
        <v>213</v>
      </c>
      <c r="J4155" t="s">
        <v>76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83</v>
      </c>
      <c r="R4155" t="s">
        <v>83</v>
      </c>
      <c r="S4155" t="s">
        <v>83</v>
      </c>
      <c r="T4155" t="str">
        <f>_xlfn.XLOOKUP(A4155,MI_Match_Analysis!$A$2:$A$8,MI_Match_Analysis!$F$2:$F$8,"Not Found")</f>
        <v>Not Found</v>
      </c>
    </row>
    <row r="4156" spans="1:20" hidden="1" x14ac:dyDescent="0.3">
      <c r="A4156">
        <v>19</v>
      </c>
      <c r="B4156" s="1">
        <v>46124</v>
      </c>
      <c r="C4156" t="s">
        <v>162</v>
      </c>
      <c r="D4156" t="s">
        <v>227</v>
      </c>
      <c r="E4156" t="s">
        <v>48</v>
      </c>
      <c r="F4156" t="s">
        <v>53</v>
      </c>
      <c r="G4156">
        <v>2</v>
      </c>
      <c r="H4156">
        <v>2.5</v>
      </c>
      <c r="I4156" t="s">
        <v>213</v>
      </c>
      <c r="J4156" t="s">
        <v>76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83</v>
      </c>
      <c r="R4156" t="s">
        <v>83</v>
      </c>
      <c r="S4156" t="s">
        <v>83</v>
      </c>
      <c r="T4156" t="str">
        <f>_xlfn.XLOOKUP(A4156,MI_Match_Analysis!$A$2:$A$8,MI_Match_Analysis!$F$2:$F$8,"Not Found")</f>
        <v>Not Found</v>
      </c>
    </row>
    <row r="4157" spans="1:20" hidden="1" x14ac:dyDescent="0.3">
      <c r="A4157">
        <v>19</v>
      </c>
      <c r="B4157" s="1">
        <v>46124</v>
      </c>
      <c r="C4157" t="s">
        <v>162</v>
      </c>
      <c r="D4157" t="s">
        <v>227</v>
      </c>
      <c r="E4157" t="s">
        <v>48</v>
      </c>
      <c r="F4157" t="s">
        <v>53</v>
      </c>
      <c r="G4157">
        <v>2</v>
      </c>
      <c r="H4157">
        <v>2.6</v>
      </c>
      <c r="I4157" t="s">
        <v>213</v>
      </c>
      <c r="J4157" t="s">
        <v>76</v>
      </c>
      <c r="K4157">
        <v>1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83</v>
      </c>
      <c r="R4157" t="s">
        <v>83</v>
      </c>
      <c r="S4157" t="s">
        <v>83</v>
      </c>
      <c r="T4157" t="str">
        <f>_xlfn.XLOOKUP(A4157,MI_Match_Analysis!$A$2:$A$8,MI_Match_Analysis!$F$2:$F$8,"Not Found")</f>
        <v>Not Found</v>
      </c>
    </row>
    <row r="4158" spans="1:20" hidden="1" x14ac:dyDescent="0.3">
      <c r="A4158">
        <v>19</v>
      </c>
      <c r="B4158" s="1">
        <v>46124</v>
      </c>
      <c r="C4158" t="s">
        <v>162</v>
      </c>
      <c r="D4158" t="s">
        <v>227</v>
      </c>
      <c r="E4158" t="s">
        <v>48</v>
      </c>
      <c r="F4158" t="s">
        <v>53</v>
      </c>
      <c r="G4158">
        <v>2</v>
      </c>
      <c r="H4158">
        <v>3.1</v>
      </c>
      <c r="I4158" t="s">
        <v>213</v>
      </c>
      <c r="J4158" t="s">
        <v>124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83</v>
      </c>
      <c r="R4158" t="s">
        <v>83</v>
      </c>
      <c r="S4158" t="s">
        <v>83</v>
      </c>
      <c r="T4158" t="str">
        <f>_xlfn.XLOOKUP(A4158,MI_Match_Analysis!$A$2:$A$8,MI_Match_Analysis!$F$2:$F$8,"Not Found")</f>
        <v>Not Found</v>
      </c>
    </row>
    <row r="4159" spans="1:20" hidden="1" x14ac:dyDescent="0.3">
      <c r="A4159">
        <v>19</v>
      </c>
      <c r="B4159" s="1">
        <v>46124</v>
      </c>
      <c r="C4159" t="s">
        <v>162</v>
      </c>
      <c r="D4159" t="s">
        <v>227</v>
      </c>
      <c r="E4159" t="s">
        <v>48</v>
      </c>
      <c r="F4159" t="s">
        <v>53</v>
      </c>
      <c r="G4159">
        <v>2</v>
      </c>
      <c r="H4159">
        <v>3.2</v>
      </c>
      <c r="I4159" t="s">
        <v>116</v>
      </c>
      <c r="J4159" t="s">
        <v>124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83</v>
      </c>
      <c r="R4159" t="s">
        <v>83</v>
      </c>
      <c r="S4159" t="s">
        <v>83</v>
      </c>
      <c r="T4159" t="str">
        <f>_xlfn.XLOOKUP(A4159,MI_Match_Analysis!$A$2:$A$8,MI_Match_Analysis!$F$2:$F$8,"Not Found")</f>
        <v>Not Found</v>
      </c>
    </row>
    <row r="4160" spans="1:20" hidden="1" x14ac:dyDescent="0.3">
      <c r="A4160">
        <v>19</v>
      </c>
      <c r="B4160" s="1">
        <v>46124</v>
      </c>
      <c r="C4160" t="s">
        <v>162</v>
      </c>
      <c r="D4160" t="s">
        <v>227</v>
      </c>
      <c r="E4160" t="s">
        <v>48</v>
      </c>
      <c r="F4160" t="s">
        <v>53</v>
      </c>
      <c r="G4160">
        <v>2</v>
      </c>
      <c r="H4160">
        <v>3.3</v>
      </c>
      <c r="I4160" t="s">
        <v>116</v>
      </c>
      <c r="J4160" t="s">
        <v>124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83</v>
      </c>
      <c r="R4160" t="s">
        <v>83</v>
      </c>
      <c r="S4160" t="s">
        <v>83</v>
      </c>
      <c r="T4160" t="str">
        <f>_xlfn.XLOOKUP(A4160,MI_Match_Analysis!$A$2:$A$8,MI_Match_Analysis!$F$2:$F$8,"Not Found")</f>
        <v>Not Found</v>
      </c>
    </row>
    <row r="4161" spans="1:20" hidden="1" x14ac:dyDescent="0.3">
      <c r="A4161">
        <v>19</v>
      </c>
      <c r="B4161" s="1">
        <v>46124</v>
      </c>
      <c r="C4161" t="s">
        <v>162</v>
      </c>
      <c r="D4161" t="s">
        <v>227</v>
      </c>
      <c r="E4161" t="s">
        <v>48</v>
      </c>
      <c r="F4161" t="s">
        <v>53</v>
      </c>
      <c r="G4161">
        <v>2</v>
      </c>
      <c r="H4161">
        <v>3.4</v>
      </c>
      <c r="I4161" t="s">
        <v>116</v>
      </c>
      <c r="J4161" t="s">
        <v>124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83</v>
      </c>
      <c r="R4161" t="s">
        <v>83</v>
      </c>
      <c r="S4161" t="s">
        <v>83</v>
      </c>
      <c r="T4161" t="str">
        <f>_xlfn.XLOOKUP(A4161,MI_Match_Analysis!$A$2:$A$8,MI_Match_Analysis!$F$2:$F$8,"Not Found")</f>
        <v>Not Found</v>
      </c>
    </row>
    <row r="4162" spans="1:20" hidden="1" x14ac:dyDescent="0.3">
      <c r="A4162">
        <v>19</v>
      </c>
      <c r="B4162" s="1">
        <v>46124</v>
      </c>
      <c r="C4162" t="s">
        <v>162</v>
      </c>
      <c r="D4162" t="s">
        <v>227</v>
      </c>
      <c r="E4162" t="s">
        <v>48</v>
      </c>
      <c r="F4162" t="s">
        <v>53</v>
      </c>
      <c r="G4162">
        <v>2</v>
      </c>
      <c r="H4162">
        <v>3.5</v>
      </c>
      <c r="I4162" t="s">
        <v>116</v>
      </c>
      <c r="J4162" t="s">
        <v>124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83</v>
      </c>
      <c r="R4162" t="s">
        <v>83</v>
      </c>
      <c r="S4162" t="s">
        <v>83</v>
      </c>
      <c r="T4162" t="str">
        <f>_xlfn.XLOOKUP(A4162,MI_Match_Analysis!$A$2:$A$8,MI_Match_Analysis!$F$2:$F$8,"Not Found")</f>
        <v>Not Found</v>
      </c>
    </row>
    <row r="4163" spans="1:20" hidden="1" x14ac:dyDescent="0.3">
      <c r="A4163">
        <v>19</v>
      </c>
      <c r="B4163" s="1">
        <v>46124</v>
      </c>
      <c r="C4163" t="s">
        <v>162</v>
      </c>
      <c r="D4163" t="s">
        <v>227</v>
      </c>
      <c r="E4163" t="s">
        <v>48</v>
      </c>
      <c r="F4163" t="s">
        <v>53</v>
      </c>
      <c r="G4163">
        <v>2</v>
      </c>
      <c r="H4163">
        <v>3.6</v>
      </c>
      <c r="I4163" t="s">
        <v>213</v>
      </c>
      <c r="J4163" t="s">
        <v>124</v>
      </c>
      <c r="K4163">
        <v>4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83</v>
      </c>
      <c r="R4163" t="s">
        <v>83</v>
      </c>
      <c r="S4163" t="s">
        <v>83</v>
      </c>
      <c r="T4163" t="str">
        <f>_xlfn.XLOOKUP(A4163,MI_Match_Analysis!$A$2:$A$8,MI_Match_Analysis!$F$2:$F$8,"Not Found")</f>
        <v>Not Found</v>
      </c>
    </row>
    <row r="4164" spans="1:20" hidden="1" x14ac:dyDescent="0.3">
      <c r="A4164">
        <v>19</v>
      </c>
      <c r="B4164" s="1">
        <v>46124</v>
      </c>
      <c r="C4164" t="s">
        <v>162</v>
      </c>
      <c r="D4164" t="s">
        <v>227</v>
      </c>
      <c r="E4164" t="s">
        <v>48</v>
      </c>
      <c r="F4164" t="s">
        <v>53</v>
      </c>
      <c r="G4164">
        <v>2</v>
      </c>
      <c r="H4164">
        <v>4.0999999999999996</v>
      </c>
      <c r="I4164" t="s">
        <v>116</v>
      </c>
      <c r="J4164" t="s">
        <v>76</v>
      </c>
      <c r="K4164">
        <v>2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83</v>
      </c>
      <c r="R4164" t="s">
        <v>83</v>
      </c>
      <c r="S4164" t="s">
        <v>83</v>
      </c>
      <c r="T4164" t="str">
        <f>_xlfn.XLOOKUP(A4164,MI_Match_Analysis!$A$2:$A$8,MI_Match_Analysis!$F$2:$F$8,"Not Found")</f>
        <v>Not Found</v>
      </c>
    </row>
    <row r="4165" spans="1:20" hidden="1" x14ac:dyDescent="0.3">
      <c r="A4165">
        <v>19</v>
      </c>
      <c r="B4165" s="1">
        <v>46124</v>
      </c>
      <c r="C4165" t="s">
        <v>162</v>
      </c>
      <c r="D4165" t="s">
        <v>227</v>
      </c>
      <c r="E4165" t="s">
        <v>48</v>
      </c>
      <c r="F4165" t="s">
        <v>53</v>
      </c>
      <c r="G4165">
        <v>2</v>
      </c>
      <c r="H4165">
        <v>4.2</v>
      </c>
      <c r="I4165" t="s">
        <v>116</v>
      </c>
      <c r="J4165" t="s">
        <v>76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83</v>
      </c>
      <c r="R4165" t="s">
        <v>83</v>
      </c>
      <c r="S4165" t="s">
        <v>83</v>
      </c>
      <c r="T4165" t="str">
        <f>_xlfn.XLOOKUP(A4165,MI_Match_Analysis!$A$2:$A$8,MI_Match_Analysis!$F$2:$F$8,"Not Found")</f>
        <v>Not Found</v>
      </c>
    </row>
    <row r="4166" spans="1:20" hidden="1" x14ac:dyDescent="0.3">
      <c r="A4166">
        <v>19</v>
      </c>
      <c r="B4166" s="1">
        <v>46124</v>
      </c>
      <c r="C4166" t="s">
        <v>162</v>
      </c>
      <c r="D4166" t="s">
        <v>227</v>
      </c>
      <c r="E4166" t="s">
        <v>48</v>
      </c>
      <c r="F4166" t="s">
        <v>53</v>
      </c>
      <c r="G4166">
        <v>2</v>
      </c>
      <c r="H4166">
        <v>4.3</v>
      </c>
      <c r="I4166" t="s">
        <v>116</v>
      </c>
      <c r="J4166" t="s">
        <v>76</v>
      </c>
      <c r="K4166">
        <v>4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83</v>
      </c>
      <c r="R4166" t="s">
        <v>83</v>
      </c>
      <c r="S4166" t="s">
        <v>83</v>
      </c>
      <c r="T4166" t="str">
        <f>_xlfn.XLOOKUP(A4166,MI_Match_Analysis!$A$2:$A$8,MI_Match_Analysis!$F$2:$F$8,"Not Found")</f>
        <v>Not Found</v>
      </c>
    </row>
    <row r="4167" spans="1:20" hidden="1" x14ac:dyDescent="0.3">
      <c r="A4167">
        <v>19</v>
      </c>
      <c r="B4167" s="1">
        <v>46124</v>
      </c>
      <c r="C4167" t="s">
        <v>162</v>
      </c>
      <c r="D4167" t="s">
        <v>227</v>
      </c>
      <c r="E4167" t="s">
        <v>48</v>
      </c>
      <c r="F4167" t="s">
        <v>53</v>
      </c>
      <c r="G4167">
        <v>2</v>
      </c>
      <c r="H4167">
        <v>4.4000000000000004</v>
      </c>
      <c r="I4167" t="s">
        <v>116</v>
      </c>
      <c r="J4167" t="s">
        <v>76</v>
      </c>
      <c r="K4167">
        <v>6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83</v>
      </c>
      <c r="R4167" t="s">
        <v>83</v>
      </c>
      <c r="S4167" t="s">
        <v>83</v>
      </c>
      <c r="T4167" t="str">
        <f>_xlfn.XLOOKUP(A4167,MI_Match_Analysis!$A$2:$A$8,MI_Match_Analysis!$F$2:$F$8,"Not Found")</f>
        <v>Not Found</v>
      </c>
    </row>
    <row r="4168" spans="1:20" hidden="1" x14ac:dyDescent="0.3">
      <c r="A4168">
        <v>19</v>
      </c>
      <c r="B4168" s="1">
        <v>46124</v>
      </c>
      <c r="C4168" t="s">
        <v>162</v>
      </c>
      <c r="D4168" t="s">
        <v>227</v>
      </c>
      <c r="E4168" t="s">
        <v>48</v>
      </c>
      <c r="F4168" t="s">
        <v>53</v>
      </c>
      <c r="G4168">
        <v>2</v>
      </c>
      <c r="H4168">
        <v>4.5</v>
      </c>
      <c r="I4168" t="s">
        <v>116</v>
      </c>
      <c r="J4168" t="s">
        <v>76</v>
      </c>
      <c r="K4168">
        <v>4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83</v>
      </c>
      <c r="R4168" t="s">
        <v>83</v>
      </c>
      <c r="S4168" t="s">
        <v>83</v>
      </c>
      <c r="T4168" t="str">
        <f>_xlfn.XLOOKUP(A4168,MI_Match_Analysis!$A$2:$A$8,MI_Match_Analysis!$F$2:$F$8,"Not Found")</f>
        <v>Not Found</v>
      </c>
    </row>
    <row r="4169" spans="1:20" hidden="1" x14ac:dyDescent="0.3">
      <c r="A4169">
        <v>19</v>
      </c>
      <c r="B4169" s="1">
        <v>46124</v>
      </c>
      <c r="C4169" t="s">
        <v>162</v>
      </c>
      <c r="D4169" t="s">
        <v>227</v>
      </c>
      <c r="E4169" t="s">
        <v>48</v>
      </c>
      <c r="F4169" t="s">
        <v>53</v>
      </c>
      <c r="G4169">
        <v>2</v>
      </c>
      <c r="H4169">
        <v>4.5999999999999996</v>
      </c>
      <c r="I4169" t="s">
        <v>116</v>
      </c>
      <c r="J4169" t="s">
        <v>76</v>
      </c>
      <c r="K4169">
        <v>4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83</v>
      </c>
      <c r="R4169" t="s">
        <v>83</v>
      </c>
      <c r="S4169" t="s">
        <v>83</v>
      </c>
      <c r="T4169" t="str">
        <f>_xlfn.XLOOKUP(A4169,MI_Match_Analysis!$A$2:$A$8,MI_Match_Analysis!$F$2:$F$8,"Not Found")</f>
        <v>Not Found</v>
      </c>
    </row>
    <row r="4170" spans="1:20" hidden="1" x14ac:dyDescent="0.3">
      <c r="A4170">
        <v>19</v>
      </c>
      <c r="B4170" s="1">
        <v>46124</v>
      </c>
      <c r="C4170" t="s">
        <v>162</v>
      </c>
      <c r="D4170" t="s">
        <v>227</v>
      </c>
      <c r="E4170" t="s">
        <v>48</v>
      </c>
      <c r="F4170" t="s">
        <v>53</v>
      </c>
      <c r="G4170">
        <v>2</v>
      </c>
      <c r="H4170">
        <v>5.0999999999999996</v>
      </c>
      <c r="I4170" t="s">
        <v>213</v>
      </c>
      <c r="J4170" t="s">
        <v>254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165</v>
      </c>
      <c r="R4170" t="s">
        <v>213</v>
      </c>
      <c r="S4170" t="s">
        <v>256</v>
      </c>
      <c r="T4170" t="str">
        <f>_xlfn.XLOOKUP(A4170,MI_Match_Analysis!$A$2:$A$8,MI_Match_Analysis!$F$2:$F$8,"Not Found")</f>
        <v>Not Found</v>
      </c>
    </row>
    <row r="4171" spans="1:20" hidden="1" x14ac:dyDescent="0.3">
      <c r="A4171">
        <v>19</v>
      </c>
      <c r="B4171" s="1">
        <v>46124</v>
      </c>
      <c r="C4171" t="s">
        <v>162</v>
      </c>
      <c r="D4171" t="s">
        <v>227</v>
      </c>
      <c r="E4171" t="s">
        <v>48</v>
      </c>
      <c r="F4171" t="s">
        <v>53</v>
      </c>
      <c r="G4171">
        <v>2</v>
      </c>
      <c r="H4171">
        <v>5.2</v>
      </c>
      <c r="I4171" t="s">
        <v>101</v>
      </c>
      <c r="J4171" t="s">
        <v>254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83</v>
      </c>
      <c r="R4171" t="s">
        <v>83</v>
      </c>
      <c r="S4171" t="s">
        <v>83</v>
      </c>
      <c r="T4171" t="str">
        <f>_xlfn.XLOOKUP(A4171,MI_Match_Analysis!$A$2:$A$8,MI_Match_Analysis!$F$2:$F$8,"Not Found")</f>
        <v>Not Found</v>
      </c>
    </row>
    <row r="4172" spans="1:20" hidden="1" x14ac:dyDescent="0.3">
      <c r="A4172">
        <v>19</v>
      </c>
      <c r="B4172" s="1">
        <v>46124</v>
      </c>
      <c r="C4172" t="s">
        <v>162</v>
      </c>
      <c r="D4172" t="s">
        <v>227</v>
      </c>
      <c r="E4172" t="s">
        <v>48</v>
      </c>
      <c r="F4172" t="s">
        <v>53</v>
      </c>
      <c r="G4172">
        <v>2</v>
      </c>
      <c r="H4172">
        <v>5.3</v>
      </c>
      <c r="I4172" t="s">
        <v>101</v>
      </c>
      <c r="J4172" t="s">
        <v>254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83</v>
      </c>
      <c r="R4172" t="s">
        <v>83</v>
      </c>
      <c r="S4172" t="s">
        <v>83</v>
      </c>
      <c r="T4172" t="str">
        <f>_xlfn.XLOOKUP(A4172,MI_Match_Analysis!$A$2:$A$8,MI_Match_Analysis!$F$2:$F$8,"Not Found")</f>
        <v>Not Found</v>
      </c>
    </row>
    <row r="4173" spans="1:20" hidden="1" x14ac:dyDescent="0.3">
      <c r="A4173">
        <v>19</v>
      </c>
      <c r="B4173" s="1">
        <v>46124</v>
      </c>
      <c r="C4173" t="s">
        <v>162</v>
      </c>
      <c r="D4173" t="s">
        <v>227</v>
      </c>
      <c r="E4173" t="s">
        <v>48</v>
      </c>
      <c r="F4173" t="s">
        <v>53</v>
      </c>
      <c r="G4173">
        <v>2</v>
      </c>
      <c r="H4173">
        <v>5.4</v>
      </c>
      <c r="I4173" t="s">
        <v>116</v>
      </c>
      <c r="J4173" t="s">
        <v>254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83</v>
      </c>
      <c r="R4173" t="s">
        <v>83</v>
      </c>
      <c r="S4173" t="s">
        <v>83</v>
      </c>
      <c r="T4173" t="str">
        <f>_xlfn.XLOOKUP(A4173,MI_Match_Analysis!$A$2:$A$8,MI_Match_Analysis!$F$2:$F$8,"Not Found")</f>
        <v>Not Found</v>
      </c>
    </row>
    <row r="4174" spans="1:20" hidden="1" x14ac:dyDescent="0.3">
      <c r="A4174">
        <v>19</v>
      </c>
      <c r="B4174" s="1">
        <v>46124</v>
      </c>
      <c r="C4174" t="s">
        <v>162</v>
      </c>
      <c r="D4174" t="s">
        <v>227</v>
      </c>
      <c r="E4174" t="s">
        <v>48</v>
      </c>
      <c r="F4174" t="s">
        <v>53</v>
      </c>
      <c r="G4174">
        <v>2</v>
      </c>
      <c r="H4174">
        <v>5.5</v>
      </c>
      <c r="I4174" t="s">
        <v>101</v>
      </c>
      <c r="J4174" t="s">
        <v>254</v>
      </c>
      <c r="K4174">
        <v>4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83</v>
      </c>
      <c r="R4174" t="s">
        <v>83</v>
      </c>
      <c r="S4174" t="s">
        <v>83</v>
      </c>
      <c r="T4174" t="str">
        <f>_xlfn.XLOOKUP(A4174,MI_Match_Analysis!$A$2:$A$8,MI_Match_Analysis!$F$2:$F$8,"Not Found")</f>
        <v>Not Found</v>
      </c>
    </row>
    <row r="4175" spans="1:20" hidden="1" x14ac:dyDescent="0.3">
      <c r="A4175">
        <v>19</v>
      </c>
      <c r="B4175" s="1">
        <v>46124</v>
      </c>
      <c r="C4175" t="s">
        <v>162</v>
      </c>
      <c r="D4175" t="s">
        <v>227</v>
      </c>
      <c r="E4175" t="s">
        <v>48</v>
      </c>
      <c r="F4175" t="s">
        <v>53</v>
      </c>
      <c r="G4175">
        <v>2</v>
      </c>
      <c r="H4175">
        <v>5.6</v>
      </c>
      <c r="I4175" t="s">
        <v>101</v>
      </c>
      <c r="J4175" t="s">
        <v>254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83</v>
      </c>
      <c r="R4175" t="s">
        <v>83</v>
      </c>
      <c r="S4175" t="s">
        <v>83</v>
      </c>
      <c r="T4175" t="str">
        <f>_xlfn.XLOOKUP(A4175,MI_Match_Analysis!$A$2:$A$8,MI_Match_Analysis!$F$2:$F$8,"Not Found")</f>
        <v>Not Found</v>
      </c>
    </row>
    <row r="4176" spans="1:20" hidden="1" x14ac:dyDescent="0.3">
      <c r="A4176">
        <v>19</v>
      </c>
      <c r="B4176" s="1">
        <v>46124</v>
      </c>
      <c r="C4176" t="s">
        <v>162</v>
      </c>
      <c r="D4176" t="s">
        <v>227</v>
      </c>
      <c r="E4176" t="s">
        <v>48</v>
      </c>
      <c r="F4176" t="s">
        <v>53</v>
      </c>
      <c r="G4176">
        <v>2</v>
      </c>
      <c r="H4176">
        <v>6.1</v>
      </c>
      <c r="I4176" t="s">
        <v>101</v>
      </c>
      <c r="J4176" t="s">
        <v>267</v>
      </c>
      <c r="K4176">
        <v>4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83</v>
      </c>
      <c r="R4176" t="s">
        <v>83</v>
      </c>
      <c r="S4176" t="s">
        <v>83</v>
      </c>
      <c r="T4176" t="str">
        <f>_xlfn.XLOOKUP(A4176,MI_Match_Analysis!$A$2:$A$8,MI_Match_Analysis!$F$2:$F$8,"Not Found")</f>
        <v>Not Found</v>
      </c>
    </row>
    <row r="4177" spans="1:20" hidden="1" x14ac:dyDescent="0.3">
      <c r="A4177">
        <v>19</v>
      </c>
      <c r="B4177" s="1">
        <v>46124</v>
      </c>
      <c r="C4177" t="s">
        <v>162</v>
      </c>
      <c r="D4177" t="s">
        <v>227</v>
      </c>
      <c r="E4177" t="s">
        <v>48</v>
      </c>
      <c r="F4177" t="s">
        <v>53</v>
      </c>
      <c r="G4177">
        <v>2</v>
      </c>
      <c r="H4177">
        <v>6.2</v>
      </c>
      <c r="I4177" t="s">
        <v>101</v>
      </c>
      <c r="J4177" t="s">
        <v>267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83</v>
      </c>
      <c r="R4177" t="s">
        <v>83</v>
      </c>
      <c r="S4177" t="s">
        <v>83</v>
      </c>
      <c r="T4177" t="str">
        <f>_xlfn.XLOOKUP(A4177,MI_Match_Analysis!$A$2:$A$8,MI_Match_Analysis!$F$2:$F$8,"Not Found")</f>
        <v>Not Found</v>
      </c>
    </row>
    <row r="4178" spans="1:20" hidden="1" x14ac:dyDescent="0.3">
      <c r="A4178">
        <v>19</v>
      </c>
      <c r="B4178" s="1">
        <v>46124</v>
      </c>
      <c r="C4178" t="s">
        <v>162</v>
      </c>
      <c r="D4178" t="s">
        <v>227</v>
      </c>
      <c r="E4178" t="s">
        <v>48</v>
      </c>
      <c r="F4178" t="s">
        <v>53</v>
      </c>
      <c r="G4178">
        <v>2</v>
      </c>
      <c r="H4178">
        <v>6.3</v>
      </c>
      <c r="I4178" t="s">
        <v>116</v>
      </c>
      <c r="J4178" t="s">
        <v>267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83</v>
      </c>
      <c r="R4178" t="s">
        <v>83</v>
      </c>
      <c r="S4178" t="s">
        <v>83</v>
      </c>
      <c r="T4178" t="str">
        <f>_xlfn.XLOOKUP(A4178,MI_Match_Analysis!$A$2:$A$8,MI_Match_Analysis!$F$2:$F$8,"Not Found")</f>
        <v>Not Found</v>
      </c>
    </row>
    <row r="4179" spans="1:20" hidden="1" x14ac:dyDescent="0.3">
      <c r="A4179">
        <v>19</v>
      </c>
      <c r="B4179" s="1">
        <v>46124</v>
      </c>
      <c r="C4179" t="s">
        <v>162</v>
      </c>
      <c r="D4179" t="s">
        <v>227</v>
      </c>
      <c r="E4179" t="s">
        <v>48</v>
      </c>
      <c r="F4179" t="s">
        <v>53</v>
      </c>
      <c r="G4179">
        <v>2</v>
      </c>
      <c r="H4179">
        <v>6.4</v>
      </c>
      <c r="I4179" t="s">
        <v>101</v>
      </c>
      <c r="J4179" t="s">
        <v>267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83</v>
      </c>
      <c r="R4179" t="s">
        <v>83</v>
      </c>
      <c r="S4179" t="s">
        <v>83</v>
      </c>
      <c r="T4179" t="str">
        <f>_xlfn.XLOOKUP(A4179,MI_Match_Analysis!$A$2:$A$8,MI_Match_Analysis!$F$2:$F$8,"Not Found")</f>
        <v>Not Found</v>
      </c>
    </row>
    <row r="4180" spans="1:20" hidden="1" x14ac:dyDescent="0.3">
      <c r="A4180">
        <v>19</v>
      </c>
      <c r="B4180" s="1">
        <v>46124</v>
      </c>
      <c r="C4180" t="s">
        <v>162</v>
      </c>
      <c r="D4180" t="s">
        <v>227</v>
      </c>
      <c r="E4180" t="s">
        <v>48</v>
      </c>
      <c r="F4180" t="s">
        <v>53</v>
      </c>
      <c r="G4180">
        <v>2</v>
      </c>
      <c r="H4180">
        <v>6.5</v>
      </c>
      <c r="I4180" t="s">
        <v>116</v>
      </c>
      <c r="J4180" t="s">
        <v>267</v>
      </c>
      <c r="K4180">
        <v>4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83</v>
      </c>
      <c r="R4180" t="s">
        <v>83</v>
      </c>
      <c r="S4180" t="s">
        <v>83</v>
      </c>
      <c r="T4180" t="str">
        <f>_xlfn.XLOOKUP(A4180,MI_Match_Analysis!$A$2:$A$8,MI_Match_Analysis!$F$2:$F$8,"Not Found")</f>
        <v>Not Found</v>
      </c>
    </row>
    <row r="4181" spans="1:20" hidden="1" x14ac:dyDescent="0.3">
      <c r="A4181">
        <v>19</v>
      </c>
      <c r="B4181" s="1">
        <v>46124</v>
      </c>
      <c r="C4181" t="s">
        <v>162</v>
      </c>
      <c r="D4181" t="s">
        <v>227</v>
      </c>
      <c r="E4181" t="s">
        <v>48</v>
      </c>
      <c r="F4181" t="s">
        <v>53</v>
      </c>
      <c r="G4181">
        <v>2</v>
      </c>
      <c r="H4181">
        <v>6.6</v>
      </c>
      <c r="I4181" t="s">
        <v>116</v>
      </c>
      <c r="J4181" t="s">
        <v>267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83</v>
      </c>
      <c r="R4181" t="s">
        <v>83</v>
      </c>
      <c r="S4181" t="s">
        <v>83</v>
      </c>
      <c r="T4181" t="str">
        <f>_xlfn.XLOOKUP(A4181,MI_Match_Analysis!$A$2:$A$8,MI_Match_Analysis!$F$2:$F$8,"Not Found")</f>
        <v>Not Found</v>
      </c>
    </row>
    <row r="4182" spans="1:20" hidden="1" x14ac:dyDescent="0.3">
      <c r="A4182">
        <v>19</v>
      </c>
      <c r="B4182" s="1">
        <v>46124</v>
      </c>
      <c r="C4182" t="s">
        <v>162</v>
      </c>
      <c r="D4182" t="s">
        <v>227</v>
      </c>
      <c r="E4182" t="s">
        <v>48</v>
      </c>
      <c r="F4182" t="s">
        <v>53</v>
      </c>
      <c r="G4182">
        <v>2</v>
      </c>
      <c r="H4182">
        <v>7.1</v>
      </c>
      <c r="I4182" t="s">
        <v>116</v>
      </c>
      <c r="J4182" t="s">
        <v>254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83</v>
      </c>
      <c r="R4182" t="s">
        <v>83</v>
      </c>
      <c r="S4182" t="s">
        <v>83</v>
      </c>
      <c r="T4182" t="str">
        <f>_xlfn.XLOOKUP(A4182,MI_Match_Analysis!$A$2:$A$8,MI_Match_Analysis!$F$2:$F$8,"Not Found")</f>
        <v>Not Found</v>
      </c>
    </row>
    <row r="4183" spans="1:20" hidden="1" x14ac:dyDescent="0.3">
      <c r="A4183">
        <v>19</v>
      </c>
      <c r="B4183" s="1">
        <v>46124</v>
      </c>
      <c r="C4183" t="s">
        <v>162</v>
      </c>
      <c r="D4183" t="s">
        <v>227</v>
      </c>
      <c r="E4183" t="s">
        <v>48</v>
      </c>
      <c r="F4183" t="s">
        <v>53</v>
      </c>
      <c r="G4183">
        <v>2</v>
      </c>
      <c r="H4183">
        <v>7.2</v>
      </c>
      <c r="I4183" t="s">
        <v>116</v>
      </c>
      <c r="J4183" t="s">
        <v>254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83</v>
      </c>
      <c r="R4183" t="s">
        <v>83</v>
      </c>
      <c r="S4183" t="s">
        <v>83</v>
      </c>
      <c r="T4183" t="str">
        <f>_xlfn.XLOOKUP(A4183,MI_Match_Analysis!$A$2:$A$8,MI_Match_Analysis!$F$2:$F$8,"Not Found")</f>
        <v>Not Found</v>
      </c>
    </row>
    <row r="4184" spans="1:20" hidden="1" x14ac:dyDescent="0.3">
      <c r="A4184">
        <v>19</v>
      </c>
      <c r="B4184" s="1">
        <v>46124</v>
      </c>
      <c r="C4184" t="s">
        <v>162</v>
      </c>
      <c r="D4184" t="s">
        <v>227</v>
      </c>
      <c r="E4184" t="s">
        <v>48</v>
      </c>
      <c r="F4184" t="s">
        <v>53</v>
      </c>
      <c r="G4184">
        <v>2</v>
      </c>
      <c r="H4184">
        <v>7.3</v>
      </c>
      <c r="I4184" t="s">
        <v>101</v>
      </c>
      <c r="J4184" t="s">
        <v>254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83</v>
      </c>
      <c r="R4184" t="s">
        <v>83</v>
      </c>
      <c r="S4184" t="s">
        <v>83</v>
      </c>
      <c r="T4184" t="str">
        <f>_xlfn.XLOOKUP(A4184,MI_Match_Analysis!$A$2:$A$8,MI_Match_Analysis!$F$2:$F$8,"Not Found")</f>
        <v>Not Found</v>
      </c>
    </row>
    <row r="4185" spans="1:20" hidden="1" x14ac:dyDescent="0.3">
      <c r="A4185">
        <v>19</v>
      </c>
      <c r="B4185" s="1">
        <v>46124</v>
      </c>
      <c r="C4185" t="s">
        <v>162</v>
      </c>
      <c r="D4185" t="s">
        <v>227</v>
      </c>
      <c r="E4185" t="s">
        <v>48</v>
      </c>
      <c r="F4185" t="s">
        <v>53</v>
      </c>
      <c r="G4185">
        <v>2</v>
      </c>
      <c r="H4185">
        <v>7.4</v>
      </c>
      <c r="I4185" t="s">
        <v>116</v>
      </c>
      <c r="J4185" t="s">
        <v>254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83</v>
      </c>
      <c r="R4185" t="s">
        <v>83</v>
      </c>
      <c r="S4185" t="s">
        <v>83</v>
      </c>
      <c r="T4185" t="str">
        <f>_xlfn.XLOOKUP(A4185,MI_Match_Analysis!$A$2:$A$8,MI_Match_Analysis!$F$2:$F$8,"Not Found")</f>
        <v>Not Found</v>
      </c>
    </row>
    <row r="4186" spans="1:20" hidden="1" x14ac:dyDescent="0.3">
      <c r="A4186">
        <v>19</v>
      </c>
      <c r="B4186" s="1">
        <v>46124</v>
      </c>
      <c r="C4186" t="s">
        <v>162</v>
      </c>
      <c r="D4186" t="s">
        <v>227</v>
      </c>
      <c r="E4186" t="s">
        <v>48</v>
      </c>
      <c r="F4186" t="s">
        <v>53</v>
      </c>
      <c r="G4186">
        <v>2</v>
      </c>
      <c r="H4186">
        <v>7.5</v>
      </c>
      <c r="I4186" t="s">
        <v>101</v>
      </c>
      <c r="J4186" t="s">
        <v>254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83</v>
      </c>
      <c r="R4186" t="s">
        <v>83</v>
      </c>
      <c r="S4186" t="s">
        <v>83</v>
      </c>
      <c r="T4186" t="str">
        <f>_xlfn.XLOOKUP(A4186,MI_Match_Analysis!$A$2:$A$8,MI_Match_Analysis!$F$2:$F$8,"Not Found")</f>
        <v>Not Found</v>
      </c>
    </row>
    <row r="4187" spans="1:20" hidden="1" x14ac:dyDescent="0.3">
      <c r="A4187">
        <v>19</v>
      </c>
      <c r="B4187" s="1">
        <v>46124</v>
      </c>
      <c r="C4187" t="s">
        <v>162</v>
      </c>
      <c r="D4187" t="s">
        <v>227</v>
      </c>
      <c r="E4187" t="s">
        <v>48</v>
      </c>
      <c r="F4187" t="s">
        <v>53</v>
      </c>
      <c r="G4187">
        <v>2</v>
      </c>
      <c r="H4187">
        <v>7.6</v>
      </c>
      <c r="I4187" t="s">
        <v>116</v>
      </c>
      <c r="J4187" t="s">
        <v>254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83</v>
      </c>
      <c r="R4187" t="s">
        <v>83</v>
      </c>
      <c r="S4187" t="s">
        <v>83</v>
      </c>
      <c r="T4187" t="str">
        <f>_xlfn.XLOOKUP(A4187,MI_Match_Analysis!$A$2:$A$8,MI_Match_Analysis!$F$2:$F$8,"Not Found")</f>
        <v>Not Found</v>
      </c>
    </row>
    <row r="4188" spans="1:20" hidden="1" x14ac:dyDescent="0.3">
      <c r="A4188">
        <v>19</v>
      </c>
      <c r="B4188" s="1">
        <v>46124</v>
      </c>
      <c r="C4188" t="s">
        <v>162</v>
      </c>
      <c r="D4188" t="s">
        <v>227</v>
      </c>
      <c r="E4188" t="s">
        <v>48</v>
      </c>
      <c r="F4188" t="s">
        <v>53</v>
      </c>
      <c r="G4188">
        <v>2</v>
      </c>
      <c r="H4188">
        <v>8.1</v>
      </c>
      <c r="I4188" t="s">
        <v>116</v>
      </c>
      <c r="J4188" t="s">
        <v>267</v>
      </c>
      <c r="K4188">
        <v>4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83</v>
      </c>
      <c r="R4188" t="s">
        <v>83</v>
      </c>
      <c r="S4188" t="s">
        <v>83</v>
      </c>
      <c r="T4188" t="str">
        <f>_xlfn.XLOOKUP(A4188,MI_Match_Analysis!$A$2:$A$8,MI_Match_Analysis!$F$2:$F$8,"Not Found")</f>
        <v>Not Found</v>
      </c>
    </row>
    <row r="4189" spans="1:20" hidden="1" x14ac:dyDescent="0.3">
      <c r="A4189">
        <v>19</v>
      </c>
      <c r="B4189" s="1">
        <v>46124</v>
      </c>
      <c r="C4189" t="s">
        <v>162</v>
      </c>
      <c r="D4189" t="s">
        <v>227</v>
      </c>
      <c r="E4189" t="s">
        <v>48</v>
      </c>
      <c r="F4189" t="s">
        <v>53</v>
      </c>
      <c r="G4189">
        <v>2</v>
      </c>
      <c r="H4189">
        <v>8.1999999999999993</v>
      </c>
      <c r="I4189" t="s">
        <v>116</v>
      </c>
      <c r="J4189" t="s">
        <v>267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83</v>
      </c>
      <c r="R4189" t="s">
        <v>83</v>
      </c>
      <c r="S4189" t="s">
        <v>83</v>
      </c>
      <c r="T4189" t="str">
        <f>_xlfn.XLOOKUP(A4189,MI_Match_Analysis!$A$2:$A$8,MI_Match_Analysis!$F$2:$F$8,"Not Found")</f>
        <v>Not Found</v>
      </c>
    </row>
    <row r="4190" spans="1:20" hidden="1" x14ac:dyDescent="0.3">
      <c r="A4190">
        <v>19</v>
      </c>
      <c r="B4190" s="1">
        <v>46124</v>
      </c>
      <c r="C4190" t="s">
        <v>162</v>
      </c>
      <c r="D4190" t="s">
        <v>227</v>
      </c>
      <c r="E4190" t="s">
        <v>48</v>
      </c>
      <c r="F4190" t="s">
        <v>53</v>
      </c>
      <c r="G4190">
        <v>2</v>
      </c>
      <c r="H4190">
        <v>8.3000000000000007</v>
      </c>
      <c r="I4190" t="s">
        <v>101</v>
      </c>
      <c r="J4190" t="s">
        <v>267</v>
      </c>
      <c r="K4190">
        <v>4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83</v>
      </c>
      <c r="R4190" t="s">
        <v>83</v>
      </c>
      <c r="S4190" t="s">
        <v>83</v>
      </c>
      <c r="T4190" t="str">
        <f>_xlfn.XLOOKUP(A4190,MI_Match_Analysis!$A$2:$A$8,MI_Match_Analysis!$F$2:$F$8,"Not Found")</f>
        <v>Not Found</v>
      </c>
    </row>
    <row r="4191" spans="1:20" hidden="1" x14ac:dyDescent="0.3">
      <c r="A4191">
        <v>19</v>
      </c>
      <c r="B4191" s="1">
        <v>46124</v>
      </c>
      <c r="C4191" t="s">
        <v>162</v>
      </c>
      <c r="D4191" t="s">
        <v>227</v>
      </c>
      <c r="E4191" t="s">
        <v>48</v>
      </c>
      <c r="F4191" t="s">
        <v>53</v>
      </c>
      <c r="G4191">
        <v>2</v>
      </c>
      <c r="H4191">
        <v>8.4</v>
      </c>
      <c r="I4191" t="s">
        <v>101</v>
      </c>
      <c r="J4191" t="s">
        <v>267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83</v>
      </c>
      <c r="R4191" t="s">
        <v>83</v>
      </c>
      <c r="S4191" t="s">
        <v>83</v>
      </c>
      <c r="T4191" t="str">
        <f>_xlfn.XLOOKUP(A4191,MI_Match_Analysis!$A$2:$A$8,MI_Match_Analysis!$F$2:$F$8,"Not Found")</f>
        <v>Not Found</v>
      </c>
    </row>
    <row r="4192" spans="1:20" hidden="1" x14ac:dyDescent="0.3">
      <c r="A4192">
        <v>19</v>
      </c>
      <c r="B4192" s="1">
        <v>46124</v>
      </c>
      <c r="C4192" t="s">
        <v>162</v>
      </c>
      <c r="D4192" t="s">
        <v>227</v>
      </c>
      <c r="E4192" t="s">
        <v>48</v>
      </c>
      <c r="F4192" t="s">
        <v>53</v>
      </c>
      <c r="G4192">
        <v>2</v>
      </c>
      <c r="H4192">
        <v>8.5</v>
      </c>
      <c r="I4192" t="s">
        <v>101</v>
      </c>
      <c r="J4192" t="s">
        <v>267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83</v>
      </c>
      <c r="R4192" t="s">
        <v>83</v>
      </c>
      <c r="S4192" t="s">
        <v>83</v>
      </c>
      <c r="T4192" t="str">
        <f>_xlfn.XLOOKUP(A4192,MI_Match_Analysis!$A$2:$A$8,MI_Match_Analysis!$F$2:$F$8,"Not Found")</f>
        <v>Not Found</v>
      </c>
    </row>
    <row r="4193" spans="1:20" hidden="1" x14ac:dyDescent="0.3">
      <c r="A4193">
        <v>19</v>
      </c>
      <c r="B4193" s="1">
        <v>46124</v>
      </c>
      <c r="C4193" t="s">
        <v>162</v>
      </c>
      <c r="D4193" t="s">
        <v>227</v>
      </c>
      <c r="E4193" t="s">
        <v>48</v>
      </c>
      <c r="F4193" t="s">
        <v>53</v>
      </c>
      <c r="G4193">
        <v>2</v>
      </c>
      <c r="H4193">
        <v>8.6</v>
      </c>
      <c r="I4193" t="s">
        <v>101</v>
      </c>
      <c r="J4193" t="s">
        <v>267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83</v>
      </c>
      <c r="R4193" t="s">
        <v>83</v>
      </c>
      <c r="S4193" t="s">
        <v>83</v>
      </c>
      <c r="T4193" t="str">
        <f>_xlfn.XLOOKUP(A4193,MI_Match_Analysis!$A$2:$A$8,MI_Match_Analysis!$F$2:$F$8,"Not Found")</f>
        <v>Not Found</v>
      </c>
    </row>
    <row r="4194" spans="1:20" hidden="1" x14ac:dyDescent="0.3">
      <c r="A4194">
        <v>19</v>
      </c>
      <c r="B4194" s="1">
        <v>46124</v>
      </c>
      <c r="C4194" t="s">
        <v>162</v>
      </c>
      <c r="D4194" t="s">
        <v>227</v>
      </c>
      <c r="E4194" t="s">
        <v>48</v>
      </c>
      <c r="F4194" t="s">
        <v>53</v>
      </c>
      <c r="G4194">
        <v>2</v>
      </c>
      <c r="H4194">
        <v>9.1</v>
      </c>
      <c r="I4194" t="s">
        <v>116</v>
      </c>
      <c r="J4194" t="s">
        <v>256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83</v>
      </c>
      <c r="R4194" t="s">
        <v>83</v>
      </c>
      <c r="S4194" t="s">
        <v>83</v>
      </c>
      <c r="T4194" t="str">
        <f>_xlfn.XLOOKUP(A4194,MI_Match_Analysis!$A$2:$A$8,MI_Match_Analysis!$F$2:$F$8,"Not Found")</f>
        <v>Not Found</v>
      </c>
    </row>
    <row r="4195" spans="1:20" hidden="1" x14ac:dyDescent="0.3">
      <c r="A4195">
        <v>19</v>
      </c>
      <c r="B4195" s="1">
        <v>46124</v>
      </c>
      <c r="C4195" t="s">
        <v>162</v>
      </c>
      <c r="D4195" t="s">
        <v>227</v>
      </c>
      <c r="E4195" t="s">
        <v>48</v>
      </c>
      <c r="F4195" t="s">
        <v>53</v>
      </c>
      <c r="G4195">
        <v>2</v>
      </c>
      <c r="H4195">
        <v>9.1999999999999993</v>
      </c>
      <c r="I4195" t="s">
        <v>116</v>
      </c>
      <c r="J4195" t="s">
        <v>256</v>
      </c>
      <c r="K4195">
        <v>0</v>
      </c>
      <c r="L4195">
        <v>1</v>
      </c>
      <c r="M4195">
        <v>1</v>
      </c>
      <c r="N4195">
        <v>0</v>
      </c>
      <c r="O4195">
        <v>0</v>
      </c>
      <c r="P4195">
        <v>0</v>
      </c>
      <c r="Q4195" t="s">
        <v>83</v>
      </c>
      <c r="R4195" t="s">
        <v>83</v>
      </c>
      <c r="S4195" t="s">
        <v>83</v>
      </c>
      <c r="T4195" t="str">
        <f>_xlfn.XLOOKUP(A4195,MI_Match_Analysis!$A$2:$A$8,MI_Match_Analysis!$F$2:$F$8,"Not Found")</f>
        <v>Not Found</v>
      </c>
    </row>
    <row r="4196" spans="1:20" hidden="1" x14ac:dyDescent="0.3">
      <c r="A4196">
        <v>19</v>
      </c>
      <c r="B4196" s="1">
        <v>46124</v>
      </c>
      <c r="C4196" t="s">
        <v>162</v>
      </c>
      <c r="D4196" t="s">
        <v>227</v>
      </c>
      <c r="E4196" t="s">
        <v>48</v>
      </c>
      <c r="F4196" t="s">
        <v>53</v>
      </c>
      <c r="G4196">
        <v>2</v>
      </c>
      <c r="H4196">
        <v>9.1999999999999993</v>
      </c>
      <c r="I4196" t="s">
        <v>116</v>
      </c>
      <c r="J4196" t="s">
        <v>256</v>
      </c>
      <c r="K4196">
        <v>2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83</v>
      </c>
      <c r="R4196" t="s">
        <v>83</v>
      </c>
      <c r="S4196" t="s">
        <v>83</v>
      </c>
      <c r="T4196" t="str">
        <f>_xlfn.XLOOKUP(A4196,MI_Match_Analysis!$A$2:$A$8,MI_Match_Analysis!$F$2:$F$8,"Not Found")</f>
        <v>Not Found</v>
      </c>
    </row>
    <row r="4197" spans="1:20" hidden="1" x14ac:dyDescent="0.3">
      <c r="A4197">
        <v>19</v>
      </c>
      <c r="B4197" s="1">
        <v>46124</v>
      </c>
      <c r="C4197" t="s">
        <v>162</v>
      </c>
      <c r="D4197" t="s">
        <v>227</v>
      </c>
      <c r="E4197" t="s">
        <v>48</v>
      </c>
      <c r="F4197" t="s">
        <v>53</v>
      </c>
      <c r="G4197">
        <v>2</v>
      </c>
      <c r="H4197">
        <v>9.3000000000000007</v>
      </c>
      <c r="I4197" t="s">
        <v>116</v>
      </c>
      <c r="J4197" t="s">
        <v>256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83</v>
      </c>
      <c r="R4197" t="s">
        <v>83</v>
      </c>
      <c r="S4197" t="s">
        <v>83</v>
      </c>
      <c r="T4197" t="str">
        <f>_xlfn.XLOOKUP(A4197,MI_Match_Analysis!$A$2:$A$8,MI_Match_Analysis!$F$2:$F$8,"Not Found")</f>
        <v>Not Found</v>
      </c>
    </row>
    <row r="4198" spans="1:20" hidden="1" x14ac:dyDescent="0.3">
      <c r="A4198">
        <v>19</v>
      </c>
      <c r="B4198" s="1">
        <v>46124</v>
      </c>
      <c r="C4198" t="s">
        <v>162</v>
      </c>
      <c r="D4198" t="s">
        <v>227</v>
      </c>
      <c r="E4198" t="s">
        <v>48</v>
      </c>
      <c r="F4198" t="s">
        <v>53</v>
      </c>
      <c r="G4198">
        <v>2</v>
      </c>
      <c r="H4198">
        <v>9.4</v>
      </c>
      <c r="I4198" t="s">
        <v>116</v>
      </c>
      <c r="J4198" t="s">
        <v>256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83</v>
      </c>
      <c r="R4198" t="s">
        <v>83</v>
      </c>
      <c r="S4198" t="s">
        <v>83</v>
      </c>
      <c r="T4198" t="str">
        <f>_xlfn.XLOOKUP(A4198,MI_Match_Analysis!$A$2:$A$8,MI_Match_Analysis!$F$2:$F$8,"Not Found")</f>
        <v>Not Found</v>
      </c>
    </row>
    <row r="4199" spans="1:20" hidden="1" x14ac:dyDescent="0.3">
      <c r="A4199">
        <v>19</v>
      </c>
      <c r="B4199" s="1">
        <v>46124</v>
      </c>
      <c r="C4199" t="s">
        <v>162</v>
      </c>
      <c r="D4199" t="s">
        <v>227</v>
      </c>
      <c r="E4199" t="s">
        <v>48</v>
      </c>
      <c r="F4199" t="s">
        <v>53</v>
      </c>
      <c r="G4199">
        <v>2</v>
      </c>
      <c r="H4199">
        <v>9.5</v>
      </c>
      <c r="I4199" t="s">
        <v>101</v>
      </c>
      <c r="J4199" t="s">
        <v>256</v>
      </c>
      <c r="K4199">
        <v>4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83</v>
      </c>
      <c r="R4199" t="s">
        <v>83</v>
      </c>
      <c r="S4199" t="s">
        <v>83</v>
      </c>
      <c r="T4199" t="str">
        <f>_xlfn.XLOOKUP(A4199,MI_Match_Analysis!$A$2:$A$8,MI_Match_Analysis!$F$2:$F$8,"Not Found")</f>
        <v>Not Found</v>
      </c>
    </row>
    <row r="4200" spans="1:20" hidden="1" x14ac:dyDescent="0.3">
      <c r="A4200">
        <v>19</v>
      </c>
      <c r="B4200" s="1">
        <v>46124</v>
      </c>
      <c r="C4200" t="s">
        <v>162</v>
      </c>
      <c r="D4200" t="s">
        <v>227</v>
      </c>
      <c r="E4200" t="s">
        <v>48</v>
      </c>
      <c r="F4200" t="s">
        <v>53</v>
      </c>
      <c r="G4200">
        <v>2</v>
      </c>
      <c r="H4200">
        <v>9.6</v>
      </c>
      <c r="I4200" t="s">
        <v>101</v>
      </c>
      <c r="J4200" t="s">
        <v>256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83</v>
      </c>
      <c r="R4200" t="s">
        <v>83</v>
      </c>
      <c r="S4200" t="s">
        <v>83</v>
      </c>
      <c r="T4200" t="str">
        <f>_xlfn.XLOOKUP(A4200,MI_Match_Analysis!$A$2:$A$8,MI_Match_Analysis!$F$2:$F$8,"Not Found")</f>
        <v>Not Found</v>
      </c>
    </row>
    <row r="4201" spans="1:20" hidden="1" x14ac:dyDescent="0.3">
      <c r="A4201">
        <v>19</v>
      </c>
      <c r="B4201" s="1">
        <v>46124</v>
      </c>
      <c r="C4201" t="s">
        <v>162</v>
      </c>
      <c r="D4201" t="s">
        <v>227</v>
      </c>
      <c r="E4201" t="s">
        <v>48</v>
      </c>
      <c r="F4201" t="s">
        <v>53</v>
      </c>
      <c r="G4201">
        <v>2</v>
      </c>
      <c r="H4201">
        <v>10.1</v>
      </c>
      <c r="I4201" t="s">
        <v>116</v>
      </c>
      <c r="J4201" t="s">
        <v>254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83</v>
      </c>
      <c r="R4201" t="s">
        <v>83</v>
      </c>
      <c r="S4201" t="s">
        <v>83</v>
      </c>
      <c r="T4201" t="str">
        <f>_xlfn.XLOOKUP(A4201,MI_Match_Analysis!$A$2:$A$8,MI_Match_Analysis!$F$2:$F$8,"Not Found")</f>
        <v>Not Found</v>
      </c>
    </row>
    <row r="4202" spans="1:20" hidden="1" x14ac:dyDescent="0.3">
      <c r="A4202">
        <v>19</v>
      </c>
      <c r="B4202" s="1">
        <v>46124</v>
      </c>
      <c r="C4202" t="s">
        <v>162</v>
      </c>
      <c r="D4202" t="s">
        <v>227</v>
      </c>
      <c r="E4202" t="s">
        <v>48</v>
      </c>
      <c r="F4202" t="s">
        <v>53</v>
      </c>
      <c r="G4202">
        <v>2</v>
      </c>
      <c r="H4202">
        <v>10.199999999999999</v>
      </c>
      <c r="I4202" t="s">
        <v>116</v>
      </c>
      <c r="J4202" t="s">
        <v>254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83</v>
      </c>
      <c r="R4202" t="s">
        <v>83</v>
      </c>
      <c r="S4202" t="s">
        <v>83</v>
      </c>
      <c r="T4202" t="str">
        <f>_xlfn.XLOOKUP(A4202,MI_Match_Analysis!$A$2:$A$8,MI_Match_Analysis!$F$2:$F$8,"Not Found")</f>
        <v>Not Found</v>
      </c>
    </row>
    <row r="4203" spans="1:20" hidden="1" x14ac:dyDescent="0.3">
      <c r="A4203">
        <v>19</v>
      </c>
      <c r="B4203" s="1">
        <v>46124</v>
      </c>
      <c r="C4203" t="s">
        <v>162</v>
      </c>
      <c r="D4203" t="s">
        <v>227</v>
      </c>
      <c r="E4203" t="s">
        <v>48</v>
      </c>
      <c r="F4203" t="s">
        <v>53</v>
      </c>
      <c r="G4203">
        <v>2</v>
      </c>
      <c r="H4203">
        <v>10.3</v>
      </c>
      <c r="I4203" t="s">
        <v>101</v>
      </c>
      <c r="J4203" t="s">
        <v>254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83</v>
      </c>
      <c r="R4203" t="s">
        <v>83</v>
      </c>
      <c r="S4203" t="s">
        <v>83</v>
      </c>
      <c r="T4203" t="str">
        <f>_xlfn.XLOOKUP(A4203,MI_Match_Analysis!$A$2:$A$8,MI_Match_Analysis!$F$2:$F$8,"Not Found")</f>
        <v>Not Found</v>
      </c>
    </row>
    <row r="4204" spans="1:20" hidden="1" x14ac:dyDescent="0.3">
      <c r="A4204">
        <v>19</v>
      </c>
      <c r="B4204" s="1">
        <v>46124</v>
      </c>
      <c r="C4204" t="s">
        <v>162</v>
      </c>
      <c r="D4204" t="s">
        <v>227</v>
      </c>
      <c r="E4204" t="s">
        <v>48</v>
      </c>
      <c r="F4204" t="s">
        <v>53</v>
      </c>
      <c r="G4204">
        <v>2</v>
      </c>
      <c r="H4204">
        <v>10.4</v>
      </c>
      <c r="I4204" t="s">
        <v>101</v>
      </c>
      <c r="J4204" t="s">
        <v>254</v>
      </c>
      <c r="K4204">
        <v>2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83</v>
      </c>
      <c r="R4204" t="s">
        <v>83</v>
      </c>
      <c r="S4204" t="s">
        <v>83</v>
      </c>
      <c r="T4204" t="str">
        <f>_xlfn.XLOOKUP(A4204,MI_Match_Analysis!$A$2:$A$8,MI_Match_Analysis!$F$2:$F$8,"Not Found")</f>
        <v>Not Found</v>
      </c>
    </row>
    <row r="4205" spans="1:20" hidden="1" x14ac:dyDescent="0.3">
      <c r="A4205">
        <v>19</v>
      </c>
      <c r="B4205" s="1">
        <v>46124</v>
      </c>
      <c r="C4205" t="s">
        <v>162</v>
      </c>
      <c r="D4205" t="s">
        <v>227</v>
      </c>
      <c r="E4205" t="s">
        <v>48</v>
      </c>
      <c r="F4205" t="s">
        <v>53</v>
      </c>
      <c r="G4205">
        <v>2</v>
      </c>
      <c r="H4205">
        <v>10.5</v>
      </c>
      <c r="I4205" t="s">
        <v>101</v>
      </c>
      <c r="J4205" t="s">
        <v>254</v>
      </c>
      <c r="K4205">
        <v>4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83</v>
      </c>
      <c r="R4205" t="s">
        <v>83</v>
      </c>
      <c r="S4205" t="s">
        <v>83</v>
      </c>
      <c r="T4205" t="str">
        <f>_xlfn.XLOOKUP(A4205,MI_Match_Analysis!$A$2:$A$8,MI_Match_Analysis!$F$2:$F$8,"Not Found")</f>
        <v>Not Found</v>
      </c>
    </row>
    <row r="4206" spans="1:20" hidden="1" x14ac:dyDescent="0.3">
      <c r="A4206">
        <v>19</v>
      </c>
      <c r="B4206" s="1">
        <v>46124</v>
      </c>
      <c r="C4206" t="s">
        <v>162</v>
      </c>
      <c r="D4206" t="s">
        <v>227</v>
      </c>
      <c r="E4206" t="s">
        <v>48</v>
      </c>
      <c r="F4206" t="s">
        <v>53</v>
      </c>
      <c r="G4206">
        <v>2</v>
      </c>
      <c r="H4206">
        <v>10.6</v>
      </c>
      <c r="I4206" t="s">
        <v>101</v>
      </c>
      <c r="J4206" t="s">
        <v>254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83</v>
      </c>
      <c r="R4206" t="s">
        <v>83</v>
      </c>
      <c r="S4206" t="s">
        <v>83</v>
      </c>
      <c r="T4206" t="str">
        <f>_xlfn.XLOOKUP(A4206,MI_Match_Analysis!$A$2:$A$8,MI_Match_Analysis!$F$2:$F$8,"Not Found")</f>
        <v>Not Found</v>
      </c>
    </row>
    <row r="4207" spans="1:20" hidden="1" x14ac:dyDescent="0.3">
      <c r="A4207">
        <v>19</v>
      </c>
      <c r="B4207" s="1">
        <v>46124</v>
      </c>
      <c r="C4207" t="s">
        <v>162</v>
      </c>
      <c r="D4207" t="s">
        <v>227</v>
      </c>
      <c r="E4207" t="s">
        <v>48</v>
      </c>
      <c r="F4207" t="s">
        <v>53</v>
      </c>
      <c r="G4207">
        <v>2</v>
      </c>
      <c r="H4207">
        <v>11.1</v>
      </c>
      <c r="I4207" t="s">
        <v>101</v>
      </c>
      <c r="J4207" t="s">
        <v>256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83</v>
      </c>
      <c r="R4207" t="s">
        <v>83</v>
      </c>
      <c r="S4207" t="s">
        <v>83</v>
      </c>
      <c r="T4207" t="str">
        <f>_xlfn.XLOOKUP(A4207,MI_Match_Analysis!$A$2:$A$8,MI_Match_Analysis!$F$2:$F$8,"Not Found")</f>
        <v>Not Found</v>
      </c>
    </row>
    <row r="4208" spans="1:20" hidden="1" x14ac:dyDescent="0.3">
      <c r="A4208">
        <v>19</v>
      </c>
      <c r="B4208" s="1">
        <v>46124</v>
      </c>
      <c r="C4208" t="s">
        <v>162</v>
      </c>
      <c r="D4208" t="s">
        <v>227</v>
      </c>
      <c r="E4208" t="s">
        <v>48</v>
      </c>
      <c r="F4208" t="s">
        <v>53</v>
      </c>
      <c r="G4208">
        <v>2</v>
      </c>
      <c r="H4208">
        <v>11.2</v>
      </c>
      <c r="I4208" t="s">
        <v>116</v>
      </c>
      <c r="J4208" t="s">
        <v>256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83</v>
      </c>
      <c r="R4208" t="s">
        <v>83</v>
      </c>
      <c r="S4208" t="s">
        <v>83</v>
      </c>
      <c r="T4208" t="str">
        <f>_xlfn.XLOOKUP(A4208,MI_Match_Analysis!$A$2:$A$8,MI_Match_Analysis!$F$2:$F$8,"Not Found")</f>
        <v>Not Found</v>
      </c>
    </row>
    <row r="4209" spans="1:20" hidden="1" x14ac:dyDescent="0.3">
      <c r="A4209">
        <v>19</v>
      </c>
      <c r="B4209" s="1">
        <v>46124</v>
      </c>
      <c r="C4209" t="s">
        <v>162</v>
      </c>
      <c r="D4209" t="s">
        <v>227</v>
      </c>
      <c r="E4209" t="s">
        <v>48</v>
      </c>
      <c r="F4209" t="s">
        <v>53</v>
      </c>
      <c r="G4209">
        <v>2</v>
      </c>
      <c r="H4209">
        <v>11.3</v>
      </c>
      <c r="I4209" t="s">
        <v>101</v>
      </c>
      <c r="J4209" t="s">
        <v>256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83</v>
      </c>
      <c r="R4209" t="s">
        <v>83</v>
      </c>
      <c r="S4209" t="s">
        <v>83</v>
      </c>
      <c r="T4209" t="str">
        <f>_xlfn.XLOOKUP(A4209,MI_Match_Analysis!$A$2:$A$8,MI_Match_Analysis!$F$2:$F$8,"Not Found")</f>
        <v>Not Found</v>
      </c>
    </row>
    <row r="4210" spans="1:20" hidden="1" x14ac:dyDescent="0.3">
      <c r="A4210">
        <v>19</v>
      </c>
      <c r="B4210" s="1">
        <v>46124</v>
      </c>
      <c r="C4210" t="s">
        <v>162</v>
      </c>
      <c r="D4210" t="s">
        <v>227</v>
      </c>
      <c r="E4210" t="s">
        <v>48</v>
      </c>
      <c r="F4210" t="s">
        <v>53</v>
      </c>
      <c r="G4210">
        <v>2</v>
      </c>
      <c r="H4210">
        <v>11.4</v>
      </c>
      <c r="I4210" t="s">
        <v>101</v>
      </c>
      <c r="J4210" t="s">
        <v>256</v>
      </c>
      <c r="K4210">
        <v>4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83</v>
      </c>
      <c r="R4210" t="s">
        <v>83</v>
      </c>
      <c r="S4210" t="s">
        <v>83</v>
      </c>
      <c r="T4210" t="str">
        <f>_xlfn.XLOOKUP(A4210,MI_Match_Analysis!$A$2:$A$8,MI_Match_Analysis!$F$2:$F$8,"Not Found")</f>
        <v>Not Found</v>
      </c>
    </row>
    <row r="4211" spans="1:20" hidden="1" x14ac:dyDescent="0.3">
      <c r="A4211">
        <v>19</v>
      </c>
      <c r="B4211" s="1">
        <v>46124</v>
      </c>
      <c r="C4211" t="s">
        <v>162</v>
      </c>
      <c r="D4211" t="s">
        <v>227</v>
      </c>
      <c r="E4211" t="s">
        <v>48</v>
      </c>
      <c r="F4211" t="s">
        <v>53</v>
      </c>
      <c r="G4211">
        <v>2</v>
      </c>
      <c r="H4211">
        <v>11.5</v>
      </c>
      <c r="I4211" t="s">
        <v>101</v>
      </c>
      <c r="J4211" t="s">
        <v>256</v>
      </c>
      <c r="K4211">
        <v>4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83</v>
      </c>
      <c r="R4211" t="s">
        <v>83</v>
      </c>
      <c r="S4211" t="s">
        <v>83</v>
      </c>
      <c r="T4211" t="str">
        <f>_xlfn.XLOOKUP(A4211,MI_Match_Analysis!$A$2:$A$8,MI_Match_Analysis!$F$2:$F$8,"Not Found")</f>
        <v>Not Found</v>
      </c>
    </row>
    <row r="4212" spans="1:20" hidden="1" x14ac:dyDescent="0.3">
      <c r="A4212">
        <v>19</v>
      </c>
      <c r="B4212" s="1">
        <v>46124</v>
      </c>
      <c r="C4212" t="s">
        <v>162</v>
      </c>
      <c r="D4212" t="s">
        <v>227</v>
      </c>
      <c r="E4212" t="s">
        <v>48</v>
      </c>
      <c r="F4212" t="s">
        <v>53</v>
      </c>
      <c r="G4212">
        <v>2</v>
      </c>
      <c r="H4212">
        <v>11.6</v>
      </c>
      <c r="I4212" t="s">
        <v>101</v>
      </c>
      <c r="J4212" t="s">
        <v>256</v>
      </c>
      <c r="K4212">
        <v>4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83</v>
      </c>
      <c r="R4212" t="s">
        <v>83</v>
      </c>
      <c r="S4212" t="s">
        <v>83</v>
      </c>
      <c r="T4212" t="str">
        <f>_xlfn.XLOOKUP(A4212,MI_Match_Analysis!$A$2:$A$8,MI_Match_Analysis!$F$2:$F$8,"Not Found")</f>
        <v>Not Found</v>
      </c>
    </row>
    <row r="4213" spans="1:20" hidden="1" x14ac:dyDescent="0.3">
      <c r="A4213">
        <v>19</v>
      </c>
      <c r="B4213" s="1">
        <v>46124</v>
      </c>
      <c r="C4213" t="s">
        <v>162</v>
      </c>
      <c r="D4213" t="s">
        <v>227</v>
      </c>
      <c r="E4213" t="s">
        <v>48</v>
      </c>
      <c r="F4213" t="s">
        <v>53</v>
      </c>
      <c r="G4213">
        <v>2</v>
      </c>
      <c r="H4213">
        <v>12.1</v>
      </c>
      <c r="I4213" t="s">
        <v>116</v>
      </c>
      <c r="J4213" t="s">
        <v>254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83</v>
      </c>
      <c r="R4213" t="s">
        <v>83</v>
      </c>
      <c r="S4213" t="s">
        <v>83</v>
      </c>
      <c r="T4213" t="str">
        <f>_xlfn.XLOOKUP(A4213,MI_Match_Analysis!$A$2:$A$8,MI_Match_Analysis!$F$2:$F$8,"Not Found")</f>
        <v>Not Found</v>
      </c>
    </row>
    <row r="4214" spans="1:20" hidden="1" x14ac:dyDescent="0.3">
      <c r="A4214">
        <v>19</v>
      </c>
      <c r="B4214" s="1">
        <v>46124</v>
      </c>
      <c r="C4214" t="s">
        <v>162</v>
      </c>
      <c r="D4214" t="s">
        <v>227</v>
      </c>
      <c r="E4214" t="s">
        <v>48</v>
      </c>
      <c r="F4214" t="s">
        <v>53</v>
      </c>
      <c r="G4214">
        <v>2</v>
      </c>
      <c r="H4214">
        <v>12.2</v>
      </c>
      <c r="I4214" t="s">
        <v>116</v>
      </c>
      <c r="J4214" t="s">
        <v>254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83</v>
      </c>
      <c r="R4214" t="s">
        <v>83</v>
      </c>
      <c r="S4214" t="s">
        <v>83</v>
      </c>
      <c r="T4214" t="str">
        <f>_xlfn.XLOOKUP(A4214,MI_Match_Analysis!$A$2:$A$8,MI_Match_Analysis!$F$2:$F$8,"Not Found")</f>
        <v>Not Found</v>
      </c>
    </row>
    <row r="4215" spans="1:20" hidden="1" x14ac:dyDescent="0.3">
      <c r="A4215">
        <v>19</v>
      </c>
      <c r="B4215" s="1">
        <v>46124</v>
      </c>
      <c r="C4215" t="s">
        <v>162</v>
      </c>
      <c r="D4215" t="s">
        <v>227</v>
      </c>
      <c r="E4215" t="s">
        <v>48</v>
      </c>
      <c r="F4215" t="s">
        <v>53</v>
      </c>
      <c r="G4215">
        <v>2</v>
      </c>
      <c r="H4215">
        <v>12.3</v>
      </c>
      <c r="I4215" t="s">
        <v>101</v>
      </c>
      <c r="J4215" t="s">
        <v>254</v>
      </c>
      <c r="K4215">
        <v>0</v>
      </c>
      <c r="L4215">
        <v>1</v>
      </c>
      <c r="M4215">
        <v>1</v>
      </c>
      <c r="N4215">
        <v>0</v>
      </c>
      <c r="O4215">
        <v>0</v>
      </c>
      <c r="P4215">
        <v>0</v>
      </c>
      <c r="Q4215" t="s">
        <v>83</v>
      </c>
      <c r="R4215" t="s">
        <v>83</v>
      </c>
      <c r="S4215" t="s">
        <v>83</v>
      </c>
      <c r="T4215" t="str">
        <f>_xlfn.XLOOKUP(A4215,MI_Match_Analysis!$A$2:$A$8,MI_Match_Analysis!$F$2:$F$8,"Not Found")</f>
        <v>Not Found</v>
      </c>
    </row>
    <row r="4216" spans="1:20" hidden="1" x14ac:dyDescent="0.3">
      <c r="A4216">
        <v>19</v>
      </c>
      <c r="B4216" s="1">
        <v>46124</v>
      </c>
      <c r="C4216" t="s">
        <v>162</v>
      </c>
      <c r="D4216" t="s">
        <v>227</v>
      </c>
      <c r="E4216" t="s">
        <v>48</v>
      </c>
      <c r="F4216" t="s">
        <v>53</v>
      </c>
      <c r="G4216">
        <v>2</v>
      </c>
      <c r="H4216">
        <v>12.3</v>
      </c>
      <c r="I4216" t="s">
        <v>101</v>
      </c>
      <c r="J4216" t="s">
        <v>254</v>
      </c>
      <c r="K4216">
        <v>4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83</v>
      </c>
      <c r="R4216" t="s">
        <v>83</v>
      </c>
      <c r="S4216" t="s">
        <v>83</v>
      </c>
      <c r="T4216" t="str">
        <f>_xlfn.XLOOKUP(A4216,MI_Match_Analysis!$A$2:$A$8,MI_Match_Analysis!$F$2:$F$8,"Not Found")</f>
        <v>Not Found</v>
      </c>
    </row>
    <row r="4217" spans="1:20" hidden="1" x14ac:dyDescent="0.3">
      <c r="A4217">
        <v>19</v>
      </c>
      <c r="B4217" s="1">
        <v>46124</v>
      </c>
      <c r="C4217" t="s">
        <v>162</v>
      </c>
      <c r="D4217" t="s">
        <v>227</v>
      </c>
      <c r="E4217" t="s">
        <v>48</v>
      </c>
      <c r="F4217" t="s">
        <v>53</v>
      </c>
      <c r="G4217">
        <v>2</v>
      </c>
      <c r="H4217">
        <v>12.4</v>
      </c>
      <c r="I4217" t="s">
        <v>101</v>
      </c>
      <c r="J4217" t="s">
        <v>254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83</v>
      </c>
      <c r="R4217" t="s">
        <v>83</v>
      </c>
      <c r="S4217" t="s">
        <v>83</v>
      </c>
      <c r="T4217" t="str">
        <f>_xlfn.XLOOKUP(A4217,MI_Match_Analysis!$A$2:$A$8,MI_Match_Analysis!$F$2:$F$8,"Not Found")</f>
        <v>Not Found</v>
      </c>
    </row>
    <row r="4218" spans="1:20" hidden="1" x14ac:dyDescent="0.3">
      <c r="A4218">
        <v>19</v>
      </c>
      <c r="B4218" s="1">
        <v>46124</v>
      </c>
      <c r="C4218" t="s">
        <v>162</v>
      </c>
      <c r="D4218" t="s">
        <v>227</v>
      </c>
      <c r="E4218" t="s">
        <v>48</v>
      </c>
      <c r="F4218" t="s">
        <v>53</v>
      </c>
      <c r="G4218">
        <v>2</v>
      </c>
      <c r="H4218">
        <v>12.5</v>
      </c>
      <c r="I4218" t="s">
        <v>116</v>
      </c>
      <c r="J4218" t="s">
        <v>254</v>
      </c>
      <c r="K4218">
        <v>2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83</v>
      </c>
      <c r="R4218" t="s">
        <v>83</v>
      </c>
      <c r="S4218" t="s">
        <v>83</v>
      </c>
      <c r="T4218" t="str">
        <f>_xlfn.XLOOKUP(A4218,MI_Match_Analysis!$A$2:$A$8,MI_Match_Analysis!$F$2:$F$8,"Not Found")</f>
        <v>Not Found</v>
      </c>
    </row>
    <row r="4219" spans="1:20" hidden="1" x14ac:dyDescent="0.3">
      <c r="A4219">
        <v>19</v>
      </c>
      <c r="B4219" s="1">
        <v>46124</v>
      </c>
      <c r="C4219" t="s">
        <v>162</v>
      </c>
      <c r="D4219" t="s">
        <v>227</v>
      </c>
      <c r="E4219" t="s">
        <v>48</v>
      </c>
      <c r="F4219" t="s">
        <v>53</v>
      </c>
      <c r="G4219">
        <v>2</v>
      </c>
      <c r="H4219">
        <v>12.6</v>
      </c>
      <c r="I4219" t="s">
        <v>116</v>
      </c>
      <c r="J4219" t="s">
        <v>254</v>
      </c>
      <c r="K4219">
        <v>2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83</v>
      </c>
      <c r="R4219" t="s">
        <v>83</v>
      </c>
      <c r="S4219" t="s">
        <v>83</v>
      </c>
      <c r="T4219" t="str">
        <f>_xlfn.XLOOKUP(A4219,MI_Match_Analysis!$A$2:$A$8,MI_Match_Analysis!$F$2:$F$8,"Not Found")</f>
        <v>Not Found</v>
      </c>
    </row>
    <row r="4220" spans="1:20" hidden="1" x14ac:dyDescent="0.3">
      <c r="A4220">
        <v>19</v>
      </c>
      <c r="B4220" s="1">
        <v>46124</v>
      </c>
      <c r="C4220" t="s">
        <v>162</v>
      </c>
      <c r="D4220" t="s">
        <v>227</v>
      </c>
      <c r="E4220" t="s">
        <v>48</v>
      </c>
      <c r="F4220" t="s">
        <v>53</v>
      </c>
      <c r="G4220">
        <v>2</v>
      </c>
      <c r="H4220">
        <v>13.1</v>
      </c>
      <c r="I4220" t="s">
        <v>101</v>
      </c>
      <c r="J4220" t="s">
        <v>267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83</v>
      </c>
      <c r="R4220" t="s">
        <v>83</v>
      </c>
      <c r="S4220" t="s">
        <v>83</v>
      </c>
      <c r="T4220" t="str">
        <f>_xlfn.XLOOKUP(A4220,MI_Match_Analysis!$A$2:$A$8,MI_Match_Analysis!$F$2:$F$8,"Not Found")</f>
        <v>Not Found</v>
      </c>
    </row>
    <row r="4221" spans="1:20" hidden="1" x14ac:dyDescent="0.3">
      <c r="A4221">
        <v>19</v>
      </c>
      <c r="B4221" s="1">
        <v>46124</v>
      </c>
      <c r="C4221" t="s">
        <v>162</v>
      </c>
      <c r="D4221" t="s">
        <v>227</v>
      </c>
      <c r="E4221" t="s">
        <v>48</v>
      </c>
      <c r="F4221" t="s">
        <v>53</v>
      </c>
      <c r="G4221">
        <v>2</v>
      </c>
      <c r="H4221">
        <v>13.2</v>
      </c>
      <c r="I4221" t="s">
        <v>101</v>
      </c>
      <c r="J4221" t="s">
        <v>267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83</v>
      </c>
      <c r="R4221" t="s">
        <v>83</v>
      </c>
      <c r="S4221" t="s">
        <v>83</v>
      </c>
      <c r="T4221" t="str">
        <f>_xlfn.XLOOKUP(A4221,MI_Match_Analysis!$A$2:$A$8,MI_Match_Analysis!$F$2:$F$8,"Not Found")</f>
        <v>Not Found</v>
      </c>
    </row>
    <row r="4222" spans="1:20" hidden="1" x14ac:dyDescent="0.3">
      <c r="A4222">
        <v>19</v>
      </c>
      <c r="B4222" s="1">
        <v>46124</v>
      </c>
      <c r="C4222" t="s">
        <v>162</v>
      </c>
      <c r="D4222" t="s">
        <v>227</v>
      </c>
      <c r="E4222" t="s">
        <v>48</v>
      </c>
      <c r="F4222" t="s">
        <v>53</v>
      </c>
      <c r="G4222">
        <v>2</v>
      </c>
      <c r="H4222">
        <v>13.3</v>
      </c>
      <c r="I4222" t="s">
        <v>101</v>
      </c>
      <c r="J4222" t="s">
        <v>267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83</v>
      </c>
      <c r="R4222" t="s">
        <v>83</v>
      </c>
      <c r="S4222" t="s">
        <v>83</v>
      </c>
      <c r="T4222" t="str">
        <f>_xlfn.XLOOKUP(A4222,MI_Match_Analysis!$A$2:$A$8,MI_Match_Analysis!$F$2:$F$8,"Not Found")</f>
        <v>Not Found</v>
      </c>
    </row>
    <row r="4223" spans="1:20" hidden="1" x14ac:dyDescent="0.3">
      <c r="A4223">
        <v>19</v>
      </c>
      <c r="B4223" s="1">
        <v>46124</v>
      </c>
      <c r="C4223" t="s">
        <v>162</v>
      </c>
      <c r="D4223" t="s">
        <v>227</v>
      </c>
      <c r="E4223" t="s">
        <v>48</v>
      </c>
      <c r="F4223" t="s">
        <v>53</v>
      </c>
      <c r="G4223">
        <v>2</v>
      </c>
      <c r="H4223">
        <v>13.4</v>
      </c>
      <c r="I4223" t="s">
        <v>116</v>
      </c>
      <c r="J4223" t="s">
        <v>267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83</v>
      </c>
      <c r="R4223" t="s">
        <v>83</v>
      </c>
      <c r="S4223" t="s">
        <v>83</v>
      </c>
      <c r="T4223" t="str">
        <f>_xlfn.XLOOKUP(A4223,MI_Match_Analysis!$A$2:$A$8,MI_Match_Analysis!$F$2:$F$8,"Not Found")</f>
        <v>Not Found</v>
      </c>
    </row>
    <row r="4224" spans="1:20" hidden="1" x14ac:dyDescent="0.3">
      <c r="A4224">
        <v>19</v>
      </c>
      <c r="B4224" s="1">
        <v>46124</v>
      </c>
      <c r="C4224" t="s">
        <v>162</v>
      </c>
      <c r="D4224" t="s">
        <v>227</v>
      </c>
      <c r="E4224" t="s">
        <v>48</v>
      </c>
      <c r="F4224" t="s">
        <v>53</v>
      </c>
      <c r="G4224">
        <v>2</v>
      </c>
      <c r="H4224">
        <v>13.5</v>
      </c>
      <c r="I4224" t="s">
        <v>101</v>
      </c>
      <c r="J4224" t="s">
        <v>267</v>
      </c>
      <c r="K4224">
        <v>4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83</v>
      </c>
      <c r="R4224" t="s">
        <v>83</v>
      </c>
      <c r="S4224" t="s">
        <v>83</v>
      </c>
      <c r="T4224" t="str">
        <f>_xlfn.XLOOKUP(A4224,MI_Match_Analysis!$A$2:$A$8,MI_Match_Analysis!$F$2:$F$8,"Not Found")</f>
        <v>Not Found</v>
      </c>
    </row>
    <row r="4225" spans="1:20" hidden="1" x14ac:dyDescent="0.3">
      <c r="A4225">
        <v>19</v>
      </c>
      <c r="B4225" s="1">
        <v>46124</v>
      </c>
      <c r="C4225" t="s">
        <v>162</v>
      </c>
      <c r="D4225" t="s">
        <v>227</v>
      </c>
      <c r="E4225" t="s">
        <v>48</v>
      </c>
      <c r="F4225" t="s">
        <v>53</v>
      </c>
      <c r="G4225">
        <v>2</v>
      </c>
      <c r="H4225">
        <v>13.6</v>
      </c>
      <c r="I4225" t="s">
        <v>101</v>
      </c>
      <c r="J4225" t="s">
        <v>267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83</v>
      </c>
      <c r="R4225" t="s">
        <v>83</v>
      </c>
      <c r="S4225" t="s">
        <v>83</v>
      </c>
      <c r="T4225" t="str">
        <f>_xlfn.XLOOKUP(A4225,MI_Match_Analysis!$A$2:$A$8,MI_Match_Analysis!$F$2:$F$8,"Not Found")</f>
        <v>Not Found</v>
      </c>
    </row>
    <row r="4226" spans="1:20" hidden="1" x14ac:dyDescent="0.3">
      <c r="A4226">
        <v>19</v>
      </c>
      <c r="B4226" s="1">
        <v>46124</v>
      </c>
      <c r="C4226" t="s">
        <v>162</v>
      </c>
      <c r="D4226" t="s">
        <v>227</v>
      </c>
      <c r="E4226" t="s">
        <v>48</v>
      </c>
      <c r="F4226" t="s">
        <v>53</v>
      </c>
      <c r="G4226">
        <v>2</v>
      </c>
      <c r="H4226">
        <v>14.1</v>
      </c>
      <c r="I4226" t="s">
        <v>101</v>
      </c>
      <c r="J4226" t="s">
        <v>124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83</v>
      </c>
      <c r="R4226" t="s">
        <v>83</v>
      </c>
      <c r="S4226" t="s">
        <v>83</v>
      </c>
      <c r="T4226" t="str">
        <f>_xlfn.XLOOKUP(A4226,MI_Match_Analysis!$A$2:$A$8,MI_Match_Analysis!$F$2:$F$8,"Not Found")</f>
        <v>Not Found</v>
      </c>
    </row>
    <row r="4227" spans="1:20" hidden="1" x14ac:dyDescent="0.3">
      <c r="A4227">
        <v>19</v>
      </c>
      <c r="B4227" s="1">
        <v>46124</v>
      </c>
      <c r="C4227" t="s">
        <v>162</v>
      </c>
      <c r="D4227" t="s">
        <v>227</v>
      </c>
      <c r="E4227" t="s">
        <v>48</v>
      </c>
      <c r="F4227" t="s">
        <v>53</v>
      </c>
      <c r="G4227">
        <v>2</v>
      </c>
      <c r="H4227">
        <v>14.2</v>
      </c>
      <c r="I4227" t="s">
        <v>101</v>
      </c>
      <c r="J4227" t="s">
        <v>124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83</v>
      </c>
      <c r="R4227" t="s">
        <v>83</v>
      </c>
      <c r="S4227" t="s">
        <v>83</v>
      </c>
      <c r="T4227" t="str">
        <f>_xlfn.XLOOKUP(A4227,MI_Match_Analysis!$A$2:$A$8,MI_Match_Analysis!$F$2:$F$8,"Not Found")</f>
        <v>Not Found</v>
      </c>
    </row>
    <row r="4228" spans="1:20" hidden="1" x14ac:dyDescent="0.3">
      <c r="A4228">
        <v>19</v>
      </c>
      <c r="B4228" s="1">
        <v>46124</v>
      </c>
      <c r="C4228" t="s">
        <v>162</v>
      </c>
      <c r="D4228" t="s">
        <v>227</v>
      </c>
      <c r="E4228" t="s">
        <v>48</v>
      </c>
      <c r="F4228" t="s">
        <v>53</v>
      </c>
      <c r="G4228">
        <v>2</v>
      </c>
      <c r="H4228">
        <v>14.3</v>
      </c>
      <c r="I4228" t="s">
        <v>101</v>
      </c>
      <c r="J4228" t="s">
        <v>124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83</v>
      </c>
      <c r="R4228" t="s">
        <v>83</v>
      </c>
      <c r="S4228" t="s">
        <v>83</v>
      </c>
      <c r="T4228" t="str">
        <f>_xlfn.XLOOKUP(A4228,MI_Match_Analysis!$A$2:$A$8,MI_Match_Analysis!$F$2:$F$8,"Not Found")</f>
        <v>Not Found</v>
      </c>
    </row>
    <row r="4229" spans="1:20" hidden="1" x14ac:dyDescent="0.3">
      <c r="A4229">
        <v>19</v>
      </c>
      <c r="B4229" s="1">
        <v>46124</v>
      </c>
      <c r="C4229" t="s">
        <v>162</v>
      </c>
      <c r="D4229" t="s">
        <v>227</v>
      </c>
      <c r="E4229" t="s">
        <v>48</v>
      </c>
      <c r="F4229" t="s">
        <v>53</v>
      </c>
      <c r="G4229">
        <v>2</v>
      </c>
      <c r="H4229">
        <v>14.4</v>
      </c>
      <c r="I4229" t="s">
        <v>101</v>
      </c>
      <c r="J4229" t="s">
        <v>124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83</v>
      </c>
      <c r="R4229" t="s">
        <v>83</v>
      </c>
      <c r="S4229" t="s">
        <v>83</v>
      </c>
      <c r="T4229" t="str">
        <f>_xlfn.XLOOKUP(A4229,MI_Match_Analysis!$A$2:$A$8,MI_Match_Analysis!$F$2:$F$8,"Not Found")</f>
        <v>Not Found</v>
      </c>
    </row>
    <row r="4230" spans="1:20" hidden="1" x14ac:dyDescent="0.3">
      <c r="A4230">
        <v>19</v>
      </c>
      <c r="B4230" s="1">
        <v>46124</v>
      </c>
      <c r="C4230" t="s">
        <v>162</v>
      </c>
      <c r="D4230" t="s">
        <v>227</v>
      </c>
      <c r="E4230" t="s">
        <v>48</v>
      </c>
      <c r="F4230" t="s">
        <v>53</v>
      </c>
      <c r="G4230">
        <v>2</v>
      </c>
      <c r="H4230">
        <v>14.5</v>
      </c>
      <c r="I4230" t="s">
        <v>116</v>
      </c>
      <c r="J4230" t="s">
        <v>124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165</v>
      </c>
      <c r="R4230" t="s">
        <v>116</v>
      </c>
      <c r="S4230" t="s">
        <v>77</v>
      </c>
      <c r="T4230" t="str">
        <f>_xlfn.XLOOKUP(A4230,MI_Match_Analysis!$A$2:$A$8,MI_Match_Analysis!$F$2:$F$8,"Not Found")</f>
        <v>Not Found</v>
      </c>
    </row>
    <row r="4231" spans="1:20" hidden="1" x14ac:dyDescent="0.3">
      <c r="A4231">
        <v>19</v>
      </c>
      <c r="B4231" s="1">
        <v>46124</v>
      </c>
      <c r="C4231" t="s">
        <v>162</v>
      </c>
      <c r="D4231" t="s">
        <v>227</v>
      </c>
      <c r="E4231" t="s">
        <v>48</v>
      </c>
      <c r="F4231" t="s">
        <v>53</v>
      </c>
      <c r="G4231">
        <v>2</v>
      </c>
      <c r="H4231">
        <v>14.6</v>
      </c>
      <c r="I4231" t="s">
        <v>218</v>
      </c>
      <c r="J4231" t="s">
        <v>124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83</v>
      </c>
      <c r="R4231" t="s">
        <v>83</v>
      </c>
      <c r="S4231" t="s">
        <v>83</v>
      </c>
      <c r="T4231" t="str">
        <f>_xlfn.XLOOKUP(A4231,MI_Match_Analysis!$A$2:$A$8,MI_Match_Analysis!$F$2:$F$8,"Not Found")</f>
        <v>Not Found</v>
      </c>
    </row>
    <row r="4232" spans="1:20" hidden="1" x14ac:dyDescent="0.3">
      <c r="A4232">
        <v>19</v>
      </c>
      <c r="B4232" s="1">
        <v>46124</v>
      </c>
      <c r="C4232" t="s">
        <v>162</v>
      </c>
      <c r="D4232" t="s">
        <v>227</v>
      </c>
      <c r="E4232" t="s">
        <v>48</v>
      </c>
      <c r="F4232" t="s">
        <v>53</v>
      </c>
      <c r="G4232">
        <v>2</v>
      </c>
      <c r="H4232">
        <v>15.1</v>
      </c>
      <c r="I4232" t="s">
        <v>218</v>
      </c>
      <c r="J4232" t="s">
        <v>76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83</v>
      </c>
      <c r="R4232" t="s">
        <v>83</v>
      </c>
      <c r="S4232" t="s">
        <v>83</v>
      </c>
      <c r="T4232" t="str">
        <f>_xlfn.XLOOKUP(A4232,MI_Match_Analysis!$A$2:$A$8,MI_Match_Analysis!$F$2:$F$8,"Not Found")</f>
        <v>Not Found</v>
      </c>
    </row>
    <row r="4233" spans="1:20" hidden="1" x14ac:dyDescent="0.3">
      <c r="A4233">
        <v>19</v>
      </c>
      <c r="B4233" s="1">
        <v>46124</v>
      </c>
      <c r="C4233" t="s">
        <v>162</v>
      </c>
      <c r="D4233" t="s">
        <v>227</v>
      </c>
      <c r="E4233" t="s">
        <v>48</v>
      </c>
      <c r="F4233" t="s">
        <v>53</v>
      </c>
      <c r="G4233">
        <v>2</v>
      </c>
      <c r="H4233">
        <v>15.2</v>
      </c>
      <c r="I4233" t="s">
        <v>218</v>
      </c>
      <c r="J4233" t="s">
        <v>76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83</v>
      </c>
      <c r="R4233" t="s">
        <v>83</v>
      </c>
      <c r="S4233" t="s">
        <v>83</v>
      </c>
      <c r="T4233" t="str">
        <f>_xlfn.XLOOKUP(A4233,MI_Match_Analysis!$A$2:$A$8,MI_Match_Analysis!$F$2:$F$8,"Not Found")</f>
        <v>Not Found</v>
      </c>
    </row>
    <row r="4234" spans="1:20" hidden="1" x14ac:dyDescent="0.3">
      <c r="A4234">
        <v>19</v>
      </c>
      <c r="B4234" s="1">
        <v>46124</v>
      </c>
      <c r="C4234" t="s">
        <v>162</v>
      </c>
      <c r="D4234" t="s">
        <v>227</v>
      </c>
      <c r="E4234" t="s">
        <v>48</v>
      </c>
      <c r="F4234" t="s">
        <v>53</v>
      </c>
      <c r="G4234">
        <v>2</v>
      </c>
      <c r="H4234">
        <v>15.3</v>
      </c>
      <c r="I4234" t="s">
        <v>101</v>
      </c>
      <c r="J4234" t="s">
        <v>76</v>
      </c>
      <c r="K4234">
        <v>4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83</v>
      </c>
      <c r="R4234" t="s">
        <v>83</v>
      </c>
      <c r="S4234" t="s">
        <v>83</v>
      </c>
      <c r="T4234" t="str">
        <f>_xlfn.XLOOKUP(A4234,MI_Match_Analysis!$A$2:$A$8,MI_Match_Analysis!$F$2:$F$8,"Not Found")</f>
        <v>Not Found</v>
      </c>
    </row>
    <row r="4235" spans="1:20" hidden="1" x14ac:dyDescent="0.3">
      <c r="A4235">
        <v>19</v>
      </c>
      <c r="B4235" s="1">
        <v>46124</v>
      </c>
      <c r="C4235" t="s">
        <v>162</v>
      </c>
      <c r="D4235" t="s">
        <v>227</v>
      </c>
      <c r="E4235" t="s">
        <v>48</v>
      </c>
      <c r="F4235" t="s">
        <v>53</v>
      </c>
      <c r="G4235">
        <v>2</v>
      </c>
      <c r="H4235">
        <v>15.4</v>
      </c>
      <c r="I4235" t="s">
        <v>101</v>
      </c>
      <c r="J4235" t="s">
        <v>76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165</v>
      </c>
      <c r="R4235" t="s">
        <v>101</v>
      </c>
      <c r="S4235" t="s">
        <v>228</v>
      </c>
      <c r="T4235" t="str">
        <f>_xlfn.XLOOKUP(A4235,MI_Match_Analysis!$A$2:$A$8,MI_Match_Analysis!$F$2:$F$8,"Not Found")</f>
        <v>Not Found</v>
      </c>
    </row>
    <row r="4236" spans="1:20" hidden="1" x14ac:dyDescent="0.3">
      <c r="A4236">
        <v>19</v>
      </c>
      <c r="B4236" s="1">
        <v>46124</v>
      </c>
      <c r="C4236" t="s">
        <v>162</v>
      </c>
      <c r="D4236" t="s">
        <v>227</v>
      </c>
      <c r="E4236" t="s">
        <v>48</v>
      </c>
      <c r="F4236" t="s">
        <v>53</v>
      </c>
      <c r="G4236">
        <v>2</v>
      </c>
      <c r="H4236">
        <v>15.5</v>
      </c>
      <c r="I4236" t="s">
        <v>220</v>
      </c>
      <c r="J4236" t="s">
        <v>76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83</v>
      </c>
      <c r="R4236" t="s">
        <v>83</v>
      </c>
      <c r="S4236" t="s">
        <v>83</v>
      </c>
      <c r="T4236" t="str">
        <f>_xlfn.XLOOKUP(A4236,MI_Match_Analysis!$A$2:$A$8,MI_Match_Analysis!$F$2:$F$8,"Not Found")</f>
        <v>Not Found</v>
      </c>
    </row>
    <row r="4237" spans="1:20" hidden="1" x14ac:dyDescent="0.3">
      <c r="A4237">
        <v>19</v>
      </c>
      <c r="B4237" s="1">
        <v>46124</v>
      </c>
      <c r="C4237" t="s">
        <v>162</v>
      </c>
      <c r="D4237" t="s">
        <v>227</v>
      </c>
      <c r="E4237" t="s">
        <v>48</v>
      </c>
      <c r="F4237" t="s">
        <v>53</v>
      </c>
      <c r="G4237">
        <v>2</v>
      </c>
      <c r="H4237">
        <v>15.6</v>
      </c>
      <c r="I4237" t="s">
        <v>218</v>
      </c>
      <c r="J4237" t="s">
        <v>76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83</v>
      </c>
      <c r="R4237" t="s">
        <v>83</v>
      </c>
      <c r="S4237" t="s">
        <v>83</v>
      </c>
      <c r="T4237" t="str">
        <f>_xlfn.XLOOKUP(A4237,MI_Match_Analysis!$A$2:$A$8,MI_Match_Analysis!$F$2:$F$8,"Not Found")</f>
        <v>Not Found</v>
      </c>
    </row>
    <row r="4238" spans="1:20" hidden="1" x14ac:dyDescent="0.3">
      <c r="A4238">
        <v>19</v>
      </c>
      <c r="B4238" s="1">
        <v>46124</v>
      </c>
      <c r="C4238" t="s">
        <v>162</v>
      </c>
      <c r="D4238" t="s">
        <v>227</v>
      </c>
      <c r="E4238" t="s">
        <v>48</v>
      </c>
      <c r="F4238" t="s">
        <v>53</v>
      </c>
      <c r="G4238">
        <v>2</v>
      </c>
      <c r="H4238">
        <v>16.100000000000001</v>
      </c>
      <c r="I4238" t="s">
        <v>220</v>
      </c>
      <c r="J4238" t="s">
        <v>228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83</v>
      </c>
      <c r="R4238" t="s">
        <v>83</v>
      </c>
      <c r="S4238" t="s">
        <v>83</v>
      </c>
      <c r="T4238" t="str">
        <f>_xlfn.XLOOKUP(A4238,MI_Match_Analysis!$A$2:$A$8,MI_Match_Analysis!$F$2:$F$8,"Not Found")</f>
        <v>Not Found</v>
      </c>
    </row>
    <row r="4239" spans="1:20" hidden="1" x14ac:dyDescent="0.3">
      <c r="A4239">
        <v>19</v>
      </c>
      <c r="B4239" s="1">
        <v>46124</v>
      </c>
      <c r="C4239" t="s">
        <v>162</v>
      </c>
      <c r="D4239" t="s">
        <v>227</v>
      </c>
      <c r="E4239" t="s">
        <v>48</v>
      </c>
      <c r="F4239" t="s">
        <v>53</v>
      </c>
      <c r="G4239">
        <v>2</v>
      </c>
      <c r="H4239">
        <v>16.2</v>
      </c>
      <c r="I4239" t="s">
        <v>218</v>
      </c>
      <c r="J4239" t="s">
        <v>228</v>
      </c>
      <c r="K4239">
        <v>4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83</v>
      </c>
      <c r="R4239" t="s">
        <v>83</v>
      </c>
      <c r="S4239" t="s">
        <v>83</v>
      </c>
      <c r="T4239" t="str">
        <f>_xlfn.XLOOKUP(A4239,MI_Match_Analysis!$A$2:$A$8,MI_Match_Analysis!$F$2:$F$8,"Not Found")</f>
        <v>Not Found</v>
      </c>
    </row>
    <row r="4240" spans="1:20" hidden="1" x14ac:dyDescent="0.3">
      <c r="A4240">
        <v>19</v>
      </c>
      <c r="B4240" s="1">
        <v>46124</v>
      </c>
      <c r="C4240" t="s">
        <v>162</v>
      </c>
      <c r="D4240" t="s">
        <v>227</v>
      </c>
      <c r="E4240" t="s">
        <v>48</v>
      </c>
      <c r="F4240" t="s">
        <v>53</v>
      </c>
      <c r="G4240">
        <v>2</v>
      </c>
      <c r="H4240">
        <v>16.3</v>
      </c>
      <c r="I4240" t="s">
        <v>218</v>
      </c>
      <c r="J4240" t="s">
        <v>228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83</v>
      </c>
      <c r="R4240" t="s">
        <v>83</v>
      </c>
      <c r="S4240" t="s">
        <v>83</v>
      </c>
      <c r="T4240" t="str">
        <f>_xlfn.XLOOKUP(A4240,MI_Match_Analysis!$A$2:$A$8,MI_Match_Analysis!$F$2:$F$8,"Not Found")</f>
        <v>Not Found</v>
      </c>
    </row>
    <row r="4241" spans="1:20" hidden="1" x14ac:dyDescent="0.3">
      <c r="A4241">
        <v>19</v>
      </c>
      <c r="B4241" s="1">
        <v>46124</v>
      </c>
      <c r="C4241" t="s">
        <v>162</v>
      </c>
      <c r="D4241" t="s">
        <v>227</v>
      </c>
      <c r="E4241" t="s">
        <v>48</v>
      </c>
      <c r="F4241" t="s">
        <v>53</v>
      </c>
      <c r="G4241">
        <v>2</v>
      </c>
      <c r="H4241">
        <v>16.399999999999999</v>
      </c>
      <c r="I4241" t="s">
        <v>220</v>
      </c>
      <c r="J4241" t="s">
        <v>228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83</v>
      </c>
      <c r="R4241" t="s">
        <v>83</v>
      </c>
      <c r="S4241" t="s">
        <v>83</v>
      </c>
      <c r="T4241" t="str">
        <f>_xlfn.XLOOKUP(A4241,MI_Match_Analysis!$A$2:$A$8,MI_Match_Analysis!$F$2:$F$8,"Not Found")</f>
        <v>Not Found</v>
      </c>
    </row>
    <row r="4242" spans="1:20" hidden="1" x14ac:dyDescent="0.3">
      <c r="A4242">
        <v>19</v>
      </c>
      <c r="B4242" s="1">
        <v>46124</v>
      </c>
      <c r="C4242" t="s">
        <v>162</v>
      </c>
      <c r="D4242" t="s">
        <v>227</v>
      </c>
      <c r="E4242" t="s">
        <v>48</v>
      </c>
      <c r="F4242" t="s">
        <v>53</v>
      </c>
      <c r="G4242">
        <v>2</v>
      </c>
      <c r="H4242">
        <v>16.5</v>
      </c>
      <c r="I4242" t="s">
        <v>220</v>
      </c>
      <c r="J4242" t="s">
        <v>228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83</v>
      </c>
      <c r="R4242" t="s">
        <v>83</v>
      </c>
      <c r="S4242" t="s">
        <v>83</v>
      </c>
      <c r="T4242" t="str">
        <f>_xlfn.XLOOKUP(A4242,MI_Match_Analysis!$A$2:$A$8,MI_Match_Analysis!$F$2:$F$8,"Not Found")</f>
        <v>Not Found</v>
      </c>
    </row>
    <row r="4243" spans="1:20" hidden="1" x14ac:dyDescent="0.3">
      <c r="A4243">
        <v>19</v>
      </c>
      <c r="B4243" s="1">
        <v>46124</v>
      </c>
      <c r="C4243" t="s">
        <v>162</v>
      </c>
      <c r="D4243" t="s">
        <v>227</v>
      </c>
      <c r="E4243" t="s">
        <v>48</v>
      </c>
      <c r="F4243" t="s">
        <v>53</v>
      </c>
      <c r="G4243">
        <v>2</v>
      </c>
      <c r="H4243">
        <v>16.600000000000001</v>
      </c>
      <c r="I4243" t="s">
        <v>218</v>
      </c>
      <c r="J4243" t="s">
        <v>228</v>
      </c>
      <c r="K4243">
        <v>2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83</v>
      </c>
      <c r="R4243" t="s">
        <v>83</v>
      </c>
      <c r="S4243" t="s">
        <v>83</v>
      </c>
      <c r="T4243" t="str">
        <f>_xlfn.XLOOKUP(A4243,MI_Match_Analysis!$A$2:$A$8,MI_Match_Analysis!$F$2:$F$8,"Not Found")</f>
        <v>Not Found</v>
      </c>
    </row>
    <row r="4244" spans="1:20" hidden="1" x14ac:dyDescent="0.3">
      <c r="A4244">
        <v>19</v>
      </c>
      <c r="B4244" s="1">
        <v>46124</v>
      </c>
      <c r="C4244" t="s">
        <v>162</v>
      </c>
      <c r="D4244" t="s">
        <v>227</v>
      </c>
      <c r="E4244" t="s">
        <v>48</v>
      </c>
      <c r="F4244" t="s">
        <v>53</v>
      </c>
      <c r="G4244">
        <v>2</v>
      </c>
      <c r="H4244">
        <v>17.100000000000001</v>
      </c>
      <c r="I4244" t="s">
        <v>220</v>
      </c>
      <c r="J4244" t="s">
        <v>124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83</v>
      </c>
      <c r="R4244" t="s">
        <v>83</v>
      </c>
      <c r="S4244" t="s">
        <v>83</v>
      </c>
      <c r="T4244" t="str">
        <f>_xlfn.XLOOKUP(A4244,MI_Match_Analysis!$A$2:$A$8,MI_Match_Analysis!$F$2:$F$8,"Not Found")</f>
        <v>Not Found</v>
      </c>
    </row>
    <row r="4245" spans="1:20" hidden="1" x14ac:dyDescent="0.3">
      <c r="A4245">
        <v>19</v>
      </c>
      <c r="B4245" s="1">
        <v>46124</v>
      </c>
      <c r="C4245" t="s">
        <v>162</v>
      </c>
      <c r="D4245" t="s">
        <v>227</v>
      </c>
      <c r="E4245" t="s">
        <v>48</v>
      </c>
      <c r="F4245" t="s">
        <v>53</v>
      </c>
      <c r="G4245">
        <v>2</v>
      </c>
      <c r="H4245">
        <v>17.2</v>
      </c>
      <c r="I4245" t="s">
        <v>218</v>
      </c>
      <c r="J4245" t="s">
        <v>124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83</v>
      </c>
      <c r="R4245" t="s">
        <v>83</v>
      </c>
      <c r="S4245" t="s">
        <v>83</v>
      </c>
      <c r="T4245" t="str">
        <f>_xlfn.XLOOKUP(A4245,MI_Match_Analysis!$A$2:$A$8,MI_Match_Analysis!$F$2:$F$8,"Not Found")</f>
        <v>Not Found</v>
      </c>
    </row>
    <row r="4246" spans="1:20" hidden="1" x14ac:dyDescent="0.3">
      <c r="A4246">
        <v>19</v>
      </c>
      <c r="B4246" s="1">
        <v>46124</v>
      </c>
      <c r="C4246" t="s">
        <v>162</v>
      </c>
      <c r="D4246" t="s">
        <v>227</v>
      </c>
      <c r="E4246" t="s">
        <v>48</v>
      </c>
      <c r="F4246" t="s">
        <v>53</v>
      </c>
      <c r="G4246">
        <v>2</v>
      </c>
      <c r="H4246">
        <v>17.3</v>
      </c>
      <c r="I4246" t="s">
        <v>220</v>
      </c>
      <c r="J4246" t="s">
        <v>124</v>
      </c>
      <c r="K4246">
        <v>0</v>
      </c>
      <c r="L4246">
        <v>1</v>
      </c>
      <c r="M4246">
        <v>1</v>
      </c>
      <c r="N4246">
        <v>0</v>
      </c>
      <c r="O4246">
        <v>0</v>
      </c>
      <c r="P4246">
        <v>0</v>
      </c>
      <c r="Q4246" t="s">
        <v>83</v>
      </c>
      <c r="R4246" t="s">
        <v>83</v>
      </c>
      <c r="S4246" t="s">
        <v>83</v>
      </c>
      <c r="T4246" t="str">
        <f>_xlfn.XLOOKUP(A4246,MI_Match_Analysis!$A$2:$A$8,MI_Match_Analysis!$F$2:$F$8,"Not Found")</f>
        <v>Not Found</v>
      </c>
    </row>
    <row r="4247" spans="1:20" hidden="1" x14ac:dyDescent="0.3">
      <c r="A4247">
        <v>19</v>
      </c>
      <c r="B4247" s="1">
        <v>46124</v>
      </c>
      <c r="C4247" t="s">
        <v>162</v>
      </c>
      <c r="D4247" t="s">
        <v>227</v>
      </c>
      <c r="E4247" t="s">
        <v>48</v>
      </c>
      <c r="F4247" t="s">
        <v>53</v>
      </c>
      <c r="G4247">
        <v>2</v>
      </c>
      <c r="H4247">
        <v>17.3</v>
      </c>
      <c r="I4247" t="s">
        <v>220</v>
      </c>
      <c r="J4247" t="s">
        <v>124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83</v>
      </c>
      <c r="R4247" t="s">
        <v>83</v>
      </c>
      <c r="S4247" t="s">
        <v>83</v>
      </c>
      <c r="T4247" t="str">
        <f>_xlfn.XLOOKUP(A4247,MI_Match_Analysis!$A$2:$A$8,MI_Match_Analysis!$F$2:$F$8,"Not Found")</f>
        <v>Not Found</v>
      </c>
    </row>
    <row r="4248" spans="1:20" hidden="1" x14ac:dyDescent="0.3">
      <c r="A4248">
        <v>19</v>
      </c>
      <c r="B4248" s="1">
        <v>46124</v>
      </c>
      <c r="C4248" t="s">
        <v>162</v>
      </c>
      <c r="D4248" t="s">
        <v>227</v>
      </c>
      <c r="E4248" t="s">
        <v>48</v>
      </c>
      <c r="F4248" t="s">
        <v>53</v>
      </c>
      <c r="G4248">
        <v>2</v>
      </c>
      <c r="H4248">
        <v>17.399999999999999</v>
      </c>
      <c r="I4248" t="s">
        <v>218</v>
      </c>
      <c r="J4248" t="s">
        <v>124</v>
      </c>
      <c r="K4248">
        <v>4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83</v>
      </c>
      <c r="R4248" t="s">
        <v>83</v>
      </c>
      <c r="S4248" t="s">
        <v>83</v>
      </c>
      <c r="T4248" t="str">
        <f>_xlfn.XLOOKUP(A4248,MI_Match_Analysis!$A$2:$A$8,MI_Match_Analysis!$F$2:$F$8,"Not Found")</f>
        <v>Not Found</v>
      </c>
    </row>
    <row r="4249" spans="1:20" hidden="1" x14ac:dyDescent="0.3">
      <c r="A4249">
        <v>19</v>
      </c>
      <c r="B4249" s="1">
        <v>46124</v>
      </c>
      <c r="C4249" t="s">
        <v>162</v>
      </c>
      <c r="D4249" t="s">
        <v>227</v>
      </c>
      <c r="E4249" t="s">
        <v>48</v>
      </c>
      <c r="F4249" t="s">
        <v>53</v>
      </c>
      <c r="G4249">
        <v>2</v>
      </c>
      <c r="H4249">
        <v>17.5</v>
      </c>
      <c r="I4249" t="s">
        <v>218</v>
      </c>
      <c r="J4249" t="s">
        <v>124</v>
      </c>
      <c r="K4249">
        <v>6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83</v>
      </c>
      <c r="R4249" t="s">
        <v>83</v>
      </c>
      <c r="S4249" t="s">
        <v>83</v>
      </c>
      <c r="T4249" t="str">
        <f>_xlfn.XLOOKUP(A4249,MI_Match_Analysis!$A$2:$A$8,MI_Match_Analysis!$F$2:$F$8,"Not Found")</f>
        <v>Not Found</v>
      </c>
    </row>
    <row r="4250" spans="1:20" hidden="1" x14ac:dyDescent="0.3">
      <c r="A4250">
        <v>19</v>
      </c>
      <c r="B4250" s="1">
        <v>46124</v>
      </c>
      <c r="C4250" t="s">
        <v>162</v>
      </c>
      <c r="D4250" t="s">
        <v>227</v>
      </c>
      <c r="E4250" t="s">
        <v>48</v>
      </c>
      <c r="F4250" t="s">
        <v>53</v>
      </c>
      <c r="G4250">
        <v>2</v>
      </c>
      <c r="H4250">
        <v>17.600000000000001</v>
      </c>
      <c r="I4250" t="s">
        <v>218</v>
      </c>
      <c r="J4250" t="s">
        <v>124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83</v>
      </c>
      <c r="R4250" t="s">
        <v>83</v>
      </c>
      <c r="S4250" t="s">
        <v>83</v>
      </c>
      <c r="T4250" t="str">
        <f>_xlfn.XLOOKUP(A4250,MI_Match_Analysis!$A$2:$A$8,MI_Match_Analysis!$F$2:$F$8,"Not Found")</f>
        <v>Not Found</v>
      </c>
    </row>
    <row r="4251" spans="1:20" hidden="1" x14ac:dyDescent="0.3">
      <c r="A4251">
        <v>19</v>
      </c>
      <c r="B4251" s="1">
        <v>46124</v>
      </c>
      <c r="C4251" t="s">
        <v>162</v>
      </c>
      <c r="D4251" t="s">
        <v>227</v>
      </c>
      <c r="E4251" t="s">
        <v>48</v>
      </c>
      <c r="F4251" t="s">
        <v>53</v>
      </c>
      <c r="G4251">
        <v>2</v>
      </c>
      <c r="H4251">
        <v>18.100000000000001</v>
      </c>
      <c r="I4251" t="s">
        <v>220</v>
      </c>
      <c r="J4251" t="s">
        <v>228</v>
      </c>
      <c r="K4251">
        <v>4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83</v>
      </c>
      <c r="R4251" t="s">
        <v>83</v>
      </c>
      <c r="S4251" t="s">
        <v>83</v>
      </c>
      <c r="T4251" t="str">
        <f>_xlfn.XLOOKUP(A4251,MI_Match_Analysis!$A$2:$A$8,MI_Match_Analysis!$F$2:$F$8,"Not Found")</f>
        <v>Not Found</v>
      </c>
    </row>
    <row r="4252" spans="1:20" hidden="1" x14ac:dyDescent="0.3">
      <c r="A4252">
        <v>19</v>
      </c>
      <c r="B4252" s="1">
        <v>46124</v>
      </c>
      <c r="C4252" t="s">
        <v>162</v>
      </c>
      <c r="D4252" t="s">
        <v>227</v>
      </c>
      <c r="E4252" t="s">
        <v>48</v>
      </c>
      <c r="F4252" t="s">
        <v>53</v>
      </c>
      <c r="G4252">
        <v>2</v>
      </c>
      <c r="H4252">
        <v>18.2</v>
      </c>
      <c r="I4252" t="s">
        <v>220</v>
      </c>
      <c r="J4252" t="s">
        <v>228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83</v>
      </c>
      <c r="R4252" t="s">
        <v>83</v>
      </c>
      <c r="S4252" t="s">
        <v>83</v>
      </c>
      <c r="T4252" t="str">
        <f>_xlfn.XLOOKUP(A4252,MI_Match_Analysis!$A$2:$A$8,MI_Match_Analysis!$F$2:$F$8,"Not Found")</f>
        <v>Not Found</v>
      </c>
    </row>
    <row r="4253" spans="1:20" hidden="1" x14ac:dyDescent="0.3">
      <c r="A4253">
        <v>19</v>
      </c>
      <c r="B4253" s="1">
        <v>46124</v>
      </c>
      <c r="C4253" t="s">
        <v>162</v>
      </c>
      <c r="D4253" t="s">
        <v>227</v>
      </c>
      <c r="E4253" t="s">
        <v>48</v>
      </c>
      <c r="F4253" t="s">
        <v>53</v>
      </c>
      <c r="G4253">
        <v>2</v>
      </c>
      <c r="H4253">
        <v>18.3</v>
      </c>
      <c r="I4253" t="s">
        <v>218</v>
      </c>
      <c r="J4253" t="s">
        <v>228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83</v>
      </c>
      <c r="R4253" t="s">
        <v>83</v>
      </c>
      <c r="S4253" t="s">
        <v>83</v>
      </c>
      <c r="T4253" t="str">
        <f>_xlfn.XLOOKUP(A4253,MI_Match_Analysis!$A$2:$A$8,MI_Match_Analysis!$F$2:$F$8,"Not Found")</f>
        <v>Not Found</v>
      </c>
    </row>
    <row r="4254" spans="1:20" hidden="1" x14ac:dyDescent="0.3">
      <c r="A4254">
        <v>19</v>
      </c>
      <c r="B4254" s="1">
        <v>46124</v>
      </c>
      <c r="C4254" t="s">
        <v>162</v>
      </c>
      <c r="D4254" t="s">
        <v>227</v>
      </c>
      <c r="E4254" t="s">
        <v>48</v>
      </c>
      <c r="F4254" t="s">
        <v>53</v>
      </c>
      <c r="G4254">
        <v>2</v>
      </c>
      <c r="H4254">
        <v>18.399999999999999</v>
      </c>
      <c r="I4254" t="s">
        <v>218</v>
      </c>
      <c r="J4254" t="s">
        <v>228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83</v>
      </c>
      <c r="R4254" t="s">
        <v>83</v>
      </c>
      <c r="S4254" t="s">
        <v>83</v>
      </c>
      <c r="T4254" t="str">
        <f>_xlfn.XLOOKUP(A4254,MI_Match_Analysis!$A$2:$A$8,MI_Match_Analysis!$F$2:$F$8,"Not Found")</f>
        <v>Not Found</v>
      </c>
    </row>
    <row r="4255" spans="1:20" x14ac:dyDescent="0.3">
      <c r="A4255">
        <v>20</v>
      </c>
      <c r="B4255" s="1">
        <v>46124</v>
      </c>
      <c r="C4255" t="s">
        <v>162</v>
      </c>
      <c r="D4255" t="s">
        <v>33</v>
      </c>
      <c r="E4255" t="s">
        <v>24</v>
      </c>
      <c r="F4255" t="s">
        <v>34</v>
      </c>
      <c r="G4255">
        <v>1</v>
      </c>
      <c r="H4255">
        <v>0.1</v>
      </c>
      <c r="I4255" t="s">
        <v>103</v>
      </c>
      <c r="J4255" t="s">
        <v>180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83</v>
      </c>
      <c r="R4255" t="s">
        <v>83</v>
      </c>
      <c r="S4255" t="s">
        <v>83</v>
      </c>
      <c r="T4255" t="str">
        <f>_xlfn.XLOOKUP(A4255,MI_Match_Analysis!$A$2:$A$8,MI_Match_Analysis!$F$2:$F$8,"Not Found")</f>
        <v>Loss</v>
      </c>
    </row>
    <row r="4256" spans="1:20" x14ac:dyDescent="0.3">
      <c r="A4256">
        <v>20</v>
      </c>
      <c r="B4256" s="1">
        <v>46124</v>
      </c>
      <c r="C4256" t="s">
        <v>162</v>
      </c>
      <c r="D4256" t="s">
        <v>33</v>
      </c>
      <c r="E4256" t="s">
        <v>24</v>
      </c>
      <c r="F4256" t="s">
        <v>34</v>
      </c>
      <c r="G4256">
        <v>1</v>
      </c>
      <c r="H4256">
        <v>0.2</v>
      </c>
      <c r="I4256" t="s">
        <v>112</v>
      </c>
      <c r="J4256" t="s">
        <v>180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83</v>
      </c>
      <c r="R4256" t="s">
        <v>83</v>
      </c>
      <c r="S4256" t="s">
        <v>83</v>
      </c>
      <c r="T4256" t="str">
        <f>_xlfn.XLOOKUP(A4256,MI_Match_Analysis!$A$2:$A$8,MI_Match_Analysis!$F$2:$F$8,"Not Found")</f>
        <v>Loss</v>
      </c>
    </row>
    <row r="4257" spans="1:20" x14ac:dyDescent="0.3">
      <c r="A4257">
        <v>20</v>
      </c>
      <c r="B4257" s="1">
        <v>46124</v>
      </c>
      <c r="C4257" t="s">
        <v>162</v>
      </c>
      <c r="D4257" t="s">
        <v>33</v>
      </c>
      <c r="E4257" t="s">
        <v>24</v>
      </c>
      <c r="F4257" t="s">
        <v>34</v>
      </c>
      <c r="G4257">
        <v>1</v>
      </c>
      <c r="H4257">
        <v>0.3</v>
      </c>
      <c r="I4257" t="s">
        <v>112</v>
      </c>
      <c r="J4257" t="s">
        <v>180</v>
      </c>
      <c r="K4257">
        <v>6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83</v>
      </c>
      <c r="R4257" t="s">
        <v>83</v>
      </c>
      <c r="S4257" t="s">
        <v>83</v>
      </c>
      <c r="T4257" t="str">
        <f>_xlfn.XLOOKUP(A4257,MI_Match_Analysis!$A$2:$A$8,MI_Match_Analysis!$F$2:$F$8,"Not Found")</f>
        <v>Loss</v>
      </c>
    </row>
    <row r="4258" spans="1:20" x14ac:dyDescent="0.3">
      <c r="A4258">
        <v>20</v>
      </c>
      <c r="B4258" s="1">
        <v>46124</v>
      </c>
      <c r="C4258" t="s">
        <v>162</v>
      </c>
      <c r="D4258" t="s">
        <v>33</v>
      </c>
      <c r="E4258" t="s">
        <v>24</v>
      </c>
      <c r="F4258" t="s">
        <v>34</v>
      </c>
      <c r="G4258">
        <v>1</v>
      </c>
      <c r="H4258">
        <v>0.4</v>
      </c>
      <c r="I4258" t="s">
        <v>112</v>
      </c>
      <c r="J4258" t="s">
        <v>180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83</v>
      </c>
      <c r="R4258" t="s">
        <v>83</v>
      </c>
      <c r="S4258" t="s">
        <v>83</v>
      </c>
      <c r="T4258" t="str">
        <f>_xlfn.XLOOKUP(A4258,MI_Match_Analysis!$A$2:$A$8,MI_Match_Analysis!$F$2:$F$8,"Not Found")</f>
        <v>Loss</v>
      </c>
    </row>
    <row r="4259" spans="1:20" x14ac:dyDescent="0.3">
      <c r="A4259">
        <v>20</v>
      </c>
      <c r="B4259" s="1">
        <v>46124</v>
      </c>
      <c r="C4259" t="s">
        <v>162</v>
      </c>
      <c r="D4259" t="s">
        <v>33</v>
      </c>
      <c r="E4259" t="s">
        <v>24</v>
      </c>
      <c r="F4259" t="s">
        <v>34</v>
      </c>
      <c r="G4259">
        <v>1</v>
      </c>
      <c r="H4259">
        <v>0.5</v>
      </c>
      <c r="I4259" t="s">
        <v>103</v>
      </c>
      <c r="J4259" t="s">
        <v>180</v>
      </c>
      <c r="K4259">
        <v>4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83</v>
      </c>
      <c r="R4259" t="s">
        <v>83</v>
      </c>
      <c r="S4259" t="s">
        <v>83</v>
      </c>
      <c r="T4259" t="str">
        <f>_xlfn.XLOOKUP(A4259,MI_Match_Analysis!$A$2:$A$8,MI_Match_Analysis!$F$2:$F$8,"Not Found")</f>
        <v>Loss</v>
      </c>
    </row>
    <row r="4260" spans="1:20" x14ac:dyDescent="0.3">
      <c r="A4260">
        <v>20</v>
      </c>
      <c r="B4260" s="1">
        <v>46124</v>
      </c>
      <c r="C4260" t="s">
        <v>162</v>
      </c>
      <c r="D4260" t="s">
        <v>33</v>
      </c>
      <c r="E4260" t="s">
        <v>24</v>
      </c>
      <c r="F4260" t="s">
        <v>34</v>
      </c>
      <c r="G4260">
        <v>1</v>
      </c>
      <c r="H4260">
        <v>0.6</v>
      </c>
      <c r="I4260" t="s">
        <v>103</v>
      </c>
      <c r="J4260" t="s">
        <v>180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83</v>
      </c>
      <c r="R4260" t="s">
        <v>83</v>
      </c>
      <c r="S4260" t="s">
        <v>83</v>
      </c>
      <c r="T4260" t="str">
        <f>_xlfn.XLOOKUP(A4260,MI_Match_Analysis!$A$2:$A$8,MI_Match_Analysis!$F$2:$F$8,"Not Found")</f>
        <v>Loss</v>
      </c>
    </row>
    <row r="4261" spans="1:20" x14ac:dyDescent="0.3">
      <c r="A4261">
        <v>20</v>
      </c>
      <c r="B4261" s="1">
        <v>46124</v>
      </c>
      <c r="C4261" t="s">
        <v>162</v>
      </c>
      <c r="D4261" t="s">
        <v>33</v>
      </c>
      <c r="E4261" t="s">
        <v>24</v>
      </c>
      <c r="F4261" t="s">
        <v>34</v>
      </c>
      <c r="G4261">
        <v>1</v>
      </c>
      <c r="H4261">
        <v>1.1000000000000001</v>
      </c>
      <c r="I4261" t="s">
        <v>103</v>
      </c>
      <c r="J4261" t="s">
        <v>182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83</v>
      </c>
      <c r="R4261" t="s">
        <v>83</v>
      </c>
      <c r="S4261" t="s">
        <v>83</v>
      </c>
      <c r="T4261" t="str">
        <f>_xlfn.XLOOKUP(A4261,MI_Match_Analysis!$A$2:$A$8,MI_Match_Analysis!$F$2:$F$8,"Not Found")</f>
        <v>Loss</v>
      </c>
    </row>
    <row r="4262" spans="1:20" x14ac:dyDescent="0.3">
      <c r="A4262">
        <v>20</v>
      </c>
      <c r="B4262" s="1">
        <v>46124</v>
      </c>
      <c r="C4262" t="s">
        <v>162</v>
      </c>
      <c r="D4262" t="s">
        <v>33</v>
      </c>
      <c r="E4262" t="s">
        <v>24</v>
      </c>
      <c r="F4262" t="s">
        <v>34</v>
      </c>
      <c r="G4262">
        <v>1</v>
      </c>
      <c r="H4262">
        <v>1.2</v>
      </c>
      <c r="I4262" t="s">
        <v>103</v>
      </c>
      <c r="J4262" t="s">
        <v>182</v>
      </c>
      <c r="K4262">
        <v>2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83</v>
      </c>
      <c r="R4262" t="s">
        <v>83</v>
      </c>
      <c r="S4262" t="s">
        <v>83</v>
      </c>
      <c r="T4262" t="str">
        <f>_xlfn.XLOOKUP(A4262,MI_Match_Analysis!$A$2:$A$8,MI_Match_Analysis!$F$2:$F$8,"Not Found")</f>
        <v>Loss</v>
      </c>
    </row>
    <row r="4263" spans="1:20" x14ac:dyDescent="0.3">
      <c r="A4263">
        <v>20</v>
      </c>
      <c r="B4263" s="1">
        <v>46124</v>
      </c>
      <c r="C4263" t="s">
        <v>162</v>
      </c>
      <c r="D4263" t="s">
        <v>33</v>
      </c>
      <c r="E4263" t="s">
        <v>24</v>
      </c>
      <c r="F4263" t="s">
        <v>34</v>
      </c>
      <c r="G4263">
        <v>1</v>
      </c>
      <c r="H4263">
        <v>1.3</v>
      </c>
      <c r="I4263" t="s">
        <v>103</v>
      </c>
      <c r="J4263" t="s">
        <v>182</v>
      </c>
      <c r="K4263">
        <v>4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83</v>
      </c>
      <c r="R4263" t="s">
        <v>83</v>
      </c>
      <c r="S4263" t="s">
        <v>83</v>
      </c>
      <c r="T4263" t="str">
        <f>_xlfn.XLOOKUP(A4263,MI_Match_Analysis!$A$2:$A$8,MI_Match_Analysis!$F$2:$F$8,"Not Found")</f>
        <v>Loss</v>
      </c>
    </row>
    <row r="4264" spans="1:20" x14ac:dyDescent="0.3">
      <c r="A4264">
        <v>20</v>
      </c>
      <c r="B4264" s="1">
        <v>46124</v>
      </c>
      <c r="C4264" t="s">
        <v>162</v>
      </c>
      <c r="D4264" t="s">
        <v>33</v>
      </c>
      <c r="E4264" t="s">
        <v>24</v>
      </c>
      <c r="F4264" t="s">
        <v>34</v>
      </c>
      <c r="G4264">
        <v>1</v>
      </c>
      <c r="H4264">
        <v>1.4</v>
      </c>
      <c r="I4264" t="s">
        <v>103</v>
      </c>
      <c r="J4264" t="s">
        <v>182</v>
      </c>
      <c r="K4264">
        <v>0</v>
      </c>
      <c r="L4264">
        <v>1</v>
      </c>
      <c r="M4264">
        <v>1</v>
      </c>
      <c r="N4264">
        <v>0</v>
      </c>
      <c r="O4264">
        <v>0</v>
      </c>
      <c r="P4264">
        <v>0</v>
      </c>
      <c r="Q4264" t="s">
        <v>83</v>
      </c>
      <c r="R4264" t="s">
        <v>83</v>
      </c>
      <c r="S4264" t="s">
        <v>83</v>
      </c>
      <c r="T4264" t="str">
        <f>_xlfn.XLOOKUP(A4264,MI_Match_Analysis!$A$2:$A$8,MI_Match_Analysis!$F$2:$F$8,"Not Found")</f>
        <v>Loss</v>
      </c>
    </row>
    <row r="4265" spans="1:20" x14ac:dyDescent="0.3">
      <c r="A4265">
        <v>20</v>
      </c>
      <c r="B4265" s="1">
        <v>46124</v>
      </c>
      <c r="C4265" t="s">
        <v>162</v>
      </c>
      <c r="D4265" t="s">
        <v>33</v>
      </c>
      <c r="E4265" t="s">
        <v>24</v>
      </c>
      <c r="F4265" t="s">
        <v>34</v>
      </c>
      <c r="G4265">
        <v>1</v>
      </c>
      <c r="H4265">
        <v>1.4</v>
      </c>
      <c r="I4265" t="s">
        <v>103</v>
      </c>
      <c r="J4265" t="s">
        <v>182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83</v>
      </c>
      <c r="R4265" t="s">
        <v>83</v>
      </c>
      <c r="S4265" t="s">
        <v>83</v>
      </c>
      <c r="T4265" t="str">
        <f>_xlfn.XLOOKUP(A4265,MI_Match_Analysis!$A$2:$A$8,MI_Match_Analysis!$F$2:$F$8,"Not Found")</f>
        <v>Loss</v>
      </c>
    </row>
    <row r="4266" spans="1:20" x14ac:dyDescent="0.3">
      <c r="A4266">
        <v>20</v>
      </c>
      <c r="B4266" s="1">
        <v>46124</v>
      </c>
      <c r="C4266" t="s">
        <v>162</v>
      </c>
      <c r="D4266" t="s">
        <v>33</v>
      </c>
      <c r="E4266" t="s">
        <v>24</v>
      </c>
      <c r="F4266" t="s">
        <v>34</v>
      </c>
      <c r="G4266">
        <v>1</v>
      </c>
      <c r="H4266">
        <v>1.5</v>
      </c>
      <c r="I4266" t="s">
        <v>112</v>
      </c>
      <c r="J4266" t="s">
        <v>182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83</v>
      </c>
      <c r="R4266" t="s">
        <v>83</v>
      </c>
      <c r="S4266" t="s">
        <v>83</v>
      </c>
      <c r="T4266" t="str">
        <f>_xlfn.XLOOKUP(A4266,MI_Match_Analysis!$A$2:$A$8,MI_Match_Analysis!$F$2:$F$8,"Not Found")</f>
        <v>Loss</v>
      </c>
    </row>
    <row r="4267" spans="1:20" x14ac:dyDescent="0.3">
      <c r="A4267">
        <v>20</v>
      </c>
      <c r="B4267" s="1">
        <v>46124</v>
      </c>
      <c r="C4267" t="s">
        <v>162</v>
      </c>
      <c r="D4267" t="s">
        <v>33</v>
      </c>
      <c r="E4267" t="s">
        <v>24</v>
      </c>
      <c r="F4267" t="s">
        <v>34</v>
      </c>
      <c r="G4267">
        <v>1</v>
      </c>
      <c r="H4267">
        <v>1.6</v>
      </c>
      <c r="I4267" t="s">
        <v>112</v>
      </c>
      <c r="J4267" t="s">
        <v>182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83</v>
      </c>
      <c r="R4267" t="s">
        <v>83</v>
      </c>
      <c r="S4267" t="s">
        <v>83</v>
      </c>
      <c r="T4267" t="str">
        <f>_xlfn.XLOOKUP(A4267,MI_Match_Analysis!$A$2:$A$8,MI_Match_Analysis!$F$2:$F$8,"Not Found")</f>
        <v>Loss</v>
      </c>
    </row>
    <row r="4268" spans="1:20" x14ac:dyDescent="0.3">
      <c r="A4268">
        <v>20</v>
      </c>
      <c r="B4268" s="1">
        <v>46124</v>
      </c>
      <c r="C4268" t="s">
        <v>162</v>
      </c>
      <c r="D4268" t="s">
        <v>33</v>
      </c>
      <c r="E4268" t="s">
        <v>24</v>
      </c>
      <c r="F4268" t="s">
        <v>34</v>
      </c>
      <c r="G4268">
        <v>1</v>
      </c>
      <c r="H4268">
        <v>2.1</v>
      </c>
      <c r="I4268" t="s">
        <v>112</v>
      </c>
      <c r="J4268" t="s">
        <v>180</v>
      </c>
      <c r="K4268">
        <v>4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83</v>
      </c>
      <c r="R4268" t="s">
        <v>83</v>
      </c>
      <c r="S4268" t="s">
        <v>83</v>
      </c>
      <c r="T4268" t="str">
        <f>_xlfn.XLOOKUP(A4268,MI_Match_Analysis!$A$2:$A$8,MI_Match_Analysis!$F$2:$F$8,"Not Found")</f>
        <v>Loss</v>
      </c>
    </row>
    <row r="4269" spans="1:20" x14ac:dyDescent="0.3">
      <c r="A4269">
        <v>20</v>
      </c>
      <c r="B4269" s="1">
        <v>46124</v>
      </c>
      <c r="C4269" t="s">
        <v>162</v>
      </c>
      <c r="D4269" t="s">
        <v>33</v>
      </c>
      <c r="E4269" t="s">
        <v>24</v>
      </c>
      <c r="F4269" t="s">
        <v>34</v>
      </c>
      <c r="G4269">
        <v>1</v>
      </c>
      <c r="H4269">
        <v>2.2000000000000002</v>
      </c>
      <c r="I4269" t="s">
        <v>112</v>
      </c>
      <c r="J4269" t="s">
        <v>180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83</v>
      </c>
      <c r="R4269" t="s">
        <v>83</v>
      </c>
      <c r="S4269" t="s">
        <v>83</v>
      </c>
      <c r="T4269" t="str">
        <f>_xlfn.XLOOKUP(A4269,MI_Match_Analysis!$A$2:$A$8,MI_Match_Analysis!$F$2:$F$8,"Not Found")</f>
        <v>Loss</v>
      </c>
    </row>
    <row r="4270" spans="1:20" x14ac:dyDescent="0.3">
      <c r="A4270">
        <v>20</v>
      </c>
      <c r="B4270" s="1">
        <v>46124</v>
      </c>
      <c r="C4270" t="s">
        <v>162</v>
      </c>
      <c r="D4270" t="s">
        <v>33</v>
      </c>
      <c r="E4270" t="s">
        <v>24</v>
      </c>
      <c r="F4270" t="s">
        <v>34</v>
      </c>
      <c r="G4270">
        <v>1</v>
      </c>
      <c r="H4270">
        <v>2.2999999999999998</v>
      </c>
      <c r="I4270" t="s">
        <v>103</v>
      </c>
      <c r="J4270" t="s">
        <v>180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83</v>
      </c>
      <c r="R4270" t="s">
        <v>83</v>
      </c>
      <c r="S4270" t="s">
        <v>83</v>
      </c>
      <c r="T4270" t="str">
        <f>_xlfn.XLOOKUP(A4270,MI_Match_Analysis!$A$2:$A$8,MI_Match_Analysis!$F$2:$F$8,"Not Found")</f>
        <v>Loss</v>
      </c>
    </row>
    <row r="4271" spans="1:20" x14ac:dyDescent="0.3">
      <c r="A4271">
        <v>20</v>
      </c>
      <c r="B4271" s="1">
        <v>46124</v>
      </c>
      <c r="C4271" t="s">
        <v>162</v>
      </c>
      <c r="D4271" t="s">
        <v>33</v>
      </c>
      <c r="E4271" t="s">
        <v>24</v>
      </c>
      <c r="F4271" t="s">
        <v>34</v>
      </c>
      <c r="G4271">
        <v>1</v>
      </c>
      <c r="H4271">
        <v>2.4</v>
      </c>
      <c r="I4271" t="s">
        <v>103</v>
      </c>
      <c r="J4271" t="s">
        <v>180</v>
      </c>
      <c r="K4271">
        <v>6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83</v>
      </c>
      <c r="R4271" t="s">
        <v>83</v>
      </c>
      <c r="S4271" t="s">
        <v>83</v>
      </c>
      <c r="T4271" t="str">
        <f>_xlfn.XLOOKUP(A4271,MI_Match_Analysis!$A$2:$A$8,MI_Match_Analysis!$F$2:$F$8,"Not Found")</f>
        <v>Loss</v>
      </c>
    </row>
    <row r="4272" spans="1:20" x14ac:dyDescent="0.3">
      <c r="A4272">
        <v>20</v>
      </c>
      <c r="B4272" s="1">
        <v>46124</v>
      </c>
      <c r="C4272" t="s">
        <v>162</v>
      </c>
      <c r="D4272" t="s">
        <v>33</v>
      </c>
      <c r="E4272" t="s">
        <v>24</v>
      </c>
      <c r="F4272" t="s">
        <v>34</v>
      </c>
      <c r="G4272">
        <v>1</v>
      </c>
      <c r="H4272">
        <v>2.5</v>
      </c>
      <c r="I4272" t="s">
        <v>103</v>
      </c>
      <c r="J4272" t="s">
        <v>180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83</v>
      </c>
      <c r="R4272" t="s">
        <v>83</v>
      </c>
      <c r="S4272" t="s">
        <v>83</v>
      </c>
      <c r="T4272" t="str">
        <f>_xlfn.XLOOKUP(A4272,MI_Match_Analysis!$A$2:$A$8,MI_Match_Analysis!$F$2:$F$8,"Not Found")</f>
        <v>Loss</v>
      </c>
    </row>
    <row r="4273" spans="1:20" x14ac:dyDescent="0.3">
      <c r="A4273">
        <v>20</v>
      </c>
      <c r="B4273" s="1">
        <v>46124</v>
      </c>
      <c r="C4273" t="s">
        <v>162</v>
      </c>
      <c r="D4273" t="s">
        <v>33</v>
      </c>
      <c r="E4273" t="s">
        <v>24</v>
      </c>
      <c r="F4273" t="s">
        <v>34</v>
      </c>
      <c r="G4273">
        <v>1</v>
      </c>
      <c r="H4273">
        <v>2.6</v>
      </c>
      <c r="I4273" t="s">
        <v>103</v>
      </c>
      <c r="J4273" t="s">
        <v>180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83</v>
      </c>
      <c r="R4273" t="s">
        <v>83</v>
      </c>
      <c r="S4273" t="s">
        <v>83</v>
      </c>
      <c r="T4273" t="str">
        <f>_xlfn.XLOOKUP(A4273,MI_Match_Analysis!$A$2:$A$8,MI_Match_Analysis!$F$2:$F$8,"Not Found")</f>
        <v>Loss</v>
      </c>
    </row>
    <row r="4274" spans="1:20" x14ac:dyDescent="0.3">
      <c r="A4274">
        <v>20</v>
      </c>
      <c r="B4274" s="1">
        <v>46124</v>
      </c>
      <c r="C4274" t="s">
        <v>162</v>
      </c>
      <c r="D4274" t="s">
        <v>33</v>
      </c>
      <c r="E4274" t="s">
        <v>24</v>
      </c>
      <c r="F4274" t="s">
        <v>34</v>
      </c>
      <c r="G4274">
        <v>1</v>
      </c>
      <c r="H4274">
        <v>3.1</v>
      </c>
      <c r="I4274" t="s">
        <v>112</v>
      </c>
      <c r="J4274" t="s">
        <v>184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83</v>
      </c>
      <c r="R4274" t="s">
        <v>83</v>
      </c>
      <c r="S4274" t="s">
        <v>83</v>
      </c>
      <c r="T4274" t="str">
        <f>_xlfn.XLOOKUP(A4274,MI_Match_Analysis!$A$2:$A$8,MI_Match_Analysis!$F$2:$F$8,"Not Found")</f>
        <v>Loss</v>
      </c>
    </row>
    <row r="4275" spans="1:20" x14ac:dyDescent="0.3">
      <c r="A4275">
        <v>20</v>
      </c>
      <c r="B4275" s="1">
        <v>46124</v>
      </c>
      <c r="C4275" t="s">
        <v>162</v>
      </c>
      <c r="D4275" t="s">
        <v>33</v>
      </c>
      <c r="E4275" t="s">
        <v>24</v>
      </c>
      <c r="F4275" t="s">
        <v>34</v>
      </c>
      <c r="G4275">
        <v>1</v>
      </c>
      <c r="H4275">
        <v>3.2</v>
      </c>
      <c r="I4275" t="s">
        <v>112</v>
      </c>
      <c r="J4275" t="s">
        <v>184</v>
      </c>
      <c r="K4275">
        <v>4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83</v>
      </c>
      <c r="R4275" t="s">
        <v>83</v>
      </c>
      <c r="S4275" t="s">
        <v>83</v>
      </c>
      <c r="T4275" t="str">
        <f>_xlfn.XLOOKUP(A4275,MI_Match_Analysis!$A$2:$A$8,MI_Match_Analysis!$F$2:$F$8,"Not Found")</f>
        <v>Loss</v>
      </c>
    </row>
    <row r="4276" spans="1:20" x14ac:dyDescent="0.3">
      <c r="A4276">
        <v>20</v>
      </c>
      <c r="B4276" s="1">
        <v>46124</v>
      </c>
      <c r="C4276" t="s">
        <v>162</v>
      </c>
      <c r="D4276" t="s">
        <v>33</v>
      </c>
      <c r="E4276" t="s">
        <v>24</v>
      </c>
      <c r="F4276" t="s">
        <v>34</v>
      </c>
      <c r="G4276">
        <v>1</v>
      </c>
      <c r="H4276">
        <v>3.3</v>
      </c>
      <c r="I4276" t="s">
        <v>112</v>
      </c>
      <c r="J4276" t="s">
        <v>184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83</v>
      </c>
      <c r="R4276" t="s">
        <v>83</v>
      </c>
      <c r="S4276" t="s">
        <v>83</v>
      </c>
      <c r="T4276" t="str">
        <f>_xlfn.XLOOKUP(A4276,MI_Match_Analysis!$A$2:$A$8,MI_Match_Analysis!$F$2:$F$8,"Not Found")</f>
        <v>Loss</v>
      </c>
    </row>
    <row r="4277" spans="1:20" x14ac:dyDescent="0.3">
      <c r="A4277">
        <v>20</v>
      </c>
      <c r="B4277" s="1">
        <v>46124</v>
      </c>
      <c r="C4277" t="s">
        <v>162</v>
      </c>
      <c r="D4277" t="s">
        <v>33</v>
      </c>
      <c r="E4277" t="s">
        <v>24</v>
      </c>
      <c r="F4277" t="s">
        <v>34</v>
      </c>
      <c r="G4277">
        <v>1</v>
      </c>
      <c r="H4277">
        <v>3.4</v>
      </c>
      <c r="I4277" t="s">
        <v>103</v>
      </c>
      <c r="J4277" t="s">
        <v>184</v>
      </c>
      <c r="K4277">
        <v>2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83</v>
      </c>
      <c r="R4277" t="s">
        <v>83</v>
      </c>
      <c r="S4277" t="s">
        <v>83</v>
      </c>
      <c r="T4277" t="str">
        <f>_xlfn.XLOOKUP(A4277,MI_Match_Analysis!$A$2:$A$8,MI_Match_Analysis!$F$2:$F$8,"Not Found")</f>
        <v>Loss</v>
      </c>
    </row>
    <row r="4278" spans="1:20" x14ac:dyDescent="0.3">
      <c r="A4278">
        <v>20</v>
      </c>
      <c r="B4278" s="1">
        <v>46124</v>
      </c>
      <c r="C4278" t="s">
        <v>162</v>
      </c>
      <c r="D4278" t="s">
        <v>33</v>
      </c>
      <c r="E4278" t="s">
        <v>24</v>
      </c>
      <c r="F4278" t="s">
        <v>34</v>
      </c>
      <c r="G4278">
        <v>1</v>
      </c>
      <c r="H4278">
        <v>3.5</v>
      </c>
      <c r="I4278" t="s">
        <v>103</v>
      </c>
      <c r="J4278" t="s">
        <v>184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83</v>
      </c>
      <c r="R4278" t="s">
        <v>83</v>
      </c>
      <c r="S4278" t="s">
        <v>83</v>
      </c>
      <c r="T4278" t="str">
        <f>_xlfn.XLOOKUP(A4278,MI_Match_Analysis!$A$2:$A$8,MI_Match_Analysis!$F$2:$F$8,"Not Found")</f>
        <v>Loss</v>
      </c>
    </row>
    <row r="4279" spans="1:20" x14ac:dyDescent="0.3">
      <c r="A4279">
        <v>20</v>
      </c>
      <c r="B4279" s="1">
        <v>46124</v>
      </c>
      <c r="C4279" t="s">
        <v>162</v>
      </c>
      <c r="D4279" t="s">
        <v>33</v>
      </c>
      <c r="E4279" t="s">
        <v>24</v>
      </c>
      <c r="F4279" t="s">
        <v>34</v>
      </c>
      <c r="G4279">
        <v>1</v>
      </c>
      <c r="H4279">
        <v>3.6</v>
      </c>
      <c r="I4279" t="s">
        <v>112</v>
      </c>
      <c r="J4279" t="s">
        <v>184</v>
      </c>
      <c r="K4279">
        <v>2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83</v>
      </c>
      <c r="R4279" t="s">
        <v>83</v>
      </c>
      <c r="S4279" t="s">
        <v>83</v>
      </c>
      <c r="T4279" t="str">
        <f>_xlfn.XLOOKUP(A4279,MI_Match_Analysis!$A$2:$A$8,MI_Match_Analysis!$F$2:$F$8,"Not Found")</f>
        <v>Loss</v>
      </c>
    </row>
    <row r="4280" spans="1:20" x14ac:dyDescent="0.3">
      <c r="A4280">
        <v>20</v>
      </c>
      <c r="B4280" s="1">
        <v>46124</v>
      </c>
      <c r="C4280" t="s">
        <v>162</v>
      </c>
      <c r="D4280" t="s">
        <v>33</v>
      </c>
      <c r="E4280" t="s">
        <v>24</v>
      </c>
      <c r="F4280" t="s">
        <v>34</v>
      </c>
      <c r="G4280">
        <v>1</v>
      </c>
      <c r="H4280">
        <v>4.0999999999999996</v>
      </c>
      <c r="I4280" t="s">
        <v>103</v>
      </c>
      <c r="J4280" t="s">
        <v>245</v>
      </c>
      <c r="K4280">
        <v>6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83</v>
      </c>
      <c r="R4280" t="s">
        <v>83</v>
      </c>
      <c r="S4280" t="s">
        <v>83</v>
      </c>
      <c r="T4280" t="str">
        <f>_xlfn.XLOOKUP(A4280,MI_Match_Analysis!$A$2:$A$8,MI_Match_Analysis!$F$2:$F$8,"Not Found")</f>
        <v>Loss</v>
      </c>
    </row>
    <row r="4281" spans="1:20" x14ac:dyDescent="0.3">
      <c r="A4281">
        <v>20</v>
      </c>
      <c r="B4281" s="1">
        <v>46124</v>
      </c>
      <c r="C4281" t="s">
        <v>162</v>
      </c>
      <c r="D4281" t="s">
        <v>33</v>
      </c>
      <c r="E4281" t="s">
        <v>24</v>
      </c>
      <c r="F4281" t="s">
        <v>34</v>
      </c>
      <c r="G4281">
        <v>1</v>
      </c>
      <c r="H4281">
        <v>4.2</v>
      </c>
      <c r="I4281" t="s">
        <v>103</v>
      </c>
      <c r="J4281" t="s">
        <v>245</v>
      </c>
      <c r="K4281">
        <v>6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83</v>
      </c>
      <c r="R4281" t="s">
        <v>83</v>
      </c>
      <c r="S4281" t="s">
        <v>83</v>
      </c>
      <c r="T4281" t="str">
        <f>_xlfn.XLOOKUP(A4281,MI_Match_Analysis!$A$2:$A$8,MI_Match_Analysis!$F$2:$F$8,"Not Found")</f>
        <v>Loss</v>
      </c>
    </row>
    <row r="4282" spans="1:20" x14ac:dyDescent="0.3">
      <c r="A4282">
        <v>20</v>
      </c>
      <c r="B4282" s="1">
        <v>46124</v>
      </c>
      <c r="C4282" t="s">
        <v>162</v>
      </c>
      <c r="D4282" t="s">
        <v>33</v>
      </c>
      <c r="E4282" t="s">
        <v>24</v>
      </c>
      <c r="F4282" t="s">
        <v>34</v>
      </c>
      <c r="G4282">
        <v>1</v>
      </c>
      <c r="H4282">
        <v>4.3</v>
      </c>
      <c r="I4282" t="s">
        <v>103</v>
      </c>
      <c r="J4282" t="s">
        <v>245</v>
      </c>
      <c r="K4282">
        <v>6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83</v>
      </c>
      <c r="R4282" t="s">
        <v>83</v>
      </c>
      <c r="S4282" t="s">
        <v>83</v>
      </c>
      <c r="T4282" t="str">
        <f>_xlfn.XLOOKUP(A4282,MI_Match_Analysis!$A$2:$A$8,MI_Match_Analysis!$F$2:$F$8,"Not Found")</f>
        <v>Loss</v>
      </c>
    </row>
    <row r="4283" spans="1:20" x14ac:dyDescent="0.3">
      <c r="A4283">
        <v>20</v>
      </c>
      <c r="B4283" s="1">
        <v>46124</v>
      </c>
      <c r="C4283" t="s">
        <v>162</v>
      </c>
      <c r="D4283" t="s">
        <v>33</v>
      </c>
      <c r="E4283" t="s">
        <v>24</v>
      </c>
      <c r="F4283" t="s">
        <v>34</v>
      </c>
      <c r="G4283">
        <v>1</v>
      </c>
      <c r="H4283">
        <v>4.4000000000000004</v>
      </c>
      <c r="I4283" t="s">
        <v>103</v>
      </c>
      <c r="J4283" t="s">
        <v>245</v>
      </c>
      <c r="K4283">
        <v>4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83</v>
      </c>
      <c r="R4283" t="s">
        <v>83</v>
      </c>
      <c r="S4283" t="s">
        <v>83</v>
      </c>
      <c r="T4283" t="str">
        <f>_xlfn.XLOOKUP(A4283,MI_Match_Analysis!$A$2:$A$8,MI_Match_Analysis!$F$2:$F$8,"Not Found")</f>
        <v>Loss</v>
      </c>
    </row>
    <row r="4284" spans="1:20" x14ac:dyDescent="0.3">
      <c r="A4284">
        <v>20</v>
      </c>
      <c r="B4284" s="1">
        <v>46124</v>
      </c>
      <c r="C4284" t="s">
        <v>162</v>
      </c>
      <c r="D4284" t="s">
        <v>33</v>
      </c>
      <c r="E4284" t="s">
        <v>24</v>
      </c>
      <c r="F4284" t="s">
        <v>34</v>
      </c>
      <c r="G4284">
        <v>1</v>
      </c>
      <c r="H4284">
        <v>4.5</v>
      </c>
      <c r="I4284" t="s">
        <v>103</v>
      </c>
      <c r="J4284" t="s">
        <v>245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83</v>
      </c>
      <c r="R4284" t="s">
        <v>83</v>
      </c>
      <c r="S4284" t="s">
        <v>83</v>
      </c>
      <c r="T4284" t="str">
        <f>_xlfn.XLOOKUP(A4284,MI_Match_Analysis!$A$2:$A$8,MI_Match_Analysis!$F$2:$F$8,"Not Found")</f>
        <v>Loss</v>
      </c>
    </row>
    <row r="4285" spans="1:20" x14ac:dyDescent="0.3">
      <c r="A4285">
        <v>20</v>
      </c>
      <c r="B4285" s="1">
        <v>46124</v>
      </c>
      <c r="C4285" t="s">
        <v>162</v>
      </c>
      <c r="D4285" t="s">
        <v>33</v>
      </c>
      <c r="E4285" t="s">
        <v>24</v>
      </c>
      <c r="F4285" t="s">
        <v>34</v>
      </c>
      <c r="G4285">
        <v>1</v>
      </c>
      <c r="H4285">
        <v>4.5999999999999996</v>
      </c>
      <c r="I4285" t="s">
        <v>103</v>
      </c>
      <c r="J4285" t="s">
        <v>245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83</v>
      </c>
      <c r="R4285" t="s">
        <v>83</v>
      </c>
      <c r="S4285" t="s">
        <v>83</v>
      </c>
      <c r="T4285" t="str">
        <f>_xlfn.XLOOKUP(A4285,MI_Match_Analysis!$A$2:$A$8,MI_Match_Analysis!$F$2:$F$8,"Not Found")</f>
        <v>Loss</v>
      </c>
    </row>
    <row r="4286" spans="1:20" x14ac:dyDescent="0.3">
      <c r="A4286">
        <v>20</v>
      </c>
      <c r="B4286" s="1">
        <v>46124</v>
      </c>
      <c r="C4286" t="s">
        <v>162</v>
      </c>
      <c r="D4286" t="s">
        <v>33</v>
      </c>
      <c r="E4286" t="s">
        <v>24</v>
      </c>
      <c r="F4286" t="s">
        <v>34</v>
      </c>
      <c r="G4286">
        <v>1</v>
      </c>
      <c r="H4286">
        <v>5.0999999999999996</v>
      </c>
      <c r="I4286" t="s">
        <v>112</v>
      </c>
      <c r="J4286" t="s">
        <v>184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83</v>
      </c>
      <c r="R4286" t="s">
        <v>83</v>
      </c>
      <c r="S4286" t="s">
        <v>83</v>
      </c>
      <c r="T4286" t="str">
        <f>_xlfn.XLOOKUP(A4286,MI_Match_Analysis!$A$2:$A$8,MI_Match_Analysis!$F$2:$F$8,"Not Found")</f>
        <v>Loss</v>
      </c>
    </row>
    <row r="4287" spans="1:20" x14ac:dyDescent="0.3">
      <c r="A4287">
        <v>20</v>
      </c>
      <c r="B4287" s="1">
        <v>46124</v>
      </c>
      <c r="C4287" t="s">
        <v>162</v>
      </c>
      <c r="D4287" t="s">
        <v>33</v>
      </c>
      <c r="E4287" t="s">
        <v>24</v>
      </c>
      <c r="F4287" t="s">
        <v>34</v>
      </c>
      <c r="G4287">
        <v>1</v>
      </c>
      <c r="H4287">
        <v>5.2</v>
      </c>
      <c r="I4287" t="s">
        <v>112</v>
      </c>
      <c r="J4287" t="s">
        <v>184</v>
      </c>
      <c r="K4287">
        <v>1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83</v>
      </c>
      <c r="R4287" t="s">
        <v>83</v>
      </c>
      <c r="S4287" t="s">
        <v>83</v>
      </c>
      <c r="T4287" t="str">
        <f>_xlfn.XLOOKUP(A4287,MI_Match_Analysis!$A$2:$A$8,MI_Match_Analysis!$F$2:$F$8,"Not Found")</f>
        <v>Loss</v>
      </c>
    </row>
    <row r="4288" spans="1:20" x14ac:dyDescent="0.3">
      <c r="A4288">
        <v>20</v>
      </c>
      <c r="B4288" s="1">
        <v>46124</v>
      </c>
      <c r="C4288" t="s">
        <v>162</v>
      </c>
      <c r="D4288" t="s">
        <v>33</v>
      </c>
      <c r="E4288" t="s">
        <v>24</v>
      </c>
      <c r="F4288" t="s">
        <v>34</v>
      </c>
      <c r="G4288">
        <v>1</v>
      </c>
      <c r="H4288">
        <v>5.3</v>
      </c>
      <c r="I4288" t="s">
        <v>103</v>
      </c>
      <c r="J4288" t="s">
        <v>184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83</v>
      </c>
      <c r="R4288" t="s">
        <v>83</v>
      </c>
      <c r="S4288" t="s">
        <v>83</v>
      </c>
      <c r="T4288" t="str">
        <f>_xlfn.XLOOKUP(A4288,MI_Match_Analysis!$A$2:$A$8,MI_Match_Analysis!$F$2:$F$8,"Not Found")</f>
        <v>Loss</v>
      </c>
    </row>
    <row r="4289" spans="1:20" x14ac:dyDescent="0.3">
      <c r="A4289">
        <v>20</v>
      </c>
      <c r="B4289" s="1">
        <v>46124</v>
      </c>
      <c r="C4289" t="s">
        <v>162</v>
      </c>
      <c r="D4289" t="s">
        <v>33</v>
      </c>
      <c r="E4289" t="s">
        <v>24</v>
      </c>
      <c r="F4289" t="s">
        <v>34</v>
      </c>
      <c r="G4289">
        <v>1</v>
      </c>
      <c r="H4289">
        <v>5.4</v>
      </c>
      <c r="I4289" t="s">
        <v>103</v>
      </c>
      <c r="J4289" t="s">
        <v>184</v>
      </c>
      <c r="K4289">
        <v>2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83</v>
      </c>
      <c r="R4289" t="s">
        <v>83</v>
      </c>
      <c r="S4289" t="s">
        <v>83</v>
      </c>
      <c r="T4289" t="str">
        <f>_xlfn.XLOOKUP(A4289,MI_Match_Analysis!$A$2:$A$8,MI_Match_Analysis!$F$2:$F$8,"Not Found")</f>
        <v>Loss</v>
      </c>
    </row>
    <row r="4290" spans="1:20" x14ac:dyDescent="0.3">
      <c r="A4290">
        <v>20</v>
      </c>
      <c r="B4290" s="1">
        <v>46124</v>
      </c>
      <c r="C4290" t="s">
        <v>162</v>
      </c>
      <c r="D4290" t="s">
        <v>33</v>
      </c>
      <c r="E4290" t="s">
        <v>24</v>
      </c>
      <c r="F4290" t="s">
        <v>34</v>
      </c>
      <c r="G4290">
        <v>1</v>
      </c>
      <c r="H4290">
        <v>5.5</v>
      </c>
      <c r="I4290" t="s">
        <v>103</v>
      </c>
      <c r="J4290" t="s">
        <v>184</v>
      </c>
      <c r="K4290">
        <v>0</v>
      </c>
      <c r="L4290">
        <v>1</v>
      </c>
      <c r="M4290">
        <v>1</v>
      </c>
      <c r="N4290">
        <v>0</v>
      </c>
      <c r="O4290">
        <v>0</v>
      </c>
      <c r="P4290">
        <v>0</v>
      </c>
      <c r="Q4290" t="s">
        <v>83</v>
      </c>
      <c r="R4290" t="s">
        <v>83</v>
      </c>
      <c r="S4290" t="s">
        <v>83</v>
      </c>
      <c r="T4290" t="str">
        <f>_xlfn.XLOOKUP(A4290,MI_Match_Analysis!$A$2:$A$8,MI_Match_Analysis!$F$2:$F$8,"Not Found")</f>
        <v>Loss</v>
      </c>
    </row>
    <row r="4291" spans="1:20" x14ac:dyDescent="0.3">
      <c r="A4291">
        <v>20</v>
      </c>
      <c r="B4291" s="1">
        <v>46124</v>
      </c>
      <c r="C4291" t="s">
        <v>162</v>
      </c>
      <c r="D4291" t="s">
        <v>33</v>
      </c>
      <c r="E4291" t="s">
        <v>24</v>
      </c>
      <c r="F4291" t="s">
        <v>34</v>
      </c>
      <c r="G4291">
        <v>1</v>
      </c>
      <c r="H4291">
        <v>5.5</v>
      </c>
      <c r="I4291" t="s">
        <v>103</v>
      </c>
      <c r="J4291" t="s">
        <v>184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83</v>
      </c>
      <c r="R4291" t="s">
        <v>83</v>
      </c>
      <c r="S4291" t="s">
        <v>83</v>
      </c>
      <c r="T4291" t="str">
        <f>_xlfn.XLOOKUP(A4291,MI_Match_Analysis!$A$2:$A$8,MI_Match_Analysis!$F$2:$F$8,"Not Found")</f>
        <v>Loss</v>
      </c>
    </row>
    <row r="4292" spans="1:20" x14ac:dyDescent="0.3">
      <c r="A4292">
        <v>20</v>
      </c>
      <c r="B4292" s="1">
        <v>46124</v>
      </c>
      <c r="C4292" t="s">
        <v>162</v>
      </c>
      <c r="D4292" t="s">
        <v>33</v>
      </c>
      <c r="E4292" t="s">
        <v>24</v>
      </c>
      <c r="F4292" t="s">
        <v>34</v>
      </c>
      <c r="G4292">
        <v>1</v>
      </c>
      <c r="H4292">
        <v>5.6</v>
      </c>
      <c r="I4292" t="s">
        <v>112</v>
      </c>
      <c r="J4292" t="s">
        <v>184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83</v>
      </c>
      <c r="R4292" t="s">
        <v>83</v>
      </c>
      <c r="S4292" t="s">
        <v>83</v>
      </c>
      <c r="T4292" t="str">
        <f>_xlfn.XLOOKUP(A4292,MI_Match_Analysis!$A$2:$A$8,MI_Match_Analysis!$F$2:$F$8,"Not Found")</f>
        <v>Loss</v>
      </c>
    </row>
    <row r="4293" spans="1:20" x14ac:dyDescent="0.3">
      <c r="A4293">
        <v>20</v>
      </c>
      <c r="B4293" s="1">
        <v>46124</v>
      </c>
      <c r="C4293" t="s">
        <v>162</v>
      </c>
      <c r="D4293" t="s">
        <v>33</v>
      </c>
      <c r="E4293" t="s">
        <v>24</v>
      </c>
      <c r="F4293" t="s">
        <v>34</v>
      </c>
      <c r="G4293">
        <v>1</v>
      </c>
      <c r="H4293">
        <v>6.1</v>
      </c>
      <c r="I4293" t="s">
        <v>112</v>
      </c>
      <c r="J4293" t="s">
        <v>245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83</v>
      </c>
      <c r="R4293" t="s">
        <v>83</v>
      </c>
      <c r="S4293" t="s">
        <v>83</v>
      </c>
      <c r="T4293" t="str">
        <f>_xlfn.XLOOKUP(A4293,MI_Match_Analysis!$A$2:$A$8,MI_Match_Analysis!$F$2:$F$8,"Not Found")</f>
        <v>Loss</v>
      </c>
    </row>
    <row r="4294" spans="1:20" x14ac:dyDescent="0.3">
      <c r="A4294">
        <v>20</v>
      </c>
      <c r="B4294" s="1">
        <v>46124</v>
      </c>
      <c r="C4294" t="s">
        <v>162</v>
      </c>
      <c r="D4294" t="s">
        <v>33</v>
      </c>
      <c r="E4294" t="s">
        <v>24</v>
      </c>
      <c r="F4294" t="s">
        <v>34</v>
      </c>
      <c r="G4294">
        <v>1</v>
      </c>
      <c r="H4294">
        <v>6.2</v>
      </c>
      <c r="I4294" t="s">
        <v>112</v>
      </c>
      <c r="J4294" t="s">
        <v>245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83</v>
      </c>
      <c r="R4294" t="s">
        <v>83</v>
      </c>
      <c r="S4294" t="s">
        <v>83</v>
      </c>
      <c r="T4294" t="str">
        <f>_xlfn.XLOOKUP(A4294,MI_Match_Analysis!$A$2:$A$8,MI_Match_Analysis!$F$2:$F$8,"Not Found")</f>
        <v>Loss</v>
      </c>
    </row>
    <row r="4295" spans="1:20" x14ac:dyDescent="0.3">
      <c r="A4295">
        <v>20</v>
      </c>
      <c r="B4295" s="1">
        <v>46124</v>
      </c>
      <c r="C4295" t="s">
        <v>162</v>
      </c>
      <c r="D4295" t="s">
        <v>33</v>
      </c>
      <c r="E4295" t="s">
        <v>24</v>
      </c>
      <c r="F4295" t="s">
        <v>34</v>
      </c>
      <c r="G4295">
        <v>1</v>
      </c>
      <c r="H4295">
        <v>6.3</v>
      </c>
      <c r="I4295" t="s">
        <v>103</v>
      </c>
      <c r="J4295" t="s">
        <v>245</v>
      </c>
      <c r="K4295">
        <v>1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83</v>
      </c>
      <c r="R4295" t="s">
        <v>83</v>
      </c>
      <c r="S4295" t="s">
        <v>83</v>
      </c>
      <c r="T4295" t="str">
        <f>_xlfn.XLOOKUP(A4295,MI_Match_Analysis!$A$2:$A$8,MI_Match_Analysis!$F$2:$F$8,"Not Found")</f>
        <v>Loss</v>
      </c>
    </row>
    <row r="4296" spans="1:20" x14ac:dyDescent="0.3">
      <c r="A4296">
        <v>20</v>
      </c>
      <c r="B4296" s="1">
        <v>46124</v>
      </c>
      <c r="C4296" t="s">
        <v>162</v>
      </c>
      <c r="D4296" t="s">
        <v>33</v>
      </c>
      <c r="E4296" t="s">
        <v>24</v>
      </c>
      <c r="F4296" t="s">
        <v>34</v>
      </c>
      <c r="G4296">
        <v>1</v>
      </c>
      <c r="H4296">
        <v>6.4</v>
      </c>
      <c r="I4296" t="s">
        <v>112</v>
      </c>
      <c r="J4296" t="s">
        <v>245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83</v>
      </c>
      <c r="R4296" t="s">
        <v>83</v>
      </c>
      <c r="S4296" t="s">
        <v>83</v>
      </c>
      <c r="T4296" t="str">
        <f>_xlfn.XLOOKUP(A4296,MI_Match_Analysis!$A$2:$A$8,MI_Match_Analysis!$F$2:$F$8,"Not Found")</f>
        <v>Loss</v>
      </c>
    </row>
    <row r="4297" spans="1:20" x14ac:dyDescent="0.3">
      <c r="A4297">
        <v>20</v>
      </c>
      <c r="B4297" s="1">
        <v>46124</v>
      </c>
      <c r="C4297" t="s">
        <v>162</v>
      </c>
      <c r="D4297" t="s">
        <v>33</v>
      </c>
      <c r="E4297" t="s">
        <v>24</v>
      </c>
      <c r="F4297" t="s">
        <v>34</v>
      </c>
      <c r="G4297">
        <v>1</v>
      </c>
      <c r="H4297">
        <v>6.5</v>
      </c>
      <c r="I4297" t="s">
        <v>112</v>
      </c>
      <c r="J4297" t="s">
        <v>245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83</v>
      </c>
      <c r="R4297" t="s">
        <v>83</v>
      </c>
      <c r="S4297" t="s">
        <v>83</v>
      </c>
      <c r="T4297" t="str">
        <f>_xlfn.XLOOKUP(A4297,MI_Match_Analysis!$A$2:$A$8,MI_Match_Analysis!$F$2:$F$8,"Not Found")</f>
        <v>Loss</v>
      </c>
    </row>
    <row r="4298" spans="1:20" x14ac:dyDescent="0.3">
      <c r="A4298">
        <v>20</v>
      </c>
      <c r="B4298" s="1">
        <v>46124</v>
      </c>
      <c r="C4298" t="s">
        <v>162</v>
      </c>
      <c r="D4298" t="s">
        <v>33</v>
      </c>
      <c r="E4298" t="s">
        <v>24</v>
      </c>
      <c r="F4298" t="s">
        <v>34</v>
      </c>
      <c r="G4298">
        <v>1</v>
      </c>
      <c r="H4298">
        <v>6.6</v>
      </c>
      <c r="I4298" t="s">
        <v>103</v>
      </c>
      <c r="J4298" t="s">
        <v>245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83</v>
      </c>
      <c r="R4298" t="s">
        <v>83</v>
      </c>
      <c r="S4298" t="s">
        <v>83</v>
      </c>
      <c r="T4298" t="str">
        <f>_xlfn.XLOOKUP(A4298,MI_Match_Analysis!$A$2:$A$8,MI_Match_Analysis!$F$2:$F$8,"Not Found")</f>
        <v>Loss</v>
      </c>
    </row>
    <row r="4299" spans="1:20" x14ac:dyDescent="0.3">
      <c r="A4299">
        <v>20</v>
      </c>
      <c r="B4299" s="1">
        <v>46124</v>
      </c>
      <c r="C4299" t="s">
        <v>162</v>
      </c>
      <c r="D4299" t="s">
        <v>33</v>
      </c>
      <c r="E4299" t="s">
        <v>24</v>
      </c>
      <c r="F4299" t="s">
        <v>34</v>
      </c>
      <c r="G4299">
        <v>1</v>
      </c>
      <c r="H4299">
        <v>7.1</v>
      </c>
      <c r="I4299" t="s">
        <v>103</v>
      </c>
      <c r="J4299" t="s">
        <v>186</v>
      </c>
      <c r="K4299">
        <v>4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83</v>
      </c>
      <c r="R4299" t="s">
        <v>83</v>
      </c>
      <c r="S4299" t="s">
        <v>83</v>
      </c>
      <c r="T4299" t="str">
        <f>_xlfn.XLOOKUP(A4299,MI_Match_Analysis!$A$2:$A$8,MI_Match_Analysis!$F$2:$F$8,"Not Found")</f>
        <v>Loss</v>
      </c>
    </row>
    <row r="4300" spans="1:20" x14ac:dyDescent="0.3">
      <c r="A4300">
        <v>20</v>
      </c>
      <c r="B4300" s="1">
        <v>46124</v>
      </c>
      <c r="C4300" t="s">
        <v>162</v>
      </c>
      <c r="D4300" t="s">
        <v>33</v>
      </c>
      <c r="E4300" t="s">
        <v>24</v>
      </c>
      <c r="F4300" t="s">
        <v>34</v>
      </c>
      <c r="G4300">
        <v>1</v>
      </c>
      <c r="H4300">
        <v>7.2</v>
      </c>
      <c r="I4300" t="s">
        <v>103</v>
      </c>
      <c r="J4300" t="s">
        <v>186</v>
      </c>
      <c r="K4300">
        <v>4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83</v>
      </c>
      <c r="R4300" t="s">
        <v>83</v>
      </c>
      <c r="S4300" t="s">
        <v>83</v>
      </c>
      <c r="T4300" t="str">
        <f>_xlfn.XLOOKUP(A4300,MI_Match_Analysis!$A$2:$A$8,MI_Match_Analysis!$F$2:$F$8,"Not Found")</f>
        <v>Loss</v>
      </c>
    </row>
    <row r="4301" spans="1:20" x14ac:dyDescent="0.3">
      <c r="A4301">
        <v>20</v>
      </c>
      <c r="B4301" s="1">
        <v>46124</v>
      </c>
      <c r="C4301" t="s">
        <v>162</v>
      </c>
      <c r="D4301" t="s">
        <v>33</v>
      </c>
      <c r="E4301" t="s">
        <v>24</v>
      </c>
      <c r="F4301" t="s">
        <v>34</v>
      </c>
      <c r="G4301">
        <v>1</v>
      </c>
      <c r="H4301">
        <v>7.3</v>
      </c>
      <c r="I4301" t="s">
        <v>103</v>
      </c>
      <c r="J4301" t="s">
        <v>186</v>
      </c>
      <c r="K4301">
        <v>4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83</v>
      </c>
      <c r="R4301" t="s">
        <v>83</v>
      </c>
      <c r="S4301" t="s">
        <v>83</v>
      </c>
      <c r="T4301" t="str">
        <f>_xlfn.XLOOKUP(A4301,MI_Match_Analysis!$A$2:$A$8,MI_Match_Analysis!$F$2:$F$8,"Not Found")</f>
        <v>Loss</v>
      </c>
    </row>
    <row r="4302" spans="1:20" x14ac:dyDescent="0.3">
      <c r="A4302">
        <v>20</v>
      </c>
      <c r="B4302" s="1">
        <v>46124</v>
      </c>
      <c r="C4302" t="s">
        <v>162</v>
      </c>
      <c r="D4302" t="s">
        <v>33</v>
      </c>
      <c r="E4302" t="s">
        <v>24</v>
      </c>
      <c r="F4302" t="s">
        <v>34</v>
      </c>
      <c r="G4302">
        <v>1</v>
      </c>
      <c r="H4302">
        <v>7.4</v>
      </c>
      <c r="I4302" t="s">
        <v>103</v>
      </c>
      <c r="J4302" t="s">
        <v>186</v>
      </c>
      <c r="K4302">
        <v>6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83</v>
      </c>
      <c r="R4302" t="s">
        <v>83</v>
      </c>
      <c r="S4302" t="s">
        <v>83</v>
      </c>
      <c r="T4302" t="str">
        <f>_xlfn.XLOOKUP(A4302,MI_Match_Analysis!$A$2:$A$8,MI_Match_Analysis!$F$2:$F$8,"Not Found")</f>
        <v>Loss</v>
      </c>
    </row>
    <row r="4303" spans="1:20" x14ac:dyDescent="0.3">
      <c r="A4303">
        <v>20</v>
      </c>
      <c r="B4303" s="1">
        <v>46124</v>
      </c>
      <c r="C4303" t="s">
        <v>162</v>
      </c>
      <c r="D4303" t="s">
        <v>33</v>
      </c>
      <c r="E4303" t="s">
        <v>24</v>
      </c>
      <c r="F4303" t="s">
        <v>34</v>
      </c>
      <c r="G4303">
        <v>1</v>
      </c>
      <c r="H4303">
        <v>7.5</v>
      </c>
      <c r="I4303" t="s">
        <v>103</v>
      </c>
      <c r="J4303" t="s">
        <v>186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83</v>
      </c>
      <c r="R4303" t="s">
        <v>83</v>
      </c>
      <c r="S4303" t="s">
        <v>83</v>
      </c>
      <c r="T4303" t="str">
        <f>_xlfn.XLOOKUP(A4303,MI_Match_Analysis!$A$2:$A$8,MI_Match_Analysis!$F$2:$F$8,"Not Found")</f>
        <v>Loss</v>
      </c>
    </row>
    <row r="4304" spans="1:20" x14ac:dyDescent="0.3">
      <c r="A4304">
        <v>20</v>
      </c>
      <c r="B4304" s="1">
        <v>46124</v>
      </c>
      <c r="C4304" t="s">
        <v>162</v>
      </c>
      <c r="D4304" t="s">
        <v>33</v>
      </c>
      <c r="E4304" t="s">
        <v>24</v>
      </c>
      <c r="F4304" t="s">
        <v>34</v>
      </c>
      <c r="G4304">
        <v>1</v>
      </c>
      <c r="H4304">
        <v>7.6</v>
      </c>
      <c r="I4304" t="s">
        <v>112</v>
      </c>
      <c r="J4304" t="s">
        <v>186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83</v>
      </c>
      <c r="R4304" t="s">
        <v>83</v>
      </c>
      <c r="S4304" t="s">
        <v>83</v>
      </c>
      <c r="T4304" t="str">
        <f>_xlfn.XLOOKUP(A4304,MI_Match_Analysis!$A$2:$A$8,MI_Match_Analysis!$F$2:$F$8,"Not Found")</f>
        <v>Loss</v>
      </c>
    </row>
    <row r="4305" spans="1:20" x14ac:dyDescent="0.3">
      <c r="A4305">
        <v>20</v>
      </c>
      <c r="B4305" s="1">
        <v>46124</v>
      </c>
      <c r="C4305" t="s">
        <v>162</v>
      </c>
      <c r="D4305" t="s">
        <v>33</v>
      </c>
      <c r="E4305" t="s">
        <v>24</v>
      </c>
      <c r="F4305" t="s">
        <v>34</v>
      </c>
      <c r="G4305">
        <v>1</v>
      </c>
      <c r="H4305">
        <v>8.1</v>
      </c>
      <c r="I4305" t="s">
        <v>112</v>
      </c>
      <c r="J4305" t="s">
        <v>245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83</v>
      </c>
      <c r="R4305" t="s">
        <v>83</v>
      </c>
      <c r="S4305" t="s">
        <v>83</v>
      </c>
      <c r="T4305" t="str">
        <f>_xlfn.XLOOKUP(A4305,MI_Match_Analysis!$A$2:$A$8,MI_Match_Analysis!$F$2:$F$8,"Not Found")</f>
        <v>Loss</v>
      </c>
    </row>
    <row r="4306" spans="1:20" x14ac:dyDescent="0.3">
      <c r="A4306">
        <v>20</v>
      </c>
      <c r="B4306" s="1">
        <v>46124</v>
      </c>
      <c r="C4306" t="s">
        <v>162</v>
      </c>
      <c r="D4306" t="s">
        <v>33</v>
      </c>
      <c r="E4306" t="s">
        <v>24</v>
      </c>
      <c r="F4306" t="s">
        <v>34</v>
      </c>
      <c r="G4306">
        <v>1</v>
      </c>
      <c r="H4306">
        <v>8.1999999999999993</v>
      </c>
      <c r="I4306" t="s">
        <v>112</v>
      </c>
      <c r="J4306" t="s">
        <v>245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83</v>
      </c>
      <c r="R4306" t="s">
        <v>83</v>
      </c>
      <c r="S4306" t="s">
        <v>83</v>
      </c>
      <c r="T4306" t="str">
        <f>_xlfn.XLOOKUP(A4306,MI_Match_Analysis!$A$2:$A$8,MI_Match_Analysis!$F$2:$F$8,"Not Found")</f>
        <v>Loss</v>
      </c>
    </row>
    <row r="4307" spans="1:20" x14ac:dyDescent="0.3">
      <c r="A4307">
        <v>20</v>
      </c>
      <c r="B4307" s="1">
        <v>46124</v>
      </c>
      <c r="C4307" t="s">
        <v>162</v>
      </c>
      <c r="D4307" t="s">
        <v>33</v>
      </c>
      <c r="E4307" t="s">
        <v>24</v>
      </c>
      <c r="F4307" t="s">
        <v>34</v>
      </c>
      <c r="G4307">
        <v>1</v>
      </c>
      <c r="H4307">
        <v>8.3000000000000007</v>
      </c>
      <c r="I4307" t="s">
        <v>103</v>
      </c>
      <c r="J4307" t="s">
        <v>245</v>
      </c>
      <c r="K4307">
        <v>1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83</v>
      </c>
      <c r="R4307" t="s">
        <v>83</v>
      </c>
      <c r="S4307" t="s">
        <v>83</v>
      </c>
      <c r="T4307" t="str">
        <f>_xlfn.XLOOKUP(A4307,MI_Match_Analysis!$A$2:$A$8,MI_Match_Analysis!$F$2:$F$8,"Not Found")</f>
        <v>Loss</v>
      </c>
    </row>
    <row r="4308" spans="1:20" x14ac:dyDescent="0.3">
      <c r="A4308">
        <v>20</v>
      </c>
      <c r="B4308" s="1">
        <v>46124</v>
      </c>
      <c r="C4308" t="s">
        <v>162</v>
      </c>
      <c r="D4308" t="s">
        <v>33</v>
      </c>
      <c r="E4308" t="s">
        <v>24</v>
      </c>
      <c r="F4308" t="s">
        <v>34</v>
      </c>
      <c r="G4308">
        <v>1</v>
      </c>
      <c r="H4308">
        <v>8.4</v>
      </c>
      <c r="I4308" t="s">
        <v>112</v>
      </c>
      <c r="J4308" t="s">
        <v>245</v>
      </c>
      <c r="K4308">
        <v>4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83</v>
      </c>
      <c r="R4308" t="s">
        <v>83</v>
      </c>
      <c r="S4308" t="s">
        <v>83</v>
      </c>
      <c r="T4308" t="str">
        <f>_xlfn.XLOOKUP(A4308,MI_Match_Analysis!$A$2:$A$8,MI_Match_Analysis!$F$2:$F$8,"Not Found")</f>
        <v>Loss</v>
      </c>
    </row>
    <row r="4309" spans="1:20" x14ac:dyDescent="0.3">
      <c r="A4309">
        <v>20</v>
      </c>
      <c r="B4309" s="1">
        <v>46124</v>
      </c>
      <c r="C4309" t="s">
        <v>162</v>
      </c>
      <c r="D4309" t="s">
        <v>33</v>
      </c>
      <c r="E4309" t="s">
        <v>24</v>
      </c>
      <c r="F4309" t="s">
        <v>34</v>
      </c>
      <c r="G4309">
        <v>1</v>
      </c>
      <c r="H4309">
        <v>8.5</v>
      </c>
      <c r="I4309" t="s">
        <v>112</v>
      </c>
      <c r="J4309" t="s">
        <v>245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83</v>
      </c>
      <c r="R4309" t="s">
        <v>83</v>
      </c>
      <c r="S4309" t="s">
        <v>83</v>
      </c>
      <c r="T4309" t="str">
        <f>_xlfn.XLOOKUP(A4309,MI_Match_Analysis!$A$2:$A$8,MI_Match_Analysis!$F$2:$F$8,"Not Found")</f>
        <v>Loss</v>
      </c>
    </row>
    <row r="4310" spans="1:20" x14ac:dyDescent="0.3">
      <c r="A4310">
        <v>20</v>
      </c>
      <c r="B4310" s="1">
        <v>46124</v>
      </c>
      <c r="C4310" t="s">
        <v>162</v>
      </c>
      <c r="D4310" t="s">
        <v>33</v>
      </c>
      <c r="E4310" t="s">
        <v>24</v>
      </c>
      <c r="F4310" t="s">
        <v>34</v>
      </c>
      <c r="G4310">
        <v>1</v>
      </c>
      <c r="H4310">
        <v>8.6</v>
      </c>
      <c r="I4310" t="s">
        <v>112</v>
      </c>
      <c r="J4310" t="s">
        <v>245</v>
      </c>
      <c r="K4310">
        <v>4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83</v>
      </c>
      <c r="R4310" t="s">
        <v>83</v>
      </c>
      <c r="S4310" t="s">
        <v>83</v>
      </c>
      <c r="T4310" t="str">
        <f>_xlfn.XLOOKUP(A4310,MI_Match_Analysis!$A$2:$A$8,MI_Match_Analysis!$F$2:$F$8,"Not Found")</f>
        <v>Loss</v>
      </c>
    </row>
    <row r="4311" spans="1:20" x14ac:dyDescent="0.3">
      <c r="A4311">
        <v>20</v>
      </c>
      <c r="B4311" s="1">
        <v>46124</v>
      </c>
      <c r="C4311" t="s">
        <v>162</v>
      </c>
      <c r="D4311" t="s">
        <v>33</v>
      </c>
      <c r="E4311" t="s">
        <v>24</v>
      </c>
      <c r="F4311" t="s">
        <v>34</v>
      </c>
      <c r="G4311">
        <v>1</v>
      </c>
      <c r="H4311">
        <v>9.1</v>
      </c>
      <c r="I4311" t="s">
        <v>103</v>
      </c>
      <c r="J4311" t="s">
        <v>182</v>
      </c>
      <c r="K4311">
        <v>2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83</v>
      </c>
      <c r="R4311" t="s">
        <v>83</v>
      </c>
      <c r="S4311" t="s">
        <v>83</v>
      </c>
      <c r="T4311" t="str">
        <f>_xlfn.XLOOKUP(A4311,MI_Match_Analysis!$A$2:$A$8,MI_Match_Analysis!$F$2:$F$8,"Not Found")</f>
        <v>Loss</v>
      </c>
    </row>
    <row r="4312" spans="1:20" x14ac:dyDescent="0.3">
      <c r="A4312">
        <v>20</v>
      </c>
      <c r="B4312" s="1">
        <v>46124</v>
      </c>
      <c r="C4312" t="s">
        <v>162</v>
      </c>
      <c r="D4312" t="s">
        <v>33</v>
      </c>
      <c r="E4312" t="s">
        <v>24</v>
      </c>
      <c r="F4312" t="s">
        <v>34</v>
      </c>
      <c r="G4312">
        <v>1</v>
      </c>
      <c r="H4312">
        <v>9.1999999999999993</v>
      </c>
      <c r="I4312" t="s">
        <v>103</v>
      </c>
      <c r="J4312" t="s">
        <v>182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83</v>
      </c>
      <c r="R4312" t="s">
        <v>83</v>
      </c>
      <c r="S4312" t="s">
        <v>83</v>
      </c>
      <c r="T4312" t="str">
        <f>_xlfn.XLOOKUP(A4312,MI_Match_Analysis!$A$2:$A$8,MI_Match_Analysis!$F$2:$F$8,"Not Found")</f>
        <v>Loss</v>
      </c>
    </row>
    <row r="4313" spans="1:20" x14ac:dyDescent="0.3">
      <c r="A4313">
        <v>20</v>
      </c>
      <c r="B4313" s="1">
        <v>46124</v>
      </c>
      <c r="C4313" t="s">
        <v>162</v>
      </c>
      <c r="D4313" t="s">
        <v>33</v>
      </c>
      <c r="E4313" t="s">
        <v>24</v>
      </c>
      <c r="F4313" t="s">
        <v>34</v>
      </c>
      <c r="G4313">
        <v>1</v>
      </c>
      <c r="H4313">
        <v>9.3000000000000007</v>
      </c>
      <c r="I4313" t="s">
        <v>103</v>
      </c>
      <c r="J4313" t="s">
        <v>182</v>
      </c>
      <c r="K4313">
        <v>6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83</v>
      </c>
      <c r="R4313" t="s">
        <v>83</v>
      </c>
      <c r="S4313" t="s">
        <v>83</v>
      </c>
      <c r="T4313" t="str">
        <f>_xlfn.XLOOKUP(A4313,MI_Match_Analysis!$A$2:$A$8,MI_Match_Analysis!$F$2:$F$8,"Not Found")</f>
        <v>Loss</v>
      </c>
    </row>
    <row r="4314" spans="1:20" x14ac:dyDescent="0.3">
      <c r="A4314">
        <v>20</v>
      </c>
      <c r="B4314" s="1">
        <v>46124</v>
      </c>
      <c r="C4314" t="s">
        <v>162</v>
      </c>
      <c r="D4314" t="s">
        <v>33</v>
      </c>
      <c r="E4314" t="s">
        <v>24</v>
      </c>
      <c r="F4314" t="s">
        <v>34</v>
      </c>
      <c r="G4314">
        <v>1</v>
      </c>
      <c r="H4314">
        <v>9.4</v>
      </c>
      <c r="I4314" t="s">
        <v>103</v>
      </c>
      <c r="J4314" t="s">
        <v>182</v>
      </c>
      <c r="K4314">
        <v>1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83</v>
      </c>
      <c r="R4314" t="s">
        <v>83</v>
      </c>
      <c r="S4314" t="s">
        <v>83</v>
      </c>
      <c r="T4314" t="str">
        <f>_xlfn.XLOOKUP(A4314,MI_Match_Analysis!$A$2:$A$8,MI_Match_Analysis!$F$2:$F$8,"Not Found")</f>
        <v>Loss</v>
      </c>
    </row>
    <row r="4315" spans="1:20" x14ac:dyDescent="0.3">
      <c r="A4315">
        <v>20</v>
      </c>
      <c r="B4315" s="1">
        <v>46124</v>
      </c>
      <c r="C4315" t="s">
        <v>162</v>
      </c>
      <c r="D4315" t="s">
        <v>33</v>
      </c>
      <c r="E4315" t="s">
        <v>24</v>
      </c>
      <c r="F4315" t="s">
        <v>34</v>
      </c>
      <c r="G4315">
        <v>1</v>
      </c>
      <c r="H4315">
        <v>9.5</v>
      </c>
      <c r="I4315" t="s">
        <v>112</v>
      </c>
      <c r="J4315" t="s">
        <v>182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83</v>
      </c>
      <c r="R4315" t="s">
        <v>83</v>
      </c>
      <c r="S4315" t="s">
        <v>83</v>
      </c>
      <c r="T4315" t="str">
        <f>_xlfn.XLOOKUP(A4315,MI_Match_Analysis!$A$2:$A$8,MI_Match_Analysis!$F$2:$F$8,"Not Found")</f>
        <v>Loss</v>
      </c>
    </row>
    <row r="4316" spans="1:20" x14ac:dyDescent="0.3">
      <c r="A4316">
        <v>20</v>
      </c>
      <c r="B4316" s="1">
        <v>46124</v>
      </c>
      <c r="C4316" t="s">
        <v>162</v>
      </c>
      <c r="D4316" t="s">
        <v>33</v>
      </c>
      <c r="E4316" t="s">
        <v>24</v>
      </c>
      <c r="F4316" t="s">
        <v>34</v>
      </c>
      <c r="G4316">
        <v>1</v>
      </c>
      <c r="H4316">
        <v>9.6</v>
      </c>
      <c r="I4316" t="s">
        <v>103</v>
      </c>
      <c r="J4316" t="s">
        <v>182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83</v>
      </c>
      <c r="R4316" t="s">
        <v>83</v>
      </c>
      <c r="S4316" t="s">
        <v>83</v>
      </c>
      <c r="T4316" t="str">
        <f>_xlfn.XLOOKUP(A4316,MI_Match_Analysis!$A$2:$A$8,MI_Match_Analysis!$F$2:$F$8,"Not Found")</f>
        <v>Loss</v>
      </c>
    </row>
    <row r="4317" spans="1:20" x14ac:dyDescent="0.3">
      <c r="A4317">
        <v>20</v>
      </c>
      <c r="B4317" s="1">
        <v>46124</v>
      </c>
      <c r="C4317" t="s">
        <v>162</v>
      </c>
      <c r="D4317" t="s">
        <v>33</v>
      </c>
      <c r="E4317" t="s">
        <v>24</v>
      </c>
      <c r="F4317" t="s">
        <v>34</v>
      </c>
      <c r="G4317">
        <v>1</v>
      </c>
      <c r="H4317">
        <v>10.1</v>
      </c>
      <c r="I4317" t="s">
        <v>112</v>
      </c>
      <c r="J4317" t="s">
        <v>36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83</v>
      </c>
      <c r="R4317" t="s">
        <v>83</v>
      </c>
      <c r="S4317" t="s">
        <v>83</v>
      </c>
      <c r="T4317" t="str">
        <f>_xlfn.XLOOKUP(A4317,MI_Match_Analysis!$A$2:$A$8,MI_Match_Analysis!$F$2:$F$8,"Not Found")</f>
        <v>Loss</v>
      </c>
    </row>
    <row r="4318" spans="1:20" x14ac:dyDescent="0.3">
      <c r="A4318">
        <v>20</v>
      </c>
      <c r="B4318" s="1">
        <v>46124</v>
      </c>
      <c r="C4318" t="s">
        <v>162</v>
      </c>
      <c r="D4318" t="s">
        <v>33</v>
      </c>
      <c r="E4318" t="s">
        <v>24</v>
      </c>
      <c r="F4318" t="s">
        <v>34</v>
      </c>
      <c r="G4318">
        <v>1</v>
      </c>
      <c r="H4318">
        <v>10.1</v>
      </c>
      <c r="I4318" t="s">
        <v>112</v>
      </c>
      <c r="J4318" t="s">
        <v>36</v>
      </c>
      <c r="K4318">
        <v>0</v>
      </c>
      <c r="L4318">
        <v>1</v>
      </c>
      <c r="M4318">
        <v>1</v>
      </c>
      <c r="N4318">
        <v>0</v>
      </c>
      <c r="O4318">
        <v>0</v>
      </c>
      <c r="P4318">
        <v>0</v>
      </c>
      <c r="Q4318" t="s">
        <v>83</v>
      </c>
      <c r="R4318" t="s">
        <v>83</v>
      </c>
      <c r="S4318" t="s">
        <v>83</v>
      </c>
      <c r="T4318" t="str">
        <f>_xlfn.XLOOKUP(A4318,MI_Match_Analysis!$A$2:$A$8,MI_Match_Analysis!$F$2:$F$8,"Not Found")</f>
        <v>Loss</v>
      </c>
    </row>
    <row r="4319" spans="1:20" x14ac:dyDescent="0.3">
      <c r="A4319">
        <v>20</v>
      </c>
      <c r="B4319" s="1">
        <v>46124</v>
      </c>
      <c r="C4319" t="s">
        <v>162</v>
      </c>
      <c r="D4319" t="s">
        <v>33</v>
      </c>
      <c r="E4319" t="s">
        <v>24</v>
      </c>
      <c r="F4319" t="s">
        <v>34</v>
      </c>
      <c r="G4319">
        <v>1</v>
      </c>
      <c r="H4319">
        <v>10.199999999999999</v>
      </c>
      <c r="I4319" t="s">
        <v>112</v>
      </c>
      <c r="J4319" t="s">
        <v>36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83</v>
      </c>
      <c r="R4319" t="s">
        <v>83</v>
      </c>
      <c r="S4319" t="s">
        <v>83</v>
      </c>
      <c r="T4319" t="str">
        <f>_xlfn.XLOOKUP(A4319,MI_Match_Analysis!$A$2:$A$8,MI_Match_Analysis!$F$2:$F$8,"Not Found")</f>
        <v>Loss</v>
      </c>
    </row>
    <row r="4320" spans="1:20" x14ac:dyDescent="0.3">
      <c r="A4320">
        <v>20</v>
      </c>
      <c r="B4320" s="1">
        <v>46124</v>
      </c>
      <c r="C4320" t="s">
        <v>162</v>
      </c>
      <c r="D4320" t="s">
        <v>33</v>
      </c>
      <c r="E4320" t="s">
        <v>24</v>
      </c>
      <c r="F4320" t="s">
        <v>34</v>
      </c>
      <c r="G4320">
        <v>1</v>
      </c>
      <c r="H4320">
        <v>10.199999999999999</v>
      </c>
      <c r="I4320" t="s">
        <v>112</v>
      </c>
      <c r="J4320" t="s">
        <v>36</v>
      </c>
      <c r="K4320">
        <v>0</v>
      </c>
      <c r="L4320">
        <v>1</v>
      </c>
      <c r="M4320">
        <v>1</v>
      </c>
      <c r="N4320">
        <v>0</v>
      </c>
      <c r="O4320">
        <v>0</v>
      </c>
      <c r="P4320">
        <v>0</v>
      </c>
      <c r="Q4320" t="s">
        <v>83</v>
      </c>
      <c r="R4320" t="s">
        <v>83</v>
      </c>
      <c r="S4320" t="s">
        <v>83</v>
      </c>
      <c r="T4320" t="str">
        <f>_xlfn.XLOOKUP(A4320,MI_Match_Analysis!$A$2:$A$8,MI_Match_Analysis!$F$2:$F$8,"Not Found")</f>
        <v>Loss</v>
      </c>
    </row>
    <row r="4321" spans="1:20" x14ac:dyDescent="0.3">
      <c r="A4321">
        <v>20</v>
      </c>
      <c r="B4321" s="1">
        <v>46124</v>
      </c>
      <c r="C4321" t="s">
        <v>162</v>
      </c>
      <c r="D4321" t="s">
        <v>33</v>
      </c>
      <c r="E4321" t="s">
        <v>24</v>
      </c>
      <c r="F4321" t="s">
        <v>34</v>
      </c>
      <c r="G4321">
        <v>1</v>
      </c>
      <c r="H4321">
        <v>10.3</v>
      </c>
      <c r="I4321" t="s">
        <v>112</v>
      </c>
      <c r="J4321" t="s">
        <v>36</v>
      </c>
      <c r="K4321">
        <v>2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83</v>
      </c>
      <c r="R4321" t="s">
        <v>83</v>
      </c>
      <c r="S4321" t="s">
        <v>83</v>
      </c>
      <c r="T4321" t="str">
        <f>_xlfn.XLOOKUP(A4321,MI_Match_Analysis!$A$2:$A$8,MI_Match_Analysis!$F$2:$F$8,"Not Found")</f>
        <v>Loss</v>
      </c>
    </row>
    <row r="4322" spans="1:20" x14ac:dyDescent="0.3">
      <c r="A4322">
        <v>20</v>
      </c>
      <c r="B4322" s="1">
        <v>46124</v>
      </c>
      <c r="C4322" t="s">
        <v>162</v>
      </c>
      <c r="D4322" t="s">
        <v>33</v>
      </c>
      <c r="E4322" t="s">
        <v>24</v>
      </c>
      <c r="F4322" t="s">
        <v>34</v>
      </c>
      <c r="G4322">
        <v>1</v>
      </c>
      <c r="H4322">
        <v>10.4</v>
      </c>
      <c r="I4322" t="s">
        <v>112</v>
      </c>
      <c r="J4322" t="s">
        <v>36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83</v>
      </c>
      <c r="R4322" t="s">
        <v>83</v>
      </c>
      <c r="S4322" t="s">
        <v>83</v>
      </c>
      <c r="T4322" t="str">
        <f>_xlfn.XLOOKUP(A4322,MI_Match_Analysis!$A$2:$A$8,MI_Match_Analysis!$F$2:$F$8,"Not Found")</f>
        <v>Loss</v>
      </c>
    </row>
    <row r="4323" spans="1:20" x14ac:dyDescent="0.3">
      <c r="A4323">
        <v>20</v>
      </c>
      <c r="B4323" s="1">
        <v>46124</v>
      </c>
      <c r="C4323" t="s">
        <v>162</v>
      </c>
      <c r="D4323" t="s">
        <v>33</v>
      </c>
      <c r="E4323" t="s">
        <v>24</v>
      </c>
      <c r="F4323" t="s">
        <v>34</v>
      </c>
      <c r="G4323">
        <v>1</v>
      </c>
      <c r="H4323">
        <v>10.5</v>
      </c>
      <c r="I4323" t="s">
        <v>103</v>
      </c>
      <c r="J4323" t="s">
        <v>36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165</v>
      </c>
      <c r="R4323" t="s">
        <v>103</v>
      </c>
      <c r="S4323" t="s">
        <v>182</v>
      </c>
      <c r="T4323" t="str">
        <f>_xlfn.XLOOKUP(A4323,MI_Match_Analysis!$A$2:$A$8,MI_Match_Analysis!$F$2:$F$8,"Not Found")</f>
        <v>Loss</v>
      </c>
    </row>
    <row r="4324" spans="1:20" x14ac:dyDescent="0.3">
      <c r="A4324">
        <v>20</v>
      </c>
      <c r="B4324" s="1">
        <v>46124</v>
      </c>
      <c r="C4324" t="s">
        <v>162</v>
      </c>
      <c r="D4324" t="s">
        <v>33</v>
      </c>
      <c r="E4324" t="s">
        <v>24</v>
      </c>
      <c r="F4324" t="s">
        <v>34</v>
      </c>
      <c r="G4324">
        <v>1</v>
      </c>
      <c r="H4324">
        <v>10.6</v>
      </c>
      <c r="I4324" t="s">
        <v>178</v>
      </c>
      <c r="J4324" t="s">
        <v>36</v>
      </c>
      <c r="K4324">
        <v>4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83</v>
      </c>
      <c r="R4324" t="s">
        <v>83</v>
      </c>
      <c r="S4324" t="s">
        <v>83</v>
      </c>
      <c r="T4324" t="str">
        <f>_xlfn.XLOOKUP(A4324,MI_Match_Analysis!$A$2:$A$8,MI_Match_Analysis!$F$2:$F$8,"Not Found")</f>
        <v>Loss</v>
      </c>
    </row>
    <row r="4325" spans="1:20" x14ac:dyDescent="0.3">
      <c r="A4325">
        <v>20</v>
      </c>
      <c r="B4325" s="1">
        <v>46124</v>
      </c>
      <c r="C4325" t="s">
        <v>162</v>
      </c>
      <c r="D4325" t="s">
        <v>33</v>
      </c>
      <c r="E4325" t="s">
        <v>24</v>
      </c>
      <c r="F4325" t="s">
        <v>34</v>
      </c>
      <c r="G4325">
        <v>1</v>
      </c>
      <c r="H4325">
        <v>11.1</v>
      </c>
      <c r="I4325" t="s">
        <v>112</v>
      </c>
      <c r="J4325" t="s">
        <v>186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83</v>
      </c>
      <c r="R4325" t="s">
        <v>83</v>
      </c>
      <c r="S4325" t="s">
        <v>83</v>
      </c>
      <c r="T4325" t="str">
        <f>_xlfn.XLOOKUP(A4325,MI_Match_Analysis!$A$2:$A$8,MI_Match_Analysis!$F$2:$F$8,"Not Found")</f>
        <v>Loss</v>
      </c>
    </row>
    <row r="4326" spans="1:20" x14ac:dyDescent="0.3">
      <c r="A4326">
        <v>20</v>
      </c>
      <c r="B4326" s="1">
        <v>46124</v>
      </c>
      <c r="C4326" t="s">
        <v>162</v>
      </c>
      <c r="D4326" t="s">
        <v>33</v>
      </c>
      <c r="E4326" t="s">
        <v>24</v>
      </c>
      <c r="F4326" t="s">
        <v>34</v>
      </c>
      <c r="G4326">
        <v>1</v>
      </c>
      <c r="H4326">
        <v>11.2</v>
      </c>
      <c r="I4326" t="s">
        <v>178</v>
      </c>
      <c r="J4326" t="s">
        <v>186</v>
      </c>
      <c r="K4326">
        <v>6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83</v>
      </c>
      <c r="R4326" t="s">
        <v>83</v>
      </c>
      <c r="S4326" t="s">
        <v>83</v>
      </c>
      <c r="T4326" t="str">
        <f>_xlfn.XLOOKUP(A4326,MI_Match_Analysis!$A$2:$A$8,MI_Match_Analysis!$F$2:$F$8,"Not Found")</f>
        <v>Loss</v>
      </c>
    </row>
    <row r="4327" spans="1:20" x14ac:dyDescent="0.3">
      <c r="A4327">
        <v>20</v>
      </c>
      <c r="B4327" s="1">
        <v>46124</v>
      </c>
      <c r="C4327" t="s">
        <v>162</v>
      </c>
      <c r="D4327" t="s">
        <v>33</v>
      </c>
      <c r="E4327" t="s">
        <v>24</v>
      </c>
      <c r="F4327" t="s">
        <v>34</v>
      </c>
      <c r="G4327">
        <v>1</v>
      </c>
      <c r="H4327">
        <v>11.3</v>
      </c>
      <c r="I4327" t="s">
        <v>178</v>
      </c>
      <c r="J4327" t="s">
        <v>186</v>
      </c>
      <c r="K4327">
        <v>6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83</v>
      </c>
      <c r="R4327" t="s">
        <v>83</v>
      </c>
      <c r="S4327" t="s">
        <v>83</v>
      </c>
      <c r="T4327" t="str">
        <f>_xlfn.XLOOKUP(A4327,MI_Match_Analysis!$A$2:$A$8,MI_Match_Analysis!$F$2:$F$8,"Not Found")</f>
        <v>Loss</v>
      </c>
    </row>
    <row r="4328" spans="1:20" x14ac:dyDescent="0.3">
      <c r="A4328">
        <v>20</v>
      </c>
      <c r="B4328" s="1">
        <v>46124</v>
      </c>
      <c r="C4328" t="s">
        <v>162</v>
      </c>
      <c r="D4328" t="s">
        <v>33</v>
      </c>
      <c r="E4328" t="s">
        <v>24</v>
      </c>
      <c r="F4328" t="s">
        <v>34</v>
      </c>
      <c r="G4328">
        <v>1</v>
      </c>
      <c r="H4328">
        <v>11.4</v>
      </c>
      <c r="I4328" t="s">
        <v>178</v>
      </c>
      <c r="J4328" t="s">
        <v>186</v>
      </c>
      <c r="K4328">
        <v>6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83</v>
      </c>
      <c r="R4328" t="s">
        <v>83</v>
      </c>
      <c r="S4328" t="s">
        <v>83</v>
      </c>
      <c r="T4328" t="str">
        <f>_xlfn.XLOOKUP(A4328,MI_Match_Analysis!$A$2:$A$8,MI_Match_Analysis!$F$2:$F$8,"Not Found")</f>
        <v>Loss</v>
      </c>
    </row>
    <row r="4329" spans="1:20" x14ac:dyDescent="0.3">
      <c r="A4329">
        <v>20</v>
      </c>
      <c r="B4329" s="1">
        <v>46124</v>
      </c>
      <c r="C4329" t="s">
        <v>162</v>
      </c>
      <c r="D4329" t="s">
        <v>33</v>
      </c>
      <c r="E4329" t="s">
        <v>24</v>
      </c>
      <c r="F4329" t="s">
        <v>34</v>
      </c>
      <c r="G4329">
        <v>1</v>
      </c>
      <c r="H4329">
        <v>11.5</v>
      </c>
      <c r="I4329" t="s">
        <v>178</v>
      </c>
      <c r="J4329" t="s">
        <v>186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83</v>
      </c>
      <c r="R4329" t="s">
        <v>83</v>
      </c>
      <c r="S4329" t="s">
        <v>83</v>
      </c>
      <c r="T4329" t="str">
        <f>_xlfn.XLOOKUP(A4329,MI_Match_Analysis!$A$2:$A$8,MI_Match_Analysis!$F$2:$F$8,"Not Found")</f>
        <v>Loss</v>
      </c>
    </row>
    <row r="4330" spans="1:20" x14ac:dyDescent="0.3">
      <c r="A4330">
        <v>20</v>
      </c>
      <c r="B4330" s="1">
        <v>46124</v>
      </c>
      <c r="C4330" t="s">
        <v>162</v>
      </c>
      <c r="D4330" t="s">
        <v>33</v>
      </c>
      <c r="E4330" t="s">
        <v>24</v>
      </c>
      <c r="F4330" t="s">
        <v>34</v>
      </c>
      <c r="G4330">
        <v>1</v>
      </c>
      <c r="H4330">
        <v>11.6</v>
      </c>
      <c r="I4330" t="s">
        <v>178</v>
      </c>
      <c r="J4330" t="s">
        <v>186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83</v>
      </c>
      <c r="R4330" t="s">
        <v>83</v>
      </c>
      <c r="S4330" t="s">
        <v>83</v>
      </c>
      <c r="T4330" t="str">
        <f>_xlfn.XLOOKUP(A4330,MI_Match_Analysis!$A$2:$A$8,MI_Match_Analysis!$F$2:$F$8,"Not Found")</f>
        <v>Loss</v>
      </c>
    </row>
    <row r="4331" spans="1:20" x14ac:dyDescent="0.3">
      <c r="A4331">
        <v>20</v>
      </c>
      <c r="B4331" s="1">
        <v>46124</v>
      </c>
      <c r="C4331" t="s">
        <v>162</v>
      </c>
      <c r="D4331" t="s">
        <v>33</v>
      </c>
      <c r="E4331" t="s">
        <v>24</v>
      </c>
      <c r="F4331" t="s">
        <v>34</v>
      </c>
      <c r="G4331">
        <v>1</v>
      </c>
      <c r="H4331">
        <v>12.1</v>
      </c>
      <c r="I4331" t="s">
        <v>178</v>
      </c>
      <c r="J4331" t="s">
        <v>36</v>
      </c>
      <c r="K4331">
        <v>0</v>
      </c>
      <c r="L4331">
        <v>1</v>
      </c>
      <c r="M4331">
        <v>1</v>
      </c>
      <c r="N4331">
        <v>0</v>
      </c>
      <c r="O4331">
        <v>0</v>
      </c>
      <c r="P4331">
        <v>0</v>
      </c>
      <c r="Q4331" t="s">
        <v>83</v>
      </c>
      <c r="R4331" t="s">
        <v>83</v>
      </c>
      <c r="S4331" t="s">
        <v>83</v>
      </c>
      <c r="T4331" t="str">
        <f>_xlfn.XLOOKUP(A4331,MI_Match_Analysis!$A$2:$A$8,MI_Match_Analysis!$F$2:$F$8,"Not Found")</f>
        <v>Loss</v>
      </c>
    </row>
    <row r="4332" spans="1:20" x14ac:dyDescent="0.3">
      <c r="A4332">
        <v>20</v>
      </c>
      <c r="B4332" s="1">
        <v>46124</v>
      </c>
      <c r="C4332" t="s">
        <v>162</v>
      </c>
      <c r="D4332" t="s">
        <v>33</v>
      </c>
      <c r="E4332" t="s">
        <v>24</v>
      </c>
      <c r="F4332" t="s">
        <v>34</v>
      </c>
      <c r="G4332">
        <v>1</v>
      </c>
      <c r="H4332">
        <v>12.1</v>
      </c>
      <c r="I4332" t="s">
        <v>178</v>
      </c>
      <c r="J4332" t="s">
        <v>36</v>
      </c>
      <c r="K4332">
        <v>4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83</v>
      </c>
      <c r="R4332" t="s">
        <v>83</v>
      </c>
      <c r="S4332" t="s">
        <v>83</v>
      </c>
      <c r="T4332" t="str">
        <f>_xlfn.XLOOKUP(A4332,MI_Match_Analysis!$A$2:$A$8,MI_Match_Analysis!$F$2:$F$8,"Not Found")</f>
        <v>Loss</v>
      </c>
    </row>
    <row r="4333" spans="1:20" x14ac:dyDescent="0.3">
      <c r="A4333">
        <v>20</v>
      </c>
      <c r="B4333" s="1">
        <v>46124</v>
      </c>
      <c r="C4333" t="s">
        <v>162</v>
      </c>
      <c r="D4333" t="s">
        <v>33</v>
      </c>
      <c r="E4333" t="s">
        <v>24</v>
      </c>
      <c r="F4333" t="s">
        <v>34</v>
      </c>
      <c r="G4333">
        <v>1</v>
      </c>
      <c r="H4333">
        <v>12.2</v>
      </c>
      <c r="I4333" t="s">
        <v>178</v>
      </c>
      <c r="J4333" t="s">
        <v>36</v>
      </c>
      <c r="K4333">
        <v>0</v>
      </c>
      <c r="L4333">
        <v>1</v>
      </c>
      <c r="M4333">
        <v>1</v>
      </c>
      <c r="N4333">
        <v>0</v>
      </c>
      <c r="O4333">
        <v>0</v>
      </c>
      <c r="P4333">
        <v>0</v>
      </c>
      <c r="Q4333" t="s">
        <v>83</v>
      </c>
      <c r="R4333" t="s">
        <v>83</v>
      </c>
      <c r="S4333" t="s">
        <v>83</v>
      </c>
      <c r="T4333" t="str">
        <f>_xlfn.XLOOKUP(A4333,MI_Match_Analysis!$A$2:$A$8,MI_Match_Analysis!$F$2:$F$8,"Not Found")</f>
        <v>Loss</v>
      </c>
    </row>
    <row r="4334" spans="1:20" x14ac:dyDescent="0.3">
      <c r="A4334">
        <v>20</v>
      </c>
      <c r="B4334" s="1">
        <v>46124</v>
      </c>
      <c r="C4334" t="s">
        <v>162</v>
      </c>
      <c r="D4334" t="s">
        <v>33</v>
      </c>
      <c r="E4334" t="s">
        <v>24</v>
      </c>
      <c r="F4334" t="s">
        <v>34</v>
      </c>
      <c r="G4334">
        <v>1</v>
      </c>
      <c r="H4334">
        <v>12.2</v>
      </c>
      <c r="I4334" t="s">
        <v>178</v>
      </c>
      <c r="J4334" t="s">
        <v>36</v>
      </c>
      <c r="K4334">
        <v>6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83</v>
      </c>
      <c r="R4334" t="s">
        <v>83</v>
      </c>
      <c r="S4334" t="s">
        <v>83</v>
      </c>
      <c r="T4334" t="str">
        <f>_xlfn.XLOOKUP(A4334,MI_Match_Analysis!$A$2:$A$8,MI_Match_Analysis!$F$2:$F$8,"Not Found")</f>
        <v>Loss</v>
      </c>
    </row>
    <row r="4335" spans="1:20" x14ac:dyDescent="0.3">
      <c r="A4335">
        <v>20</v>
      </c>
      <c r="B4335" s="1">
        <v>46124</v>
      </c>
      <c r="C4335" t="s">
        <v>162</v>
      </c>
      <c r="D4335" t="s">
        <v>33</v>
      </c>
      <c r="E4335" t="s">
        <v>24</v>
      </c>
      <c r="F4335" t="s">
        <v>34</v>
      </c>
      <c r="G4335">
        <v>1</v>
      </c>
      <c r="H4335">
        <v>12.3</v>
      </c>
      <c r="I4335" t="s">
        <v>178</v>
      </c>
      <c r="J4335" t="s">
        <v>36</v>
      </c>
      <c r="K4335">
        <v>0</v>
      </c>
      <c r="L4335">
        <v>1</v>
      </c>
      <c r="M4335">
        <v>1</v>
      </c>
      <c r="N4335">
        <v>0</v>
      </c>
      <c r="O4335">
        <v>0</v>
      </c>
      <c r="P4335">
        <v>0</v>
      </c>
      <c r="Q4335" t="s">
        <v>83</v>
      </c>
      <c r="R4335" t="s">
        <v>83</v>
      </c>
      <c r="S4335" t="s">
        <v>83</v>
      </c>
      <c r="T4335" t="str">
        <f>_xlfn.XLOOKUP(A4335,MI_Match_Analysis!$A$2:$A$8,MI_Match_Analysis!$F$2:$F$8,"Not Found")</f>
        <v>Loss</v>
      </c>
    </row>
    <row r="4336" spans="1:20" x14ac:dyDescent="0.3">
      <c r="A4336">
        <v>20</v>
      </c>
      <c r="B4336" s="1">
        <v>46124</v>
      </c>
      <c r="C4336" t="s">
        <v>162</v>
      </c>
      <c r="D4336" t="s">
        <v>33</v>
      </c>
      <c r="E4336" t="s">
        <v>24</v>
      </c>
      <c r="F4336" t="s">
        <v>34</v>
      </c>
      <c r="G4336">
        <v>1</v>
      </c>
      <c r="H4336">
        <v>12.3</v>
      </c>
      <c r="I4336" t="s">
        <v>178</v>
      </c>
      <c r="J4336" t="s">
        <v>36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83</v>
      </c>
      <c r="R4336" t="s">
        <v>83</v>
      </c>
      <c r="S4336" t="s">
        <v>83</v>
      </c>
      <c r="T4336" t="str">
        <f>_xlfn.XLOOKUP(A4336,MI_Match_Analysis!$A$2:$A$8,MI_Match_Analysis!$F$2:$F$8,"Not Found")</f>
        <v>Loss</v>
      </c>
    </row>
    <row r="4337" spans="1:20" x14ac:dyDescent="0.3">
      <c r="A4337">
        <v>20</v>
      </c>
      <c r="B4337" s="1">
        <v>46124</v>
      </c>
      <c r="C4337" t="s">
        <v>162</v>
      </c>
      <c r="D4337" t="s">
        <v>33</v>
      </c>
      <c r="E4337" t="s">
        <v>24</v>
      </c>
      <c r="F4337" t="s">
        <v>34</v>
      </c>
      <c r="G4337">
        <v>1</v>
      </c>
      <c r="H4337">
        <v>12.4</v>
      </c>
      <c r="I4337" t="s">
        <v>112</v>
      </c>
      <c r="J4337" t="s">
        <v>36</v>
      </c>
      <c r="K4337">
        <v>2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83</v>
      </c>
      <c r="R4337" t="s">
        <v>83</v>
      </c>
      <c r="S4337" t="s">
        <v>83</v>
      </c>
      <c r="T4337" t="str">
        <f>_xlfn.XLOOKUP(A4337,MI_Match_Analysis!$A$2:$A$8,MI_Match_Analysis!$F$2:$F$8,"Not Found")</f>
        <v>Loss</v>
      </c>
    </row>
    <row r="4338" spans="1:20" x14ac:dyDescent="0.3">
      <c r="A4338">
        <v>20</v>
      </c>
      <c r="B4338" s="1">
        <v>46124</v>
      </c>
      <c r="C4338" t="s">
        <v>162</v>
      </c>
      <c r="D4338" t="s">
        <v>33</v>
      </c>
      <c r="E4338" t="s">
        <v>24</v>
      </c>
      <c r="F4338" t="s">
        <v>34</v>
      </c>
      <c r="G4338">
        <v>1</v>
      </c>
      <c r="H4338">
        <v>12.5</v>
      </c>
      <c r="I4338" t="s">
        <v>112</v>
      </c>
      <c r="J4338" t="s">
        <v>36</v>
      </c>
      <c r="K4338">
        <v>4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83</v>
      </c>
      <c r="R4338" t="s">
        <v>83</v>
      </c>
      <c r="S4338" t="s">
        <v>83</v>
      </c>
      <c r="T4338" t="str">
        <f>_xlfn.XLOOKUP(A4338,MI_Match_Analysis!$A$2:$A$8,MI_Match_Analysis!$F$2:$F$8,"Not Found")</f>
        <v>Loss</v>
      </c>
    </row>
    <row r="4339" spans="1:20" x14ac:dyDescent="0.3">
      <c r="A4339">
        <v>20</v>
      </c>
      <c r="B4339" s="1">
        <v>46124</v>
      </c>
      <c r="C4339" t="s">
        <v>162</v>
      </c>
      <c r="D4339" t="s">
        <v>33</v>
      </c>
      <c r="E4339" t="s">
        <v>24</v>
      </c>
      <c r="F4339" t="s">
        <v>34</v>
      </c>
      <c r="G4339">
        <v>1</v>
      </c>
      <c r="H4339">
        <v>12.6</v>
      </c>
      <c r="I4339" t="s">
        <v>112</v>
      </c>
      <c r="J4339" t="s">
        <v>36</v>
      </c>
      <c r="K4339">
        <v>2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83</v>
      </c>
      <c r="R4339" t="s">
        <v>83</v>
      </c>
      <c r="S4339" t="s">
        <v>83</v>
      </c>
      <c r="T4339" t="str">
        <f>_xlfn.XLOOKUP(A4339,MI_Match_Analysis!$A$2:$A$8,MI_Match_Analysis!$F$2:$F$8,"Not Found")</f>
        <v>Loss</v>
      </c>
    </row>
    <row r="4340" spans="1:20" x14ac:dyDescent="0.3">
      <c r="A4340">
        <v>20</v>
      </c>
      <c r="B4340" s="1">
        <v>46124</v>
      </c>
      <c r="C4340" t="s">
        <v>162</v>
      </c>
      <c r="D4340" t="s">
        <v>33</v>
      </c>
      <c r="E4340" t="s">
        <v>24</v>
      </c>
      <c r="F4340" t="s">
        <v>34</v>
      </c>
      <c r="G4340">
        <v>1</v>
      </c>
      <c r="H4340">
        <v>13.1</v>
      </c>
      <c r="I4340" t="s">
        <v>178</v>
      </c>
      <c r="J4340" t="s">
        <v>180</v>
      </c>
      <c r="K4340">
        <v>4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83</v>
      </c>
      <c r="R4340" t="s">
        <v>83</v>
      </c>
      <c r="S4340" t="s">
        <v>83</v>
      </c>
      <c r="T4340" t="str">
        <f>_xlfn.XLOOKUP(A4340,MI_Match_Analysis!$A$2:$A$8,MI_Match_Analysis!$F$2:$F$8,"Not Found")</f>
        <v>Loss</v>
      </c>
    </row>
    <row r="4341" spans="1:20" x14ac:dyDescent="0.3">
      <c r="A4341">
        <v>20</v>
      </c>
      <c r="B4341" s="1">
        <v>46124</v>
      </c>
      <c r="C4341" t="s">
        <v>162</v>
      </c>
      <c r="D4341" t="s">
        <v>33</v>
      </c>
      <c r="E4341" t="s">
        <v>24</v>
      </c>
      <c r="F4341" t="s">
        <v>34</v>
      </c>
      <c r="G4341">
        <v>1</v>
      </c>
      <c r="H4341">
        <v>13.2</v>
      </c>
      <c r="I4341" t="s">
        <v>178</v>
      </c>
      <c r="J4341" t="s">
        <v>180</v>
      </c>
      <c r="K4341">
        <v>0</v>
      </c>
      <c r="L4341">
        <v>1</v>
      </c>
      <c r="M4341">
        <v>1</v>
      </c>
      <c r="N4341">
        <v>0</v>
      </c>
      <c r="O4341">
        <v>0</v>
      </c>
      <c r="P4341">
        <v>0</v>
      </c>
      <c r="Q4341" t="s">
        <v>83</v>
      </c>
      <c r="R4341" t="s">
        <v>83</v>
      </c>
      <c r="S4341" t="s">
        <v>83</v>
      </c>
      <c r="T4341" t="str">
        <f>_xlfn.XLOOKUP(A4341,MI_Match_Analysis!$A$2:$A$8,MI_Match_Analysis!$F$2:$F$8,"Not Found")</f>
        <v>Loss</v>
      </c>
    </row>
    <row r="4342" spans="1:20" x14ac:dyDescent="0.3">
      <c r="A4342">
        <v>20</v>
      </c>
      <c r="B4342" s="1">
        <v>46124</v>
      </c>
      <c r="C4342" t="s">
        <v>162</v>
      </c>
      <c r="D4342" t="s">
        <v>33</v>
      </c>
      <c r="E4342" t="s">
        <v>24</v>
      </c>
      <c r="F4342" t="s">
        <v>34</v>
      </c>
      <c r="G4342">
        <v>1</v>
      </c>
      <c r="H4342">
        <v>13.2</v>
      </c>
      <c r="I4342" t="s">
        <v>178</v>
      </c>
      <c r="J4342" t="s">
        <v>180</v>
      </c>
      <c r="K4342">
        <v>6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83</v>
      </c>
      <c r="R4342" t="s">
        <v>83</v>
      </c>
      <c r="S4342" t="s">
        <v>83</v>
      </c>
      <c r="T4342" t="str">
        <f>_xlfn.XLOOKUP(A4342,MI_Match_Analysis!$A$2:$A$8,MI_Match_Analysis!$F$2:$F$8,"Not Found")</f>
        <v>Loss</v>
      </c>
    </row>
    <row r="4343" spans="1:20" x14ac:dyDescent="0.3">
      <c r="A4343">
        <v>20</v>
      </c>
      <c r="B4343" s="1">
        <v>46124</v>
      </c>
      <c r="C4343" t="s">
        <v>162</v>
      </c>
      <c r="D4343" t="s">
        <v>33</v>
      </c>
      <c r="E4343" t="s">
        <v>24</v>
      </c>
      <c r="F4343" t="s">
        <v>34</v>
      </c>
      <c r="G4343">
        <v>1</v>
      </c>
      <c r="H4343">
        <v>13.3</v>
      </c>
      <c r="I4343" t="s">
        <v>178</v>
      </c>
      <c r="J4343" t="s">
        <v>180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83</v>
      </c>
      <c r="R4343" t="s">
        <v>83</v>
      </c>
      <c r="S4343" t="s">
        <v>83</v>
      </c>
      <c r="T4343" t="str">
        <f>_xlfn.XLOOKUP(A4343,MI_Match_Analysis!$A$2:$A$8,MI_Match_Analysis!$F$2:$F$8,"Not Found")</f>
        <v>Loss</v>
      </c>
    </row>
    <row r="4344" spans="1:20" x14ac:dyDescent="0.3">
      <c r="A4344">
        <v>20</v>
      </c>
      <c r="B4344" s="1">
        <v>46124</v>
      </c>
      <c r="C4344" t="s">
        <v>162</v>
      </c>
      <c r="D4344" t="s">
        <v>33</v>
      </c>
      <c r="E4344" t="s">
        <v>24</v>
      </c>
      <c r="F4344" t="s">
        <v>34</v>
      </c>
      <c r="G4344">
        <v>1</v>
      </c>
      <c r="H4344">
        <v>13.4</v>
      </c>
      <c r="I4344" t="s">
        <v>112</v>
      </c>
      <c r="J4344" t="s">
        <v>180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83</v>
      </c>
      <c r="R4344" t="s">
        <v>83</v>
      </c>
      <c r="S4344" t="s">
        <v>83</v>
      </c>
      <c r="T4344" t="str">
        <f>_xlfn.XLOOKUP(A4344,MI_Match_Analysis!$A$2:$A$8,MI_Match_Analysis!$F$2:$F$8,"Not Found")</f>
        <v>Loss</v>
      </c>
    </row>
    <row r="4345" spans="1:20" x14ac:dyDescent="0.3">
      <c r="A4345">
        <v>20</v>
      </c>
      <c r="B4345" s="1">
        <v>46124</v>
      </c>
      <c r="C4345" t="s">
        <v>162</v>
      </c>
      <c r="D4345" t="s">
        <v>33</v>
      </c>
      <c r="E4345" t="s">
        <v>24</v>
      </c>
      <c r="F4345" t="s">
        <v>34</v>
      </c>
      <c r="G4345">
        <v>1</v>
      </c>
      <c r="H4345">
        <v>13.5</v>
      </c>
      <c r="I4345" t="s">
        <v>178</v>
      </c>
      <c r="J4345" t="s">
        <v>180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83</v>
      </c>
      <c r="R4345" t="s">
        <v>83</v>
      </c>
      <c r="S4345" t="s">
        <v>83</v>
      </c>
      <c r="T4345" t="str">
        <f>_xlfn.XLOOKUP(A4345,MI_Match_Analysis!$A$2:$A$8,MI_Match_Analysis!$F$2:$F$8,"Not Found")</f>
        <v>Loss</v>
      </c>
    </row>
    <row r="4346" spans="1:20" x14ac:dyDescent="0.3">
      <c r="A4346">
        <v>20</v>
      </c>
      <c r="B4346" s="1">
        <v>46124</v>
      </c>
      <c r="C4346" t="s">
        <v>162</v>
      </c>
      <c r="D4346" t="s">
        <v>33</v>
      </c>
      <c r="E4346" t="s">
        <v>24</v>
      </c>
      <c r="F4346" t="s">
        <v>34</v>
      </c>
      <c r="G4346">
        <v>1</v>
      </c>
      <c r="H4346">
        <v>13.6</v>
      </c>
      <c r="I4346" t="s">
        <v>112</v>
      </c>
      <c r="J4346" t="s">
        <v>180</v>
      </c>
      <c r="K4346">
        <v>0</v>
      </c>
      <c r="L4346">
        <v>1</v>
      </c>
      <c r="M4346">
        <v>1</v>
      </c>
      <c r="N4346">
        <v>0</v>
      </c>
      <c r="O4346">
        <v>0</v>
      </c>
      <c r="P4346">
        <v>0</v>
      </c>
      <c r="Q4346" t="s">
        <v>83</v>
      </c>
      <c r="R4346" t="s">
        <v>83</v>
      </c>
      <c r="S4346" t="s">
        <v>83</v>
      </c>
      <c r="T4346" t="str">
        <f>_xlfn.XLOOKUP(A4346,MI_Match_Analysis!$A$2:$A$8,MI_Match_Analysis!$F$2:$F$8,"Not Found")</f>
        <v>Loss</v>
      </c>
    </row>
    <row r="4347" spans="1:20" x14ac:dyDescent="0.3">
      <c r="A4347">
        <v>20</v>
      </c>
      <c r="B4347" s="1">
        <v>46124</v>
      </c>
      <c r="C4347" t="s">
        <v>162</v>
      </c>
      <c r="D4347" t="s">
        <v>33</v>
      </c>
      <c r="E4347" t="s">
        <v>24</v>
      </c>
      <c r="F4347" t="s">
        <v>34</v>
      </c>
      <c r="G4347">
        <v>1</v>
      </c>
      <c r="H4347">
        <v>13.6</v>
      </c>
      <c r="I4347" t="s">
        <v>112</v>
      </c>
      <c r="J4347" t="s">
        <v>180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83</v>
      </c>
      <c r="R4347" t="s">
        <v>83</v>
      </c>
      <c r="S4347" t="s">
        <v>83</v>
      </c>
      <c r="T4347" t="str">
        <f>_xlfn.XLOOKUP(A4347,MI_Match_Analysis!$A$2:$A$8,MI_Match_Analysis!$F$2:$F$8,"Not Found")</f>
        <v>Loss</v>
      </c>
    </row>
    <row r="4348" spans="1:20" x14ac:dyDescent="0.3">
      <c r="A4348">
        <v>20</v>
      </c>
      <c r="B4348" s="1">
        <v>46124</v>
      </c>
      <c r="C4348" t="s">
        <v>162</v>
      </c>
      <c r="D4348" t="s">
        <v>33</v>
      </c>
      <c r="E4348" t="s">
        <v>24</v>
      </c>
      <c r="F4348" t="s">
        <v>34</v>
      </c>
      <c r="G4348">
        <v>1</v>
      </c>
      <c r="H4348">
        <v>14.1</v>
      </c>
      <c r="I4348" t="s">
        <v>112</v>
      </c>
      <c r="J4348" t="s">
        <v>182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83</v>
      </c>
      <c r="R4348" t="s">
        <v>83</v>
      </c>
      <c r="S4348" t="s">
        <v>83</v>
      </c>
      <c r="T4348" t="str">
        <f>_xlfn.XLOOKUP(A4348,MI_Match_Analysis!$A$2:$A$8,MI_Match_Analysis!$F$2:$F$8,"Not Found")</f>
        <v>Loss</v>
      </c>
    </row>
    <row r="4349" spans="1:20" x14ac:dyDescent="0.3">
      <c r="A4349">
        <v>20</v>
      </c>
      <c r="B4349" s="1">
        <v>46124</v>
      </c>
      <c r="C4349" t="s">
        <v>162</v>
      </c>
      <c r="D4349" t="s">
        <v>33</v>
      </c>
      <c r="E4349" t="s">
        <v>24</v>
      </c>
      <c r="F4349" t="s">
        <v>34</v>
      </c>
      <c r="G4349">
        <v>1</v>
      </c>
      <c r="H4349">
        <v>14.2</v>
      </c>
      <c r="I4349" t="s">
        <v>112</v>
      </c>
      <c r="J4349" t="s">
        <v>182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83</v>
      </c>
      <c r="R4349" t="s">
        <v>83</v>
      </c>
      <c r="S4349" t="s">
        <v>83</v>
      </c>
      <c r="T4349" t="str">
        <f>_xlfn.XLOOKUP(A4349,MI_Match_Analysis!$A$2:$A$8,MI_Match_Analysis!$F$2:$F$8,"Not Found")</f>
        <v>Loss</v>
      </c>
    </row>
    <row r="4350" spans="1:20" x14ac:dyDescent="0.3">
      <c r="A4350">
        <v>20</v>
      </c>
      <c r="B4350" s="1">
        <v>46124</v>
      </c>
      <c r="C4350" t="s">
        <v>162</v>
      </c>
      <c r="D4350" t="s">
        <v>33</v>
      </c>
      <c r="E4350" t="s">
        <v>24</v>
      </c>
      <c r="F4350" t="s">
        <v>34</v>
      </c>
      <c r="G4350">
        <v>1</v>
      </c>
      <c r="H4350">
        <v>14.3</v>
      </c>
      <c r="I4350" t="s">
        <v>178</v>
      </c>
      <c r="J4350" t="s">
        <v>182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83</v>
      </c>
      <c r="R4350" t="s">
        <v>83</v>
      </c>
      <c r="S4350" t="s">
        <v>83</v>
      </c>
      <c r="T4350" t="str">
        <f>_xlfn.XLOOKUP(A4350,MI_Match_Analysis!$A$2:$A$8,MI_Match_Analysis!$F$2:$F$8,"Not Found")</f>
        <v>Loss</v>
      </c>
    </row>
    <row r="4351" spans="1:20" x14ac:dyDescent="0.3">
      <c r="A4351">
        <v>20</v>
      </c>
      <c r="B4351" s="1">
        <v>46124</v>
      </c>
      <c r="C4351" t="s">
        <v>162</v>
      </c>
      <c r="D4351" t="s">
        <v>33</v>
      </c>
      <c r="E4351" t="s">
        <v>24</v>
      </c>
      <c r="F4351" t="s">
        <v>34</v>
      </c>
      <c r="G4351">
        <v>1</v>
      </c>
      <c r="H4351">
        <v>14.4</v>
      </c>
      <c r="I4351" t="s">
        <v>112</v>
      </c>
      <c r="J4351" t="s">
        <v>182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165</v>
      </c>
      <c r="R4351" t="s">
        <v>112</v>
      </c>
      <c r="S4351" t="s">
        <v>194</v>
      </c>
      <c r="T4351" t="str">
        <f>_xlfn.XLOOKUP(A4351,MI_Match_Analysis!$A$2:$A$8,MI_Match_Analysis!$F$2:$F$8,"Not Found")</f>
        <v>Loss</v>
      </c>
    </row>
    <row r="4352" spans="1:20" x14ac:dyDescent="0.3">
      <c r="A4352">
        <v>20</v>
      </c>
      <c r="B4352" s="1">
        <v>46124</v>
      </c>
      <c r="C4352" t="s">
        <v>162</v>
      </c>
      <c r="D4352" t="s">
        <v>33</v>
      </c>
      <c r="E4352" t="s">
        <v>24</v>
      </c>
      <c r="F4352" t="s">
        <v>34</v>
      </c>
      <c r="G4352">
        <v>1</v>
      </c>
      <c r="H4352">
        <v>14.5</v>
      </c>
      <c r="I4352" t="s">
        <v>79</v>
      </c>
      <c r="J4352" t="s">
        <v>182</v>
      </c>
      <c r="K4352">
        <v>1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83</v>
      </c>
      <c r="R4352" t="s">
        <v>83</v>
      </c>
      <c r="S4352" t="s">
        <v>83</v>
      </c>
      <c r="T4352" t="str">
        <f>_xlfn.XLOOKUP(A4352,MI_Match_Analysis!$A$2:$A$8,MI_Match_Analysis!$F$2:$F$8,"Not Found")</f>
        <v>Loss</v>
      </c>
    </row>
    <row r="4353" spans="1:20" x14ac:dyDescent="0.3">
      <c r="A4353">
        <v>20</v>
      </c>
      <c r="B4353" s="1">
        <v>46124</v>
      </c>
      <c r="C4353" t="s">
        <v>162</v>
      </c>
      <c r="D4353" t="s">
        <v>33</v>
      </c>
      <c r="E4353" t="s">
        <v>24</v>
      </c>
      <c r="F4353" t="s">
        <v>34</v>
      </c>
      <c r="G4353">
        <v>1</v>
      </c>
      <c r="H4353">
        <v>14.6</v>
      </c>
      <c r="I4353" t="s">
        <v>178</v>
      </c>
      <c r="J4353" t="s">
        <v>182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83</v>
      </c>
      <c r="R4353" t="s">
        <v>83</v>
      </c>
      <c r="S4353" t="s">
        <v>83</v>
      </c>
      <c r="T4353" t="str">
        <f>_xlfn.XLOOKUP(A4353,MI_Match_Analysis!$A$2:$A$8,MI_Match_Analysis!$F$2:$F$8,"Not Found")</f>
        <v>Loss</v>
      </c>
    </row>
    <row r="4354" spans="1:20" x14ac:dyDescent="0.3">
      <c r="A4354">
        <v>20</v>
      </c>
      <c r="B4354" s="1">
        <v>46124</v>
      </c>
      <c r="C4354" t="s">
        <v>162</v>
      </c>
      <c r="D4354" t="s">
        <v>33</v>
      </c>
      <c r="E4354" t="s">
        <v>24</v>
      </c>
      <c r="F4354" t="s">
        <v>34</v>
      </c>
      <c r="G4354">
        <v>1</v>
      </c>
      <c r="H4354">
        <v>15.1</v>
      </c>
      <c r="I4354" t="s">
        <v>178</v>
      </c>
      <c r="J4354" t="s">
        <v>245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83</v>
      </c>
      <c r="R4354" t="s">
        <v>83</v>
      </c>
      <c r="S4354" t="s">
        <v>83</v>
      </c>
      <c r="T4354" t="str">
        <f>_xlfn.XLOOKUP(A4354,MI_Match_Analysis!$A$2:$A$8,MI_Match_Analysis!$F$2:$F$8,"Not Found")</f>
        <v>Loss</v>
      </c>
    </row>
    <row r="4355" spans="1:20" x14ac:dyDescent="0.3">
      <c r="A4355">
        <v>20</v>
      </c>
      <c r="B4355" s="1">
        <v>46124</v>
      </c>
      <c r="C4355" t="s">
        <v>162</v>
      </c>
      <c r="D4355" t="s">
        <v>33</v>
      </c>
      <c r="E4355" t="s">
        <v>24</v>
      </c>
      <c r="F4355" t="s">
        <v>34</v>
      </c>
      <c r="G4355">
        <v>1</v>
      </c>
      <c r="H4355">
        <v>15.2</v>
      </c>
      <c r="I4355" t="s">
        <v>79</v>
      </c>
      <c r="J4355" t="s">
        <v>245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83</v>
      </c>
      <c r="R4355" t="s">
        <v>83</v>
      </c>
      <c r="S4355" t="s">
        <v>83</v>
      </c>
      <c r="T4355" t="str">
        <f>_xlfn.XLOOKUP(A4355,MI_Match_Analysis!$A$2:$A$8,MI_Match_Analysis!$F$2:$F$8,"Not Found")</f>
        <v>Loss</v>
      </c>
    </row>
    <row r="4356" spans="1:20" x14ac:dyDescent="0.3">
      <c r="A4356">
        <v>20</v>
      </c>
      <c r="B4356" s="1">
        <v>46124</v>
      </c>
      <c r="C4356" t="s">
        <v>162</v>
      </c>
      <c r="D4356" t="s">
        <v>33</v>
      </c>
      <c r="E4356" t="s">
        <v>24</v>
      </c>
      <c r="F4356" t="s">
        <v>34</v>
      </c>
      <c r="G4356">
        <v>1</v>
      </c>
      <c r="H4356">
        <v>15.3</v>
      </c>
      <c r="I4356" t="s">
        <v>178</v>
      </c>
      <c r="J4356" t="s">
        <v>245</v>
      </c>
      <c r="K4356">
        <v>4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83</v>
      </c>
      <c r="R4356" t="s">
        <v>83</v>
      </c>
      <c r="S4356" t="s">
        <v>83</v>
      </c>
      <c r="T4356" t="str">
        <f>_xlfn.XLOOKUP(A4356,MI_Match_Analysis!$A$2:$A$8,MI_Match_Analysis!$F$2:$F$8,"Not Found")</f>
        <v>Loss</v>
      </c>
    </row>
    <row r="4357" spans="1:20" x14ac:dyDescent="0.3">
      <c r="A4357">
        <v>20</v>
      </c>
      <c r="B4357" s="1">
        <v>46124</v>
      </c>
      <c r="C4357" t="s">
        <v>162</v>
      </c>
      <c r="D4357" t="s">
        <v>33</v>
      </c>
      <c r="E4357" t="s">
        <v>24</v>
      </c>
      <c r="F4357" t="s">
        <v>34</v>
      </c>
      <c r="G4357">
        <v>1</v>
      </c>
      <c r="H4357">
        <v>15.4</v>
      </c>
      <c r="I4357" t="s">
        <v>178</v>
      </c>
      <c r="J4357" t="s">
        <v>245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83</v>
      </c>
      <c r="R4357" t="s">
        <v>83</v>
      </c>
      <c r="S4357" t="s">
        <v>83</v>
      </c>
      <c r="T4357" t="str">
        <f>_xlfn.XLOOKUP(A4357,MI_Match_Analysis!$A$2:$A$8,MI_Match_Analysis!$F$2:$F$8,"Not Found")</f>
        <v>Loss</v>
      </c>
    </row>
    <row r="4358" spans="1:20" x14ac:dyDescent="0.3">
      <c r="A4358">
        <v>20</v>
      </c>
      <c r="B4358" s="1">
        <v>46124</v>
      </c>
      <c r="C4358" t="s">
        <v>162</v>
      </c>
      <c r="D4358" t="s">
        <v>33</v>
      </c>
      <c r="E4358" t="s">
        <v>24</v>
      </c>
      <c r="F4358" t="s">
        <v>34</v>
      </c>
      <c r="G4358">
        <v>1</v>
      </c>
      <c r="H4358">
        <v>15.5</v>
      </c>
      <c r="I4358" t="s">
        <v>178</v>
      </c>
      <c r="J4358" t="s">
        <v>245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83</v>
      </c>
      <c r="R4358" t="s">
        <v>83</v>
      </c>
      <c r="S4358" t="s">
        <v>83</v>
      </c>
      <c r="T4358" t="str">
        <f>_xlfn.XLOOKUP(A4358,MI_Match_Analysis!$A$2:$A$8,MI_Match_Analysis!$F$2:$F$8,"Not Found")</f>
        <v>Loss</v>
      </c>
    </row>
    <row r="4359" spans="1:20" x14ac:dyDescent="0.3">
      <c r="A4359">
        <v>20</v>
      </c>
      <c r="B4359" s="1">
        <v>46124</v>
      </c>
      <c r="C4359" t="s">
        <v>162</v>
      </c>
      <c r="D4359" t="s">
        <v>33</v>
      </c>
      <c r="E4359" t="s">
        <v>24</v>
      </c>
      <c r="F4359" t="s">
        <v>34</v>
      </c>
      <c r="G4359">
        <v>1</v>
      </c>
      <c r="H4359">
        <v>15.5</v>
      </c>
      <c r="I4359" t="s">
        <v>178</v>
      </c>
      <c r="J4359" t="s">
        <v>245</v>
      </c>
      <c r="K4359">
        <v>0</v>
      </c>
      <c r="L4359">
        <v>1</v>
      </c>
      <c r="M4359">
        <v>1</v>
      </c>
      <c r="N4359">
        <v>0</v>
      </c>
      <c r="O4359">
        <v>0</v>
      </c>
      <c r="P4359">
        <v>0</v>
      </c>
      <c r="Q4359" t="s">
        <v>83</v>
      </c>
      <c r="R4359" t="s">
        <v>83</v>
      </c>
      <c r="S4359" t="s">
        <v>83</v>
      </c>
      <c r="T4359" t="str">
        <f>_xlfn.XLOOKUP(A4359,MI_Match_Analysis!$A$2:$A$8,MI_Match_Analysis!$F$2:$F$8,"Not Found")</f>
        <v>Loss</v>
      </c>
    </row>
    <row r="4360" spans="1:20" x14ac:dyDescent="0.3">
      <c r="A4360">
        <v>20</v>
      </c>
      <c r="B4360" s="1">
        <v>46124</v>
      </c>
      <c r="C4360" t="s">
        <v>162</v>
      </c>
      <c r="D4360" t="s">
        <v>33</v>
      </c>
      <c r="E4360" t="s">
        <v>24</v>
      </c>
      <c r="F4360" t="s">
        <v>34</v>
      </c>
      <c r="G4360">
        <v>1</v>
      </c>
      <c r="H4360">
        <v>15.6</v>
      </c>
      <c r="I4360" t="s">
        <v>178</v>
      </c>
      <c r="J4360" t="s">
        <v>245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165</v>
      </c>
      <c r="R4360" t="s">
        <v>178</v>
      </c>
      <c r="S4360" t="s">
        <v>126</v>
      </c>
      <c r="T4360" t="str">
        <f>_xlfn.XLOOKUP(A4360,MI_Match_Analysis!$A$2:$A$8,MI_Match_Analysis!$F$2:$F$8,"Not Found")</f>
        <v>Loss</v>
      </c>
    </row>
    <row r="4361" spans="1:20" x14ac:dyDescent="0.3">
      <c r="A4361">
        <v>20</v>
      </c>
      <c r="B4361" s="1">
        <v>46124</v>
      </c>
      <c r="C4361" t="s">
        <v>162</v>
      </c>
      <c r="D4361" t="s">
        <v>33</v>
      </c>
      <c r="E4361" t="s">
        <v>24</v>
      </c>
      <c r="F4361" t="s">
        <v>34</v>
      </c>
      <c r="G4361">
        <v>1</v>
      </c>
      <c r="H4361">
        <v>16.100000000000001</v>
      </c>
      <c r="I4361" t="s">
        <v>79</v>
      </c>
      <c r="J4361" t="s">
        <v>184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83</v>
      </c>
      <c r="R4361" t="s">
        <v>83</v>
      </c>
      <c r="S4361" t="s">
        <v>83</v>
      </c>
      <c r="T4361" t="str">
        <f>_xlfn.XLOOKUP(A4361,MI_Match_Analysis!$A$2:$A$8,MI_Match_Analysis!$F$2:$F$8,"Not Found")</f>
        <v>Loss</v>
      </c>
    </row>
    <row r="4362" spans="1:20" x14ac:dyDescent="0.3">
      <c r="A4362">
        <v>20</v>
      </c>
      <c r="B4362" s="1">
        <v>46124</v>
      </c>
      <c r="C4362" t="s">
        <v>162</v>
      </c>
      <c r="D4362" t="s">
        <v>33</v>
      </c>
      <c r="E4362" t="s">
        <v>24</v>
      </c>
      <c r="F4362" t="s">
        <v>34</v>
      </c>
      <c r="G4362">
        <v>1</v>
      </c>
      <c r="H4362">
        <v>16.2</v>
      </c>
      <c r="I4362" t="s">
        <v>166</v>
      </c>
      <c r="J4362" t="s">
        <v>184</v>
      </c>
      <c r="K4362">
        <v>4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83</v>
      </c>
      <c r="R4362" t="s">
        <v>83</v>
      </c>
      <c r="S4362" t="s">
        <v>83</v>
      </c>
      <c r="T4362" t="str">
        <f>_xlfn.XLOOKUP(A4362,MI_Match_Analysis!$A$2:$A$8,MI_Match_Analysis!$F$2:$F$8,"Not Found")</f>
        <v>Loss</v>
      </c>
    </row>
    <row r="4363" spans="1:20" x14ac:dyDescent="0.3">
      <c r="A4363">
        <v>20</v>
      </c>
      <c r="B4363" s="1">
        <v>46124</v>
      </c>
      <c r="C4363" t="s">
        <v>162</v>
      </c>
      <c r="D4363" t="s">
        <v>33</v>
      </c>
      <c r="E4363" t="s">
        <v>24</v>
      </c>
      <c r="F4363" t="s">
        <v>34</v>
      </c>
      <c r="G4363">
        <v>1</v>
      </c>
      <c r="H4363">
        <v>16.3</v>
      </c>
      <c r="I4363" t="s">
        <v>166</v>
      </c>
      <c r="J4363" t="s">
        <v>184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83</v>
      </c>
      <c r="R4363" t="s">
        <v>83</v>
      </c>
      <c r="S4363" t="s">
        <v>83</v>
      </c>
      <c r="T4363" t="str">
        <f>_xlfn.XLOOKUP(A4363,MI_Match_Analysis!$A$2:$A$8,MI_Match_Analysis!$F$2:$F$8,"Not Found")</f>
        <v>Loss</v>
      </c>
    </row>
    <row r="4364" spans="1:20" x14ac:dyDescent="0.3">
      <c r="A4364">
        <v>20</v>
      </c>
      <c r="B4364" s="1">
        <v>46124</v>
      </c>
      <c r="C4364" t="s">
        <v>162</v>
      </c>
      <c r="D4364" t="s">
        <v>33</v>
      </c>
      <c r="E4364" t="s">
        <v>24</v>
      </c>
      <c r="F4364" t="s">
        <v>34</v>
      </c>
      <c r="G4364">
        <v>1</v>
      </c>
      <c r="H4364">
        <v>16.399999999999999</v>
      </c>
      <c r="I4364" t="s">
        <v>166</v>
      </c>
      <c r="J4364" t="s">
        <v>184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83</v>
      </c>
      <c r="R4364" t="s">
        <v>83</v>
      </c>
      <c r="S4364" t="s">
        <v>83</v>
      </c>
      <c r="T4364" t="str">
        <f>_xlfn.XLOOKUP(A4364,MI_Match_Analysis!$A$2:$A$8,MI_Match_Analysis!$F$2:$F$8,"Not Found")</f>
        <v>Loss</v>
      </c>
    </row>
    <row r="4365" spans="1:20" x14ac:dyDescent="0.3">
      <c r="A4365">
        <v>20</v>
      </c>
      <c r="B4365" s="1">
        <v>46124</v>
      </c>
      <c r="C4365" t="s">
        <v>162</v>
      </c>
      <c r="D4365" t="s">
        <v>33</v>
      </c>
      <c r="E4365" t="s">
        <v>24</v>
      </c>
      <c r="F4365" t="s">
        <v>34</v>
      </c>
      <c r="G4365">
        <v>1</v>
      </c>
      <c r="H4365">
        <v>16.5</v>
      </c>
      <c r="I4365" t="s">
        <v>166</v>
      </c>
      <c r="J4365" t="s">
        <v>184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83</v>
      </c>
      <c r="R4365" t="s">
        <v>83</v>
      </c>
      <c r="S4365" t="s">
        <v>83</v>
      </c>
      <c r="T4365" t="str">
        <f>_xlfn.XLOOKUP(A4365,MI_Match_Analysis!$A$2:$A$8,MI_Match_Analysis!$F$2:$F$8,"Not Found")</f>
        <v>Loss</v>
      </c>
    </row>
    <row r="4366" spans="1:20" x14ac:dyDescent="0.3">
      <c r="A4366">
        <v>20</v>
      </c>
      <c r="B4366" s="1">
        <v>46124</v>
      </c>
      <c r="C4366" t="s">
        <v>162</v>
      </c>
      <c r="D4366" t="s">
        <v>33</v>
      </c>
      <c r="E4366" t="s">
        <v>24</v>
      </c>
      <c r="F4366" t="s">
        <v>34</v>
      </c>
      <c r="G4366">
        <v>1</v>
      </c>
      <c r="H4366">
        <v>16.600000000000001</v>
      </c>
      <c r="I4366" t="s">
        <v>79</v>
      </c>
      <c r="J4366" t="s">
        <v>184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83</v>
      </c>
      <c r="R4366" t="s">
        <v>83</v>
      </c>
      <c r="S4366" t="s">
        <v>83</v>
      </c>
      <c r="T4366" t="str">
        <f>_xlfn.XLOOKUP(A4366,MI_Match_Analysis!$A$2:$A$8,MI_Match_Analysis!$F$2:$F$8,"Not Found")</f>
        <v>Loss</v>
      </c>
    </row>
    <row r="4367" spans="1:20" x14ac:dyDescent="0.3">
      <c r="A4367">
        <v>20</v>
      </c>
      <c r="B4367" s="1">
        <v>46124</v>
      </c>
      <c r="C4367" t="s">
        <v>162</v>
      </c>
      <c r="D4367" t="s">
        <v>33</v>
      </c>
      <c r="E4367" t="s">
        <v>24</v>
      </c>
      <c r="F4367" t="s">
        <v>34</v>
      </c>
      <c r="G4367">
        <v>1</v>
      </c>
      <c r="H4367">
        <v>17.100000000000001</v>
      </c>
      <c r="I4367" t="s">
        <v>79</v>
      </c>
      <c r="J4367" t="s">
        <v>182</v>
      </c>
      <c r="K4367">
        <v>4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83</v>
      </c>
      <c r="R4367" t="s">
        <v>83</v>
      </c>
      <c r="S4367" t="s">
        <v>83</v>
      </c>
      <c r="T4367" t="str">
        <f>_xlfn.XLOOKUP(A4367,MI_Match_Analysis!$A$2:$A$8,MI_Match_Analysis!$F$2:$F$8,"Not Found")</f>
        <v>Loss</v>
      </c>
    </row>
    <row r="4368" spans="1:20" x14ac:dyDescent="0.3">
      <c r="A4368">
        <v>20</v>
      </c>
      <c r="B4368" s="1">
        <v>46124</v>
      </c>
      <c r="C4368" t="s">
        <v>162</v>
      </c>
      <c r="D4368" t="s">
        <v>33</v>
      </c>
      <c r="E4368" t="s">
        <v>24</v>
      </c>
      <c r="F4368" t="s">
        <v>34</v>
      </c>
      <c r="G4368">
        <v>1</v>
      </c>
      <c r="H4368">
        <v>17.2</v>
      </c>
      <c r="I4368" t="s">
        <v>79</v>
      </c>
      <c r="J4368" t="s">
        <v>182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1</v>
      </c>
      <c r="Q4368" t="s">
        <v>83</v>
      </c>
      <c r="R4368" t="s">
        <v>83</v>
      </c>
      <c r="S4368" t="s">
        <v>83</v>
      </c>
      <c r="T4368" t="str">
        <f>_xlfn.XLOOKUP(A4368,MI_Match_Analysis!$A$2:$A$8,MI_Match_Analysis!$F$2:$F$8,"Not Found")</f>
        <v>Loss</v>
      </c>
    </row>
    <row r="4369" spans="1:20" x14ac:dyDescent="0.3">
      <c r="A4369">
        <v>20</v>
      </c>
      <c r="B4369" s="1">
        <v>46124</v>
      </c>
      <c r="C4369" t="s">
        <v>162</v>
      </c>
      <c r="D4369" t="s">
        <v>33</v>
      </c>
      <c r="E4369" t="s">
        <v>24</v>
      </c>
      <c r="F4369" t="s">
        <v>34</v>
      </c>
      <c r="G4369">
        <v>1</v>
      </c>
      <c r="H4369">
        <v>17.2</v>
      </c>
      <c r="I4369" t="s">
        <v>79</v>
      </c>
      <c r="J4369" t="s">
        <v>182</v>
      </c>
      <c r="K4369">
        <v>6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83</v>
      </c>
      <c r="R4369" t="s">
        <v>83</v>
      </c>
      <c r="S4369" t="s">
        <v>83</v>
      </c>
      <c r="T4369" t="str">
        <f>_xlfn.XLOOKUP(A4369,MI_Match_Analysis!$A$2:$A$8,MI_Match_Analysis!$F$2:$F$8,"Not Found")</f>
        <v>Loss</v>
      </c>
    </row>
    <row r="4370" spans="1:20" x14ac:dyDescent="0.3">
      <c r="A4370">
        <v>20</v>
      </c>
      <c r="B4370" s="1">
        <v>46124</v>
      </c>
      <c r="C4370" t="s">
        <v>162</v>
      </c>
      <c r="D4370" t="s">
        <v>33</v>
      </c>
      <c r="E4370" t="s">
        <v>24</v>
      </c>
      <c r="F4370" t="s">
        <v>34</v>
      </c>
      <c r="G4370">
        <v>1</v>
      </c>
      <c r="H4370">
        <v>17.3</v>
      </c>
      <c r="I4370" t="s">
        <v>79</v>
      </c>
      <c r="J4370" t="s">
        <v>182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83</v>
      </c>
      <c r="R4370" t="s">
        <v>83</v>
      </c>
      <c r="S4370" t="s">
        <v>83</v>
      </c>
      <c r="T4370" t="str">
        <f>_xlfn.XLOOKUP(A4370,MI_Match_Analysis!$A$2:$A$8,MI_Match_Analysis!$F$2:$F$8,"Not Found")</f>
        <v>Loss</v>
      </c>
    </row>
    <row r="4371" spans="1:20" x14ac:dyDescent="0.3">
      <c r="A4371">
        <v>20</v>
      </c>
      <c r="B4371" s="1">
        <v>46124</v>
      </c>
      <c r="C4371" t="s">
        <v>162</v>
      </c>
      <c r="D4371" t="s">
        <v>33</v>
      </c>
      <c r="E4371" t="s">
        <v>24</v>
      </c>
      <c r="F4371" t="s">
        <v>34</v>
      </c>
      <c r="G4371">
        <v>1</v>
      </c>
      <c r="H4371">
        <v>17.399999999999999</v>
      </c>
      <c r="I4371" t="s">
        <v>166</v>
      </c>
      <c r="J4371" t="s">
        <v>182</v>
      </c>
      <c r="K4371">
        <v>2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83</v>
      </c>
      <c r="R4371" t="s">
        <v>83</v>
      </c>
      <c r="S4371" t="s">
        <v>83</v>
      </c>
      <c r="T4371" t="str">
        <f>_xlfn.XLOOKUP(A4371,MI_Match_Analysis!$A$2:$A$8,MI_Match_Analysis!$F$2:$F$8,"Not Found")</f>
        <v>Loss</v>
      </c>
    </row>
    <row r="4372" spans="1:20" x14ac:dyDescent="0.3">
      <c r="A4372">
        <v>20</v>
      </c>
      <c r="B4372" s="1">
        <v>46124</v>
      </c>
      <c r="C4372" t="s">
        <v>162</v>
      </c>
      <c r="D4372" t="s">
        <v>33</v>
      </c>
      <c r="E4372" t="s">
        <v>24</v>
      </c>
      <c r="F4372" t="s">
        <v>34</v>
      </c>
      <c r="G4372">
        <v>1</v>
      </c>
      <c r="H4372">
        <v>17.5</v>
      </c>
      <c r="I4372" t="s">
        <v>166</v>
      </c>
      <c r="J4372" t="s">
        <v>182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83</v>
      </c>
      <c r="R4372" t="s">
        <v>83</v>
      </c>
      <c r="S4372" t="s">
        <v>83</v>
      </c>
      <c r="T4372" t="str">
        <f>_xlfn.XLOOKUP(A4372,MI_Match_Analysis!$A$2:$A$8,MI_Match_Analysis!$F$2:$F$8,"Not Found")</f>
        <v>Loss</v>
      </c>
    </row>
    <row r="4373" spans="1:20" x14ac:dyDescent="0.3">
      <c r="A4373">
        <v>20</v>
      </c>
      <c r="B4373" s="1">
        <v>46124</v>
      </c>
      <c r="C4373" t="s">
        <v>162</v>
      </c>
      <c r="D4373" t="s">
        <v>33</v>
      </c>
      <c r="E4373" t="s">
        <v>24</v>
      </c>
      <c r="F4373" t="s">
        <v>34</v>
      </c>
      <c r="G4373">
        <v>1</v>
      </c>
      <c r="H4373">
        <v>17.600000000000001</v>
      </c>
      <c r="I4373" t="s">
        <v>166</v>
      </c>
      <c r="J4373" t="s">
        <v>182</v>
      </c>
      <c r="K4373">
        <v>2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83</v>
      </c>
      <c r="R4373" t="s">
        <v>83</v>
      </c>
      <c r="S4373" t="s">
        <v>83</v>
      </c>
      <c r="T4373" t="str">
        <f>_xlfn.XLOOKUP(A4373,MI_Match_Analysis!$A$2:$A$8,MI_Match_Analysis!$F$2:$F$8,"Not Found")</f>
        <v>Loss</v>
      </c>
    </row>
    <row r="4374" spans="1:20" x14ac:dyDescent="0.3">
      <c r="A4374">
        <v>20</v>
      </c>
      <c r="B4374" s="1">
        <v>46124</v>
      </c>
      <c r="C4374" t="s">
        <v>162</v>
      </c>
      <c r="D4374" t="s">
        <v>33</v>
      </c>
      <c r="E4374" t="s">
        <v>24</v>
      </c>
      <c r="F4374" t="s">
        <v>34</v>
      </c>
      <c r="G4374">
        <v>1</v>
      </c>
      <c r="H4374">
        <v>18.100000000000001</v>
      </c>
      <c r="I4374" t="s">
        <v>79</v>
      </c>
      <c r="J4374" t="s">
        <v>184</v>
      </c>
      <c r="K4374">
        <v>0</v>
      </c>
      <c r="L4374">
        <v>1</v>
      </c>
      <c r="M4374">
        <v>0</v>
      </c>
      <c r="N4374">
        <v>1</v>
      </c>
      <c r="O4374">
        <v>0</v>
      </c>
      <c r="P4374">
        <v>0</v>
      </c>
      <c r="Q4374" t="s">
        <v>83</v>
      </c>
      <c r="R4374" t="s">
        <v>83</v>
      </c>
      <c r="S4374" t="s">
        <v>83</v>
      </c>
      <c r="T4374" t="str">
        <f>_xlfn.XLOOKUP(A4374,MI_Match_Analysis!$A$2:$A$8,MI_Match_Analysis!$F$2:$F$8,"Not Found")</f>
        <v>Loss</v>
      </c>
    </row>
    <row r="4375" spans="1:20" x14ac:dyDescent="0.3">
      <c r="A4375">
        <v>20</v>
      </c>
      <c r="B4375" s="1">
        <v>46124</v>
      </c>
      <c r="C4375" t="s">
        <v>162</v>
      </c>
      <c r="D4375" t="s">
        <v>33</v>
      </c>
      <c r="E4375" t="s">
        <v>24</v>
      </c>
      <c r="F4375" t="s">
        <v>34</v>
      </c>
      <c r="G4375">
        <v>1</v>
      </c>
      <c r="H4375">
        <v>18.2</v>
      </c>
      <c r="I4375" t="s">
        <v>166</v>
      </c>
      <c r="J4375" t="s">
        <v>184</v>
      </c>
      <c r="K4375">
        <v>1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83</v>
      </c>
      <c r="R4375" t="s">
        <v>83</v>
      </c>
      <c r="S4375" t="s">
        <v>83</v>
      </c>
      <c r="T4375" t="str">
        <f>_xlfn.XLOOKUP(A4375,MI_Match_Analysis!$A$2:$A$8,MI_Match_Analysis!$F$2:$F$8,"Not Found")</f>
        <v>Loss</v>
      </c>
    </row>
    <row r="4376" spans="1:20" x14ac:dyDescent="0.3">
      <c r="A4376">
        <v>20</v>
      </c>
      <c r="B4376" s="1">
        <v>46124</v>
      </c>
      <c r="C4376" t="s">
        <v>162</v>
      </c>
      <c r="D4376" t="s">
        <v>33</v>
      </c>
      <c r="E4376" t="s">
        <v>24</v>
      </c>
      <c r="F4376" t="s">
        <v>34</v>
      </c>
      <c r="G4376">
        <v>1</v>
      </c>
      <c r="H4376">
        <v>18.3</v>
      </c>
      <c r="I4376" t="s">
        <v>79</v>
      </c>
      <c r="J4376" t="s">
        <v>184</v>
      </c>
      <c r="K4376">
        <v>4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83</v>
      </c>
      <c r="R4376" t="s">
        <v>83</v>
      </c>
      <c r="S4376" t="s">
        <v>83</v>
      </c>
      <c r="T4376" t="str">
        <f>_xlfn.XLOOKUP(A4376,MI_Match_Analysis!$A$2:$A$8,MI_Match_Analysis!$F$2:$F$8,"Not Found")</f>
        <v>Loss</v>
      </c>
    </row>
    <row r="4377" spans="1:20" x14ac:dyDescent="0.3">
      <c r="A4377">
        <v>20</v>
      </c>
      <c r="B4377" s="1">
        <v>46124</v>
      </c>
      <c r="C4377" t="s">
        <v>162</v>
      </c>
      <c r="D4377" t="s">
        <v>33</v>
      </c>
      <c r="E4377" t="s">
        <v>24</v>
      </c>
      <c r="F4377" t="s">
        <v>34</v>
      </c>
      <c r="G4377">
        <v>1</v>
      </c>
      <c r="H4377">
        <v>18.399999999999999</v>
      </c>
      <c r="I4377" t="s">
        <v>79</v>
      </c>
      <c r="J4377" t="s">
        <v>184</v>
      </c>
      <c r="K4377">
        <v>6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83</v>
      </c>
      <c r="R4377" t="s">
        <v>83</v>
      </c>
      <c r="S4377" t="s">
        <v>83</v>
      </c>
      <c r="T4377" t="str">
        <f>_xlfn.XLOOKUP(A4377,MI_Match_Analysis!$A$2:$A$8,MI_Match_Analysis!$F$2:$F$8,"Not Found")</f>
        <v>Loss</v>
      </c>
    </row>
    <row r="4378" spans="1:20" x14ac:dyDescent="0.3">
      <c r="A4378">
        <v>20</v>
      </c>
      <c r="B4378" s="1">
        <v>46124</v>
      </c>
      <c r="C4378" t="s">
        <v>162</v>
      </c>
      <c r="D4378" t="s">
        <v>33</v>
      </c>
      <c r="E4378" t="s">
        <v>24</v>
      </c>
      <c r="F4378" t="s">
        <v>34</v>
      </c>
      <c r="G4378">
        <v>1</v>
      </c>
      <c r="H4378">
        <v>18.5</v>
      </c>
      <c r="I4378" t="s">
        <v>79</v>
      </c>
      <c r="J4378" t="s">
        <v>184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83</v>
      </c>
      <c r="R4378" t="s">
        <v>83</v>
      </c>
      <c r="S4378" t="s">
        <v>83</v>
      </c>
      <c r="T4378" t="str">
        <f>_xlfn.XLOOKUP(A4378,MI_Match_Analysis!$A$2:$A$8,MI_Match_Analysis!$F$2:$F$8,"Not Found")</f>
        <v>Loss</v>
      </c>
    </row>
    <row r="4379" spans="1:20" x14ac:dyDescent="0.3">
      <c r="A4379">
        <v>20</v>
      </c>
      <c r="B4379" s="1">
        <v>46124</v>
      </c>
      <c r="C4379" t="s">
        <v>162</v>
      </c>
      <c r="D4379" t="s">
        <v>33</v>
      </c>
      <c r="E4379" t="s">
        <v>24</v>
      </c>
      <c r="F4379" t="s">
        <v>34</v>
      </c>
      <c r="G4379">
        <v>1</v>
      </c>
      <c r="H4379">
        <v>18.600000000000001</v>
      </c>
      <c r="I4379" t="s">
        <v>79</v>
      </c>
      <c r="J4379" t="s">
        <v>184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83</v>
      </c>
      <c r="R4379" t="s">
        <v>83</v>
      </c>
      <c r="S4379" t="s">
        <v>83</v>
      </c>
      <c r="T4379" t="str">
        <f>_xlfn.XLOOKUP(A4379,MI_Match_Analysis!$A$2:$A$8,MI_Match_Analysis!$F$2:$F$8,"Not Found")</f>
        <v>Loss</v>
      </c>
    </row>
    <row r="4380" spans="1:20" x14ac:dyDescent="0.3">
      <c r="A4380">
        <v>20</v>
      </c>
      <c r="B4380" s="1">
        <v>46124</v>
      </c>
      <c r="C4380" t="s">
        <v>162</v>
      </c>
      <c r="D4380" t="s">
        <v>33</v>
      </c>
      <c r="E4380" t="s">
        <v>24</v>
      </c>
      <c r="F4380" t="s">
        <v>34</v>
      </c>
      <c r="G4380">
        <v>1</v>
      </c>
      <c r="H4380">
        <v>19.100000000000001</v>
      </c>
      <c r="I4380" t="s">
        <v>79</v>
      </c>
      <c r="J4380" t="s">
        <v>180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83</v>
      </c>
      <c r="R4380" t="s">
        <v>83</v>
      </c>
      <c r="S4380" t="s">
        <v>83</v>
      </c>
      <c r="T4380" t="str">
        <f>_xlfn.XLOOKUP(A4380,MI_Match_Analysis!$A$2:$A$8,MI_Match_Analysis!$F$2:$F$8,"Not Found")</f>
        <v>Loss</v>
      </c>
    </row>
    <row r="4381" spans="1:20" x14ac:dyDescent="0.3">
      <c r="A4381">
        <v>20</v>
      </c>
      <c r="B4381" s="1">
        <v>46124</v>
      </c>
      <c r="C4381" t="s">
        <v>162</v>
      </c>
      <c r="D4381" t="s">
        <v>33</v>
      </c>
      <c r="E4381" t="s">
        <v>24</v>
      </c>
      <c r="F4381" t="s">
        <v>34</v>
      </c>
      <c r="G4381">
        <v>1</v>
      </c>
      <c r="H4381">
        <v>19.2</v>
      </c>
      <c r="I4381" t="s">
        <v>166</v>
      </c>
      <c r="J4381" t="s">
        <v>180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205</v>
      </c>
      <c r="R4381" t="s">
        <v>166</v>
      </c>
      <c r="S4381" t="s">
        <v>83</v>
      </c>
      <c r="T4381" t="str">
        <f>_xlfn.XLOOKUP(A4381,MI_Match_Analysis!$A$2:$A$8,MI_Match_Analysis!$F$2:$F$8,"Not Found")</f>
        <v>Loss</v>
      </c>
    </row>
    <row r="4382" spans="1:20" x14ac:dyDescent="0.3">
      <c r="A4382">
        <v>20</v>
      </c>
      <c r="B4382" s="1">
        <v>46124</v>
      </c>
      <c r="C4382" t="s">
        <v>162</v>
      </c>
      <c r="D4382" t="s">
        <v>33</v>
      </c>
      <c r="E4382" t="s">
        <v>24</v>
      </c>
      <c r="F4382" t="s">
        <v>34</v>
      </c>
      <c r="G4382">
        <v>1</v>
      </c>
      <c r="H4382">
        <v>19.3</v>
      </c>
      <c r="I4382" t="s">
        <v>171</v>
      </c>
      <c r="J4382" t="s">
        <v>180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83</v>
      </c>
      <c r="R4382" t="s">
        <v>83</v>
      </c>
      <c r="S4382" t="s">
        <v>83</v>
      </c>
      <c r="T4382" t="str">
        <f>_xlfn.XLOOKUP(A4382,MI_Match_Analysis!$A$2:$A$8,MI_Match_Analysis!$F$2:$F$8,"Not Found")</f>
        <v>Loss</v>
      </c>
    </row>
    <row r="4383" spans="1:20" x14ac:dyDescent="0.3">
      <c r="A4383">
        <v>20</v>
      </c>
      <c r="B4383" s="1">
        <v>46124</v>
      </c>
      <c r="C4383" t="s">
        <v>162</v>
      </c>
      <c r="D4383" t="s">
        <v>33</v>
      </c>
      <c r="E4383" t="s">
        <v>24</v>
      </c>
      <c r="F4383" t="s">
        <v>34</v>
      </c>
      <c r="G4383">
        <v>1</v>
      </c>
      <c r="H4383">
        <v>19.399999999999999</v>
      </c>
      <c r="I4383" t="s">
        <v>79</v>
      </c>
      <c r="J4383" t="s">
        <v>180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83</v>
      </c>
      <c r="R4383" t="s">
        <v>83</v>
      </c>
      <c r="S4383" t="s">
        <v>83</v>
      </c>
      <c r="T4383" t="str">
        <f>_xlfn.XLOOKUP(A4383,MI_Match_Analysis!$A$2:$A$8,MI_Match_Analysis!$F$2:$F$8,"Not Found")</f>
        <v>Loss</v>
      </c>
    </row>
    <row r="4384" spans="1:20" x14ac:dyDescent="0.3">
      <c r="A4384">
        <v>20</v>
      </c>
      <c r="B4384" s="1">
        <v>46124</v>
      </c>
      <c r="C4384" t="s">
        <v>162</v>
      </c>
      <c r="D4384" t="s">
        <v>33</v>
      </c>
      <c r="E4384" t="s">
        <v>24</v>
      </c>
      <c r="F4384" t="s">
        <v>34</v>
      </c>
      <c r="G4384">
        <v>1</v>
      </c>
      <c r="H4384">
        <v>19.5</v>
      </c>
      <c r="I4384" t="s">
        <v>171</v>
      </c>
      <c r="J4384" t="s">
        <v>180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83</v>
      </c>
      <c r="R4384" t="s">
        <v>83</v>
      </c>
      <c r="S4384" t="s">
        <v>83</v>
      </c>
      <c r="T4384" t="str">
        <f>_xlfn.XLOOKUP(A4384,MI_Match_Analysis!$A$2:$A$8,MI_Match_Analysis!$F$2:$F$8,"Not Found")</f>
        <v>Loss</v>
      </c>
    </row>
    <row r="4385" spans="1:20" x14ac:dyDescent="0.3">
      <c r="A4385">
        <v>20</v>
      </c>
      <c r="B4385" s="1">
        <v>46124</v>
      </c>
      <c r="C4385" t="s">
        <v>162</v>
      </c>
      <c r="D4385" t="s">
        <v>33</v>
      </c>
      <c r="E4385" t="s">
        <v>24</v>
      </c>
      <c r="F4385" t="s">
        <v>34</v>
      </c>
      <c r="G4385">
        <v>1</v>
      </c>
      <c r="H4385">
        <v>19.600000000000001</v>
      </c>
      <c r="I4385" t="s">
        <v>79</v>
      </c>
      <c r="J4385" t="s">
        <v>180</v>
      </c>
      <c r="K4385">
        <v>6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83</v>
      </c>
      <c r="R4385" t="s">
        <v>83</v>
      </c>
      <c r="S4385" t="s">
        <v>83</v>
      </c>
      <c r="T4385" t="str">
        <f>_xlfn.XLOOKUP(A4385,MI_Match_Analysis!$A$2:$A$8,MI_Match_Analysis!$F$2:$F$8,"Not Found")</f>
        <v>Loss</v>
      </c>
    </row>
    <row r="4386" spans="1:20" x14ac:dyDescent="0.3">
      <c r="A4386">
        <v>20</v>
      </c>
      <c r="B4386" s="1">
        <v>46124</v>
      </c>
      <c r="C4386" t="s">
        <v>162</v>
      </c>
      <c r="D4386" t="s">
        <v>33</v>
      </c>
      <c r="E4386" t="s">
        <v>34</v>
      </c>
      <c r="F4386" t="s">
        <v>24</v>
      </c>
      <c r="G4386">
        <v>2</v>
      </c>
      <c r="H4386">
        <v>0.1</v>
      </c>
      <c r="I4386" t="s">
        <v>37</v>
      </c>
      <c r="J4386" t="s">
        <v>29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83</v>
      </c>
      <c r="R4386" t="s">
        <v>83</v>
      </c>
      <c r="S4386" t="s">
        <v>83</v>
      </c>
      <c r="T4386" t="str">
        <f>_xlfn.XLOOKUP(A4386,MI_Match_Analysis!$A$2:$A$8,MI_Match_Analysis!$F$2:$F$8,"Not Found")</f>
        <v>Loss</v>
      </c>
    </row>
    <row r="4387" spans="1:20" x14ac:dyDescent="0.3">
      <c r="A4387">
        <v>20</v>
      </c>
      <c r="B4387" s="1">
        <v>46124</v>
      </c>
      <c r="C4387" t="s">
        <v>162</v>
      </c>
      <c r="D4387" t="s">
        <v>33</v>
      </c>
      <c r="E4387" t="s">
        <v>34</v>
      </c>
      <c r="F4387" t="s">
        <v>24</v>
      </c>
      <c r="G4387">
        <v>2</v>
      </c>
      <c r="H4387">
        <v>0.2</v>
      </c>
      <c r="I4387" t="s">
        <v>37</v>
      </c>
      <c r="J4387" t="s">
        <v>29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83</v>
      </c>
      <c r="R4387" t="s">
        <v>83</v>
      </c>
      <c r="S4387" t="s">
        <v>83</v>
      </c>
      <c r="T4387" t="str">
        <f>_xlfn.XLOOKUP(A4387,MI_Match_Analysis!$A$2:$A$8,MI_Match_Analysis!$F$2:$F$8,"Not Found")</f>
        <v>Loss</v>
      </c>
    </row>
    <row r="4388" spans="1:20" x14ac:dyDescent="0.3">
      <c r="A4388">
        <v>20</v>
      </c>
      <c r="B4388" s="1">
        <v>46124</v>
      </c>
      <c r="C4388" t="s">
        <v>162</v>
      </c>
      <c r="D4388" t="s">
        <v>33</v>
      </c>
      <c r="E4388" t="s">
        <v>34</v>
      </c>
      <c r="F4388" t="s">
        <v>24</v>
      </c>
      <c r="G4388">
        <v>2</v>
      </c>
      <c r="H4388">
        <v>0.3</v>
      </c>
      <c r="I4388" t="s">
        <v>37</v>
      </c>
      <c r="J4388" t="s">
        <v>29</v>
      </c>
      <c r="K4388">
        <v>6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83</v>
      </c>
      <c r="R4388" t="s">
        <v>83</v>
      </c>
      <c r="S4388" t="s">
        <v>83</v>
      </c>
      <c r="T4388" t="str">
        <f>_xlfn.XLOOKUP(A4388,MI_Match_Analysis!$A$2:$A$8,MI_Match_Analysis!$F$2:$F$8,"Not Found")</f>
        <v>Loss</v>
      </c>
    </row>
    <row r="4389" spans="1:20" x14ac:dyDescent="0.3">
      <c r="A4389">
        <v>20</v>
      </c>
      <c r="B4389" s="1">
        <v>46124</v>
      </c>
      <c r="C4389" t="s">
        <v>162</v>
      </c>
      <c r="D4389" t="s">
        <v>33</v>
      </c>
      <c r="E4389" t="s">
        <v>34</v>
      </c>
      <c r="F4389" t="s">
        <v>24</v>
      </c>
      <c r="G4389">
        <v>2</v>
      </c>
      <c r="H4389">
        <v>0.4</v>
      </c>
      <c r="I4389" t="s">
        <v>37</v>
      </c>
      <c r="J4389" t="s">
        <v>29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83</v>
      </c>
      <c r="R4389" t="s">
        <v>83</v>
      </c>
      <c r="S4389" t="s">
        <v>83</v>
      </c>
      <c r="T4389" t="str">
        <f>_xlfn.XLOOKUP(A4389,MI_Match_Analysis!$A$2:$A$8,MI_Match_Analysis!$F$2:$F$8,"Not Found")</f>
        <v>Loss</v>
      </c>
    </row>
    <row r="4390" spans="1:20" x14ac:dyDescent="0.3">
      <c r="A4390">
        <v>20</v>
      </c>
      <c r="B4390" s="1">
        <v>46124</v>
      </c>
      <c r="C4390" t="s">
        <v>162</v>
      </c>
      <c r="D4390" t="s">
        <v>33</v>
      </c>
      <c r="E4390" t="s">
        <v>34</v>
      </c>
      <c r="F4390" t="s">
        <v>24</v>
      </c>
      <c r="G4390">
        <v>2</v>
      </c>
      <c r="H4390">
        <v>0.5</v>
      </c>
      <c r="I4390" t="s">
        <v>37</v>
      </c>
      <c r="J4390" t="s">
        <v>29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83</v>
      </c>
      <c r="R4390" t="s">
        <v>83</v>
      </c>
      <c r="S4390" t="s">
        <v>83</v>
      </c>
      <c r="T4390" t="str">
        <f>_xlfn.XLOOKUP(A4390,MI_Match_Analysis!$A$2:$A$8,MI_Match_Analysis!$F$2:$F$8,"Not Found")</f>
        <v>Loss</v>
      </c>
    </row>
    <row r="4391" spans="1:20" x14ac:dyDescent="0.3">
      <c r="A4391">
        <v>20</v>
      </c>
      <c r="B4391" s="1">
        <v>46124</v>
      </c>
      <c r="C4391" t="s">
        <v>162</v>
      </c>
      <c r="D4391" t="s">
        <v>33</v>
      </c>
      <c r="E4391" t="s">
        <v>34</v>
      </c>
      <c r="F4391" t="s">
        <v>24</v>
      </c>
      <c r="G4391">
        <v>2</v>
      </c>
      <c r="H4391">
        <v>0.6</v>
      </c>
      <c r="I4391" t="s">
        <v>37</v>
      </c>
      <c r="J4391" t="s">
        <v>29</v>
      </c>
      <c r="K4391">
        <v>4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83</v>
      </c>
      <c r="R4391" t="s">
        <v>83</v>
      </c>
      <c r="S4391" t="s">
        <v>83</v>
      </c>
      <c r="T4391" t="str">
        <f>_xlfn.XLOOKUP(A4391,MI_Match_Analysis!$A$2:$A$8,MI_Match_Analysis!$F$2:$F$8,"Not Found")</f>
        <v>Loss</v>
      </c>
    </row>
    <row r="4392" spans="1:20" x14ac:dyDescent="0.3">
      <c r="A4392">
        <v>20</v>
      </c>
      <c r="B4392" s="1">
        <v>46124</v>
      </c>
      <c r="C4392" t="s">
        <v>162</v>
      </c>
      <c r="D4392" t="s">
        <v>33</v>
      </c>
      <c r="E4392" t="s">
        <v>34</v>
      </c>
      <c r="F4392" t="s">
        <v>24</v>
      </c>
      <c r="G4392">
        <v>2</v>
      </c>
      <c r="H4392">
        <v>1.1000000000000001</v>
      </c>
      <c r="I4392" t="s">
        <v>190</v>
      </c>
      <c r="J4392" t="s">
        <v>80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83</v>
      </c>
      <c r="R4392" t="s">
        <v>83</v>
      </c>
      <c r="S4392" t="s">
        <v>83</v>
      </c>
      <c r="T4392" t="str">
        <f>_xlfn.XLOOKUP(A4392,MI_Match_Analysis!$A$2:$A$8,MI_Match_Analysis!$F$2:$F$8,"Not Found")</f>
        <v>Loss</v>
      </c>
    </row>
    <row r="4393" spans="1:20" x14ac:dyDescent="0.3">
      <c r="A4393">
        <v>20</v>
      </c>
      <c r="B4393" s="1">
        <v>46124</v>
      </c>
      <c r="C4393" t="s">
        <v>162</v>
      </c>
      <c r="D4393" t="s">
        <v>33</v>
      </c>
      <c r="E4393" t="s">
        <v>34</v>
      </c>
      <c r="F4393" t="s">
        <v>24</v>
      </c>
      <c r="G4393">
        <v>2</v>
      </c>
      <c r="H4393">
        <v>1.1000000000000001</v>
      </c>
      <c r="I4393" t="s">
        <v>190</v>
      </c>
      <c r="J4393" t="s">
        <v>80</v>
      </c>
      <c r="K4393">
        <v>0</v>
      </c>
      <c r="L4393">
        <v>1</v>
      </c>
      <c r="M4393">
        <v>1</v>
      </c>
      <c r="N4393">
        <v>0</v>
      </c>
      <c r="O4393">
        <v>0</v>
      </c>
      <c r="P4393">
        <v>0</v>
      </c>
      <c r="Q4393" t="s">
        <v>83</v>
      </c>
      <c r="R4393" t="s">
        <v>83</v>
      </c>
      <c r="S4393" t="s">
        <v>83</v>
      </c>
      <c r="T4393" t="str">
        <f>_xlfn.XLOOKUP(A4393,MI_Match_Analysis!$A$2:$A$8,MI_Match_Analysis!$F$2:$F$8,"Not Found")</f>
        <v>Loss</v>
      </c>
    </row>
    <row r="4394" spans="1:20" x14ac:dyDescent="0.3">
      <c r="A4394">
        <v>20</v>
      </c>
      <c r="B4394" s="1">
        <v>46124</v>
      </c>
      <c r="C4394" t="s">
        <v>162</v>
      </c>
      <c r="D4394" t="s">
        <v>33</v>
      </c>
      <c r="E4394" t="s">
        <v>34</v>
      </c>
      <c r="F4394" t="s">
        <v>24</v>
      </c>
      <c r="G4394">
        <v>2</v>
      </c>
      <c r="H4394">
        <v>1.2</v>
      </c>
      <c r="I4394" t="s">
        <v>190</v>
      </c>
      <c r="J4394" t="s">
        <v>80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83</v>
      </c>
      <c r="R4394" t="s">
        <v>83</v>
      </c>
      <c r="S4394" t="s">
        <v>83</v>
      </c>
      <c r="T4394" t="str">
        <f>_xlfn.XLOOKUP(A4394,MI_Match_Analysis!$A$2:$A$8,MI_Match_Analysis!$F$2:$F$8,"Not Found")</f>
        <v>Loss</v>
      </c>
    </row>
    <row r="4395" spans="1:20" x14ac:dyDescent="0.3">
      <c r="A4395">
        <v>20</v>
      </c>
      <c r="B4395" s="1">
        <v>46124</v>
      </c>
      <c r="C4395" t="s">
        <v>162</v>
      </c>
      <c r="D4395" t="s">
        <v>33</v>
      </c>
      <c r="E4395" t="s">
        <v>34</v>
      </c>
      <c r="F4395" t="s">
        <v>24</v>
      </c>
      <c r="G4395">
        <v>2</v>
      </c>
      <c r="H4395">
        <v>1.3</v>
      </c>
      <c r="I4395" t="s">
        <v>37</v>
      </c>
      <c r="J4395" t="s">
        <v>80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83</v>
      </c>
      <c r="R4395" t="s">
        <v>83</v>
      </c>
      <c r="S4395" t="s">
        <v>83</v>
      </c>
      <c r="T4395" t="str">
        <f>_xlfn.XLOOKUP(A4395,MI_Match_Analysis!$A$2:$A$8,MI_Match_Analysis!$F$2:$F$8,"Not Found")</f>
        <v>Loss</v>
      </c>
    </row>
    <row r="4396" spans="1:20" x14ac:dyDescent="0.3">
      <c r="A4396">
        <v>20</v>
      </c>
      <c r="B4396" s="1">
        <v>46124</v>
      </c>
      <c r="C4396" t="s">
        <v>162</v>
      </c>
      <c r="D4396" t="s">
        <v>33</v>
      </c>
      <c r="E4396" t="s">
        <v>34</v>
      </c>
      <c r="F4396" t="s">
        <v>24</v>
      </c>
      <c r="G4396">
        <v>2</v>
      </c>
      <c r="H4396">
        <v>1.4</v>
      </c>
      <c r="I4396" t="s">
        <v>190</v>
      </c>
      <c r="J4396" t="s">
        <v>80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83</v>
      </c>
      <c r="R4396" t="s">
        <v>83</v>
      </c>
      <c r="S4396" t="s">
        <v>83</v>
      </c>
      <c r="T4396" t="str">
        <f>_xlfn.XLOOKUP(A4396,MI_Match_Analysis!$A$2:$A$8,MI_Match_Analysis!$F$2:$F$8,"Not Found")</f>
        <v>Loss</v>
      </c>
    </row>
    <row r="4397" spans="1:20" x14ac:dyDescent="0.3">
      <c r="A4397">
        <v>20</v>
      </c>
      <c r="B4397" s="1">
        <v>46124</v>
      </c>
      <c r="C4397" t="s">
        <v>162</v>
      </c>
      <c r="D4397" t="s">
        <v>33</v>
      </c>
      <c r="E4397" t="s">
        <v>34</v>
      </c>
      <c r="F4397" t="s">
        <v>24</v>
      </c>
      <c r="G4397">
        <v>2</v>
      </c>
      <c r="H4397">
        <v>1.5</v>
      </c>
      <c r="I4397" t="s">
        <v>37</v>
      </c>
      <c r="J4397" t="s">
        <v>80</v>
      </c>
      <c r="K4397">
        <v>6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83</v>
      </c>
      <c r="R4397" t="s">
        <v>83</v>
      </c>
      <c r="S4397" t="s">
        <v>83</v>
      </c>
      <c r="T4397" t="str">
        <f>_xlfn.XLOOKUP(A4397,MI_Match_Analysis!$A$2:$A$8,MI_Match_Analysis!$F$2:$F$8,"Not Found")</f>
        <v>Loss</v>
      </c>
    </row>
    <row r="4398" spans="1:20" x14ac:dyDescent="0.3">
      <c r="A4398">
        <v>20</v>
      </c>
      <c r="B4398" s="1">
        <v>46124</v>
      </c>
      <c r="C4398" t="s">
        <v>162</v>
      </c>
      <c r="D4398" t="s">
        <v>33</v>
      </c>
      <c r="E4398" t="s">
        <v>34</v>
      </c>
      <c r="F4398" t="s">
        <v>24</v>
      </c>
      <c r="G4398">
        <v>2</v>
      </c>
      <c r="H4398">
        <v>1.6</v>
      </c>
      <c r="I4398" t="s">
        <v>37</v>
      </c>
      <c r="J4398" t="s">
        <v>80</v>
      </c>
      <c r="K4398">
        <v>1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83</v>
      </c>
      <c r="R4398" t="s">
        <v>83</v>
      </c>
      <c r="S4398" t="s">
        <v>83</v>
      </c>
      <c r="T4398" t="str">
        <f>_xlfn.XLOOKUP(A4398,MI_Match_Analysis!$A$2:$A$8,MI_Match_Analysis!$F$2:$F$8,"Not Found")</f>
        <v>Loss</v>
      </c>
    </row>
    <row r="4399" spans="1:20" x14ac:dyDescent="0.3">
      <c r="A4399">
        <v>20</v>
      </c>
      <c r="B4399" s="1">
        <v>46124</v>
      </c>
      <c r="C4399" t="s">
        <v>162</v>
      </c>
      <c r="D4399" t="s">
        <v>33</v>
      </c>
      <c r="E4399" t="s">
        <v>34</v>
      </c>
      <c r="F4399" t="s">
        <v>24</v>
      </c>
      <c r="G4399">
        <v>2</v>
      </c>
      <c r="H4399">
        <v>2.1</v>
      </c>
      <c r="I4399" t="s">
        <v>37</v>
      </c>
      <c r="J4399" t="s">
        <v>29</v>
      </c>
      <c r="K4399">
        <v>4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83</v>
      </c>
      <c r="R4399" t="s">
        <v>83</v>
      </c>
      <c r="S4399" t="s">
        <v>83</v>
      </c>
      <c r="T4399" t="str">
        <f>_xlfn.XLOOKUP(A4399,MI_Match_Analysis!$A$2:$A$8,MI_Match_Analysis!$F$2:$F$8,"Not Found")</f>
        <v>Loss</v>
      </c>
    </row>
    <row r="4400" spans="1:20" x14ac:dyDescent="0.3">
      <c r="A4400">
        <v>20</v>
      </c>
      <c r="B4400" s="1">
        <v>46124</v>
      </c>
      <c r="C4400" t="s">
        <v>162</v>
      </c>
      <c r="D4400" t="s">
        <v>33</v>
      </c>
      <c r="E4400" t="s">
        <v>34</v>
      </c>
      <c r="F4400" t="s">
        <v>24</v>
      </c>
      <c r="G4400">
        <v>2</v>
      </c>
      <c r="H4400">
        <v>2.2000000000000002</v>
      </c>
      <c r="I4400" t="s">
        <v>37</v>
      </c>
      <c r="J4400" t="s">
        <v>29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83</v>
      </c>
      <c r="R4400" t="s">
        <v>83</v>
      </c>
      <c r="S4400" t="s">
        <v>83</v>
      </c>
      <c r="T4400" t="str">
        <f>_xlfn.XLOOKUP(A4400,MI_Match_Analysis!$A$2:$A$8,MI_Match_Analysis!$F$2:$F$8,"Not Found")</f>
        <v>Loss</v>
      </c>
    </row>
    <row r="4401" spans="1:20" x14ac:dyDescent="0.3">
      <c r="A4401">
        <v>20</v>
      </c>
      <c r="B4401" s="1">
        <v>46124</v>
      </c>
      <c r="C4401" t="s">
        <v>162</v>
      </c>
      <c r="D4401" t="s">
        <v>33</v>
      </c>
      <c r="E4401" t="s">
        <v>34</v>
      </c>
      <c r="F4401" t="s">
        <v>24</v>
      </c>
      <c r="G4401">
        <v>2</v>
      </c>
      <c r="H4401">
        <v>2.2999999999999998</v>
      </c>
      <c r="I4401" t="s">
        <v>37</v>
      </c>
      <c r="J4401" t="s">
        <v>29</v>
      </c>
      <c r="K4401">
        <v>6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83</v>
      </c>
      <c r="R4401" t="s">
        <v>83</v>
      </c>
      <c r="S4401" t="s">
        <v>83</v>
      </c>
      <c r="T4401" t="str">
        <f>_xlfn.XLOOKUP(A4401,MI_Match_Analysis!$A$2:$A$8,MI_Match_Analysis!$F$2:$F$8,"Not Found")</f>
        <v>Loss</v>
      </c>
    </row>
    <row r="4402" spans="1:20" x14ac:dyDescent="0.3">
      <c r="A4402">
        <v>20</v>
      </c>
      <c r="B4402" s="1">
        <v>46124</v>
      </c>
      <c r="C4402" t="s">
        <v>162</v>
      </c>
      <c r="D4402" t="s">
        <v>33</v>
      </c>
      <c r="E4402" t="s">
        <v>34</v>
      </c>
      <c r="F4402" t="s">
        <v>24</v>
      </c>
      <c r="G4402">
        <v>2</v>
      </c>
      <c r="H4402">
        <v>2.4</v>
      </c>
      <c r="I4402" t="s">
        <v>37</v>
      </c>
      <c r="J4402" t="s">
        <v>29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83</v>
      </c>
      <c r="R4402" t="s">
        <v>83</v>
      </c>
      <c r="S4402" t="s">
        <v>83</v>
      </c>
      <c r="T4402" t="str">
        <f>_xlfn.XLOOKUP(A4402,MI_Match_Analysis!$A$2:$A$8,MI_Match_Analysis!$F$2:$F$8,"Not Found")</f>
        <v>Loss</v>
      </c>
    </row>
    <row r="4403" spans="1:20" x14ac:dyDescent="0.3">
      <c r="A4403">
        <v>20</v>
      </c>
      <c r="B4403" s="1">
        <v>46124</v>
      </c>
      <c r="C4403" t="s">
        <v>162</v>
      </c>
      <c r="D4403" t="s">
        <v>33</v>
      </c>
      <c r="E4403" t="s">
        <v>34</v>
      </c>
      <c r="F4403" t="s">
        <v>24</v>
      </c>
      <c r="G4403">
        <v>2</v>
      </c>
      <c r="H4403">
        <v>2.5</v>
      </c>
      <c r="I4403" t="s">
        <v>190</v>
      </c>
      <c r="J4403" t="s">
        <v>29</v>
      </c>
      <c r="K4403">
        <v>6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83</v>
      </c>
      <c r="R4403" t="s">
        <v>83</v>
      </c>
      <c r="S4403" t="s">
        <v>83</v>
      </c>
      <c r="T4403" t="str">
        <f>_xlfn.XLOOKUP(A4403,MI_Match_Analysis!$A$2:$A$8,MI_Match_Analysis!$F$2:$F$8,"Not Found")</f>
        <v>Loss</v>
      </c>
    </row>
    <row r="4404" spans="1:20" x14ac:dyDescent="0.3">
      <c r="A4404">
        <v>20</v>
      </c>
      <c r="B4404" s="1">
        <v>46124</v>
      </c>
      <c r="C4404" t="s">
        <v>162</v>
      </c>
      <c r="D4404" t="s">
        <v>33</v>
      </c>
      <c r="E4404" t="s">
        <v>34</v>
      </c>
      <c r="F4404" t="s">
        <v>24</v>
      </c>
      <c r="G4404">
        <v>2</v>
      </c>
      <c r="H4404">
        <v>2.6</v>
      </c>
      <c r="I4404" t="s">
        <v>190</v>
      </c>
      <c r="J4404" t="s">
        <v>29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83</v>
      </c>
      <c r="R4404" t="s">
        <v>83</v>
      </c>
      <c r="S4404" t="s">
        <v>83</v>
      </c>
      <c r="T4404" t="str">
        <f>_xlfn.XLOOKUP(A4404,MI_Match_Analysis!$A$2:$A$8,MI_Match_Analysis!$F$2:$F$8,"Not Found")</f>
        <v>Loss</v>
      </c>
    </row>
    <row r="4405" spans="1:20" x14ac:dyDescent="0.3">
      <c r="A4405">
        <v>20</v>
      </c>
      <c r="B4405" s="1">
        <v>46124</v>
      </c>
      <c r="C4405" t="s">
        <v>162</v>
      </c>
      <c r="D4405" t="s">
        <v>33</v>
      </c>
      <c r="E4405" t="s">
        <v>34</v>
      </c>
      <c r="F4405" t="s">
        <v>24</v>
      </c>
      <c r="G4405">
        <v>2</v>
      </c>
      <c r="H4405">
        <v>3.1</v>
      </c>
      <c r="I4405" t="s">
        <v>190</v>
      </c>
      <c r="J4405" t="s">
        <v>269</v>
      </c>
      <c r="K4405">
        <v>4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83</v>
      </c>
      <c r="R4405" t="s">
        <v>83</v>
      </c>
      <c r="S4405" t="s">
        <v>83</v>
      </c>
      <c r="T4405" t="str">
        <f>_xlfn.XLOOKUP(A4405,MI_Match_Analysis!$A$2:$A$8,MI_Match_Analysis!$F$2:$F$8,"Not Found")</f>
        <v>Loss</v>
      </c>
    </row>
    <row r="4406" spans="1:20" x14ac:dyDescent="0.3">
      <c r="A4406">
        <v>20</v>
      </c>
      <c r="B4406" s="1">
        <v>46124</v>
      </c>
      <c r="C4406" t="s">
        <v>162</v>
      </c>
      <c r="D4406" t="s">
        <v>33</v>
      </c>
      <c r="E4406" t="s">
        <v>34</v>
      </c>
      <c r="F4406" t="s">
        <v>24</v>
      </c>
      <c r="G4406">
        <v>2</v>
      </c>
      <c r="H4406">
        <v>3.2</v>
      </c>
      <c r="I4406" t="s">
        <v>190</v>
      </c>
      <c r="J4406" t="s">
        <v>269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83</v>
      </c>
      <c r="R4406" t="s">
        <v>83</v>
      </c>
      <c r="S4406" t="s">
        <v>83</v>
      </c>
      <c r="T4406" t="str">
        <f>_xlfn.XLOOKUP(A4406,MI_Match_Analysis!$A$2:$A$8,MI_Match_Analysis!$F$2:$F$8,"Not Found")</f>
        <v>Loss</v>
      </c>
    </row>
    <row r="4407" spans="1:20" x14ac:dyDescent="0.3">
      <c r="A4407">
        <v>20</v>
      </c>
      <c r="B4407" s="1">
        <v>46124</v>
      </c>
      <c r="C4407" t="s">
        <v>162</v>
      </c>
      <c r="D4407" t="s">
        <v>33</v>
      </c>
      <c r="E4407" t="s">
        <v>34</v>
      </c>
      <c r="F4407" t="s">
        <v>24</v>
      </c>
      <c r="G4407">
        <v>2</v>
      </c>
      <c r="H4407">
        <v>3.3</v>
      </c>
      <c r="I4407" t="s">
        <v>190</v>
      </c>
      <c r="J4407" t="s">
        <v>269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83</v>
      </c>
      <c r="R4407" t="s">
        <v>83</v>
      </c>
      <c r="S4407" t="s">
        <v>83</v>
      </c>
      <c r="T4407" t="str">
        <f>_xlfn.XLOOKUP(A4407,MI_Match_Analysis!$A$2:$A$8,MI_Match_Analysis!$F$2:$F$8,"Not Found")</f>
        <v>Loss</v>
      </c>
    </row>
    <row r="4408" spans="1:20" x14ac:dyDescent="0.3">
      <c r="A4408">
        <v>20</v>
      </c>
      <c r="B4408" s="1">
        <v>46124</v>
      </c>
      <c r="C4408" t="s">
        <v>162</v>
      </c>
      <c r="D4408" t="s">
        <v>33</v>
      </c>
      <c r="E4408" t="s">
        <v>34</v>
      </c>
      <c r="F4408" t="s">
        <v>24</v>
      </c>
      <c r="G4408">
        <v>2</v>
      </c>
      <c r="H4408">
        <v>3.4</v>
      </c>
      <c r="I4408" t="s">
        <v>37</v>
      </c>
      <c r="J4408" t="s">
        <v>269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83</v>
      </c>
      <c r="R4408" t="s">
        <v>83</v>
      </c>
      <c r="S4408" t="s">
        <v>83</v>
      </c>
      <c r="T4408" t="str">
        <f>_xlfn.XLOOKUP(A4408,MI_Match_Analysis!$A$2:$A$8,MI_Match_Analysis!$F$2:$F$8,"Not Found")</f>
        <v>Loss</v>
      </c>
    </row>
    <row r="4409" spans="1:20" x14ac:dyDescent="0.3">
      <c r="A4409">
        <v>20</v>
      </c>
      <c r="B4409" s="1">
        <v>46124</v>
      </c>
      <c r="C4409" t="s">
        <v>162</v>
      </c>
      <c r="D4409" t="s">
        <v>33</v>
      </c>
      <c r="E4409" t="s">
        <v>34</v>
      </c>
      <c r="F4409" t="s">
        <v>24</v>
      </c>
      <c r="G4409">
        <v>2</v>
      </c>
      <c r="H4409">
        <v>3.5</v>
      </c>
      <c r="I4409" t="s">
        <v>37</v>
      </c>
      <c r="J4409" t="s">
        <v>269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83</v>
      </c>
      <c r="R4409" t="s">
        <v>83</v>
      </c>
      <c r="S4409" t="s">
        <v>83</v>
      </c>
      <c r="T4409" t="str">
        <f>_xlfn.XLOOKUP(A4409,MI_Match_Analysis!$A$2:$A$8,MI_Match_Analysis!$F$2:$F$8,"Not Found")</f>
        <v>Loss</v>
      </c>
    </row>
    <row r="4410" spans="1:20" x14ac:dyDescent="0.3">
      <c r="A4410">
        <v>20</v>
      </c>
      <c r="B4410" s="1">
        <v>46124</v>
      </c>
      <c r="C4410" t="s">
        <v>162</v>
      </c>
      <c r="D4410" t="s">
        <v>33</v>
      </c>
      <c r="E4410" t="s">
        <v>34</v>
      </c>
      <c r="F4410" t="s">
        <v>24</v>
      </c>
      <c r="G4410">
        <v>2</v>
      </c>
      <c r="H4410">
        <v>3.6</v>
      </c>
      <c r="I4410" t="s">
        <v>37</v>
      </c>
      <c r="J4410" t="s">
        <v>269</v>
      </c>
      <c r="K4410">
        <v>4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83</v>
      </c>
      <c r="R4410" t="s">
        <v>83</v>
      </c>
      <c r="S4410" t="s">
        <v>83</v>
      </c>
      <c r="T4410" t="str">
        <f>_xlfn.XLOOKUP(A4410,MI_Match_Analysis!$A$2:$A$8,MI_Match_Analysis!$F$2:$F$8,"Not Found")</f>
        <v>Loss</v>
      </c>
    </row>
    <row r="4411" spans="1:20" x14ac:dyDescent="0.3">
      <c r="A4411">
        <v>20</v>
      </c>
      <c r="B4411" s="1">
        <v>46124</v>
      </c>
      <c r="C4411" t="s">
        <v>162</v>
      </c>
      <c r="D4411" t="s">
        <v>33</v>
      </c>
      <c r="E4411" t="s">
        <v>34</v>
      </c>
      <c r="F4411" t="s">
        <v>24</v>
      </c>
      <c r="G4411">
        <v>2</v>
      </c>
      <c r="H4411">
        <v>4.0999999999999996</v>
      </c>
      <c r="I4411" t="s">
        <v>190</v>
      </c>
      <c r="J4411" t="s">
        <v>92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83</v>
      </c>
      <c r="R4411" t="s">
        <v>83</v>
      </c>
      <c r="S4411" t="s">
        <v>83</v>
      </c>
      <c r="T4411" t="str">
        <f>_xlfn.XLOOKUP(A4411,MI_Match_Analysis!$A$2:$A$8,MI_Match_Analysis!$F$2:$F$8,"Not Found")</f>
        <v>Loss</v>
      </c>
    </row>
    <row r="4412" spans="1:20" x14ac:dyDescent="0.3">
      <c r="A4412">
        <v>20</v>
      </c>
      <c r="B4412" s="1">
        <v>46124</v>
      </c>
      <c r="C4412" t="s">
        <v>162</v>
      </c>
      <c r="D4412" t="s">
        <v>33</v>
      </c>
      <c r="E4412" t="s">
        <v>34</v>
      </c>
      <c r="F4412" t="s">
        <v>24</v>
      </c>
      <c r="G4412">
        <v>2</v>
      </c>
      <c r="H4412">
        <v>4.2</v>
      </c>
      <c r="I4412" t="s">
        <v>190</v>
      </c>
      <c r="J4412" t="s">
        <v>92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83</v>
      </c>
      <c r="R4412" t="s">
        <v>83</v>
      </c>
      <c r="S4412" t="s">
        <v>83</v>
      </c>
      <c r="T4412" t="str">
        <f>_xlfn.XLOOKUP(A4412,MI_Match_Analysis!$A$2:$A$8,MI_Match_Analysis!$F$2:$F$8,"Not Found")</f>
        <v>Loss</v>
      </c>
    </row>
    <row r="4413" spans="1:20" x14ac:dyDescent="0.3">
      <c r="A4413">
        <v>20</v>
      </c>
      <c r="B4413" s="1">
        <v>46124</v>
      </c>
      <c r="C4413" t="s">
        <v>162</v>
      </c>
      <c r="D4413" t="s">
        <v>33</v>
      </c>
      <c r="E4413" t="s">
        <v>34</v>
      </c>
      <c r="F4413" t="s">
        <v>24</v>
      </c>
      <c r="G4413">
        <v>2</v>
      </c>
      <c r="H4413">
        <v>4.3</v>
      </c>
      <c r="I4413" t="s">
        <v>37</v>
      </c>
      <c r="J4413" t="s">
        <v>92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83</v>
      </c>
      <c r="R4413" t="s">
        <v>83</v>
      </c>
      <c r="S4413" t="s">
        <v>83</v>
      </c>
      <c r="T4413" t="str">
        <f>_xlfn.XLOOKUP(A4413,MI_Match_Analysis!$A$2:$A$8,MI_Match_Analysis!$F$2:$F$8,"Not Found")</f>
        <v>Loss</v>
      </c>
    </row>
    <row r="4414" spans="1:20" x14ac:dyDescent="0.3">
      <c r="A4414">
        <v>20</v>
      </c>
      <c r="B4414" s="1">
        <v>46124</v>
      </c>
      <c r="C4414" t="s">
        <v>162</v>
      </c>
      <c r="D4414" t="s">
        <v>33</v>
      </c>
      <c r="E4414" t="s">
        <v>34</v>
      </c>
      <c r="F4414" t="s">
        <v>24</v>
      </c>
      <c r="G4414">
        <v>2</v>
      </c>
      <c r="H4414">
        <v>4.4000000000000004</v>
      </c>
      <c r="I4414" t="s">
        <v>190</v>
      </c>
      <c r="J4414" t="s">
        <v>92</v>
      </c>
      <c r="K4414">
        <v>0</v>
      </c>
      <c r="L4414">
        <v>1</v>
      </c>
      <c r="M4414">
        <v>0</v>
      </c>
      <c r="N4414">
        <v>1</v>
      </c>
      <c r="O4414">
        <v>0</v>
      </c>
      <c r="P4414">
        <v>0</v>
      </c>
      <c r="Q4414" t="s">
        <v>83</v>
      </c>
      <c r="R4414" t="s">
        <v>83</v>
      </c>
      <c r="S4414" t="s">
        <v>83</v>
      </c>
      <c r="T4414" t="str">
        <f>_xlfn.XLOOKUP(A4414,MI_Match_Analysis!$A$2:$A$8,MI_Match_Analysis!$F$2:$F$8,"Not Found")</f>
        <v>Loss</v>
      </c>
    </row>
    <row r="4415" spans="1:20" x14ac:dyDescent="0.3">
      <c r="A4415">
        <v>20</v>
      </c>
      <c r="B4415" s="1">
        <v>46124</v>
      </c>
      <c r="C4415" t="s">
        <v>162</v>
      </c>
      <c r="D4415" t="s">
        <v>33</v>
      </c>
      <c r="E4415" t="s">
        <v>34</v>
      </c>
      <c r="F4415" t="s">
        <v>24</v>
      </c>
      <c r="G4415">
        <v>2</v>
      </c>
      <c r="H4415">
        <v>4.5</v>
      </c>
      <c r="I4415" t="s">
        <v>37</v>
      </c>
      <c r="J4415" t="s">
        <v>92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83</v>
      </c>
      <c r="R4415" t="s">
        <v>83</v>
      </c>
      <c r="S4415" t="s">
        <v>83</v>
      </c>
      <c r="T4415" t="str">
        <f>_xlfn.XLOOKUP(A4415,MI_Match_Analysis!$A$2:$A$8,MI_Match_Analysis!$F$2:$F$8,"Not Found")</f>
        <v>Loss</v>
      </c>
    </row>
    <row r="4416" spans="1:20" x14ac:dyDescent="0.3">
      <c r="A4416">
        <v>20</v>
      </c>
      <c r="B4416" s="1">
        <v>46124</v>
      </c>
      <c r="C4416" t="s">
        <v>162</v>
      </c>
      <c r="D4416" t="s">
        <v>33</v>
      </c>
      <c r="E4416" t="s">
        <v>34</v>
      </c>
      <c r="F4416" t="s">
        <v>24</v>
      </c>
      <c r="G4416">
        <v>2</v>
      </c>
      <c r="H4416">
        <v>4.5999999999999996</v>
      </c>
      <c r="I4416" t="s">
        <v>190</v>
      </c>
      <c r="J4416" t="s">
        <v>92</v>
      </c>
      <c r="K4416">
        <v>4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83</v>
      </c>
      <c r="R4416" t="s">
        <v>83</v>
      </c>
      <c r="S4416" t="s">
        <v>83</v>
      </c>
      <c r="T4416" t="str">
        <f>_xlfn.XLOOKUP(A4416,MI_Match_Analysis!$A$2:$A$8,MI_Match_Analysis!$F$2:$F$8,"Not Found")</f>
        <v>Loss</v>
      </c>
    </row>
    <row r="4417" spans="1:20" x14ac:dyDescent="0.3">
      <c r="A4417">
        <v>20</v>
      </c>
      <c r="B4417" s="1">
        <v>46124</v>
      </c>
      <c r="C4417" t="s">
        <v>162</v>
      </c>
      <c r="D4417" t="s">
        <v>33</v>
      </c>
      <c r="E4417" t="s">
        <v>34</v>
      </c>
      <c r="F4417" t="s">
        <v>24</v>
      </c>
      <c r="G4417">
        <v>2</v>
      </c>
      <c r="H4417">
        <v>5.0999999999999996</v>
      </c>
      <c r="I4417" t="s">
        <v>37</v>
      </c>
      <c r="J4417" t="s">
        <v>269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83</v>
      </c>
      <c r="R4417" t="s">
        <v>83</v>
      </c>
      <c r="S4417" t="s">
        <v>83</v>
      </c>
      <c r="T4417" t="str">
        <f>_xlfn.XLOOKUP(A4417,MI_Match_Analysis!$A$2:$A$8,MI_Match_Analysis!$F$2:$F$8,"Not Found")</f>
        <v>Loss</v>
      </c>
    </row>
    <row r="4418" spans="1:20" x14ac:dyDescent="0.3">
      <c r="A4418">
        <v>20</v>
      </c>
      <c r="B4418" s="1">
        <v>46124</v>
      </c>
      <c r="C4418" t="s">
        <v>162</v>
      </c>
      <c r="D4418" t="s">
        <v>33</v>
      </c>
      <c r="E4418" t="s">
        <v>34</v>
      </c>
      <c r="F4418" t="s">
        <v>24</v>
      </c>
      <c r="G4418">
        <v>2</v>
      </c>
      <c r="H4418">
        <v>5.2</v>
      </c>
      <c r="I4418" t="s">
        <v>190</v>
      </c>
      <c r="J4418" t="s">
        <v>269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270</v>
      </c>
      <c r="R4418" t="s">
        <v>190</v>
      </c>
      <c r="S4418" t="s">
        <v>83</v>
      </c>
      <c r="T4418" t="str">
        <f>_xlfn.XLOOKUP(A4418,MI_Match_Analysis!$A$2:$A$8,MI_Match_Analysis!$F$2:$F$8,"Not Found")</f>
        <v>Loss</v>
      </c>
    </row>
    <row r="4419" spans="1:20" x14ac:dyDescent="0.3">
      <c r="A4419">
        <v>20</v>
      </c>
      <c r="B4419" s="1">
        <v>46124</v>
      </c>
      <c r="C4419" t="s">
        <v>162</v>
      </c>
      <c r="D4419" t="s">
        <v>33</v>
      </c>
      <c r="E4419" t="s">
        <v>34</v>
      </c>
      <c r="F4419" t="s">
        <v>24</v>
      </c>
      <c r="G4419">
        <v>2</v>
      </c>
      <c r="H4419">
        <v>5.3</v>
      </c>
      <c r="I4419" t="s">
        <v>194</v>
      </c>
      <c r="J4419" t="s">
        <v>269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83</v>
      </c>
      <c r="R4419" t="s">
        <v>83</v>
      </c>
      <c r="S4419" t="s">
        <v>83</v>
      </c>
      <c r="T4419" t="str">
        <f>_xlfn.XLOOKUP(A4419,MI_Match_Analysis!$A$2:$A$8,MI_Match_Analysis!$F$2:$F$8,"Not Found")</f>
        <v>Loss</v>
      </c>
    </row>
    <row r="4420" spans="1:20" x14ac:dyDescent="0.3">
      <c r="A4420">
        <v>20</v>
      </c>
      <c r="B4420" s="1">
        <v>46124</v>
      </c>
      <c r="C4420" t="s">
        <v>162</v>
      </c>
      <c r="D4420" t="s">
        <v>33</v>
      </c>
      <c r="E4420" t="s">
        <v>34</v>
      </c>
      <c r="F4420" t="s">
        <v>24</v>
      </c>
      <c r="G4420">
        <v>2</v>
      </c>
      <c r="H4420">
        <v>5.4</v>
      </c>
      <c r="I4420" t="s">
        <v>194</v>
      </c>
      <c r="J4420" t="s">
        <v>269</v>
      </c>
      <c r="K4420">
        <v>4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83</v>
      </c>
      <c r="R4420" t="s">
        <v>83</v>
      </c>
      <c r="S4420" t="s">
        <v>83</v>
      </c>
      <c r="T4420" t="str">
        <f>_xlfn.XLOOKUP(A4420,MI_Match_Analysis!$A$2:$A$8,MI_Match_Analysis!$F$2:$F$8,"Not Found")</f>
        <v>Loss</v>
      </c>
    </row>
    <row r="4421" spans="1:20" x14ac:dyDescent="0.3">
      <c r="A4421">
        <v>20</v>
      </c>
      <c r="B4421" s="1">
        <v>46124</v>
      </c>
      <c r="C4421" t="s">
        <v>162</v>
      </c>
      <c r="D4421" t="s">
        <v>33</v>
      </c>
      <c r="E4421" t="s">
        <v>34</v>
      </c>
      <c r="F4421" t="s">
        <v>24</v>
      </c>
      <c r="G4421">
        <v>2</v>
      </c>
      <c r="H4421">
        <v>5.5</v>
      </c>
      <c r="I4421" t="s">
        <v>194</v>
      </c>
      <c r="J4421" t="s">
        <v>269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83</v>
      </c>
      <c r="R4421" t="s">
        <v>83</v>
      </c>
      <c r="S4421" t="s">
        <v>83</v>
      </c>
      <c r="T4421" t="str">
        <f>_xlfn.XLOOKUP(A4421,MI_Match_Analysis!$A$2:$A$8,MI_Match_Analysis!$F$2:$F$8,"Not Found")</f>
        <v>Loss</v>
      </c>
    </row>
    <row r="4422" spans="1:20" x14ac:dyDescent="0.3">
      <c r="A4422">
        <v>20</v>
      </c>
      <c r="B4422" s="1">
        <v>46124</v>
      </c>
      <c r="C4422" t="s">
        <v>162</v>
      </c>
      <c r="D4422" t="s">
        <v>33</v>
      </c>
      <c r="E4422" t="s">
        <v>34</v>
      </c>
      <c r="F4422" t="s">
        <v>24</v>
      </c>
      <c r="G4422">
        <v>2</v>
      </c>
      <c r="H4422">
        <v>5.6</v>
      </c>
      <c r="I4422" t="s">
        <v>194</v>
      </c>
      <c r="J4422" t="s">
        <v>269</v>
      </c>
      <c r="K4422">
        <v>1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83</v>
      </c>
      <c r="R4422" t="s">
        <v>83</v>
      </c>
      <c r="S4422" t="s">
        <v>83</v>
      </c>
      <c r="T4422" t="str">
        <f>_xlfn.XLOOKUP(A4422,MI_Match_Analysis!$A$2:$A$8,MI_Match_Analysis!$F$2:$F$8,"Not Found")</f>
        <v>Loss</v>
      </c>
    </row>
    <row r="4423" spans="1:20" x14ac:dyDescent="0.3">
      <c r="A4423">
        <v>20</v>
      </c>
      <c r="B4423" s="1">
        <v>46124</v>
      </c>
      <c r="C4423" t="s">
        <v>162</v>
      </c>
      <c r="D4423" t="s">
        <v>33</v>
      </c>
      <c r="E4423" t="s">
        <v>34</v>
      </c>
      <c r="F4423" t="s">
        <v>24</v>
      </c>
      <c r="G4423">
        <v>2</v>
      </c>
      <c r="H4423">
        <v>6.1</v>
      </c>
      <c r="I4423" t="s">
        <v>194</v>
      </c>
      <c r="J4423" t="s">
        <v>92</v>
      </c>
      <c r="K4423">
        <v>2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83</v>
      </c>
      <c r="R4423" t="s">
        <v>83</v>
      </c>
      <c r="S4423" t="s">
        <v>83</v>
      </c>
      <c r="T4423" t="str">
        <f>_xlfn.XLOOKUP(A4423,MI_Match_Analysis!$A$2:$A$8,MI_Match_Analysis!$F$2:$F$8,"Not Found")</f>
        <v>Loss</v>
      </c>
    </row>
    <row r="4424" spans="1:20" x14ac:dyDescent="0.3">
      <c r="A4424">
        <v>20</v>
      </c>
      <c r="B4424" s="1">
        <v>46124</v>
      </c>
      <c r="C4424" t="s">
        <v>162</v>
      </c>
      <c r="D4424" t="s">
        <v>33</v>
      </c>
      <c r="E4424" t="s">
        <v>34</v>
      </c>
      <c r="F4424" t="s">
        <v>24</v>
      </c>
      <c r="G4424">
        <v>2</v>
      </c>
      <c r="H4424">
        <v>6.2</v>
      </c>
      <c r="I4424" t="s">
        <v>194</v>
      </c>
      <c r="J4424" t="s">
        <v>92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83</v>
      </c>
      <c r="R4424" t="s">
        <v>83</v>
      </c>
      <c r="S4424" t="s">
        <v>83</v>
      </c>
      <c r="T4424" t="str">
        <f>_xlfn.XLOOKUP(A4424,MI_Match_Analysis!$A$2:$A$8,MI_Match_Analysis!$F$2:$F$8,"Not Found")</f>
        <v>Loss</v>
      </c>
    </row>
    <row r="4425" spans="1:20" x14ac:dyDescent="0.3">
      <c r="A4425">
        <v>20</v>
      </c>
      <c r="B4425" s="1">
        <v>46124</v>
      </c>
      <c r="C4425" t="s">
        <v>162</v>
      </c>
      <c r="D4425" t="s">
        <v>33</v>
      </c>
      <c r="E4425" t="s">
        <v>34</v>
      </c>
      <c r="F4425" t="s">
        <v>24</v>
      </c>
      <c r="G4425">
        <v>2</v>
      </c>
      <c r="H4425">
        <v>6.3</v>
      </c>
      <c r="I4425" t="s">
        <v>37</v>
      </c>
      <c r="J4425" t="s">
        <v>92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83</v>
      </c>
      <c r="R4425" t="s">
        <v>83</v>
      </c>
      <c r="S4425" t="s">
        <v>83</v>
      </c>
      <c r="T4425" t="str">
        <f>_xlfn.XLOOKUP(A4425,MI_Match_Analysis!$A$2:$A$8,MI_Match_Analysis!$F$2:$F$8,"Not Found")</f>
        <v>Loss</v>
      </c>
    </row>
    <row r="4426" spans="1:20" x14ac:dyDescent="0.3">
      <c r="A4426">
        <v>20</v>
      </c>
      <c r="B4426" s="1">
        <v>46124</v>
      </c>
      <c r="C4426" t="s">
        <v>162</v>
      </c>
      <c r="D4426" t="s">
        <v>33</v>
      </c>
      <c r="E4426" t="s">
        <v>34</v>
      </c>
      <c r="F4426" t="s">
        <v>24</v>
      </c>
      <c r="G4426">
        <v>2</v>
      </c>
      <c r="H4426">
        <v>6.4</v>
      </c>
      <c r="I4426" t="s">
        <v>194</v>
      </c>
      <c r="J4426" t="s">
        <v>92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83</v>
      </c>
      <c r="R4426" t="s">
        <v>83</v>
      </c>
      <c r="S4426" t="s">
        <v>83</v>
      </c>
      <c r="T4426" t="str">
        <f>_xlfn.XLOOKUP(A4426,MI_Match_Analysis!$A$2:$A$8,MI_Match_Analysis!$F$2:$F$8,"Not Found")</f>
        <v>Loss</v>
      </c>
    </row>
    <row r="4427" spans="1:20" x14ac:dyDescent="0.3">
      <c r="A4427">
        <v>20</v>
      </c>
      <c r="B4427" s="1">
        <v>46124</v>
      </c>
      <c r="C4427" t="s">
        <v>162</v>
      </c>
      <c r="D4427" t="s">
        <v>33</v>
      </c>
      <c r="E4427" t="s">
        <v>34</v>
      </c>
      <c r="F4427" t="s">
        <v>24</v>
      </c>
      <c r="G4427">
        <v>2</v>
      </c>
      <c r="H4427">
        <v>6.5</v>
      </c>
      <c r="I4427" t="s">
        <v>37</v>
      </c>
      <c r="J4427" t="s">
        <v>92</v>
      </c>
      <c r="K4427">
        <v>0</v>
      </c>
      <c r="L4427">
        <v>1</v>
      </c>
      <c r="M4427">
        <v>0</v>
      </c>
      <c r="N4427">
        <v>1</v>
      </c>
      <c r="O4427">
        <v>0</v>
      </c>
      <c r="P4427">
        <v>0</v>
      </c>
      <c r="Q4427" t="s">
        <v>83</v>
      </c>
      <c r="R4427" t="s">
        <v>83</v>
      </c>
      <c r="S4427" t="s">
        <v>83</v>
      </c>
      <c r="T4427" t="str">
        <f>_xlfn.XLOOKUP(A4427,MI_Match_Analysis!$A$2:$A$8,MI_Match_Analysis!$F$2:$F$8,"Not Found")</f>
        <v>Loss</v>
      </c>
    </row>
    <row r="4428" spans="1:20" x14ac:dyDescent="0.3">
      <c r="A4428">
        <v>20</v>
      </c>
      <c r="B4428" s="1">
        <v>46124</v>
      </c>
      <c r="C4428" t="s">
        <v>162</v>
      </c>
      <c r="D4428" t="s">
        <v>33</v>
      </c>
      <c r="E4428" t="s">
        <v>34</v>
      </c>
      <c r="F4428" t="s">
        <v>24</v>
      </c>
      <c r="G4428">
        <v>2</v>
      </c>
      <c r="H4428">
        <v>6.6</v>
      </c>
      <c r="I4428" t="s">
        <v>194</v>
      </c>
      <c r="J4428" t="s">
        <v>92</v>
      </c>
      <c r="K4428">
        <v>4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83</v>
      </c>
      <c r="R4428" t="s">
        <v>83</v>
      </c>
      <c r="S4428" t="s">
        <v>83</v>
      </c>
      <c r="T4428" t="str">
        <f>_xlfn.XLOOKUP(A4428,MI_Match_Analysis!$A$2:$A$8,MI_Match_Analysis!$F$2:$F$8,"Not Found")</f>
        <v>Loss</v>
      </c>
    </row>
    <row r="4429" spans="1:20" x14ac:dyDescent="0.3">
      <c r="A4429">
        <v>20</v>
      </c>
      <c r="B4429" s="1">
        <v>46124</v>
      </c>
      <c r="C4429" t="s">
        <v>162</v>
      </c>
      <c r="D4429" t="s">
        <v>33</v>
      </c>
      <c r="E4429" t="s">
        <v>34</v>
      </c>
      <c r="F4429" t="s">
        <v>24</v>
      </c>
      <c r="G4429">
        <v>2</v>
      </c>
      <c r="H4429">
        <v>7.1</v>
      </c>
      <c r="I4429" t="s">
        <v>37</v>
      </c>
      <c r="J4429" t="s">
        <v>104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165</v>
      </c>
      <c r="R4429" t="s">
        <v>37</v>
      </c>
      <c r="S4429" t="s">
        <v>80</v>
      </c>
      <c r="T4429" t="str">
        <f>_xlfn.XLOOKUP(A4429,MI_Match_Analysis!$A$2:$A$8,MI_Match_Analysis!$F$2:$F$8,"Not Found")</f>
        <v>Loss</v>
      </c>
    </row>
    <row r="4430" spans="1:20" x14ac:dyDescent="0.3">
      <c r="A4430">
        <v>20</v>
      </c>
      <c r="B4430" s="1">
        <v>46124</v>
      </c>
      <c r="C4430" t="s">
        <v>162</v>
      </c>
      <c r="D4430" t="s">
        <v>33</v>
      </c>
      <c r="E4430" t="s">
        <v>34</v>
      </c>
      <c r="F4430" t="s">
        <v>24</v>
      </c>
      <c r="G4430">
        <v>2</v>
      </c>
      <c r="H4430">
        <v>7.2</v>
      </c>
      <c r="I4430" t="s">
        <v>126</v>
      </c>
      <c r="J4430" t="s">
        <v>104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83</v>
      </c>
      <c r="R4430" t="s">
        <v>83</v>
      </c>
      <c r="S4430" t="s">
        <v>83</v>
      </c>
      <c r="T4430" t="str">
        <f>_xlfn.XLOOKUP(A4430,MI_Match_Analysis!$A$2:$A$8,MI_Match_Analysis!$F$2:$F$8,"Not Found")</f>
        <v>Loss</v>
      </c>
    </row>
    <row r="4431" spans="1:20" x14ac:dyDescent="0.3">
      <c r="A4431">
        <v>20</v>
      </c>
      <c r="B4431" s="1">
        <v>46124</v>
      </c>
      <c r="C4431" t="s">
        <v>162</v>
      </c>
      <c r="D4431" t="s">
        <v>33</v>
      </c>
      <c r="E4431" t="s">
        <v>34</v>
      </c>
      <c r="F4431" t="s">
        <v>24</v>
      </c>
      <c r="G4431">
        <v>2</v>
      </c>
      <c r="H4431">
        <v>7.3</v>
      </c>
      <c r="I4431" t="s">
        <v>126</v>
      </c>
      <c r="J4431" t="s">
        <v>104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83</v>
      </c>
      <c r="R4431" t="s">
        <v>83</v>
      </c>
      <c r="S4431" t="s">
        <v>83</v>
      </c>
      <c r="T4431" t="str">
        <f>_xlfn.XLOOKUP(A4431,MI_Match_Analysis!$A$2:$A$8,MI_Match_Analysis!$F$2:$F$8,"Not Found")</f>
        <v>Loss</v>
      </c>
    </row>
    <row r="4432" spans="1:20" x14ac:dyDescent="0.3">
      <c r="A4432">
        <v>20</v>
      </c>
      <c r="B4432" s="1">
        <v>46124</v>
      </c>
      <c r="C4432" t="s">
        <v>162</v>
      </c>
      <c r="D4432" t="s">
        <v>33</v>
      </c>
      <c r="E4432" t="s">
        <v>34</v>
      </c>
      <c r="F4432" t="s">
        <v>24</v>
      </c>
      <c r="G4432">
        <v>2</v>
      </c>
      <c r="H4432">
        <v>7.4</v>
      </c>
      <c r="I4432" t="s">
        <v>194</v>
      </c>
      <c r="J4432" t="s">
        <v>104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83</v>
      </c>
      <c r="R4432" t="s">
        <v>83</v>
      </c>
      <c r="S4432" t="s">
        <v>83</v>
      </c>
      <c r="T4432" t="str">
        <f>_xlfn.XLOOKUP(A4432,MI_Match_Analysis!$A$2:$A$8,MI_Match_Analysis!$F$2:$F$8,"Not Found")</f>
        <v>Loss</v>
      </c>
    </row>
    <row r="4433" spans="1:20" x14ac:dyDescent="0.3">
      <c r="A4433">
        <v>20</v>
      </c>
      <c r="B4433" s="1">
        <v>46124</v>
      </c>
      <c r="C4433" t="s">
        <v>162</v>
      </c>
      <c r="D4433" t="s">
        <v>33</v>
      </c>
      <c r="E4433" t="s">
        <v>34</v>
      </c>
      <c r="F4433" t="s">
        <v>24</v>
      </c>
      <c r="G4433">
        <v>2</v>
      </c>
      <c r="H4433">
        <v>7.5</v>
      </c>
      <c r="I4433" t="s">
        <v>126</v>
      </c>
      <c r="J4433" t="s">
        <v>104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165</v>
      </c>
      <c r="R4433" t="s">
        <v>126</v>
      </c>
      <c r="S4433" t="s">
        <v>29</v>
      </c>
      <c r="T4433" t="str">
        <f>_xlfn.XLOOKUP(A4433,MI_Match_Analysis!$A$2:$A$8,MI_Match_Analysis!$F$2:$F$8,"Not Found")</f>
        <v>Loss</v>
      </c>
    </row>
    <row r="4434" spans="1:20" x14ac:dyDescent="0.3">
      <c r="A4434">
        <v>20</v>
      </c>
      <c r="B4434" s="1">
        <v>46124</v>
      </c>
      <c r="C4434" t="s">
        <v>162</v>
      </c>
      <c r="D4434" t="s">
        <v>33</v>
      </c>
      <c r="E4434" t="s">
        <v>34</v>
      </c>
      <c r="F4434" t="s">
        <v>24</v>
      </c>
      <c r="G4434">
        <v>2</v>
      </c>
      <c r="H4434">
        <v>7.6</v>
      </c>
      <c r="I4434" t="s">
        <v>182</v>
      </c>
      <c r="J4434" t="s">
        <v>104</v>
      </c>
      <c r="K4434">
        <v>6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83</v>
      </c>
      <c r="R4434" t="s">
        <v>83</v>
      </c>
      <c r="S4434" t="s">
        <v>83</v>
      </c>
      <c r="T4434" t="str">
        <f>_xlfn.XLOOKUP(A4434,MI_Match_Analysis!$A$2:$A$8,MI_Match_Analysis!$F$2:$F$8,"Not Found")</f>
        <v>Loss</v>
      </c>
    </row>
    <row r="4435" spans="1:20" x14ac:dyDescent="0.3">
      <c r="A4435">
        <v>20</v>
      </c>
      <c r="B4435" s="1">
        <v>46124</v>
      </c>
      <c r="C4435" t="s">
        <v>162</v>
      </c>
      <c r="D4435" t="s">
        <v>33</v>
      </c>
      <c r="E4435" t="s">
        <v>34</v>
      </c>
      <c r="F4435" t="s">
        <v>24</v>
      </c>
      <c r="G4435">
        <v>2</v>
      </c>
      <c r="H4435">
        <v>8.1</v>
      </c>
      <c r="I4435" t="s">
        <v>194</v>
      </c>
      <c r="J4435" t="s">
        <v>92</v>
      </c>
      <c r="K4435">
        <v>2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83</v>
      </c>
      <c r="R4435" t="s">
        <v>83</v>
      </c>
      <c r="S4435" t="s">
        <v>83</v>
      </c>
      <c r="T4435" t="str">
        <f>_xlfn.XLOOKUP(A4435,MI_Match_Analysis!$A$2:$A$8,MI_Match_Analysis!$F$2:$F$8,"Not Found")</f>
        <v>Loss</v>
      </c>
    </row>
    <row r="4436" spans="1:20" x14ac:dyDescent="0.3">
      <c r="A4436">
        <v>20</v>
      </c>
      <c r="B4436" s="1">
        <v>46124</v>
      </c>
      <c r="C4436" t="s">
        <v>162</v>
      </c>
      <c r="D4436" t="s">
        <v>33</v>
      </c>
      <c r="E4436" t="s">
        <v>34</v>
      </c>
      <c r="F4436" t="s">
        <v>24</v>
      </c>
      <c r="G4436">
        <v>2</v>
      </c>
      <c r="H4436">
        <v>8.1999999999999993</v>
      </c>
      <c r="I4436" t="s">
        <v>194</v>
      </c>
      <c r="J4436" t="s">
        <v>92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83</v>
      </c>
      <c r="R4436" t="s">
        <v>83</v>
      </c>
      <c r="S4436" t="s">
        <v>83</v>
      </c>
      <c r="T4436" t="str">
        <f>_xlfn.XLOOKUP(A4436,MI_Match_Analysis!$A$2:$A$8,MI_Match_Analysis!$F$2:$F$8,"Not Found")</f>
        <v>Loss</v>
      </c>
    </row>
    <row r="4437" spans="1:20" x14ac:dyDescent="0.3">
      <c r="A4437">
        <v>20</v>
      </c>
      <c r="B4437" s="1">
        <v>46124</v>
      </c>
      <c r="C4437" t="s">
        <v>162</v>
      </c>
      <c r="D4437" t="s">
        <v>33</v>
      </c>
      <c r="E4437" t="s">
        <v>34</v>
      </c>
      <c r="F4437" t="s">
        <v>24</v>
      </c>
      <c r="G4437">
        <v>2</v>
      </c>
      <c r="H4437">
        <v>8.3000000000000007</v>
      </c>
      <c r="I4437" t="s">
        <v>182</v>
      </c>
      <c r="J4437" t="s">
        <v>92</v>
      </c>
      <c r="K4437">
        <v>1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83</v>
      </c>
      <c r="R4437" t="s">
        <v>83</v>
      </c>
      <c r="S4437" t="s">
        <v>83</v>
      </c>
      <c r="T4437" t="str">
        <f>_xlfn.XLOOKUP(A4437,MI_Match_Analysis!$A$2:$A$8,MI_Match_Analysis!$F$2:$F$8,"Not Found")</f>
        <v>Loss</v>
      </c>
    </row>
    <row r="4438" spans="1:20" x14ac:dyDescent="0.3">
      <c r="A4438">
        <v>20</v>
      </c>
      <c r="B4438" s="1">
        <v>46124</v>
      </c>
      <c r="C4438" t="s">
        <v>162</v>
      </c>
      <c r="D4438" t="s">
        <v>33</v>
      </c>
      <c r="E4438" t="s">
        <v>34</v>
      </c>
      <c r="F4438" t="s">
        <v>24</v>
      </c>
      <c r="G4438">
        <v>2</v>
      </c>
      <c r="H4438">
        <v>8.4</v>
      </c>
      <c r="I4438" t="s">
        <v>194</v>
      </c>
      <c r="J4438" t="s">
        <v>92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83</v>
      </c>
      <c r="R4438" t="s">
        <v>83</v>
      </c>
      <c r="S4438" t="s">
        <v>83</v>
      </c>
      <c r="T4438" t="str">
        <f>_xlfn.XLOOKUP(A4438,MI_Match_Analysis!$A$2:$A$8,MI_Match_Analysis!$F$2:$F$8,"Not Found")</f>
        <v>Loss</v>
      </c>
    </row>
    <row r="4439" spans="1:20" x14ac:dyDescent="0.3">
      <c r="A4439">
        <v>20</v>
      </c>
      <c r="B4439" s="1">
        <v>46124</v>
      </c>
      <c r="C4439" t="s">
        <v>162</v>
      </c>
      <c r="D4439" t="s">
        <v>33</v>
      </c>
      <c r="E4439" t="s">
        <v>34</v>
      </c>
      <c r="F4439" t="s">
        <v>24</v>
      </c>
      <c r="G4439">
        <v>2</v>
      </c>
      <c r="H4439">
        <v>8.5</v>
      </c>
      <c r="I4439" t="s">
        <v>194</v>
      </c>
      <c r="J4439" t="s">
        <v>92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83</v>
      </c>
      <c r="R4439" t="s">
        <v>83</v>
      </c>
      <c r="S4439" t="s">
        <v>83</v>
      </c>
      <c r="T4439" t="str">
        <f>_xlfn.XLOOKUP(A4439,MI_Match_Analysis!$A$2:$A$8,MI_Match_Analysis!$F$2:$F$8,"Not Found")</f>
        <v>Loss</v>
      </c>
    </row>
    <row r="4440" spans="1:20" x14ac:dyDescent="0.3">
      <c r="A4440">
        <v>20</v>
      </c>
      <c r="B4440" s="1">
        <v>46124</v>
      </c>
      <c r="C4440" t="s">
        <v>162</v>
      </c>
      <c r="D4440" t="s">
        <v>33</v>
      </c>
      <c r="E4440" t="s">
        <v>34</v>
      </c>
      <c r="F4440" t="s">
        <v>24</v>
      </c>
      <c r="G4440">
        <v>2</v>
      </c>
      <c r="H4440">
        <v>8.6</v>
      </c>
      <c r="I4440" t="s">
        <v>182</v>
      </c>
      <c r="J4440" t="s">
        <v>92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83</v>
      </c>
      <c r="R4440" t="s">
        <v>83</v>
      </c>
      <c r="S4440" t="s">
        <v>83</v>
      </c>
      <c r="T4440" t="str">
        <f>_xlfn.XLOOKUP(A4440,MI_Match_Analysis!$A$2:$A$8,MI_Match_Analysis!$F$2:$F$8,"Not Found")</f>
        <v>Loss</v>
      </c>
    </row>
    <row r="4441" spans="1:20" x14ac:dyDescent="0.3">
      <c r="A4441">
        <v>20</v>
      </c>
      <c r="B4441" s="1">
        <v>46124</v>
      </c>
      <c r="C4441" t="s">
        <v>162</v>
      </c>
      <c r="D4441" t="s">
        <v>33</v>
      </c>
      <c r="E4441" t="s">
        <v>34</v>
      </c>
      <c r="F4441" t="s">
        <v>24</v>
      </c>
      <c r="G4441">
        <v>2</v>
      </c>
      <c r="H4441">
        <v>9.1</v>
      </c>
      <c r="I4441" t="s">
        <v>194</v>
      </c>
      <c r="J4441" t="s">
        <v>104</v>
      </c>
      <c r="K4441">
        <v>4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83</v>
      </c>
      <c r="R4441" t="s">
        <v>83</v>
      </c>
      <c r="S4441" t="s">
        <v>83</v>
      </c>
      <c r="T4441" t="str">
        <f>_xlfn.XLOOKUP(A4441,MI_Match_Analysis!$A$2:$A$8,MI_Match_Analysis!$F$2:$F$8,"Not Found")</f>
        <v>Loss</v>
      </c>
    </row>
    <row r="4442" spans="1:20" x14ac:dyDescent="0.3">
      <c r="A4442">
        <v>20</v>
      </c>
      <c r="B4442" s="1">
        <v>46124</v>
      </c>
      <c r="C4442" t="s">
        <v>162</v>
      </c>
      <c r="D4442" t="s">
        <v>33</v>
      </c>
      <c r="E4442" t="s">
        <v>34</v>
      </c>
      <c r="F4442" t="s">
        <v>24</v>
      </c>
      <c r="G4442">
        <v>2</v>
      </c>
      <c r="H4442">
        <v>9.1999999999999993</v>
      </c>
      <c r="I4442" t="s">
        <v>194</v>
      </c>
      <c r="J4442" t="s">
        <v>104</v>
      </c>
      <c r="K4442">
        <v>4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83</v>
      </c>
      <c r="R4442" t="s">
        <v>83</v>
      </c>
      <c r="S4442" t="s">
        <v>83</v>
      </c>
      <c r="T4442" t="str">
        <f>_xlfn.XLOOKUP(A4442,MI_Match_Analysis!$A$2:$A$8,MI_Match_Analysis!$F$2:$F$8,"Not Found")</f>
        <v>Loss</v>
      </c>
    </row>
    <row r="4443" spans="1:20" x14ac:dyDescent="0.3">
      <c r="A4443">
        <v>20</v>
      </c>
      <c r="B4443" s="1">
        <v>46124</v>
      </c>
      <c r="C4443" t="s">
        <v>162</v>
      </c>
      <c r="D4443" t="s">
        <v>33</v>
      </c>
      <c r="E4443" t="s">
        <v>34</v>
      </c>
      <c r="F4443" t="s">
        <v>24</v>
      </c>
      <c r="G4443">
        <v>2</v>
      </c>
      <c r="H4443">
        <v>9.3000000000000007</v>
      </c>
      <c r="I4443" t="s">
        <v>194</v>
      </c>
      <c r="J4443" t="s">
        <v>104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83</v>
      </c>
      <c r="R4443" t="s">
        <v>83</v>
      </c>
      <c r="S4443" t="s">
        <v>83</v>
      </c>
      <c r="T4443" t="str">
        <f>_xlfn.XLOOKUP(A4443,MI_Match_Analysis!$A$2:$A$8,MI_Match_Analysis!$F$2:$F$8,"Not Found")</f>
        <v>Loss</v>
      </c>
    </row>
    <row r="4444" spans="1:20" x14ac:dyDescent="0.3">
      <c r="A4444">
        <v>20</v>
      </c>
      <c r="B4444" s="1">
        <v>46124</v>
      </c>
      <c r="C4444" t="s">
        <v>162</v>
      </c>
      <c r="D4444" t="s">
        <v>33</v>
      </c>
      <c r="E4444" t="s">
        <v>34</v>
      </c>
      <c r="F4444" t="s">
        <v>24</v>
      </c>
      <c r="G4444">
        <v>2</v>
      </c>
      <c r="H4444">
        <v>9.4</v>
      </c>
      <c r="I4444" t="s">
        <v>194</v>
      </c>
      <c r="J4444" t="s">
        <v>104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83</v>
      </c>
      <c r="R4444" t="s">
        <v>83</v>
      </c>
      <c r="S4444" t="s">
        <v>83</v>
      </c>
      <c r="T4444" t="str">
        <f>_xlfn.XLOOKUP(A4444,MI_Match_Analysis!$A$2:$A$8,MI_Match_Analysis!$F$2:$F$8,"Not Found")</f>
        <v>Loss</v>
      </c>
    </row>
    <row r="4445" spans="1:20" x14ac:dyDescent="0.3">
      <c r="A4445">
        <v>20</v>
      </c>
      <c r="B4445" s="1">
        <v>46124</v>
      </c>
      <c r="C4445" t="s">
        <v>162</v>
      </c>
      <c r="D4445" t="s">
        <v>33</v>
      </c>
      <c r="E4445" t="s">
        <v>34</v>
      </c>
      <c r="F4445" t="s">
        <v>24</v>
      </c>
      <c r="G4445">
        <v>2</v>
      </c>
      <c r="H4445">
        <v>9.5</v>
      </c>
      <c r="I4445" t="s">
        <v>182</v>
      </c>
      <c r="J4445" t="s">
        <v>104</v>
      </c>
      <c r="K4445">
        <v>4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83</v>
      </c>
      <c r="R4445" t="s">
        <v>83</v>
      </c>
      <c r="S4445" t="s">
        <v>83</v>
      </c>
      <c r="T4445" t="str">
        <f>_xlfn.XLOOKUP(A4445,MI_Match_Analysis!$A$2:$A$8,MI_Match_Analysis!$F$2:$F$8,"Not Found")</f>
        <v>Loss</v>
      </c>
    </row>
    <row r="4446" spans="1:20" x14ac:dyDescent="0.3">
      <c r="A4446">
        <v>20</v>
      </c>
      <c r="B4446" s="1">
        <v>46124</v>
      </c>
      <c r="C4446" t="s">
        <v>162</v>
      </c>
      <c r="D4446" t="s">
        <v>33</v>
      </c>
      <c r="E4446" t="s">
        <v>34</v>
      </c>
      <c r="F4446" t="s">
        <v>24</v>
      </c>
      <c r="G4446">
        <v>2</v>
      </c>
      <c r="H4446">
        <v>9.6</v>
      </c>
      <c r="I4446" t="s">
        <v>182</v>
      </c>
      <c r="J4446" t="s">
        <v>104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83</v>
      </c>
      <c r="R4446" t="s">
        <v>83</v>
      </c>
      <c r="S4446" t="s">
        <v>83</v>
      </c>
      <c r="T4446" t="str">
        <f>_xlfn.XLOOKUP(A4446,MI_Match_Analysis!$A$2:$A$8,MI_Match_Analysis!$F$2:$F$8,"Not Found")</f>
        <v>Loss</v>
      </c>
    </row>
    <row r="4447" spans="1:20" x14ac:dyDescent="0.3">
      <c r="A4447">
        <v>20</v>
      </c>
      <c r="B4447" s="1">
        <v>46124</v>
      </c>
      <c r="C4447" t="s">
        <v>162</v>
      </c>
      <c r="D4447" t="s">
        <v>33</v>
      </c>
      <c r="E4447" t="s">
        <v>34</v>
      </c>
      <c r="F4447" t="s">
        <v>24</v>
      </c>
      <c r="G4447">
        <v>2</v>
      </c>
      <c r="H4447">
        <v>10.1</v>
      </c>
      <c r="I4447" t="s">
        <v>182</v>
      </c>
      <c r="J4447" t="s">
        <v>80</v>
      </c>
      <c r="K4447">
        <v>4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83</v>
      </c>
      <c r="R4447" t="s">
        <v>83</v>
      </c>
      <c r="S4447" t="s">
        <v>83</v>
      </c>
      <c r="T4447" t="str">
        <f>_xlfn.XLOOKUP(A4447,MI_Match_Analysis!$A$2:$A$8,MI_Match_Analysis!$F$2:$F$8,"Not Found")</f>
        <v>Loss</v>
      </c>
    </row>
    <row r="4448" spans="1:20" x14ac:dyDescent="0.3">
      <c r="A4448">
        <v>20</v>
      </c>
      <c r="B4448" s="1">
        <v>46124</v>
      </c>
      <c r="C4448" t="s">
        <v>162</v>
      </c>
      <c r="D4448" t="s">
        <v>33</v>
      </c>
      <c r="E4448" t="s">
        <v>34</v>
      </c>
      <c r="F4448" t="s">
        <v>24</v>
      </c>
      <c r="G4448">
        <v>2</v>
      </c>
      <c r="H4448">
        <v>10.199999999999999</v>
      </c>
      <c r="I4448" t="s">
        <v>182</v>
      </c>
      <c r="J4448" t="s">
        <v>80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83</v>
      </c>
      <c r="R4448" t="s">
        <v>83</v>
      </c>
      <c r="S4448" t="s">
        <v>83</v>
      </c>
      <c r="T4448" t="str">
        <f>_xlfn.XLOOKUP(A4448,MI_Match_Analysis!$A$2:$A$8,MI_Match_Analysis!$F$2:$F$8,"Not Found")</f>
        <v>Loss</v>
      </c>
    </row>
    <row r="4449" spans="1:20" x14ac:dyDescent="0.3">
      <c r="A4449">
        <v>20</v>
      </c>
      <c r="B4449" s="1">
        <v>46124</v>
      </c>
      <c r="C4449" t="s">
        <v>162</v>
      </c>
      <c r="D4449" t="s">
        <v>33</v>
      </c>
      <c r="E4449" t="s">
        <v>34</v>
      </c>
      <c r="F4449" t="s">
        <v>24</v>
      </c>
      <c r="G4449">
        <v>2</v>
      </c>
      <c r="H4449">
        <v>10.3</v>
      </c>
      <c r="I4449" t="s">
        <v>182</v>
      </c>
      <c r="J4449" t="s">
        <v>80</v>
      </c>
      <c r="K4449">
        <v>4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83</v>
      </c>
      <c r="R4449" t="s">
        <v>83</v>
      </c>
      <c r="S4449" t="s">
        <v>83</v>
      </c>
      <c r="T4449" t="str">
        <f>_xlfn.XLOOKUP(A4449,MI_Match_Analysis!$A$2:$A$8,MI_Match_Analysis!$F$2:$F$8,"Not Found")</f>
        <v>Loss</v>
      </c>
    </row>
    <row r="4450" spans="1:20" x14ac:dyDescent="0.3">
      <c r="A4450">
        <v>20</v>
      </c>
      <c r="B4450" s="1">
        <v>46124</v>
      </c>
      <c r="C4450" t="s">
        <v>162</v>
      </c>
      <c r="D4450" t="s">
        <v>33</v>
      </c>
      <c r="E4450" t="s">
        <v>34</v>
      </c>
      <c r="F4450" t="s">
        <v>24</v>
      </c>
      <c r="G4450">
        <v>2</v>
      </c>
      <c r="H4450">
        <v>10.4</v>
      </c>
      <c r="I4450" t="s">
        <v>182</v>
      </c>
      <c r="J4450" t="s">
        <v>80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83</v>
      </c>
      <c r="R4450" t="s">
        <v>83</v>
      </c>
      <c r="S4450" t="s">
        <v>83</v>
      </c>
      <c r="T4450" t="str">
        <f>_xlfn.XLOOKUP(A4450,MI_Match_Analysis!$A$2:$A$8,MI_Match_Analysis!$F$2:$F$8,"Not Found")</f>
        <v>Loss</v>
      </c>
    </row>
    <row r="4451" spans="1:20" x14ac:dyDescent="0.3">
      <c r="A4451">
        <v>20</v>
      </c>
      <c r="B4451" s="1">
        <v>46124</v>
      </c>
      <c r="C4451" t="s">
        <v>162</v>
      </c>
      <c r="D4451" t="s">
        <v>33</v>
      </c>
      <c r="E4451" t="s">
        <v>34</v>
      </c>
      <c r="F4451" t="s">
        <v>24</v>
      </c>
      <c r="G4451">
        <v>2</v>
      </c>
      <c r="H4451">
        <v>10.5</v>
      </c>
      <c r="I4451" t="s">
        <v>182</v>
      </c>
      <c r="J4451" t="s">
        <v>80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83</v>
      </c>
      <c r="R4451" t="s">
        <v>83</v>
      </c>
      <c r="S4451" t="s">
        <v>83</v>
      </c>
      <c r="T4451" t="str">
        <f>_xlfn.XLOOKUP(A4451,MI_Match_Analysis!$A$2:$A$8,MI_Match_Analysis!$F$2:$F$8,"Not Found")</f>
        <v>Loss</v>
      </c>
    </row>
    <row r="4452" spans="1:20" x14ac:dyDescent="0.3">
      <c r="A4452">
        <v>20</v>
      </c>
      <c r="B4452" s="1">
        <v>46124</v>
      </c>
      <c r="C4452" t="s">
        <v>162</v>
      </c>
      <c r="D4452" t="s">
        <v>33</v>
      </c>
      <c r="E4452" t="s">
        <v>34</v>
      </c>
      <c r="F4452" t="s">
        <v>24</v>
      </c>
      <c r="G4452">
        <v>2</v>
      </c>
      <c r="H4452">
        <v>10.6</v>
      </c>
      <c r="I4452" t="s">
        <v>194</v>
      </c>
      <c r="J4452" t="s">
        <v>80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83</v>
      </c>
      <c r="R4452" t="s">
        <v>83</v>
      </c>
      <c r="S4452" t="s">
        <v>83</v>
      </c>
      <c r="T4452" t="str">
        <f>_xlfn.XLOOKUP(A4452,MI_Match_Analysis!$A$2:$A$8,MI_Match_Analysis!$F$2:$F$8,"Not Found")</f>
        <v>Loss</v>
      </c>
    </row>
    <row r="4453" spans="1:20" x14ac:dyDescent="0.3">
      <c r="A4453">
        <v>20</v>
      </c>
      <c r="B4453" s="1">
        <v>46124</v>
      </c>
      <c r="C4453" t="s">
        <v>162</v>
      </c>
      <c r="D4453" t="s">
        <v>33</v>
      </c>
      <c r="E4453" t="s">
        <v>34</v>
      </c>
      <c r="F4453" t="s">
        <v>24</v>
      </c>
      <c r="G4453">
        <v>2</v>
      </c>
      <c r="H4453">
        <v>11.1</v>
      </c>
      <c r="I4453" t="s">
        <v>182</v>
      </c>
      <c r="J4453" t="s">
        <v>104</v>
      </c>
      <c r="K4453">
        <v>4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83</v>
      </c>
      <c r="R4453" t="s">
        <v>83</v>
      </c>
      <c r="S4453" t="s">
        <v>83</v>
      </c>
      <c r="T4453" t="str">
        <f>_xlfn.XLOOKUP(A4453,MI_Match_Analysis!$A$2:$A$8,MI_Match_Analysis!$F$2:$F$8,"Not Found")</f>
        <v>Loss</v>
      </c>
    </row>
    <row r="4454" spans="1:20" x14ac:dyDescent="0.3">
      <c r="A4454">
        <v>20</v>
      </c>
      <c r="B4454" s="1">
        <v>46124</v>
      </c>
      <c r="C4454" t="s">
        <v>162</v>
      </c>
      <c r="D4454" t="s">
        <v>33</v>
      </c>
      <c r="E4454" t="s">
        <v>34</v>
      </c>
      <c r="F4454" t="s">
        <v>24</v>
      </c>
      <c r="G4454">
        <v>2</v>
      </c>
      <c r="H4454">
        <v>11.2</v>
      </c>
      <c r="I4454" t="s">
        <v>182</v>
      </c>
      <c r="J4454" t="s">
        <v>104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83</v>
      </c>
      <c r="R4454" t="s">
        <v>83</v>
      </c>
      <c r="S4454" t="s">
        <v>83</v>
      </c>
      <c r="T4454" t="str">
        <f>_xlfn.XLOOKUP(A4454,MI_Match_Analysis!$A$2:$A$8,MI_Match_Analysis!$F$2:$F$8,"Not Found")</f>
        <v>Loss</v>
      </c>
    </row>
    <row r="4455" spans="1:20" x14ac:dyDescent="0.3">
      <c r="A4455">
        <v>20</v>
      </c>
      <c r="B4455" s="1">
        <v>46124</v>
      </c>
      <c r="C4455" t="s">
        <v>162</v>
      </c>
      <c r="D4455" t="s">
        <v>33</v>
      </c>
      <c r="E4455" t="s">
        <v>34</v>
      </c>
      <c r="F4455" t="s">
        <v>24</v>
      </c>
      <c r="G4455">
        <v>2</v>
      </c>
      <c r="H4455">
        <v>11.3</v>
      </c>
      <c r="I4455" t="s">
        <v>182</v>
      </c>
      <c r="J4455" t="s">
        <v>104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83</v>
      </c>
      <c r="R4455" t="s">
        <v>83</v>
      </c>
      <c r="S4455" t="s">
        <v>83</v>
      </c>
      <c r="T4455" t="str">
        <f>_xlfn.XLOOKUP(A4455,MI_Match_Analysis!$A$2:$A$8,MI_Match_Analysis!$F$2:$F$8,"Not Found")</f>
        <v>Loss</v>
      </c>
    </row>
    <row r="4456" spans="1:20" x14ac:dyDescent="0.3">
      <c r="A4456">
        <v>20</v>
      </c>
      <c r="B4456" s="1">
        <v>46124</v>
      </c>
      <c r="C4456" t="s">
        <v>162</v>
      </c>
      <c r="D4456" t="s">
        <v>33</v>
      </c>
      <c r="E4456" t="s">
        <v>34</v>
      </c>
      <c r="F4456" t="s">
        <v>24</v>
      </c>
      <c r="G4456">
        <v>2</v>
      </c>
      <c r="H4456">
        <v>11.4</v>
      </c>
      <c r="I4456" t="s">
        <v>194</v>
      </c>
      <c r="J4456" t="s">
        <v>104</v>
      </c>
      <c r="K4456">
        <v>2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83</v>
      </c>
      <c r="R4456" t="s">
        <v>83</v>
      </c>
      <c r="S4456" t="s">
        <v>83</v>
      </c>
      <c r="T4456" t="str">
        <f>_xlfn.XLOOKUP(A4456,MI_Match_Analysis!$A$2:$A$8,MI_Match_Analysis!$F$2:$F$8,"Not Found")</f>
        <v>Loss</v>
      </c>
    </row>
    <row r="4457" spans="1:20" x14ac:dyDescent="0.3">
      <c r="A4457">
        <v>20</v>
      </c>
      <c r="B4457" s="1">
        <v>46124</v>
      </c>
      <c r="C4457" t="s">
        <v>162</v>
      </c>
      <c r="D4457" t="s">
        <v>33</v>
      </c>
      <c r="E4457" t="s">
        <v>34</v>
      </c>
      <c r="F4457" t="s">
        <v>24</v>
      </c>
      <c r="G4457">
        <v>2</v>
      </c>
      <c r="H4457">
        <v>11.5</v>
      </c>
      <c r="I4457" t="s">
        <v>194</v>
      </c>
      <c r="J4457" t="s">
        <v>104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83</v>
      </c>
      <c r="R4457" t="s">
        <v>83</v>
      </c>
      <c r="S4457" t="s">
        <v>83</v>
      </c>
      <c r="T4457" t="str">
        <f>_xlfn.XLOOKUP(A4457,MI_Match_Analysis!$A$2:$A$8,MI_Match_Analysis!$F$2:$F$8,"Not Found")</f>
        <v>Loss</v>
      </c>
    </row>
    <row r="4458" spans="1:20" x14ac:dyDescent="0.3">
      <c r="A4458">
        <v>20</v>
      </c>
      <c r="B4458" s="1">
        <v>46124</v>
      </c>
      <c r="C4458" t="s">
        <v>162</v>
      </c>
      <c r="D4458" t="s">
        <v>33</v>
      </c>
      <c r="E4458" t="s">
        <v>34</v>
      </c>
      <c r="F4458" t="s">
        <v>24</v>
      </c>
      <c r="G4458">
        <v>2</v>
      </c>
      <c r="H4458">
        <v>11.6</v>
      </c>
      <c r="I4458" t="s">
        <v>194</v>
      </c>
      <c r="J4458" t="s">
        <v>104</v>
      </c>
      <c r="K4458">
        <v>4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83</v>
      </c>
      <c r="R4458" t="s">
        <v>83</v>
      </c>
      <c r="S4458" t="s">
        <v>83</v>
      </c>
      <c r="T4458" t="str">
        <f>_xlfn.XLOOKUP(A4458,MI_Match_Analysis!$A$2:$A$8,MI_Match_Analysis!$F$2:$F$8,"Not Found")</f>
        <v>Loss</v>
      </c>
    </row>
    <row r="4459" spans="1:20" x14ac:dyDescent="0.3">
      <c r="A4459">
        <v>20</v>
      </c>
      <c r="B4459" s="1">
        <v>46124</v>
      </c>
      <c r="C4459" t="s">
        <v>162</v>
      </c>
      <c r="D4459" t="s">
        <v>33</v>
      </c>
      <c r="E4459" t="s">
        <v>34</v>
      </c>
      <c r="F4459" t="s">
        <v>24</v>
      </c>
      <c r="G4459">
        <v>2</v>
      </c>
      <c r="H4459">
        <v>12.1</v>
      </c>
      <c r="I4459" t="s">
        <v>182</v>
      </c>
      <c r="J4459" t="s">
        <v>92</v>
      </c>
      <c r="K4459">
        <v>0</v>
      </c>
      <c r="L4459">
        <v>1</v>
      </c>
      <c r="M4459">
        <v>1</v>
      </c>
      <c r="N4459">
        <v>0</v>
      </c>
      <c r="O4459">
        <v>0</v>
      </c>
      <c r="P4459">
        <v>0</v>
      </c>
      <c r="Q4459" t="s">
        <v>83</v>
      </c>
      <c r="R4459" t="s">
        <v>83</v>
      </c>
      <c r="S4459" t="s">
        <v>83</v>
      </c>
      <c r="T4459" t="str">
        <f>_xlfn.XLOOKUP(A4459,MI_Match_Analysis!$A$2:$A$8,MI_Match_Analysis!$F$2:$F$8,"Not Found")</f>
        <v>Loss</v>
      </c>
    </row>
    <row r="4460" spans="1:20" x14ac:dyDescent="0.3">
      <c r="A4460">
        <v>20</v>
      </c>
      <c r="B4460" s="1">
        <v>46124</v>
      </c>
      <c r="C4460" t="s">
        <v>162</v>
      </c>
      <c r="D4460" t="s">
        <v>33</v>
      </c>
      <c r="E4460" t="s">
        <v>34</v>
      </c>
      <c r="F4460" t="s">
        <v>24</v>
      </c>
      <c r="G4460">
        <v>2</v>
      </c>
      <c r="H4460">
        <v>12.1</v>
      </c>
      <c r="I4460" t="s">
        <v>182</v>
      </c>
      <c r="J4460" t="s">
        <v>92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83</v>
      </c>
      <c r="R4460" t="s">
        <v>83</v>
      </c>
      <c r="S4460" t="s">
        <v>83</v>
      </c>
      <c r="T4460" t="str">
        <f>_xlfn.XLOOKUP(A4460,MI_Match_Analysis!$A$2:$A$8,MI_Match_Analysis!$F$2:$F$8,"Not Found")</f>
        <v>Loss</v>
      </c>
    </row>
    <row r="4461" spans="1:20" x14ac:dyDescent="0.3">
      <c r="A4461">
        <v>20</v>
      </c>
      <c r="B4461" s="1">
        <v>46124</v>
      </c>
      <c r="C4461" t="s">
        <v>162</v>
      </c>
      <c r="D4461" t="s">
        <v>33</v>
      </c>
      <c r="E4461" t="s">
        <v>34</v>
      </c>
      <c r="F4461" t="s">
        <v>24</v>
      </c>
      <c r="G4461">
        <v>2</v>
      </c>
      <c r="H4461">
        <v>12.2</v>
      </c>
      <c r="I4461" t="s">
        <v>194</v>
      </c>
      <c r="J4461" t="s">
        <v>92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165</v>
      </c>
      <c r="R4461" t="s">
        <v>194</v>
      </c>
      <c r="S4461" t="s">
        <v>269</v>
      </c>
      <c r="T4461" t="str">
        <f>_xlfn.XLOOKUP(A4461,MI_Match_Analysis!$A$2:$A$8,MI_Match_Analysis!$F$2:$F$8,"Not Found")</f>
        <v>Loss</v>
      </c>
    </row>
    <row r="4462" spans="1:20" x14ac:dyDescent="0.3">
      <c r="A4462">
        <v>20</v>
      </c>
      <c r="B4462" s="1">
        <v>46124</v>
      </c>
      <c r="C4462" t="s">
        <v>162</v>
      </c>
      <c r="D4462" t="s">
        <v>33</v>
      </c>
      <c r="E4462" t="s">
        <v>34</v>
      </c>
      <c r="F4462" t="s">
        <v>24</v>
      </c>
      <c r="G4462">
        <v>2</v>
      </c>
      <c r="H4462">
        <v>12.3</v>
      </c>
      <c r="I4462" t="s">
        <v>187</v>
      </c>
      <c r="J4462" t="s">
        <v>92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83</v>
      </c>
      <c r="R4462" t="s">
        <v>83</v>
      </c>
      <c r="S4462" t="s">
        <v>83</v>
      </c>
      <c r="T4462" t="str">
        <f>_xlfn.XLOOKUP(A4462,MI_Match_Analysis!$A$2:$A$8,MI_Match_Analysis!$F$2:$F$8,"Not Found")</f>
        <v>Loss</v>
      </c>
    </row>
    <row r="4463" spans="1:20" x14ac:dyDescent="0.3">
      <c r="A4463">
        <v>20</v>
      </c>
      <c r="B4463" s="1">
        <v>46124</v>
      </c>
      <c r="C4463" t="s">
        <v>162</v>
      </c>
      <c r="D4463" t="s">
        <v>33</v>
      </c>
      <c r="E4463" t="s">
        <v>34</v>
      </c>
      <c r="F4463" t="s">
        <v>24</v>
      </c>
      <c r="G4463">
        <v>2</v>
      </c>
      <c r="H4463">
        <v>12.4</v>
      </c>
      <c r="I4463" t="s">
        <v>182</v>
      </c>
      <c r="J4463" t="s">
        <v>92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83</v>
      </c>
      <c r="R4463" t="s">
        <v>83</v>
      </c>
      <c r="S4463" t="s">
        <v>83</v>
      </c>
      <c r="T4463" t="str">
        <f>_xlfn.XLOOKUP(A4463,MI_Match_Analysis!$A$2:$A$8,MI_Match_Analysis!$F$2:$F$8,"Not Found")</f>
        <v>Loss</v>
      </c>
    </row>
    <row r="4464" spans="1:20" x14ac:dyDescent="0.3">
      <c r="A4464">
        <v>20</v>
      </c>
      <c r="B4464" s="1">
        <v>46124</v>
      </c>
      <c r="C4464" t="s">
        <v>162</v>
      </c>
      <c r="D4464" t="s">
        <v>33</v>
      </c>
      <c r="E4464" t="s">
        <v>34</v>
      </c>
      <c r="F4464" t="s">
        <v>24</v>
      </c>
      <c r="G4464">
        <v>2</v>
      </c>
      <c r="H4464">
        <v>12.5</v>
      </c>
      <c r="I4464" t="s">
        <v>187</v>
      </c>
      <c r="J4464" t="s">
        <v>92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83</v>
      </c>
      <c r="R4464" t="s">
        <v>83</v>
      </c>
      <c r="S4464" t="s">
        <v>83</v>
      </c>
      <c r="T4464" t="str">
        <f>_xlfn.XLOOKUP(A4464,MI_Match_Analysis!$A$2:$A$8,MI_Match_Analysis!$F$2:$F$8,"Not Found")</f>
        <v>Loss</v>
      </c>
    </row>
    <row r="4465" spans="1:20" x14ac:dyDescent="0.3">
      <c r="A4465">
        <v>20</v>
      </c>
      <c r="B4465" s="1">
        <v>46124</v>
      </c>
      <c r="C4465" t="s">
        <v>162</v>
      </c>
      <c r="D4465" t="s">
        <v>33</v>
      </c>
      <c r="E4465" t="s">
        <v>34</v>
      </c>
      <c r="F4465" t="s">
        <v>24</v>
      </c>
      <c r="G4465">
        <v>2</v>
      </c>
      <c r="H4465">
        <v>12.6</v>
      </c>
      <c r="I4465" t="s">
        <v>187</v>
      </c>
      <c r="J4465" t="s">
        <v>92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83</v>
      </c>
      <c r="R4465" t="s">
        <v>83</v>
      </c>
      <c r="S4465" t="s">
        <v>83</v>
      </c>
      <c r="T4465" t="str">
        <f>_xlfn.XLOOKUP(A4465,MI_Match_Analysis!$A$2:$A$8,MI_Match_Analysis!$F$2:$F$8,"Not Found")</f>
        <v>Loss</v>
      </c>
    </row>
    <row r="4466" spans="1:20" x14ac:dyDescent="0.3">
      <c r="A4466">
        <v>20</v>
      </c>
      <c r="B4466" s="1">
        <v>46124</v>
      </c>
      <c r="C4466" t="s">
        <v>162</v>
      </c>
      <c r="D4466" t="s">
        <v>33</v>
      </c>
      <c r="E4466" t="s">
        <v>34</v>
      </c>
      <c r="F4466" t="s">
        <v>24</v>
      </c>
      <c r="G4466">
        <v>2</v>
      </c>
      <c r="H4466">
        <v>13.1</v>
      </c>
      <c r="I4466" t="s">
        <v>187</v>
      </c>
      <c r="J4466" t="s">
        <v>104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83</v>
      </c>
      <c r="R4466" t="s">
        <v>83</v>
      </c>
      <c r="S4466" t="s">
        <v>83</v>
      </c>
      <c r="T4466" t="str">
        <f>_xlfn.XLOOKUP(A4466,MI_Match_Analysis!$A$2:$A$8,MI_Match_Analysis!$F$2:$F$8,"Not Found")</f>
        <v>Loss</v>
      </c>
    </row>
    <row r="4467" spans="1:20" x14ac:dyDescent="0.3">
      <c r="A4467">
        <v>20</v>
      </c>
      <c r="B4467" s="1">
        <v>46124</v>
      </c>
      <c r="C4467" t="s">
        <v>162</v>
      </c>
      <c r="D4467" t="s">
        <v>33</v>
      </c>
      <c r="E4467" t="s">
        <v>34</v>
      </c>
      <c r="F4467" t="s">
        <v>24</v>
      </c>
      <c r="G4467">
        <v>2</v>
      </c>
      <c r="H4467">
        <v>13.2</v>
      </c>
      <c r="I4467" t="s">
        <v>182</v>
      </c>
      <c r="J4467" t="s">
        <v>104</v>
      </c>
      <c r="K4467">
        <v>4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83</v>
      </c>
      <c r="R4467" t="s">
        <v>83</v>
      </c>
      <c r="S4467" t="s">
        <v>83</v>
      </c>
      <c r="T4467" t="str">
        <f>_xlfn.XLOOKUP(A4467,MI_Match_Analysis!$A$2:$A$8,MI_Match_Analysis!$F$2:$F$8,"Not Found")</f>
        <v>Loss</v>
      </c>
    </row>
    <row r="4468" spans="1:20" x14ac:dyDescent="0.3">
      <c r="A4468">
        <v>20</v>
      </c>
      <c r="B4468" s="1">
        <v>46124</v>
      </c>
      <c r="C4468" t="s">
        <v>162</v>
      </c>
      <c r="D4468" t="s">
        <v>33</v>
      </c>
      <c r="E4468" t="s">
        <v>34</v>
      </c>
      <c r="F4468" t="s">
        <v>24</v>
      </c>
      <c r="G4468">
        <v>2</v>
      </c>
      <c r="H4468">
        <v>13.3</v>
      </c>
      <c r="I4468" t="s">
        <v>182</v>
      </c>
      <c r="J4468" t="s">
        <v>104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83</v>
      </c>
      <c r="R4468" t="s">
        <v>83</v>
      </c>
      <c r="S4468" t="s">
        <v>83</v>
      </c>
      <c r="T4468" t="str">
        <f>_xlfn.XLOOKUP(A4468,MI_Match_Analysis!$A$2:$A$8,MI_Match_Analysis!$F$2:$F$8,"Not Found")</f>
        <v>Loss</v>
      </c>
    </row>
    <row r="4469" spans="1:20" x14ac:dyDescent="0.3">
      <c r="A4469">
        <v>20</v>
      </c>
      <c r="B4469" s="1">
        <v>46124</v>
      </c>
      <c r="C4469" t="s">
        <v>162</v>
      </c>
      <c r="D4469" t="s">
        <v>33</v>
      </c>
      <c r="E4469" t="s">
        <v>34</v>
      </c>
      <c r="F4469" t="s">
        <v>24</v>
      </c>
      <c r="G4469">
        <v>2</v>
      </c>
      <c r="H4469">
        <v>13.4</v>
      </c>
      <c r="I4469" t="s">
        <v>187</v>
      </c>
      <c r="J4469" t="s">
        <v>104</v>
      </c>
      <c r="K4469">
        <v>6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83</v>
      </c>
      <c r="R4469" t="s">
        <v>83</v>
      </c>
      <c r="S4469" t="s">
        <v>83</v>
      </c>
      <c r="T4469" t="str">
        <f>_xlfn.XLOOKUP(A4469,MI_Match_Analysis!$A$2:$A$8,MI_Match_Analysis!$F$2:$F$8,"Not Found")</f>
        <v>Loss</v>
      </c>
    </row>
    <row r="4470" spans="1:20" x14ac:dyDescent="0.3">
      <c r="A4470">
        <v>20</v>
      </c>
      <c r="B4470" s="1">
        <v>46124</v>
      </c>
      <c r="C4470" t="s">
        <v>162</v>
      </c>
      <c r="D4470" t="s">
        <v>33</v>
      </c>
      <c r="E4470" t="s">
        <v>34</v>
      </c>
      <c r="F4470" t="s">
        <v>24</v>
      </c>
      <c r="G4470">
        <v>2</v>
      </c>
      <c r="H4470">
        <v>13.5</v>
      </c>
      <c r="I4470" t="s">
        <v>187</v>
      </c>
      <c r="J4470" t="s">
        <v>104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83</v>
      </c>
      <c r="R4470" t="s">
        <v>83</v>
      </c>
      <c r="S4470" t="s">
        <v>83</v>
      </c>
      <c r="T4470" t="str">
        <f>_xlfn.XLOOKUP(A4470,MI_Match_Analysis!$A$2:$A$8,MI_Match_Analysis!$F$2:$F$8,"Not Found")</f>
        <v>Loss</v>
      </c>
    </row>
    <row r="4471" spans="1:20" x14ac:dyDescent="0.3">
      <c r="A4471">
        <v>20</v>
      </c>
      <c r="B4471" s="1">
        <v>46124</v>
      </c>
      <c r="C4471" t="s">
        <v>162</v>
      </c>
      <c r="D4471" t="s">
        <v>33</v>
      </c>
      <c r="E4471" t="s">
        <v>34</v>
      </c>
      <c r="F4471" t="s">
        <v>24</v>
      </c>
      <c r="G4471">
        <v>2</v>
      </c>
      <c r="H4471">
        <v>13.6</v>
      </c>
      <c r="I4471" t="s">
        <v>182</v>
      </c>
      <c r="J4471" t="s">
        <v>104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83</v>
      </c>
      <c r="R4471" t="s">
        <v>83</v>
      </c>
      <c r="S4471" t="s">
        <v>83</v>
      </c>
      <c r="T4471" t="str">
        <f>_xlfn.XLOOKUP(A4471,MI_Match_Analysis!$A$2:$A$8,MI_Match_Analysis!$F$2:$F$8,"Not Found")</f>
        <v>Loss</v>
      </c>
    </row>
    <row r="4472" spans="1:20" x14ac:dyDescent="0.3">
      <c r="A4472">
        <v>20</v>
      </c>
      <c r="B4472" s="1">
        <v>46124</v>
      </c>
      <c r="C4472" t="s">
        <v>162</v>
      </c>
      <c r="D4472" t="s">
        <v>33</v>
      </c>
      <c r="E4472" t="s">
        <v>34</v>
      </c>
      <c r="F4472" t="s">
        <v>24</v>
      </c>
      <c r="G4472">
        <v>2</v>
      </c>
      <c r="H4472">
        <v>14.1</v>
      </c>
      <c r="I4472" t="s">
        <v>182</v>
      </c>
      <c r="J4472" t="s">
        <v>29</v>
      </c>
      <c r="K4472">
        <v>0</v>
      </c>
      <c r="L4472">
        <v>1</v>
      </c>
      <c r="M4472">
        <v>1</v>
      </c>
      <c r="N4472">
        <v>0</v>
      </c>
      <c r="O4472">
        <v>0</v>
      </c>
      <c r="P4472">
        <v>0</v>
      </c>
      <c r="Q4472" t="s">
        <v>83</v>
      </c>
      <c r="R4472" t="s">
        <v>83</v>
      </c>
      <c r="S4472" t="s">
        <v>83</v>
      </c>
      <c r="T4472" t="str">
        <f>_xlfn.XLOOKUP(A4472,MI_Match_Analysis!$A$2:$A$8,MI_Match_Analysis!$F$2:$F$8,"Not Found")</f>
        <v>Loss</v>
      </c>
    </row>
    <row r="4473" spans="1:20" x14ac:dyDescent="0.3">
      <c r="A4473">
        <v>20</v>
      </c>
      <c r="B4473" s="1">
        <v>46124</v>
      </c>
      <c r="C4473" t="s">
        <v>162</v>
      </c>
      <c r="D4473" t="s">
        <v>33</v>
      </c>
      <c r="E4473" t="s">
        <v>34</v>
      </c>
      <c r="F4473" t="s">
        <v>24</v>
      </c>
      <c r="G4473">
        <v>2</v>
      </c>
      <c r="H4473">
        <v>14.1</v>
      </c>
      <c r="I4473" t="s">
        <v>182</v>
      </c>
      <c r="J4473" t="s">
        <v>29</v>
      </c>
      <c r="K4473">
        <v>2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83</v>
      </c>
      <c r="R4473" t="s">
        <v>83</v>
      </c>
      <c r="S4473" t="s">
        <v>83</v>
      </c>
      <c r="T4473" t="str">
        <f>_xlfn.XLOOKUP(A4473,MI_Match_Analysis!$A$2:$A$8,MI_Match_Analysis!$F$2:$F$8,"Not Found")</f>
        <v>Loss</v>
      </c>
    </row>
    <row r="4474" spans="1:20" x14ac:dyDescent="0.3">
      <c r="A4474">
        <v>20</v>
      </c>
      <c r="B4474" s="1">
        <v>46124</v>
      </c>
      <c r="C4474" t="s">
        <v>162</v>
      </c>
      <c r="D4474" t="s">
        <v>33</v>
      </c>
      <c r="E4474" t="s">
        <v>34</v>
      </c>
      <c r="F4474" t="s">
        <v>24</v>
      </c>
      <c r="G4474">
        <v>2</v>
      </c>
      <c r="H4474">
        <v>14.2</v>
      </c>
      <c r="I4474" t="s">
        <v>182</v>
      </c>
      <c r="J4474" t="s">
        <v>29</v>
      </c>
      <c r="K4474">
        <v>4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83</v>
      </c>
      <c r="R4474" t="s">
        <v>83</v>
      </c>
      <c r="S4474" t="s">
        <v>83</v>
      </c>
      <c r="T4474" t="str">
        <f>_xlfn.XLOOKUP(A4474,MI_Match_Analysis!$A$2:$A$8,MI_Match_Analysis!$F$2:$F$8,"Not Found")</f>
        <v>Loss</v>
      </c>
    </row>
    <row r="4475" spans="1:20" x14ac:dyDescent="0.3">
      <c r="A4475">
        <v>20</v>
      </c>
      <c r="B4475" s="1">
        <v>46124</v>
      </c>
      <c r="C4475" t="s">
        <v>162</v>
      </c>
      <c r="D4475" t="s">
        <v>33</v>
      </c>
      <c r="E4475" t="s">
        <v>34</v>
      </c>
      <c r="F4475" t="s">
        <v>24</v>
      </c>
      <c r="G4475">
        <v>2</v>
      </c>
      <c r="H4475">
        <v>14.3</v>
      </c>
      <c r="I4475" t="s">
        <v>182</v>
      </c>
      <c r="J4475" t="s">
        <v>29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83</v>
      </c>
      <c r="R4475" t="s">
        <v>83</v>
      </c>
      <c r="S4475" t="s">
        <v>83</v>
      </c>
      <c r="T4475" t="str">
        <f>_xlfn.XLOOKUP(A4475,MI_Match_Analysis!$A$2:$A$8,MI_Match_Analysis!$F$2:$F$8,"Not Found")</f>
        <v>Loss</v>
      </c>
    </row>
    <row r="4476" spans="1:20" x14ac:dyDescent="0.3">
      <c r="A4476">
        <v>20</v>
      </c>
      <c r="B4476" s="1">
        <v>46124</v>
      </c>
      <c r="C4476" t="s">
        <v>162</v>
      </c>
      <c r="D4476" t="s">
        <v>33</v>
      </c>
      <c r="E4476" t="s">
        <v>34</v>
      </c>
      <c r="F4476" t="s">
        <v>24</v>
      </c>
      <c r="G4476">
        <v>2</v>
      </c>
      <c r="H4476">
        <v>14.4</v>
      </c>
      <c r="I4476" t="s">
        <v>182</v>
      </c>
      <c r="J4476" t="s">
        <v>29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165</v>
      </c>
      <c r="R4476" t="s">
        <v>182</v>
      </c>
      <c r="S4476" t="s">
        <v>171</v>
      </c>
      <c r="T4476" t="str">
        <f>_xlfn.XLOOKUP(A4476,MI_Match_Analysis!$A$2:$A$8,MI_Match_Analysis!$F$2:$F$8,"Not Found")</f>
        <v>Loss</v>
      </c>
    </row>
    <row r="4477" spans="1:20" x14ac:dyDescent="0.3">
      <c r="A4477">
        <v>20</v>
      </c>
      <c r="B4477" s="1">
        <v>46124</v>
      </c>
      <c r="C4477" t="s">
        <v>162</v>
      </c>
      <c r="D4477" t="s">
        <v>33</v>
      </c>
      <c r="E4477" t="s">
        <v>34</v>
      </c>
      <c r="F4477" t="s">
        <v>24</v>
      </c>
      <c r="G4477">
        <v>2</v>
      </c>
      <c r="H4477">
        <v>14.5</v>
      </c>
      <c r="I4477" t="s">
        <v>197</v>
      </c>
      <c r="J4477" t="s">
        <v>29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83</v>
      </c>
      <c r="R4477" t="s">
        <v>83</v>
      </c>
      <c r="S4477" t="s">
        <v>83</v>
      </c>
      <c r="T4477" t="str">
        <f>_xlfn.XLOOKUP(A4477,MI_Match_Analysis!$A$2:$A$8,MI_Match_Analysis!$F$2:$F$8,"Not Found")</f>
        <v>Loss</v>
      </c>
    </row>
    <row r="4478" spans="1:20" x14ac:dyDescent="0.3">
      <c r="A4478">
        <v>20</v>
      </c>
      <c r="B4478" s="1">
        <v>46124</v>
      </c>
      <c r="C4478" t="s">
        <v>162</v>
      </c>
      <c r="D4478" t="s">
        <v>33</v>
      </c>
      <c r="E4478" t="s">
        <v>34</v>
      </c>
      <c r="F4478" t="s">
        <v>24</v>
      </c>
      <c r="G4478">
        <v>2</v>
      </c>
      <c r="H4478">
        <v>14.6</v>
      </c>
      <c r="I4478" t="s">
        <v>187</v>
      </c>
      <c r="J4478" t="s">
        <v>29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83</v>
      </c>
      <c r="R4478" t="s">
        <v>83</v>
      </c>
      <c r="S4478" t="s">
        <v>83</v>
      </c>
      <c r="T4478" t="str">
        <f>_xlfn.XLOOKUP(A4478,MI_Match_Analysis!$A$2:$A$8,MI_Match_Analysis!$F$2:$F$8,"Not Found")</f>
        <v>Loss</v>
      </c>
    </row>
    <row r="4479" spans="1:20" x14ac:dyDescent="0.3">
      <c r="A4479">
        <v>20</v>
      </c>
      <c r="B4479" s="1">
        <v>46124</v>
      </c>
      <c r="C4479" t="s">
        <v>162</v>
      </c>
      <c r="D4479" t="s">
        <v>33</v>
      </c>
      <c r="E4479" t="s">
        <v>34</v>
      </c>
      <c r="F4479" t="s">
        <v>24</v>
      </c>
      <c r="G4479">
        <v>2</v>
      </c>
      <c r="H4479">
        <v>15.1</v>
      </c>
      <c r="I4479" t="s">
        <v>187</v>
      </c>
      <c r="J4479" t="s">
        <v>269</v>
      </c>
      <c r="K4479">
        <v>6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83</v>
      </c>
      <c r="R4479" t="s">
        <v>83</v>
      </c>
      <c r="S4479" t="s">
        <v>83</v>
      </c>
      <c r="T4479" t="str">
        <f>_xlfn.XLOOKUP(A4479,MI_Match_Analysis!$A$2:$A$8,MI_Match_Analysis!$F$2:$F$8,"Not Found")</f>
        <v>Loss</v>
      </c>
    </row>
    <row r="4480" spans="1:20" x14ac:dyDescent="0.3">
      <c r="A4480">
        <v>20</v>
      </c>
      <c r="B4480" s="1">
        <v>46124</v>
      </c>
      <c r="C4480" t="s">
        <v>162</v>
      </c>
      <c r="D4480" t="s">
        <v>33</v>
      </c>
      <c r="E4480" t="s">
        <v>34</v>
      </c>
      <c r="F4480" t="s">
        <v>24</v>
      </c>
      <c r="G4480">
        <v>2</v>
      </c>
      <c r="H4480">
        <v>15.2</v>
      </c>
      <c r="I4480" t="s">
        <v>187</v>
      </c>
      <c r="J4480" t="s">
        <v>269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83</v>
      </c>
      <c r="R4480" t="s">
        <v>83</v>
      </c>
      <c r="S4480" t="s">
        <v>83</v>
      </c>
      <c r="T4480" t="str">
        <f>_xlfn.XLOOKUP(A4480,MI_Match_Analysis!$A$2:$A$8,MI_Match_Analysis!$F$2:$F$8,"Not Found")</f>
        <v>Loss</v>
      </c>
    </row>
    <row r="4481" spans="1:20" x14ac:dyDescent="0.3">
      <c r="A4481">
        <v>20</v>
      </c>
      <c r="B4481" s="1">
        <v>46124</v>
      </c>
      <c r="C4481" t="s">
        <v>162</v>
      </c>
      <c r="D4481" t="s">
        <v>33</v>
      </c>
      <c r="E4481" t="s">
        <v>34</v>
      </c>
      <c r="F4481" t="s">
        <v>24</v>
      </c>
      <c r="G4481">
        <v>2</v>
      </c>
      <c r="H4481">
        <v>15.3</v>
      </c>
      <c r="I4481" t="s">
        <v>197</v>
      </c>
      <c r="J4481" t="s">
        <v>269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165</v>
      </c>
      <c r="R4481" t="s">
        <v>197</v>
      </c>
      <c r="S4481" t="s">
        <v>178</v>
      </c>
      <c r="T4481" t="str">
        <f>_xlfn.XLOOKUP(A4481,MI_Match_Analysis!$A$2:$A$8,MI_Match_Analysis!$F$2:$F$8,"Not Found")</f>
        <v>Loss</v>
      </c>
    </row>
    <row r="4482" spans="1:20" x14ac:dyDescent="0.3">
      <c r="A4482">
        <v>20</v>
      </c>
      <c r="B4482" s="1">
        <v>46124</v>
      </c>
      <c r="C4482" t="s">
        <v>162</v>
      </c>
      <c r="D4482" t="s">
        <v>33</v>
      </c>
      <c r="E4482" t="s">
        <v>34</v>
      </c>
      <c r="F4482" t="s">
        <v>24</v>
      </c>
      <c r="G4482">
        <v>2</v>
      </c>
      <c r="H4482">
        <v>15.4</v>
      </c>
      <c r="I4482" t="s">
        <v>245</v>
      </c>
      <c r="J4482" t="s">
        <v>269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83</v>
      </c>
      <c r="R4482" t="s">
        <v>83</v>
      </c>
      <c r="S4482" t="s">
        <v>83</v>
      </c>
      <c r="T4482" t="str">
        <f>_xlfn.XLOOKUP(A4482,MI_Match_Analysis!$A$2:$A$8,MI_Match_Analysis!$F$2:$F$8,"Not Found")</f>
        <v>Loss</v>
      </c>
    </row>
    <row r="4483" spans="1:20" x14ac:dyDescent="0.3">
      <c r="A4483">
        <v>20</v>
      </c>
      <c r="B4483" s="1">
        <v>46124</v>
      </c>
      <c r="C4483" t="s">
        <v>162</v>
      </c>
      <c r="D4483" t="s">
        <v>33</v>
      </c>
      <c r="E4483" t="s">
        <v>34</v>
      </c>
      <c r="F4483" t="s">
        <v>24</v>
      </c>
      <c r="G4483">
        <v>2</v>
      </c>
      <c r="H4483">
        <v>15.5</v>
      </c>
      <c r="I4483" t="s">
        <v>187</v>
      </c>
      <c r="J4483" t="s">
        <v>269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83</v>
      </c>
      <c r="R4483" t="s">
        <v>83</v>
      </c>
      <c r="S4483" t="s">
        <v>83</v>
      </c>
      <c r="T4483" t="str">
        <f>_xlfn.XLOOKUP(A4483,MI_Match_Analysis!$A$2:$A$8,MI_Match_Analysis!$F$2:$F$8,"Not Found")</f>
        <v>Loss</v>
      </c>
    </row>
    <row r="4484" spans="1:20" x14ac:dyDescent="0.3">
      <c r="A4484">
        <v>20</v>
      </c>
      <c r="B4484" s="1">
        <v>46124</v>
      </c>
      <c r="C4484" t="s">
        <v>162</v>
      </c>
      <c r="D4484" t="s">
        <v>33</v>
      </c>
      <c r="E4484" t="s">
        <v>34</v>
      </c>
      <c r="F4484" t="s">
        <v>24</v>
      </c>
      <c r="G4484">
        <v>2</v>
      </c>
      <c r="H4484">
        <v>15.6</v>
      </c>
      <c r="I4484" t="s">
        <v>187</v>
      </c>
      <c r="J4484" t="s">
        <v>171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1</v>
      </c>
      <c r="Q4484" t="s">
        <v>83</v>
      </c>
      <c r="R4484" t="s">
        <v>83</v>
      </c>
      <c r="S4484" t="s">
        <v>83</v>
      </c>
      <c r="T4484" t="str">
        <f>_xlfn.XLOOKUP(A4484,MI_Match_Analysis!$A$2:$A$8,MI_Match_Analysis!$F$2:$F$8,"Not Found")</f>
        <v>Loss</v>
      </c>
    </row>
    <row r="4485" spans="1:20" x14ac:dyDescent="0.3">
      <c r="A4485">
        <v>20</v>
      </c>
      <c r="B4485" s="1">
        <v>46124</v>
      </c>
      <c r="C4485" t="s">
        <v>162</v>
      </c>
      <c r="D4485" t="s">
        <v>33</v>
      </c>
      <c r="E4485" t="s">
        <v>34</v>
      </c>
      <c r="F4485" t="s">
        <v>24</v>
      </c>
      <c r="G4485">
        <v>2</v>
      </c>
      <c r="H4485">
        <v>15.6</v>
      </c>
      <c r="I4485" t="s">
        <v>187</v>
      </c>
      <c r="J4485" t="s">
        <v>171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83</v>
      </c>
      <c r="R4485" t="s">
        <v>83</v>
      </c>
      <c r="S4485" t="s">
        <v>83</v>
      </c>
      <c r="T4485" t="str">
        <f>_xlfn.XLOOKUP(A4485,MI_Match_Analysis!$A$2:$A$8,MI_Match_Analysis!$F$2:$F$8,"Not Found")</f>
        <v>Loss</v>
      </c>
    </row>
    <row r="4486" spans="1:20" x14ac:dyDescent="0.3">
      <c r="A4486">
        <v>20</v>
      </c>
      <c r="B4486" s="1">
        <v>46124</v>
      </c>
      <c r="C4486" t="s">
        <v>162</v>
      </c>
      <c r="D4486" t="s">
        <v>33</v>
      </c>
      <c r="E4486" t="s">
        <v>34</v>
      </c>
      <c r="F4486" t="s">
        <v>24</v>
      </c>
      <c r="G4486">
        <v>2</v>
      </c>
      <c r="H4486">
        <v>16.100000000000001</v>
      </c>
      <c r="I4486" t="s">
        <v>187</v>
      </c>
      <c r="J4486" t="s">
        <v>80</v>
      </c>
      <c r="K4486">
        <v>2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83</v>
      </c>
      <c r="R4486" t="s">
        <v>83</v>
      </c>
      <c r="S4486" t="s">
        <v>83</v>
      </c>
      <c r="T4486" t="str">
        <f>_xlfn.XLOOKUP(A4486,MI_Match_Analysis!$A$2:$A$8,MI_Match_Analysis!$F$2:$F$8,"Not Found")</f>
        <v>Loss</v>
      </c>
    </row>
    <row r="4487" spans="1:20" x14ac:dyDescent="0.3">
      <c r="A4487">
        <v>20</v>
      </c>
      <c r="B4487" s="1">
        <v>46124</v>
      </c>
      <c r="C4487" t="s">
        <v>162</v>
      </c>
      <c r="D4487" t="s">
        <v>33</v>
      </c>
      <c r="E4487" t="s">
        <v>34</v>
      </c>
      <c r="F4487" t="s">
        <v>24</v>
      </c>
      <c r="G4487">
        <v>2</v>
      </c>
      <c r="H4487">
        <v>16.2</v>
      </c>
      <c r="I4487" t="s">
        <v>187</v>
      </c>
      <c r="J4487" t="s">
        <v>80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83</v>
      </c>
      <c r="R4487" t="s">
        <v>83</v>
      </c>
      <c r="S4487" t="s">
        <v>83</v>
      </c>
      <c r="T4487" t="str">
        <f>_xlfn.XLOOKUP(A4487,MI_Match_Analysis!$A$2:$A$8,MI_Match_Analysis!$F$2:$F$8,"Not Found")</f>
        <v>Loss</v>
      </c>
    </row>
    <row r="4488" spans="1:20" x14ac:dyDescent="0.3">
      <c r="A4488">
        <v>20</v>
      </c>
      <c r="B4488" s="1">
        <v>46124</v>
      </c>
      <c r="C4488" t="s">
        <v>162</v>
      </c>
      <c r="D4488" t="s">
        <v>33</v>
      </c>
      <c r="E4488" t="s">
        <v>34</v>
      </c>
      <c r="F4488" t="s">
        <v>24</v>
      </c>
      <c r="G4488">
        <v>2</v>
      </c>
      <c r="H4488">
        <v>16.3</v>
      </c>
      <c r="I4488" t="s">
        <v>245</v>
      </c>
      <c r="J4488" t="s">
        <v>80</v>
      </c>
      <c r="K4488">
        <v>4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83</v>
      </c>
      <c r="R4488" t="s">
        <v>83</v>
      </c>
      <c r="S4488" t="s">
        <v>83</v>
      </c>
      <c r="T4488" t="str">
        <f>_xlfn.XLOOKUP(A4488,MI_Match_Analysis!$A$2:$A$8,MI_Match_Analysis!$F$2:$F$8,"Not Found")</f>
        <v>Loss</v>
      </c>
    </row>
    <row r="4489" spans="1:20" x14ac:dyDescent="0.3">
      <c r="A4489">
        <v>20</v>
      </c>
      <c r="B4489" s="1">
        <v>46124</v>
      </c>
      <c r="C4489" t="s">
        <v>162</v>
      </c>
      <c r="D4489" t="s">
        <v>33</v>
      </c>
      <c r="E4489" t="s">
        <v>34</v>
      </c>
      <c r="F4489" t="s">
        <v>24</v>
      </c>
      <c r="G4489">
        <v>2</v>
      </c>
      <c r="H4489">
        <v>16.399999999999999</v>
      </c>
      <c r="I4489" t="s">
        <v>245</v>
      </c>
      <c r="J4489" t="s">
        <v>80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83</v>
      </c>
      <c r="R4489" t="s">
        <v>83</v>
      </c>
      <c r="S4489" t="s">
        <v>83</v>
      </c>
      <c r="T4489" t="str">
        <f>_xlfn.XLOOKUP(A4489,MI_Match_Analysis!$A$2:$A$8,MI_Match_Analysis!$F$2:$F$8,"Not Found")</f>
        <v>Loss</v>
      </c>
    </row>
    <row r="4490" spans="1:20" x14ac:dyDescent="0.3">
      <c r="A4490">
        <v>20</v>
      </c>
      <c r="B4490" s="1">
        <v>46124</v>
      </c>
      <c r="C4490" t="s">
        <v>162</v>
      </c>
      <c r="D4490" t="s">
        <v>33</v>
      </c>
      <c r="E4490" t="s">
        <v>34</v>
      </c>
      <c r="F4490" t="s">
        <v>24</v>
      </c>
      <c r="G4490">
        <v>2</v>
      </c>
      <c r="H4490">
        <v>16.5</v>
      </c>
      <c r="I4490" t="s">
        <v>187</v>
      </c>
      <c r="J4490" t="s">
        <v>80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83</v>
      </c>
      <c r="R4490" t="s">
        <v>83</v>
      </c>
      <c r="S4490" t="s">
        <v>83</v>
      </c>
      <c r="T4490" t="str">
        <f>_xlfn.XLOOKUP(A4490,MI_Match_Analysis!$A$2:$A$8,MI_Match_Analysis!$F$2:$F$8,"Not Found")</f>
        <v>Loss</v>
      </c>
    </row>
    <row r="4491" spans="1:20" x14ac:dyDescent="0.3">
      <c r="A4491">
        <v>20</v>
      </c>
      <c r="B4491" s="1">
        <v>46124</v>
      </c>
      <c r="C4491" t="s">
        <v>162</v>
      </c>
      <c r="D4491" t="s">
        <v>33</v>
      </c>
      <c r="E4491" t="s">
        <v>34</v>
      </c>
      <c r="F4491" t="s">
        <v>24</v>
      </c>
      <c r="G4491">
        <v>2</v>
      </c>
      <c r="H4491">
        <v>16.600000000000001</v>
      </c>
      <c r="I4491" t="s">
        <v>245</v>
      </c>
      <c r="J4491" t="s">
        <v>80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83</v>
      </c>
      <c r="R4491" t="s">
        <v>83</v>
      </c>
      <c r="S4491" t="s">
        <v>83</v>
      </c>
      <c r="T4491" t="str">
        <f>_xlfn.XLOOKUP(A4491,MI_Match_Analysis!$A$2:$A$8,MI_Match_Analysis!$F$2:$F$8,"Not Found")</f>
        <v>Loss</v>
      </c>
    </row>
    <row r="4492" spans="1:20" x14ac:dyDescent="0.3">
      <c r="A4492">
        <v>20</v>
      </c>
      <c r="B4492" s="1">
        <v>46124</v>
      </c>
      <c r="C4492" t="s">
        <v>162</v>
      </c>
      <c r="D4492" t="s">
        <v>33</v>
      </c>
      <c r="E4492" t="s">
        <v>34</v>
      </c>
      <c r="F4492" t="s">
        <v>24</v>
      </c>
      <c r="G4492">
        <v>2</v>
      </c>
      <c r="H4492">
        <v>17.100000000000001</v>
      </c>
      <c r="I4492" t="s">
        <v>187</v>
      </c>
      <c r="J4492" t="s">
        <v>29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83</v>
      </c>
      <c r="R4492" t="s">
        <v>83</v>
      </c>
      <c r="S4492" t="s">
        <v>83</v>
      </c>
      <c r="T4492" t="str">
        <f>_xlfn.XLOOKUP(A4492,MI_Match_Analysis!$A$2:$A$8,MI_Match_Analysis!$F$2:$F$8,"Not Found")</f>
        <v>Loss</v>
      </c>
    </row>
    <row r="4493" spans="1:20" x14ac:dyDescent="0.3">
      <c r="A4493">
        <v>20</v>
      </c>
      <c r="B4493" s="1">
        <v>46124</v>
      </c>
      <c r="C4493" t="s">
        <v>162</v>
      </c>
      <c r="D4493" t="s">
        <v>33</v>
      </c>
      <c r="E4493" t="s">
        <v>34</v>
      </c>
      <c r="F4493" t="s">
        <v>24</v>
      </c>
      <c r="G4493">
        <v>2</v>
      </c>
      <c r="H4493">
        <v>17.100000000000001</v>
      </c>
      <c r="I4493" t="s">
        <v>187</v>
      </c>
      <c r="J4493" t="s">
        <v>29</v>
      </c>
      <c r="K4493">
        <v>0</v>
      </c>
      <c r="L4493">
        <v>1</v>
      </c>
      <c r="M4493">
        <v>1</v>
      </c>
      <c r="N4493">
        <v>0</v>
      </c>
      <c r="O4493">
        <v>0</v>
      </c>
      <c r="P4493">
        <v>0</v>
      </c>
      <c r="Q4493" t="s">
        <v>83</v>
      </c>
      <c r="R4493" t="s">
        <v>83</v>
      </c>
      <c r="S4493" t="s">
        <v>83</v>
      </c>
      <c r="T4493" t="str">
        <f>_xlfn.XLOOKUP(A4493,MI_Match_Analysis!$A$2:$A$8,MI_Match_Analysis!$F$2:$F$8,"Not Found")</f>
        <v>Loss</v>
      </c>
    </row>
    <row r="4494" spans="1:20" x14ac:dyDescent="0.3">
      <c r="A4494">
        <v>20</v>
      </c>
      <c r="B4494" s="1">
        <v>46124</v>
      </c>
      <c r="C4494" t="s">
        <v>162</v>
      </c>
      <c r="D4494" t="s">
        <v>33</v>
      </c>
      <c r="E4494" t="s">
        <v>34</v>
      </c>
      <c r="F4494" t="s">
        <v>24</v>
      </c>
      <c r="G4494">
        <v>2</v>
      </c>
      <c r="H4494">
        <v>17.2</v>
      </c>
      <c r="I4494" t="s">
        <v>187</v>
      </c>
      <c r="J4494" t="s">
        <v>29</v>
      </c>
      <c r="K4494">
        <v>6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83</v>
      </c>
      <c r="R4494" t="s">
        <v>83</v>
      </c>
      <c r="S4494" t="s">
        <v>83</v>
      </c>
      <c r="T4494" t="str">
        <f>_xlfn.XLOOKUP(A4494,MI_Match_Analysis!$A$2:$A$8,MI_Match_Analysis!$F$2:$F$8,"Not Found")</f>
        <v>Loss</v>
      </c>
    </row>
    <row r="4495" spans="1:20" x14ac:dyDescent="0.3">
      <c r="A4495">
        <v>20</v>
      </c>
      <c r="B4495" s="1">
        <v>46124</v>
      </c>
      <c r="C4495" t="s">
        <v>162</v>
      </c>
      <c r="D4495" t="s">
        <v>33</v>
      </c>
      <c r="E4495" t="s">
        <v>34</v>
      </c>
      <c r="F4495" t="s">
        <v>24</v>
      </c>
      <c r="G4495">
        <v>2</v>
      </c>
      <c r="H4495">
        <v>17.3</v>
      </c>
      <c r="I4495" t="s">
        <v>187</v>
      </c>
      <c r="J4495" t="s">
        <v>29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83</v>
      </c>
      <c r="R4495" t="s">
        <v>83</v>
      </c>
      <c r="S4495" t="s">
        <v>83</v>
      </c>
      <c r="T4495" t="str">
        <f>_xlfn.XLOOKUP(A4495,MI_Match_Analysis!$A$2:$A$8,MI_Match_Analysis!$F$2:$F$8,"Not Found")</f>
        <v>Loss</v>
      </c>
    </row>
    <row r="4496" spans="1:20" x14ac:dyDescent="0.3">
      <c r="A4496">
        <v>20</v>
      </c>
      <c r="B4496" s="1">
        <v>46124</v>
      </c>
      <c r="C4496" t="s">
        <v>162</v>
      </c>
      <c r="D4496" t="s">
        <v>33</v>
      </c>
      <c r="E4496" t="s">
        <v>34</v>
      </c>
      <c r="F4496" t="s">
        <v>24</v>
      </c>
      <c r="G4496">
        <v>2</v>
      </c>
      <c r="H4496">
        <v>17.399999999999999</v>
      </c>
      <c r="I4496" t="s">
        <v>187</v>
      </c>
      <c r="J4496" t="s">
        <v>29</v>
      </c>
      <c r="K4496">
        <v>6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83</v>
      </c>
      <c r="R4496" t="s">
        <v>83</v>
      </c>
      <c r="S4496" t="s">
        <v>83</v>
      </c>
      <c r="T4496" t="str">
        <f>_xlfn.XLOOKUP(A4496,MI_Match_Analysis!$A$2:$A$8,MI_Match_Analysis!$F$2:$F$8,"Not Found")</f>
        <v>Loss</v>
      </c>
    </row>
    <row r="4497" spans="1:20" x14ac:dyDescent="0.3">
      <c r="A4497">
        <v>20</v>
      </c>
      <c r="B4497" s="1">
        <v>46124</v>
      </c>
      <c r="C4497" t="s">
        <v>162</v>
      </c>
      <c r="D4497" t="s">
        <v>33</v>
      </c>
      <c r="E4497" t="s">
        <v>34</v>
      </c>
      <c r="F4497" t="s">
        <v>24</v>
      </c>
      <c r="G4497">
        <v>2</v>
      </c>
      <c r="H4497">
        <v>17.5</v>
      </c>
      <c r="I4497" t="s">
        <v>187</v>
      </c>
      <c r="J4497" t="s">
        <v>29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83</v>
      </c>
      <c r="R4497" t="s">
        <v>83</v>
      </c>
      <c r="S4497" t="s">
        <v>83</v>
      </c>
      <c r="T4497" t="str">
        <f>_xlfn.XLOOKUP(A4497,MI_Match_Analysis!$A$2:$A$8,MI_Match_Analysis!$F$2:$F$8,"Not Found")</f>
        <v>Loss</v>
      </c>
    </row>
    <row r="4498" spans="1:20" x14ac:dyDescent="0.3">
      <c r="A4498">
        <v>20</v>
      </c>
      <c r="B4498" s="1">
        <v>46124</v>
      </c>
      <c r="C4498" t="s">
        <v>162</v>
      </c>
      <c r="D4498" t="s">
        <v>33</v>
      </c>
      <c r="E4498" t="s">
        <v>34</v>
      </c>
      <c r="F4498" t="s">
        <v>24</v>
      </c>
      <c r="G4498">
        <v>2</v>
      </c>
      <c r="H4498">
        <v>17.5</v>
      </c>
      <c r="I4498" t="s">
        <v>187</v>
      </c>
      <c r="J4498" t="s">
        <v>29</v>
      </c>
      <c r="K4498">
        <v>0</v>
      </c>
      <c r="L4498">
        <v>1</v>
      </c>
      <c r="M4498">
        <v>1</v>
      </c>
      <c r="N4498">
        <v>0</v>
      </c>
      <c r="O4498">
        <v>0</v>
      </c>
      <c r="P4498">
        <v>0</v>
      </c>
      <c r="Q4498" t="s">
        <v>83</v>
      </c>
      <c r="R4498" t="s">
        <v>83</v>
      </c>
      <c r="S4498" t="s">
        <v>83</v>
      </c>
      <c r="T4498" t="str">
        <f>_xlfn.XLOOKUP(A4498,MI_Match_Analysis!$A$2:$A$8,MI_Match_Analysis!$F$2:$F$8,"Not Found")</f>
        <v>Loss</v>
      </c>
    </row>
    <row r="4499" spans="1:20" x14ac:dyDescent="0.3">
      <c r="A4499">
        <v>20</v>
      </c>
      <c r="B4499" s="1">
        <v>46124</v>
      </c>
      <c r="C4499" t="s">
        <v>162</v>
      </c>
      <c r="D4499" t="s">
        <v>33</v>
      </c>
      <c r="E4499" t="s">
        <v>34</v>
      </c>
      <c r="F4499" t="s">
        <v>24</v>
      </c>
      <c r="G4499">
        <v>2</v>
      </c>
      <c r="H4499">
        <v>17.600000000000001</v>
      </c>
      <c r="I4499" t="s">
        <v>187</v>
      </c>
      <c r="J4499" t="s">
        <v>29</v>
      </c>
      <c r="K4499">
        <v>0</v>
      </c>
      <c r="L4499">
        <v>1</v>
      </c>
      <c r="M4499">
        <v>1</v>
      </c>
      <c r="N4499">
        <v>0</v>
      </c>
      <c r="O4499">
        <v>0</v>
      </c>
      <c r="P4499">
        <v>0</v>
      </c>
      <c r="Q4499" t="s">
        <v>83</v>
      </c>
      <c r="R4499" t="s">
        <v>83</v>
      </c>
      <c r="S4499" t="s">
        <v>83</v>
      </c>
      <c r="T4499" t="str">
        <f>_xlfn.XLOOKUP(A4499,MI_Match_Analysis!$A$2:$A$8,MI_Match_Analysis!$F$2:$F$8,"Not Found")</f>
        <v>Loss</v>
      </c>
    </row>
    <row r="4500" spans="1:20" x14ac:dyDescent="0.3">
      <c r="A4500">
        <v>20</v>
      </c>
      <c r="B4500" s="1">
        <v>46124</v>
      </c>
      <c r="C4500" t="s">
        <v>162</v>
      </c>
      <c r="D4500" t="s">
        <v>33</v>
      </c>
      <c r="E4500" t="s">
        <v>34</v>
      </c>
      <c r="F4500" t="s">
        <v>24</v>
      </c>
      <c r="G4500">
        <v>2</v>
      </c>
      <c r="H4500">
        <v>17.600000000000001</v>
      </c>
      <c r="I4500" t="s">
        <v>187</v>
      </c>
      <c r="J4500" t="s">
        <v>29</v>
      </c>
      <c r="K4500">
        <v>6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83</v>
      </c>
      <c r="R4500" t="s">
        <v>83</v>
      </c>
      <c r="S4500" t="s">
        <v>83</v>
      </c>
      <c r="T4500" t="str">
        <f>_xlfn.XLOOKUP(A4500,MI_Match_Analysis!$A$2:$A$8,MI_Match_Analysis!$F$2:$F$8,"Not Found")</f>
        <v>Loss</v>
      </c>
    </row>
    <row r="4501" spans="1:20" x14ac:dyDescent="0.3">
      <c r="A4501">
        <v>20</v>
      </c>
      <c r="B4501" s="1">
        <v>46124</v>
      </c>
      <c r="C4501" t="s">
        <v>162</v>
      </c>
      <c r="D4501" t="s">
        <v>33</v>
      </c>
      <c r="E4501" t="s">
        <v>34</v>
      </c>
      <c r="F4501" t="s">
        <v>24</v>
      </c>
      <c r="G4501">
        <v>2</v>
      </c>
      <c r="H4501">
        <v>18.100000000000001</v>
      </c>
      <c r="I4501" t="s">
        <v>245</v>
      </c>
      <c r="J4501" t="s">
        <v>80</v>
      </c>
      <c r="K4501">
        <v>0</v>
      </c>
      <c r="L4501">
        <v>1</v>
      </c>
      <c r="M4501">
        <v>1</v>
      </c>
      <c r="N4501">
        <v>0</v>
      </c>
      <c r="O4501">
        <v>0</v>
      </c>
      <c r="P4501">
        <v>0</v>
      </c>
      <c r="Q4501" t="s">
        <v>83</v>
      </c>
      <c r="R4501" t="s">
        <v>83</v>
      </c>
      <c r="S4501" t="s">
        <v>83</v>
      </c>
      <c r="T4501" t="str">
        <f>_xlfn.XLOOKUP(A4501,MI_Match_Analysis!$A$2:$A$8,MI_Match_Analysis!$F$2:$F$8,"Not Found")</f>
        <v>Loss</v>
      </c>
    </row>
    <row r="4502" spans="1:20" x14ac:dyDescent="0.3">
      <c r="A4502">
        <v>20</v>
      </c>
      <c r="B4502" s="1">
        <v>46124</v>
      </c>
      <c r="C4502" t="s">
        <v>162</v>
      </c>
      <c r="D4502" t="s">
        <v>33</v>
      </c>
      <c r="E4502" t="s">
        <v>34</v>
      </c>
      <c r="F4502" t="s">
        <v>24</v>
      </c>
      <c r="G4502">
        <v>2</v>
      </c>
      <c r="H4502">
        <v>18.100000000000001</v>
      </c>
      <c r="I4502" t="s">
        <v>245</v>
      </c>
      <c r="J4502" t="s">
        <v>80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83</v>
      </c>
      <c r="R4502" t="s">
        <v>83</v>
      </c>
      <c r="S4502" t="s">
        <v>83</v>
      </c>
      <c r="T4502" t="str">
        <f>_xlfn.XLOOKUP(A4502,MI_Match_Analysis!$A$2:$A$8,MI_Match_Analysis!$F$2:$F$8,"Not Found")</f>
        <v>Loss</v>
      </c>
    </row>
    <row r="4503" spans="1:20" x14ac:dyDescent="0.3">
      <c r="A4503">
        <v>20</v>
      </c>
      <c r="B4503" s="1">
        <v>46124</v>
      </c>
      <c r="C4503" t="s">
        <v>162</v>
      </c>
      <c r="D4503" t="s">
        <v>33</v>
      </c>
      <c r="E4503" t="s">
        <v>34</v>
      </c>
      <c r="F4503" t="s">
        <v>24</v>
      </c>
      <c r="G4503">
        <v>2</v>
      </c>
      <c r="H4503">
        <v>18.2</v>
      </c>
      <c r="I4503" t="s">
        <v>187</v>
      </c>
      <c r="J4503" t="s">
        <v>80</v>
      </c>
      <c r="K4503">
        <v>4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83</v>
      </c>
      <c r="R4503" t="s">
        <v>83</v>
      </c>
      <c r="S4503" t="s">
        <v>83</v>
      </c>
      <c r="T4503" t="str">
        <f>_xlfn.XLOOKUP(A4503,MI_Match_Analysis!$A$2:$A$8,MI_Match_Analysis!$F$2:$F$8,"Not Found")</f>
        <v>Loss</v>
      </c>
    </row>
    <row r="4504" spans="1:20" x14ac:dyDescent="0.3">
      <c r="A4504">
        <v>20</v>
      </c>
      <c r="B4504" s="1">
        <v>46124</v>
      </c>
      <c r="C4504" t="s">
        <v>162</v>
      </c>
      <c r="D4504" t="s">
        <v>33</v>
      </c>
      <c r="E4504" t="s">
        <v>34</v>
      </c>
      <c r="F4504" t="s">
        <v>24</v>
      </c>
      <c r="G4504">
        <v>2</v>
      </c>
      <c r="H4504">
        <v>18.3</v>
      </c>
      <c r="I4504" t="s">
        <v>187</v>
      </c>
      <c r="J4504" t="s">
        <v>80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83</v>
      </c>
      <c r="R4504" t="s">
        <v>83</v>
      </c>
      <c r="S4504" t="s">
        <v>83</v>
      </c>
      <c r="T4504" t="str">
        <f>_xlfn.XLOOKUP(A4504,MI_Match_Analysis!$A$2:$A$8,MI_Match_Analysis!$F$2:$F$8,"Not Found")</f>
        <v>Loss</v>
      </c>
    </row>
    <row r="4505" spans="1:20" x14ac:dyDescent="0.3">
      <c r="A4505">
        <v>20</v>
      </c>
      <c r="B4505" s="1">
        <v>46124</v>
      </c>
      <c r="C4505" t="s">
        <v>162</v>
      </c>
      <c r="D4505" t="s">
        <v>33</v>
      </c>
      <c r="E4505" t="s">
        <v>34</v>
      </c>
      <c r="F4505" t="s">
        <v>24</v>
      </c>
      <c r="G4505">
        <v>2</v>
      </c>
      <c r="H4505">
        <v>18.399999999999999</v>
      </c>
      <c r="I4505" t="s">
        <v>187</v>
      </c>
      <c r="J4505" t="s">
        <v>80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83</v>
      </c>
      <c r="R4505" t="s">
        <v>83</v>
      </c>
      <c r="S4505" t="s">
        <v>83</v>
      </c>
      <c r="T4505" t="str">
        <f>_xlfn.XLOOKUP(A4505,MI_Match_Analysis!$A$2:$A$8,MI_Match_Analysis!$F$2:$F$8,"Not Found")</f>
        <v>Loss</v>
      </c>
    </row>
    <row r="4506" spans="1:20" x14ac:dyDescent="0.3">
      <c r="A4506">
        <v>20</v>
      </c>
      <c r="B4506" s="1">
        <v>46124</v>
      </c>
      <c r="C4506" t="s">
        <v>162</v>
      </c>
      <c r="D4506" t="s">
        <v>33</v>
      </c>
      <c r="E4506" t="s">
        <v>34</v>
      </c>
      <c r="F4506" t="s">
        <v>24</v>
      </c>
      <c r="G4506">
        <v>2</v>
      </c>
      <c r="H4506">
        <v>18.5</v>
      </c>
      <c r="I4506" t="s">
        <v>245</v>
      </c>
      <c r="J4506" t="s">
        <v>80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83</v>
      </c>
      <c r="R4506" t="s">
        <v>83</v>
      </c>
      <c r="S4506" t="s">
        <v>83</v>
      </c>
      <c r="T4506" t="str">
        <f>_xlfn.XLOOKUP(A4506,MI_Match_Analysis!$A$2:$A$8,MI_Match_Analysis!$F$2:$F$8,"Not Found")</f>
        <v>Loss</v>
      </c>
    </row>
    <row r="4507" spans="1:20" x14ac:dyDescent="0.3">
      <c r="A4507">
        <v>20</v>
      </c>
      <c r="B4507" s="1">
        <v>46124</v>
      </c>
      <c r="C4507" t="s">
        <v>162</v>
      </c>
      <c r="D4507" t="s">
        <v>33</v>
      </c>
      <c r="E4507" t="s">
        <v>34</v>
      </c>
      <c r="F4507" t="s">
        <v>24</v>
      </c>
      <c r="G4507">
        <v>2</v>
      </c>
      <c r="H4507">
        <v>18.600000000000001</v>
      </c>
      <c r="I4507" t="s">
        <v>187</v>
      </c>
      <c r="J4507" t="s">
        <v>80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83</v>
      </c>
      <c r="R4507" t="s">
        <v>83</v>
      </c>
      <c r="S4507" t="s">
        <v>83</v>
      </c>
      <c r="T4507" t="str">
        <f>_xlfn.XLOOKUP(A4507,MI_Match_Analysis!$A$2:$A$8,MI_Match_Analysis!$F$2:$F$8,"Not Found")</f>
        <v>Loss</v>
      </c>
    </row>
    <row r="4508" spans="1:20" x14ac:dyDescent="0.3">
      <c r="A4508">
        <v>20</v>
      </c>
      <c r="B4508" s="1">
        <v>46124</v>
      </c>
      <c r="C4508" t="s">
        <v>162</v>
      </c>
      <c r="D4508" t="s">
        <v>33</v>
      </c>
      <c r="E4508" t="s">
        <v>34</v>
      </c>
      <c r="F4508" t="s">
        <v>24</v>
      </c>
      <c r="G4508">
        <v>2</v>
      </c>
      <c r="H4508">
        <v>19.100000000000001</v>
      </c>
      <c r="I4508" t="s">
        <v>187</v>
      </c>
      <c r="J4508" t="s">
        <v>171</v>
      </c>
      <c r="K4508">
        <v>6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83</v>
      </c>
      <c r="R4508" t="s">
        <v>83</v>
      </c>
      <c r="S4508" t="s">
        <v>83</v>
      </c>
      <c r="T4508" t="str">
        <f>_xlfn.XLOOKUP(A4508,MI_Match_Analysis!$A$2:$A$8,MI_Match_Analysis!$F$2:$F$8,"Not Found")</f>
        <v>Loss</v>
      </c>
    </row>
    <row r="4509" spans="1:20" x14ac:dyDescent="0.3">
      <c r="A4509">
        <v>20</v>
      </c>
      <c r="B4509" s="1">
        <v>46124</v>
      </c>
      <c r="C4509" t="s">
        <v>162</v>
      </c>
      <c r="D4509" t="s">
        <v>33</v>
      </c>
      <c r="E4509" t="s">
        <v>34</v>
      </c>
      <c r="F4509" t="s">
        <v>24</v>
      </c>
      <c r="G4509">
        <v>2</v>
      </c>
      <c r="H4509">
        <v>19.2</v>
      </c>
      <c r="I4509" t="s">
        <v>187</v>
      </c>
      <c r="J4509" t="s">
        <v>171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83</v>
      </c>
      <c r="R4509" t="s">
        <v>83</v>
      </c>
      <c r="S4509" t="s">
        <v>83</v>
      </c>
      <c r="T4509" t="str">
        <f>_xlfn.XLOOKUP(A4509,MI_Match_Analysis!$A$2:$A$8,MI_Match_Analysis!$F$2:$F$8,"Not Found")</f>
        <v>Loss</v>
      </c>
    </row>
    <row r="4510" spans="1:20" x14ac:dyDescent="0.3">
      <c r="A4510">
        <v>20</v>
      </c>
      <c r="B4510" s="1">
        <v>46124</v>
      </c>
      <c r="C4510" t="s">
        <v>162</v>
      </c>
      <c r="D4510" t="s">
        <v>33</v>
      </c>
      <c r="E4510" t="s">
        <v>34</v>
      </c>
      <c r="F4510" t="s">
        <v>24</v>
      </c>
      <c r="G4510">
        <v>2</v>
      </c>
      <c r="H4510">
        <v>19.2</v>
      </c>
      <c r="I4510" t="s">
        <v>187</v>
      </c>
      <c r="J4510" t="s">
        <v>171</v>
      </c>
      <c r="K4510">
        <v>0</v>
      </c>
      <c r="L4510">
        <v>1</v>
      </c>
      <c r="M4510">
        <v>1</v>
      </c>
      <c r="N4510">
        <v>0</v>
      </c>
      <c r="O4510">
        <v>0</v>
      </c>
      <c r="P4510">
        <v>0</v>
      </c>
      <c r="Q4510" t="s">
        <v>83</v>
      </c>
      <c r="R4510" t="s">
        <v>83</v>
      </c>
      <c r="S4510" t="s">
        <v>83</v>
      </c>
      <c r="T4510" t="str">
        <f>_xlfn.XLOOKUP(A4510,MI_Match_Analysis!$A$2:$A$8,MI_Match_Analysis!$F$2:$F$8,"Not Found")</f>
        <v>Loss</v>
      </c>
    </row>
    <row r="4511" spans="1:20" x14ac:dyDescent="0.3">
      <c r="A4511">
        <v>20</v>
      </c>
      <c r="B4511" s="1">
        <v>46124</v>
      </c>
      <c r="C4511" t="s">
        <v>162</v>
      </c>
      <c r="D4511" t="s">
        <v>33</v>
      </c>
      <c r="E4511" t="s">
        <v>34</v>
      </c>
      <c r="F4511" t="s">
        <v>24</v>
      </c>
      <c r="G4511">
        <v>2</v>
      </c>
      <c r="H4511">
        <v>19.3</v>
      </c>
      <c r="I4511" t="s">
        <v>187</v>
      </c>
      <c r="J4511" t="s">
        <v>171</v>
      </c>
      <c r="K4511">
        <v>6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83</v>
      </c>
      <c r="R4511" t="s">
        <v>83</v>
      </c>
      <c r="S4511" t="s">
        <v>83</v>
      </c>
      <c r="T4511" t="str">
        <f>_xlfn.XLOOKUP(A4511,MI_Match_Analysis!$A$2:$A$8,MI_Match_Analysis!$F$2:$F$8,"Not Found")</f>
        <v>Loss</v>
      </c>
    </row>
    <row r="4512" spans="1:20" x14ac:dyDescent="0.3">
      <c r="A4512">
        <v>20</v>
      </c>
      <c r="B4512" s="1">
        <v>46124</v>
      </c>
      <c r="C4512" t="s">
        <v>162</v>
      </c>
      <c r="D4512" t="s">
        <v>33</v>
      </c>
      <c r="E4512" t="s">
        <v>34</v>
      </c>
      <c r="F4512" t="s">
        <v>24</v>
      </c>
      <c r="G4512">
        <v>2</v>
      </c>
      <c r="H4512">
        <v>19.399999999999999</v>
      </c>
      <c r="I4512" t="s">
        <v>187</v>
      </c>
      <c r="J4512" t="s">
        <v>171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83</v>
      </c>
      <c r="R4512" t="s">
        <v>83</v>
      </c>
      <c r="S4512" t="s">
        <v>83</v>
      </c>
      <c r="T4512" t="str">
        <f>_xlfn.XLOOKUP(A4512,MI_Match_Analysis!$A$2:$A$8,MI_Match_Analysis!$F$2:$F$8,"Not Found")</f>
        <v>Loss</v>
      </c>
    </row>
    <row r="4513" spans="1:20" x14ac:dyDescent="0.3">
      <c r="A4513">
        <v>20</v>
      </c>
      <c r="B4513" s="1">
        <v>46124</v>
      </c>
      <c r="C4513" t="s">
        <v>162</v>
      </c>
      <c r="D4513" t="s">
        <v>33</v>
      </c>
      <c r="E4513" t="s">
        <v>34</v>
      </c>
      <c r="F4513" t="s">
        <v>24</v>
      </c>
      <c r="G4513">
        <v>2</v>
      </c>
      <c r="H4513">
        <v>19.5</v>
      </c>
      <c r="I4513" t="s">
        <v>187</v>
      </c>
      <c r="J4513" t="s">
        <v>171</v>
      </c>
      <c r="K4513">
        <v>0</v>
      </c>
      <c r="L4513">
        <v>1</v>
      </c>
      <c r="M4513">
        <v>1</v>
      </c>
      <c r="N4513">
        <v>0</v>
      </c>
      <c r="O4513">
        <v>0</v>
      </c>
      <c r="P4513">
        <v>0</v>
      </c>
      <c r="Q4513" t="s">
        <v>83</v>
      </c>
      <c r="R4513" t="s">
        <v>83</v>
      </c>
      <c r="S4513" t="s">
        <v>83</v>
      </c>
      <c r="T4513" t="str">
        <f>_xlfn.XLOOKUP(A4513,MI_Match_Analysis!$A$2:$A$8,MI_Match_Analysis!$F$2:$F$8,"Not Found")</f>
        <v>Loss</v>
      </c>
    </row>
    <row r="4514" spans="1:20" x14ac:dyDescent="0.3">
      <c r="A4514">
        <v>20</v>
      </c>
      <c r="B4514" s="1">
        <v>46124</v>
      </c>
      <c r="C4514" t="s">
        <v>162</v>
      </c>
      <c r="D4514" t="s">
        <v>33</v>
      </c>
      <c r="E4514" t="s">
        <v>34</v>
      </c>
      <c r="F4514" t="s">
        <v>24</v>
      </c>
      <c r="G4514">
        <v>2</v>
      </c>
      <c r="H4514">
        <v>19.5</v>
      </c>
      <c r="I4514" t="s">
        <v>187</v>
      </c>
      <c r="J4514" t="s">
        <v>171</v>
      </c>
      <c r="K4514">
        <v>6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83</v>
      </c>
      <c r="R4514" t="s">
        <v>83</v>
      </c>
      <c r="S4514" t="s">
        <v>83</v>
      </c>
      <c r="T4514" t="str">
        <f>_xlfn.XLOOKUP(A4514,MI_Match_Analysis!$A$2:$A$8,MI_Match_Analysis!$F$2:$F$8,"Not Found")</f>
        <v>Loss</v>
      </c>
    </row>
    <row r="4515" spans="1:20" x14ac:dyDescent="0.3">
      <c r="A4515">
        <v>20</v>
      </c>
      <c r="B4515" s="1">
        <v>46124</v>
      </c>
      <c r="C4515" t="s">
        <v>162</v>
      </c>
      <c r="D4515" t="s">
        <v>33</v>
      </c>
      <c r="E4515" t="s">
        <v>34</v>
      </c>
      <c r="F4515" t="s">
        <v>24</v>
      </c>
      <c r="G4515">
        <v>2</v>
      </c>
      <c r="H4515">
        <v>19.600000000000001</v>
      </c>
      <c r="I4515" t="s">
        <v>187</v>
      </c>
      <c r="J4515" t="s">
        <v>171</v>
      </c>
      <c r="K4515">
        <v>6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83</v>
      </c>
      <c r="R4515" t="s">
        <v>83</v>
      </c>
      <c r="S4515" t="s">
        <v>83</v>
      </c>
      <c r="T4515" t="str">
        <f>_xlfn.XLOOKUP(A4515,MI_Match_Analysis!$A$2:$A$8,MI_Match_Analysis!$F$2:$F$8,"Not Found")</f>
        <v>Loss</v>
      </c>
    </row>
    <row r="4516" spans="1:20" hidden="1" x14ac:dyDescent="0.3">
      <c r="A4516">
        <v>21</v>
      </c>
      <c r="B4516" s="1">
        <v>46125</v>
      </c>
      <c r="C4516" t="s">
        <v>162</v>
      </c>
      <c r="D4516" t="s">
        <v>75</v>
      </c>
      <c r="E4516" t="s">
        <v>25</v>
      </c>
      <c r="F4516" t="s">
        <v>40</v>
      </c>
      <c r="G4516">
        <v>1</v>
      </c>
      <c r="H4516">
        <v>0.1</v>
      </c>
      <c r="I4516" t="s">
        <v>95</v>
      </c>
      <c r="J4516" t="s">
        <v>44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165</v>
      </c>
      <c r="R4516" t="s">
        <v>95</v>
      </c>
      <c r="S4516" t="s">
        <v>73</v>
      </c>
      <c r="T4516" t="str">
        <f>_xlfn.XLOOKUP(A4516,MI_Match_Analysis!$A$2:$A$8,MI_Match_Analysis!$F$2:$F$8,"Not Found")</f>
        <v>Not Found</v>
      </c>
    </row>
    <row r="4517" spans="1:20" hidden="1" x14ac:dyDescent="0.3">
      <c r="A4517">
        <v>21</v>
      </c>
      <c r="B4517" s="1">
        <v>46125</v>
      </c>
      <c r="C4517" t="s">
        <v>162</v>
      </c>
      <c r="D4517" t="s">
        <v>75</v>
      </c>
      <c r="E4517" t="s">
        <v>25</v>
      </c>
      <c r="F4517" t="s">
        <v>40</v>
      </c>
      <c r="G4517">
        <v>1</v>
      </c>
      <c r="H4517">
        <v>0.2</v>
      </c>
      <c r="I4517" t="s">
        <v>30</v>
      </c>
      <c r="J4517" t="s">
        <v>44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83</v>
      </c>
      <c r="R4517" t="s">
        <v>83</v>
      </c>
      <c r="S4517" t="s">
        <v>83</v>
      </c>
      <c r="T4517" t="str">
        <f>_xlfn.XLOOKUP(A4517,MI_Match_Analysis!$A$2:$A$8,MI_Match_Analysis!$F$2:$F$8,"Not Found")</f>
        <v>Not Found</v>
      </c>
    </row>
    <row r="4518" spans="1:20" hidden="1" x14ac:dyDescent="0.3">
      <c r="A4518">
        <v>21</v>
      </c>
      <c r="B4518" s="1">
        <v>46125</v>
      </c>
      <c r="C4518" t="s">
        <v>162</v>
      </c>
      <c r="D4518" t="s">
        <v>75</v>
      </c>
      <c r="E4518" t="s">
        <v>25</v>
      </c>
      <c r="F4518" t="s">
        <v>40</v>
      </c>
      <c r="G4518">
        <v>1</v>
      </c>
      <c r="H4518">
        <v>0.3</v>
      </c>
      <c r="I4518" t="s">
        <v>30</v>
      </c>
      <c r="J4518" t="s">
        <v>44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83</v>
      </c>
      <c r="R4518" t="s">
        <v>83</v>
      </c>
      <c r="S4518" t="s">
        <v>83</v>
      </c>
      <c r="T4518" t="str">
        <f>_xlfn.XLOOKUP(A4518,MI_Match_Analysis!$A$2:$A$8,MI_Match_Analysis!$F$2:$F$8,"Not Found")</f>
        <v>Not Found</v>
      </c>
    </row>
    <row r="4519" spans="1:20" hidden="1" x14ac:dyDescent="0.3">
      <c r="A4519">
        <v>21</v>
      </c>
      <c r="B4519" s="1">
        <v>46125</v>
      </c>
      <c r="C4519" t="s">
        <v>162</v>
      </c>
      <c r="D4519" t="s">
        <v>75</v>
      </c>
      <c r="E4519" t="s">
        <v>25</v>
      </c>
      <c r="F4519" t="s">
        <v>40</v>
      </c>
      <c r="G4519">
        <v>1</v>
      </c>
      <c r="H4519">
        <v>0.4</v>
      </c>
      <c r="I4519" t="s">
        <v>30</v>
      </c>
      <c r="J4519" t="s">
        <v>44</v>
      </c>
      <c r="K4519">
        <v>2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83</v>
      </c>
      <c r="R4519" t="s">
        <v>83</v>
      </c>
      <c r="S4519" t="s">
        <v>83</v>
      </c>
      <c r="T4519" t="str">
        <f>_xlfn.XLOOKUP(A4519,MI_Match_Analysis!$A$2:$A$8,MI_Match_Analysis!$F$2:$F$8,"Not Found")</f>
        <v>Not Found</v>
      </c>
    </row>
    <row r="4520" spans="1:20" hidden="1" x14ac:dyDescent="0.3">
      <c r="A4520">
        <v>21</v>
      </c>
      <c r="B4520" s="1">
        <v>46125</v>
      </c>
      <c r="C4520" t="s">
        <v>162</v>
      </c>
      <c r="D4520" t="s">
        <v>75</v>
      </c>
      <c r="E4520" t="s">
        <v>25</v>
      </c>
      <c r="F4520" t="s">
        <v>40</v>
      </c>
      <c r="G4520">
        <v>1</v>
      </c>
      <c r="H4520">
        <v>0.5</v>
      </c>
      <c r="I4520" t="s">
        <v>30</v>
      </c>
      <c r="J4520" t="s">
        <v>44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83</v>
      </c>
      <c r="R4520" t="s">
        <v>83</v>
      </c>
      <c r="S4520" t="s">
        <v>83</v>
      </c>
      <c r="T4520" t="str">
        <f>_xlfn.XLOOKUP(A4520,MI_Match_Analysis!$A$2:$A$8,MI_Match_Analysis!$F$2:$F$8,"Not Found")</f>
        <v>Not Found</v>
      </c>
    </row>
    <row r="4521" spans="1:20" hidden="1" x14ac:dyDescent="0.3">
      <c r="A4521">
        <v>21</v>
      </c>
      <c r="B4521" s="1">
        <v>46125</v>
      </c>
      <c r="C4521" t="s">
        <v>162</v>
      </c>
      <c r="D4521" t="s">
        <v>75</v>
      </c>
      <c r="E4521" t="s">
        <v>25</v>
      </c>
      <c r="F4521" t="s">
        <v>40</v>
      </c>
      <c r="G4521">
        <v>1</v>
      </c>
      <c r="H4521">
        <v>0.6</v>
      </c>
      <c r="I4521" t="s">
        <v>30</v>
      </c>
      <c r="J4521" t="s">
        <v>44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83</v>
      </c>
      <c r="R4521" t="s">
        <v>83</v>
      </c>
      <c r="S4521" t="s">
        <v>83</v>
      </c>
      <c r="T4521" t="str">
        <f>_xlfn.XLOOKUP(A4521,MI_Match_Analysis!$A$2:$A$8,MI_Match_Analysis!$F$2:$F$8,"Not Found")</f>
        <v>Not Found</v>
      </c>
    </row>
    <row r="4522" spans="1:20" hidden="1" x14ac:dyDescent="0.3">
      <c r="A4522">
        <v>21</v>
      </c>
      <c r="B4522" s="1">
        <v>46125</v>
      </c>
      <c r="C4522" t="s">
        <v>162</v>
      </c>
      <c r="D4522" t="s">
        <v>75</v>
      </c>
      <c r="E4522" t="s">
        <v>25</v>
      </c>
      <c r="F4522" t="s">
        <v>40</v>
      </c>
      <c r="G4522">
        <v>1</v>
      </c>
      <c r="H4522">
        <v>1.1000000000000001</v>
      </c>
      <c r="I4522" t="s">
        <v>164</v>
      </c>
      <c r="J4522" t="s">
        <v>42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83</v>
      </c>
      <c r="R4522" t="s">
        <v>83</v>
      </c>
      <c r="S4522" t="s">
        <v>83</v>
      </c>
      <c r="T4522" t="str">
        <f>_xlfn.XLOOKUP(A4522,MI_Match_Analysis!$A$2:$A$8,MI_Match_Analysis!$F$2:$F$8,"Not Found")</f>
        <v>Not Found</v>
      </c>
    </row>
    <row r="4523" spans="1:20" hidden="1" x14ac:dyDescent="0.3">
      <c r="A4523">
        <v>21</v>
      </c>
      <c r="B4523" s="1">
        <v>46125</v>
      </c>
      <c r="C4523" t="s">
        <v>162</v>
      </c>
      <c r="D4523" t="s">
        <v>75</v>
      </c>
      <c r="E4523" t="s">
        <v>25</v>
      </c>
      <c r="F4523" t="s">
        <v>40</v>
      </c>
      <c r="G4523">
        <v>1</v>
      </c>
      <c r="H4523">
        <v>1.2</v>
      </c>
      <c r="I4523" t="s">
        <v>164</v>
      </c>
      <c r="J4523" t="s">
        <v>42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83</v>
      </c>
      <c r="R4523" t="s">
        <v>83</v>
      </c>
      <c r="S4523" t="s">
        <v>83</v>
      </c>
      <c r="T4523" t="str">
        <f>_xlfn.XLOOKUP(A4523,MI_Match_Analysis!$A$2:$A$8,MI_Match_Analysis!$F$2:$F$8,"Not Found")</f>
        <v>Not Found</v>
      </c>
    </row>
    <row r="4524" spans="1:20" hidden="1" x14ac:dyDescent="0.3">
      <c r="A4524">
        <v>21</v>
      </c>
      <c r="B4524" s="1">
        <v>46125</v>
      </c>
      <c r="C4524" t="s">
        <v>162</v>
      </c>
      <c r="D4524" t="s">
        <v>75</v>
      </c>
      <c r="E4524" t="s">
        <v>25</v>
      </c>
      <c r="F4524" t="s">
        <v>40</v>
      </c>
      <c r="G4524">
        <v>1</v>
      </c>
      <c r="H4524">
        <v>1.3</v>
      </c>
      <c r="I4524" t="s">
        <v>164</v>
      </c>
      <c r="J4524" t="s">
        <v>42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83</v>
      </c>
      <c r="R4524" t="s">
        <v>83</v>
      </c>
      <c r="S4524" t="s">
        <v>83</v>
      </c>
      <c r="T4524" t="str">
        <f>_xlfn.XLOOKUP(A4524,MI_Match_Analysis!$A$2:$A$8,MI_Match_Analysis!$F$2:$F$8,"Not Found")</f>
        <v>Not Found</v>
      </c>
    </row>
    <row r="4525" spans="1:20" hidden="1" x14ac:dyDescent="0.3">
      <c r="A4525">
        <v>21</v>
      </c>
      <c r="B4525" s="1">
        <v>46125</v>
      </c>
      <c r="C4525" t="s">
        <v>162</v>
      </c>
      <c r="D4525" t="s">
        <v>75</v>
      </c>
      <c r="E4525" t="s">
        <v>25</v>
      </c>
      <c r="F4525" t="s">
        <v>40</v>
      </c>
      <c r="G4525">
        <v>1</v>
      </c>
      <c r="H4525">
        <v>1.4</v>
      </c>
      <c r="I4525" t="s">
        <v>164</v>
      </c>
      <c r="J4525" t="s">
        <v>42</v>
      </c>
      <c r="K4525">
        <v>4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83</v>
      </c>
      <c r="R4525" t="s">
        <v>83</v>
      </c>
      <c r="S4525" t="s">
        <v>83</v>
      </c>
      <c r="T4525" t="str">
        <f>_xlfn.XLOOKUP(A4525,MI_Match_Analysis!$A$2:$A$8,MI_Match_Analysis!$F$2:$F$8,"Not Found")</f>
        <v>Not Found</v>
      </c>
    </row>
    <row r="4526" spans="1:20" hidden="1" x14ac:dyDescent="0.3">
      <c r="A4526">
        <v>21</v>
      </c>
      <c r="B4526" s="1">
        <v>46125</v>
      </c>
      <c r="C4526" t="s">
        <v>162</v>
      </c>
      <c r="D4526" t="s">
        <v>75</v>
      </c>
      <c r="E4526" t="s">
        <v>25</v>
      </c>
      <c r="F4526" t="s">
        <v>40</v>
      </c>
      <c r="G4526">
        <v>1</v>
      </c>
      <c r="H4526">
        <v>1.5</v>
      </c>
      <c r="I4526" t="s">
        <v>164</v>
      </c>
      <c r="J4526" t="s">
        <v>42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83</v>
      </c>
      <c r="R4526" t="s">
        <v>83</v>
      </c>
      <c r="S4526" t="s">
        <v>83</v>
      </c>
      <c r="T4526" t="str">
        <f>_xlfn.XLOOKUP(A4526,MI_Match_Analysis!$A$2:$A$8,MI_Match_Analysis!$F$2:$F$8,"Not Found")</f>
        <v>Not Found</v>
      </c>
    </row>
    <row r="4527" spans="1:20" hidden="1" x14ac:dyDescent="0.3">
      <c r="A4527">
        <v>21</v>
      </c>
      <c r="B4527" s="1">
        <v>46125</v>
      </c>
      <c r="C4527" t="s">
        <v>162</v>
      </c>
      <c r="D4527" t="s">
        <v>75</v>
      </c>
      <c r="E4527" t="s">
        <v>25</v>
      </c>
      <c r="F4527" t="s">
        <v>40</v>
      </c>
      <c r="G4527">
        <v>1</v>
      </c>
      <c r="H4527">
        <v>1.6</v>
      </c>
      <c r="I4527" t="s">
        <v>164</v>
      </c>
      <c r="J4527" t="s">
        <v>42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83</v>
      </c>
      <c r="R4527" t="s">
        <v>83</v>
      </c>
      <c r="S4527" t="s">
        <v>83</v>
      </c>
      <c r="T4527" t="str">
        <f>_xlfn.XLOOKUP(A4527,MI_Match_Analysis!$A$2:$A$8,MI_Match_Analysis!$F$2:$F$8,"Not Found")</f>
        <v>Not Found</v>
      </c>
    </row>
    <row r="4528" spans="1:20" hidden="1" x14ac:dyDescent="0.3">
      <c r="A4528">
        <v>21</v>
      </c>
      <c r="B4528" s="1">
        <v>46125</v>
      </c>
      <c r="C4528" t="s">
        <v>162</v>
      </c>
      <c r="D4528" t="s">
        <v>75</v>
      </c>
      <c r="E4528" t="s">
        <v>25</v>
      </c>
      <c r="F4528" t="s">
        <v>40</v>
      </c>
      <c r="G4528">
        <v>1</v>
      </c>
      <c r="H4528">
        <v>2.1</v>
      </c>
      <c r="I4528" t="s">
        <v>30</v>
      </c>
      <c r="J4528" t="s">
        <v>44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83</v>
      </c>
      <c r="R4528" t="s">
        <v>83</v>
      </c>
      <c r="S4528" t="s">
        <v>83</v>
      </c>
      <c r="T4528" t="str">
        <f>_xlfn.XLOOKUP(A4528,MI_Match_Analysis!$A$2:$A$8,MI_Match_Analysis!$F$2:$F$8,"Not Found")</f>
        <v>Not Found</v>
      </c>
    </row>
    <row r="4529" spans="1:20" hidden="1" x14ac:dyDescent="0.3">
      <c r="A4529">
        <v>21</v>
      </c>
      <c r="B4529" s="1">
        <v>46125</v>
      </c>
      <c r="C4529" t="s">
        <v>162</v>
      </c>
      <c r="D4529" t="s">
        <v>75</v>
      </c>
      <c r="E4529" t="s">
        <v>25</v>
      </c>
      <c r="F4529" t="s">
        <v>40</v>
      </c>
      <c r="G4529">
        <v>1</v>
      </c>
      <c r="H4529">
        <v>2.2000000000000002</v>
      </c>
      <c r="I4529" t="s">
        <v>30</v>
      </c>
      <c r="J4529" t="s">
        <v>44</v>
      </c>
      <c r="K4529">
        <v>4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83</v>
      </c>
      <c r="R4529" t="s">
        <v>83</v>
      </c>
      <c r="S4529" t="s">
        <v>83</v>
      </c>
      <c r="T4529" t="str">
        <f>_xlfn.XLOOKUP(A4529,MI_Match_Analysis!$A$2:$A$8,MI_Match_Analysis!$F$2:$F$8,"Not Found")</f>
        <v>Not Found</v>
      </c>
    </row>
    <row r="4530" spans="1:20" hidden="1" x14ac:dyDescent="0.3">
      <c r="A4530">
        <v>21</v>
      </c>
      <c r="B4530" s="1">
        <v>46125</v>
      </c>
      <c r="C4530" t="s">
        <v>162</v>
      </c>
      <c r="D4530" t="s">
        <v>75</v>
      </c>
      <c r="E4530" t="s">
        <v>25</v>
      </c>
      <c r="F4530" t="s">
        <v>40</v>
      </c>
      <c r="G4530">
        <v>1</v>
      </c>
      <c r="H4530">
        <v>2.2999999999999998</v>
      </c>
      <c r="I4530" t="s">
        <v>30</v>
      </c>
      <c r="J4530" t="s">
        <v>44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83</v>
      </c>
      <c r="R4530" t="s">
        <v>83</v>
      </c>
      <c r="S4530" t="s">
        <v>83</v>
      </c>
      <c r="T4530" t="str">
        <f>_xlfn.XLOOKUP(A4530,MI_Match_Analysis!$A$2:$A$8,MI_Match_Analysis!$F$2:$F$8,"Not Found")</f>
        <v>Not Found</v>
      </c>
    </row>
    <row r="4531" spans="1:20" hidden="1" x14ac:dyDescent="0.3">
      <c r="A4531">
        <v>21</v>
      </c>
      <c r="B4531" s="1">
        <v>46125</v>
      </c>
      <c r="C4531" t="s">
        <v>162</v>
      </c>
      <c r="D4531" t="s">
        <v>75</v>
      </c>
      <c r="E4531" t="s">
        <v>25</v>
      </c>
      <c r="F4531" t="s">
        <v>40</v>
      </c>
      <c r="G4531">
        <v>1</v>
      </c>
      <c r="H4531">
        <v>2.4</v>
      </c>
      <c r="I4531" t="s">
        <v>30</v>
      </c>
      <c r="J4531" t="s">
        <v>44</v>
      </c>
      <c r="K4531">
        <v>6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83</v>
      </c>
      <c r="R4531" t="s">
        <v>83</v>
      </c>
      <c r="S4531" t="s">
        <v>83</v>
      </c>
      <c r="T4531" t="str">
        <f>_xlfn.XLOOKUP(A4531,MI_Match_Analysis!$A$2:$A$8,MI_Match_Analysis!$F$2:$F$8,"Not Found")</f>
        <v>Not Found</v>
      </c>
    </row>
    <row r="4532" spans="1:20" hidden="1" x14ac:dyDescent="0.3">
      <c r="A4532">
        <v>21</v>
      </c>
      <c r="B4532" s="1">
        <v>46125</v>
      </c>
      <c r="C4532" t="s">
        <v>162</v>
      </c>
      <c r="D4532" t="s">
        <v>75</v>
      </c>
      <c r="E4532" t="s">
        <v>25</v>
      </c>
      <c r="F4532" t="s">
        <v>40</v>
      </c>
      <c r="G4532">
        <v>1</v>
      </c>
      <c r="H4532">
        <v>2.5</v>
      </c>
      <c r="I4532" t="s">
        <v>30</v>
      </c>
      <c r="J4532" t="s">
        <v>44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83</v>
      </c>
      <c r="R4532" t="s">
        <v>83</v>
      </c>
      <c r="S4532" t="s">
        <v>83</v>
      </c>
      <c r="T4532" t="str">
        <f>_xlfn.XLOOKUP(A4532,MI_Match_Analysis!$A$2:$A$8,MI_Match_Analysis!$F$2:$F$8,"Not Found")</f>
        <v>Not Found</v>
      </c>
    </row>
    <row r="4533" spans="1:20" hidden="1" x14ac:dyDescent="0.3">
      <c r="A4533">
        <v>21</v>
      </c>
      <c r="B4533" s="1">
        <v>46125</v>
      </c>
      <c r="C4533" t="s">
        <v>162</v>
      </c>
      <c r="D4533" t="s">
        <v>75</v>
      </c>
      <c r="E4533" t="s">
        <v>25</v>
      </c>
      <c r="F4533" t="s">
        <v>40</v>
      </c>
      <c r="G4533">
        <v>1</v>
      </c>
      <c r="H4533">
        <v>2.6</v>
      </c>
      <c r="I4533" t="s">
        <v>30</v>
      </c>
      <c r="J4533" t="s">
        <v>44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83</v>
      </c>
      <c r="R4533" t="s">
        <v>83</v>
      </c>
      <c r="S4533" t="s">
        <v>83</v>
      </c>
      <c r="T4533" t="str">
        <f>_xlfn.XLOOKUP(A4533,MI_Match_Analysis!$A$2:$A$8,MI_Match_Analysis!$F$2:$F$8,"Not Found")</f>
        <v>Not Found</v>
      </c>
    </row>
    <row r="4534" spans="1:20" hidden="1" x14ac:dyDescent="0.3">
      <c r="A4534">
        <v>21</v>
      </c>
      <c r="B4534" s="1">
        <v>46125</v>
      </c>
      <c r="C4534" t="s">
        <v>162</v>
      </c>
      <c r="D4534" t="s">
        <v>75</v>
      </c>
      <c r="E4534" t="s">
        <v>25</v>
      </c>
      <c r="F4534" t="s">
        <v>40</v>
      </c>
      <c r="G4534">
        <v>1</v>
      </c>
      <c r="H4534">
        <v>3.1</v>
      </c>
      <c r="I4534" t="s">
        <v>164</v>
      </c>
      <c r="J4534" t="s">
        <v>42</v>
      </c>
      <c r="K4534">
        <v>4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83</v>
      </c>
      <c r="R4534" t="s">
        <v>83</v>
      </c>
      <c r="S4534" t="s">
        <v>83</v>
      </c>
      <c r="T4534" t="str">
        <f>_xlfn.XLOOKUP(A4534,MI_Match_Analysis!$A$2:$A$8,MI_Match_Analysis!$F$2:$F$8,"Not Found")</f>
        <v>Not Found</v>
      </c>
    </row>
    <row r="4535" spans="1:20" hidden="1" x14ac:dyDescent="0.3">
      <c r="A4535">
        <v>21</v>
      </c>
      <c r="B4535" s="1">
        <v>46125</v>
      </c>
      <c r="C4535" t="s">
        <v>162</v>
      </c>
      <c r="D4535" t="s">
        <v>75</v>
      </c>
      <c r="E4535" t="s">
        <v>25</v>
      </c>
      <c r="F4535" t="s">
        <v>40</v>
      </c>
      <c r="G4535">
        <v>1</v>
      </c>
      <c r="H4535">
        <v>3.2</v>
      </c>
      <c r="I4535" t="s">
        <v>164</v>
      </c>
      <c r="J4535" t="s">
        <v>42</v>
      </c>
      <c r="K4535">
        <v>1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83</v>
      </c>
      <c r="R4535" t="s">
        <v>83</v>
      </c>
      <c r="S4535" t="s">
        <v>83</v>
      </c>
      <c r="T4535" t="str">
        <f>_xlfn.XLOOKUP(A4535,MI_Match_Analysis!$A$2:$A$8,MI_Match_Analysis!$F$2:$F$8,"Not Found")</f>
        <v>Not Found</v>
      </c>
    </row>
    <row r="4536" spans="1:20" hidden="1" x14ac:dyDescent="0.3">
      <c r="A4536">
        <v>21</v>
      </c>
      <c r="B4536" s="1">
        <v>46125</v>
      </c>
      <c r="C4536" t="s">
        <v>162</v>
      </c>
      <c r="D4536" t="s">
        <v>75</v>
      </c>
      <c r="E4536" t="s">
        <v>25</v>
      </c>
      <c r="F4536" t="s">
        <v>40</v>
      </c>
      <c r="G4536">
        <v>1</v>
      </c>
      <c r="H4536">
        <v>3.3</v>
      </c>
      <c r="I4536" t="s">
        <v>30</v>
      </c>
      <c r="J4536" t="s">
        <v>42</v>
      </c>
      <c r="K4536">
        <v>6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83</v>
      </c>
      <c r="R4536" t="s">
        <v>83</v>
      </c>
      <c r="S4536" t="s">
        <v>83</v>
      </c>
      <c r="T4536" t="str">
        <f>_xlfn.XLOOKUP(A4536,MI_Match_Analysis!$A$2:$A$8,MI_Match_Analysis!$F$2:$F$8,"Not Found")</f>
        <v>Not Found</v>
      </c>
    </row>
    <row r="4537" spans="1:20" hidden="1" x14ac:dyDescent="0.3">
      <c r="A4537">
        <v>21</v>
      </c>
      <c r="B4537" s="1">
        <v>46125</v>
      </c>
      <c r="C4537" t="s">
        <v>162</v>
      </c>
      <c r="D4537" t="s">
        <v>75</v>
      </c>
      <c r="E4537" t="s">
        <v>25</v>
      </c>
      <c r="F4537" t="s">
        <v>40</v>
      </c>
      <c r="G4537">
        <v>1</v>
      </c>
      <c r="H4537">
        <v>3.4</v>
      </c>
      <c r="I4537" t="s">
        <v>30</v>
      </c>
      <c r="J4537" t="s">
        <v>42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83</v>
      </c>
      <c r="R4537" t="s">
        <v>83</v>
      </c>
      <c r="S4537" t="s">
        <v>83</v>
      </c>
      <c r="T4537" t="str">
        <f>_xlfn.XLOOKUP(A4537,MI_Match_Analysis!$A$2:$A$8,MI_Match_Analysis!$F$2:$F$8,"Not Found")</f>
        <v>Not Found</v>
      </c>
    </row>
    <row r="4538" spans="1:20" hidden="1" x14ac:dyDescent="0.3">
      <c r="A4538">
        <v>21</v>
      </c>
      <c r="B4538" s="1">
        <v>46125</v>
      </c>
      <c r="C4538" t="s">
        <v>162</v>
      </c>
      <c r="D4538" t="s">
        <v>75</v>
      </c>
      <c r="E4538" t="s">
        <v>25</v>
      </c>
      <c r="F4538" t="s">
        <v>40</v>
      </c>
      <c r="G4538">
        <v>1</v>
      </c>
      <c r="H4538">
        <v>3.5</v>
      </c>
      <c r="I4538" t="s">
        <v>164</v>
      </c>
      <c r="J4538" t="s">
        <v>42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83</v>
      </c>
      <c r="R4538" t="s">
        <v>83</v>
      </c>
      <c r="S4538" t="s">
        <v>83</v>
      </c>
      <c r="T4538" t="str">
        <f>_xlfn.XLOOKUP(A4538,MI_Match_Analysis!$A$2:$A$8,MI_Match_Analysis!$F$2:$F$8,"Not Found")</f>
        <v>Not Found</v>
      </c>
    </row>
    <row r="4539" spans="1:20" hidden="1" x14ac:dyDescent="0.3">
      <c r="A4539">
        <v>21</v>
      </c>
      <c r="B4539" s="1">
        <v>46125</v>
      </c>
      <c r="C4539" t="s">
        <v>162</v>
      </c>
      <c r="D4539" t="s">
        <v>75</v>
      </c>
      <c r="E4539" t="s">
        <v>25</v>
      </c>
      <c r="F4539" t="s">
        <v>40</v>
      </c>
      <c r="G4539">
        <v>1</v>
      </c>
      <c r="H4539">
        <v>3.6</v>
      </c>
      <c r="I4539" t="s">
        <v>164</v>
      </c>
      <c r="J4539" t="s">
        <v>42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83</v>
      </c>
      <c r="R4539" t="s">
        <v>83</v>
      </c>
      <c r="S4539" t="s">
        <v>83</v>
      </c>
      <c r="T4539" t="str">
        <f>_xlfn.XLOOKUP(A4539,MI_Match_Analysis!$A$2:$A$8,MI_Match_Analysis!$F$2:$F$8,"Not Found")</f>
        <v>Not Found</v>
      </c>
    </row>
    <row r="4540" spans="1:20" hidden="1" x14ac:dyDescent="0.3">
      <c r="A4540">
        <v>21</v>
      </c>
      <c r="B4540" s="1">
        <v>46125</v>
      </c>
      <c r="C4540" t="s">
        <v>162</v>
      </c>
      <c r="D4540" t="s">
        <v>75</v>
      </c>
      <c r="E4540" t="s">
        <v>25</v>
      </c>
      <c r="F4540" t="s">
        <v>40</v>
      </c>
      <c r="G4540">
        <v>1</v>
      </c>
      <c r="H4540">
        <v>4.0999999999999996</v>
      </c>
      <c r="I4540" t="s">
        <v>30</v>
      </c>
      <c r="J4540" t="s">
        <v>85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83</v>
      </c>
      <c r="R4540" t="s">
        <v>83</v>
      </c>
      <c r="S4540" t="s">
        <v>83</v>
      </c>
      <c r="T4540" t="str">
        <f>_xlfn.XLOOKUP(A4540,MI_Match_Analysis!$A$2:$A$8,MI_Match_Analysis!$F$2:$F$8,"Not Found")</f>
        <v>Not Found</v>
      </c>
    </row>
    <row r="4541" spans="1:20" hidden="1" x14ac:dyDescent="0.3">
      <c r="A4541">
        <v>21</v>
      </c>
      <c r="B4541" s="1">
        <v>46125</v>
      </c>
      <c r="C4541" t="s">
        <v>162</v>
      </c>
      <c r="D4541" t="s">
        <v>75</v>
      </c>
      <c r="E4541" t="s">
        <v>25</v>
      </c>
      <c r="F4541" t="s">
        <v>40</v>
      </c>
      <c r="G4541">
        <v>1</v>
      </c>
      <c r="H4541">
        <v>4.2</v>
      </c>
      <c r="I4541" t="s">
        <v>30</v>
      </c>
      <c r="J4541" t="s">
        <v>85</v>
      </c>
      <c r="K4541">
        <v>2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83</v>
      </c>
      <c r="R4541" t="s">
        <v>83</v>
      </c>
      <c r="S4541" t="s">
        <v>83</v>
      </c>
      <c r="T4541" t="str">
        <f>_xlfn.XLOOKUP(A4541,MI_Match_Analysis!$A$2:$A$8,MI_Match_Analysis!$F$2:$F$8,"Not Found")</f>
        <v>Not Found</v>
      </c>
    </row>
    <row r="4542" spans="1:20" hidden="1" x14ac:dyDescent="0.3">
      <c r="A4542">
        <v>21</v>
      </c>
      <c r="B4542" s="1">
        <v>46125</v>
      </c>
      <c r="C4542" t="s">
        <v>162</v>
      </c>
      <c r="D4542" t="s">
        <v>75</v>
      </c>
      <c r="E4542" t="s">
        <v>25</v>
      </c>
      <c r="F4542" t="s">
        <v>40</v>
      </c>
      <c r="G4542">
        <v>1</v>
      </c>
      <c r="H4542">
        <v>4.3</v>
      </c>
      <c r="I4542" t="s">
        <v>30</v>
      </c>
      <c r="J4542" t="s">
        <v>85</v>
      </c>
      <c r="K4542">
        <v>2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83</v>
      </c>
      <c r="R4542" t="s">
        <v>83</v>
      </c>
      <c r="S4542" t="s">
        <v>83</v>
      </c>
      <c r="T4542" t="str">
        <f>_xlfn.XLOOKUP(A4542,MI_Match_Analysis!$A$2:$A$8,MI_Match_Analysis!$F$2:$F$8,"Not Found")</f>
        <v>Not Found</v>
      </c>
    </row>
    <row r="4543" spans="1:20" hidden="1" x14ac:dyDescent="0.3">
      <c r="A4543">
        <v>21</v>
      </c>
      <c r="B4543" s="1">
        <v>46125</v>
      </c>
      <c r="C4543" t="s">
        <v>162</v>
      </c>
      <c r="D4543" t="s">
        <v>75</v>
      </c>
      <c r="E4543" t="s">
        <v>25</v>
      </c>
      <c r="F4543" t="s">
        <v>40</v>
      </c>
      <c r="G4543">
        <v>1</v>
      </c>
      <c r="H4543">
        <v>4.4000000000000004</v>
      </c>
      <c r="I4543" t="s">
        <v>30</v>
      </c>
      <c r="J4543" t="s">
        <v>85</v>
      </c>
      <c r="K4543">
        <v>6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83</v>
      </c>
      <c r="R4543" t="s">
        <v>83</v>
      </c>
      <c r="S4543" t="s">
        <v>83</v>
      </c>
      <c r="T4543" t="str">
        <f>_xlfn.XLOOKUP(A4543,MI_Match_Analysis!$A$2:$A$8,MI_Match_Analysis!$F$2:$F$8,"Not Found")</f>
        <v>Not Found</v>
      </c>
    </row>
    <row r="4544" spans="1:20" hidden="1" x14ac:dyDescent="0.3">
      <c r="A4544">
        <v>21</v>
      </c>
      <c r="B4544" s="1">
        <v>46125</v>
      </c>
      <c r="C4544" t="s">
        <v>162</v>
      </c>
      <c r="D4544" t="s">
        <v>75</v>
      </c>
      <c r="E4544" t="s">
        <v>25</v>
      </c>
      <c r="F4544" t="s">
        <v>40</v>
      </c>
      <c r="G4544">
        <v>1</v>
      </c>
      <c r="H4544">
        <v>4.5</v>
      </c>
      <c r="I4544" t="s">
        <v>30</v>
      </c>
      <c r="J4544" t="s">
        <v>85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83</v>
      </c>
      <c r="R4544" t="s">
        <v>83</v>
      </c>
      <c r="S4544" t="s">
        <v>83</v>
      </c>
      <c r="T4544" t="str">
        <f>_xlfn.XLOOKUP(A4544,MI_Match_Analysis!$A$2:$A$8,MI_Match_Analysis!$F$2:$F$8,"Not Found")</f>
        <v>Not Found</v>
      </c>
    </row>
    <row r="4545" spans="1:20" hidden="1" x14ac:dyDescent="0.3">
      <c r="A4545">
        <v>21</v>
      </c>
      <c r="B4545" s="1">
        <v>46125</v>
      </c>
      <c r="C4545" t="s">
        <v>162</v>
      </c>
      <c r="D4545" t="s">
        <v>75</v>
      </c>
      <c r="E4545" t="s">
        <v>25</v>
      </c>
      <c r="F4545" t="s">
        <v>40</v>
      </c>
      <c r="G4545">
        <v>1</v>
      </c>
      <c r="H4545">
        <v>4.5999999999999996</v>
      </c>
      <c r="I4545" t="s">
        <v>164</v>
      </c>
      <c r="J4545" t="s">
        <v>85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83</v>
      </c>
      <c r="R4545" t="s">
        <v>83</v>
      </c>
      <c r="S4545" t="s">
        <v>83</v>
      </c>
      <c r="T4545" t="str">
        <f>_xlfn.XLOOKUP(A4545,MI_Match_Analysis!$A$2:$A$8,MI_Match_Analysis!$F$2:$F$8,"Not Found")</f>
        <v>Not Found</v>
      </c>
    </row>
    <row r="4546" spans="1:20" hidden="1" x14ac:dyDescent="0.3">
      <c r="A4546">
        <v>21</v>
      </c>
      <c r="B4546" s="1">
        <v>46125</v>
      </c>
      <c r="C4546" t="s">
        <v>162</v>
      </c>
      <c r="D4546" t="s">
        <v>75</v>
      </c>
      <c r="E4546" t="s">
        <v>25</v>
      </c>
      <c r="F4546" t="s">
        <v>40</v>
      </c>
      <c r="G4546">
        <v>1</v>
      </c>
      <c r="H4546">
        <v>5.0999999999999996</v>
      </c>
      <c r="I4546" t="s">
        <v>164</v>
      </c>
      <c r="J4546" t="s">
        <v>251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83</v>
      </c>
      <c r="R4546" t="s">
        <v>83</v>
      </c>
      <c r="S4546" t="s">
        <v>83</v>
      </c>
      <c r="T4546" t="str">
        <f>_xlfn.XLOOKUP(A4546,MI_Match_Analysis!$A$2:$A$8,MI_Match_Analysis!$F$2:$F$8,"Not Found")</f>
        <v>Not Found</v>
      </c>
    </row>
    <row r="4547" spans="1:20" hidden="1" x14ac:dyDescent="0.3">
      <c r="A4547">
        <v>21</v>
      </c>
      <c r="B4547" s="1">
        <v>46125</v>
      </c>
      <c r="C4547" t="s">
        <v>162</v>
      </c>
      <c r="D4547" t="s">
        <v>75</v>
      </c>
      <c r="E4547" t="s">
        <v>25</v>
      </c>
      <c r="F4547" t="s">
        <v>40</v>
      </c>
      <c r="G4547">
        <v>1</v>
      </c>
      <c r="H4547">
        <v>5.2</v>
      </c>
      <c r="I4547" t="s">
        <v>30</v>
      </c>
      <c r="J4547" t="s">
        <v>251</v>
      </c>
      <c r="K4547">
        <v>4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83</v>
      </c>
      <c r="R4547" t="s">
        <v>83</v>
      </c>
      <c r="S4547" t="s">
        <v>83</v>
      </c>
      <c r="T4547" t="str">
        <f>_xlfn.XLOOKUP(A4547,MI_Match_Analysis!$A$2:$A$8,MI_Match_Analysis!$F$2:$F$8,"Not Found")</f>
        <v>Not Found</v>
      </c>
    </row>
    <row r="4548" spans="1:20" hidden="1" x14ac:dyDescent="0.3">
      <c r="A4548">
        <v>21</v>
      </c>
      <c r="B4548" s="1">
        <v>46125</v>
      </c>
      <c r="C4548" t="s">
        <v>162</v>
      </c>
      <c r="D4548" t="s">
        <v>75</v>
      </c>
      <c r="E4548" t="s">
        <v>25</v>
      </c>
      <c r="F4548" t="s">
        <v>40</v>
      </c>
      <c r="G4548">
        <v>1</v>
      </c>
      <c r="H4548">
        <v>5.3</v>
      </c>
      <c r="I4548" t="s">
        <v>30</v>
      </c>
      <c r="J4548" t="s">
        <v>251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83</v>
      </c>
      <c r="R4548" t="s">
        <v>83</v>
      </c>
      <c r="S4548" t="s">
        <v>83</v>
      </c>
      <c r="T4548" t="str">
        <f>_xlfn.XLOOKUP(A4548,MI_Match_Analysis!$A$2:$A$8,MI_Match_Analysis!$F$2:$F$8,"Not Found")</f>
        <v>Not Found</v>
      </c>
    </row>
    <row r="4549" spans="1:20" hidden="1" x14ac:dyDescent="0.3">
      <c r="A4549">
        <v>21</v>
      </c>
      <c r="B4549" s="1">
        <v>46125</v>
      </c>
      <c r="C4549" t="s">
        <v>162</v>
      </c>
      <c r="D4549" t="s">
        <v>75</v>
      </c>
      <c r="E4549" t="s">
        <v>25</v>
      </c>
      <c r="F4549" t="s">
        <v>40</v>
      </c>
      <c r="G4549">
        <v>1</v>
      </c>
      <c r="H4549">
        <v>5.4</v>
      </c>
      <c r="I4549" t="s">
        <v>164</v>
      </c>
      <c r="J4549" t="s">
        <v>251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83</v>
      </c>
      <c r="R4549" t="s">
        <v>83</v>
      </c>
      <c r="S4549" t="s">
        <v>83</v>
      </c>
      <c r="T4549" t="str">
        <f>_xlfn.XLOOKUP(A4549,MI_Match_Analysis!$A$2:$A$8,MI_Match_Analysis!$F$2:$F$8,"Not Found")</f>
        <v>Not Found</v>
      </c>
    </row>
    <row r="4550" spans="1:20" hidden="1" x14ac:dyDescent="0.3">
      <c r="A4550">
        <v>21</v>
      </c>
      <c r="B4550" s="1">
        <v>46125</v>
      </c>
      <c r="C4550" t="s">
        <v>162</v>
      </c>
      <c r="D4550" t="s">
        <v>75</v>
      </c>
      <c r="E4550" t="s">
        <v>25</v>
      </c>
      <c r="F4550" t="s">
        <v>40</v>
      </c>
      <c r="G4550">
        <v>1</v>
      </c>
      <c r="H4550">
        <v>5.5</v>
      </c>
      <c r="I4550" t="s">
        <v>164</v>
      </c>
      <c r="J4550" t="s">
        <v>251</v>
      </c>
      <c r="K4550">
        <v>4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83</v>
      </c>
      <c r="R4550" t="s">
        <v>83</v>
      </c>
      <c r="S4550" t="s">
        <v>83</v>
      </c>
      <c r="T4550" t="str">
        <f>_xlfn.XLOOKUP(A4550,MI_Match_Analysis!$A$2:$A$8,MI_Match_Analysis!$F$2:$F$8,"Not Found")</f>
        <v>Not Found</v>
      </c>
    </row>
    <row r="4551" spans="1:20" hidden="1" x14ac:dyDescent="0.3">
      <c r="A4551">
        <v>21</v>
      </c>
      <c r="B4551" s="1">
        <v>46125</v>
      </c>
      <c r="C4551" t="s">
        <v>162</v>
      </c>
      <c r="D4551" t="s">
        <v>75</v>
      </c>
      <c r="E4551" t="s">
        <v>25</v>
      </c>
      <c r="F4551" t="s">
        <v>40</v>
      </c>
      <c r="G4551">
        <v>1</v>
      </c>
      <c r="H4551">
        <v>5.6</v>
      </c>
      <c r="I4551" t="s">
        <v>164</v>
      </c>
      <c r="J4551" t="s">
        <v>251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83</v>
      </c>
      <c r="R4551" t="s">
        <v>83</v>
      </c>
      <c r="S4551" t="s">
        <v>83</v>
      </c>
      <c r="T4551" t="str">
        <f>_xlfn.XLOOKUP(A4551,MI_Match_Analysis!$A$2:$A$8,MI_Match_Analysis!$F$2:$F$8,"Not Found")</f>
        <v>Not Found</v>
      </c>
    </row>
    <row r="4552" spans="1:20" hidden="1" x14ac:dyDescent="0.3">
      <c r="A4552">
        <v>21</v>
      </c>
      <c r="B4552" s="1">
        <v>46125</v>
      </c>
      <c r="C4552" t="s">
        <v>162</v>
      </c>
      <c r="D4552" t="s">
        <v>75</v>
      </c>
      <c r="E4552" t="s">
        <v>25</v>
      </c>
      <c r="F4552" t="s">
        <v>40</v>
      </c>
      <c r="G4552">
        <v>1</v>
      </c>
      <c r="H4552">
        <v>6.1</v>
      </c>
      <c r="I4552" t="s">
        <v>164</v>
      </c>
      <c r="J4552" t="s">
        <v>211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83</v>
      </c>
      <c r="R4552" t="s">
        <v>83</v>
      </c>
      <c r="S4552" t="s">
        <v>83</v>
      </c>
      <c r="T4552" t="str">
        <f>_xlfn.XLOOKUP(A4552,MI_Match_Analysis!$A$2:$A$8,MI_Match_Analysis!$F$2:$F$8,"Not Found")</f>
        <v>Not Found</v>
      </c>
    </row>
    <row r="4553" spans="1:20" hidden="1" x14ac:dyDescent="0.3">
      <c r="A4553">
        <v>21</v>
      </c>
      <c r="B4553" s="1">
        <v>46125</v>
      </c>
      <c r="C4553" t="s">
        <v>162</v>
      </c>
      <c r="D4553" t="s">
        <v>75</v>
      </c>
      <c r="E4553" t="s">
        <v>25</v>
      </c>
      <c r="F4553" t="s">
        <v>40</v>
      </c>
      <c r="G4553">
        <v>1</v>
      </c>
      <c r="H4553">
        <v>6.2</v>
      </c>
      <c r="I4553" t="s">
        <v>30</v>
      </c>
      <c r="J4553" t="s">
        <v>211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83</v>
      </c>
      <c r="R4553" t="s">
        <v>83</v>
      </c>
      <c r="S4553" t="s">
        <v>83</v>
      </c>
      <c r="T4553" t="str">
        <f>_xlfn.XLOOKUP(A4553,MI_Match_Analysis!$A$2:$A$8,MI_Match_Analysis!$F$2:$F$8,"Not Found")</f>
        <v>Not Found</v>
      </c>
    </row>
    <row r="4554" spans="1:20" hidden="1" x14ac:dyDescent="0.3">
      <c r="A4554">
        <v>21</v>
      </c>
      <c r="B4554" s="1">
        <v>46125</v>
      </c>
      <c r="C4554" t="s">
        <v>162</v>
      </c>
      <c r="D4554" t="s">
        <v>75</v>
      </c>
      <c r="E4554" t="s">
        <v>25</v>
      </c>
      <c r="F4554" t="s">
        <v>40</v>
      </c>
      <c r="G4554">
        <v>1</v>
      </c>
      <c r="H4554">
        <v>6.3</v>
      </c>
      <c r="I4554" t="s">
        <v>164</v>
      </c>
      <c r="J4554" t="s">
        <v>211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83</v>
      </c>
      <c r="R4554" t="s">
        <v>83</v>
      </c>
      <c r="S4554" t="s">
        <v>83</v>
      </c>
      <c r="T4554" t="str">
        <f>_xlfn.XLOOKUP(A4554,MI_Match_Analysis!$A$2:$A$8,MI_Match_Analysis!$F$2:$F$8,"Not Found")</f>
        <v>Not Found</v>
      </c>
    </row>
    <row r="4555" spans="1:20" hidden="1" x14ac:dyDescent="0.3">
      <c r="A4555">
        <v>21</v>
      </c>
      <c r="B4555" s="1">
        <v>46125</v>
      </c>
      <c r="C4555" t="s">
        <v>162</v>
      </c>
      <c r="D4555" t="s">
        <v>75</v>
      </c>
      <c r="E4555" t="s">
        <v>25</v>
      </c>
      <c r="F4555" t="s">
        <v>40</v>
      </c>
      <c r="G4555">
        <v>1</v>
      </c>
      <c r="H4555">
        <v>6.4</v>
      </c>
      <c r="I4555" t="s">
        <v>30</v>
      </c>
      <c r="J4555" t="s">
        <v>211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83</v>
      </c>
      <c r="R4555" t="s">
        <v>83</v>
      </c>
      <c r="S4555" t="s">
        <v>83</v>
      </c>
      <c r="T4555" t="str">
        <f>_xlfn.XLOOKUP(A4555,MI_Match_Analysis!$A$2:$A$8,MI_Match_Analysis!$F$2:$F$8,"Not Found")</f>
        <v>Not Found</v>
      </c>
    </row>
    <row r="4556" spans="1:20" hidden="1" x14ac:dyDescent="0.3">
      <c r="A4556">
        <v>21</v>
      </c>
      <c r="B4556" s="1">
        <v>46125</v>
      </c>
      <c r="C4556" t="s">
        <v>162</v>
      </c>
      <c r="D4556" t="s">
        <v>75</v>
      </c>
      <c r="E4556" t="s">
        <v>25</v>
      </c>
      <c r="F4556" t="s">
        <v>40</v>
      </c>
      <c r="G4556">
        <v>1</v>
      </c>
      <c r="H4556">
        <v>6.5</v>
      </c>
      <c r="I4556" t="s">
        <v>164</v>
      </c>
      <c r="J4556" t="s">
        <v>211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165</v>
      </c>
      <c r="R4556" t="s">
        <v>164</v>
      </c>
      <c r="S4556" t="s">
        <v>250</v>
      </c>
      <c r="T4556" t="str">
        <f>_xlfn.XLOOKUP(A4556,MI_Match_Analysis!$A$2:$A$8,MI_Match_Analysis!$F$2:$F$8,"Not Found")</f>
        <v>Not Found</v>
      </c>
    </row>
    <row r="4557" spans="1:20" hidden="1" x14ac:dyDescent="0.3">
      <c r="A4557">
        <v>21</v>
      </c>
      <c r="B4557" s="1">
        <v>46125</v>
      </c>
      <c r="C4557" t="s">
        <v>162</v>
      </c>
      <c r="D4557" t="s">
        <v>75</v>
      </c>
      <c r="E4557" t="s">
        <v>25</v>
      </c>
      <c r="F4557" t="s">
        <v>40</v>
      </c>
      <c r="G4557">
        <v>1</v>
      </c>
      <c r="H4557">
        <v>6.6</v>
      </c>
      <c r="I4557" t="s">
        <v>170</v>
      </c>
      <c r="J4557" t="s">
        <v>211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83</v>
      </c>
      <c r="R4557" t="s">
        <v>83</v>
      </c>
      <c r="S4557" t="s">
        <v>83</v>
      </c>
      <c r="T4557" t="str">
        <f>_xlfn.XLOOKUP(A4557,MI_Match_Analysis!$A$2:$A$8,MI_Match_Analysis!$F$2:$F$8,"Not Found")</f>
        <v>Not Found</v>
      </c>
    </row>
    <row r="4558" spans="1:20" hidden="1" x14ac:dyDescent="0.3">
      <c r="A4558">
        <v>21</v>
      </c>
      <c r="B4558" s="1">
        <v>46125</v>
      </c>
      <c r="C4558" t="s">
        <v>162</v>
      </c>
      <c r="D4558" t="s">
        <v>75</v>
      </c>
      <c r="E4558" t="s">
        <v>25</v>
      </c>
      <c r="F4558" t="s">
        <v>40</v>
      </c>
      <c r="G4558">
        <v>1</v>
      </c>
      <c r="H4558">
        <v>7.1</v>
      </c>
      <c r="I4558" t="s">
        <v>170</v>
      </c>
      <c r="J4558" t="s">
        <v>73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83</v>
      </c>
      <c r="R4558" t="s">
        <v>83</v>
      </c>
      <c r="S4558" t="s">
        <v>83</v>
      </c>
      <c r="T4558" t="str">
        <f>_xlfn.XLOOKUP(A4558,MI_Match_Analysis!$A$2:$A$8,MI_Match_Analysis!$F$2:$F$8,"Not Found")</f>
        <v>Not Found</v>
      </c>
    </row>
    <row r="4559" spans="1:20" hidden="1" x14ac:dyDescent="0.3">
      <c r="A4559">
        <v>21</v>
      </c>
      <c r="B4559" s="1">
        <v>46125</v>
      </c>
      <c r="C4559" t="s">
        <v>162</v>
      </c>
      <c r="D4559" t="s">
        <v>75</v>
      </c>
      <c r="E4559" t="s">
        <v>25</v>
      </c>
      <c r="F4559" t="s">
        <v>40</v>
      </c>
      <c r="G4559">
        <v>1</v>
      </c>
      <c r="H4559">
        <v>7.2</v>
      </c>
      <c r="I4559" t="s">
        <v>30</v>
      </c>
      <c r="J4559" t="s">
        <v>73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83</v>
      </c>
      <c r="R4559" t="s">
        <v>83</v>
      </c>
      <c r="S4559" t="s">
        <v>83</v>
      </c>
      <c r="T4559" t="str">
        <f>_xlfn.XLOOKUP(A4559,MI_Match_Analysis!$A$2:$A$8,MI_Match_Analysis!$F$2:$F$8,"Not Found")</f>
        <v>Not Found</v>
      </c>
    </row>
    <row r="4560" spans="1:20" hidden="1" x14ac:dyDescent="0.3">
      <c r="A4560">
        <v>21</v>
      </c>
      <c r="B4560" s="1">
        <v>46125</v>
      </c>
      <c r="C4560" t="s">
        <v>162</v>
      </c>
      <c r="D4560" t="s">
        <v>75</v>
      </c>
      <c r="E4560" t="s">
        <v>25</v>
      </c>
      <c r="F4560" t="s">
        <v>40</v>
      </c>
      <c r="G4560">
        <v>1</v>
      </c>
      <c r="H4560">
        <v>7.3</v>
      </c>
      <c r="I4560" t="s">
        <v>170</v>
      </c>
      <c r="J4560" t="s">
        <v>73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83</v>
      </c>
      <c r="R4560" t="s">
        <v>83</v>
      </c>
      <c r="S4560" t="s">
        <v>83</v>
      </c>
      <c r="T4560" t="str">
        <f>_xlfn.XLOOKUP(A4560,MI_Match_Analysis!$A$2:$A$8,MI_Match_Analysis!$F$2:$F$8,"Not Found")</f>
        <v>Not Found</v>
      </c>
    </row>
    <row r="4561" spans="1:20" hidden="1" x14ac:dyDescent="0.3">
      <c r="A4561">
        <v>21</v>
      </c>
      <c r="B4561" s="1">
        <v>46125</v>
      </c>
      <c r="C4561" t="s">
        <v>162</v>
      </c>
      <c r="D4561" t="s">
        <v>75</v>
      </c>
      <c r="E4561" t="s">
        <v>25</v>
      </c>
      <c r="F4561" t="s">
        <v>40</v>
      </c>
      <c r="G4561">
        <v>1</v>
      </c>
      <c r="H4561">
        <v>7.4</v>
      </c>
      <c r="I4561" t="s">
        <v>30</v>
      </c>
      <c r="J4561" t="s">
        <v>73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83</v>
      </c>
      <c r="R4561" t="s">
        <v>83</v>
      </c>
      <c r="S4561" t="s">
        <v>83</v>
      </c>
      <c r="T4561" t="str">
        <f>_xlfn.XLOOKUP(A4561,MI_Match_Analysis!$A$2:$A$8,MI_Match_Analysis!$F$2:$F$8,"Not Found")</f>
        <v>Not Found</v>
      </c>
    </row>
    <row r="4562" spans="1:20" hidden="1" x14ac:dyDescent="0.3">
      <c r="A4562">
        <v>21</v>
      </c>
      <c r="B4562" s="1">
        <v>46125</v>
      </c>
      <c r="C4562" t="s">
        <v>162</v>
      </c>
      <c r="D4562" t="s">
        <v>75</v>
      </c>
      <c r="E4562" t="s">
        <v>25</v>
      </c>
      <c r="F4562" t="s">
        <v>40</v>
      </c>
      <c r="G4562">
        <v>1</v>
      </c>
      <c r="H4562">
        <v>7.5</v>
      </c>
      <c r="I4562" t="s">
        <v>170</v>
      </c>
      <c r="J4562" t="s">
        <v>73</v>
      </c>
      <c r="K4562">
        <v>1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83</v>
      </c>
      <c r="R4562" t="s">
        <v>83</v>
      </c>
      <c r="S4562" t="s">
        <v>83</v>
      </c>
      <c r="T4562" t="str">
        <f>_xlfn.XLOOKUP(A4562,MI_Match_Analysis!$A$2:$A$8,MI_Match_Analysis!$F$2:$F$8,"Not Found")</f>
        <v>Not Found</v>
      </c>
    </row>
    <row r="4563" spans="1:20" hidden="1" x14ac:dyDescent="0.3">
      <c r="A4563">
        <v>21</v>
      </c>
      <c r="B4563" s="1">
        <v>46125</v>
      </c>
      <c r="C4563" t="s">
        <v>162</v>
      </c>
      <c r="D4563" t="s">
        <v>75</v>
      </c>
      <c r="E4563" t="s">
        <v>25</v>
      </c>
      <c r="F4563" t="s">
        <v>40</v>
      </c>
      <c r="G4563">
        <v>1</v>
      </c>
      <c r="H4563">
        <v>7.6</v>
      </c>
      <c r="I4563" t="s">
        <v>30</v>
      </c>
      <c r="J4563" t="s">
        <v>73</v>
      </c>
      <c r="K4563">
        <v>1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83</v>
      </c>
      <c r="R4563" t="s">
        <v>83</v>
      </c>
      <c r="S4563" t="s">
        <v>83</v>
      </c>
      <c r="T4563" t="str">
        <f>_xlfn.XLOOKUP(A4563,MI_Match_Analysis!$A$2:$A$8,MI_Match_Analysis!$F$2:$F$8,"Not Found")</f>
        <v>Not Found</v>
      </c>
    </row>
    <row r="4564" spans="1:20" hidden="1" x14ac:dyDescent="0.3">
      <c r="A4564">
        <v>21</v>
      </c>
      <c r="B4564" s="1">
        <v>46125</v>
      </c>
      <c r="C4564" t="s">
        <v>162</v>
      </c>
      <c r="D4564" t="s">
        <v>75</v>
      </c>
      <c r="E4564" t="s">
        <v>25</v>
      </c>
      <c r="F4564" t="s">
        <v>40</v>
      </c>
      <c r="G4564">
        <v>1</v>
      </c>
      <c r="H4564">
        <v>8.1</v>
      </c>
      <c r="I4564" t="s">
        <v>30</v>
      </c>
      <c r="J4564" t="s">
        <v>85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83</v>
      </c>
      <c r="R4564" t="s">
        <v>83</v>
      </c>
      <c r="S4564" t="s">
        <v>83</v>
      </c>
      <c r="T4564" t="str">
        <f>_xlfn.XLOOKUP(A4564,MI_Match_Analysis!$A$2:$A$8,MI_Match_Analysis!$F$2:$F$8,"Not Found")</f>
        <v>Not Found</v>
      </c>
    </row>
    <row r="4565" spans="1:20" hidden="1" x14ac:dyDescent="0.3">
      <c r="A4565">
        <v>21</v>
      </c>
      <c r="B4565" s="1">
        <v>46125</v>
      </c>
      <c r="C4565" t="s">
        <v>162</v>
      </c>
      <c r="D4565" t="s">
        <v>75</v>
      </c>
      <c r="E4565" t="s">
        <v>25</v>
      </c>
      <c r="F4565" t="s">
        <v>40</v>
      </c>
      <c r="G4565">
        <v>1</v>
      </c>
      <c r="H4565">
        <v>8.1999999999999993</v>
      </c>
      <c r="I4565" t="s">
        <v>170</v>
      </c>
      <c r="J4565" t="s">
        <v>85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83</v>
      </c>
      <c r="R4565" t="s">
        <v>83</v>
      </c>
      <c r="S4565" t="s">
        <v>83</v>
      </c>
      <c r="T4565" t="str">
        <f>_xlfn.XLOOKUP(A4565,MI_Match_Analysis!$A$2:$A$8,MI_Match_Analysis!$F$2:$F$8,"Not Found")</f>
        <v>Not Found</v>
      </c>
    </row>
    <row r="4566" spans="1:20" hidden="1" x14ac:dyDescent="0.3">
      <c r="A4566">
        <v>21</v>
      </c>
      <c r="B4566" s="1">
        <v>46125</v>
      </c>
      <c r="C4566" t="s">
        <v>162</v>
      </c>
      <c r="D4566" t="s">
        <v>75</v>
      </c>
      <c r="E4566" t="s">
        <v>25</v>
      </c>
      <c r="F4566" t="s">
        <v>40</v>
      </c>
      <c r="G4566">
        <v>1</v>
      </c>
      <c r="H4566">
        <v>8.3000000000000007</v>
      </c>
      <c r="I4566" t="s">
        <v>30</v>
      </c>
      <c r="J4566" t="s">
        <v>85</v>
      </c>
      <c r="K4566">
        <v>0</v>
      </c>
      <c r="L4566">
        <v>1</v>
      </c>
      <c r="M4566">
        <v>1</v>
      </c>
      <c r="N4566">
        <v>0</v>
      </c>
      <c r="O4566">
        <v>0</v>
      </c>
      <c r="P4566">
        <v>0</v>
      </c>
      <c r="Q4566" t="s">
        <v>83</v>
      </c>
      <c r="R4566" t="s">
        <v>83</v>
      </c>
      <c r="S4566" t="s">
        <v>83</v>
      </c>
      <c r="T4566" t="str">
        <f>_xlfn.XLOOKUP(A4566,MI_Match_Analysis!$A$2:$A$8,MI_Match_Analysis!$F$2:$F$8,"Not Found")</f>
        <v>Not Found</v>
      </c>
    </row>
    <row r="4567" spans="1:20" hidden="1" x14ac:dyDescent="0.3">
      <c r="A4567">
        <v>21</v>
      </c>
      <c r="B4567" s="1">
        <v>46125</v>
      </c>
      <c r="C4567" t="s">
        <v>162</v>
      </c>
      <c r="D4567" t="s">
        <v>75</v>
      </c>
      <c r="E4567" t="s">
        <v>25</v>
      </c>
      <c r="F4567" t="s">
        <v>40</v>
      </c>
      <c r="G4567">
        <v>1</v>
      </c>
      <c r="H4567">
        <v>8.3000000000000007</v>
      </c>
      <c r="I4567" t="s">
        <v>30</v>
      </c>
      <c r="J4567" t="s">
        <v>85</v>
      </c>
      <c r="K4567">
        <v>6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83</v>
      </c>
      <c r="R4567" t="s">
        <v>83</v>
      </c>
      <c r="S4567" t="s">
        <v>83</v>
      </c>
      <c r="T4567" t="str">
        <f>_xlfn.XLOOKUP(A4567,MI_Match_Analysis!$A$2:$A$8,MI_Match_Analysis!$F$2:$F$8,"Not Found")</f>
        <v>Not Found</v>
      </c>
    </row>
    <row r="4568" spans="1:20" hidden="1" x14ac:dyDescent="0.3">
      <c r="A4568">
        <v>21</v>
      </c>
      <c r="B4568" s="1">
        <v>46125</v>
      </c>
      <c r="C4568" t="s">
        <v>162</v>
      </c>
      <c r="D4568" t="s">
        <v>75</v>
      </c>
      <c r="E4568" t="s">
        <v>25</v>
      </c>
      <c r="F4568" t="s">
        <v>40</v>
      </c>
      <c r="G4568">
        <v>1</v>
      </c>
      <c r="H4568">
        <v>8.4</v>
      </c>
      <c r="I4568" t="s">
        <v>30</v>
      </c>
      <c r="J4568" t="s">
        <v>85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83</v>
      </c>
      <c r="R4568" t="s">
        <v>83</v>
      </c>
      <c r="S4568" t="s">
        <v>83</v>
      </c>
      <c r="T4568" t="str">
        <f>_xlfn.XLOOKUP(A4568,MI_Match_Analysis!$A$2:$A$8,MI_Match_Analysis!$F$2:$F$8,"Not Found")</f>
        <v>Not Found</v>
      </c>
    </row>
    <row r="4569" spans="1:20" hidden="1" x14ac:dyDescent="0.3">
      <c r="A4569">
        <v>21</v>
      </c>
      <c r="B4569" s="1">
        <v>46125</v>
      </c>
      <c r="C4569" t="s">
        <v>162</v>
      </c>
      <c r="D4569" t="s">
        <v>75</v>
      </c>
      <c r="E4569" t="s">
        <v>25</v>
      </c>
      <c r="F4569" t="s">
        <v>40</v>
      </c>
      <c r="G4569">
        <v>1</v>
      </c>
      <c r="H4569">
        <v>8.5</v>
      </c>
      <c r="I4569" t="s">
        <v>170</v>
      </c>
      <c r="J4569" t="s">
        <v>85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83</v>
      </c>
      <c r="R4569" t="s">
        <v>83</v>
      </c>
      <c r="S4569" t="s">
        <v>83</v>
      </c>
      <c r="T4569" t="str">
        <f>_xlfn.XLOOKUP(A4569,MI_Match_Analysis!$A$2:$A$8,MI_Match_Analysis!$F$2:$F$8,"Not Found")</f>
        <v>Not Found</v>
      </c>
    </row>
    <row r="4570" spans="1:20" hidden="1" x14ac:dyDescent="0.3">
      <c r="A4570">
        <v>21</v>
      </c>
      <c r="B4570" s="1">
        <v>46125</v>
      </c>
      <c r="C4570" t="s">
        <v>162</v>
      </c>
      <c r="D4570" t="s">
        <v>75</v>
      </c>
      <c r="E4570" t="s">
        <v>25</v>
      </c>
      <c r="F4570" t="s">
        <v>40</v>
      </c>
      <c r="G4570">
        <v>1</v>
      </c>
      <c r="H4570">
        <v>8.6</v>
      </c>
      <c r="I4570" t="s">
        <v>170</v>
      </c>
      <c r="J4570" t="s">
        <v>85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83</v>
      </c>
      <c r="R4570" t="s">
        <v>83</v>
      </c>
      <c r="S4570" t="s">
        <v>83</v>
      </c>
      <c r="T4570" t="str">
        <f>_xlfn.XLOOKUP(A4570,MI_Match_Analysis!$A$2:$A$8,MI_Match_Analysis!$F$2:$F$8,"Not Found")</f>
        <v>Not Found</v>
      </c>
    </row>
    <row r="4571" spans="1:20" hidden="1" x14ac:dyDescent="0.3">
      <c r="A4571">
        <v>21</v>
      </c>
      <c r="B4571" s="1">
        <v>46125</v>
      </c>
      <c r="C4571" t="s">
        <v>162</v>
      </c>
      <c r="D4571" t="s">
        <v>75</v>
      </c>
      <c r="E4571" t="s">
        <v>25</v>
      </c>
      <c r="F4571" t="s">
        <v>40</v>
      </c>
      <c r="G4571">
        <v>1</v>
      </c>
      <c r="H4571">
        <v>9.1</v>
      </c>
      <c r="I4571" t="s">
        <v>170</v>
      </c>
      <c r="J4571" t="s">
        <v>73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83</v>
      </c>
      <c r="R4571" t="s">
        <v>83</v>
      </c>
      <c r="S4571" t="s">
        <v>83</v>
      </c>
      <c r="T4571" t="str">
        <f>_xlfn.XLOOKUP(A4571,MI_Match_Analysis!$A$2:$A$8,MI_Match_Analysis!$F$2:$F$8,"Not Found")</f>
        <v>Not Found</v>
      </c>
    </row>
    <row r="4572" spans="1:20" hidden="1" x14ac:dyDescent="0.3">
      <c r="A4572">
        <v>21</v>
      </c>
      <c r="B4572" s="1">
        <v>46125</v>
      </c>
      <c r="C4572" t="s">
        <v>162</v>
      </c>
      <c r="D4572" t="s">
        <v>75</v>
      </c>
      <c r="E4572" t="s">
        <v>25</v>
      </c>
      <c r="F4572" t="s">
        <v>40</v>
      </c>
      <c r="G4572">
        <v>1</v>
      </c>
      <c r="H4572">
        <v>9.1999999999999993</v>
      </c>
      <c r="I4572" t="s">
        <v>30</v>
      </c>
      <c r="J4572" t="s">
        <v>73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83</v>
      </c>
      <c r="R4572" t="s">
        <v>83</v>
      </c>
      <c r="S4572" t="s">
        <v>83</v>
      </c>
      <c r="T4572" t="str">
        <f>_xlfn.XLOOKUP(A4572,MI_Match_Analysis!$A$2:$A$8,MI_Match_Analysis!$F$2:$F$8,"Not Found")</f>
        <v>Not Found</v>
      </c>
    </row>
    <row r="4573" spans="1:20" hidden="1" x14ac:dyDescent="0.3">
      <c r="A4573">
        <v>21</v>
      </c>
      <c r="B4573" s="1">
        <v>46125</v>
      </c>
      <c r="C4573" t="s">
        <v>162</v>
      </c>
      <c r="D4573" t="s">
        <v>75</v>
      </c>
      <c r="E4573" t="s">
        <v>25</v>
      </c>
      <c r="F4573" t="s">
        <v>40</v>
      </c>
      <c r="G4573">
        <v>1</v>
      </c>
      <c r="H4573">
        <v>9.3000000000000007</v>
      </c>
      <c r="I4573" t="s">
        <v>170</v>
      </c>
      <c r="J4573" t="s">
        <v>73</v>
      </c>
      <c r="K4573">
        <v>6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83</v>
      </c>
      <c r="R4573" t="s">
        <v>83</v>
      </c>
      <c r="S4573" t="s">
        <v>83</v>
      </c>
      <c r="T4573" t="str">
        <f>_xlfn.XLOOKUP(A4573,MI_Match_Analysis!$A$2:$A$8,MI_Match_Analysis!$F$2:$F$8,"Not Found")</f>
        <v>Not Found</v>
      </c>
    </row>
    <row r="4574" spans="1:20" hidden="1" x14ac:dyDescent="0.3">
      <c r="A4574">
        <v>21</v>
      </c>
      <c r="B4574" s="1">
        <v>46125</v>
      </c>
      <c r="C4574" t="s">
        <v>162</v>
      </c>
      <c r="D4574" t="s">
        <v>75</v>
      </c>
      <c r="E4574" t="s">
        <v>25</v>
      </c>
      <c r="F4574" t="s">
        <v>40</v>
      </c>
      <c r="G4574">
        <v>1</v>
      </c>
      <c r="H4574">
        <v>9.4</v>
      </c>
      <c r="I4574" t="s">
        <v>170</v>
      </c>
      <c r="J4574" t="s">
        <v>73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83</v>
      </c>
      <c r="R4574" t="s">
        <v>83</v>
      </c>
      <c r="S4574" t="s">
        <v>83</v>
      </c>
      <c r="T4574" t="str">
        <f>_xlfn.XLOOKUP(A4574,MI_Match_Analysis!$A$2:$A$8,MI_Match_Analysis!$F$2:$F$8,"Not Found")</f>
        <v>Not Found</v>
      </c>
    </row>
    <row r="4575" spans="1:20" hidden="1" x14ac:dyDescent="0.3">
      <c r="A4575">
        <v>21</v>
      </c>
      <c r="B4575" s="1">
        <v>46125</v>
      </c>
      <c r="C4575" t="s">
        <v>162</v>
      </c>
      <c r="D4575" t="s">
        <v>75</v>
      </c>
      <c r="E4575" t="s">
        <v>25</v>
      </c>
      <c r="F4575" t="s">
        <v>40</v>
      </c>
      <c r="G4575">
        <v>1</v>
      </c>
      <c r="H4575">
        <v>9.5</v>
      </c>
      <c r="I4575" t="s">
        <v>30</v>
      </c>
      <c r="J4575" t="s">
        <v>73</v>
      </c>
      <c r="K4575">
        <v>6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83</v>
      </c>
      <c r="R4575" t="s">
        <v>83</v>
      </c>
      <c r="S4575" t="s">
        <v>83</v>
      </c>
      <c r="T4575" t="str">
        <f>_xlfn.XLOOKUP(A4575,MI_Match_Analysis!$A$2:$A$8,MI_Match_Analysis!$F$2:$F$8,"Not Found")</f>
        <v>Not Found</v>
      </c>
    </row>
    <row r="4576" spans="1:20" hidden="1" x14ac:dyDescent="0.3">
      <c r="A4576">
        <v>21</v>
      </c>
      <c r="B4576" s="1">
        <v>46125</v>
      </c>
      <c r="C4576" t="s">
        <v>162</v>
      </c>
      <c r="D4576" t="s">
        <v>75</v>
      </c>
      <c r="E4576" t="s">
        <v>25</v>
      </c>
      <c r="F4576" t="s">
        <v>40</v>
      </c>
      <c r="G4576">
        <v>1</v>
      </c>
      <c r="H4576">
        <v>9.6</v>
      </c>
      <c r="I4576" t="s">
        <v>30</v>
      </c>
      <c r="J4576" t="s">
        <v>73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83</v>
      </c>
      <c r="R4576" t="s">
        <v>83</v>
      </c>
      <c r="S4576" t="s">
        <v>83</v>
      </c>
      <c r="T4576" t="str">
        <f>_xlfn.XLOOKUP(A4576,MI_Match_Analysis!$A$2:$A$8,MI_Match_Analysis!$F$2:$F$8,"Not Found")</f>
        <v>Not Found</v>
      </c>
    </row>
    <row r="4577" spans="1:20" hidden="1" x14ac:dyDescent="0.3">
      <c r="A4577">
        <v>21</v>
      </c>
      <c r="B4577" s="1">
        <v>46125</v>
      </c>
      <c r="C4577" t="s">
        <v>162</v>
      </c>
      <c r="D4577" t="s">
        <v>75</v>
      </c>
      <c r="E4577" t="s">
        <v>25</v>
      </c>
      <c r="F4577" t="s">
        <v>40</v>
      </c>
      <c r="G4577">
        <v>1</v>
      </c>
      <c r="H4577">
        <v>10.1</v>
      </c>
      <c r="I4577" t="s">
        <v>30</v>
      </c>
      <c r="J4577" t="s">
        <v>251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83</v>
      </c>
      <c r="R4577" t="s">
        <v>83</v>
      </c>
      <c r="S4577" t="s">
        <v>83</v>
      </c>
      <c r="T4577" t="str">
        <f>_xlfn.XLOOKUP(A4577,MI_Match_Analysis!$A$2:$A$8,MI_Match_Analysis!$F$2:$F$8,"Not Found")</f>
        <v>Not Found</v>
      </c>
    </row>
    <row r="4578" spans="1:20" hidden="1" x14ac:dyDescent="0.3">
      <c r="A4578">
        <v>21</v>
      </c>
      <c r="B4578" s="1">
        <v>46125</v>
      </c>
      <c r="C4578" t="s">
        <v>162</v>
      </c>
      <c r="D4578" t="s">
        <v>75</v>
      </c>
      <c r="E4578" t="s">
        <v>25</v>
      </c>
      <c r="F4578" t="s">
        <v>40</v>
      </c>
      <c r="G4578">
        <v>1</v>
      </c>
      <c r="H4578">
        <v>10.199999999999999</v>
      </c>
      <c r="I4578" t="s">
        <v>30</v>
      </c>
      <c r="J4578" t="s">
        <v>251</v>
      </c>
      <c r="K4578">
        <v>4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83</v>
      </c>
      <c r="R4578" t="s">
        <v>83</v>
      </c>
      <c r="S4578" t="s">
        <v>83</v>
      </c>
      <c r="T4578" t="str">
        <f>_xlfn.XLOOKUP(A4578,MI_Match_Analysis!$A$2:$A$8,MI_Match_Analysis!$F$2:$F$8,"Not Found")</f>
        <v>Not Found</v>
      </c>
    </row>
    <row r="4579" spans="1:20" hidden="1" x14ac:dyDescent="0.3">
      <c r="A4579">
        <v>21</v>
      </c>
      <c r="B4579" s="1">
        <v>46125</v>
      </c>
      <c r="C4579" t="s">
        <v>162</v>
      </c>
      <c r="D4579" t="s">
        <v>75</v>
      </c>
      <c r="E4579" t="s">
        <v>25</v>
      </c>
      <c r="F4579" t="s">
        <v>40</v>
      </c>
      <c r="G4579">
        <v>1</v>
      </c>
      <c r="H4579">
        <v>10.3</v>
      </c>
      <c r="I4579" t="s">
        <v>30</v>
      </c>
      <c r="J4579" t="s">
        <v>251</v>
      </c>
      <c r="K4579">
        <v>0</v>
      </c>
      <c r="L4579">
        <v>1</v>
      </c>
      <c r="M4579">
        <v>1</v>
      </c>
      <c r="N4579">
        <v>0</v>
      </c>
      <c r="O4579">
        <v>0</v>
      </c>
      <c r="P4579">
        <v>0</v>
      </c>
      <c r="Q4579" t="s">
        <v>83</v>
      </c>
      <c r="R4579" t="s">
        <v>83</v>
      </c>
      <c r="S4579" t="s">
        <v>83</v>
      </c>
      <c r="T4579" t="str">
        <f>_xlfn.XLOOKUP(A4579,MI_Match_Analysis!$A$2:$A$8,MI_Match_Analysis!$F$2:$F$8,"Not Found")</f>
        <v>Not Found</v>
      </c>
    </row>
    <row r="4580" spans="1:20" hidden="1" x14ac:dyDescent="0.3">
      <c r="A4580">
        <v>21</v>
      </c>
      <c r="B4580" s="1">
        <v>46125</v>
      </c>
      <c r="C4580" t="s">
        <v>162</v>
      </c>
      <c r="D4580" t="s">
        <v>75</v>
      </c>
      <c r="E4580" t="s">
        <v>25</v>
      </c>
      <c r="F4580" t="s">
        <v>40</v>
      </c>
      <c r="G4580">
        <v>1</v>
      </c>
      <c r="H4580">
        <v>10.3</v>
      </c>
      <c r="I4580" t="s">
        <v>30</v>
      </c>
      <c r="J4580" t="s">
        <v>251</v>
      </c>
      <c r="K4580">
        <v>6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83</v>
      </c>
      <c r="R4580" t="s">
        <v>83</v>
      </c>
      <c r="S4580" t="s">
        <v>83</v>
      </c>
      <c r="T4580" t="str">
        <f>_xlfn.XLOOKUP(A4580,MI_Match_Analysis!$A$2:$A$8,MI_Match_Analysis!$F$2:$F$8,"Not Found")</f>
        <v>Not Found</v>
      </c>
    </row>
    <row r="4581" spans="1:20" hidden="1" x14ac:dyDescent="0.3">
      <c r="A4581">
        <v>21</v>
      </c>
      <c r="B4581" s="1">
        <v>46125</v>
      </c>
      <c r="C4581" t="s">
        <v>162</v>
      </c>
      <c r="D4581" t="s">
        <v>75</v>
      </c>
      <c r="E4581" t="s">
        <v>25</v>
      </c>
      <c r="F4581" t="s">
        <v>40</v>
      </c>
      <c r="G4581">
        <v>1</v>
      </c>
      <c r="H4581">
        <v>10.4</v>
      </c>
      <c r="I4581" t="s">
        <v>30</v>
      </c>
      <c r="J4581" t="s">
        <v>251</v>
      </c>
      <c r="K4581">
        <v>4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83</v>
      </c>
      <c r="R4581" t="s">
        <v>83</v>
      </c>
      <c r="S4581" t="s">
        <v>83</v>
      </c>
      <c r="T4581" t="str">
        <f>_xlfn.XLOOKUP(A4581,MI_Match_Analysis!$A$2:$A$8,MI_Match_Analysis!$F$2:$F$8,"Not Found")</f>
        <v>Not Found</v>
      </c>
    </row>
    <row r="4582" spans="1:20" hidden="1" x14ac:dyDescent="0.3">
      <c r="A4582">
        <v>21</v>
      </c>
      <c r="B4582" s="1">
        <v>46125</v>
      </c>
      <c r="C4582" t="s">
        <v>162</v>
      </c>
      <c r="D4582" t="s">
        <v>75</v>
      </c>
      <c r="E4582" t="s">
        <v>25</v>
      </c>
      <c r="F4582" t="s">
        <v>40</v>
      </c>
      <c r="G4582">
        <v>1</v>
      </c>
      <c r="H4582">
        <v>10.5</v>
      </c>
      <c r="I4582" t="s">
        <v>30</v>
      </c>
      <c r="J4582" t="s">
        <v>251</v>
      </c>
      <c r="K4582">
        <v>2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83</v>
      </c>
      <c r="R4582" t="s">
        <v>83</v>
      </c>
      <c r="S4582" t="s">
        <v>83</v>
      </c>
      <c r="T4582" t="str">
        <f>_xlfn.XLOOKUP(A4582,MI_Match_Analysis!$A$2:$A$8,MI_Match_Analysis!$F$2:$F$8,"Not Found")</f>
        <v>Not Found</v>
      </c>
    </row>
    <row r="4583" spans="1:20" hidden="1" x14ac:dyDescent="0.3">
      <c r="A4583">
        <v>21</v>
      </c>
      <c r="B4583" s="1">
        <v>46125</v>
      </c>
      <c r="C4583" t="s">
        <v>162</v>
      </c>
      <c r="D4583" t="s">
        <v>75</v>
      </c>
      <c r="E4583" t="s">
        <v>25</v>
      </c>
      <c r="F4583" t="s">
        <v>40</v>
      </c>
      <c r="G4583">
        <v>1</v>
      </c>
      <c r="H4583">
        <v>10.6</v>
      </c>
      <c r="I4583" t="s">
        <v>30</v>
      </c>
      <c r="J4583" t="s">
        <v>251</v>
      </c>
      <c r="K4583">
        <v>4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83</v>
      </c>
      <c r="R4583" t="s">
        <v>83</v>
      </c>
      <c r="S4583" t="s">
        <v>83</v>
      </c>
      <c r="T4583" t="str">
        <f>_xlfn.XLOOKUP(A4583,MI_Match_Analysis!$A$2:$A$8,MI_Match_Analysis!$F$2:$F$8,"Not Found")</f>
        <v>Not Found</v>
      </c>
    </row>
    <row r="4584" spans="1:20" hidden="1" x14ac:dyDescent="0.3">
      <c r="A4584">
        <v>21</v>
      </c>
      <c r="B4584" s="1">
        <v>46125</v>
      </c>
      <c r="C4584" t="s">
        <v>162</v>
      </c>
      <c r="D4584" t="s">
        <v>75</v>
      </c>
      <c r="E4584" t="s">
        <v>25</v>
      </c>
      <c r="F4584" t="s">
        <v>40</v>
      </c>
      <c r="G4584">
        <v>1</v>
      </c>
      <c r="H4584">
        <v>11.1</v>
      </c>
      <c r="I4584" t="s">
        <v>170</v>
      </c>
      <c r="J4584" t="s">
        <v>73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83</v>
      </c>
      <c r="R4584" t="s">
        <v>83</v>
      </c>
      <c r="S4584" t="s">
        <v>83</v>
      </c>
      <c r="T4584" t="str">
        <f>_xlfn.XLOOKUP(A4584,MI_Match_Analysis!$A$2:$A$8,MI_Match_Analysis!$F$2:$F$8,"Not Found")</f>
        <v>Not Found</v>
      </c>
    </row>
    <row r="4585" spans="1:20" hidden="1" x14ac:dyDescent="0.3">
      <c r="A4585">
        <v>21</v>
      </c>
      <c r="B4585" s="1">
        <v>46125</v>
      </c>
      <c r="C4585" t="s">
        <v>162</v>
      </c>
      <c r="D4585" t="s">
        <v>75</v>
      </c>
      <c r="E4585" t="s">
        <v>25</v>
      </c>
      <c r="F4585" t="s">
        <v>40</v>
      </c>
      <c r="G4585">
        <v>1</v>
      </c>
      <c r="H4585">
        <v>11.2</v>
      </c>
      <c r="I4585" t="s">
        <v>30</v>
      </c>
      <c r="J4585" t="s">
        <v>73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83</v>
      </c>
      <c r="R4585" t="s">
        <v>83</v>
      </c>
      <c r="S4585" t="s">
        <v>83</v>
      </c>
      <c r="T4585" t="str">
        <f>_xlfn.XLOOKUP(A4585,MI_Match_Analysis!$A$2:$A$8,MI_Match_Analysis!$F$2:$F$8,"Not Found")</f>
        <v>Not Found</v>
      </c>
    </row>
    <row r="4586" spans="1:20" hidden="1" x14ac:dyDescent="0.3">
      <c r="A4586">
        <v>21</v>
      </c>
      <c r="B4586" s="1">
        <v>46125</v>
      </c>
      <c r="C4586" t="s">
        <v>162</v>
      </c>
      <c r="D4586" t="s">
        <v>75</v>
      </c>
      <c r="E4586" t="s">
        <v>25</v>
      </c>
      <c r="F4586" t="s">
        <v>40</v>
      </c>
      <c r="G4586">
        <v>1</v>
      </c>
      <c r="H4586">
        <v>11.3</v>
      </c>
      <c r="I4586" t="s">
        <v>170</v>
      </c>
      <c r="J4586" t="s">
        <v>73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83</v>
      </c>
      <c r="R4586" t="s">
        <v>83</v>
      </c>
      <c r="S4586" t="s">
        <v>83</v>
      </c>
      <c r="T4586" t="str">
        <f>_xlfn.XLOOKUP(A4586,MI_Match_Analysis!$A$2:$A$8,MI_Match_Analysis!$F$2:$F$8,"Not Found")</f>
        <v>Not Found</v>
      </c>
    </row>
    <row r="4587" spans="1:20" hidden="1" x14ac:dyDescent="0.3">
      <c r="A4587">
        <v>21</v>
      </c>
      <c r="B4587" s="1">
        <v>46125</v>
      </c>
      <c r="C4587" t="s">
        <v>162</v>
      </c>
      <c r="D4587" t="s">
        <v>75</v>
      </c>
      <c r="E4587" t="s">
        <v>25</v>
      </c>
      <c r="F4587" t="s">
        <v>40</v>
      </c>
      <c r="G4587">
        <v>1</v>
      </c>
      <c r="H4587">
        <v>11.4</v>
      </c>
      <c r="I4587" t="s">
        <v>170</v>
      </c>
      <c r="J4587" t="s">
        <v>73</v>
      </c>
      <c r="K4587">
        <v>6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83</v>
      </c>
      <c r="R4587" t="s">
        <v>83</v>
      </c>
      <c r="S4587" t="s">
        <v>83</v>
      </c>
      <c r="T4587" t="str">
        <f>_xlfn.XLOOKUP(A4587,MI_Match_Analysis!$A$2:$A$8,MI_Match_Analysis!$F$2:$F$8,"Not Found")</f>
        <v>Not Found</v>
      </c>
    </row>
    <row r="4588" spans="1:20" hidden="1" x14ac:dyDescent="0.3">
      <c r="A4588">
        <v>21</v>
      </c>
      <c r="B4588" s="1">
        <v>46125</v>
      </c>
      <c r="C4588" t="s">
        <v>162</v>
      </c>
      <c r="D4588" t="s">
        <v>75</v>
      </c>
      <c r="E4588" t="s">
        <v>25</v>
      </c>
      <c r="F4588" t="s">
        <v>40</v>
      </c>
      <c r="G4588">
        <v>1</v>
      </c>
      <c r="H4588">
        <v>11.5</v>
      </c>
      <c r="I4588" t="s">
        <v>170</v>
      </c>
      <c r="J4588" t="s">
        <v>73</v>
      </c>
      <c r="K4588">
        <v>3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83</v>
      </c>
      <c r="R4588" t="s">
        <v>83</v>
      </c>
      <c r="S4588" t="s">
        <v>83</v>
      </c>
      <c r="T4588" t="str">
        <f>_xlfn.XLOOKUP(A4588,MI_Match_Analysis!$A$2:$A$8,MI_Match_Analysis!$F$2:$F$8,"Not Found")</f>
        <v>Not Found</v>
      </c>
    </row>
    <row r="4589" spans="1:20" hidden="1" x14ac:dyDescent="0.3">
      <c r="A4589">
        <v>21</v>
      </c>
      <c r="B4589" s="1">
        <v>46125</v>
      </c>
      <c r="C4589" t="s">
        <v>162</v>
      </c>
      <c r="D4589" t="s">
        <v>75</v>
      </c>
      <c r="E4589" t="s">
        <v>25</v>
      </c>
      <c r="F4589" t="s">
        <v>40</v>
      </c>
      <c r="G4589">
        <v>1</v>
      </c>
      <c r="H4589">
        <v>11.6</v>
      </c>
      <c r="I4589" t="s">
        <v>30</v>
      </c>
      <c r="J4589" t="s">
        <v>73</v>
      </c>
      <c r="K4589">
        <v>2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83</v>
      </c>
      <c r="R4589" t="s">
        <v>83</v>
      </c>
      <c r="S4589" t="s">
        <v>83</v>
      </c>
      <c r="T4589" t="str">
        <f>_xlfn.XLOOKUP(A4589,MI_Match_Analysis!$A$2:$A$8,MI_Match_Analysis!$F$2:$F$8,"Not Found")</f>
        <v>Not Found</v>
      </c>
    </row>
    <row r="4590" spans="1:20" hidden="1" x14ac:dyDescent="0.3">
      <c r="A4590">
        <v>21</v>
      </c>
      <c r="B4590" s="1">
        <v>46125</v>
      </c>
      <c r="C4590" t="s">
        <v>162</v>
      </c>
      <c r="D4590" t="s">
        <v>75</v>
      </c>
      <c r="E4590" t="s">
        <v>25</v>
      </c>
      <c r="F4590" t="s">
        <v>40</v>
      </c>
      <c r="G4590">
        <v>1</v>
      </c>
      <c r="H4590">
        <v>12.1</v>
      </c>
      <c r="I4590" t="s">
        <v>170</v>
      </c>
      <c r="J4590" t="s">
        <v>44</v>
      </c>
      <c r="K4590">
        <v>4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83</v>
      </c>
      <c r="R4590" t="s">
        <v>83</v>
      </c>
      <c r="S4590" t="s">
        <v>83</v>
      </c>
      <c r="T4590" t="str">
        <f>_xlfn.XLOOKUP(A4590,MI_Match_Analysis!$A$2:$A$8,MI_Match_Analysis!$F$2:$F$8,"Not Found")</f>
        <v>Not Found</v>
      </c>
    </row>
    <row r="4591" spans="1:20" hidden="1" x14ac:dyDescent="0.3">
      <c r="A4591">
        <v>21</v>
      </c>
      <c r="B4591" s="1">
        <v>46125</v>
      </c>
      <c r="C4591" t="s">
        <v>162</v>
      </c>
      <c r="D4591" t="s">
        <v>75</v>
      </c>
      <c r="E4591" t="s">
        <v>25</v>
      </c>
      <c r="F4591" t="s">
        <v>40</v>
      </c>
      <c r="G4591">
        <v>1</v>
      </c>
      <c r="H4591">
        <v>12.2</v>
      </c>
      <c r="I4591" t="s">
        <v>170</v>
      </c>
      <c r="J4591" t="s">
        <v>44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83</v>
      </c>
      <c r="R4591" t="s">
        <v>83</v>
      </c>
      <c r="S4591" t="s">
        <v>83</v>
      </c>
      <c r="T4591" t="str">
        <f>_xlfn.XLOOKUP(A4591,MI_Match_Analysis!$A$2:$A$8,MI_Match_Analysis!$F$2:$F$8,"Not Found")</f>
        <v>Not Found</v>
      </c>
    </row>
    <row r="4592" spans="1:20" hidden="1" x14ac:dyDescent="0.3">
      <c r="A4592">
        <v>21</v>
      </c>
      <c r="B4592" s="1">
        <v>46125</v>
      </c>
      <c r="C4592" t="s">
        <v>162</v>
      </c>
      <c r="D4592" t="s">
        <v>75</v>
      </c>
      <c r="E4592" t="s">
        <v>25</v>
      </c>
      <c r="F4592" t="s">
        <v>40</v>
      </c>
      <c r="G4592">
        <v>1</v>
      </c>
      <c r="H4592">
        <v>12.3</v>
      </c>
      <c r="I4592" t="s">
        <v>30</v>
      </c>
      <c r="J4592" t="s">
        <v>44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83</v>
      </c>
      <c r="R4592" t="s">
        <v>83</v>
      </c>
      <c r="S4592" t="s">
        <v>83</v>
      </c>
      <c r="T4592" t="str">
        <f>_xlfn.XLOOKUP(A4592,MI_Match_Analysis!$A$2:$A$8,MI_Match_Analysis!$F$2:$F$8,"Not Found")</f>
        <v>Not Found</v>
      </c>
    </row>
    <row r="4593" spans="1:20" hidden="1" x14ac:dyDescent="0.3">
      <c r="A4593">
        <v>21</v>
      </c>
      <c r="B4593" s="1">
        <v>46125</v>
      </c>
      <c r="C4593" t="s">
        <v>162</v>
      </c>
      <c r="D4593" t="s">
        <v>75</v>
      </c>
      <c r="E4593" t="s">
        <v>25</v>
      </c>
      <c r="F4593" t="s">
        <v>40</v>
      </c>
      <c r="G4593">
        <v>1</v>
      </c>
      <c r="H4593">
        <v>12.4</v>
      </c>
      <c r="I4593" t="s">
        <v>30</v>
      </c>
      <c r="J4593" t="s">
        <v>44</v>
      </c>
      <c r="K4593">
        <v>4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83</v>
      </c>
      <c r="R4593" t="s">
        <v>83</v>
      </c>
      <c r="S4593" t="s">
        <v>83</v>
      </c>
      <c r="T4593" t="str">
        <f>_xlfn.XLOOKUP(A4593,MI_Match_Analysis!$A$2:$A$8,MI_Match_Analysis!$F$2:$F$8,"Not Found")</f>
        <v>Not Found</v>
      </c>
    </row>
    <row r="4594" spans="1:20" hidden="1" x14ac:dyDescent="0.3">
      <c r="A4594">
        <v>21</v>
      </c>
      <c r="B4594" s="1">
        <v>46125</v>
      </c>
      <c r="C4594" t="s">
        <v>162</v>
      </c>
      <c r="D4594" t="s">
        <v>75</v>
      </c>
      <c r="E4594" t="s">
        <v>25</v>
      </c>
      <c r="F4594" t="s">
        <v>40</v>
      </c>
      <c r="G4594">
        <v>1</v>
      </c>
      <c r="H4594">
        <v>12.5</v>
      </c>
      <c r="I4594" t="s">
        <v>30</v>
      </c>
      <c r="J4594" t="s">
        <v>44</v>
      </c>
      <c r="K4594">
        <v>4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83</v>
      </c>
      <c r="R4594" t="s">
        <v>83</v>
      </c>
      <c r="S4594" t="s">
        <v>83</v>
      </c>
      <c r="T4594" t="str">
        <f>_xlfn.XLOOKUP(A4594,MI_Match_Analysis!$A$2:$A$8,MI_Match_Analysis!$F$2:$F$8,"Not Found")</f>
        <v>Not Found</v>
      </c>
    </row>
    <row r="4595" spans="1:20" hidden="1" x14ac:dyDescent="0.3">
      <c r="A4595">
        <v>21</v>
      </c>
      <c r="B4595" s="1">
        <v>46125</v>
      </c>
      <c r="C4595" t="s">
        <v>162</v>
      </c>
      <c r="D4595" t="s">
        <v>75</v>
      </c>
      <c r="E4595" t="s">
        <v>25</v>
      </c>
      <c r="F4595" t="s">
        <v>40</v>
      </c>
      <c r="G4595">
        <v>1</v>
      </c>
      <c r="H4595">
        <v>12.6</v>
      </c>
      <c r="I4595" t="s">
        <v>30</v>
      </c>
      <c r="J4595" t="s">
        <v>44</v>
      </c>
      <c r="K4595">
        <v>4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83</v>
      </c>
      <c r="R4595" t="s">
        <v>83</v>
      </c>
      <c r="S4595" t="s">
        <v>83</v>
      </c>
      <c r="T4595" t="str">
        <f>_xlfn.XLOOKUP(A4595,MI_Match_Analysis!$A$2:$A$8,MI_Match_Analysis!$F$2:$F$8,"Not Found")</f>
        <v>Not Found</v>
      </c>
    </row>
    <row r="4596" spans="1:20" hidden="1" x14ac:dyDescent="0.3">
      <c r="A4596">
        <v>21</v>
      </c>
      <c r="B4596" s="1">
        <v>46125</v>
      </c>
      <c r="C4596" t="s">
        <v>162</v>
      </c>
      <c r="D4596" t="s">
        <v>75</v>
      </c>
      <c r="E4596" t="s">
        <v>25</v>
      </c>
      <c r="F4596" t="s">
        <v>40</v>
      </c>
      <c r="G4596">
        <v>1</v>
      </c>
      <c r="H4596">
        <v>13.1</v>
      </c>
      <c r="I4596" t="s">
        <v>170</v>
      </c>
      <c r="J4596" t="s">
        <v>85</v>
      </c>
      <c r="K4596">
        <v>0</v>
      </c>
      <c r="L4596">
        <v>1</v>
      </c>
      <c r="M4596">
        <v>1</v>
      </c>
      <c r="N4596">
        <v>0</v>
      </c>
      <c r="O4596">
        <v>0</v>
      </c>
      <c r="P4596">
        <v>0</v>
      </c>
      <c r="Q4596" t="s">
        <v>83</v>
      </c>
      <c r="R4596" t="s">
        <v>83</v>
      </c>
      <c r="S4596" t="s">
        <v>83</v>
      </c>
      <c r="T4596" t="str">
        <f>_xlfn.XLOOKUP(A4596,MI_Match_Analysis!$A$2:$A$8,MI_Match_Analysis!$F$2:$F$8,"Not Found")</f>
        <v>Not Found</v>
      </c>
    </row>
    <row r="4597" spans="1:20" hidden="1" x14ac:dyDescent="0.3">
      <c r="A4597">
        <v>21</v>
      </c>
      <c r="B4597" s="1">
        <v>46125</v>
      </c>
      <c r="C4597" t="s">
        <v>162</v>
      </c>
      <c r="D4597" t="s">
        <v>75</v>
      </c>
      <c r="E4597" t="s">
        <v>25</v>
      </c>
      <c r="F4597" t="s">
        <v>40</v>
      </c>
      <c r="G4597">
        <v>1</v>
      </c>
      <c r="H4597">
        <v>13.1</v>
      </c>
      <c r="I4597" t="s">
        <v>170</v>
      </c>
      <c r="J4597" t="s">
        <v>85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83</v>
      </c>
      <c r="R4597" t="s">
        <v>83</v>
      </c>
      <c r="S4597" t="s">
        <v>83</v>
      </c>
      <c r="T4597" t="str">
        <f>_xlfn.XLOOKUP(A4597,MI_Match_Analysis!$A$2:$A$8,MI_Match_Analysis!$F$2:$F$8,"Not Found")</f>
        <v>Not Found</v>
      </c>
    </row>
    <row r="4598" spans="1:20" hidden="1" x14ac:dyDescent="0.3">
      <c r="A4598">
        <v>21</v>
      </c>
      <c r="B4598" s="1">
        <v>46125</v>
      </c>
      <c r="C4598" t="s">
        <v>162</v>
      </c>
      <c r="D4598" t="s">
        <v>75</v>
      </c>
      <c r="E4598" t="s">
        <v>25</v>
      </c>
      <c r="F4598" t="s">
        <v>40</v>
      </c>
      <c r="G4598">
        <v>1</v>
      </c>
      <c r="H4598">
        <v>13.2</v>
      </c>
      <c r="I4598" t="s">
        <v>30</v>
      </c>
      <c r="J4598" t="s">
        <v>85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165</v>
      </c>
      <c r="R4598" t="s">
        <v>30</v>
      </c>
      <c r="S4598" t="s">
        <v>85</v>
      </c>
      <c r="T4598" t="str">
        <f>_xlfn.XLOOKUP(A4598,MI_Match_Analysis!$A$2:$A$8,MI_Match_Analysis!$F$2:$F$8,"Not Found")</f>
        <v>Not Found</v>
      </c>
    </row>
    <row r="4599" spans="1:20" hidden="1" x14ac:dyDescent="0.3">
      <c r="A4599">
        <v>21</v>
      </c>
      <c r="B4599" s="1">
        <v>46125</v>
      </c>
      <c r="C4599" t="s">
        <v>162</v>
      </c>
      <c r="D4599" t="s">
        <v>75</v>
      </c>
      <c r="E4599" t="s">
        <v>25</v>
      </c>
      <c r="F4599" t="s">
        <v>40</v>
      </c>
      <c r="G4599">
        <v>1</v>
      </c>
      <c r="H4599">
        <v>13.3</v>
      </c>
      <c r="I4599" t="s">
        <v>168</v>
      </c>
      <c r="J4599" t="s">
        <v>85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83</v>
      </c>
      <c r="R4599" t="s">
        <v>83</v>
      </c>
      <c r="S4599" t="s">
        <v>83</v>
      </c>
      <c r="T4599" t="str">
        <f>_xlfn.XLOOKUP(A4599,MI_Match_Analysis!$A$2:$A$8,MI_Match_Analysis!$F$2:$F$8,"Not Found")</f>
        <v>Not Found</v>
      </c>
    </row>
    <row r="4600" spans="1:20" hidden="1" x14ac:dyDescent="0.3">
      <c r="A4600">
        <v>21</v>
      </c>
      <c r="B4600" s="1">
        <v>46125</v>
      </c>
      <c r="C4600" t="s">
        <v>162</v>
      </c>
      <c r="D4600" t="s">
        <v>75</v>
      </c>
      <c r="E4600" t="s">
        <v>25</v>
      </c>
      <c r="F4600" t="s">
        <v>40</v>
      </c>
      <c r="G4600">
        <v>1</v>
      </c>
      <c r="H4600">
        <v>13.4</v>
      </c>
      <c r="I4600" t="s">
        <v>168</v>
      </c>
      <c r="J4600" t="s">
        <v>85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83</v>
      </c>
      <c r="R4600" t="s">
        <v>83</v>
      </c>
      <c r="S4600" t="s">
        <v>83</v>
      </c>
      <c r="T4600" t="str">
        <f>_xlfn.XLOOKUP(A4600,MI_Match_Analysis!$A$2:$A$8,MI_Match_Analysis!$F$2:$F$8,"Not Found")</f>
        <v>Not Found</v>
      </c>
    </row>
    <row r="4601" spans="1:20" hidden="1" x14ac:dyDescent="0.3">
      <c r="A4601">
        <v>21</v>
      </c>
      <c r="B4601" s="1">
        <v>46125</v>
      </c>
      <c r="C4601" t="s">
        <v>162</v>
      </c>
      <c r="D4601" t="s">
        <v>75</v>
      </c>
      <c r="E4601" t="s">
        <v>25</v>
      </c>
      <c r="F4601" t="s">
        <v>40</v>
      </c>
      <c r="G4601">
        <v>1</v>
      </c>
      <c r="H4601">
        <v>13.5</v>
      </c>
      <c r="I4601" t="s">
        <v>168</v>
      </c>
      <c r="J4601" t="s">
        <v>85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83</v>
      </c>
      <c r="R4601" t="s">
        <v>83</v>
      </c>
      <c r="S4601" t="s">
        <v>83</v>
      </c>
      <c r="T4601" t="str">
        <f>_xlfn.XLOOKUP(A4601,MI_Match_Analysis!$A$2:$A$8,MI_Match_Analysis!$F$2:$F$8,"Not Found")</f>
        <v>Not Found</v>
      </c>
    </row>
    <row r="4602" spans="1:20" hidden="1" x14ac:dyDescent="0.3">
      <c r="A4602">
        <v>21</v>
      </c>
      <c r="B4602" s="1">
        <v>46125</v>
      </c>
      <c r="C4602" t="s">
        <v>162</v>
      </c>
      <c r="D4602" t="s">
        <v>75</v>
      </c>
      <c r="E4602" t="s">
        <v>25</v>
      </c>
      <c r="F4602" t="s">
        <v>40</v>
      </c>
      <c r="G4602">
        <v>1</v>
      </c>
      <c r="H4602">
        <v>13.6</v>
      </c>
      <c r="I4602" t="s">
        <v>170</v>
      </c>
      <c r="J4602" t="s">
        <v>85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83</v>
      </c>
      <c r="R4602" t="s">
        <v>83</v>
      </c>
      <c r="S4602" t="s">
        <v>83</v>
      </c>
      <c r="T4602" t="str">
        <f>_xlfn.XLOOKUP(A4602,MI_Match_Analysis!$A$2:$A$8,MI_Match_Analysis!$F$2:$F$8,"Not Found")</f>
        <v>Not Found</v>
      </c>
    </row>
    <row r="4603" spans="1:20" hidden="1" x14ac:dyDescent="0.3">
      <c r="A4603">
        <v>21</v>
      </c>
      <c r="B4603" s="1">
        <v>46125</v>
      </c>
      <c r="C4603" t="s">
        <v>162</v>
      </c>
      <c r="D4603" t="s">
        <v>75</v>
      </c>
      <c r="E4603" t="s">
        <v>25</v>
      </c>
      <c r="F4603" t="s">
        <v>40</v>
      </c>
      <c r="G4603">
        <v>1</v>
      </c>
      <c r="H4603">
        <v>14.1</v>
      </c>
      <c r="I4603" t="s">
        <v>170</v>
      </c>
      <c r="J4603" t="s">
        <v>42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83</v>
      </c>
      <c r="R4603" t="s">
        <v>83</v>
      </c>
      <c r="S4603" t="s">
        <v>83</v>
      </c>
      <c r="T4603" t="str">
        <f>_xlfn.XLOOKUP(A4603,MI_Match_Analysis!$A$2:$A$8,MI_Match_Analysis!$F$2:$F$8,"Not Found")</f>
        <v>Not Found</v>
      </c>
    </row>
    <row r="4604" spans="1:20" hidden="1" x14ac:dyDescent="0.3">
      <c r="A4604">
        <v>21</v>
      </c>
      <c r="B4604" s="1">
        <v>46125</v>
      </c>
      <c r="C4604" t="s">
        <v>162</v>
      </c>
      <c r="D4604" t="s">
        <v>75</v>
      </c>
      <c r="E4604" t="s">
        <v>25</v>
      </c>
      <c r="F4604" t="s">
        <v>40</v>
      </c>
      <c r="G4604">
        <v>1</v>
      </c>
      <c r="H4604">
        <v>14.2</v>
      </c>
      <c r="I4604" t="s">
        <v>168</v>
      </c>
      <c r="J4604" t="s">
        <v>42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83</v>
      </c>
      <c r="R4604" t="s">
        <v>83</v>
      </c>
      <c r="S4604" t="s">
        <v>83</v>
      </c>
      <c r="T4604" t="str">
        <f>_xlfn.XLOOKUP(A4604,MI_Match_Analysis!$A$2:$A$8,MI_Match_Analysis!$F$2:$F$8,"Not Found")</f>
        <v>Not Found</v>
      </c>
    </row>
    <row r="4605" spans="1:20" hidden="1" x14ac:dyDescent="0.3">
      <c r="A4605">
        <v>21</v>
      </c>
      <c r="B4605" s="1">
        <v>46125</v>
      </c>
      <c r="C4605" t="s">
        <v>162</v>
      </c>
      <c r="D4605" t="s">
        <v>75</v>
      </c>
      <c r="E4605" t="s">
        <v>25</v>
      </c>
      <c r="F4605" t="s">
        <v>40</v>
      </c>
      <c r="G4605">
        <v>1</v>
      </c>
      <c r="H4605">
        <v>14.3</v>
      </c>
      <c r="I4605" t="s">
        <v>170</v>
      </c>
      <c r="J4605" t="s">
        <v>42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83</v>
      </c>
      <c r="R4605" t="s">
        <v>83</v>
      </c>
      <c r="S4605" t="s">
        <v>83</v>
      </c>
      <c r="T4605" t="str">
        <f>_xlfn.XLOOKUP(A4605,MI_Match_Analysis!$A$2:$A$8,MI_Match_Analysis!$F$2:$F$8,"Not Found")</f>
        <v>Not Found</v>
      </c>
    </row>
    <row r="4606" spans="1:20" hidden="1" x14ac:dyDescent="0.3">
      <c r="A4606">
        <v>21</v>
      </c>
      <c r="B4606" s="1">
        <v>46125</v>
      </c>
      <c r="C4606" t="s">
        <v>162</v>
      </c>
      <c r="D4606" t="s">
        <v>75</v>
      </c>
      <c r="E4606" t="s">
        <v>25</v>
      </c>
      <c r="F4606" t="s">
        <v>40</v>
      </c>
      <c r="G4606">
        <v>1</v>
      </c>
      <c r="H4606">
        <v>14.4</v>
      </c>
      <c r="I4606" t="s">
        <v>170</v>
      </c>
      <c r="J4606" t="s">
        <v>42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83</v>
      </c>
      <c r="R4606" t="s">
        <v>83</v>
      </c>
      <c r="S4606" t="s">
        <v>83</v>
      </c>
      <c r="T4606" t="str">
        <f>_xlfn.XLOOKUP(A4606,MI_Match_Analysis!$A$2:$A$8,MI_Match_Analysis!$F$2:$F$8,"Not Found")</f>
        <v>Not Found</v>
      </c>
    </row>
    <row r="4607" spans="1:20" hidden="1" x14ac:dyDescent="0.3">
      <c r="A4607">
        <v>21</v>
      </c>
      <c r="B4607" s="1">
        <v>46125</v>
      </c>
      <c r="C4607" t="s">
        <v>162</v>
      </c>
      <c r="D4607" t="s">
        <v>75</v>
      </c>
      <c r="E4607" t="s">
        <v>25</v>
      </c>
      <c r="F4607" t="s">
        <v>40</v>
      </c>
      <c r="G4607">
        <v>1</v>
      </c>
      <c r="H4607">
        <v>14.5</v>
      </c>
      <c r="I4607" t="s">
        <v>170</v>
      </c>
      <c r="J4607" t="s">
        <v>42</v>
      </c>
      <c r="K4607">
        <v>6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83</v>
      </c>
      <c r="R4607" t="s">
        <v>83</v>
      </c>
      <c r="S4607" t="s">
        <v>83</v>
      </c>
      <c r="T4607" t="str">
        <f>_xlfn.XLOOKUP(A4607,MI_Match_Analysis!$A$2:$A$8,MI_Match_Analysis!$F$2:$F$8,"Not Found")</f>
        <v>Not Found</v>
      </c>
    </row>
    <row r="4608" spans="1:20" hidden="1" x14ac:dyDescent="0.3">
      <c r="A4608">
        <v>21</v>
      </c>
      <c r="B4608" s="1">
        <v>46125</v>
      </c>
      <c r="C4608" t="s">
        <v>162</v>
      </c>
      <c r="D4608" t="s">
        <v>75</v>
      </c>
      <c r="E4608" t="s">
        <v>25</v>
      </c>
      <c r="F4608" t="s">
        <v>40</v>
      </c>
      <c r="G4608">
        <v>1</v>
      </c>
      <c r="H4608">
        <v>14.6</v>
      </c>
      <c r="I4608" t="s">
        <v>170</v>
      </c>
      <c r="J4608" t="s">
        <v>42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83</v>
      </c>
      <c r="R4608" t="s">
        <v>83</v>
      </c>
      <c r="S4608" t="s">
        <v>83</v>
      </c>
      <c r="T4608" t="str">
        <f>_xlfn.XLOOKUP(A4608,MI_Match_Analysis!$A$2:$A$8,MI_Match_Analysis!$F$2:$F$8,"Not Found")</f>
        <v>Not Found</v>
      </c>
    </row>
    <row r="4609" spans="1:20" hidden="1" x14ac:dyDescent="0.3">
      <c r="A4609">
        <v>21</v>
      </c>
      <c r="B4609" s="1">
        <v>46125</v>
      </c>
      <c r="C4609" t="s">
        <v>162</v>
      </c>
      <c r="D4609" t="s">
        <v>75</v>
      </c>
      <c r="E4609" t="s">
        <v>25</v>
      </c>
      <c r="F4609" t="s">
        <v>40</v>
      </c>
      <c r="G4609">
        <v>1</v>
      </c>
      <c r="H4609">
        <v>15.1</v>
      </c>
      <c r="I4609" t="s">
        <v>170</v>
      </c>
      <c r="J4609" t="s">
        <v>251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83</v>
      </c>
      <c r="R4609" t="s">
        <v>83</v>
      </c>
      <c r="S4609" t="s">
        <v>83</v>
      </c>
      <c r="T4609" t="str">
        <f>_xlfn.XLOOKUP(A4609,MI_Match_Analysis!$A$2:$A$8,MI_Match_Analysis!$F$2:$F$8,"Not Found")</f>
        <v>Not Found</v>
      </c>
    </row>
    <row r="4610" spans="1:20" hidden="1" x14ac:dyDescent="0.3">
      <c r="A4610">
        <v>21</v>
      </c>
      <c r="B4610" s="1">
        <v>46125</v>
      </c>
      <c r="C4610" t="s">
        <v>162</v>
      </c>
      <c r="D4610" t="s">
        <v>75</v>
      </c>
      <c r="E4610" t="s">
        <v>25</v>
      </c>
      <c r="F4610" t="s">
        <v>40</v>
      </c>
      <c r="G4610">
        <v>1</v>
      </c>
      <c r="H4610">
        <v>15.2</v>
      </c>
      <c r="I4610" t="s">
        <v>170</v>
      </c>
      <c r="J4610" t="s">
        <v>251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83</v>
      </c>
      <c r="R4610" t="s">
        <v>83</v>
      </c>
      <c r="S4610" t="s">
        <v>83</v>
      </c>
      <c r="T4610" t="str">
        <f>_xlfn.XLOOKUP(A4610,MI_Match_Analysis!$A$2:$A$8,MI_Match_Analysis!$F$2:$F$8,"Not Found")</f>
        <v>Not Found</v>
      </c>
    </row>
    <row r="4611" spans="1:20" hidden="1" x14ac:dyDescent="0.3">
      <c r="A4611">
        <v>21</v>
      </c>
      <c r="B4611" s="1">
        <v>46125</v>
      </c>
      <c r="C4611" t="s">
        <v>162</v>
      </c>
      <c r="D4611" t="s">
        <v>75</v>
      </c>
      <c r="E4611" t="s">
        <v>25</v>
      </c>
      <c r="F4611" t="s">
        <v>40</v>
      </c>
      <c r="G4611">
        <v>1</v>
      </c>
      <c r="H4611">
        <v>15.3</v>
      </c>
      <c r="I4611" t="s">
        <v>168</v>
      </c>
      <c r="J4611" t="s">
        <v>251</v>
      </c>
      <c r="K4611">
        <v>6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83</v>
      </c>
      <c r="R4611" t="s">
        <v>83</v>
      </c>
      <c r="S4611" t="s">
        <v>83</v>
      </c>
      <c r="T4611" t="str">
        <f>_xlfn.XLOOKUP(A4611,MI_Match_Analysis!$A$2:$A$8,MI_Match_Analysis!$F$2:$F$8,"Not Found")</f>
        <v>Not Found</v>
      </c>
    </row>
    <row r="4612" spans="1:20" hidden="1" x14ac:dyDescent="0.3">
      <c r="A4612">
        <v>21</v>
      </c>
      <c r="B4612" s="1">
        <v>46125</v>
      </c>
      <c r="C4612" t="s">
        <v>162</v>
      </c>
      <c r="D4612" t="s">
        <v>75</v>
      </c>
      <c r="E4612" t="s">
        <v>25</v>
      </c>
      <c r="F4612" t="s">
        <v>40</v>
      </c>
      <c r="G4612">
        <v>1</v>
      </c>
      <c r="H4612">
        <v>15.4</v>
      </c>
      <c r="I4612" t="s">
        <v>168</v>
      </c>
      <c r="J4612" t="s">
        <v>251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83</v>
      </c>
      <c r="R4612" t="s">
        <v>83</v>
      </c>
      <c r="S4612" t="s">
        <v>83</v>
      </c>
      <c r="T4612" t="str">
        <f>_xlfn.XLOOKUP(A4612,MI_Match_Analysis!$A$2:$A$8,MI_Match_Analysis!$F$2:$F$8,"Not Found")</f>
        <v>Not Found</v>
      </c>
    </row>
    <row r="4613" spans="1:20" hidden="1" x14ac:dyDescent="0.3">
      <c r="A4613">
        <v>21</v>
      </c>
      <c r="B4613" s="1">
        <v>46125</v>
      </c>
      <c r="C4613" t="s">
        <v>162</v>
      </c>
      <c r="D4613" t="s">
        <v>75</v>
      </c>
      <c r="E4613" t="s">
        <v>25</v>
      </c>
      <c r="F4613" t="s">
        <v>40</v>
      </c>
      <c r="G4613">
        <v>1</v>
      </c>
      <c r="H4613">
        <v>15.5</v>
      </c>
      <c r="I4613" t="s">
        <v>170</v>
      </c>
      <c r="J4613" t="s">
        <v>251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165</v>
      </c>
      <c r="R4613" t="s">
        <v>170</v>
      </c>
      <c r="S4613" t="s">
        <v>211</v>
      </c>
      <c r="T4613" t="str">
        <f>_xlfn.XLOOKUP(A4613,MI_Match_Analysis!$A$2:$A$8,MI_Match_Analysis!$F$2:$F$8,"Not Found")</f>
        <v>Not Found</v>
      </c>
    </row>
    <row r="4614" spans="1:20" hidden="1" x14ac:dyDescent="0.3">
      <c r="A4614">
        <v>21</v>
      </c>
      <c r="B4614" s="1">
        <v>46125</v>
      </c>
      <c r="C4614" t="s">
        <v>162</v>
      </c>
      <c r="D4614" t="s">
        <v>75</v>
      </c>
      <c r="E4614" t="s">
        <v>25</v>
      </c>
      <c r="F4614" t="s">
        <v>40</v>
      </c>
      <c r="G4614">
        <v>1</v>
      </c>
      <c r="H4614">
        <v>15.6</v>
      </c>
      <c r="I4614" t="s">
        <v>172</v>
      </c>
      <c r="J4614" t="s">
        <v>251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83</v>
      </c>
      <c r="R4614" t="s">
        <v>83</v>
      </c>
      <c r="S4614" t="s">
        <v>83</v>
      </c>
      <c r="T4614" t="str">
        <f>_xlfn.XLOOKUP(A4614,MI_Match_Analysis!$A$2:$A$8,MI_Match_Analysis!$F$2:$F$8,"Not Found")</f>
        <v>Not Found</v>
      </c>
    </row>
    <row r="4615" spans="1:20" hidden="1" x14ac:dyDescent="0.3">
      <c r="A4615">
        <v>21</v>
      </c>
      <c r="B4615" s="1">
        <v>46125</v>
      </c>
      <c r="C4615" t="s">
        <v>162</v>
      </c>
      <c r="D4615" t="s">
        <v>75</v>
      </c>
      <c r="E4615" t="s">
        <v>25</v>
      </c>
      <c r="F4615" t="s">
        <v>40</v>
      </c>
      <c r="G4615">
        <v>1</v>
      </c>
      <c r="H4615">
        <v>16.100000000000001</v>
      </c>
      <c r="I4615" t="s">
        <v>172</v>
      </c>
      <c r="J4615" t="s">
        <v>42</v>
      </c>
      <c r="K4615">
        <v>0</v>
      </c>
      <c r="L4615">
        <v>1</v>
      </c>
      <c r="M4615">
        <v>0</v>
      </c>
      <c r="N4615">
        <v>1</v>
      </c>
      <c r="O4615">
        <v>0</v>
      </c>
      <c r="P4615">
        <v>0</v>
      </c>
      <c r="Q4615" t="s">
        <v>83</v>
      </c>
      <c r="R4615" t="s">
        <v>83</v>
      </c>
      <c r="S4615" t="s">
        <v>83</v>
      </c>
      <c r="T4615" t="str">
        <f>_xlfn.XLOOKUP(A4615,MI_Match_Analysis!$A$2:$A$8,MI_Match_Analysis!$F$2:$F$8,"Not Found")</f>
        <v>Not Found</v>
      </c>
    </row>
    <row r="4616" spans="1:20" hidden="1" x14ac:dyDescent="0.3">
      <c r="A4616">
        <v>21</v>
      </c>
      <c r="B4616" s="1">
        <v>46125</v>
      </c>
      <c r="C4616" t="s">
        <v>162</v>
      </c>
      <c r="D4616" t="s">
        <v>75</v>
      </c>
      <c r="E4616" t="s">
        <v>25</v>
      </c>
      <c r="F4616" t="s">
        <v>40</v>
      </c>
      <c r="G4616">
        <v>1</v>
      </c>
      <c r="H4616">
        <v>16.2</v>
      </c>
      <c r="I4616" t="s">
        <v>168</v>
      </c>
      <c r="J4616" t="s">
        <v>42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83</v>
      </c>
      <c r="R4616" t="s">
        <v>83</v>
      </c>
      <c r="S4616" t="s">
        <v>83</v>
      </c>
      <c r="T4616" t="str">
        <f>_xlfn.XLOOKUP(A4616,MI_Match_Analysis!$A$2:$A$8,MI_Match_Analysis!$F$2:$F$8,"Not Found")</f>
        <v>Not Found</v>
      </c>
    </row>
    <row r="4617" spans="1:20" hidden="1" x14ac:dyDescent="0.3">
      <c r="A4617">
        <v>21</v>
      </c>
      <c r="B4617" s="1">
        <v>46125</v>
      </c>
      <c r="C4617" t="s">
        <v>162</v>
      </c>
      <c r="D4617" t="s">
        <v>75</v>
      </c>
      <c r="E4617" t="s">
        <v>25</v>
      </c>
      <c r="F4617" t="s">
        <v>40</v>
      </c>
      <c r="G4617">
        <v>1</v>
      </c>
      <c r="H4617">
        <v>16.3</v>
      </c>
      <c r="I4617" t="s">
        <v>172</v>
      </c>
      <c r="J4617" t="s">
        <v>42</v>
      </c>
      <c r="K4617">
        <v>4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83</v>
      </c>
      <c r="R4617" t="s">
        <v>83</v>
      </c>
      <c r="S4617" t="s">
        <v>83</v>
      </c>
      <c r="T4617" t="str">
        <f>_xlfn.XLOOKUP(A4617,MI_Match_Analysis!$A$2:$A$8,MI_Match_Analysis!$F$2:$F$8,"Not Found")</f>
        <v>Not Found</v>
      </c>
    </row>
    <row r="4618" spans="1:20" hidden="1" x14ac:dyDescent="0.3">
      <c r="A4618">
        <v>21</v>
      </c>
      <c r="B4618" s="1">
        <v>46125</v>
      </c>
      <c r="C4618" t="s">
        <v>162</v>
      </c>
      <c r="D4618" t="s">
        <v>75</v>
      </c>
      <c r="E4618" t="s">
        <v>25</v>
      </c>
      <c r="F4618" t="s">
        <v>40</v>
      </c>
      <c r="G4618">
        <v>1</v>
      </c>
      <c r="H4618">
        <v>16.399999999999999</v>
      </c>
      <c r="I4618" t="s">
        <v>172</v>
      </c>
      <c r="J4618" t="s">
        <v>42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83</v>
      </c>
      <c r="R4618" t="s">
        <v>83</v>
      </c>
      <c r="S4618" t="s">
        <v>83</v>
      </c>
      <c r="T4618" t="str">
        <f>_xlfn.XLOOKUP(A4618,MI_Match_Analysis!$A$2:$A$8,MI_Match_Analysis!$F$2:$F$8,"Not Found")</f>
        <v>Not Found</v>
      </c>
    </row>
    <row r="4619" spans="1:20" hidden="1" x14ac:dyDescent="0.3">
      <c r="A4619">
        <v>21</v>
      </c>
      <c r="B4619" s="1">
        <v>46125</v>
      </c>
      <c r="C4619" t="s">
        <v>162</v>
      </c>
      <c r="D4619" t="s">
        <v>75</v>
      </c>
      <c r="E4619" t="s">
        <v>25</v>
      </c>
      <c r="F4619" t="s">
        <v>40</v>
      </c>
      <c r="G4619">
        <v>1</v>
      </c>
      <c r="H4619">
        <v>16.5</v>
      </c>
      <c r="I4619" t="s">
        <v>172</v>
      </c>
      <c r="J4619" t="s">
        <v>42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83</v>
      </c>
      <c r="R4619" t="s">
        <v>83</v>
      </c>
      <c r="S4619" t="s">
        <v>83</v>
      </c>
      <c r="T4619" t="str">
        <f>_xlfn.XLOOKUP(A4619,MI_Match_Analysis!$A$2:$A$8,MI_Match_Analysis!$F$2:$F$8,"Not Found")</f>
        <v>Not Found</v>
      </c>
    </row>
    <row r="4620" spans="1:20" hidden="1" x14ac:dyDescent="0.3">
      <c r="A4620">
        <v>21</v>
      </c>
      <c r="B4620" s="1">
        <v>46125</v>
      </c>
      <c r="C4620" t="s">
        <v>162</v>
      </c>
      <c r="D4620" t="s">
        <v>75</v>
      </c>
      <c r="E4620" t="s">
        <v>25</v>
      </c>
      <c r="F4620" t="s">
        <v>40</v>
      </c>
      <c r="G4620">
        <v>1</v>
      </c>
      <c r="H4620">
        <v>16.600000000000001</v>
      </c>
      <c r="I4620" t="s">
        <v>172</v>
      </c>
      <c r="J4620" t="s">
        <v>42</v>
      </c>
      <c r="K4620">
        <v>1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83</v>
      </c>
      <c r="R4620" t="s">
        <v>83</v>
      </c>
      <c r="S4620" t="s">
        <v>83</v>
      </c>
      <c r="T4620" t="str">
        <f>_xlfn.XLOOKUP(A4620,MI_Match_Analysis!$A$2:$A$8,MI_Match_Analysis!$F$2:$F$8,"Not Found")</f>
        <v>Not Found</v>
      </c>
    </row>
    <row r="4621" spans="1:20" hidden="1" x14ac:dyDescent="0.3">
      <c r="A4621">
        <v>21</v>
      </c>
      <c r="B4621" s="1">
        <v>46125</v>
      </c>
      <c r="C4621" t="s">
        <v>162</v>
      </c>
      <c r="D4621" t="s">
        <v>75</v>
      </c>
      <c r="E4621" t="s">
        <v>25</v>
      </c>
      <c r="F4621" t="s">
        <v>40</v>
      </c>
      <c r="G4621">
        <v>1</v>
      </c>
      <c r="H4621">
        <v>17.100000000000001</v>
      </c>
      <c r="I4621" t="s">
        <v>172</v>
      </c>
      <c r="J4621" t="s">
        <v>85</v>
      </c>
      <c r="K4621">
        <v>4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83</v>
      </c>
      <c r="R4621" t="s">
        <v>83</v>
      </c>
      <c r="S4621" t="s">
        <v>83</v>
      </c>
      <c r="T4621" t="str">
        <f>_xlfn.XLOOKUP(A4621,MI_Match_Analysis!$A$2:$A$8,MI_Match_Analysis!$F$2:$F$8,"Not Found")</f>
        <v>Not Found</v>
      </c>
    </row>
    <row r="4622" spans="1:20" hidden="1" x14ac:dyDescent="0.3">
      <c r="A4622">
        <v>21</v>
      </c>
      <c r="B4622" s="1">
        <v>46125</v>
      </c>
      <c r="C4622" t="s">
        <v>162</v>
      </c>
      <c r="D4622" t="s">
        <v>75</v>
      </c>
      <c r="E4622" t="s">
        <v>25</v>
      </c>
      <c r="F4622" t="s">
        <v>40</v>
      </c>
      <c r="G4622">
        <v>1</v>
      </c>
      <c r="H4622">
        <v>17.2</v>
      </c>
      <c r="I4622" t="s">
        <v>172</v>
      </c>
      <c r="J4622" t="s">
        <v>85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83</v>
      </c>
      <c r="R4622" t="s">
        <v>83</v>
      </c>
      <c r="S4622" t="s">
        <v>83</v>
      </c>
      <c r="T4622" t="str">
        <f>_xlfn.XLOOKUP(A4622,MI_Match_Analysis!$A$2:$A$8,MI_Match_Analysis!$F$2:$F$8,"Not Found")</f>
        <v>Not Found</v>
      </c>
    </row>
    <row r="4623" spans="1:20" hidden="1" x14ac:dyDescent="0.3">
      <c r="A4623">
        <v>21</v>
      </c>
      <c r="B4623" s="1">
        <v>46125</v>
      </c>
      <c r="C4623" t="s">
        <v>162</v>
      </c>
      <c r="D4623" t="s">
        <v>75</v>
      </c>
      <c r="E4623" t="s">
        <v>25</v>
      </c>
      <c r="F4623" t="s">
        <v>40</v>
      </c>
      <c r="G4623">
        <v>1</v>
      </c>
      <c r="H4623">
        <v>17.3</v>
      </c>
      <c r="I4623" t="s">
        <v>168</v>
      </c>
      <c r="J4623" t="s">
        <v>85</v>
      </c>
      <c r="K4623">
        <v>6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83</v>
      </c>
      <c r="R4623" t="s">
        <v>83</v>
      </c>
      <c r="S4623" t="s">
        <v>83</v>
      </c>
      <c r="T4623" t="str">
        <f>_xlfn.XLOOKUP(A4623,MI_Match_Analysis!$A$2:$A$8,MI_Match_Analysis!$F$2:$F$8,"Not Found")</f>
        <v>Not Found</v>
      </c>
    </row>
    <row r="4624" spans="1:20" hidden="1" x14ac:dyDescent="0.3">
      <c r="A4624">
        <v>21</v>
      </c>
      <c r="B4624" s="1">
        <v>46125</v>
      </c>
      <c r="C4624" t="s">
        <v>162</v>
      </c>
      <c r="D4624" t="s">
        <v>75</v>
      </c>
      <c r="E4624" t="s">
        <v>25</v>
      </c>
      <c r="F4624" t="s">
        <v>40</v>
      </c>
      <c r="G4624">
        <v>1</v>
      </c>
      <c r="H4624">
        <v>17.399999999999999</v>
      </c>
      <c r="I4624" t="s">
        <v>168</v>
      </c>
      <c r="J4624" t="s">
        <v>85</v>
      </c>
      <c r="K4624">
        <v>6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83</v>
      </c>
      <c r="R4624" t="s">
        <v>83</v>
      </c>
      <c r="S4624" t="s">
        <v>83</v>
      </c>
      <c r="T4624" t="str">
        <f>_xlfn.XLOOKUP(A4624,MI_Match_Analysis!$A$2:$A$8,MI_Match_Analysis!$F$2:$F$8,"Not Found")</f>
        <v>Not Found</v>
      </c>
    </row>
    <row r="4625" spans="1:20" hidden="1" x14ac:dyDescent="0.3">
      <c r="A4625">
        <v>21</v>
      </c>
      <c r="B4625" s="1">
        <v>46125</v>
      </c>
      <c r="C4625" t="s">
        <v>162</v>
      </c>
      <c r="D4625" t="s">
        <v>75</v>
      </c>
      <c r="E4625" t="s">
        <v>25</v>
      </c>
      <c r="F4625" t="s">
        <v>40</v>
      </c>
      <c r="G4625">
        <v>1</v>
      </c>
      <c r="H4625">
        <v>17.5</v>
      </c>
      <c r="I4625" t="s">
        <v>168</v>
      </c>
      <c r="J4625" t="s">
        <v>85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83</v>
      </c>
      <c r="R4625" t="s">
        <v>83</v>
      </c>
      <c r="S4625" t="s">
        <v>83</v>
      </c>
      <c r="T4625" t="str">
        <f>_xlfn.XLOOKUP(A4625,MI_Match_Analysis!$A$2:$A$8,MI_Match_Analysis!$F$2:$F$8,"Not Found")</f>
        <v>Not Found</v>
      </c>
    </row>
    <row r="4626" spans="1:20" hidden="1" x14ac:dyDescent="0.3">
      <c r="A4626">
        <v>21</v>
      </c>
      <c r="B4626" s="1">
        <v>46125</v>
      </c>
      <c r="C4626" t="s">
        <v>162</v>
      </c>
      <c r="D4626" t="s">
        <v>75</v>
      </c>
      <c r="E4626" t="s">
        <v>25</v>
      </c>
      <c r="F4626" t="s">
        <v>40</v>
      </c>
      <c r="G4626">
        <v>1</v>
      </c>
      <c r="H4626">
        <v>17.600000000000001</v>
      </c>
      <c r="I4626" t="s">
        <v>168</v>
      </c>
      <c r="J4626" t="s">
        <v>85</v>
      </c>
      <c r="K4626">
        <v>0</v>
      </c>
      <c r="L4626">
        <v>1</v>
      </c>
      <c r="M4626">
        <v>1</v>
      </c>
      <c r="N4626">
        <v>0</v>
      </c>
      <c r="O4626">
        <v>0</v>
      </c>
      <c r="P4626">
        <v>0</v>
      </c>
      <c r="Q4626" t="s">
        <v>83</v>
      </c>
      <c r="R4626" t="s">
        <v>83</v>
      </c>
      <c r="S4626" t="s">
        <v>83</v>
      </c>
      <c r="T4626" t="str">
        <f>_xlfn.XLOOKUP(A4626,MI_Match_Analysis!$A$2:$A$8,MI_Match_Analysis!$F$2:$F$8,"Not Found")</f>
        <v>Not Found</v>
      </c>
    </row>
    <row r="4627" spans="1:20" hidden="1" x14ac:dyDescent="0.3">
      <c r="A4627">
        <v>21</v>
      </c>
      <c r="B4627" s="1">
        <v>46125</v>
      </c>
      <c r="C4627" t="s">
        <v>162</v>
      </c>
      <c r="D4627" t="s">
        <v>75</v>
      </c>
      <c r="E4627" t="s">
        <v>25</v>
      </c>
      <c r="F4627" t="s">
        <v>40</v>
      </c>
      <c r="G4627">
        <v>1</v>
      </c>
      <c r="H4627">
        <v>17.600000000000001</v>
      </c>
      <c r="I4627" t="s">
        <v>168</v>
      </c>
      <c r="J4627" t="s">
        <v>85</v>
      </c>
      <c r="K4627">
        <v>6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83</v>
      </c>
      <c r="R4627" t="s">
        <v>83</v>
      </c>
      <c r="S4627" t="s">
        <v>83</v>
      </c>
      <c r="T4627" t="str">
        <f>_xlfn.XLOOKUP(A4627,MI_Match_Analysis!$A$2:$A$8,MI_Match_Analysis!$F$2:$F$8,"Not Found")</f>
        <v>Not Found</v>
      </c>
    </row>
    <row r="4628" spans="1:20" hidden="1" x14ac:dyDescent="0.3">
      <c r="A4628">
        <v>21</v>
      </c>
      <c r="B4628" s="1">
        <v>46125</v>
      </c>
      <c r="C4628" t="s">
        <v>162</v>
      </c>
      <c r="D4628" t="s">
        <v>75</v>
      </c>
      <c r="E4628" t="s">
        <v>25</v>
      </c>
      <c r="F4628" t="s">
        <v>40</v>
      </c>
      <c r="G4628">
        <v>1</v>
      </c>
      <c r="H4628">
        <v>18.100000000000001</v>
      </c>
      <c r="I4628" t="s">
        <v>172</v>
      </c>
      <c r="J4628" t="s">
        <v>44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83</v>
      </c>
      <c r="R4628" t="s">
        <v>83</v>
      </c>
      <c r="S4628" t="s">
        <v>83</v>
      </c>
      <c r="T4628" t="str">
        <f>_xlfn.XLOOKUP(A4628,MI_Match_Analysis!$A$2:$A$8,MI_Match_Analysis!$F$2:$F$8,"Not Found")</f>
        <v>Not Found</v>
      </c>
    </row>
    <row r="4629" spans="1:20" hidden="1" x14ac:dyDescent="0.3">
      <c r="A4629">
        <v>21</v>
      </c>
      <c r="B4629" s="1">
        <v>46125</v>
      </c>
      <c r="C4629" t="s">
        <v>162</v>
      </c>
      <c r="D4629" t="s">
        <v>75</v>
      </c>
      <c r="E4629" t="s">
        <v>25</v>
      </c>
      <c r="F4629" t="s">
        <v>40</v>
      </c>
      <c r="G4629">
        <v>1</v>
      </c>
      <c r="H4629">
        <v>18.2</v>
      </c>
      <c r="I4629" t="s">
        <v>168</v>
      </c>
      <c r="J4629" t="s">
        <v>44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83</v>
      </c>
      <c r="R4629" t="s">
        <v>83</v>
      </c>
      <c r="S4629" t="s">
        <v>83</v>
      </c>
      <c r="T4629" t="str">
        <f>_xlfn.XLOOKUP(A4629,MI_Match_Analysis!$A$2:$A$8,MI_Match_Analysis!$F$2:$F$8,"Not Found")</f>
        <v>Not Found</v>
      </c>
    </row>
    <row r="4630" spans="1:20" hidden="1" x14ac:dyDescent="0.3">
      <c r="A4630">
        <v>21</v>
      </c>
      <c r="B4630" s="1">
        <v>46125</v>
      </c>
      <c r="C4630" t="s">
        <v>162</v>
      </c>
      <c r="D4630" t="s">
        <v>75</v>
      </c>
      <c r="E4630" t="s">
        <v>25</v>
      </c>
      <c r="F4630" t="s">
        <v>40</v>
      </c>
      <c r="G4630">
        <v>1</v>
      </c>
      <c r="H4630">
        <v>18.3</v>
      </c>
      <c r="I4630" t="s">
        <v>168</v>
      </c>
      <c r="J4630" t="s">
        <v>44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165</v>
      </c>
      <c r="R4630" t="s">
        <v>168</v>
      </c>
      <c r="S4630" t="s">
        <v>74</v>
      </c>
      <c r="T4630" t="str">
        <f>_xlfn.XLOOKUP(A4630,MI_Match_Analysis!$A$2:$A$8,MI_Match_Analysis!$F$2:$F$8,"Not Found")</f>
        <v>Not Found</v>
      </c>
    </row>
    <row r="4631" spans="1:20" hidden="1" x14ac:dyDescent="0.3">
      <c r="A4631">
        <v>21</v>
      </c>
      <c r="B4631" s="1">
        <v>46125</v>
      </c>
      <c r="C4631" t="s">
        <v>162</v>
      </c>
      <c r="D4631" t="s">
        <v>75</v>
      </c>
      <c r="E4631" t="s">
        <v>25</v>
      </c>
      <c r="F4631" t="s">
        <v>40</v>
      </c>
      <c r="G4631">
        <v>1</v>
      </c>
      <c r="H4631">
        <v>18.399999999999999</v>
      </c>
      <c r="I4631" t="s">
        <v>173</v>
      </c>
      <c r="J4631" t="s">
        <v>44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83</v>
      </c>
      <c r="R4631" t="s">
        <v>83</v>
      </c>
      <c r="S4631" t="s">
        <v>83</v>
      </c>
      <c r="T4631" t="str">
        <f>_xlfn.XLOOKUP(A4631,MI_Match_Analysis!$A$2:$A$8,MI_Match_Analysis!$F$2:$F$8,"Not Found")</f>
        <v>Not Found</v>
      </c>
    </row>
    <row r="4632" spans="1:20" hidden="1" x14ac:dyDescent="0.3">
      <c r="A4632">
        <v>21</v>
      </c>
      <c r="B4632" s="1">
        <v>46125</v>
      </c>
      <c r="C4632" t="s">
        <v>162</v>
      </c>
      <c r="D4632" t="s">
        <v>75</v>
      </c>
      <c r="E4632" t="s">
        <v>25</v>
      </c>
      <c r="F4632" t="s">
        <v>40</v>
      </c>
      <c r="G4632">
        <v>1</v>
      </c>
      <c r="H4632">
        <v>18.5</v>
      </c>
      <c r="I4632" t="s">
        <v>172</v>
      </c>
      <c r="J4632" t="s">
        <v>44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83</v>
      </c>
      <c r="R4632" t="s">
        <v>83</v>
      </c>
      <c r="S4632" t="s">
        <v>83</v>
      </c>
      <c r="T4632" t="str">
        <f>_xlfn.XLOOKUP(A4632,MI_Match_Analysis!$A$2:$A$8,MI_Match_Analysis!$F$2:$F$8,"Not Found")</f>
        <v>Not Found</v>
      </c>
    </row>
    <row r="4633" spans="1:20" hidden="1" x14ac:dyDescent="0.3">
      <c r="A4633">
        <v>21</v>
      </c>
      <c r="B4633" s="1">
        <v>46125</v>
      </c>
      <c r="C4633" t="s">
        <v>162</v>
      </c>
      <c r="D4633" t="s">
        <v>75</v>
      </c>
      <c r="E4633" t="s">
        <v>25</v>
      </c>
      <c r="F4633" t="s">
        <v>40</v>
      </c>
      <c r="G4633">
        <v>1</v>
      </c>
      <c r="H4633">
        <v>18.600000000000001</v>
      </c>
      <c r="I4633" t="s">
        <v>172</v>
      </c>
      <c r="J4633" t="s">
        <v>44</v>
      </c>
      <c r="K4633">
        <v>6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83</v>
      </c>
      <c r="R4633" t="s">
        <v>83</v>
      </c>
      <c r="S4633" t="s">
        <v>83</v>
      </c>
      <c r="T4633" t="str">
        <f>_xlfn.XLOOKUP(A4633,MI_Match_Analysis!$A$2:$A$8,MI_Match_Analysis!$F$2:$F$8,"Not Found")</f>
        <v>Not Found</v>
      </c>
    </row>
    <row r="4634" spans="1:20" hidden="1" x14ac:dyDescent="0.3">
      <c r="A4634">
        <v>21</v>
      </c>
      <c r="B4634" s="1">
        <v>46125</v>
      </c>
      <c r="C4634" t="s">
        <v>162</v>
      </c>
      <c r="D4634" t="s">
        <v>75</v>
      </c>
      <c r="E4634" t="s">
        <v>25</v>
      </c>
      <c r="F4634" t="s">
        <v>40</v>
      </c>
      <c r="G4634">
        <v>1</v>
      </c>
      <c r="H4634">
        <v>19.100000000000001</v>
      </c>
      <c r="I4634" t="s">
        <v>173</v>
      </c>
      <c r="J4634" t="s">
        <v>251</v>
      </c>
      <c r="K4634">
        <v>0</v>
      </c>
      <c r="L4634">
        <v>1</v>
      </c>
      <c r="M4634">
        <v>1</v>
      </c>
      <c r="N4634">
        <v>0</v>
      </c>
      <c r="O4634">
        <v>0</v>
      </c>
      <c r="P4634">
        <v>0</v>
      </c>
      <c r="Q4634" t="s">
        <v>83</v>
      </c>
      <c r="R4634" t="s">
        <v>83</v>
      </c>
      <c r="S4634" t="s">
        <v>83</v>
      </c>
      <c r="T4634" t="str">
        <f>_xlfn.XLOOKUP(A4634,MI_Match_Analysis!$A$2:$A$8,MI_Match_Analysis!$F$2:$F$8,"Not Found")</f>
        <v>Not Found</v>
      </c>
    </row>
    <row r="4635" spans="1:20" hidden="1" x14ac:dyDescent="0.3">
      <c r="A4635">
        <v>21</v>
      </c>
      <c r="B4635" s="1">
        <v>46125</v>
      </c>
      <c r="C4635" t="s">
        <v>162</v>
      </c>
      <c r="D4635" t="s">
        <v>75</v>
      </c>
      <c r="E4635" t="s">
        <v>25</v>
      </c>
      <c r="F4635" t="s">
        <v>40</v>
      </c>
      <c r="G4635">
        <v>1</v>
      </c>
      <c r="H4635">
        <v>19.100000000000001</v>
      </c>
      <c r="I4635" t="s">
        <v>173</v>
      </c>
      <c r="J4635" t="s">
        <v>251</v>
      </c>
      <c r="K4635">
        <v>4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83</v>
      </c>
      <c r="R4635" t="s">
        <v>83</v>
      </c>
      <c r="S4635" t="s">
        <v>83</v>
      </c>
      <c r="T4635" t="str">
        <f>_xlfn.XLOOKUP(A4635,MI_Match_Analysis!$A$2:$A$8,MI_Match_Analysis!$F$2:$F$8,"Not Found")</f>
        <v>Not Found</v>
      </c>
    </row>
    <row r="4636" spans="1:20" hidden="1" x14ac:dyDescent="0.3">
      <c r="A4636">
        <v>21</v>
      </c>
      <c r="B4636" s="1">
        <v>46125</v>
      </c>
      <c r="C4636" t="s">
        <v>162</v>
      </c>
      <c r="D4636" t="s">
        <v>75</v>
      </c>
      <c r="E4636" t="s">
        <v>25</v>
      </c>
      <c r="F4636" t="s">
        <v>40</v>
      </c>
      <c r="G4636">
        <v>1</v>
      </c>
      <c r="H4636">
        <v>19.2</v>
      </c>
      <c r="I4636" t="s">
        <v>173</v>
      </c>
      <c r="J4636" t="s">
        <v>251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83</v>
      </c>
      <c r="R4636" t="s">
        <v>83</v>
      </c>
      <c r="S4636" t="s">
        <v>83</v>
      </c>
      <c r="T4636" t="str">
        <f>_xlfn.XLOOKUP(A4636,MI_Match_Analysis!$A$2:$A$8,MI_Match_Analysis!$F$2:$F$8,"Not Found")</f>
        <v>Not Found</v>
      </c>
    </row>
    <row r="4637" spans="1:20" hidden="1" x14ac:dyDescent="0.3">
      <c r="A4637">
        <v>21</v>
      </c>
      <c r="B4637" s="1">
        <v>46125</v>
      </c>
      <c r="C4637" t="s">
        <v>162</v>
      </c>
      <c r="D4637" t="s">
        <v>75</v>
      </c>
      <c r="E4637" t="s">
        <v>25</v>
      </c>
      <c r="F4637" t="s">
        <v>40</v>
      </c>
      <c r="G4637">
        <v>1</v>
      </c>
      <c r="H4637">
        <v>19.3</v>
      </c>
      <c r="I4637" t="s">
        <v>173</v>
      </c>
      <c r="J4637" t="s">
        <v>251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83</v>
      </c>
      <c r="R4637" t="s">
        <v>83</v>
      </c>
      <c r="S4637" t="s">
        <v>83</v>
      </c>
      <c r="T4637" t="str">
        <f>_xlfn.XLOOKUP(A4637,MI_Match_Analysis!$A$2:$A$8,MI_Match_Analysis!$F$2:$F$8,"Not Found")</f>
        <v>Not Found</v>
      </c>
    </row>
    <row r="4638" spans="1:20" hidden="1" x14ac:dyDescent="0.3">
      <c r="A4638">
        <v>21</v>
      </c>
      <c r="B4638" s="1">
        <v>46125</v>
      </c>
      <c r="C4638" t="s">
        <v>162</v>
      </c>
      <c r="D4638" t="s">
        <v>75</v>
      </c>
      <c r="E4638" t="s">
        <v>25</v>
      </c>
      <c r="F4638" t="s">
        <v>40</v>
      </c>
      <c r="G4638">
        <v>1</v>
      </c>
      <c r="H4638">
        <v>19.399999999999999</v>
      </c>
      <c r="I4638" t="s">
        <v>173</v>
      </c>
      <c r="J4638" t="s">
        <v>251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83</v>
      </c>
      <c r="R4638" t="s">
        <v>83</v>
      </c>
      <c r="S4638" t="s">
        <v>83</v>
      </c>
      <c r="T4638" t="str">
        <f>_xlfn.XLOOKUP(A4638,MI_Match_Analysis!$A$2:$A$8,MI_Match_Analysis!$F$2:$F$8,"Not Found")</f>
        <v>Not Found</v>
      </c>
    </row>
    <row r="4639" spans="1:20" hidden="1" x14ac:dyDescent="0.3">
      <c r="A4639">
        <v>21</v>
      </c>
      <c r="B4639" s="1">
        <v>46125</v>
      </c>
      <c r="C4639" t="s">
        <v>162</v>
      </c>
      <c r="D4639" t="s">
        <v>75</v>
      </c>
      <c r="E4639" t="s">
        <v>25</v>
      </c>
      <c r="F4639" t="s">
        <v>40</v>
      </c>
      <c r="G4639">
        <v>1</v>
      </c>
      <c r="H4639">
        <v>19.5</v>
      </c>
      <c r="I4639" t="s">
        <v>172</v>
      </c>
      <c r="J4639" t="s">
        <v>251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83</v>
      </c>
      <c r="R4639" t="s">
        <v>83</v>
      </c>
      <c r="S4639" t="s">
        <v>83</v>
      </c>
      <c r="T4639" t="str">
        <f>_xlfn.XLOOKUP(A4639,MI_Match_Analysis!$A$2:$A$8,MI_Match_Analysis!$F$2:$F$8,"Not Found")</f>
        <v>Not Found</v>
      </c>
    </row>
    <row r="4640" spans="1:20" hidden="1" x14ac:dyDescent="0.3">
      <c r="A4640">
        <v>21</v>
      </c>
      <c r="B4640" s="1">
        <v>46125</v>
      </c>
      <c r="C4640" t="s">
        <v>162</v>
      </c>
      <c r="D4640" t="s">
        <v>75</v>
      </c>
      <c r="E4640" t="s">
        <v>25</v>
      </c>
      <c r="F4640" t="s">
        <v>40</v>
      </c>
      <c r="G4640">
        <v>1</v>
      </c>
      <c r="H4640">
        <v>19.5</v>
      </c>
      <c r="I4640" t="s">
        <v>172</v>
      </c>
      <c r="J4640" t="s">
        <v>251</v>
      </c>
      <c r="K4640">
        <v>0</v>
      </c>
      <c r="L4640">
        <v>1</v>
      </c>
      <c r="M4640">
        <v>1</v>
      </c>
      <c r="N4640">
        <v>0</v>
      </c>
      <c r="O4640">
        <v>0</v>
      </c>
      <c r="P4640">
        <v>0</v>
      </c>
      <c r="Q4640" t="s">
        <v>83</v>
      </c>
      <c r="R4640" t="s">
        <v>83</v>
      </c>
      <c r="S4640" t="s">
        <v>83</v>
      </c>
      <c r="T4640" t="str">
        <f>_xlfn.XLOOKUP(A4640,MI_Match_Analysis!$A$2:$A$8,MI_Match_Analysis!$F$2:$F$8,"Not Found")</f>
        <v>Not Found</v>
      </c>
    </row>
    <row r="4641" spans="1:20" hidden="1" x14ac:dyDescent="0.3">
      <c r="A4641">
        <v>21</v>
      </c>
      <c r="B4641" s="1">
        <v>46125</v>
      </c>
      <c r="C4641" t="s">
        <v>162</v>
      </c>
      <c r="D4641" t="s">
        <v>75</v>
      </c>
      <c r="E4641" t="s">
        <v>25</v>
      </c>
      <c r="F4641" t="s">
        <v>40</v>
      </c>
      <c r="G4641">
        <v>1</v>
      </c>
      <c r="H4641">
        <v>19.600000000000001</v>
      </c>
      <c r="I4641" t="s">
        <v>172</v>
      </c>
      <c r="J4641" t="s">
        <v>251</v>
      </c>
      <c r="K4641">
        <v>6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83</v>
      </c>
      <c r="R4641" t="s">
        <v>83</v>
      </c>
      <c r="S4641" t="s">
        <v>83</v>
      </c>
      <c r="T4641" t="str">
        <f>_xlfn.XLOOKUP(A4641,MI_Match_Analysis!$A$2:$A$8,MI_Match_Analysis!$F$2:$F$8,"Not Found")</f>
        <v>Not Found</v>
      </c>
    </row>
    <row r="4642" spans="1:20" hidden="1" x14ac:dyDescent="0.3">
      <c r="A4642">
        <v>21</v>
      </c>
      <c r="B4642" s="1">
        <v>46125</v>
      </c>
      <c r="C4642" t="s">
        <v>162</v>
      </c>
      <c r="D4642" t="s">
        <v>75</v>
      </c>
      <c r="E4642" t="s">
        <v>40</v>
      </c>
      <c r="F4642" t="s">
        <v>25</v>
      </c>
      <c r="G4642">
        <v>2</v>
      </c>
      <c r="H4642">
        <v>0.1</v>
      </c>
      <c r="I4642" t="s">
        <v>84</v>
      </c>
      <c r="J4642" t="s">
        <v>106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83</v>
      </c>
      <c r="R4642" t="s">
        <v>83</v>
      </c>
      <c r="S4642" t="s">
        <v>83</v>
      </c>
      <c r="T4642" t="str">
        <f>_xlfn.XLOOKUP(A4642,MI_Match_Analysis!$A$2:$A$8,MI_Match_Analysis!$F$2:$F$8,"Not Found")</f>
        <v>Not Found</v>
      </c>
    </row>
    <row r="4643" spans="1:20" hidden="1" x14ac:dyDescent="0.3">
      <c r="A4643">
        <v>21</v>
      </c>
      <c r="B4643" s="1">
        <v>46125</v>
      </c>
      <c r="C4643" t="s">
        <v>162</v>
      </c>
      <c r="D4643" t="s">
        <v>75</v>
      </c>
      <c r="E4643" t="s">
        <v>40</v>
      </c>
      <c r="F4643" t="s">
        <v>25</v>
      </c>
      <c r="G4643">
        <v>2</v>
      </c>
      <c r="H4643">
        <v>0.2</v>
      </c>
      <c r="I4643" t="s">
        <v>43</v>
      </c>
      <c r="J4643" t="s">
        <v>106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165</v>
      </c>
      <c r="R4643" t="s">
        <v>43</v>
      </c>
      <c r="S4643" t="s">
        <v>172</v>
      </c>
      <c r="T4643" t="str">
        <f>_xlfn.XLOOKUP(A4643,MI_Match_Analysis!$A$2:$A$8,MI_Match_Analysis!$F$2:$F$8,"Not Found")</f>
        <v>Not Found</v>
      </c>
    </row>
    <row r="4644" spans="1:20" hidden="1" x14ac:dyDescent="0.3">
      <c r="A4644">
        <v>21</v>
      </c>
      <c r="B4644" s="1">
        <v>46125</v>
      </c>
      <c r="C4644" t="s">
        <v>162</v>
      </c>
      <c r="D4644" t="s">
        <v>75</v>
      </c>
      <c r="E4644" t="s">
        <v>40</v>
      </c>
      <c r="F4644" t="s">
        <v>25</v>
      </c>
      <c r="G4644">
        <v>2</v>
      </c>
      <c r="H4644">
        <v>0.3</v>
      </c>
      <c r="I4644" t="s">
        <v>74</v>
      </c>
      <c r="J4644" t="s">
        <v>106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83</v>
      </c>
      <c r="R4644" t="s">
        <v>83</v>
      </c>
      <c r="S4644" t="s">
        <v>83</v>
      </c>
      <c r="T4644" t="str">
        <f>_xlfn.XLOOKUP(A4644,MI_Match_Analysis!$A$2:$A$8,MI_Match_Analysis!$F$2:$F$8,"Not Found")</f>
        <v>Not Found</v>
      </c>
    </row>
    <row r="4645" spans="1:20" hidden="1" x14ac:dyDescent="0.3">
      <c r="A4645">
        <v>21</v>
      </c>
      <c r="B4645" s="1">
        <v>46125</v>
      </c>
      <c r="C4645" t="s">
        <v>162</v>
      </c>
      <c r="D4645" t="s">
        <v>75</v>
      </c>
      <c r="E4645" t="s">
        <v>40</v>
      </c>
      <c r="F4645" t="s">
        <v>25</v>
      </c>
      <c r="G4645">
        <v>2</v>
      </c>
      <c r="H4645">
        <v>0.4</v>
      </c>
      <c r="I4645" t="s">
        <v>74</v>
      </c>
      <c r="J4645" t="s">
        <v>106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167</v>
      </c>
      <c r="R4645" t="s">
        <v>74</v>
      </c>
      <c r="S4645" t="s">
        <v>83</v>
      </c>
      <c r="T4645" t="str">
        <f>_xlfn.XLOOKUP(A4645,MI_Match_Analysis!$A$2:$A$8,MI_Match_Analysis!$F$2:$F$8,"Not Found")</f>
        <v>Not Found</v>
      </c>
    </row>
    <row r="4646" spans="1:20" hidden="1" x14ac:dyDescent="0.3">
      <c r="A4646">
        <v>21</v>
      </c>
      <c r="B4646" s="1">
        <v>46125</v>
      </c>
      <c r="C4646" t="s">
        <v>162</v>
      </c>
      <c r="D4646" t="s">
        <v>75</v>
      </c>
      <c r="E4646" t="s">
        <v>40</v>
      </c>
      <c r="F4646" t="s">
        <v>25</v>
      </c>
      <c r="G4646">
        <v>2</v>
      </c>
      <c r="H4646">
        <v>0.5</v>
      </c>
      <c r="I4646" t="s">
        <v>271</v>
      </c>
      <c r="J4646" t="s">
        <v>106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83</v>
      </c>
      <c r="R4646" t="s">
        <v>83</v>
      </c>
      <c r="S4646" t="s">
        <v>83</v>
      </c>
      <c r="T4646" t="str">
        <f>_xlfn.XLOOKUP(A4646,MI_Match_Analysis!$A$2:$A$8,MI_Match_Analysis!$F$2:$F$8,"Not Found")</f>
        <v>Not Found</v>
      </c>
    </row>
    <row r="4647" spans="1:20" hidden="1" x14ac:dyDescent="0.3">
      <c r="A4647">
        <v>21</v>
      </c>
      <c r="B4647" s="1">
        <v>46125</v>
      </c>
      <c r="C4647" t="s">
        <v>162</v>
      </c>
      <c r="D4647" t="s">
        <v>75</v>
      </c>
      <c r="E4647" t="s">
        <v>40</v>
      </c>
      <c r="F4647" t="s">
        <v>25</v>
      </c>
      <c r="G4647">
        <v>2</v>
      </c>
      <c r="H4647">
        <v>0.6</v>
      </c>
      <c r="I4647" t="s">
        <v>271</v>
      </c>
      <c r="J4647" t="s">
        <v>106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165</v>
      </c>
      <c r="R4647" t="s">
        <v>271</v>
      </c>
      <c r="S4647" t="s">
        <v>168</v>
      </c>
      <c r="T4647" t="str">
        <f>_xlfn.XLOOKUP(A4647,MI_Match_Analysis!$A$2:$A$8,MI_Match_Analysis!$F$2:$F$8,"Not Found")</f>
        <v>Not Found</v>
      </c>
    </row>
    <row r="4648" spans="1:20" hidden="1" x14ac:dyDescent="0.3">
      <c r="A4648">
        <v>21</v>
      </c>
      <c r="B4648" s="1">
        <v>46125</v>
      </c>
      <c r="C4648" t="s">
        <v>162</v>
      </c>
      <c r="D4648" t="s">
        <v>75</v>
      </c>
      <c r="E4648" t="s">
        <v>40</v>
      </c>
      <c r="F4648" t="s">
        <v>25</v>
      </c>
      <c r="G4648">
        <v>2</v>
      </c>
      <c r="H4648">
        <v>1.1000000000000001</v>
      </c>
      <c r="I4648" t="s">
        <v>84</v>
      </c>
      <c r="J4648" t="s">
        <v>107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83</v>
      </c>
      <c r="R4648" t="s">
        <v>83</v>
      </c>
      <c r="S4648" t="s">
        <v>83</v>
      </c>
      <c r="T4648" t="str">
        <f>_xlfn.XLOOKUP(A4648,MI_Match_Analysis!$A$2:$A$8,MI_Match_Analysis!$F$2:$F$8,"Not Found")</f>
        <v>Not Found</v>
      </c>
    </row>
    <row r="4649" spans="1:20" hidden="1" x14ac:dyDescent="0.3">
      <c r="A4649">
        <v>21</v>
      </c>
      <c r="B4649" s="1">
        <v>46125</v>
      </c>
      <c r="C4649" t="s">
        <v>162</v>
      </c>
      <c r="D4649" t="s">
        <v>75</v>
      </c>
      <c r="E4649" t="s">
        <v>40</v>
      </c>
      <c r="F4649" t="s">
        <v>25</v>
      </c>
      <c r="G4649">
        <v>2</v>
      </c>
      <c r="H4649">
        <v>1.2</v>
      </c>
      <c r="I4649" t="s">
        <v>84</v>
      </c>
      <c r="J4649" t="s">
        <v>107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83</v>
      </c>
      <c r="R4649" t="s">
        <v>83</v>
      </c>
      <c r="S4649" t="s">
        <v>83</v>
      </c>
      <c r="T4649" t="str">
        <f>_xlfn.XLOOKUP(A4649,MI_Match_Analysis!$A$2:$A$8,MI_Match_Analysis!$F$2:$F$8,"Not Found")</f>
        <v>Not Found</v>
      </c>
    </row>
    <row r="4650" spans="1:20" hidden="1" x14ac:dyDescent="0.3">
      <c r="A4650">
        <v>21</v>
      </c>
      <c r="B4650" s="1">
        <v>46125</v>
      </c>
      <c r="C4650" t="s">
        <v>162</v>
      </c>
      <c r="D4650" t="s">
        <v>75</v>
      </c>
      <c r="E4650" t="s">
        <v>40</v>
      </c>
      <c r="F4650" t="s">
        <v>25</v>
      </c>
      <c r="G4650">
        <v>2</v>
      </c>
      <c r="H4650">
        <v>1.3</v>
      </c>
      <c r="I4650" t="s">
        <v>84</v>
      </c>
      <c r="J4650" t="s">
        <v>107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83</v>
      </c>
      <c r="R4650" t="s">
        <v>83</v>
      </c>
      <c r="S4650" t="s">
        <v>83</v>
      </c>
      <c r="T4650" t="str">
        <f>_xlfn.XLOOKUP(A4650,MI_Match_Analysis!$A$2:$A$8,MI_Match_Analysis!$F$2:$F$8,"Not Found")</f>
        <v>Not Found</v>
      </c>
    </row>
    <row r="4651" spans="1:20" hidden="1" x14ac:dyDescent="0.3">
      <c r="A4651">
        <v>21</v>
      </c>
      <c r="B4651" s="1">
        <v>46125</v>
      </c>
      <c r="C4651" t="s">
        <v>162</v>
      </c>
      <c r="D4651" t="s">
        <v>75</v>
      </c>
      <c r="E4651" t="s">
        <v>40</v>
      </c>
      <c r="F4651" t="s">
        <v>25</v>
      </c>
      <c r="G4651">
        <v>2</v>
      </c>
      <c r="H4651">
        <v>1.3</v>
      </c>
      <c r="I4651" t="s">
        <v>84</v>
      </c>
      <c r="J4651" t="s">
        <v>107</v>
      </c>
      <c r="K4651">
        <v>0</v>
      </c>
      <c r="L4651">
        <v>1</v>
      </c>
      <c r="M4651">
        <v>1</v>
      </c>
      <c r="N4651">
        <v>0</v>
      </c>
      <c r="O4651">
        <v>0</v>
      </c>
      <c r="P4651">
        <v>0</v>
      </c>
      <c r="Q4651" t="s">
        <v>83</v>
      </c>
      <c r="R4651" t="s">
        <v>83</v>
      </c>
      <c r="S4651" t="s">
        <v>83</v>
      </c>
      <c r="T4651" t="str">
        <f>_xlfn.XLOOKUP(A4651,MI_Match_Analysis!$A$2:$A$8,MI_Match_Analysis!$F$2:$F$8,"Not Found")</f>
        <v>Not Found</v>
      </c>
    </row>
    <row r="4652" spans="1:20" hidden="1" x14ac:dyDescent="0.3">
      <c r="A4652">
        <v>21</v>
      </c>
      <c r="B4652" s="1">
        <v>46125</v>
      </c>
      <c r="C4652" t="s">
        <v>162</v>
      </c>
      <c r="D4652" t="s">
        <v>75</v>
      </c>
      <c r="E4652" t="s">
        <v>40</v>
      </c>
      <c r="F4652" t="s">
        <v>25</v>
      </c>
      <c r="G4652">
        <v>2</v>
      </c>
      <c r="H4652">
        <v>1.4</v>
      </c>
      <c r="I4652" t="s">
        <v>84</v>
      </c>
      <c r="J4652" t="s">
        <v>107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165</v>
      </c>
      <c r="R4652" t="s">
        <v>84</v>
      </c>
      <c r="S4652" t="s">
        <v>168</v>
      </c>
      <c r="T4652" t="str">
        <f>_xlfn.XLOOKUP(A4652,MI_Match_Analysis!$A$2:$A$8,MI_Match_Analysis!$F$2:$F$8,"Not Found")</f>
        <v>Not Found</v>
      </c>
    </row>
    <row r="4653" spans="1:20" hidden="1" x14ac:dyDescent="0.3">
      <c r="A4653">
        <v>21</v>
      </c>
      <c r="B4653" s="1">
        <v>46125</v>
      </c>
      <c r="C4653" t="s">
        <v>162</v>
      </c>
      <c r="D4653" t="s">
        <v>75</v>
      </c>
      <c r="E4653" t="s">
        <v>40</v>
      </c>
      <c r="F4653" t="s">
        <v>25</v>
      </c>
      <c r="G4653">
        <v>2</v>
      </c>
      <c r="H4653">
        <v>1.5</v>
      </c>
      <c r="I4653" t="s">
        <v>129</v>
      </c>
      <c r="J4653" t="s">
        <v>107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83</v>
      </c>
      <c r="R4653" t="s">
        <v>83</v>
      </c>
      <c r="S4653" t="s">
        <v>83</v>
      </c>
      <c r="T4653" t="str">
        <f>_xlfn.XLOOKUP(A4653,MI_Match_Analysis!$A$2:$A$8,MI_Match_Analysis!$F$2:$F$8,"Not Found")</f>
        <v>Not Found</v>
      </c>
    </row>
    <row r="4654" spans="1:20" hidden="1" x14ac:dyDescent="0.3">
      <c r="A4654">
        <v>21</v>
      </c>
      <c r="B4654" s="1">
        <v>46125</v>
      </c>
      <c r="C4654" t="s">
        <v>162</v>
      </c>
      <c r="D4654" t="s">
        <v>75</v>
      </c>
      <c r="E4654" t="s">
        <v>40</v>
      </c>
      <c r="F4654" t="s">
        <v>25</v>
      </c>
      <c r="G4654">
        <v>2</v>
      </c>
      <c r="H4654">
        <v>1.6</v>
      </c>
      <c r="I4654" t="s">
        <v>129</v>
      </c>
      <c r="J4654" t="s">
        <v>107</v>
      </c>
      <c r="K4654">
        <v>2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83</v>
      </c>
      <c r="R4654" t="s">
        <v>83</v>
      </c>
      <c r="S4654" t="s">
        <v>83</v>
      </c>
      <c r="T4654" t="str">
        <f>_xlfn.XLOOKUP(A4654,MI_Match_Analysis!$A$2:$A$8,MI_Match_Analysis!$F$2:$F$8,"Not Found")</f>
        <v>Not Found</v>
      </c>
    </row>
    <row r="4655" spans="1:20" hidden="1" x14ac:dyDescent="0.3">
      <c r="A4655">
        <v>21</v>
      </c>
      <c r="B4655" s="1">
        <v>46125</v>
      </c>
      <c r="C4655" t="s">
        <v>162</v>
      </c>
      <c r="D4655" t="s">
        <v>75</v>
      </c>
      <c r="E4655" t="s">
        <v>40</v>
      </c>
      <c r="F4655" t="s">
        <v>25</v>
      </c>
      <c r="G4655">
        <v>2</v>
      </c>
      <c r="H4655">
        <v>2.1</v>
      </c>
      <c r="I4655" t="s">
        <v>211</v>
      </c>
      <c r="J4655" t="s">
        <v>106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83</v>
      </c>
      <c r="R4655" t="s">
        <v>83</v>
      </c>
      <c r="S4655" t="s">
        <v>83</v>
      </c>
      <c r="T4655" t="str">
        <f>_xlfn.XLOOKUP(A4655,MI_Match_Analysis!$A$2:$A$8,MI_Match_Analysis!$F$2:$F$8,"Not Found")</f>
        <v>Not Found</v>
      </c>
    </row>
    <row r="4656" spans="1:20" hidden="1" x14ac:dyDescent="0.3">
      <c r="A4656">
        <v>21</v>
      </c>
      <c r="B4656" s="1">
        <v>46125</v>
      </c>
      <c r="C4656" t="s">
        <v>162</v>
      </c>
      <c r="D4656" t="s">
        <v>75</v>
      </c>
      <c r="E4656" t="s">
        <v>40</v>
      </c>
      <c r="F4656" t="s">
        <v>25</v>
      </c>
      <c r="G4656">
        <v>2</v>
      </c>
      <c r="H4656">
        <v>2.2000000000000002</v>
      </c>
      <c r="I4656" t="s">
        <v>211</v>
      </c>
      <c r="J4656" t="s">
        <v>106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83</v>
      </c>
      <c r="R4656" t="s">
        <v>83</v>
      </c>
      <c r="S4656" t="s">
        <v>83</v>
      </c>
      <c r="T4656" t="str">
        <f>_xlfn.XLOOKUP(A4656,MI_Match_Analysis!$A$2:$A$8,MI_Match_Analysis!$F$2:$F$8,"Not Found")</f>
        <v>Not Found</v>
      </c>
    </row>
    <row r="4657" spans="1:20" hidden="1" x14ac:dyDescent="0.3">
      <c r="A4657">
        <v>21</v>
      </c>
      <c r="B4657" s="1">
        <v>46125</v>
      </c>
      <c r="C4657" t="s">
        <v>162</v>
      </c>
      <c r="D4657" t="s">
        <v>75</v>
      </c>
      <c r="E4657" t="s">
        <v>40</v>
      </c>
      <c r="F4657" t="s">
        <v>25</v>
      </c>
      <c r="G4657">
        <v>2</v>
      </c>
      <c r="H4657">
        <v>2.2000000000000002</v>
      </c>
      <c r="I4657" t="s">
        <v>211</v>
      </c>
      <c r="J4657" t="s">
        <v>106</v>
      </c>
      <c r="K4657">
        <v>0</v>
      </c>
      <c r="L4657">
        <v>1</v>
      </c>
      <c r="M4657">
        <v>1</v>
      </c>
      <c r="N4657">
        <v>0</v>
      </c>
      <c r="O4657">
        <v>0</v>
      </c>
      <c r="P4657">
        <v>0</v>
      </c>
      <c r="Q4657" t="s">
        <v>83</v>
      </c>
      <c r="R4657" t="s">
        <v>83</v>
      </c>
      <c r="S4657" t="s">
        <v>83</v>
      </c>
      <c r="T4657" t="str">
        <f>_xlfn.XLOOKUP(A4657,MI_Match_Analysis!$A$2:$A$8,MI_Match_Analysis!$F$2:$F$8,"Not Found")</f>
        <v>Not Found</v>
      </c>
    </row>
    <row r="4658" spans="1:20" hidden="1" x14ac:dyDescent="0.3">
      <c r="A4658">
        <v>21</v>
      </c>
      <c r="B4658" s="1">
        <v>46125</v>
      </c>
      <c r="C4658" t="s">
        <v>162</v>
      </c>
      <c r="D4658" t="s">
        <v>75</v>
      </c>
      <c r="E4658" t="s">
        <v>40</v>
      </c>
      <c r="F4658" t="s">
        <v>25</v>
      </c>
      <c r="G4658">
        <v>2</v>
      </c>
      <c r="H4658">
        <v>2.2999999999999998</v>
      </c>
      <c r="I4658" t="s">
        <v>211</v>
      </c>
      <c r="J4658" t="s">
        <v>106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83</v>
      </c>
      <c r="R4658" t="s">
        <v>83</v>
      </c>
      <c r="S4658" t="s">
        <v>83</v>
      </c>
      <c r="T4658" t="str">
        <f>_xlfn.XLOOKUP(A4658,MI_Match_Analysis!$A$2:$A$8,MI_Match_Analysis!$F$2:$F$8,"Not Found")</f>
        <v>Not Found</v>
      </c>
    </row>
    <row r="4659" spans="1:20" hidden="1" x14ac:dyDescent="0.3">
      <c r="A4659">
        <v>21</v>
      </c>
      <c r="B4659" s="1">
        <v>46125</v>
      </c>
      <c r="C4659" t="s">
        <v>162</v>
      </c>
      <c r="D4659" t="s">
        <v>75</v>
      </c>
      <c r="E4659" t="s">
        <v>40</v>
      </c>
      <c r="F4659" t="s">
        <v>25</v>
      </c>
      <c r="G4659">
        <v>2</v>
      </c>
      <c r="H4659">
        <v>2.4</v>
      </c>
      <c r="I4659" t="s">
        <v>211</v>
      </c>
      <c r="J4659" t="s">
        <v>106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83</v>
      </c>
      <c r="R4659" t="s">
        <v>83</v>
      </c>
      <c r="S4659" t="s">
        <v>83</v>
      </c>
      <c r="T4659" t="str">
        <f>_xlfn.XLOOKUP(A4659,MI_Match_Analysis!$A$2:$A$8,MI_Match_Analysis!$F$2:$F$8,"Not Found")</f>
        <v>Not Found</v>
      </c>
    </row>
    <row r="4660" spans="1:20" hidden="1" x14ac:dyDescent="0.3">
      <c r="A4660">
        <v>21</v>
      </c>
      <c r="B4660" s="1">
        <v>46125</v>
      </c>
      <c r="C4660" t="s">
        <v>162</v>
      </c>
      <c r="D4660" t="s">
        <v>75</v>
      </c>
      <c r="E4660" t="s">
        <v>40</v>
      </c>
      <c r="F4660" t="s">
        <v>25</v>
      </c>
      <c r="G4660">
        <v>2</v>
      </c>
      <c r="H4660">
        <v>2.5</v>
      </c>
      <c r="I4660" t="s">
        <v>211</v>
      </c>
      <c r="J4660" t="s">
        <v>106</v>
      </c>
      <c r="K4660">
        <v>4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83</v>
      </c>
      <c r="R4660" t="s">
        <v>83</v>
      </c>
      <c r="S4660" t="s">
        <v>83</v>
      </c>
      <c r="T4660" t="str">
        <f>_xlfn.XLOOKUP(A4660,MI_Match_Analysis!$A$2:$A$8,MI_Match_Analysis!$F$2:$F$8,"Not Found")</f>
        <v>Not Found</v>
      </c>
    </row>
    <row r="4661" spans="1:20" hidden="1" x14ac:dyDescent="0.3">
      <c r="A4661">
        <v>21</v>
      </c>
      <c r="B4661" s="1">
        <v>46125</v>
      </c>
      <c r="C4661" t="s">
        <v>162</v>
      </c>
      <c r="D4661" t="s">
        <v>75</v>
      </c>
      <c r="E4661" t="s">
        <v>40</v>
      </c>
      <c r="F4661" t="s">
        <v>25</v>
      </c>
      <c r="G4661">
        <v>2</v>
      </c>
      <c r="H4661">
        <v>2.6</v>
      </c>
      <c r="I4661" t="s">
        <v>211</v>
      </c>
      <c r="J4661" t="s">
        <v>106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165</v>
      </c>
      <c r="R4661" t="s">
        <v>211</v>
      </c>
      <c r="S4661" t="s">
        <v>95</v>
      </c>
      <c r="T4661" t="str">
        <f>_xlfn.XLOOKUP(A4661,MI_Match_Analysis!$A$2:$A$8,MI_Match_Analysis!$F$2:$F$8,"Not Found")</f>
        <v>Not Found</v>
      </c>
    </row>
    <row r="4662" spans="1:20" hidden="1" x14ac:dyDescent="0.3">
      <c r="A4662">
        <v>21</v>
      </c>
      <c r="B4662" s="1">
        <v>46125</v>
      </c>
      <c r="C4662" t="s">
        <v>162</v>
      </c>
      <c r="D4662" t="s">
        <v>75</v>
      </c>
      <c r="E4662" t="s">
        <v>40</v>
      </c>
      <c r="F4662" t="s">
        <v>25</v>
      </c>
      <c r="G4662">
        <v>2</v>
      </c>
      <c r="H4662">
        <v>3.1</v>
      </c>
      <c r="I4662" t="s">
        <v>129</v>
      </c>
      <c r="J4662" t="s">
        <v>107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83</v>
      </c>
      <c r="R4662" t="s">
        <v>83</v>
      </c>
      <c r="S4662" t="s">
        <v>83</v>
      </c>
      <c r="T4662" t="str">
        <f>_xlfn.XLOOKUP(A4662,MI_Match_Analysis!$A$2:$A$8,MI_Match_Analysis!$F$2:$F$8,"Not Found")</f>
        <v>Not Found</v>
      </c>
    </row>
    <row r="4663" spans="1:20" hidden="1" x14ac:dyDescent="0.3">
      <c r="A4663">
        <v>21</v>
      </c>
      <c r="B4663" s="1">
        <v>46125</v>
      </c>
      <c r="C4663" t="s">
        <v>162</v>
      </c>
      <c r="D4663" t="s">
        <v>75</v>
      </c>
      <c r="E4663" t="s">
        <v>40</v>
      </c>
      <c r="F4663" t="s">
        <v>25</v>
      </c>
      <c r="G4663">
        <v>2</v>
      </c>
      <c r="H4663">
        <v>3.2</v>
      </c>
      <c r="I4663" t="s">
        <v>250</v>
      </c>
      <c r="J4663" t="s">
        <v>107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83</v>
      </c>
      <c r="R4663" t="s">
        <v>83</v>
      </c>
      <c r="S4663" t="s">
        <v>83</v>
      </c>
      <c r="T4663" t="str">
        <f>_xlfn.XLOOKUP(A4663,MI_Match_Analysis!$A$2:$A$8,MI_Match_Analysis!$F$2:$F$8,"Not Found")</f>
        <v>Not Found</v>
      </c>
    </row>
    <row r="4664" spans="1:20" hidden="1" x14ac:dyDescent="0.3">
      <c r="A4664">
        <v>21</v>
      </c>
      <c r="B4664" s="1">
        <v>46125</v>
      </c>
      <c r="C4664" t="s">
        <v>162</v>
      </c>
      <c r="D4664" t="s">
        <v>75</v>
      </c>
      <c r="E4664" t="s">
        <v>40</v>
      </c>
      <c r="F4664" t="s">
        <v>25</v>
      </c>
      <c r="G4664">
        <v>2</v>
      </c>
      <c r="H4664">
        <v>3.3</v>
      </c>
      <c r="I4664" t="s">
        <v>250</v>
      </c>
      <c r="J4664" t="s">
        <v>107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83</v>
      </c>
      <c r="R4664" t="s">
        <v>83</v>
      </c>
      <c r="S4664" t="s">
        <v>83</v>
      </c>
      <c r="T4664" t="str">
        <f>_xlfn.XLOOKUP(A4664,MI_Match_Analysis!$A$2:$A$8,MI_Match_Analysis!$F$2:$F$8,"Not Found")</f>
        <v>Not Found</v>
      </c>
    </row>
    <row r="4665" spans="1:20" hidden="1" x14ac:dyDescent="0.3">
      <c r="A4665">
        <v>21</v>
      </c>
      <c r="B4665" s="1">
        <v>46125</v>
      </c>
      <c r="C4665" t="s">
        <v>162</v>
      </c>
      <c r="D4665" t="s">
        <v>75</v>
      </c>
      <c r="E4665" t="s">
        <v>40</v>
      </c>
      <c r="F4665" t="s">
        <v>25</v>
      </c>
      <c r="G4665">
        <v>2</v>
      </c>
      <c r="H4665">
        <v>3.4</v>
      </c>
      <c r="I4665" t="s">
        <v>129</v>
      </c>
      <c r="J4665" t="s">
        <v>107</v>
      </c>
      <c r="K4665">
        <v>4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83</v>
      </c>
      <c r="R4665" t="s">
        <v>83</v>
      </c>
      <c r="S4665" t="s">
        <v>83</v>
      </c>
      <c r="T4665" t="str">
        <f>_xlfn.XLOOKUP(A4665,MI_Match_Analysis!$A$2:$A$8,MI_Match_Analysis!$F$2:$F$8,"Not Found")</f>
        <v>Not Found</v>
      </c>
    </row>
    <row r="4666" spans="1:20" hidden="1" x14ac:dyDescent="0.3">
      <c r="A4666">
        <v>21</v>
      </c>
      <c r="B4666" s="1">
        <v>46125</v>
      </c>
      <c r="C4666" t="s">
        <v>162</v>
      </c>
      <c r="D4666" t="s">
        <v>75</v>
      </c>
      <c r="E4666" t="s">
        <v>40</v>
      </c>
      <c r="F4666" t="s">
        <v>25</v>
      </c>
      <c r="G4666">
        <v>2</v>
      </c>
      <c r="H4666">
        <v>3.5</v>
      </c>
      <c r="I4666" t="s">
        <v>129</v>
      </c>
      <c r="J4666" t="s">
        <v>107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83</v>
      </c>
      <c r="R4666" t="s">
        <v>83</v>
      </c>
      <c r="S4666" t="s">
        <v>83</v>
      </c>
      <c r="T4666" t="str">
        <f>_xlfn.XLOOKUP(A4666,MI_Match_Analysis!$A$2:$A$8,MI_Match_Analysis!$F$2:$F$8,"Not Found")</f>
        <v>Not Found</v>
      </c>
    </row>
    <row r="4667" spans="1:20" hidden="1" x14ac:dyDescent="0.3">
      <c r="A4667">
        <v>21</v>
      </c>
      <c r="B4667" s="1">
        <v>46125</v>
      </c>
      <c r="C4667" t="s">
        <v>162</v>
      </c>
      <c r="D4667" t="s">
        <v>75</v>
      </c>
      <c r="E4667" t="s">
        <v>40</v>
      </c>
      <c r="F4667" t="s">
        <v>25</v>
      </c>
      <c r="G4667">
        <v>2</v>
      </c>
      <c r="H4667">
        <v>3.5</v>
      </c>
      <c r="I4667" t="s">
        <v>129</v>
      </c>
      <c r="J4667" t="s">
        <v>107</v>
      </c>
      <c r="K4667">
        <v>0</v>
      </c>
      <c r="L4667">
        <v>1</v>
      </c>
      <c r="M4667">
        <v>1</v>
      </c>
      <c r="N4667">
        <v>0</v>
      </c>
      <c r="O4667">
        <v>0</v>
      </c>
      <c r="P4667">
        <v>0</v>
      </c>
      <c r="Q4667" t="s">
        <v>83</v>
      </c>
      <c r="R4667" t="s">
        <v>83</v>
      </c>
      <c r="S4667" t="s">
        <v>83</v>
      </c>
      <c r="T4667" t="str">
        <f>_xlfn.XLOOKUP(A4667,MI_Match_Analysis!$A$2:$A$8,MI_Match_Analysis!$F$2:$F$8,"Not Found")</f>
        <v>Not Found</v>
      </c>
    </row>
    <row r="4668" spans="1:20" hidden="1" x14ac:dyDescent="0.3">
      <c r="A4668">
        <v>21</v>
      </c>
      <c r="B4668" s="1">
        <v>46125</v>
      </c>
      <c r="C4668" t="s">
        <v>162</v>
      </c>
      <c r="D4668" t="s">
        <v>75</v>
      </c>
      <c r="E4668" t="s">
        <v>40</v>
      </c>
      <c r="F4668" t="s">
        <v>25</v>
      </c>
      <c r="G4668">
        <v>2</v>
      </c>
      <c r="H4668">
        <v>3.6</v>
      </c>
      <c r="I4668" t="s">
        <v>129</v>
      </c>
      <c r="J4668" t="s">
        <v>107</v>
      </c>
      <c r="K4668">
        <v>4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83</v>
      </c>
      <c r="R4668" t="s">
        <v>83</v>
      </c>
      <c r="S4668" t="s">
        <v>83</v>
      </c>
      <c r="T4668" t="str">
        <f>_xlfn.XLOOKUP(A4668,MI_Match_Analysis!$A$2:$A$8,MI_Match_Analysis!$F$2:$F$8,"Not Found")</f>
        <v>Not Found</v>
      </c>
    </row>
    <row r="4669" spans="1:20" hidden="1" x14ac:dyDescent="0.3">
      <c r="A4669">
        <v>21</v>
      </c>
      <c r="B4669" s="1">
        <v>46125</v>
      </c>
      <c r="C4669" t="s">
        <v>162</v>
      </c>
      <c r="D4669" t="s">
        <v>75</v>
      </c>
      <c r="E4669" t="s">
        <v>40</v>
      </c>
      <c r="F4669" t="s">
        <v>25</v>
      </c>
      <c r="G4669">
        <v>2</v>
      </c>
      <c r="H4669">
        <v>4.0999999999999996</v>
      </c>
      <c r="I4669" t="s">
        <v>250</v>
      </c>
      <c r="J4669" t="s">
        <v>106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83</v>
      </c>
      <c r="R4669" t="s">
        <v>83</v>
      </c>
      <c r="S4669" t="s">
        <v>83</v>
      </c>
      <c r="T4669" t="str">
        <f>_xlfn.XLOOKUP(A4669,MI_Match_Analysis!$A$2:$A$8,MI_Match_Analysis!$F$2:$F$8,"Not Found")</f>
        <v>Not Found</v>
      </c>
    </row>
    <row r="4670" spans="1:20" hidden="1" x14ac:dyDescent="0.3">
      <c r="A4670">
        <v>21</v>
      </c>
      <c r="B4670" s="1">
        <v>46125</v>
      </c>
      <c r="C4670" t="s">
        <v>162</v>
      </c>
      <c r="D4670" t="s">
        <v>75</v>
      </c>
      <c r="E4670" t="s">
        <v>40</v>
      </c>
      <c r="F4670" t="s">
        <v>25</v>
      </c>
      <c r="G4670">
        <v>2</v>
      </c>
      <c r="H4670">
        <v>4.0999999999999996</v>
      </c>
      <c r="I4670" t="s">
        <v>250</v>
      </c>
      <c r="J4670" t="s">
        <v>106</v>
      </c>
      <c r="K4670">
        <v>0</v>
      </c>
      <c r="L4670">
        <v>1</v>
      </c>
      <c r="M4670">
        <v>1</v>
      </c>
      <c r="N4670">
        <v>0</v>
      </c>
      <c r="O4670">
        <v>0</v>
      </c>
      <c r="P4670">
        <v>0</v>
      </c>
      <c r="Q4670" t="s">
        <v>83</v>
      </c>
      <c r="R4670" t="s">
        <v>83</v>
      </c>
      <c r="S4670" t="s">
        <v>83</v>
      </c>
      <c r="T4670" t="str">
        <f>_xlfn.XLOOKUP(A4670,MI_Match_Analysis!$A$2:$A$8,MI_Match_Analysis!$F$2:$F$8,"Not Found")</f>
        <v>Not Found</v>
      </c>
    </row>
    <row r="4671" spans="1:20" hidden="1" x14ac:dyDescent="0.3">
      <c r="A4671">
        <v>21</v>
      </c>
      <c r="B4671" s="1">
        <v>46125</v>
      </c>
      <c r="C4671" t="s">
        <v>162</v>
      </c>
      <c r="D4671" t="s">
        <v>75</v>
      </c>
      <c r="E4671" t="s">
        <v>40</v>
      </c>
      <c r="F4671" t="s">
        <v>25</v>
      </c>
      <c r="G4671">
        <v>2</v>
      </c>
      <c r="H4671">
        <v>4.2</v>
      </c>
      <c r="I4671" t="s">
        <v>250</v>
      </c>
      <c r="J4671" t="s">
        <v>106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83</v>
      </c>
      <c r="R4671" t="s">
        <v>83</v>
      </c>
      <c r="S4671" t="s">
        <v>83</v>
      </c>
      <c r="T4671" t="str">
        <f>_xlfn.XLOOKUP(A4671,MI_Match_Analysis!$A$2:$A$8,MI_Match_Analysis!$F$2:$F$8,"Not Found")</f>
        <v>Not Found</v>
      </c>
    </row>
    <row r="4672" spans="1:20" hidden="1" x14ac:dyDescent="0.3">
      <c r="A4672">
        <v>21</v>
      </c>
      <c r="B4672" s="1">
        <v>46125</v>
      </c>
      <c r="C4672" t="s">
        <v>162</v>
      </c>
      <c r="D4672" t="s">
        <v>75</v>
      </c>
      <c r="E4672" t="s">
        <v>40</v>
      </c>
      <c r="F4672" t="s">
        <v>25</v>
      </c>
      <c r="G4672">
        <v>2</v>
      </c>
      <c r="H4672">
        <v>4.3</v>
      </c>
      <c r="I4672" t="s">
        <v>250</v>
      </c>
      <c r="J4672" t="s">
        <v>106</v>
      </c>
      <c r="K4672">
        <v>6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83</v>
      </c>
      <c r="R4672" t="s">
        <v>83</v>
      </c>
      <c r="S4672" t="s">
        <v>83</v>
      </c>
      <c r="T4672" t="str">
        <f>_xlfn.XLOOKUP(A4672,MI_Match_Analysis!$A$2:$A$8,MI_Match_Analysis!$F$2:$F$8,"Not Found")</f>
        <v>Not Found</v>
      </c>
    </row>
    <row r="4673" spans="1:20" hidden="1" x14ac:dyDescent="0.3">
      <c r="A4673">
        <v>21</v>
      </c>
      <c r="B4673" s="1">
        <v>46125</v>
      </c>
      <c r="C4673" t="s">
        <v>162</v>
      </c>
      <c r="D4673" t="s">
        <v>75</v>
      </c>
      <c r="E4673" t="s">
        <v>40</v>
      </c>
      <c r="F4673" t="s">
        <v>25</v>
      </c>
      <c r="G4673">
        <v>2</v>
      </c>
      <c r="H4673">
        <v>4.4000000000000004</v>
      </c>
      <c r="I4673" t="s">
        <v>250</v>
      </c>
      <c r="J4673" t="s">
        <v>106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83</v>
      </c>
      <c r="R4673" t="s">
        <v>83</v>
      </c>
      <c r="S4673" t="s">
        <v>83</v>
      </c>
      <c r="T4673" t="str">
        <f>_xlfn.XLOOKUP(A4673,MI_Match_Analysis!$A$2:$A$8,MI_Match_Analysis!$F$2:$F$8,"Not Found")</f>
        <v>Not Found</v>
      </c>
    </row>
    <row r="4674" spans="1:20" hidden="1" x14ac:dyDescent="0.3">
      <c r="A4674">
        <v>21</v>
      </c>
      <c r="B4674" s="1">
        <v>46125</v>
      </c>
      <c r="C4674" t="s">
        <v>162</v>
      </c>
      <c r="D4674" t="s">
        <v>75</v>
      </c>
      <c r="E4674" t="s">
        <v>40</v>
      </c>
      <c r="F4674" t="s">
        <v>25</v>
      </c>
      <c r="G4674">
        <v>2</v>
      </c>
      <c r="H4674">
        <v>4.5</v>
      </c>
      <c r="I4674" t="s">
        <v>250</v>
      </c>
      <c r="J4674" t="s">
        <v>106</v>
      </c>
      <c r="K4674">
        <v>4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83</v>
      </c>
      <c r="R4674" t="s">
        <v>83</v>
      </c>
      <c r="S4674" t="s">
        <v>83</v>
      </c>
      <c r="T4674" t="str">
        <f>_xlfn.XLOOKUP(A4674,MI_Match_Analysis!$A$2:$A$8,MI_Match_Analysis!$F$2:$F$8,"Not Found")</f>
        <v>Not Found</v>
      </c>
    </row>
    <row r="4675" spans="1:20" hidden="1" x14ac:dyDescent="0.3">
      <c r="A4675">
        <v>21</v>
      </c>
      <c r="B4675" s="1">
        <v>46125</v>
      </c>
      <c r="C4675" t="s">
        <v>162</v>
      </c>
      <c r="D4675" t="s">
        <v>75</v>
      </c>
      <c r="E4675" t="s">
        <v>40</v>
      </c>
      <c r="F4675" t="s">
        <v>25</v>
      </c>
      <c r="G4675">
        <v>2</v>
      </c>
      <c r="H4675">
        <v>4.5999999999999996</v>
      </c>
      <c r="I4675" t="s">
        <v>250</v>
      </c>
      <c r="J4675" t="s">
        <v>106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83</v>
      </c>
      <c r="R4675" t="s">
        <v>83</v>
      </c>
      <c r="S4675" t="s">
        <v>83</v>
      </c>
      <c r="T4675" t="str">
        <f>_xlfn.XLOOKUP(A4675,MI_Match_Analysis!$A$2:$A$8,MI_Match_Analysis!$F$2:$F$8,"Not Found")</f>
        <v>Not Found</v>
      </c>
    </row>
    <row r="4676" spans="1:20" hidden="1" x14ac:dyDescent="0.3">
      <c r="A4676">
        <v>21</v>
      </c>
      <c r="B4676" s="1">
        <v>46125</v>
      </c>
      <c r="C4676" t="s">
        <v>162</v>
      </c>
      <c r="D4676" t="s">
        <v>75</v>
      </c>
      <c r="E4676" t="s">
        <v>40</v>
      </c>
      <c r="F4676" t="s">
        <v>25</v>
      </c>
      <c r="G4676">
        <v>2</v>
      </c>
      <c r="H4676">
        <v>5.0999999999999996</v>
      </c>
      <c r="I4676" t="s">
        <v>250</v>
      </c>
      <c r="J4676" t="s">
        <v>120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83</v>
      </c>
      <c r="R4676" t="s">
        <v>83</v>
      </c>
      <c r="S4676" t="s">
        <v>83</v>
      </c>
      <c r="T4676" t="str">
        <f>_xlfn.XLOOKUP(A4676,MI_Match_Analysis!$A$2:$A$8,MI_Match_Analysis!$F$2:$F$8,"Not Found")</f>
        <v>Not Found</v>
      </c>
    </row>
    <row r="4677" spans="1:20" hidden="1" x14ac:dyDescent="0.3">
      <c r="A4677">
        <v>21</v>
      </c>
      <c r="B4677" s="1">
        <v>46125</v>
      </c>
      <c r="C4677" t="s">
        <v>162</v>
      </c>
      <c r="D4677" t="s">
        <v>75</v>
      </c>
      <c r="E4677" t="s">
        <v>40</v>
      </c>
      <c r="F4677" t="s">
        <v>25</v>
      </c>
      <c r="G4677">
        <v>2</v>
      </c>
      <c r="H4677">
        <v>5.2</v>
      </c>
      <c r="I4677" t="s">
        <v>250</v>
      </c>
      <c r="J4677" t="s">
        <v>120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83</v>
      </c>
      <c r="R4677" t="s">
        <v>83</v>
      </c>
      <c r="S4677" t="s">
        <v>83</v>
      </c>
      <c r="T4677" t="str">
        <f>_xlfn.XLOOKUP(A4677,MI_Match_Analysis!$A$2:$A$8,MI_Match_Analysis!$F$2:$F$8,"Not Found")</f>
        <v>Not Found</v>
      </c>
    </row>
    <row r="4678" spans="1:20" hidden="1" x14ac:dyDescent="0.3">
      <c r="A4678">
        <v>21</v>
      </c>
      <c r="B4678" s="1">
        <v>46125</v>
      </c>
      <c r="C4678" t="s">
        <v>162</v>
      </c>
      <c r="D4678" t="s">
        <v>75</v>
      </c>
      <c r="E4678" t="s">
        <v>40</v>
      </c>
      <c r="F4678" t="s">
        <v>25</v>
      </c>
      <c r="G4678">
        <v>2</v>
      </c>
      <c r="H4678">
        <v>5.3</v>
      </c>
      <c r="I4678" t="s">
        <v>129</v>
      </c>
      <c r="J4678" t="s">
        <v>120</v>
      </c>
      <c r="K4678">
        <v>4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83</v>
      </c>
      <c r="R4678" t="s">
        <v>83</v>
      </c>
      <c r="S4678" t="s">
        <v>83</v>
      </c>
      <c r="T4678" t="str">
        <f>_xlfn.XLOOKUP(A4678,MI_Match_Analysis!$A$2:$A$8,MI_Match_Analysis!$F$2:$F$8,"Not Found")</f>
        <v>Not Found</v>
      </c>
    </row>
    <row r="4679" spans="1:20" hidden="1" x14ac:dyDescent="0.3">
      <c r="A4679">
        <v>21</v>
      </c>
      <c r="B4679" s="1">
        <v>46125</v>
      </c>
      <c r="C4679" t="s">
        <v>162</v>
      </c>
      <c r="D4679" t="s">
        <v>75</v>
      </c>
      <c r="E4679" t="s">
        <v>40</v>
      </c>
      <c r="F4679" t="s">
        <v>25</v>
      </c>
      <c r="G4679">
        <v>2</v>
      </c>
      <c r="H4679">
        <v>5.4</v>
      </c>
      <c r="I4679" t="s">
        <v>129</v>
      </c>
      <c r="J4679" t="s">
        <v>120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83</v>
      </c>
      <c r="R4679" t="s">
        <v>83</v>
      </c>
      <c r="S4679" t="s">
        <v>83</v>
      </c>
      <c r="T4679" t="str">
        <f>_xlfn.XLOOKUP(A4679,MI_Match_Analysis!$A$2:$A$8,MI_Match_Analysis!$F$2:$F$8,"Not Found")</f>
        <v>Not Found</v>
      </c>
    </row>
    <row r="4680" spans="1:20" hidden="1" x14ac:dyDescent="0.3">
      <c r="A4680">
        <v>21</v>
      </c>
      <c r="B4680" s="1">
        <v>46125</v>
      </c>
      <c r="C4680" t="s">
        <v>162</v>
      </c>
      <c r="D4680" t="s">
        <v>75</v>
      </c>
      <c r="E4680" t="s">
        <v>40</v>
      </c>
      <c r="F4680" t="s">
        <v>25</v>
      </c>
      <c r="G4680">
        <v>2</v>
      </c>
      <c r="H4680">
        <v>5.5</v>
      </c>
      <c r="I4680" t="s">
        <v>250</v>
      </c>
      <c r="J4680" t="s">
        <v>120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83</v>
      </c>
      <c r="R4680" t="s">
        <v>83</v>
      </c>
      <c r="S4680" t="s">
        <v>83</v>
      </c>
      <c r="T4680" t="str">
        <f>_xlfn.XLOOKUP(A4680,MI_Match_Analysis!$A$2:$A$8,MI_Match_Analysis!$F$2:$F$8,"Not Found")</f>
        <v>Not Found</v>
      </c>
    </row>
    <row r="4681" spans="1:20" hidden="1" x14ac:dyDescent="0.3">
      <c r="A4681">
        <v>21</v>
      </c>
      <c r="B4681" s="1">
        <v>46125</v>
      </c>
      <c r="C4681" t="s">
        <v>162</v>
      </c>
      <c r="D4681" t="s">
        <v>75</v>
      </c>
      <c r="E4681" t="s">
        <v>40</v>
      </c>
      <c r="F4681" t="s">
        <v>25</v>
      </c>
      <c r="G4681">
        <v>2</v>
      </c>
      <c r="H4681">
        <v>5.6</v>
      </c>
      <c r="I4681" t="s">
        <v>129</v>
      </c>
      <c r="J4681" t="s">
        <v>120</v>
      </c>
      <c r="K4681">
        <v>1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83</v>
      </c>
      <c r="R4681" t="s">
        <v>83</v>
      </c>
      <c r="S4681" t="s">
        <v>83</v>
      </c>
      <c r="T4681" t="str">
        <f>_xlfn.XLOOKUP(A4681,MI_Match_Analysis!$A$2:$A$8,MI_Match_Analysis!$F$2:$F$8,"Not Found")</f>
        <v>Not Found</v>
      </c>
    </row>
    <row r="4682" spans="1:20" hidden="1" x14ac:dyDescent="0.3">
      <c r="A4682">
        <v>21</v>
      </c>
      <c r="B4682" s="1">
        <v>46125</v>
      </c>
      <c r="C4682" t="s">
        <v>162</v>
      </c>
      <c r="D4682" t="s">
        <v>75</v>
      </c>
      <c r="E4682" t="s">
        <v>40</v>
      </c>
      <c r="F4682" t="s">
        <v>25</v>
      </c>
      <c r="G4682">
        <v>2</v>
      </c>
      <c r="H4682">
        <v>6.1</v>
      </c>
      <c r="I4682" t="s">
        <v>129</v>
      </c>
      <c r="J4682" t="s">
        <v>96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83</v>
      </c>
      <c r="R4682" t="s">
        <v>83</v>
      </c>
      <c r="S4682" t="s">
        <v>83</v>
      </c>
      <c r="T4682" t="str">
        <f>_xlfn.XLOOKUP(A4682,MI_Match_Analysis!$A$2:$A$8,MI_Match_Analysis!$F$2:$F$8,"Not Found")</f>
        <v>Not Found</v>
      </c>
    </row>
    <row r="4683" spans="1:20" hidden="1" x14ac:dyDescent="0.3">
      <c r="A4683">
        <v>21</v>
      </c>
      <c r="B4683" s="1">
        <v>46125</v>
      </c>
      <c r="C4683" t="s">
        <v>162</v>
      </c>
      <c r="D4683" t="s">
        <v>75</v>
      </c>
      <c r="E4683" t="s">
        <v>40</v>
      </c>
      <c r="F4683" t="s">
        <v>25</v>
      </c>
      <c r="G4683">
        <v>2</v>
      </c>
      <c r="H4683">
        <v>6.2</v>
      </c>
      <c r="I4683" t="s">
        <v>129</v>
      </c>
      <c r="J4683" t="s">
        <v>96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83</v>
      </c>
      <c r="R4683" t="s">
        <v>83</v>
      </c>
      <c r="S4683" t="s">
        <v>83</v>
      </c>
      <c r="T4683" t="str">
        <f>_xlfn.XLOOKUP(A4683,MI_Match_Analysis!$A$2:$A$8,MI_Match_Analysis!$F$2:$F$8,"Not Found")</f>
        <v>Not Found</v>
      </c>
    </row>
    <row r="4684" spans="1:20" hidden="1" x14ac:dyDescent="0.3">
      <c r="A4684">
        <v>21</v>
      </c>
      <c r="B4684" s="1">
        <v>46125</v>
      </c>
      <c r="C4684" t="s">
        <v>162</v>
      </c>
      <c r="D4684" t="s">
        <v>75</v>
      </c>
      <c r="E4684" t="s">
        <v>40</v>
      </c>
      <c r="F4684" t="s">
        <v>25</v>
      </c>
      <c r="G4684">
        <v>2</v>
      </c>
      <c r="H4684">
        <v>6.3</v>
      </c>
      <c r="I4684" t="s">
        <v>250</v>
      </c>
      <c r="J4684" t="s">
        <v>96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83</v>
      </c>
      <c r="R4684" t="s">
        <v>83</v>
      </c>
      <c r="S4684" t="s">
        <v>83</v>
      </c>
      <c r="T4684" t="str">
        <f>_xlfn.XLOOKUP(A4684,MI_Match_Analysis!$A$2:$A$8,MI_Match_Analysis!$F$2:$F$8,"Not Found")</f>
        <v>Not Found</v>
      </c>
    </row>
    <row r="4685" spans="1:20" hidden="1" x14ac:dyDescent="0.3">
      <c r="A4685">
        <v>21</v>
      </c>
      <c r="B4685" s="1">
        <v>46125</v>
      </c>
      <c r="C4685" t="s">
        <v>162</v>
      </c>
      <c r="D4685" t="s">
        <v>75</v>
      </c>
      <c r="E4685" t="s">
        <v>40</v>
      </c>
      <c r="F4685" t="s">
        <v>25</v>
      </c>
      <c r="G4685">
        <v>2</v>
      </c>
      <c r="H4685">
        <v>6.4</v>
      </c>
      <c r="I4685" t="s">
        <v>250</v>
      </c>
      <c r="J4685" t="s">
        <v>96</v>
      </c>
      <c r="K4685">
        <v>2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83</v>
      </c>
      <c r="R4685" t="s">
        <v>83</v>
      </c>
      <c r="S4685" t="s">
        <v>83</v>
      </c>
      <c r="T4685" t="str">
        <f>_xlfn.XLOOKUP(A4685,MI_Match_Analysis!$A$2:$A$8,MI_Match_Analysis!$F$2:$F$8,"Not Found")</f>
        <v>Not Found</v>
      </c>
    </row>
    <row r="4686" spans="1:20" hidden="1" x14ac:dyDescent="0.3">
      <c r="A4686">
        <v>21</v>
      </c>
      <c r="B4686" s="1">
        <v>46125</v>
      </c>
      <c r="C4686" t="s">
        <v>162</v>
      </c>
      <c r="D4686" t="s">
        <v>75</v>
      </c>
      <c r="E4686" t="s">
        <v>40</v>
      </c>
      <c r="F4686" t="s">
        <v>25</v>
      </c>
      <c r="G4686">
        <v>2</v>
      </c>
      <c r="H4686">
        <v>6.5</v>
      </c>
      <c r="I4686" t="s">
        <v>250</v>
      </c>
      <c r="J4686" t="s">
        <v>96</v>
      </c>
      <c r="K4686">
        <v>4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83</v>
      </c>
      <c r="R4686" t="s">
        <v>83</v>
      </c>
      <c r="S4686" t="s">
        <v>83</v>
      </c>
      <c r="T4686" t="str">
        <f>_xlfn.XLOOKUP(A4686,MI_Match_Analysis!$A$2:$A$8,MI_Match_Analysis!$F$2:$F$8,"Not Found")</f>
        <v>Not Found</v>
      </c>
    </row>
    <row r="4687" spans="1:20" hidden="1" x14ac:dyDescent="0.3">
      <c r="A4687">
        <v>21</v>
      </c>
      <c r="B4687" s="1">
        <v>46125</v>
      </c>
      <c r="C4687" t="s">
        <v>162</v>
      </c>
      <c r="D4687" t="s">
        <v>75</v>
      </c>
      <c r="E4687" t="s">
        <v>40</v>
      </c>
      <c r="F4687" t="s">
        <v>25</v>
      </c>
      <c r="G4687">
        <v>2</v>
      </c>
      <c r="H4687">
        <v>6.6</v>
      </c>
      <c r="I4687" t="s">
        <v>250</v>
      </c>
      <c r="J4687" t="s">
        <v>96</v>
      </c>
      <c r="K4687">
        <v>4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83</v>
      </c>
      <c r="R4687" t="s">
        <v>83</v>
      </c>
      <c r="S4687" t="s">
        <v>83</v>
      </c>
      <c r="T4687" t="str">
        <f>_xlfn.XLOOKUP(A4687,MI_Match_Analysis!$A$2:$A$8,MI_Match_Analysis!$F$2:$F$8,"Not Found")</f>
        <v>Not Found</v>
      </c>
    </row>
    <row r="4688" spans="1:20" hidden="1" x14ac:dyDescent="0.3">
      <c r="A4688">
        <v>21</v>
      </c>
      <c r="B4688" s="1">
        <v>46125</v>
      </c>
      <c r="C4688" t="s">
        <v>162</v>
      </c>
      <c r="D4688" t="s">
        <v>75</v>
      </c>
      <c r="E4688" t="s">
        <v>40</v>
      </c>
      <c r="F4688" t="s">
        <v>25</v>
      </c>
      <c r="G4688">
        <v>2</v>
      </c>
      <c r="H4688">
        <v>7.1</v>
      </c>
      <c r="I4688" t="s">
        <v>129</v>
      </c>
      <c r="J4688" t="s">
        <v>168</v>
      </c>
      <c r="K4688">
        <v>0</v>
      </c>
      <c r="L4688">
        <v>1</v>
      </c>
      <c r="M4688">
        <v>1</v>
      </c>
      <c r="N4688">
        <v>0</v>
      </c>
      <c r="O4688">
        <v>0</v>
      </c>
      <c r="P4688">
        <v>0</v>
      </c>
      <c r="Q4688" t="s">
        <v>83</v>
      </c>
      <c r="R4688" t="s">
        <v>83</v>
      </c>
      <c r="S4688" t="s">
        <v>83</v>
      </c>
      <c r="T4688" t="str">
        <f>_xlfn.XLOOKUP(A4688,MI_Match_Analysis!$A$2:$A$8,MI_Match_Analysis!$F$2:$F$8,"Not Found")</f>
        <v>Not Found</v>
      </c>
    </row>
    <row r="4689" spans="1:20" hidden="1" x14ac:dyDescent="0.3">
      <c r="A4689">
        <v>21</v>
      </c>
      <c r="B4689" s="1">
        <v>46125</v>
      </c>
      <c r="C4689" t="s">
        <v>162</v>
      </c>
      <c r="D4689" t="s">
        <v>75</v>
      </c>
      <c r="E4689" t="s">
        <v>40</v>
      </c>
      <c r="F4689" t="s">
        <v>25</v>
      </c>
      <c r="G4689">
        <v>2</v>
      </c>
      <c r="H4689">
        <v>7.1</v>
      </c>
      <c r="I4689" t="s">
        <v>129</v>
      </c>
      <c r="J4689" t="s">
        <v>168</v>
      </c>
      <c r="K4689">
        <v>2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83</v>
      </c>
      <c r="R4689" t="s">
        <v>83</v>
      </c>
      <c r="S4689" t="s">
        <v>83</v>
      </c>
      <c r="T4689" t="str">
        <f>_xlfn.XLOOKUP(A4689,MI_Match_Analysis!$A$2:$A$8,MI_Match_Analysis!$F$2:$F$8,"Not Found")</f>
        <v>Not Found</v>
      </c>
    </row>
    <row r="4690" spans="1:20" hidden="1" x14ac:dyDescent="0.3">
      <c r="A4690">
        <v>21</v>
      </c>
      <c r="B4690" s="1">
        <v>46125</v>
      </c>
      <c r="C4690" t="s">
        <v>162</v>
      </c>
      <c r="D4690" t="s">
        <v>75</v>
      </c>
      <c r="E4690" t="s">
        <v>40</v>
      </c>
      <c r="F4690" t="s">
        <v>25</v>
      </c>
      <c r="G4690">
        <v>2</v>
      </c>
      <c r="H4690">
        <v>7.2</v>
      </c>
      <c r="I4690" t="s">
        <v>129</v>
      </c>
      <c r="J4690" t="s">
        <v>168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83</v>
      </c>
      <c r="R4690" t="s">
        <v>83</v>
      </c>
      <c r="S4690" t="s">
        <v>83</v>
      </c>
      <c r="T4690" t="str">
        <f>_xlfn.XLOOKUP(A4690,MI_Match_Analysis!$A$2:$A$8,MI_Match_Analysis!$F$2:$F$8,"Not Found")</f>
        <v>Not Found</v>
      </c>
    </row>
    <row r="4691" spans="1:20" hidden="1" x14ac:dyDescent="0.3">
      <c r="A4691">
        <v>21</v>
      </c>
      <c r="B4691" s="1">
        <v>46125</v>
      </c>
      <c r="C4691" t="s">
        <v>162</v>
      </c>
      <c r="D4691" t="s">
        <v>75</v>
      </c>
      <c r="E4691" t="s">
        <v>40</v>
      </c>
      <c r="F4691" t="s">
        <v>25</v>
      </c>
      <c r="G4691">
        <v>2</v>
      </c>
      <c r="H4691">
        <v>7.3</v>
      </c>
      <c r="I4691" t="s">
        <v>129</v>
      </c>
      <c r="J4691" t="s">
        <v>168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83</v>
      </c>
      <c r="R4691" t="s">
        <v>83</v>
      </c>
      <c r="S4691" t="s">
        <v>83</v>
      </c>
      <c r="T4691" t="str">
        <f>_xlfn.XLOOKUP(A4691,MI_Match_Analysis!$A$2:$A$8,MI_Match_Analysis!$F$2:$F$8,"Not Found")</f>
        <v>Not Found</v>
      </c>
    </row>
    <row r="4692" spans="1:20" hidden="1" x14ac:dyDescent="0.3">
      <c r="A4692">
        <v>21</v>
      </c>
      <c r="B4692" s="1">
        <v>46125</v>
      </c>
      <c r="C4692" t="s">
        <v>162</v>
      </c>
      <c r="D4692" t="s">
        <v>75</v>
      </c>
      <c r="E4692" t="s">
        <v>40</v>
      </c>
      <c r="F4692" t="s">
        <v>25</v>
      </c>
      <c r="G4692">
        <v>2</v>
      </c>
      <c r="H4692">
        <v>7.4</v>
      </c>
      <c r="I4692" t="s">
        <v>250</v>
      </c>
      <c r="J4692" t="s">
        <v>168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83</v>
      </c>
      <c r="R4692" t="s">
        <v>83</v>
      </c>
      <c r="S4692" t="s">
        <v>83</v>
      </c>
      <c r="T4692" t="str">
        <f>_xlfn.XLOOKUP(A4692,MI_Match_Analysis!$A$2:$A$8,MI_Match_Analysis!$F$2:$F$8,"Not Found")</f>
        <v>Not Found</v>
      </c>
    </row>
    <row r="4693" spans="1:20" hidden="1" x14ac:dyDescent="0.3">
      <c r="A4693">
        <v>21</v>
      </c>
      <c r="B4693" s="1">
        <v>46125</v>
      </c>
      <c r="C4693" t="s">
        <v>162</v>
      </c>
      <c r="D4693" t="s">
        <v>75</v>
      </c>
      <c r="E4693" t="s">
        <v>40</v>
      </c>
      <c r="F4693" t="s">
        <v>25</v>
      </c>
      <c r="G4693">
        <v>2</v>
      </c>
      <c r="H4693">
        <v>7.5</v>
      </c>
      <c r="I4693" t="s">
        <v>250</v>
      </c>
      <c r="J4693" t="s">
        <v>168</v>
      </c>
      <c r="K4693">
        <v>2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83</v>
      </c>
      <c r="R4693" t="s">
        <v>83</v>
      </c>
      <c r="S4693" t="s">
        <v>83</v>
      </c>
      <c r="T4693" t="str">
        <f>_xlfn.XLOOKUP(A4693,MI_Match_Analysis!$A$2:$A$8,MI_Match_Analysis!$F$2:$F$8,"Not Found")</f>
        <v>Not Found</v>
      </c>
    </row>
    <row r="4694" spans="1:20" hidden="1" x14ac:dyDescent="0.3">
      <c r="A4694">
        <v>21</v>
      </c>
      <c r="B4694" s="1">
        <v>46125</v>
      </c>
      <c r="C4694" t="s">
        <v>162</v>
      </c>
      <c r="D4694" t="s">
        <v>75</v>
      </c>
      <c r="E4694" t="s">
        <v>40</v>
      </c>
      <c r="F4694" t="s">
        <v>25</v>
      </c>
      <c r="G4694">
        <v>2</v>
      </c>
      <c r="H4694">
        <v>7.6</v>
      </c>
      <c r="I4694" t="s">
        <v>250</v>
      </c>
      <c r="J4694" t="s">
        <v>168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83</v>
      </c>
      <c r="R4694" t="s">
        <v>83</v>
      </c>
      <c r="S4694" t="s">
        <v>83</v>
      </c>
      <c r="T4694" t="str">
        <f>_xlfn.XLOOKUP(A4694,MI_Match_Analysis!$A$2:$A$8,MI_Match_Analysis!$F$2:$F$8,"Not Found")</f>
        <v>Not Found</v>
      </c>
    </row>
    <row r="4695" spans="1:20" hidden="1" x14ac:dyDescent="0.3">
      <c r="A4695">
        <v>21</v>
      </c>
      <c r="B4695" s="1">
        <v>46125</v>
      </c>
      <c r="C4695" t="s">
        <v>162</v>
      </c>
      <c r="D4695" t="s">
        <v>75</v>
      </c>
      <c r="E4695" t="s">
        <v>40</v>
      </c>
      <c r="F4695" t="s">
        <v>25</v>
      </c>
      <c r="G4695">
        <v>2</v>
      </c>
      <c r="H4695">
        <v>8.1</v>
      </c>
      <c r="I4695" t="s">
        <v>250</v>
      </c>
      <c r="J4695" t="s">
        <v>96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83</v>
      </c>
      <c r="R4695" t="s">
        <v>83</v>
      </c>
      <c r="S4695" t="s">
        <v>83</v>
      </c>
      <c r="T4695" t="str">
        <f>_xlfn.XLOOKUP(A4695,MI_Match_Analysis!$A$2:$A$8,MI_Match_Analysis!$F$2:$F$8,"Not Found")</f>
        <v>Not Found</v>
      </c>
    </row>
    <row r="4696" spans="1:20" hidden="1" x14ac:dyDescent="0.3">
      <c r="A4696">
        <v>21</v>
      </c>
      <c r="B4696" s="1">
        <v>46125</v>
      </c>
      <c r="C4696" t="s">
        <v>162</v>
      </c>
      <c r="D4696" t="s">
        <v>75</v>
      </c>
      <c r="E4696" t="s">
        <v>40</v>
      </c>
      <c r="F4696" t="s">
        <v>25</v>
      </c>
      <c r="G4696">
        <v>2</v>
      </c>
      <c r="H4696">
        <v>8.1999999999999993</v>
      </c>
      <c r="I4696" t="s">
        <v>250</v>
      </c>
      <c r="J4696" t="s">
        <v>96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83</v>
      </c>
      <c r="R4696" t="s">
        <v>83</v>
      </c>
      <c r="S4696" t="s">
        <v>83</v>
      </c>
      <c r="T4696" t="str">
        <f>_xlfn.XLOOKUP(A4696,MI_Match_Analysis!$A$2:$A$8,MI_Match_Analysis!$F$2:$F$8,"Not Found")</f>
        <v>Not Found</v>
      </c>
    </row>
    <row r="4697" spans="1:20" hidden="1" x14ac:dyDescent="0.3">
      <c r="A4697">
        <v>21</v>
      </c>
      <c r="B4697" s="1">
        <v>46125</v>
      </c>
      <c r="C4697" t="s">
        <v>162</v>
      </c>
      <c r="D4697" t="s">
        <v>75</v>
      </c>
      <c r="E4697" t="s">
        <v>40</v>
      </c>
      <c r="F4697" t="s">
        <v>25</v>
      </c>
      <c r="G4697">
        <v>2</v>
      </c>
      <c r="H4697">
        <v>8.3000000000000007</v>
      </c>
      <c r="I4697" t="s">
        <v>129</v>
      </c>
      <c r="J4697" t="s">
        <v>96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83</v>
      </c>
      <c r="R4697" t="s">
        <v>83</v>
      </c>
      <c r="S4697" t="s">
        <v>83</v>
      </c>
      <c r="T4697" t="str">
        <f>_xlfn.XLOOKUP(A4697,MI_Match_Analysis!$A$2:$A$8,MI_Match_Analysis!$F$2:$F$8,"Not Found")</f>
        <v>Not Found</v>
      </c>
    </row>
    <row r="4698" spans="1:20" hidden="1" x14ac:dyDescent="0.3">
      <c r="A4698">
        <v>21</v>
      </c>
      <c r="B4698" s="1">
        <v>46125</v>
      </c>
      <c r="C4698" t="s">
        <v>162</v>
      </c>
      <c r="D4698" t="s">
        <v>75</v>
      </c>
      <c r="E4698" t="s">
        <v>40</v>
      </c>
      <c r="F4698" t="s">
        <v>25</v>
      </c>
      <c r="G4698">
        <v>2</v>
      </c>
      <c r="H4698">
        <v>8.4</v>
      </c>
      <c r="I4698" t="s">
        <v>129</v>
      </c>
      <c r="J4698" t="s">
        <v>96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83</v>
      </c>
      <c r="R4698" t="s">
        <v>83</v>
      </c>
      <c r="S4698" t="s">
        <v>83</v>
      </c>
      <c r="T4698" t="str">
        <f>_xlfn.XLOOKUP(A4698,MI_Match_Analysis!$A$2:$A$8,MI_Match_Analysis!$F$2:$F$8,"Not Found")</f>
        <v>Not Found</v>
      </c>
    </row>
    <row r="4699" spans="1:20" hidden="1" x14ac:dyDescent="0.3">
      <c r="A4699">
        <v>21</v>
      </c>
      <c r="B4699" s="1">
        <v>46125</v>
      </c>
      <c r="C4699" t="s">
        <v>162</v>
      </c>
      <c r="D4699" t="s">
        <v>75</v>
      </c>
      <c r="E4699" t="s">
        <v>40</v>
      </c>
      <c r="F4699" t="s">
        <v>25</v>
      </c>
      <c r="G4699">
        <v>2</v>
      </c>
      <c r="H4699">
        <v>8.5</v>
      </c>
      <c r="I4699" t="s">
        <v>250</v>
      </c>
      <c r="J4699" t="s">
        <v>96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83</v>
      </c>
      <c r="R4699" t="s">
        <v>83</v>
      </c>
      <c r="S4699" t="s">
        <v>83</v>
      </c>
      <c r="T4699" t="str">
        <f>_xlfn.XLOOKUP(A4699,MI_Match_Analysis!$A$2:$A$8,MI_Match_Analysis!$F$2:$F$8,"Not Found")</f>
        <v>Not Found</v>
      </c>
    </row>
    <row r="4700" spans="1:20" hidden="1" x14ac:dyDescent="0.3">
      <c r="A4700">
        <v>21</v>
      </c>
      <c r="B4700" s="1">
        <v>46125</v>
      </c>
      <c r="C4700" t="s">
        <v>162</v>
      </c>
      <c r="D4700" t="s">
        <v>75</v>
      </c>
      <c r="E4700" t="s">
        <v>40</v>
      </c>
      <c r="F4700" t="s">
        <v>25</v>
      </c>
      <c r="G4700">
        <v>2</v>
      </c>
      <c r="H4700">
        <v>8.6</v>
      </c>
      <c r="I4700" t="s">
        <v>129</v>
      </c>
      <c r="J4700" t="s">
        <v>96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83</v>
      </c>
      <c r="R4700" t="s">
        <v>83</v>
      </c>
      <c r="S4700" t="s">
        <v>83</v>
      </c>
      <c r="T4700" t="str">
        <f>_xlfn.XLOOKUP(A4700,MI_Match_Analysis!$A$2:$A$8,MI_Match_Analysis!$F$2:$F$8,"Not Found")</f>
        <v>Not Found</v>
      </c>
    </row>
    <row r="4701" spans="1:20" hidden="1" x14ac:dyDescent="0.3">
      <c r="A4701">
        <v>21</v>
      </c>
      <c r="B4701" s="1">
        <v>46125</v>
      </c>
      <c r="C4701" t="s">
        <v>162</v>
      </c>
      <c r="D4701" t="s">
        <v>75</v>
      </c>
      <c r="E4701" t="s">
        <v>40</v>
      </c>
      <c r="F4701" t="s">
        <v>25</v>
      </c>
      <c r="G4701">
        <v>2</v>
      </c>
      <c r="H4701">
        <v>9.1</v>
      </c>
      <c r="I4701" t="s">
        <v>129</v>
      </c>
      <c r="J4701" t="s">
        <v>174</v>
      </c>
      <c r="K4701">
        <v>0</v>
      </c>
      <c r="L4701">
        <v>1</v>
      </c>
      <c r="M4701">
        <v>1</v>
      </c>
      <c r="N4701">
        <v>0</v>
      </c>
      <c r="O4701">
        <v>0</v>
      </c>
      <c r="P4701">
        <v>0</v>
      </c>
      <c r="Q4701" t="s">
        <v>83</v>
      </c>
      <c r="R4701" t="s">
        <v>83</v>
      </c>
      <c r="S4701" t="s">
        <v>83</v>
      </c>
      <c r="T4701" t="str">
        <f>_xlfn.XLOOKUP(A4701,MI_Match_Analysis!$A$2:$A$8,MI_Match_Analysis!$F$2:$F$8,"Not Found")</f>
        <v>Not Found</v>
      </c>
    </row>
    <row r="4702" spans="1:20" hidden="1" x14ac:dyDescent="0.3">
      <c r="A4702">
        <v>21</v>
      </c>
      <c r="B4702" s="1">
        <v>46125</v>
      </c>
      <c r="C4702" t="s">
        <v>162</v>
      </c>
      <c r="D4702" t="s">
        <v>75</v>
      </c>
      <c r="E4702" t="s">
        <v>40</v>
      </c>
      <c r="F4702" t="s">
        <v>25</v>
      </c>
      <c r="G4702">
        <v>2</v>
      </c>
      <c r="H4702">
        <v>9.1</v>
      </c>
      <c r="I4702" t="s">
        <v>129</v>
      </c>
      <c r="J4702" t="s">
        <v>174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83</v>
      </c>
      <c r="R4702" t="s">
        <v>83</v>
      </c>
      <c r="S4702" t="s">
        <v>83</v>
      </c>
      <c r="T4702" t="str">
        <f>_xlfn.XLOOKUP(A4702,MI_Match_Analysis!$A$2:$A$8,MI_Match_Analysis!$F$2:$F$8,"Not Found")</f>
        <v>Not Found</v>
      </c>
    </row>
    <row r="4703" spans="1:20" hidden="1" x14ac:dyDescent="0.3">
      <c r="A4703">
        <v>21</v>
      </c>
      <c r="B4703" s="1">
        <v>46125</v>
      </c>
      <c r="C4703" t="s">
        <v>162</v>
      </c>
      <c r="D4703" t="s">
        <v>75</v>
      </c>
      <c r="E4703" t="s">
        <v>40</v>
      </c>
      <c r="F4703" t="s">
        <v>25</v>
      </c>
      <c r="G4703">
        <v>2</v>
      </c>
      <c r="H4703">
        <v>9.1999999999999993</v>
      </c>
      <c r="I4703" t="s">
        <v>250</v>
      </c>
      <c r="J4703" t="s">
        <v>174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83</v>
      </c>
      <c r="R4703" t="s">
        <v>83</v>
      </c>
      <c r="S4703" t="s">
        <v>83</v>
      </c>
      <c r="T4703" t="str">
        <f>_xlfn.XLOOKUP(A4703,MI_Match_Analysis!$A$2:$A$8,MI_Match_Analysis!$F$2:$F$8,"Not Found")</f>
        <v>Not Found</v>
      </c>
    </row>
    <row r="4704" spans="1:20" hidden="1" x14ac:dyDescent="0.3">
      <c r="A4704">
        <v>21</v>
      </c>
      <c r="B4704" s="1">
        <v>46125</v>
      </c>
      <c r="C4704" t="s">
        <v>162</v>
      </c>
      <c r="D4704" t="s">
        <v>75</v>
      </c>
      <c r="E4704" t="s">
        <v>40</v>
      </c>
      <c r="F4704" t="s">
        <v>25</v>
      </c>
      <c r="G4704">
        <v>2</v>
      </c>
      <c r="H4704">
        <v>9.3000000000000007</v>
      </c>
      <c r="I4704" t="s">
        <v>129</v>
      </c>
      <c r="J4704" t="s">
        <v>174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83</v>
      </c>
      <c r="R4704" t="s">
        <v>83</v>
      </c>
      <c r="S4704" t="s">
        <v>83</v>
      </c>
      <c r="T4704" t="str">
        <f>_xlfn.XLOOKUP(A4704,MI_Match_Analysis!$A$2:$A$8,MI_Match_Analysis!$F$2:$F$8,"Not Found")</f>
        <v>Not Found</v>
      </c>
    </row>
    <row r="4705" spans="1:20" hidden="1" x14ac:dyDescent="0.3">
      <c r="A4705">
        <v>21</v>
      </c>
      <c r="B4705" s="1">
        <v>46125</v>
      </c>
      <c r="C4705" t="s">
        <v>162</v>
      </c>
      <c r="D4705" t="s">
        <v>75</v>
      </c>
      <c r="E4705" t="s">
        <v>40</v>
      </c>
      <c r="F4705" t="s">
        <v>25</v>
      </c>
      <c r="G4705">
        <v>2</v>
      </c>
      <c r="H4705">
        <v>9.4</v>
      </c>
      <c r="I4705" t="s">
        <v>129</v>
      </c>
      <c r="J4705" t="s">
        <v>174</v>
      </c>
      <c r="K4705">
        <v>0</v>
      </c>
      <c r="L4705">
        <v>1</v>
      </c>
      <c r="M4705">
        <v>1</v>
      </c>
      <c r="N4705">
        <v>0</v>
      </c>
      <c r="O4705">
        <v>0</v>
      </c>
      <c r="P4705">
        <v>0</v>
      </c>
      <c r="Q4705" t="s">
        <v>83</v>
      </c>
      <c r="R4705" t="s">
        <v>83</v>
      </c>
      <c r="S4705" t="s">
        <v>83</v>
      </c>
      <c r="T4705" t="str">
        <f>_xlfn.XLOOKUP(A4705,MI_Match_Analysis!$A$2:$A$8,MI_Match_Analysis!$F$2:$F$8,"Not Found")</f>
        <v>Not Found</v>
      </c>
    </row>
    <row r="4706" spans="1:20" hidden="1" x14ac:dyDescent="0.3">
      <c r="A4706">
        <v>21</v>
      </c>
      <c r="B4706" s="1">
        <v>46125</v>
      </c>
      <c r="C4706" t="s">
        <v>162</v>
      </c>
      <c r="D4706" t="s">
        <v>75</v>
      </c>
      <c r="E4706" t="s">
        <v>40</v>
      </c>
      <c r="F4706" t="s">
        <v>25</v>
      </c>
      <c r="G4706">
        <v>2</v>
      </c>
      <c r="H4706">
        <v>9.4</v>
      </c>
      <c r="I4706" t="s">
        <v>129</v>
      </c>
      <c r="J4706" t="s">
        <v>174</v>
      </c>
      <c r="K4706">
        <v>2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83</v>
      </c>
      <c r="R4706" t="s">
        <v>83</v>
      </c>
      <c r="S4706" t="s">
        <v>83</v>
      </c>
      <c r="T4706" t="str">
        <f>_xlfn.XLOOKUP(A4706,MI_Match_Analysis!$A$2:$A$8,MI_Match_Analysis!$F$2:$F$8,"Not Found")</f>
        <v>Not Found</v>
      </c>
    </row>
    <row r="4707" spans="1:20" hidden="1" x14ac:dyDescent="0.3">
      <c r="A4707">
        <v>21</v>
      </c>
      <c r="B4707" s="1">
        <v>46125</v>
      </c>
      <c r="C4707" t="s">
        <v>162</v>
      </c>
      <c r="D4707" t="s">
        <v>75</v>
      </c>
      <c r="E4707" t="s">
        <v>40</v>
      </c>
      <c r="F4707" t="s">
        <v>25</v>
      </c>
      <c r="G4707">
        <v>2</v>
      </c>
      <c r="H4707">
        <v>9.5</v>
      </c>
      <c r="I4707" t="s">
        <v>129</v>
      </c>
      <c r="J4707" t="s">
        <v>174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83</v>
      </c>
      <c r="R4707" t="s">
        <v>83</v>
      </c>
      <c r="S4707" t="s">
        <v>83</v>
      </c>
      <c r="T4707" t="str">
        <f>_xlfn.XLOOKUP(A4707,MI_Match_Analysis!$A$2:$A$8,MI_Match_Analysis!$F$2:$F$8,"Not Found")</f>
        <v>Not Found</v>
      </c>
    </row>
    <row r="4708" spans="1:20" hidden="1" x14ac:dyDescent="0.3">
      <c r="A4708">
        <v>21</v>
      </c>
      <c r="B4708" s="1">
        <v>46125</v>
      </c>
      <c r="C4708" t="s">
        <v>162</v>
      </c>
      <c r="D4708" t="s">
        <v>75</v>
      </c>
      <c r="E4708" t="s">
        <v>40</v>
      </c>
      <c r="F4708" t="s">
        <v>25</v>
      </c>
      <c r="G4708">
        <v>2</v>
      </c>
      <c r="H4708">
        <v>9.6</v>
      </c>
      <c r="I4708" t="s">
        <v>250</v>
      </c>
      <c r="J4708" t="s">
        <v>174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83</v>
      </c>
      <c r="R4708" t="s">
        <v>83</v>
      </c>
      <c r="S4708" t="s">
        <v>83</v>
      </c>
      <c r="T4708" t="str">
        <f>_xlfn.XLOOKUP(A4708,MI_Match_Analysis!$A$2:$A$8,MI_Match_Analysis!$F$2:$F$8,"Not Found")</f>
        <v>Not Found</v>
      </c>
    </row>
    <row r="4709" spans="1:20" hidden="1" x14ac:dyDescent="0.3">
      <c r="A4709">
        <v>21</v>
      </c>
      <c r="B4709" s="1">
        <v>46125</v>
      </c>
      <c r="C4709" t="s">
        <v>162</v>
      </c>
      <c r="D4709" t="s">
        <v>75</v>
      </c>
      <c r="E4709" t="s">
        <v>40</v>
      </c>
      <c r="F4709" t="s">
        <v>25</v>
      </c>
      <c r="G4709">
        <v>2</v>
      </c>
      <c r="H4709">
        <v>10.1</v>
      </c>
      <c r="I4709" t="s">
        <v>250</v>
      </c>
      <c r="J4709" t="s">
        <v>96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83</v>
      </c>
      <c r="R4709" t="s">
        <v>83</v>
      </c>
      <c r="S4709" t="s">
        <v>83</v>
      </c>
      <c r="T4709" t="str">
        <f>_xlfn.XLOOKUP(A4709,MI_Match_Analysis!$A$2:$A$8,MI_Match_Analysis!$F$2:$F$8,"Not Found")</f>
        <v>Not Found</v>
      </c>
    </row>
    <row r="4710" spans="1:20" hidden="1" x14ac:dyDescent="0.3">
      <c r="A4710">
        <v>21</v>
      </c>
      <c r="B4710" s="1">
        <v>46125</v>
      </c>
      <c r="C4710" t="s">
        <v>162</v>
      </c>
      <c r="D4710" t="s">
        <v>75</v>
      </c>
      <c r="E4710" t="s">
        <v>40</v>
      </c>
      <c r="F4710" t="s">
        <v>25</v>
      </c>
      <c r="G4710">
        <v>2</v>
      </c>
      <c r="H4710">
        <v>10.199999999999999</v>
      </c>
      <c r="I4710" t="s">
        <v>250</v>
      </c>
      <c r="J4710" t="s">
        <v>96</v>
      </c>
      <c r="K4710">
        <v>6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83</v>
      </c>
      <c r="R4710" t="s">
        <v>83</v>
      </c>
      <c r="S4710" t="s">
        <v>83</v>
      </c>
      <c r="T4710" t="str">
        <f>_xlfn.XLOOKUP(A4710,MI_Match_Analysis!$A$2:$A$8,MI_Match_Analysis!$F$2:$F$8,"Not Found")</f>
        <v>Not Found</v>
      </c>
    </row>
    <row r="4711" spans="1:20" hidden="1" x14ac:dyDescent="0.3">
      <c r="A4711">
        <v>21</v>
      </c>
      <c r="B4711" s="1">
        <v>46125</v>
      </c>
      <c r="C4711" t="s">
        <v>162</v>
      </c>
      <c r="D4711" t="s">
        <v>75</v>
      </c>
      <c r="E4711" t="s">
        <v>40</v>
      </c>
      <c r="F4711" t="s">
        <v>25</v>
      </c>
      <c r="G4711">
        <v>2</v>
      </c>
      <c r="H4711">
        <v>10.3</v>
      </c>
      <c r="I4711" t="s">
        <v>250</v>
      </c>
      <c r="J4711" t="s">
        <v>96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83</v>
      </c>
      <c r="R4711" t="s">
        <v>83</v>
      </c>
      <c r="S4711" t="s">
        <v>83</v>
      </c>
      <c r="T4711" t="str">
        <f>_xlfn.XLOOKUP(A4711,MI_Match_Analysis!$A$2:$A$8,MI_Match_Analysis!$F$2:$F$8,"Not Found")</f>
        <v>Not Found</v>
      </c>
    </row>
    <row r="4712" spans="1:20" hidden="1" x14ac:dyDescent="0.3">
      <c r="A4712">
        <v>21</v>
      </c>
      <c r="B4712" s="1">
        <v>46125</v>
      </c>
      <c r="C4712" t="s">
        <v>162</v>
      </c>
      <c r="D4712" t="s">
        <v>75</v>
      </c>
      <c r="E4712" t="s">
        <v>40</v>
      </c>
      <c r="F4712" t="s">
        <v>25</v>
      </c>
      <c r="G4712">
        <v>2</v>
      </c>
      <c r="H4712">
        <v>10.4</v>
      </c>
      <c r="I4712" t="s">
        <v>129</v>
      </c>
      <c r="J4712" t="s">
        <v>96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83</v>
      </c>
      <c r="R4712" t="s">
        <v>83</v>
      </c>
      <c r="S4712" t="s">
        <v>83</v>
      </c>
      <c r="T4712" t="str">
        <f>_xlfn.XLOOKUP(A4712,MI_Match_Analysis!$A$2:$A$8,MI_Match_Analysis!$F$2:$F$8,"Not Found")</f>
        <v>Not Found</v>
      </c>
    </row>
    <row r="4713" spans="1:20" hidden="1" x14ac:dyDescent="0.3">
      <c r="A4713">
        <v>21</v>
      </c>
      <c r="B4713" s="1">
        <v>46125</v>
      </c>
      <c r="C4713" t="s">
        <v>162</v>
      </c>
      <c r="D4713" t="s">
        <v>75</v>
      </c>
      <c r="E4713" t="s">
        <v>40</v>
      </c>
      <c r="F4713" t="s">
        <v>25</v>
      </c>
      <c r="G4713">
        <v>2</v>
      </c>
      <c r="H4713">
        <v>10.5</v>
      </c>
      <c r="I4713" t="s">
        <v>250</v>
      </c>
      <c r="J4713" t="s">
        <v>96</v>
      </c>
      <c r="K4713">
        <v>4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83</v>
      </c>
      <c r="R4713" t="s">
        <v>83</v>
      </c>
      <c r="S4713" t="s">
        <v>83</v>
      </c>
      <c r="T4713" t="str">
        <f>_xlfn.XLOOKUP(A4713,MI_Match_Analysis!$A$2:$A$8,MI_Match_Analysis!$F$2:$F$8,"Not Found")</f>
        <v>Not Found</v>
      </c>
    </row>
    <row r="4714" spans="1:20" hidden="1" x14ac:dyDescent="0.3">
      <c r="A4714">
        <v>21</v>
      </c>
      <c r="B4714" s="1">
        <v>46125</v>
      </c>
      <c r="C4714" t="s">
        <v>162</v>
      </c>
      <c r="D4714" t="s">
        <v>75</v>
      </c>
      <c r="E4714" t="s">
        <v>40</v>
      </c>
      <c r="F4714" t="s">
        <v>25</v>
      </c>
      <c r="G4714">
        <v>2</v>
      </c>
      <c r="H4714">
        <v>10.6</v>
      </c>
      <c r="I4714" t="s">
        <v>250</v>
      </c>
      <c r="J4714" t="s">
        <v>96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83</v>
      </c>
      <c r="R4714" t="s">
        <v>83</v>
      </c>
      <c r="S4714" t="s">
        <v>83</v>
      </c>
      <c r="T4714" t="str">
        <f>_xlfn.XLOOKUP(A4714,MI_Match_Analysis!$A$2:$A$8,MI_Match_Analysis!$F$2:$F$8,"Not Found")</f>
        <v>Not Found</v>
      </c>
    </row>
    <row r="4715" spans="1:20" hidden="1" x14ac:dyDescent="0.3">
      <c r="A4715">
        <v>21</v>
      </c>
      <c r="B4715" s="1">
        <v>46125</v>
      </c>
      <c r="C4715" t="s">
        <v>162</v>
      </c>
      <c r="D4715" t="s">
        <v>75</v>
      </c>
      <c r="E4715" t="s">
        <v>40</v>
      </c>
      <c r="F4715" t="s">
        <v>25</v>
      </c>
      <c r="G4715">
        <v>2</v>
      </c>
      <c r="H4715">
        <v>11.1</v>
      </c>
      <c r="I4715" t="s">
        <v>250</v>
      </c>
      <c r="J4715" t="s">
        <v>174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83</v>
      </c>
      <c r="R4715" t="s">
        <v>83</v>
      </c>
      <c r="S4715" t="s">
        <v>83</v>
      </c>
      <c r="T4715" t="str">
        <f>_xlfn.XLOOKUP(A4715,MI_Match_Analysis!$A$2:$A$8,MI_Match_Analysis!$F$2:$F$8,"Not Found")</f>
        <v>Not Found</v>
      </c>
    </row>
    <row r="4716" spans="1:20" hidden="1" x14ac:dyDescent="0.3">
      <c r="A4716">
        <v>21</v>
      </c>
      <c r="B4716" s="1">
        <v>46125</v>
      </c>
      <c r="C4716" t="s">
        <v>162</v>
      </c>
      <c r="D4716" t="s">
        <v>75</v>
      </c>
      <c r="E4716" t="s">
        <v>40</v>
      </c>
      <c r="F4716" t="s">
        <v>25</v>
      </c>
      <c r="G4716">
        <v>2</v>
      </c>
      <c r="H4716">
        <v>11.2</v>
      </c>
      <c r="I4716" t="s">
        <v>250</v>
      </c>
      <c r="J4716" t="s">
        <v>174</v>
      </c>
      <c r="K4716">
        <v>4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83</v>
      </c>
      <c r="R4716" t="s">
        <v>83</v>
      </c>
      <c r="S4716" t="s">
        <v>83</v>
      </c>
      <c r="T4716" t="str">
        <f>_xlfn.XLOOKUP(A4716,MI_Match_Analysis!$A$2:$A$8,MI_Match_Analysis!$F$2:$F$8,"Not Found")</f>
        <v>Not Found</v>
      </c>
    </row>
    <row r="4717" spans="1:20" hidden="1" x14ac:dyDescent="0.3">
      <c r="A4717">
        <v>21</v>
      </c>
      <c r="B4717" s="1">
        <v>46125</v>
      </c>
      <c r="C4717" t="s">
        <v>162</v>
      </c>
      <c r="D4717" t="s">
        <v>75</v>
      </c>
      <c r="E4717" t="s">
        <v>40</v>
      </c>
      <c r="F4717" t="s">
        <v>25</v>
      </c>
      <c r="G4717">
        <v>2</v>
      </c>
      <c r="H4717">
        <v>11.3</v>
      </c>
      <c r="I4717" t="s">
        <v>250</v>
      </c>
      <c r="J4717" t="s">
        <v>174</v>
      </c>
      <c r="K4717">
        <v>4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83</v>
      </c>
      <c r="R4717" t="s">
        <v>83</v>
      </c>
      <c r="S4717" t="s">
        <v>83</v>
      </c>
      <c r="T4717" t="str">
        <f>_xlfn.XLOOKUP(A4717,MI_Match_Analysis!$A$2:$A$8,MI_Match_Analysis!$F$2:$F$8,"Not Found")</f>
        <v>Not Found</v>
      </c>
    </row>
    <row r="4718" spans="1:20" hidden="1" x14ac:dyDescent="0.3">
      <c r="A4718">
        <v>21</v>
      </c>
      <c r="B4718" s="1">
        <v>46125</v>
      </c>
      <c r="C4718" t="s">
        <v>162</v>
      </c>
      <c r="D4718" t="s">
        <v>75</v>
      </c>
      <c r="E4718" t="s">
        <v>40</v>
      </c>
      <c r="F4718" t="s">
        <v>25</v>
      </c>
      <c r="G4718">
        <v>2</v>
      </c>
      <c r="H4718">
        <v>11.4</v>
      </c>
      <c r="I4718" t="s">
        <v>250</v>
      </c>
      <c r="J4718" t="s">
        <v>174</v>
      </c>
      <c r="K4718">
        <v>6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83</v>
      </c>
      <c r="R4718" t="s">
        <v>83</v>
      </c>
      <c r="S4718" t="s">
        <v>83</v>
      </c>
      <c r="T4718" t="str">
        <f>_xlfn.XLOOKUP(A4718,MI_Match_Analysis!$A$2:$A$8,MI_Match_Analysis!$F$2:$F$8,"Not Found")</f>
        <v>Not Found</v>
      </c>
    </row>
    <row r="4719" spans="1:20" hidden="1" x14ac:dyDescent="0.3">
      <c r="A4719">
        <v>21</v>
      </c>
      <c r="B4719" s="1">
        <v>46125</v>
      </c>
      <c r="C4719" t="s">
        <v>162</v>
      </c>
      <c r="D4719" t="s">
        <v>75</v>
      </c>
      <c r="E4719" t="s">
        <v>40</v>
      </c>
      <c r="F4719" t="s">
        <v>25</v>
      </c>
      <c r="G4719">
        <v>2</v>
      </c>
      <c r="H4719">
        <v>11.5</v>
      </c>
      <c r="I4719" t="s">
        <v>250</v>
      </c>
      <c r="J4719" t="s">
        <v>174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83</v>
      </c>
      <c r="R4719" t="s">
        <v>83</v>
      </c>
      <c r="S4719" t="s">
        <v>83</v>
      </c>
      <c r="T4719" t="str">
        <f>_xlfn.XLOOKUP(A4719,MI_Match_Analysis!$A$2:$A$8,MI_Match_Analysis!$F$2:$F$8,"Not Found")</f>
        <v>Not Found</v>
      </c>
    </row>
    <row r="4720" spans="1:20" hidden="1" x14ac:dyDescent="0.3">
      <c r="A4720">
        <v>21</v>
      </c>
      <c r="B4720" s="1">
        <v>46125</v>
      </c>
      <c r="C4720" t="s">
        <v>162</v>
      </c>
      <c r="D4720" t="s">
        <v>75</v>
      </c>
      <c r="E4720" t="s">
        <v>40</v>
      </c>
      <c r="F4720" t="s">
        <v>25</v>
      </c>
      <c r="G4720">
        <v>2</v>
      </c>
      <c r="H4720">
        <v>11.6</v>
      </c>
      <c r="I4720" t="s">
        <v>250</v>
      </c>
      <c r="J4720" t="s">
        <v>174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83</v>
      </c>
      <c r="R4720" t="s">
        <v>83</v>
      </c>
      <c r="S4720" t="s">
        <v>83</v>
      </c>
      <c r="T4720" t="str">
        <f>_xlfn.XLOOKUP(A4720,MI_Match_Analysis!$A$2:$A$8,MI_Match_Analysis!$F$2:$F$8,"Not Found")</f>
        <v>Not Found</v>
      </c>
    </row>
    <row r="4721" spans="1:20" hidden="1" x14ac:dyDescent="0.3">
      <c r="A4721">
        <v>21</v>
      </c>
      <c r="B4721" s="1">
        <v>46125</v>
      </c>
      <c r="C4721" t="s">
        <v>162</v>
      </c>
      <c r="D4721" t="s">
        <v>75</v>
      </c>
      <c r="E4721" t="s">
        <v>40</v>
      </c>
      <c r="F4721" t="s">
        <v>25</v>
      </c>
      <c r="G4721">
        <v>2</v>
      </c>
      <c r="H4721">
        <v>12.1</v>
      </c>
      <c r="I4721" t="s">
        <v>129</v>
      </c>
      <c r="J4721" t="s">
        <v>168</v>
      </c>
      <c r="K4721">
        <v>2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83</v>
      </c>
      <c r="R4721" t="s">
        <v>83</v>
      </c>
      <c r="S4721" t="s">
        <v>83</v>
      </c>
      <c r="T4721" t="str">
        <f>_xlfn.XLOOKUP(A4721,MI_Match_Analysis!$A$2:$A$8,MI_Match_Analysis!$F$2:$F$8,"Not Found")</f>
        <v>Not Found</v>
      </c>
    </row>
    <row r="4722" spans="1:20" hidden="1" x14ac:dyDescent="0.3">
      <c r="A4722">
        <v>21</v>
      </c>
      <c r="B4722" s="1">
        <v>46125</v>
      </c>
      <c r="C4722" t="s">
        <v>162</v>
      </c>
      <c r="D4722" t="s">
        <v>75</v>
      </c>
      <c r="E4722" t="s">
        <v>40</v>
      </c>
      <c r="F4722" t="s">
        <v>25</v>
      </c>
      <c r="G4722">
        <v>2</v>
      </c>
      <c r="H4722">
        <v>12.2</v>
      </c>
      <c r="I4722" t="s">
        <v>129</v>
      </c>
      <c r="J4722" t="s">
        <v>168</v>
      </c>
      <c r="K4722">
        <v>4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83</v>
      </c>
      <c r="R4722" t="s">
        <v>83</v>
      </c>
      <c r="S4722" t="s">
        <v>83</v>
      </c>
      <c r="T4722" t="str">
        <f>_xlfn.XLOOKUP(A4722,MI_Match_Analysis!$A$2:$A$8,MI_Match_Analysis!$F$2:$F$8,"Not Found")</f>
        <v>Not Found</v>
      </c>
    </row>
    <row r="4723" spans="1:20" hidden="1" x14ac:dyDescent="0.3">
      <c r="A4723">
        <v>21</v>
      </c>
      <c r="B4723" s="1">
        <v>46125</v>
      </c>
      <c r="C4723" t="s">
        <v>162</v>
      </c>
      <c r="D4723" t="s">
        <v>75</v>
      </c>
      <c r="E4723" t="s">
        <v>40</v>
      </c>
      <c r="F4723" t="s">
        <v>25</v>
      </c>
      <c r="G4723">
        <v>2</v>
      </c>
      <c r="H4723">
        <v>12.3</v>
      </c>
      <c r="I4723" t="s">
        <v>129</v>
      </c>
      <c r="J4723" t="s">
        <v>168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83</v>
      </c>
      <c r="R4723" t="s">
        <v>83</v>
      </c>
      <c r="S4723" t="s">
        <v>83</v>
      </c>
      <c r="T4723" t="str">
        <f>_xlfn.XLOOKUP(A4723,MI_Match_Analysis!$A$2:$A$8,MI_Match_Analysis!$F$2:$F$8,"Not Found")</f>
        <v>Not Found</v>
      </c>
    </row>
    <row r="4724" spans="1:20" hidden="1" x14ac:dyDescent="0.3">
      <c r="A4724">
        <v>21</v>
      </c>
      <c r="B4724" s="1">
        <v>46125</v>
      </c>
      <c r="C4724" t="s">
        <v>162</v>
      </c>
      <c r="D4724" t="s">
        <v>75</v>
      </c>
      <c r="E4724" t="s">
        <v>40</v>
      </c>
      <c r="F4724" t="s">
        <v>25</v>
      </c>
      <c r="G4724">
        <v>2</v>
      </c>
      <c r="H4724">
        <v>12.4</v>
      </c>
      <c r="I4724" t="s">
        <v>250</v>
      </c>
      <c r="J4724" t="s">
        <v>168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83</v>
      </c>
      <c r="R4724" t="s">
        <v>83</v>
      </c>
      <c r="S4724" t="s">
        <v>83</v>
      </c>
      <c r="T4724" t="str">
        <f>_xlfn.XLOOKUP(A4724,MI_Match_Analysis!$A$2:$A$8,MI_Match_Analysis!$F$2:$F$8,"Not Found")</f>
        <v>Not Found</v>
      </c>
    </row>
    <row r="4725" spans="1:20" hidden="1" x14ac:dyDescent="0.3">
      <c r="A4725">
        <v>21</v>
      </c>
      <c r="B4725" s="1">
        <v>46125</v>
      </c>
      <c r="C4725" t="s">
        <v>162</v>
      </c>
      <c r="D4725" t="s">
        <v>75</v>
      </c>
      <c r="E4725" t="s">
        <v>40</v>
      </c>
      <c r="F4725" t="s">
        <v>25</v>
      </c>
      <c r="G4725">
        <v>2</v>
      </c>
      <c r="H4725">
        <v>12.5</v>
      </c>
      <c r="I4725" t="s">
        <v>250</v>
      </c>
      <c r="J4725" t="s">
        <v>168</v>
      </c>
      <c r="K4725">
        <v>4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83</v>
      </c>
      <c r="R4725" t="s">
        <v>83</v>
      </c>
      <c r="S4725" t="s">
        <v>83</v>
      </c>
      <c r="T4725" t="str">
        <f>_xlfn.XLOOKUP(A4725,MI_Match_Analysis!$A$2:$A$8,MI_Match_Analysis!$F$2:$F$8,"Not Found")</f>
        <v>Not Found</v>
      </c>
    </row>
    <row r="4726" spans="1:20" hidden="1" x14ac:dyDescent="0.3">
      <c r="A4726">
        <v>21</v>
      </c>
      <c r="B4726" s="1">
        <v>46125</v>
      </c>
      <c r="C4726" t="s">
        <v>162</v>
      </c>
      <c r="D4726" t="s">
        <v>75</v>
      </c>
      <c r="E4726" t="s">
        <v>40</v>
      </c>
      <c r="F4726" t="s">
        <v>25</v>
      </c>
      <c r="G4726">
        <v>2</v>
      </c>
      <c r="H4726">
        <v>12.6</v>
      </c>
      <c r="I4726" t="s">
        <v>250</v>
      </c>
      <c r="J4726" t="s">
        <v>168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83</v>
      </c>
      <c r="R4726" t="s">
        <v>83</v>
      </c>
      <c r="S4726" t="s">
        <v>83</v>
      </c>
      <c r="T4726" t="str">
        <f>_xlfn.XLOOKUP(A4726,MI_Match_Analysis!$A$2:$A$8,MI_Match_Analysis!$F$2:$F$8,"Not Found")</f>
        <v>Not Found</v>
      </c>
    </row>
    <row r="4727" spans="1:20" hidden="1" x14ac:dyDescent="0.3">
      <c r="A4727">
        <v>21</v>
      </c>
      <c r="B4727" s="1">
        <v>46125</v>
      </c>
      <c r="C4727" t="s">
        <v>162</v>
      </c>
      <c r="D4727" t="s">
        <v>75</v>
      </c>
      <c r="E4727" t="s">
        <v>40</v>
      </c>
      <c r="F4727" t="s">
        <v>25</v>
      </c>
      <c r="G4727">
        <v>2</v>
      </c>
      <c r="H4727">
        <v>13.1</v>
      </c>
      <c r="I4727" t="s">
        <v>250</v>
      </c>
      <c r="J4727" t="s">
        <v>120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 t="s">
        <v>83</v>
      </c>
      <c r="R4727" t="s">
        <v>83</v>
      </c>
      <c r="S4727" t="s">
        <v>83</v>
      </c>
      <c r="T4727" t="str">
        <f>_xlfn.XLOOKUP(A4727,MI_Match_Analysis!$A$2:$A$8,MI_Match_Analysis!$F$2:$F$8,"Not Found")</f>
        <v>Not Found</v>
      </c>
    </row>
    <row r="4728" spans="1:20" hidden="1" x14ac:dyDescent="0.3">
      <c r="A4728">
        <v>21</v>
      </c>
      <c r="B4728" s="1">
        <v>46125</v>
      </c>
      <c r="C4728" t="s">
        <v>162</v>
      </c>
      <c r="D4728" t="s">
        <v>75</v>
      </c>
      <c r="E4728" t="s">
        <v>40</v>
      </c>
      <c r="F4728" t="s">
        <v>25</v>
      </c>
      <c r="G4728">
        <v>2</v>
      </c>
      <c r="H4728">
        <v>13.2</v>
      </c>
      <c r="I4728" t="s">
        <v>129</v>
      </c>
      <c r="J4728" t="s">
        <v>120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83</v>
      </c>
      <c r="R4728" t="s">
        <v>83</v>
      </c>
      <c r="S4728" t="s">
        <v>83</v>
      </c>
      <c r="T4728" t="str">
        <f>_xlfn.XLOOKUP(A4728,MI_Match_Analysis!$A$2:$A$8,MI_Match_Analysis!$F$2:$F$8,"Not Found")</f>
        <v>Not Found</v>
      </c>
    </row>
    <row r="4729" spans="1:20" hidden="1" x14ac:dyDescent="0.3">
      <c r="A4729">
        <v>21</v>
      </c>
      <c r="B4729" s="1">
        <v>46125</v>
      </c>
      <c r="C4729" t="s">
        <v>162</v>
      </c>
      <c r="D4729" t="s">
        <v>75</v>
      </c>
      <c r="E4729" t="s">
        <v>40</v>
      </c>
      <c r="F4729" t="s">
        <v>25</v>
      </c>
      <c r="G4729">
        <v>2</v>
      </c>
      <c r="H4729">
        <v>13.3</v>
      </c>
      <c r="I4729" t="s">
        <v>250</v>
      </c>
      <c r="J4729" t="s">
        <v>120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83</v>
      </c>
      <c r="R4729" t="s">
        <v>83</v>
      </c>
      <c r="S4729" t="s">
        <v>83</v>
      </c>
      <c r="T4729" t="str">
        <f>_xlfn.XLOOKUP(A4729,MI_Match_Analysis!$A$2:$A$8,MI_Match_Analysis!$F$2:$F$8,"Not Found")</f>
        <v>Not Found</v>
      </c>
    </row>
    <row r="4730" spans="1:20" hidden="1" x14ac:dyDescent="0.3">
      <c r="A4730">
        <v>21</v>
      </c>
      <c r="B4730" s="1">
        <v>46125</v>
      </c>
      <c r="C4730" t="s">
        <v>162</v>
      </c>
      <c r="D4730" t="s">
        <v>75</v>
      </c>
      <c r="E4730" t="s">
        <v>40</v>
      </c>
      <c r="F4730" t="s">
        <v>25</v>
      </c>
      <c r="G4730">
        <v>2</v>
      </c>
      <c r="H4730">
        <v>13.4</v>
      </c>
      <c r="I4730" t="s">
        <v>129</v>
      </c>
      <c r="J4730" t="s">
        <v>120</v>
      </c>
      <c r="K4730">
        <v>2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83</v>
      </c>
      <c r="R4730" t="s">
        <v>83</v>
      </c>
      <c r="S4730" t="s">
        <v>83</v>
      </c>
      <c r="T4730" t="str">
        <f>_xlfn.XLOOKUP(A4730,MI_Match_Analysis!$A$2:$A$8,MI_Match_Analysis!$F$2:$F$8,"Not Found")</f>
        <v>Not Found</v>
      </c>
    </row>
    <row r="4731" spans="1:20" hidden="1" x14ac:dyDescent="0.3">
      <c r="A4731">
        <v>21</v>
      </c>
      <c r="B4731" s="1">
        <v>46125</v>
      </c>
      <c r="C4731" t="s">
        <v>162</v>
      </c>
      <c r="D4731" t="s">
        <v>75</v>
      </c>
      <c r="E4731" t="s">
        <v>40</v>
      </c>
      <c r="F4731" t="s">
        <v>25</v>
      </c>
      <c r="G4731">
        <v>2</v>
      </c>
      <c r="H4731">
        <v>13.5</v>
      </c>
      <c r="I4731" t="s">
        <v>129</v>
      </c>
      <c r="J4731" t="s">
        <v>120</v>
      </c>
      <c r="K4731">
        <v>0</v>
      </c>
      <c r="L4731">
        <v>1</v>
      </c>
      <c r="M4731">
        <v>1</v>
      </c>
      <c r="N4731">
        <v>0</v>
      </c>
      <c r="O4731">
        <v>0</v>
      </c>
      <c r="P4731">
        <v>0</v>
      </c>
      <c r="Q4731" t="s">
        <v>83</v>
      </c>
      <c r="R4731" t="s">
        <v>83</v>
      </c>
      <c r="S4731" t="s">
        <v>83</v>
      </c>
      <c r="T4731" t="str">
        <f>_xlfn.XLOOKUP(A4731,MI_Match_Analysis!$A$2:$A$8,MI_Match_Analysis!$F$2:$F$8,"Not Found")</f>
        <v>Not Found</v>
      </c>
    </row>
    <row r="4732" spans="1:20" hidden="1" x14ac:dyDescent="0.3">
      <c r="A4732">
        <v>21</v>
      </c>
      <c r="B4732" s="1">
        <v>46125</v>
      </c>
      <c r="C4732" t="s">
        <v>162</v>
      </c>
      <c r="D4732" t="s">
        <v>75</v>
      </c>
      <c r="E4732" t="s">
        <v>40</v>
      </c>
      <c r="F4732" t="s">
        <v>25</v>
      </c>
      <c r="G4732">
        <v>2</v>
      </c>
      <c r="H4732">
        <v>13.5</v>
      </c>
      <c r="I4732" t="s">
        <v>129</v>
      </c>
      <c r="J4732" t="s">
        <v>120</v>
      </c>
      <c r="K4732">
        <v>4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83</v>
      </c>
      <c r="R4732" t="s">
        <v>83</v>
      </c>
      <c r="S4732" t="s">
        <v>83</v>
      </c>
      <c r="T4732" t="str">
        <f>_xlfn.XLOOKUP(A4732,MI_Match_Analysis!$A$2:$A$8,MI_Match_Analysis!$F$2:$F$8,"Not Found")</f>
        <v>Not Found</v>
      </c>
    </row>
    <row r="4733" spans="1:20" hidden="1" x14ac:dyDescent="0.3">
      <c r="A4733">
        <v>21</v>
      </c>
      <c r="B4733" s="1">
        <v>46125</v>
      </c>
      <c r="C4733" t="s">
        <v>162</v>
      </c>
      <c r="D4733" t="s">
        <v>75</v>
      </c>
      <c r="E4733" t="s">
        <v>40</v>
      </c>
      <c r="F4733" t="s">
        <v>25</v>
      </c>
      <c r="G4733">
        <v>2</v>
      </c>
      <c r="H4733">
        <v>13.6</v>
      </c>
      <c r="I4733" t="s">
        <v>129</v>
      </c>
      <c r="J4733" t="s">
        <v>120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83</v>
      </c>
      <c r="R4733" t="s">
        <v>83</v>
      </c>
      <c r="S4733" t="s">
        <v>83</v>
      </c>
      <c r="T4733" t="str">
        <f>_xlfn.XLOOKUP(A4733,MI_Match_Analysis!$A$2:$A$8,MI_Match_Analysis!$F$2:$F$8,"Not Found")</f>
        <v>Not Found</v>
      </c>
    </row>
    <row r="4734" spans="1:20" hidden="1" x14ac:dyDescent="0.3">
      <c r="A4734">
        <v>21</v>
      </c>
      <c r="B4734" s="1">
        <v>46125</v>
      </c>
      <c r="C4734" t="s">
        <v>162</v>
      </c>
      <c r="D4734" t="s">
        <v>75</v>
      </c>
      <c r="E4734" t="s">
        <v>40</v>
      </c>
      <c r="F4734" t="s">
        <v>25</v>
      </c>
      <c r="G4734">
        <v>2</v>
      </c>
      <c r="H4734">
        <v>14.1</v>
      </c>
      <c r="I4734" t="s">
        <v>129</v>
      </c>
      <c r="J4734" t="s">
        <v>107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83</v>
      </c>
      <c r="R4734" t="s">
        <v>83</v>
      </c>
      <c r="S4734" t="s">
        <v>83</v>
      </c>
      <c r="T4734" t="str">
        <f>_xlfn.XLOOKUP(A4734,MI_Match_Analysis!$A$2:$A$8,MI_Match_Analysis!$F$2:$F$8,"Not Found")</f>
        <v>Not Found</v>
      </c>
    </row>
    <row r="4735" spans="1:20" hidden="1" x14ac:dyDescent="0.3">
      <c r="A4735">
        <v>21</v>
      </c>
      <c r="B4735" s="1">
        <v>46125</v>
      </c>
      <c r="C4735" t="s">
        <v>162</v>
      </c>
      <c r="D4735" t="s">
        <v>75</v>
      </c>
      <c r="E4735" t="s">
        <v>40</v>
      </c>
      <c r="F4735" t="s">
        <v>25</v>
      </c>
      <c r="G4735">
        <v>2</v>
      </c>
      <c r="H4735">
        <v>14.2</v>
      </c>
      <c r="I4735" t="s">
        <v>250</v>
      </c>
      <c r="J4735" t="s">
        <v>107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83</v>
      </c>
      <c r="R4735" t="s">
        <v>83</v>
      </c>
      <c r="S4735" t="s">
        <v>83</v>
      </c>
      <c r="T4735" t="str">
        <f>_xlfn.XLOOKUP(A4735,MI_Match_Analysis!$A$2:$A$8,MI_Match_Analysis!$F$2:$F$8,"Not Found")</f>
        <v>Not Found</v>
      </c>
    </row>
    <row r="4736" spans="1:20" hidden="1" x14ac:dyDescent="0.3">
      <c r="A4736">
        <v>21</v>
      </c>
      <c r="B4736" s="1">
        <v>46125</v>
      </c>
      <c r="C4736" t="s">
        <v>162</v>
      </c>
      <c r="D4736" t="s">
        <v>75</v>
      </c>
      <c r="E4736" t="s">
        <v>40</v>
      </c>
      <c r="F4736" t="s">
        <v>25</v>
      </c>
      <c r="G4736">
        <v>2</v>
      </c>
      <c r="H4736">
        <v>14.3</v>
      </c>
      <c r="I4736" t="s">
        <v>250</v>
      </c>
      <c r="J4736" t="s">
        <v>107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83</v>
      </c>
      <c r="R4736" t="s">
        <v>83</v>
      </c>
      <c r="S4736" t="s">
        <v>83</v>
      </c>
      <c r="T4736" t="str">
        <f>_xlfn.XLOOKUP(A4736,MI_Match_Analysis!$A$2:$A$8,MI_Match_Analysis!$F$2:$F$8,"Not Found")</f>
        <v>Not Found</v>
      </c>
    </row>
    <row r="4737" spans="1:20" hidden="1" x14ac:dyDescent="0.3">
      <c r="A4737">
        <v>21</v>
      </c>
      <c r="B4737" s="1">
        <v>46125</v>
      </c>
      <c r="C4737" t="s">
        <v>162</v>
      </c>
      <c r="D4737" t="s">
        <v>75</v>
      </c>
      <c r="E4737" t="s">
        <v>40</v>
      </c>
      <c r="F4737" t="s">
        <v>25</v>
      </c>
      <c r="G4737">
        <v>2</v>
      </c>
      <c r="H4737">
        <v>14.4</v>
      </c>
      <c r="I4737" t="s">
        <v>250</v>
      </c>
      <c r="J4737" t="s">
        <v>107</v>
      </c>
      <c r="K4737">
        <v>4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83</v>
      </c>
      <c r="R4737" t="s">
        <v>83</v>
      </c>
      <c r="S4737" t="s">
        <v>83</v>
      </c>
      <c r="T4737" t="str">
        <f>_xlfn.XLOOKUP(A4737,MI_Match_Analysis!$A$2:$A$8,MI_Match_Analysis!$F$2:$F$8,"Not Found")</f>
        <v>Not Found</v>
      </c>
    </row>
    <row r="4738" spans="1:20" hidden="1" x14ac:dyDescent="0.3">
      <c r="A4738">
        <v>21</v>
      </c>
      <c r="B4738" s="1">
        <v>46125</v>
      </c>
      <c r="C4738" t="s">
        <v>162</v>
      </c>
      <c r="D4738" t="s">
        <v>75</v>
      </c>
      <c r="E4738" t="s">
        <v>40</v>
      </c>
      <c r="F4738" t="s">
        <v>25</v>
      </c>
      <c r="G4738">
        <v>2</v>
      </c>
      <c r="H4738">
        <v>14.5</v>
      </c>
      <c r="I4738" t="s">
        <v>250</v>
      </c>
      <c r="J4738" t="s">
        <v>107</v>
      </c>
      <c r="K4738">
        <v>2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83</v>
      </c>
      <c r="R4738" t="s">
        <v>83</v>
      </c>
      <c r="S4738" t="s">
        <v>83</v>
      </c>
      <c r="T4738" t="str">
        <f>_xlfn.XLOOKUP(A4738,MI_Match_Analysis!$A$2:$A$8,MI_Match_Analysis!$F$2:$F$8,"Not Found")</f>
        <v>Not Found</v>
      </c>
    </row>
    <row r="4739" spans="1:20" hidden="1" x14ac:dyDescent="0.3">
      <c r="A4739">
        <v>21</v>
      </c>
      <c r="B4739" s="1">
        <v>46125</v>
      </c>
      <c r="C4739" t="s">
        <v>162</v>
      </c>
      <c r="D4739" t="s">
        <v>75</v>
      </c>
      <c r="E4739" t="s">
        <v>40</v>
      </c>
      <c r="F4739" t="s">
        <v>25</v>
      </c>
      <c r="G4739">
        <v>2</v>
      </c>
      <c r="H4739">
        <v>14.6</v>
      </c>
      <c r="I4739" t="s">
        <v>250</v>
      </c>
      <c r="J4739" t="s">
        <v>107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167</v>
      </c>
      <c r="R4739" t="s">
        <v>250</v>
      </c>
      <c r="S4739" t="s">
        <v>83</v>
      </c>
      <c r="T4739" t="str">
        <f>_xlfn.XLOOKUP(A4739,MI_Match_Analysis!$A$2:$A$8,MI_Match_Analysis!$F$2:$F$8,"Not Found")</f>
        <v>Not Found</v>
      </c>
    </row>
    <row r="4740" spans="1:20" hidden="1" x14ac:dyDescent="0.3">
      <c r="A4740">
        <v>21</v>
      </c>
      <c r="B4740" s="1">
        <v>46125</v>
      </c>
      <c r="C4740" t="s">
        <v>162</v>
      </c>
      <c r="D4740" t="s">
        <v>75</v>
      </c>
      <c r="E4740" t="s">
        <v>40</v>
      </c>
      <c r="F4740" t="s">
        <v>25</v>
      </c>
      <c r="G4740">
        <v>2</v>
      </c>
      <c r="H4740">
        <v>15.1</v>
      </c>
      <c r="I4740" t="s">
        <v>129</v>
      </c>
      <c r="J4740" t="s">
        <v>120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83</v>
      </c>
      <c r="R4740" t="s">
        <v>83</v>
      </c>
      <c r="S4740" t="s">
        <v>83</v>
      </c>
      <c r="T4740" t="str">
        <f>_xlfn.XLOOKUP(A4740,MI_Match_Analysis!$A$2:$A$8,MI_Match_Analysis!$F$2:$F$8,"Not Found")</f>
        <v>Not Found</v>
      </c>
    </row>
    <row r="4741" spans="1:20" hidden="1" x14ac:dyDescent="0.3">
      <c r="A4741">
        <v>21</v>
      </c>
      <c r="B4741" s="1">
        <v>46125</v>
      </c>
      <c r="C4741" t="s">
        <v>162</v>
      </c>
      <c r="D4741" t="s">
        <v>75</v>
      </c>
      <c r="E4741" t="s">
        <v>40</v>
      </c>
      <c r="F4741" t="s">
        <v>25</v>
      </c>
      <c r="G4741">
        <v>2</v>
      </c>
      <c r="H4741">
        <v>15.2</v>
      </c>
      <c r="I4741" t="s">
        <v>44</v>
      </c>
      <c r="J4741" t="s">
        <v>120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83</v>
      </c>
      <c r="R4741" t="s">
        <v>83</v>
      </c>
      <c r="S4741" t="s">
        <v>83</v>
      </c>
      <c r="T4741" t="str">
        <f>_xlfn.XLOOKUP(A4741,MI_Match_Analysis!$A$2:$A$8,MI_Match_Analysis!$F$2:$F$8,"Not Found")</f>
        <v>Not Found</v>
      </c>
    </row>
    <row r="4742" spans="1:20" hidden="1" x14ac:dyDescent="0.3">
      <c r="A4742">
        <v>21</v>
      </c>
      <c r="B4742" s="1">
        <v>46125</v>
      </c>
      <c r="C4742" t="s">
        <v>162</v>
      </c>
      <c r="D4742" t="s">
        <v>75</v>
      </c>
      <c r="E4742" t="s">
        <v>40</v>
      </c>
      <c r="F4742" t="s">
        <v>25</v>
      </c>
      <c r="G4742">
        <v>2</v>
      </c>
      <c r="H4742">
        <v>15.3</v>
      </c>
      <c r="I4742" t="s">
        <v>129</v>
      </c>
      <c r="J4742" t="s">
        <v>120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165</v>
      </c>
      <c r="R4742" t="s">
        <v>129</v>
      </c>
      <c r="S4742" t="s">
        <v>172</v>
      </c>
      <c r="T4742" t="str">
        <f>_xlfn.XLOOKUP(A4742,MI_Match_Analysis!$A$2:$A$8,MI_Match_Analysis!$F$2:$F$8,"Not Found")</f>
        <v>Not Found</v>
      </c>
    </row>
    <row r="4743" spans="1:20" hidden="1" x14ac:dyDescent="0.3">
      <c r="A4743">
        <v>21</v>
      </c>
      <c r="B4743" s="1">
        <v>46125</v>
      </c>
      <c r="C4743" t="s">
        <v>162</v>
      </c>
      <c r="D4743" t="s">
        <v>75</v>
      </c>
      <c r="E4743" t="s">
        <v>40</v>
      </c>
      <c r="F4743" t="s">
        <v>25</v>
      </c>
      <c r="G4743">
        <v>2</v>
      </c>
      <c r="H4743">
        <v>15.4</v>
      </c>
      <c r="I4743" t="s">
        <v>251</v>
      </c>
      <c r="J4743" t="s">
        <v>120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83</v>
      </c>
      <c r="R4743" t="s">
        <v>83</v>
      </c>
      <c r="S4743" t="s">
        <v>83</v>
      </c>
      <c r="T4743" t="str">
        <f>_xlfn.XLOOKUP(A4743,MI_Match_Analysis!$A$2:$A$8,MI_Match_Analysis!$F$2:$F$8,"Not Found")</f>
        <v>Not Found</v>
      </c>
    </row>
    <row r="4744" spans="1:20" hidden="1" x14ac:dyDescent="0.3">
      <c r="A4744">
        <v>21</v>
      </c>
      <c r="B4744" s="1">
        <v>46125</v>
      </c>
      <c r="C4744" t="s">
        <v>162</v>
      </c>
      <c r="D4744" t="s">
        <v>75</v>
      </c>
      <c r="E4744" t="s">
        <v>40</v>
      </c>
      <c r="F4744" t="s">
        <v>25</v>
      </c>
      <c r="G4744">
        <v>2</v>
      </c>
      <c r="H4744">
        <v>15.5</v>
      </c>
      <c r="I4744" t="s">
        <v>251</v>
      </c>
      <c r="J4744" t="s">
        <v>120</v>
      </c>
      <c r="K4744">
        <v>2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83</v>
      </c>
      <c r="R4744" t="s">
        <v>83</v>
      </c>
      <c r="S4744" t="s">
        <v>83</v>
      </c>
      <c r="T4744" t="str">
        <f>_xlfn.XLOOKUP(A4744,MI_Match_Analysis!$A$2:$A$8,MI_Match_Analysis!$F$2:$F$8,"Not Found")</f>
        <v>Not Found</v>
      </c>
    </row>
    <row r="4745" spans="1:20" hidden="1" x14ac:dyDescent="0.3">
      <c r="A4745">
        <v>21</v>
      </c>
      <c r="B4745" s="1">
        <v>46125</v>
      </c>
      <c r="C4745" t="s">
        <v>162</v>
      </c>
      <c r="D4745" t="s">
        <v>75</v>
      </c>
      <c r="E4745" t="s">
        <v>40</v>
      </c>
      <c r="F4745" t="s">
        <v>25</v>
      </c>
      <c r="G4745">
        <v>2</v>
      </c>
      <c r="H4745">
        <v>15.6</v>
      </c>
      <c r="I4745" t="s">
        <v>251</v>
      </c>
      <c r="J4745" t="s">
        <v>120</v>
      </c>
      <c r="K4745">
        <v>6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83</v>
      </c>
      <c r="R4745" t="s">
        <v>83</v>
      </c>
      <c r="S4745" t="s">
        <v>83</v>
      </c>
      <c r="T4745" t="str">
        <f>_xlfn.XLOOKUP(A4745,MI_Match_Analysis!$A$2:$A$8,MI_Match_Analysis!$F$2:$F$8,"Not Found")</f>
        <v>Not Found</v>
      </c>
    </row>
    <row r="4746" spans="1:20" hidden="1" x14ac:dyDescent="0.3">
      <c r="A4746">
        <v>21</v>
      </c>
      <c r="B4746" s="1">
        <v>46125</v>
      </c>
      <c r="C4746" t="s">
        <v>162</v>
      </c>
      <c r="D4746" t="s">
        <v>75</v>
      </c>
      <c r="E4746" t="s">
        <v>40</v>
      </c>
      <c r="F4746" t="s">
        <v>25</v>
      </c>
      <c r="G4746">
        <v>2</v>
      </c>
      <c r="H4746">
        <v>16.100000000000001</v>
      </c>
      <c r="I4746" t="s">
        <v>44</v>
      </c>
      <c r="J4746" t="s">
        <v>107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83</v>
      </c>
      <c r="R4746" t="s">
        <v>83</v>
      </c>
      <c r="S4746" t="s">
        <v>83</v>
      </c>
      <c r="T4746" t="str">
        <f>_xlfn.XLOOKUP(A4746,MI_Match_Analysis!$A$2:$A$8,MI_Match_Analysis!$F$2:$F$8,"Not Found")</f>
        <v>Not Found</v>
      </c>
    </row>
    <row r="4747" spans="1:20" hidden="1" x14ac:dyDescent="0.3">
      <c r="A4747">
        <v>21</v>
      </c>
      <c r="B4747" s="1">
        <v>46125</v>
      </c>
      <c r="C4747" t="s">
        <v>162</v>
      </c>
      <c r="D4747" t="s">
        <v>75</v>
      </c>
      <c r="E4747" t="s">
        <v>40</v>
      </c>
      <c r="F4747" t="s">
        <v>25</v>
      </c>
      <c r="G4747">
        <v>2</v>
      </c>
      <c r="H4747">
        <v>16.2</v>
      </c>
      <c r="I4747" t="s">
        <v>44</v>
      </c>
      <c r="J4747" t="s">
        <v>107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83</v>
      </c>
      <c r="R4747" t="s">
        <v>83</v>
      </c>
      <c r="S4747" t="s">
        <v>83</v>
      </c>
      <c r="T4747" t="str">
        <f>_xlfn.XLOOKUP(A4747,MI_Match_Analysis!$A$2:$A$8,MI_Match_Analysis!$F$2:$F$8,"Not Found")</f>
        <v>Not Found</v>
      </c>
    </row>
    <row r="4748" spans="1:20" hidden="1" x14ac:dyDescent="0.3">
      <c r="A4748">
        <v>21</v>
      </c>
      <c r="B4748" s="1">
        <v>46125</v>
      </c>
      <c r="C4748" t="s">
        <v>162</v>
      </c>
      <c r="D4748" t="s">
        <v>75</v>
      </c>
      <c r="E4748" t="s">
        <v>40</v>
      </c>
      <c r="F4748" t="s">
        <v>25</v>
      </c>
      <c r="G4748">
        <v>2</v>
      </c>
      <c r="H4748">
        <v>16.3</v>
      </c>
      <c r="I4748" t="s">
        <v>44</v>
      </c>
      <c r="J4748" t="s">
        <v>107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83</v>
      </c>
      <c r="R4748" t="s">
        <v>83</v>
      </c>
      <c r="S4748" t="s">
        <v>83</v>
      </c>
      <c r="T4748" t="str">
        <f>_xlfn.XLOOKUP(A4748,MI_Match_Analysis!$A$2:$A$8,MI_Match_Analysis!$F$2:$F$8,"Not Found")</f>
        <v>Not Found</v>
      </c>
    </row>
    <row r="4749" spans="1:20" hidden="1" x14ac:dyDescent="0.3">
      <c r="A4749">
        <v>21</v>
      </c>
      <c r="B4749" s="1">
        <v>46125</v>
      </c>
      <c r="C4749" t="s">
        <v>162</v>
      </c>
      <c r="D4749" t="s">
        <v>75</v>
      </c>
      <c r="E4749" t="s">
        <v>40</v>
      </c>
      <c r="F4749" t="s">
        <v>25</v>
      </c>
      <c r="G4749">
        <v>2</v>
      </c>
      <c r="H4749">
        <v>16.399999999999999</v>
      </c>
      <c r="I4749" t="s">
        <v>251</v>
      </c>
      <c r="J4749" t="s">
        <v>107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83</v>
      </c>
      <c r="R4749" t="s">
        <v>83</v>
      </c>
      <c r="S4749" t="s">
        <v>83</v>
      </c>
      <c r="T4749" t="str">
        <f>_xlfn.XLOOKUP(A4749,MI_Match_Analysis!$A$2:$A$8,MI_Match_Analysis!$F$2:$F$8,"Not Found")</f>
        <v>Not Found</v>
      </c>
    </row>
    <row r="4750" spans="1:20" hidden="1" x14ac:dyDescent="0.3">
      <c r="A4750">
        <v>21</v>
      </c>
      <c r="B4750" s="1">
        <v>46125</v>
      </c>
      <c r="C4750" t="s">
        <v>162</v>
      </c>
      <c r="D4750" t="s">
        <v>75</v>
      </c>
      <c r="E4750" t="s">
        <v>40</v>
      </c>
      <c r="F4750" t="s">
        <v>25</v>
      </c>
      <c r="G4750">
        <v>2</v>
      </c>
      <c r="H4750">
        <v>16.5</v>
      </c>
      <c r="I4750" t="s">
        <v>44</v>
      </c>
      <c r="J4750" t="s">
        <v>107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165</v>
      </c>
      <c r="R4750" t="s">
        <v>44</v>
      </c>
      <c r="S4750" t="s">
        <v>106</v>
      </c>
      <c r="T4750" t="str">
        <f>_xlfn.XLOOKUP(A4750,MI_Match_Analysis!$A$2:$A$8,MI_Match_Analysis!$F$2:$F$8,"Not Found")</f>
        <v>Not Found</v>
      </c>
    </row>
    <row r="4751" spans="1:20" hidden="1" x14ac:dyDescent="0.3">
      <c r="A4751">
        <v>21</v>
      </c>
      <c r="B4751" s="1">
        <v>46125</v>
      </c>
      <c r="C4751" t="s">
        <v>162</v>
      </c>
      <c r="D4751" t="s">
        <v>75</v>
      </c>
      <c r="E4751" t="s">
        <v>40</v>
      </c>
      <c r="F4751" t="s">
        <v>25</v>
      </c>
      <c r="G4751">
        <v>2</v>
      </c>
      <c r="H4751">
        <v>16.5</v>
      </c>
      <c r="I4751" t="s">
        <v>44</v>
      </c>
      <c r="J4751" t="s">
        <v>107</v>
      </c>
      <c r="K4751">
        <v>0</v>
      </c>
      <c r="L4751">
        <v>1</v>
      </c>
      <c r="M4751">
        <v>1</v>
      </c>
      <c r="N4751">
        <v>0</v>
      </c>
      <c r="O4751">
        <v>0</v>
      </c>
      <c r="P4751">
        <v>0</v>
      </c>
      <c r="Q4751" t="s">
        <v>83</v>
      </c>
      <c r="R4751" t="s">
        <v>83</v>
      </c>
      <c r="S4751" t="s">
        <v>83</v>
      </c>
      <c r="T4751" t="str">
        <f>_xlfn.XLOOKUP(A4751,MI_Match_Analysis!$A$2:$A$8,MI_Match_Analysis!$F$2:$F$8,"Not Found")</f>
        <v>Not Found</v>
      </c>
    </row>
    <row r="4752" spans="1:20" hidden="1" x14ac:dyDescent="0.3">
      <c r="A4752">
        <v>21</v>
      </c>
      <c r="B4752" s="1">
        <v>46125</v>
      </c>
      <c r="C4752" t="s">
        <v>162</v>
      </c>
      <c r="D4752" t="s">
        <v>75</v>
      </c>
      <c r="E4752" t="s">
        <v>40</v>
      </c>
      <c r="F4752" t="s">
        <v>25</v>
      </c>
      <c r="G4752">
        <v>2</v>
      </c>
      <c r="H4752">
        <v>16.600000000000001</v>
      </c>
      <c r="I4752" t="s">
        <v>73</v>
      </c>
      <c r="J4752" t="s">
        <v>107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165</v>
      </c>
      <c r="R4752" t="s">
        <v>73</v>
      </c>
      <c r="S4752" t="s">
        <v>30</v>
      </c>
      <c r="T4752" t="str">
        <f>_xlfn.XLOOKUP(A4752,MI_Match_Analysis!$A$2:$A$8,MI_Match_Analysis!$F$2:$F$8,"Not Found")</f>
        <v>Not Found</v>
      </c>
    </row>
    <row r="4753" spans="1:20" hidden="1" x14ac:dyDescent="0.3">
      <c r="A4753">
        <v>21</v>
      </c>
      <c r="B4753" s="1">
        <v>46125</v>
      </c>
      <c r="C4753" t="s">
        <v>162</v>
      </c>
      <c r="D4753" t="s">
        <v>75</v>
      </c>
      <c r="E4753" t="s">
        <v>40</v>
      </c>
      <c r="F4753" t="s">
        <v>25</v>
      </c>
      <c r="G4753">
        <v>2</v>
      </c>
      <c r="H4753">
        <v>17.100000000000001</v>
      </c>
      <c r="I4753" t="s">
        <v>251</v>
      </c>
      <c r="J4753" t="s">
        <v>106</v>
      </c>
      <c r="K4753">
        <v>6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83</v>
      </c>
      <c r="R4753" t="s">
        <v>83</v>
      </c>
      <c r="S4753" t="s">
        <v>83</v>
      </c>
      <c r="T4753" t="str">
        <f>_xlfn.XLOOKUP(A4753,MI_Match_Analysis!$A$2:$A$8,MI_Match_Analysis!$F$2:$F$8,"Not Found")</f>
        <v>Not Found</v>
      </c>
    </row>
    <row r="4754" spans="1:20" hidden="1" x14ac:dyDescent="0.3">
      <c r="A4754">
        <v>21</v>
      </c>
      <c r="B4754" s="1">
        <v>46125</v>
      </c>
      <c r="C4754" t="s">
        <v>162</v>
      </c>
      <c r="D4754" t="s">
        <v>75</v>
      </c>
      <c r="E4754" t="s">
        <v>40</v>
      </c>
      <c r="F4754" t="s">
        <v>25</v>
      </c>
      <c r="G4754">
        <v>2</v>
      </c>
      <c r="H4754">
        <v>17.2</v>
      </c>
      <c r="I4754" t="s">
        <v>251</v>
      </c>
      <c r="J4754" t="s">
        <v>106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83</v>
      </c>
      <c r="R4754" t="s">
        <v>83</v>
      </c>
      <c r="S4754" t="s">
        <v>83</v>
      </c>
      <c r="T4754" t="str">
        <f>_xlfn.XLOOKUP(A4754,MI_Match_Analysis!$A$2:$A$8,MI_Match_Analysis!$F$2:$F$8,"Not Found")</f>
        <v>Not Found</v>
      </c>
    </row>
    <row r="4755" spans="1:20" hidden="1" x14ac:dyDescent="0.3">
      <c r="A4755">
        <v>21</v>
      </c>
      <c r="B4755" s="1">
        <v>46125</v>
      </c>
      <c r="C4755" t="s">
        <v>162</v>
      </c>
      <c r="D4755" t="s">
        <v>75</v>
      </c>
      <c r="E4755" t="s">
        <v>40</v>
      </c>
      <c r="F4755" t="s">
        <v>25</v>
      </c>
      <c r="G4755">
        <v>2</v>
      </c>
      <c r="H4755">
        <v>17.3</v>
      </c>
      <c r="I4755" t="s">
        <v>42</v>
      </c>
      <c r="J4755" t="s">
        <v>106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83</v>
      </c>
      <c r="R4755" t="s">
        <v>83</v>
      </c>
      <c r="S4755" t="s">
        <v>83</v>
      </c>
      <c r="T4755" t="str">
        <f>_xlfn.XLOOKUP(A4755,MI_Match_Analysis!$A$2:$A$8,MI_Match_Analysis!$F$2:$F$8,"Not Found")</f>
        <v>Not Found</v>
      </c>
    </row>
    <row r="4756" spans="1:20" hidden="1" x14ac:dyDescent="0.3">
      <c r="A4756">
        <v>21</v>
      </c>
      <c r="B4756" s="1">
        <v>46125</v>
      </c>
      <c r="C4756" t="s">
        <v>162</v>
      </c>
      <c r="D4756" t="s">
        <v>75</v>
      </c>
      <c r="E4756" t="s">
        <v>40</v>
      </c>
      <c r="F4756" t="s">
        <v>25</v>
      </c>
      <c r="G4756">
        <v>2</v>
      </c>
      <c r="H4756">
        <v>17.399999999999999</v>
      </c>
      <c r="I4756" t="s">
        <v>42</v>
      </c>
      <c r="J4756" t="s">
        <v>106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83</v>
      </c>
      <c r="R4756" t="s">
        <v>83</v>
      </c>
      <c r="S4756" t="s">
        <v>83</v>
      </c>
      <c r="T4756" t="str">
        <f>_xlfn.XLOOKUP(A4756,MI_Match_Analysis!$A$2:$A$8,MI_Match_Analysis!$F$2:$F$8,"Not Found")</f>
        <v>Not Found</v>
      </c>
    </row>
    <row r="4757" spans="1:20" hidden="1" x14ac:dyDescent="0.3">
      <c r="A4757">
        <v>21</v>
      </c>
      <c r="B4757" s="1">
        <v>46125</v>
      </c>
      <c r="C4757" t="s">
        <v>162</v>
      </c>
      <c r="D4757" t="s">
        <v>75</v>
      </c>
      <c r="E4757" t="s">
        <v>40</v>
      </c>
      <c r="F4757" t="s">
        <v>25</v>
      </c>
      <c r="G4757">
        <v>2</v>
      </c>
      <c r="H4757">
        <v>17.5</v>
      </c>
      <c r="I4757" t="s">
        <v>251</v>
      </c>
      <c r="J4757" t="s">
        <v>106</v>
      </c>
      <c r="K4757">
        <v>2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83</v>
      </c>
      <c r="R4757" t="s">
        <v>83</v>
      </c>
      <c r="S4757" t="s">
        <v>83</v>
      </c>
      <c r="T4757" t="str">
        <f>_xlfn.XLOOKUP(A4757,MI_Match_Analysis!$A$2:$A$8,MI_Match_Analysis!$F$2:$F$8,"Not Found")</f>
        <v>Not Found</v>
      </c>
    </row>
    <row r="4758" spans="1:20" hidden="1" x14ac:dyDescent="0.3">
      <c r="A4758">
        <v>21</v>
      </c>
      <c r="B4758" s="1">
        <v>46125</v>
      </c>
      <c r="C4758" t="s">
        <v>162</v>
      </c>
      <c r="D4758" t="s">
        <v>75</v>
      </c>
      <c r="E4758" t="s">
        <v>40</v>
      </c>
      <c r="F4758" t="s">
        <v>25</v>
      </c>
      <c r="G4758">
        <v>2</v>
      </c>
      <c r="H4758">
        <v>17.600000000000001</v>
      </c>
      <c r="I4758" t="s">
        <v>251</v>
      </c>
      <c r="J4758" t="s">
        <v>106</v>
      </c>
      <c r="K4758">
        <v>6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83</v>
      </c>
      <c r="R4758" t="s">
        <v>83</v>
      </c>
      <c r="S4758" t="s">
        <v>83</v>
      </c>
      <c r="T4758" t="str">
        <f>_xlfn.XLOOKUP(A4758,MI_Match_Analysis!$A$2:$A$8,MI_Match_Analysis!$F$2:$F$8,"Not Found")</f>
        <v>Not Found</v>
      </c>
    </row>
    <row r="4759" spans="1:20" hidden="1" x14ac:dyDescent="0.3">
      <c r="A4759">
        <v>21</v>
      </c>
      <c r="B4759" s="1">
        <v>46125</v>
      </c>
      <c r="C4759" t="s">
        <v>162</v>
      </c>
      <c r="D4759" t="s">
        <v>75</v>
      </c>
      <c r="E4759" t="s">
        <v>40</v>
      </c>
      <c r="F4759" t="s">
        <v>25</v>
      </c>
      <c r="G4759">
        <v>2</v>
      </c>
      <c r="H4759">
        <v>18.100000000000001</v>
      </c>
      <c r="I4759" t="s">
        <v>42</v>
      </c>
      <c r="J4759" t="s">
        <v>120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83</v>
      </c>
      <c r="R4759" t="s">
        <v>83</v>
      </c>
      <c r="S4759" t="s">
        <v>83</v>
      </c>
      <c r="T4759" t="str">
        <f>_xlfn.XLOOKUP(A4759,MI_Match_Analysis!$A$2:$A$8,MI_Match_Analysis!$F$2:$F$8,"Not Found")</f>
        <v>Not Found</v>
      </c>
    </row>
    <row r="4760" spans="1:20" hidden="1" x14ac:dyDescent="0.3">
      <c r="A4760">
        <v>21</v>
      </c>
      <c r="B4760" s="1">
        <v>46125</v>
      </c>
      <c r="C4760" t="s">
        <v>162</v>
      </c>
      <c r="D4760" t="s">
        <v>75</v>
      </c>
      <c r="E4760" t="s">
        <v>40</v>
      </c>
      <c r="F4760" t="s">
        <v>25</v>
      </c>
      <c r="G4760">
        <v>2</v>
      </c>
      <c r="H4760">
        <v>18.2</v>
      </c>
      <c r="I4760" t="s">
        <v>42</v>
      </c>
      <c r="J4760" t="s">
        <v>120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83</v>
      </c>
      <c r="R4760" t="s">
        <v>83</v>
      </c>
      <c r="S4760" t="s">
        <v>83</v>
      </c>
      <c r="T4760" t="str">
        <f>_xlfn.XLOOKUP(A4760,MI_Match_Analysis!$A$2:$A$8,MI_Match_Analysis!$F$2:$F$8,"Not Found")</f>
        <v>Not Found</v>
      </c>
    </row>
    <row r="4761" spans="1:20" hidden="1" x14ac:dyDescent="0.3">
      <c r="A4761">
        <v>21</v>
      </c>
      <c r="B4761" s="1">
        <v>46125</v>
      </c>
      <c r="C4761" t="s">
        <v>162</v>
      </c>
      <c r="D4761" t="s">
        <v>75</v>
      </c>
      <c r="E4761" t="s">
        <v>40</v>
      </c>
      <c r="F4761" t="s">
        <v>25</v>
      </c>
      <c r="G4761">
        <v>2</v>
      </c>
      <c r="H4761">
        <v>18.3</v>
      </c>
      <c r="I4761" t="s">
        <v>251</v>
      </c>
      <c r="J4761" t="s">
        <v>120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83</v>
      </c>
      <c r="R4761" t="s">
        <v>83</v>
      </c>
      <c r="S4761" t="s">
        <v>83</v>
      </c>
      <c r="T4761" t="str">
        <f>_xlfn.XLOOKUP(A4761,MI_Match_Analysis!$A$2:$A$8,MI_Match_Analysis!$F$2:$F$8,"Not Found")</f>
        <v>Not Found</v>
      </c>
    </row>
    <row r="4762" spans="1:20" hidden="1" x14ac:dyDescent="0.3">
      <c r="A4762">
        <v>21</v>
      </c>
      <c r="B4762" s="1">
        <v>46125</v>
      </c>
      <c r="C4762" t="s">
        <v>162</v>
      </c>
      <c r="D4762" t="s">
        <v>75</v>
      </c>
      <c r="E4762" t="s">
        <v>40</v>
      </c>
      <c r="F4762" t="s">
        <v>25</v>
      </c>
      <c r="G4762">
        <v>2</v>
      </c>
      <c r="H4762">
        <v>18.399999999999999</v>
      </c>
      <c r="I4762" t="s">
        <v>251</v>
      </c>
      <c r="J4762" t="s">
        <v>120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83</v>
      </c>
      <c r="R4762" t="s">
        <v>83</v>
      </c>
      <c r="S4762" t="s">
        <v>83</v>
      </c>
      <c r="T4762" t="str">
        <f>_xlfn.XLOOKUP(A4762,MI_Match_Analysis!$A$2:$A$8,MI_Match_Analysis!$F$2:$F$8,"Not Found")</f>
        <v>Not Found</v>
      </c>
    </row>
    <row r="4763" spans="1:20" hidden="1" x14ac:dyDescent="0.3">
      <c r="A4763">
        <v>21</v>
      </c>
      <c r="B4763" s="1">
        <v>46125</v>
      </c>
      <c r="C4763" t="s">
        <v>162</v>
      </c>
      <c r="D4763" t="s">
        <v>75</v>
      </c>
      <c r="E4763" t="s">
        <v>40</v>
      </c>
      <c r="F4763" t="s">
        <v>25</v>
      </c>
      <c r="G4763">
        <v>2</v>
      </c>
      <c r="H4763">
        <v>18.5</v>
      </c>
      <c r="I4763" t="s">
        <v>42</v>
      </c>
      <c r="J4763" t="s">
        <v>120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83</v>
      </c>
      <c r="R4763" t="s">
        <v>83</v>
      </c>
      <c r="S4763" t="s">
        <v>83</v>
      </c>
      <c r="T4763" t="str">
        <f>_xlfn.XLOOKUP(A4763,MI_Match_Analysis!$A$2:$A$8,MI_Match_Analysis!$F$2:$F$8,"Not Found")</f>
        <v>Not Found</v>
      </c>
    </row>
    <row r="4764" spans="1:20" hidden="1" x14ac:dyDescent="0.3">
      <c r="A4764">
        <v>21</v>
      </c>
      <c r="B4764" s="1">
        <v>46125</v>
      </c>
      <c r="C4764" t="s">
        <v>162</v>
      </c>
      <c r="D4764" t="s">
        <v>75</v>
      </c>
      <c r="E4764" t="s">
        <v>40</v>
      </c>
      <c r="F4764" t="s">
        <v>25</v>
      </c>
      <c r="G4764">
        <v>2</v>
      </c>
      <c r="H4764">
        <v>18.600000000000001</v>
      </c>
      <c r="I4764" t="s">
        <v>251</v>
      </c>
      <c r="J4764" t="s">
        <v>120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165</v>
      </c>
      <c r="R4764" t="s">
        <v>251</v>
      </c>
      <c r="S4764" t="s">
        <v>30</v>
      </c>
      <c r="T4764" t="str">
        <f>_xlfn.XLOOKUP(A4764,MI_Match_Analysis!$A$2:$A$8,MI_Match_Analysis!$F$2:$F$8,"Not Found")</f>
        <v>Not Found</v>
      </c>
    </row>
    <row r="4765" spans="1:20" hidden="1" x14ac:dyDescent="0.3">
      <c r="A4765">
        <v>22</v>
      </c>
      <c r="B4765" s="1">
        <v>46126</v>
      </c>
      <c r="C4765" t="s">
        <v>162</v>
      </c>
      <c r="D4765" t="s">
        <v>63</v>
      </c>
      <c r="E4765" t="s">
        <v>41</v>
      </c>
      <c r="F4765" t="s">
        <v>35</v>
      </c>
      <c r="G4765">
        <v>1</v>
      </c>
      <c r="H4765">
        <v>0.1</v>
      </c>
      <c r="I4765" t="s">
        <v>98</v>
      </c>
      <c r="J4765" t="s">
        <v>189</v>
      </c>
      <c r="K4765">
        <v>4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83</v>
      </c>
      <c r="R4765" t="s">
        <v>83</v>
      </c>
      <c r="S4765" t="s">
        <v>83</v>
      </c>
      <c r="T4765" t="str">
        <f>_xlfn.XLOOKUP(A4765,MI_Match_Analysis!$A$2:$A$8,MI_Match_Analysis!$F$2:$F$8,"Not Found")</f>
        <v>Not Found</v>
      </c>
    </row>
    <row r="4766" spans="1:20" hidden="1" x14ac:dyDescent="0.3">
      <c r="A4766">
        <v>22</v>
      </c>
      <c r="B4766" s="1">
        <v>46126</v>
      </c>
      <c r="C4766" t="s">
        <v>162</v>
      </c>
      <c r="D4766" t="s">
        <v>63</v>
      </c>
      <c r="E4766" t="s">
        <v>41</v>
      </c>
      <c r="F4766" t="s">
        <v>35</v>
      </c>
      <c r="G4766">
        <v>1</v>
      </c>
      <c r="H4766">
        <v>0.2</v>
      </c>
      <c r="I4766" t="s">
        <v>98</v>
      </c>
      <c r="J4766" t="s">
        <v>189</v>
      </c>
      <c r="K4766">
        <v>4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83</v>
      </c>
      <c r="R4766" t="s">
        <v>83</v>
      </c>
      <c r="S4766" t="s">
        <v>83</v>
      </c>
      <c r="T4766" t="str">
        <f>_xlfn.XLOOKUP(A4766,MI_Match_Analysis!$A$2:$A$8,MI_Match_Analysis!$F$2:$F$8,"Not Found")</f>
        <v>Not Found</v>
      </c>
    </row>
    <row r="4767" spans="1:20" hidden="1" x14ac:dyDescent="0.3">
      <c r="A4767">
        <v>22</v>
      </c>
      <c r="B4767" s="1">
        <v>46126</v>
      </c>
      <c r="C4767" t="s">
        <v>162</v>
      </c>
      <c r="D4767" t="s">
        <v>63</v>
      </c>
      <c r="E4767" t="s">
        <v>41</v>
      </c>
      <c r="F4767" t="s">
        <v>35</v>
      </c>
      <c r="G4767">
        <v>1</v>
      </c>
      <c r="H4767">
        <v>0.3</v>
      </c>
      <c r="I4767" t="s">
        <v>98</v>
      </c>
      <c r="J4767" t="s">
        <v>189</v>
      </c>
      <c r="K4767">
        <v>4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83</v>
      </c>
      <c r="R4767" t="s">
        <v>83</v>
      </c>
      <c r="S4767" t="s">
        <v>83</v>
      </c>
      <c r="T4767" t="str">
        <f>_xlfn.XLOOKUP(A4767,MI_Match_Analysis!$A$2:$A$8,MI_Match_Analysis!$F$2:$F$8,"Not Found")</f>
        <v>Not Found</v>
      </c>
    </row>
    <row r="4768" spans="1:20" hidden="1" x14ac:dyDescent="0.3">
      <c r="A4768">
        <v>22</v>
      </c>
      <c r="B4768" s="1">
        <v>46126</v>
      </c>
      <c r="C4768" t="s">
        <v>162</v>
      </c>
      <c r="D4768" t="s">
        <v>63</v>
      </c>
      <c r="E4768" t="s">
        <v>41</v>
      </c>
      <c r="F4768" t="s">
        <v>35</v>
      </c>
      <c r="G4768">
        <v>1</v>
      </c>
      <c r="H4768">
        <v>0.4</v>
      </c>
      <c r="I4768" t="s">
        <v>98</v>
      </c>
      <c r="J4768" t="s">
        <v>189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83</v>
      </c>
      <c r="R4768" t="s">
        <v>83</v>
      </c>
      <c r="S4768" t="s">
        <v>83</v>
      </c>
      <c r="T4768" t="str">
        <f>_xlfn.XLOOKUP(A4768,MI_Match_Analysis!$A$2:$A$8,MI_Match_Analysis!$F$2:$F$8,"Not Found")</f>
        <v>Not Found</v>
      </c>
    </row>
    <row r="4769" spans="1:20" hidden="1" x14ac:dyDescent="0.3">
      <c r="A4769">
        <v>22</v>
      </c>
      <c r="B4769" s="1">
        <v>46126</v>
      </c>
      <c r="C4769" t="s">
        <v>162</v>
      </c>
      <c r="D4769" t="s">
        <v>63</v>
      </c>
      <c r="E4769" t="s">
        <v>41</v>
      </c>
      <c r="F4769" t="s">
        <v>35</v>
      </c>
      <c r="G4769">
        <v>1</v>
      </c>
      <c r="H4769">
        <v>0.5</v>
      </c>
      <c r="I4769" t="s">
        <v>199</v>
      </c>
      <c r="J4769" t="s">
        <v>189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83</v>
      </c>
      <c r="R4769" t="s">
        <v>83</v>
      </c>
      <c r="S4769" t="s">
        <v>83</v>
      </c>
      <c r="T4769" t="str">
        <f>_xlfn.XLOOKUP(A4769,MI_Match_Analysis!$A$2:$A$8,MI_Match_Analysis!$F$2:$F$8,"Not Found")</f>
        <v>Not Found</v>
      </c>
    </row>
    <row r="4770" spans="1:20" hidden="1" x14ac:dyDescent="0.3">
      <c r="A4770">
        <v>22</v>
      </c>
      <c r="B4770" s="1">
        <v>46126</v>
      </c>
      <c r="C4770" t="s">
        <v>162</v>
      </c>
      <c r="D4770" t="s">
        <v>63</v>
      </c>
      <c r="E4770" t="s">
        <v>41</v>
      </c>
      <c r="F4770" t="s">
        <v>35</v>
      </c>
      <c r="G4770">
        <v>1</v>
      </c>
      <c r="H4770">
        <v>0.6</v>
      </c>
      <c r="I4770" t="s">
        <v>98</v>
      </c>
      <c r="J4770" t="s">
        <v>189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83</v>
      </c>
      <c r="R4770" t="s">
        <v>83</v>
      </c>
      <c r="S4770" t="s">
        <v>83</v>
      </c>
      <c r="T4770" t="str">
        <f>_xlfn.XLOOKUP(A4770,MI_Match_Analysis!$A$2:$A$8,MI_Match_Analysis!$F$2:$F$8,"Not Found")</f>
        <v>Not Found</v>
      </c>
    </row>
    <row r="4771" spans="1:20" hidden="1" x14ac:dyDescent="0.3">
      <c r="A4771">
        <v>22</v>
      </c>
      <c r="B4771" s="1">
        <v>46126</v>
      </c>
      <c r="C4771" t="s">
        <v>162</v>
      </c>
      <c r="D4771" t="s">
        <v>63</v>
      </c>
      <c r="E4771" t="s">
        <v>41</v>
      </c>
      <c r="F4771" t="s">
        <v>35</v>
      </c>
      <c r="G4771">
        <v>1</v>
      </c>
      <c r="H4771">
        <v>1.1000000000000001</v>
      </c>
      <c r="I4771" t="s">
        <v>199</v>
      </c>
      <c r="J4771" t="s">
        <v>185</v>
      </c>
      <c r="K4771">
        <v>0</v>
      </c>
      <c r="L4771">
        <v>2</v>
      </c>
      <c r="M4771">
        <v>1</v>
      </c>
      <c r="N4771">
        <v>0</v>
      </c>
      <c r="O4771">
        <v>0</v>
      </c>
      <c r="P4771">
        <v>0</v>
      </c>
      <c r="Q4771" t="s">
        <v>83</v>
      </c>
      <c r="R4771" t="s">
        <v>83</v>
      </c>
      <c r="S4771" t="s">
        <v>83</v>
      </c>
      <c r="T4771" t="str">
        <f>_xlfn.XLOOKUP(A4771,MI_Match_Analysis!$A$2:$A$8,MI_Match_Analysis!$F$2:$F$8,"Not Found")</f>
        <v>Not Found</v>
      </c>
    </row>
    <row r="4772" spans="1:20" hidden="1" x14ac:dyDescent="0.3">
      <c r="A4772">
        <v>22</v>
      </c>
      <c r="B4772" s="1">
        <v>46126</v>
      </c>
      <c r="C4772" t="s">
        <v>162</v>
      </c>
      <c r="D4772" t="s">
        <v>63</v>
      </c>
      <c r="E4772" t="s">
        <v>41</v>
      </c>
      <c r="F4772" t="s">
        <v>35</v>
      </c>
      <c r="G4772">
        <v>1</v>
      </c>
      <c r="H4772">
        <v>1.1000000000000001</v>
      </c>
      <c r="I4772" t="s">
        <v>98</v>
      </c>
      <c r="J4772" t="s">
        <v>185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83</v>
      </c>
      <c r="R4772" t="s">
        <v>83</v>
      </c>
      <c r="S4772" t="s">
        <v>83</v>
      </c>
      <c r="T4772" t="str">
        <f>_xlfn.XLOOKUP(A4772,MI_Match_Analysis!$A$2:$A$8,MI_Match_Analysis!$F$2:$F$8,"Not Found")</f>
        <v>Not Found</v>
      </c>
    </row>
    <row r="4773" spans="1:20" hidden="1" x14ac:dyDescent="0.3">
      <c r="A4773">
        <v>22</v>
      </c>
      <c r="B4773" s="1">
        <v>46126</v>
      </c>
      <c r="C4773" t="s">
        <v>162</v>
      </c>
      <c r="D4773" t="s">
        <v>63</v>
      </c>
      <c r="E4773" t="s">
        <v>41</v>
      </c>
      <c r="F4773" t="s">
        <v>35</v>
      </c>
      <c r="G4773">
        <v>1</v>
      </c>
      <c r="H4773">
        <v>1.2</v>
      </c>
      <c r="I4773" t="s">
        <v>199</v>
      </c>
      <c r="J4773" t="s">
        <v>185</v>
      </c>
      <c r="K4773">
        <v>4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83</v>
      </c>
      <c r="R4773" t="s">
        <v>83</v>
      </c>
      <c r="S4773" t="s">
        <v>83</v>
      </c>
      <c r="T4773" t="str">
        <f>_xlfn.XLOOKUP(A4773,MI_Match_Analysis!$A$2:$A$8,MI_Match_Analysis!$F$2:$F$8,"Not Found")</f>
        <v>Not Found</v>
      </c>
    </row>
    <row r="4774" spans="1:20" hidden="1" x14ac:dyDescent="0.3">
      <c r="A4774">
        <v>22</v>
      </c>
      <c r="B4774" s="1">
        <v>46126</v>
      </c>
      <c r="C4774" t="s">
        <v>162</v>
      </c>
      <c r="D4774" t="s">
        <v>63</v>
      </c>
      <c r="E4774" t="s">
        <v>41</v>
      </c>
      <c r="F4774" t="s">
        <v>35</v>
      </c>
      <c r="G4774">
        <v>1</v>
      </c>
      <c r="H4774">
        <v>1.3</v>
      </c>
      <c r="I4774" t="s">
        <v>199</v>
      </c>
      <c r="J4774" t="s">
        <v>185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83</v>
      </c>
      <c r="R4774" t="s">
        <v>83</v>
      </c>
      <c r="S4774" t="s">
        <v>83</v>
      </c>
      <c r="T4774" t="str">
        <f>_xlfn.XLOOKUP(A4774,MI_Match_Analysis!$A$2:$A$8,MI_Match_Analysis!$F$2:$F$8,"Not Found")</f>
        <v>Not Found</v>
      </c>
    </row>
    <row r="4775" spans="1:20" hidden="1" x14ac:dyDescent="0.3">
      <c r="A4775">
        <v>22</v>
      </c>
      <c r="B4775" s="1">
        <v>46126</v>
      </c>
      <c r="C4775" t="s">
        <v>162</v>
      </c>
      <c r="D4775" t="s">
        <v>63</v>
      </c>
      <c r="E4775" t="s">
        <v>41</v>
      </c>
      <c r="F4775" t="s">
        <v>35</v>
      </c>
      <c r="G4775">
        <v>1</v>
      </c>
      <c r="H4775">
        <v>1.4</v>
      </c>
      <c r="I4775" t="s">
        <v>98</v>
      </c>
      <c r="J4775" t="s">
        <v>185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83</v>
      </c>
      <c r="R4775" t="s">
        <v>83</v>
      </c>
      <c r="S4775" t="s">
        <v>83</v>
      </c>
      <c r="T4775" t="str">
        <f>_xlfn.XLOOKUP(A4775,MI_Match_Analysis!$A$2:$A$8,MI_Match_Analysis!$F$2:$F$8,"Not Found")</f>
        <v>Not Found</v>
      </c>
    </row>
    <row r="4776" spans="1:20" hidden="1" x14ac:dyDescent="0.3">
      <c r="A4776">
        <v>22</v>
      </c>
      <c r="B4776" s="1">
        <v>46126</v>
      </c>
      <c r="C4776" t="s">
        <v>162</v>
      </c>
      <c r="D4776" t="s">
        <v>63</v>
      </c>
      <c r="E4776" t="s">
        <v>41</v>
      </c>
      <c r="F4776" t="s">
        <v>35</v>
      </c>
      <c r="G4776">
        <v>1</v>
      </c>
      <c r="H4776">
        <v>1.5</v>
      </c>
      <c r="I4776" t="s">
        <v>98</v>
      </c>
      <c r="J4776" t="s">
        <v>185</v>
      </c>
      <c r="K4776">
        <v>0</v>
      </c>
      <c r="L4776">
        <v>1</v>
      </c>
      <c r="M4776">
        <v>0</v>
      </c>
      <c r="N4776">
        <v>1</v>
      </c>
      <c r="O4776">
        <v>0</v>
      </c>
      <c r="P4776">
        <v>0</v>
      </c>
      <c r="Q4776" t="s">
        <v>83</v>
      </c>
      <c r="R4776" t="s">
        <v>83</v>
      </c>
      <c r="S4776" t="s">
        <v>83</v>
      </c>
      <c r="T4776" t="str">
        <f>_xlfn.XLOOKUP(A4776,MI_Match_Analysis!$A$2:$A$8,MI_Match_Analysis!$F$2:$F$8,"Not Found")</f>
        <v>Not Found</v>
      </c>
    </row>
    <row r="4777" spans="1:20" hidden="1" x14ac:dyDescent="0.3">
      <c r="A4777">
        <v>22</v>
      </c>
      <c r="B4777" s="1">
        <v>46126</v>
      </c>
      <c r="C4777" t="s">
        <v>162</v>
      </c>
      <c r="D4777" t="s">
        <v>63</v>
      </c>
      <c r="E4777" t="s">
        <v>41</v>
      </c>
      <c r="F4777" t="s">
        <v>35</v>
      </c>
      <c r="G4777">
        <v>1</v>
      </c>
      <c r="H4777">
        <v>1.6</v>
      </c>
      <c r="I4777" t="s">
        <v>199</v>
      </c>
      <c r="J4777" t="s">
        <v>185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83</v>
      </c>
      <c r="R4777" t="s">
        <v>83</v>
      </c>
      <c r="S4777" t="s">
        <v>83</v>
      </c>
      <c r="T4777" t="str">
        <f>_xlfn.XLOOKUP(A4777,MI_Match_Analysis!$A$2:$A$8,MI_Match_Analysis!$F$2:$F$8,"Not Found")</f>
        <v>Not Found</v>
      </c>
    </row>
    <row r="4778" spans="1:20" hidden="1" x14ac:dyDescent="0.3">
      <c r="A4778">
        <v>22</v>
      </c>
      <c r="B4778" s="1">
        <v>46126</v>
      </c>
      <c r="C4778" t="s">
        <v>162</v>
      </c>
      <c r="D4778" t="s">
        <v>63</v>
      </c>
      <c r="E4778" t="s">
        <v>41</v>
      </c>
      <c r="F4778" t="s">
        <v>35</v>
      </c>
      <c r="G4778">
        <v>1</v>
      </c>
      <c r="H4778">
        <v>2.1</v>
      </c>
      <c r="I4778" t="s">
        <v>199</v>
      </c>
      <c r="J4778" t="s">
        <v>90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83</v>
      </c>
      <c r="R4778" t="s">
        <v>83</v>
      </c>
      <c r="S4778" t="s">
        <v>83</v>
      </c>
      <c r="T4778" t="str">
        <f>_xlfn.XLOOKUP(A4778,MI_Match_Analysis!$A$2:$A$8,MI_Match_Analysis!$F$2:$F$8,"Not Found")</f>
        <v>Not Found</v>
      </c>
    </row>
    <row r="4779" spans="1:20" hidden="1" x14ac:dyDescent="0.3">
      <c r="A4779">
        <v>22</v>
      </c>
      <c r="B4779" s="1">
        <v>46126</v>
      </c>
      <c r="C4779" t="s">
        <v>162</v>
      </c>
      <c r="D4779" t="s">
        <v>63</v>
      </c>
      <c r="E4779" t="s">
        <v>41</v>
      </c>
      <c r="F4779" t="s">
        <v>35</v>
      </c>
      <c r="G4779">
        <v>1</v>
      </c>
      <c r="H4779">
        <v>2.1</v>
      </c>
      <c r="I4779" t="s">
        <v>199</v>
      </c>
      <c r="J4779" t="s">
        <v>90</v>
      </c>
      <c r="K4779">
        <v>0</v>
      </c>
      <c r="L4779">
        <v>1</v>
      </c>
      <c r="M4779">
        <v>1</v>
      </c>
      <c r="N4779">
        <v>0</v>
      </c>
      <c r="O4779">
        <v>0</v>
      </c>
      <c r="P4779">
        <v>0</v>
      </c>
      <c r="Q4779" t="s">
        <v>83</v>
      </c>
      <c r="R4779" t="s">
        <v>83</v>
      </c>
      <c r="S4779" t="s">
        <v>83</v>
      </c>
      <c r="T4779" t="str">
        <f>_xlfn.XLOOKUP(A4779,MI_Match_Analysis!$A$2:$A$8,MI_Match_Analysis!$F$2:$F$8,"Not Found")</f>
        <v>Not Found</v>
      </c>
    </row>
    <row r="4780" spans="1:20" hidden="1" x14ac:dyDescent="0.3">
      <c r="A4780">
        <v>22</v>
      </c>
      <c r="B4780" s="1">
        <v>46126</v>
      </c>
      <c r="C4780" t="s">
        <v>162</v>
      </c>
      <c r="D4780" t="s">
        <v>63</v>
      </c>
      <c r="E4780" t="s">
        <v>41</v>
      </c>
      <c r="F4780" t="s">
        <v>35</v>
      </c>
      <c r="G4780">
        <v>1</v>
      </c>
      <c r="H4780">
        <v>2.2000000000000002</v>
      </c>
      <c r="I4780" t="s">
        <v>199</v>
      </c>
      <c r="J4780" t="s">
        <v>90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165</v>
      </c>
      <c r="R4780" t="s">
        <v>199</v>
      </c>
      <c r="S4780" t="s">
        <v>259</v>
      </c>
      <c r="T4780" t="str">
        <f>_xlfn.XLOOKUP(A4780,MI_Match_Analysis!$A$2:$A$8,MI_Match_Analysis!$F$2:$F$8,"Not Found")</f>
        <v>Not Found</v>
      </c>
    </row>
    <row r="4781" spans="1:20" hidden="1" x14ac:dyDescent="0.3">
      <c r="A4781">
        <v>22</v>
      </c>
      <c r="B4781" s="1">
        <v>46126</v>
      </c>
      <c r="C4781" t="s">
        <v>162</v>
      </c>
      <c r="D4781" t="s">
        <v>63</v>
      </c>
      <c r="E4781" t="s">
        <v>41</v>
      </c>
      <c r="F4781" t="s">
        <v>35</v>
      </c>
      <c r="G4781">
        <v>1</v>
      </c>
      <c r="H4781">
        <v>2.2999999999999998</v>
      </c>
      <c r="I4781" t="s">
        <v>200</v>
      </c>
      <c r="J4781" t="s">
        <v>90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83</v>
      </c>
      <c r="R4781" t="s">
        <v>83</v>
      </c>
      <c r="S4781" t="s">
        <v>83</v>
      </c>
      <c r="T4781" t="str">
        <f>_xlfn.XLOOKUP(A4781,MI_Match_Analysis!$A$2:$A$8,MI_Match_Analysis!$F$2:$F$8,"Not Found")</f>
        <v>Not Found</v>
      </c>
    </row>
    <row r="4782" spans="1:20" hidden="1" x14ac:dyDescent="0.3">
      <c r="A4782">
        <v>22</v>
      </c>
      <c r="B4782" s="1">
        <v>46126</v>
      </c>
      <c r="C4782" t="s">
        <v>162</v>
      </c>
      <c r="D4782" t="s">
        <v>63</v>
      </c>
      <c r="E4782" t="s">
        <v>41</v>
      </c>
      <c r="F4782" t="s">
        <v>35</v>
      </c>
      <c r="G4782">
        <v>1</v>
      </c>
      <c r="H4782">
        <v>2.4</v>
      </c>
      <c r="I4782" t="s">
        <v>98</v>
      </c>
      <c r="J4782" t="s">
        <v>90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83</v>
      </c>
      <c r="R4782" t="s">
        <v>83</v>
      </c>
      <c r="S4782" t="s">
        <v>83</v>
      </c>
      <c r="T4782" t="str">
        <f>_xlfn.XLOOKUP(A4782,MI_Match_Analysis!$A$2:$A$8,MI_Match_Analysis!$F$2:$F$8,"Not Found")</f>
        <v>Not Found</v>
      </c>
    </row>
    <row r="4783" spans="1:20" hidden="1" x14ac:dyDescent="0.3">
      <c r="A4783">
        <v>22</v>
      </c>
      <c r="B4783" s="1">
        <v>46126</v>
      </c>
      <c r="C4783" t="s">
        <v>162</v>
      </c>
      <c r="D4783" t="s">
        <v>63</v>
      </c>
      <c r="E4783" t="s">
        <v>41</v>
      </c>
      <c r="F4783" t="s">
        <v>35</v>
      </c>
      <c r="G4783">
        <v>1</v>
      </c>
      <c r="H4783">
        <v>2.5</v>
      </c>
      <c r="I4783" t="s">
        <v>98</v>
      </c>
      <c r="J4783" t="s">
        <v>90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83</v>
      </c>
      <c r="R4783" t="s">
        <v>83</v>
      </c>
      <c r="S4783" t="s">
        <v>83</v>
      </c>
      <c r="T4783" t="str">
        <f>_xlfn.XLOOKUP(A4783,MI_Match_Analysis!$A$2:$A$8,MI_Match_Analysis!$F$2:$F$8,"Not Found")</f>
        <v>Not Found</v>
      </c>
    </row>
    <row r="4784" spans="1:20" hidden="1" x14ac:dyDescent="0.3">
      <c r="A4784">
        <v>22</v>
      </c>
      <c r="B4784" s="1">
        <v>46126</v>
      </c>
      <c r="C4784" t="s">
        <v>162</v>
      </c>
      <c r="D4784" t="s">
        <v>63</v>
      </c>
      <c r="E4784" t="s">
        <v>41</v>
      </c>
      <c r="F4784" t="s">
        <v>35</v>
      </c>
      <c r="G4784">
        <v>1</v>
      </c>
      <c r="H4784">
        <v>2.6</v>
      </c>
      <c r="I4784" t="s">
        <v>200</v>
      </c>
      <c r="J4784" t="s">
        <v>90</v>
      </c>
      <c r="K4784">
        <v>4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83</v>
      </c>
      <c r="R4784" t="s">
        <v>83</v>
      </c>
      <c r="S4784" t="s">
        <v>83</v>
      </c>
      <c r="T4784" t="str">
        <f>_xlfn.XLOOKUP(A4784,MI_Match_Analysis!$A$2:$A$8,MI_Match_Analysis!$F$2:$F$8,"Not Found")</f>
        <v>Not Found</v>
      </c>
    </row>
    <row r="4785" spans="1:20" hidden="1" x14ac:dyDescent="0.3">
      <c r="A4785">
        <v>22</v>
      </c>
      <c r="B4785" s="1">
        <v>46126</v>
      </c>
      <c r="C4785" t="s">
        <v>162</v>
      </c>
      <c r="D4785" t="s">
        <v>63</v>
      </c>
      <c r="E4785" t="s">
        <v>41</v>
      </c>
      <c r="F4785" t="s">
        <v>35</v>
      </c>
      <c r="G4785">
        <v>1</v>
      </c>
      <c r="H4785">
        <v>3.1</v>
      </c>
      <c r="I4785" t="s">
        <v>98</v>
      </c>
      <c r="J4785" t="s">
        <v>185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83</v>
      </c>
      <c r="R4785" t="s">
        <v>83</v>
      </c>
      <c r="S4785" t="s">
        <v>83</v>
      </c>
      <c r="T4785" t="str">
        <f>_xlfn.XLOOKUP(A4785,MI_Match_Analysis!$A$2:$A$8,MI_Match_Analysis!$F$2:$F$8,"Not Found")</f>
        <v>Not Found</v>
      </c>
    </row>
    <row r="4786" spans="1:20" hidden="1" x14ac:dyDescent="0.3">
      <c r="A4786">
        <v>22</v>
      </c>
      <c r="B4786" s="1">
        <v>46126</v>
      </c>
      <c r="C4786" t="s">
        <v>162</v>
      </c>
      <c r="D4786" t="s">
        <v>63</v>
      </c>
      <c r="E4786" t="s">
        <v>41</v>
      </c>
      <c r="F4786" t="s">
        <v>35</v>
      </c>
      <c r="G4786">
        <v>1</v>
      </c>
      <c r="H4786">
        <v>3.2</v>
      </c>
      <c r="I4786" t="s">
        <v>200</v>
      </c>
      <c r="J4786" t="s">
        <v>185</v>
      </c>
      <c r="K4786">
        <v>4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83</v>
      </c>
      <c r="R4786" t="s">
        <v>83</v>
      </c>
      <c r="S4786" t="s">
        <v>83</v>
      </c>
      <c r="T4786" t="str">
        <f>_xlfn.XLOOKUP(A4786,MI_Match_Analysis!$A$2:$A$8,MI_Match_Analysis!$F$2:$F$8,"Not Found")</f>
        <v>Not Found</v>
      </c>
    </row>
    <row r="4787" spans="1:20" hidden="1" x14ac:dyDescent="0.3">
      <c r="A4787">
        <v>22</v>
      </c>
      <c r="B4787" s="1">
        <v>46126</v>
      </c>
      <c r="C4787" t="s">
        <v>162</v>
      </c>
      <c r="D4787" t="s">
        <v>63</v>
      </c>
      <c r="E4787" t="s">
        <v>41</v>
      </c>
      <c r="F4787" t="s">
        <v>35</v>
      </c>
      <c r="G4787">
        <v>1</v>
      </c>
      <c r="H4787">
        <v>3.3</v>
      </c>
      <c r="I4787" t="s">
        <v>200</v>
      </c>
      <c r="J4787" t="s">
        <v>185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83</v>
      </c>
      <c r="R4787" t="s">
        <v>83</v>
      </c>
      <c r="S4787" t="s">
        <v>83</v>
      </c>
      <c r="T4787" t="str">
        <f>_xlfn.XLOOKUP(A4787,MI_Match_Analysis!$A$2:$A$8,MI_Match_Analysis!$F$2:$F$8,"Not Found")</f>
        <v>Not Found</v>
      </c>
    </row>
    <row r="4788" spans="1:20" hidden="1" x14ac:dyDescent="0.3">
      <c r="A4788">
        <v>22</v>
      </c>
      <c r="B4788" s="1">
        <v>46126</v>
      </c>
      <c r="C4788" t="s">
        <v>162</v>
      </c>
      <c r="D4788" t="s">
        <v>63</v>
      </c>
      <c r="E4788" t="s">
        <v>41</v>
      </c>
      <c r="F4788" t="s">
        <v>35</v>
      </c>
      <c r="G4788">
        <v>1</v>
      </c>
      <c r="H4788">
        <v>3.4</v>
      </c>
      <c r="I4788" t="s">
        <v>200</v>
      </c>
      <c r="J4788" t="s">
        <v>185</v>
      </c>
      <c r="K4788">
        <v>4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83</v>
      </c>
      <c r="R4788" t="s">
        <v>83</v>
      </c>
      <c r="S4788" t="s">
        <v>83</v>
      </c>
      <c r="T4788" t="str">
        <f>_xlfn.XLOOKUP(A4788,MI_Match_Analysis!$A$2:$A$8,MI_Match_Analysis!$F$2:$F$8,"Not Found")</f>
        <v>Not Found</v>
      </c>
    </row>
    <row r="4789" spans="1:20" hidden="1" x14ac:dyDescent="0.3">
      <c r="A4789">
        <v>22</v>
      </c>
      <c r="B4789" s="1">
        <v>46126</v>
      </c>
      <c r="C4789" t="s">
        <v>162</v>
      </c>
      <c r="D4789" t="s">
        <v>63</v>
      </c>
      <c r="E4789" t="s">
        <v>41</v>
      </c>
      <c r="F4789" t="s">
        <v>35</v>
      </c>
      <c r="G4789">
        <v>1</v>
      </c>
      <c r="H4789">
        <v>3.5</v>
      </c>
      <c r="I4789" t="s">
        <v>200</v>
      </c>
      <c r="J4789" t="s">
        <v>185</v>
      </c>
      <c r="K4789">
        <v>6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83</v>
      </c>
      <c r="R4789" t="s">
        <v>83</v>
      </c>
      <c r="S4789" t="s">
        <v>83</v>
      </c>
      <c r="T4789" t="str">
        <f>_xlfn.XLOOKUP(A4789,MI_Match_Analysis!$A$2:$A$8,MI_Match_Analysis!$F$2:$F$8,"Not Found")</f>
        <v>Not Found</v>
      </c>
    </row>
    <row r="4790" spans="1:20" hidden="1" x14ac:dyDescent="0.3">
      <c r="A4790">
        <v>22</v>
      </c>
      <c r="B4790" s="1">
        <v>46126</v>
      </c>
      <c r="C4790" t="s">
        <v>162</v>
      </c>
      <c r="D4790" t="s">
        <v>63</v>
      </c>
      <c r="E4790" t="s">
        <v>41</v>
      </c>
      <c r="F4790" t="s">
        <v>35</v>
      </c>
      <c r="G4790">
        <v>1</v>
      </c>
      <c r="H4790">
        <v>3.6</v>
      </c>
      <c r="I4790" t="s">
        <v>200</v>
      </c>
      <c r="J4790" t="s">
        <v>185</v>
      </c>
      <c r="K4790">
        <v>6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83</v>
      </c>
      <c r="R4790" t="s">
        <v>83</v>
      </c>
      <c r="S4790" t="s">
        <v>83</v>
      </c>
      <c r="T4790" t="str">
        <f>_xlfn.XLOOKUP(A4790,MI_Match_Analysis!$A$2:$A$8,MI_Match_Analysis!$F$2:$F$8,"Not Found")</f>
        <v>Not Found</v>
      </c>
    </row>
    <row r="4791" spans="1:20" hidden="1" x14ac:dyDescent="0.3">
      <c r="A4791">
        <v>22</v>
      </c>
      <c r="B4791" s="1">
        <v>46126</v>
      </c>
      <c r="C4791" t="s">
        <v>162</v>
      </c>
      <c r="D4791" t="s">
        <v>63</v>
      </c>
      <c r="E4791" t="s">
        <v>41</v>
      </c>
      <c r="F4791" t="s">
        <v>35</v>
      </c>
      <c r="G4791">
        <v>1</v>
      </c>
      <c r="H4791">
        <v>4.0999999999999996</v>
      </c>
      <c r="I4791" t="s">
        <v>98</v>
      </c>
      <c r="J4791" t="s">
        <v>90</v>
      </c>
      <c r="K4791">
        <v>6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83</v>
      </c>
      <c r="R4791" t="s">
        <v>83</v>
      </c>
      <c r="S4791" t="s">
        <v>83</v>
      </c>
      <c r="T4791" t="str">
        <f>_xlfn.XLOOKUP(A4791,MI_Match_Analysis!$A$2:$A$8,MI_Match_Analysis!$F$2:$F$8,"Not Found")</f>
        <v>Not Found</v>
      </c>
    </row>
    <row r="4792" spans="1:20" hidden="1" x14ac:dyDescent="0.3">
      <c r="A4792">
        <v>22</v>
      </c>
      <c r="B4792" s="1">
        <v>46126</v>
      </c>
      <c r="C4792" t="s">
        <v>162</v>
      </c>
      <c r="D4792" t="s">
        <v>63</v>
      </c>
      <c r="E4792" t="s">
        <v>41</v>
      </c>
      <c r="F4792" t="s">
        <v>35</v>
      </c>
      <c r="G4792">
        <v>1</v>
      </c>
      <c r="H4792">
        <v>4.2</v>
      </c>
      <c r="I4792" t="s">
        <v>98</v>
      </c>
      <c r="J4792" t="s">
        <v>90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83</v>
      </c>
      <c r="R4792" t="s">
        <v>83</v>
      </c>
      <c r="S4792" t="s">
        <v>83</v>
      </c>
      <c r="T4792" t="str">
        <f>_xlfn.XLOOKUP(A4792,MI_Match_Analysis!$A$2:$A$8,MI_Match_Analysis!$F$2:$F$8,"Not Found")</f>
        <v>Not Found</v>
      </c>
    </row>
    <row r="4793" spans="1:20" hidden="1" x14ac:dyDescent="0.3">
      <c r="A4793">
        <v>22</v>
      </c>
      <c r="B4793" s="1">
        <v>46126</v>
      </c>
      <c r="C4793" t="s">
        <v>162</v>
      </c>
      <c r="D4793" t="s">
        <v>63</v>
      </c>
      <c r="E4793" t="s">
        <v>41</v>
      </c>
      <c r="F4793" t="s">
        <v>35</v>
      </c>
      <c r="G4793">
        <v>1</v>
      </c>
      <c r="H4793">
        <v>4.3</v>
      </c>
      <c r="I4793" t="s">
        <v>200</v>
      </c>
      <c r="J4793" t="s">
        <v>90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83</v>
      </c>
      <c r="R4793" t="s">
        <v>83</v>
      </c>
      <c r="S4793" t="s">
        <v>83</v>
      </c>
      <c r="T4793" t="str">
        <f>_xlfn.XLOOKUP(A4793,MI_Match_Analysis!$A$2:$A$8,MI_Match_Analysis!$F$2:$F$8,"Not Found")</f>
        <v>Not Found</v>
      </c>
    </row>
    <row r="4794" spans="1:20" hidden="1" x14ac:dyDescent="0.3">
      <c r="A4794">
        <v>22</v>
      </c>
      <c r="B4794" s="1">
        <v>46126</v>
      </c>
      <c r="C4794" t="s">
        <v>162</v>
      </c>
      <c r="D4794" t="s">
        <v>63</v>
      </c>
      <c r="E4794" t="s">
        <v>41</v>
      </c>
      <c r="F4794" t="s">
        <v>35</v>
      </c>
      <c r="G4794">
        <v>1</v>
      </c>
      <c r="H4794">
        <v>4.4000000000000004</v>
      </c>
      <c r="I4794" t="s">
        <v>200</v>
      </c>
      <c r="J4794" t="s">
        <v>90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83</v>
      </c>
      <c r="R4794" t="s">
        <v>83</v>
      </c>
      <c r="S4794" t="s">
        <v>83</v>
      </c>
      <c r="T4794" t="str">
        <f>_xlfn.XLOOKUP(A4794,MI_Match_Analysis!$A$2:$A$8,MI_Match_Analysis!$F$2:$F$8,"Not Found")</f>
        <v>Not Found</v>
      </c>
    </row>
    <row r="4795" spans="1:20" hidden="1" x14ac:dyDescent="0.3">
      <c r="A4795">
        <v>22</v>
      </c>
      <c r="B4795" s="1">
        <v>46126</v>
      </c>
      <c r="C4795" t="s">
        <v>162</v>
      </c>
      <c r="D4795" t="s">
        <v>63</v>
      </c>
      <c r="E4795" t="s">
        <v>41</v>
      </c>
      <c r="F4795" t="s">
        <v>35</v>
      </c>
      <c r="G4795">
        <v>1</v>
      </c>
      <c r="H4795">
        <v>4.5</v>
      </c>
      <c r="I4795" t="s">
        <v>200</v>
      </c>
      <c r="J4795" t="s">
        <v>90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83</v>
      </c>
      <c r="R4795" t="s">
        <v>83</v>
      </c>
      <c r="S4795" t="s">
        <v>83</v>
      </c>
      <c r="T4795" t="str">
        <f>_xlfn.XLOOKUP(A4795,MI_Match_Analysis!$A$2:$A$8,MI_Match_Analysis!$F$2:$F$8,"Not Found")</f>
        <v>Not Found</v>
      </c>
    </row>
    <row r="4796" spans="1:20" hidden="1" x14ac:dyDescent="0.3">
      <c r="A4796">
        <v>22</v>
      </c>
      <c r="B4796" s="1">
        <v>46126</v>
      </c>
      <c r="C4796" t="s">
        <v>162</v>
      </c>
      <c r="D4796" t="s">
        <v>63</v>
      </c>
      <c r="E4796" t="s">
        <v>41</v>
      </c>
      <c r="F4796" t="s">
        <v>35</v>
      </c>
      <c r="G4796">
        <v>1</v>
      </c>
      <c r="H4796">
        <v>4.5999999999999996</v>
      </c>
      <c r="I4796" t="s">
        <v>200</v>
      </c>
      <c r="J4796" t="s">
        <v>90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83</v>
      </c>
      <c r="R4796" t="s">
        <v>83</v>
      </c>
      <c r="S4796" t="s">
        <v>83</v>
      </c>
      <c r="T4796" t="str">
        <f>_xlfn.XLOOKUP(A4796,MI_Match_Analysis!$A$2:$A$8,MI_Match_Analysis!$F$2:$F$8,"Not Found")</f>
        <v>Not Found</v>
      </c>
    </row>
    <row r="4797" spans="1:20" hidden="1" x14ac:dyDescent="0.3">
      <c r="A4797">
        <v>22</v>
      </c>
      <c r="B4797" s="1">
        <v>46126</v>
      </c>
      <c r="C4797" t="s">
        <v>162</v>
      </c>
      <c r="D4797" t="s">
        <v>63</v>
      </c>
      <c r="E4797" t="s">
        <v>41</v>
      </c>
      <c r="F4797" t="s">
        <v>35</v>
      </c>
      <c r="G4797">
        <v>1</v>
      </c>
      <c r="H4797">
        <v>5.0999999999999996</v>
      </c>
      <c r="I4797" t="s">
        <v>200</v>
      </c>
      <c r="J4797" t="s">
        <v>189</v>
      </c>
      <c r="K4797">
        <v>4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83</v>
      </c>
      <c r="R4797" t="s">
        <v>83</v>
      </c>
      <c r="S4797" t="s">
        <v>83</v>
      </c>
      <c r="T4797" t="str">
        <f>_xlfn.XLOOKUP(A4797,MI_Match_Analysis!$A$2:$A$8,MI_Match_Analysis!$F$2:$F$8,"Not Found")</f>
        <v>Not Found</v>
      </c>
    </row>
    <row r="4798" spans="1:20" hidden="1" x14ac:dyDescent="0.3">
      <c r="A4798">
        <v>22</v>
      </c>
      <c r="B4798" s="1">
        <v>46126</v>
      </c>
      <c r="C4798" t="s">
        <v>162</v>
      </c>
      <c r="D4798" t="s">
        <v>63</v>
      </c>
      <c r="E4798" t="s">
        <v>41</v>
      </c>
      <c r="F4798" t="s">
        <v>35</v>
      </c>
      <c r="G4798">
        <v>1</v>
      </c>
      <c r="H4798">
        <v>5.2</v>
      </c>
      <c r="I4798" t="s">
        <v>200</v>
      </c>
      <c r="J4798" t="s">
        <v>189</v>
      </c>
      <c r="K4798">
        <v>4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83</v>
      </c>
      <c r="R4798" t="s">
        <v>83</v>
      </c>
      <c r="S4798" t="s">
        <v>83</v>
      </c>
      <c r="T4798" t="str">
        <f>_xlfn.XLOOKUP(A4798,MI_Match_Analysis!$A$2:$A$8,MI_Match_Analysis!$F$2:$F$8,"Not Found")</f>
        <v>Not Found</v>
      </c>
    </row>
    <row r="4799" spans="1:20" hidden="1" x14ac:dyDescent="0.3">
      <c r="A4799">
        <v>22</v>
      </c>
      <c r="B4799" s="1">
        <v>46126</v>
      </c>
      <c r="C4799" t="s">
        <v>162</v>
      </c>
      <c r="D4799" t="s">
        <v>63</v>
      </c>
      <c r="E4799" t="s">
        <v>41</v>
      </c>
      <c r="F4799" t="s">
        <v>35</v>
      </c>
      <c r="G4799">
        <v>1</v>
      </c>
      <c r="H4799">
        <v>5.3</v>
      </c>
      <c r="I4799" t="s">
        <v>200</v>
      </c>
      <c r="J4799" t="s">
        <v>189</v>
      </c>
      <c r="K4799">
        <v>4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83</v>
      </c>
      <c r="R4799" t="s">
        <v>83</v>
      </c>
      <c r="S4799" t="s">
        <v>83</v>
      </c>
      <c r="T4799" t="str">
        <f>_xlfn.XLOOKUP(A4799,MI_Match_Analysis!$A$2:$A$8,MI_Match_Analysis!$F$2:$F$8,"Not Found")</f>
        <v>Not Found</v>
      </c>
    </row>
    <row r="4800" spans="1:20" hidden="1" x14ac:dyDescent="0.3">
      <c r="A4800">
        <v>22</v>
      </c>
      <c r="B4800" s="1">
        <v>46126</v>
      </c>
      <c r="C4800" t="s">
        <v>162</v>
      </c>
      <c r="D4800" t="s">
        <v>63</v>
      </c>
      <c r="E4800" t="s">
        <v>41</v>
      </c>
      <c r="F4800" t="s">
        <v>35</v>
      </c>
      <c r="G4800">
        <v>1</v>
      </c>
      <c r="H4800">
        <v>5.4</v>
      </c>
      <c r="I4800" t="s">
        <v>200</v>
      </c>
      <c r="J4800" t="s">
        <v>189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83</v>
      </c>
      <c r="R4800" t="s">
        <v>83</v>
      </c>
      <c r="S4800" t="s">
        <v>83</v>
      </c>
      <c r="T4800" t="str">
        <f>_xlfn.XLOOKUP(A4800,MI_Match_Analysis!$A$2:$A$8,MI_Match_Analysis!$F$2:$F$8,"Not Found")</f>
        <v>Not Found</v>
      </c>
    </row>
    <row r="4801" spans="1:20" hidden="1" x14ac:dyDescent="0.3">
      <c r="A4801">
        <v>22</v>
      </c>
      <c r="B4801" s="1">
        <v>46126</v>
      </c>
      <c r="C4801" t="s">
        <v>162</v>
      </c>
      <c r="D4801" t="s">
        <v>63</v>
      </c>
      <c r="E4801" t="s">
        <v>41</v>
      </c>
      <c r="F4801" t="s">
        <v>35</v>
      </c>
      <c r="G4801">
        <v>1</v>
      </c>
      <c r="H4801">
        <v>5.5</v>
      </c>
      <c r="I4801" t="s">
        <v>200</v>
      </c>
      <c r="J4801" t="s">
        <v>189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83</v>
      </c>
      <c r="R4801" t="s">
        <v>83</v>
      </c>
      <c r="S4801" t="s">
        <v>83</v>
      </c>
      <c r="T4801" t="str">
        <f>_xlfn.XLOOKUP(A4801,MI_Match_Analysis!$A$2:$A$8,MI_Match_Analysis!$F$2:$F$8,"Not Found")</f>
        <v>Not Found</v>
      </c>
    </row>
    <row r="4802" spans="1:20" hidden="1" x14ac:dyDescent="0.3">
      <c r="A4802">
        <v>22</v>
      </c>
      <c r="B4802" s="1">
        <v>46126</v>
      </c>
      <c r="C4802" t="s">
        <v>162</v>
      </c>
      <c r="D4802" t="s">
        <v>63</v>
      </c>
      <c r="E4802" t="s">
        <v>41</v>
      </c>
      <c r="F4802" t="s">
        <v>35</v>
      </c>
      <c r="G4802">
        <v>1</v>
      </c>
      <c r="H4802">
        <v>5.6</v>
      </c>
      <c r="I4802" t="s">
        <v>200</v>
      </c>
      <c r="J4802" t="s">
        <v>189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165</v>
      </c>
      <c r="R4802" t="s">
        <v>200</v>
      </c>
      <c r="S4802" t="s">
        <v>188</v>
      </c>
      <c r="T4802" t="str">
        <f>_xlfn.XLOOKUP(A4802,MI_Match_Analysis!$A$2:$A$8,MI_Match_Analysis!$F$2:$F$8,"Not Found")</f>
        <v>Not Found</v>
      </c>
    </row>
    <row r="4803" spans="1:20" hidden="1" x14ac:dyDescent="0.3">
      <c r="A4803">
        <v>22</v>
      </c>
      <c r="B4803" s="1">
        <v>46126</v>
      </c>
      <c r="C4803" t="s">
        <v>162</v>
      </c>
      <c r="D4803" t="s">
        <v>63</v>
      </c>
      <c r="E4803" t="s">
        <v>41</v>
      </c>
      <c r="F4803" t="s">
        <v>35</v>
      </c>
      <c r="G4803">
        <v>1</v>
      </c>
      <c r="H4803">
        <v>6.1</v>
      </c>
      <c r="I4803" t="s">
        <v>98</v>
      </c>
      <c r="J4803" t="s">
        <v>193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83</v>
      </c>
      <c r="R4803" t="s">
        <v>83</v>
      </c>
      <c r="S4803" t="s">
        <v>83</v>
      </c>
      <c r="T4803" t="str">
        <f>_xlfn.XLOOKUP(A4803,MI_Match_Analysis!$A$2:$A$8,MI_Match_Analysis!$F$2:$F$8,"Not Found")</f>
        <v>Not Found</v>
      </c>
    </row>
    <row r="4804" spans="1:20" hidden="1" x14ac:dyDescent="0.3">
      <c r="A4804">
        <v>22</v>
      </c>
      <c r="B4804" s="1">
        <v>46126</v>
      </c>
      <c r="C4804" t="s">
        <v>162</v>
      </c>
      <c r="D4804" t="s">
        <v>63</v>
      </c>
      <c r="E4804" t="s">
        <v>41</v>
      </c>
      <c r="F4804" t="s">
        <v>35</v>
      </c>
      <c r="G4804">
        <v>1</v>
      </c>
      <c r="H4804">
        <v>6.2</v>
      </c>
      <c r="I4804" t="s">
        <v>98</v>
      </c>
      <c r="J4804" t="s">
        <v>193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83</v>
      </c>
      <c r="R4804" t="s">
        <v>83</v>
      </c>
      <c r="S4804" t="s">
        <v>83</v>
      </c>
      <c r="T4804" t="str">
        <f>_xlfn.XLOOKUP(A4804,MI_Match_Analysis!$A$2:$A$8,MI_Match_Analysis!$F$2:$F$8,"Not Found")</f>
        <v>Not Found</v>
      </c>
    </row>
    <row r="4805" spans="1:20" hidden="1" x14ac:dyDescent="0.3">
      <c r="A4805">
        <v>22</v>
      </c>
      <c r="B4805" s="1">
        <v>46126</v>
      </c>
      <c r="C4805" t="s">
        <v>162</v>
      </c>
      <c r="D4805" t="s">
        <v>63</v>
      </c>
      <c r="E4805" t="s">
        <v>41</v>
      </c>
      <c r="F4805" t="s">
        <v>35</v>
      </c>
      <c r="G4805">
        <v>1</v>
      </c>
      <c r="H4805">
        <v>6.3</v>
      </c>
      <c r="I4805" t="s">
        <v>98</v>
      </c>
      <c r="J4805" t="s">
        <v>193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83</v>
      </c>
      <c r="R4805" t="s">
        <v>83</v>
      </c>
      <c r="S4805" t="s">
        <v>83</v>
      </c>
      <c r="T4805" t="str">
        <f>_xlfn.XLOOKUP(A4805,MI_Match_Analysis!$A$2:$A$8,MI_Match_Analysis!$F$2:$F$8,"Not Found")</f>
        <v>Not Found</v>
      </c>
    </row>
    <row r="4806" spans="1:20" hidden="1" x14ac:dyDescent="0.3">
      <c r="A4806">
        <v>22</v>
      </c>
      <c r="B4806" s="1">
        <v>46126</v>
      </c>
      <c r="C4806" t="s">
        <v>162</v>
      </c>
      <c r="D4806" t="s">
        <v>63</v>
      </c>
      <c r="E4806" t="s">
        <v>41</v>
      </c>
      <c r="F4806" t="s">
        <v>35</v>
      </c>
      <c r="G4806">
        <v>1</v>
      </c>
      <c r="H4806">
        <v>6.4</v>
      </c>
      <c r="I4806" t="s">
        <v>264</v>
      </c>
      <c r="J4806" t="s">
        <v>193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83</v>
      </c>
      <c r="R4806" t="s">
        <v>83</v>
      </c>
      <c r="S4806" t="s">
        <v>83</v>
      </c>
      <c r="T4806" t="str">
        <f>_xlfn.XLOOKUP(A4806,MI_Match_Analysis!$A$2:$A$8,MI_Match_Analysis!$F$2:$F$8,"Not Found")</f>
        <v>Not Found</v>
      </c>
    </row>
    <row r="4807" spans="1:20" hidden="1" x14ac:dyDescent="0.3">
      <c r="A4807">
        <v>22</v>
      </c>
      <c r="B4807" s="1">
        <v>46126</v>
      </c>
      <c r="C4807" t="s">
        <v>162</v>
      </c>
      <c r="D4807" t="s">
        <v>63</v>
      </c>
      <c r="E4807" t="s">
        <v>41</v>
      </c>
      <c r="F4807" t="s">
        <v>35</v>
      </c>
      <c r="G4807">
        <v>1</v>
      </c>
      <c r="H4807">
        <v>6.5</v>
      </c>
      <c r="I4807" t="s">
        <v>98</v>
      </c>
      <c r="J4807" t="s">
        <v>193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83</v>
      </c>
      <c r="R4807" t="s">
        <v>83</v>
      </c>
      <c r="S4807" t="s">
        <v>83</v>
      </c>
      <c r="T4807" t="str">
        <f>_xlfn.XLOOKUP(A4807,MI_Match_Analysis!$A$2:$A$8,MI_Match_Analysis!$F$2:$F$8,"Not Found")</f>
        <v>Not Found</v>
      </c>
    </row>
    <row r="4808" spans="1:20" hidden="1" x14ac:dyDescent="0.3">
      <c r="A4808">
        <v>22</v>
      </c>
      <c r="B4808" s="1">
        <v>46126</v>
      </c>
      <c r="C4808" t="s">
        <v>162</v>
      </c>
      <c r="D4808" t="s">
        <v>63</v>
      </c>
      <c r="E4808" t="s">
        <v>41</v>
      </c>
      <c r="F4808" t="s">
        <v>35</v>
      </c>
      <c r="G4808">
        <v>1</v>
      </c>
      <c r="H4808">
        <v>6.6</v>
      </c>
      <c r="I4808" t="s">
        <v>264</v>
      </c>
      <c r="J4808" t="s">
        <v>193</v>
      </c>
      <c r="K4808">
        <v>6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83</v>
      </c>
      <c r="R4808" t="s">
        <v>83</v>
      </c>
      <c r="S4808" t="s">
        <v>83</v>
      </c>
      <c r="T4808" t="str">
        <f>_xlfn.XLOOKUP(A4808,MI_Match_Analysis!$A$2:$A$8,MI_Match_Analysis!$F$2:$F$8,"Not Found")</f>
        <v>Not Found</v>
      </c>
    </row>
    <row r="4809" spans="1:20" hidden="1" x14ac:dyDescent="0.3">
      <c r="A4809">
        <v>22</v>
      </c>
      <c r="B4809" s="1">
        <v>46126</v>
      </c>
      <c r="C4809" t="s">
        <v>162</v>
      </c>
      <c r="D4809" t="s">
        <v>63</v>
      </c>
      <c r="E4809" t="s">
        <v>41</v>
      </c>
      <c r="F4809" t="s">
        <v>35</v>
      </c>
      <c r="G4809">
        <v>1</v>
      </c>
      <c r="H4809">
        <v>7.1</v>
      </c>
      <c r="I4809" t="s">
        <v>98</v>
      </c>
      <c r="J4809" t="s">
        <v>191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83</v>
      </c>
      <c r="R4809" t="s">
        <v>83</v>
      </c>
      <c r="S4809" t="s">
        <v>83</v>
      </c>
      <c r="T4809" t="str">
        <f>_xlfn.XLOOKUP(A4809,MI_Match_Analysis!$A$2:$A$8,MI_Match_Analysis!$F$2:$F$8,"Not Found")</f>
        <v>Not Found</v>
      </c>
    </row>
    <row r="4810" spans="1:20" hidden="1" x14ac:dyDescent="0.3">
      <c r="A4810">
        <v>22</v>
      </c>
      <c r="B4810" s="1">
        <v>46126</v>
      </c>
      <c r="C4810" t="s">
        <v>162</v>
      </c>
      <c r="D4810" t="s">
        <v>63</v>
      </c>
      <c r="E4810" t="s">
        <v>41</v>
      </c>
      <c r="F4810" t="s">
        <v>35</v>
      </c>
      <c r="G4810">
        <v>1</v>
      </c>
      <c r="H4810">
        <v>7.2</v>
      </c>
      <c r="I4810" t="s">
        <v>264</v>
      </c>
      <c r="J4810" t="s">
        <v>191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83</v>
      </c>
      <c r="R4810" t="s">
        <v>83</v>
      </c>
      <c r="S4810" t="s">
        <v>83</v>
      </c>
      <c r="T4810" t="str">
        <f>_xlfn.XLOOKUP(A4810,MI_Match_Analysis!$A$2:$A$8,MI_Match_Analysis!$F$2:$F$8,"Not Found")</f>
        <v>Not Found</v>
      </c>
    </row>
    <row r="4811" spans="1:20" hidden="1" x14ac:dyDescent="0.3">
      <c r="A4811">
        <v>22</v>
      </c>
      <c r="B4811" s="1">
        <v>46126</v>
      </c>
      <c r="C4811" t="s">
        <v>162</v>
      </c>
      <c r="D4811" t="s">
        <v>63</v>
      </c>
      <c r="E4811" t="s">
        <v>41</v>
      </c>
      <c r="F4811" t="s">
        <v>35</v>
      </c>
      <c r="G4811">
        <v>1</v>
      </c>
      <c r="H4811">
        <v>7.3</v>
      </c>
      <c r="I4811" t="s">
        <v>264</v>
      </c>
      <c r="J4811" t="s">
        <v>191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83</v>
      </c>
      <c r="R4811" t="s">
        <v>83</v>
      </c>
      <c r="S4811" t="s">
        <v>83</v>
      </c>
      <c r="T4811" t="str">
        <f>_xlfn.XLOOKUP(A4811,MI_Match_Analysis!$A$2:$A$8,MI_Match_Analysis!$F$2:$F$8,"Not Found")</f>
        <v>Not Found</v>
      </c>
    </row>
    <row r="4812" spans="1:20" hidden="1" x14ac:dyDescent="0.3">
      <c r="A4812">
        <v>22</v>
      </c>
      <c r="B4812" s="1">
        <v>46126</v>
      </c>
      <c r="C4812" t="s">
        <v>162</v>
      </c>
      <c r="D4812" t="s">
        <v>63</v>
      </c>
      <c r="E4812" t="s">
        <v>41</v>
      </c>
      <c r="F4812" t="s">
        <v>35</v>
      </c>
      <c r="G4812">
        <v>1</v>
      </c>
      <c r="H4812">
        <v>7.4</v>
      </c>
      <c r="I4812" t="s">
        <v>98</v>
      </c>
      <c r="J4812" t="s">
        <v>191</v>
      </c>
      <c r="K4812">
        <v>4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83</v>
      </c>
      <c r="R4812" t="s">
        <v>83</v>
      </c>
      <c r="S4812" t="s">
        <v>83</v>
      </c>
      <c r="T4812" t="str">
        <f>_xlfn.XLOOKUP(A4812,MI_Match_Analysis!$A$2:$A$8,MI_Match_Analysis!$F$2:$F$8,"Not Found")</f>
        <v>Not Found</v>
      </c>
    </row>
    <row r="4813" spans="1:20" hidden="1" x14ac:dyDescent="0.3">
      <c r="A4813">
        <v>22</v>
      </c>
      <c r="B4813" s="1">
        <v>46126</v>
      </c>
      <c r="C4813" t="s">
        <v>162</v>
      </c>
      <c r="D4813" t="s">
        <v>63</v>
      </c>
      <c r="E4813" t="s">
        <v>41</v>
      </c>
      <c r="F4813" t="s">
        <v>35</v>
      </c>
      <c r="G4813">
        <v>1</v>
      </c>
      <c r="H4813">
        <v>7.5</v>
      </c>
      <c r="I4813" t="s">
        <v>98</v>
      </c>
      <c r="J4813" t="s">
        <v>191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83</v>
      </c>
      <c r="R4813" t="s">
        <v>83</v>
      </c>
      <c r="S4813" t="s">
        <v>83</v>
      </c>
      <c r="T4813" t="str">
        <f>_xlfn.XLOOKUP(A4813,MI_Match_Analysis!$A$2:$A$8,MI_Match_Analysis!$F$2:$F$8,"Not Found")</f>
        <v>Not Found</v>
      </c>
    </row>
    <row r="4814" spans="1:20" hidden="1" x14ac:dyDescent="0.3">
      <c r="A4814">
        <v>22</v>
      </c>
      <c r="B4814" s="1">
        <v>46126</v>
      </c>
      <c r="C4814" t="s">
        <v>162</v>
      </c>
      <c r="D4814" t="s">
        <v>63</v>
      </c>
      <c r="E4814" t="s">
        <v>41</v>
      </c>
      <c r="F4814" t="s">
        <v>35</v>
      </c>
      <c r="G4814">
        <v>1</v>
      </c>
      <c r="H4814">
        <v>7.6</v>
      </c>
      <c r="I4814" t="s">
        <v>264</v>
      </c>
      <c r="J4814" t="s">
        <v>191</v>
      </c>
      <c r="K4814">
        <v>1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83</v>
      </c>
      <c r="R4814" t="s">
        <v>83</v>
      </c>
      <c r="S4814" t="s">
        <v>83</v>
      </c>
      <c r="T4814" t="str">
        <f>_xlfn.XLOOKUP(A4814,MI_Match_Analysis!$A$2:$A$8,MI_Match_Analysis!$F$2:$F$8,"Not Found")</f>
        <v>Not Found</v>
      </c>
    </row>
    <row r="4815" spans="1:20" hidden="1" x14ac:dyDescent="0.3">
      <c r="A4815">
        <v>22</v>
      </c>
      <c r="B4815" s="1">
        <v>46126</v>
      </c>
      <c r="C4815" t="s">
        <v>162</v>
      </c>
      <c r="D4815" t="s">
        <v>63</v>
      </c>
      <c r="E4815" t="s">
        <v>41</v>
      </c>
      <c r="F4815" t="s">
        <v>35</v>
      </c>
      <c r="G4815">
        <v>1</v>
      </c>
      <c r="H4815">
        <v>8.1</v>
      </c>
      <c r="I4815" t="s">
        <v>264</v>
      </c>
      <c r="J4815" t="s">
        <v>193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83</v>
      </c>
      <c r="R4815" t="s">
        <v>83</v>
      </c>
      <c r="S4815" t="s">
        <v>83</v>
      </c>
      <c r="T4815" t="str">
        <f>_xlfn.XLOOKUP(A4815,MI_Match_Analysis!$A$2:$A$8,MI_Match_Analysis!$F$2:$F$8,"Not Found")</f>
        <v>Not Found</v>
      </c>
    </row>
    <row r="4816" spans="1:20" hidden="1" x14ac:dyDescent="0.3">
      <c r="A4816">
        <v>22</v>
      </c>
      <c r="B4816" s="1">
        <v>46126</v>
      </c>
      <c r="C4816" t="s">
        <v>162</v>
      </c>
      <c r="D4816" t="s">
        <v>63</v>
      </c>
      <c r="E4816" t="s">
        <v>41</v>
      </c>
      <c r="F4816" t="s">
        <v>35</v>
      </c>
      <c r="G4816">
        <v>1</v>
      </c>
      <c r="H4816">
        <v>8.1999999999999993</v>
      </c>
      <c r="I4816" t="s">
        <v>98</v>
      </c>
      <c r="J4816" t="s">
        <v>193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83</v>
      </c>
      <c r="R4816" t="s">
        <v>83</v>
      </c>
      <c r="S4816" t="s">
        <v>83</v>
      </c>
      <c r="T4816" t="str">
        <f>_xlfn.XLOOKUP(A4816,MI_Match_Analysis!$A$2:$A$8,MI_Match_Analysis!$F$2:$F$8,"Not Found")</f>
        <v>Not Found</v>
      </c>
    </row>
    <row r="4817" spans="1:20" hidden="1" x14ac:dyDescent="0.3">
      <c r="A4817">
        <v>22</v>
      </c>
      <c r="B4817" s="1">
        <v>46126</v>
      </c>
      <c r="C4817" t="s">
        <v>162</v>
      </c>
      <c r="D4817" t="s">
        <v>63</v>
      </c>
      <c r="E4817" t="s">
        <v>41</v>
      </c>
      <c r="F4817" t="s">
        <v>35</v>
      </c>
      <c r="G4817">
        <v>1</v>
      </c>
      <c r="H4817">
        <v>8.3000000000000007</v>
      </c>
      <c r="I4817" t="s">
        <v>98</v>
      </c>
      <c r="J4817" t="s">
        <v>193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83</v>
      </c>
      <c r="R4817" t="s">
        <v>83</v>
      </c>
      <c r="S4817" t="s">
        <v>83</v>
      </c>
      <c r="T4817" t="str">
        <f>_xlfn.XLOOKUP(A4817,MI_Match_Analysis!$A$2:$A$8,MI_Match_Analysis!$F$2:$F$8,"Not Found")</f>
        <v>Not Found</v>
      </c>
    </row>
    <row r="4818" spans="1:20" hidden="1" x14ac:dyDescent="0.3">
      <c r="A4818">
        <v>22</v>
      </c>
      <c r="B4818" s="1">
        <v>46126</v>
      </c>
      <c r="C4818" t="s">
        <v>162</v>
      </c>
      <c r="D4818" t="s">
        <v>63</v>
      </c>
      <c r="E4818" t="s">
        <v>41</v>
      </c>
      <c r="F4818" t="s">
        <v>35</v>
      </c>
      <c r="G4818">
        <v>1</v>
      </c>
      <c r="H4818">
        <v>8.4</v>
      </c>
      <c r="I4818" t="s">
        <v>264</v>
      </c>
      <c r="J4818" t="s">
        <v>193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83</v>
      </c>
      <c r="R4818" t="s">
        <v>83</v>
      </c>
      <c r="S4818" t="s">
        <v>83</v>
      </c>
      <c r="T4818" t="str">
        <f>_xlfn.XLOOKUP(A4818,MI_Match_Analysis!$A$2:$A$8,MI_Match_Analysis!$F$2:$F$8,"Not Found")</f>
        <v>Not Found</v>
      </c>
    </row>
    <row r="4819" spans="1:20" hidden="1" x14ac:dyDescent="0.3">
      <c r="A4819">
        <v>22</v>
      </c>
      <c r="B4819" s="1">
        <v>46126</v>
      </c>
      <c r="C4819" t="s">
        <v>162</v>
      </c>
      <c r="D4819" t="s">
        <v>63</v>
      </c>
      <c r="E4819" t="s">
        <v>41</v>
      </c>
      <c r="F4819" t="s">
        <v>35</v>
      </c>
      <c r="G4819">
        <v>1</v>
      </c>
      <c r="H4819">
        <v>8.5</v>
      </c>
      <c r="I4819" t="s">
        <v>98</v>
      </c>
      <c r="J4819" t="s">
        <v>193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83</v>
      </c>
      <c r="R4819" t="s">
        <v>83</v>
      </c>
      <c r="S4819" t="s">
        <v>83</v>
      </c>
      <c r="T4819" t="str">
        <f>_xlfn.XLOOKUP(A4819,MI_Match_Analysis!$A$2:$A$8,MI_Match_Analysis!$F$2:$F$8,"Not Found")</f>
        <v>Not Found</v>
      </c>
    </row>
    <row r="4820" spans="1:20" hidden="1" x14ac:dyDescent="0.3">
      <c r="A4820">
        <v>22</v>
      </c>
      <c r="B4820" s="1">
        <v>46126</v>
      </c>
      <c r="C4820" t="s">
        <v>162</v>
      </c>
      <c r="D4820" t="s">
        <v>63</v>
      </c>
      <c r="E4820" t="s">
        <v>41</v>
      </c>
      <c r="F4820" t="s">
        <v>35</v>
      </c>
      <c r="G4820">
        <v>1</v>
      </c>
      <c r="H4820">
        <v>8.6</v>
      </c>
      <c r="I4820" t="s">
        <v>264</v>
      </c>
      <c r="J4820" t="s">
        <v>193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83</v>
      </c>
      <c r="R4820" t="s">
        <v>83</v>
      </c>
      <c r="S4820" t="s">
        <v>83</v>
      </c>
      <c r="T4820" t="str">
        <f>_xlfn.XLOOKUP(A4820,MI_Match_Analysis!$A$2:$A$8,MI_Match_Analysis!$F$2:$F$8,"Not Found")</f>
        <v>Not Found</v>
      </c>
    </row>
    <row r="4821" spans="1:20" hidden="1" x14ac:dyDescent="0.3">
      <c r="A4821">
        <v>22</v>
      </c>
      <c r="B4821" s="1">
        <v>46126</v>
      </c>
      <c r="C4821" t="s">
        <v>162</v>
      </c>
      <c r="D4821" t="s">
        <v>63</v>
      </c>
      <c r="E4821" t="s">
        <v>41</v>
      </c>
      <c r="F4821" t="s">
        <v>35</v>
      </c>
      <c r="G4821">
        <v>1</v>
      </c>
      <c r="H4821">
        <v>9.1</v>
      </c>
      <c r="I4821" t="s">
        <v>264</v>
      </c>
      <c r="J4821" t="s">
        <v>192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83</v>
      </c>
      <c r="R4821" t="s">
        <v>83</v>
      </c>
      <c r="S4821" t="s">
        <v>83</v>
      </c>
      <c r="T4821" t="str">
        <f>_xlfn.XLOOKUP(A4821,MI_Match_Analysis!$A$2:$A$8,MI_Match_Analysis!$F$2:$F$8,"Not Found")</f>
        <v>Not Found</v>
      </c>
    </row>
    <row r="4822" spans="1:20" hidden="1" x14ac:dyDescent="0.3">
      <c r="A4822">
        <v>22</v>
      </c>
      <c r="B4822" s="1">
        <v>46126</v>
      </c>
      <c r="C4822" t="s">
        <v>162</v>
      </c>
      <c r="D4822" t="s">
        <v>63</v>
      </c>
      <c r="E4822" t="s">
        <v>41</v>
      </c>
      <c r="F4822" t="s">
        <v>35</v>
      </c>
      <c r="G4822">
        <v>1</v>
      </c>
      <c r="H4822">
        <v>9.1999999999999993</v>
      </c>
      <c r="I4822" t="s">
        <v>264</v>
      </c>
      <c r="J4822" t="s">
        <v>192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83</v>
      </c>
      <c r="R4822" t="s">
        <v>83</v>
      </c>
      <c r="S4822" t="s">
        <v>83</v>
      </c>
      <c r="T4822" t="str">
        <f>_xlfn.XLOOKUP(A4822,MI_Match_Analysis!$A$2:$A$8,MI_Match_Analysis!$F$2:$F$8,"Not Found")</f>
        <v>Not Found</v>
      </c>
    </row>
    <row r="4823" spans="1:20" hidden="1" x14ac:dyDescent="0.3">
      <c r="A4823">
        <v>22</v>
      </c>
      <c r="B4823" s="1">
        <v>46126</v>
      </c>
      <c r="C4823" t="s">
        <v>162</v>
      </c>
      <c r="D4823" t="s">
        <v>63</v>
      </c>
      <c r="E4823" t="s">
        <v>41</v>
      </c>
      <c r="F4823" t="s">
        <v>35</v>
      </c>
      <c r="G4823">
        <v>1</v>
      </c>
      <c r="H4823">
        <v>9.3000000000000007</v>
      </c>
      <c r="I4823" t="s">
        <v>264</v>
      </c>
      <c r="J4823" t="s">
        <v>192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83</v>
      </c>
      <c r="R4823" t="s">
        <v>83</v>
      </c>
      <c r="S4823" t="s">
        <v>83</v>
      </c>
      <c r="T4823" t="str">
        <f>_xlfn.XLOOKUP(A4823,MI_Match_Analysis!$A$2:$A$8,MI_Match_Analysis!$F$2:$F$8,"Not Found")</f>
        <v>Not Found</v>
      </c>
    </row>
    <row r="4824" spans="1:20" hidden="1" x14ac:dyDescent="0.3">
      <c r="A4824">
        <v>22</v>
      </c>
      <c r="B4824" s="1">
        <v>46126</v>
      </c>
      <c r="C4824" t="s">
        <v>162</v>
      </c>
      <c r="D4824" t="s">
        <v>63</v>
      </c>
      <c r="E4824" t="s">
        <v>41</v>
      </c>
      <c r="F4824" t="s">
        <v>35</v>
      </c>
      <c r="G4824">
        <v>1</v>
      </c>
      <c r="H4824">
        <v>9.4</v>
      </c>
      <c r="I4824" t="s">
        <v>98</v>
      </c>
      <c r="J4824" t="s">
        <v>192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83</v>
      </c>
      <c r="R4824" t="s">
        <v>83</v>
      </c>
      <c r="S4824" t="s">
        <v>83</v>
      </c>
      <c r="T4824" t="str">
        <f>_xlfn.XLOOKUP(A4824,MI_Match_Analysis!$A$2:$A$8,MI_Match_Analysis!$F$2:$F$8,"Not Found")</f>
        <v>Not Found</v>
      </c>
    </row>
    <row r="4825" spans="1:20" hidden="1" x14ac:dyDescent="0.3">
      <c r="A4825">
        <v>22</v>
      </c>
      <c r="B4825" s="1">
        <v>46126</v>
      </c>
      <c r="C4825" t="s">
        <v>162</v>
      </c>
      <c r="D4825" t="s">
        <v>63</v>
      </c>
      <c r="E4825" t="s">
        <v>41</v>
      </c>
      <c r="F4825" t="s">
        <v>35</v>
      </c>
      <c r="G4825">
        <v>1</v>
      </c>
      <c r="H4825">
        <v>9.5</v>
      </c>
      <c r="I4825" t="s">
        <v>98</v>
      </c>
      <c r="J4825" t="s">
        <v>192</v>
      </c>
      <c r="K4825">
        <v>6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83</v>
      </c>
      <c r="R4825" t="s">
        <v>83</v>
      </c>
      <c r="S4825" t="s">
        <v>83</v>
      </c>
      <c r="T4825" t="str">
        <f>_xlfn.XLOOKUP(A4825,MI_Match_Analysis!$A$2:$A$8,MI_Match_Analysis!$F$2:$F$8,"Not Found")</f>
        <v>Not Found</v>
      </c>
    </row>
    <row r="4826" spans="1:20" hidden="1" x14ac:dyDescent="0.3">
      <c r="A4826">
        <v>22</v>
      </c>
      <c r="B4826" s="1">
        <v>46126</v>
      </c>
      <c r="C4826" t="s">
        <v>162</v>
      </c>
      <c r="D4826" t="s">
        <v>63</v>
      </c>
      <c r="E4826" t="s">
        <v>41</v>
      </c>
      <c r="F4826" t="s">
        <v>35</v>
      </c>
      <c r="G4826">
        <v>1</v>
      </c>
      <c r="H4826">
        <v>9.6</v>
      </c>
      <c r="I4826" t="s">
        <v>98</v>
      </c>
      <c r="J4826" t="s">
        <v>192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83</v>
      </c>
      <c r="R4826" t="s">
        <v>83</v>
      </c>
      <c r="S4826" t="s">
        <v>83</v>
      </c>
      <c r="T4826" t="str">
        <f>_xlfn.XLOOKUP(A4826,MI_Match_Analysis!$A$2:$A$8,MI_Match_Analysis!$F$2:$F$8,"Not Found")</f>
        <v>Not Found</v>
      </c>
    </row>
    <row r="4827" spans="1:20" hidden="1" x14ac:dyDescent="0.3">
      <c r="A4827">
        <v>22</v>
      </c>
      <c r="B4827" s="1">
        <v>46126</v>
      </c>
      <c r="C4827" t="s">
        <v>162</v>
      </c>
      <c r="D4827" t="s">
        <v>63</v>
      </c>
      <c r="E4827" t="s">
        <v>41</v>
      </c>
      <c r="F4827" t="s">
        <v>35</v>
      </c>
      <c r="G4827">
        <v>1</v>
      </c>
      <c r="H4827">
        <v>10.1</v>
      </c>
      <c r="I4827" t="s">
        <v>98</v>
      </c>
      <c r="J4827" t="s">
        <v>191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83</v>
      </c>
      <c r="R4827" t="s">
        <v>83</v>
      </c>
      <c r="S4827" t="s">
        <v>83</v>
      </c>
      <c r="T4827" t="str">
        <f>_xlfn.XLOOKUP(A4827,MI_Match_Analysis!$A$2:$A$8,MI_Match_Analysis!$F$2:$F$8,"Not Found")</f>
        <v>Not Found</v>
      </c>
    </row>
    <row r="4828" spans="1:20" hidden="1" x14ac:dyDescent="0.3">
      <c r="A4828">
        <v>22</v>
      </c>
      <c r="B4828" s="1">
        <v>46126</v>
      </c>
      <c r="C4828" t="s">
        <v>162</v>
      </c>
      <c r="D4828" t="s">
        <v>63</v>
      </c>
      <c r="E4828" t="s">
        <v>41</v>
      </c>
      <c r="F4828" t="s">
        <v>35</v>
      </c>
      <c r="G4828">
        <v>1</v>
      </c>
      <c r="H4828">
        <v>10.199999999999999</v>
      </c>
      <c r="I4828" t="s">
        <v>98</v>
      </c>
      <c r="J4828" t="s">
        <v>191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83</v>
      </c>
      <c r="R4828" t="s">
        <v>83</v>
      </c>
      <c r="S4828" t="s">
        <v>83</v>
      </c>
      <c r="T4828" t="str">
        <f>_xlfn.XLOOKUP(A4828,MI_Match_Analysis!$A$2:$A$8,MI_Match_Analysis!$F$2:$F$8,"Not Found")</f>
        <v>Not Found</v>
      </c>
    </row>
    <row r="4829" spans="1:20" hidden="1" x14ac:dyDescent="0.3">
      <c r="A4829">
        <v>22</v>
      </c>
      <c r="B4829" s="1">
        <v>46126</v>
      </c>
      <c r="C4829" t="s">
        <v>162</v>
      </c>
      <c r="D4829" t="s">
        <v>63</v>
      </c>
      <c r="E4829" t="s">
        <v>41</v>
      </c>
      <c r="F4829" t="s">
        <v>35</v>
      </c>
      <c r="G4829">
        <v>1</v>
      </c>
      <c r="H4829">
        <v>10.3</v>
      </c>
      <c r="I4829" t="s">
        <v>98</v>
      </c>
      <c r="J4829" t="s">
        <v>191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83</v>
      </c>
      <c r="R4829" t="s">
        <v>83</v>
      </c>
      <c r="S4829" t="s">
        <v>83</v>
      </c>
      <c r="T4829" t="str">
        <f>_xlfn.XLOOKUP(A4829,MI_Match_Analysis!$A$2:$A$8,MI_Match_Analysis!$F$2:$F$8,"Not Found")</f>
        <v>Not Found</v>
      </c>
    </row>
    <row r="4830" spans="1:20" hidden="1" x14ac:dyDescent="0.3">
      <c r="A4830">
        <v>22</v>
      </c>
      <c r="B4830" s="1">
        <v>46126</v>
      </c>
      <c r="C4830" t="s">
        <v>162</v>
      </c>
      <c r="D4830" t="s">
        <v>63</v>
      </c>
      <c r="E4830" t="s">
        <v>41</v>
      </c>
      <c r="F4830" t="s">
        <v>35</v>
      </c>
      <c r="G4830">
        <v>1</v>
      </c>
      <c r="H4830">
        <v>10.4</v>
      </c>
      <c r="I4830" t="s">
        <v>264</v>
      </c>
      <c r="J4830" t="s">
        <v>191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83</v>
      </c>
      <c r="R4830" t="s">
        <v>83</v>
      </c>
      <c r="S4830" t="s">
        <v>83</v>
      </c>
      <c r="T4830" t="str">
        <f>_xlfn.XLOOKUP(A4830,MI_Match_Analysis!$A$2:$A$8,MI_Match_Analysis!$F$2:$F$8,"Not Found")</f>
        <v>Not Found</v>
      </c>
    </row>
    <row r="4831" spans="1:20" hidden="1" x14ac:dyDescent="0.3">
      <c r="A4831">
        <v>22</v>
      </c>
      <c r="B4831" s="1">
        <v>46126</v>
      </c>
      <c r="C4831" t="s">
        <v>162</v>
      </c>
      <c r="D4831" t="s">
        <v>63</v>
      </c>
      <c r="E4831" t="s">
        <v>41</v>
      </c>
      <c r="F4831" t="s">
        <v>35</v>
      </c>
      <c r="G4831">
        <v>1</v>
      </c>
      <c r="H4831">
        <v>10.5</v>
      </c>
      <c r="I4831" t="s">
        <v>98</v>
      </c>
      <c r="J4831" t="s">
        <v>191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83</v>
      </c>
      <c r="R4831" t="s">
        <v>83</v>
      </c>
      <c r="S4831" t="s">
        <v>83</v>
      </c>
      <c r="T4831" t="str">
        <f>_xlfn.XLOOKUP(A4831,MI_Match_Analysis!$A$2:$A$8,MI_Match_Analysis!$F$2:$F$8,"Not Found")</f>
        <v>Not Found</v>
      </c>
    </row>
    <row r="4832" spans="1:20" hidden="1" x14ac:dyDescent="0.3">
      <c r="A4832">
        <v>22</v>
      </c>
      <c r="B4832" s="1">
        <v>46126</v>
      </c>
      <c r="C4832" t="s">
        <v>162</v>
      </c>
      <c r="D4832" t="s">
        <v>63</v>
      </c>
      <c r="E4832" t="s">
        <v>41</v>
      </c>
      <c r="F4832" t="s">
        <v>35</v>
      </c>
      <c r="G4832">
        <v>1</v>
      </c>
      <c r="H4832">
        <v>10.6</v>
      </c>
      <c r="I4832" t="s">
        <v>264</v>
      </c>
      <c r="J4832" t="s">
        <v>191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83</v>
      </c>
      <c r="R4832" t="s">
        <v>83</v>
      </c>
      <c r="S4832" t="s">
        <v>83</v>
      </c>
      <c r="T4832" t="str">
        <f>_xlfn.XLOOKUP(A4832,MI_Match_Analysis!$A$2:$A$8,MI_Match_Analysis!$F$2:$F$8,"Not Found")</f>
        <v>Not Found</v>
      </c>
    </row>
    <row r="4833" spans="1:20" hidden="1" x14ac:dyDescent="0.3">
      <c r="A4833">
        <v>22</v>
      </c>
      <c r="B4833" s="1">
        <v>46126</v>
      </c>
      <c r="C4833" t="s">
        <v>162</v>
      </c>
      <c r="D4833" t="s">
        <v>63</v>
      </c>
      <c r="E4833" t="s">
        <v>41</v>
      </c>
      <c r="F4833" t="s">
        <v>35</v>
      </c>
      <c r="G4833">
        <v>1</v>
      </c>
      <c r="H4833">
        <v>11.1</v>
      </c>
      <c r="I4833" t="s">
        <v>98</v>
      </c>
      <c r="J4833" t="s">
        <v>192</v>
      </c>
      <c r="K4833">
        <v>6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83</v>
      </c>
      <c r="R4833" t="s">
        <v>83</v>
      </c>
      <c r="S4833" t="s">
        <v>83</v>
      </c>
      <c r="T4833" t="str">
        <f>_xlfn.XLOOKUP(A4833,MI_Match_Analysis!$A$2:$A$8,MI_Match_Analysis!$F$2:$F$8,"Not Found")</f>
        <v>Not Found</v>
      </c>
    </row>
    <row r="4834" spans="1:20" hidden="1" x14ac:dyDescent="0.3">
      <c r="A4834">
        <v>22</v>
      </c>
      <c r="B4834" s="1">
        <v>46126</v>
      </c>
      <c r="C4834" t="s">
        <v>162</v>
      </c>
      <c r="D4834" t="s">
        <v>63</v>
      </c>
      <c r="E4834" t="s">
        <v>41</v>
      </c>
      <c r="F4834" t="s">
        <v>35</v>
      </c>
      <c r="G4834">
        <v>1</v>
      </c>
      <c r="H4834">
        <v>11.2</v>
      </c>
      <c r="I4834" t="s">
        <v>98</v>
      </c>
      <c r="J4834" t="s">
        <v>192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167</v>
      </c>
      <c r="R4834" t="s">
        <v>98</v>
      </c>
      <c r="S4834" t="s">
        <v>83</v>
      </c>
      <c r="T4834" t="str">
        <f>_xlfn.XLOOKUP(A4834,MI_Match_Analysis!$A$2:$A$8,MI_Match_Analysis!$F$2:$F$8,"Not Found")</f>
        <v>Not Found</v>
      </c>
    </row>
    <row r="4835" spans="1:20" hidden="1" x14ac:dyDescent="0.3">
      <c r="A4835">
        <v>22</v>
      </c>
      <c r="B4835" s="1">
        <v>46126</v>
      </c>
      <c r="C4835" t="s">
        <v>162</v>
      </c>
      <c r="D4835" t="s">
        <v>63</v>
      </c>
      <c r="E4835" t="s">
        <v>41</v>
      </c>
      <c r="F4835" t="s">
        <v>35</v>
      </c>
      <c r="G4835">
        <v>1</v>
      </c>
      <c r="H4835">
        <v>11.3</v>
      </c>
      <c r="I4835" t="s">
        <v>201</v>
      </c>
      <c r="J4835" t="s">
        <v>192</v>
      </c>
      <c r="K4835">
        <v>4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83</v>
      </c>
      <c r="R4835" t="s">
        <v>83</v>
      </c>
      <c r="S4835" t="s">
        <v>83</v>
      </c>
      <c r="T4835" t="str">
        <f>_xlfn.XLOOKUP(A4835,MI_Match_Analysis!$A$2:$A$8,MI_Match_Analysis!$F$2:$F$8,"Not Found")</f>
        <v>Not Found</v>
      </c>
    </row>
    <row r="4836" spans="1:20" hidden="1" x14ac:dyDescent="0.3">
      <c r="A4836">
        <v>22</v>
      </c>
      <c r="B4836" s="1">
        <v>46126</v>
      </c>
      <c r="C4836" t="s">
        <v>162</v>
      </c>
      <c r="D4836" t="s">
        <v>63</v>
      </c>
      <c r="E4836" t="s">
        <v>41</v>
      </c>
      <c r="F4836" t="s">
        <v>35</v>
      </c>
      <c r="G4836">
        <v>1</v>
      </c>
      <c r="H4836">
        <v>11.4</v>
      </c>
      <c r="I4836" t="s">
        <v>201</v>
      </c>
      <c r="J4836" t="s">
        <v>192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83</v>
      </c>
      <c r="R4836" t="s">
        <v>83</v>
      </c>
      <c r="S4836" t="s">
        <v>83</v>
      </c>
      <c r="T4836" t="str">
        <f>_xlfn.XLOOKUP(A4836,MI_Match_Analysis!$A$2:$A$8,MI_Match_Analysis!$F$2:$F$8,"Not Found")</f>
        <v>Not Found</v>
      </c>
    </row>
    <row r="4837" spans="1:20" hidden="1" x14ac:dyDescent="0.3">
      <c r="A4837">
        <v>22</v>
      </c>
      <c r="B4837" s="1">
        <v>46126</v>
      </c>
      <c r="C4837" t="s">
        <v>162</v>
      </c>
      <c r="D4837" t="s">
        <v>63</v>
      </c>
      <c r="E4837" t="s">
        <v>41</v>
      </c>
      <c r="F4837" t="s">
        <v>35</v>
      </c>
      <c r="G4837">
        <v>1</v>
      </c>
      <c r="H4837">
        <v>11.5</v>
      </c>
      <c r="I4837" t="s">
        <v>201</v>
      </c>
      <c r="J4837" t="s">
        <v>192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83</v>
      </c>
      <c r="R4837" t="s">
        <v>83</v>
      </c>
      <c r="S4837" t="s">
        <v>83</v>
      </c>
      <c r="T4837" t="str">
        <f>_xlfn.XLOOKUP(A4837,MI_Match_Analysis!$A$2:$A$8,MI_Match_Analysis!$F$2:$F$8,"Not Found")</f>
        <v>Not Found</v>
      </c>
    </row>
    <row r="4838" spans="1:20" hidden="1" x14ac:dyDescent="0.3">
      <c r="A4838">
        <v>22</v>
      </c>
      <c r="B4838" s="1">
        <v>46126</v>
      </c>
      <c r="C4838" t="s">
        <v>162</v>
      </c>
      <c r="D4838" t="s">
        <v>63</v>
      </c>
      <c r="E4838" t="s">
        <v>41</v>
      </c>
      <c r="F4838" t="s">
        <v>35</v>
      </c>
      <c r="G4838">
        <v>1</v>
      </c>
      <c r="H4838">
        <v>11.6</v>
      </c>
      <c r="I4838" t="s">
        <v>264</v>
      </c>
      <c r="J4838" t="s">
        <v>192</v>
      </c>
      <c r="K4838">
        <v>2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83</v>
      </c>
      <c r="R4838" t="s">
        <v>83</v>
      </c>
      <c r="S4838" t="s">
        <v>83</v>
      </c>
      <c r="T4838" t="str">
        <f>_xlfn.XLOOKUP(A4838,MI_Match_Analysis!$A$2:$A$8,MI_Match_Analysis!$F$2:$F$8,"Not Found")</f>
        <v>Not Found</v>
      </c>
    </row>
    <row r="4839" spans="1:20" hidden="1" x14ac:dyDescent="0.3">
      <c r="A4839">
        <v>22</v>
      </c>
      <c r="B4839" s="1">
        <v>46126</v>
      </c>
      <c r="C4839" t="s">
        <v>162</v>
      </c>
      <c r="D4839" t="s">
        <v>63</v>
      </c>
      <c r="E4839" t="s">
        <v>41</v>
      </c>
      <c r="F4839" t="s">
        <v>35</v>
      </c>
      <c r="G4839">
        <v>1</v>
      </c>
      <c r="H4839">
        <v>12.1</v>
      </c>
      <c r="I4839" t="s">
        <v>201</v>
      </c>
      <c r="J4839" t="s">
        <v>193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83</v>
      </c>
      <c r="R4839" t="s">
        <v>83</v>
      </c>
      <c r="S4839" t="s">
        <v>83</v>
      </c>
      <c r="T4839" t="str">
        <f>_xlfn.XLOOKUP(A4839,MI_Match_Analysis!$A$2:$A$8,MI_Match_Analysis!$F$2:$F$8,"Not Found")</f>
        <v>Not Found</v>
      </c>
    </row>
    <row r="4840" spans="1:20" hidden="1" x14ac:dyDescent="0.3">
      <c r="A4840">
        <v>22</v>
      </c>
      <c r="B4840" s="1">
        <v>46126</v>
      </c>
      <c r="C4840" t="s">
        <v>162</v>
      </c>
      <c r="D4840" t="s">
        <v>63</v>
      </c>
      <c r="E4840" t="s">
        <v>41</v>
      </c>
      <c r="F4840" t="s">
        <v>35</v>
      </c>
      <c r="G4840">
        <v>1</v>
      </c>
      <c r="H4840">
        <v>12.2</v>
      </c>
      <c r="I4840" t="s">
        <v>201</v>
      </c>
      <c r="J4840" t="s">
        <v>193</v>
      </c>
      <c r="K4840">
        <v>0</v>
      </c>
      <c r="L4840">
        <v>1</v>
      </c>
      <c r="M4840">
        <v>0</v>
      </c>
      <c r="N4840">
        <v>1</v>
      </c>
      <c r="O4840">
        <v>0</v>
      </c>
      <c r="P4840">
        <v>0</v>
      </c>
      <c r="Q4840" t="s">
        <v>83</v>
      </c>
      <c r="R4840" t="s">
        <v>83</v>
      </c>
      <c r="S4840" t="s">
        <v>83</v>
      </c>
      <c r="T4840" t="str">
        <f>_xlfn.XLOOKUP(A4840,MI_Match_Analysis!$A$2:$A$8,MI_Match_Analysis!$F$2:$F$8,"Not Found")</f>
        <v>Not Found</v>
      </c>
    </row>
    <row r="4841" spans="1:20" hidden="1" x14ac:dyDescent="0.3">
      <c r="A4841">
        <v>22</v>
      </c>
      <c r="B4841" s="1">
        <v>46126</v>
      </c>
      <c r="C4841" t="s">
        <v>162</v>
      </c>
      <c r="D4841" t="s">
        <v>63</v>
      </c>
      <c r="E4841" t="s">
        <v>41</v>
      </c>
      <c r="F4841" t="s">
        <v>35</v>
      </c>
      <c r="G4841">
        <v>1</v>
      </c>
      <c r="H4841">
        <v>12.3</v>
      </c>
      <c r="I4841" t="s">
        <v>264</v>
      </c>
      <c r="J4841" t="s">
        <v>193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83</v>
      </c>
      <c r="R4841" t="s">
        <v>83</v>
      </c>
      <c r="S4841" t="s">
        <v>83</v>
      </c>
      <c r="T4841" t="str">
        <f>_xlfn.XLOOKUP(A4841,MI_Match_Analysis!$A$2:$A$8,MI_Match_Analysis!$F$2:$F$8,"Not Found")</f>
        <v>Not Found</v>
      </c>
    </row>
    <row r="4842" spans="1:20" hidden="1" x14ac:dyDescent="0.3">
      <c r="A4842">
        <v>22</v>
      </c>
      <c r="B4842" s="1">
        <v>46126</v>
      </c>
      <c r="C4842" t="s">
        <v>162</v>
      </c>
      <c r="D4842" t="s">
        <v>63</v>
      </c>
      <c r="E4842" t="s">
        <v>41</v>
      </c>
      <c r="F4842" t="s">
        <v>35</v>
      </c>
      <c r="G4842">
        <v>1</v>
      </c>
      <c r="H4842">
        <v>12.4</v>
      </c>
      <c r="I4842" t="s">
        <v>201</v>
      </c>
      <c r="J4842" t="s">
        <v>193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83</v>
      </c>
      <c r="R4842" t="s">
        <v>83</v>
      </c>
      <c r="S4842" t="s">
        <v>83</v>
      </c>
      <c r="T4842" t="str">
        <f>_xlfn.XLOOKUP(A4842,MI_Match_Analysis!$A$2:$A$8,MI_Match_Analysis!$F$2:$F$8,"Not Found")</f>
        <v>Not Found</v>
      </c>
    </row>
    <row r="4843" spans="1:20" hidden="1" x14ac:dyDescent="0.3">
      <c r="A4843">
        <v>22</v>
      </c>
      <c r="B4843" s="1">
        <v>46126</v>
      </c>
      <c r="C4843" t="s">
        <v>162</v>
      </c>
      <c r="D4843" t="s">
        <v>63</v>
      </c>
      <c r="E4843" t="s">
        <v>41</v>
      </c>
      <c r="F4843" t="s">
        <v>35</v>
      </c>
      <c r="G4843">
        <v>1</v>
      </c>
      <c r="H4843">
        <v>12.5</v>
      </c>
      <c r="I4843" t="s">
        <v>201</v>
      </c>
      <c r="J4843" t="s">
        <v>193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83</v>
      </c>
      <c r="R4843" t="s">
        <v>83</v>
      </c>
      <c r="S4843" t="s">
        <v>83</v>
      </c>
      <c r="T4843" t="str">
        <f>_xlfn.XLOOKUP(A4843,MI_Match_Analysis!$A$2:$A$8,MI_Match_Analysis!$F$2:$F$8,"Not Found")</f>
        <v>Not Found</v>
      </c>
    </row>
    <row r="4844" spans="1:20" hidden="1" x14ac:dyDescent="0.3">
      <c r="A4844">
        <v>22</v>
      </c>
      <c r="B4844" s="1">
        <v>46126</v>
      </c>
      <c r="C4844" t="s">
        <v>162</v>
      </c>
      <c r="D4844" t="s">
        <v>63</v>
      </c>
      <c r="E4844" t="s">
        <v>41</v>
      </c>
      <c r="F4844" t="s">
        <v>35</v>
      </c>
      <c r="G4844">
        <v>1</v>
      </c>
      <c r="H4844">
        <v>12.6</v>
      </c>
      <c r="I4844" t="s">
        <v>201</v>
      </c>
      <c r="J4844" t="s">
        <v>193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83</v>
      </c>
      <c r="R4844" t="s">
        <v>83</v>
      </c>
      <c r="S4844" t="s">
        <v>83</v>
      </c>
      <c r="T4844" t="str">
        <f>_xlfn.XLOOKUP(A4844,MI_Match_Analysis!$A$2:$A$8,MI_Match_Analysis!$F$2:$F$8,"Not Found")</f>
        <v>Not Found</v>
      </c>
    </row>
    <row r="4845" spans="1:20" hidden="1" x14ac:dyDescent="0.3">
      <c r="A4845">
        <v>22</v>
      </c>
      <c r="B4845" s="1">
        <v>46126</v>
      </c>
      <c r="C4845" t="s">
        <v>162</v>
      </c>
      <c r="D4845" t="s">
        <v>63</v>
      </c>
      <c r="E4845" t="s">
        <v>41</v>
      </c>
      <c r="F4845" t="s">
        <v>35</v>
      </c>
      <c r="G4845">
        <v>1</v>
      </c>
      <c r="H4845">
        <v>13.1</v>
      </c>
      <c r="I4845" t="s">
        <v>201</v>
      </c>
      <c r="J4845" t="s">
        <v>191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83</v>
      </c>
      <c r="R4845" t="s">
        <v>83</v>
      </c>
      <c r="S4845" t="s">
        <v>83</v>
      </c>
      <c r="T4845" t="str">
        <f>_xlfn.XLOOKUP(A4845,MI_Match_Analysis!$A$2:$A$8,MI_Match_Analysis!$F$2:$F$8,"Not Found")</f>
        <v>Not Found</v>
      </c>
    </row>
    <row r="4846" spans="1:20" hidden="1" x14ac:dyDescent="0.3">
      <c r="A4846">
        <v>22</v>
      </c>
      <c r="B4846" s="1">
        <v>46126</v>
      </c>
      <c r="C4846" t="s">
        <v>162</v>
      </c>
      <c r="D4846" t="s">
        <v>63</v>
      </c>
      <c r="E4846" t="s">
        <v>41</v>
      </c>
      <c r="F4846" t="s">
        <v>35</v>
      </c>
      <c r="G4846">
        <v>1</v>
      </c>
      <c r="H4846">
        <v>13.2</v>
      </c>
      <c r="I4846" t="s">
        <v>201</v>
      </c>
      <c r="J4846" t="s">
        <v>191</v>
      </c>
      <c r="K4846">
        <v>6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83</v>
      </c>
      <c r="R4846" t="s">
        <v>83</v>
      </c>
      <c r="S4846" t="s">
        <v>83</v>
      </c>
      <c r="T4846" t="str">
        <f>_xlfn.XLOOKUP(A4846,MI_Match_Analysis!$A$2:$A$8,MI_Match_Analysis!$F$2:$F$8,"Not Found")</f>
        <v>Not Found</v>
      </c>
    </row>
    <row r="4847" spans="1:20" hidden="1" x14ac:dyDescent="0.3">
      <c r="A4847">
        <v>22</v>
      </c>
      <c r="B4847" s="1">
        <v>46126</v>
      </c>
      <c r="C4847" t="s">
        <v>162</v>
      </c>
      <c r="D4847" t="s">
        <v>63</v>
      </c>
      <c r="E4847" t="s">
        <v>41</v>
      </c>
      <c r="F4847" t="s">
        <v>35</v>
      </c>
      <c r="G4847">
        <v>1</v>
      </c>
      <c r="H4847">
        <v>13.3</v>
      </c>
      <c r="I4847" t="s">
        <v>201</v>
      </c>
      <c r="J4847" t="s">
        <v>191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83</v>
      </c>
      <c r="R4847" t="s">
        <v>83</v>
      </c>
      <c r="S4847" t="s">
        <v>83</v>
      </c>
      <c r="T4847" t="str">
        <f>_xlfn.XLOOKUP(A4847,MI_Match_Analysis!$A$2:$A$8,MI_Match_Analysis!$F$2:$F$8,"Not Found")</f>
        <v>Not Found</v>
      </c>
    </row>
    <row r="4848" spans="1:20" hidden="1" x14ac:dyDescent="0.3">
      <c r="A4848">
        <v>22</v>
      </c>
      <c r="B4848" s="1">
        <v>46126</v>
      </c>
      <c r="C4848" t="s">
        <v>162</v>
      </c>
      <c r="D4848" t="s">
        <v>63</v>
      </c>
      <c r="E4848" t="s">
        <v>41</v>
      </c>
      <c r="F4848" t="s">
        <v>35</v>
      </c>
      <c r="G4848">
        <v>1</v>
      </c>
      <c r="H4848">
        <v>13.4</v>
      </c>
      <c r="I4848" t="s">
        <v>264</v>
      </c>
      <c r="J4848" t="s">
        <v>191</v>
      </c>
      <c r="K4848">
        <v>4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83</v>
      </c>
      <c r="R4848" t="s">
        <v>83</v>
      </c>
      <c r="S4848" t="s">
        <v>83</v>
      </c>
      <c r="T4848" t="str">
        <f>_xlfn.XLOOKUP(A4848,MI_Match_Analysis!$A$2:$A$8,MI_Match_Analysis!$F$2:$F$8,"Not Found")</f>
        <v>Not Found</v>
      </c>
    </row>
    <row r="4849" spans="1:20" hidden="1" x14ac:dyDescent="0.3">
      <c r="A4849">
        <v>22</v>
      </c>
      <c r="B4849" s="1">
        <v>46126</v>
      </c>
      <c r="C4849" t="s">
        <v>162</v>
      </c>
      <c r="D4849" t="s">
        <v>63</v>
      </c>
      <c r="E4849" t="s">
        <v>41</v>
      </c>
      <c r="F4849" t="s">
        <v>35</v>
      </c>
      <c r="G4849">
        <v>1</v>
      </c>
      <c r="H4849">
        <v>13.5</v>
      </c>
      <c r="I4849" t="s">
        <v>264</v>
      </c>
      <c r="J4849" t="s">
        <v>191</v>
      </c>
      <c r="K4849">
        <v>4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83</v>
      </c>
      <c r="R4849" t="s">
        <v>83</v>
      </c>
      <c r="S4849" t="s">
        <v>83</v>
      </c>
      <c r="T4849" t="str">
        <f>_xlfn.XLOOKUP(A4849,MI_Match_Analysis!$A$2:$A$8,MI_Match_Analysis!$F$2:$F$8,"Not Found")</f>
        <v>Not Found</v>
      </c>
    </row>
    <row r="4850" spans="1:20" hidden="1" x14ac:dyDescent="0.3">
      <c r="A4850">
        <v>22</v>
      </c>
      <c r="B4850" s="1">
        <v>46126</v>
      </c>
      <c r="C4850" t="s">
        <v>162</v>
      </c>
      <c r="D4850" t="s">
        <v>63</v>
      </c>
      <c r="E4850" t="s">
        <v>41</v>
      </c>
      <c r="F4850" t="s">
        <v>35</v>
      </c>
      <c r="G4850">
        <v>1</v>
      </c>
      <c r="H4850">
        <v>13.6</v>
      </c>
      <c r="I4850" t="s">
        <v>264</v>
      </c>
      <c r="J4850" t="s">
        <v>191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83</v>
      </c>
      <c r="R4850" t="s">
        <v>83</v>
      </c>
      <c r="S4850" t="s">
        <v>83</v>
      </c>
      <c r="T4850" t="str">
        <f>_xlfn.XLOOKUP(A4850,MI_Match_Analysis!$A$2:$A$8,MI_Match_Analysis!$F$2:$F$8,"Not Found")</f>
        <v>Not Found</v>
      </c>
    </row>
    <row r="4851" spans="1:20" hidden="1" x14ac:dyDescent="0.3">
      <c r="A4851">
        <v>22</v>
      </c>
      <c r="B4851" s="1">
        <v>46126</v>
      </c>
      <c r="C4851" t="s">
        <v>162</v>
      </c>
      <c r="D4851" t="s">
        <v>63</v>
      </c>
      <c r="E4851" t="s">
        <v>41</v>
      </c>
      <c r="F4851" t="s">
        <v>35</v>
      </c>
      <c r="G4851">
        <v>1</v>
      </c>
      <c r="H4851">
        <v>14.1</v>
      </c>
      <c r="I4851" t="s">
        <v>201</v>
      </c>
      <c r="J4851" t="s">
        <v>90</v>
      </c>
      <c r="K4851">
        <v>0</v>
      </c>
      <c r="L4851">
        <v>1</v>
      </c>
      <c r="M4851">
        <v>1</v>
      </c>
      <c r="N4851">
        <v>0</v>
      </c>
      <c r="O4851">
        <v>0</v>
      </c>
      <c r="P4851">
        <v>0</v>
      </c>
      <c r="Q4851" t="s">
        <v>83</v>
      </c>
      <c r="R4851" t="s">
        <v>83</v>
      </c>
      <c r="S4851" t="s">
        <v>83</v>
      </c>
      <c r="T4851" t="str">
        <f>_xlfn.XLOOKUP(A4851,MI_Match_Analysis!$A$2:$A$8,MI_Match_Analysis!$F$2:$F$8,"Not Found")</f>
        <v>Not Found</v>
      </c>
    </row>
    <row r="4852" spans="1:20" hidden="1" x14ac:dyDescent="0.3">
      <c r="A4852">
        <v>22</v>
      </c>
      <c r="B4852" s="1">
        <v>46126</v>
      </c>
      <c r="C4852" t="s">
        <v>162</v>
      </c>
      <c r="D4852" t="s">
        <v>63</v>
      </c>
      <c r="E4852" t="s">
        <v>41</v>
      </c>
      <c r="F4852" t="s">
        <v>35</v>
      </c>
      <c r="G4852">
        <v>1</v>
      </c>
      <c r="H4852">
        <v>14.1</v>
      </c>
      <c r="I4852" t="s">
        <v>201</v>
      </c>
      <c r="J4852" t="s">
        <v>90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83</v>
      </c>
      <c r="R4852" t="s">
        <v>83</v>
      </c>
      <c r="S4852" t="s">
        <v>83</v>
      </c>
      <c r="T4852" t="str">
        <f>_xlfn.XLOOKUP(A4852,MI_Match_Analysis!$A$2:$A$8,MI_Match_Analysis!$F$2:$F$8,"Not Found")</f>
        <v>Not Found</v>
      </c>
    </row>
    <row r="4853" spans="1:20" hidden="1" x14ac:dyDescent="0.3">
      <c r="A4853">
        <v>22</v>
      </c>
      <c r="B4853" s="1">
        <v>46126</v>
      </c>
      <c r="C4853" t="s">
        <v>162</v>
      </c>
      <c r="D4853" t="s">
        <v>63</v>
      </c>
      <c r="E4853" t="s">
        <v>41</v>
      </c>
      <c r="F4853" t="s">
        <v>35</v>
      </c>
      <c r="G4853">
        <v>1</v>
      </c>
      <c r="H4853">
        <v>14.2</v>
      </c>
      <c r="I4853" t="s">
        <v>264</v>
      </c>
      <c r="J4853" t="s">
        <v>90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83</v>
      </c>
      <c r="R4853" t="s">
        <v>83</v>
      </c>
      <c r="S4853" t="s">
        <v>83</v>
      </c>
      <c r="T4853" t="str">
        <f>_xlfn.XLOOKUP(A4853,MI_Match_Analysis!$A$2:$A$8,MI_Match_Analysis!$F$2:$F$8,"Not Found")</f>
        <v>Not Found</v>
      </c>
    </row>
    <row r="4854" spans="1:20" hidden="1" x14ac:dyDescent="0.3">
      <c r="A4854">
        <v>22</v>
      </c>
      <c r="B4854" s="1">
        <v>46126</v>
      </c>
      <c r="C4854" t="s">
        <v>162</v>
      </c>
      <c r="D4854" t="s">
        <v>63</v>
      </c>
      <c r="E4854" t="s">
        <v>41</v>
      </c>
      <c r="F4854" t="s">
        <v>35</v>
      </c>
      <c r="G4854">
        <v>1</v>
      </c>
      <c r="H4854">
        <v>14.3</v>
      </c>
      <c r="I4854" t="s">
        <v>264</v>
      </c>
      <c r="J4854" t="s">
        <v>90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83</v>
      </c>
      <c r="R4854" t="s">
        <v>83</v>
      </c>
      <c r="S4854" t="s">
        <v>83</v>
      </c>
      <c r="T4854" t="str">
        <f>_xlfn.XLOOKUP(A4854,MI_Match_Analysis!$A$2:$A$8,MI_Match_Analysis!$F$2:$F$8,"Not Found")</f>
        <v>Not Found</v>
      </c>
    </row>
    <row r="4855" spans="1:20" hidden="1" x14ac:dyDescent="0.3">
      <c r="A4855">
        <v>22</v>
      </c>
      <c r="B4855" s="1">
        <v>46126</v>
      </c>
      <c r="C4855" t="s">
        <v>162</v>
      </c>
      <c r="D4855" t="s">
        <v>63</v>
      </c>
      <c r="E4855" t="s">
        <v>41</v>
      </c>
      <c r="F4855" t="s">
        <v>35</v>
      </c>
      <c r="G4855">
        <v>1</v>
      </c>
      <c r="H4855">
        <v>14.3</v>
      </c>
      <c r="I4855" t="s">
        <v>264</v>
      </c>
      <c r="J4855" t="s">
        <v>90</v>
      </c>
      <c r="K4855">
        <v>0</v>
      </c>
      <c r="L4855">
        <v>1</v>
      </c>
      <c r="M4855">
        <v>1</v>
      </c>
      <c r="N4855">
        <v>0</v>
      </c>
      <c r="O4855">
        <v>0</v>
      </c>
      <c r="P4855">
        <v>0</v>
      </c>
      <c r="Q4855" t="s">
        <v>83</v>
      </c>
      <c r="R4855" t="s">
        <v>83</v>
      </c>
      <c r="S4855" t="s">
        <v>83</v>
      </c>
      <c r="T4855" t="str">
        <f>_xlfn.XLOOKUP(A4855,MI_Match_Analysis!$A$2:$A$8,MI_Match_Analysis!$F$2:$F$8,"Not Found")</f>
        <v>Not Found</v>
      </c>
    </row>
    <row r="4856" spans="1:20" hidden="1" x14ac:dyDescent="0.3">
      <c r="A4856">
        <v>22</v>
      </c>
      <c r="B4856" s="1">
        <v>46126</v>
      </c>
      <c r="C4856" t="s">
        <v>162</v>
      </c>
      <c r="D4856" t="s">
        <v>63</v>
      </c>
      <c r="E4856" t="s">
        <v>41</v>
      </c>
      <c r="F4856" t="s">
        <v>35</v>
      </c>
      <c r="G4856">
        <v>1</v>
      </c>
      <c r="H4856">
        <v>14.4</v>
      </c>
      <c r="I4856" t="s">
        <v>264</v>
      </c>
      <c r="J4856" t="s">
        <v>90</v>
      </c>
      <c r="K4856">
        <v>0</v>
      </c>
      <c r="L4856">
        <v>1</v>
      </c>
      <c r="M4856">
        <v>1</v>
      </c>
      <c r="N4856">
        <v>0</v>
      </c>
      <c r="O4856">
        <v>0</v>
      </c>
      <c r="P4856">
        <v>0</v>
      </c>
      <c r="Q4856" t="s">
        <v>83</v>
      </c>
      <c r="R4856" t="s">
        <v>83</v>
      </c>
      <c r="S4856" t="s">
        <v>83</v>
      </c>
      <c r="T4856" t="str">
        <f>_xlfn.XLOOKUP(A4856,MI_Match_Analysis!$A$2:$A$8,MI_Match_Analysis!$F$2:$F$8,"Not Found")</f>
        <v>Not Found</v>
      </c>
    </row>
    <row r="4857" spans="1:20" hidden="1" x14ac:dyDescent="0.3">
      <c r="A4857">
        <v>22</v>
      </c>
      <c r="B4857" s="1">
        <v>46126</v>
      </c>
      <c r="C4857" t="s">
        <v>162</v>
      </c>
      <c r="D4857" t="s">
        <v>63</v>
      </c>
      <c r="E4857" t="s">
        <v>41</v>
      </c>
      <c r="F4857" t="s">
        <v>35</v>
      </c>
      <c r="G4857">
        <v>1</v>
      </c>
      <c r="H4857">
        <v>14.4</v>
      </c>
      <c r="I4857" t="s">
        <v>264</v>
      </c>
      <c r="J4857" t="s">
        <v>90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83</v>
      </c>
      <c r="R4857" t="s">
        <v>83</v>
      </c>
      <c r="S4857" t="s">
        <v>83</v>
      </c>
      <c r="T4857" t="str">
        <f>_xlfn.XLOOKUP(A4857,MI_Match_Analysis!$A$2:$A$8,MI_Match_Analysis!$F$2:$F$8,"Not Found")</f>
        <v>Not Found</v>
      </c>
    </row>
    <row r="4858" spans="1:20" hidden="1" x14ac:dyDescent="0.3">
      <c r="A4858">
        <v>22</v>
      </c>
      <c r="B4858" s="1">
        <v>46126</v>
      </c>
      <c r="C4858" t="s">
        <v>162</v>
      </c>
      <c r="D4858" t="s">
        <v>63</v>
      </c>
      <c r="E4858" t="s">
        <v>41</v>
      </c>
      <c r="F4858" t="s">
        <v>35</v>
      </c>
      <c r="G4858">
        <v>1</v>
      </c>
      <c r="H4858">
        <v>14.5</v>
      </c>
      <c r="I4858" t="s">
        <v>201</v>
      </c>
      <c r="J4858" t="s">
        <v>90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83</v>
      </c>
      <c r="R4858" t="s">
        <v>83</v>
      </c>
      <c r="S4858" t="s">
        <v>83</v>
      </c>
      <c r="T4858" t="str">
        <f>_xlfn.XLOOKUP(A4858,MI_Match_Analysis!$A$2:$A$8,MI_Match_Analysis!$F$2:$F$8,"Not Found")</f>
        <v>Not Found</v>
      </c>
    </row>
    <row r="4859" spans="1:20" hidden="1" x14ac:dyDescent="0.3">
      <c r="A4859">
        <v>22</v>
      </c>
      <c r="B4859" s="1">
        <v>46126</v>
      </c>
      <c r="C4859" t="s">
        <v>162</v>
      </c>
      <c r="D4859" t="s">
        <v>63</v>
      </c>
      <c r="E4859" t="s">
        <v>41</v>
      </c>
      <c r="F4859" t="s">
        <v>35</v>
      </c>
      <c r="G4859">
        <v>1</v>
      </c>
      <c r="H4859">
        <v>14.6</v>
      </c>
      <c r="I4859" t="s">
        <v>201</v>
      </c>
      <c r="J4859" t="s">
        <v>90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83</v>
      </c>
      <c r="R4859" t="s">
        <v>83</v>
      </c>
      <c r="S4859" t="s">
        <v>83</v>
      </c>
      <c r="T4859" t="str">
        <f>_xlfn.XLOOKUP(A4859,MI_Match_Analysis!$A$2:$A$8,MI_Match_Analysis!$F$2:$F$8,"Not Found")</f>
        <v>Not Found</v>
      </c>
    </row>
    <row r="4860" spans="1:20" hidden="1" x14ac:dyDescent="0.3">
      <c r="A4860">
        <v>22</v>
      </c>
      <c r="B4860" s="1">
        <v>46126</v>
      </c>
      <c r="C4860" t="s">
        <v>162</v>
      </c>
      <c r="D4860" t="s">
        <v>63</v>
      </c>
      <c r="E4860" t="s">
        <v>41</v>
      </c>
      <c r="F4860" t="s">
        <v>35</v>
      </c>
      <c r="G4860">
        <v>1</v>
      </c>
      <c r="H4860">
        <v>15.1</v>
      </c>
      <c r="I4860" t="s">
        <v>201</v>
      </c>
      <c r="J4860" t="s">
        <v>189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83</v>
      </c>
      <c r="R4860" t="s">
        <v>83</v>
      </c>
      <c r="S4860" t="s">
        <v>83</v>
      </c>
      <c r="T4860" t="str">
        <f>_xlfn.XLOOKUP(A4860,MI_Match_Analysis!$A$2:$A$8,MI_Match_Analysis!$F$2:$F$8,"Not Found")</f>
        <v>Not Found</v>
      </c>
    </row>
    <row r="4861" spans="1:20" hidden="1" x14ac:dyDescent="0.3">
      <c r="A4861">
        <v>22</v>
      </c>
      <c r="B4861" s="1">
        <v>46126</v>
      </c>
      <c r="C4861" t="s">
        <v>162</v>
      </c>
      <c r="D4861" t="s">
        <v>63</v>
      </c>
      <c r="E4861" t="s">
        <v>41</v>
      </c>
      <c r="F4861" t="s">
        <v>35</v>
      </c>
      <c r="G4861">
        <v>1</v>
      </c>
      <c r="H4861">
        <v>15.2</v>
      </c>
      <c r="I4861" t="s">
        <v>264</v>
      </c>
      <c r="J4861" t="s">
        <v>189</v>
      </c>
      <c r="K4861">
        <v>6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83</v>
      </c>
      <c r="R4861" t="s">
        <v>83</v>
      </c>
      <c r="S4861" t="s">
        <v>83</v>
      </c>
      <c r="T4861" t="str">
        <f>_xlfn.XLOOKUP(A4861,MI_Match_Analysis!$A$2:$A$8,MI_Match_Analysis!$F$2:$F$8,"Not Found")</f>
        <v>Not Found</v>
      </c>
    </row>
    <row r="4862" spans="1:20" hidden="1" x14ac:dyDescent="0.3">
      <c r="A4862">
        <v>22</v>
      </c>
      <c r="B4862" s="1">
        <v>46126</v>
      </c>
      <c r="C4862" t="s">
        <v>162</v>
      </c>
      <c r="D4862" t="s">
        <v>63</v>
      </c>
      <c r="E4862" t="s">
        <v>41</v>
      </c>
      <c r="F4862" t="s">
        <v>35</v>
      </c>
      <c r="G4862">
        <v>1</v>
      </c>
      <c r="H4862">
        <v>15.3</v>
      </c>
      <c r="I4862" t="s">
        <v>264</v>
      </c>
      <c r="J4862" t="s">
        <v>189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83</v>
      </c>
      <c r="R4862" t="s">
        <v>83</v>
      </c>
      <c r="S4862" t="s">
        <v>83</v>
      </c>
      <c r="T4862" t="str">
        <f>_xlfn.XLOOKUP(A4862,MI_Match_Analysis!$A$2:$A$8,MI_Match_Analysis!$F$2:$F$8,"Not Found")</f>
        <v>Not Found</v>
      </c>
    </row>
    <row r="4863" spans="1:20" hidden="1" x14ac:dyDescent="0.3">
      <c r="A4863">
        <v>22</v>
      </c>
      <c r="B4863" s="1">
        <v>46126</v>
      </c>
      <c r="C4863" t="s">
        <v>162</v>
      </c>
      <c r="D4863" t="s">
        <v>63</v>
      </c>
      <c r="E4863" t="s">
        <v>41</v>
      </c>
      <c r="F4863" t="s">
        <v>35</v>
      </c>
      <c r="G4863">
        <v>1</v>
      </c>
      <c r="H4863">
        <v>15.4</v>
      </c>
      <c r="I4863" t="s">
        <v>201</v>
      </c>
      <c r="J4863" t="s">
        <v>189</v>
      </c>
      <c r="K4863">
        <v>6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83</v>
      </c>
      <c r="R4863" t="s">
        <v>83</v>
      </c>
      <c r="S4863" t="s">
        <v>83</v>
      </c>
      <c r="T4863" t="str">
        <f>_xlfn.XLOOKUP(A4863,MI_Match_Analysis!$A$2:$A$8,MI_Match_Analysis!$F$2:$F$8,"Not Found")</f>
        <v>Not Found</v>
      </c>
    </row>
    <row r="4864" spans="1:20" hidden="1" x14ac:dyDescent="0.3">
      <c r="A4864">
        <v>22</v>
      </c>
      <c r="B4864" s="1">
        <v>46126</v>
      </c>
      <c r="C4864" t="s">
        <v>162</v>
      </c>
      <c r="D4864" t="s">
        <v>63</v>
      </c>
      <c r="E4864" t="s">
        <v>41</v>
      </c>
      <c r="F4864" t="s">
        <v>35</v>
      </c>
      <c r="G4864">
        <v>1</v>
      </c>
      <c r="H4864">
        <v>15.5</v>
      </c>
      <c r="I4864" t="s">
        <v>201</v>
      </c>
      <c r="J4864" t="s">
        <v>189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83</v>
      </c>
      <c r="R4864" t="s">
        <v>83</v>
      </c>
      <c r="S4864" t="s">
        <v>83</v>
      </c>
      <c r="T4864" t="str">
        <f>_xlfn.XLOOKUP(A4864,MI_Match_Analysis!$A$2:$A$8,MI_Match_Analysis!$F$2:$F$8,"Not Found")</f>
        <v>Not Found</v>
      </c>
    </row>
    <row r="4865" spans="1:20" hidden="1" x14ac:dyDescent="0.3">
      <c r="A4865">
        <v>22</v>
      </c>
      <c r="B4865" s="1">
        <v>46126</v>
      </c>
      <c r="C4865" t="s">
        <v>162</v>
      </c>
      <c r="D4865" t="s">
        <v>63</v>
      </c>
      <c r="E4865" t="s">
        <v>41</v>
      </c>
      <c r="F4865" t="s">
        <v>35</v>
      </c>
      <c r="G4865">
        <v>1</v>
      </c>
      <c r="H4865">
        <v>15.6</v>
      </c>
      <c r="I4865" t="s">
        <v>264</v>
      </c>
      <c r="J4865" t="s">
        <v>189</v>
      </c>
      <c r="K4865">
        <v>0</v>
      </c>
      <c r="L4865">
        <v>1</v>
      </c>
      <c r="M4865">
        <v>1</v>
      </c>
      <c r="N4865">
        <v>0</v>
      </c>
      <c r="O4865">
        <v>0</v>
      </c>
      <c r="P4865">
        <v>0</v>
      </c>
      <c r="Q4865" t="s">
        <v>83</v>
      </c>
      <c r="R4865" t="s">
        <v>83</v>
      </c>
      <c r="S4865" t="s">
        <v>83</v>
      </c>
      <c r="T4865" t="str">
        <f>_xlfn.XLOOKUP(A4865,MI_Match_Analysis!$A$2:$A$8,MI_Match_Analysis!$F$2:$F$8,"Not Found")</f>
        <v>Not Found</v>
      </c>
    </row>
    <row r="4866" spans="1:20" hidden="1" x14ac:dyDescent="0.3">
      <c r="A4866">
        <v>22</v>
      </c>
      <c r="B4866" s="1">
        <v>46126</v>
      </c>
      <c r="C4866" t="s">
        <v>162</v>
      </c>
      <c r="D4866" t="s">
        <v>63</v>
      </c>
      <c r="E4866" t="s">
        <v>41</v>
      </c>
      <c r="F4866" t="s">
        <v>35</v>
      </c>
      <c r="G4866">
        <v>1</v>
      </c>
      <c r="H4866">
        <v>15.6</v>
      </c>
      <c r="I4866" t="s">
        <v>264</v>
      </c>
      <c r="J4866" t="s">
        <v>189</v>
      </c>
      <c r="K4866">
        <v>4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83</v>
      </c>
      <c r="R4866" t="s">
        <v>83</v>
      </c>
      <c r="S4866" t="s">
        <v>83</v>
      </c>
      <c r="T4866" t="str">
        <f>_xlfn.XLOOKUP(A4866,MI_Match_Analysis!$A$2:$A$8,MI_Match_Analysis!$F$2:$F$8,"Not Found")</f>
        <v>Not Found</v>
      </c>
    </row>
    <row r="4867" spans="1:20" hidden="1" x14ac:dyDescent="0.3">
      <c r="A4867">
        <v>22</v>
      </c>
      <c r="B4867" s="1">
        <v>46126</v>
      </c>
      <c r="C4867" t="s">
        <v>162</v>
      </c>
      <c r="D4867" t="s">
        <v>63</v>
      </c>
      <c r="E4867" t="s">
        <v>41</v>
      </c>
      <c r="F4867" t="s">
        <v>35</v>
      </c>
      <c r="G4867">
        <v>1</v>
      </c>
      <c r="H4867">
        <v>16.100000000000001</v>
      </c>
      <c r="I4867" t="s">
        <v>201</v>
      </c>
      <c r="J4867" t="s">
        <v>193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167</v>
      </c>
      <c r="R4867" t="s">
        <v>201</v>
      </c>
      <c r="S4867" t="s">
        <v>83</v>
      </c>
      <c r="T4867" t="str">
        <f>_xlfn.XLOOKUP(A4867,MI_Match_Analysis!$A$2:$A$8,MI_Match_Analysis!$F$2:$F$8,"Not Found")</f>
        <v>Not Found</v>
      </c>
    </row>
    <row r="4868" spans="1:20" hidden="1" x14ac:dyDescent="0.3">
      <c r="A4868">
        <v>22</v>
      </c>
      <c r="B4868" s="1">
        <v>46126</v>
      </c>
      <c r="C4868" t="s">
        <v>162</v>
      </c>
      <c r="D4868" t="s">
        <v>63</v>
      </c>
      <c r="E4868" t="s">
        <v>41</v>
      </c>
      <c r="F4868" t="s">
        <v>35</v>
      </c>
      <c r="G4868">
        <v>1</v>
      </c>
      <c r="H4868">
        <v>16.2</v>
      </c>
      <c r="I4868" t="s">
        <v>206</v>
      </c>
      <c r="J4868" t="s">
        <v>193</v>
      </c>
      <c r="K4868">
        <v>0</v>
      </c>
      <c r="L4868">
        <v>2</v>
      </c>
      <c r="M4868">
        <v>0</v>
      </c>
      <c r="N4868">
        <v>1</v>
      </c>
      <c r="O4868">
        <v>0</v>
      </c>
      <c r="P4868">
        <v>0</v>
      </c>
      <c r="Q4868" t="s">
        <v>83</v>
      </c>
      <c r="R4868" t="s">
        <v>83</v>
      </c>
      <c r="S4868" t="s">
        <v>83</v>
      </c>
      <c r="T4868" t="str">
        <f>_xlfn.XLOOKUP(A4868,MI_Match_Analysis!$A$2:$A$8,MI_Match_Analysis!$F$2:$F$8,"Not Found")</f>
        <v>Not Found</v>
      </c>
    </row>
    <row r="4869" spans="1:20" hidden="1" x14ac:dyDescent="0.3">
      <c r="A4869">
        <v>22</v>
      </c>
      <c r="B4869" s="1">
        <v>46126</v>
      </c>
      <c r="C4869" t="s">
        <v>162</v>
      </c>
      <c r="D4869" t="s">
        <v>63</v>
      </c>
      <c r="E4869" t="s">
        <v>41</v>
      </c>
      <c r="F4869" t="s">
        <v>35</v>
      </c>
      <c r="G4869">
        <v>1</v>
      </c>
      <c r="H4869">
        <v>16.3</v>
      </c>
      <c r="I4869" t="s">
        <v>206</v>
      </c>
      <c r="J4869" t="s">
        <v>193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83</v>
      </c>
      <c r="R4869" t="s">
        <v>83</v>
      </c>
      <c r="S4869" t="s">
        <v>83</v>
      </c>
      <c r="T4869" t="str">
        <f>_xlfn.XLOOKUP(A4869,MI_Match_Analysis!$A$2:$A$8,MI_Match_Analysis!$F$2:$F$8,"Not Found")</f>
        <v>Not Found</v>
      </c>
    </row>
    <row r="4870" spans="1:20" hidden="1" x14ac:dyDescent="0.3">
      <c r="A4870">
        <v>22</v>
      </c>
      <c r="B4870" s="1">
        <v>46126</v>
      </c>
      <c r="C4870" t="s">
        <v>162</v>
      </c>
      <c r="D4870" t="s">
        <v>63</v>
      </c>
      <c r="E4870" t="s">
        <v>41</v>
      </c>
      <c r="F4870" t="s">
        <v>35</v>
      </c>
      <c r="G4870">
        <v>1</v>
      </c>
      <c r="H4870">
        <v>16.399999999999999</v>
      </c>
      <c r="I4870" t="s">
        <v>264</v>
      </c>
      <c r="J4870" t="s">
        <v>193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83</v>
      </c>
      <c r="R4870" t="s">
        <v>83</v>
      </c>
      <c r="S4870" t="s">
        <v>83</v>
      </c>
      <c r="T4870" t="str">
        <f>_xlfn.XLOOKUP(A4870,MI_Match_Analysis!$A$2:$A$8,MI_Match_Analysis!$F$2:$F$8,"Not Found")</f>
        <v>Not Found</v>
      </c>
    </row>
    <row r="4871" spans="1:20" hidden="1" x14ac:dyDescent="0.3">
      <c r="A4871">
        <v>22</v>
      </c>
      <c r="B4871" s="1">
        <v>46126</v>
      </c>
      <c r="C4871" t="s">
        <v>162</v>
      </c>
      <c r="D4871" t="s">
        <v>63</v>
      </c>
      <c r="E4871" t="s">
        <v>41</v>
      </c>
      <c r="F4871" t="s">
        <v>35</v>
      </c>
      <c r="G4871">
        <v>1</v>
      </c>
      <c r="H4871">
        <v>16.5</v>
      </c>
      <c r="I4871" t="s">
        <v>264</v>
      </c>
      <c r="J4871" t="s">
        <v>193</v>
      </c>
      <c r="K4871">
        <v>4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83</v>
      </c>
      <c r="R4871" t="s">
        <v>83</v>
      </c>
      <c r="S4871" t="s">
        <v>83</v>
      </c>
      <c r="T4871" t="str">
        <f>_xlfn.XLOOKUP(A4871,MI_Match_Analysis!$A$2:$A$8,MI_Match_Analysis!$F$2:$F$8,"Not Found")</f>
        <v>Not Found</v>
      </c>
    </row>
    <row r="4872" spans="1:20" hidden="1" x14ac:dyDescent="0.3">
      <c r="A4872">
        <v>22</v>
      </c>
      <c r="B4872" s="1">
        <v>46126</v>
      </c>
      <c r="C4872" t="s">
        <v>162</v>
      </c>
      <c r="D4872" t="s">
        <v>63</v>
      </c>
      <c r="E4872" t="s">
        <v>41</v>
      </c>
      <c r="F4872" t="s">
        <v>35</v>
      </c>
      <c r="G4872">
        <v>1</v>
      </c>
      <c r="H4872">
        <v>16.600000000000001</v>
      </c>
      <c r="I4872" t="s">
        <v>264</v>
      </c>
      <c r="J4872" t="s">
        <v>193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83</v>
      </c>
      <c r="R4872" t="s">
        <v>83</v>
      </c>
      <c r="S4872" t="s">
        <v>83</v>
      </c>
      <c r="T4872" t="str">
        <f>_xlfn.XLOOKUP(A4872,MI_Match_Analysis!$A$2:$A$8,MI_Match_Analysis!$F$2:$F$8,"Not Found")</f>
        <v>Not Found</v>
      </c>
    </row>
    <row r="4873" spans="1:20" hidden="1" x14ac:dyDescent="0.3">
      <c r="A4873">
        <v>22</v>
      </c>
      <c r="B4873" s="1">
        <v>46126</v>
      </c>
      <c r="C4873" t="s">
        <v>162</v>
      </c>
      <c r="D4873" t="s">
        <v>63</v>
      </c>
      <c r="E4873" t="s">
        <v>41</v>
      </c>
      <c r="F4873" t="s">
        <v>35</v>
      </c>
      <c r="G4873">
        <v>1</v>
      </c>
      <c r="H4873">
        <v>17.100000000000001</v>
      </c>
      <c r="I4873" t="s">
        <v>206</v>
      </c>
      <c r="J4873" t="s">
        <v>192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83</v>
      </c>
      <c r="R4873" t="s">
        <v>83</v>
      </c>
      <c r="S4873" t="s">
        <v>83</v>
      </c>
      <c r="T4873" t="str">
        <f>_xlfn.XLOOKUP(A4873,MI_Match_Analysis!$A$2:$A$8,MI_Match_Analysis!$F$2:$F$8,"Not Found")</f>
        <v>Not Found</v>
      </c>
    </row>
    <row r="4874" spans="1:20" hidden="1" x14ac:dyDescent="0.3">
      <c r="A4874">
        <v>22</v>
      </c>
      <c r="B4874" s="1">
        <v>46126</v>
      </c>
      <c r="C4874" t="s">
        <v>162</v>
      </c>
      <c r="D4874" t="s">
        <v>63</v>
      </c>
      <c r="E4874" t="s">
        <v>41</v>
      </c>
      <c r="F4874" t="s">
        <v>35</v>
      </c>
      <c r="G4874">
        <v>1</v>
      </c>
      <c r="H4874">
        <v>17.2</v>
      </c>
      <c r="I4874" t="s">
        <v>264</v>
      </c>
      <c r="J4874" t="s">
        <v>192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83</v>
      </c>
      <c r="R4874" t="s">
        <v>83</v>
      </c>
      <c r="S4874" t="s">
        <v>83</v>
      </c>
      <c r="T4874" t="str">
        <f>_xlfn.XLOOKUP(A4874,MI_Match_Analysis!$A$2:$A$8,MI_Match_Analysis!$F$2:$F$8,"Not Found")</f>
        <v>Not Found</v>
      </c>
    </row>
    <row r="4875" spans="1:20" hidden="1" x14ac:dyDescent="0.3">
      <c r="A4875">
        <v>22</v>
      </c>
      <c r="B4875" s="1">
        <v>46126</v>
      </c>
      <c r="C4875" t="s">
        <v>162</v>
      </c>
      <c r="D4875" t="s">
        <v>63</v>
      </c>
      <c r="E4875" t="s">
        <v>41</v>
      </c>
      <c r="F4875" t="s">
        <v>35</v>
      </c>
      <c r="G4875">
        <v>1</v>
      </c>
      <c r="H4875">
        <v>17.3</v>
      </c>
      <c r="I4875" t="s">
        <v>264</v>
      </c>
      <c r="J4875" t="s">
        <v>192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165</v>
      </c>
      <c r="R4875" t="s">
        <v>264</v>
      </c>
      <c r="S4875" t="s">
        <v>189</v>
      </c>
      <c r="T4875" t="str">
        <f>_xlfn.XLOOKUP(A4875,MI_Match_Analysis!$A$2:$A$8,MI_Match_Analysis!$F$2:$F$8,"Not Found")</f>
        <v>Not Found</v>
      </c>
    </row>
    <row r="4876" spans="1:20" hidden="1" x14ac:dyDescent="0.3">
      <c r="A4876">
        <v>22</v>
      </c>
      <c r="B4876" s="1">
        <v>46126</v>
      </c>
      <c r="C4876" t="s">
        <v>162</v>
      </c>
      <c r="D4876" t="s">
        <v>63</v>
      </c>
      <c r="E4876" t="s">
        <v>41</v>
      </c>
      <c r="F4876" t="s">
        <v>35</v>
      </c>
      <c r="G4876">
        <v>1</v>
      </c>
      <c r="H4876">
        <v>17.3</v>
      </c>
      <c r="I4876" t="s">
        <v>264</v>
      </c>
      <c r="J4876" t="s">
        <v>192</v>
      </c>
      <c r="K4876">
        <v>0</v>
      </c>
      <c r="L4876">
        <v>1</v>
      </c>
      <c r="M4876">
        <v>1</v>
      </c>
      <c r="N4876">
        <v>0</v>
      </c>
      <c r="O4876">
        <v>0</v>
      </c>
      <c r="P4876">
        <v>0</v>
      </c>
      <c r="Q4876" t="s">
        <v>83</v>
      </c>
      <c r="R4876" t="s">
        <v>83</v>
      </c>
      <c r="S4876" t="s">
        <v>83</v>
      </c>
      <c r="T4876" t="str">
        <f>_xlfn.XLOOKUP(A4876,MI_Match_Analysis!$A$2:$A$8,MI_Match_Analysis!$F$2:$F$8,"Not Found")</f>
        <v>Not Found</v>
      </c>
    </row>
    <row r="4877" spans="1:20" hidden="1" x14ac:dyDescent="0.3">
      <c r="A4877">
        <v>22</v>
      </c>
      <c r="B4877" s="1">
        <v>46126</v>
      </c>
      <c r="C4877" t="s">
        <v>162</v>
      </c>
      <c r="D4877" t="s">
        <v>63</v>
      </c>
      <c r="E4877" t="s">
        <v>41</v>
      </c>
      <c r="F4877" t="s">
        <v>35</v>
      </c>
      <c r="G4877">
        <v>1</v>
      </c>
      <c r="H4877">
        <v>17.399999999999999</v>
      </c>
      <c r="I4877" t="s">
        <v>99</v>
      </c>
      <c r="J4877" t="s">
        <v>192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83</v>
      </c>
      <c r="R4877" t="s">
        <v>83</v>
      </c>
      <c r="S4877" t="s">
        <v>83</v>
      </c>
      <c r="T4877" t="str">
        <f>_xlfn.XLOOKUP(A4877,MI_Match_Analysis!$A$2:$A$8,MI_Match_Analysis!$F$2:$F$8,"Not Found")</f>
        <v>Not Found</v>
      </c>
    </row>
    <row r="4878" spans="1:20" hidden="1" x14ac:dyDescent="0.3">
      <c r="A4878">
        <v>22</v>
      </c>
      <c r="B4878" s="1">
        <v>46126</v>
      </c>
      <c r="C4878" t="s">
        <v>162</v>
      </c>
      <c r="D4878" t="s">
        <v>63</v>
      </c>
      <c r="E4878" t="s">
        <v>41</v>
      </c>
      <c r="F4878" t="s">
        <v>35</v>
      </c>
      <c r="G4878">
        <v>1</v>
      </c>
      <c r="H4878">
        <v>17.5</v>
      </c>
      <c r="I4878" t="s">
        <v>99</v>
      </c>
      <c r="J4878" t="s">
        <v>192</v>
      </c>
      <c r="K4878">
        <v>4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83</v>
      </c>
      <c r="R4878" t="s">
        <v>83</v>
      </c>
      <c r="S4878" t="s">
        <v>83</v>
      </c>
      <c r="T4878" t="str">
        <f>_xlfn.XLOOKUP(A4878,MI_Match_Analysis!$A$2:$A$8,MI_Match_Analysis!$F$2:$F$8,"Not Found")</f>
        <v>Not Found</v>
      </c>
    </row>
    <row r="4879" spans="1:20" hidden="1" x14ac:dyDescent="0.3">
      <c r="A4879">
        <v>22</v>
      </c>
      <c r="B4879" s="1">
        <v>46126</v>
      </c>
      <c r="C4879" t="s">
        <v>162</v>
      </c>
      <c r="D4879" t="s">
        <v>63</v>
      </c>
      <c r="E4879" t="s">
        <v>41</v>
      </c>
      <c r="F4879" t="s">
        <v>35</v>
      </c>
      <c r="G4879">
        <v>1</v>
      </c>
      <c r="H4879">
        <v>17.600000000000001</v>
      </c>
      <c r="I4879" t="s">
        <v>99</v>
      </c>
      <c r="J4879" t="s">
        <v>192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83</v>
      </c>
      <c r="R4879" t="s">
        <v>83</v>
      </c>
      <c r="S4879" t="s">
        <v>83</v>
      </c>
      <c r="T4879" t="str">
        <f>_xlfn.XLOOKUP(A4879,MI_Match_Analysis!$A$2:$A$8,MI_Match_Analysis!$F$2:$F$8,"Not Found")</f>
        <v>Not Found</v>
      </c>
    </row>
    <row r="4880" spans="1:20" hidden="1" x14ac:dyDescent="0.3">
      <c r="A4880">
        <v>22</v>
      </c>
      <c r="B4880" s="1">
        <v>46126</v>
      </c>
      <c r="C4880" t="s">
        <v>162</v>
      </c>
      <c r="D4880" t="s">
        <v>63</v>
      </c>
      <c r="E4880" t="s">
        <v>41</v>
      </c>
      <c r="F4880" t="s">
        <v>35</v>
      </c>
      <c r="G4880">
        <v>1</v>
      </c>
      <c r="H4880">
        <v>18.100000000000001</v>
      </c>
      <c r="I4880" t="s">
        <v>206</v>
      </c>
      <c r="J4880" t="s">
        <v>189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83</v>
      </c>
      <c r="R4880" t="s">
        <v>83</v>
      </c>
      <c r="S4880" t="s">
        <v>83</v>
      </c>
      <c r="T4880" t="str">
        <f>_xlfn.XLOOKUP(A4880,MI_Match_Analysis!$A$2:$A$8,MI_Match_Analysis!$F$2:$F$8,"Not Found")</f>
        <v>Not Found</v>
      </c>
    </row>
    <row r="4881" spans="1:20" hidden="1" x14ac:dyDescent="0.3">
      <c r="A4881">
        <v>22</v>
      </c>
      <c r="B4881" s="1">
        <v>46126</v>
      </c>
      <c r="C4881" t="s">
        <v>162</v>
      </c>
      <c r="D4881" t="s">
        <v>63</v>
      </c>
      <c r="E4881" t="s">
        <v>41</v>
      </c>
      <c r="F4881" t="s">
        <v>35</v>
      </c>
      <c r="G4881">
        <v>1</v>
      </c>
      <c r="H4881">
        <v>18.2</v>
      </c>
      <c r="I4881" t="s">
        <v>206</v>
      </c>
      <c r="J4881" t="s">
        <v>189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83</v>
      </c>
      <c r="R4881" t="s">
        <v>83</v>
      </c>
      <c r="S4881" t="s">
        <v>83</v>
      </c>
      <c r="T4881" t="str">
        <f>_xlfn.XLOOKUP(A4881,MI_Match_Analysis!$A$2:$A$8,MI_Match_Analysis!$F$2:$F$8,"Not Found")</f>
        <v>Not Found</v>
      </c>
    </row>
    <row r="4882" spans="1:20" hidden="1" x14ac:dyDescent="0.3">
      <c r="A4882">
        <v>22</v>
      </c>
      <c r="B4882" s="1">
        <v>46126</v>
      </c>
      <c r="C4882" t="s">
        <v>162</v>
      </c>
      <c r="D4882" t="s">
        <v>63</v>
      </c>
      <c r="E4882" t="s">
        <v>41</v>
      </c>
      <c r="F4882" t="s">
        <v>35</v>
      </c>
      <c r="G4882">
        <v>1</v>
      </c>
      <c r="H4882">
        <v>18.3</v>
      </c>
      <c r="I4882" t="s">
        <v>206</v>
      </c>
      <c r="J4882" t="s">
        <v>189</v>
      </c>
      <c r="K4882">
        <v>0</v>
      </c>
      <c r="L4882">
        <v>1</v>
      </c>
      <c r="M4882">
        <v>1</v>
      </c>
      <c r="N4882">
        <v>0</v>
      </c>
      <c r="O4882">
        <v>0</v>
      </c>
      <c r="P4882">
        <v>0</v>
      </c>
      <c r="Q4882" t="s">
        <v>83</v>
      </c>
      <c r="R4882" t="s">
        <v>83</v>
      </c>
      <c r="S4882" t="s">
        <v>83</v>
      </c>
      <c r="T4882" t="str">
        <f>_xlfn.XLOOKUP(A4882,MI_Match_Analysis!$A$2:$A$8,MI_Match_Analysis!$F$2:$F$8,"Not Found")</f>
        <v>Not Found</v>
      </c>
    </row>
    <row r="4883" spans="1:20" hidden="1" x14ac:dyDescent="0.3">
      <c r="A4883">
        <v>22</v>
      </c>
      <c r="B4883" s="1">
        <v>46126</v>
      </c>
      <c r="C4883" t="s">
        <v>162</v>
      </c>
      <c r="D4883" t="s">
        <v>63</v>
      </c>
      <c r="E4883" t="s">
        <v>41</v>
      </c>
      <c r="F4883" t="s">
        <v>35</v>
      </c>
      <c r="G4883">
        <v>1</v>
      </c>
      <c r="H4883">
        <v>18.3</v>
      </c>
      <c r="I4883" t="s">
        <v>206</v>
      </c>
      <c r="J4883" t="s">
        <v>189</v>
      </c>
      <c r="K4883">
        <v>4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83</v>
      </c>
      <c r="R4883" t="s">
        <v>83</v>
      </c>
      <c r="S4883" t="s">
        <v>83</v>
      </c>
      <c r="T4883" t="str">
        <f>_xlfn.XLOOKUP(A4883,MI_Match_Analysis!$A$2:$A$8,MI_Match_Analysis!$F$2:$F$8,"Not Found")</f>
        <v>Not Found</v>
      </c>
    </row>
    <row r="4884" spans="1:20" hidden="1" x14ac:dyDescent="0.3">
      <c r="A4884">
        <v>22</v>
      </c>
      <c r="B4884" s="1">
        <v>46126</v>
      </c>
      <c r="C4884" t="s">
        <v>162</v>
      </c>
      <c r="D4884" t="s">
        <v>63</v>
      </c>
      <c r="E4884" t="s">
        <v>41</v>
      </c>
      <c r="F4884" t="s">
        <v>35</v>
      </c>
      <c r="G4884">
        <v>1</v>
      </c>
      <c r="H4884">
        <v>18.399999999999999</v>
      </c>
      <c r="I4884" t="s">
        <v>206</v>
      </c>
      <c r="J4884" t="s">
        <v>189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83</v>
      </c>
      <c r="R4884" t="s">
        <v>83</v>
      </c>
      <c r="S4884" t="s">
        <v>83</v>
      </c>
      <c r="T4884" t="str">
        <f>_xlfn.XLOOKUP(A4884,MI_Match_Analysis!$A$2:$A$8,MI_Match_Analysis!$F$2:$F$8,"Not Found")</f>
        <v>Not Found</v>
      </c>
    </row>
    <row r="4885" spans="1:20" hidden="1" x14ac:dyDescent="0.3">
      <c r="A4885">
        <v>22</v>
      </c>
      <c r="B4885" s="1">
        <v>46126</v>
      </c>
      <c r="C4885" t="s">
        <v>162</v>
      </c>
      <c r="D4885" t="s">
        <v>63</v>
      </c>
      <c r="E4885" t="s">
        <v>41</v>
      </c>
      <c r="F4885" t="s">
        <v>35</v>
      </c>
      <c r="G4885">
        <v>1</v>
      </c>
      <c r="H4885">
        <v>18.5</v>
      </c>
      <c r="I4885" t="s">
        <v>206</v>
      </c>
      <c r="J4885" t="s">
        <v>189</v>
      </c>
      <c r="K4885">
        <v>0</v>
      </c>
      <c r="L4885">
        <v>1</v>
      </c>
      <c r="M4885">
        <v>1</v>
      </c>
      <c r="N4885">
        <v>0</v>
      </c>
      <c r="O4885">
        <v>0</v>
      </c>
      <c r="P4885">
        <v>0</v>
      </c>
      <c r="Q4885" t="s">
        <v>83</v>
      </c>
      <c r="R4885" t="s">
        <v>83</v>
      </c>
      <c r="S4885" t="s">
        <v>83</v>
      </c>
      <c r="T4885" t="str">
        <f>_xlfn.XLOOKUP(A4885,MI_Match_Analysis!$A$2:$A$8,MI_Match_Analysis!$F$2:$F$8,"Not Found")</f>
        <v>Not Found</v>
      </c>
    </row>
    <row r="4886" spans="1:20" hidden="1" x14ac:dyDescent="0.3">
      <c r="A4886">
        <v>22</v>
      </c>
      <c r="B4886" s="1">
        <v>46126</v>
      </c>
      <c r="C4886" t="s">
        <v>162</v>
      </c>
      <c r="D4886" t="s">
        <v>63</v>
      </c>
      <c r="E4886" t="s">
        <v>41</v>
      </c>
      <c r="F4886" t="s">
        <v>35</v>
      </c>
      <c r="G4886">
        <v>1</v>
      </c>
      <c r="H4886">
        <v>18.5</v>
      </c>
      <c r="I4886" t="s">
        <v>206</v>
      </c>
      <c r="J4886" t="s">
        <v>189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83</v>
      </c>
      <c r="R4886" t="s">
        <v>83</v>
      </c>
      <c r="S4886" t="s">
        <v>83</v>
      </c>
      <c r="T4886" t="str">
        <f>_xlfn.XLOOKUP(A4886,MI_Match_Analysis!$A$2:$A$8,MI_Match_Analysis!$F$2:$F$8,"Not Found")</f>
        <v>Not Found</v>
      </c>
    </row>
    <row r="4887" spans="1:20" hidden="1" x14ac:dyDescent="0.3">
      <c r="A4887">
        <v>22</v>
      </c>
      <c r="B4887" s="1">
        <v>46126</v>
      </c>
      <c r="C4887" t="s">
        <v>162</v>
      </c>
      <c r="D4887" t="s">
        <v>63</v>
      </c>
      <c r="E4887" t="s">
        <v>41</v>
      </c>
      <c r="F4887" t="s">
        <v>35</v>
      </c>
      <c r="G4887">
        <v>1</v>
      </c>
      <c r="H4887">
        <v>18.600000000000001</v>
      </c>
      <c r="I4887" t="s">
        <v>99</v>
      </c>
      <c r="J4887" t="s">
        <v>189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83</v>
      </c>
      <c r="R4887" t="s">
        <v>83</v>
      </c>
      <c r="S4887" t="s">
        <v>83</v>
      </c>
      <c r="T4887" t="str">
        <f>_xlfn.XLOOKUP(A4887,MI_Match_Analysis!$A$2:$A$8,MI_Match_Analysis!$F$2:$F$8,"Not Found")</f>
        <v>Not Found</v>
      </c>
    </row>
    <row r="4888" spans="1:20" hidden="1" x14ac:dyDescent="0.3">
      <c r="A4888">
        <v>22</v>
      </c>
      <c r="B4888" s="1">
        <v>46126</v>
      </c>
      <c r="C4888" t="s">
        <v>162</v>
      </c>
      <c r="D4888" t="s">
        <v>63</v>
      </c>
      <c r="E4888" t="s">
        <v>41</v>
      </c>
      <c r="F4888" t="s">
        <v>35</v>
      </c>
      <c r="G4888">
        <v>1</v>
      </c>
      <c r="H4888">
        <v>19.100000000000001</v>
      </c>
      <c r="I4888" t="s">
        <v>99</v>
      </c>
      <c r="J4888" t="s">
        <v>192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83</v>
      </c>
      <c r="R4888" t="s">
        <v>83</v>
      </c>
      <c r="S4888" t="s">
        <v>83</v>
      </c>
      <c r="T4888" t="str">
        <f>_xlfn.XLOOKUP(A4888,MI_Match_Analysis!$A$2:$A$8,MI_Match_Analysis!$F$2:$F$8,"Not Found")</f>
        <v>Not Found</v>
      </c>
    </row>
    <row r="4889" spans="1:20" hidden="1" x14ac:dyDescent="0.3">
      <c r="A4889">
        <v>22</v>
      </c>
      <c r="B4889" s="1">
        <v>46126</v>
      </c>
      <c r="C4889" t="s">
        <v>162</v>
      </c>
      <c r="D4889" t="s">
        <v>63</v>
      </c>
      <c r="E4889" t="s">
        <v>41</v>
      </c>
      <c r="F4889" t="s">
        <v>35</v>
      </c>
      <c r="G4889">
        <v>1</v>
      </c>
      <c r="H4889">
        <v>19.2</v>
      </c>
      <c r="I4889" t="s">
        <v>206</v>
      </c>
      <c r="J4889" t="s">
        <v>192</v>
      </c>
      <c r="K4889">
        <v>2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83</v>
      </c>
      <c r="R4889" t="s">
        <v>83</v>
      </c>
      <c r="S4889" t="s">
        <v>83</v>
      </c>
      <c r="T4889" t="str">
        <f>_xlfn.XLOOKUP(A4889,MI_Match_Analysis!$A$2:$A$8,MI_Match_Analysis!$F$2:$F$8,"Not Found")</f>
        <v>Not Found</v>
      </c>
    </row>
    <row r="4890" spans="1:20" hidden="1" x14ac:dyDescent="0.3">
      <c r="A4890">
        <v>22</v>
      </c>
      <c r="B4890" s="1">
        <v>46126</v>
      </c>
      <c r="C4890" t="s">
        <v>162</v>
      </c>
      <c r="D4890" t="s">
        <v>63</v>
      </c>
      <c r="E4890" t="s">
        <v>41</v>
      </c>
      <c r="F4890" t="s">
        <v>35</v>
      </c>
      <c r="G4890">
        <v>1</v>
      </c>
      <c r="H4890">
        <v>19.3</v>
      </c>
      <c r="I4890" t="s">
        <v>206</v>
      </c>
      <c r="J4890" t="s">
        <v>192</v>
      </c>
      <c r="K4890">
        <v>2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83</v>
      </c>
      <c r="R4890" t="s">
        <v>83</v>
      </c>
      <c r="S4890" t="s">
        <v>83</v>
      </c>
      <c r="T4890" t="str">
        <f>_xlfn.XLOOKUP(A4890,MI_Match_Analysis!$A$2:$A$8,MI_Match_Analysis!$F$2:$F$8,"Not Found")</f>
        <v>Not Found</v>
      </c>
    </row>
    <row r="4891" spans="1:20" hidden="1" x14ac:dyDescent="0.3">
      <c r="A4891">
        <v>22</v>
      </c>
      <c r="B4891" s="1">
        <v>46126</v>
      </c>
      <c r="C4891" t="s">
        <v>162</v>
      </c>
      <c r="D4891" t="s">
        <v>63</v>
      </c>
      <c r="E4891" t="s">
        <v>41</v>
      </c>
      <c r="F4891" t="s">
        <v>35</v>
      </c>
      <c r="G4891">
        <v>1</v>
      </c>
      <c r="H4891">
        <v>19.399999999999999</v>
      </c>
      <c r="I4891" t="s">
        <v>206</v>
      </c>
      <c r="J4891" t="s">
        <v>192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83</v>
      </c>
      <c r="R4891" t="s">
        <v>83</v>
      </c>
      <c r="S4891" t="s">
        <v>83</v>
      </c>
      <c r="T4891" t="str">
        <f>_xlfn.XLOOKUP(A4891,MI_Match_Analysis!$A$2:$A$8,MI_Match_Analysis!$F$2:$F$8,"Not Found")</f>
        <v>Not Found</v>
      </c>
    </row>
    <row r="4892" spans="1:20" hidden="1" x14ac:dyDescent="0.3">
      <c r="A4892">
        <v>22</v>
      </c>
      <c r="B4892" s="1">
        <v>46126</v>
      </c>
      <c r="C4892" t="s">
        <v>162</v>
      </c>
      <c r="D4892" t="s">
        <v>63</v>
      </c>
      <c r="E4892" t="s">
        <v>41</v>
      </c>
      <c r="F4892" t="s">
        <v>35</v>
      </c>
      <c r="G4892">
        <v>1</v>
      </c>
      <c r="H4892">
        <v>19.5</v>
      </c>
      <c r="I4892" t="s">
        <v>99</v>
      </c>
      <c r="J4892" t="s">
        <v>192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83</v>
      </c>
      <c r="R4892" t="s">
        <v>83</v>
      </c>
      <c r="S4892" t="s">
        <v>83</v>
      </c>
      <c r="T4892" t="str">
        <f>_xlfn.XLOOKUP(A4892,MI_Match_Analysis!$A$2:$A$8,MI_Match_Analysis!$F$2:$F$8,"Not Found")</f>
        <v>Not Found</v>
      </c>
    </row>
    <row r="4893" spans="1:20" hidden="1" x14ac:dyDescent="0.3">
      <c r="A4893">
        <v>22</v>
      </c>
      <c r="B4893" s="1">
        <v>46126</v>
      </c>
      <c r="C4893" t="s">
        <v>162</v>
      </c>
      <c r="D4893" t="s">
        <v>63</v>
      </c>
      <c r="E4893" t="s">
        <v>41</v>
      </c>
      <c r="F4893" t="s">
        <v>35</v>
      </c>
      <c r="G4893">
        <v>1</v>
      </c>
      <c r="H4893">
        <v>19.600000000000001</v>
      </c>
      <c r="I4893" t="s">
        <v>206</v>
      </c>
      <c r="J4893" t="s">
        <v>192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83</v>
      </c>
      <c r="R4893" t="s">
        <v>83</v>
      </c>
      <c r="S4893" t="s">
        <v>83</v>
      </c>
      <c r="T4893" t="str">
        <f>_xlfn.XLOOKUP(A4893,MI_Match_Analysis!$A$2:$A$8,MI_Match_Analysis!$F$2:$F$8,"Not Found")</f>
        <v>Not Found</v>
      </c>
    </row>
    <row r="4894" spans="1:20" hidden="1" x14ac:dyDescent="0.3">
      <c r="A4894">
        <v>22</v>
      </c>
      <c r="B4894" s="1">
        <v>46126</v>
      </c>
      <c r="C4894" t="s">
        <v>162</v>
      </c>
      <c r="D4894" t="s">
        <v>63</v>
      </c>
      <c r="E4894" t="s">
        <v>35</v>
      </c>
      <c r="F4894" t="s">
        <v>41</v>
      </c>
      <c r="G4894">
        <v>2</v>
      </c>
      <c r="H4894">
        <v>0.1</v>
      </c>
      <c r="I4894" t="s">
        <v>181</v>
      </c>
      <c r="J4894" t="s">
        <v>210</v>
      </c>
      <c r="K4894">
        <v>0</v>
      </c>
      <c r="L4894">
        <v>1</v>
      </c>
      <c r="M4894">
        <v>0</v>
      </c>
      <c r="N4894">
        <v>1</v>
      </c>
      <c r="O4894">
        <v>0</v>
      </c>
      <c r="P4894">
        <v>0</v>
      </c>
      <c r="Q4894" t="s">
        <v>83</v>
      </c>
      <c r="R4894" t="s">
        <v>83</v>
      </c>
      <c r="S4894" t="s">
        <v>83</v>
      </c>
      <c r="T4894" t="str">
        <f>_xlfn.XLOOKUP(A4894,MI_Match_Analysis!$A$2:$A$8,MI_Match_Analysis!$F$2:$F$8,"Not Found")</f>
        <v>Not Found</v>
      </c>
    </row>
    <row r="4895" spans="1:20" hidden="1" x14ac:dyDescent="0.3">
      <c r="A4895">
        <v>22</v>
      </c>
      <c r="B4895" s="1">
        <v>46126</v>
      </c>
      <c r="C4895" t="s">
        <v>162</v>
      </c>
      <c r="D4895" t="s">
        <v>63</v>
      </c>
      <c r="E4895" t="s">
        <v>35</v>
      </c>
      <c r="F4895" t="s">
        <v>41</v>
      </c>
      <c r="G4895">
        <v>2</v>
      </c>
      <c r="H4895">
        <v>0.2</v>
      </c>
      <c r="I4895" t="s">
        <v>193</v>
      </c>
      <c r="J4895" t="s">
        <v>210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83</v>
      </c>
      <c r="R4895" t="s">
        <v>83</v>
      </c>
      <c r="S4895" t="s">
        <v>83</v>
      </c>
      <c r="T4895" t="str">
        <f>_xlfn.XLOOKUP(A4895,MI_Match_Analysis!$A$2:$A$8,MI_Match_Analysis!$F$2:$F$8,"Not Found")</f>
        <v>Not Found</v>
      </c>
    </row>
    <row r="4896" spans="1:20" hidden="1" x14ac:dyDescent="0.3">
      <c r="A4896">
        <v>22</v>
      </c>
      <c r="B4896" s="1">
        <v>46126</v>
      </c>
      <c r="C4896" t="s">
        <v>162</v>
      </c>
      <c r="D4896" t="s">
        <v>63</v>
      </c>
      <c r="E4896" t="s">
        <v>35</v>
      </c>
      <c r="F4896" t="s">
        <v>41</v>
      </c>
      <c r="G4896">
        <v>2</v>
      </c>
      <c r="H4896">
        <v>0.3</v>
      </c>
      <c r="I4896" t="s">
        <v>193</v>
      </c>
      <c r="J4896" t="s">
        <v>210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83</v>
      </c>
      <c r="R4896" t="s">
        <v>83</v>
      </c>
      <c r="S4896" t="s">
        <v>83</v>
      </c>
      <c r="T4896" t="str">
        <f>_xlfn.XLOOKUP(A4896,MI_Match_Analysis!$A$2:$A$8,MI_Match_Analysis!$F$2:$F$8,"Not Found")</f>
        <v>Not Found</v>
      </c>
    </row>
    <row r="4897" spans="1:20" hidden="1" x14ac:dyDescent="0.3">
      <c r="A4897">
        <v>22</v>
      </c>
      <c r="B4897" s="1">
        <v>46126</v>
      </c>
      <c r="C4897" t="s">
        <v>162</v>
      </c>
      <c r="D4897" t="s">
        <v>63</v>
      </c>
      <c r="E4897" t="s">
        <v>35</v>
      </c>
      <c r="F4897" t="s">
        <v>41</v>
      </c>
      <c r="G4897">
        <v>2</v>
      </c>
      <c r="H4897">
        <v>0.4</v>
      </c>
      <c r="I4897" t="s">
        <v>193</v>
      </c>
      <c r="J4897" t="s">
        <v>210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83</v>
      </c>
      <c r="R4897" t="s">
        <v>83</v>
      </c>
      <c r="S4897" t="s">
        <v>83</v>
      </c>
      <c r="T4897" t="str">
        <f>_xlfn.XLOOKUP(A4897,MI_Match_Analysis!$A$2:$A$8,MI_Match_Analysis!$F$2:$F$8,"Not Found")</f>
        <v>Not Found</v>
      </c>
    </row>
    <row r="4898" spans="1:20" hidden="1" x14ac:dyDescent="0.3">
      <c r="A4898">
        <v>22</v>
      </c>
      <c r="B4898" s="1">
        <v>46126</v>
      </c>
      <c r="C4898" t="s">
        <v>162</v>
      </c>
      <c r="D4898" t="s">
        <v>63</v>
      </c>
      <c r="E4898" t="s">
        <v>35</v>
      </c>
      <c r="F4898" t="s">
        <v>41</v>
      </c>
      <c r="G4898">
        <v>2</v>
      </c>
      <c r="H4898">
        <v>0.5</v>
      </c>
      <c r="I4898" t="s">
        <v>193</v>
      </c>
      <c r="J4898" t="s">
        <v>210</v>
      </c>
      <c r="K4898">
        <v>6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83</v>
      </c>
      <c r="R4898" t="s">
        <v>83</v>
      </c>
      <c r="S4898" t="s">
        <v>83</v>
      </c>
      <c r="T4898" t="str">
        <f>_xlfn.XLOOKUP(A4898,MI_Match_Analysis!$A$2:$A$8,MI_Match_Analysis!$F$2:$F$8,"Not Found")</f>
        <v>Not Found</v>
      </c>
    </row>
    <row r="4899" spans="1:20" hidden="1" x14ac:dyDescent="0.3">
      <c r="A4899">
        <v>22</v>
      </c>
      <c r="B4899" s="1">
        <v>46126</v>
      </c>
      <c r="C4899" t="s">
        <v>162</v>
      </c>
      <c r="D4899" t="s">
        <v>63</v>
      </c>
      <c r="E4899" t="s">
        <v>35</v>
      </c>
      <c r="F4899" t="s">
        <v>41</v>
      </c>
      <c r="G4899">
        <v>2</v>
      </c>
      <c r="H4899">
        <v>0.6</v>
      </c>
      <c r="I4899" t="s">
        <v>193</v>
      </c>
      <c r="J4899" t="s">
        <v>210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83</v>
      </c>
      <c r="R4899" t="s">
        <v>83</v>
      </c>
      <c r="S4899" t="s">
        <v>83</v>
      </c>
      <c r="T4899" t="str">
        <f>_xlfn.XLOOKUP(A4899,MI_Match_Analysis!$A$2:$A$8,MI_Match_Analysis!$F$2:$F$8,"Not Found")</f>
        <v>Not Found</v>
      </c>
    </row>
    <row r="4900" spans="1:20" hidden="1" x14ac:dyDescent="0.3">
      <c r="A4900">
        <v>22</v>
      </c>
      <c r="B4900" s="1">
        <v>46126</v>
      </c>
      <c r="C4900" t="s">
        <v>162</v>
      </c>
      <c r="D4900" t="s">
        <v>63</v>
      </c>
      <c r="E4900" t="s">
        <v>35</v>
      </c>
      <c r="F4900" t="s">
        <v>41</v>
      </c>
      <c r="G4900">
        <v>2</v>
      </c>
      <c r="H4900">
        <v>1.1000000000000001</v>
      </c>
      <c r="I4900" t="s">
        <v>181</v>
      </c>
      <c r="J4900" t="s">
        <v>208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83</v>
      </c>
      <c r="R4900" t="s">
        <v>83</v>
      </c>
      <c r="S4900" t="s">
        <v>83</v>
      </c>
      <c r="T4900" t="str">
        <f>_xlfn.XLOOKUP(A4900,MI_Match_Analysis!$A$2:$A$8,MI_Match_Analysis!$F$2:$F$8,"Not Found")</f>
        <v>Not Found</v>
      </c>
    </row>
    <row r="4901" spans="1:20" hidden="1" x14ac:dyDescent="0.3">
      <c r="A4901">
        <v>22</v>
      </c>
      <c r="B4901" s="1">
        <v>46126</v>
      </c>
      <c r="C4901" t="s">
        <v>162</v>
      </c>
      <c r="D4901" t="s">
        <v>63</v>
      </c>
      <c r="E4901" t="s">
        <v>35</v>
      </c>
      <c r="F4901" t="s">
        <v>41</v>
      </c>
      <c r="G4901">
        <v>2</v>
      </c>
      <c r="H4901">
        <v>1.2</v>
      </c>
      <c r="I4901" t="s">
        <v>193</v>
      </c>
      <c r="J4901" t="s">
        <v>208</v>
      </c>
      <c r="K4901">
        <v>4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83</v>
      </c>
      <c r="R4901" t="s">
        <v>83</v>
      </c>
      <c r="S4901" t="s">
        <v>83</v>
      </c>
      <c r="T4901" t="str">
        <f>_xlfn.XLOOKUP(A4901,MI_Match_Analysis!$A$2:$A$8,MI_Match_Analysis!$F$2:$F$8,"Not Found")</f>
        <v>Not Found</v>
      </c>
    </row>
    <row r="4902" spans="1:20" hidden="1" x14ac:dyDescent="0.3">
      <c r="A4902">
        <v>22</v>
      </c>
      <c r="B4902" s="1">
        <v>46126</v>
      </c>
      <c r="C4902" t="s">
        <v>162</v>
      </c>
      <c r="D4902" t="s">
        <v>63</v>
      </c>
      <c r="E4902" t="s">
        <v>35</v>
      </c>
      <c r="F4902" t="s">
        <v>41</v>
      </c>
      <c r="G4902">
        <v>2</v>
      </c>
      <c r="H4902">
        <v>1.3</v>
      </c>
      <c r="I4902" t="s">
        <v>193</v>
      </c>
      <c r="J4902" t="s">
        <v>208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83</v>
      </c>
      <c r="R4902" t="s">
        <v>83</v>
      </c>
      <c r="S4902" t="s">
        <v>83</v>
      </c>
      <c r="T4902" t="str">
        <f>_xlfn.XLOOKUP(A4902,MI_Match_Analysis!$A$2:$A$8,MI_Match_Analysis!$F$2:$F$8,"Not Found")</f>
        <v>Not Found</v>
      </c>
    </row>
    <row r="4903" spans="1:20" hidden="1" x14ac:dyDescent="0.3">
      <c r="A4903">
        <v>22</v>
      </c>
      <c r="B4903" s="1">
        <v>46126</v>
      </c>
      <c r="C4903" t="s">
        <v>162</v>
      </c>
      <c r="D4903" t="s">
        <v>63</v>
      </c>
      <c r="E4903" t="s">
        <v>35</v>
      </c>
      <c r="F4903" t="s">
        <v>41</v>
      </c>
      <c r="G4903">
        <v>2</v>
      </c>
      <c r="H4903">
        <v>1.4</v>
      </c>
      <c r="I4903" t="s">
        <v>181</v>
      </c>
      <c r="J4903" t="s">
        <v>208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165</v>
      </c>
      <c r="R4903" t="s">
        <v>181</v>
      </c>
      <c r="S4903" t="s">
        <v>206</v>
      </c>
      <c r="T4903" t="str">
        <f>_xlfn.XLOOKUP(A4903,MI_Match_Analysis!$A$2:$A$8,MI_Match_Analysis!$F$2:$F$8,"Not Found")</f>
        <v>Not Found</v>
      </c>
    </row>
    <row r="4904" spans="1:20" hidden="1" x14ac:dyDescent="0.3">
      <c r="A4904">
        <v>22</v>
      </c>
      <c r="B4904" s="1">
        <v>46126</v>
      </c>
      <c r="C4904" t="s">
        <v>162</v>
      </c>
      <c r="D4904" t="s">
        <v>63</v>
      </c>
      <c r="E4904" t="s">
        <v>35</v>
      </c>
      <c r="F4904" t="s">
        <v>41</v>
      </c>
      <c r="G4904">
        <v>2</v>
      </c>
      <c r="H4904">
        <v>1.5</v>
      </c>
      <c r="I4904" t="s">
        <v>179</v>
      </c>
      <c r="J4904" t="s">
        <v>208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83</v>
      </c>
      <c r="R4904" t="s">
        <v>83</v>
      </c>
      <c r="S4904" t="s">
        <v>83</v>
      </c>
      <c r="T4904" t="str">
        <f>_xlfn.XLOOKUP(A4904,MI_Match_Analysis!$A$2:$A$8,MI_Match_Analysis!$F$2:$F$8,"Not Found")</f>
        <v>Not Found</v>
      </c>
    </row>
    <row r="4905" spans="1:20" hidden="1" x14ac:dyDescent="0.3">
      <c r="A4905">
        <v>22</v>
      </c>
      <c r="B4905" s="1">
        <v>46126</v>
      </c>
      <c r="C4905" t="s">
        <v>162</v>
      </c>
      <c r="D4905" t="s">
        <v>63</v>
      </c>
      <c r="E4905" t="s">
        <v>35</v>
      </c>
      <c r="F4905" t="s">
        <v>41</v>
      </c>
      <c r="G4905">
        <v>2</v>
      </c>
      <c r="H4905">
        <v>1.6</v>
      </c>
      <c r="I4905" t="s">
        <v>179</v>
      </c>
      <c r="J4905" t="s">
        <v>208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83</v>
      </c>
      <c r="R4905" t="s">
        <v>83</v>
      </c>
      <c r="S4905" t="s">
        <v>83</v>
      </c>
      <c r="T4905" t="str">
        <f>_xlfn.XLOOKUP(A4905,MI_Match_Analysis!$A$2:$A$8,MI_Match_Analysis!$F$2:$F$8,"Not Found")</f>
        <v>Not Found</v>
      </c>
    </row>
    <row r="4906" spans="1:20" hidden="1" x14ac:dyDescent="0.3">
      <c r="A4906">
        <v>22</v>
      </c>
      <c r="B4906" s="1">
        <v>46126</v>
      </c>
      <c r="C4906" t="s">
        <v>162</v>
      </c>
      <c r="D4906" t="s">
        <v>63</v>
      </c>
      <c r="E4906" t="s">
        <v>35</v>
      </c>
      <c r="F4906" t="s">
        <v>41</v>
      </c>
      <c r="G4906">
        <v>2</v>
      </c>
      <c r="H4906">
        <v>2.1</v>
      </c>
      <c r="I4906" t="s">
        <v>179</v>
      </c>
      <c r="J4906" t="s">
        <v>210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83</v>
      </c>
      <c r="R4906" t="s">
        <v>83</v>
      </c>
      <c r="S4906" t="s">
        <v>83</v>
      </c>
      <c r="T4906" t="str">
        <f>_xlfn.XLOOKUP(A4906,MI_Match_Analysis!$A$2:$A$8,MI_Match_Analysis!$F$2:$F$8,"Not Found")</f>
        <v>Not Found</v>
      </c>
    </row>
    <row r="4907" spans="1:20" hidden="1" x14ac:dyDescent="0.3">
      <c r="A4907">
        <v>22</v>
      </c>
      <c r="B4907" s="1">
        <v>46126</v>
      </c>
      <c r="C4907" t="s">
        <v>162</v>
      </c>
      <c r="D4907" t="s">
        <v>63</v>
      </c>
      <c r="E4907" t="s">
        <v>35</v>
      </c>
      <c r="F4907" t="s">
        <v>41</v>
      </c>
      <c r="G4907">
        <v>2</v>
      </c>
      <c r="H4907">
        <v>2.2000000000000002</v>
      </c>
      <c r="I4907" t="s">
        <v>179</v>
      </c>
      <c r="J4907" t="s">
        <v>210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83</v>
      </c>
      <c r="R4907" t="s">
        <v>83</v>
      </c>
      <c r="S4907" t="s">
        <v>83</v>
      </c>
      <c r="T4907" t="str">
        <f>_xlfn.XLOOKUP(A4907,MI_Match_Analysis!$A$2:$A$8,MI_Match_Analysis!$F$2:$F$8,"Not Found")</f>
        <v>Not Found</v>
      </c>
    </row>
    <row r="4908" spans="1:20" hidden="1" x14ac:dyDescent="0.3">
      <c r="A4908">
        <v>22</v>
      </c>
      <c r="B4908" s="1">
        <v>46126</v>
      </c>
      <c r="C4908" t="s">
        <v>162</v>
      </c>
      <c r="D4908" t="s">
        <v>63</v>
      </c>
      <c r="E4908" t="s">
        <v>35</v>
      </c>
      <c r="F4908" t="s">
        <v>41</v>
      </c>
      <c r="G4908">
        <v>2</v>
      </c>
      <c r="H4908">
        <v>2.2999999999999998</v>
      </c>
      <c r="I4908" t="s">
        <v>179</v>
      </c>
      <c r="J4908" t="s">
        <v>210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83</v>
      </c>
      <c r="R4908" t="s">
        <v>83</v>
      </c>
      <c r="S4908" t="s">
        <v>83</v>
      </c>
      <c r="T4908" t="str">
        <f>_xlfn.XLOOKUP(A4908,MI_Match_Analysis!$A$2:$A$8,MI_Match_Analysis!$F$2:$F$8,"Not Found")</f>
        <v>Not Found</v>
      </c>
    </row>
    <row r="4909" spans="1:20" hidden="1" x14ac:dyDescent="0.3">
      <c r="A4909">
        <v>22</v>
      </c>
      <c r="B4909" s="1">
        <v>46126</v>
      </c>
      <c r="C4909" t="s">
        <v>162</v>
      </c>
      <c r="D4909" t="s">
        <v>63</v>
      </c>
      <c r="E4909" t="s">
        <v>35</v>
      </c>
      <c r="F4909" t="s">
        <v>41</v>
      </c>
      <c r="G4909">
        <v>2</v>
      </c>
      <c r="H4909">
        <v>2.4</v>
      </c>
      <c r="I4909" t="s">
        <v>193</v>
      </c>
      <c r="J4909" t="s">
        <v>210</v>
      </c>
      <c r="K4909">
        <v>6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83</v>
      </c>
      <c r="R4909" t="s">
        <v>83</v>
      </c>
      <c r="S4909" t="s">
        <v>83</v>
      </c>
      <c r="T4909" t="str">
        <f>_xlfn.XLOOKUP(A4909,MI_Match_Analysis!$A$2:$A$8,MI_Match_Analysis!$F$2:$F$8,"Not Found")</f>
        <v>Not Found</v>
      </c>
    </row>
    <row r="4910" spans="1:20" hidden="1" x14ac:dyDescent="0.3">
      <c r="A4910">
        <v>22</v>
      </c>
      <c r="B4910" s="1">
        <v>46126</v>
      </c>
      <c r="C4910" t="s">
        <v>162</v>
      </c>
      <c r="D4910" t="s">
        <v>63</v>
      </c>
      <c r="E4910" t="s">
        <v>35</v>
      </c>
      <c r="F4910" t="s">
        <v>41</v>
      </c>
      <c r="G4910">
        <v>2</v>
      </c>
      <c r="H4910">
        <v>2.5</v>
      </c>
      <c r="I4910" t="s">
        <v>193</v>
      </c>
      <c r="J4910" t="s">
        <v>210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83</v>
      </c>
      <c r="R4910" t="s">
        <v>83</v>
      </c>
      <c r="S4910" t="s">
        <v>83</v>
      </c>
      <c r="T4910" t="str">
        <f>_xlfn.XLOOKUP(A4910,MI_Match_Analysis!$A$2:$A$8,MI_Match_Analysis!$F$2:$F$8,"Not Found")</f>
        <v>Not Found</v>
      </c>
    </row>
    <row r="4911" spans="1:20" hidden="1" x14ac:dyDescent="0.3">
      <c r="A4911">
        <v>22</v>
      </c>
      <c r="B4911" s="1">
        <v>46126</v>
      </c>
      <c r="C4911" t="s">
        <v>162</v>
      </c>
      <c r="D4911" t="s">
        <v>63</v>
      </c>
      <c r="E4911" t="s">
        <v>35</v>
      </c>
      <c r="F4911" t="s">
        <v>41</v>
      </c>
      <c r="G4911">
        <v>2</v>
      </c>
      <c r="H4911">
        <v>2.6</v>
      </c>
      <c r="I4911" t="s">
        <v>193</v>
      </c>
      <c r="J4911" t="s">
        <v>210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83</v>
      </c>
      <c r="R4911" t="s">
        <v>83</v>
      </c>
      <c r="S4911" t="s">
        <v>83</v>
      </c>
      <c r="T4911" t="str">
        <f>_xlfn.XLOOKUP(A4911,MI_Match_Analysis!$A$2:$A$8,MI_Match_Analysis!$F$2:$F$8,"Not Found")</f>
        <v>Not Found</v>
      </c>
    </row>
    <row r="4912" spans="1:20" hidden="1" x14ac:dyDescent="0.3">
      <c r="A4912">
        <v>22</v>
      </c>
      <c r="B4912" s="1">
        <v>46126</v>
      </c>
      <c r="C4912" t="s">
        <v>162</v>
      </c>
      <c r="D4912" t="s">
        <v>63</v>
      </c>
      <c r="E4912" t="s">
        <v>35</v>
      </c>
      <c r="F4912" t="s">
        <v>41</v>
      </c>
      <c r="G4912">
        <v>2</v>
      </c>
      <c r="H4912">
        <v>3.1</v>
      </c>
      <c r="I4912" t="s">
        <v>193</v>
      </c>
      <c r="J4912" t="s">
        <v>208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83</v>
      </c>
      <c r="R4912" t="s">
        <v>83</v>
      </c>
      <c r="S4912" t="s">
        <v>83</v>
      </c>
      <c r="T4912" t="str">
        <f>_xlfn.XLOOKUP(A4912,MI_Match_Analysis!$A$2:$A$8,MI_Match_Analysis!$F$2:$F$8,"Not Found")</f>
        <v>Not Found</v>
      </c>
    </row>
    <row r="4913" spans="1:20" hidden="1" x14ac:dyDescent="0.3">
      <c r="A4913">
        <v>22</v>
      </c>
      <c r="B4913" s="1">
        <v>46126</v>
      </c>
      <c r="C4913" t="s">
        <v>162</v>
      </c>
      <c r="D4913" t="s">
        <v>63</v>
      </c>
      <c r="E4913" t="s">
        <v>35</v>
      </c>
      <c r="F4913" t="s">
        <v>41</v>
      </c>
      <c r="G4913">
        <v>2</v>
      </c>
      <c r="H4913">
        <v>3.2</v>
      </c>
      <c r="I4913" t="s">
        <v>193</v>
      </c>
      <c r="J4913" t="s">
        <v>208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83</v>
      </c>
      <c r="R4913" t="s">
        <v>83</v>
      </c>
      <c r="S4913" t="s">
        <v>83</v>
      </c>
      <c r="T4913" t="str">
        <f>_xlfn.XLOOKUP(A4913,MI_Match_Analysis!$A$2:$A$8,MI_Match_Analysis!$F$2:$F$8,"Not Found")</f>
        <v>Not Found</v>
      </c>
    </row>
    <row r="4914" spans="1:20" hidden="1" x14ac:dyDescent="0.3">
      <c r="A4914">
        <v>22</v>
      </c>
      <c r="B4914" s="1">
        <v>46126</v>
      </c>
      <c r="C4914" t="s">
        <v>162</v>
      </c>
      <c r="D4914" t="s">
        <v>63</v>
      </c>
      <c r="E4914" t="s">
        <v>35</v>
      </c>
      <c r="F4914" t="s">
        <v>41</v>
      </c>
      <c r="G4914">
        <v>2</v>
      </c>
      <c r="H4914">
        <v>3.3</v>
      </c>
      <c r="I4914" t="s">
        <v>193</v>
      </c>
      <c r="J4914" t="s">
        <v>208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83</v>
      </c>
      <c r="R4914" t="s">
        <v>83</v>
      </c>
      <c r="S4914" t="s">
        <v>83</v>
      </c>
      <c r="T4914" t="str">
        <f>_xlfn.XLOOKUP(A4914,MI_Match_Analysis!$A$2:$A$8,MI_Match_Analysis!$F$2:$F$8,"Not Found")</f>
        <v>Not Found</v>
      </c>
    </row>
    <row r="4915" spans="1:20" hidden="1" x14ac:dyDescent="0.3">
      <c r="A4915">
        <v>22</v>
      </c>
      <c r="B4915" s="1">
        <v>46126</v>
      </c>
      <c r="C4915" t="s">
        <v>162</v>
      </c>
      <c r="D4915" t="s">
        <v>63</v>
      </c>
      <c r="E4915" t="s">
        <v>35</v>
      </c>
      <c r="F4915" t="s">
        <v>41</v>
      </c>
      <c r="G4915">
        <v>2</v>
      </c>
      <c r="H4915">
        <v>3.4</v>
      </c>
      <c r="I4915" t="s">
        <v>193</v>
      </c>
      <c r="J4915" t="s">
        <v>208</v>
      </c>
      <c r="K4915">
        <v>4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83</v>
      </c>
      <c r="R4915" t="s">
        <v>83</v>
      </c>
      <c r="S4915" t="s">
        <v>83</v>
      </c>
      <c r="T4915" t="str">
        <f>_xlfn.XLOOKUP(A4915,MI_Match_Analysis!$A$2:$A$8,MI_Match_Analysis!$F$2:$F$8,"Not Found")</f>
        <v>Not Found</v>
      </c>
    </row>
    <row r="4916" spans="1:20" hidden="1" x14ac:dyDescent="0.3">
      <c r="A4916">
        <v>22</v>
      </c>
      <c r="B4916" s="1">
        <v>46126</v>
      </c>
      <c r="C4916" t="s">
        <v>162</v>
      </c>
      <c r="D4916" t="s">
        <v>63</v>
      </c>
      <c r="E4916" t="s">
        <v>35</v>
      </c>
      <c r="F4916" t="s">
        <v>41</v>
      </c>
      <c r="G4916">
        <v>2</v>
      </c>
      <c r="H4916">
        <v>3.5</v>
      </c>
      <c r="I4916" t="s">
        <v>193</v>
      </c>
      <c r="J4916" t="s">
        <v>208</v>
      </c>
      <c r="K4916">
        <v>2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83</v>
      </c>
      <c r="R4916" t="s">
        <v>83</v>
      </c>
      <c r="S4916" t="s">
        <v>83</v>
      </c>
      <c r="T4916" t="str">
        <f>_xlfn.XLOOKUP(A4916,MI_Match_Analysis!$A$2:$A$8,MI_Match_Analysis!$F$2:$F$8,"Not Found")</f>
        <v>Not Found</v>
      </c>
    </row>
    <row r="4917" spans="1:20" hidden="1" x14ac:dyDescent="0.3">
      <c r="A4917">
        <v>22</v>
      </c>
      <c r="B4917" s="1">
        <v>46126</v>
      </c>
      <c r="C4917" t="s">
        <v>162</v>
      </c>
      <c r="D4917" t="s">
        <v>63</v>
      </c>
      <c r="E4917" t="s">
        <v>35</v>
      </c>
      <c r="F4917" t="s">
        <v>41</v>
      </c>
      <c r="G4917">
        <v>2</v>
      </c>
      <c r="H4917">
        <v>3.6</v>
      </c>
      <c r="I4917" t="s">
        <v>193</v>
      </c>
      <c r="J4917" t="s">
        <v>208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83</v>
      </c>
      <c r="R4917" t="s">
        <v>83</v>
      </c>
      <c r="S4917" t="s">
        <v>83</v>
      </c>
      <c r="T4917" t="str">
        <f>_xlfn.XLOOKUP(A4917,MI_Match_Analysis!$A$2:$A$8,MI_Match_Analysis!$F$2:$F$8,"Not Found")</f>
        <v>Not Found</v>
      </c>
    </row>
    <row r="4918" spans="1:20" hidden="1" x14ac:dyDescent="0.3">
      <c r="A4918">
        <v>22</v>
      </c>
      <c r="B4918" s="1">
        <v>46126</v>
      </c>
      <c r="C4918" t="s">
        <v>162</v>
      </c>
      <c r="D4918" t="s">
        <v>63</v>
      </c>
      <c r="E4918" t="s">
        <v>35</v>
      </c>
      <c r="F4918" t="s">
        <v>41</v>
      </c>
      <c r="G4918">
        <v>2</v>
      </c>
      <c r="H4918">
        <v>4.0999999999999996</v>
      </c>
      <c r="I4918" t="s">
        <v>179</v>
      </c>
      <c r="J4918" t="s">
        <v>210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83</v>
      </c>
      <c r="R4918" t="s">
        <v>83</v>
      </c>
      <c r="S4918" t="s">
        <v>83</v>
      </c>
      <c r="T4918" t="str">
        <f>_xlfn.XLOOKUP(A4918,MI_Match_Analysis!$A$2:$A$8,MI_Match_Analysis!$F$2:$F$8,"Not Found")</f>
        <v>Not Found</v>
      </c>
    </row>
    <row r="4919" spans="1:20" hidden="1" x14ac:dyDescent="0.3">
      <c r="A4919">
        <v>22</v>
      </c>
      <c r="B4919" s="1">
        <v>46126</v>
      </c>
      <c r="C4919" t="s">
        <v>162</v>
      </c>
      <c r="D4919" t="s">
        <v>63</v>
      </c>
      <c r="E4919" t="s">
        <v>35</v>
      </c>
      <c r="F4919" t="s">
        <v>41</v>
      </c>
      <c r="G4919">
        <v>2</v>
      </c>
      <c r="H4919">
        <v>4.2</v>
      </c>
      <c r="I4919" t="s">
        <v>193</v>
      </c>
      <c r="J4919" t="s">
        <v>210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165</v>
      </c>
      <c r="R4919" t="s">
        <v>193</v>
      </c>
      <c r="S4919" t="s">
        <v>265</v>
      </c>
      <c r="T4919" t="str">
        <f>_xlfn.XLOOKUP(A4919,MI_Match_Analysis!$A$2:$A$8,MI_Match_Analysis!$F$2:$F$8,"Not Found")</f>
        <v>Not Found</v>
      </c>
    </row>
    <row r="4920" spans="1:20" hidden="1" x14ac:dyDescent="0.3">
      <c r="A4920">
        <v>22</v>
      </c>
      <c r="B4920" s="1">
        <v>46126</v>
      </c>
      <c r="C4920" t="s">
        <v>162</v>
      </c>
      <c r="D4920" t="s">
        <v>63</v>
      </c>
      <c r="E4920" t="s">
        <v>35</v>
      </c>
      <c r="F4920" t="s">
        <v>41</v>
      </c>
      <c r="G4920">
        <v>2</v>
      </c>
      <c r="H4920">
        <v>4.3</v>
      </c>
      <c r="I4920" t="s">
        <v>60</v>
      </c>
      <c r="J4920" t="s">
        <v>210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83</v>
      </c>
      <c r="R4920" t="s">
        <v>83</v>
      </c>
      <c r="S4920" t="s">
        <v>83</v>
      </c>
      <c r="T4920" t="str">
        <f>_xlfn.XLOOKUP(A4920,MI_Match_Analysis!$A$2:$A$8,MI_Match_Analysis!$F$2:$F$8,"Not Found")</f>
        <v>Not Found</v>
      </c>
    </row>
    <row r="4921" spans="1:20" hidden="1" x14ac:dyDescent="0.3">
      <c r="A4921">
        <v>22</v>
      </c>
      <c r="B4921" s="1">
        <v>46126</v>
      </c>
      <c r="C4921" t="s">
        <v>162</v>
      </c>
      <c r="D4921" t="s">
        <v>63</v>
      </c>
      <c r="E4921" t="s">
        <v>35</v>
      </c>
      <c r="F4921" t="s">
        <v>41</v>
      </c>
      <c r="G4921">
        <v>2</v>
      </c>
      <c r="H4921">
        <v>4.4000000000000004</v>
      </c>
      <c r="I4921" t="s">
        <v>60</v>
      </c>
      <c r="J4921" t="s">
        <v>210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83</v>
      </c>
      <c r="R4921" t="s">
        <v>83</v>
      </c>
      <c r="S4921" t="s">
        <v>83</v>
      </c>
      <c r="T4921" t="str">
        <f>_xlfn.XLOOKUP(A4921,MI_Match_Analysis!$A$2:$A$8,MI_Match_Analysis!$F$2:$F$8,"Not Found")</f>
        <v>Not Found</v>
      </c>
    </row>
    <row r="4922" spans="1:20" hidden="1" x14ac:dyDescent="0.3">
      <c r="A4922">
        <v>22</v>
      </c>
      <c r="B4922" s="1">
        <v>46126</v>
      </c>
      <c r="C4922" t="s">
        <v>162</v>
      </c>
      <c r="D4922" t="s">
        <v>63</v>
      </c>
      <c r="E4922" t="s">
        <v>35</v>
      </c>
      <c r="F4922" t="s">
        <v>41</v>
      </c>
      <c r="G4922">
        <v>2</v>
      </c>
      <c r="H4922">
        <v>4.5</v>
      </c>
      <c r="I4922" t="s">
        <v>60</v>
      </c>
      <c r="J4922" t="s">
        <v>210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83</v>
      </c>
      <c r="R4922" t="s">
        <v>83</v>
      </c>
      <c r="S4922" t="s">
        <v>83</v>
      </c>
      <c r="T4922" t="str">
        <f>_xlfn.XLOOKUP(A4922,MI_Match_Analysis!$A$2:$A$8,MI_Match_Analysis!$F$2:$F$8,"Not Found")</f>
        <v>Not Found</v>
      </c>
    </row>
    <row r="4923" spans="1:20" hidden="1" x14ac:dyDescent="0.3">
      <c r="A4923">
        <v>22</v>
      </c>
      <c r="B4923" s="1">
        <v>46126</v>
      </c>
      <c r="C4923" t="s">
        <v>162</v>
      </c>
      <c r="D4923" t="s">
        <v>63</v>
      </c>
      <c r="E4923" t="s">
        <v>35</v>
      </c>
      <c r="F4923" t="s">
        <v>41</v>
      </c>
      <c r="G4923">
        <v>2</v>
      </c>
      <c r="H4923">
        <v>4.5999999999999996</v>
      </c>
      <c r="I4923" t="s">
        <v>179</v>
      </c>
      <c r="J4923" t="s">
        <v>210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83</v>
      </c>
      <c r="R4923" t="s">
        <v>83</v>
      </c>
      <c r="S4923" t="s">
        <v>83</v>
      </c>
      <c r="T4923" t="str">
        <f>_xlfn.XLOOKUP(A4923,MI_Match_Analysis!$A$2:$A$8,MI_Match_Analysis!$F$2:$F$8,"Not Found")</f>
        <v>Not Found</v>
      </c>
    </row>
    <row r="4924" spans="1:20" hidden="1" x14ac:dyDescent="0.3">
      <c r="A4924">
        <v>22</v>
      </c>
      <c r="B4924" s="1">
        <v>46126</v>
      </c>
      <c r="C4924" t="s">
        <v>162</v>
      </c>
      <c r="D4924" t="s">
        <v>63</v>
      </c>
      <c r="E4924" t="s">
        <v>35</v>
      </c>
      <c r="F4924" t="s">
        <v>41</v>
      </c>
      <c r="G4924">
        <v>2</v>
      </c>
      <c r="H4924">
        <v>5.0999999999999996</v>
      </c>
      <c r="I4924" t="s">
        <v>179</v>
      </c>
      <c r="J4924" t="s">
        <v>132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83</v>
      </c>
      <c r="R4924" t="s">
        <v>83</v>
      </c>
      <c r="S4924" t="s">
        <v>83</v>
      </c>
      <c r="T4924" t="str">
        <f>_xlfn.XLOOKUP(A4924,MI_Match_Analysis!$A$2:$A$8,MI_Match_Analysis!$F$2:$F$8,"Not Found")</f>
        <v>Not Found</v>
      </c>
    </row>
    <row r="4925" spans="1:20" hidden="1" x14ac:dyDescent="0.3">
      <c r="A4925">
        <v>22</v>
      </c>
      <c r="B4925" s="1">
        <v>46126</v>
      </c>
      <c r="C4925" t="s">
        <v>162</v>
      </c>
      <c r="D4925" t="s">
        <v>63</v>
      </c>
      <c r="E4925" t="s">
        <v>35</v>
      </c>
      <c r="F4925" t="s">
        <v>41</v>
      </c>
      <c r="G4925">
        <v>2</v>
      </c>
      <c r="H4925">
        <v>5.2</v>
      </c>
      <c r="I4925" t="s">
        <v>60</v>
      </c>
      <c r="J4925" t="s">
        <v>132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83</v>
      </c>
      <c r="R4925" t="s">
        <v>83</v>
      </c>
      <c r="S4925" t="s">
        <v>83</v>
      </c>
      <c r="T4925" t="str">
        <f>_xlfn.XLOOKUP(A4925,MI_Match_Analysis!$A$2:$A$8,MI_Match_Analysis!$F$2:$F$8,"Not Found")</f>
        <v>Not Found</v>
      </c>
    </row>
    <row r="4926" spans="1:20" hidden="1" x14ac:dyDescent="0.3">
      <c r="A4926">
        <v>22</v>
      </c>
      <c r="B4926" s="1">
        <v>46126</v>
      </c>
      <c r="C4926" t="s">
        <v>162</v>
      </c>
      <c r="D4926" t="s">
        <v>63</v>
      </c>
      <c r="E4926" t="s">
        <v>35</v>
      </c>
      <c r="F4926" t="s">
        <v>41</v>
      </c>
      <c r="G4926">
        <v>2</v>
      </c>
      <c r="H4926">
        <v>5.3</v>
      </c>
      <c r="I4926" t="s">
        <v>60</v>
      </c>
      <c r="J4926" t="s">
        <v>132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83</v>
      </c>
      <c r="R4926" t="s">
        <v>83</v>
      </c>
      <c r="S4926" t="s">
        <v>83</v>
      </c>
      <c r="T4926" t="str">
        <f>_xlfn.XLOOKUP(A4926,MI_Match_Analysis!$A$2:$A$8,MI_Match_Analysis!$F$2:$F$8,"Not Found")</f>
        <v>Not Found</v>
      </c>
    </row>
    <row r="4927" spans="1:20" hidden="1" x14ac:dyDescent="0.3">
      <c r="A4927">
        <v>22</v>
      </c>
      <c r="B4927" s="1">
        <v>46126</v>
      </c>
      <c r="C4927" t="s">
        <v>162</v>
      </c>
      <c r="D4927" t="s">
        <v>63</v>
      </c>
      <c r="E4927" t="s">
        <v>35</v>
      </c>
      <c r="F4927" t="s">
        <v>41</v>
      </c>
      <c r="G4927">
        <v>2</v>
      </c>
      <c r="H4927">
        <v>5.4</v>
      </c>
      <c r="I4927" t="s">
        <v>60</v>
      </c>
      <c r="J4927" t="s">
        <v>132</v>
      </c>
      <c r="K4927">
        <v>4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83</v>
      </c>
      <c r="R4927" t="s">
        <v>83</v>
      </c>
      <c r="S4927" t="s">
        <v>83</v>
      </c>
      <c r="T4927" t="str">
        <f>_xlfn.XLOOKUP(A4927,MI_Match_Analysis!$A$2:$A$8,MI_Match_Analysis!$F$2:$F$8,"Not Found")</f>
        <v>Not Found</v>
      </c>
    </row>
    <row r="4928" spans="1:20" hidden="1" x14ac:dyDescent="0.3">
      <c r="A4928">
        <v>22</v>
      </c>
      <c r="B4928" s="1">
        <v>46126</v>
      </c>
      <c r="C4928" t="s">
        <v>162</v>
      </c>
      <c r="D4928" t="s">
        <v>63</v>
      </c>
      <c r="E4928" t="s">
        <v>35</v>
      </c>
      <c r="F4928" t="s">
        <v>41</v>
      </c>
      <c r="G4928">
        <v>2</v>
      </c>
      <c r="H4928">
        <v>5.5</v>
      </c>
      <c r="I4928" t="s">
        <v>60</v>
      </c>
      <c r="J4928" t="s">
        <v>132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83</v>
      </c>
      <c r="R4928" t="s">
        <v>83</v>
      </c>
      <c r="S4928" t="s">
        <v>83</v>
      </c>
      <c r="T4928" t="str">
        <f>_xlfn.XLOOKUP(A4928,MI_Match_Analysis!$A$2:$A$8,MI_Match_Analysis!$F$2:$F$8,"Not Found")</f>
        <v>Not Found</v>
      </c>
    </row>
    <row r="4929" spans="1:20" hidden="1" x14ac:dyDescent="0.3">
      <c r="A4929">
        <v>22</v>
      </c>
      <c r="B4929" s="1">
        <v>46126</v>
      </c>
      <c r="C4929" t="s">
        <v>162</v>
      </c>
      <c r="D4929" t="s">
        <v>63</v>
      </c>
      <c r="E4929" t="s">
        <v>35</v>
      </c>
      <c r="F4929" t="s">
        <v>41</v>
      </c>
      <c r="G4929">
        <v>2</v>
      </c>
      <c r="H4929">
        <v>5.6</v>
      </c>
      <c r="I4929" t="s">
        <v>60</v>
      </c>
      <c r="J4929" t="s">
        <v>132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83</v>
      </c>
      <c r="R4929" t="s">
        <v>83</v>
      </c>
      <c r="S4929" t="s">
        <v>83</v>
      </c>
      <c r="T4929" t="str">
        <f>_xlfn.XLOOKUP(A4929,MI_Match_Analysis!$A$2:$A$8,MI_Match_Analysis!$F$2:$F$8,"Not Found")</f>
        <v>Not Found</v>
      </c>
    </row>
    <row r="4930" spans="1:20" hidden="1" x14ac:dyDescent="0.3">
      <c r="A4930">
        <v>22</v>
      </c>
      <c r="B4930" s="1">
        <v>46126</v>
      </c>
      <c r="C4930" t="s">
        <v>162</v>
      </c>
      <c r="D4930" t="s">
        <v>63</v>
      </c>
      <c r="E4930" t="s">
        <v>35</v>
      </c>
      <c r="F4930" t="s">
        <v>41</v>
      </c>
      <c r="G4930">
        <v>2</v>
      </c>
      <c r="H4930">
        <v>6.1</v>
      </c>
      <c r="I4930" t="s">
        <v>179</v>
      </c>
      <c r="J4930" t="s">
        <v>109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83</v>
      </c>
      <c r="R4930" t="s">
        <v>83</v>
      </c>
      <c r="S4930" t="s">
        <v>83</v>
      </c>
      <c r="T4930" t="str">
        <f>_xlfn.XLOOKUP(A4930,MI_Match_Analysis!$A$2:$A$8,MI_Match_Analysis!$F$2:$F$8,"Not Found")</f>
        <v>Not Found</v>
      </c>
    </row>
    <row r="4931" spans="1:20" hidden="1" x14ac:dyDescent="0.3">
      <c r="A4931">
        <v>22</v>
      </c>
      <c r="B4931" s="1">
        <v>46126</v>
      </c>
      <c r="C4931" t="s">
        <v>162</v>
      </c>
      <c r="D4931" t="s">
        <v>63</v>
      </c>
      <c r="E4931" t="s">
        <v>35</v>
      </c>
      <c r="F4931" t="s">
        <v>41</v>
      </c>
      <c r="G4931">
        <v>2</v>
      </c>
      <c r="H4931">
        <v>6.2</v>
      </c>
      <c r="I4931" t="s">
        <v>60</v>
      </c>
      <c r="J4931" t="s">
        <v>109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83</v>
      </c>
      <c r="R4931" t="s">
        <v>83</v>
      </c>
      <c r="S4931" t="s">
        <v>83</v>
      </c>
      <c r="T4931" t="str">
        <f>_xlfn.XLOOKUP(A4931,MI_Match_Analysis!$A$2:$A$8,MI_Match_Analysis!$F$2:$F$8,"Not Found")</f>
        <v>Not Found</v>
      </c>
    </row>
    <row r="4932" spans="1:20" hidden="1" x14ac:dyDescent="0.3">
      <c r="A4932">
        <v>22</v>
      </c>
      <c r="B4932" s="1">
        <v>46126</v>
      </c>
      <c r="C4932" t="s">
        <v>162</v>
      </c>
      <c r="D4932" t="s">
        <v>63</v>
      </c>
      <c r="E4932" t="s">
        <v>35</v>
      </c>
      <c r="F4932" t="s">
        <v>41</v>
      </c>
      <c r="G4932">
        <v>2</v>
      </c>
      <c r="H4932">
        <v>6.3</v>
      </c>
      <c r="I4932" t="s">
        <v>179</v>
      </c>
      <c r="J4932" t="s">
        <v>109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83</v>
      </c>
      <c r="R4932" t="s">
        <v>83</v>
      </c>
      <c r="S4932" t="s">
        <v>83</v>
      </c>
      <c r="T4932" t="str">
        <f>_xlfn.XLOOKUP(A4932,MI_Match_Analysis!$A$2:$A$8,MI_Match_Analysis!$F$2:$F$8,"Not Found")</f>
        <v>Not Found</v>
      </c>
    </row>
    <row r="4933" spans="1:20" hidden="1" x14ac:dyDescent="0.3">
      <c r="A4933">
        <v>22</v>
      </c>
      <c r="B4933" s="1">
        <v>46126</v>
      </c>
      <c r="C4933" t="s">
        <v>162</v>
      </c>
      <c r="D4933" t="s">
        <v>63</v>
      </c>
      <c r="E4933" t="s">
        <v>35</v>
      </c>
      <c r="F4933" t="s">
        <v>41</v>
      </c>
      <c r="G4933">
        <v>2</v>
      </c>
      <c r="H4933">
        <v>6.4</v>
      </c>
      <c r="I4933" t="s">
        <v>60</v>
      </c>
      <c r="J4933" t="s">
        <v>109</v>
      </c>
      <c r="K4933">
        <v>4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83</v>
      </c>
      <c r="R4933" t="s">
        <v>83</v>
      </c>
      <c r="S4933" t="s">
        <v>83</v>
      </c>
      <c r="T4933" t="str">
        <f>_xlfn.XLOOKUP(A4933,MI_Match_Analysis!$A$2:$A$8,MI_Match_Analysis!$F$2:$F$8,"Not Found")</f>
        <v>Not Found</v>
      </c>
    </row>
    <row r="4934" spans="1:20" hidden="1" x14ac:dyDescent="0.3">
      <c r="A4934">
        <v>22</v>
      </c>
      <c r="B4934" s="1">
        <v>46126</v>
      </c>
      <c r="C4934" t="s">
        <v>162</v>
      </c>
      <c r="D4934" t="s">
        <v>63</v>
      </c>
      <c r="E4934" t="s">
        <v>35</v>
      </c>
      <c r="F4934" t="s">
        <v>41</v>
      </c>
      <c r="G4934">
        <v>2</v>
      </c>
      <c r="H4934">
        <v>6.5</v>
      </c>
      <c r="I4934" t="s">
        <v>60</v>
      </c>
      <c r="J4934" t="s">
        <v>109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83</v>
      </c>
      <c r="R4934" t="s">
        <v>83</v>
      </c>
      <c r="S4934" t="s">
        <v>83</v>
      </c>
      <c r="T4934" t="str">
        <f>_xlfn.XLOOKUP(A4934,MI_Match_Analysis!$A$2:$A$8,MI_Match_Analysis!$F$2:$F$8,"Not Found")</f>
        <v>Not Found</v>
      </c>
    </row>
    <row r="4935" spans="1:20" hidden="1" x14ac:dyDescent="0.3">
      <c r="A4935">
        <v>22</v>
      </c>
      <c r="B4935" s="1">
        <v>46126</v>
      </c>
      <c r="C4935" t="s">
        <v>162</v>
      </c>
      <c r="D4935" t="s">
        <v>63</v>
      </c>
      <c r="E4935" t="s">
        <v>35</v>
      </c>
      <c r="F4935" t="s">
        <v>41</v>
      </c>
      <c r="G4935">
        <v>2</v>
      </c>
      <c r="H4935">
        <v>6.6</v>
      </c>
      <c r="I4935" t="s">
        <v>179</v>
      </c>
      <c r="J4935" t="s">
        <v>109</v>
      </c>
      <c r="K4935">
        <v>2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83</v>
      </c>
      <c r="R4935" t="s">
        <v>83</v>
      </c>
      <c r="S4935" t="s">
        <v>83</v>
      </c>
      <c r="T4935" t="str">
        <f>_xlfn.XLOOKUP(A4935,MI_Match_Analysis!$A$2:$A$8,MI_Match_Analysis!$F$2:$F$8,"Not Found")</f>
        <v>Not Found</v>
      </c>
    </row>
    <row r="4936" spans="1:20" hidden="1" x14ac:dyDescent="0.3">
      <c r="A4936">
        <v>22</v>
      </c>
      <c r="B4936" s="1">
        <v>46126</v>
      </c>
      <c r="C4936" t="s">
        <v>162</v>
      </c>
      <c r="D4936" t="s">
        <v>63</v>
      </c>
      <c r="E4936" t="s">
        <v>35</v>
      </c>
      <c r="F4936" t="s">
        <v>41</v>
      </c>
      <c r="G4936">
        <v>2</v>
      </c>
      <c r="H4936">
        <v>7.1</v>
      </c>
      <c r="I4936" t="s">
        <v>60</v>
      </c>
      <c r="J4936" t="s">
        <v>132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83</v>
      </c>
      <c r="R4936" t="s">
        <v>83</v>
      </c>
      <c r="S4936" t="s">
        <v>83</v>
      </c>
      <c r="T4936" t="str">
        <f>_xlfn.XLOOKUP(A4936,MI_Match_Analysis!$A$2:$A$8,MI_Match_Analysis!$F$2:$F$8,"Not Found")</f>
        <v>Not Found</v>
      </c>
    </row>
    <row r="4937" spans="1:20" hidden="1" x14ac:dyDescent="0.3">
      <c r="A4937">
        <v>22</v>
      </c>
      <c r="B4937" s="1">
        <v>46126</v>
      </c>
      <c r="C4937" t="s">
        <v>162</v>
      </c>
      <c r="D4937" t="s">
        <v>63</v>
      </c>
      <c r="E4937" t="s">
        <v>35</v>
      </c>
      <c r="F4937" t="s">
        <v>41</v>
      </c>
      <c r="G4937">
        <v>2</v>
      </c>
      <c r="H4937">
        <v>7.2</v>
      </c>
      <c r="I4937" t="s">
        <v>179</v>
      </c>
      <c r="J4937" t="s">
        <v>132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83</v>
      </c>
      <c r="R4937" t="s">
        <v>83</v>
      </c>
      <c r="S4937" t="s">
        <v>83</v>
      </c>
      <c r="T4937" t="str">
        <f>_xlfn.XLOOKUP(A4937,MI_Match_Analysis!$A$2:$A$8,MI_Match_Analysis!$F$2:$F$8,"Not Found")</f>
        <v>Not Found</v>
      </c>
    </row>
    <row r="4938" spans="1:20" hidden="1" x14ac:dyDescent="0.3">
      <c r="A4938">
        <v>22</v>
      </c>
      <c r="B4938" s="1">
        <v>46126</v>
      </c>
      <c r="C4938" t="s">
        <v>162</v>
      </c>
      <c r="D4938" t="s">
        <v>63</v>
      </c>
      <c r="E4938" t="s">
        <v>35</v>
      </c>
      <c r="F4938" t="s">
        <v>41</v>
      </c>
      <c r="G4938">
        <v>2</v>
      </c>
      <c r="H4938">
        <v>7.3</v>
      </c>
      <c r="I4938" t="s">
        <v>60</v>
      </c>
      <c r="J4938" t="s">
        <v>132</v>
      </c>
      <c r="K4938">
        <v>6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83</v>
      </c>
      <c r="R4938" t="s">
        <v>83</v>
      </c>
      <c r="S4938" t="s">
        <v>83</v>
      </c>
      <c r="T4938" t="str">
        <f>_xlfn.XLOOKUP(A4938,MI_Match_Analysis!$A$2:$A$8,MI_Match_Analysis!$F$2:$F$8,"Not Found")</f>
        <v>Not Found</v>
      </c>
    </row>
    <row r="4939" spans="1:20" hidden="1" x14ac:dyDescent="0.3">
      <c r="A4939">
        <v>22</v>
      </c>
      <c r="B4939" s="1">
        <v>46126</v>
      </c>
      <c r="C4939" t="s">
        <v>162</v>
      </c>
      <c r="D4939" t="s">
        <v>63</v>
      </c>
      <c r="E4939" t="s">
        <v>35</v>
      </c>
      <c r="F4939" t="s">
        <v>41</v>
      </c>
      <c r="G4939">
        <v>2</v>
      </c>
      <c r="H4939">
        <v>7.4</v>
      </c>
      <c r="I4939" t="s">
        <v>60</v>
      </c>
      <c r="J4939" t="s">
        <v>132</v>
      </c>
      <c r="K4939">
        <v>2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83</v>
      </c>
      <c r="R4939" t="s">
        <v>83</v>
      </c>
      <c r="S4939" t="s">
        <v>83</v>
      </c>
      <c r="T4939" t="str">
        <f>_xlfn.XLOOKUP(A4939,MI_Match_Analysis!$A$2:$A$8,MI_Match_Analysis!$F$2:$F$8,"Not Found")</f>
        <v>Not Found</v>
      </c>
    </row>
    <row r="4940" spans="1:20" hidden="1" x14ac:dyDescent="0.3">
      <c r="A4940">
        <v>22</v>
      </c>
      <c r="B4940" s="1">
        <v>46126</v>
      </c>
      <c r="C4940" t="s">
        <v>162</v>
      </c>
      <c r="D4940" t="s">
        <v>63</v>
      </c>
      <c r="E4940" t="s">
        <v>35</v>
      </c>
      <c r="F4940" t="s">
        <v>41</v>
      </c>
      <c r="G4940">
        <v>2</v>
      </c>
      <c r="H4940">
        <v>7.5</v>
      </c>
      <c r="I4940" t="s">
        <v>60</v>
      </c>
      <c r="J4940" t="s">
        <v>132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83</v>
      </c>
      <c r="R4940" t="s">
        <v>83</v>
      </c>
      <c r="S4940" t="s">
        <v>83</v>
      </c>
      <c r="T4940" t="str">
        <f>_xlfn.XLOOKUP(A4940,MI_Match_Analysis!$A$2:$A$8,MI_Match_Analysis!$F$2:$F$8,"Not Found")</f>
        <v>Not Found</v>
      </c>
    </row>
    <row r="4941" spans="1:20" hidden="1" x14ac:dyDescent="0.3">
      <c r="A4941">
        <v>22</v>
      </c>
      <c r="B4941" s="1">
        <v>46126</v>
      </c>
      <c r="C4941" t="s">
        <v>162</v>
      </c>
      <c r="D4941" t="s">
        <v>63</v>
      </c>
      <c r="E4941" t="s">
        <v>35</v>
      </c>
      <c r="F4941" t="s">
        <v>41</v>
      </c>
      <c r="G4941">
        <v>2</v>
      </c>
      <c r="H4941">
        <v>7.6</v>
      </c>
      <c r="I4941" t="s">
        <v>179</v>
      </c>
      <c r="J4941" t="s">
        <v>132</v>
      </c>
      <c r="K4941">
        <v>1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83</v>
      </c>
      <c r="R4941" t="s">
        <v>83</v>
      </c>
      <c r="S4941" t="s">
        <v>83</v>
      </c>
      <c r="T4941" t="str">
        <f>_xlfn.XLOOKUP(A4941,MI_Match_Analysis!$A$2:$A$8,MI_Match_Analysis!$F$2:$F$8,"Not Found")</f>
        <v>Not Found</v>
      </c>
    </row>
    <row r="4942" spans="1:20" hidden="1" x14ac:dyDescent="0.3">
      <c r="A4942">
        <v>22</v>
      </c>
      <c r="B4942" s="1">
        <v>46126</v>
      </c>
      <c r="C4942" t="s">
        <v>162</v>
      </c>
      <c r="D4942" t="s">
        <v>63</v>
      </c>
      <c r="E4942" t="s">
        <v>35</v>
      </c>
      <c r="F4942" t="s">
        <v>41</v>
      </c>
      <c r="G4942">
        <v>2</v>
      </c>
      <c r="H4942">
        <v>8.1</v>
      </c>
      <c r="I4942" t="s">
        <v>179</v>
      </c>
      <c r="J4942" t="s">
        <v>265</v>
      </c>
      <c r="K4942">
        <v>0</v>
      </c>
      <c r="L4942">
        <v>1</v>
      </c>
      <c r="M4942">
        <v>1</v>
      </c>
      <c r="N4942">
        <v>0</v>
      </c>
      <c r="O4942">
        <v>0</v>
      </c>
      <c r="P4942">
        <v>0</v>
      </c>
      <c r="Q4942" t="s">
        <v>83</v>
      </c>
      <c r="R4942" t="s">
        <v>83</v>
      </c>
      <c r="S4942" t="s">
        <v>83</v>
      </c>
      <c r="T4942" t="str">
        <f>_xlfn.XLOOKUP(A4942,MI_Match_Analysis!$A$2:$A$8,MI_Match_Analysis!$F$2:$F$8,"Not Found")</f>
        <v>Not Found</v>
      </c>
    </row>
    <row r="4943" spans="1:20" hidden="1" x14ac:dyDescent="0.3">
      <c r="A4943">
        <v>22</v>
      </c>
      <c r="B4943" s="1">
        <v>46126</v>
      </c>
      <c r="C4943" t="s">
        <v>162</v>
      </c>
      <c r="D4943" t="s">
        <v>63</v>
      </c>
      <c r="E4943" t="s">
        <v>35</v>
      </c>
      <c r="F4943" t="s">
        <v>41</v>
      </c>
      <c r="G4943">
        <v>2</v>
      </c>
      <c r="H4943">
        <v>8.1</v>
      </c>
      <c r="I4943" t="s">
        <v>179</v>
      </c>
      <c r="J4943" t="s">
        <v>265</v>
      </c>
      <c r="K4943">
        <v>6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83</v>
      </c>
      <c r="R4943" t="s">
        <v>83</v>
      </c>
      <c r="S4943" t="s">
        <v>83</v>
      </c>
      <c r="T4943" t="str">
        <f>_xlfn.XLOOKUP(A4943,MI_Match_Analysis!$A$2:$A$8,MI_Match_Analysis!$F$2:$F$8,"Not Found")</f>
        <v>Not Found</v>
      </c>
    </row>
    <row r="4944" spans="1:20" hidden="1" x14ac:dyDescent="0.3">
      <c r="A4944">
        <v>22</v>
      </c>
      <c r="B4944" s="1">
        <v>46126</v>
      </c>
      <c r="C4944" t="s">
        <v>162</v>
      </c>
      <c r="D4944" t="s">
        <v>63</v>
      </c>
      <c r="E4944" t="s">
        <v>35</v>
      </c>
      <c r="F4944" t="s">
        <v>41</v>
      </c>
      <c r="G4944">
        <v>2</v>
      </c>
      <c r="H4944">
        <v>8.1999999999999993</v>
      </c>
      <c r="I4944" t="s">
        <v>179</v>
      </c>
      <c r="J4944" t="s">
        <v>265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83</v>
      </c>
      <c r="R4944" t="s">
        <v>83</v>
      </c>
      <c r="S4944" t="s">
        <v>83</v>
      </c>
      <c r="T4944" t="str">
        <f>_xlfn.XLOOKUP(A4944,MI_Match_Analysis!$A$2:$A$8,MI_Match_Analysis!$F$2:$F$8,"Not Found")</f>
        <v>Not Found</v>
      </c>
    </row>
    <row r="4945" spans="1:20" hidden="1" x14ac:dyDescent="0.3">
      <c r="A4945">
        <v>22</v>
      </c>
      <c r="B4945" s="1">
        <v>46126</v>
      </c>
      <c r="C4945" t="s">
        <v>162</v>
      </c>
      <c r="D4945" t="s">
        <v>63</v>
      </c>
      <c r="E4945" t="s">
        <v>35</v>
      </c>
      <c r="F4945" t="s">
        <v>41</v>
      </c>
      <c r="G4945">
        <v>2</v>
      </c>
      <c r="H4945">
        <v>8.3000000000000007</v>
      </c>
      <c r="I4945" t="s">
        <v>179</v>
      </c>
      <c r="J4945" t="s">
        <v>265</v>
      </c>
      <c r="K4945">
        <v>6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83</v>
      </c>
      <c r="R4945" t="s">
        <v>83</v>
      </c>
      <c r="S4945" t="s">
        <v>83</v>
      </c>
      <c r="T4945" t="str">
        <f>_xlfn.XLOOKUP(A4945,MI_Match_Analysis!$A$2:$A$8,MI_Match_Analysis!$F$2:$F$8,"Not Found")</f>
        <v>Not Found</v>
      </c>
    </row>
    <row r="4946" spans="1:20" hidden="1" x14ac:dyDescent="0.3">
      <c r="A4946">
        <v>22</v>
      </c>
      <c r="B4946" s="1">
        <v>46126</v>
      </c>
      <c r="C4946" t="s">
        <v>162</v>
      </c>
      <c r="D4946" t="s">
        <v>63</v>
      </c>
      <c r="E4946" t="s">
        <v>35</v>
      </c>
      <c r="F4946" t="s">
        <v>41</v>
      </c>
      <c r="G4946">
        <v>2</v>
      </c>
      <c r="H4946">
        <v>8.4</v>
      </c>
      <c r="I4946" t="s">
        <v>179</v>
      </c>
      <c r="J4946" t="s">
        <v>265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83</v>
      </c>
      <c r="R4946" t="s">
        <v>83</v>
      </c>
      <c r="S4946" t="s">
        <v>83</v>
      </c>
      <c r="T4946" t="str">
        <f>_xlfn.XLOOKUP(A4946,MI_Match_Analysis!$A$2:$A$8,MI_Match_Analysis!$F$2:$F$8,"Not Found")</f>
        <v>Not Found</v>
      </c>
    </row>
    <row r="4947" spans="1:20" hidden="1" x14ac:dyDescent="0.3">
      <c r="A4947">
        <v>22</v>
      </c>
      <c r="B4947" s="1">
        <v>46126</v>
      </c>
      <c r="C4947" t="s">
        <v>162</v>
      </c>
      <c r="D4947" t="s">
        <v>63</v>
      </c>
      <c r="E4947" t="s">
        <v>35</v>
      </c>
      <c r="F4947" t="s">
        <v>41</v>
      </c>
      <c r="G4947">
        <v>2</v>
      </c>
      <c r="H4947">
        <v>8.5</v>
      </c>
      <c r="I4947" t="s">
        <v>60</v>
      </c>
      <c r="J4947" t="s">
        <v>265</v>
      </c>
      <c r="K4947">
        <v>4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83</v>
      </c>
      <c r="R4947" t="s">
        <v>83</v>
      </c>
      <c r="S4947" t="s">
        <v>83</v>
      </c>
      <c r="T4947" t="str">
        <f>_xlfn.XLOOKUP(A4947,MI_Match_Analysis!$A$2:$A$8,MI_Match_Analysis!$F$2:$F$8,"Not Found")</f>
        <v>Not Found</v>
      </c>
    </row>
    <row r="4948" spans="1:20" hidden="1" x14ac:dyDescent="0.3">
      <c r="A4948">
        <v>22</v>
      </c>
      <c r="B4948" s="1">
        <v>46126</v>
      </c>
      <c r="C4948" t="s">
        <v>162</v>
      </c>
      <c r="D4948" t="s">
        <v>63</v>
      </c>
      <c r="E4948" t="s">
        <v>35</v>
      </c>
      <c r="F4948" t="s">
        <v>41</v>
      </c>
      <c r="G4948">
        <v>2</v>
      </c>
      <c r="H4948">
        <v>8.6</v>
      </c>
      <c r="I4948" t="s">
        <v>60</v>
      </c>
      <c r="J4948" t="s">
        <v>265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83</v>
      </c>
      <c r="R4948" t="s">
        <v>83</v>
      </c>
      <c r="S4948" t="s">
        <v>83</v>
      </c>
      <c r="T4948" t="str">
        <f>_xlfn.XLOOKUP(A4948,MI_Match_Analysis!$A$2:$A$8,MI_Match_Analysis!$F$2:$F$8,"Not Found")</f>
        <v>Not Found</v>
      </c>
    </row>
    <row r="4949" spans="1:20" hidden="1" x14ac:dyDescent="0.3">
      <c r="A4949">
        <v>22</v>
      </c>
      <c r="B4949" s="1">
        <v>46126</v>
      </c>
      <c r="C4949" t="s">
        <v>162</v>
      </c>
      <c r="D4949" t="s">
        <v>63</v>
      </c>
      <c r="E4949" t="s">
        <v>35</v>
      </c>
      <c r="F4949" t="s">
        <v>41</v>
      </c>
      <c r="G4949">
        <v>2</v>
      </c>
      <c r="H4949">
        <v>9.1</v>
      </c>
      <c r="I4949" t="s">
        <v>60</v>
      </c>
      <c r="J4949" t="s">
        <v>132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83</v>
      </c>
      <c r="R4949" t="s">
        <v>83</v>
      </c>
      <c r="S4949" t="s">
        <v>83</v>
      </c>
      <c r="T4949" t="str">
        <f>_xlfn.XLOOKUP(A4949,MI_Match_Analysis!$A$2:$A$8,MI_Match_Analysis!$F$2:$F$8,"Not Found")</f>
        <v>Not Found</v>
      </c>
    </row>
    <row r="4950" spans="1:20" hidden="1" x14ac:dyDescent="0.3">
      <c r="A4950">
        <v>22</v>
      </c>
      <c r="B4950" s="1">
        <v>46126</v>
      </c>
      <c r="C4950" t="s">
        <v>162</v>
      </c>
      <c r="D4950" t="s">
        <v>63</v>
      </c>
      <c r="E4950" t="s">
        <v>35</v>
      </c>
      <c r="F4950" t="s">
        <v>41</v>
      </c>
      <c r="G4950">
        <v>2</v>
      </c>
      <c r="H4950">
        <v>9.1999999999999993</v>
      </c>
      <c r="I4950" t="s">
        <v>179</v>
      </c>
      <c r="J4950" t="s">
        <v>132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83</v>
      </c>
      <c r="R4950" t="s">
        <v>83</v>
      </c>
      <c r="S4950" t="s">
        <v>83</v>
      </c>
      <c r="T4950" t="str">
        <f>_xlfn.XLOOKUP(A4950,MI_Match_Analysis!$A$2:$A$8,MI_Match_Analysis!$F$2:$F$8,"Not Found")</f>
        <v>Not Found</v>
      </c>
    </row>
    <row r="4951" spans="1:20" hidden="1" x14ac:dyDescent="0.3">
      <c r="A4951">
        <v>22</v>
      </c>
      <c r="B4951" s="1">
        <v>46126</v>
      </c>
      <c r="C4951" t="s">
        <v>162</v>
      </c>
      <c r="D4951" t="s">
        <v>63</v>
      </c>
      <c r="E4951" t="s">
        <v>35</v>
      </c>
      <c r="F4951" t="s">
        <v>41</v>
      </c>
      <c r="G4951">
        <v>2</v>
      </c>
      <c r="H4951">
        <v>9.3000000000000007</v>
      </c>
      <c r="I4951" t="s">
        <v>60</v>
      </c>
      <c r="J4951" t="s">
        <v>132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165</v>
      </c>
      <c r="R4951" t="s">
        <v>60</v>
      </c>
      <c r="S4951" t="s">
        <v>264</v>
      </c>
      <c r="T4951" t="str">
        <f>_xlfn.XLOOKUP(A4951,MI_Match_Analysis!$A$2:$A$8,MI_Match_Analysis!$F$2:$F$8,"Not Found")</f>
        <v>Not Found</v>
      </c>
    </row>
    <row r="4952" spans="1:20" hidden="1" x14ac:dyDescent="0.3">
      <c r="A4952">
        <v>22</v>
      </c>
      <c r="B4952" s="1">
        <v>46126</v>
      </c>
      <c r="C4952" t="s">
        <v>162</v>
      </c>
      <c r="D4952" t="s">
        <v>63</v>
      </c>
      <c r="E4952" t="s">
        <v>35</v>
      </c>
      <c r="F4952" t="s">
        <v>41</v>
      </c>
      <c r="G4952">
        <v>2</v>
      </c>
      <c r="H4952">
        <v>9.4</v>
      </c>
      <c r="I4952" t="s">
        <v>122</v>
      </c>
      <c r="J4952" t="s">
        <v>132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83</v>
      </c>
      <c r="R4952" t="s">
        <v>83</v>
      </c>
      <c r="S4952" t="s">
        <v>83</v>
      </c>
      <c r="T4952" t="str">
        <f>_xlfn.XLOOKUP(A4952,MI_Match_Analysis!$A$2:$A$8,MI_Match_Analysis!$F$2:$F$8,"Not Found")</f>
        <v>Not Found</v>
      </c>
    </row>
    <row r="4953" spans="1:20" hidden="1" x14ac:dyDescent="0.3">
      <c r="A4953">
        <v>22</v>
      </c>
      <c r="B4953" s="1">
        <v>46126</v>
      </c>
      <c r="C4953" t="s">
        <v>162</v>
      </c>
      <c r="D4953" t="s">
        <v>63</v>
      </c>
      <c r="E4953" t="s">
        <v>35</v>
      </c>
      <c r="F4953" t="s">
        <v>41</v>
      </c>
      <c r="G4953">
        <v>2</v>
      </c>
      <c r="H4953">
        <v>9.5</v>
      </c>
      <c r="I4953" t="s">
        <v>122</v>
      </c>
      <c r="J4953" t="s">
        <v>132</v>
      </c>
      <c r="K4953">
        <v>1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83</v>
      </c>
      <c r="R4953" t="s">
        <v>83</v>
      </c>
      <c r="S4953" t="s">
        <v>83</v>
      </c>
      <c r="T4953" t="str">
        <f>_xlfn.XLOOKUP(A4953,MI_Match_Analysis!$A$2:$A$8,MI_Match_Analysis!$F$2:$F$8,"Not Found")</f>
        <v>Not Found</v>
      </c>
    </row>
    <row r="4954" spans="1:20" hidden="1" x14ac:dyDescent="0.3">
      <c r="A4954">
        <v>22</v>
      </c>
      <c r="B4954" s="1">
        <v>46126</v>
      </c>
      <c r="C4954" t="s">
        <v>162</v>
      </c>
      <c r="D4954" t="s">
        <v>63</v>
      </c>
      <c r="E4954" t="s">
        <v>35</v>
      </c>
      <c r="F4954" t="s">
        <v>41</v>
      </c>
      <c r="G4954">
        <v>2</v>
      </c>
      <c r="H4954">
        <v>9.6</v>
      </c>
      <c r="I4954" t="s">
        <v>179</v>
      </c>
      <c r="J4954" t="s">
        <v>132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83</v>
      </c>
      <c r="R4954" t="s">
        <v>83</v>
      </c>
      <c r="S4954" t="s">
        <v>83</v>
      </c>
      <c r="T4954" t="str">
        <f>_xlfn.XLOOKUP(A4954,MI_Match_Analysis!$A$2:$A$8,MI_Match_Analysis!$F$2:$F$8,"Not Found")</f>
        <v>Not Found</v>
      </c>
    </row>
    <row r="4955" spans="1:20" hidden="1" x14ac:dyDescent="0.3">
      <c r="A4955">
        <v>22</v>
      </c>
      <c r="B4955" s="1">
        <v>46126</v>
      </c>
      <c r="C4955" t="s">
        <v>162</v>
      </c>
      <c r="D4955" t="s">
        <v>63</v>
      </c>
      <c r="E4955" t="s">
        <v>35</v>
      </c>
      <c r="F4955" t="s">
        <v>41</v>
      </c>
      <c r="G4955">
        <v>2</v>
      </c>
      <c r="H4955">
        <v>10.1</v>
      </c>
      <c r="I4955" t="s">
        <v>179</v>
      </c>
      <c r="J4955" t="s">
        <v>109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83</v>
      </c>
      <c r="R4955" t="s">
        <v>83</v>
      </c>
      <c r="S4955" t="s">
        <v>83</v>
      </c>
      <c r="T4955" t="str">
        <f>_xlfn.XLOOKUP(A4955,MI_Match_Analysis!$A$2:$A$8,MI_Match_Analysis!$F$2:$F$8,"Not Found")</f>
        <v>Not Found</v>
      </c>
    </row>
    <row r="4956" spans="1:20" hidden="1" x14ac:dyDescent="0.3">
      <c r="A4956">
        <v>22</v>
      </c>
      <c r="B4956" s="1">
        <v>46126</v>
      </c>
      <c r="C4956" t="s">
        <v>162</v>
      </c>
      <c r="D4956" t="s">
        <v>63</v>
      </c>
      <c r="E4956" t="s">
        <v>35</v>
      </c>
      <c r="F4956" t="s">
        <v>41</v>
      </c>
      <c r="G4956">
        <v>2</v>
      </c>
      <c r="H4956">
        <v>10.199999999999999</v>
      </c>
      <c r="I4956" t="s">
        <v>122</v>
      </c>
      <c r="J4956" t="s">
        <v>109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83</v>
      </c>
      <c r="R4956" t="s">
        <v>83</v>
      </c>
      <c r="S4956" t="s">
        <v>83</v>
      </c>
      <c r="T4956" t="str">
        <f>_xlfn.XLOOKUP(A4956,MI_Match_Analysis!$A$2:$A$8,MI_Match_Analysis!$F$2:$F$8,"Not Found")</f>
        <v>Not Found</v>
      </c>
    </row>
    <row r="4957" spans="1:20" hidden="1" x14ac:dyDescent="0.3">
      <c r="A4957">
        <v>22</v>
      </c>
      <c r="B4957" s="1">
        <v>46126</v>
      </c>
      <c r="C4957" t="s">
        <v>162</v>
      </c>
      <c r="D4957" t="s">
        <v>63</v>
      </c>
      <c r="E4957" t="s">
        <v>35</v>
      </c>
      <c r="F4957" t="s">
        <v>41</v>
      </c>
      <c r="G4957">
        <v>2</v>
      </c>
      <c r="H4957">
        <v>10.3</v>
      </c>
      <c r="I4957" t="s">
        <v>179</v>
      </c>
      <c r="J4957" t="s">
        <v>109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83</v>
      </c>
      <c r="R4957" t="s">
        <v>83</v>
      </c>
      <c r="S4957" t="s">
        <v>83</v>
      </c>
      <c r="T4957" t="str">
        <f>_xlfn.XLOOKUP(A4957,MI_Match_Analysis!$A$2:$A$8,MI_Match_Analysis!$F$2:$F$8,"Not Found")</f>
        <v>Not Found</v>
      </c>
    </row>
    <row r="4958" spans="1:20" hidden="1" x14ac:dyDescent="0.3">
      <c r="A4958">
        <v>22</v>
      </c>
      <c r="B4958" s="1">
        <v>46126</v>
      </c>
      <c r="C4958" t="s">
        <v>162</v>
      </c>
      <c r="D4958" t="s">
        <v>63</v>
      </c>
      <c r="E4958" t="s">
        <v>35</v>
      </c>
      <c r="F4958" t="s">
        <v>41</v>
      </c>
      <c r="G4958">
        <v>2</v>
      </c>
      <c r="H4958">
        <v>10.4</v>
      </c>
      <c r="I4958" t="s">
        <v>122</v>
      </c>
      <c r="J4958" t="s">
        <v>109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83</v>
      </c>
      <c r="R4958" t="s">
        <v>83</v>
      </c>
      <c r="S4958" t="s">
        <v>83</v>
      </c>
      <c r="T4958" t="str">
        <f>_xlfn.XLOOKUP(A4958,MI_Match_Analysis!$A$2:$A$8,MI_Match_Analysis!$F$2:$F$8,"Not Found")</f>
        <v>Not Found</v>
      </c>
    </row>
    <row r="4959" spans="1:20" hidden="1" x14ac:dyDescent="0.3">
      <c r="A4959">
        <v>22</v>
      </c>
      <c r="B4959" s="1">
        <v>46126</v>
      </c>
      <c r="C4959" t="s">
        <v>162</v>
      </c>
      <c r="D4959" t="s">
        <v>63</v>
      </c>
      <c r="E4959" t="s">
        <v>35</v>
      </c>
      <c r="F4959" t="s">
        <v>41</v>
      </c>
      <c r="G4959">
        <v>2</v>
      </c>
      <c r="H4959">
        <v>10.5</v>
      </c>
      <c r="I4959" t="s">
        <v>179</v>
      </c>
      <c r="J4959" t="s">
        <v>109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165</v>
      </c>
      <c r="R4959" t="s">
        <v>179</v>
      </c>
      <c r="S4959" t="s">
        <v>199</v>
      </c>
      <c r="T4959" t="str">
        <f>_xlfn.XLOOKUP(A4959,MI_Match_Analysis!$A$2:$A$8,MI_Match_Analysis!$F$2:$F$8,"Not Found")</f>
        <v>Not Found</v>
      </c>
    </row>
    <row r="4960" spans="1:20" hidden="1" x14ac:dyDescent="0.3">
      <c r="A4960">
        <v>22</v>
      </c>
      <c r="B4960" s="1">
        <v>46126</v>
      </c>
      <c r="C4960" t="s">
        <v>162</v>
      </c>
      <c r="D4960" t="s">
        <v>63</v>
      </c>
      <c r="E4960" t="s">
        <v>35</v>
      </c>
      <c r="F4960" t="s">
        <v>41</v>
      </c>
      <c r="G4960">
        <v>2</v>
      </c>
      <c r="H4960">
        <v>10.6</v>
      </c>
      <c r="I4960" t="s">
        <v>185</v>
      </c>
      <c r="J4960" t="s">
        <v>109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167</v>
      </c>
      <c r="R4960" t="s">
        <v>185</v>
      </c>
      <c r="S4960" t="s">
        <v>83</v>
      </c>
      <c r="T4960" t="str">
        <f>_xlfn.XLOOKUP(A4960,MI_Match_Analysis!$A$2:$A$8,MI_Match_Analysis!$F$2:$F$8,"Not Found")</f>
        <v>Not Found</v>
      </c>
    </row>
    <row r="4961" spans="1:20" hidden="1" x14ac:dyDescent="0.3">
      <c r="A4961">
        <v>22</v>
      </c>
      <c r="B4961" s="1">
        <v>46126</v>
      </c>
      <c r="C4961" t="s">
        <v>162</v>
      </c>
      <c r="D4961" t="s">
        <v>63</v>
      </c>
      <c r="E4961" t="s">
        <v>35</v>
      </c>
      <c r="F4961" t="s">
        <v>41</v>
      </c>
      <c r="G4961">
        <v>2</v>
      </c>
      <c r="H4961">
        <v>11.1</v>
      </c>
      <c r="I4961" t="s">
        <v>122</v>
      </c>
      <c r="J4961" t="s">
        <v>132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83</v>
      </c>
      <c r="R4961" t="s">
        <v>83</v>
      </c>
      <c r="S4961" t="s">
        <v>83</v>
      </c>
      <c r="T4961" t="str">
        <f>_xlfn.XLOOKUP(A4961,MI_Match_Analysis!$A$2:$A$8,MI_Match_Analysis!$F$2:$F$8,"Not Found")</f>
        <v>Not Found</v>
      </c>
    </row>
    <row r="4962" spans="1:20" hidden="1" x14ac:dyDescent="0.3">
      <c r="A4962">
        <v>22</v>
      </c>
      <c r="B4962" s="1">
        <v>46126</v>
      </c>
      <c r="C4962" t="s">
        <v>162</v>
      </c>
      <c r="D4962" t="s">
        <v>63</v>
      </c>
      <c r="E4962" t="s">
        <v>35</v>
      </c>
      <c r="F4962" t="s">
        <v>41</v>
      </c>
      <c r="G4962">
        <v>2</v>
      </c>
      <c r="H4962">
        <v>11.2</v>
      </c>
      <c r="I4962" t="s">
        <v>259</v>
      </c>
      <c r="J4962" t="s">
        <v>132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83</v>
      </c>
      <c r="R4962" t="s">
        <v>83</v>
      </c>
      <c r="S4962" t="s">
        <v>83</v>
      </c>
      <c r="T4962" t="str">
        <f>_xlfn.XLOOKUP(A4962,MI_Match_Analysis!$A$2:$A$8,MI_Match_Analysis!$F$2:$F$8,"Not Found")</f>
        <v>Not Found</v>
      </c>
    </row>
    <row r="4963" spans="1:20" hidden="1" x14ac:dyDescent="0.3">
      <c r="A4963">
        <v>22</v>
      </c>
      <c r="B4963" s="1">
        <v>46126</v>
      </c>
      <c r="C4963" t="s">
        <v>162</v>
      </c>
      <c r="D4963" t="s">
        <v>63</v>
      </c>
      <c r="E4963" t="s">
        <v>35</v>
      </c>
      <c r="F4963" t="s">
        <v>41</v>
      </c>
      <c r="G4963">
        <v>2</v>
      </c>
      <c r="H4963">
        <v>11.3</v>
      </c>
      <c r="I4963" t="s">
        <v>122</v>
      </c>
      <c r="J4963" t="s">
        <v>132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83</v>
      </c>
      <c r="R4963" t="s">
        <v>83</v>
      </c>
      <c r="S4963" t="s">
        <v>83</v>
      </c>
      <c r="T4963" t="str">
        <f>_xlfn.XLOOKUP(A4963,MI_Match_Analysis!$A$2:$A$8,MI_Match_Analysis!$F$2:$F$8,"Not Found")</f>
        <v>Not Found</v>
      </c>
    </row>
    <row r="4964" spans="1:20" hidden="1" x14ac:dyDescent="0.3">
      <c r="A4964">
        <v>22</v>
      </c>
      <c r="B4964" s="1">
        <v>46126</v>
      </c>
      <c r="C4964" t="s">
        <v>162</v>
      </c>
      <c r="D4964" t="s">
        <v>63</v>
      </c>
      <c r="E4964" t="s">
        <v>35</v>
      </c>
      <c r="F4964" t="s">
        <v>41</v>
      </c>
      <c r="G4964">
        <v>2</v>
      </c>
      <c r="H4964">
        <v>11.4</v>
      </c>
      <c r="I4964" t="s">
        <v>259</v>
      </c>
      <c r="J4964" t="s">
        <v>132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83</v>
      </c>
      <c r="R4964" t="s">
        <v>83</v>
      </c>
      <c r="S4964" t="s">
        <v>83</v>
      </c>
      <c r="T4964" t="str">
        <f>_xlfn.XLOOKUP(A4964,MI_Match_Analysis!$A$2:$A$8,MI_Match_Analysis!$F$2:$F$8,"Not Found")</f>
        <v>Not Found</v>
      </c>
    </row>
    <row r="4965" spans="1:20" hidden="1" x14ac:dyDescent="0.3">
      <c r="A4965">
        <v>22</v>
      </c>
      <c r="B4965" s="1">
        <v>46126</v>
      </c>
      <c r="C4965" t="s">
        <v>162</v>
      </c>
      <c r="D4965" t="s">
        <v>63</v>
      </c>
      <c r="E4965" t="s">
        <v>35</v>
      </c>
      <c r="F4965" t="s">
        <v>41</v>
      </c>
      <c r="G4965">
        <v>2</v>
      </c>
      <c r="H4965">
        <v>11.5</v>
      </c>
      <c r="I4965" t="s">
        <v>259</v>
      </c>
      <c r="J4965" t="s">
        <v>132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83</v>
      </c>
      <c r="R4965" t="s">
        <v>83</v>
      </c>
      <c r="S4965" t="s">
        <v>83</v>
      </c>
      <c r="T4965" t="str">
        <f>_xlfn.XLOOKUP(A4965,MI_Match_Analysis!$A$2:$A$8,MI_Match_Analysis!$F$2:$F$8,"Not Found")</f>
        <v>Not Found</v>
      </c>
    </row>
    <row r="4966" spans="1:20" hidden="1" x14ac:dyDescent="0.3">
      <c r="A4966">
        <v>22</v>
      </c>
      <c r="B4966" s="1">
        <v>46126</v>
      </c>
      <c r="C4966" t="s">
        <v>162</v>
      </c>
      <c r="D4966" t="s">
        <v>63</v>
      </c>
      <c r="E4966" t="s">
        <v>35</v>
      </c>
      <c r="F4966" t="s">
        <v>41</v>
      </c>
      <c r="G4966">
        <v>2</v>
      </c>
      <c r="H4966">
        <v>11.6</v>
      </c>
      <c r="I4966" t="s">
        <v>122</v>
      </c>
      <c r="J4966" t="s">
        <v>132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83</v>
      </c>
      <c r="R4966" t="s">
        <v>83</v>
      </c>
      <c r="S4966" t="s">
        <v>83</v>
      </c>
      <c r="T4966" t="str">
        <f>_xlfn.XLOOKUP(A4966,MI_Match_Analysis!$A$2:$A$8,MI_Match_Analysis!$F$2:$F$8,"Not Found")</f>
        <v>Not Found</v>
      </c>
    </row>
    <row r="4967" spans="1:20" hidden="1" x14ac:dyDescent="0.3">
      <c r="A4967">
        <v>22</v>
      </c>
      <c r="B4967" s="1">
        <v>46126</v>
      </c>
      <c r="C4967" t="s">
        <v>162</v>
      </c>
      <c r="D4967" t="s">
        <v>63</v>
      </c>
      <c r="E4967" t="s">
        <v>35</v>
      </c>
      <c r="F4967" t="s">
        <v>41</v>
      </c>
      <c r="G4967">
        <v>2</v>
      </c>
      <c r="H4967">
        <v>12.1</v>
      </c>
      <c r="I4967" t="s">
        <v>122</v>
      </c>
      <c r="J4967" t="s">
        <v>109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83</v>
      </c>
      <c r="R4967" t="s">
        <v>83</v>
      </c>
      <c r="S4967" t="s">
        <v>83</v>
      </c>
      <c r="T4967" t="str">
        <f>_xlfn.XLOOKUP(A4967,MI_Match_Analysis!$A$2:$A$8,MI_Match_Analysis!$F$2:$F$8,"Not Found")</f>
        <v>Not Found</v>
      </c>
    </row>
    <row r="4968" spans="1:20" hidden="1" x14ac:dyDescent="0.3">
      <c r="A4968">
        <v>22</v>
      </c>
      <c r="B4968" s="1">
        <v>46126</v>
      </c>
      <c r="C4968" t="s">
        <v>162</v>
      </c>
      <c r="D4968" t="s">
        <v>63</v>
      </c>
      <c r="E4968" t="s">
        <v>35</v>
      </c>
      <c r="F4968" t="s">
        <v>41</v>
      </c>
      <c r="G4968">
        <v>2</v>
      </c>
      <c r="H4968">
        <v>12.2</v>
      </c>
      <c r="I4968" t="s">
        <v>122</v>
      </c>
      <c r="J4968" t="s">
        <v>109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83</v>
      </c>
      <c r="R4968" t="s">
        <v>83</v>
      </c>
      <c r="S4968" t="s">
        <v>83</v>
      </c>
      <c r="T4968" t="str">
        <f>_xlfn.XLOOKUP(A4968,MI_Match_Analysis!$A$2:$A$8,MI_Match_Analysis!$F$2:$F$8,"Not Found")</f>
        <v>Not Found</v>
      </c>
    </row>
    <row r="4969" spans="1:20" hidden="1" x14ac:dyDescent="0.3">
      <c r="A4969">
        <v>22</v>
      </c>
      <c r="B4969" s="1">
        <v>46126</v>
      </c>
      <c r="C4969" t="s">
        <v>162</v>
      </c>
      <c r="D4969" t="s">
        <v>63</v>
      </c>
      <c r="E4969" t="s">
        <v>35</v>
      </c>
      <c r="F4969" t="s">
        <v>41</v>
      </c>
      <c r="G4969">
        <v>2</v>
      </c>
      <c r="H4969">
        <v>12.3</v>
      </c>
      <c r="I4969" t="s">
        <v>122</v>
      </c>
      <c r="J4969" t="s">
        <v>109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83</v>
      </c>
      <c r="R4969" t="s">
        <v>83</v>
      </c>
      <c r="S4969" t="s">
        <v>83</v>
      </c>
      <c r="T4969" t="str">
        <f>_xlfn.XLOOKUP(A4969,MI_Match_Analysis!$A$2:$A$8,MI_Match_Analysis!$F$2:$F$8,"Not Found")</f>
        <v>Not Found</v>
      </c>
    </row>
    <row r="4970" spans="1:20" hidden="1" x14ac:dyDescent="0.3">
      <c r="A4970">
        <v>22</v>
      </c>
      <c r="B4970" s="1">
        <v>46126</v>
      </c>
      <c r="C4970" t="s">
        <v>162</v>
      </c>
      <c r="D4970" t="s">
        <v>63</v>
      </c>
      <c r="E4970" t="s">
        <v>35</v>
      </c>
      <c r="F4970" t="s">
        <v>41</v>
      </c>
      <c r="G4970">
        <v>2</v>
      </c>
      <c r="H4970">
        <v>12.4</v>
      </c>
      <c r="I4970" t="s">
        <v>122</v>
      </c>
      <c r="J4970" t="s">
        <v>109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83</v>
      </c>
      <c r="R4970" t="s">
        <v>83</v>
      </c>
      <c r="S4970" t="s">
        <v>83</v>
      </c>
      <c r="T4970" t="str">
        <f>_xlfn.XLOOKUP(A4970,MI_Match_Analysis!$A$2:$A$8,MI_Match_Analysis!$F$2:$F$8,"Not Found")</f>
        <v>Not Found</v>
      </c>
    </row>
    <row r="4971" spans="1:20" hidden="1" x14ac:dyDescent="0.3">
      <c r="A4971">
        <v>22</v>
      </c>
      <c r="B4971" s="1">
        <v>46126</v>
      </c>
      <c r="C4971" t="s">
        <v>162</v>
      </c>
      <c r="D4971" t="s">
        <v>63</v>
      </c>
      <c r="E4971" t="s">
        <v>35</v>
      </c>
      <c r="F4971" t="s">
        <v>41</v>
      </c>
      <c r="G4971">
        <v>2</v>
      </c>
      <c r="H4971">
        <v>12.5</v>
      </c>
      <c r="I4971" t="s">
        <v>122</v>
      </c>
      <c r="J4971" t="s">
        <v>109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165</v>
      </c>
      <c r="R4971" t="s">
        <v>122</v>
      </c>
      <c r="S4971" t="s">
        <v>206</v>
      </c>
      <c r="T4971" t="str">
        <f>_xlfn.XLOOKUP(A4971,MI_Match_Analysis!$A$2:$A$8,MI_Match_Analysis!$F$2:$F$8,"Not Found")</f>
        <v>Not Found</v>
      </c>
    </row>
    <row r="4972" spans="1:20" hidden="1" x14ac:dyDescent="0.3">
      <c r="A4972">
        <v>22</v>
      </c>
      <c r="B4972" s="1">
        <v>46126</v>
      </c>
      <c r="C4972" t="s">
        <v>162</v>
      </c>
      <c r="D4972" t="s">
        <v>63</v>
      </c>
      <c r="E4972" t="s">
        <v>35</v>
      </c>
      <c r="F4972" t="s">
        <v>41</v>
      </c>
      <c r="G4972">
        <v>2</v>
      </c>
      <c r="H4972">
        <v>12.6</v>
      </c>
      <c r="I4972" t="s">
        <v>188</v>
      </c>
      <c r="J4972" t="s">
        <v>109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83</v>
      </c>
      <c r="R4972" t="s">
        <v>83</v>
      </c>
      <c r="S4972" t="s">
        <v>83</v>
      </c>
      <c r="T4972" t="str">
        <f>_xlfn.XLOOKUP(A4972,MI_Match_Analysis!$A$2:$A$8,MI_Match_Analysis!$F$2:$F$8,"Not Found")</f>
        <v>Not Found</v>
      </c>
    </row>
    <row r="4973" spans="1:20" hidden="1" x14ac:dyDescent="0.3">
      <c r="A4973">
        <v>22</v>
      </c>
      <c r="B4973" s="1">
        <v>46126</v>
      </c>
      <c r="C4973" t="s">
        <v>162</v>
      </c>
      <c r="D4973" t="s">
        <v>63</v>
      </c>
      <c r="E4973" t="s">
        <v>35</v>
      </c>
      <c r="F4973" t="s">
        <v>41</v>
      </c>
      <c r="G4973">
        <v>2</v>
      </c>
      <c r="H4973">
        <v>13.1</v>
      </c>
      <c r="I4973" t="s">
        <v>188</v>
      </c>
      <c r="J4973" t="s">
        <v>99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83</v>
      </c>
      <c r="R4973" t="s">
        <v>83</v>
      </c>
      <c r="S4973" t="s">
        <v>83</v>
      </c>
      <c r="T4973" t="str">
        <f>_xlfn.XLOOKUP(A4973,MI_Match_Analysis!$A$2:$A$8,MI_Match_Analysis!$F$2:$F$8,"Not Found")</f>
        <v>Not Found</v>
      </c>
    </row>
    <row r="4974" spans="1:20" hidden="1" x14ac:dyDescent="0.3">
      <c r="A4974">
        <v>22</v>
      </c>
      <c r="B4974" s="1">
        <v>46126</v>
      </c>
      <c r="C4974" t="s">
        <v>162</v>
      </c>
      <c r="D4974" t="s">
        <v>63</v>
      </c>
      <c r="E4974" t="s">
        <v>35</v>
      </c>
      <c r="F4974" t="s">
        <v>41</v>
      </c>
      <c r="G4974">
        <v>2</v>
      </c>
      <c r="H4974">
        <v>13.2</v>
      </c>
      <c r="I4974" t="s">
        <v>188</v>
      </c>
      <c r="J4974" t="s">
        <v>99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83</v>
      </c>
      <c r="R4974" t="s">
        <v>83</v>
      </c>
      <c r="S4974" t="s">
        <v>83</v>
      </c>
      <c r="T4974" t="str">
        <f>_xlfn.XLOOKUP(A4974,MI_Match_Analysis!$A$2:$A$8,MI_Match_Analysis!$F$2:$F$8,"Not Found")</f>
        <v>Not Found</v>
      </c>
    </row>
    <row r="4975" spans="1:20" hidden="1" x14ac:dyDescent="0.3">
      <c r="A4975">
        <v>22</v>
      </c>
      <c r="B4975" s="1">
        <v>46126</v>
      </c>
      <c r="C4975" t="s">
        <v>162</v>
      </c>
      <c r="D4975" t="s">
        <v>63</v>
      </c>
      <c r="E4975" t="s">
        <v>35</v>
      </c>
      <c r="F4975" t="s">
        <v>41</v>
      </c>
      <c r="G4975">
        <v>2</v>
      </c>
      <c r="H4975">
        <v>13.3</v>
      </c>
      <c r="I4975" t="s">
        <v>259</v>
      </c>
      <c r="J4975" t="s">
        <v>99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83</v>
      </c>
      <c r="R4975" t="s">
        <v>83</v>
      </c>
      <c r="S4975" t="s">
        <v>83</v>
      </c>
      <c r="T4975" t="str">
        <f>_xlfn.XLOOKUP(A4975,MI_Match_Analysis!$A$2:$A$8,MI_Match_Analysis!$F$2:$F$8,"Not Found")</f>
        <v>Not Found</v>
      </c>
    </row>
    <row r="4976" spans="1:20" hidden="1" x14ac:dyDescent="0.3">
      <c r="A4976">
        <v>22</v>
      </c>
      <c r="B4976" s="1">
        <v>46126</v>
      </c>
      <c r="C4976" t="s">
        <v>162</v>
      </c>
      <c r="D4976" t="s">
        <v>63</v>
      </c>
      <c r="E4976" t="s">
        <v>35</v>
      </c>
      <c r="F4976" t="s">
        <v>41</v>
      </c>
      <c r="G4976">
        <v>2</v>
      </c>
      <c r="H4976">
        <v>13.4</v>
      </c>
      <c r="I4976" t="s">
        <v>188</v>
      </c>
      <c r="J4976" t="s">
        <v>99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83</v>
      </c>
      <c r="R4976" t="s">
        <v>83</v>
      </c>
      <c r="S4976" t="s">
        <v>83</v>
      </c>
      <c r="T4976" t="str">
        <f>_xlfn.XLOOKUP(A4976,MI_Match_Analysis!$A$2:$A$8,MI_Match_Analysis!$F$2:$F$8,"Not Found")</f>
        <v>Not Found</v>
      </c>
    </row>
    <row r="4977" spans="1:20" hidden="1" x14ac:dyDescent="0.3">
      <c r="A4977">
        <v>22</v>
      </c>
      <c r="B4977" s="1">
        <v>46126</v>
      </c>
      <c r="C4977" t="s">
        <v>162</v>
      </c>
      <c r="D4977" t="s">
        <v>63</v>
      </c>
      <c r="E4977" t="s">
        <v>35</v>
      </c>
      <c r="F4977" t="s">
        <v>41</v>
      </c>
      <c r="G4977">
        <v>2</v>
      </c>
      <c r="H4977">
        <v>13.5</v>
      </c>
      <c r="I4977" t="s">
        <v>259</v>
      </c>
      <c r="J4977" t="s">
        <v>99</v>
      </c>
      <c r="K4977">
        <v>6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83</v>
      </c>
      <c r="R4977" t="s">
        <v>83</v>
      </c>
      <c r="S4977" t="s">
        <v>83</v>
      </c>
      <c r="T4977" t="str">
        <f>_xlfn.XLOOKUP(A4977,MI_Match_Analysis!$A$2:$A$8,MI_Match_Analysis!$F$2:$F$8,"Not Found")</f>
        <v>Not Found</v>
      </c>
    </row>
    <row r="4978" spans="1:20" hidden="1" x14ac:dyDescent="0.3">
      <c r="A4978">
        <v>22</v>
      </c>
      <c r="B4978" s="1">
        <v>46126</v>
      </c>
      <c r="C4978" t="s">
        <v>162</v>
      </c>
      <c r="D4978" t="s">
        <v>63</v>
      </c>
      <c r="E4978" t="s">
        <v>35</v>
      </c>
      <c r="F4978" t="s">
        <v>41</v>
      </c>
      <c r="G4978">
        <v>2</v>
      </c>
      <c r="H4978">
        <v>13.6</v>
      </c>
      <c r="I4978" t="s">
        <v>259</v>
      </c>
      <c r="J4978" t="s">
        <v>99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83</v>
      </c>
      <c r="R4978" t="s">
        <v>83</v>
      </c>
      <c r="S4978" t="s">
        <v>83</v>
      </c>
      <c r="T4978" t="str">
        <f>_xlfn.XLOOKUP(A4978,MI_Match_Analysis!$A$2:$A$8,MI_Match_Analysis!$F$2:$F$8,"Not Found")</f>
        <v>Not Found</v>
      </c>
    </row>
    <row r="4979" spans="1:20" hidden="1" x14ac:dyDescent="0.3">
      <c r="A4979">
        <v>22</v>
      </c>
      <c r="B4979" s="1">
        <v>46126</v>
      </c>
      <c r="C4979" t="s">
        <v>162</v>
      </c>
      <c r="D4979" t="s">
        <v>63</v>
      </c>
      <c r="E4979" t="s">
        <v>35</v>
      </c>
      <c r="F4979" t="s">
        <v>41</v>
      </c>
      <c r="G4979">
        <v>2</v>
      </c>
      <c r="H4979">
        <v>14.1</v>
      </c>
      <c r="I4979" t="s">
        <v>188</v>
      </c>
      <c r="J4979" t="s">
        <v>109</v>
      </c>
      <c r="K4979">
        <v>1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83</v>
      </c>
      <c r="R4979" t="s">
        <v>83</v>
      </c>
      <c r="S4979" t="s">
        <v>83</v>
      </c>
      <c r="T4979" t="str">
        <f>_xlfn.XLOOKUP(A4979,MI_Match_Analysis!$A$2:$A$8,MI_Match_Analysis!$F$2:$F$8,"Not Found")</f>
        <v>Not Found</v>
      </c>
    </row>
    <row r="4980" spans="1:20" hidden="1" x14ac:dyDescent="0.3">
      <c r="A4980">
        <v>22</v>
      </c>
      <c r="B4980" s="1">
        <v>46126</v>
      </c>
      <c r="C4980" t="s">
        <v>162</v>
      </c>
      <c r="D4980" t="s">
        <v>63</v>
      </c>
      <c r="E4980" t="s">
        <v>35</v>
      </c>
      <c r="F4980" t="s">
        <v>41</v>
      </c>
      <c r="G4980">
        <v>2</v>
      </c>
      <c r="H4980">
        <v>14.2</v>
      </c>
      <c r="I4980" t="s">
        <v>259</v>
      </c>
      <c r="J4980" t="s">
        <v>109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83</v>
      </c>
      <c r="R4980" t="s">
        <v>83</v>
      </c>
      <c r="S4980" t="s">
        <v>83</v>
      </c>
      <c r="T4980" t="str">
        <f>_xlfn.XLOOKUP(A4980,MI_Match_Analysis!$A$2:$A$8,MI_Match_Analysis!$F$2:$F$8,"Not Found")</f>
        <v>Not Found</v>
      </c>
    </row>
    <row r="4981" spans="1:20" hidden="1" x14ac:dyDescent="0.3">
      <c r="A4981">
        <v>22</v>
      </c>
      <c r="B4981" s="1">
        <v>46126</v>
      </c>
      <c r="C4981" t="s">
        <v>162</v>
      </c>
      <c r="D4981" t="s">
        <v>63</v>
      </c>
      <c r="E4981" t="s">
        <v>35</v>
      </c>
      <c r="F4981" t="s">
        <v>41</v>
      </c>
      <c r="G4981">
        <v>2</v>
      </c>
      <c r="H4981">
        <v>14.3</v>
      </c>
      <c r="I4981" t="s">
        <v>188</v>
      </c>
      <c r="J4981" t="s">
        <v>109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83</v>
      </c>
      <c r="R4981" t="s">
        <v>83</v>
      </c>
      <c r="S4981" t="s">
        <v>83</v>
      </c>
      <c r="T4981" t="str">
        <f>_xlfn.XLOOKUP(A4981,MI_Match_Analysis!$A$2:$A$8,MI_Match_Analysis!$F$2:$F$8,"Not Found")</f>
        <v>Not Found</v>
      </c>
    </row>
    <row r="4982" spans="1:20" hidden="1" x14ac:dyDescent="0.3">
      <c r="A4982">
        <v>22</v>
      </c>
      <c r="B4982" s="1">
        <v>46126</v>
      </c>
      <c r="C4982" t="s">
        <v>162</v>
      </c>
      <c r="D4982" t="s">
        <v>63</v>
      </c>
      <c r="E4982" t="s">
        <v>35</v>
      </c>
      <c r="F4982" t="s">
        <v>41</v>
      </c>
      <c r="G4982">
        <v>2</v>
      </c>
      <c r="H4982">
        <v>14.4</v>
      </c>
      <c r="I4982" t="s">
        <v>259</v>
      </c>
      <c r="J4982" t="s">
        <v>109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83</v>
      </c>
      <c r="R4982" t="s">
        <v>83</v>
      </c>
      <c r="S4982" t="s">
        <v>83</v>
      </c>
      <c r="T4982" t="str">
        <f>_xlfn.XLOOKUP(A4982,MI_Match_Analysis!$A$2:$A$8,MI_Match_Analysis!$F$2:$F$8,"Not Found")</f>
        <v>Not Found</v>
      </c>
    </row>
    <row r="4983" spans="1:20" hidden="1" x14ac:dyDescent="0.3">
      <c r="A4983">
        <v>22</v>
      </c>
      <c r="B4983" s="1">
        <v>46126</v>
      </c>
      <c r="C4983" t="s">
        <v>162</v>
      </c>
      <c r="D4983" t="s">
        <v>63</v>
      </c>
      <c r="E4983" t="s">
        <v>35</v>
      </c>
      <c r="F4983" t="s">
        <v>41</v>
      </c>
      <c r="G4983">
        <v>2</v>
      </c>
      <c r="H4983">
        <v>14.5</v>
      </c>
      <c r="I4983" t="s">
        <v>188</v>
      </c>
      <c r="J4983" t="s">
        <v>109</v>
      </c>
      <c r="K4983">
        <v>0</v>
      </c>
      <c r="L4983">
        <v>1</v>
      </c>
      <c r="M4983">
        <v>0</v>
      </c>
      <c r="N4983">
        <v>1</v>
      </c>
      <c r="O4983">
        <v>0</v>
      </c>
      <c r="P4983">
        <v>0</v>
      </c>
      <c r="Q4983" t="s">
        <v>83</v>
      </c>
      <c r="R4983" t="s">
        <v>83</v>
      </c>
      <c r="S4983" t="s">
        <v>83</v>
      </c>
      <c r="T4983" t="str">
        <f>_xlfn.XLOOKUP(A4983,MI_Match_Analysis!$A$2:$A$8,MI_Match_Analysis!$F$2:$F$8,"Not Found")</f>
        <v>Not Found</v>
      </c>
    </row>
    <row r="4984" spans="1:20" hidden="1" x14ac:dyDescent="0.3">
      <c r="A4984">
        <v>22</v>
      </c>
      <c r="B4984" s="1">
        <v>46126</v>
      </c>
      <c r="C4984" t="s">
        <v>162</v>
      </c>
      <c r="D4984" t="s">
        <v>63</v>
      </c>
      <c r="E4984" t="s">
        <v>35</v>
      </c>
      <c r="F4984" t="s">
        <v>41</v>
      </c>
      <c r="G4984">
        <v>2</v>
      </c>
      <c r="H4984">
        <v>14.6</v>
      </c>
      <c r="I4984" t="s">
        <v>259</v>
      </c>
      <c r="J4984" t="s">
        <v>109</v>
      </c>
      <c r="K4984">
        <v>2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83</v>
      </c>
      <c r="R4984" t="s">
        <v>83</v>
      </c>
      <c r="S4984" t="s">
        <v>83</v>
      </c>
      <c r="T4984" t="str">
        <f>_xlfn.XLOOKUP(A4984,MI_Match_Analysis!$A$2:$A$8,MI_Match_Analysis!$F$2:$F$8,"Not Found")</f>
        <v>Not Found</v>
      </c>
    </row>
    <row r="4985" spans="1:20" hidden="1" x14ac:dyDescent="0.3">
      <c r="A4985">
        <v>22</v>
      </c>
      <c r="B4985" s="1">
        <v>46126</v>
      </c>
      <c r="C4985" t="s">
        <v>162</v>
      </c>
      <c r="D4985" t="s">
        <v>63</v>
      </c>
      <c r="E4985" t="s">
        <v>35</v>
      </c>
      <c r="F4985" t="s">
        <v>41</v>
      </c>
      <c r="G4985">
        <v>2</v>
      </c>
      <c r="H4985">
        <v>15.1</v>
      </c>
      <c r="I4985" t="s">
        <v>188</v>
      </c>
      <c r="J4985" t="s">
        <v>99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83</v>
      </c>
      <c r="R4985" t="s">
        <v>83</v>
      </c>
      <c r="S4985" t="s">
        <v>83</v>
      </c>
      <c r="T4985" t="str">
        <f>_xlfn.XLOOKUP(A4985,MI_Match_Analysis!$A$2:$A$8,MI_Match_Analysis!$F$2:$F$8,"Not Found")</f>
        <v>Not Found</v>
      </c>
    </row>
    <row r="4986" spans="1:20" hidden="1" x14ac:dyDescent="0.3">
      <c r="A4986">
        <v>22</v>
      </c>
      <c r="B4986" s="1">
        <v>46126</v>
      </c>
      <c r="C4986" t="s">
        <v>162</v>
      </c>
      <c r="D4986" t="s">
        <v>63</v>
      </c>
      <c r="E4986" t="s">
        <v>35</v>
      </c>
      <c r="F4986" t="s">
        <v>41</v>
      </c>
      <c r="G4986">
        <v>2</v>
      </c>
      <c r="H4986">
        <v>15.2</v>
      </c>
      <c r="I4986" t="s">
        <v>188</v>
      </c>
      <c r="J4986" t="s">
        <v>99</v>
      </c>
      <c r="K4986">
        <v>4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83</v>
      </c>
      <c r="R4986" t="s">
        <v>83</v>
      </c>
      <c r="S4986" t="s">
        <v>83</v>
      </c>
      <c r="T4986" t="str">
        <f>_xlfn.XLOOKUP(A4986,MI_Match_Analysis!$A$2:$A$8,MI_Match_Analysis!$F$2:$F$8,"Not Found")</f>
        <v>Not Found</v>
      </c>
    </row>
    <row r="4987" spans="1:20" hidden="1" x14ac:dyDescent="0.3">
      <c r="A4987">
        <v>22</v>
      </c>
      <c r="B4987" s="1">
        <v>46126</v>
      </c>
      <c r="C4987" t="s">
        <v>162</v>
      </c>
      <c r="D4987" t="s">
        <v>63</v>
      </c>
      <c r="E4987" t="s">
        <v>35</v>
      </c>
      <c r="F4987" t="s">
        <v>41</v>
      </c>
      <c r="G4987">
        <v>2</v>
      </c>
      <c r="H4987">
        <v>15.3</v>
      </c>
      <c r="I4987" t="s">
        <v>188</v>
      </c>
      <c r="J4987" t="s">
        <v>99</v>
      </c>
      <c r="K4987">
        <v>6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83</v>
      </c>
      <c r="R4987" t="s">
        <v>83</v>
      </c>
      <c r="S4987" t="s">
        <v>83</v>
      </c>
      <c r="T4987" t="str">
        <f>_xlfn.XLOOKUP(A4987,MI_Match_Analysis!$A$2:$A$8,MI_Match_Analysis!$F$2:$F$8,"Not Found")</f>
        <v>Not Found</v>
      </c>
    </row>
    <row r="4988" spans="1:20" hidden="1" x14ac:dyDescent="0.3">
      <c r="A4988">
        <v>22</v>
      </c>
      <c r="B4988" s="1">
        <v>46126</v>
      </c>
      <c r="C4988" t="s">
        <v>162</v>
      </c>
      <c r="D4988" t="s">
        <v>63</v>
      </c>
      <c r="E4988" t="s">
        <v>35</v>
      </c>
      <c r="F4988" t="s">
        <v>41</v>
      </c>
      <c r="G4988">
        <v>2</v>
      </c>
      <c r="H4988">
        <v>15.4</v>
      </c>
      <c r="I4988" t="s">
        <v>188</v>
      </c>
      <c r="J4988" t="s">
        <v>99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83</v>
      </c>
      <c r="R4988" t="s">
        <v>83</v>
      </c>
      <c r="S4988" t="s">
        <v>83</v>
      </c>
      <c r="T4988" t="str">
        <f>_xlfn.XLOOKUP(A4988,MI_Match_Analysis!$A$2:$A$8,MI_Match_Analysis!$F$2:$F$8,"Not Found")</f>
        <v>Not Found</v>
      </c>
    </row>
    <row r="4989" spans="1:20" hidden="1" x14ac:dyDescent="0.3">
      <c r="A4989">
        <v>22</v>
      </c>
      <c r="B4989" s="1">
        <v>46126</v>
      </c>
      <c r="C4989" t="s">
        <v>162</v>
      </c>
      <c r="D4989" t="s">
        <v>63</v>
      </c>
      <c r="E4989" t="s">
        <v>35</v>
      </c>
      <c r="F4989" t="s">
        <v>41</v>
      </c>
      <c r="G4989">
        <v>2</v>
      </c>
      <c r="H4989">
        <v>15.4</v>
      </c>
      <c r="I4989" t="s">
        <v>188</v>
      </c>
      <c r="J4989" t="s">
        <v>99</v>
      </c>
      <c r="K4989">
        <v>0</v>
      </c>
      <c r="L4989">
        <v>1</v>
      </c>
      <c r="M4989">
        <v>1</v>
      </c>
      <c r="N4989">
        <v>0</v>
      </c>
      <c r="O4989">
        <v>0</v>
      </c>
      <c r="P4989">
        <v>0</v>
      </c>
      <c r="Q4989" t="s">
        <v>83</v>
      </c>
      <c r="R4989" t="s">
        <v>83</v>
      </c>
      <c r="S4989" t="s">
        <v>83</v>
      </c>
      <c r="T4989" t="str">
        <f>_xlfn.XLOOKUP(A4989,MI_Match_Analysis!$A$2:$A$8,MI_Match_Analysis!$F$2:$F$8,"Not Found")</f>
        <v>Not Found</v>
      </c>
    </row>
    <row r="4990" spans="1:20" hidden="1" x14ac:dyDescent="0.3">
      <c r="A4990">
        <v>22</v>
      </c>
      <c r="B4990" s="1">
        <v>46126</v>
      </c>
      <c r="C4990" t="s">
        <v>162</v>
      </c>
      <c r="D4990" t="s">
        <v>63</v>
      </c>
      <c r="E4990" t="s">
        <v>35</v>
      </c>
      <c r="F4990" t="s">
        <v>41</v>
      </c>
      <c r="G4990">
        <v>2</v>
      </c>
      <c r="H4990">
        <v>15.5</v>
      </c>
      <c r="I4990" t="s">
        <v>188</v>
      </c>
      <c r="J4990" t="s">
        <v>99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83</v>
      </c>
      <c r="R4990" t="s">
        <v>83</v>
      </c>
      <c r="S4990" t="s">
        <v>83</v>
      </c>
      <c r="T4990" t="str">
        <f>_xlfn.XLOOKUP(A4990,MI_Match_Analysis!$A$2:$A$8,MI_Match_Analysis!$F$2:$F$8,"Not Found")</f>
        <v>Not Found</v>
      </c>
    </row>
    <row r="4991" spans="1:20" hidden="1" x14ac:dyDescent="0.3">
      <c r="A4991">
        <v>22</v>
      </c>
      <c r="B4991" s="1">
        <v>46126</v>
      </c>
      <c r="C4991" t="s">
        <v>162</v>
      </c>
      <c r="D4991" t="s">
        <v>63</v>
      </c>
      <c r="E4991" t="s">
        <v>35</v>
      </c>
      <c r="F4991" t="s">
        <v>41</v>
      </c>
      <c r="G4991">
        <v>2</v>
      </c>
      <c r="H4991">
        <v>15.6</v>
      </c>
      <c r="I4991" t="s">
        <v>259</v>
      </c>
      <c r="J4991" t="s">
        <v>99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83</v>
      </c>
      <c r="R4991" t="s">
        <v>83</v>
      </c>
      <c r="S4991" t="s">
        <v>83</v>
      </c>
      <c r="T4991" t="str">
        <f>_xlfn.XLOOKUP(A4991,MI_Match_Analysis!$A$2:$A$8,MI_Match_Analysis!$F$2:$F$8,"Not Found")</f>
        <v>Not Found</v>
      </c>
    </row>
    <row r="4992" spans="1:20" hidden="1" x14ac:dyDescent="0.3">
      <c r="A4992">
        <v>22</v>
      </c>
      <c r="B4992" s="1">
        <v>46126</v>
      </c>
      <c r="C4992" t="s">
        <v>162</v>
      </c>
      <c r="D4992" t="s">
        <v>63</v>
      </c>
      <c r="E4992" t="s">
        <v>35</v>
      </c>
      <c r="F4992" t="s">
        <v>41</v>
      </c>
      <c r="G4992">
        <v>2</v>
      </c>
      <c r="H4992">
        <v>16.100000000000001</v>
      </c>
      <c r="I4992" t="s">
        <v>259</v>
      </c>
      <c r="J4992" t="s">
        <v>210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83</v>
      </c>
      <c r="R4992" t="s">
        <v>83</v>
      </c>
      <c r="S4992" t="s">
        <v>83</v>
      </c>
      <c r="T4992" t="str">
        <f>_xlfn.XLOOKUP(A4992,MI_Match_Analysis!$A$2:$A$8,MI_Match_Analysis!$F$2:$F$8,"Not Found")</f>
        <v>Not Found</v>
      </c>
    </row>
    <row r="4993" spans="1:20" hidden="1" x14ac:dyDescent="0.3">
      <c r="A4993">
        <v>22</v>
      </c>
      <c r="B4993" s="1">
        <v>46126</v>
      </c>
      <c r="C4993" t="s">
        <v>162</v>
      </c>
      <c r="D4993" t="s">
        <v>63</v>
      </c>
      <c r="E4993" t="s">
        <v>35</v>
      </c>
      <c r="F4993" t="s">
        <v>41</v>
      </c>
      <c r="G4993">
        <v>2</v>
      </c>
      <c r="H4993">
        <v>16.2</v>
      </c>
      <c r="I4993" t="s">
        <v>188</v>
      </c>
      <c r="J4993" t="s">
        <v>210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83</v>
      </c>
      <c r="R4993" t="s">
        <v>83</v>
      </c>
      <c r="S4993" t="s">
        <v>83</v>
      </c>
      <c r="T4993" t="str">
        <f>_xlfn.XLOOKUP(A4993,MI_Match_Analysis!$A$2:$A$8,MI_Match_Analysis!$F$2:$F$8,"Not Found")</f>
        <v>Not Found</v>
      </c>
    </row>
    <row r="4994" spans="1:20" hidden="1" x14ac:dyDescent="0.3">
      <c r="A4994">
        <v>22</v>
      </c>
      <c r="B4994" s="1">
        <v>46126</v>
      </c>
      <c r="C4994" t="s">
        <v>162</v>
      </c>
      <c r="D4994" t="s">
        <v>63</v>
      </c>
      <c r="E4994" t="s">
        <v>35</v>
      </c>
      <c r="F4994" t="s">
        <v>41</v>
      </c>
      <c r="G4994">
        <v>2</v>
      </c>
      <c r="H4994">
        <v>16.3</v>
      </c>
      <c r="I4994" t="s">
        <v>259</v>
      </c>
      <c r="J4994" t="s">
        <v>210</v>
      </c>
      <c r="K4994">
        <v>4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83</v>
      </c>
      <c r="R4994" t="s">
        <v>83</v>
      </c>
      <c r="S4994" t="s">
        <v>83</v>
      </c>
      <c r="T4994" t="str">
        <f>_xlfn.XLOOKUP(A4994,MI_Match_Analysis!$A$2:$A$8,MI_Match_Analysis!$F$2:$F$8,"Not Found")</f>
        <v>Not Found</v>
      </c>
    </row>
    <row r="4995" spans="1:20" hidden="1" x14ac:dyDescent="0.3">
      <c r="A4995">
        <v>22</v>
      </c>
      <c r="B4995" s="1">
        <v>46126</v>
      </c>
      <c r="C4995" t="s">
        <v>162</v>
      </c>
      <c r="D4995" t="s">
        <v>63</v>
      </c>
      <c r="E4995" t="s">
        <v>35</v>
      </c>
      <c r="F4995" t="s">
        <v>41</v>
      </c>
      <c r="G4995">
        <v>2</v>
      </c>
      <c r="H4995">
        <v>16.399999999999999</v>
      </c>
      <c r="I4995" t="s">
        <v>259</v>
      </c>
      <c r="J4995" t="s">
        <v>210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83</v>
      </c>
      <c r="R4995" t="s">
        <v>83</v>
      </c>
      <c r="S4995" t="s">
        <v>83</v>
      </c>
      <c r="T4995" t="str">
        <f>_xlfn.XLOOKUP(A4995,MI_Match_Analysis!$A$2:$A$8,MI_Match_Analysis!$F$2:$F$8,"Not Found")</f>
        <v>Not Found</v>
      </c>
    </row>
    <row r="4996" spans="1:20" hidden="1" x14ac:dyDescent="0.3">
      <c r="A4996">
        <v>22</v>
      </c>
      <c r="B4996" s="1">
        <v>46126</v>
      </c>
      <c r="C4996" t="s">
        <v>162</v>
      </c>
      <c r="D4996" t="s">
        <v>63</v>
      </c>
      <c r="E4996" t="s">
        <v>35</v>
      </c>
      <c r="F4996" t="s">
        <v>41</v>
      </c>
      <c r="G4996">
        <v>2</v>
      </c>
      <c r="H4996">
        <v>16.5</v>
      </c>
      <c r="I4996" t="s">
        <v>259</v>
      </c>
      <c r="J4996" t="s">
        <v>210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83</v>
      </c>
      <c r="R4996" t="s">
        <v>83</v>
      </c>
      <c r="S4996" t="s">
        <v>83</v>
      </c>
      <c r="T4996" t="str">
        <f>_xlfn.XLOOKUP(A4996,MI_Match_Analysis!$A$2:$A$8,MI_Match_Analysis!$F$2:$F$8,"Not Found")</f>
        <v>Not Found</v>
      </c>
    </row>
    <row r="4997" spans="1:20" hidden="1" x14ac:dyDescent="0.3">
      <c r="A4997">
        <v>22</v>
      </c>
      <c r="B4997" s="1">
        <v>46126</v>
      </c>
      <c r="C4997" t="s">
        <v>162</v>
      </c>
      <c r="D4997" t="s">
        <v>63</v>
      </c>
      <c r="E4997" t="s">
        <v>35</v>
      </c>
      <c r="F4997" t="s">
        <v>41</v>
      </c>
      <c r="G4997">
        <v>2</v>
      </c>
      <c r="H4997">
        <v>16.600000000000001</v>
      </c>
      <c r="I4997" t="s">
        <v>188</v>
      </c>
      <c r="J4997" t="s">
        <v>265</v>
      </c>
      <c r="K4997">
        <v>4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83</v>
      </c>
      <c r="R4997" t="s">
        <v>83</v>
      </c>
      <c r="S4997" t="s">
        <v>83</v>
      </c>
      <c r="T4997" t="str">
        <f>_xlfn.XLOOKUP(A4997,MI_Match_Analysis!$A$2:$A$8,MI_Match_Analysis!$F$2:$F$8,"Not Found")</f>
        <v>Not Found</v>
      </c>
    </row>
    <row r="4998" spans="1:20" hidden="1" x14ac:dyDescent="0.3">
      <c r="A4998">
        <v>22</v>
      </c>
      <c r="B4998" s="1">
        <v>46126</v>
      </c>
      <c r="C4998" t="s">
        <v>162</v>
      </c>
      <c r="D4998" t="s">
        <v>63</v>
      </c>
      <c r="E4998" t="s">
        <v>35</v>
      </c>
      <c r="F4998" t="s">
        <v>41</v>
      </c>
      <c r="G4998">
        <v>2</v>
      </c>
      <c r="H4998">
        <v>17.100000000000001</v>
      </c>
      <c r="I4998" t="s">
        <v>259</v>
      </c>
      <c r="J4998" t="s">
        <v>208</v>
      </c>
      <c r="K4998">
        <v>0</v>
      </c>
      <c r="L4998">
        <v>1</v>
      </c>
      <c r="M4998">
        <v>1</v>
      </c>
      <c r="N4998">
        <v>0</v>
      </c>
      <c r="O4998">
        <v>0</v>
      </c>
      <c r="P4998">
        <v>0</v>
      </c>
      <c r="Q4998" t="s">
        <v>83</v>
      </c>
      <c r="R4998" t="s">
        <v>83</v>
      </c>
      <c r="S4998" t="s">
        <v>83</v>
      </c>
      <c r="T4998" t="str">
        <f>_xlfn.XLOOKUP(A4998,MI_Match_Analysis!$A$2:$A$8,MI_Match_Analysis!$F$2:$F$8,"Not Found")</f>
        <v>Not Found</v>
      </c>
    </row>
    <row r="4999" spans="1:20" hidden="1" x14ac:dyDescent="0.3">
      <c r="A4999">
        <v>22</v>
      </c>
      <c r="B4999" s="1">
        <v>46126</v>
      </c>
      <c r="C4999" t="s">
        <v>162</v>
      </c>
      <c r="D4999" t="s">
        <v>63</v>
      </c>
      <c r="E4999" t="s">
        <v>35</v>
      </c>
      <c r="F4999" t="s">
        <v>41</v>
      </c>
      <c r="G4999">
        <v>2</v>
      </c>
      <c r="H4999">
        <v>17.100000000000001</v>
      </c>
      <c r="I4999" t="s">
        <v>259</v>
      </c>
      <c r="J4999" t="s">
        <v>208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83</v>
      </c>
      <c r="R4999" t="s">
        <v>83</v>
      </c>
      <c r="S4999" t="s">
        <v>83</v>
      </c>
      <c r="T4999" t="str">
        <f>_xlfn.XLOOKUP(A4999,MI_Match_Analysis!$A$2:$A$8,MI_Match_Analysis!$F$2:$F$8,"Not Found")</f>
        <v>Not Found</v>
      </c>
    </row>
    <row r="5000" spans="1:20" hidden="1" x14ac:dyDescent="0.3">
      <c r="A5000">
        <v>22</v>
      </c>
      <c r="B5000" s="1">
        <v>46126</v>
      </c>
      <c r="C5000" t="s">
        <v>162</v>
      </c>
      <c r="D5000" t="s">
        <v>63</v>
      </c>
      <c r="E5000" t="s">
        <v>35</v>
      </c>
      <c r="F5000" t="s">
        <v>41</v>
      </c>
      <c r="G5000">
        <v>2</v>
      </c>
      <c r="H5000">
        <v>17.2</v>
      </c>
      <c r="I5000" t="s">
        <v>188</v>
      </c>
      <c r="J5000" t="s">
        <v>208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83</v>
      </c>
      <c r="R5000" t="s">
        <v>83</v>
      </c>
      <c r="S5000" t="s">
        <v>83</v>
      </c>
      <c r="T5000" t="str">
        <f>_xlfn.XLOOKUP(A5000,MI_Match_Analysis!$A$2:$A$8,MI_Match_Analysis!$F$2:$F$8,"Not Found")</f>
        <v>Not Found</v>
      </c>
    </row>
    <row r="5001" spans="1:20" hidden="1" x14ac:dyDescent="0.3">
      <c r="A5001">
        <v>22</v>
      </c>
      <c r="B5001" s="1">
        <v>46126</v>
      </c>
      <c r="C5001" t="s">
        <v>162</v>
      </c>
      <c r="D5001" t="s">
        <v>63</v>
      </c>
      <c r="E5001" t="s">
        <v>35</v>
      </c>
      <c r="F5001" t="s">
        <v>41</v>
      </c>
      <c r="G5001">
        <v>2</v>
      </c>
      <c r="H5001">
        <v>17.3</v>
      </c>
      <c r="I5001" t="s">
        <v>259</v>
      </c>
      <c r="J5001" t="s">
        <v>208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83</v>
      </c>
      <c r="R5001" t="s">
        <v>83</v>
      </c>
      <c r="S5001" t="s">
        <v>83</v>
      </c>
      <c r="T5001" t="str">
        <f>_xlfn.XLOOKUP(A5001,MI_Match_Analysis!$A$2:$A$8,MI_Match_Analysis!$F$2:$F$8,"Not Found")</f>
        <v>Not Found</v>
      </c>
    </row>
    <row r="5002" spans="1:20" hidden="1" x14ac:dyDescent="0.3">
      <c r="A5002">
        <v>22</v>
      </c>
      <c r="B5002" s="1">
        <v>46126</v>
      </c>
      <c r="C5002" t="s">
        <v>162</v>
      </c>
      <c r="D5002" t="s">
        <v>63</v>
      </c>
      <c r="E5002" t="s">
        <v>35</v>
      </c>
      <c r="F5002" t="s">
        <v>41</v>
      </c>
      <c r="G5002">
        <v>2</v>
      </c>
      <c r="H5002">
        <v>17.399999999999999</v>
      </c>
      <c r="I5002" t="s">
        <v>188</v>
      </c>
      <c r="J5002" t="s">
        <v>208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83</v>
      </c>
      <c r="R5002" t="s">
        <v>83</v>
      </c>
      <c r="S5002" t="s">
        <v>83</v>
      </c>
      <c r="T5002" t="str">
        <f>_xlfn.XLOOKUP(A5002,MI_Match_Analysis!$A$2:$A$8,MI_Match_Analysis!$F$2:$F$8,"Not Found")</f>
        <v>Not Found</v>
      </c>
    </row>
    <row r="5003" spans="1:20" hidden="1" x14ac:dyDescent="0.3">
      <c r="A5003">
        <v>22</v>
      </c>
      <c r="B5003" s="1">
        <v>46126</v>
      </c>
      <c r="C5003" t="s">
        <v>162</v>
      </c>
      <c r="D5003" t="s">
        <v>63</v>
      </c>
      <c r="E5003" t="s">
        <v>35</v>
      </c>
      <c r="F5003" t="s">
        <v>41</v>
      </c>
      <c r="G5003">
        <v>2</v>
      </c>
      <c r="H5003">
        <v>17.5</v>
      </c>
      <c r="I5003" t="s">
        <v>259</v>
      </c>
      <c r="J5003" t="s">
        <v>208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83</v>
      </c>
      <c r="R5003" t="s">
        <v>83</v>
      </c>
      <c r="S5003" t="s">
        <v>83</v>
      </c>
      <c r="T5003" t="str">
        <f>_xlfn.XLOOKUP(A5003,MI_Match_Analysis!$A$2:$A$8,MI_Match_Analysis!$F$2:$F$8,"Not Found")</f>
        <v>Not Found</v>
      </c>
    </row>
    <row r="5004" spans="1:20" hidden="1" x14ac:dyDescent="0.3">
      <c r="A5004">
        <v>22</v>
      </c>
      <c r="B5004" s="1">
        <v>46126</v>
      </c>
      <c r="C5004" t="s">
        <v>162</v>
      </c>
      <c r="D5004" t="s">
        <v>63</v>
      </c>
      <c r="E5004" t="s">
        <v>35</v>
      </c>
      <c r="F5004" t="s">
        <v>41</v>
      </c>
      <c r="G5004">
        <v>2</v>
      </c>
      <c r="H5004">
        <v>17.600000000000001</v>
      </c>
      <c r="I5004" t="s">
        <v>188</v>
      </c>
      <c r="J5004" t="s">
        <v>208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83</v>
      </c>
      <c r="R5004" t="s">
        <v>83</v>
      </c>
      <c r="S5004" t="s">
        <v>83</v>
      </c>
      <c r="T5004" t="str">
        <f>_xlfn.XLOOKUP(A5004,MI_Match_Analysis!$A$2:$A$8,MI_Match_Analysis!$F$2:$F$8,"Not Found")</f>
        <v>Not Found</v>
      </c>
    </row>
    <row r="5005" spans="1:20" hidden="1" x14ac:dyDescent="0.3">
      <c r="A5005">
        <v>22</v>
      </c>
      <c r="B5005" s="1">
        <v>46126</v>
      </c>
      <c r="C5005" t="s">
        <v>162</v>
      </c>
      <c r="D5005" t="s">
        <v>63</v>
      </c>
      <c r="E5005" t="s">
        <v>35</v>
      </c>
      <c r="F5005" t="s">
        <v>41</v>
      </c>
      <c r="G5005">
        <v>2</v>
      </c>
      <c r="H5005">
        <v>18.100000000000001</v>
      </c>
      <c r="I5005" t="s">
        <v>188</v>
      </c>
      <c r="J5005" t="s">
        <v>99</v>
      </c>
      <c r="K5005">
        <v>2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83</v>
      </c>
      <c r="R5005" t="s">
        <v>83</v>
      </c>
      <c r="S5005" t="s">
        <v>83</v>
      </c>
      <c r="T5005" t="str">
        <f>_xlfn.XLOOKUP(A5005,MI_Match_Analysis!$A$2:$A$8,MI_Match_Analysis!$F$2:$F$8,"Not Found")</f>
        <v>Not Found</v>
      </c>
    </row>
    <row r="5006" spans="1:20" hidden="1" x14ac:dyDescent="0.3">
      <c r="A5006">
        <v>22</v>
      </c>
      <c r="B5006" s="1">
        <v>46126</v>
      </c>
      <c r="C5006" t="s">
        <v>162</v>
      </c>
      <c r="D5006" t="s">
        <v>63</v>
      </c>
      <c r="E5006" t="s">
        <v>35</v>
      </c>
      <c r="F5006" t="s">
        <v>41</v>
      </c>
      <c r="G5006">
        <v>2</v>
      </c>
      <c r="H5006">
        <v>18.2</v>
      </c>
      <c r="I5006" t="s">
        <v>188</v>
      </c>
      <c r="J5006" t="s">
        <v>99</v>
      </c>
      <c r="K5006">
        <v>4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83</v>
      </c>
      <c r="R5006" t="s">
        <v>83</v>
      </c>
      <c r="S5006" t="s">
        <v>83</v>
      </c>
      <c r="T5006" t="str">
        <f>_xlfn.XLOOKUP(A5006,MI_Match_Analysis!$A$2:$A$8,MI_Match_Analysis!$F$2:$F$8,"Not Found")</f>
        <v>Not Found</v>
      </c>
    </row>
    <row r="5007" spans="1:20" hidden="1" x14ac:dyDescent="0.3">
      <c r="A5007">
        <v>22</v>
      </c>
      <c r="B5007" s="1">
        <v>46126</v>
      </c>
      <c r="C5007" t="s">
        <v>162</v>
      </c>
      <c r="D5007" t="s">
        <v>63</v>
      </c>
      <c r="E5007" t="s">
        <v>35</v>
      </c>
      <c r="F5007" t="s">
        <v>41</v>
      </c>
      <c r="G5007">
        <v>2</v>
      </c>
      <c r="H5007">
        <v>18.3</v>
      </c>
      <c r="I5007" t="s">
        <v>188</v>
      </c>
      <c r="J5007" t="s">
        <v>99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83</v>
      </c>
      <c r="R5007" t="s">
        <v>83</v>
      </c>
      <c r="S5007" t="s">
        <v>83</v>
      </c>
      <c r="T5007" t="str">
        <f>_xlfn.XLOOKUP(A5007,MI_Match_Analysis!$A$2:$A$8,MI_Match_Analysis!$F$2:$F$8,"Not Found")</f>
        <v>Not Found</v>
      </c>
    </row>
    <row r="5008" spans="1:20" hidden="1" x14ac:dyDescent="0.3">
      <c r="A5008">
        <v>22</v>
      </c>
      <c r="B5008" s="1">
        <v>46126</v>
      </c>
      <c r="C5008" t="s">
        <v>162</v>
      </c>
      <c r="D5008" t="s">
        <v>63</v>
      </c>
      <c r="E5008" t="s">
        <v>35</v>
      </c>
      <c r="F5008" t="s">
        <v>41</v>
      </c>
      <c r="G5008">
        <v>2</v>
      </c>
      <c r="H5008">
        <v>18.399999999999999</v>
      </c>
      <c r="I5008" t="s">
        <v>259</v>
      </c>
      <c r="J5008" t="s">
        <v>99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83</v>
      </c>
      <c r="R5008" t="s">
        <v>83</v>
      </c>
      <c r="S5008" t="s">
        <v>83</v>
      </c>
      <c r="T5008" t="str">
        <f>_xlfn.XLOOKUP(A5008,MI_Match_Analysis!$A$2:$A$8,MI_Match_Analysis!$F$2:$F$8,"Not Found")</f>
        <v>Not Found</v>
      </c>
    </row>
    <row r="5009" spans="1:20" hidden="1" x14ac:dyDescent="0.3">
      <c r="A5009">
        <v>22</v>
      </c>
      <c r="B5009" s="1">
        <v>46126</v>
      </c>
      <c r="C5009" t="s">
        <v>162</v>
      </c>
      <c r="D5009" t="s">
        <v>63</v>
      </c>
      <c r="E5009" t="s">
        <v>35</v>
      </c>
      <c r="F5009" t="s">
        <v>41</v>
      </c>
      <c r="G5009">
        <v>2</v>
      </c>
      <c r="H5009">
        <v>18.5</v>
      </c>
      <c r="I5009" t="s">
        <v>259</v>
      </c>
      <c r="J5009" t="s">
        <v>99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83</v>
      </c>
      <c r="R5009" t="s">
        <v>83</v>
      </c>
      <c r="S5009" t="s">
        <v>83</v>
      </c>
      <c r="T5009" t="str">
        <f>_xlfn.XLOOKUP(A5009,MI_Match_Analysis!$A$2:$A$8,MI_Match_Analysis!$F$2:$F$8,"Not Found")</f>
        <v>Not Found</v>
      </c>
    </row>
    <row r="5010" spans="1:20" hidden="1" x14ac:dyDescent="0.3">
      <c r="A5010">
        <v>22</v>
      </c>
      <c r="B5010" s="1">
        <v>46126</v>
      </c>
      <c r="C5010" t="s">
        <v>162</v>
      </c>
      <c r="D5010" t="s">
        <v>63</v>
      </c>
      <c r="E5010" t="s">
        <v>35</v>
      </c>
      <c r="F5010" t="s">
        <v>41</v>
      </c>
      <c r="G5010">
        <v>2</v>
      </c>
      <c r="H5010">
        <v>18.600000000000001</v>
      </c>
      <c r="I5010" t="s">
        <v>259</v>
      </c>
      <c r="J5010" t="s">
        <v>99</v>
      </c>
      <c r="K5010">
        <v>0</v>
      </c>
      <c r="L5010">
        <v>1</v>
      </c>
      <c r="M5010">
        <v>1</v>
      </c>
      <c r="N5010">
        <v>0</v>
      </c>
      <c r="O5010">
        <v>0</v>
      </c>
      <c r="P5010">
        <v>0</v>
      </c>
      <c r="Q5010" t="s">
        <v>83</v>
      </c>
      <c r="R5010" t="s">
        <v>83</v>
      </c>
      <c r="S5010" t="s">
        <v>83</v>
      </c>
      <c r="T5010" t="str">
        <f>_xlfn.XLOOKUP(A5010,MI_Match_Analysis!$A$2:$A$8,MI_Match_Analysis!$F$2:$F$8,"Not Found")</f>
        <v>Not Found</v>
      </c>
    </row>
    <row r="5011" spans="1:20" hidden="1" x14ac:dyDescent="0.3">
      <c r="A5011">
        <v>22</v>
      </c>
      <c r="B5011" s="1">
        <v>46126</v>
      </c>
      <c r="C5011" t="s">
        <v>162</v>
      </c>
      <c r="D5011" t="s">
        <v>63</v>
      </c>
      <c r="E5011" t="s">
        <v>35</v>
      </c>
      <c r="F5011" t="s">
        <v>41</v>
      </c>
      <c r="G5011">
        <v>2</v>
      </c>
      <c r="H5011">
        <v>18.600000000000001</v>
      </c>
      <c r="I5011" t="s">
        <v>259</v>
      </c>
      <c r="J5011" t="s">
        <v>99</v>
      </c>
      <c r="K5011">
        <v>2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83</v>
      </c>
      <c r="R5011" t="s">
        <v>83</v>
      </c>
      <c r="S5011" t="s">
        <v>83</v>
      </c>
      <c r="T5011" t="str">
        <f>_xlfn.XLOOKUP(A5011,MI_Match_Analysis!$A$2:$A$8,MI_Match_Analysis!$F$2:$F$8,"Not Found")</f>
        <v>Not Found</v>
      </c>
    </row>
    <row r="5012" spans="1:20" hidden="1" x14ac:dyDescent="0.3">
      <c r="A5012">
        <v>22</v>
      </c>
      <c r="B5012" s="1">
        <v>46126</v>
      </c>
      <c r="C5012" t="s">
        <v>162</v>
      </c>
      <c r="D5012" t="s">
        <v>63</v>
      </c>
      <c r="E5012" t="s">
        <v>35</v>
      </c>
      <c r="F5012" t="s">
        <v>41</v>
      </c>
      <c r="G5012">
        <v>2</v>
      </c>
      <c r="H5012">
        <v>19.100000000000001</v>
      </c>
      <c r="I5012" t="s">
        <v>188</v>
      </c>
      <c r="J5012" t="s">
        <v>208</v>
      </c>
      <c r="K5012">
        <v>4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83</v>
      </c>
      <c r="R5012" t="s">
        <v>83</v>
      </c>
      <c r="S5012" t="s">
        <v>83</v>
      </c>
      <c r="T5012" t="str">
        <f>_xlfn.XLOOKUP(A5012,MI_Match_Analysis!$A$2:$A$8,MI_Match_Analysis!$F$2:$F$8,"Not Found")</f>
        <v>Not Found</v>
      </c>
    </row>
    <row r="5013" spans="1:20" hidden="1" x14ac:dyDescent="0.3">
      <c r="A5013">
        <v>22</v>
      </c>
      <c r="B5013" s="1">
        <v>46126</v>
      </c>
      <c r="C5013" t="s">
        <v>162</v>
      </c>
      <c r="D5013" t="s">
        <v>63</v>
      </c>
      <c r="E5013" t="s">
        <v>35</v>
      </c>
      <c r="F5013" t="s">
        <v>41</v>
      </c>
      <c r="G5013">
        <v>2</v>
      </c>
      <c r="H5013">
        <v>19.2</v>
      </c>
      <c r="I5013" t="s">
        <v>188</v>
      </c>
      <c r="J5013" t="s">
        <v>208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83</v>
      </c>
      <c r="R5013" t="s">
        <v>83</v>
      </c>
      <c r="S5013" t="s">
        <v>83</v>
      </c>
      <c r="T5013" t="str">
        <f>_xlfn.XLOOKUP(A5013,MI_Match_Analysis!$A$2:$A$8,MI_Match_Analysis!$F$2:$F$8,"Not Found")</f>
        <v>Not Found</v>
      </c>
    </row>
    <row r="5014" spans="1:20" hidden="1" x14ac:dyDescent="0.3">
      <c r="A5014">
        <v>22</v>
      </c>
      <c r="B5014" s="1">
        <v>46126</v>
      </c>
      <c r="C5014" t="s">
        <v>162</v>
      </c>
      <c r="D5014" t="s">
        <v>63</v>
      </c>
      <c r="E5014" t="s">
        <v>35</v>
      </c>
      <c r="F5014" t="s">
        <v>41</v>
      </c>
      <c r="G5014">
        <v>2</v>
      </c>
      <c r="H5014">
        <v>19.2</v>
      </c>
      <c r="I5014" t="s">
        <v>188</v>
      </c>
      <c r="J5014" t="s">
        <v>208</v>
      </c>
      <c r="K5014">
        <v>0</v>
      </c>
      <c r="L5014">
        <v>1</v>
      </c>
      <c r="M5014">
        <v>1</v>
      </c>
      <c r="N5014">
        <v>0</v>
      </c>
      <c r="O5014">
        <v>0</v>
      </c>
      <c r="P5014">
        <v>0</v>
      </c>
      <c r="Q5014" t="s">
        <v>83</v>
      </c>
      <c r="R5014" t="s">
        <v>83</v>
      </c>
      <c r="S5014" t="s">
        <v>83</v>
      </c>
      <c r="T5014" t="str">
        <f>_xlfn.XLOOKUP(A5014,MI_Match_Analysis!$A$2:$A$8,MI_Match_Analysis!$F$2:$F$8,"Not Found")</f>
        <v>Not Found</v>
      </c>
    </row>
    <row r="5015" spans="1:20" hidden="1" x14ac:dyDescent="0.3">
      <c r="A5015">
        <v>22</v>
      </c>
      <c r="B5015" s="1">
        <v>46126</v>
      </c>
      <c r="C5015" t="s">
        <v>162</v>
      </c>
      <c r="D5015" t="s">
        <v>63</v>
      </c>
      <c r="E5015" t="s">
        <v>35</v>
      </c>
      <c r="F5015" t="s">
        <v>41</v>
      </c>
      <c r="G5015">
        <v>2</v>
      </c>
      <c r="H5015">
        <v>19.3</v>
      </c>
      <c r="I5015" t="s">
        <v>188</v>
      </c>
      <c r="J5015" t="s">
        <v>208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165</v>
      </c>
      <c r="R5015" t="s">
        <v>188</v>
      </c>
      <c r="S5015" t="s">
        <v>201</v>
      </c>
      <c r="T5015" t="str">
        <f>_xlfn.XLOOKUP(A5015,MI_Match_Analysis!$A$2:$A$8,MI_Match_Analysis!$F$2:$F$8,"Not Found")</f>
        <v>Not Found</v>
      </c>
    </row>
    <row r="5016" spans="1:20" hidden="1" x14ac:dyDescent="0.3">
      <c r="A5016">
        <v>22</v>
      </c>
      <c r="B5016" s="1">
        <v>46126</v>
      </c>
      <c r="C5016" t="s">
        <v>162</v>
      </c>
      <c r="D5016" t="s">
        <v>63</v>
      </c>
      <c r="E5016" t="s">
        <v>35</v>
      </c>
      <c r="F5016" t="s">
        <v>41</v>
      </c>
      <c r="G5016">
        <v>2</v>
      </c>
      <c r="H5016">
        <v>19.399999999999999</v>
      </c>
      <c r="I5016" t="s">
        <v>90</v>
      </c>
      <c r="J5016" t="s">
        <v>208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83</v>
      </c>
      <c r="R5016" t="s">
        <v>83</v>
      </c>
      <c r="S5016" t="s">
        <v>83</v>
      </c>
      <c r="T5016" t="str">
        <f>_xlfn.XLOOKUP(A5016,MI_Match_Analysis!$A$2:$A$8,MI_Match_Analysis!$F$2:$F$8,"Not Found")</f>
        <v>Not Found</v>
      </c>
    </row>
    <row r="5017" spans="1:20" hidden="1" x14ac:dyDescent="0.3">
      <c r="A5017">
        <v>22</v>
      </c>
      <c r="B5017" s="1">
        <v>46126</v>
      </c>
      <c r="C5017" t="s">
        <v>162</v>
      </c>
      <c r="D5017" t="s">
        <v>63</v>
      </c>
      <c r="E5017" t="s">
        <v>35</v>
      </c>
      <c r="F5017" t="s">
        <v>41</v>
      </c>
      <c r="G5017">
        <v>2</v>
      </c>
      <c r="H5017">
        <v>19.5</v>
      </c>
      <c r="I5017" t="s">
        <v>259</v>
      </c>
      <c r="J5017" t="s">
        <v>208</v>
      </c>
      <c r="K5017">
        <v>6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83</v>
      </c>
      <c r="R5017" t="s">
        <v>83</v>
      </c>
      <c r="S5017" t="s">
        <v>83</v>
      </c>
      <c r="T5017" t="str">
        <f>_xlfn.XLOOKUP(A5017,MI_Match_Analysis!$A$2:$A$8,MI_Match_Analysis!$F$2:$F$8,"Not Found")</f>
        <v>Not Found</v>
      </c>
    </row>
    <row r="5018" spans="1:20" hidden="1" x14ac:dyDescent="0.3">
      <c r="A5018">
        <v>22</v>
      </c>
      <c r="B5018" s="1">
        <v>46126</v>
      </c>
      <c r="C5018" t="s">
        <v>162</v>
      </c>
      <c r="D5018" t="s">
        <v>63</v>
      </c>
      <c r="E5018" t="s">
        <v>35</v>
      </c>
      <c r="F5018" t="s">
        <v>41</v>
      </c>
      <c r="G5018">
        <v>2</v>
      </c>
      <c r="H5018">
        <v>19.600000000000001</v>
      </c>
      <c r="I5018" t="s">
        <v>259</v>
      </c>
      <c r="J5018" t="s">
        <v>208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83</v>
      </c>
      <c r="R5018" t="s">
        <v>83</v>
      </c>
      <c r="S5018" t="s">
        <v>83</v>
      </c>
      <c r="T5018" t="str">
        <f>_xlfn.XLOOKUP(A5018,MI_Match_Analysis!$A$2:$A$8,MI_Match_Analysis!$F$2:$F$8,"Not Found")</f>
        <v>Not Found</v>
      </c>
    </row>
    <row r="5019" spans="1:20" hidden="1" x14ac:dyDescent="0.3">
      <c r="A5019">
        <v>23</v>
      </c>
      <c r="B5019" s="1">
        <v>46127</v>
      </c>
      <c r="C5019" t="s">
        <v>162</v>
      </c>
      <c r="D5019" t="s">
        <v>163</v>
      </c>
      <c r="E5019" t="s">
        <v>53</v>
      </c>
      <c r="F5019" t="s">
        <v>24</v>
      </c>
      <c r="G5019">
        <v>1</v>
      </c>
      <c r="H5019">
        <v>0.1</v>
      </c>
      <c r="I5019" t="s">
        <v>130</v>
      </c>
      <c r="J5019" t="s">
        <v>80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83</v>
      </c>
      <c r="R5019" t="s">
        <v>83</v>
      </c>
      <c r="S5019" t="s">
        <v>83</v>
      </c>
      <c r="T5019" t="str">
        <f>_xlfn.XLOOKUP(A5019,MI_Match_Analysis!$A$2:$A$8,MI_Match_Analysis!$F$2:$F$8,"Not Found")</f>
        <v>Not Found</v>
      </c>
    </row>
    <row r="5020" spans="1:20" hidden="1" x14ac:dyDescent="0.3">
      <c r="A5020">
        <v>23</v>
      </c>
      <c r="B5020" s="1">
        <v>46127</v>
      </c>
      <c r="C5020" t="s">
        <v>162</v>
      </c>
      <c r="D5020" t="s">
        <v>163</v>
      </c>
      <c r="E5020" t="s">
        <v>53</v>
      </c>
      <c r="F5020" t="s">
        <v>24</v>
      </c>
      <c r="G5020">
        <v>1</v>
      </c>
      <c r="H5020">
        <v>0.2</v>
      </c>
      <c r="I5020" t="s">
        <v>130</v>
      </c>
      <c r="J5020" t="s">
        <v>80</v>
      </c>
      <c r="K5020">
        <v>4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83</v>
      </c>
      <c r="R5020" t="s">
        <v>83</v>
      </c>
      <c r="S5020" t="s">
        <v>83</v>
      </c>
      <c r="T5020" t="str">
        <f>_xlfn.XLOOKUP(A5020,MI_Match_Analysis!$A$2:$A$8,MI_Match_Analysis!$F$2:$F$8,"Not Found")</f>
        <v>Not Found</v>
      </c>
    </row>
    <row r="5021" spans="1:20" hidden="1" x14ac:dyDescent="0.3">
      <c r="A5021">
        <v>23</v>
      </c>
      <c r="B5021" s="1">
        <v>46127</v>
      </c>
      <c r="C5021" t="s">
        <v>162</v>
      </c>
      <c r="D5021" t="s">
        <v>163</v>
      </c>
      <c r="E5021" t="s">
        <v>53</v>
      </c>
      <c r="F5021" t="s">
        <v>24</v>
      </c>
      <c r="G5021">
        <v>1</v>
      </c>
      <c r="H5021">
        <v>0.3</v>
      </c>
      <c r="I5021" t="s">
        <v>130</v>
      </c>
      <c r="J5021" t="s">
        <v>80</v>
      </c>
      <c r="K5021">
        <v>2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83</v>
      </c>
      <c r="R5021" t="s">
        <v>83</v>
      </c>
      <c r="S5021" t="s">
        <v>83</v>
      </c>
      <c r="T5021" t="str">
        <f>_xlfn.XLOOKUP(A5021,MI_Match_Analysis!$A$2:$A$8,MI_Match_Analysis!$F$2:$F$8,"Not Found")</f>
        <v>Not Found</v>
      </c>
    </row>
    <row r="5022" spans="1:20" hidden="1" x14ac:dyDescent="0.3">
      <c r="A5022">
        <v>23</v>
      </c>
      <c r="B5022" s="1">
        <v>46127</v>
      </c>
      <c r="C5022" t="s">
        <v>162</v>
      </c>
      <c r="D5022" t="s">
        <v>163</v>
      </c>
      <c r="E5022" t="s">
        <v>53</v>
      </c>
      <c r="F5022" t="s">
        <v>24</v>
      </c>
      <c r="G5022">
        <v>1</v>
      </c>
      <c r="H5022">
        <v>0.4</v>
      </c>
      <c r="I5022" t="s">
        <v>130</v>
      </c>
      <c r="J5022" t="s">
        <v>80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83</v>
      </c>
      <c r="R5022" t="s">
        <v>83</v>
      </c>
      <c r="S5022" t="s">
        <v>83</v>
      </c>
      <c r="T5022" t="str">
        <f>_xlfn.XLOOKUP(A5022,MI_Match_Analysis!$A$2:$A$8,MI_Match_Analysis!$F$2:$F$8,"Not Found")</f>
        <v>Not Found</v>
      </c>
    </row>
    <row r="5023" spans="1:20" hidden="1" x14ac:dyDescent="0.3">
      <c r="A5023">
        <v>23</v>
      </c>
      <c r="B5023" s="1">
        <v>46127</v>
      </c>
      <c r="C5023" t="s">
        <v>162</v>
      </c>
      <c r="D5023" t="s">
        <v>163</v>
      </c>
      <c r="E5023" t="s">
        <v>53</v>
      </c>
      <c r="F5023" t="s">
        <v>24</v>
      </c>
      <c r="G5023">
        <v>1</v>
      </c>
      <c r="H5023">
        <v>0.5</v>
      </c>
      <c r="I5023" t="s">
        <v>228</v>
      </c>
      <c r="J5023" t="s">
        <v>80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83</v>
      </c>
      <c r="R5023" t="s">
        <v>83</v>
      </c>
      <c r="S5023" t="s">
        <v>83</v>
      </c>
      <c r="T5023" t="str">
        <f>_xlfn.XLOOKUP(A5023,MI_Match_Analysis!$A$2:$A$8,MI_Match_Analysis!$F$2:$F$8,"Not Found")</f>
        <v>Not Found</v>
      </c>
    </row>
    <row r="5024" spans="1:20" hidden="1" x14ac:dyDescent="0.3">
      <c r="A5024">
        <v>23</v>
      </c>
      <c r="B5024" s="1">
        <v>46127</v>
      </c>
      <c r="C5024" t="s">
        <v>162</v>
      </c>
      <c r="D5024" t="s">
        <v>163</v>
      </c>
      <c r="E5024" t="s">
        <v>53</v>
      </c>
      <c r="F5024" t="s">
        <v>24</v>
      </c>
      <c r="G5024">
        <v>1</v>
      </c>
      <c r="H5024">
        <v>0.6</v>
      </c>
      <c r="I5024" t="s">
        <v>130</v>
      </c>
      <c r="J5024" t="s">
        <v>80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83</v>
      </c>
      <c r="R5024" t="s">
        <v>83</v>
      </c>
      <c r="S5024" t="s">
        <v>83</v>
      </c>
      <c r="T5024" t="str">
        <f>_xlfn.XLOOKUP(A5024,MI_Match_Analysis!$A$2:$A$8,MI_Match_Analysis!$F$2:$F$8,"Not Found")</f>
        <v>Not Found</v>
      </c>
    </row>
    <row r="5025" spans="1:20" hidden="1" x14ac:dyDescent="0.3">
      <c r="A5025">
        <v>23</v>
      </c>
      <c r="B5025" s="1">
        <v>46127</v>
      </c>
      <c r="C5025" t="s">
        <v>162</v>
      </c>
      <c r="D5025" t="s">
        <v>163</v>
      </c>
      <c r="E5025" t="s">
        <v>53</v>
      </c>
      <c r="F5025" t="s">
        <v>24</v>
      </c>
      <c r="G5025">
        <v>1</v>
      </c>
      <c r="H5025">
        <v>1.1000000000000001</v>
      </c>
      <c r="I5025" t="s">
        <v>130</v>
      </c>
      <c r="J5025" t="s">
        <v>111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83</v>
      </c>
      <c r="R5025" t="s">
        <v>83</v>
      </c>
      <c r="S5025" t="s">
        <v>83</v>
      </c>
      <c r="T5025" t="str">
        <f>_xlfn.XLOOKUP(A5025,MI_Match_Analysis!$A$2:$A$8,MI_Match_Analysis!$F$2:$F$8,"Not Found")</f>
        <v>Not Found</v>
      </c>
    </row>
    <row r="5026" spans="1:20" hidden="1" x14ac:dyDescent="0.3">
      <c r="A5026">
        <v>23</v>
      </c>
      <c r="B5026" s="1">
        <v>46127</v>
      </c>
      <c r="C5026" t="s">
        <v>162</v>
      </c>
      <c r="D5026" t="s">
        <v>163</v>
      </c>
      <c r="E5026" t="s">
        <v>53</v>
      </c>
      <c r="F5026" t="s">
        <v>24</v>
      </c>
      <c r="G5026">
        <v>1</v>
      </c>
      <c r="H5026">
        <v>1.2</v>
      </c>
      <c r="I5026" t="s">
        <v>130</v>
      </c>
      <c r="J5026" t="s">
        <v>111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83</v>
      </c>
      <c r="R5026" t="s">
        <v>83</v>
      </c>
      <c r="S5026" t="s">
        <v>83</v>
      </c>
      <c r="T5026" t="str">
        <f>_xlfn.XLOOKUP(A5026,MI_Match_Analysis!$A$2:$A$8,MI_Match_Analysis!$F$2:$F$8,"Not Found")</f>
        <v>Not Found</v>
      </c>
    </row>
    <row r="5027" spans="1:20" hidden="1" x14ac:dyDescent="0.3">
      <c r="A5027">
        <v>23</v>
      </c>
      <c r="B5027" s="1">
        <v>46127</v>
      </c>
      <c r="C5027" t="s">
        <v>162</v>
      </c>
      <c r="D5027" t="s">
        <v>163</v>
      </c>
      <c r="E5027" t="s">
        <v>53</v>
      </c>
      <c r="F5027" t="s">
        <v>24</v>
      </c>
      <c r="G5027">
        <v>1</v>
      </c>
      <c r="H5027">
        <v>1.3</v>
      </c>
      <c r="I5027" t="s">
        <v>228</v>
      </c>
      <c r="J5027" t="s">
        <v>111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83</v>
      </c>
      <c r="R5027" t="s">
        <v>83</v>
      </c>
      <c r="S5027" t="s">
        <v>83</v>
      </c>
      <c r="T5027" t="str">
        <f>_xlfn.XLOOKUP(A5027,MI_Match_Analysis!$A$2:$A$8,MI_Match_Analysis!$F$2:$F$8,"Not Found")</f>
        <v>Not Found</v>
      </c>
    </row>
    <row r="5028" spans="1:20" hidden="1" x14ac:dyDescent="0.3">
      <c r="A5028">
        <v>23</v>
      </c>
      <c r="B5028" s="1">
        <v>46127</v>
      </c>
      <c r="C5028" t="s">
        <v>162</v>
      </c>
      <c r="D5028" t="s">
        <v>163</v>
      </c>
      <c r="E5028" t="s">
        <v>53</v>
      </c>
      <c r="F5028" t="s">
        <v>24</v>
      </c>
      <c r="G5028">
        <v>1</v>
      </c>
      <c r="H5028">
        <v>1.4</v>
      </c>
      <c r="I5028" t="s">
        <v>130</v>
      </c>
      <c r="J5028" t="s">
        <v>111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83</v>
      </c>
      <c r="R5028" t="s">
        <v>83</v>
      </c>
      <c r="S5028" t="s">
        <v>83</v>
      </c>
      <c r="T5028" t="str">
        <f>_xlfn.XLOOKUP(A5028,MI_Match_Analysis!$A$2:$A$8,MI_Match_Analysis!$F$2:$F$8,"Not Found")</f>
        <v>Not Found</v>
      </c>
    </row>
    <row r="5029" spans="1:20" hidden="1" x14ac:dyDescent="0.3">
      <c r="A5029">
        <v>23</v>
      </c>
      <c r="B5029" s="1">
        <v>46127</v>
      </c>
      <c r="C5029" t="s">
        <v>162</v>
      </c>
      <c r="D5029" t="s">
        <v>163</v>
      </c>
      <c r="E5029" t="s">
        <v>53</v>
      </c>
      <c r="F5029" t="s">
        <v>24</v>
      </c>
      <c r="G5029">
        <v>1</v>
      </c>
      <c r="H5029">
        <v>1.5</v>
      </c>
      <c r="I5029" t="s">
        <v>228</v>
      </c>
      <c r="J5029" t="s">
        <v>111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83</v>
      </c>
      <c r="R5029" t="s">
        <v>83</v>
      </c>
      <c r="S5029" t="s">
        <v>83</v>
      </c>
      <c r="T5029" t="str">
        <f>_xlfn.XLOOKUP(A5029,MI_Match_Analysis!$A$2:$A$8,MI_Match_Analysis!$F$2:$F$8,"Not Found")</f>
        <v>Not Found</v>
      </c>
    </row>
    <row r="5030" spans="1:20" hidden="1" x14ac:dyDescent="0.3">
      <c r="A5030">
        <v>23</v>
      </c>
      <c r="B5030" s="1">
        <v>46127</v>
      </c>
      <c r="C5030" t="s">
        <v>162</v>
      </c>
      <c r="D5030" t="s">
        <v>163</v>
      </c>
      <c r="E5030" t="s">
        <v>53</v>
      </c>
      <c r="F5030" t="s">
        <v>24</v>
      </c>
      <c r="G5030">
        <v>1</v>
      </c>
      <c r="H5030">
        <v>1.6</v>
      </c>
      <c r="I5030" t="s">
        <v>130</v>
      </c>
      <c r="J5030" t="s">
        <v>111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83</v>
      </c>
      <c r="R5030" t="s">
        <v>83</v>
      </c>
      <c r="S5030" t="s">
        <v>83</v>
      </c>
      <c r="T5030" t="str">
        <f>_xlfn.XLOOKUP(A5030,MI_Match_Analysis!$A$2:$A$8,MI_Match_Analysis!$F$2:$F$8,"Not Found")</f>
        <v>Not Found</v>
      </c>
    </row>
    <row r="5031" spans="1:20" hidden="1" x14ac:dyDescent="0.3">
      <c r="A5031">
        <v>23</v>
      </c>
      <c r="B5031" s="1">
        <v>46127</v>
      </c>
      <c r="C5031" t="s">
        <v>162</v>
      </c>
      <c r="D5031" t="s">
        <v>163</v>
      </c>
      <c r="E5031" t="s">
        <v>53</v>
      </c>
      <c r="F5031" t="s">
        <v>24</v>
      </c>
      <c r="G5031">
        <v>1</v>
      </c>
      <c r="H5031">
        <v>2.1</v>
      </c>
      <c r="I5031" t="s">
        <v>130</v>
      </c>
      <c r="J5031" t="s">
        <v>80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83</v>
      </c>
      <c r="R5031" t="s">
        <v>83</v>
      </c>
      <c r="S5031" t="s">
        <v>83</v>
      </c>
      <c r="T5031" t="str">
        <f>_xlfn.XLOOKUP(A5031,MI_Match_Analysis!$A$2:$A$8,MI_Match_Analysis!$F$2:$F$8,"Not Found")</f>
        <v>Not Found</v>
      </c>
    </row>
    <row r="5032" spans="1:20" hidden="1" x14ac:dyDescent="0.3">
      <c r="A5032">
        <v>23</v>
      </c>
      <c r="B5032" s="1">
        <v>46127</v>
      </c>
      <c r="C5032" t="s">
        <v>162</v>
      </c>
      <c r="D5032" t="s">
        <v>163</v>
      </c>
      <c r="E5032" t="s">
        <v>53</v>
      </c>
      <c r="F5032" t="s">
        <v>24</v>
      </c>
      <c r="G5032">
        <v>1</v>
      </c>
      <c r="H5032">
        <v>2.2000000000000002</v>
      </c>
      <c r="I5032" t="s">
        <v>130</v>
      </c>
      <c r="J5032" t="s">
        <v>80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83</v>
      </c>
      <c r="R5032" t="s">
        <v>83</v>
      </c>
      <c r="S5032" t="s">
        <v>83</v>
      </c>
      <c r="T5032" t="str">
        <f>_xlfn.XLOOKUP(A5032,MI_Match_Analysis!$A$2:$A$8,MI_Match_Analysis!$F$2:$F$8,"Not Found")</f>
        <v>Not Found</v>
      </c>
    </row>
    <row r="5033" spans="1:20" hidden="1" x14ac:dyDescent="0.3">
      <c r="A5033">
        <v>23</v>
      </c>
      <c r="B5033" s="1">
        <v>46127</v>
      </c>
      <c r="C5033" t="s">
        <v>162</v>
      </c>
      <c r="D5033" t="s">
        <v>163</v>
      </c>
      <c r="E5033" t="s">
        <v>53</v>
      </c>
      <c r="F5033" t="s">
        <v>24</v>
      </c>
      <c r="G5033">
        <v>1</v>
      </c>
      <c r="H5033">
        <v>2.2999999999999998</v>
      </c>
      <c r="I5033" t="s">
        <v>130</v>
      </c>
      <c r="J5033" t="s">
        <v>80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83</v>
      </c>
      <c r="R5033" t="s">
        <v>83</v>
      </c>
      <c r="S5033" t="s">
        <v>83</v>
      </c>
      <c r="T5033" t="str">
        <f>_xlfn.XLOOKUP(A5033,MI_Match_Analysis!$A$2:$A$8,MI_Match_Analysis!$F$2:$F$8,"Not Found")</f>
        <v>Not Found</v>
      </c>
    </row>
    <row r="5034" spans="1:20" hidden="1" x14ac:dyDescent="0.3">
      <c r="A5034">
        <v>23</v>
      </c>
      <c r="B5034" s="1">
        <v>46127</v>
      </c>
      <c r="C5034" t="s">
        <v>162</v>
      </c>
      <c r="D5034" t="s">
        <v>163</v>
      </c>
      <c r="E5034" t="s">
        <v>53</v>
      </c>
      <c r="F5034" t="s">
        <v>24</v>
      </c>
      <c r="G5034">
        <v>1</v>
      </c>
      <c r="H5034">
        <v>2.4</v>
      </c>
      <c r="I5034" t="s">
        <v>228</v>
      </c>
      <c r="J5034" t="s">
        <v>80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83</v>
      </c>
      <c r="R5034" t="s">
        <v>83</v>
      </c>
      <c r="S5034" t="s">
        <v>83</v>
      </c>
      <c r="T5034" t="str">
        <f>_xlfn.XLOOKUP(A5034,MI_Match_Analysis!$A$2:$A$8,MI_Match_Analysis!$F$2:$F$8,"Not Found")</f>
        <v>Not Found</v>
      </c>
    </row>
    <row r="5035" spans="1:20" hidden="1" x14ac:dyDescent="0.3">
      <c r="A5035">
        <v>23</v>
      </c>
      <c r="B5035" s="1">
        <v>46127</v>
      </c>
      <c r="C5035" t="s">
        <v>162</v>
      </c>
      <c r="D5035" t="s">
        <v>163</v>
      </c>
      <c r="E5035" t="s">
        <v>53</v>
      </c>
      <c r="F5035" t="s">
        <v>24</v>
      </c>
      <c r="G5035">
        <v>1</v>
      </c>
      <c r="H5035">
        <v>2.5</v>
      </c>
      <c r="I5035" t="s">
        <v>130</v>
      </c>
      <c r="J5035" t="s">
        <v>80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83</v>
      </c>
      <c r="R5035" t="s">
        <v>83</v>
      </c>
      <c r="S5035" t="s">
        <v>83</v>
      </c>
      <c r="T5035" t="str">
        <f>_xlfn.XLOOKUP(A5035,MI_Match_Analysis!$A$2:$A$8,MI_Match_Analysis!$F$2:$F$8,"Not Found")</f>
        <v>Not Found</v>
      </c>
    </row>
    <row r="5036" spans="1:20" hidden="1" x14ac:dyDescent="0.3">
      <c r="A5036">
        <v>23</v>
      </c>
      <c r="B5036" s="1">
        <v>46127</v>
      </c>
      <c r="C5036" t="s">
        <v>162</v>
      </c>
      <c r="D5036" t="s">
        <v>163</v>
      </c>
      <c r="E5036" t="s">
        <v>53</v>
      </c>
      <c r="F5036" t="s">
        <v>24</v>
      </c>
      <c r="G5036">
        <v>1</v>
      </c>
      <c r="H5036">
        <v>2.6</v>
      </c>
      <c r="I5036" t="s">
        <v>130</v>
      </c>
      <c r="J5036" t="s">
        <v>80</v>
      </c>
      <c r="K5036">
        <v>6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83</v>
      </c>
      <c r="R5036" t="s">
        <v>83</v>
      </c>
      <c r="S5036" t="s">
        <v>83</v>
      </c>
      <c r="T5036" t="str">
        <f>_xlfn.XLOOKUP(A5036,MI_Match_Analysis!$A$2:$A$8,MI_Match_Analysis!$F$2:$F$8,"Not Found")</f>
        <v>Not Found</v>
      </c>
    </row>
    <row r="5037" spans="1:20" hidden="1" x14ac:dyDescent="0.3">
      <c r="A5037">
        <v>23</v>
      </c>
      <c r="B5037" s="1">
        <v>46127</v>
      </c>
      <c r="C5037" t="s">
        <v>162</v>
      </c>
      <c r="D5037" t="s">
        <v>163</v>
      </c>
      <c r="E5037" t="s">
        <v>53</v>
      </c>
      <c r="F5037" t="s">
        <v>24</v>
      </c>
      <c r="G5037">
        <v>1</v>
      </c>
      <c r="H5037">
        <v>3.1</v>
      </c>
      <c r="I5037" t="s">
        <v>228</v>
      </c>
      <c r="J5037" t="s">
        <v>269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83</v>
      </c>
      <c r="R5037" t="s">
        <v>83</v>
      </c>
      <c r="S5037" t="s">
        <v>83</v>
      </c>
      <c r="T5037" t="str">
        <f>_xlfn.XLOOKUP(A5037,MI_Match_Analysis!$A$2:$A$8,MI_Match_Analysis!$F$2:$F$8,"Not Found")</f>
        <v>Not Found</v>
      </c>
    </row>
    <row r="5038" spans="1:20" hidden="1" x14ac:dyDescent="0.3">
      <c r="A5038">
        <v>23</v>
      </c>
      <c r="B5038" s="1">
        <v>46127</v>
      </c>
      <c r="C5038" t="s">
        <v>162</v>
      </c>
      <c r="D5038" t="s">
        <v>163</v>
      </c>
      <c r="E5038" t="s">
        <v>53</v>
      </c>
      <c r="F5038" t="s">
        <v>24</v>
      </c>
      <c r="G5038">
        <v>1</v>
      </c>
      <c r="H5038">
        <v>3.2</v>
      </c>
      <c r="I5038" t="s">
        <v>130</v>
      </c>
      <c r="J5038" t="s">
        <v>269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83</v>
      </c>
      <c r="R5038" t="s">
        <v>83</v>
      </c>
      <c r="S5038" t="s">
        <v>83</v>
      </c>
      <c r="T5038" t="str">
        <f>_xlfn.XLOOKUP(A5038,MI_Match_Analysis!$A$2:$A$8,MI_Match_Analysis!$F$2:$F$8,"Not Found")</f>
        <v>Not Found</v>
      </c>
    </row>
    <row r="5039" spans="1:20" hidden="1" x14ac:dyDescent="0.3">
      <c r="A5039">
        <v>23</v>
      </c>
      <c r="B5039" s="1">
        <v>46127</v>
      </c>
      <c r="C5039" t="s">
        <v>162</v>
      </c>
      <c r="D5039" t="s">
        <v>163</v>
      </c>
      <c r="E5039" t="s">
        <v>53</v>
      </c>
      <c r="F5039" t="s">
        <v>24</v>
      </c>
      <c r="G5039">
        <v>1</v>
      </c>
      <c r="H5039">
        <v>3.3</v>
      </c>
      <c r="I5039" t="s">
        <v>228</v>
      </c>
      <c r="J5039" t="s">
        <v>269</v>
      </c>
      <c r="K5039">
        <v>6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83</v>
      </c>
      <c r="R5039" t="s">
        <v>83</v>
      </c>
      <c r="S5039" t="s">
        <v>83</v>
      </c>
      <c r="T5039" t="str">
        <f>_xlfn.XLOOKUP(A5039,MI_Match_Analysis!$A$2:$A$8,MI_Match_Analysis!$F$2:$F$8,"Not Found")</f>
        <v>Not Found</v>
      </c>
    </row>
    <row r="5040" spans="1:20" hidden="1" x14ac:dyDescent="0.3">
      <c r="A5040">
        <v>23</v>
      </c>
      <c r="B5040" s="1">
        <v>46127</v>
      </c>
      <c r="C5040" t="s">
        <v>162</v>
      </c>
      <c r="D5040" t="s">
        <v>163</v>
      </c>
      <c r="E5040" t="s">
        <v>53</v>
      </c>
      <c r="F5040" t="s">
        <v>24</v>
      </c>
      <c r="G5040">
        <v>1</v>
      </c>
      <c r="H5040">
        <v>3.4</v>
      </c>
      <c r="I5040" t="s">
        <v>228</v>
      </c>
      <c r="J5040" t="s">
        <v>269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83</v>
      </c>
      <c r="R5040" t="s">
        <v>83</v>
      </c>
      <c r="S5040" t="s">
        <v>83</v>
      </c>
      <c r="T5040" t="str">
        <f>_xlfn.XLOOKUP(A5040,MI_Match_Analysis!$A$2:$A$8,MI_Match_Analysis!$F$2:$F$8,"Not Found")</f>
        <v>Not Found</v>
      </c>
    </row>
    <row r="5041" spans="1:20" hidden="1" x14ac:dyDescent="0.3">
      <c r="A5041">
        <v>23</v>
      </c>
      <c r="B5041" s="1">
        <v>46127</v>
      </c>
      <c r="C5041" t="s">
        <v>162</v>
      </c>
      <c r="D5041" t="s">
        <v>163</v>
      </c>
      <c r="E5041" t="s">
        <v>53</v>
      </c>
      <c r="F5041" t="s">
        <v>24</v>
      </c>
      <c r="G5041">
        <v>1</v>
      </c>
      <c r="H5041">
        <v>3.5</v>
      </c>
      <c r="I5041" t="s">
        <v>130</v>
      </c>
      <c r="J5041" t="s">
        <v>269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83</v>
      </c>
      <c r="R5041" t="s">
        <v>83</v>
      </c>
      <c r="S5041" t="s">
        <v>83</v>
      </c>
      <c r="T5041" t="str">
        <f>_xlfn.XLOOKUP(A5041,MI_Match_Analysis!$A$2:$A$8,MI_Match_Analysis!$F$2:$F$8,"Not Found")</f>
        <v>Not Found</v>
      </c>
    </row>
    <row r="5042" spans="1:20" hidden="1" x14ac:dyDescent="0.3">
      <c r="A5042">
        <v>23</v>
      </c>
      <c r="B5042" s="1">
        <v>46127</v>
      </c>
      <c r="C5042" t="s">
        <v>162</v>
      </c>
      <c r="D5042" t="s">
        <v>163</v>
      </c>
      <c r="E5042" t="s">
        <v>53</v>
      </c>
      <c r="F5042" t="s">
        <v>24</v>
      </c>
      <c r="G5042">
        <v>1</v>
      </c>
      <c r="H5042">
        <v>3.6</v>
      </c>
      <c r="I5042" t="s">
        <v>228</v>
      </c>
      <c r="J5042" t="s">
        <v>269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165</v>
      </c>
      <c r="R5042" t="s">
        <v>228</v>
      </c>
      <c r="S5042" t="s">
        <v>144</v>
      </c>
      <c r="T5042" t="str">
        <f>_xlfn.XLOOKUP(A5042,MI_Match_Analysis!$A$2:$A$8,MI_Match_Analysis!$F$2:$F$8,"Not Found")</f>
        <v>Not Found</v>
      </c>
    </row>
    <row r="5043" spans="1:20" hidden="1" x14ac:dyDescent="0.3">
      <c r="A5043">
        <v>23</v>
      </c>
      <c r="B5043" s="1">
        <v>46127</v>
      </c>
      <c r="C5043" t="s">
        <v>162</v>
      </c>
      <c r="D5043" t="s">
        <v>163</v>
      </c>
      <c r="E5043" t="s">
        <v>53</v>
      </c>
      <c r="F5043" t="s">
        <v>24</v>
      </c>
      <c r="G5043">
        <v>1</v>
      </c>
      <c r="H5043">
        <v>4.0999999999999996</v>
      </c>
      <c r="I5043" t="s">
        <v>130</v>
      </c>
      <c r="J5043" t="s">
        <v>111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83</v>
      </c>
      <c r="R5043" t="s">
        <v>83</v>
      </c>
      <c r="S5043" t="s">
        <v>83</v>
      </c>
      <c r="T5043" t="str">
        <f>_xlfn.XLOOKUP(A5043,MI_Match_Analysis!$A$2:$A$8,MI_Match_Analysis!$F$2:$F$8,"Not Found")</f>
        <v>Not Found</v>
      </c>
    </row>
    <row r="5044" spans="1:20" hidden="1" x14ac:dyDescent="0.3">
      <c r="A5044">
        <v>23</v>
      </c>
      <c r="B5044" s="1">
        <v>46127</v>
      </c>
      <c r="C5044" t="s">
        <v>162</v>
      </c>
      <c r="D5044" t="s">
        <v>163</v>
      </c>
      <c r="E5044" t="s">
        <v>53</v>
      </c>
      <c r="F5044" t="s">
        <v>24</v>
      </c>
      <c r="G5044">
        <v>1</v>
      </c>
      <c r="H5044">
        <v>4.2</v>
      </c>
      <c r="I5044" t="s">
        <v>77</v>
      </c>
      <c r="J5044" t="s">
        <v>111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83</v>
      </c>
      <c r="R5044" t="s">
        <v>83</v>
      </c>
      <c r="S5044" t="s">
        <v>83</v>
      </c>
      <c r="T5044" t="str">
        <f>_xlfn.XLOOKUP(A5044,MI_Match_Analysis!$A$2:$A$8,MI_Match_Analysis!$F$2:$F$8,"Not Found")</f>
        <v>Not Found</v>
      </c>
    </row>
    <row r="5045" spans="1:20" hidden="1" x14ac:dyDescent="0.3">
      <c r="A5045">
        <v>23</v>
      </c>
      <c r="B5045" s="1">
        <v>46127</v>
      </c>
      <c r="C5045" t="s">
        <v>162</v>
      </c>
      <c r="D5045" t="s">
        <v>163</v>
      </c>
      <c r="E5045" t="s">
        <v>53</v>
      </c>
      <c r="F5045" t="s">
        <v>24</v>
      </c>
      <c r="G5045">
        <v>1</v>
      </c>
      <c r="H5045">
        <v>4.3</v>
      </c>
      <c r="I5045" t="s">
        <v>77</v>
      </c>
      <c r="J5045" t="s">
        <v>111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83</v>
      </c>
      <c r="R5045" t="s">
        <v>83</v>
      </c>
      <c r="S5045" t="s">
        <v>83</v>
      </c>
      <c r="T5045" t="str">
        <f>_xlfn.XLOOKUP(A5045,MI_Match_Analysis!$A$2:$A$8,MI_Match_Analysis!$F$2:$F$8,"Not Found")</f>
        <v>Not Found</v>
      </c>
    </row>
    <row r="5046" spans="1:20" hidden="1" x14ac:dyDescent="0.3">
      <c r="A5046">
        <v>23</v>
      </c>
      <c r="B5046" s="1">
        <v>46127</v>
      </c>
      <c r="C5046" t="s">
        <v>162</v>
      </c>
      <c r="D5046" t="s">
        <v>163</v>
      </c>
      <c r="E5046" t="s">
        <v>53</v>
      </c>
      <c r="F5046" t="s">
        <v>24</v>
      </c>
      <c r="G5046">
        <v>1</v>
      </c>
      <c r="H5046">
        <v>4.4000000000000004</v>
      </c>
      <c r="I5046" t="s">
        <v>77</v>
      </c>
      <c r="J5046" t="s">
        <v>111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83</v>
      </c>
      <c r="R5046" t="s">
        <v>83</v>
      </c>
      <c r="S5046" t="s">
        <v>83</v>
      </c>
      <c r="T5046" t="str">
        <f>_xlfn.XLOOKUP(A5046,MI_Match_Analysis!$A$2:$A$8,MI_Match_Analysis!$F$2:$F$8,"Not Found")</f>
        <v>Not Found</v>
      </c>
    </row>
    <row r="5047" spans="1:20" hidden="1" x14ac:dyDescent="0.3">
      <c r="A5047">
        <v>23</v>
      </c>
      <c r="B5047" s="1">
        <v>46127</v>
      </c>
      <c r="C5047" t="s">
        <v>162</v>
      </c>
      <c r="D5047" t="s">
        <v>163</v>
      </c>
      <c r="E5047" t="s">
        <v>53</v>
      </c>
      <c r="F5047" t="s">
        <v>24</v>
      </c>
      <c r="G5047">
        <v>1</v>
      </c>
      <c r="H5047">
        <v>4.5</v>
      </c>
      <c r="I5047" t="s">
        <v>233</v>
      </c>
      <c r="J5047" t="s">
        <v>111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83</v>
      </c>
      <c r="R5047" t="s">
        <v>83</v>
      </c>
      <c r="S5047" t="s">
        <v>83</v>
      </c>
      <c r="T5047" t="str">
        <f>_xlfn.XLOOKUP(A5047,MI_Match_Analysis!$A$2:$A$8,MI_Match_Analysis!$F$2:$F$8,"Not Found")</f>
        <v>Not Found</v>
      </c>
    </row>
    <row r="5048" spans="1:20" hidden="1" x14ac:dyDescent="0.3">
      <c r="A5048">
        <v>23</v>
      </c>
      <c r="B5048" s="1">
        <v>46127</v>
      </c>
      <c r="C5048" t="s">
        <v>162</v>
      </c>
      <c r="D5048" t="s">
        <v>163</v>
      </c>
      <c r="E5048" t="s">
        <v>53</v>
      </c>
      <c r="F5048" t="s">
        <v>24</v>
      </c>
      <c r="G5048">
        <v>1</v>
      </c>
      <c r="H5048">
        <v>4.5999999999999996</v>
      </c>
      <c r="I5048" t="s">
        <v>233</v>
      </c>
      <c r="J5048" t="s">
        <v>111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83</v>
      </c>
      <c r="R5048" t="s">
        <v>83</v>
      </c>
      <c r="S5048" t="s">
        <v>83</v>
      </c>
      <c r="T5048" t="str">
        <f>_xlfn.XLOOKUP(A5048,MI_Match_Analysis!$A$2:$A$8,MI_Match_Analysis!$F$2:$F$8,"Not Found")</f>
        <v>Not Found</v>
      </c>
    </row>
    <row r="5049" spans="1:20" hidden="1" x14ac:dyDescent="0.3">
      <c r="A5049">
        <v>23</v>
      </c>
      <c r="B5049" s="1">
        <v>46127</v>
      </c>
      <c r="C5049" t="s">
        <v>162</v>
      </c>
      <c r="D5049" t="s">
        <v>163</v>
      </c>
      <c r="E5049" t="s">
        <v>53</v>
      </c>
      <c r="F5049" t="s">
        <v>24</v>
      </c>
      <c r="G5049">
        <v>1</v>
      </c>
      <c r="H5049">
        <v>5.0999999999999996</v>
      </c>
      <c r="I5049" t="s">
        <v>130</v>
      </c>
      <c r="J5049" t="s">
        <v>269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83</v>
      </c>
      <c r="R5049" t="s">
        <v>83</v>
      </c>
      <c r="S5049" t="s">
        <v>83</v>
      </c>
      <c r="T5049" t="str">
        <f>_xlfn.XLOOKUP(A5049,MI_Match_Analysis!$A$2:$A$8,MI_Match_Analysis!$F$2:$F$8,"Not Found")</f>
        <v>Not Found</v>
      </c>
    </row>
    <row r="5050" spans="1:20" hidden="1" x14ac:dyDescent="0.3">
      <c r="A5050">
        <v>23</v>
      </c>
      <c r="B5050" s="1">
        <v>46127</v>
      </c>
      <c r="C5050" t="s">
        <v>162</v>
      </c>
      <c r="D5050" t="s">
        <v>163</v>
      </c>
      <c r="E5050" t="s">
        <v>53</v>
      </c>
      <c r="F5050" t="s">
        <v>24</v>
      </c>
      <c r="G5050">
        <v>1</v>
      </c>
      <c r="H5050">
        <v>5.2</v>
      </c>
      <c r="I5050" t="s">
        <v>130</v>
      </c>
      <c r="J5050" t="s">
        <v>269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83</v>
      </c>
      <c r="R5050" t="s">
        <v>83</v>
      </c>
      <c r="S5050" t="s">
        <v>83</v>
      </c>
      <c r="T5050" t="str">
        <f>_xlfn.XLOOKUP(A5050,MI_Match_Analysis!$A$2:$A$8,MI_Match_Analysis!$F$2:$F$8,"Not Found")</f>
        <v>Not Found</v>
      </c>
    </row>
    <row r="5051" spans="1:20" hidden="1" x14ac:dyDescent="0.3">
      <c r="A5051">
        <v>23</v>
      </c>
      <c r="B5051" s="1">
        <v>46127</v>
      </c>
      <c r="C5051" t="s">
        <v>162</v>
      </c>
      <c r="D5051" t="s">
        <v>163</v>
      </c>
      <c r="E5051" t="s">
        <v>53</v>
      </c>
      <c r="F5051" t="s">
        <v>24</v>
      </c>
      <c r="G5051">
        <v>1</v>
      </c>
      <c r="H5051">
        <v>5.3</v>
      </c>
      <c r="I5051" t="s">
        <v>233</v>
      </c>
      <c r="J5051" t="s">
        <v>269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83</v>
      </c>
      <c r="R5051" t="s">
        <v>83</v>
      </c>
      <c r="S5051" t="s">
        <v>83</v>
      </c>
      <c r="T5051" t="str">
        <f>_xlfn.XLOOKUP(A5051,MI_Match_Analysis!$A$2:$A$8,MI_Match_Analysis!$F$2:$F$8,"Not Found")</f>
        <v>Not Found</v>
      </c>
    </row>
    <row r="5052" spans="1:20" hidden="1" x14ac:dyDescent="0.3">
      <c r="A5052">
        <v>23</v>
      </c>
      <c r="B5052" s="1">
        <v>46127</v>
      </c>
      <c r="C5052" t="s">
        <v>162</v>
      </c>
      <c r="D5052" t="s">
        <v>163</v>
      </c>
      <c r="E5052" t="s">
        <v>53</v>
      </c>
      <c r="F5052" t="s">
        <v>24</v>
      </c>
      <c r="G5052">
        <v>1</v>
      </c>
      <c r="H5052">
        <v>5.4</v>
      </c>
      <c r="I5052" t="s">
        <v>233</v>
      </c>
      <c r="J5052" t="s">
        <v>269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83</v>
      </c>
      <c r="R5052" t="s">
        <v>83</v>
      </c>
      <c r="S5052" t="s">
        <v>83</v>
      </c>
      <c r="T5052" t="str">
        <f>_xlfn.XLOOKUP(A5052,MI_Match_Analysis!$A$2:$A$8,MI_Match_Analysis!$F$2:$F$8,"Not Found")</f>
        <v>Not Found</v>
      </c>
    </row>
    <row r="5053" spans="1:20" hidden="1" x14ac:dyDescent="0.3">
      <c r="A5053">
        <v>23</v>
      </c>
      <c r="B5053" s="1">
        <v>46127</v>
      </c>
      <c r="C5053" t="s">
        <v>162</v>
      </c>
      <c r="D5053" t="s">
        <v>163</v>
      </c>
      <c r="E5053" t="s">
        <v>53</v>
      </c>
      <c r="F5053" t="s">
        <v>24</v>
      </c>
      <c r="G5053">
        <v>1</v>
      </c>
      <c r="H5053">
        <v>5.5</v>
      </c>
      <c r="I5053" t="s">
        <v>233</v>
      </c>
      <c r="J5053" t="s">
        <v>269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83</v>
      </c>
      <c r="R5053" t="s">
        <v>83</v>
      </c>
      <c r="S5053" t="s">
        <v>83</v>
      </c>
      <c r="T5053" t="str">
        <f>_xlfn.XLOOKUP(A5053,MI_Match_Analysis!$A$2:$A$8,MI_Match_Analysis!$F$2:$F$8,"Not Found")</f>
        <v>Not Found</v>
      </c>
    </row>
    <row r="5054" spans="1:20" hidden="1" x14ac:dyDescent="0.3">
      <c r="A5054">
        <v>23</v>
      </c>
      <c r="B5054" s="1">
        <v>46127</v>
      </c>
      <c r="C5054" t="s">
        <v>162</v>
      </c>
      <c r="D5054" t="s">
        <v>163</v>
      </c>
      <c r="E5054" t="s">
        <v>53</v>
      </c>
      <c r="F5054" t="s">
        <v>24</v>
      </c>
      <c r="G5054">
        <v>1</v>
      </c>
      <c r="H5054">
        <v>5.6</v>
      </c>
      <c r="I5054" t="s">
        <v>233</v>
      </c>
      <c r="J5054" t="s">
        <v>269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83</v>
      </c>
      <c r="R5054" t="s">
        <v>83</v>
      </c>
      <c r="S5054" t="s">
        <v>83</v>
      </c>
      <c r="T5054" t="str">
        <f>_xlfn.XLOOKUP(A5054,MI_Match_Analysis!$A$2:$A$8,MI_Match_Analysis!$F$2:$F$8,"Not Found")</f>
        <v>Not Found</v>
      </c>
    </row>
    <row r="5055" spans="1:20" hidden="1" x14ac:dyDescent="0.3">
      <c r="A5055">
        <v>23</v>
      </c>
      <c r="B5055" s="1">
        <v>46127</v>
      </c>
      <c r="C5055" t="s">
        <v>162</v>
      </c>
      <c r="D5055" t="s">
        <v>163</v>
      </c>
      <c r="E5055" t="s">
        <v>53</v>
      </c>
      <c r="F5055" t="s">
        <v>24</v>
      </c>
      <c r="G5055">
        <v>1</v>
      </c>
      <c r="H5055">
        <v>6.1</v>
      </c>
      <c r="I5055" t="s">
        <v>233</v>
      </c>
      <c r="J5055" t="s">
        <v>111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167</v>
      </c>
      <c r="R5055" t="s">
        <v>233</v>
      </c>
      <c r="S5055" t="s">
        <v>83</v>
      </c>
      <c r="T5055" t="str">
        <f>_xlfn.XLOOKUP(A5055,MI_Match_Analysis!$A$2:$A$8,MI_Match_Analysis!$F$2:$F$8,"Not Found")</f>
        <v>Not Found</v>
      </c>
    </row>
    <row r="5056" spans="1:20" hidden="1" x14ac:dyDescent="0.3">
      <c r="A5056">
        <v>23</v>
      </c>
      <c r="B5056" s="1">
        <v>46127</v>
      </c>
      <c r="C5056" t="s">
        <v>162</v>
      </c>
      <c r="D5056" t="s">
        <v>163</v>
      </c>
      <c r="E5056" t="s">
        <v>53</v>
      </c>
      <c r="F5056" t="s">
        <v>24</v>
      </c>
      <c r="G5056">
        <v>1</v>
      </c>
      <c r="H5056">
        <v>6.2</v>
      </c>
      <c r="I5056" t="s">
        <v>230</v>
      </c>
      <c r="J5056" t="s">
        <v>111</v>
      </c>
      <c r="K5056">
        <v>4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83</v>
      </c>
      <c r="R5056" t="s">
        <v>83</v>
      </c>
      <c r="S5056" t="s">
        <v>83</v>
      </c>
      <c r="T5056" t="str">
        <f>_xlfn.XLOOKUP(A5056,MI_Match_Analysis!$A$2:$A$8,MI_Match_Analysis!$F$2:$F$8,"Not Found")</f>
        <v>Not Found</v>
      </c>
    </row>
    <row r="5057" spans="1:20" hidden="1" x14ac:dyDescent="0.3">
      <c r="A5057">
        <v>23</v>
      </c>
      <c r="B5057" s="1">
        <v>46127</v>
      </c>
      <c r="C5057" t="s">
        <v>162</v>
      </c>
      <c r="D5057" t="s">
        <v>163</v>
      </c>
      <c r="E5057" t="s">
        <v>53</v>
      </c>
      <c r="F5057" t="s">
        <v>24</v>
      </c>
      <c r="G5057">
        <v>1</v>
      </c>
      <c r="H5057">
        <v>6.3</v>
      </c>
      <c r="I5057" t="s">
        <v>230</v>
      </c>
      <c r="J5057" t="s">
        <v>111</v>
      </c>
      <c r="K5057">
        <v>0</v>
      </c>
      <c r="L5057">
        <v>1</v>
      </c>
      <c r="M5057">
        <v>0</v>
      </c>
      <c r="N5057">
        <v>1</v>
      </c>
      <c r="O5057">
        <v>0</v>
      </c>
      <c r="P5057">
        <v>0</v>
      </c>
      <c r="Q5057" t="s">
        <v>83</v>
      </c>
      <c r="R5057" t="s">
        <v>83</v>
      </c>
      <c r="S5057" t="s">
        <v>83</v>
      </c>
      <c r="T5057" t="str">
        <f>_xlfn.XLOOKUP(A5057,MI_Match_Analysis!$A$2:$A$8,MI_Match_Analysis!$F$2:$F$8,"Not Found")</f>
        <v>Not Found</v>
      </c>
    </row>
    <row r="5058" spans="1:20" hidden="1" x14ac:dyDescent="0.3">
      <c r="A5058">
        <v>23</v>
      </c>
      <c r="B5058" s="1">
        <v>46127</v>
      </c>
      <c r="C5058" t="s">
        <v>162</v>
      </c>
      <c r="D5058" t="s">
        <v>163</v>
      </c>
      <c r="E5058" t="s">
        <v>53</v>
      </c>
      <c r="F5058" t="s">
        <v>24</v>
      </c>
      <c r="G5058">
        <v>1</v>
      </c>
      <c r="H5058">
        <v>6.4</v>
      </c>
      <c r="I5058" t="s">
        <v>130</v>
      </c>
      <c r="J5058" t="s">
        <v>111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83</v>
      </c>
      <c r="R5058" t="s">
        <v>83</v>
      </c>
      <c r="S5058" t="s">
        <v>83</v>
      </c>
      <c r="T5058" t="str">
        <f>_xlfn.XLOOKUP(A5058,MI_Match_Analysis!$A$2:$A$8,MI_Match_Analysis!$F$2:$F$8,"Not Found")</f>
        <v>Not Found</v>
      </c>
    </row>
    <row r="5059" spans="1:20" hidden="1" x14ac:dyDescent="0.3">
      <c r="A5059">
        <v>23</v>
      </c>
      <c r="B5059" s="1">
        <v>46127</v>
      </c>
      <c r="C5059" t="s">
        <v>162</v>
      </c>
      <c r="D5059" t="s">
        <v>163</v>
      </c>
      <c r="E5059" t="s">
        <v>53</v>
      </c>
      <c r="F5059" t="s">
        <v>24</v>
      </c>
      <c r="G5059">
        <v>1</v>
      </c>
      <c r="H5059">
        <v>6.5</v>
      </c>
      <c r="I5059" t="s">
        <v>130</v>
      </c>
      <c r="J5059" t="s">
        <v>111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83</v>
      </c>
      <c r="R5059" t="s">
        <v>83</v>
      </c>
      <c r="S5059" t="s">
        <v>83</v>
      </c>
      <c r="T5059" t="str">
        <f>_xlfn.XLOOKUP(A5059,MI_Match_Analysis!$A$2:$A$8,MI_Match_Analysis!$F$2:$F$8,"Not Found")</f>
        <v>Not Found</v>
      </c>
    </row>
    <row r="5060" spans="1:20" hidden="1" x14ac:dyDescent="0.3">
      <c r="A5060">
        <v>23</v>
      </c>
      <c r="B5060" s="1">
        <v>46127</v>
      </c>
      <c r="C5060" t="s">
        <v>162</v>
      </c>
      <c r="D5060" t="s">
        <v>163</v>
      </c>
      <c r="E5060" t="s">
        <v>53</v>
      </c>
      <c r="F5060" t="s">
        <v>24</v>
      </c>
      <c r="G5060">
        <v>1</v>
      </c>
      <c r="H5060">
        <v>6.6</v>
      </c>
      <c r="I5060" t="s">
        <v>130</v>
      </c>
      <c r="J5060" t="s">
        <v>111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83</v>
      </c>
      <c r="R5060" t="s">
        <v>83</v>
      </c>
      <c r="S5060" t="s">
        <v>83</v>
      </c>
      <c r="T5060" t="str">
        <f>_xlfn.XLOOKUP(A5060,MI_Match_Analysis!$A$2:$A$8,MI_Match_Analysis!$F$2:$F$8,"Not Found")</f>
        <v>Not Found</v>
      </c>
    </row>
    <row r="5061" spans="1:20" hidden="1" x14ac:dyDescent="0.3">
      <c r="A5061">
        <v>23</v>
      </c>
      <c r="B5061" s="1">
        <v>46127</v>
      </c>
      <c r="C5061" t="s">
        <v>162</v>
      </c>
      <c r="D5061" t="s">
        <v>163</v>
      </c>
      <c r="E5061" t="s">
        <v>53</v>
      </c>
      <c r="F5061" t="s">
        <v>24</v>
      </c>
      <c r="G5061">
        <v>1</v>
      </c>
      <c r="H5061">
        <v>7.1</v>
      </c>
      <c r="I5061" t="s">
        <v>230</v>
      </c>
      <c r="J5061" t="s">
        <v>92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83</v>
      </c>
      <c r="R5061" t="s">
        <v>83</v>
      </c>
      <c r="S5061" t="s">
        <v>83</v>
      </c>
      <c r="T5061" t="str">
        <f>_xlfn.XLOOKUP(A5061,MI_Match_Analysis!$A$2:$A$8,MI_Match_Analysis!$F$2:$F$8,"Not Found")</f>
        <v>Not Found</v>
      </c>
    </row>
    <row r="5062" spans="1:20" hidden="1" x14ac:dyDescent="0.3">
      <c r="A5062">
        <v>23</v>
      </c>
      <c r="B5062" s="1">
        <v>46127</v>
      </c>
      <c r="C5062" t="s">
        <v>162</v>
      </c>
      <c r="D5062" t="s">
        <v>163</v>
      </c>
      <c r="E5062" t="s">
        <v>53</v>
      </c>
      <c r="F5062" t="s">
        <v>24</v>
      </c>
      <c r="G5062">
        <v>1</v>
      </c>
      <c r="H5062">
        <v>7.2</v>
      </c>
      <c r="I5062" t="s">
        <v>130</v>
      </c>
      <c r="J5062" t="s">
        <v>92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83</v>
      </c>
      <c r="R5062" t="s">
        <v>83</v>
      </c>
      <c r="S5062" t="s">
        <v>83</v>
      </c>
      <c r="T5062" t="str">
        <f>_xlfn.XLOOKUP(A5062,MI_Match_Analysis!$A$2:$A$8,MI_Match_Analysis!$F$2:$F$8,"Not Found")</f>
        <v>Not Found</v>
      </c>
    </row>
    <row r="5063" spans="1:20" hidden="1" x14ac:dyDescent="0.3">
      <c r="A5063">
        <v>23</v>
      </c>
      <c r="B5063" s="1">
        <v>46127</v>
      </c>
      <c r="C5063" t="s">
        <v>162</v>
      </c>
      <c r="D5063" t="s">
        <v>163</v>
      </c>
      <c r="E5063" t="s">
        <v>53</v>
      </c>
      <c r="F5063" t="s">
        <v>24</v>
      </c>
      <c r="G5063">
        <v>1</v>
      </c>
      <c r="H5063">
        <v>7.3</v>
      </c>
      <c r="I5063" t="s">
        <v>230</v>
      </c>
      <c r="J5063" t="s">
        <v>92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83</v>
      </c>
      <c r="R5063" t="s">
        <v>83</v>
      </c>
      <c r="S5063" t="s">
        <v>83</v>
      </c>
      <c r="T5063" t="str">
        <f>_xlfn.XLOOKUP(A5063,MI_Match_Analysis!$A$2:$A$8,MI_Match_Analysis!$F$2:$F$8,"Not Found")</f>
        <v>Not Found</v>
      </c>
    </row>
    <row r="5064" spans="1:20" hidden="1" x14ac:dyDescent="0.3">
      <c r="A5064">
        <v>23</v>
      </c>
      <c r="B5064" s="1">
        <v>46127</v>
      </c>
      <c r="C5064" t="s">
        <v>162</v>
      </c>
      <c r="D5064" t="s">
        <v>163</v>
      </c>
      <c r="E5064" t="s">
        <v>53</v>
      </c>
      <c r="F5064" t="s">
        <v>24</v>
      </c>
      <c r="G5064">
        <v>1</v>
      </c>
      <c r="H5064">
        <v>7.4</v>
      </c>
      <c r="I5064" t="s">
        <v>130</v>
      </c>
      <c r="J5064" t="s">
        <v>92</v>
      </c>
      <c r="K5064">
        <v>0</v>
      </c>
      <c r="L5064">
        <v>1</v>
      </c>
      <c r="M5064">
        <v>1</v>
      </c>
      <c r="N5064">
        <v>0</v>
      </c>
      <c r="O5064">
        <v>0</v>
      </c>
      <c r="P5064">
        <v>0</v>
      </c>
      <c r="Q5064" t="s">
        <v>83</v>
      </c>
      <c r="R5064" t="s">
        <v>83</v>
      </c>
      <c r="S5064" t="s">
        <v>83</v>
      </c>
      <c r="T5064" t="str">
        <f>_xlfn.XLOOKUP(A5064,MI_Match_Analysis!$A$2:$A$8,MI_Match_Analysis!$F$2:$F$8,"Not Found")</f>
        <v>Not Found</v>
      </c>
    </row>
    <row r="5065" spans="1:20" hidden="1" x14ac:dyDescent="0.3">
      <c r="A5065">
        <v>23</v>
      </c>
      <c r="B5065" s="1">
        <v>46127</v>
      </c>
      <c r="C5065" t="s">
        <v>162</v>
      </c>
      <c r="D5065" t="s">
        <v>163</v>
      </c>
      <c r="E5065" t="s">
        <v>53</v>
      </c>
      <c r="F5065" t="s">
        <v>24</v>
      </c>
      <c r="G5065">
        <v>1</v>
      </c>
      <c r="H5065">
        <v>7.4</v>
      </c>
      <c r="I5065" t="s">
        <v>130</v>
      </c>
      <c r="J5065" t="s">
        <v>92</v>
      </c>
      <c r="K5065">
        <v>4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83</v>
      </c>
      <c r="R5065" t="s">
        <v>83</v>
      </c>
      <c r="S5065" t="s">
        <v>83</v>
      </c>
      <c r="T5065" t="str">
        <f>_xlfn.XLOOKUP(A5065,MI_Match_Analysis!$A$2:$A$8,MI_Match_Analysis!$F$2:$F$8,"Not Found")</f>
        <v>Not Found</v>
      </c>
    </row>
    <row r="5066" spans="1:20" hidden="1" x14ac:dyDescent="0.3">
      <c r="A5066">
        <v>23</v>
      </c>
      <c r="B5066" s="1">
        <v>46127</v>
      </c>
      <c r="C5066" t="s">
        <v>162</v>
      </c>
      <c r="D5066" t="s">
        <v>163</v>
      </c>
      <c r="E5066" t="s">
        <v>53</v>
      </c>
      <c r="F5066" t="s">
        <v>24</v>
      </c>
      <c r="G5066">
        <v>1</v>
      </c>
      <c r="H5066">
        <v>7.5</v>
      </c>
      <c r="I5066" t="s">
        <v>130</v>
      </c>
      <c r="J5066" t="s">
        <v>92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83</v>
      </c>
      <c r="R5066" t="s">
        <v>83</v>
      </c>
      <c r="S5066" t="s">
        <v>83</v>
      </c>
      <c r="T5066" t="str">
        <f>_xlfn.XLOOKUP(A5066,MI_Match_Analysis!$A$2:$A$8,MI_Match_Analysis!$F$2:$F$8,"Not Found")</f>
        <v>Not Found</v>
      </c>
    </row>
    <row r="5067" spans="1:20" hidden="1" x14ac:dyDescent="0.3">
      <c r="A5067">
        <v>23</v>
      </c>
      <c r="B5067" s="1">
        <v>46127</v>
      </c>
      <c r="C5067" t="s">
        <v>162</v>
      </c>
      <c r="D5067" t="s">
        <v>163</v>
      </c>
      <c r="E5067" t="s">
        <v>53</v>
      </c>
      <c r="F5067" t="s">
        <v>24</v>
      </c>
      <c r="G5067">
        <v>1</v>
      </c>
      <c r="H5067">
        <v>7.5</v>
      </c>
      <c r="I5067" t="s">
        <v>130</v>
      </c>
      <c r="J5067" t="s">
        <v>92</v>
      </c>
      <c r="K5067">
        <v>0</v>
      </c>
      <c r="L5067">
        <v>1</v>
      </c>
      <c r="M5067">
        <v>1</v>
      </c>
      <c r="N5067">
        <v>0</v>
      </c>
      <c r="O5067">
        <v>0</v>
      </c>
      <c r="P5067">
        <v>0</v>
      </c>
      <c r="Q5067" t="s">
        <v>83</v>
      </c>
      <c r="R5067" t="s">
        <v>83</v>
      </c>
      <c r="S5067" t="s">
        <v>83</v>
      </c>
      <c r="T5067" t="str">
        <f>_xlfn.XLOOKUP(A5067,MI_Match_Analysis!$A$2:$A$8,MI_Match_Analysis!$F$2:$F$8,"Not Found")</f>
        <v>Not Found</v>
      </c>
    </row>
    <row r="5068" spans="1:20" hidden="1" x14ac:dyDescent="0.3">
      <c r="A5068">
        <v>23</v>
      </c>
      <c r="B5068" s="1">
        <v>46127</v>
      </c>
      <c r="C5068" t="s">
        <v>162</v>
      </c>
      <c r="D5068" t="s">
        <v>163</v>
      </c>
      <c r="E5068" t="s">
        <v>53</v>
      </c>
      <c r="F5068" t="s">
        <v>24</v>
      </c>
      <c r="G5068">
        <v>1</v>
      </c>
      <c r="H5068">
        <v>7.6</v>
      </c>
      <c r="I5068" t="s">
        <v>130</v>
      </c>
      <c r="J5068" t="s">
        <v>92</v>
      </c>
      <c r="K5068">
        <v>6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83</v>
      </c>
      <c r="R5068" t="s">
        <v>83</v>
      </c>
      <c r="S5068" t="s">
        <v>83</v>
      </c>
      <c r="T5068" t="str">
        <f>_xlfn.XLOOKUP(A5068,MI_Match_Analysis!$A$2:$A$8,MI_Match_Analysis!$F$2:$F$8,"Not Found")</f>
        <v>Not Found</v>
      </c>
    </row>
    <row r="5069" spans="1:20" hidden="1" x14ac:dyDescent="0.3">
      <c r="A5069">
        <v>23</v>
      </c>
      <c r="B5069" s="1">
        <v>46127</v>
      </c>
      <c r="C5069" t="s">
        <v>162</v>
      </c>
      <c r="D5069" t="s">
        <v>163</v>
      </c>
      <c r="E5069" t="s">
        <v>53</v>
      </c>
      <c r="F5069" t="s">
        <v>24</v>
      </c>
      <c r="G5069">
        <v>1</v>
      </c>
      <c r="H5069">
        <v>8.1</v>
      </c>
      <c r="I5069" t="s">
        <v>230</v>
      </c>
      <c r="J5069" t="s">
        <v>104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83</v>
      </c>
      <c r="R5069" t="s">
        <v>83</v>
      </c>
      <c r="S5069" t="s">
        <v>83</v>
      </c>
      <c r="T5069" t="str">
        <f>_xlfn.XLOOKUP(A5069,MI_Match_Analysis!$A$2:$A$8,MI_Match_Analysis!$F$2:$F$8,"Not Found")</f>
        <v>Not Found</v>
      </c>
    </row>
    <row r="5070" spans="1:20" hidden="1" x14ac:dyDescent="0.3">
      <c r="A5070">
        <v>23</v>
      </c>
      <c r="B5070" s="1">
        <v>46127</v>
      </c>
      <c r="C5070" t="s">
        <v>162</v>
      </c>
      <c r="D5070" t="s">
        <v>163</v>
      </c>
      <c r="E5070" t="s">
        <v>53</v>
      </c>
      <c r="F5070" t="s">
        <v>24</v>
      </c>
      <c r="G5070">
        <v>1</v>
      </c>
      <c r="H5070">
        <v>8.1999999999999993</v>
      </c>
      <c r="I5070" t="s">
        <v>130</v>
      </c>
      <c r="J5070" t="s">
        <v>104</v>
      </c>
      <c r="K5070">
        <v>4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83</v>
      </c>
      <c r="R5070" t="s">
        <v>83</v>
      </c>
      <c r="S5070" t="s">
        <v>83</v>
      </c>
      <c r="T5070" t="str">
        <f>_xlfn.XLOOKUP(A5070,MI_Match_Analysis!$A$2:$A$8,MI_Match_Analysis!$F$2:$F$8,"Not Found")</f>
        <v>Not Found</v>
      </c>
    </row>
    <row r="5071" spans="1:20" hidden="1" x14ac:dyDescent="0.3">
      <c r="A5071">
        <v>23</v>
      </c>
      <c r="B5071" s="1">
        <v>46127</v>
      </c>
      <c r="C5071" t="s">
        <v>162</v>
      </c>
      <c r="D5071" t="s">
        <v>163</v>
      </c>
      <c r="E5071" t="s">
        <v>53</v>
      </c>
      <c r="F5071" t="s">
        <v>24</v>
      </c>
      <c r="G5071">
        <v>1</v>
      </c>
      <c r="H5071">
        <v>8.3000000000000007</v>
      </c>
      <c r="I5071" t="s">
        <v>130</v>
      </c>
      <c r="J5071" t="s">
        <v>104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83</v>
      </c>
      <c r="R5071" t="s">
        <v>83</v>
      </c>
      <c r="S5071" t="s">
        <v>83</v>
      </c>
      <c r="T5071" t="str">
        <f>_xlfn.XLOOKUP(A5071,MI_Match_Analysis!$A$2:$A$8,MI_Match_Analysis!$F$2:$F$8,"Not Found")</f>
        <v>Not Found</v>
      </c>
    </row>
    <row r="5072" spans="1:20" hidden="1" x14ac:dyDescent="0.3">
      <c r="A5072">
        <v>23</v>
      </c>
      <c r="B5072" s="1">
        <v>46127</v>
      </c>
      <c r="C5072" t="s">
        <v>162</v>
      </c>
      <c r="D5072" t="s">
        <v>163</v>
      </c>
      <c r="E5072" t="s">
        <v>53</v>
      </c>
      <c r="F5072" t="s">
        <v>24</v>
      </c>
      <c r="G5072">
        <v>1</v>
      </c>
      <c r="H5072">
        <v>8.4</v>
      </c>
      <c r="I5072" t="s">
        <v>130</v>
      </c>
      <c r="J5072" t="s">
        <v>104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83</v>
      </c>
      <c r="R5072" t="s">
        <v>83</v>
      </c>
      <c r="S5072" t="s">
        <v>83</v>
      </c>
      <c r="T5072" t="str">
        <f>_xlfn.XLOOKUP(A5072,MI_Match_Analysis!$A$2:$A$8,MI_Match_Analysis!$F$2:$F$8,"Not Found")</f>
        <v>Not Found</v>
      </c>
    </row>
    <row r="5073" spans="1:20" hidden="1" x14ac:dyDescent="0.3">
      <c r="A5073">
        <v>23</v>
      </c>
      <c r="B5073" s="1">
        <v>46127</v>
      </c>
      <c r="C5073" t="s">
        <v>162</v>
      </c>
      <c r="D5073" t="s">
        <v>163</v>
      </c>
      <c r="E5073" t="s">
        <v>53</v>
      </c>
      <c r="F5073" t="s">
        <v>24</v>
      </c>
      <c r="G5073">
        <v>1</v>
      </c>
      <c r="H5073">
        <v>8.5</v>
      </c>
      <c r="I5073" t="s">
        <v>230</v>
      </c>
      <c r="J5073" t="s">
        <v>104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83</v>
      </c>
      <c r="R5073" t="s">
        <v>83</v>
      </c>
      <c r="S5073" t="s">
        <v>83</v>
      </c>
      <c r="T5073" t="str">
        <f>_xlfn.XLOOKUP(A5073,MI_Match_Analysis!$A$2:$A$8,MI_Match_Analysis!$F$2:$F$8,"Not Found")</f>
        <v>Not Found</v>
      </c>
    </row>
    <row r="5074" spans="1:20" hidden="1" x14ac:dyDescent="0.3">
      <c r="A5074">
        <v>23</v>
      </c>
      <c r="B5074" s="1">
        <v>46127</v>
      </c>
      <c r="C5074" t="s">
        <v>162</v>
      </c>
      <c r="D5074" t="s">
        <v>163</v>
      </c>
      <c r="E5074" t="s">
        <v>53</v>
      </c>
      <c r="F5074" t="s">
        <v>24</v>
      </c>
      <c r="G5074">
        <v>1</v>
      </c>
      <c r="H5074">
        <v>8.6</v>
      </c>
      <c r="I5074" t="s">
        <v>130</v>
      </c>
      <c r="J5074" t="s">
        <v>104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83</v>
      </c>
      <c r="R5074" t="s">
        <v>83</v>
      </c>
      <c r="S5074" t="s">
        <v>83</v>
      </c>
      <c r="T5074" t="str">
        <f>_xlfn.XLOOKUP(A5074,MI_Match_Analysis!$A$2:$A$8,MI_Match_Analysis!$F$2:$F$8,"Not Found")</f>
        <v>Not Found</v>
      </c>
    </row>
    <row r="5075" spans="1:20" hidden="1" x14ac:dyDescent="0.3">
      <c r="A5075">
        <v>23</v>
      </c>
      <c r="B5075" s="1">
        <v>46127</v>
      </c>
      <c r="C5075" t="s">
        <v>162</v>
      </c>
      <c r="D5075" t="s">
        <v>163</v>
      </c>
      <c r="E5075" t="s">
        <v>53</v>
      </c>
      <c r="F5075" t="s">
        <v>24</v>
      </c>
      <c r="G5075">
        <v>1</v>
      </c>
      <c r="H5075">
        <v>9.1</v>
      </c>
      <c r="I5075" t="s">
        <v>130</v>
      </c>
      <c r="J5075" t="s">
        <v>92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83</v>
      </c>
      <c r="R5075" t="s">
        <v>83</v>
      </c>
      <c r="S5075" t="s">
        <v>83</v>
      </c>
      <c r="T5075" t="str">
        <f>_xlfn.XLOOKUP(A5075,MI_Match_Analysis!$A$2:$A$8,MI_Match_Analysis!$F$2:$F$8,"Not Found")</f>
        <v>Not Found</v>
      </c>
    </row>
    <row r="5076" spans="1:20" hidden="1" x14ac:dyDescent="0.3">
      <c r="A5076">
        <v>23</v>
      </c>
      <c r="B5076" s="1">
        <v>46127</v>
      </c>
      <c r="C5076" t="s">
        <v>162</v>
      </c>
      <c r="D5076" t="s">
        <v>163</v>
      </c>
      <c r="E5076" t="s">
        <v>53</v>
      </c>
      <c r="F5076" t="s">
        <v>24</v>
      </c>
      <c r="G5076">
        <v>1</v>
      </c>
      <c r="H5076">
        <v>9.1999999999999993</v>
      </c>
      <c r="I5076" t="s">
        <v>230</v>
      </c>
      <c r="J5076" t="s">
        <v>92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83</v>
      </c>
      <c r="R5076" t="s">
        <v>83</v>
      </c>
      <c r="S5076" t="s">
        <v>83</v>
      </c>
      <c r="T5076" t="str">
        <f>_xlfn.XLOOKUP(A5076,MI_Match_Analysis!$A$2:$A$8,MI_Match_Analysis!$F$2:$F$8,"Not Found")</f>
        <v>Not Found</v>
      </c>
    </row>
    <row r="5077" spans="1:20" hidden="1" x14ac:dyDescent="0.3">
      <c r="A5077">
        <v>23</v>
      </c>
      <c r="B5077" s="1">
        <v>46127</v>
      </c>
      <c r="C5077" t="s">
        <v>162</v>
      </c>
      <c r="D5077" t="s">
        <v>163</v>
      </c>
      <c r="E5077" t="s">
        <v>53</v>
      </c>
      <c r="F5077" t="s">
        <v>24</v>
      </c>
      <c r="G5077">
        <v>1</v>
      </c>
      <c r="H5077">
        <v>9.3000000000000007</v>
      </c>
      <c r="I5077" t="s">
        <v>230</v>
      </c>
      <c r="J5077" t="s">
        <v>92</v>
      </c>
      <c r="K5077">
        <v>6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83</v>
      </c>
      <c r="R5077" t="s">
        <v>83</v>
      </c>
      <c r="S5077" t="s">
        <v>83</v>
      </c>
      <c r="T5077" t="str">
        <f>_xlfn.XLOOKUP(A5077,MI_Match_Analysis!$A$2:$A$8,MI_Match_Analysis!$F$2:$F$8,"Not Found")</f>
        <v>Not Found</v>
      </c>
    </row>
    <row r="5078" spans="1:20" hidden="1" x14ac:dyDescent="0.3">
      <c r="A5078">
        <v>23</v>
      </c>
      <c r="B5078" s="1">
        <v>46127</v>
      </c>
      <c r="C5078" t="s">
        <v>162</v>
      </c>
      <c r="D5078" t="s">
        <v>163</v>
      </c>
      <c r="E5078" t="s">
        <v>53</v>
      </c>
      <c r="F5078" t="s">
        <v>24</v>
      </c>
      <c r="G5078">
        <v>1</v>
      </c>
      <c r="H5078">
        <v>9.4</v>
      </c>
      <c r="I5078" t="s">
        <v>230</v>
      </c>
      <c r="J5078" t="s">
        <v>92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83</v>
      </c>
      <c r="R5078" t="s">
        <v>83</v>
      </c>
      <c r="S5078" t="s">
        <v>83</v>
      </c>
      <c r="T5078" t="str">
        <f>_xlfn.XLOOKUP(A5078,MI_Match_Analysis!$A$2:$A$8,MI_Match_Analysis!$F$2:$F$8,"Not Found")</f>
        <v>Not Found</v>
      </c>
    </row>
    <row r="5079" spans="1:20" hidden="1" x14ac:dyDescent="0.3">
      <c r="A5079">
        <v>23</v>
      </c>
      <c r="B5079" s="1">
        <v>46127</v>
      </c>
      <c r="C5079" t="s">
        <v>162</v>
      </c>
      <c r="D5079" t="s">
        <v>163</v>
      </c>
      <c r="E5079" t="s">
        <v>53</v>
      </c>
      <c r="F5079" t="s">
        <v>24</v>
      </c>
      <c r="G5079">
        <v>1</v>
      </c>
      <c r="H5079">
        <v>9.5</v>
      </c>
      <c r="I5079" t="s">
        <v>130</v>
      </c>
      <c r="J5079" t="s">
        <v>92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167</v>
      </c>
      <c r="R5079" t="s">
        <v>130</v>
      </c>
      <c r="S5079" t="s">
        <v>83</v>
      </c>
      <c r="T5079" t="str">
        <f>_xlfn.XLOOKUP(A5079,MI_Match_Analysis!$A$2:$A$8,MI_Match_Analysis!$F$2:$F$8,"Not Found")</f>
        <v>Not Found</v>
      </c>
    </row>
    <row r="5080" spans="1:20" hidden="1" x14ac:dyDescent="0.3">
      <c r="A5080">
        <v>23</v>
      </c>
      <c r="B5080" s="1">
        <v>46127</v>
      </c>
      <c r="C5080" t="s">
        <v>162</v>
      </c>
      <c r="D5080" t="s">
        <v>163</v>
      </c>
      <c r="E5080" t="s">
        <v>53</v>
      </c>
      <c r="F5080" t="s">
        <v>24</v>
      </c>
      <c r="G5080">
        <v>1</v>
      </c>
      <c r="H5080">
        <v>9.6</v>
      </c>
      <c r="I5080" t="s">
        <v>234</v>
      </c>
      <c r="J5080" t="s">
        <v>92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83</v>
      </c>
      <c r="R5080" t="s">
        <v>83</v>
      </c>
      <c r="S5080" t="s">
        <v>83</v>
      </c>
      <c r="T5080" t="str">
        <f>_xlfn.XLOOKUP(A5080,MI_Match_Analysis!$A$2:$A$8,MI_Match_Analysis!$F$2:$F$8,"Not Found")</f>
        <v>Not Found</v>
      </c>
    </row>
    <row r="5081" spans="1:20" hidden="1" x14ac:dyDescent="0.3">
      <c r="A5081">
        <v>23</v>
      </c>
      <c r="B5081" s="1">
        <v>46127</v>
      </c>
      <c r="C5081" t="s">
        <v>162</v>
      </c>
      <c r="D5081" t="s">
        <v>163</v>
      </c>
      <c r="E5081" t="s">
        <v>53</v>
      </c>
      <c r="F5081" t="s">
        <v>24</v>
      </c>
      <c r="G5081">
        <v>1</v>
      </c>
      <c r="H5081">
        <v>10.1</v>
      </c>
      <c r="I5081" t="s">
        <v>230</v>
      </c>
      <c r="J5081" t="s">
        <v>104</v>
      </c>
      <c r="K5081">
        <v>4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83</v>
      </c>
      <c r="R5081" t="s">
        <v>83</v>
      </c>
      <c r="S5081" t="s">
        <v>83</v>
      </c>
      <c r="T5081" t="str">
        <f>_xlfn.XLOOKUP(A5081,MI_Match_Analysis!$A$2:$A$8,MI_Match_Analysis!$F$2:$F$8,"Not Found")</f>
        <v>Not Found</v>
      </c>
    </row>
    <row r="5082" spans="1:20" hidden="1" x14ac:dyDescent="0.3">
      <c r="A5082">
        <v>23</v>
      </c>
      <c r="B5082" s="1">
        <v>46127</v>
      </c>
      <c r="C5082" t="s">
        <v>162</v>
      </c>
      <c r="D5082" t="s">
        <v>163</v>
      </c>
      <c r="E5082" t="s">
        <v>53</v>
      </c>
      <c r="F5082" t="s">
        <v>24</v>
      </c>
      <c r="G5082">
        <v>1</v>
      </c>
      <c r="H5082">
        <v>10.199999999999999</v>
      </c>
      <c r="I5082" t="s">
        <v>230</v>
      </c>
      <c r="J5082" t="s">
        <v>104</v>
      </c>
      <c r="K5082">
        <v>2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83</v>
      </c>
      <c r="R5082" t="s">
        <v>83</v>
      </c>
      <c r="S5082" t="s">
        <v>83</v>
      </c>
      <c r="T5082" t="str">
        <f>_xlfn.XLOOKUP(A5082,MI_Match_Analysis!$A$2:$A$8,MI_Match_Analysis!$F$2:$F$8,"Not Found")</f>
        <v>Not Found</v>
      </c>
    </row>
    <row r="5083" spans="1:20" hidden="1" x14ac:dyDescent="0.3">
      <c r="A5083">
        <v>23</v>
      </c>
      <c r="B5083" s="1">
        <v>46127</v>
      </c>
      <c r="C5083" t="s">
        <v>162</v>
      </c>
      <c r="D5083" t="s">
        <v>163</v>
      </c>
      <c r="E5083" t="s">
        <v>53</v>
      </c>
      <c r="F5083" t="s">
        <v>24</v>
      </c>
      <c r="G5083">
        <v>1</v>
      </c>
      <c r="H5083">
        <v>10.3</v>
      </c>
      <c r="I5083" t="s">
        <v>230</v>
      </c>
      <c r="J5083" t="s">
        <v>104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83</v>
      </c>
      <c r="R5083" t="s">
        <v>83</v>
      </c>
      <c r="S5083" t="s">
        <v>83</v>
      </c>
      <c r="T5083" t="str">
        <f>_xlfn.XLOOKUP(A5083,MI_Match_Analysis!$A$2:$A$8,MI_Match_Analysis!$F$2:$F$8,"Not Found")</f>
        <v>Not Found</v>
      </c>
    </row>
    <row r="5084" spans="1:20" hidden="1" x14ac:dyDescent="0.3">
      <c r="A5084">
        <v>23</v>
      </c>
      <c r="B5084" s="1">
        <v>46127</v>
      </c>
      <c r="C5084" t="s">
        <v>162</v>
      </c>
      <c r="D5084" t="s">
        <v>163</v>
      </c>
      <c r="E5084" t="s">
        <v>53</v>
      </c>
      <c r="F5084" t="s">
        <v>24</v>
      </c>
      <c r="G5084">
        <v>1</v>
      </c>
      <c r="H5084">
        <v>10.4</v>
      </c>
      <c r="I5084" t="s">
        <v>230</v>
      </c>
      <c r="J5084" t="s">
        <v>104</v>
      </c>
      <c r="K5084">
        <v>4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83</v>
      </c>
      <c r="R5084" t="s">
        <v>83</v>
      </c>
      <c r="S5084" t="s">
        <v>83</v>
      </c>
      <c r="T5084" t="str">
        <f>_xlfn.XLOOKUP(A5084,MI_Match_Analysis!$A$2:$A$8,MI_Match_Analysis!$F$2:$F$8,"Not Found")</f>
        <v>Not Found</v>
      </c>
    </row>
    <row r="5085" spans="1:20" hidden="1" x14ac:dyDescent="0.3">
      <c r="A5085">
        <v>23</v>
      </c>
      <c r="B5085" s="1">
        <v>46127</v>
      </c>
      <c r="C5085" t="s">
        <v>162</v>
      </c>
      <c r="D5085" t="s">
        <v>163</v>
      </c>
      <c r="E5085" t="s">
        <v>53</v>
      </c>
      <c r="F5085" t="s">
        <v>24</v>
      </c>
      <c r="G5085">
        <v>1</v>
      </c>
      <c r="H5085">
        <v>10.5</v>
      </c>
      <c r="I5085" t="s">
        <v>230</v>
      </c>
      <c r="J5085" t="s">
        <v>104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83</v>
      </c>
      <c r="R5085" t="s">
        <v>83</v>
      </c>
      <c r="S5085" t="s">
        <v>83</v>
      </c>
      <c r="T5085" t="str">
        <f>_xlfn.XLOOKUP(A5085,MI_Match_Analysis!$A$2:$A$8,MI_Match_Analysis!$F$2:$F$8,"Not Found")</f>
        <v>Not Found</v>
      </c>
    </row>
    <row r="5086" spans="1:20" hidden="1" x14ac:dyDescent="0.3">
      <c r="A5086">
        <v>23</v>
      </c>
      <c r="B5086" s="1">
        <v>46127</v>
      </c>
      <c r="C5086" t="s">
        <v>162</v>
      </c>
      <c r="D5086" t="s">
        <v>163</v>
      </c>
      <c r="E5086" t="s">
        <v>53</v>
      </c>
      <c r="F5086" t="s">
        <v>24</v>
      </c>
      <c r="G5086">
        <v>1</v>
      </c>
      <c r="H5086">
        <v>10.6</v>
      </c>
      <c r="I5086" t="s">
        <v>230</v>
      </c>
      <c r="J5086" t="s">
        <v>104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83</v>
      </c>
      <c r="R5086" t="s">
        <v>83</v>
      </c>
      <c r="S5086" t="s">
        <v>83</v>
      </c>
      <c r="T5086" t="str">
        <f>_xlfn.XLOOKUP(A5086,MI_Match_Analysis!$A$2:$A$8,MI_Match_Analysis!$F$2:$F$8,"Not Found")</f>
        <v>Not Found</v>
      </c>
    </row>
    <row r="5087" spans="1:20" hidden="1" x14ac:dyDescent="0.3">
      <c r="A5087">
        <v>23</v>
      </c>
      <c r="B5087" s="1">
        <v>46127</v>
      </c>
      <c r="C5087" t="s">
        <v>162</v>
      </c>
      <c r="D5087" t="s">
        <v>163</v>
      </c>
      <c r="E5087" t="s">
        <v>53</v>
      </c>
      <c r="F5087" t="s">
        <v>24</v>
      </c>
      <c r="G5087">
        <v>1</v>
      </c>
      <c r="H5087">
        <v>11.1</v>
      </c>
      <c r="I5087" t="s">
        <v>230</v>
      </c>
      <c r="J5087" t="s">
        <v>92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83</v>
      </c>
      <c r="R5087" t="s">
        <v>83</v>
      </c>
      <c r="S5087" t="s">
        <v>83</v>
      </c>
      <c r="T5087" t="str">
        <f>_xlfn.XLOOKUP(A5087,MI_Match_Analysis!$A$2:$A$8,MI_Match_Analysis!$F$2:$F$8,"Not Found")</f>
        <v>Not Found</v>
      </c>
    </row>
    <row r="5088" spans="1:20" hidden="1" x14ac:dyDescent="0.3">
      <c r="A5088">
        <v>23</v>
      </c>
      <c r="B5088" s="1">
        <v>46127</v>
      </c>
      <c r="C5088" t="s">
        <v>162</v>
      </c>
      <c r="D5088" t="s">
        <v>163</v>
      </c>
      <c r="E5088" t="s">
        <v>53</v>
      </c>
      <c r="F5088" t="s">
        <v>24</v>
      </c>
      <c r="G5088">
        <v>1</v>
      </c>
      <c r="H5088">
        <v>11.2</v>
      </c>
      <c r="I5088" t="s">
        <v>234</v>
      </c>
      <c r="J5088" t="s">
        <v>92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165</v>
      </c>
      <c r="R5088" t="s">
        <v>234</v>
      </c>
      <c r="S5088" t="s">
        <v>178</v>
      </c>
      <c r="T5088" t="str">
        <f>_xlfn.XLOOKUP(A5088,MI_Match_Analysis!$A$2:$A$8,MI_Match_Analysis!$F$2:$F$8,"Not Found")</f>
        <v>Not Found</v>
      </c>
    </row>
    <row r="5089" spans="1:20" hidden="1" x14ac:dyDescent="0.3">
      <c r="A5089">
        <v>23</v>
      </c>
      <c r="B5089" s="1">
        <v>46127</v>
      </c>
      <c r="C5089" t="s">
        <v>162</v>
      </c>
      <c r="D5089" t="s">
        <v>163</v>
      </c>
      <c r="E5089" t="s">
        <v>53</v>
      </c>
      <c r="F5089" t="s">
        <v>24</v>
      </c>
      <c r="G5089">
        <v>1</v>
      </c>
      <c r="H5089">
        <v>11.3</v>
      </c>
      <c r="I5089" t="s">
        <v>89</v>
      </c>
      <c r="J5089" t="s">
        <v>92</v>
      </c>
      <c r="K5089">
        <v>4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83</v>
      </c>
      <c r="R5089" t="s">
        <v>83</v>
      </c>
      <c r="S5089" t="s">
        <v>83</v>
      </c>
      <c r="T5089" t="str">
        <f>_xlfn.XLOOKUP(A5089,MI_Match_Analysis!$A$2:$A$8,MI_Match_Analysis!$F$2:$F$8,"Not Found")</f>
        <v>Not Found</v>
      </c>
    </row>
    <row r="5090" spans="1:20" hidden="1" x14ac:dyDescent="0.3">
      <c r="A5090">
        <v>23</v>
      </c>
      <c r="B5090" s="1">
        <v>46127</v>
      </c>
      <c r="C5090" t="s">
        <v>162</v>
      </c>
      <c r="D5090" t="s">
        <v>163</v>
      </c>
      <c r="E5090" t="s">
        <v>53</v>
      </c>
      <c r="F5090" t="s">
        <v>24</v>
      </c>
      <c r="G5090">
        <v>1</v>
      </c>
      <c r="H5090">
        <v>11.4</v>
      </c>
      <c r="I5090" t="s">
        <v>89</v>
      </c>
      <c r="J5090" t="s">
        <v>92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83</v>
      </c>
      <c r="R5090" t="s">
        <v>83</v>
      </c>
      <c r="S5090" t="s">
        <v>83</v>
      </c>
      <c r="T5090" t="str">
        <f>_xlfn.XLOOKUP(A5090,MI_Match_Analysis!$A$2:$A$8,MI_Match_Analysis!$F$2:$F$8,"Not Found")</f>
        <v>Not Found</v>
      </c>
    </row>
    <row r="5091" spans="1:20" hidden="1" x14ac:dyDescent="0.3">
      <c r="A5091">
        <v>23</v>
      </c>
      <c r="B5091" s="1">
        <v>46127</v>
      </c>
      <c r="C5091" t="s">
        <v>162</v>
      </c>
      <c r="D5091" t="s">
        <v>163</v>
      </c>
      <c r="E5091" t="s">
        <v>53</v>
      </c>
      <c r="F5091" t="s">
        <v>24</v>
      </c>
      <c r="G5091">
        <v>1</v>
      </c>
      <c r="H5091">
        <v>11.5</v>
      </c>
      <c r="I5091" t="s">
        <v>230</v>
      </c>
      <c r="J5091" t="s">
        <v>92</v>
      </c>
      <c r="K5091">
        <v>2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83</v>
      </c>
      <c r="R5091" t="s">
        <v>83</v>
      </c>
      <c r="S5091" t="s">
        <v>83</v>
      </c>
      <c r="T5091" t="str">
        <f>_xlfn.XLOOKUP(A5091,MI_Match_Analysis!$A$2:$A$8,MI_Match_Analysis!$F$2:$F$8,"Not Found")</f>
        <v>Not Found</v>
      </c>
    </row>
    <row r="5092" spans="1:20" hidden="1" x14ac:dyDescent="0.3">
      <c r="A5092">
        <v>23</v>
      </c>
      <c r="B5092" s="1">
        <v>46127</v>
      </c>
      <c r="C5092" t="s">
        <v>162</v>
      </c>
      <c r="D5092" t="s">
        <v>163</v>
      </c>
      <c r="E5092" t="s">
        <v>53</v>
      </c>
      <c r="F5092" t="s">
        <v>24</v>
      </c>
      <c r="G5092">
        <v>1</v>
      </c>
      <c r="H5092">
        <v>11.6</v>
      </c>
      <c r="I5092" t="s">
        <v>230</v>
      </c>
      <c r="J5092" t="s">
        <v>92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83</v>
      </c>
      <c r="R5092" t="s">
        <v>83</v>
      </c>
      <c r="S5092" t="s">
        <v>83</v>
      </c>
      <c r="T5092" t="str">
        <f>_xlfn.XLOOKUP(A5092,MI_Match_Analysis!$A$2:$A$8,MI_Match_Analysis!$F$2:$F$8,"Not Found")</f>
        <v>Not Found</v>
      </c>
    </row>
    <row r="5093" spans="1:20" hidden="1" x14ac:dyDescent="0.3">
      <c r="A5093">
        <v>23</v>
      </c>
      <c r="B5093" s="1">
        <v>46127</v>
      </c>
      <c r="C5093" t="s">
        <v>162</v>
      </c>
      <c r="D5093" t="s">
        <v>163</v>
      </c>
      <c r="E5093" t="s">
        <v>53</v>
      </c>
      <c r="F5093" t="s">
        <v>24</v>
      </c>
      <c r="G5093">
        <v>1</v>
      </c>
      <c r="H5093">
        <v>12.1</v>
      </c>
      <c r="I5093" t="s">
        <v>89</v>
      </c>
      <c r="J5093" t="s">
        <v>104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83</v>
      </c>
      <c r="R5093" t="s">
        <v>83</v>
      </c>
      <c r="S5093" t="s">
        <v>83</v>
      </c>
      <c r="T5093" t="str">
        <f>_xlfn.XLOOKUP(A5093,MI_Match_Analysis!$A$2:$A$8,MI_Match_Analysis!$F$2:$F$8,"Not Found")</f>
        <v>Not Found</v>
      </c>
    </row>
    <row r="5094" spans="1:20" hidden="1" x14ac:dyDescent="0.3">
      <c r="A5094">
        <v>23</v>
      </c>
      <c r="B5094" s="1">
        <v>46127</v>
      </c>
      <c r="C5094" t="s">
        <v>162</v>
      </c>
      <c r="D5094" t="s">
        <v>163</v>
      </c>
      <c r="E5094" t="s">
        <v>53</v>
      </c>
      <c r="F5094" t="s">
        <v>24</v>
      </c>
      <c r="G5094">
        <v>1</v>
      </c>
      <c r="H5094">
        <v>12.2</v>
      </c>
      <c r="I5094" t="s">
        <v>89</v>
      </c>
      <c r="J5094" t="s">
        <v>104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83</v>
      </c>
      <c r="R5094" t="s">
        <v>83</v>
      </c>
      <c r="S5094" t="s">
        <v>83</v>
      </c>
      <c r="T5094" t="str">
        <f>_xlfn.XLOOKUP(A5094,MI_Match_Analysis!$A$2:$A$8,MI_Match_Analysis!$F$2:$F$8,"Not Found")</f>
        <v>Not Found</v>
      </c>
    </row>
    <row r="5095" spans="1:20" hidden="1" x14ac:dyDescent="0.3">
      <c r="A5095">
        <v>23</v>
      </c>
      <c r="B5095" s="1">
        <v>46127</v>
      </c>
      <c r="C5095" t="s">
        <v>162</v>
      </c>
      <c r="D5095" t="s">
        <v>163</v>
      </c>
      <c r="E5095" t="s">
        <v>53</v>
      </c>
      <c r="F5095" t="s">
        <v>24</v>
      </c>
      <c r="G5095">
        <v>1</v>
      </c>
      <c r="H5095">
        <v>12.3</v>
      </c>
      <c r="I5095" t="s">
        <v>89</v>
      </c>
      <c r="J5095" t="s">
        <v>104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83</v>
      </c>
      <c r="R5095" t="s">
        <v>83</v>
      </c>
      <c r="S5095" t="s">
        <v>83</v>
      </c>
      <c r="T5095" t="str">
        <f>_xlfn.XLOOKUP(A5095,MI_Match_Analysis!$A$2:$A$8,MI_Match_Analysis!$F$2:$F$8,"Not Found")</f>
        <v>Not Found</v>
      </c>
    </row>
    <row r="5096" spans="1:20" hidden="1" x14ac:dyDescent="0.3">
      <c r="A5096">
        <v>23</v>
      </c>
      <c r="B5096" s="1">
        <v>46127</v>
      </c>
      <c r="C5096" t="s">
        <v>162</v>
      </c>
      <c r="D5096" t="s">
        <v>163</v>
      </c>
      <c r="E5096" t="s">
        <v>53</v>
      </c>
      <c r="F5096" t="s">
        <v>24</v>
      </c>
      <c r="G5096">
        <v>1</v>
      </c>
      <c r="H5096">
        <v>12.4</v>
      </c>
      <c r="I5096" t="s">
        <v>89</v>
      </c>
      <c r="J5096" t="s">
        <v>104</v>
      </c>
      <c r="K5096">
        <v>4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83</v>
      </c>
      <c r="R5096" t="s">
        <v>83</v>
      </c>
      <c r="S5096" t="s">
        <v>83</v>
      </c>
      <c r="T5096" t="str">
        <f>_xlfn.XLOOKUP(A5096,MI_Match_Analysis!$A$2:$A$8,MI_Match_Analysis!$F$2:$F$8,"Not Found")</f>
        <v>Not Found</v>
      </c>
    </row>
    <row r="5097" spans="1:20" hidden="1" x14ac:dyDescent="0.3">
      <c r="A5097">
        <v>23</v>
      </c>
      <c r="B5097" s="1">
        <v>46127</v>
      </c>
      <c r="C5097" t="s">
        <v>162</v>
      </c>
      <c r="D5097" t="s">
        <v>163</v>
      </c>
      <c r="E5097" t="s">
        <v>53</v>
      </c>
      <c r="F5097" t="s">
        <v>24</v>
      </c>
      <c r="G5097">
        <v>1</v>
      </c>
      <c r="H5097">
        <v>12.5</v>
      </c>
      <c r="I5097" t="s">
        <v>89</v>
      </c>
      <c r="J5097" t="s">
        <v>104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83</v>
      </c>
      <c r="R5097" t="s">
        <v>83</v>
      </c>
      <c r="S5097" t="s">
        <v>83</v>
      </c>
      <c r="T5097" t="str">
        <f>_xlfn.XLOOKUP(A5097,MI_Match_Analysis!$A$2:$A$8,MI_Match_Analysis!$F$2:$F$8,"Not Found")</f>
        <v>Not Found</v>
      </c>
    </row>
    <row r="5098" spans="1:20" hidden="1" x14ac:dyDescent="0.3">
      <c r="A5098">
        <v>23</v>
      </c>
      <c r="B5098" s="1">
        <v>46127</v>
      </c>
      <c r="C5098" t="s">
        <v>162</v>
      </c>
      <c r="D5098" t="s">
        <v>163</v>
      </c>
      <c r="E5098" t="s">
        <v>53</v>
      </c>
      <c r="F5098" t="s">
        <v>24</v>
      </c>
      <c r="G5098">
        <v>1</v>
      </c>
      <c r="H5098">
        <v>12.6</v>
      </c>
      <c r="I5098" t="s">
        <v>89</v>
      </c>
      <c r="J5098" t="s">
        <v>104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83</v>
      </c>
      <c r="R5098" t="s">
        <v>83</v>
      </c>
      <c r="S5098" t="s">
        <v>83</v>
      </c>
      <c r="T5098" t="str">
        <f>_xlfn.XLOOKUP(A5098,MI_Match_Analysis!$A$2:$A$8,MI_Match_Analysis!$F$2:$F$8,"Not Found")</f>
        <v>Not Found</v>
      </c>
    </row>
    <row r="5099" spans="1:20" hidden="1" x14ac:dyDescent="0.3">
      <c r="A5099">
        <v>23</v>
      </c>
      <c r="B5099" s="1">
        <v>46127</v>
      </c>
      <c r="C5099" t="s">
        <v>162</v>
      </c>
      <c r="D5099" t="s">
        <v>163</v>
      </c>
      <c r="E5099" t="s">
        <v>53</v>
      </c>
      <c r="F5099" t="s">
        <v>24</v>
      </c>
      <c r="G5099">
        <v>1</v>
      </c>
      <c r="H5099">
        <v>13.1</v>
      </c>
      <c r="I5099" t="s">
        <v>89</v>
      </c>
      <c r="J5099" t="s">
        <v>92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83</v>
      </c>
      <c r="R5099" t="s">
        <v>83</v>
      </c>
      <c r="S5099" t="s">
        <v>83</v>
      </c>
      <c r="T5099" t="str">
        <f>_xlfn.XLOOKUP(A5099,MI_Match_Analysis!$A$2:$A$8,MI_Match_Analysis!$F$2:$F$8,"Not Found")</f>
        <v>Not Found</v>
      </c>
    </row>
    <row r="5100" spans="1:20" hidden="1" x14ac:dyDescent="0.3">
      <c r="A5100">
        <v>23</v>
      </c>
      <c r="B5100" s="1">
        <v>46127</v>
      </c>
      <c r="C5100" t="s">
        <v>162</v>
      </c>
      <c r="D5100" t="s">
        <v>163</v>
      </c>
      <c r="E5100" t="s">
        <v>53</v>
      </c>
      <c r="F5100" t="s">
        <v>24</v>
      </c>
      <c r="G5100">
        <v>1</v>
      </c>
      <c r="H5100">
        <v>13.2</v>
      </c>
      <c r="I5100" t="s">
        <v>89</v>
      </c>
      <c r="J5100" t="s">
        <v>92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83</v>
      </c>
      <c r="R5100" t="s">
        <v>83</v>
      </c>
      <c r="S5100" t="s">
        <v>83</v>
      </c>
      <c r="T5100" t="str">
        <f>_xlfn.XLOOKUP(A5100,MI_Match_Analysis!$A$2:$A$8,MI_Match_Analysis!$F$2:$F$8,"Not Found")</f>
        <v>Not Found</v>
      </c>
    </row>
    <row r="5101" spans="1:20" hidden="1" x14ac:dyDescent="0.3">
      <c r="A5101">
        <v>23</v>
      </c>
      <c r="B5101" s="1">
        <v>46127</v>
      </c>
      <c r="C5101" t="s">
        <v>162</v>
      </c>
      <c r="D5101" t="s">
        <v>163</v>
      </c>
      <c r="E5101" t="s">
        <v>53</v>
      </c>
      <c r="F5101" t="s">
        <v>24</v>
      </c>
      <c r="G5101">
        <v>1</v>
      </c>
      <c r="H5101">
        <v>13.3</v>
      </c>
      <c r="I5101" t="s">
        <v>89</v>
      </c>
      <c r="J5101" t="s">
        <v>92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83</v>
      </c>
      <c r="R5101" t="s">
        <v>83</v>
      </c>
      <c r="S5101" t="s">
        <v>83</v>
      </c>
      <c r="T5101" t="str">
        <f>_xlfn.XLOOKUP(A5101,MI_Match_Analysis!$A$2:$A$8,MI_Match_Analysis!$F$2:$F$8,"Not Found")</f>
        <v>Not Found</v>
      </c>
    </row>
    <row r="5102" spans="1:20" hidden="1" x14ac:dyDescent="0.3">
      <c r="A5102">
        <v>23</v>
      </c>
      <c r="B5102" s="1">
        <v>46127</v>
      </c>
      <c r="C5102" t="s">
        <v>162</v>
      </c>
      <c r="D5102" t="s">
        <v>163</v>
      </c>
      <c r="E5102" t="s">
        <v>53</v>
      </c>
      <c r="F5102" t="s">
        <v>24</v>
      </c>
      <c r="G5102">
        <v>1</v>
      </c>
      <c r="H5102">
        <v>13.4</v>
      </c>
      <c r="I5102" t="s">
        <v>89</v>
      </c>
      <c r="J5102" t="s">
        <v>92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83</v>
      </c>
      <c r="R5102" t="s">
        <v>83</v>
      </c>
      <c r="S5102" t="s">
        <v>83</v>
      </c>
      <c r="T5102" t="str">
        <f>_xlfn.XLOOKUP(A5102,MI_Match_Analysis!$A$2:$A$8,MI_Match_Analysis!$F$2:$F$8,"Not Found")</f>
        <v>Not Found</v>
      </c>
    </row>
    <row r="5103" spans="1:20" hidden="1" x14ac:dyDescent="0.3">
      <c r="A5103">
        <v>23</v>
      </c>
      <c r="B5103" s="1">
        <v>46127</v>
      </c>
      <c r="C5103" t="s">
        <v>162</v>
      </c>
      <c r="D5103" t="s">
        <v>163</v>
      </c>
      <c r="E5103" t="s">
        <v>53</v>
      </c>
      <c r="F5103" t="s">
        <v>24</v>
      </c>
      <c r="G5103">
        <v>1</v>
      </c>
      <c r="H5103">
        <v>13.5</v>
      </c>
      <c r="I5103" t="s">
        <v>89</v>
      </c>
      <c r="J5103" t="s">
        <v>92</v>
      </c>
      <c r="K5103">
        <v>6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83</v>
      </c>
      <c r="R5103" t="s">
        <v>83</v>
      </c>
      <c r="S5103" t="s">
        <v>83</v>
      </c>
      <c r="T5103" t="str">
        <f>_xlfn.XLOOKUP(A5103,MI_Match_Analysis!$A$2:$A$8,MI_Match_Analysis!$F$2:$F$8,"Not Found")</f>
        <v>Not Found</v>
      </c>
    </row>
    <row r="5104" spans="1:20" hidden="1" x14ac:dyDescent="0.3">
      <c r="A5104">
        <v>23</v>
      </c>
      <c r="B5104" s="1">
        <v>46127</v>
      </c>
      <c r="C5104" t="s">
        <v>162</v>
      </c>
      <c r="D5104" t="s">
        <v>163</v>
      </c>
      <c r="E5104" t="s">
        <v>53</v>
      </c>
      <c r="F5104" t="s">
        <v>24</v>
      </c>
      <c r="G5104">
        <v>1</v>
      </c>
      <c r="H5104">
        <v>13.6</v>
      </c>
      <c r="I5104" t="s">
        <v>89</v>
      </c>
      <c r="J5104" t="s">
        <v>92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83</v>
      </c>
      <c r="R5104" t="s">
        <v>83</v>
      </c>
      <c r="S5104" t="s">
        <v>83</v>
      </c>
      <c r="T5104" t="str">
        <f>_xlfn.XLOOKUP(A5104,MI_Match_Analysis!$A$2:$A$8,MI_Match_Analysis!$F$2:$F$8,"Not Found")</f>
        <v>Not Found</v>
      </c>
    </row>
    <row r="5105" spans="1:20" hidden="1" x14ac:dyDescent="0.3">
      <c r="A5105">
        <v>23</v>
      </c>
      <c r="B5105" s="1">
        <v>46127</v>
      </c>
      <c r="C5105" t="s">
        <v>162</v>
      </c>
      <c r="D5105" t="s">
        <v>163</v>
      </c>
      <c r="E5105" t="s">
        <v>53</v>
      </c>
      <c r="F5105" t="s">
        <v>24</v>
      </c>
      <c r="G5105">
        <v>1</v>
      </c>
      <c r="H5105">
        <v>14.1</v>
      </c>
      <c r="I5105" t="s">
        <v>89</v>
      </c>
      <c r="J5105" t="s">
        <v>104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83</v>
      </c>
      <c r="R5105" t="s">
        <v>83</v>
      </c>
      <c r="S5105" t="s">
        <v>83</v>
      </c>
      <c r="T5105" t="str">
        <f>_xlfn.XLOOKUP(A5105,MI_Match_Analysis!$A$2:$A$8,MI_Match_Analysis!$F$2:$F$8,"Not Found")</f>
        <v>Not Found</v>
      </c>
    </row>
    <row r="5106" spans="1:20" hidden="1" x14ac:dyDescent="0.3">
      <c r="A5106">
        <v>23</v>
      </c>
      <c r="B5106" s="1">
        <v>46127</v>
      </c>
      <c r="C5106" t="s">
        <v>162</v>
      </c>
      <c r="D5106" t="s">
        <v>163</v>
      </c>
      <c r="E5106" t="s">
        <v>53</v>
      </c>
      <c r="F5106" t="s">
        <v>24</v>
      </c>
      <c r="G5106">
        <v>1</v>
      </c>
      <c r="H5106">
        <v>14.2</v>
      </c>
      <c r="I5106" t="s">
        <v>230</v>
      </c>
      <c r="J5106" t="s">
        <v>104</v>
      </c>
      <c r="K5106">
        <v>2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83</v>
      </c>
      <c r="R5106" t="s">
        <v>83</v>
      </c>
      <c r="S5106" t="s">
        <v>83</v>
      </c>
      <c r="T5106" t="str">
        <f>_xlfn.XLOOKUP(A5106,MI_Match_Analysis!$A$2:$A$8,MI_Match_Analysis!$F$2:$F$8,"Not Found")</f>
        <v>Not Found</v>
      </c>
    </row>
    <row r="5107" spans="1:20" hidden="1" x14ac:dyDescent="0.3">
      <c r="A5107">
        <v>23</v>
      </c>
      <c r="B5107" s="1">
        <v>46127</v>
      </c>
      <c r="C5107" t="s">
        <v>162</v>
      </c>
      <c r="D5107" t="s">
        <v>163</v>
      </c>
      <c r="E5107" t="s">
        <v>53</v>
      </c>
      <c r="F5107" t="s">
        <v>24</v>
      </c>
      <c r="G5107">
        <v>1</v>
      </c>
      <c r="H5107">
        <v>14.3</v>
      </c>
      <c r="I5107" t="s">
        <v>230</v>
      </c>
      <c r="J5107" t="s">
        <v>104</v>
      </c>
      <c r="K5107">
        <v>1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83</v>
      </c>
      <c r="R5107" t="s">
        <v>83</v>
      </c>
      <c r="S5107" t="s">
        <v>83</v>
      </c>
      <c r="T5107" t="str">
        <f>_xlfn.XLOOKUP(A5107,MI_Match_Analysis!$A$2:$A$8,MI_Match_Analysis!$F$2:$F$8,"Not Found")</f>
        <v>Not Found</v>
      </c>
    </row>
    <row r="5108" spans="1:20" hidden="1" x14ac:dyDescent="0.3">
      <c r="A5108">
        <v>23</v>
      </c>
      <c r="B5108" s="1">
        <v>46127</v>
      </c>
      <c r="C5108" t="s">
        <v>162</v>
      </c>
      <c r="D5108" t="s">
        <v>163</v>
      </c>
      <c r="E5108" t="s">
        <v>53</v>
      </c>
      <c r="F5108" t="s">
        <v>24</v>
      </c>
      <c r="G5108">
        <v>1</v>
      </c>
      <c r="H5108">
        <v>14.4</v>
      </c>
      <c r="I5108" t="s">
        <v>89</v>
      </c>
      <c r="J5108" t="s">
        <v>104</v>
      </c>
      <c r="K5108">
        <v>4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83</v>
      </c>
      <c r="R5108" t="s">
        <v>83</v>
      </c>
      <c r="S5108" t="s">
        <v>83</v>
      </c>
      <c r="T5108" t="str">
        <f>_xlfn.XLOOKUP(A5108,MI_Match_Analysis!$A$2:$A$8,MI_Match_Analysis!$F$2:$F$8,"Not Found")</f>
        <v>Not Found</v>
      </c>
    </row>
    <row r="5109" spans="1:20" hidden="1" x14ac:dyDescent="0.3">
      <c r="A5109">
        <v>23</v>
      </c>
      <c r="B5109" s="1">
        <v>46127</v>
      </c>
      <c r="C5109" t="s">
        <v>162</v>
      </c>
      <c r="D5109" t="s">
        <v>163</v>
      </c>
      <c r="E5109" t="s">
        <v>53</v>
      </c>
      <c r="F5109" t="s">
        <v>24</v>
      </c>
      <c r="G5109">
        <v>1</v>
      </c>
      <c r="H5109">
        <v>14.5</v>
      </c>
      <c r="I5109" t="s">
        <v>89</v>
      </c>
      <c r="J5109" t="s">
        <v>104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83</v>
      </c>
      <c r="R5109" t="s">
        <v>83</v>
      </c>
      <c r="S5109" t="s">
        <v>83</v>
      </c>
      <c r="T5109" t="str">
        <f>_xlfn.XLOOKUP(A5109,MI_Match_Analysis!$A$2:$A$8,MI_Match_Analysis!$F$2:$F$8,"Not Found")</f>
        <v>Not Found</v>
      </c>
    </row>
    <row r="5110" spans="1:20" hidden="1" x14ac:dyDescent="0.3">
      <c r="A5110">
        <v>23</v>
      </c>
      <c r="B5110" s="1">
        <v>46127</v>
      </c>
      <c r="C5110" t="s">
        <v>162</v>
      </c>
      <c r="D5110" t="s">
        <v>163</v>
      </c>
      <c r="E5110" t="s">
        <v>53</v>
      </c>
      <c r="F5110" t="s">
        <v>24</v>
      </c>
      <c r="G5110">
        <v>1</v>
      </c>
      <c r="H5110">
        <v>14.6</v>
      </c>
      <c r="I5110" t="s">
        <v>230</v>
      </c>
      <c r="J5110" t="s">
        <v>104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83</v>
      </c>
      <c r="R5110" t="s">
        <v>83</v>
      </c>
      <c r="S5110" t="s">
        <v>83</v>
      </c>
      <c r="T5110" t="str">
        <f>_xlfn.XLOOKUP(A5110,MI_Match_Analysis!$A$2:$A$8,MI_Match_Analysis!$F$2:$F$8,"Not Found")</f>
        <v>Not Found</v>
      </c>
    </row>
    <row r="5111" spans="1:20" hidden="1" x14ac:dyDescent="0.3">
      <c r="A5111">
        <v>23</v>
      </c>
      <c r="B5111" s="1">
        <v>46127</v>
      </c>
      <c r="C5111" t="s">
        <v>162</v>
      </c>
      <c r="D5111" t="s">
        <v>163</v>
      </c>
      <c r="E5111" t="s">
        <v>53</v>
      </c>
      <c r="F5111" t="s">
        <v>24</v>
      </c>
      <c r="G5111">
        <v>1</v>
      </c>
      <c r="H5111">
        <v>15.1</v>
      </c>
      <c r="I5111" t="s">
        <v>230</v>
      </c>
      <c r="J5111" t="s">
        <v>269</v>
      </c>
      <c r="K5111">
        <v>4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83</v>
      </c>
      <c r="R5111" t="s">
        <v>83</v>
      </c>
      <c r="S5111" t="s">
        <v>83</v>
      </c>
      <c r="T5111" t="str">
        <f>_xlfn.XLOOKUP(A5111,MI_Match_Analysis!$A$2:$A$8,MI_Match_Analysis!$F$2:$F$8,"Not Found")</f>
        <v>Not Found</v>
      </c>
    </row>
    <row r="5112" spans="1:20" hidden="1" x14ac:dyDescent="0.3">
      <c r="A5112">
        <v>23</v>
      </c>
      <c r="B5112" s="1">
        <v>46127</v>
      </c>
      <c r="C5112" t="s">
        <v>162</v>
      </c>
      <c r="D5112" t="s">
        <v>163</v>
      </c>
      <c r="E5112" t="s">
        <v>53</v>
      </c>
      <c r="F5112" t="s">
        <v>24</v>
      </c>
      <c r="G5112">
        <v>1</v>
      </c>
      <c r="H5112">
        <v>15.2</v>
      </c>
      <c r="I5112" t="s">
        <v>230</v>
      </c>
      <c r="J5112" t="s">
        <v>269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83</v>
      </c>
      <c r="R5112" t="s">
        <v>83</v>
      </c>
      <c r="S5112" t="s">
        <v>83</v>
      </c>
      <c r="T5112" t="str">
        <f>_xlfn.XLOOKUP(A5112,MI_Match_Analysis!$A$2:$A$8,MI_Match_Analysis!$F$2:$F$8,"Not Found")</f>
        <v>Not Found</v>
      </c>
    </row>
    <row r="5113" spans="1:20" hidden="1" x14ac:dyDescent="0.3">
      <c r="A5113">
        <v>23</v>
      </c>
      <c r="B5113" s="1">
        <v>46127</v>
      </c>
      <c r="C5113" t="s">
        <v>162</v>
      </c>
      <c r="D5113" t="s">
        <v>163</v>
      </c>
      <c r="E5113" t="s">
        <v>53</v>
      </c>
      <c r="F5113" t="s">
        <v>24</v>
      </c>
      <c r="G5113">
        <v>1</v>
      </c>
      <c r="H5113">
        <v>15.3</v>
      </c>
      <c r="I5113" t="s">
        <v>89</v>
      </c>
      <c r="J5113" t="s">
        <v>269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83</v>
      </c>
      <c r="R5113" t="s">
        <v>83</v>
      </c>
      <c r="S5113" t="s">
        <v>83</v>
      </c>
      <c r="T5113" t="str">
        <f>_xlfn.XLOOKUP(A5113,MI_Match_Analysis!$A$2:$A$8,MI_Match_Analysis!$F$2:$F$8,"Not Found")</f>
        <v>Not Found</v>
      </c>
    </row>
    <row r="5114" spans="1:20" hidden="1" x14ac:dyDescent="0.3">
      <c r="A5114">
        <v>23</v>
      </c>
      <c r="B5114" s="1">
        <v>46127</v>
      </c>
      <c r="C5114" t="s">
        <v>162</v>
      </c>
      <c r="D5114" t="s">
        <v>163</v>
      </c>
      <c r="E5114" t="s">
        <v>53</v>
      </c>
      <c r="F5114" t="s">
        <v>24</v>
      </c>
      <c r="G5114">
        <v>1</v>
      </c>
      <c r="H5114">
        <v>15.4</v>
      </c>
      <c r="I5114" t="s">
        <v>89</v>
      </c>
      <c r="J5114" t="s">
        <v>269</v>
      </c>
      <c r="K5114">
        <v>1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83</v>
      </c>
      <c r="R5114" t="s">
        <v>83</v>
      </c>
      <c r="S5114" t="s">
        <v>83</v>
      </c>
      <c r="T5114" t="str">
        <f>_xlfn.XLOOKUP(A5114,MI_Match_Analysis!$A$2:$A$8,MI_Match_Analysis!$F$2:$F$8,"Not Found")</f>
        <v>Not Found</v>
      </c>
    </row>
    <row r="5115" spans="1:20" hidden="1" x14ac:dyDescent="0.3">
      <c r="A5115">
        <v>23</v>
      </c>
      <c r="B5115" s="1">
        <v>46127</v>
      </c>
      <c r="C5115" t="s">
        <v>162</v>
      </c>
      <c r="D5115" t="s">
        <v>163</v>
      </c>
      <c r="E5115" t="s">
        <v>53</v>
      </c>
      <c r="F5115" t="s">
        <v>24</v>
      </c>
      <c r="G5115">
        <v>1</v>
      </c>
      <c r="H5115">
        <v>15.5</v>
      </c>
      <c r="I5115" t="s">
        <v>230</v>
      </c>
      <c r="J5115" t="s">
        <v>269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165</v>
      </c>
      <c r="R5115" t="s">
        <v>230</v>
      </c>
      <c r="S5115" t="s">
        <v>166</v>
      </c>
      <c r="T5115" t="str">
        <f>_xlfn.XLOOKUP(A5115,MI_Match_Analysis!$A$2:$A$8,MI_Match_Analysis!$F$2:$F$8,"Not Found")</f>
        <v>Not Found</v>
      </c>
    </row>
    <row r="5116" spans="1:20" hidden="1" x14ac:dyDescent="0.3">
      <c r="A5116">
        <v>23</v>
      </c>
      <c r="B5116" s="1">
        <v>46127</v>
      </c>
      <c r="C5116" t="s">
        <v>162</v>
      </c>
      <c r="D5116" t="s">
        <v>163</v>
      </c>
      <c r="E5116" t="s">
        <v>53</v>
      </c>
      <c r="F5116" t="s">
        <v>24</v>
      </c>
      <c r="G5116">
        <v>1</v>
      </c>
      <c r="H5116">
        <v>15.6</v>
      </c>
      <c r="I5116" t="s">
        <v>77</v>
      </c>
      <c r="J5116" t="s">
        <v>269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83</v>
      </c>
      <c r="R5116" t="s">
        <v>83</v>
      </c>
      <c r="S5116" t="s">
        <v>83</v>
      </c>
      <c r="T5116" t="str">
        <f>_xlfn.XLOOKUP(A5116,MI_Match_Analysis!$A$2:$A$8,MI_Match_Analysis!$F$2:$F$8,"Not Found")</f>
        <v>Not Found</v>
      </c>
    </row>
    <row r="5117" spans="1:20" hidden="1" x14ac:dyDescent="0.3">
      <c r="A5117">
        <v>23</v>
      </c>
      <c r="B5117" s="1">
        <v>46127</v>
      </c>
      <c r="C5117" t="s">
        <v>162</v>
      </c>
      <c r="D5117" t="s">
        <v>163</v>
      </c>
      <c r="E5117" t="s">
        <v>53</v>
      </c>
      <c r="F5117" t="s">
        <v>24</v>
      </c>
      <c r="G5117">
        <v>1</v>
      </c>
      <c r="H5117">
        <v>16.100000000000001</v>
      </c>
      <c r="I5117" t="s">
        <v>89</v>
      </c>
      <c r="J5117" t="s">
        <v>80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83</v>
      </c>
      <c r="R5117" t="s">
        <v>83</v>
      </c>
      <c r="S5117" t="s">
        <v>83</v>
      </c>
      <c r="T5117" t="str">
        <f>_xlfn.XLOOKUP(A5117,MI_Match_Analysis!$A$2:$A$8,MI_Match_Analysis!$F$2:$F$8,"Not Found")</f>
        <v>Not Found</v>
      </c>
    </row>
    <row r="5118" spans="1:20" hidden="1" x14ac:dyDescent="0.3">
      <c r="A5118">
        <v>23</v>
      </c>
      <c r="B5118" s="1">
        <v>46127</v>
      </c>
      <c r="C5118" t="s">
        <v>162</v>
      </c>
      <c r="D5118" t="s">
        <v>163</v>
      </c>
      <c r="E5118" t="s">
        <v>53</v>
      </c>
      <c r="F5118" t="s">
        <v>24</v>
      </c>
      <c r="G5118">
        <v>1</v>
      </c>
      <c r="H5118">
        <v>16.2</v>
      </c>
      <c r="I5118" t="s">
        <v>77</v>
      </c>
      <c r="J5118" t="s">
        <v>80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83</v>
      </c>
      <c r="R5118" t="s">
        <v>83</v>
      </c>
      <c r="S5118" t="s">
        <v>83</v>
      </c>
      <c r="T5118" t="str">
        <f>_xlfn.XLOOKUP(A5118,MI_Match_Analysis!$A$2:$A$8,MI_Match_Analysis!$F$2:$F$8,"Not Found")</f>
        <v>Not Found</v>
      </c>
    </row>
    <row r="5119" spans="1:20" hidden="1" x14ac:dyDescent="0.3">
      <c r="A5119">
        <v>23</v>
      </c>
      <c r="B5119" s="1">
        <v>46127</v>
      </c>
      <c r="C5119" t="s">
        <v>162</v>
      </c>
      <c r="D5119" t="s">
        <v>163</v>
      </c>
      <c r="E5119" t="s">
        <v>53</v>
      </c>
      <c r="F5119" t="s">
        <v>24</v>
      </c>
      <c r="G5119">
        <v>1</v>
      </c>
      <c r="H5119">
        <v>16.3</v>
      </c>
      <c r="I5119" t="s">
        <v>89</v>
      </c>
      <c r="J5119" t="s">
        <v>80</v>
      </c>
      <c r="K5119">
        <v>2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83</v>
      </c>
      <c r="R5119" t="s">
        <v>83</v>
      </c>
      <c r="S5119" t="s">
        <v>83</v>
      </c>
      <c r="T5119" t="str">
        <f>_xlfn.XLOOKUP(A5119,MI_Match_Analysis!$A$2:$A$8,MI_Match_Analysis!$F$2:$F$8,"Not Found")</f>
        <v>Not Found</v>
      </c>
    </row>
    <row r="5120" spans="1:20" hidden="1" x14ac:dyDescent="0.3">
      <c r="A5120">
        <v>23</v>
      </c>
      <c r="B5120" s="1">
        <v>46127</v>
      </c>
      <c r="C5120" t="s">
        <v>162</v>
      </c>
      <c r="D5120" t="s">
        <v>163</v>
      </c>
      <c r="E5120" t="s">
        <v>53</v>
      </c>
      <c r="F5120" t="s">
        <v>24</v>
      </c>
      <c r="G5120">
        <v>1</v>
      </c>
      <c r="H5120">
        <v>16.399999999999999</v>
      </c>
      <c r="I5120" t="s">
        <v>89</v>
      </c>
      <c r="J5120" t="s">
        <v>80</v>
      </c>
      <c r="K5120">
        <v>0</v>
      </c>
      <c r="L5120">
        <v>1</v>
      </c>
      <c r="M5120">
        <v>1</v>
      </c>
      <c r="N5120">
        <v>0</v>
      </c>
      <c r="O5120">
        <v>0</v>
      </c>
      <c r="P5120">
        <v>0</v>
      </c>
      <c r="Q5120" t="s">
        <v>83</v>
      </c>
      <c r="R5120" t="s">
        <v>83</v>
      </c>
      <c r="S5120" t="s">
        <v>83</v>
      </c>
      <c r="T5120" t="str">
        <f>_xlfn.XLOOKUP(A5120,MI_Match_Analysis!$A$2:$A$8,MI_Match_Analysis!$F$2:$F$8,"Not Found")</f>
        <v>Not Found</v>
      </c>
    </row>
    <row r="5121" spans="1:20" hidden="1" x14ac:dyDescent="0.3">
      <c r="A5121">
        <v>23</v>
      </c>
      <c r="B5121" s="1">
        <v>46127</v>
      </c>
      <c r="C5121" t="s">
        <v>162</v>
      </c>
      <c r="D5121" t="s">
        <v>163</v>
      </c>
      <c r="E5121" t="s">
        <v>53</v>
      </c>
      <c r="F5121" t="s">
        <v>24</v>
      </c>
      <c r="G5121">
        <v>1</v>
      </c>
      <c r="H5121">
        <v>16.399999999999999</v>
      </c>
      <c r="I5121" t="s">
        <v>89</v>
      </c>
      <c r="J5121" t="s">
        <v>80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83</v>
      </c>
      <c r="R5121" t="s">
        <v>83</v>
      </c>
      <c r="S5121" t="s">
        <v>83</v>
      </c>
      <c r="T5121" t="str">
        <f>_xlfn.XLOOKUP(A5121,MI_Match_Analysis!$A$2:$A$8,MI_Match_Analysis!$F$2:$F$8,"Not Found")</f>
        <v>Not Found</v>
      </c>
    </row>
    <row r="5122" spans="1:20" hidden="1" x14ac:dyDescent="0.3">
      <c r="A5122">
        <v>23</v>
      </c>
      <c r="B5122" s="1">
        <v>46127</v>
      </c>
      <c r="C5122" t="s">
        <v>162</v>
      </c>
      <c r="D5122" t="s">
        <v>163</v>
      </c>
      <c r="E5122" t="s">
        <v>53</v>
      </c>
      <c r="F5122" t="s">
        <v>24</v>
      </c>
      <c r="G5122">
        <v>1</v>
      </c>
      <c r="H5122">
        <v>16.5</v>
      </c>
      <c r="I5122" t="s">
        <v>77</v>
      </c>
      <c r="J5122" t="s">
        <v>80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165</v>
      </c>
      <c r="R5122" t="s">
        <v>77</v>
      </c>
      <c r="S5122" t="s">
        <v>103</v>
      </c>
      <c r="T5122" t="str">
        <f>_xlfn.XLOOKUP(A5122,MI_Match_Analysis!$A$2:$A$8,MI_Match_Analysis!$F$2:$F$8,"Not Found")</f>
        <v>Not Found</v>
      </c>
    </row>
    <row r="5123" spans="1:20" hidden="1" x14ac:dyDescent="0.3">
      <c r="A5123">
        <v>23</v>
      </c>
      <c r="B5123" s="1">
        <v>46127</v>
      </c>
      <c r="C5123" t="s">
        <v>162</v>
      </c>
      <c r="D5123" t="s">
        <v>163</v>
      </c>
      <c r="E5123" t="s">
        <v>53</v>
      </c>
      <c r="F5123" t="s">
        <v>24</v>
      </c>
      <c r="G5123">
        <v>1</v>
      </c>
      <c r="H5123">
        <v>16.600000000000001</v>
      </c>
      <c r="I5123" t="s">
        <v>267</v>
      </c>
      <c r="J5123" t="s">
        <v>80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83</v>
      </c>
      <c r="R5123" t="s">
        <v>83</v>
      </c>
      <c r="S5123" t="s">
        <v>83</v>
      </c>
      <c r="T5123" t="str">
        <f>_xlfn.XLOOKUP(A5123,MI_Match_Analysis!$A$2:$A$8,MI_Match_Analysis!$F$2:$F$8,"Not Found")</f>
        <v>Not Found</v>
      </c>
    </row>
    <row r="5124" spans="1:20" hidden="1" x14ac:dyDescent="0.3">
      <c r="A5124">
        <v>23</v>
      </c>
      <c r="B5124" s="1">
        <v>46127</v>
      </c>
      <c r="C5124" t="s">
        <v>162</v>
      </c>
      <c r="D5124" t="s">
        <v>163</v>
      </c>
      <c r="E5124" t="s">
        <v>53</v>
      </c>
      <c r="F5124" t="s">
        <v>24</v>
      </c>
      <c r="G5124">
        <v>1</v>
      </c>
      <c r="H5124">
        <v>17.100000000000001</v>
      </c>
      <c r="I5124" t="s">
        <v>89</v>
      </c>
      <c r="J5124" t="s">
        <v>111</v>
      </c>
      <c r="K5124">
        <v>0</v>
      </c>
      <c r="L5124">
        <v>1</v>
      </c>
      <c r="M5124">
        <v>1</v>
      </c>
      <c r="N5124">
        <v>0</v>
      </c>
      <c r="O5124">
        <v>0</v>
      </c>
      <c r="P5124">
        <v>0</v>
      </c>
      <c r="Q5124" t="s">
        <v>83</v>
      </c>
      <c r="R5124" t="s">
        <v>83</v>
      </c>
      <c r="S5124" t="s">
        <v>83</v>
      </c>
      <c r="T5124" t="str">
        <f>_xlfn.XLOOKUP(A5124,MI_Match_Analysis!$A$2:$A$8,MI_Match_Analysis!$F$2:$F$8,"Not Found")</f>
        <v>Not Found</v>
      </c>
    </row>
    <row r="5125" spans="1:20" hidden="1" x14ac:dyDescent="0.3">
      <c r="A5125">
        <v>23</v>
      </c>
      <c r="B5125" s="1">
        <v>46127</v>
      </c>
      <c r="C5125" t="s">
        <v>162</v>
      </c>
      <c r="D5125" t="s">
        <v>163</v>
      </c>
      <c r="E5125" t="s">
        <v>53</v>
      </c>
      <c r="F5125" t="s">
        <v>24</v>
      </c>
      <c r="G5125">
        <v>1</v>
      </c>
      <c r="H5125">
        <v>17.100000000000001</v>
      </c>
      <c r="I5125" t="s">
        <v>89</v>
      </c>
      <c r="J5125" t="s">
        <v>111</v>
      </c>
      <c r="K5125">
        <v>2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83</v>
      </c>
      <c r="R5125" t="s">
        <v>83</v>
      </c>
      <c r="S5125" t="s">
        <v>83</v>
      </c>
      <c r="T5125" t="str">
        <f>_xlfn.XLOOKUP(A5125,MI_Match_Analysis!$A$2:$A$8,MI_Match_Analysis!$F$2:$F$8,"Not Found")</f>
        <v>Not Found</v>
      </c>
    </row>
    <row r="5126" spans="1:20" hidden="1" x14ac:dyDescent="0.3">
      <c r="A5126">
        <v>23</v>
      </c>
      <c r="B5126" s="1">
        <v>46127</v>
      </c>
      <c r="C5126" t="s">
        <v>162</v>
      </c>
      <c r="D5126" t="s">
        <v>163</v>
      </c>
      <c r="E5126" t="s">
        <v>53</v>
      </c>
      <c r="F5126" t="s">
        <v>24</v>
      </c>
      <c r="G5126">
        <v>1</v>
      </c>
      <c r="H5126">
        <v>17.2</v>
      </c>
      <c r="I5126" t="s">
        <v>89</v>
      </c>
      <c r="J5126" t="s">
        <v>111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83</v>
      </c>
      <c r="R5126" t="s">
        <v>83</v>
      </c>
      <c r="S5126" t="s">
        <v>83</v>
      </c>
      <c r="T5126" t="str">
        <f>_xlfn.XLOOKUP(A5126,MI_Match_Analysis!$A$2:$A$8,MI_Match_Analysis!$F$2:$F$8,"Not Found")</f>
        <v>Not Found</v>
      </c>
    </row>
    <row r="5127" spans="1:20" hidden="1" x14ac:dyDescent="0.3">
      <c r="A5127">
        <v>23</v>
      </c>
      <c r="B5127" s="1">
        <v>46127</v>
      </c>
      <c r="C5127" t="s">
        <v>162</v>
      </c>
      <c r="D5127" t="s">
        <v>163</v>
      </c>
      <c r="E5127" t="s">
        <v>53</v>
      </c>
      <c r="F5127" t="s">
        <v>24</v>
      </c>
      <c r="G5127">
        <v>1</v>
      </c>
      <c r="H5127">
        <v>17.3</v>
      </c>
      <c r="I5127" t="s">
        <v>267</v>
      </c>
      <c r="J5127" t="s">
        <v>111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83</v>
      </c>
      <c r="R5127" t="s">
        <v>83</v>
      </c>
      <c r="S5127" t="s">
        <v>83</v>
      </c>
      <c r="T5127" t="str">
        <f>_xlfn.XLOOKUP(A5127,MI_Match_Analysis!$A$2:$A$8,MI_Match_Analysis!$F$2:$F$8,"Not Found")</f>
        <v>Not Found</v>
      </c>
    </row>
    <row r="5128" spans="1:20" hidden="1" x14ac:dyDescent="0.3">
      <c r="A5128">
        <v>23</v>
      </c>
      <c r="B5128" s="1">
        <v>46127</v>
      </c>
      <c r="C5128" t="s">
        <v>162</v>
      </c>
      <c r="D5128" t="s">
        <v>163</v>
      </c>
      <c r="E5128" t="s">
        <v>53</v>
      </c>
      <c r="F5128" t="s">
        <v>24</v>
      </c>
      <c r="G5128">
        <v>1</v>
      </c>
      <c r="H5128">
        <v>17.399999999999999</v>
      </c>
      <c r="I5128" t="s">
        <v>267</v>
      </c>
      <c r="J5128" t="s">
        <v>111</v>
      </c>
      <c r="K5128">
        <v>4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83</v>
      </c>
      <c r="R5128" t="s">
        <v>83</v>
      </c>
      <c r="S5128" t="s">
        <v>83</v>
      </c>
      <c r="T5128" t="str">
        <f>_xlfn.XLOOKUP(A5128,MI_Match_Analysis!$A$2:$A$8,MI_Match_Analysis!$F$2:$F$8,"Not Found")</f>
        <v>Not Found</v>
      </c>
    </row>
    <row r="5129" spans="1:20" hidden="1" x14ac:dyDescent="0.3">
      <c r="A5129">
        <v>23</v>
      </c>
      <c r="B5129" s="1">
        <v>46127</v>
      </c>
      <c r="C5129" t="s">
        <v>162</v>
      </c>
      <c r="D5129" t="s">
        <v>163</v>
      </c>
      <c r="E5129" t="s">
        <v>53</v>
      </c>
      <c r="F5129" t="s">
        <v>24</v>
      </c>
      <c r="G5129">
        <v>1</v>
      </c>
      <c r="H5129">
        <v>17.5</v>
      </c>
      <c r="I5129" t="s">
        <v>267</v>
      </c>
      <c r="J5129" t="s">
        <v>111</v>
      </c>
      <c r="K5129">
        <v>2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83</v>
      </c>
      <c r="R5129" t="s">
        <v>83</v>
      </c>
      <c r="S5129" t="s">
        <v>83</v>
      </c>
      <c r="T5129" t="str">
        <f>_xlfn.XLOOKUP(A5129,MI_Match_Analysis!$A$2:$A$8,MI_Match_Analysis!$F$2:$F$8,"Not Found")</f>
        <v>Not Found</v>
      </c>
    </row>
    <row r="5130" spans="1:20" hidden="1" x14ac:dyDescent="0.3">
      <c r="A5130">
        <v>23</v>
      </c>
      <c r="B5130" s="1">
        <v>46127</v>
      </c>
      <c r="C5130" t="s">
        <v>162</v>
      </c>
      <c r="D5130" t="s">
        <v>163</v>
      </c>
      <c r="E5130" t="s">
        <v>53</v>
      </c>
      <c r="F5130" t="s">
        <v>24</v>
      </c>
      <c r="G5130">
        <v>1</v>
      </c>
      <c r="H5130">
        <v>17.600000000000001</v>
      </c>
      <c r="I5130" t="s">
        <v>267</v>
      </c>
      <c r="J5130" t="s">
        <v>111</v>
      </c>
      <c r="K5130">
        <v>0</v>
      </c>
      <c r="L5130">
        <v>1</v>
      </c>
      <c r="M5130">
        <v>0</v>
      </c>
      <c r="N5130">
        <v>1</v>
      </c>
      <c r="O5130">
        <v>0</v>
      </c>
      <c r="P5130">
        <v>0</v>
      </c>
      <c r="Q5130" t="s">
        <v>83</v>
      </c>
      <c r="R5130" t="s">
        <v>83</v>
      </c>
      <c r="S5130" t="s">
        <v>83</v>
      </c>
      <c r="T5130" t="str">
        <f>_xlfn.XLOOKUP(A5130,MI_Match_Analysis!$A$2:$A$8,MI_Match_Analysis!$F$2:$F$8,"Not Found")</f>
        <v>Not Found</v>
      </c>
    </row>
    <row r="5131" spans="1:20" hidden="1" x14ac:dyDescent="0.3">
      <c r="A5131">
        <v>23</v>
      </c>
      <c r="B5131" s="1">
        <v>46127</v>
      </c>
      <c r="C5131" t="s">
        <v>162</v>
      </c>
      <c r="D5131" t="s">
        <v>163</v>
      </c>
      <c r="E5131" t="s">
        <v>53</v>
      </c>
      <c r="F5131" t="s">
        <v>24</v>
      </c>
      <c r="G5131">
        <v>1</v>
      </c>
      <c r="H5131">
        <v>18.100000000000001</v>
      </c>
      <c r="I5131" t="s">
        <v>267</v>
      </c>
      <c r="J5131" t="s">
        <v>80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83</v>
      </c>
      <c r="R5131" t="s">
        <v>83</v>
      </c>
      <c r="S5131" t="s">
        <v>83</v>
      </c>
      <c r="T5131" t="str">
        <f>_xlfn.XLOOKUP(A5131,MI_Match_Analysis!$A$2:$A$8,MI_Match_Analysis!$F$2:$F$8,"Not Found")</f>
        <v>Not Found</v>
      </c>
    </row>
    <row r="5132" spans="1:20" hidden="1" x14ac:dyDescent="0.3">
      <c r="A5132">
        <v>23</v>
      </c>
      <c r="B5132" s="1">
        <v>46127</v>
      </c>
      <c r="C5132" t="s">
        <v>162</v>
      </c>
      <c r="D5132" t="s">
        <v>163</v>
      </c>
      <c r="E5132" t="s">
        <v>53</v>
      </c>
      <c r="F5132" t="s">
        <v>24</v>
      </c>
      <c r="G5132">
        <v>1</v>
      </c>
      <c r="H5132">
        <v>18.2</v>
      </c>
      <c r="I5132" t="s">
        <v>89</v>
      </c>
      <c r="J5132" t="s">
        <v>80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83</v>
      </c>
      <c r="R5132" t="s">
        <v>83</v>
      </c>
      <c r="S5132" t="s">
        <v>83</v>
      </c>
      <c r="T5132" t="str">
        <f>_xlfn.XLOOKUP(A5132,MI_Match_Analysis!$A$2:$A$8,MI_Match_Analysis!$F$2:$F$8,"Not Found")</f>
        <v>Not Found</v>
      </c>
    </row>
    <row r="5133" spans="1:20" hidden="1" x14ac:dyDescent="0.3">
      <c r="A5133">
        <v>23</v>
      </c>
      <c r="B5133" s="1">
        <v>46127</v>
      </c>
      <c r="C5133" t="s">
        <v>162</v>
      </c>
      <c r="D5133" t="s">
        <v>163</v>
      </c>
      <c r="E5133" t="s">
        <v>53</v>
      </c>
      <c r="F5133" t="s">
        <v>24</v>
      </c>
      <c r="G5133">
        <v>1</v>
      </c>
      <c r="H5133">
        <v>18.3</v>
      </c>
      <c r="I5133" t="s">
        <v>267</v>
      </c>
      <c r="J5133" t="s">
        <v>80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165</v>
      </c>
      <c r="R5133" t="s">
        <v>267</v>
      </c>
      <c r="S5133" t="s">
        <v>79</v>
      </c>
      <c r="T5133" t="str">
        <f>_xlfn.XLOOKUP(A5133,MI_Match_Analysis!$A$2:$A$8,MI_Match_Analysis!$F$2:$F$8,"Not Found")</f>
        <v>Not Found</v>
      </c>
    </row>
    <row r="5134" spans="1:20" hidden="1" x14ac:dyDescent="0.3">
      <c r="A5134">
        <v>23</v>
      </c>
      <c r="B5134" s="1">
        <v>46127</v>
      </c>
      <c r="C5134" t="s">
        <v>162</v>
      </c>
      <c r="D5134" t="s">
        <v>163</v>
      </c>
      <c r="E5134" t="s">
        <v>53</v>
      </c>
      <c r="F5134" t="s">
        <v>24</v>
      </c>
      <c r="G5134">
        <v>1</v>
      </c>
      <c r="H5134">
        <v>18.399999999999999</v>
      </c>
      <c r="I5134" t="s">
        <v>76</v>
      </c>
      <c r="J5134" t="s">
        <v>80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167</v>
      </c>
      <c r="R5134" t="s">
        <v>76</v>
      </c>
      <c r="S5134" t="s">
        <v>83</v>
      </c>
      <c r="T5134" t="str">
        <f>_xlfn.XLOOKUP(A5134,MI_Match_Analysis!$A$2:$A$8,MI_Match_Analysis!$F$2:$F$8,"Not Found")</f>
        <v>Not Found</v>
      </c>
    </row>
    <row r="5135" spans="1:20" hidden="1" x14ac:dyDescent="0.3">
      <c r="A5135">
        <v>23</v>
      </c>
      <c r="B5135" s="1">
        <v>46127</v>
      </c>
      <c r="C5135" t="s">
        <v>162</v>
      </c>
      <c r="D5135" t="s">
        <v>163</v>
      </c>
      <c r="E5135" t="s">
        <v>53</v>
      </c>
      <c r="F5135" t="s">
        <v>24</v>
      </c>
      <c r="G5135">
        <v>1</v>
      </c>
      <c r="H5135">
        <v>18.5</v>
      </c>
      <c r="I5135" t="s">
        <v>256</v>
      </c>
      <c r="J5135" t="s">
        <v>80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83</v>
      </c>
      <c r="R5135" t="s">
        <v>83</v>
      </c>
      <c r="S5135" t="s">
        <v>83</v>
      </c>
      <c r="T5135" t="str">
        <f>_xlfn.XLOOKUP(A5135,MI_Match_Analysis!$A$2:$A$8,MI_Match_Analysis!$F$2:$F$8,"Not Found")</f>
        <v>Not Found</v>
      </c>
    </row>
    <row r="5136" spans="1:20" hidden="1" x14ac:dyDescent="0.3">
      <c r="A5136">
        <v>23</v>
      </c>
      <c r="B5136" s="1">
        <v>46127</v>
      </c>
      <c r="C5136" t="s">
        <v>162</v>
      </c>
      <c r="D5136" t="s">
        <v>163</v>
      </c>
      <c r="E5136" t="s">
        <v>53</v>
      </c>
      <c r="F5136" t="s">
        <v>24</v>
      </c>
      <c r="G5136">
        <v>1</v>
      </c>
      <c r="H5136">
        <v>18.600000000000001</v>
      </c>
      <c r="I5136" t="s">
        <v>89</v>
      </c>
      <c r="J5136" t="s">
        <v>80</v>
      </c>
      <c r="K5136">
        <v>1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83</v>
      </c>
      <c r="R5136" t="s">
        <v>83</v>
      </c>
      <c r="S5136" t="s">
        <v>83</v>
      </c>
      <c r="T5136" t="str">
        <f>_xlfn.XLOOKUP(A5136,MI_Match_Analysis!$A$2:$A$8,MI_Match_Analysis!$F$2:$F$8,"Not Found")</f>
        <v>Not Found</v>
      </c>
    </row>
    <row r="5137" spans="1:20" hidden="1" x14ac:dyDescent="0.3">
      <c r="A5137">
        <v>23</v>
      </c>
      <c r="B5137" s="1">
        <v>46127</v>
      </c>
      <c r="C5137" t="s">
        <v>162</v>
      </c>
      <c r="D5137" t="s">
        <v>163</v>
      </c>
      <c r="E5137" t="s">
        <v>53</v>
      </c>
      <c r="F5137" t="s">
        <v>24</v>
      </c>
      <c r="G5137">
        <v>1</v>
      </c>
      <c r="H5137">
        <v>19.100000000000001</v>
      </c>
      <c r="I5137" t="s">
        <v>89</v>
      </c>
      <c r="J5137" t="s">
        <v>269</v>
      </c>
      <c r="K5137">
        <v>6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83</v>
      </c>
      <c r="R5137" t="s">
        <v>83</v>
      </c>
      <c r="S5137" t="s">
        <v>83</v>
      </c>
      <c r="T5137" t="str">
        <f>_xlfn.XLOOKUP(A5137,MI_Match_Analysis!$A$2:$A$8,MI_Match_Analysis!$F$2:$F$8,"Not Found")</f>
        <v>Not Found</v>
      </c>
    </row>
    <row r="5138" spans="1:20" hidden="1" x14ac:dyDescent="0.3">
      <c r="A5138">
        <v>23</v>
      </c>
      <c r="B5138" s="1">
        <v>46127</v>
      </c>
      <c r="C5138" t="s">
        <v>162</v>
      </c>
      <c r="D5138" t="s">
        <v>163</v>
      </c>
      <c r="E5138" t="s">
        <v>53</v>
      </c>
      <c r="F5138" t="s">
        <v>24</v>
      </c>
      <c r="G5138">
        <v>1</v>
      </c>
      <c r="H5138">
        <v>19.2</v>
      </c>
      <c r="I5138" t="s">
        <v>89</v>
      </c>
      <c r="J5138" t="s">
        <v>269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167</v>
      </c>
      <c r="R5138" t="s">
        <v>89</v>
      </c>
      <c r="S5138" t="s">
        <v>83</v>
      </c>
      <c r="T5138" t="str">
        <f>_xlfn.XLOOKUP(A5138,MI_Match_Analysis!$A$2:$A$8,MI_Match_Analysis!$F$2:$F$8,"Not Found")</f>
        <v>Not Found</v>
      </c>
    </row>
    <row r="5139" spans="1:20" hidden="1" x14ac:dyDescent="0.3">
      <c r="A5139">
        <v>23</v>
      </c>
      <c r="B5139" s="1">
        <v>46127</v>
      </c>
      <c r="C5139" t="s">
        <v>162</v>
      </c>
      <c r="D5139" t="s">
        <v>163</v>
      </c>
      <c r="E5139" t="s">
        <v>53</v>
      </c>
      <c r="F5139" t="s">
        <v>24</v>
      </c>
      <c r="G5139">
        <v>1</v>
      </c>
      <c r="H5139">
        <v>19.3</v>
      </c>
      <c r="I5139" t="s">
        <v>254</v>
      </c>
      <c r="J5139" t="s">
        <v>269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83</v>
      </c>
      <c r="R5139" t="s">
        <v>83</v>
      </c>
      <c r="S5139" t="s">
        <v>83</v>
      </c>
      <c r="T5139" t="str">
        <f>_xlfn.XLOOKUP(A5139,MI_Match_Analysis!$A$2:$A$8,MI_Match_Analysis!$F$2:$F$8,"Not Found")</f>
        <v>Not Found</v>
      </c>
    </row>
    <row r="5140" spans="1:20" hidden="1" x14ac:dyDescent="0.3">
      <c r="A5140">
        <v>23</v>
      </c>
      <c r="B5140" s="1">
        <v>46127</v>
      </c>
      <c r="C5140" t="s">
        <v>162</v>
      </c>
      <c r="D5140" t="s">
        <v>163</v>
      </c>
      <c r="E5140" t="s">
        <v>53</v>
      </c>
      <c r="F5140" t="s">
        <v>24</v>
      </c>
      <c r="G5140">
        <v>1</v>
      </c>
      <c r="H5140">
        <v>19.399999999999999</v>
      </c>
      <c r="I5140" t="s">
        <v>254</v>
      </c>
      <c r="J5140" t="s">
        <v>269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83</v>
      </c>
      <c r="R5140" t="s">
        <v>83</v>
      </c>
      <c r="S5140" t="s">
        <v>83</v>
      </c>
      <c r="T5140" t="str">
        <f>_xlfn.XLOOKUP(A5140,MI_Match_Analysis!$A$2:$A$8,MI_Match_Analysis!$F$2:$F$8,"Not Found")</f>
        <v>Not Found</v>
      </c>
    </row>
    <row r="5141" spans="1:20" hidden="1" x14ac:dyDescent="0.3">
      <c r="A5141">
        <v>23</v>
      </c>
      <c r="B5141" s="1">
        <v>46127</v>
      </c>
      <c r="C5141" t="s">
        <v>162</v>
      </c>
      <c r="D5141" t="s">
        <v>163</v>
      </c>
      <c r="E5141" t="s">
        <v>53</v>
      </c>
      <c r="F5141" t="s">
        <v>24</v>
      </c>
      <c r="G5141">
        <v>1</v>
      </c>
      <c r="H5141">
        <v>19.5</v>
      </c>
      <c r="I5141" t="s">
        <v>254</v>
      </c>
      <c r="J5141" t="s">
        <v>269</v>
      </c>
      <c r="K5141">
        <v>0</v>
      </c>
      <c r="L5141">
        <v>1</v>
      </c>
      <c r="M5141">
        <v>0</v>
      </c>
      <c r="N5141">
        <v>0</v>
      </c>
      <c r="O5141">
        <v>1</v>
      </c>
      <c r="P5141">
        <v>0</v>
      </c>
      <c r="Q5141" t="s">
        <v>83</v>
      </c>
      <c r="R5141" t="s">
        <v>83</v>
      </c>
      <c r="S5141" t="s">
        <v>83</v>
      </c>
      <c r="T5141" t="str">
        <f>_xlfn.XLOOKUP(A5141,MI_Match_Analysis!$A$2:$A$8,MI_Match_Analysis!$F$2:$F$8,"Not Found")</f>
        <v>Not Found</v>
      </c>
    </row>
    <row r="5142" spans="1:20" hidden="1" x14ac:dyDescent="0.3">
      <c r="A5142">
        <v>23</v>
      </c>
      <c r="B5142" s="1">
        <v>46127</v>
      </c>
      <c r="C5142" t="s">
        <v>162</v>
      </c>
      <c r="D5142" t="s">
        <v>163</v>
      </c>
      <c r="E5142" t="s">
        <v>53</v>
      </c>
      <c r="F5142" t="s">
        <v>24</v>
      </c>
      <c r="G5142">
        <v>1</v>
      </c>
      <c r="H5142">
        <v>19.600000000000001</v>
      </c>
      <c r="I5142" t="s">
        <v>256</v>
      </c>
      <c r="J5142" t="s">
        <v>269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167</v>
      </c>
      <c r="R5142" t="s">
        <v>256</v>
      </c>
      <c r="S5142" t="s">
        <v>83</v>
      </c>
      <c r="T5142" t="str">
        <f>_xlfn.XLOOKUP(A5142,MI_Match_Analysis!$A$2:$A$8,MI_Match_Analysis!$F$2:$F$8,"Not Found")</f>
        <v>Not Found</v>
      </c>
    </row>
    <row r="5143" spans="1:20" hidden="1" x14ac:dyDescent="0.3">
      <c r="A5143">
        <v>23</v>
      </c>
      <c r="B5143" s="1">
        <v>46127</v>
      </c>
      <c r="C5143" t="s">
        <v>162</v>
      </c>
      <c r="D5143" t="s">
        <v>163</v>
      </c>
      <c r="E5143" t="s">
        <v>24</v>
      </c>
      <c r="F5143" t="s">
        <v>53</v>
      </c>
      <c r="G5143">
        <v>2</v>
      </c>
      <c r="H5143">
        <v>0.1</v>
      </c>
      <c r="I5143" t="s">
        <v>103</v>
      </c>
      <c r="J5143" t="s">
        <v>76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83</v>
      </c>
      <c r="R5143" t="s">
        <v>83</v>
      </c>
      <c r="S5143" t="s">
        <v>83</v>
      </c>
      <c r="T5143" t="str">
        <f>_xlfn.XLOOKUP(A5143,MI_Match_Analysis!$A$2:$A$8,MI_Match_Analysis!$F$2:$F$8,"Not Found")</f>
        <v>Not Found</v>
      </c>
    </row>
    <row r="5144" spans="1:20" hidden="1" x14ac:dyDescent="0.3">
      <c r="A5144">
        <v>23</v>
      </c>
      <c r="B5144" s="1">
        <v>46127</v>
      </c>
      <c r="C5144" t="s">
        <v>162</v>
      </c>
      <c r="D5144" t="s">
        <v>163</v>
      </c>
      <c r="E5144" t="s">
        <v>24</v>
      </c>
      <c r="F5144" t="s">
        <v>53</v>
      </c>
      <c r="G5144">
        <v>2</v>
      </c>
      <c r="H5144">
        <v>0.2</v>
      </c>
      <c r="I5144" t="s">
        <v>103</v>
      </c>
      <c r="J5144" t="s">
        <v>76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83</v>
      </c>
      <c r="R5144" t="s">
        <v>83</v>
      </c>
      <c r="S5144" t="s">
        <v>83</v>
      </c>
      <c r="T5144" t="str">
        <f>_xlfn.XLOOKUP(A5144,MI_Match_Analysis!$A$2:$A$8,MI_Match_Analysis!$F$2:$F$8,"Not Found")</f>
        <v>Not Found</v>
      </c>
    </row>
    <row r="5145" spans="1:20" hidden="1" x14ac:dyDescent="0.3">
      <c r="A5145">
        <v>23</v>
      </c>
      <c r="B5145" s="1">
        <v>46127</v>
      </c>
      <c r="C5145" t="s">
        <v>162</v>
      </c>
      <c r="D5145" t="s">
        <v>163</v>
      </c>
      <c r="E5145" t="s">
        <v>24</v>
      </c>
      <c r="F5145" t="s">
        <v>53</v>
      </c>
      <c r="G5145">
        <v>2</v>
      </c>
      <c r="H5145">
        <v>0.3</v>
      </c>
      <c r="I5145" t="s">
        <v>103</v>
      </c>
      <c r="J5145" t="s">
        <v>76</v>
      </c>
      <c r="K5145">
        <v>4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83</v>
      </c>
      <c r="R5145" t="s">
        <v>83</v>
      </c>
      <c r="S5145" t="s">
        <v>83</v>
      </c>
      <c r="T5145" t="str">
        <f>_xlfn.XLOOKUP(A5145,MI_Match_Analysis!$A$2:$A$8,MI_Match_Analysis!$F$2:$F$8,"Not Found")</f>
        <v>Not Found</v>
      </c>
    </row>
    <row r="5146" spans="1:20" hidden="1" x14ac:dyDescent="0.3">
      <c r="A5146">
        <v>23</v>
      </c>
      <c r="B5146" s="1">
        <v>46127</v>
      </c>
      <c r="C5146" t="s">
        <v>162</v>
      </c>
      <c r="D5146" t="s">
        <v>163</v>
      </c>
      <c r="E5146" t="s">
        <v>24</v>
      </c>
      <c r="F5146" t="s">
        <v>53</v>
      </c>
      <c r="G5146">
        <v>2</v>
      </c>
      <c r="H5146">
        <v>0.4</v>
      </c>
      <c r="I5146" t="s">
        <v>103</v>
      </c>
      <c r="J5146" t="s">
        <v>76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83</v>
      </c>
      <c r="R5146" t="s">
        <v>83</v>
      </c>
      <c r="S5146" t="s">
        <v>83</v>
      </c>
      <c r="T5146" t="str">
        <f>_xlfn.XLOOKUP(A5146,MI_Match_Analysis!$A$2:$A$8,MI_Match_Analysis!$F$2:$F$8,"Not Found")</f>
        <v>Not Found</v>
      </c>
    </row>
    <row r="5147" spans="1:20" hidden="1" x14ac:dyDescent="0.3">
      <c r="A5147">
        <v>23</v>
      </c>
      <c r="B5147" s="1">
        <v>46127</v>
      </c>
      <c r="C5147" t="s">
        <v>162</v>
      </c>
      <c r="D5147" t="s">
        <v>163</v>
      </c>
      <c r="E5147" t="s">
        <v>24</v>
      </c>
      <c r="F5147" t="s">
        <v>53</v>
      </c>
      <c r="G5147">
        <v>2</v>
      </c>
      <c r="H5147">
        <v>0.5</v>
      </c>
      <c r="I5147" t="s">
        <v>103</v>
      </c>
      <c r="J5147" t="s">
        <v>76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83</v>
      </c>
      <c r="R5147" t="s">
        <v>83</v>
      </c>
      <c r="S5147" t="s">
        <v>83</v>
      </c>
      <c r="T5147" t="str">
        <f>_xlfn.XLOOKUP(A5147,MI_Match_Analysis!$A$2:$A$8,MI_Match_Analysis!$F$2:$F$8,"Not Found")</f>
        <v>Not Found</v>
      </c>
    </row>
    <row r="5148" spans="1:20" hidden="1" x14ac:dyDescent="0.3">
      <c r="A5148">
        <v>23</v>
      </c>
      <c r="B5148" s="1">
        <v>46127</v>
      </c>
      <c r="C5148" t="s">
        <v>162</v>
      </c>
      <c r="D5148" t="s">
        <v>163</v>
      </c>
      <c r="E5148" t="s">
        <v>24</v>
      </c>
      <c r="F5148" t="s">
        <v>53</v>
      </c>
      <c r="G5148">
        <v>2</v>
      </c>
      <c r="H5148">
        <v>0.6</v>
      </c>
      <c r="I5148" t="s">
        <v>112</v>
      </c>
      <c r="J5148" t="s">
        <v>76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83</v>
      </c>
      <c r="R5148" t="s">
        <v>83</v>
      </c>
      <c r="S5148" t="s">
        <v>83</v>
      </c>
      <c r="T5148" t="str">
        <f>_xlfn.XLOOKUP(A5148,MI_Match_Analysis!$A$2:$A$8,MI_Match_Analysis!$F$2:$F$8,"Not Found")</f>
        <v>Not Found</v>
      </c>
    </row>
    <row r="5149" spans="1:20" hidden="1" x14ac:dyDescent="0.3">
      <c r="A5149">
        <v>23</v>
      </c>
      <c r="B5149" s="1">
        <v>46127</v>
      </c>
      <c r="C5149" t="s">
        <v>162</v>
      </c>
      <c r="D5149" t="s">
        <v>163</v>
      </c>
      <c r="E5149" t="s">
        <v>24</v>
      </c>
      <c r="F5149" t="s">
        <v>53</v>
      </c>
      <c r="G5149">
        <v>2</v>
      </c>
      <c r="H5149">
        <v>1.1000000000000001</v>
      </c>
      <c r="I5149" t="s">
        <v>112</v>
      </c>
      <c r="J5149" t="s">
        <v>124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83</v>
      </c>
      <c r="R5149" t="s">
        <v>83</v>
      </c>
      <c r="S5149" t="s">
        <v>83</v>
      </c>
      <c r="T5149" t="str">
        <f>_xlfn.XLOOKUP(A5149,MI_Match_Analysis!$A$2:$A$8,MI_Match_Analysis!$F$2:$F$8,"Not Found")</f>
        <v>Not Found</v>
      </c>
    </row>
    <row r="5150" spans="1:20" hidden="1" x14ac:dyDescent="0.3">
      <c r="A5150">
        <v>23</v>
      </c>
      <c r="B5150" s="1">
        <v>46127</v>
      </c>
      <c r="C5150" t="s">
        <v>162</v>
      </c>
      <c r="D5150" t="s">
        <v>163</v>
      </c>
      <c r="E5150" t="s">
        <v>24</v>
      </c>
      <c r="F5150" t="s">
        <v>53</v>
      </c>
      <c r="G5150">
        <v>2</v>
      </c>
      <c r="H5150">
        <v>1.2</v>
      </c>
      <c r="I5150" t="s">
        <v>103</v>
      </c>
      <c r="J5150" t="s">
        <v>124</v>
      </c>
      <c r="K5150">
        <v>2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83</v>
      </c>
      <c r="R5150" t="s">
        <v>83</v>
      </c>
      <c r="S5150" t="s">
        <v>83</v>
      </c>
      <c r="T5150" t="str">
        <f>_xlfn.XLOOKUP(A5150,MI_Match_Analysis!$A$2:$A$8,MI_Match_Analysis!$F$2:$F$8,"Not Found")</f>
        <v>Not Found</v>
      </c>
    </row>
    <row r="5151" spans="1:20" hidden="1" x14ac:dyDescent="0.3">
      <c r="A5151">
        <v>23</v>
      </c>
      <c r="B5151" s="1">
        <v>46127</v>
      </c>
      <c r="C5151" t="s">
        <v>162</v>
      </c>
      <c r="D5151" t="s">
        <v>163</v>
      </c>
      <c r="E5151" t="s">
        <v>24</v>
      </c>
      <c r="F5151" t="s">
        <v>53</v>
      </c>
      <c r="G5151">
        <v>2</v>
      </c>
      <c r="H5151">
        <v>1.3</v>
      </c>
      <c r="I5151" t="s">
        <v>103</v>
      </c>
      <c r="J5151" t="s">
        <v>124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83</v>
      </c>
      <c r="R5151" t="s">
        <v>83</v>
      </c>
      <c r="S5151" t="s">
        <v>83</v>
      </c>
      <c r="T5151" t="str">
        <f>_xlfn.XLOOKUP(A5151,MI_Match_Analysis!$A$2:$A$8,MI_Match_Analysis!$F$2:$F$8,"Not Found")</f>
        <v>Not Found</v>
      </c>
    </row>
    <row r="5152" spans="1:20" hidden="1" x14ac:dyDescent="0.3">
      <c r="A5152">
        <v>23</v>
      </c>
      <c r="B5152" s="1">
        <v>46127</v>
      </c>
      <c r="C5152" t="s">
        <v>162</v>
      </c>
      <c r="D5152" t="s">
        <v>163</v>
      </c>
      <c r="E5152" t="s">
        <v>24</v>
      </c>
      <c r="F5152" t="s">
        <v>53</v>
      </c>
      <c r="G5152">
        <v>2</v>
      </c>
      <c r="H5152">
        <v>1.4</v>
      </c>
      <c r="I5152" t="s">
        <v>103</v>
      </c>
      <c r="J5152" t="s">
        <v>124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167</v>
      </c>
      <c r="R5152" t="s">
        <v>103</v>
      </c>
      <c r="S5152" t="s">
        <v>83</v>
      </c>
      <c r="T5152" t="str">
        <f>_xlfn.XLOOKUP(A5152,MI_Match_Analysis!$A$2:$A$8,MI_Match_Analysis!$F$2:$F$8,"Not Found")</f>
        <v>Not Found</v>
      </c>
    </row>
    <row r="5153" spans="1:20" hidden="1" x14ac:dyDescent="0.3">
      <c r="A5153">
        <v>23</v>
      </c>
      <c r="B5153" s="1">
        <v>46127</v>
      </c>
      <c r="C5153" t="s">
        <v>162</v>
      </c>
      <c r="D5153" t="s">
        <v>163</v>
      </c>
      <c r="E5153" t="s">
        <v>24</v>
      </c>
      <c r="F5153" t="s">
        <v>53</v>
      </c>
      <c r="G5153">
        <v>2</v>
      </c>
      <c r="H5153">
        <v>1.5</v>
      </c>
      <c r="I5153" t="s">
        <v>144</v>
      </c>
      <c r="J5153" t="s">
        <v>124</v>
      </c>
      <c r="K5153">
        <v>4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83</v>
      </c>
      <c r="R5153" t="s">
        <v>83</v>
      </c>
      <c r="S5153" t="s">
        <v>83</v>
      </c>
      <c r="T5153" t="str">
        <f>_xlfn.XLOOKUP(A5153,MI_Match_Analysis!$A$2:$A$8,MI_Match_Analysis!$F$2:$F$8,"Not Found")</f>
        <v>Not Found</v>
      </c>
    </row>
    <row r="5154" spans="1:20" hidden="1" x14ac:dyDescent="0.3">
      <c r="A5154">
        <v>23</v>
      </c>
      <c r="B5154" s="1">
        <v>46127</v>
      </c>
      <c r="C5154" t="s">
        <v>162</v>
      </c>
      <c r="D5154" t="s">
        <v>163</v>
      </c>
      <c r="E5154" t="s">
        <v>24</v>
      </c>
      <c r="F5154" t="s">
        <v>53</v>
      </c>
      <c r="G5154">
        <v>2</v>
      </c>
      <c r="H5154">
        <v>1.6</v>
      </c>
      <c r="I5154" t="s">
        <v>144</v>
      </c>
      <c r="J5154" t="s">
        <v>124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83</v>
      </c>
      <c r="R5154" t="s">
        <v>83</v>
      </c>
      <c r="S5154" t="s">
        <v>83</v>
      </c>
      <c r="T5154" t="str">
        <f>_xlfn.XLOOKUP(A5154,MI_Match_Analysis!$A$2:$A$8,MI_Match_Analysis!$F$2:$F$8,"Not Found")</f>
        <v>Not Found</v>
      </c>
    </row>
    <row r="5155" spans="1:20" hidden="1" x14ac:dyDescent="0.3">
      <c r="A5155">
        <v>23</v>
      </c>
      <c r="B5155" s="1">
        <v>46127</v>
      </c>
      <c r="C5155" t="s">
        <v>162</v>
      </c>
      <c r="D5155" t="s">
        <v>163</v>
      </c>
      <c r="E5155" t="s">
        <v>24</v>
      </c>
      <c r="F5155" t="s">
        <v>53</v>
      </c>
      <c r="G5155">
        <v>2</v>
      </c>
      <c r="H5155">
        <v>2.1</v>
      </c>
      <c r="I5155" t="s">
        <v>112</v>
      </c>
      <c r="J5155" t="s">
        <v>76</v>
      </c>
      <c r="K5155">
        <v>0</v>
      </c>
      <c r="L5155">
        <v>4</v>
      </c>
      <c r="M5155">
        <v>0</v>
      </c>
      <c r="N5155">
        <v>1</v>
      </c>
      <c r="O5155">
        <v>0</v>
      </c>
      <c r="P5155">
        <v>0</v>
      </c>
      <c r="Q5155" t="s">
        <v>83</v>
      </c>
      <c r="R5155" t="s">
        <v>83</v>
      </c>
      <c r="S5155" t="s">
        <v>83</v>
      </c>
      <c r="T5155" t="str">
        <f>_xlfn.XLOOKUP(A5155,MI_Match_Analysis!$A$2:$A$8,MI_Match_Analysis!$F$2:$F$8,"Not Found")</f>
        <v>Not Found</v>
      </c>
    </row>
    <row r="5156" spans="1:20" hidden="1" x14ac:dyDescent="0.3">
      <c r="A5156">
        <v>23</v>
      </c>
      <c r="B5156" s="1">
        <v>46127</v>
      </c>
      <c r="C5156" t="s">
        <v>162</v>
      </c>
      <c r="D5156" t="s">
        <v>163</v>
      </c>
      <c r="E5156" t="s">
        <v>24</v>
      </c>
      <c r="F5156" t="s">
        <v>53</v>
      </c>
      <c r="G5156">
        <v>2</v>
      </c>
      <c r="H5156">
        <v>2.2000000000000002</v>
      </c>
      <c r="I5156" t="s">
        <v>112</v>
      </c>
      <c r="J5156" t="s">
        <v>76</v>
      </c>
      <c r="K5156">
        <v>4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83</v>
      </c>
      <c r="R5156" t="s">
        <v>83</v>
      </c>
      <c r="S5156" t="s">
        <v>83</v>
      </c>
      <c r="T5156" t="str">
        <f>_xlfn.XLOOKUP(A5156,MI_Match_Analysis!$A$2:$A$8,MI_Match_Analysis!$F$2:$F$8,"Not Found")</f>
        <v>Not Found</v>
      </c>
    </row>
    <row r="5157" spans="1:20" hidden="1" x14ac:dyDescent="0.3">
      <c r="A5157">
        <v>23</v>
      </c>
      <c r="B5157" s="1">
        <v>46127</v>
      </c>
      <c r="C5157" t="s">
        <v>162</v>
      </c>
      <c r="D5157" t="s">
        <v>163</v>
      </c>
      <c r="E5157" t="s">
        <v>24</v>
      </c>
      <c r="F5157" t="s">
        <v>53</v>
      </c>
      <c r="G5157">
        <v>2</v>
      </c>
      <c r="H5157">
        <v>2.2999999999999998</v>
      </c>
      <c r="I5157" t="s">
        <v>112</v>
      </c>
      <c r="J5157" t="s">
        <v>76</v>
      </c>
      <c r="K5157">
        <v>4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83</v>
      </c>
      <c r="R5157" t="s">
        <v>83</v>
      </c>
      <c r="S5157" t="s">
        <v>83</v>
      </c>
      <c r="T5157" t="str">
        <f>_xlfn.XLOOKUP(A5157,MI_Match_Analysis!$A$2:$A$8,MI_Match_Analysis!$F$2:$F$8,"Not Found")</f>
        <v>Not Found</v>
      </c>
    </row>
    <row r="5158" spans="1:20" hidden="1" x14ac:dyDescent="0.3">
      <c r="A5158">
        <v>23</v>
      </c>
      <c r="B5158" s="1">
        <v>46127</v>
      </c>
      <c r="C5158" t="s">
        <v>162</v>
      </c>
      <c r="D5158" t="s">
        <v>163</v>
      </c>
      <c r="E5158" t="s">
        <v>24</v>
      </c>
      <c r="F5158" t="s">
        <v>53</v>
      </c>
      <c r="G5158">
        <v>2</v>
      </c>
      <c r="H5158">
        <v>2.4</v>
      </c>
      <c r="I5158" t="s">
        <v>112</v>
      </c>
      <c r="J5158" t="s">
        <v>76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83</v>
      </c>
      <c r="R5158" t="s">
        <v>83</v>
      </c>
      <c r="S5158" t="s">
        <v>83</v>
      </c>
      <c r="T5158" t="str">
        <f>_xlfn.XLOOKUP(A5158,MI_Match_Analysis!$A$2:$A$8,MI_Match_Analysis!$F$2:$F$8,"Not Found")</f>
        <v>Not Found</v>
      </c>
    </row>
    <row r="5159" spans="1:20" hidden="1" x14ac:dyDescent="0.3">
      <c r="A5159">
        <v>23</v>
      </c>
      <c r="B5159" s="1">
        <v>46127</v>
      </c>
      <c r="C5159" t="s">
        <v>162</v>
      </c>
      <c r="D5159" t="s">
        <v>163</v>
      </c>
      <c r="E5159" t="s">
        <v>24</v>
      </c>
      <c r="F5159" t="s">
        <v>53</v>
      </c>
      <c r="G5159">
        <v>2</v>
      </c>
      <c r="H5159">
        <v>2.5</v>
      </c>
      <c r="I5159" t="s">
        <v>144</v>
      </c>
      <c r="J5159" t="s">
        <v>76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83</v>
      </c>
      <c r="R5159" t="s">
        <v>83</v>
      </c>
      <c r="S5159" t="s">
        <v>83</v>
      </c>
      <c r="T5159" t="str">
        <f>_xlfn.XLOOKUP(A5159,MI_Match_Analysis!$A$2:$A$8,MI_Match_Analysis!$F$2:$F$8,"Not Found")</f>
        <v>Not Found</v>
      </c>
    </row>
    <row r="5160" spans="1:20" hidden="1" x14ac:dyDescent="0.3">
      <c r="A5160">
        <v>23</v>
      </c>
      <c r="B5160" s="1">
        <v>46127</v>
      </c>
      <c r="C5160" t="s">
        <v>162</v>
      </c>
      <c r="D5160" t="s">
        <v>163</v>
      </c>
      <c r="E5160" t="s">
        <v>24</v>
      </c>
      <c r="F5160" t="s">
        <v>53</v>
      </c>
      <c r="G5160">
        <v>2</v>
      </c>
      <c r="H5160">
        <v>2.6</v>
      </c>
      <c r="I5160" t="s">
        <v>112</v>
      </c>
      <c r="J5160" t="s">
        <v>76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83</v>
      </c>
      <c r="R5160" t="s">
        <v>83</v>
      </c>
      <c r="S5160" t="s">
        <v>83</v>
      </c>
      <c r="T5160" t="str">
        <f>_xlfn.XLOOKUP(A5160,MI_Match_Analysis!$A$2:$A$8,MI_Match_Analysis!$F$2:$F$8,"Not Found")</f>
        <v>Not Found</v>
      </c>
    </row>
    <row r="5161" spans="1:20" hidden="1" x14ac:dyDescent="0.3">
      <c r="A5161">
        <v>23</v>
      </c>
      <c r="B5161" s="1">
        <v>46127</v>
      </c>
      <c r="C5161" t="s">
        <v>162</v>
      </c>
      <c r="D5161" t="s">
        <v>163</v>
      </c>
      <c r="E5161" t="s">
        <v>24</v>
      </c>
      <c r="F5161" t="s">
        <v>53</v>
      </c>
      <c r="G5161">
        <v>2</v>
      </c>
      <c r="H5161">
        <v>3.1</v>
      </c>
      <c r="I5161" t="s">
        <v>112</v>
      </c>
      <c r="J5161" t="s">
        <v>124</v>
      </c>
      <c r="K5161">
        <v>4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83</v>
      </c>
      <c r="R5161" t="s">
        <v>83</v>
      </c>
      <c r="S5161" t="s">
        <v>83</v>
      </c>
      <c r="T5161" t="str">
        <f>_xlfn.XLOOKUP(A5161,MI_Match_Analysis!$A$2:$A$8,MI_Match_Analysis!$F$2:$F$8,"Not Found")</f>
        <v>Not Found</v>
      </c>
    </row>
    <row r="5162" spans="1:20" hidden="1" x14ac:dyDescent="0.3">
      <c r="A5162">
        <v>23</v>
      </c>
      <c r="B5162" s="1">
        <v>46127</v>
      </c>
      <c r="C5162" t="s">
        <v>162</v>
      </c>
      <c r="D5162" t="s">
        <v>163</v>
      </c>
      <c r="E5162" t="s">
        <v>24</v>
      </c>
      <c r="F5162" t="s">
        <v>53</v>
      </c>
      <c r="G5162">
        <v>2</v>
      </c>
      <c r="H5162">
        <v>3.2</v>
      </c>
      <c r="I5162" t="s">
        <v>112</v>
      </c>
      <c r="J5162" t="s">
        <v>124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83</v>
      </c>
      <c r="R5162" t="s">
        <v>83</v>
      </c>
      <c r="S5162" t="s">
        <v>83</v>
      </c>
      <c r="T5162" t="str">
        <f>_xlfn.XLOOKUP(A5162,MI_Match_Analysis!$A$2:$A$8,MI_Match_Analysis!$F$2:$F$8,"Not Found")</f>
        <v>Not Found</v>
      </c>
    </row>
    <row r="5163" spans="1:20" hidden="1" x14ac:dyDescent="0.3">
      <c r="A5163">
        <v>23</v>
      </c>
      <c r="B5163" s="1">
        <v>46127</v>
      </c>
      <c r="C5163" t="s">
        <v>162</v>
      </c>
      <c r="D5163" t="s">
        <v>163</v>
      </c>
      <c r="E5163" t="s">
        <v>24</v>
      </c>
      <c r="F5163" t="s">
        <v>53</v>
      </c>
      <c r="G5163">
        <v>2</v>
      </c>
      <c r="H5163">
        <v>3.3</v>
      </c>
      <c r="I5163" t="s">
        <v>112</v>
      </c>
      <c r="J5163" t="s">
        <v>124</v>
      </c>
      <c r="K5163">
        <v>4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83</v>
      </c>
      <c r="R5163" t="s">
        <v>83</v>
      </c>
      <c r="S5163" t="s">
        <v>83</v>
      </c>
      <c r="T5163" t="str">
        <f>_xlfn.XLOOKUP(A5163,MI_Match_Analysis!$A$2:$A$8,MI_Match_Analysis!$F$2:$F$8,"Not Found")</f>
        <v>Not Found</v>
      </c>
    </row>
    <row r="5164" spans="1:20" hidden="1" x14ac:dyDescent="0.3">
      <c r="A5164">
        <v>23</v>
      </c>
      <c r="B5164" s="1">
        <v>46127</v>
      </c>
      <c r="C5164" t="s">
        <v>162</v>
      </c>
      <c r="D5164" t="s">
        <v>163</v>
      </c>
      <c r="E5164" t="s">
        <v>24</v>
      </c>
      <c r="F5164" t="s">
        <v>53</v>
      </c>
      <c r="G5164">
        <v>2</v>
      </c>
      <c r="H5164">
        <v>3.4</v>
      </c>
      <c r="I5164" t="s">
        <v>112</v>
      </c>
      <c r="J5164" t="s">
        <v>124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83</v>
      </c>
      <c r="R5164" t="s">
        <v>83</v>
      </c>
      <c r="S5164" t="s">
        <v>83</v>
      </c>
      <c r="T5164" t="str">
        <f>_xlfn.XLOOKUP(A5164,MI_Match_Analysis!$A$2:$A$8,MI_Match_Analysis!$F$2:$F$8,"Not Found")</f>
        <v>Not Found</v>
      </c>
    </row>
    <row r="5165" spans="1:20" hidden="1" x14ac:dyDescent="0.3">
      <c r="A5165">
        <v>23</v>
      </c>
      <c r="B5165" s="1">
        <v>46127</v>
      </c>
      <c r="C5165" t="s">
        <v>162</v>
      </c>
      <c r="D5165" t="s">
        <v>163</v>
      </c>
      <c r="E5165" t="s">
        <v>24</v>
      </c>
      <c r="F5165" t="s">
        <v>53</v>
      </c>
      <c r="G5165">
        <v>2</v>
      </c>
      <c r="H5165">
        <v>3.5</v>
      </c>
      <c r="I5165" t="s">
        <v>112</v>
      </c>
      <c r="J5165" t="s">
        <v>124</v>
      </c>
      <c r="K5165">
        <v>4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83</v>
      </c>
      <c r="R5165" t="s">
        <v>83</v>
      </c>
      <c r="S5165" t="s">
        <v>83</v>
      </c>
      <c r="T5165" t="str">
        <f>_xlfn.XLOOKUP(A5165,MI_Match_Analysis!$A$2:$A$8,MI_Match_Analysis!$F$2:$F$8,"Not Found")</f>
        <v>Not Found</v>
      </c>
    </row>
    <row r="5166" spans="1:20" hidden="1" x14ac:dyDescent="0.3">
      <c r="A5166">
        <v>23</v>
      </c>
      <c r="B5166" s="1">
        <v>46127</v>
      </c>
      <c r="C5166" t="s">
        <v>162</v>
      </c>
      <c r="D5166" t="s">
        <v>163</v>
      </c>
      <c r="E5166" t="s">
        <v>24</v>
      </c>
      <c r="F5166" t="s">
        <v>53</v>
      </c>
      <c r="G5166">
        <v>2</v>
      </c>
      <c r="H5166">
        <v>3.6</v>
      </c>
      <c r="I5166" t="s">
        <v>112</v>
      </c>
      <c r="J5166" t="s">
        <v>124</v>
      </c>
      <c r="K5166">
        <v>0</v>
      </c>
      <c r="L5166">
        <v>1</v>
      </c>
      <c r="M5166">
        <v>1</v>
      </c>
      <c r="N5166">
        <v>0</v>
      </c>
      <c r="O5166">
        <v>0</v>
      </c>
      <c r="P5166">
        <v>0</v>
      </c>
      <c r="Q5166" t="s">
        <v>83</v>
      </c>
      <c r="R5166" t="s">
        <v>83</v>
      </c>
      <c r="S5166" t="s">
        <v>83</v>
      </c>
      <c r="T5166" t="str">
        <f>_xlfn.XLOOKUP(A5166,MI_Match_Analysis!$A$2:$A$8,MI_Match_Analysis!$F$2:$F$8,"Not Found")</f>
        <v>Not Found</v>
      </c>
    </row>
    <row r="5167" spans="1:20" hidden="1" x14ac:dyDescent="0.3">
      <c r="A5167">
        <v>23</v>
      </c>
      <c r="B5167" s="1">
        <v>46127</v>
      </c>
      <c r="C5167" t="s">
        <v>162</v>
      </c>
      <c r="D5167" t="s">
        <v>163</v>
      </c>
      <c r="E5167" t="s">
        <v>24</v>
      </c>
      <c r="F5167" t="s">
        <v>53</v>
      </c>
      <c r="G5167">
        <v>2</v>
      </c>
      <c r="H5167">
        <v>3.6</v>
      </c>
      <c r="I5167" t="s">
        <v>112</v>
      </c>
      <c r="J5167" t="s">
        <v>124</v>
      </c>
      <c r="K5167">
        <v>4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83</v>
      </c>
      <c r="R5167" t="s">
        <v>83</v>
      </c>
      <c r="S5167" t="s">
        <v>83</v>
      </c>
      <c r="T5167" t="str">
        <f>_xlfn.XLOOKUP(A5167,MI_Match_Analysis!$A$2:$A$8,MI_Match_Analysis!$F$2:$F$8,"Not Found")</f>
        <v>Not Found</v>
      </c>
    </row>
    <row r="5168" spans="1:20" hidden="1" x14ac:dyDescent="0.3">
      <c r="A5168">
        <v>23</v>
      </c>
      <c r="B5168" s="1">
        <v>46127</v>
      </c>
      <c r="C5168" t="s">
        <v>162</v>
      </c>
      <c r="D5168" t="s">
        <v>163</v>
      </c>
      <c r="E5168" t="s">
        <v>24</v>
      </c>
      <c r="F5168" t="s">
        <v>53</v>
      </c>
      <c r="G5168">
        <v>2</v>
      </c>
      <c r="H5168">
        <v>4.0999999999999996</v>
      </c>
      <c r="I5168" t="s">
        <v>144</v>
      </c>
      <c r="J5168" t="s">
        <v>254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83</v>
      </c>
      <c r="R5168" t="s">
        <v>83</v>
      </c>
      <c r="S5168" t="s">
        <v>83</v>
      </c>
      <c r="T5168" t="str">
        <f>_xlfn.XLOOKUP(A5168,MI_Match_Analysis!$A$2:$A$8,MI_Match_Analysis!$F$2:$F$8,"Not Found")</f>
        <v>Not Found</v>
      </c>
    </row>
    <row r="5169" spans="1:20" hidden="1" x14ac:dyDescent="0.3">
      <c r="A5169">
        <v>23</v>
      </c>
      <c r="B5169" s="1">
        <v>46127</v>
      </c>
      <c r="C5169" t="s">
        <v>162</v>
      </c>
      <c r="D5169" t="s">
        <v>163</v>
      </c>
      <c r="E5169" t="s">
        <v>24</v>
      </c>
      <c r="F5169" t="s">
        <v>53</v>
      </c>
      <c r="G5169">
        <v>2</v>
      </c>
      <c r="H5169">
        <v>4.2</v>
      </c>
      <c r="I5169" t="s">
        <v>112</v>
      </c>
      <c r="J5169" t="s">
        <v>254</v>
      </c>
      <c r="K5169">
        <v>6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83</v>
      </c>
      <c r="R5169" t="s">
        <v>83</v>
      </c>
      <c r="S5169" t="s">
        <v>83</v>
      </c>
      <c r="T5169" t="str">
        <f>_xlfn.XLOOKUP(A5169,MI_Match_Analysis!$A$2:$A$8,MI_Match_Analysis!$F$2:$F$8,"Not Found")</f>
        <v>Not Found</v>
      </c>
    </row>
    <row r="5170" spans="1:20" hidden="1" x14ac:dyDescent="0.3">
      <c r="A5170">
        <v>23</v>
      </c>
      <c r="B5170" s="1">
        <v>46127</v>
      </c>
      <c r="C5170" t="s">
        <v>162</v>
      </c>
      <c r="D5170" t="s">
        <v>163</v>
      </c>
      <c r="E5170" t="s">
        <v>24</v>
      </c>
      <c r="F5170" t="s">
        <v>53</v>
      </c>
      <c r="G5170">
        <v>2</v>
      </c>
      <c r="H5170">
        <v>4.3</v>
      </c>
      <c r="I5170" t="s">
        <v>112</v>
      </c>
      <c r="J5170" t="s">
        <v>254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83</v>
      </c>
      <c r="R5170" t="s">
        <v>83</v>
      </c>
      <c r="S5170" t="s">
        <v>83</v>
      </c>
      <c r="T5170" t="str">
        <f>_xlfn.XLOOKUP(A5170,MI_Match_Analysis!$A$2:$A$8,MI_Match_Analysis!$F$2:$F$8,"Not Found")</f>
        <v>Not Found</v>
      </c>
    </row>
    <row r="5171" spans="1:20" hidden="1" x14ac:dyDescent="0.3">
      <c r="A5171">
        <v>23</v>
      </c>
      <c r="B5171" s="1">
        <v>46127</v>
      </c>
      <c r="C5171" t="s">
        <v>162</v>
      </c>
      <c r="D5171" t="s">
        <v>163</v>
      </c>
      <c r="E5171" t="s">
        <v>24</v>
      </c>
      <c r="F5171" t="s">
        <v>53</v>
      </c>
      <c r="G5171">
        <v>2</v>
      </c>
      <c r="H5171">
        <v>4.4000000000000004</v>
      </c>
      <c r="I5171" t="s">
        <v>144</v>
      </c>
      <c r="J5171" t="s">
        <v>254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83</v>
      </c>
      <c r="R5171" t="s">
        <v>83</v>
      </c>
      <c r="S5171" t="s">
        <v>83</v>
      </c>
      <c r="T5171" t="str">
        <f>_xlfn.XLOOKUP(A5171,MI_Match_Analysis!$A$2:$A$8,MI_Match_Analysis!$F$2:$F$8,"Not Found")</f>
        <v>Not Found</v>
      </c>
    </row>
    <row r="5172" spans="1:20" hidden="1" x14ac:dyDescent="0.3">
      <c r="A5172">
        <v>23</v>
      </c>
      <c r="B5172" s="1">
        <v>46127</v>
      </c>
      <c r="C5172" t="s">
        <v>162</v>
      </c>
      <c r="D5172" t="s">
        <v>163</v>
      </c>
      <c r="E5172" t="s">
        <v>24</v>
      </c>
      <c r="F5172" t="s">
        <v>53</v>
      </c>
      <c r="G5172">
        <v>2</v>
      </c>
      <c r="H5172">
        <v>4.5</v>
      </c>
      <c r="I5172" t="s">
        <v>112</v>
      </c>
      <c r="J5172" t="s">
        <v>254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83</v>
      </c>
      <c r="R5172" t="s">
        <v>83</v>
      </c>
      <c r="S5172" t="s">
        <v>83</v>
      </c>
      <c r="T5172" t="str">
        <f>_xlfn.XLOOKUP(A5172,MI_Match_Analysis!$A$2:$A$8,MI_Match_Analysis!$F$2:$F$8,"Not Found")</f>
        <v>Not Found</v>
      </c>
    </row>
    <row r="5173" spans="1:20" hidden="1" x14ac:dyDescent="0.3">
      <c r="A5173">
        <v>23</v>
      </c>
      <c r="B5173" s="1">
        <v>46127</v>
      </c>
      <c r="C5173" t="s">
        <v>162</v>
      </c>
      <c r="D5173" t="s">
        <v>163</v>
      </c>
      <c r="E5173" t="s">
        <v>24</v>
      </c>
      <c r="F5173" t="s">
        <v>53</v>
      </c>
      <c r="G5173">
        <v>2</v>
      </c>
      <c r="H5173">
        <v>4.5999999999999996</v>
      </c>
      <c r="I5173" t="s">
        <v>112</v>
      </c>
      <c r="J5173" t="s">
        <v>254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83</v>
      </c>
      <c r="R5173" t="s">
        <v>83</v>
      </c>
      <c r="S5173" t="s">
        <v>83</v>
      </c>
      <c r="T5173" t="str">
        <f>_xlfn.XLOOKUP(A5173,MI_Match_Analysis!$A$2:$A$8,MI_Match_Analysis!$F$2:$F$8,"Not Found")</f>
        <v>Not Found</v>
      </c>
    </row>
    <row r="5174" spans="1:20" hidden="1" x14ac:dyDescent="0.3">
      <c r="A5174">
        <v>23</v>
      </c>
      <c r="B5174" s="1">
        <v>46127</v>
      </c>
      <c r="C5174" t="s">
        <v>162</v>
      </c>
      <c r="D5174" t="s">
        <v>163</v>
      </c>
      <c r="E5174" t="s">
        <v>24</v>
      </c>
      <c r="F5174" t="s">
        <v>53</v>
      </c>
      <c r="G5174">
        <v>2</v>
      </c>
      <c r="H5174">
        <v>5.0999999999999996</v>
      </c>
      <c r="I5174" t="s">
        <v>112</v>
      </c>
      <c r="J5174" t="s">
        <v>256</v>
      </c>
      <c r="K5174">
        <v>2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83</v>
      </c>
      <c r="R5174" t="s">
        <v>83</v>
      </c>
      <c r="S5174" t="s">
        <v>83</v>
      </c>
      <c r="T5174" t="str">
        <f>_xlfn.XLOOKUP(A5174,MI_Match_Analysis!$A$2:$A$8,MI_Match_Analysis!$F$2:$F$8,"Not Found")</f>
        <v>Not Found</v>
      </c>
    </row>
    <row r="5175" spans="1:20" hidden="1" x14ac:dyDescent="0.3">
      <c r="A5175">
        <v>23</v>
      </c>
      <c r="B5175" s="1">
        <v>46127</v>
      </c>
      <c r="C5175" t="s">
        <v>162</v>
      </c>
      <c r="D5175" t="s">
        <v>163</v>
      </c>
      <c r="E5175" t="s">
        <v>24</v>
      </c>
      <c r="F5175" t="s">
        <v>53</v>
      </c>
      <c r="G5175">
        <v>2</v>
      </c>
      <c r="H5175">
        <v>5.2</v>
      </c>
      <c r="I5175" t="s">
        <v>112</v>
      </c>
      <c r="J5175" t="s">
        <v>256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83</v>
      </c>
      <c r="R5175" t="s">
        <v>83</v>
      </c>
      <c r="S5175" t="s">
        <v>83</v>
      </c>
      <c r="T5175" t="str">
        <f>_xlfn.XLOOKUP(A5175,MI_Match_Analysis!$A$2:$A$8,MI_Match_Analysis!$F$2:$F$8,"Not Found")</f>
        <v>Not Found</v>
      </c>
    </row>
    <row r="5176" spans="1:20" hidden="1" x14ac:dyDescent="0.3">
      <c r="A5176">
        <v>23</v>
      </c>
      <c r="B5176" s="1">
        <v>46127</v>
      </c>
      <c r="C5176" t="s">
        <v>162</v>
      </c>
      <c r="D5176" t="s">
        <v>163</v>
      </c>
      <c r="E5176" t="s">
        <v>24</v>
      </c>
      <c r="F5176" t="s">
        <v>53</v>
      </c>
      <c r="G5176">
        <v>2</v>
      </c>
      <c r="H5176">
        <v>5.3</v>
      </c>
      <c r="I5176" t="s">
        <v>144</v>
      </c>
      <c r="J5176" t="s">
        <v>256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83</v>
      </c>
      <c r="R5176" t="s">
        <v>83</v>
      </c>
      <c r="S5176" t="s">
        <v>83</v>
      </c>
      <c r="T5176" t="str">
        <f>_xlfn.XLOOKUP(A5176,MI_Match_Analysis!$A$2:$A$8,MI_Match_Analysis!$F$2:$F$8,"Not Found")</f>
        <v>Not Found</v>
      </c>
    </row>
    <row r="5177" spans="1:20" hidden="1" x14ac:dyDescent="0.3">
      <c r="A5177">
        <v>23</v>
      </c>
      <c r="B5177" s="1">
        <v>46127</v>
      </c>
      <c r="C5177" t="s">
        <v>162</v>
      </c>
      <c r="D5177" t="s">
        <v>163</v>
      </c>
      <c r="E5177" t="s">
        <v>24</v>
      </c>
      <c r="F5177" t="s">
        <v>53</v>
      </c>
      <c r="G5177">
        <v>2</v>
      </c>
      <c r="H5177">
        <v>5.4</v>
      </c>
      <c r="I5177" t="s">
        <v>144</v>
      </c>
      <c r="J5177" t="s">
        <v>256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83</v>
      </c>
      <c r="R5177" t="s">
        <v>83</v>
      </c>
      <c r="S5177" t="s">
        <v>83</v>
      </c>
      <c r="T5177" t="str">
        <f>_xlfn.XLOOKUP(A5177,MI_Match_Analysis!$A$2:$A$8,MI_Match_Analysis!$F$2:$F$8,"Not Found")</f>
        <v>Not Found</v>
      </c>
    </row>
    <row r="5178" spans="1:20" hidden="1" x14ac:dyDescent="0.3">
      <c r="A5178">
        <v>23</v>
      </c>
      <c r="B5178" s="1">
        <v>46127</v>
      </c>
      <c r="C5178" t="s">
        <v>162</v>
      </c>
      <c r="D5178" t="s">
        <v>163</v>
      </c>
      <c r="E5178" t="s">
        <v>24</v>
      </c>
      <c r="F5178" t="s">
        <v>53</v>
      </c>
      <c r="G5178">
        <v>2</v>
      </c>
      <c r="H5178">
        <v>5.5</v>
      </c>
      <c r="I5178" t="s">
        <v>112</v>
      </c>
      <c r="J5178" t="s">
        <v>256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83</v>
      </c>
      <c r="R5178" t="s">
        <v>83</v>
      </c>
      <c r="S5178" t="s">
        <v>83</v>
      </c>
      <c r="T5178" t="str">
        <f>_xlfn.XLOOKUP(A5178,MI_Match_Analysis!$A$2:$A$8,MI_Match_Analysis!$F$2:$F$8,"Not Found")</f>
        <v>Not Found</v>
      </c>
    </row>
    <row r="5179" spans="1:20" hidden="1" x14ac:dyDescent="0.3">
      <c r="A5179">
        <v>23</v>
      </c>
      <c r="B5179" s="1">
        <v>46127</v>
      </c>
      <c r="C5179" t="s">
        <v>162</v>
      </c>
      <c r="D5179" t="s">
        <v>163</v>
      </c>
      <c r="E5179" t="s">
        <v>24</v>
      </c>
      <c r="F5179" t="s">
        <v>53</v>
      </c>
      <c r="G5179">
        <v>2</v>
      </c>
      <c r="H5179">
        <v>5.6</v>
      </c>
      <c r="I5179" t="s">
        <v>144</v>
      </c>
      <c r="J5179" t="s">
        <v>256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83</v>
      </c>
      <c r="R5179" t="s">
        <v>83</v>
      </c>
      <c r="S5179" t="s">
        <v>83</v>
      </c>
      <c r="T5179" t="str">
        <f>_xlfn.XLOOKUP(A5179,MI_Match_Analysis!$A$2:$A$8,MI_Match_Analysis!$F$2:$F$8,"Not Found")</f>
        <v>Not Found</v>
      </c>
    </row>
    <row r="5180" spans="1:20" hidden="1" x14ac:dyDescent="0.3">
      <c r="A5180">
        <v>23</v>
      </c>
      <c r="B5180" s="1">
        <v>46127</v>
      </c>
      <c r="C5180" t="s">
        <v>162</v>
      </c>
      <c r="D5180" t="s">
        <v>163</v>
      </c>
      <c r="E5180" t="s">
        <v>24</v>
      </c>
      <c r="F5180" t="s">
        <v>53</v>
      </c>
      <c r="G5180">
        <v>2</v>
      </c>
      <c r="H5180">
        <v>6.1</v>
      </c>
      <c r="I5180" t="s">
        <v>112</v>
      </c>
      <c r="J5180" t="s">
        <v>254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83</v>
      </c>
      <c r="R5180" t="s">
        <v>83</v>
      </c>
      <c r="S5180" t="s">
        <v>83</v>
      </c>
      <c r="T5180" t="str">
        <f>_xlfn.XLOOKUP(A5180,MI_Match_Analysis!$A$2:$A$8,MI_Match_Analysis!$F$2:$F$8,"Not Found")</f>
        <v>Not Found</v>
      </c>
    </row>
    <row r="5181" spans="1:20" hidden="1" x14ac:dyDescent="0.3">
      <c r="A5181">
        <v>23</v>
      </c>
      <c r="B5181" s="1">
        <v>46127</v>
      </c>
      <c r="C5181" t="s">
        <v>162</v>
      </c>
      <c r="D5181" t="s">
        <v>163</v>
      </c>
      <c r="E5181" t="s">
        <v>24</v>
      </c>
      <c r="F5181" t="s">
        <v>53</v>
      </c>
      <c r="G5181">
        <v>2</v>
      </c>
      <c r="H5181">
        <v>6.2</v>
      </c>
      <c r="I5181" t="s">
        <v>144</v>
      </c>
      <c r="J5181" t="s">
        <v>254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83</v>
      </c>
      <c r="R5181" t="s">
        <v>83</v>
      </c>
      <c r="S5181" t="s">
        <v>83</v>
      </c>
      <c r="T5181" t="str">
        <f>_xlfn.XLOOKUP(A5181,MI_Match_Analysis!$A$2:$A$8,MI_Match_Analysis!$F$2:$F$8,"Not Found")</f>
        <v>Not Found</v>
      </c>
    </row>
    <row r="5182" spans="1:20" hidden="1" x14ac:dyDescent="0.3">
      <c r="A5182">
        <v>23</v>
      </c>
      <c r="B5182" s="1">
        <v>46127</v>
      </c>
      <c r="C5182" t="s">
        <v>162</v>
      </c>
      <c r="D5182" t="s">
        <v>163</v>
      </c>
      <c r="E5182" t="s">
        <v>24</v>
      </c>
      <c r="F5182" t="s">
        <v>53</v>
      </c>
      <c r="G5182">
        <v>2</v>
      </c>
      <c r="H5182">
        <v>6.3</v>
      </c>
      <c r="I5182" t="s">
        <v>112</v>
      </c>
      <c r="J5182" t="s">
        <v>254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83</v>
      </c>
      <c r="R5182" t="s">
        <v>83</v>
      </c>
      <c r="S5182" t="s">
        <v>83</v>
      </c>
      <c r="T5182" t="str">
        <f>_xlfn.XLOOKUP(A5182,MI_Match_Analysis!$A$2:$A$8,MI_Match_Analysis!$F$2:$F$8,"Not Found")</f>
        <v>Not Found</v>
      </c>
    </row>
    <row r="5183" spans="1:20" hidden="1" x14ac:dyDescent="0.3">
      <c r="A5183">
        <v>23</v>
      </c>
      <c r="B5183" s="1">
        <v>46127</v>
      </c>
      <c r="C5183" t="s">
        <v>162</v>
      </c>
      <c r="D5183" t="s">
        <v>163</v>
      </c>
      <c r="E5183" t="s">
        <v>24</v>
      </c>
      <c r="F5183" t="s">
        <v>53</v>
      </c>
      <c r="G5183">
        <v>2</v>
      </c>
      <c r="H5183">
        <v>6.4</v>
      </c>
      <c r="I5183" t="s">
        <v>112</v>
      </c>
      <c r="J5183" t="s">
        <v>254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83</v>
      </c>
      <c r="R5183" t="s">
        <v>83</v>
      </c>
      <c r="S5183" t="s">
        <v>83</v>
      </c>
      <c r="T5183" t="str">
        <f>_xlfn.XLOOKUP(A5183,MI_Match_Analysis!$A$2:$A$8,MI_Match_Analysis!$F$2:$F$8,"Not Found")</f>
        <v>Not Found</v>
      </c>
    </row>
    <row r="5184" spans="1:20" hidden="1" x14ac:dyDescent="0.3">
      <c r="A5184">
        <v>23</v>
      </c>
      <c r="B5184" s="1">
        <v>46127</v>
      </c>
      <c r="C5184" t="s">
        <v>162</v>
      </c>
      <c r="D5184" t="s">
        <v>163</v>
      </c>
      <c r="E5184" t="s">
        <v>24</v>
      </c>
      <c r="F5184" t="s">
        <v>53</v>
      </c>
      <c r="G5184">
        <v>2</v>
      </c>
      <c r="H5184">
        <v>6.5</v>
      </c>
      <c r="I5184" t="s">
        <v>144</v>
      </c>
      <c r="J5184" t="s">
        <v>254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83</v>
      </c>
      <c r="R5184" t="s">
        <v>83</v>
      </c>
      <c r="S5184" t="s">
        <v>83</v>
      </c>
      <c r="T5184" t="str">
        <f>_xlfn.XLOOKUP(A5184,MI_Match_Analysis!$A$2:$A$8,MI_Match_Analysis!$F$2:$F$8,"Not Found")</f>
        <v>Not Found</v>
      </c>
    </row>
    <row r="5185" spans="1:20" hidden="1" x14ac:dyDescent="0.3">
      <c r="A5185">
        <v>23</v>
      </c>
      <c r="B5185" s="1">
        <v>46127</v>
      </c>
      <c r="C5185" t="s">
        <v>162</v>
      </c>
      <c r="D5185" t="s">
        <v>163</v>
      </c>
      <c r="E5185" t="s">
        <v>24</v>
      </c>
      <c r="F5185" t="s">
        <v>53</v>
      </c>
      <c r="G5185">
        <v>2</v>
      </c>
      <c r="H5185">
        <v>6.6</v>
      </c>
      <c r="I5185" t="s">
        <v>112</v>
      </c>
      <c r="J5185" t="s">
        <v>254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83</v>
      </c>
      <c r="R5185" t="s">
        <v>83</v>
      </c>
      <c r="S5185" t="s">
        <v>83</v>
      </c>
      <c r="T5185" t="str">
        <f>_xlfn.XLOOKUP(A5185,MI_Match_Analysis!$A$2:$A$8,MI_Match_Analysis!$F$2:$F$8,"Not Found")</f>
        <v>Not Found</v>
      </c>
    </row>
    <row r="5186" spans="1:20" hidden="1" x14ac:dyDescent="0.3">
      <c r="A5186">
        <v>23</v>
      </c>
      <c r="B5186" s="1">
        <v>46127</v>
      </c>
      <c r="C5186" t="s">
        <v>162</v>
      </c>
      <c r="D5186" t="s">
        <v>163</v>
      </c>
      <c r="E5186" t="s">
        <v>24</v>
      </c>
      <c r="F5186" t="s">
        <v>53</v>
      </c>
      <c r="G5186">
        <v>2</v>
      </c>
      <c r="H5186">
        <v>7.1</v>
      </c>
      <c r="I5186" t="s">
        <v>112</v>
      </c>
      <c r="J5186" t="s">
        <v>256</v>
      </c>
      <c r="K5186">
        <v>1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83</v>
      </c>
      <c r="R5186" t="s">
        <v>83</v>
      </c>
      <c r="S5186" t="s">
        <v>83</v>
      </c>
      <c r="T5186" t="str">
        <f>_xlfn.XLOOKUP(A5186,MI_Match_Analysis!$A$2:$A$8,MI_Match_Analysis!$F$2:$F$8,"Not Found")</f>
        <v>Not Found</v>
      </c>
    </row>
    <row r="5187" spans="1:20" hidden="1" x14ac:dyDescent="0.3">
      <c r="A5187">
        <v>23</v>
      </c>
      <c r="B5187" s="1">
        <v>46127</v>
      </c>
      <c r="C5187" t="s">
        <v>162</v>
      </c>
      <c r="D5187" t="s">
        <v>163</v>
      </c>
      <c r="E5187" t="s">
        <v>24</v>
      </c>
      <c r="F5187" t="s">
        <v>53</v>
      </c>
      <c r="G5187">
        <v>2</v>
      </c>
      <c r="H5187">
        <v>7.2</v>
      </c>
      <c r="I5187" t="s">
        <v>144</v>
      </c>
      <c r="J5187" t="s">
        <v>256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165</v>
      </c>
      <c r="R5187" t="s">
        <v>144</v>
      </c>
      <c r="S5187" t="s">
        <v>272</v>
      </c>
      <c r="T5187" t="str">
        <f>_xlfn.XLOOKUP(A5187,MI_Match_Analysis!$A$2:$A$8,MI_Match_Analysis!$F$2:$F$8,"Not Found")</f>
        <v>Not Found</v>
      </c>
    </row>
    <row r="5188" spans="1:20" hidden="1" x14ac:dyDescent="0.3">
      <c r="A5188">
        <v>23</v>
      </c>
      <c r="B5188" s="1">
        <v>46127</v>
      </c>
      <c r="C5188" t="s">
        <v>162</v>
      </c>
      <c r="D5188" t="s">
        <v>163</v>
      </c>
      <c r="E5188" t="s">
        <v>24</v>
      </c>
      <c r="F5188" t="s">
        <v>53</v>
      </c>
      <c r="G5188">
        <v>2</v>
      </c>
      <c r="H5188">
        <v>7.3</v>
      </c>
      <c r="I5188" t="s">
        <v>178</v>
      </c>
      <c r="J5188" t="s">
        <v>256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83</v>
      </c>
      <c r="R5188" t="s">
        <v>83</v>
      </c>
      <c r="S5188" t="s">
        <v>83</v>
      </c>
      <c r="T5188" t="str">
        <f>_xlfn.XLOOKUP(A5188,MI_Match_Analysis!$A$2:$A$8,MI_Match_Analysis!$F$2:$F$8,"Not Found")</f>
        <v>Not Found</v>
      </c>
    </row>
    <row r="5189" spans="1:20" hidden="1" x14ac:dyDescent="0.3">
      <c r="A5189">
        <v>23</v>
      </c>
      <c r="B5189" s="1">
        <v>46127</v>
      </c>
      <c r="C5189" t="s">
        <v>162</v>
      </c>
      <c r="D5189" t="s">
        <v>163</v>
      </c>
      <c r="E5189" t="s">
        <v>24</v>
      </c>
      <c r="F5189" t="s">
        <v>53</v>
      </c>
      <c r="G5189">
        <v>2</v>
      </c>
      <c r="H5189">
        <v>7.4</v>
      </c>
      <c r="I5189" t="s">
        <v>178</v>
      </c>
      <c r="J5189" t="s">
        <v>256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83</v>
      </c>
      <c r="R5189" t="s">
        <v>83</v>
      </c>
      <c r="S5189" t="s">
        <v>83</v>
      </c>
      <c r="T5189" t="str">
        <f>_xlfn.XLOOKUP(A5189,MI_Match_Analysis!$A$2:$A$8,MI_Match_Analysis!$F$2:$F$8,"Not Found")</f>
        <v>Not Found</v>
      </c>
    </row>
    <row r="5190" spans="1:20" hidden="1" x14ac:dyDescent="0.3">
      <c r="A5190">
        <v>23</v>
      </c>
      <c r="B5190" s="1">
        <v>46127</v>
      </c>
      <c r="C5190" t="s">
        <v>162</v>
      </c>
      <c r="D5190" t="s">
        <v>163</v>
      </c>
      <c r="E5190" t="s">
        <v>24</v>
      </c>
      <c r="F5190" t="s">
        <v>53</v>
      </c>
      <c r="G5190">
        <v>2</v>
      </c>
      <c r="H5190">
        <v>7.5</v>
      </c>
      <c r="I5190" t="s">
        <v>112</v>
      </c>
      <c r="J5190" t="s">
        <v>256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83</v>
      </c>
      <c r="R5190" t="s">
        <v>83</v>
      </c>
      <c r="S5190" t="s">
        <v>83</v>
      </c>
      <c r="T5190" t="str">
        <f>_xlfn.XLOOKUP(A5190,MI_Match_Analysis!$A$2:$A$8,MI_Match_Analysis!$F$2:$F$8,"Not Found")</f>
        <v>Not Found</v>
      </c>
    </row>
    <row r="5191" spans="1:20" hidden="1" x14ac:dyDescent="0.3">
      <c r="A5191">
        <v>23</v>
      </c>
      <c r="B5191" s="1">
        <v>46127</v>
      </c>
      <c r="C5191" t="s">
        <v>162</v>
      </c>
      <c r="D5191" t="s">
        <v>163</v>
      </c>
      <c r="E5191" t="s">
        <v>24</v>
      </c>
      <c r="F5191" t="s">
        <v>53</v>
      </c>
      <c r="G5191">
        <v>2</v>
      </c>
      <c r="H5191">
        <v>7.6</v>
      </c>
      <c r="I5191" t="s">
        <v>112</v>
      </c>
      <c r="J5191" t="s">
        <v>256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83</v>
      </c>
      <c r="R5191" t="s">
        <v>83</v>
      </c>
      <c r="S5191" t="s">
        <v>83</v>
      </c>
      <c r="T5191" t="str">
        <f>_xlfn.XLOOKUP(A5191,MI_Match_Analysis!$A$2:$A$8,MI_Match_Analysis!$F$2:$F$8,"Not Found")</f>
        <v>Not Found</v>
      </c>
    </row>
    <row r="5192" spans="1:20" hidden="1" x14ac:dyDescent="0.3">
      <c r="A5192">
        <v>23</v>
      </c>
      <c r="B5192" s="1">
        <v>46127</v>
      </c>
      <c r="C5192" t="s">
        <v>162</v>
      </c>
      <c r="D5192" t="s">
        <v>163</v>
      </c>
      <c r="E5192" t="s">
        <v>24</v>
      </c>
      <c r="F5192" t="s">
        <v>53</v>
      </c>
      <c r="G5192">
        <v>2</v>
      </c>
      <c r="H5192">
        <v>8.1</v>
      </c>
      <c r="I5192" t="s">
        <v>112</v>
      </c>
      <c r="J5192" t="s">
        <v>76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83</v>
      </c>
      <c r="R5192" t="s">
        <v>83</v>
      </c>
      <c r="S5192" t="s">
        <v>83</v>
      </c>
      <c r="T5192" t="str">
        <f>_xlfn.XLOOKUP(A5192,MI_Match_Analysis!$A$2:$A$8,MI_Match_Analysis!$F$2:$F$8,"Not Found")</f>
        <v>Not Found</v>
      </c>
    </row>
    <row r="5193" spans="1:20" hidden="1" x14ac:dyDescent="0.3">
      <c r="A5193">
        <v>23</v>
      </c>
      <c r="B5193" s="1">
        <v>46127</v>
      </c>
      <c r="C5193" t="s">
        <v>162</v>
      </c>
      <c r="D5193" t="s">
        <v>163</v>
      </c>
      <c r="E5193" t="s">
        <v>24</v>
      </c>
      <c r="F5193" t="s">
        <v>53</v>
      </c>
      <c r="G5193">
        <v>2</v>
      </c>
      <c r="H5193">
        <v>8.1999999999999993</v>
      </c>
      <c r="I5193" t="s">
        <v>112</v>
      </c>
      <c r="J5193" t="s">
        <v>76</v>
      </c>
      <c r="K5193">
        <v>1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83</v>
      </c>
      <c r="R5193" t="s">
        <v>83</v>
      </c>
      <c r="S5193" t="s">
        <v>83</v>
      </c>
      <c r="T5193" t="str">
        <f>_xlfn.XLOOKUP(A5193,MI_Match_Analysis!$A$2:$A$8,MI_Match_Analysis!$F$2:$F$8,"Not Found")</f>
        <v>Not Found</v>
      </c>
    </row>
    <row r="5194" spans="1:20" hidden="1" x14ac:dyDescent="0.3">
      <c r="A5194">
        <v>23</v>
      </c>
      <c r="B5194" s="1">
        <v>46127</v>
      </c>
      <c r="C5194" t="s">
        <v>162</v>
      </c>
      <c r="D5194" t="s">
        <v>163</v>
      </c>
      <c r="E5194" t="s">
        <v>24</v>
      </c>
      <c r="F5194" t="s">
        <v>53</v>
      </c>
      <c r="G5194">
        <v>2</v>
      </c>
      <c r="H5194">
        <v>8.3000000000000007</v>
      </c>
      <c r="I5194" t="s">
        <v>178</v>
      </c>
      <c r="J5194" t="s">
        <v>76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83</v>
      </c>
      <c r="R5194" t="s">
        <v>83</v>
      </c>
      <c r="S5194" t="s">
        <v>83</v>
      </c>
      <c r="T5194" t="str">
        <f>_xlfn.XLOOKUP(A5194,MI_Match_Analysis!$A$2:$A$8,MI_Match_Analysis!$F$2:$F$8,"Not Found")</f>
        <v>Not Found</v>
      </c>
    </row>
    <row r="5195" spans="1:20" hidden="1" x14ac:dyDescent="0.3">
      <c r="A5195">
        <v>23</v>
      </c>
      <c r="B5195" s="1">
        <v>46127</v>
      </c>
      <c r="C5195" t="s">
        <v>162</v>
      </c>
      <c r="D5195" t="s">
        <v>163</v>
      </c>
      <c r="E5195" t="s">
        <v>24</v>
      </c>
      <c r="F5195" t="s">
        <v>53</v>
      </c>
      <c r="G5195">
        <v>2</v>
      </c>
      <c r="H5195">
        <v>8.4</v>
      </c>
      <c r="I5195" t="s">
        <v>178</v>
      </c>
      <c r="J5195" t="s">
        <v>76</v>
      </c>
      <c r="K5195">
        <v>6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83</v>
      </c>
      <c r="R5195" t="s">
        <v>83</v>
      </c>
      <c r="S5195" t="s">
        <v>83</v>
      </c>
      <c r="T5195" t="str">
        <f>_xlfn.XLOOKUP(A5195,MI_Match_Analysis!$A$2:$A$8,MI_Match_Analysis!$F$2:$F$8,"Not Found")</f>
        <v>Not Found</v>
      </c>
    </row>
    <row r="5196" spans="1:20" hidden="1" x14ac:dyDescent="0.3">
      <c r="A5196">
        <v>23</v>
      </c>
      <c r="B5196" s="1">
        <v>46127</v>
      </c>
      <c r="C5196" t="s">
        <v>162</v>
      </c>
      <c r="D5196" t="s">
        <v>163</v>
      </c>
      <c r="E5196" t="s">
        <v>24</v>
      </c>
      <c r="F5196" t="s">
        <v>53</v>
      </c>
      <c r="G5196">
        <v>2</v>
      </c>
      <c r="H5196">
        <v>8.5</v>
      </c>
      <c r="I5196" t="s">
        <v>178</v>
      </c>
      <c r="J5196" t="s">
        <v>76</v>
      </c>
      <c r="K5196">
        <v>6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83</v>
      </c>
      <c r="R5196" t="s">
        <v>83</v>
      </c>
      <c r="S5196" t="s">
        <v>83</v>
      </c>
      <c r="T5196" t="str">
        <f>_xlfn.XLOOKUP(A5196,MI_Match_Analysis!$A$2:$A$8,MI_Match_Analysis!$F$2:$F$8,"Not Found")</f>
        <v>Not Found</v>
      </c>
    </row>
    <row r="5197" spans="1:20" hidden="1" x14ac:dyDescent="0.3">
      <c r="A5197">
        <v>23</v>
      </c>
      <c r="B5197" s="1">
        <v>46127</v>
      </c>
      <c r="C5197" t="s">
        <v>162</v>
      </c>
      <c r="D5197" t="s">
        <v>163</v>
      </c>
      <c r="E5197" t="s">
        <v>24</v>
      </c>
      <c r="F5197" t="s">
        <v>53</v>
      </c>
      <c r="G5197">
        <v>2</v>
      </c>
      <c r="H5197">
        <v>8.6</v>
      </c>
      <c r="I5197" t="s">
        <v>178</v>
      </c>
      <c r="J5197" t="s">
        <v>76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83</v>
      </c>
      <c r="R5197" t="s">
        <v>83</v>
      </c>
      <c r="S5197" t="s">
        <v>83</v>
      </c>
      <c r="T5197" t="str">
        <f>_xlfn.XLOOKUP(A5197,MI_Match_Analysis!$A$2:$A$8,MI_Match_Analysis!$F$2:$F$8,"Not Found")</f>
        <v>Not Found</v>
      </c>
    </row>
    <row r="5198" spans="1:20" hidden="1" x14ac:dyDescent="0.3">
      <c r="A5198">
        <v>23</v>
      </c>
      <c r="B5198" s="1">
        <v>46127</v>
      </c>
      <c r="C5198" t="s">
        <v>162</v>
      </c>
      <c r="D5198" t="s">
        <v>163</v>
      </c>
      <c r="E5198" t="s">
        <v>24</v>
      </c>
      <c r="F5198" t="s">
        <v>53</v>
      </c>
      <c r="G5198">
        <v>2</v>
      </c>
      <c r="H5198">
        <v>9.1</v>
      </c>
      <c r="I5198" t="s">
        <v>112</v>
      </c>
      <c r="J5198" t="s">
        <v>267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83</v>
      </c>
      <c r="R5198" t="s">
        <v>83</v>
      </c>
      <c r="S5198" t="s">
        <v>83</v>
      </c>
      <c r="T5198" t="str">
        <f>_xlfn.XLOOKUP(A5198,MI_Match_Analysis!$A$2:$A$8,MI_Match_Analysis!$F$2:$F$8,"Not Found")</f>
        <v>Not Found</v>
      </c>
    </row>
    <row r="5199" spans="1:20" hidden="1" x14ac:dyDescent="0.3">
      <c r="A5199">
        <v>23</v>
      </c>
      <c r="B5199" s="1">
        <v>46127</v>
      </c>
      <c r="C5199" t="s">
        <v>162</v>
      </c>
      <c r="D5199" t="s">
        <v>163</v>
      </c>
      <c r="E5199" t="s">
        <v>24</v>
      </c>
      <c r="F5199" t="s">
        <v>53</v>
      </c>
      <c r="G5199">
        <v>2</v>
      </c>
      <c r="H5199">
        <v>9.1999999999999993</v>
      </c>
      <c r="I5199" t="s">
        <v>178</v>
      </c>
      <c r="J5199" t="s">
        <v>267</v>
      </c>
      <c r="K5199">
        <v>1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83</v>
      </c>
      <c r="R5199" t="s">
        <v>83</v>
      </c>
      <c r="S5199" t="s">
        <v>83</v>
      </c>
      <c r="T5199" t="str">
        <f>_xlfn.XLOOKUP(A5199,MI_Match_Analysis!$A$2:$A$8,MI_Match_Analysis!$F$2:$F$8,"Not Found")</f>
        <v>Not Found</v>
      </c>
    </row>
    <row r="5200" spans="1:20" hidden="1" x14ac:dyDescent="0.3">
      <c r="A5200">
        <v>23</v>
      </c>
      <c r="B5200" s="1">
        <v>46127</v>
      </c>
      <c r="C5200" t="s">
        <v>162</v>
      </c>
      <c r="D5200" t="s">
        <v>163</v>
      </c>
      <c r="E5200" t="s">
        <v>24</v>
      </c>
      <c r="F5200" t="s">
        <v>53</v>
      </c>
      <c r="G5200">
        <v>2</v>
      </c>
      <c r="H5200">
        <v>9.3000000000000007</v>
      </c>
      <c r="I5200" t="s">
        <v>112</v>
      </c>
      <c r="J5200" t="s">
        <v>267</v>
      </c>
      <c r="K5200">
        <v>1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83</v>
      </c>
      <c r="R5200" t="s">
        <v>83</v>
      </c>
      <c r="S5200" t="s">
        <v>83</v>
      </c>
      <c r="T5200" t="str">
        <f>_xlfn.XLOOKUP(A5200,MI_Match_Analysis!$A$2:$A$8,MI_Match_Analysis!$F$2:$F$8,"Not Found")</f>
        <v>Not Found</v>
      </c>
    </row>
    <row r="5201" spans="1:20" hidden="1" x14ac:dyDescent="0.3">
      <c r="A5201">
        <v>23</v>
      </c>
      <c r="B5201" s="1">
        <v>46127</v>
      </c>
      <c r="C5201" t="s">
        <v>162</v>
      </c>
      <c r="D5201" t="s">
        <v>163</v>
      </c>
      <c r="E5201" t="s">
        <v>24</v>
      </c>
      <c r="F5201" t="s">
        <v>53</v>
      </c>
      <c r="G5201">
        <v>2</v>
      </c>
      <c r="H5201">
        <v>9.4</v>
      </c>
      <c r="I5201" t="s">
        <v>178</v>
      </c>
      <c r="J5201" t="s">
        <v>267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83</v>
      </c>
      <c r="R5201" t="s">
        <v>83</v>
      </c>
      <c r="S5201" t="s">
        <v>83</v>
      </c>
      <c r="T5201" t="str">
        <f>_xlfn.XLOOKUP(A5201,MI_Match_Analysis!$A$2:$A$8,MI_Match_Analysis!$F$2:$F$8,"Not Found")</f>
        <v>Not Found</v>
      </c>
    </row>
    <row r="5202" spans="1:20" hidden="1" x14ac:dyDescent="0.3">
      <c r="A5202">
        <v>23</v>
      </c>
      <c r="B5202" s="1">
        <v>46127</v>
      </c>
      <c r="C5202" t="s">
        <v>162</v>
      </c>
      <c r="D5202" t="s">
        <v>163</v>
      </c>
      <c r="E5202" t="s">
        <v>24</v>
      </c>
      <c r="F5202" t="s">
        <v>53</v>
      </c>
      <c r="G5202">
        <v>2</v>
      </c>
      <c r="H5202">
        <v>9.5</v>
      </c>
      <c r="I5202" t="s">
        <v>112</v>
      </c>
      <c r="J5202" t="s">
        <v>267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83</v>
      </c>
      <c r="R5202" t="s">
        <v>83</v>
      </c>
      <c r="S5202" t="s">
        <v>83</v>
      </c>
      <c r="T5202" t="str">
        <f>_xlfn.XLOOKUP(A5202,MI_Match_Analysis!$A$2:$A$8,MI_Match_Analysis!$F$2:$F$8,"Not Found")</f>
        <v>Not Found</v>
      </c>
    </row>
    <row r="5203" spans="1:20" hidden="1" x14ac:dyDescent="0.3">
      <c r="A5203">
        <v>23</v>
      </c>
      <c r="B5203" s="1">
        <v>46127</v>
      </c>
      <c r="C5203" t="s">
        <v>162</v>
      </c>
      <c r="D5203" t="s">
        <v>163</v>
      </c>
      <c r="E5203" t="s">
        <v>24</v>
      </c>
      <c r="F5203" t="s">
        <v>53</v>
      </c>
      <c r="G5203">
        <v>2</v>
      </c>
      <c r="H5203">
        <v>9.6</v>
      </c>
      <c r="I5203" t="s">
        <v>112</v>
      </c>
      <c r="J5203" t="s">
        <v>267</v>
      </c>
      <c r="K5203">
        <v>1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83</v>
      </c>
      <c r="R5203" t="s">
        <v>83</v>
      </c>
      <c r="S5203" t="s">
        <v>83</v>
      </c>
      <c r="T5203" t="str">
        <f>_xlfn.XLOOKUP(A5203,MI_Match_Analysis!$A$2:$A$8,MI_Match_Analysis!$F$2:$F$8,"Not Found")</f>
        <v>Not Found</v>
      </c>
    </row>
    <row r="5204" spans="1:20" hidden="1" x14ac:dyDescent="0.3">
      <c r="A5204">
        <v>23</v>
      </c>
      <c r="B5204" s="1">
        <v>46127</v>
      </c>
      <c r="C5204" t="s">
        <v>162</v>
      </c>
      <c r="D5204" t="s">
        <v>163</v>
      </c>
      <c r="E5204" t="s">
        <v>24</v>
      </c>
      <c r="F5204" t="s">
        <v>53</v>
      </c>
      <c r="G5204">
        <v>2</v>
      </c>
      <c r="H5204">
        <v>10.1</v>
      </c>
      <c r="I5204" t="s">
        <v>112</v>
      </c>
      <c r="J5204" t="s">
        <v>256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165</v>
      </c>
      <c r="R5204" t="s">
        <v>112</v>
      </c>
      <c r="S5204" t="s">
        <v>233</v>
      </c>
      <c r="T5204" t="str">
        <f>_xlfn.XLOOKUP(A5204,MI_Match_Analysis!$A$2:$A$8,MI_Match_Analysis!$F$2:$F$8,"Not Found")</f>
        <v>Not Found</v>
      </c>
    </row>
    <row r="5205" spans="1:20" hidden="1" x14ac:dyDescent="0.3">
      <c r="A5205">
        <v>23</v>
      </c>
      <c r="B5205" s="1">
        <v>46127</v>
      </c>
      <c r="C5205" t="s">
        <v>162</v>
      </c>
      <c r="D5205" t="s">
        <v>163</v>
      </c>
      <c r="E5205" t="s">
        <v>24</v>
      </c>
      <c r="F5205" t="s">
        <v>53</v>
      </c>
      <c r="G5205">
        <v>2</v>
      </c>
      <c r="H5205">
        <v>10.199999999999999</v>
      </c>
      <c r="I5205" t="s">
        <v>166</v>
      </c>
      <c r="J5205" t="s">
        <v>256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83</v>
      </c>
      <c r="R5205" t="s">
        <v>83</v>
      </c>
      <c r="S5205" t="s">
        <v>83</v>
      </c>
      <c r="T5205" t="str">
        <f>_xlfn.XLOOKUP(A5205,MI_Match_Analysis!$A$2:$A$8,MI_Match_Analysis!$F$2:$F$8,"Not Found")</f>
        <v>Not Found</v>
      </c>
    </row>
    <row r="5206" spans="1:20" hidden="1" x14ac:dyDescent="0.3">
      <c r="A5206">
        <v>23</v>
      </c>
      <c r="B5206" s="1">
        <v>46127</v>
      </c>
      <c r="C5206" t="s">
        <v>162</v>
      </c>
      <c r="D5206" t="s">
        <v>163</v>
      </c>
      <c r="E5206" t="s">
        <v>24</v>
      </c>
      <c r="F5206" t="s">
        <v>53</v>
      </c>
      <c r="G5206">
        <v>2</v>
      </c>
      <c r="H5206">
        <v>10.3</v>
      </c>
      <c r="I5206" t="s">
        <v>166</v>
      </c>
      <c r="J5206" t="s">
        <v>256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83</v>
      </c>
      <c r="R5206" t="s">
        <v>83</v>
      </c>
      <c r="S5206" t="s">
        <v>83</v>
      </c>
      <c r="T5206" t="str">
        <f>_xlfn.XLOOKUP(A5206,MI_Match_Analysis!$A$2:$A$8,MI_Match_Analysis!$F$2:$F$8,"Not Found")</f>
        <v>Not Found</v>
      </c>
    </row>
    <row r="5207" spans="1:20" hidden="1" x14ac:dyDescent="0.3">
      <c r="A5207">
        <v>23</v>
      </c>
      <c r="B5207" s="1">
        <v>46127</v>
      </c>
      <c r="C5207" t="s">
        <v>162</v>
      </c>
      <c r="D5207" t="s">
        <v>163</v>
      </c>
      <c r="E5207" t="s">
        <v>24</v>
      </c>
      <c r="F5207" t="s">
        <v>53</v>
      </c>
      <c r="G5207">
        <v>2</v>
      </c>
      <c r="H5207">
        <v>10.4</v>
      </c>
      <c r="I5207" t="s">
        <v>166</v>
      </c>
      <c r="J5207" t="s">
        <v>256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83</v>
      </c>
      <c r="R5207" t="s">
        <v>83</v>
      </c>
      <c r="S5207" t="s">
        <v>83</v>
      </c>
      <c r="T5207" t="str">
        <f>_xlfn.XLOOKUP(A5207,MI_Match_Analysis!$A$2:$A$8,MI_Match_Analysis!$F$2:$F$8,"Not Found")</f>
        <v>Not Found</v>
      </c>
    </row>
    <row r="5208" spans="1:20" hidden="1" x14ac:dyDescent="0.3">
      <c r="A5208">
        <v>23</v>
      </c>
      <c r="B5208" s="1">
        <v>46127</v>
      </c>
      <c r="C5208" t="s">
        <v>162</v>
      </c>
      <c r="D5208" t="s">
        <v>163</v>
      </c>
      <c r="E5208" t="s">
        <v>24</v>
      </c>
      <c r="F5208" t="s">
        <v>53</v>
      </c>
      <c r="G5208">
        <v>2</v>
      </c>
      <c r="H5208">
        <v>10.5</v>
      </c>
      <c r="I5208" t="s">
        <v>178</v>
      </c>
      <c r="J5208" t="s">
        <v>256</v>
      </c>
      <c r="K5208">
        <v>4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83</v>
      </c>
      <c r="R5208" t="s">
        <v>83</v>
      </c>
      <c r="S5208" t="s">
        <v>83</v>
      </c>
      <c r="T5208" t="str">
        <f>_xlfn.XLOOKUP(A5208,MI_Match_Analysis!$A$2:$A$8,MI_Match_Analysis!$F$2:$F$8,"Not Found")</f>
        <v>Not Found</v>
      </c>
    </row>
    <row r="5209" spans="1:20" hidden="1" x14ac:dyDescent="0.3">
      <c r="A5209">
        <v>23</v>
      </c>
      <c r="B5209" s="1">
        <v>46127</v>
      </c>
      <c r="C5209" t="s">
        <v>162</v>
      </c>
      <c r="D5209" t="s">
        <v>163</v>
      </c>
      <c r="E5209" t="s">
        <v>24</v>
      </c>
      <c r="F5209" t="s">
        <v>53</v>
      </c>
      <c r="G5209">
        <v>2</v>
      </c>
      <c r="H5209">
        <v>10.6</v>
      </c>
      <c r="I5209" t="s">
        <v>178</v>
      </c>
      <c r="J5209" t="s">
        <v>256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83</v>
      </c>
      <c r="R5209" t="s">
        <v>83</v>
      </c>
      <c r="S5209" t="s">
        <v>83</v>
      </c>
      <c r="T5209" t="str">
        <f>_xlfn.XLOOKUP(A5209,MI_Match_Analysis!$A$2:$A$8,MI_Match_Analysis!$F$2:$F$8,"Not Found")</f>
        <v>Not Found</v>
      </c>
    </row>
    <row r="5210" spans="1:20" hidden="1" x14ac:dyDescent="0.3">
      <c r="A5210">
        <v>23</v>
      </c>
      <c r="B5210" s="1">
        <v>46127</v>
      </c>
      <c r="C5210" t="s">
        <v>162</v>
      </c>
      <c r="D5210" t="s">
        <v>163</v>
      </c>
      <c r="E5210" t="s">
        <v>24</v>
      </c>
      <c r="F5210" t="s">
        <v>53</v>
      </c>
      <c r="G5210">
        <v>2</v>
      </c>
      <c r="H5210">
        <v>11.1</v>
      </c>
      <c r="I5210" t="s">
        <v>178</v>
      </c>
      <c r="J5210" t="s">
        <v>254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83</v>
      </c>
      <c r="R5210" t="s">
        <v>83</v>
      </c>
      <c r="S5210" t="s">
        <v>83</v>
      </c>
      <c r="T5210" t="str">
        <f>_xlfn.XLOOKUP(A5210,MI_Match_Analysis!$A$2:$A$8,MI_Match_Analysis!$F$2:$F$8,"Not Found")</f>
        <v>Not Found</v>
      </c>
    </row>
    <row r="5211" spans="1:20" hidden="1" x14ac:dyDescent="0.3">
      <c r="A5211">
        <v>23</v>
      </c>
      <c r="B5211" s="1">
        <v>46127</v>
      </c>
      <c r="C5211" t="s">
        <v>162</v>
      </c>
      <c r="D5211" t="s">
        <v>163</v>
      </c>
      <c r="E5211" t="s">
        <v>24</v>
      </c>
      <c r="F5211" t="s">
        <v>53</v>
      </c>
      <c r="G5211">
        <v>2</v>
      </c>
      <c r="H5211">
        <v>11.2</v>
      </c>
      <c r="I5211" t="s">
        <v>166</v>
      </c>
      <c r="J5211" t="s">
        <v>254</v>
      </c>
      <c r="K5211">
        <v>2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83</v>
      </c>
      <c r="R5211" t="s">
        <v>83</v>
      </c>
      <c r="S5211" t="s">
        <v>83</v>
      </c>
      <c r="T5211" t="str">
        <f>_xlfn.XLOOKUP(A5211,MI_Match_Analysis!$A$2:$A$8,MI_Match_Analysis!$F$2:$F$8,"Not Found")</f>
        <v>Not Found</v>
      </c>
    </row>
    <row r="5212" spans="1:20" hidden="1" x14ac:dyDescent="0.3">
      <c r="A5212">
        <v>23</v>
      </c>
      <c r="B5212" s="1">
        <v>46127</v>
      </c>
      <c r="C5212" t="s">
        <v>162</v>
      </c>
      <c r="D5212" t="s">
        <v>163</v>
      </c>
      <c r="E5212" t="s">
        <v>24</v>
      </c>
      <c r="F5212" t="s">
        <v>53</v>
      </c>
      <c r="G5212">
        <v>2</v>
      </c>
      <c r="H5212">
        <v>11.3</v>
      </c>
      <c r="I5212" t="s">
        <v>166</v>
      </c>
      <c r="J5212" t="s">
        <v>254</v>
      </c>
      <c r="K5212">
        <v>6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83</v>
      </c>
      <c r="R5212" t="s">
        <v>83</v>
      </c>
      <c r="S5212" t="s">
        <v>83</v>
      </c>
      <c r="T5212" t="str">
        <f>_xlfn.XLOOKUP(A5212,MI_Match_Analysis!$A$2:$A$8,MI_Match_Analysis!$F$2:$F$8,"Not Found")</f>
        <v>Not Found</v>
      </c>
    </row>
    <row r="5213" spans="1:20" hidden="1" x14ac:dyDescent="0.3">
      <c r="A5213">
        <v>23</v>
      </c>
      <c r="B5213" s="1">
        <v>46127</v>
      </c>
      <c r="C5213" t="s">
        <v>162</v>
      </c>
      <c r="D5213" t="s">
        <v>163</v>
      </c>
      <c r="E5213" t="s">
        <v>24</v>
      </c>
      <c r="F5213" t="s">
        <v>53</v>
      </c>
      <c r="G5213">
        <v>2</v>
      </c>
      <c r="H5213">
        <v>11.4</v>
      </c>
      <c r="I5213" t="s">
        <v>166</v>
      </c>
      <c r="J5213" t="s">
        <v>254</v>
      </c>
      <c r="K5213">
        <v>4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83</v>
      </c>
      <c r="R5213" t="s">
        <v>83</v>
      </c>
      <c r="S5213" t="s">
        <v>83</v>
      </c>
      <c r="T5213" t="str">
        <f>_xlfn.XLOOKUP(A5213,MI_Match_Analysis!$A$2:$A$8,MI_Match_Analysis!$F$2:$F$8,"Not Found")</f>
        <v>Not Found</v>
      </c>
    </row>
    <row r="5214" spans="1:20" hidden="1" x14ac:dyDescent="0.3">
      <c r="A5214">
        <v>23</v>
      </c>
      <c r="B5214" s="1">
        <v>46127</v>
      </c>
      <c r="C5214" t="s">
        <v>162</v>
      </c>
      <c r="D5214" t="s">
        <v>163</v>
      </c>
      <c r="E5214" t="s">
        <v>24</v>
      </c>
      <c r="F5214" t="s">
        <v>53</v>
      </c>
      <c r="G5214">
        <v>2</v>
      </c>
      <c r="H5214">
        <v>11.5</v>
      </c>
      <c r="I5214" t="s">
        <v>166</v>
      </c>
      <c r="J5214" t="s">
        <v>254</v>
      </c>
      <c r="K5214">
        <v>6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83</v>
      </c>
      <c r="R5214" t="s">
        <v>83</v>
      </c>
      <c r="S5214" t="s">
        <v>83</v>
      </c>
      <c r="T5214" t="str">
        <f>_xlfn.XLOOKUP(A5214,MI_Match_Analysis!$A$2:$A$8,MI_Match_Analysis!$F$2:$F$8,"Not Found")</f>
        <v>Not Found</v>
      </c>
    </row>
    <row r="5215" spans="1:20" hidden="1" x14ac:dyDescent="0.3">
      <c r="A5215">
        <v>23</v>
      </c>
      <c r="B5215" s="1">
        <v>46127</v>
      </c>
      <c r="C5215" t="s">
        <v>162</v>
      </c>
      <c r="D5215" t="s">
        <v>163</v>
      </c>
      <c r="E5215" t="s">
        <v>24</v>
      </c>
      <c r="F5215" t="s">
        <v>53</v>
      </c>
      <c r="G5215">
        <v>2</v>
      </c>
      <c r="H5215">
        <v>11.6</v>
      </c>
      <c r="I5215" t="s">
        <v>166</v>
      </c>
      <c r="J5215" t="s">
        <v>254</v>
      </c>
      <c r="K5215">
        <v>4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83</v>
      </c>
      <c r="R5215" t="s">
        <v>83</v>
      </c>
      <c r="S5215" t="s">
        <v>83</v>
      </c>
      <c r="T5215" t="str">
        <f>_xlfn.XLOOKUP(A5215,MI_Match_Analysis!$A$2:$A$8,MI_Match_Analysis!$F$2:$F$8,"Not Found")</f>
        <v>Not Found</v>
      </c>
    </row>
    <row r="5216" spans="1:20" hidden="1" x14ac:dyDescent="0.3">
      <c r="A5216">
        <v>23</v>
      </c>
      <c r="B5216" s="1">
        <v>46127</v>
      </c>
      <c r="C5216" t="s">
        <v>162</v>
      </c>
      <c r="D5216" t="s">
        <v>163</v>
      </c>
      <c r="E5216" t="s">
        <v>24</v>
      </c>
      <c r="F5216" t="s">
        <v>53</v>
      </c>
      <c r="G5216">
        <v>2</v>
      </c>
      <c r="H5216">
        <v>12.1</v>
      </c>
      <c r="I5216" t="s">
        <v>178</v>
      </c>
      <c r="J5216" t="s">
        <v>124</v>
      </c>
      <c r="K5216">
        <v>6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83</v>
      </c>
      <c r="R5216" t="s">
        <v>83</v>
      </c>
      <c r="S5216" t="s">
        <v>83</v>
      </c>
      <c r="T5216" t="str">
        <f>_xlfn.XLOOKUP(A5216,MI_Match_Analysis!$A$2:$A$8,MI_Match_Analysis!$F$2:$F$8,"Not Found")</f>
        <v>Not Found</v>
      </c>
    </row>
    <row r="5217" spans="1:20" hidden="1" x14ac:dyDescent="0.3">
      <c r="A5217">
        <v>23</v>
      </c>
      <c r="B5217" s="1">
        <v>46127</v>
      </c>
      <c r="C5217" t="s">
        <v>162</v>
      </c>
      <c r="D5217" t="s">
        <v>163</v>
      </c>
      <c r="E5217" t="s">
        <v>24</v>
      </c>
      <c r="F5217" t="s">
        <v>53</v>
      </c>
      <c r="G5217">
        <v>2</v>
      </c>
      <c r="H5217">
        <v>12.2</v>
      </c>
      <c r="I5217" t="s">
        <v>178</v>
      </c>
      <c r="J5217" t="s">
        <v>124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165</v>
      </c>
      <c r="R5217" t="s">
        <v>178</v>
      </c>
      <c r="S5217" t="s">
        <v>254</v>
      </c>
      <c r="T5217" t="str">
        <f>_xlfn.XLOOKUP(A5217,MI_Match_Analysis!$A$2:$A$8,MI_Match_Analysis!$F$2:$F$8,"Not Found")</f>
        <v>Not Found</v>
      </c>
    </row>
    <row r="5218" spans="1:20" hidden="1" x14ac:dyDescent="0.3">
      <c r="A5218">
        <v>23</v>
      </c>
      <c r="B5218" s="1">
        <v>46127</v>
      </c>
      <c r="C5218" t="s">
        <v>162</v>
      </c>
      <c r="D5218" t="s">
        <v>163</v>
      </c>
      <c r="E5218" t="s">
        <v>24</v>
      </c>
      <c r="F5218" t="s">
        <v>53</v>
      </c>
      <c r="G5218">
        <v>2</v>
      </c>
      <c r="H5218">
        <v>12.3</v>
      </c>
      <c r="I5218" t="s">
        <v>79</v>
      </c>
      <c r="J5218" t="s">
        <v>124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83</v>
      </c>
      <c r="R5218" t="s">
        <v>83</v>
      </c>
      <c r="S5218" t="s">
        <v>83</v>
      </c>
      <c r="T5218" t="str">
        <f>_xlfn.XLOOKUP(A5218,MI_Match_Analysis!$A$2:$A$8,MI_Match_Analysis!$F$2:$F$8,"Not Found")</f>
        <v>Not Found</v>
      </c>
    </row>
    <row r="5219" spans="1:20" hidden="1" x14ac:dyDescent="0.3">
      <c r="A5219">
        <v>23</v>
      </c>
      <c r="B5219" s="1">
        <v>46127</v>
      </c>
      <c r="C5219" t="s">
        <v>162</v>
      </c>
      <c r="D5219" t="s">
        <v>163</v>
      </c>
      <c r="E5219" t="s">
        <v>24</v>
      </c>
      <c r="F5219" t="s">
        <v>53</v>
      </c>
      <c r="G5219">
        <v>2</v>
      </c>
      <c r="H5219">
        <v>12.4</v>
      </c>
      <c r="I5219" t="s">
        <v>166</v>
      </c>
      <c r="J5219" t="s">
        <v>124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165</v>
      </c>
      <c r="R5219" t="s">
        <v>166</v>
      </c>
      <c r="S5219" t="s">
        <v>89</v>
      </c>
      <c r="T5219" t="str">
        <f>_xlfn.XLOOKUP(A5219,MI_Match_Analysis!$A$2:$A$8,MI_Match_Analysis!$F$2:$F$8,"Not Found")</f>
        <v>Not Found</v>
      </c>
    </row>
    <row r="5220" spans="1:20" hidden="1" x14ac:dyDescent="0.3">
      <c r="A5220">
        <v>23</v>
      </c>
      <c r="B5220" s="1">
        <v>46127</v>
      </c>
      <c r="C5220" t="s">
        <v>162</v>
      </c>
      <c r="D5220" t="s">
        <v>163</v>
      </c>
      <c r="E5220" t="s">
        <v>24</v>
      </c>
      <c r="F5220" t="s">
        <v>53</v>
      </c>
      <c r="G5220">
        <v>2</v>
      </c>
      <c r="H5220">
        <v>12.5</v>
      </c>
      <c r="I5220" t="s">
        <v>171</v>
      </c>
      <c r="J5220" t="s">
        <v>124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83</v>
      </c>
      <c r="R5220" t="s">
        <v>83</v>
      </c>
      <c r="S5220" t="s">
        <v>83</v>
      </c>
      <c r="T5220" t="str">
        <f>_xlfn.XLOOKUP(A5220,MI_Match_Analysis!$A$2:$A$8,MI_Match_Analysis!$F$2:$F$8,"Not Found")</f>
        <v>Not Found</v>
      </c>
    </row>
    <row r="5221" spans="1:20" hidden="1" x14ac:dyDescent="0.3">
      <c r="A5221">
        <v>23</v>
      </c>
      <c r="B5221" s="1">
        <v>46127</v>
      </c>
      <c r="C5221" t="s">
        <v>162</v>
      </c>
      <c r="D5221" t="s">
        <v>163</v>
      </c>
      <c r="E5221" t="s">
        <v>24</v>
      </c>
      <c r="F5221" t="s">
        <v>53</v>
      </c>
      <c r="G5221">
        <v>2</v>
      </c>
      <c r="H5221">
        <v>12.6</v>
      </c>
      <c r="I5221" t="s">
        <v>79</v>
      </c>
      <c r="J5221" t="s">
        <v>124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83</v>
      </c>
      <c r="R5221" t="s">
        <v>83</v>
      </c>
      <c r="S5221" t="s">
        <v>83</v>
      </c>
      <c r="T5221" t="str">
        <f>_xlfn.XLOOKUP(A5221,MI_Match_Analysis!$A$2:$A$8,MI_Match_Analysis!$F$2:$F$8,"Not Found")</f>
        <v>Not Found</v>
      </c>
    </row>
    <row r="5222" spans="1:20" hidden="1" x14ac:dyDescent="0.3">
      <c r="A5222">
        <v>23</v>
      </c>
      <c r="B5222" s="1">
        <v>46127</v>
      </c>
      <c r="C5222" t="s">
        <v>162</v>
      </c>
      <c r="D5222" t="s">
        <v>163</v>
      </c>
      <c r="E5222" t="s">
        <v>24</v>
      </c>
      <c r="F5222" t="s">
        <v>53</v>
      </c>
      <c r="G5222">
        <v>2</v>
      </c>
      <c r="H5222">
        <v>13.1</v>
      </c>
      <c r="I5222" t="s">
        <v>171</v>
      </c>
      <c r="J5222" t="s">
        <v>254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83</v>
      </c>
      <c r="R5222" t="s">
        <v>83</v>
      </c>
      <c r="S5222" t="s">
        <v>83</v>
      </c>
      <c r="T5222" t="str">
        <f>_xlfn.XLOOKUP(A5222,MI_Match_Analysis!$A$2:$A$8,MI_Match_Analysis!$F$2:$F$8,"Not Found")</f>
        <v>Not Found</v>
      </c>
    </row>
    <row r="5223" spans="1:20" hidden="1" x14ac:dyDescent="0.3">
      <c r="A5223">
        <v>23</v>
      </c>
      <c r="B5223" s="1">
        <v>46127</v>
      </c>
      <c r="C5223" t="s">
        <v>162</v>
      </c>
      <c r="D5223" t="s">
        <v>163</v>
      </c>
      <c r="E5223" t="s">
        <v>24</v>
      </c>
      <c r="F5223" t="s">
        <v>53</v>
      </c>
      <c r="G5223">
        <v>2</v>
      </c>
      <c r="H5223">
        <v>13.2</v>
      </c>
      <c r="I5223" t="s">
        <v>79</v>
      </c>
      <c r="J5223" t="s">
        <v>254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83</v>
      </c>
      <c r="R5223" t="s">
        <v>83</v>
      </c>
      <c r="S5223" t="s">
        <v>83</v>
      </c>
      <c r="T5223" t="str">
        <f>_xlfn.XLOOKUP(A5223,MI_Match_Analysis!$A$2:$A$8,MI_Match_Analysis!$F$2:$F$8,"Not Found")</f>
        <v>Not Found</v>
      </c>
    </row>
    <row r="5224" spans="1:20" hidden="1" x14ac:dyDescent="0.3">
      <c r="A5224">
        <v>23</v>
      </c>
      <c r="B5224" s="1">
        <v>46127</v>
      </c>
      <c r="C5224" t="s">
        <v>162</v>
      </c>
      <c r="D5224" t="s">
        <v>163</v>
      </c>
      <c r="E5224" t="s">
        <v>24</v>
      </c>
      <c r="F5224" t="s">
        <v>53</v>
      </c>
      <c r="G5224">
        <v>2</v>
      </c>
      <c r="H5224">
        <v>13.3</v>
      </c>
      <c r="I5224" t="s">
        <v>79</v>
      </c>
      <c r="J5224" t="s">
        <v>254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83</v>
      </c>
      <c r="R5224" t="s">
        <v>83</v>
      </c>
      <c r="S5224" t="s">
        <v>83</v>
      </c>
      <c r="T5224" t="str">
        <f>_xlfn.XLOOKUP(A5224,MI_Match_Analysis!$A$2:$A$8,MI_Match_Analysis!$F$2:$F$8,"Not Found")</f>
        <v>Not Found</v>
      </c>
    </row>
    <row r="5225" spans="1:20" hidden="1" x14ac:dyDescent="0.3">
      <c r="A5225">
        <v>23</v>
      </c>
      <c r="B5225" s="1">
        <v>46127</v>
      </c>
      <c r="C5225" t="s">
        <v>162</v>
      </c>
      <c r="D5225" t="s">
        <v>163</v>
      </c>
      <c r="E5225" t="s">
        <v>24</v>
      </c>
      <c r="F5225" t="s">
        <v>53</v>
      </c>
      <c r="G5225">
        <v>2</v>
      </c>
      <c r="H5225">
        <v>13.4</v>
      </c>
      <c r="I5225" t="s">
        <v>79</v>
      </c>
      <c r="J5225" t="s">
        <v>254</v>
      </c>
      <c r="K5225">
        <v>6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83</v>
      </c>
      <c r="R5225" t="s">
        <v>83</v>
      </c>
      <c r="S5225" t="s">
        <v>83</v>
      </c>
      <c r="T5225" t="str">
        <f>_xlfn.XLOOKUP(A5225,MI_Match_Analysis!$A$2:$A$8,MI_Match_Analysis!$F$2:$F$8,"Not Found")</f>
        <v>Not Found</v>
      </c>
    </row>
    <row r="5226" spans="1:20" hidden="1" x14ac:dyDescent="0.3">
      <c r="A5226">
        <v>23</v>
      </c>
      <c r="B5226" s="1">
        <v>46127</v>
      </c>
      <c r="C5226" t="s">
        <v>162</v>
      </c>
      <c r="D5226" t="s">
        <v>163</v>
      </c>
      <c r="E5226" t="s">
        <v>24</v>
      </c>
      <c r="F5226" t="s">
        <v>53</v>
      </c>
      <c r="G5226">
        <v>2</v>
      </c>
      <c r="H5226">
        <v>13.5</v>
      </c>
      <c r="I5226" t="s">
        <v>79</v>
      </c>
      <c r="J5226" t="s">
        <v>254</v>
      </c>
      <c r="K5226">
        <v>2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83</v>
      </c>
      <c r="R5226" t="s">
        <v>83</v>
      </c>
      <c r="S5226" t="s">
        <v>83</v>
      </c>
      <c r="T5226" t="str">
        <f>_xlfn.XLOOKUP(A5226,MI_Match_Analysis!$A$2:$A$8,MI_Match_Analysis!$F$2:$F$8,"Not Found")</f>
        <v>Not Found</v>
      </c>
    </row>
    <row r="5227" spans="1:20" hidden="1" x14ac:dyDescent="0.3">
      <c r="A5227">
        <v>23</v>
      </c>
      <c r="B5227" s="1">
        <v>46127</v>
      </c>
      <c r="C5227" t="s">
        <v>162</v>
      </c>
      <c r="D5227" t="s">
        <v>163</v>
      </c>
      <c r="E5227" t="s">
        <v>24</v>
      </c>
      <c r="F5227" t="s">
        <v>53</v>
      </c>
      <c r="G5227">
        <v>2</v>
      </c>
      <c r="H5227">
        <v>13.6</v>
      </c>
      <c r="I5227" t="s">
        <v>79</v>
      </c>
      <c r="J5227" t="s">
        <v>254</v>
      </c>
      <c r="K5227">
        <v>4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83</v>
      </c>
      <c r="R5227" t="s">
        <v>83</v>
      </c>
      <c r="S5227" t="s">
        <v>83</v>
      </c>
      <c r="T5227" t="str">
        <f>_xlfn.XLOOKUP(A5227,MI_Match_Analysis!$A$2:$A$8,MI_Match_Analysis!$F$2:$F$8,"Not Found")</f>
        <v>Not Found</v>
      </c>
    </row>
    <row r="5228" spans="1:20" hidden="1" x14ac:dyDescent="0.3">
      <c r="A5228">
        <v>23</v>
      </c>
      <c r="B5228" s="1">
        <v>46127</v>
      </c>
      <c r="C5228" t="s">
        <v>162</v>
      </c>
      <c r="D5228" t="s">
        <v>163</v>
      </c>
      <c r="E5228" t="s">
        <v>24</v>
      </c>
      <c r="F5228" t="s">
        <v>53</v>
      </c>
      <c r="G5228">
        <v>2</v>
      </c>
      <c r="H5228">
        <v>14.1</v>
      </c>
      <c r="I5228" t="s">
        <v>171</v>
      </c>
      <c r="J5228" t="s">
        <v>256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83</v>
      </c>
      <c r="R5228" t="s">
        <v>83</v>
      </c>
      <c r="S5228" t="s">
        <v>83</v>
      </c>
      <c r="T5228" t="str">
        <f>_xlfn.XLOOKUP(A5228,MI_Match_Analysis!$A$2:$A$8,MI_Match_Analysis!$F$2:$F$8,"Not Found")</f>
        <v>Not Found</v>
      </c>
    </row>
    <row r="5229" spans="1:20" hidden="1" x14ac:dyDescent="0.3">
      <c r="A5229">
        <v>23</v>
      </c>
      <c r="B5229" s="1">
        <v>46127</v>
      </c>
      <c r="C5229" t="s">
        <v>162</v>
      </c>
      <c r="D5229" t="s">
        <v>163</v>
      </c>
      <c r="E5229" t="s">
        <v>24</v>
      </c>
      <c r="F5229" t="s">
        <v>53</v>
      </c>
      <c r="G5229">
        <v>2</v>
      </c>
      <c r="H5229">
        <v>14.2</v>
      </c>
      <c r="I5229" t="s">
        <v>171</v>
      </c>
      <c r="J5229" t="s">
        <v>256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83</v>
      </c>
      <c r="R5229" t="s">
        <v>83</v>
      </c>
      <c r="S5229" t="s">
        <v>83</v>
      </c>
      <c r="T5229" t="str">
        <f>_xlfn.XLOOKUP(A5229,MI_Match_Analysis!$A$2:$A$8,MI_Match_Analysis!$F$2:$F$8,"Not Found")</f>
        <v>Not Found</v>
      </c>
    </row>
    <row r="5230" spans="1:20" hidden="1" x14ac:dyDescent="0.3">
      <c r="A5230">
        <v>23</v>
      </c>
      <c r="B5230" s="1">
        <v>46127</v>
      </c>
      <c r="C5230" t="s">
        <v>162</v>
      </c>
      <c r="D5230" t="s">
        <v>163</v>
      </c>
      <c r="E5230" t="s">
        <v>24</v>
      </c>
      <c r="F5230" t="s">
        <v>53</v>
      </c>
      <c r="G5230">
        <v>2</v>
      </c>
      <c r="H5230">
        <v>14.3</v>
      </c>
      <c r="I5230" t="s">
        <v>171</v>
      </c>
      <c r="J5230" t="s">
        <v>256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83</v>
      </c>
      <c r="R5230" t="s">
        <v>83</v>
      </c>
      <c r="S5230" t="s">
        <v>83</v>
      </c>
      <c r="T5230" t="str">
        <f>_xlfn.XLOOKUP(A5230,MI_Match_Analysis!$A$2:$A$8,MI_Match_Analysis!$F$2:$F$8,"Not Found")</f>
        <v>Not Found</v>
      </c>
    </row>
    <row r="5231" spans="1:20" hidden="1" x14ac:dyDescent="0.3">
      <c r="A5231">
        <v>23</v>
      </c>
      <c r="B5231" s="1">
        <v>46127</v>
      </c>
      <c r="C5231" t="s">
        <v>162</v>
      </c>
      <c r="D5231" t="s">
        <v>163</v>
      </c>
      <c r="E5231" t="s">
        <v>24</v>
      </c>
      <c r="F5231" t="s">
        <v>53</v>
      </c>
      <c r="G5231">
        <v>2</v>
      </c>
      <c r="H5231">
        <v>14.4</v>
      </c>
      <c r="I5231" t="s">
        <v>79</v>
      </c>
      <c r="J5231" t="s">
        <v>256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83</v>
      </c>
      <c r="R5231" t="s">
        <v>83</v>
      </c>
      <c r="S5231" t="s">
        <v>83</v>
      </c>
      <c r="T5231" t="str">
        <f>_xlfn.XLOOKUP(A5231,MI_Match_Analysis!$A$2:$A$8,MI_Match_Analysis!$F$2:$F$8,"Not Found")</f>
        <v>Not Found</v>
      </c>
    </row>
    <row r="5232" spans="1:20" hidden="1" x14ac:dyDescent="0.3">
      <c r="A5232">
        <v>23</v>
      </c>
      <c r="B5232" s="1">
        <v>46127</v>
      </c>
      <c r="C5232" t="s">
        <v>162</v>
      </c>
      <c r="D5232" t="s">
        <v>163</v>
      </c>
      <c r="E5232" t="s">
        <v>24</v>
      </c>
      <c r="F5232" t="s">
        <v>53</v>
      </c>
      <c r="G5232">
        <v>2</v>
      </c>
      <c r="H5232">
        <v>14.5</v>
      </c>
      <c r="I5232" t="s">
        <v>171</v>
      </c>
      <c r="J5232" t="s">
        <v>256</v>
      </c>
      <c r="K5232">
        <v>6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83</v>
      </c>
      <c r="R5232" t="s">
        <v>83</v>
      </c>
      <c r="S5232" t="s">
        <v>83</v>
      </c>
      <c r="T5232" t="str">
        <f>_xlfn.XLOOKUP(A5232,MI_Match_Analysis!$A$2:$A$8,MI_Match_Analysis!$F$2:$F$8,"Not Found")</f>
        <v>Not Found</v>
      </c>
    </row>
    <row r="5233" spans="1:20" hidden="1" x14ac:dyDescent="0.3">
      <c r="A5233">
        <v>23</v>
      </c>
      <c r="B5233" s="1">
        <v>46127</v>
      </c>
      <c r="C5233" t="s">
        <v>162</v>
      </c>
      <c r="D5233" t="s">
        <v>163</v>
      </c>
      <c r="E5233" t="s">
        <v>24</v>
      </c>
      <c r="F5233" t="s">
        <v>53</v>
      </c>
      <c r="G5233">
        <v>2</v>
      </c>
      <c r="H5233">
        <v>14.6</v>
      </c>
      <c r="I5233" t="s">
        <v>171</v>
      </c>
      <c r="J5233" t="s">
        <v>256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83</v>
      </c>
      <c r="R5233" t="s">
        <v>83</v>
      </c>
      <c r="S5233" t="s">
        <v>83</v>
      </c>
      <c r="T5233" t="str">
        <f>_xlfn.XLOOKUP(A5233,MI_Match_Analysis!$A$2:$A$8,MI_Match_Analysis!$F$2:$F$8,"Not Found")</f>
        <v>Not Found</v>
      </c>
    </row>
    <row r="5234" spans="1:20" hidden="1" x14ac:dyDescent="0.3">
      <c r="A5234">
        <v>23</v>
      </c>
      <c r="B5234" s="1">
        <v>46127</v>
      </c>
      <c r="C5234" t="s">
        <v>162</v>
      </c>
      <c r="D5234" t="s">
        <v>163</v>
      </c>
      <c r="E5234" t="s">
        <v>24</v>
      </c>
      <c r="F5234" t="s">
        <v>53</v>
      </c>
      <c r="G5234">
        <v>2</v>
      </c>
      <c r="H5234">
        <v>15.1</v>
      </c>
      <c r="I5234" t="s">
        <v>171</v>
      </c>
      <c r="J5234" t="s">
        <v>267</v>
      </c>
      <c r="K5234">
        <v>4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83</v>
      </c>
      <c r="R5234" t="s">
        <v>83</v>
      </c>
      <c r="S5234" t="s">
        <v>83</v>
      </c>
      <c r="T5234" t="str">
        <f>_xlfn.XLOOKUP(A5234,MI_Match_Analysis!$A$2:$A$8,MI_Match_Analysis!$F$2:$F$8,"Not Found")</f>
        <v>Not Found</v>
      </c>
    </row>
    <row r="5235" spans="1:20" x14ac:dyDescent="0.3">
      <c r="A5235">
        <v>24</v>
      </c>
      <c r="B5235" s="1">
        <v>46128</v>
      </c>
      <c r="C5235" t="s">
        <v>162</v>
      </c>
      <c r="D5235" t="s">
        <v>33</v>
      </c>
      <c r="E5235" t="s">
        <v>34</v>
      </c>
      <c r="F5235" t="s">
        <v>47</v>
      </c>
      <c r="G5235">
        <v>1</v>
      </c>
      <c r="H5235">
        <v>0.1</v>
      </c>
      <c r="I5235" t="s">
        <v>37</v>
      </c>
      <c r="J5235" t="s">
        <v>114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83</v>
      </c>
      <c r="R5235" t="s">
        <v>83</v>
      </c>
      <c r="S5235" t="s">
        <v>83</v>
      </c>
      <c r="T5235" t="str">
        <f>_xlfn.XLOOKUP(A5235,MI_Match_Analysis!$A$2:$A$8,MI_Match_Analysis!$F$2:$F$8,"Not Found")</f>
        <v>Loss</v>
      </c>
    </row>
    <row r="5236" spans="1:20" x14ac:dyDescent="0.3">
      <c r="A5236">
        <v>24</v>
      </c>
      <c r="B5236" s="1">
        <v>46128</v>
      </c>
      <c r="C5236" t="s">
        <v>162</v>
      </c>
      <c r="D5236" t="s">
        <v>33</v>
      </c>
      <c r="E5236" t="s">
        <v>34</v>
      </c>
      <c r="F5236" t="s">
        <v>47</v>
      </c>
      <c r="G5236">
        <v>1</v>
      </c>
      <c r="H5236">
        <v>0.2</v>
      </c>
      <c r="I5236" t="s">
        <v>37</v>
      </c>
      <c r="J5236" t="s">
        <v>114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83</v>
      </c>
      <c r="R5236" t="s">
        <v>83</v>
      </c>
      <c r="S5236" t="s">
        <v>83</v>
      </c>
      <c r="T5236" t="str">
        <f>_xlfn.XLOOKUP(A5236,MI_Match_Analysis!$A$2:$A$8,MI_Match_Analysis!$F$2:$F$8,"Not Found")</f>
        <v>Loss</v>
      </c>
    </row>
    <row r="5237" spans="1:20" x14ac:dyDescent="0.3">
      <c r="A5237">
        <v>24</v>
      </c>
      <c r="B5237" s="1">
        <v>46128</v>
      </c>
      <c r="C5237" t="s">
        <v>162</v>
      </c>
      <c r="D5237" t="s">
        <v>33</v>
      </c>
      <c r="E5237" t="s">
        <v>34</v>
      </c>
      <c r="F5237" t="s">
        <v>47</v>
      </c>
      <c r="G5237">
        <v>1</v>
      </c>
      <c r="H5237">
        <v>0.3</v>
      </c>
      <c r="I5237" t="s">
        <v>37</v>
      </c>
      <c r="J5237" t="s">
        <v>114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83</v>
      </c>
      <c r="R5237" t="s">
        <v>83</v>
      </c>
      <c r="S5237" t="s">
        <v>83</v>
      </c>
      <c r="T5237" t="str">
        <f>_xlfn.XLOOKUP(A5237,MI_Match_Analysis!$A$2:$A$8,MI_Match_Analysis!$F$2:$F$8,"Not Found")</f>
        <v>Loss</v>
      </c>
    </row>
    <row r="5238" spans="1:20" x14ac:dyDescent="0.3">
      <c r="A5238">
        <v>24</v>
      </c>
      <c r="B5238" s="1">
        <v>46128</v>
      </c>
      <c r="C5238" t="s">
        <v>162</v>
      </c>
      <c r="D5238" t="s">
        <v>33</v>
      </c>
      <c r="E5238" t="s">
        <v>34</v>
      </c>
      <c r="F5238" t="s">
        <v>47</v>
      </c>
      <c r="G5238">
        <v>1</v>
      </c>
      <c r="H5238">
        <v>0.4</v>
      </c>
      <c r="I5238" t="s">
        <v>37</v>
      </c>
      <c r="J5238" t="s">
        <v>114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83</v>
      </c>
      <c r="R5238" t="s">
        <v>83</v>
      </c>
      <c r="S5238" t="s">
        <v>83</v>
      </c>
      <c r="T5238" t="str">
        <f>_xlfn.XLOOKUP(A5238,MI_Match_Analysis!$A$2:$A$8,MI_Match_Analysis!$F$2:$F$8,"Not Found")</f>
        <v>Loss</v>
      </c>
    </row>
    <row r="5239" spans="1:20" x14ac:dyDescent="0.3">
      <c r="A5239">
        <v>24</v>
      </c>
      <c r="B5239" s="1">
        <v>46128</v>
      </c>
      <c r="C5239" t="s">
        <v>162</v>
      </c>
      <c r="D5239" t="s">
        <v>33</v>
      </c>
      <c r="E5239" t="s">
        <v>34</v>
      </c>
      <c r="F5239" t="s">
        <v>47</v>
      </c>
      <c r="G5239">
        <v>1</v>
      </c>
      <c r="H5239">
        <v>0.5</v>
      </c>
      <c r="I5239" t="s">
        <v>37</v>
      </c>
      <c r="J5239" t="s">
        <v>114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83</v>
      </c>
      <c r="R5239" t="s">
        <v>83</v>
      </c>
      <c r="S5239" t="s">
        <v>83</v>
      </c>
      <c r="T5239" t="str">
        <f>_xlfn.XLOOKUP(A5239,MI_Match_Analysis!$A$2:$A$8,MI_Match_Analysis!$F$2:$F$8,"Not Found")</f>
        <v>Loss</v>
      </c>
    </row>
    <row r="5240" spans="1:20" x14ac:dyDescent="0.3">
      <c r="A5240">
        <v>24</v>
      </c>
      <c r="B5240" s="1">
        <v>46128</v>
      </c>
      <c r="C5240" t="s">
        <v>162</v>
      </c>
      <c r="D5240" t="s">
        <v>33</v>
      </c>
      <c r="E5240" t="s">
        <v>34</v>
      </c>
      <c r="F5240" t="s">
        <v>47</v>
      </c>
      <c r="G5240">
        <v>1</v>
      </c>
      <c r="H5240">
        <v>0.6</v>
      </c>
      <c r="I5240" t="s">
        <v>37</v>
      </c>
      <c r="J5240" t="s">
        <v>114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83</v>
      </c>
      <c r="R5240" t="s">
        <v>83</v>
      </c>
      <c r="S5240" t="s">
        <v>83</v>
      </c>
      <c r="T5240" t="str">
        <f>_xlfn.XLOOKUP(A5240,MI_Match_Analysis!$A$2:$A$8,MI_Match_Analysis!$F$2:$F$8,"Not Found")</f>
        <v>Loss</v>
      </c>
    </row>
    <row r="5241" spans="1:20" x14ac:dyDescent="0.3">
      <c r="A5241">
        <v>24</v>
      </c>
      <c r="B5241" s="1">
        <v>46128</v>
      </c>
      <c r="C5241" t="s">
        <v>162</v>
      </c>
      <c r="D5241" t="s">
        <v>33</v>
      </c>
      <c r="E5241" t="s">
        <v>34</v>
      </c>
      <c r="F5241" t="s">
        <v>47</v>
      </c>
      <c r="G5241">
        <v>1</v>
      </c>
      <c r="H5241">
        <v>1.1000000000000001</v>
      </c>
      <c r="I5241" t="s">
        <v>37</v>
      </c>
      <c r="J5241" t="s">
        <v>215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83</v>
      </c>
      <c r="R5241" t="s">
        <v>83</v>
      </c>
      <c r="S5241" t="s">
        <v>83</v>
      </c>
      <c r="T5241" t="str">
        <f>_xlfn.XLOOKUP(A5241,MI_Match_Analysis!$A$2:$A$8,MI_Match_Analysis!$F$2:$F$8,"Not Found")</f>
        <v>Loss</v>
      </c>
    </row>
    <row r="5242" spans="1:20" x14ac:dyDescent="0.3">
      <c r="A5242">
        <v>24</v>
      </c>
      <c r="B5242" s="1">
        <v>46128</v>
      </c>
      <c r="C5242" t="s">
        <v>162</v>
      </c>
      <c r="D5242" t="s">
        <v>33</v>
      </c>
      <c r="E5242" t="s">
        <v>34</v>
      </c>
      <c r="F5242" t="s">
        <v>47</v>
      </c>
      <c r="G5242">
        <v>1</v>
      </c>
      <c r="H5242">
        <v>1.2</v>
      </c>
      <c r="I5242" t="s">
        <v>115</v>
      </c>
      <c r="J5242" t="s">
        <v>215</v>
      </c>
      <c r="K5242">
        <v>6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83</v>
      </c>
      <c r="R5242" t="s">
        <v>83</v>
      </c>
      <c r="S5242" t="s">
        <v>83</v>
      </c>
      <c r="T5242" t="str">
        <f>_xlfn.XLOOKUP(A5242,MI_Match_Analysis!$A$2:$A$8,MI_Match_Analysis!$F$2:$F$8,"Not Found")</f>
        <v>Loss</v>
      </c>
    </row>
    <row r="5243" spans="1:20" x14ac:dyDescent="0.3">
      <c r="A5243">
        <v>24</v>
      </c>
      <c r="B5243" s="1">
        <v>46128</v>
      </c>
      <c r="C5243" t="s">
        <v>162</v>
      </c>
      <c r="D5243" t="s">
        <v>33</v>
      </c>
      <c r="E5243" t="s">
        <v>34</v>
      </c>
      <c r="F5243" t="s">
        <v>47</v>
      </c>
      <c r="G5243">
        <v>1</v>
      </c>
      <c r="H5243">
        <v>1.3</v>
      </c>
      <c r="I5243" t="s">
        <v>115</v>
      </c>
      <c r="J5243" t="s">
        <v>215</v>
      </c>
      <c r="K5243">
        <v>0</v>
      </c>
      <c r="L5243">
        <v>4</v>
      </c>
      <c r="M5243">
        <v>0</v>
      </c>
      <c r="N5243">
        <v>1</v>
      </c>
      <c r="O5243">
        <v>0</v>
      </c>
      <c r="P5243">
        <v>0</v>
      </c>
      <c r="Q5243" t="s">
        <v>83</v>
      </c>
      <c r="R5243" t="s">
        <v>83</v>
      </c>
      <c r="S5243" t="s">
        <v>83</v>
      </c>
      <c r="T5243" t="str">
        <f>_xlfn.XLOOKUP(A5243,MI_Match_Analysis!$A$2:$A$8,MI_Match_Analysis!$F$2:$F$8,"Not Found")</f>
        <v>Loss</v>
      </c>
    </row>
    <row r="5244" spans="1:20" x14ac:dyDescent="0.3">
      <c r="A5244">
        <v>24</v>
      </c>
      <c r="B5244" s="1">
        <v>46128</v>
      </c>
      <c r="C5244" t="s">
        <v>162</v>
      </c>
      <c r="D5244" t="s">
        <v>33</v>
      </c>
      <c r="E5244" t="s">
        <v>34</v>
      </c>
      <c r="F5244" t="s">
        <v>47</v>
      </c>
      <c r="G5244">
        <v>1</v>
      </c>
      <c r="H5244">
        <v>1.4</v>
      </c>
      <c r="I5244" t="s">
        <v>115</v>
      </c>
      <c r="J5244" t="s">
        <v>215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83</v>
      </c>
      <c r="R5244" t="s">
        <v>83</v>
      </c>
      <c r="S5244" t="s">
        <v>83</v>
      </c>
      <c r="T5244" t="str">
        <f>_xlfn.XLOOKUP(A5244,MI_Match_Analysis!$A$2:$A$8,MI_Match_Analysis!$F$2:$F$8,"Not Found")</f>
        <v>Loss</v>
      </c>
    </row>
    <row r="5245" spans="1:20" x14ac:dyDescent="0.3">
      <c r="A5245">
        <v>24</v>
      </c>
      <c r="B5245" s="1">
        <v>46128</v>
      </c>
      <c r="C5245" t="s">
        <v>162</v>
      </c>
      <c r="D5245" t="s">
        <v>33</v>
      </c>
      <c r="E5245" t="s">
        <v>34</v>
      </c>
      <c r="F5245" t="s">
        <v>47</v>
      </c>
      <c r="G5245">
        <v>1</v>
      </c>
      <c r="H5245">
        <v>1.5</v>
      </c>
      <c r="I5245" t="s">
        <v>115</v>
      </c>
      <c r="J5245" t="s">
        <v>215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83</v>
      </c>
      <c r="R5245" t="s">
        <v>83</v>
      </c>
      <c r="S5245" t="s">
        <v>83</v>
      </c>
      <c r="T5245" t="str">
        <f>_xlfn.XLOOKUP(A5245,MI_Match_Analysis!$A$2:$A$8,MI_Match_Analysis!$F$2:$F$8,"Not Found")</f>
        <v>Loss</v>
      </c>
    </row>
    <row r="5246" spans="1:20" x14ac:dyDescent="0.3">
      <c r="A5246">
        <v>24</v>
      </c>
      <c r="B5246" s="1">
        <v>46128</v>
      </c>
      <c r="C5246" t="s">
        <v>162</v>
      </c>
      <c r="D5246" t="s">
        <v>33</v>
      </c>
      <c r="E5246" t="s">
        <v>34</v>
      </c>
      <c r="F5246" t="s">
        <v>47</v>
      </c>
      <c r="G5246">
        <v>1</v>
      </c>
      <c r="H5246">
        <v>1.6</v>
      </c>
      <c r="I5246" t="s">
        <v>115</v>
      </c>
      <c r="J5246" t="s">
        <v>215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83</v>
      </c>
      <c r="R5246" t="s">
        <v>83</v>
      </c>
      <c r="S5246" t="s">
        <v>83</v>
      </c>
      <c r="T5246" t="str">
        <f>_xlfn.XLOOKUP(A5246,MI_Match_Analysis!$A$2:$A$8,MI_Match_Analysis!$F$2:$F$8,"Not Found")</f>
        <v>Loss</v>
      </c>
    </row>
    <row r="5247" spans="1:20" x14ac:dyDescent="0.3">
      <c r="A5247">
        <v>24</v>
      </c>
      <c r="B5247" s="1">
        <v>46128</v>
      </c>
      <c r="C5247" t="s">
        <v>162</v>
      </c>
      <c r="D5247" t="s">
        <v>33</v>
      </c>
      <c r="E5247" t="s">
        <v>34</v>
      </c>
      <c r="F5247" t="s">
        <v>47</v>
      </c>
      <c r="G5247">
        <v>1</v>
      </c>
      <c r="H5247">
        <v>2.1</v>
      </c>
      <c r="I5247" t="s">
        <v>37</v>
      </c>
      <c r="J5247" t="s">
        <v>114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165</v>
      </c>
      <c r="R5247" t="s">
        <v>37</v>
      </c>
      <c r="S5247" t="s">
        <v>225</v>
      </c>
      <c r="T5247" t="str">
        <f>_xlfn.XLOOKUP(A5247,MI_Match_Analysis!$A$2:$A$8,MI_Match_Analysis!$F$2:$F$8,"Not Found")</f>
        <v>Loss</v>
      </c>
    </row>
    <row r="5248" spans="1:20" x14ac:dyDescent="0.3">
      <c r="A5248">
        <v>24</v>
      </c>
      <c r="B5248" s="1">
        <v>46128</v>
      </c>
      <c r="C5248" t="s">
        <v>162</v>
      </c>
      <c r="D5248" t="s">
        <v>33</v>
      </c>
      <c r="E5248" t="s">
        <v>34</v>
      </c>
      <c r="F5248" t="s">
        <v>47</v>
      </c>
      <c r="G5248">
        <v>1</v>
      </c>
      <c r="H5248">
        <v>2.2000000000000002</v>
      </c>
      <c r="I5248" t="s">
        <v>194</v>
      </c>
      <c r="J5248" t="s">
        <v>114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165</v>
      </c>
      <c r="R5248" t="s">
        <v>194</v>
      </c>
      <c r="S5248" t="s">
        <v>216</v>
      </c>
      <c r="T5248" t="str">
        <f>_xlfn.XLOOKUP(A5248,MI_Match_Analysis!$A$2:$A$8,MI_Match_Analysis!$F$2:$F$8,"Not Found")</f>
        <v>Loss</v>
      </c>
    </row>
    <row r="5249" spans="1:20" x14ac:dyDescent="0.3">
      <c r="A5249">
        <v>24</v>
      </c>
      <c r="B5249" s="1">
        <v>46128</v>
      </c>
      <c r="C5249" t="s">
        <v>162</v>
      </c>
      <c r="D5249" t="s">
        <v>33</v>
      </c>
      <c r="E5249" t="s">
        <v>34</v>
      </c>
      <c r="F5249" t="s">
        <v>47</v>
      </c>
      <c r="G5249">
        <v>1</v>
      </c>
      <c r="H5249">
        <v>2.2999999999999998</v>
      </c>
      <c r="I5249" t="s">
        <v>197</v>
      </c>
      <c r="J5249" t="s">
        <v>114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83</v>
      </c>
      <c r="R5249" t="s">
        <v>83</v>
      </c>
      <c r="S5249" t="s">
        <v>83</v>
      </c>
      <c r="T5249" t="str">
        <f>_xlfn.XLOOKUP(A5249,MI_Match_Analysis!$A$2:$A$8,MI_Match_Analysis!$F$2:$F$8,"Not Found")</f>
        <v>Loss</v>
      </c>
    </row>
    <row r="5250" spans="1:20" x14ac:dyDescent="0.3">
      <c r="A5250">
        <v>24</v>
      </c>
      <c r="B5250" s="1">
        <v>46128</v>
      </c>
      <c r="C5250" t="s">
        <v>162</v>
      </c>
      <c r="D5250" t="s">
        <v>33</v>
      </c>
      <c r="E5250" t="s">
        <v>34</v>
      </c>
      <c r="F5250" t="s">
        <v>47</v>
      </c>
      <c r="G5250">
        <v>1</v>
      </c>
      <c r="H5250">
        <v>2.4</v>
      </c>
      <c r="I5250" t="s">
        <v>197</v>
      </c>
      <c r="J5250" t="s">
        <v>114</v>
      </c>
      <c r="K5250">
        <v>2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83</v>
      </c>
      <c r="R5250" t="s">
        <v>83</v>
      </c>
      <c r="S5250" t="s">
        <v>83</v>
      </c>
      <c r="T5250" t="str">
        <f>_xlfn.XLOOKUP(A5250,MI_Match_Analysis!$A$2:$A$8,MI_Match_Analysis!$F$2:$F$8,"Not Found")</f>
        <v>Loss</v>
      </c>
    </row>
    <row r="5251" spans="1:20" x14ac:dyDescent="0.3">
      <c r="A5251">
        <v>24</v>
      </c>
      <c r="B5251" s="1">
        <v>46128</v>
      </c>
      <c r="C5251" t="s">
        <v>162</v>
      </c>
      <c r="D5251" t="s">
        <v>33</v>
      </c>
      <c r="E5251" t="s">
        <v>34</v>
      </c>
      <c r="F5251" t="s">
        <v>47</v>
      </c>
      <c r="G5251">
        <v>1</v>
      </c>
      <c r="H5251">
        <v>2.5</v>
      </c>
      <c r="I5251" t="s">
        <v>197</v>
      </c>
      <c r="J5251" t="s">
        <v>114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83</v>
      </c>
      <c r="R5251" t="s">
        <v>83</v>
      </c>
      <c r="S5251" t="s">
        <v>83</v>
      </c>
      <c r="T5251" t="str">
        <f>_xlfn.XLOOKUP(A5251,MI_Match_Analysis!$A$2:$A$8,MI_Match_Analysis!$F$2:$F$8,"Not Found")</f>
        <v>Loss</v>
      </c>
    </row>
    <row r="5252" spans="1:20" x14ac:dyDescent="0.3">
      <c r="A5252">
        <v>24</v>
      </c>
      <c r="B5252" s="1">
        <v>46128</v>
      </c>
      <c r="C5252" t="s">
        <v>162</v>
      </c>
      <c r="D5252" t="s">
        <v>33</v>
      </c>
      <c r="E5252" t="s">
        <v>34</v>
      </c>
      <c r="F5252" t="s">
        <v>47</v>
      </c>
      <c r="G5252">
        <v>1</v>
      </c>
      <c r="H5252">
        <v>2.6</v>
      </c>
      <c r="I5252" t="s">
        <v>197</v>
      </c>
      <c r="J5252" t="s">
        <v>114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83</v>
      </c>
      <c r="R5252" t="s">
        <v>83</v>
      </c>
      <c r="S5252" t="s">
        <v>83</v>
      </c>
      <c r="T5252" t="str">
        <f>_xlfn.XLOOKUP(A5252,MI_Match_Analysis!$A$2:$A$8,MI_Match_Analysis!$F$2:$F$8,"Not Found")</f>
        <v>Loss</v>
      </c>
    </row>
    <row r="5253" spans="1:20" x14ac:dyDescent="0.3">
      <c r="A5253">
        <v>24</v>
      </c>
      <c r="B5253" s="1">
        <v>46128</v>
      </c>
      <c r="C5253" t="s">
        <v>162</v>
      </c>
      <c r="D5253" t="s">
        <v>33</v>
      </c>
      <c r="E5253" t="s">
        <v>34</v>
      </c>
      <c r="F5253" t="s">
        <v>47</v>
      </c>
      <c r="G5253">
        <v>1</v>
      </c>
      <c r="H5253">
        <v>3.1</v>
      </c>
      <c r="I5253" t="s">
        <v>197</v>
      </c>
      <c r="J5253" t="s">
        <v>214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83</v>
      </c>
      <c r="R5253" t="s">
        <v>83</v>
      </c>
      <c r="S5253" t="s">
        <v>83</v>
      </c>
      <c r="T5253" t="str">
        <f>_xlfn.XLOOKUP(A5253,MI_Match_Analysis!$A$2:$A$8,MI_Match_Analysis!$F$2:$F$8,"Not Found")</f>
        <v>Loss</v>
      </c>
    </row>
    <row r="5254" spans="1:20" x14ac:dyDescent="0.3">
      <c r="A5254">
        <v>24</v>
      </c>
      <c r="B5254" s="1">
        <v>46128</v>
      </c>
      <c r="C5254" t="s">
        <v>162</v>
      </c>
      <c r="D5254" t="s">
        <v>33</v>
      </c>
      <c r="E5254" t="s">
        <v>34</v>
      </c>
      <c r="F5254" t="s">
        <v>47</v>
      </c>
      <c r="G5254">
        <v>1</v>
      </c>
      <c r="H5254">
        <v>3.2</v>
      </c>
      <c r="I5254" t="s">
        <v>197</v>
      </c>
      <c r="J5254" t="s">
        <v>214</v>
      </c>
      <c r="K5254">
        <v>4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83</v>
      </c>
      <c r="R5254" t="s">
        <v>83</v>
      </c>
      <c r="S5254" t="s">
        <v>83</v>
      </c>
      <c r="T5254" t="str">
        <f>_xlfn.XLOOKUP(A5254,MI_Match_Analysis!$A$2:$A$8,MI_Match_Analysis!$F$2:$F$8,"Not Found")</f>
        <v>Loss</v>
      </c>
    </row>
    <row r="5255" spans="1:20" x14ac:dyDescent="0.3">
      <c r="A5255">
        <v>24</v>
      </c>
      <c r="B5255" s="1">
        <v>46128</v>
      </c>
      <c r="C5255" t="s">
        <v>162</v>
      </c>
      <c r="D5255" t="s">
        <v>33</v>
      </c>
      <c r="E5255" t="s">
        <v>34</v>
      </c>
      <c r="F5255" t="s">
        <v>47</v>
      </c>
      <c r="G5255">
        <v>1</v>
      </c>
      <c r="H5255">
        <v>3.3</v>
      </c>
      <c r="I5255" t="s">
        <v>197</v>
      </c>
      <c r="J5255" t="s">
        <v>214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83</v>
      </c>
      <c r="R5255" t="s">
        <v>83</v>
      </c>
      <c r="S5255" t="s">
        <v>83</v>
      </c>
      <c r="T5255" t="str">
        <f>_xlfn.XLOOKUP(A5255,MI_Match_Analysis!$A$2:$A$8,MI_Match_Analysis!$F$2:$F$8,"Not Found")</f>
        <v>Loss</v>
      </c>
    </row>
    <row r="5256" spans="1:20" x14ac:dyDescent="0.3">
      <c r="A5256">
        <v>24</v>
      </c>
      <c r="B5256" s="1">
        <v>46128</v>
      </c>
      <c r="C5256" t="s">
        <v>162</v>
      </c>
      <c r="D5256" t="s">
        <v>33</v>
      </c>
      <c r="E5256" t="s">
        <v>34</v>
      </c>
      <c r="F5256" t="s">
        <v>47</v>
      </c>
      <c r="G5256">
        <v>1</v>
      </c>
      <c r="H5256">
        <v>3.4</v>
      </c>
      <c r="I5256" t="s">
        <v>115</v>
      </c>
      <c r="J5256" t="s">
        <v>214</v>
      </c>
      <c r="K5256">
        <v>2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83</v>
      </c>
      <c r="R5256" t="s">
        <v>83</v>
      </c>
      <c r="S5256" t="s">
        <v>83</v>
      </c>
      <c r="T5256" t="str">
        <f>_xlfn.XLOOKUP(A5256,MI_Match_Analysis!$A$2:$A$8,MI_Match_Analysis!$F$2:$F$8,"Not Found")</f>
        <v>Loss</v>
      </c>
    </row>
    <row r="5257" spans="1:20" x14ac:dyDescent="0.3">
      <c r="A5257">
        <v>24</v>
      </c>
      <c r="B5257" s="1">
        <v>46128</v>
      </c>
      <c r="C5257" t="s">
        <v>162</v>
      </c>
      <c r="D5257" t="s">
        <v>33</v>
      </c>
      <c r="E5257" t="s">
        <v>34</v>
      </c>
      <c r="F5257" t="s">
        <v>47</v>
      </c>
      <c r="G5257">
        <v>1</v>
      </c>
      <c r="H5257">
        <v>3.5</v>
      </c>
      <c r="I5257" t="s">
        <v>115</v>
      </c>
      <c r="J5257" t="s">
        <v>214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83</v>
      </c>
      <c r="R5257" t="s">
        <v>83</v>
      </c>
      <c r="S5257" t="s">
        <v>83</v>
      </c>
      <c r="T5257" t="str">
        <f>_xlfn.XLOOKUP(A5257,MI_Match_Analysis!$A$2:$A$8,MI_Match_Analysis!$F$2:$F$8,"Not Found")</f>
        <v>Loss</v>
      </c>
    </row>
    <row r="5258" spans="1:20" x14ac:dyDescent="0.3">
      <c r="A5258">
        <v>24</v>
      </c>
      <c r="B5258" s="1">
        <v>46128</v>
      </c>
      <c r="C5258" t="s">
        <v>162</v>
      </c>
      <c r="D5258" t="s">
        <v>33</v>
      </c>
      <c r="E5258" t="s">
        <v>34</v>
      </c>
      <c r="F5258" t="s">
        <v>47</v>
      </c>
      <c r="G5258">
        <v>1</v>
      </c>
      <c r="H5258">
        <v>3.6</v>
      </c>
      <c r="I5258" t="s">
        <v>197</v>
      </c>
      <c r="J5258" t="s">
        <v>214</v>
      </c>
      <c r="K5258">
        <v>2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83</v>
      </c>
      <c r="R5258" t="s">
        <v>83</v>
      </c>
      <c r="S5258" t="s">
        <v>83</v>
      </c>
      <c r="T5258" t="str">
        <f>_xlfn.XLOOKUP(A5258,MI_Match_Analysis!$A$2:$A$8,MI_Match_Analysis!$F$2:$F$8,"Not Found")</f>
        <v>Loss</v>
      </c>
    </row>
    <row r="5259" spans="1:20" x14ac:dyDescent="0.3">
      <c r="A5259">
        <v>24</v>
      </c>
      <c r="B5259" s="1">
        <v>46128</v>
      </c>
      <c r="C5259" t="s">
        <v>162</v>
      </c>
      <c r="D5259" t="s">
        <v>33</v>
      </c>
      <c r="E5259" t="s">
        <v>34</v>
      </c>
      <c r="F5259" t="s">
        <v>47</v>
      </c>
      <c r="G5259">
        <v>1</v>
      </c>
      <c r="H5259">
        <v>4.0999999999999996</v>
      </c>
      <c r="I5259" t="s">
        <v>115</v>
      </c>
      <c r="J5259" t="s">
        <v>215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83</v>
      </c>
      <c r="R5259" t="s">
        <v>83</v>
      </c>
      <c r="S5259" t="s">
        <v>83</v>
      </c>
      <c r="T5259" t="str">
        <f>_xlfn.XLOOKUP(A5259,MI_Match_Analysis!$A$2:$A$8,MI_Match_Analysis!$F$2:$F$8,"Not Found")</f>
        <v>Loss</v>
      </c>
    </row>
    <row r="5260" spans="1:20" x14ac:dyDescent="0.3">
      <c r="A5260">
        <v>24</v>
      </c>
      <c r="B5260" s="1">
        <v>46128</v>
      </c>
      <c r="C5260" t="s">
        <v>162</v>
      </c>
      <c r="D5260" t="s">
        <v>33</v>
      </c>
      <c r="E5260" t="s">
        <v>34</v>
      </c>
      <c r="F5260" t="s">
        <v>47</v>
      </c>
      <c r="G5260">
        <v>1</v>
      </c>
      <c r="H5260">
        <v>4.2</v>
      </c>
      <c r="I5260" t="s">
        <v>197</v>
      </c>
      <c r="J5260" t="s">
        <v>215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83</v>
      </c>
      <c r="R5260" t="s">
        <v>83</v>
      </c>
      <c r="S5260" t="s">
        <v>83</v>
      </c>
      <c r="T5260" t="str">
        <f>_xlfn.XLOOKUP(A5260,MI_Match_Analysis!$A$2:$A$8,MI_Match_Analysis!$F$2:$F$8,"Not Found")</f>
        <v>Loss</v>
      </c>
    </row>
    <row r="5261" spans="1:20" x14ac:dyDescent="0.3">
      <c r="A5261">
        <v>24</v>
      </c>
      <c r="B5261" s="1">
        <v>46128</v>
      </c>
      <c r="C5261" t="s">
        <v>162</v>
      </c>
      <c r="D5261" t="s">
        <v>33</v>
      </c>
      <c r="E5261" t="s">
        <v>34</v>
      </c>
      <c r="F5261" t="s">
        <v>47</v>
      </c>
      <c r="G5261">
        <v>1</v>
      </c>
      <c r="H5261">
        <v>4.3</v>
      </c>
      <c r="I5261" t="s">
        <v>115</v>
      </c>
      <c r="J5261" t="s">
        <v>215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83</v>
      </c>
      <c r="R5261" t="s">
        <v>83</v>
      </c>
      <c r="S5261" t="s">
        <v>83</v>
      </c>
      <c r="T5261" t="str">
        <f>_xlfn.XLOOKUP(A5261,MI_Match_Analysis!$A$2:$A$8,MI_Match_Analysis!$F$2:$F$8,"Not Found")</f>
        <v>Loss</v>
      </c>
    </row>
    <row r="5262" spans="1:20" x14ac:dyDescent="0.3">
      <c r="A5262">
        <v>24</v>
      </c>
      <c r="B5262" s="1">
        <v>46128</v>
      </c>
      <c r="C5262" t="s">
        <v>162</v>
      </c>
      <c r="D5262" t="s">
        <v>33</v>
      </c>
      <c r="E5262" t="s">
        <v>34</v>
      </c>
      <c r="F5262" t="s">
        <v>47</v>
      </c>
      <c r="G5262">
        <v>1</v>
      </c>
      <c r="H5262">
        <v>4.4000000000000004</v>
      </c>
      <c r="I5262" t="s">
        <v>115</v>
      </c>
      <c r="J5262" t="s">
        <v>215</v>
      </c>
      <c r="K5262">
        <v>4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83</v>
      </c>
      <c r="R5262" t="s">
        <v>83</v>
      </c>
      <c r="S5262" t="s">
        <v>83</v>
      </c>
      <c r="T5262" t="str">
        <f>_xlfn.XLOOKUP(A5262,MI_Match_Analysis!$A$2:$A$8,MI_Match_Analysis!$F$2:$F$8,"Not Found")</f>
        <v>Loss</v>
      </c>
    </row>
    <row r="5263" spans="1:20" x14ac:dyDescent="0.3">
      <c r="A5263">
        <v>24</v>
      </c>
      <c r="B5263" s="1">
        <v>46128</v>
      </c>
      <c r="C5263" t="s">
        <v>162</v>
      </c>
      <c r="D5263" t="s">
        <v>33</v>
      </c>
      <c r="E5263" t="s">
        <v>34</v>
      </c>
      <c r="F5263" t="s">
        <v>47</v>
      </c>
      <c r="G5263">
        <v>1</v>
      </c>
      <c r="H5263">
        <v>4.5</v>
      </c>
      <c r="I5263" t="s">
        <v>115</v>
      </c>
      <c r="J5263" t="s">
        <v>215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83</v>
      </c>
      <c r="R5263" t="s">
        <v>83</v>
      </c>
      <c r="S5263" t="s">
        <v>83</v>
      </c>
      <c r="T5263" t="str">
        <f>_xlfn.XLOOKUP(A5263,MI_Match_Analysis!$A$2:$A$8,MI_Match_Analysis!$F$2:$F$8,"Not Found")</f>
        <v>Loss</v>
      </c>
    </row>
    <row r="5264" spans="1:20" x14ac:dyDescent="0.3">
      <c r="A5264">
        <v>24</v>
      </c>
      <c r="B5264" s="1">
        <v>46128</v>
      </c>
      <c r="C5264" t="s">
        <v>162</v>
      </c>
      <c r="D5264" t="s">
        <v>33</v>
      </c>
      <c r="E5264" t="s">
        <v>34</v>
      </c>
      <c r="F5264" t="s">
        <v>47</v>
      </c>
      <c r="G5264">
        <v>1</v>
      </c>
      <c r="H5264">
        <v>4.5999999999999996</v>
      </c>
      <c r="I5264" t="s">
        <v>197</v>
      </c>
      <c r="J5264" t="s">
        <v>215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83</v>
      </c>
      <c r="R5264" t="s">
        <v>83</v>
      </c>
      <c r="S5264" t="s">
        <v>83</v>
      </c>
      <c r="T5264" t="str">
        <f>_xlfn.XLOOKUP(A5264,MI_Match_Analysis!$A$2:$A$8,MI_Match_Analysis!$F$2:$F$8,"Not Found")</f>
        <v>Loss</v>
      </c>
    </row>
    <row r="5265" spans="1:20" x14ac:dyDescent="0.3">
      <c r="A5265">
        <v>24</v>
      </c>
      <c r="B5265" s="1">
        <v>46128</v>
      </c>
      <c r="C5265" t="s">
        <v>162</v>
      </c>
      <c r="D5265" t="s">
        <v>33</v>
      </c>
      <c r="E5265" t="s">
        <v>34</v>
      </c>
      <c r="F5265" t="s">
        <v>47</v>
      </c>
      <c r="G5265">
        <v>1</v>
      </c>
      <c r="H5265">
        <v>5.0999999999999996</v>
      </c>
      <c r="I5265" t="s">
        <v>197</v>
      </c>
      <c r="J5265" t="s">
        <v>66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83</v>
      </c>
      <c r="R5265" t="s">
        <v>83</v>
      </c>
      <c r="S5265" t="s">
        <v>83</v>
      </c>
      <c r="T5265" t="str">
        <f>_xlfn.XLOOKUP(A5265,MI_Match_Analysis!$A$2:$A$8,MI_Match_Analysis!$F$2:$F$8,"Not Found")</f>
        <v>Loss</v>
      </c>
    </row>
    <row r="5266" spans="1:20" x14ac:dyDescent="0.3">
      <c r="A5266">
        <v>24</v>
      </c>
      <c r="B5266" s="1">
        <v>46128</v>
      </c>
      <c r="C5266" t="s">
        <v>162</v>
      </c>
      <c r="D5266" t="s">
        <v>33</v>
      </c>
      <c r="E5266" t="s">
        <v>34</v>
      </c>
      <c r="F5266" t="s">
        <v>47</v>
      </c>
      <c r="G5266">
        <v>1</v>
      </c>
      <c r="H5266">
        <v>5.2</v>
      </c>
      <c r="I5266" t="s">
        <v>197</v>
      </c>
      <c r="J5266" t="s">
        <v>66</v>
      </c>
      <c r="K5266">
        <v>4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83</v>
      </c>
      <c r="R5266" t="s">
        <v>83</v>
      </c>
      <c r="S5266" t="s">
        <v>83</v>
      </c>
      <c r="T5266" t="str">
        <f>_xlfn.XLOOKUP(A5266,MI_Match_Analysis!$A$2:$A$8,MI_Match_Analysis!$F$2:$F$8,"Not Found")</f>
        <v>Loss</v>
      </c>
    </row>
    <row r="5267" spans="1:20" x14ac:dyDescent="0.3">
      <c r="A5267">
        <v>24</v>
      </c>
      <c r="B5267" s="1">
        <v>46128</v>
      </c>
      <c r="C5267" t="s">
        <v>162</v>
      </c>
      <c r="D5267" t="s">
        <v>33</v>
      </c>
      <c r="E5267" t="s">
        <v>34</v>
      </c>
      <c r="F5267" t="s">
        <v>47</v>
      </c>
      <c r="G5267">
        <v>1</v>
      </c>
      <c r="H5267">
        <v>5.3</v>
      </c>
      <c r="I5267" t="s">
        <v>197</v>
      </c>
      <c r="J5267" t="s">
        <v>66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83</v>
      </c>
      <c r="R5267" t="s">
        <v>83</v>
      </c>
      <c r="S5267" t="s">
        <v>83</v>
      </c>
      <c r="T5267" t="str">
        <f>_xlfn.XLOOKUP(A5267,MI_Match_Analysis!$A$2:$A$8,MI_Match_Analysis!$F$2:$F$8,"Not Found")</f>
        <v>Loss</v>
      </c>
    </row>
    <row r="5268" spans="1:20" x14ac:dyDescent="0.3">
      <c r="A5268">
        <v>24</v>
      </c>
      <c r="B5268" s="1">
        <v>46128</v>
      </c>
      <c r="C5268" t="s">
        <v>162</v>
      </c>
      <c r="D5268" t="s">
        <v>33</v>
      </c>
      <c r="E5268" t="s">
        <v>34</v>
      </c>
      <c r="F5268" t="s">
        <v>47</v>
      </c>
      <c r="G5268">
        <v>1</v>
      </c>
      <c r="H5268">
        <v>5.4</v>
      </c>
      <c r="I5268" t="s">
        <v>197</v>
      </c>
      <c r="J5268" t="s">
        <v>66</v>
      </c>
      <c r="K5268">
        <v>4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83</v>
      </c>
      <c r="R5268" t="s">
        <v>83</v>
      </c>
      <c r="S5268" t="s">
        <v>83</v>
      </c>
      <c r="T5268" t="str">
        <f>_xlfn.XLOOKUP(A5268,MI_Match_Analysis!$A$2:$A$8,MI_Match_Analysis!$F$2:$F$8,"Not Found")</f>
        <v>Loss</v>
      </c>
    </row>
    <row r="5269" spans="1:20" x14ac:dyDescent="0.3">
      <c r="A5269">
        <v>24</v>
      </c>
      <c r="B5269" s="1">
        <v>46128</v>
      </c>
      <c r="C5269" t="s">
        <v>162</v>
      </c>
      <c r="D5269" t="s">
        <v>33</v>
      </c>
      <c r="E5269" t="s">
        <v>34</v>
      </c>
      <c r="F5269" t="s">
        <v>47</v>
      </c>
      <c r="G5269">
        <v>1</v>
      </c>
      <c r="H5269">
        <v>5.5</v>
      </c>
      <c r="I5269" t="s">
        <v>197</v>
      </c>
      <c r="J5269" t="s">
        <v>66</v>
      </c>
      <c r="K5269">
        <v>6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83</v>
      </c>
      <c r="R5269" t="s">
        <v>83</v>
      </c>
      <c r="S5269" t="s">
        <v>83</v>
      </c>
      <c r="T5269" t="str">
        <f>_xlfn.XLOOKUP(A5269,MI_Match_Analysis!$A$2:$A$8,MI_Match_Analysis!$F$2:$F$8,"Not Found")</f>
        <v>Loss</v>
      </c>
    </row>
    <row r="5270" spans="1:20" x14ac:dyDescent="0.3">
      <c r="A5270">
        <v>24</v>
      </c>
      <c r="B5270" s="1">
        <v>46128</v>
      </c>
      <c r="C5270" t="s">
        <v>162</v>
      </c>
      <c r="D5270" t="s">
        <v>33</v>
      </c>
      <c r="E5270" t="s">
        <v>34</v>
      </c>
      <c r="F5270" t="s">
        <v>47</v>
      </c>
      <c r="G5270">
        <v>1</v>
      </c>
      <c r="H5270">
        <v>5.6</v>
      </c>
      <c r="I5270" t="s">
        <v>197</v>
      </c>
      <c r="J5270" t="s">
        <v>66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83</v>
      </c>
      <c r="R5270" t="s">
        <v>83</v>
      </c>
      <c r="S5270" t="s">
        <v>83</v>
      </c>
      <c r="T5270" t="str">
        <f>_xlfn.XLOOKUP(A5270,MI_Match_Analysis!$A$2:$A$8,MI_Match_Analysis!$F$2:$F$8,"Not Found")</f>
        <v>Loss</v>
      </c>
    </row>
    <row r="5271" spans="1:20" x14ac:dyDescent="0.3">
      <c r="A5271">
        <v>24</v>
      </c>
      <c r="B5271" s="1">
        <v>46128</v>
      </c>
      <c r="C5271" t="s">
        <v>162</v>
      </c>
      <c r="D5271" t="s">
        <v>33</v>
      </c>
      <c r="E5271" t="s">
        <v>34</v>
      </c>
      <c r="F5271" t="s">
        <v>47</v>
      </c>
      <c r="G5271">
        <v>1</v>
      </c>
      <c r="H5271">
        <v>6.1</v>
      </c>
      <c r="I5271" t="s">
        <v>197</v>
      </c>
      <c r="J5271" t="s">
        <v>216</v>
      </c>
      <c r="K5271">
        <v>6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83</v>
      </c>
      <c r="R5271" t="s">
        <v>83</v>
      </c>
      <c r="S5271" t="s">
        <v>83</v>
      </c>
      <c r="T5271" t="str">
        <f>_xlfn.XLOOKUP(A5271,MI_Match_Analysis!$A$2:$A$8,MI_Match_Analysis!$F$2:$F$8,"Not Found")</f>
        <v>Loss</v>
      </c>
    </row>
    <row r="5272" spans="1:20" x14ac:dyDescent="0.3">
      <c r="A5272">
        <v>24</v>
      </c>
      <c r="B5272" s="1">
        <v>46128</v>
      </c>
      <c r="C5272" t="s">
        <v>162</v>
      </c>
      <c r="D5272" t="s">
        <v>33</v>
      </c>
      <c r="E5272" t="s">
        <v>34</v>
      </c>
      <c r="F5272" t="s">
        <v>47</v>
      </c>
      <c r="G5272">
        <v>1</v>
      </c>
      <c r="H5272">
        <v>6.2</v>
      </c>
      <c r="I5272" t="s">
        <v>197</v>
      </c>
      <c r="J5272" t="s">
        <v>216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83</v>
      </c>
      <c r="R5272" t="s">
        <v>83</v>
      </c>
      <c r="S5272" t="s">
        <v>83</v>
      </c>
      <c r="T5272" t="str">
        <f>_xlfn.XLOOKUP(A5272,MI_Match_Analysis!$A$2:$A$8,MI_Match_Analysis!$F$2:$F$8,"Not Found")</f>
        <v>Loss</v>
      </c>
    </row>
    <row r="5273" spans="1:20" x14ac:dyDescent="0.3">
      <c r="A5273">
        <v>24</v>
      </c>
      <c r="B5273" s="1">
        <v>46128</v>
      </c>
      <c r="C5273" t="s">
        <v>162</v>
      </c>
      <c r="D5273" t="s">
        <v>33</v>
      </c>
      <c r="E5273" t="s">
        <v>34</v>
      </c>
      <c r="F5273" t="s">
        <v>47</v>
      </c>
      <c r="G5273">
        <v>1</v>
      </c>
      <c r="H5273">
        <v>6.3</v>
      </c>
      <c r="I5273" t="s">
        <v>115</v>
      </c>
      <c r="J5273" t="s">
        <v>216</v>
      </c>
      <c r="K5273">
        <v>6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83</v>
      </c>
      <c r="R5273" t="s">
        <v>83</v>
      </c>
      <c r="S5273" t="s">
        <v>83</v>
      </c>
      <c r="T5273" t="str">
        <f>_xlfn.XLOOKUP(A5273,MI_Match_Analysis!$A$2:$A$8,MI_Match_Analysis!$F$2:$F$8,"Not Found")</f>
        <v>Loss</v>
      </c>
    </row>
    <row r="5274" spans="1:20" x14ac:dyDescent="0.3">
      <c r="A5274">
        <v>24</v>
      </c>
      <c r="B5274" s="1">
        <v>46128</v>
      </c>
      <c r="C5274" t="s">
        <v>162</v>
      </c>
      <c r="D5274" t="s">
        <v>33</v>
      </c>
      <c r="E5274" t="s">
        <v>34</v>
      </c>
      <c r="F5274" t="s">
        <v>47</v>
      </c>
      <c r="G5274">
        <v>1</v>
      </c>
      <c r="H5274">
        <v>6.4</v>
      </c>
      <c r="I5274" t="s">
        <v>115</v>
      </c>
      <c r="J5274" t="s">
        <v>216</v>
      </c>
      <c r="K5274">
        <v>4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83</v>
      </c>
      <c r="R5274" t="s">
        <v>83</v>
      </c>
      <c r="S5274" t="s">
        <v>83</v>
      </c>
      <c r="T5274" t="str">
        <f>_xlfn.XLOOKUP(A5274,MI_Match_Analysis!$A$2:$A$8,MI_Match_Analysis!$F$2:$F$8,"Not Found")</f>
        <v>Loss</v>
      </c>
    </row>
    <row r="5275" spans="1:20" x14ac:dyDescent="0.3">
      <c r="A5275">
        <v>24</v>
      </c>
      <c r="B5275" s="1">
        <v>46128</v>
      </c>
      <c r="C5275" t="s">
        <v>162</v>
      </c>
      <c r="D5275" t="s">
        <v>33</v>
      </c>
      <c r="E5275" t="s">
        <v>34</v>
      </c>
      <c r="F5275" t="s">
        <v>47</v>
      </c>
      <c r="G5275">
        <v>1</v>
      </c>
      <c r="H5275">
        <v>6.5</v>
      </c>
      <c r="I5275" t="s">
        <v>115</v>
      </c>
      <c r="J5275" t="s">
        <v>216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83</v>
      </c>
      <c r="R5275" t="s">
        <v>83</v>
      </c>
      <c r="S5275" t="s">
        <v>83</v>
      </c>
      <c r="T5275" t="str">
        <f>_xlfn.XLOOKUP(A5275,MI_Match_Analysis!$A$2:$A$8,MI_Match_Analysis!$F$2:$F$8,"Not Found")</f>
        <v>Loss</v>
      </c>
    </row>
    <row r="5276" spans="1:20" x14ac:dyDescent="0.3">
      <c r="A5276">
        <v>24</v>
      </c>
      <c r="B5276" s="1">
        <v>46128</v>
      </c>
      <c r="C5276" t="s">
        <v>162</v>
      </c>
      <c r="D5276" t="s">
        <v>33</v>
      </c>
      <c r="E5276" t="s">
        <v>34</v>
      </c>
      <c r="F5276" t="s">
        <v>47</v>
      </c>
      <c r="G5276">
        <v>1</v>
      </c>
      <c r="H5276">
        <v>6.5</v>
      </c>
      <c r="I5276" t="s">
        <v>115</v>
      </c>
      <c r="J5276" t="s">
        <v>216</v>
      </c>
      <c r="K5276">
        <v>0</v>
      </c>
      <c r="L5276">
        <v>1</v>
      </c>
      <c r="M5276">
        <v>1</v>
      </c>
      <c r="N5276">
        <v>0</v>
      </c>
      <c r="O5276">
        <v>0</v>
      </c>
      <c r="P5276">
        <v>0</v>
      </c>
      <c r="Q5276" t="s">
        <v>83</v>
      </c>
      <c r="R5276" t="s">
        <v>83</v>
      </c>
      <c r="S5276" t="s">
        <v>83</v>
      </c>
      <c r="T5276" t="str">
        <f>_xlfn.XLOOKUP(A5276,MI_Match_Analysis!$A$2:$A$8,MI_Match_Analysis!$F$2:$F$8,"Not Found")</f>
        <v>Loss</v>
      </c>
    </row>
    <row r="5277" spans="1:20" x14ac:dyDescent="0.3">
      <c r="A5277">
        <v>24</v>
      </c>
      <c r="B5277" s="1">
        <v>46128</v>
      </c>
      <c r="C5277" t="s">
        <v>162</v>
      </c>
      <c r="D5277" t="s">
        <v>33</v>
      </c>
      <c r="E5277" t="s">
        <v>34</v>
      </c>
      <c r="F5277" t="s">
        <v>47</v>
      </c>
      <c r="G5277">
        <v>1</v>
      </c>
      <c r="H5277">
        <v>6.6</v>
      </c>
      <c r="I5277" t="s">
        <v>115</v>
      </c>
      <c r="J5277" t="s">
        <v>216</v>
      </c>
      <c r="K5277">
        <v>1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83</v>
      </c>
      <c r="R5277" t="s">
        <v>83</v>
      </c>
      <c r="S5277" t="s">
        <v>83</v>
      </c>
      <c r="T5277" t="str">
        <f>_xlfn.XLOOKUP(A5277,MI_Match_Analysis!$A$2:$A$8,MI_Match_Analysis!$F$2:$F$8,"Not Found")</f>
        <v>Loss</v>
      </c>
    </row>
    <row r="5278" spans="1:20" x14ac:dyDescent="0.3">
      <c r="A5278">
        <v>24</v>
      </c>
      <c r="B5278" s="1">
        <v>46128</v>
      </c>
      <c r="C5278" t="s">
        <v>162</v>
      </c>
      <c r="D5278" t="s">
        <v>33</v>
      </c>
      <c r="E5278" t="s">
        <v>34</v>
      </c>
      <c r="F5278" t="s">
        <v>47</v>
      </c>
      <c r="G5278">
        <v>1</v>
      </c>
      <c r="H5278">
        <v>7.1</v>
      </c>
      <c r="I5278" t="s">
        <v>115</v>
      </c>
      <c r="J5278" t="s">
        <v>214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83</v>
      </c>
      <c r="R5278" t="s">
        <v>83</v>
      </c>
      <c r="S5278" t="s">
        <v>83</v>
      </c>
      <c r="T5278" t="str">
        <f>_xlfn.XLOOKUP(A5278,MI_Match_Analysis!$A$2:$A$8,MI_Match_Analysis!$F$2:$F$8,"Not Found")</f>
        <v>Loss</v>
      </c>
    </row>
    <row r="5279" spans="1:20" x14ac:dyDescent="0.3">
      <c r="A5279">
        <v>24</v>
      </c>
      <c r="B5279" s="1">
        <v>46128</v>
      </c>
      <c r="C5279" t="s">
        <v>162</v>
      </c>
      <c r="D5279" t="s">
        <v>33</v>
      </c>
      <c r="E5279" t="s">
        <v>34</v>
      </c>
      <c r="F5279" t="s">
        <v>47</v>
      </c>
      <c r="G5279">
        <v>1</v>
      </c>
      <c r="H5279">
        <v>7.2</v>
      </c>
      <c r="I5279" t="s">
        <v>197</v>
      </c>
      <c r="J5279" t="s">
        <v>214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83</v>
      </c>
      <c r="R5279" t="s">
        <v>83</v>
      </c>
      <c r="S5279" t="s">
        <v>83</v>
      </c>
      <c r="T5279" t="str">
        <f>_xlfn.XLOOKUP(A5279,MI_Match_Analysis!$A$2:$A$8,MI_Match_Analysis!$F$2:$F$8,"Not Found")</f>
        <v>Loss</v>
      </c>
    </row>
    <row r="5280" spans="1:20" x14ac:dyDescent="0.3">
      <c r="A5280">
        <v>24</v>
      </c>
      <c r="B5280" s="1">
        <v>46128</v>
      </c>
      <c r="C5280" t="s">
        <v>162</v>
      </c>
      <c r="D5280" t="s">
        <v>33</v>
      </c>
      <c r="E5280" t="s">
        <v>34</v>
      </c>
      <c r="F5280" t="s">
        <v>47</v>
      </c>
      <c r="G5280">
        <v>1</v>
      </c>
      <c r="H5280">
        <v>7.3</v>
      </c>
      <c r="I5280" t="s">
        <v>115</v>
      </c>
      <c r="J5280" t="s">
        <v>214</v>
      </c>
      <c r="K5280">
        <v>2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83</v>
      </c>
      <c r="R5280" t="s">
        <v>83</v>
      </c>
      <c r="S5280" t="s">
        <v>83</v>
      </c>
      <c r="T5280" t="str">
        <f>_xlfn.XLOOKUP(A5280,MI_Match_Analysis!$A$2:$A$8,MI_Match_Analysis!$F$2:$F$8,"Not Found")</f>
        <v>Loss</v>
      </c>
    </row>
    <row r="5281" spans="1:20" x14ac:dyDescent="0.3">
      <c r="A5281">
        <v>24</v>
      </c>
      <c r="B5281" s="1">
        <v>46128</v>
      </c>
      <c r="C5281" t="s">
        <v>162</v>
      </c>
      <c r="D5281" t="s">
        <v>33</v>
      </c>
      <c r="E5281" t="s">
        <v>34</v>
      </c>
      <c r="F5281" t="s">
        <v>47</v>
      </c>
      <c r="G5281">
        <v>1</v>
      </c>
      <c r="H5281">
        <v>7.4</v>
      </c>
      <c r="I5281" t="s">
        <v>115</v>
      </c>
      <c r="J5281" t="s">
        <v>214</v>
      </c>
      <c r="K5281">
        <v>1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83</v>
      </c>
      <c r="R5281" t="s">
        <v>83</v>
      </c>
      <c r="S5281" t="s">
        <v>83</v>
      </c>
      <c r="T5281" t="str">
        <f>_xlfn.XLOOKUP(A5281,MI_Match_Analysis!$A$2:$A$8,MI_Match_Analysis!$F$2:$F$8,"Not Found")</f>
        <v>Loss</v>
      </c>
    </row>
    <row r="5282" spans="1:20" x14ac:dyDescent="0.3">
      <c r="A5282">
        <v>24</v>
      </c>
      <c r="B5282" s="1">
        <v>46128</v>
      </c>
      <c r="C5282" t="s">
        <v>162</v>
      </c>
      <c r="D5282" t="s">
        <v>33</v>
      </c>
      <c r="E5282" t="s">
        <v>34</v>
      </c>
      <c r="F5282" t="s">
        <v>47</v>
      </c>
      <c r="G5282">
        <v>1</v>
      </c>
      <c r="H5282">
        <v>7.5</v>
      </c>
      <c r="I5282" t="s">
        <v>197</v>
      </c>
      <c r="J5282" t="s">
        <v>214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83</v>
      </c>
      <c r="R5282" t="s">
        <v>83</v>
      </c>
      <c r="S5282" t="s">
        <v>83</v>
      </c>
      <c r="T5282" t="str">
        <f>_xlfn.XLOOKUP(A5282,MI_Match_Analysis!$A$2:$A$8,MI_Match_Analysis!$F$2:$F$8,"Not Found")</f>
        <v>Loss</v>
      </c>
    </row>
    <row r="5283" spans="1:20" x14ac:dyDescent="0.3">
      <c r="A5283">
        <v>24</v>
      </c>
      <c r="B5283" s="1">
        <v>46128</v>
      </c>
      <c r="C5283" t="s">
        <v>162</v>
      </c>
      <c r="D5283" t="s">
        <v>33</v>
      </c>
      <c r="E5283" t="s">
        <v>34</v>
      </c>
      <c r="F5283" t="s">
        <v>47</v>
      </c>
      <c r="G5283">
        <v>1</v>
      </c>
      <c r="H5283">
        <v>7.6</v>
      </c>
      <c r="I5283" t="s">
        <v>115</v>
      </c>
      <c r="J5283" t="s">
        <v>214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83</v>
      </c>
      <c r="R5283" t="s">
        <v>83</v>
      </c>
      <c r="S5283" t="s">
        <v>83</v>
      </c>
      <c r="T5283" t="str">
        <f>_xlfn.XLOOKUP(A5283,MI_Match_Analysis!$A$2:$A$8,MI_Match_Analysis!$F$2:$F$8,"Not Found")</f>
        <v>Loss</v>
      </c>
    </row>
    <row r="5284" spans="1:20" x14ac:dyDescent="0.3">
      <c r="A5284">
        <v>24</v>
      </c>
      <c r="B5284" s="1">
        <v>46128</v>
      </c>
      <c r="C5284" t="s">
        <v>162</v>
      </c>
      <c r="D5284" t="s">
        <v>33</v>
      </c>
      <c r="E5284" t="s">
        <v>34</v>
      </c>
      <c r="F5284" t="s">
        <v>47</v>
      </c>
      <c r="G5284">
        <v>1</v>
      </c>
      <c r="H5284">
        <v>8.1</v>
      </c>
      <c r="I5284" t="s">
        <v>115</v>
      </c>
      <c r="J5284" t="s">
        <v>66</v>
      </c>
      <c r="K5284">
        <v>4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83</v>
      </c>
      <c r="R5284" t="s">
        <v>83</v>
      </c>
      <c r="S5284" t="s">
        <v>83</v>
      </c>
      <c r="T5284" t="str">
        <f>_xlfn.XLOOKUP(A5284,MI_Match_Analysis!$A$2:$A$8,MI_Match_Analysis!$F$2:$F$8,"Not Found")</f>
        <v>Loss</v>
      </c>
    </row>
    <row r="5285" spans="1:20" x14ac:dyDescent="0.3">
      <c r="A5285">
        <v>24</v>
      </c>
      <c r="B5285" s="1">
        <v>46128</v>
      </c>
      <c r="C5285" t="s">
        <v>162</v>
      </c>
      <c r="D5285" t="s">
        <v>33</v>
      </c>
      <c r="E5285" t="s">
        <v>34</v>
      </c>
      <c r="F5285" t="s">
        <v>47</v>
      </c>
      <c r="G5285">
        <v>1</v>
      </c>
      <c r="H5285">
        <v>8.1999999999999993</v>
      </c>
      <c r="I5285" t="s">
        <v>115</v>
      </c>
      <c r="J5285" t="s">
        <v>66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83</v>
      </c>
      <c r="R5285" t="s">
        <v>83</v>
      </c>
      <c r="S5285" t="s">
        <v>83</v>
      </c>
      <c r="T5285" t="str">
        <f>_xlfn.XLOOKUP(A5285,MI_Match_Analysis!$A$2:$A$8,MI_Match_Analysis!$F$2:$F$8,"Not Found")</f>
        <v>Loss</v>
      </c>
    </row>
    <row r="5286" spans="1:20" x14ac:dyDescent="0.3">
      <c r="A5286">
        <v>24</v>
      </c>
      <c r="B5286" s="1">
        <v>46128</v>
      </c>
      <c r="C5286" t="s">
        <v>162</v>
      </c>
      <c r="D5286" t="s">
        <v>33</v>
      </c>
      <c r="E5286" t="s">
        <v>34</v>
      </c>
      <c r="F5286" t="s">
        <v>47</v>
      </c>
      <c r="G5286">
        <v>1</v>
      </c>
      <c r="H5286">
        <v>8.1999999999999993</v>
      </c>
      <c r="I5286" t="s">
        <v>115</v>
      </c>
      <c r="J5286" t="s">
        <v>66</v>
      </c>
      <c r="K5286">
        <v>0</v>
      </c>
      <c r="L5286">
        <v>1</v>
      </c>
      <c r="M5286">
        <v>1</v>
      </c>
      <c r="N5286">
        <v>0</v>
      </c>
      <c r="O5286">
        <v>0</v>
      </c>
      <c r="P5286">
        <v>0</v>
      </c>
      <c r="Q5286" t="s">
        <v>83</v>
      </c>
      <c r="R5286" t="s">
        <v>83</v>
      </c>
      <c r="S5286" t="s">
        <v>83</v>
      </c>
      <c r="T5286" t="str">
        <f>_xlfn.XLOOKUP(A5286,MI_Match_Analysis!$A$2:$A$8,MI_Match_Analysis!$F$2:$F$8,"Not Found")</f>
        <v>Loss</v>
      </c>
    </row>
    <row r="5287" spans="1:20" x14ac:dyDescent="0.3">
      <c r="A5287">
        <v>24</v>
      </c>
      <c r="B5287" s="1">
        <v>46128</v>
      </c>
      <c r="C5287" t="s">
        <v>162</v>
      </c>
      <c r="D5287" t="s">
        <v>33</v>
      </c>
      <c r="E5287" t="s">
        <v>34</v>
      </c>
      <c r="F5287" t="s">
        <v>47</v>
      </c>
      <c r="G5287">
        <v>1</v>
      </c>
      <c r="H5287">
        <v>8.3000000000000007</v>
      </c>
      <c r="I5287" t="s">
        <v>115</v>
      </c>
      <c r="J5287" t="s">
        <v>66</v>
      </c>
      <c r="K5287">
        <v>4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83</v>
      </c>
      <c r="R5287" t="s">
        <v>83</v>
      </c>
      <c r="S5287" t="s">
        <v>83</v>
      </c>
      <c r="T5287" t="str">
        <f>_xlfn.XLOOKUP(A5287,MI_Match_Analysis!$A$2:$A$8,MI_Match_Analysis!$F$2:$F$8,"Not Found")</f>
        <v>Loss</v>
      </c>
    </row>
    <row r="5288" spans="1:20" x14ac:dyDescent="0.3">
      <c r="A5288">
        <v>24</v>
      </c>
      <c r="B5288" s="1">
        <v>46128</v>
      </c>
      <c r="C5288" t="s">
        <v>162</v>
      </c>
      <c r="D5288" t="s">
        <v>33</v>
      </c>
      <c r="E5288" t="s">
        <v>34</v>
      </c>
      <c r="F5288" t="s">
        <v>47</v>
      </c>
      <c r="G5288">
        <v>1</v>
      </c>
      <c r="H5288">
        <v>8.4</v>
      </c>
      <c r="I5288" t="s">
        <v>115</v>
      </c>
      <c r="J5288" t="s">
        <v>66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83</v>
      </c>
      <c r="R5288" t="s">
        <v>83</v>
      </c>
      <c r="S5288" t="s">
        <v>83</v>
      </c>
      <c r="T5288" t="str">
        <f>_xlfn.XLOOKUP(A5288,MI_Match_Analysis!$A$2:$A$8,MI_Match_Analysis!$F$2:$F$8,"Not Found")</f>
        <v>Loss</v>
      </c>
    </row>
    <row r="5289" spans="1:20" x14ac:dyDescent="0.3">
      <c r="A5289">
        <v>24</v>
      </c>
      <c r="B5289" s="1">
        <v>46128</v>
      </c>
      <c r="C5289" t="s">
        <v>162</v>
      </c>
      <c r="D5289" t="s">
        <v>33</v>
      </c>
      <c r="E5289" t="s">
        <v>34</v>
      </c>
      <c r="F5289" t="s">
        <v>47</v>
      </c>
      <c r="G5289">
        <v>1</v>
      </c>
      <c r="H5289">
        <v>8.5</v>
      </c>
      <c r="I5289" t="s">
        <v>197</v>
      </c>
      <c r="J5289" t="s">
        <v>66</v>
      </c>
      <c r="K5289">
        <v>1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83</v>
      </c>
      <c r="R5289" t="s">
        <v>83</v>
      </c>
      <c r="S5289" t="s">
        <v>83</v>
      </c>
      <c r="T5289" t="str">
        <f>_xlfn.XLOOKUP(A5289,MI_Match_Analysis!$A$2:$A$8,MI_Match_Analysis!$F$2:$F$8,"Not Found")</f>
        <v>Loss</v>
      </c>
    </row>
    <row r="5290" spans="1:20" x14ac:dyDescent="0.3">
      <c r="A5290">
        <v>24</v>
      </c>
      <c r="B5290" s="1">
        <v>46128</v>
      </c>
      <c r="C5290" t="s">
        <v>162</v>
      </c>
      <c r="D5290" t="s">
        <v>33</v>
      </c>
      <c r="E5290" t="s">
        <v>34</v>
      </c>
      <c r="F5290" t="s">
        <v>47</v>
      </c>
      <c r="G5290">
        <v>1</v>
      </c>
      <c r="H5290">
        <v>8.6</v>
      </c>
      <c r="I5290" t="s">
        <v>115</v>
      </c>
      <c r="J5290" t="s">
        <v>66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83</v>
      </c>
      <c r="R5290" t="s">
        <v>83</v>
      </c>
      <c r="S5290" t="s">
        <v>83</v>
      </c>
      <c r="T5290" t="str">
        <f>_xlfn.XLOOKUP(A5290,MI_Match_Analysis!$A$2:$A$8,MI_Match_Analysis!$F$2:$F$8,"Not Found")</f>
        <v>Loss</v>
      </c>
    </row>
    <row r="5291" spans="1:20" x14ac:dyDescent="0.3">
      <c r="A5291">
        <v>24</v>
      </c>
      <c r="B5291" s="1">
        <v>46128</v>
      </c>
      <c r="C5291" t="s">
        <v>162</v>
      </c>
      <c r="D5291" t="s">
        <v>33</v>
      </c>
      <c r="E5291" t="s">
        <v>34</v>
      </c>
      <c r="F5291" t="s">
        <v>47</v>
      </c>
      <c r="G5291">
        <v>1</v>
      </c>
      <c r="H5291">
        <v>9.1</v>
      </c>
      <c r="I5291" t="s">
        <v>115</v>
      </c>
      <c r="J5291" t="s">
        <v>216</v>
      </c>
      <c r="K5291">
        <v>2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83</v>
      </c>
      <c r="R5291" t="s">
        <v>83</v>
      </c>
      <c r="S5291" t="s">
        <v>83</v>
      </c>
      <c r="T5291" t="str">
        <f>_xlfn.XLOOKUP(A5291,MI_Match_Analysis!$A$2:$A$8,MI_Match_Analysis!$F$2:$F$8,"Not Found")</f>
        <v>Loss</v>
      </c>
    </row>
    <row r="5292" spans="1:20" x14ac:dyDescent="0.3">
      <c r="A5292">
        <v>24</v>
      </c>
      <c r="B5292" s="1">
        <v>46128</v>
      </c>
      <c r="C5292" t="s">
        <v>162</v>
      </c>
      <c r="D5292" t="s">
        <v>33</v>
      </c>
      <c r="E5292" t="s">
        <v>34</v>
      </c>
      <c r="F5292" t="s">
        <v>47</v>
      </c>
      <c r="G5292">
        <v>1</v>
      </c>
      <c r="H5292">
        <v>9.1999999999999993</v>
      </c>
      <c r="I5292" t="s">
        <v>115</v>
      </c>
      <c r="J5292" t="s">
        <v>216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83</v>
      </c>
      <c r="R5292" t="s">
        <v>83</v>
      </c>
      <c r="S5292" t="s">
        <v>83</v>
      </c>
      <c r="T5292" t="str">
        <f>_xlfn.XLOOKUP(A5292,MI_Match_Analysis!$A$2:$A$8,MI_Match_Analysis!$F$2:$F$8,"Not Found")</f>
        <v>Loss</v>
      </c>
    </row>
    <row r="5293" spans="1:20" x14ac:dyDescent="0.3">
      <c r="A5293">
        <v>24</v>
      </c>
      <c r="B5293" s="1">
        <v>46128</v>
      </c>
      <c r="C5293" t="s">
        <v>162</v>
      </c>
      <c r="D5293" t="s">
        <v>33</v>
      </c>
      <c r="E5293" t="s">
        <v>34</v>
      </c>
      <c r="F5293" t="s">
        <v>47</v>
      </c>
      <c r="G5293">
        <v>1</v>
      </c>
      <c r="H5293">
        <v>9.3000000000000007</v>
      </c>
      <c r="I5293" t="s">
        <v>115</v>
      </c>
      <c r="J5293" t="s">
        <v>216</v>
      </c>
      <c r="K5293">
        <v>6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83</v>
      </c>
      <c r="R5293" t="s">
        <v>83</v>
      </c>
      <c r="S5293" t="s">
        <v>83</v>
      </c>
      <c r="T5293" t="str">
        <f>_xlfn.XLOOKUP(A5293,MI_Match_Analysis!$A$2:$A$8,MI_Match_Analysis!$F$2:$F$8,"Not Found")</f>
        <v>Loss</v>
      </c>
    </row>
    <row r="5294" spans="1:20" x14ac:dyDescent="0.3">
      <c r="A5294">
        <v>24</v>
      </c>
      <c r="B5294" s="1">
        <v>46128</v>
      </c>
      <c r="C5294" t="s">
        <v>162</v>
      </c>
      <c r="D5294" t="s">
        <v>33</v>
      </c>
      <c r="E5294" t="s">
        <v>34</v>
      </c>
      <c r="F5294" t="s">
        <v>47</v>
      </c>
      <c r="G5294">
        <v>1</v>
      </c>
      <c r="H5294">
        <v>9.4</v>
      </c>
      <c r="I5294" t="s">
        <v>115</v>
      </c>
      <c r="J5294" t="s">
        <v>216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83</v>
      </c>
      <c r="R5294" t="s">
        <v>83</v>
      </c>
      <c r="S5294" t="s">
        <v>83</v>
      </c>
      <c r="T5294" t="str">
        <f>_xlfn.XLOOKUP(A5294,MI_Match_Analysis!$A$2:$A$8,MI_Match_Analysis!$F$2:$F$8,"Not Found")</f>
        <v>Loss</v>
      </c>
    </row>
    <row r="5295" spans="1:20" x14ac:dyDescent="0.3">
      <c r="A5295">
        <v>24</v>
      </c>
      <c r="B5295" s="1">
        <v>46128</v>
      </c>
      <c r="C5295" t="s">
        <v>162</v>
      </c>
      <c r="D5295" t="s">
        <v>33</v>
      </c>
      <c r="E5295" t="s">
        <v>34</v>
      </c>
      <c r="F5295" t="s">
        <v>47</v>
      </c>
      <c r="G5295">
        <v>1</v>
      </c>
      <c r="H5295">
        <v>9.5</v>
      </c>
      <c r="I5295" t="s">
        <v>197</v>
      </c>
      <c r="J5295" t="s">
        <v>216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83</v>
      </c>
      <c r="R5295" t="s">
        <v>83</v>
      </c>
      <c r="S5295" t="s">
        <v>83</v>
      </c>
      <c r="T5295" t="str">
        <f>_xlfn.XLOOKUP(A5295,MI_Match_Analysis!$A$2:$A$8,MI_Match_Analysis!$F$2:$F$8,"Not Found")</f>
        <v>Loss</v>
      </c>
    </row>
    <row r="5296" spans="1:20" x14ac:dyDescent="0.3">
      <c r="A5296">
        <v>24</v>
      </c>
      <c r="B5296" s="1">
        <v>46128</v>
      </c>
      <c r="C5296" t="s">
        <v>162</v>
      </c>
      <c r="D5296" t="s">
        <v>33</v>
      </c>
      <c r="E5296" t="s">
        <v>34</v>
      </c>
      <c r="F5296" t="s">
        <v>47</v>
      </c>
      <c r="G5296">
        <v>1</v>
      </c>
      <c r="H5296">
        <v>9.6</v>
      </c>
      <c r="I5296" t="s">
        <v>115</v>
      </c>
      <c r="J5296" t="s">
        <v>216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83</v>
      </c>
      <c r="R5296" t="s">
        <v>83</v>
      </c>
      <c r="S5296" t="s">
        <v>83</v>
      </c>
      <c r="T5296" t="str">
        <f>_xlfn.XLOOKUP(A5296,MI_Match_Analysis!$A$2:$A$8,MI_Match_Analysis!$F$2:$F$8,"Not Found")</f>
        <v>Loss</v>
      </c>
    </row>
    <row r="5297" spans="1:20" x14ac:dyDescent="0.3">
      <c r="A5297">
        <v>24</v>
      </c>
      <c r="B5297" s="1">
        <v>46128</v>
      </c>
      <c r="C5297" t="s">
        <v>162</v>
      </c>
      <c r="D5297" t="s">
        <v>33</v>
      </c>
      <c r="E5297" t="s">
        <v>34</v>
      </c>
      <c r="F5297" t="s">
        <v>47</v>
      </c>
      <c r="G5297">
        <v>1</v>
      </c>
      <c r="H5297">
        <v>10.1</v>
      </c>
      <c r="I5297" t="s">
        <v>115</v>
      </c>
      <c r="J5297" t="s">
        <v>214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83</v>
      </c>
      <c r="R5297" t="s">
        <v>83</v>
      </c>
      <c r="S5297" t="s">
        <v>83</v>
      </c>
      <c r="T5297" t="str">
        <f>_xlfn.XLOOKUP(A5297,MI_Match_Analysis!$A$2:$A$8,MI_Match_Analysis!$F$2:$F$8,"Not Found")</f>
        <v>Loss</v>
      </c>
    </row>
    <row r="5298" spans="1:20" x14ac:dyDescent="0.3">
      <c r="A5298">
        <v>24</v>
      </c>
      <c r="B5298" s="1">
        <v>46128</v>
      </c>
      <c r="C5298" t="s">
        <v>162</v>
      </c>
      <c r="D5298" t="s">
        <v>33</v>
      </c>
      <c r="E5298" t="s">
        <v>34</v>
      </c>
      <c r="F5298" t="s">
        <v>47</v>
      </c>
      <c r="G5298">
        <v>1</v>
      </c>
      <c r="H5298">
        <v>10.199999999999999</v>
      </c>
      <c r="I5298" t="s">
        <v>115</v>
      </c>
      <c r="J5298" t="s">
        <v>214</v>
      </c>
      <c r="K5298">
        <v>4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83</v>
      </c>
      <c r="R5298" t="s">
        <v>83</v>
      </c>
      <c r="S5298" t="s">
        <v>83</v>
      </c>
      <c r="T5298" t="str">
        <f>_xlfn.XLOOKUP(A5298,MI_Match_Analysis!$A$2:$A$8,MI_Match_Analysis!$F$2:$F$8,"Not Found")</f>
        <v>Loss</v>
      </c>
    </row>
    <row r="5299" spans="1:20" x14ac:dyDescent="0.3">
      <c r="A5299">
        <v>24</v>
      </c>
      <c r="B5299" s="1">
        <v>46128</v>
      </c>
      <c r="C5299" t="s">
        <v>162</v>
      </c>
      <c r="D5299" t="s">
        <v>33</v>
      </c>
      <c r="E5299" t="s">
        <v>34</v>
      </c>
      <c r="F5299" t="s">
        <v>47</v>
      </c>
      <c r="G5299">
        <v>1</v>
      </c>
      <c r="H5299">
        <v>10.3</v>
      </c>
      <c r="I5299" t="s">
        <v>115</v>
      </c>
      <c r="J5299" t="s">
        <v>214</v>
      </c>
      <c r="K5299">
        <v>6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83</v>
      </c>
      <c r="R5299" t="s">
        <v>83</v>
      </c>
      <c r="S5299" t="s">
        <v>83</v>
      </c>
      <c r="T5299" t="str">
        <f>_xlfn.XLOOKUP(A5299,MI_Match_Analysis!$A$2:$A$8,MI_Match_Analysis!$F$2:$F$8,"Not Found")</f>
        <v>Loss</v>
      </c>
    </row>
    <row r="5300" spans="1:20" x14ac:dyDescent="0.3">
      <c r="A5300">
        <v>24</v>
      </c>
      <c r="B5300" s="1">
        <v>46128</v>
      </c>
      <c r="C5300" t="s">
        <v>162</v>
      </c>
      <c r="D5300" t="s">
        <v>33</v>
      </c>
      <c r="E5300" t="s">
        <v>34</v>
      </c>
      <c r="F5300" t="s">
        <v>47</v>
      </c>
      <c r="G5300">
        <v>1</v>
      </c>
      <c r="H5300">
        <v>10.4</v>
      </c>
      <c r="I5300" t="s">
        <v>115</v>
      </c>
      <c r="J5300" t="s">
        <v>214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83</v>
      </c>
      <c r="R5300" t="s">
        <v>83</v>
      </c>
      <c r="S5300" t="s">
        <v>83</v>
      </c>
      <c r="T5300" t="str">
        <f>_xlfn.XLOOKUP(A5300,MI_Match_Analysis!$A$2:$A$8,MI_Match_Analysis!$F$2:$F$8,"Not Found")</f>
        <v>Loss</v>
      </c>
    </row>
    <row r="5301" spans="1:20" x14ac:dyDescent="0.3">
      <c r="A5301">
        <v>24</v>
      </c>
      <c r="B5301" s="1">
        <v>46128</v>
      </c>
      <c r="C5301" t="s">
        <v>162</v>
      </c>
      <c r="D5301" t="s">
        <v>33</v>
      </c>
      <c r="E5301" t="s">
        <v>34</v>
      </c>
      <c r="F5301" t="s">
        <v>47</v>
      </c>
      <c r="G5301">
        <v>1</v>
      </c>
      <c r="H5301">
        <v>10.5</v>
      </c>
      <c r="I5301" t="s">
        <v>197</v>
      </c>
      <c r="J5301" t="s">
        <v>214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83</v>
      </c>
      <c r="R5301" t="s">
        <v>83</v>
      </c>
      <c r="S5301" t="s">
        <v>83</v>
      </c>
      <c r="T5301" t="str">
        <f>_xlfn.XLOOKUP(A5301,MI_Match_Analysis!$A$2:$A$8,MI_Match_Analysis!$F$2:$F$8,"Not Found")</f>
        <v>Loss</v>
      </c>
    </row>
    <row r="5302" spans="1:20" x14ac:dyDescent="0.3">
      <c r="A5302">
        <v>24</v>
      </c>
      <c r="B5302" s="1">
        <v>46128</v>
      </c>
      <c r="C5302" t="s">
        <v>162</v>
      </c>
      <c r="D5302" t="s">
        <v>33</v>
      </c>
      <c r="E5302" t="s">
        <v>34</v>
      </c>
      <c r="F5302" t="s">
        <v>47</v>
      </c>
      <c r="G5302">
        <v>1</v>
      </c>
      <c r="H5302">
        <v>10.6</v>
      </c>
      <c r="I5302" t="s">
        <v>115</v>
      </c>
      <c r="J5302" t="s">
        <v>214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83</v>
      </c>
      <c r="R5302" t="s">
        <v>83</v>
      </c>
      <c r="S5302" t="s">
        <v>83</v>
      </c>
      <c r="T5302" t="str">
        <f>_xlfn.XLOOKUP(A5302,MI_Match_Analysis!$A$2:$A$8,MI_Match_Analysis!$F$2:$F$8,"Not Found")</f>
        <v>Loss</v>
      </c>
    </row>
    <row r="5303" spans="1:20" x14ac:dyDescent="0.3">
      <c r="A5303">
        <v>24</v>
      </c>
      <c r="B5303" s="1">
        <v>46128</v>
      </c>
      <c r="C5303" t="s">
        <v>162</v>
      </c>
      <c r="D5303" t="s">
        <v>33</v>
      </c>
      <c r="E5303" t="s">
        <v>34</v>
      </c>
      <c r="F5303" t="s">
        <v>47</v>
      </c>
      <c r="G5303">
        <v>1</v>
      </c>
      <c r="H5303">
        <v>11.1</v>
      </c>
      <c r="I5303" t="s">
        <v>115</v>
      </c>
      <c r="J5303" t="s">
        <v>216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83</v>
      </c>
      <c r="R5303" t="s">
        <v>83</v>
      </c>
      <c r="S5303" t="s">
        <v>83</v>
      </c>
      <c r="T5303" t="str">
        <f>_xlfn.XLOOKUP(A5303,MI_Match_Analysis!$A$2:$A$8,MI_Match_Analysis!$F$2:$F$8,"Not Found")</f>
        <v>Loss</v>
      </c>
    </row>
    <row r="5304" spans="1:20" x14ac:dyDescent="0.3">
      <c r="A5304">
        <v>24</v>
      </c>
      <c r="B5304" s="1">
        <v>46128</v>
      </c>
      <c r="C5304" t="s">
        <v>162</v>
      </c>
      <c r="D5304" t="s">
        <v>33</v>
      </c>
      <c r="E5304" t="s">
        <v>34</v>
      </c>
      <c r="F5304" t="s">
        <v>47</v>
      </c>
      <c r="G5304">
        <v>1</v>
      </c>
      <c r="H5304">
        <v>11.2</v>
      </c>
      <c r="I5304" t="s">
        <v>115</v>
      </c>
      <c r="J5304" t="s">
        <v>216</v>
      </c>
      <c r="K5304">
        <v>6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83</v>
      </c>
      <c r="R5304" t="s">
        <v>83</v>
      </c>
      <c r="S5304" t="s">
        <v>83</v>
      </c>
      <c r="T5304" t="str">
        <f>_xlfn.XLOOKUP(A5304,MI_Match_Analysis!$A$2:$A$8,MI_Match_Analysis!$F$2:$F$8,"Not Found")</f>
        <v>Loss</v>
      </c>
    </row>
    <row r="5305" spans="1:20" x14ac:dyDescent="0.3">
      <c r="A5305">
        <v>24</v>
      </c>
      <c r="B5305" s="1">
        <v>46128</v>
      </c>
      <c r="C5305" t="s">
        <v>162</v>
      </c>
      <c r="D5305" t="s">
        <v>33</v>
      </c>
      <c r="E5305" t="s">
        <v>34</v>
      </c>
      <c r="F5305" t="s">
        <v>47</v>
      </c>
      <c r="G5305">
        <v>1</v>
      </c>
      <c r="H5305">
        <v>11.3</v>
      </c>
      <c r="I5305" t="s">
        <v>115</v>
      </c>
      <c r="J5305" t="s">
        <v>216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83</v>
      </c>
      <c r="R5305" t="s">
        <v>83</v>
      </c>
      <c r="S5305" t="s">
        <v>83</v>
      </c>
      <c r="T5305" t="str">
        <f>_xlfn.XLOOKUP(A5305,MI_Match_Analysis!$A$2:$A$8,MI_Match_Analysis!$F$2:$F$8,"Not Found")</f>
        <v>Loss</v>
      </c>
    </row>
    <row r="5306" spans="1:20" x14ac:dyDescent="0.3">
      <c r="A5306">
        <v>24</v>
      </c>
      <c r="B5306" s="1">
        <v>46128</v>
      </c>
      <c r="C5306" t="s">
        <v>162</v>
      </c>
      <c r="D5306" t="s">
        <v>33</v>
      </c>
      <c r="E5306" t="s">
        <v>34</v>
      </c>
      <c r="F5306" t="s">
        <v>47</v>
      </c>
      <c r="G5306">
        <v>1</v>
      </c>
      <c r="H5306">
        <v>11.4</v>
      </c>
      <c r="I5306" t="s">
        <v>197</v>
      </c>
      <c r="J5306" t="s">
        <v>216</v>
      </c>
      <c r="K5306">
        <v>6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83</v>
      </c>
      <c r="R5306" t="s">
        <v>83</v>
      </c>
      <c r="S5306" t="s">
        <v>83</v>
      </c>
      <c r="T5306" t="str">
        <f>_xlfn.XLOOKUP(A5306,MI_Match_Analysis!$A$2:$A$8,MI_Match_Analysis!$F$2:$F$8,"Not Found")</f>
        <v>Loss</v>
      </c>
    </row>
    <row r="5307" spans="1:20" x14ac:dyDescent="0.3">
      <c r="A5307">
        <v>24</v>
      </c>
      <c r="B5307" s="1">
        <v>46128</v>
      </c>
      <c r="C5307" t="s">
        <v>162</v>
      </c>
      <c r="D5307" t="s">
        <v>33</v>
      </c>
      <c r="E5307" t="s">
        <v>34</v>
      </c>
      <c r="F5307" t="s">
        <v>47</v>
      </c>
      <c r="G5307">
        <v>1</v>
      </c>
      <c r="H5307">
        <v>11.5</v>
      </c>
      <c r="I5307" t="s">
        <v>197</v>
      </c>
      <c r="J5307" t="s">
        <v>216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83</v>
      </c>
      <c r="R5307" t="s">
        <v>83</v>
      </c>
      <c r="S5307" t="s">
        <v>83</v>
      </c>
      <c r="T5307" t="str">
        <f>_xlfn.XLOOKUP(A5307,MI_Match_Analysis!$A$2:$A$8,MI_Match_Analysis!$F$2:$F$8,"Not Found")</f>
        <v>Loss</v>
      </c>
    </row>
    <row r="5308" spans="1:20" x14ac:dyDescent="0.3">
      <c r="A5308">
        <v>24</v>
      </c>
      <c r="B5308" s="1">
        <v>46128</v>
      </c>
      <c r="C5308" t="s">
        <v>162</v>
      </c>
      <c r="D5308" t="s">
        <v>33</v>
      </c>
      <c r="E5308" t="s">
        <v>34</v>
      </c>
      <c r="F5308" t="s">
        <v>47</v>
      </c>
      <c r="G5308">
        <v>1</v>
      </c>
      <c r="H5308">
        <v>11.6</v>
      </c>
      <c r="I5308" t="s">
        <v>115</v>
      </c>
      <c r="J5308" t="s">
        <v>216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83</v>
      </c>
      <c r="R5308" t="s">
        <v>83</v>
      </c>
      <c r="S5308" t="s">
        <v>83</v>
      </c>
      <c r="T5308" t="str">
        <f>_xlfn.XLOOKUP(A5308,MI_Match_Analysis!$A$2:$A$8,MI_Match_Analysis!$F$2:$F$8,"Not Found")</f>
        <v>Loss</v>
      </c>
    </row>
    <row r="5309" spans="1:20" x14ac:dyDescent="0.3">
      <c r="A5309">
        <v>24</v>
      </c>
      <c r="B5309" s="1">
        <v>46128</v>
      </c>
      <c r="C5309" t="s">
        <v>162</v>
      </c>
      <c r="D5309" t="s">
        <v>33</v>
      </c>
      <c r="E5309" t="s">
        <v>34</v>
      </c>
      <c r="F5309" t="s">
        <v>47</v>
      </c>
      <c r="G5309">
        <v>1</v>
      </c>
      <c r="H5309">
        <v>12.1</v>
      </c>
      <c r="I5309" t="s">
        <v>115</v>
      </c>
      <c r="J5309" t="s">
        <v>215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83</v>
      </c>
      <c r="R5309" t="s">
        <v>83</v>
      </c>
      <c r="S5309" t="s">
        <v>83</v>
      </c>
      <c r="T5309" t="str">
        <f>_xlfn.XLOOKUP(A5309,MI_Match_Analysis!$A$2:$A$8,MI_Match_Analysis!$F$2:$F$8,"Not Found")</f>
        <v>Loss</v>
      </c>
    </row>
    <row r="5310" spans="1:20" x14ac:dyDescent="0.3">
      <c r="A5310">
        <v>24</v>
      </c>
      <c r="B5310" s="1">
        <v>46128</v>
      </c>
      <c r="C5310" t="s">
        <v>162</v>
      </c>
      <c r="D5310" t="s">
        <v>33</v>
      </c>
      <c r="E5310" t="s">
        <v>34</v>
      </c>
      <c r="F5310" t="s">
        <v>47</v>
      </c>
      <c r="G5310">
        <v>1</v>
      </c>
      <c r="H5310">
        <v>12.2</v>
      </c>
      <c r="I5310" t="s">
        <v>197</v>
      </c>
      <c r="J5310" t="s">
        <v>215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83</v>
      </c>
      <c r="R5310" t="s">
        <v>83</v>
      </c>
      <c r="S5310" t="s">
        <v>83</v>
      </c>
      <c r="T5310" t="str">
        <f>_xlfn.XLOOKUP(A5310,MI_Match_Analysis!$A$2:$A$8,MI_Match_Analysis!$F$2:$F$8,"Not Found")</f>
        <v>Loss</v>
      </c>
    </row>
    <row r="5311" spans="1:20" x14ac:dyDescent="0.3">
      <c r="A5311">
        <v>24</v>
      </c>
      <c r="B5311" s="1">
        <v>46128</v>
      </c>
      <c r="C5311" t="s">
        <v>162</v>
      </c>
      <c r="D5311" t="s">
        <v>33</v>
      </c>
      <c r="E5311" t="s">
        <v>34</v>
      </c>
      <c r="F5311" t="s">
        <v>47</v>
      </c>
      <c r="G5311">
        <v>1</v>
      </c>
      <c r="H5311">
        <v>12.3</v>
      </c>
      <c r="I5311" t="s">
        <v>115</v>
      </c>
      <c r="J5311" t="s">
        <v>215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83</v>
      </c>
      <c r="R5311" t="s">
        <v>83</v>
      </c>
      <c r="S5311" t="s">
        <v>83</v>
      </c>
      <c r="T5311" t="str">
        <f>_xlfn.XLOOKUP(A5311,MI_Match_Analysis!$A$2:$A$8,MI_Match_Analysis!$F$2:$F$8,"Not Found")</f>
        <v>Loss</v>
      </c>
    </row>
    <row r="5312" spans="1:20" x14ac:dyDescent="0.3">
      <c r="A5312">
        <v>24</v>
      </c>
      <c r="B5312" s="1">
        <v>46128</v>
      </c>
      <c r="C5312" t="s">
        <v>162</v>
      </c>
      <c r="D5312" t="s">
        <v>33</v>
      </c>
      <c r="E5312" t="s">
        <v>34</v>
      </c>
      <c r="F5312" t="s">
        <v>47</v>
      </c>
      <c r="G5312">
        <v>1</v>
      </c>
      <c r="H5312">
        <v>12.4</v>
      </c>
      <c r="I5312" t="s">
        <v>197</v>
      </c>
      <c r="J5312" t="s">
        <v>215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83</v>
      </c>
      <c r="R5312" t="s">
        <v>83</v>
      </c>
      <c r="S5312" t="s">
        <v>83</v>
      </c>
      <c r="T5312" t="str">
        <f>_xlfn.XLOOKUP(A5312,MI_Match_Analysis!$A$2:$A$8,MI_Match_Analysis!$F$2:$F$8,"Not Found")</f>
        <v>Loss</v>
      </c>
    </row>
    <row r="5313" spans="1:20" x14ac:dyDescent="0.3">
      <c r="A5313">
        <v>24</v>
      </c>
      <c r="B5313" s="1">
        <v>46128</v>
      </c>
      <c r="C5313" t="s">
        <v>162</v>
      </c>
      <c r="D5313" t="s">
        <v>33</v>
      </c>
      <c r="E5313" t="s">
        <v>34</v>
      </c>
      <c r="F5313" t="s">
        <v>47</v>
      </c>
      <c r="G5313">
        <v>1</v>
      </c>
      <c r="H5313">
        <v>12.5</v>
      </c>
      <c r="I5313" t="s">
        <v>115</v>
      </c>
      <c r="J5313" t="s">
        <v>215</v>
      </c>
      <c r="K5313">
        <v>0</v>
      </c>
      <c r="L5313">
        <v>1</v>
      </c>
      <c r="M5313">
        <v>1</v>
      </c>
      <c r="N5313">
        <v>0</v>
      </c>
      <c r="O5313">
        <v>0</v>
      </c>
      <c r="P5313">
        <v>0</v>
      </c>
      <c r="Q5313" t="s">
        <v>83</v>
      </c>
      <c r="R5313" t="s">
        <v>83</v>
      </c>
      <c r="S5313" t="s">
        <v>83</v>
      </c>
      <c r="T5313" t="str">
        <f>_xlfn.XLOOKUP(A5313,MI_Match_Analysis!$A$2:$A$8,MI_Match_Analysis!$F$2:$F$8,"Not Found")</f>
        <v>Loss</v>
      </c>
    </row>
    <row r="5314" spans="1:20" x14ac:dyDescent="0.3">
      <c r="A5314">
        <v>24</v>
      </c>
      <c r="B5314" s="1">
        <v>46128</v>
      </c>
      <c r="C5314" t="s">
        <v>162</v>
      </c>
      <c r="D5314" t="s">
        <v>33</v>
      </c>
      <c r="E5314" t="s">
        <v>34</v>
      </c>
      <c r="F5314" t="s">
        <v>47</v>
      </c>
      <c r="G5314">
        <v>1</v>
      </c>
      <c r="H5314">
        <v>12.5</v>
      </c>
      <c r="I5314" t="s">
        <v>115</v>
      </c>
      <c r="J5314" t="s">
        <v>215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83</v>
      </c>
      <c r="R5314" t="s">
        <v>83</v>
      </c>
      <c r="S5314" t="s">
        <v>83</v>
      </c>
      <c r="T5314" t="str">
        <f>_xlfn.XLOOKUP(A5314,MI_Match_Analysis!$A$2:$A$8,MI_Match_Analysis!$F$2:$F$8,"Not Found")</f>
        <v>Loss</v>
      </c>
    </row>
    <row r="5315" spans="1:20" x14ac:dyDescent="0.3">
      <c r="A5315">
        <v>24</v>
      </c>
      <c r="B5315" s="1">
        <v>46128</v>
      </c>
      <c r="C5315" t="s">
        <v>162</v>
      </c>
      <c r="D5315" t="s">
        <v>33</v>
      </c>
      <c r="E5315" t="s">
        <v>34</v>
      </c>
      <c r="F5315" t="s">
        <v>47</v>
      </c>
      <c r="G5315">
        <v>1</v>
      </c>
      <c r="H5315">
        <v>12.6</v>
      </c>
      <c r="I5315" t="s">
        <v>197</v>
      </c>
      <c r="J5315" t="s">
        <v>215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83</v>
      </c>
      <c r="R5315" t="s">
        <v>83</v>
      </c>
      <c r="S5315" t="s">
        <v>83</v>
      </c>
      <c r="T5315" t="str">
        <f>_xlfn.XLOOKUP(A5315,MI_Match_Analysis!$A$2:$A$8,MI_Match_Analysis!$F$2:$F$8,"Not Found")</f>
        <v>Loss</v>
      </c>
    </row>
    <row r="5316" spans="1:20" x14ac:dyDescent="0.3">
      <c r="A5316">
        <v>24</v>
      </c>
      <c r="B5316" s="1">
        <v>46128</v>
      </c>
      <c r="C5316" t="s">
        <v>162</v>
      </c>
      <c r="D5316" t="s">
        <v>33</v>
      </c>
      <c r="E5316" t="s">
        <v>34</v>
      </c>
      <c r="F5316" t="s">
        <v>47</v>
      </c>
      <c r="G5316">
        <v>1</v>
      </c>
      <c r="H5316">
        <v>13.1</v>
      </c>
      <c r="I5316" t="s">
        <v>197</v>
      </c>
      <c r="J5316" t="s">
        <v>225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83</v>
      </c>
      <c r="R5316" t="s">
        <v>83</v>
      </c>
      <c r="S5316" t="s">
        <v>83</v>
      </c>
      <c r="T5316" t="str">
        <f>_xlfn.XLOOKUP(A5316,MI_Match_Analysis!$A$2:$A$8,MI_Match_Analysis!$F$2:$F$8,"Not Found")</f>
        <v>Loss</v>
      </c>
    </row>
    <row r="5317" spans="1:20" x14ac:dyDescent="0.3">
      <c r="A5317">
        <v>24</v>
      </c>
      <c r="B5317" s="1">
        <v>46128</v>
      </c>
      <c r="C5317" t="s">
        <v>162</v>
      </c>
      <c r="D5317" t="s">
        <v>33</v>
      </c>
      <c r="E5317" t="s">
        <v>34</v>
      </c>
      <c r="F5317" t="s">
        <v>47</v>
      </c>
      <c r="G5317">
        <v>1</v>
      </c>
      <c r="H5317">
        <v>13.2</v>
      </c>
      <c r="I5317" t="s">
        <v>115</v>
      </c>
      <c r="J5317" t="s">
        <v>225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83</v>
      </c>
      <c r="R5317" t="s">
        <v>83</v>
      </c>
      <c r="S5317" t="s">
        <v>83</v>
      </c>
      <c r="T5317" t="str">
        <f>_xlfn.XLOOKUP(A5317,MI_Match_Analysis!$A$2:$A$8,MI_Match_Analysis!$F$2:$F$8,"Not Found")</f>
        <v>Loss</v>
      </c>
    </row>
    <row r="5318" spans="1:20" x14ac:dyDescent="0.3">
      <c r="A5318">
        <v>24</v>
      </c>
      <c r="B5318" s="1">
        <v>46128</v>
      </c>
      <c r="C5318" t="s">
        <v>162</v>
      </c>
      <c r="D5318" t="s">
        <v>33</v>
      </c>
      <c r="E5318" t="s">
        <v>34</v>
      </c>
      <c r="F5318" t="s">
        <v>47</v>
      </c>
      <c r="G5318">
        <v>1</v>
      </c>
      <c r="H5318">
        <v>13.3</v>
      </c>
      <c r="I5318" t="s">
        <v>197</v>
      </c>
      <c r="J5318" t="s">
        <v>225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83</v>
      </c>
      <c r="R5318" t="s">
        <v>83</v>
      </c>
      <c r="S5318" t="s">
        <v>83</v>
      </c>
      <c r="T5318" t="str">
        <f>_xlfn.XLOOKUP(A5318,MI_Match_Analysis!$A$2:$A$8,MI_Match_Analysis!$F$2:$F$8,"Not Found")</f>
        <v>Loss</v>
      </c>
    </row>
    <row r="5319" spans="1:20" x14ac:dyDescent="0.3">
      <c r="A5319">
        <v>24</v>
      </c>
      <c r="B5319" s="1">
        <v>46128</v>
      </c>
      <c r="C5319" t="s">
        <v>162</v>
      </c>
      <c r="D5319" t="s">
        <v>33</v>
      </c>
      <c r="E5319" t="s">
        <v>34</v>
      </c>
      <c r="F5319" t="s">
        <v>47</v>
      </c>
      <c r="G5319">
        <v>1</v>
      </c>
      <c r="H5319">
        <v>13.4</v>
      </c>
      <c r="I5319" t="s">
        <v>197</v>
      </c>
      <c r="J5319" t="s">
        <v>225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165</v>
      </c>
      <c r="R5319" t="s">
        <v>197</v>
      </c>
      <c r="S5319" t="s">
        <v>214</v>
      </c>
      <c r="T5319" t="str">
        <f>_xlfn.XLOOKUP(A5319,MI_Match_Analysis!$A$2:$A$8,MI_Match_Analysis!$F$2:$F$8,"Not Found")</f>
        <v>Loss</v>
      </c>
    </row>
    <row r="5320" spans="1:20" x14ac:dyDescent="0.3">
      <c r="A5320">
        <v>24</v>
      </c>
      <c r="B5320" s="1">
        <v>46128</v>
      </c>
      <c r="C5320" t="s">
        <v>162</v>
      </c>
      <c r="D5320" t="s">
        <v>33</v>
      </c>
      <c r="E5320" t="s">
        <v>34</v>
      </c>
      <c r="F5320" t="s">
        <v>47</v>
      </c>
      <c r="G5320">
        <v>1</v>
      </c>
      <c r="H5320">
        <v>13.5</v>
      </c>
      <c r="I5320" t="s">
        <v>182</v>
      </c>
      <c r="J5320" t="s">
        <v>225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83</v>
      </c>
      <c r="R5320" t="s">
        <v>83</v>
      </c>
      <c r="S5320" t="s">
        <v>83</v>
      </c>
      <c r="T5320" t="str">
        <f>_xlfn.XLOOKUP(A5320,MI_Match_Analysis!$A$2:$A$8,MI_Match_Analysis!$F$2:$F$8,"Not Found")</f>
        <v>Loss</v>
      </c>
    </row>
    <row r="5321" spans="1:20" x14ac:dyDescent="0.3">
      <c r="A5321">
        <v>24</v>
      </c>
      <c r="B5321" s="1">
        <v>46128</v>
      </c>
      <c r="C5321" t="s">
        <v>162</v>
      </c>
      <c r="D5321" t="s">
        <v>33</v>
      </c>
      <c r="E5321" t="s">
        <v>34</v>
      </c>
      <c r="F5321" t="s">
        <v>47</v>
      </c>
      <c r="G5321">
        <v>1</v>
      </c>
      <c r="H5321">
        <v>13.6</v>
      </c>
      <c r="I5321" t="s">
        <v>115</v>
      </c>
      <c r="J5321" t="s">
        <v>225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83</v>
      </c>
      <c r="R5321" t="s">
        <v>83</v>
      </c>
      <c r="S5321" t="s">
        <v>83</v>
      </c>
      <c r="T5321" t="str">
        <f>_xlfn.XLOOKUP(A5321,MI_Match_Analysis!$A$2:$A$8,MI_Match_Analysis!$F$2:$F$8,"Not Found")</f>
        <v>Loss</v>
      </c>
    </row>
    <row r="5322" spans="1:20" x14ac:dyDescent="0.3">
      <c r="A5322">
        <v>24</v>
      </c>
      <c r="B5322" s="1">
        <v>46128</v>
      </c>
      <c r="C5322" t="s">
        <v>162</v>
      </c>
      <c r="D5322" t="s">
        <v>33</v>
      </c>
      <c r="E5322" t="s">
        <v>34</v>
      </c>
      <c r="F5322" t="s">
        <v>47</v>
      </c>
      <c r="G5322">
        <v>1</v>
      </c>
      <c r="H5322">
        <v>14.1</v>
      </c>
      <c r="I5322" t="s">
        <v>115</v>
      </c>
      <c r="J5322" t="s">
        <v>114</v>
      </c>
      <c r="K5322">
        <v>4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83</v>
      </c>
      <c r="R5322" t="s">
        <v>83</v>
      </c>
      <c r="S5322" t="s">
        <v>83</v>
      </c>
      <c r="T5322" t="str">
        <f>_xlfn.XLOOKUP(A5322,MI_Match_Analysis!$A$2:$A$8,MI_Match_Analysis!$F$2:$F$8,"Not Found")</f>
        <v>Loss</v>
      </c>
    </row>
    <row r="5323" spans="1:20" x14ac:dyDescent="0.3">
      <c r="A5323">
        <v>24</v>
      </c>
      <c r="B5323" s="1">
        <v>46128</v>
      </c>
      <c r="C5323" t="s">
        <v>162</v>
      </c>
      <c r="D5323" t="s">
        <v>33</v>
      </c>
      <c r="E5323" t="s">
        <v>34</v>
      </c>
      <c r="F5323" t="s">
        <v>47</v>
      </c>
      <c r="G5323">
        <v>1</v>
      </c>
      <c r="H5323">
        <v>14.2</v>
      </c>
      <c r="I5323" t="s">
        <v>115</v>
      </c>
      <c r="J5323" t="s">
        <v>114</v>
      </c>
      <c r="K5323">
        <v>0</v>
      </c>
      <c r="L5323">
        <v>1</v>
      </c>
      <c r="M5323">
        <v>1</v>
      </c>
      <c r="N5323">
        <v>0</v>
      </c>
      <c r="O5323">
        <v>0</v>
      </c>
      <c r="P5323">
        <v>0</v>
      </c>
      <c r="Q5323" t="s">
        <v>83</v>
      </c>
      <c r="R5323" t="s">
        <v>83</v>
      </c>
      <c r="S5323" t="s">
        <v>83</v>
      </c>
      <c r="T5323" t="str">
        <f>_xlfn.XLOOKUP(A5323,MI_Match_Analysis!$A$2:$A$8,MI_Match_Analysis!$F$2:$F$8,"Not Found")</f>
        <v>Loss</v>
      </c>
    </row>
    <row r="5324" spans="1:20" x14ac:dyDescent="0.3">
      <c r="A5324">
        <v>24</v>
      </c>
      <c r="B5324" s="1">
        <v>46128</v>
      </c>
      <c r="C5324" t="s">
        <v>162</v>
      </c>
      <c r="D5324" t="s">
        <v>33</v>
      </c>
      <c r="E5324" t="s">
        <v>34</v>
      </c>
      <c r="F5324" t="s">
        <v>47</v>
      </c>
      <c r="G5324">
        <v>1</v>
      </c>
      <c r="H5324">
        <v>14.2</v>
      </c>
      <c r="I5324" t="s">
        <v>115</v>
      </c>
      <c r="J5324" t="s">
        <v>114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83</v>
      </c>
      <c r="R5324" t="s">
        <v>83</v>
      </c>
      <c r="S5324" t="s">
        <v>83</v>
      </c>
      <c r="T5324" t="str">
        <f>_xlfn.XLOOKUP(A5324,MI_Match_Analysis!$A$2:$A$8,MI_Match_Analysis!$F$2:$F$8,"Not Found")</f>
        <v>Loss</v>
      </c>
    </row>
    <row r="5325" spans="1:20" x14ac:dyDescent="0.3">
      <c r="A5325">
        <v>24</v>
      </c>
      <c r="B5325" s="1">
        <v>46128</v>
      </c>
      <c r="C5325" t="s">
        <v>162</v>
      </c>
      <c r="D5325" t="s">
        <v>33</v>
      </c>
      <c r="E5325" t="s">
        <v>34</v>
      </c>
      <c r="F5325" t="s">
        <v>47</v>
      </c>
      <c r="G5325">
        <v>1</v>
      </c>
      <c r="H5325">
        <v>14.3</v>
      </c>
      <c r="I5325" t="s">
        <v>182</v>
      </c>
      <c r="J5325" t="s">
        <v>114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83</v>
      </c>
      <c r="R5325" t="s">
        <v>83</v>
      </c>
      <c r="S5325" t="s">
        <v>83</v>
      </c>
      <c r="T5325" t="str">
        <f>_xlfn.XLOOKUP(A5325,MI_Match_Analysis!$A$2:$A$8,MI_Match_Analysis!$F$2:$F$8,"Not Found")</f>
        <v>Loss</v>
      </c>
    </row>
    <row r="5326" spans="1:20" x14ac:dyDescent="0.3">
      <c r="A5326">
        <v>24</v>
      </c>
      <c r="B5326" s="1">
        <v>46128</v>
      </c>
      <c r="C5326" t="s">
        <v>162</v>
      </c>
      <c r="D5326" t="s">
        <v>33</v>
      </c>
      <c r="E5326" t="s">
        <v>34</v>
      </c>
      <c r="F5326" t="s">
        <v>47</v>
      </c>
      <c r="G5326">
        <v>1</v>
      </c>
      <c r="H5326">
        <v>14.4</v>
      </c>
      <c r="I5326" t="s">
        <v>115</v>
      </c>
      <c r="J5326" t="s">
        <v>114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83</v>
      </c>
      <c r="R5326" t="s">
        <v>83</v>
      </c>
      <c r="S5326" t="s">
        <v>83</v>
      </c>
      <c r="T5326" t="str">
        <f>_xlfn.XLOOKUP(A5326,MI_Match_Analysis!$A$2:$A$8,MI_Match_Analysis!$F$2:$F$8,"Not Found")</f>
        <v>Loss</v>
      </c>
    </row>
    <row r="5327" spans="1:20" x14ac:dyDescent="0.3">
      <c r="A5327">
        <v>24</v>
      </c>
      <c r="B5327" s="1">
        <v>46128</v>
      </c>
      <c r="C5327" t="s">
        <v>162</v>
      </c>
      <c r="D5327" t="s">
        <v>33</v>
      </c>
      <c r="E5327" t="s">
        <v>34</v>
      </c>
      <c r="F5327" t="s">
        <v>47</v>
      </c>
      <c r="G5327">
        <v>1</v>
      </c>
      <c r="H5327">
        <v>14.5</v>
      </c>
      <c r="I5327" t="s">
        <v>115</v>
      </c>
      <c r="J5327" t="s">
        <v>114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83</v>
      </c>
      <c r="R5327" t="s">
        <v>83</v>
      </c>
      <c r="S5327" t="s">
        <v>83</v>
      </c>
      <c r="T5327" t="str">
        <f>_xlfn.XLOOKUP(A5327,MI_Match_Analysis!$A$2:$A$8,MI_Match_Analysis!$F$2:$F$8,"Not Found")</f>
        <v>Loss</v>
      </c>
    </row>
    <row r="5328" spans="1:20" x14ac:dyDescent="0.3">
      <c r="A5328">
        <v>24</v>
      </c>
      <c r="B5328" s="1">
        <v>46128</v>
      </c>
      <c r="C5328" t="s">
        <v>162</v>
      </c>
      <c r="D5328" t="s">
        <v>33</v>
      </c>
      <c r="E5328" t="s">
        <v>34</v>
      </c>
      <c r="F5328" t="s">
        <v>47</v>
      </c>
      <c r="G5328">
        <v>1</v>
      </c>
      <c r="H5328">
        <v>14.6</v>
      </c>
      <c r="I5328" t="s">
        <v>182</v>
      </c>
      <c r="J5328" t="s">
        <v>114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83</v>
      </c>
      <c r="R5328" t="s">
        <v>83</v>
      </c>
      <c r="S5328" t="s">
        <v>83</v>
      </c>
      <c r="T5328" t="str">
        <f>_xlfn.XLOOKUP(A5328,MI_Match_Analysis!$A$2:$A$8,MI_Match_Analysis!$F$2:$F$8,"Not Found")</f>
        <v>Loss</v>
      </c>
    </row>
    <row r="5329" spans="1:20" x14ac:dyDescent="0.3">
      <c r="A5329">
        <v>24</v>
      </c>
      <c r="B5329" s="1">
        <v>46128</v>
      </c>
      <c r="C5329" t="s">
        <v>162</v>
      </c>
      <c r="D5329" t="s">
        <v>33</v>
      </c>
      <c r="E5329" t="s">
        <v>34</v>
      </c>
      <c r="F5329" t="s">
        <v>47</v>
      </c>
      <c r="G5329">
        <v>1</v>
      </c>
      <c r="H5329">
        <v>15.1</v>
      </c>
      <c r="I5329" t="s">
        <v>182</v>
      </c>
      <c r="J5329" t="s">
        <v>225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83</v>
      </c>
      <c r="R5329" t="s">
        <v>83</v>
      </c>
      <c r="S5329" t="s">
        <v>83</v>
      </c>
      <c r="T5329" t="str">
        <f>_xlfn.XLOOKUP(A5329,MI_Match_Analysis!$A$2:$A$8,MI_Match_Analysis!$F$2:$F$8,"Not Found")</f>
        <v>Loss</v>
      </c>
    </row>
    <row r="5330" spans="1:20" x14ac:dyDescent="0.3">
      <c r="A5330">
        <v>24</v>
      </c>
      <c r="B5330" s="1">
        <v>46128</v>
      </c>
      <c r="C5330" t="s">
        <v>162</v>
      </c>
      <c r="D5330" t="s">
        <v>33</v>
      </c>
      <c r="E5330" t="s">
        <v>34</v>
      </c>
      <c r="F5330" t="s">
        <v>47</v>
      </c>
      <c r="G5330">
        <v>1</v>
      </c>
      <c r="H5330">
        <v>15.2</v>
      </c>
      <c r="I5330" t="s">
        <v>182</v>
      </c>
      <c r="J5330" t="s">
        <v>225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83</v>
      </c>
      <c r="R5330" t="s">
        <v>83</v>
      </c>
      <c r="S5330" t="s">
        <v>83</v>
      </c>
      <c r="T5330" t="str">
        <f>_xlfn.XLOOKUP(A5330,MI_Match_Analysis!$A$2:$A$8,MI_Match_Analysis!$F$2:$F$8,"Not Found")</f>
        <v>Loss</v>
      </c>
    </row>
    <row r="5331" spans="1:20" x14ac:dyDescent="0.3">
      <c r="A5331">
        <v>24</v>
      </c>
      <c r="B5331" s="1">
        <v>46128</v>
      </c>
      <c r="C5331" t="s">
        <v>162</v>
      </c>
      <c r="D5331" t="s">
        <v>33</v>
      </c>
      <c r="E5331" t="s">
        <v>34</v>
      </c>
      <c r="F5331" t="s">
        <v>47</v>
      </c>
      <c r="G5331">
        <v>1</v>
      </c>
      <c r="H5331">
        <v>15.3</v>
      </c>
      <c r="I5331" t="s">
        <v>115</v>
      </c>
      <c r="J5331" t="s">
        <v>225</v>
      </c>
      <c r="K5331">
        <v>6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83</v>
      </c>
      <c r="R5331" t="s">
        <v>83</v>
      </c>
      <c r="S5331" t="s">
        <v>83</v>
      </c>
      <c r="T5331" t="str">
        <f>_xlfn.XLOOKUP(A5331,MI_Match_Analysis!$A$2:$A$8,MI_Match_Analysis!$F$2:$F$8,"Not Found")</f>
        <v>Loss</v>
      </c>
    </row>
    <row r="5332" spans="1:20" x14ac:dyDescent="0.3">
      <c r="A5332">
        <v>24</v>
      </c>
      <c r="B5332" s="1">
        <v>46128</v>
      </c>
      <c r="C5332" t="s">
        <v>162</v>
      </c>
      <c r="D5332" t="s">
        <v>33</v>
      </c>
      <c r="E5332" t="s">
        <v>34</v>
      </c>
      <c r="F5332" t="s">
        <v>47</v>
      </c>
      <c r="G5332">
        <v>1</v>
      </c>
      <c r="H5332">
        <v>15.4</v>
      </c>
      <c r="I5332" t="s">
        <v>115</v>
      </c>
      <c r="J5332" t="s">
        <v>225</v>
      </c>
      <c r="K5332">
        <v>6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83</v>
      </c>
      <c r="R5332" t="s">
        <v>83</v>
      </c>
      <c r="S5332" t="s">
        <v>83</v>
      </c>
      <c r="T5332" t="str">
        <f>_xlfn.XLOOKUP(A5332,MI_Match_Analysis!$A$2:$A$8,MI_Match_Analysis!$F$2:$F$8,"Not Found")</f>
        <v>Loss</v>
      </c>
    </row>
    <row r="5333" spans="1:20" x14ac:dyDescent="0.3">
      <c r="A5333">
        <v>24</v>
      </c>
      <c r="B5333" s="1">
        <v>46128</v>
      </c>
      <c r="C5333" t="s">
        <v>162</v>
      </c>
      <c r="D5333" t="s">
        <v>33</v>
      </c>
      <c r="E5333" t="s">
        <v>34</v>
      </c>
      <c r="F5333" t="s">
        <v>47</v>
      </c>
      <c r="G5333">
        <v>1</v>
      </c>
      <c r="H5333">
        <v>15.5</v>
      </c>
      <c r="I5333" t="s">
        <v>115</v>
      </c>
      <c r="J5333" t="s">
        <v>225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83</v>
      </c>
      <c r="R5333" t="s">
        <v>83</v>
      </c>
      <c r="S5333" t="s">
        <v>83</v>
      </c>
      <c r="T5333" t="str">
        <f>_xlfn.XLOOKUP(A5333,MI_Match_Analysis!$A$2:$A$8,MI_Match_Analysis!$F$2:$F$8,"Not Found")</f>
        <v>Loss</v>
      </c>
    </row>
    <row r="5334" spans="1:20" x14ac:dyDescent="0.3">
      <c r="A5334">
        <v>24</v>
      </c>
      <c r="B5334" s="1">
        <v>46128</v>
      </c>
      <c r="C5334" t="s">
        <v>162</v>
      </c>
      <c r="D5334" t="s">
        <v>33</v>
      </c>
      <c r="E5334" t="s">
        <v>34</v>
      </c>
      <c r="F5334" t="s">
        <v>47</v>
      </c>
      <c r="G5334">
        <v>1</v>
      </c>
      <c r="H5334">
        <v>15.6</v>
      </c>
      <c r="I5334" t="s">
        <v>182</v>
      </c>
      <c r="J5334" t="s">
        <v>225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83</v>
      </c>
      <c r="R5334" t="s">
        <v>83</v>
      </c>
      <c r="S5334" t="s">
        <v>83</v>
      </c>
      <c r="T5334" t="str">
        <f>_xlfn.XLOOKUP(A5334,MI_Match_Analysis!$A$2:$A$8,MI_Match_Analysis!$F$2:$F$8,"Not Found")</f>
        <v>Loss</v>
      </c>
    </row>
    <row r="5335" spans="1:20" x14ac:dyDescent="0.3">
      <c r="A5335">
        <v>24</v>
      </c>
      <c r="B5335" s="1">
        <v>46128</v>
      </c>
      <c r="C5335" t="s">
        <v>162</v>
      </c>
      <c r="D5335" t="s">
        <v>33</v>
      </c>
      <c r="E5335" t="s">
        <v>34</v>
      </c>
      <c r="F5335" t="s">
        <v>47</v>
      </c>
      <c r="G5335">
        <v>1</v>
      </c>
      <c r="H5335">
        <v>16.100000000000001</v>
      </c>
      <c r="I5335" t="s">
        <v>182</v>
      </c>
      <c r="J5335" t="s">
        <v>214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83</v>
      </c>
      <c r="R5335" t="s">
        <v>83</v>
      </c>
      <c r="S5335" t="s">
        <v>83</v>
      </c>
      <c r="T5335" t="str">
        <f>_xlfn.XLOOKUP(A5335,MI_Match_Analysis!$A$2:$A$8,MI_Match_Analysis!$F$2:$F$8,"Not Found")</f>
        <v>Loss</v>
      </c>
    </row>
    <row r="5336" spans="1:20" x14ac:dyDescent="0.3">
      <c r="A5336">
        <v>24</v>
      </c>
      <c r="B5336" s="1">
        <v>46128</v>
      </c>
      <c r="C5336" t="s">
        <v>162</v>
      </c>
      <c r="D5336" t="s">
        <v>33</v>
      </c>
      <c r="E5336" t="s">
        <v>34</v>
      </c>
      <c r="F5336" t="s">
        <v>47</v>
      </c>
      <c r="G5336">
        <v>1</v>
      </c>
      <c r="H5336">
        <v>16.2</v>
      </c>
      <c r="I5336" t="s">
        <v>115</v>
      </c>
      <c r="J5336" t="s">
        <v>214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83</v>
      </c>
      <c r="R5336" t="s">
        <v>83</v>
      </c>
      <c r="S5336" t="s">
        <v>83</v>
      </c>
      <c r="T5336" t="str">
        <f>_xlfn.XLOOKUP(A5336,MI_Match_Analysis!$A$2:$A$8,MI_Match_Analysis!$F$2:$F$8,"Not Found")</f>
        <v>Loss</v>
      </c>
    </row>
    <row r="5337" spans="1:20" x14ac:dyDescent="0.3">
      <c r="A5337">
        <v>24</v>
      </c>
      <c r="B5337" s="1">
        <v>46128</v>
      </c>
      <c r="C5337" t="s">
        <v>162</v>
      </c>
      <c r="D5337" t="s">
        <v>33</v>
      </c>
      <c r="E5337" t="s">
        <v>34</v>
      </c>
      <c r="F5337" t="s">
        <v>47</v>
      </c>
      <c r="G5337">
        <v>1</v>
      </c>
      <c r="H5337">
        <v>16.3</v>
      </c>
      <c r="I5337" t="s">
        <v>182</v>
      </c>
      <c r="J5337" t="s">
        <v>214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83</v>
      </c>
      <c r="R5337" t="s">
        <v>83</v>
      </c>
      <c r="S5337" t="s">
        <v>83</v>
      </c>
      <c r="T5337" t="str">
        <f>_xlfn.XLOOKUP(A5337,MI_Match_Analysis!$A$2:$A$8,MI_Match_Analysis!$F$2:$F$8,"Not Found")</f>
        <v>Loss</v>
      </c>
    </row>
    <row r="5338" spans="1:20" x14ac:dyDescent="0.3">
      <c r="A5338">
        <v>24</v>
      </c>
      <c r="B5338" s="1">
        <v>46128</v>
      </c>
      <c r="C5338" t="s">
        <v>162</v>
      </c>
      <c r="D5338" t="s">
        <v>33</v>
      </c>
      <c r="E5338" t="s">
        <v>34</v>
      </c>
      <c r="F5338" t="s">
        <v>47</v>
      </c>
      <c r="G5338">
        <v>1</v>
      </c>
      <c r="H5338">
        <v>16.399999999999999</v>
      </c>
      <c r="I5338" t="s">
        <v>115</v>
      </c>
      <c r="J5338" t="s">
        <v>214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83</v>
      </c>
      <c r="R5338" t="s">
        <v>83</v>
      </c>
      <c r="S5338" t="s">
        <v>83</v>
      </c>
      <c r="T5338" t="str">
        <f>_xlfn.XLOOKUP(A5338,MI_Match_Analysis!$A$2:$A$8,MI_Match_Analysis!$F$2:$F$8,"Not Found")</f>
        <v>Loss</v>
      </c>
    </row>
    <row r="5339" spans="1:20" x14ac:dyDescent="0.3">
      <c r="A5339">
        <v>24</v>
      </c>
      <c r="B5339" s="1">
        <v>46128</v>
      </c>
      <c r="C5339" t="s">
        <v>162</v>
      </c>
      <c r="D5339" t="s">
        <v>33</v>
      </c>
      <c r="E5339" t="s">
        <v>34</v>
      </c>
      <c r="F5339" t="s">
        <v>47</v>
      </c>
      <c r="G5339">
        <v>1</v>
      </c>
      <c r="H5339">
        <v>16.5</v>
      </c>
      <c r="I5339" t="s">
        <v>182</v>
      </c>
      <c r="J5339" t="s">
        <v>214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83</v>
      </c>
      <c r="R5339" t="s">
        <v>83</v>
      </c>
      <c r="S5339" t="s">
        <v>83</v>
      </c>
      <c r="T5339" t="str">
        <f>_xlfn.XLOOKUP(A5339,MI_Match_Analysis!$A$2:$A$8,MI_Match_Analysis!$F$2:$F$8,"Not Found")</f>
        <v>Loss</v>
      </c>
    </row>
    <row r="5340" spans="1:20" x14ac:dyDescent="0.3">
      <c r="A5340">
        <v>24</v>
      </c>
      <c r="B5340" s="1">
        <v>46128</v>
      </c>
      <c r="C5340" t="s">
        <v>162</v>
      </c>
      <c r="D5340" t="s">
        <v>33</v>
      </c>
      <c r="E5340" t="s">
        <v>34</v>
      </c>
      <c r="F5340" t="s">
        <v>47</v>
      </c>
      <c r="G5340">
        <v>1</v>
      </c>
      <c r="H5340">
        <v>16.600000000000001</v>
      </c>
      <c r="I5340" t="s">
        <v>115</v>
      </c>
      <c r="J5340" t="s">
        <v>214</v>
      </c>
      <c r="K5340">
        <v>4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83</v>
      </c>
      <c r="R5340" t="s">
        <v>83</v>
      </c>
      <c r="S5340" t="s">
        <v>83</v>
      </c>
      <c r="T5340" t="str">
        <f>_xlfn.XLOOKUP(A5340,MI_Match_Analysis!$A$2:$A$8,MI_Match_Analysis!$F$2:$F$8,"Not Found")</f>
        <v>Loss</v>
      </c>
    </row>
    <row r="5341" spans="1:20" x14ac:dyDescent="0.3">
      <c r="A5341">
        <v>24</v>
      </c>
      <c r="B5341" s="1">
        <v>46128</v>
      </c>
      <c r="C5341" t="s">
        <v>162</v>
      </c>
      <c r="D5341" t="s">
        <v>33</v>
      </c>
      <c r="E5341" t="s">
        <v>34</v>
      </c>
      <c r="F5341" t="s">
        <v>47</v>
      </c>
      <c r="G5341">
        <v>1</v>
      </c>
      <c r="H5341">
        <v>17.100000000000001</v>
      </c>
      <c r="I5341" t="s">
        <v>182</v>
      </c>
      <c r="J5341" t="s">
        <v>215</v>
      </c>
      <c r="K5341">
        <v>6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83</v>
      </c>
      <c r="R5341" t="s">
        <v>83</v>
      </c>
      <c r="S5341" t="s">
        <v>83</v>
      </c>
      <c r="T5341" t="str">
        <f>_xlfn.XLOOKUP(A5341,MI_Match_Analysis!$A$2:$A$8,MI_Match_Analysis!$F$2:$F$8,"Not Found")</f>
        <v>Loss</v>
      </c>
    </row>
    <row r="5342" spans="1:20" x14ac:dyDescent="0.3">
      <c r="A5342">
        <v>24</v>
      </c>
      <c r="B5342" s="1">
        <v>46128</v>
      </c>
      <c r="C5342" t="s">
        <v>162</v>
      </c>
      <c r="D5342" t="s">
        <v>33</v>
      </c>
      <c r="E5342" t="s">
        <v>34</v>
      </c>
      <c r="F5342" t="s">
        <v>47</v>
      </c>
      <c r="G5342">
        <v>1</v>
      </c>
      <c r="H5342">
        <v>17.2</v>
      </c>
      <c r="I5342" t="s">
        <v>182</v>
      </c>
      <c r="J5342" t="s">
        <v>215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83</v>
      </c>
      <c r="R5342" t="s">
        <v>83</v>
      </c>
      <c r="S5342" t="s">
        <v>83</v>
      </c>
      <c r="T5342" t="str">
        <f>_xlfn.XLOOKUP(A5342,MI_Match_Analysis!$A$2:$A$8,MI_Match_Analysis!$F$2:$F$8,"Not Found")</f>
        <v>Loss</v>
      </c>
    </row>
    <row r="5343" spans="1:20" x14ac:dyDescent="0.3">
      <c r="A5343">
        <v>24</v>
      </c>
      <c r="B5343" s="1">
        <v>46128</v>
      </c>
      <c r="C5343" t="s">
        <v>162</v>
      </c>
      <c r="D5343" t="s">
        <v>33</v>
      </c>
      <c r="E5343" t="s">
        <v>34</v>
      </c>
      <c r="F5343" t="s">
        <v>47</v>
      </c>
      <c r="G5343">
        <v>1</v>
      </c>
      <c r="H5343">
        <v>17.3</v>
      </c>
      <c r="I5343" t="s">
        <v>182</v>
      </c>
      <c r="J5343" t="s">
        <v>215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165</v>
      </c>
      <c r="R5343" t="s">
        <v>182</v>
      </c>
      <c r="S5343" t="s">
        <v>214</v>
      </c>
      <c r="T5343" t="str">
        <f>_xlfn.XLOOKUP(A5343,MI_Match_Analysis!$A$2:$A$8,MI_Match_Analysis!$F$2:$F$8,"Not Found")</f>
        <v>Loss</v>
      </c>
    </row>
    <row r="5344" spans="1:20" x14ac:dyDescent="0.3">
      <c r="A5344">
        <v>24</v>
      </c>
      <c r="B5344" s="1">
        <v>46128</v>
      </c>
      <c r="C5344" t="s">
        <v>162</v>
      </c>
      <c r="D5344" t="s">
        <v>33</v>
      </c>
      <c r="E5344" t="s">
        <v>34</v>
      </c>
      <c r="F5344" t="s">
        <v>47</v>
      </c>
      <c r="G5344">
        <v>1</v>
      </c>
      <c r="H5344">
        <v>17.399999999999999</v>
      </c>
      <c r="I5344" t="s">
        <v>187</v>
      </c>
      <c r="J5344" t="s">
        <v>215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83</v>
      </c>
      <c r="R5344" t="s">
        <v>83</v>
      </c>
      <c r="S5344" t="s">
        <v>83</v>
      </c>
      <c r="T5344" t="str">
        <f>_xlfn.XLOOKUP(A5344,MI_Match_Analysis!$A$2:$A$8,MI_Match_Analysis!$F$2:$F$8,"Not Found")</f>
        <v>Loss</v>
      </c>
    </row>
    <row r="5345" spans="1:20" x14ac:dyDescent="0.3">
      <c r="A5345">
        <v>24</v>
      </c>
      <c r="B5345" s="1">
        <v>46128</v>
      </c>
      <c r="C5345" t="s">
        <v>162</v>
      </c>
      <c r="D5345" t="s">
        <v>33</v>
      </c>
      <c r="E5345" t="s">
        <v>34</v>
      </c>
      <c r="F5345" t="s">
        <v>47</v>
      </c>
      <c r="G5345">
        <v>1</v>
      </c>
      <c r="H5345">
        <v>17.5</v>
      </c>
      <c r="I5345" t="s">
        <v>187</v>
      </c>
      <c r="J5345" t="s">
        <v>215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83</v>
      </c>
      <c r="R5345" t="s">
        <v>83</v>
      </c>
      <c r="S5345" t="s">
        <v>83</v>
      </c>
      <c r="T5345" t="str">
        <f>_xlfn.XLOOKUP(A5345,MI_Match_Analysis!$A$2:$A$8,MI_Match_Analysis!$F$2:$F$8,"Not Found")</f>
        <v>Loss</v>
      </c>
    </row>
    <row r="5346" spans="1:20" x14ac:dyDescent="0.3">
      <c r="A5346">
        <v>24</v>
      </c>
      <c r="B5346" s="1">
        <v>46128</v>
      </c>
      <c r="C5346" t="s">
        <v>162</v>
      </c>
      <c r="D5346" t="s">
        <v>33</v>
      </c>
      <c r="E5346" t="s">
        <v>34</v>
      </c>
      <c r="F5346" t="s">
        <v>47</v>
      </c>
      <c r="G5346">
        <v>1</v>
      </c>
      <c r="H5346">
        <v>17.600000000000001</v>
      </c>
      <c r="I5346" t="s">
        <v>115</v>
      </c>
      <c r="J5346" t="s">
        <v>215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83</v>
      </c>
      <c r="R5346" t="s">
        <v>83</v>
      </c>
      <c r="S5346" t="s">
        <v>83</v>
      </c>
      <c r="T5346" t="str">
        <f>_xlfn.XLOOKUP(A5346,MI_Match_Analysis!$A$2:$A$8,MI_Match_Analysis!$F$2:$F$8,"Not Found")</f>
        <v>Loss</v>
      </c>
    </row>
    <row r="5347" spans="1:20" x14ac:dyDescent="0.3">
      <c r="A5347">
        <v>24</v>
      </c>
      <c r="B5347" s="1">
        <v>46128</v>
      </c>
      <c r="C5347" t="s">
        <v>162</v>
      </c>
      <c r="D5347" t="s">
        <v>33</v>
      </c>
      <c r="E5347" t="s">
        <v>34</v>
      </c>
      <c r="F5347" t="s">
        <v>47</v>
      </c>
      <c r="G5347">
        <v>1</v>
      </c>
      <c r="H5347">
        <v>18.100000000000001</v>
      </c>
      <c r="I5347" t="s">
        <v>115</v>
      </c>
      <c r="J5347" t="s">
        <v>114</v>
      </c>
      <c r="K5347">
        <v>4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83</v>
      </c>
      <c r="R5347" t="s">
        <v>83</v>
      </c>
      <c r="S5347" t="s">
        <v>83</v>
      </c>
      <c r="T5347" t="str">
        <f>_xlfn.XLOOKUP(A5347,MI_Match_Analysis!$A$2:$A$8,MI_Match_Analysis!$F$2:$F$8,"Not Found")</f>
        <v>Loss</v>
      </c>
    </row>
    <row r="5348" spans="1:20" x14ac:dyDescent="0.3">
      <c r="A5348">
        <v>24</v>
      </c>
      <c r="B5348" s="1">
        <v>46128</v>
      </c>
      <c r="C5348" t="s">
        <v>162</v>
      </c>
      <c r="D5348" t="s">
        <v>33</v>
      </c>
      <c r="E5348" t="s">
        <v>34</v>
      </c>
      <c r="F5348" t="s">
        <v>47</v>
      </c>
      <c r="G5348">
        <v>1</v>
      </c>
      <c r="H5348">
        <v>18.2</v>
      </c>
      <c r="I5348" t="s">
        <v>115</v>
      </c>
      <c r="J5348" t="s">
        <v>114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83</v>
      </c>
      <c r="R5348" t="s">
        <v>83</v>
      </c>
      <c r="S5348" t="s">
        <v>83</v>
      </c>
      <c r="T5348" t="str">
        <f>_xlfn.XLOOKUP(A5348,MI_Match_Analysis!$A$2:$A$8,MI_Match_Analysis!$F$2:$F$8,"Not Found")</f>
        <v>Loss</v>
      </c>
    </row>
    <row r="5349" spans="1:20" x14ac:dyDescent="0.3">
      <c r="A5349">
        <v>24</v>
      </c>
      <c r="B5349" s="1">
        <v>46128</v>
      </c>
      <c r="C5349" t="s">
        <v>162</v>
      </c>
      <c r="D5349" t="s">
        <v>33</v>
      </c>
      <c r="E5349" t="s">
        <v>34</v>
      </c>
      <c r="F5349" t="s">
        <v>47</v>
      </c>
      <c r="G5349">
        <v>1</v>
      </c>
      <c r="H5349">
        <v>18.3</v>
      </c>
      <c r="I5349" t="s">
        <v>187</v>
      </c>
      <c r="J5349" t="s">
        <v>114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83</v>
      </c>
      <c r="R5349" t="s">
        <v>83</v>
      </c>
      <c r="S5349" t="s">
        <v>83</v>
      </c>
      <c r="T5349" t="str">
        <f>_xlfn.XLOOKUP(A5349,MI_Match_Analysis!$A$2:$A$8,MI_Match_Analysis!$F$2:$F$8,"Not Found")</f>
        <v>Loss</v>
      </c>
    </row>
    <row r="5350" spans="1:20" x14ac:dyDescent="0.3">
      <c r="A5350">
        <v>24</v>
      </c>
      <c r="B5350" s="1">
        <v>46128</v>
      </c>
      <c r="C5350" t="s">
        <v>162</v>
      </c>
      <c r="D5350" t="s">
        <v>33</v>
      </c>
      <c r="E5350" t="s">
        <v>34</v>
      </c>
      <c r="F5350" t="s">
        <v>47</v>
      </c>
      <c r="G5350">
        <v>1</v>
      </c>
      <c r="H5350">
        <v>18.399999999999999</v>
      </c>
      <c r="I5350" t="s">
        <v>187</v>
      </c>
      <c r="J5350" t="s">
        <v>114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83</v>
      </c>
      <c r="R5350" t="s">
        <v>83</v>
      </c>
      <c r="S5350" t="s">
        <v>83</v>
      </c>
      <c r="T5350" t="str">
        <f>_xlfn.XLOOKUP(A5350,MI_Match_Analysis!$A$2:$A$8,MI_Match_Analysis!$F$2:$F$8,"Not Found")</f>
        <v>Loss</v>
      </c>
    </row>
    <row r="5351" spans="1:20" x14ac:dyDescent="0.3">
      <c r="A5351">
        <v>24</v>
      </c>
      <c r="B5351" s="1">
        <v>46128</v>
      </c>
      <c r="C5351" t="s">
        <v>162</v>
      </c>
      <c r="D5351" t="s">
        <v>33</v>
      </c>
      <c r="E5351" t="s">
        <v>34</v>
      </c>
      <c r="F5351" t="s">
        <v>47</v>
      </c>
      <c r="G5351">
        <v>1</v>
      </c>
      <c r="H5351">
        <v>18.5</v>
      </c>
      <c r="I5351" t="s">
        <v>187</v>
      </c>
      <c r="J5351" t="s">
        <v>114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167</v>
      </c>
      <c r="R5351" t="s">
        <v>187</v>
      </c>
      <c r="S5351" t="s">
        <v>83</v>
      </c>
      <c r="T5351" t="str">
        <f>_xlfn.XLOOKUP(A5351,MI_Match_Analysis!$A$2:$A$8,MI_Match_Analysis!$F$2:$F$8,"Not Found")</f>
        <v>Loss</v>
      </c>
    </row>
    <row r="5352" spans="1:20" x14ac:dyDescent="0.3">
      <c r="A5352">
        <v>24</v>
      </c>
      <c r="B5352" s="1">
        <v>46128</v>
      </c>
      <c r="C5352" t="s">
        <v>162</v>
      </c>
      <c r="D5352" t="s">
        <v>33</v>
      </c>
      <c r="E5352" t="s">
        <v>34</v>
      </c>
      <c r="F5352" t="s">
        <v>47</v>
      </c>
      <c r="G5352">
        <v>1</v>
      </c>
      <c r="H5352">
        <v>18.600000000000001</v>
      </c>
      <c r="I5352" t="s">
        <v>126</v>
      </c>
      <c r="J5352" t="s">
        <v>114</v>
      </c>
      <c r="K5352">
        <v>4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83</v>
      </c>
      <c r="R5352" t="s">
        <v>83</v>
      </c>
      <c r="S5352" t="s">
        <v>83</v>
      </c>
      <c r="T5352" t="str">
        <f>_xlfn.XLOOKUP(A5352,MI_Match_Analysis!$A$2:$A$8,MI_Match_Analysis!$F$2:$F$8,"Not Found")</f>
        <v>Loss</v>
      </c>
    </row>
    <row r="5353" spans="1:20" x14ac:dyDescent="0.3">
      <c r="A5353">
        <v>24</v>
      </c>
      <c r="B5353" s="1">
        <v>46128</v>
      </c>
      <c r="C5353" t="s">
        <v>162</v>
      </c>
      <c r="D5353" t="s">
        <v>33</v>
      </c>
      <c r="E5353" t="s">
        <v>34</v>
      </c>
      <c r="F5353" t="s">
        <v>47</v>
      </c>
      <c r="G5353">
        <v>1</v>
      </c>
      <c r="H5353">
        <v>19.100000000000001</v>
      </c>
      <c r="I5353" t="s">
        <v>115</v>
      </c>
      <c r="J5353" t="s">
        <v>66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83</v>
      </c>
      <c r="R5353" t="s">
        <v>83</v>
      </c>
      <c r="S5353" t="s">
        <v>83</v>
      </c>
      <c r="T5353" t="str">
        <f>_xlfn.XLOOKUP(A5353,MI_Match_Analysis!$A$2:$A$8,MI_Match_Analysis!$F$2:$F$8,"Not Found")</f>
        <v>Loss</v>
      </c>
    </row>
    <row r="5354" spans="1:20" x14ac:dyDescent="0.3">
      <c r="A5354">
        <v>24</v>
      </c>
      <c r="B5354" s="1">
        <v>46128</v>
      </c>
      <c r="C5354" t="s">
        <v>162</v>
      </c>
      <c r="D5354" t="s">
        <v>33</v>
      </c>
      <c r="E5354" t="s">
        <v>34</v>
      </c>
      <c r="F5354" t="s">
        <v>47</v>
      </c>
      <c r="G5354">
        <v>1</v>
      </c>
      <c r="H5354">
        <v>19.2</v>
      </c>
      <c r="I5354" t="s">
        <v>115</v>
      </c>
      <c r="J5354" t="s">
        <v>66</v>
      </c>
      <c r="K5354">
        <v>2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83</v>
      </c>
      <c r="R5354" t="s">
        <v>83</v>
      </c>
      <c r="S5354" t="s">
        <v>83</v>
      </c>
      <c r="T5354" t="str">
        <f>_xlfn.XLOOKUP(A5354,MI_Match_Analysis!$A$2:$A$8,MI_Match_Analysis!$F$2:$F$8,"Not Found")</f>
        <v>Loss</v>
      </c>
    </row>
    <row r="5355" spans="1:20" x14ac:dyDescent="0.3">
      <c r="A5355">
        <v>24</v>
      </c>
      <c r="B5355" s="1">
        <v>46128</v>
      </c>
      <c r="C5355" t="s">
        <v>162</v>
      </c>
      <c r="D5355" t="s">
        <v>33</v>
      </c>
      <c r="E5355" t="s">
        <v>34</v>
      </c>
      <c r="F5355" t="s">
        <v>47</v>
      </c>
      <c r="G5355">
        <v>1</v>
      </c>
      <c r="H5355">
        <v>19.3</v>
      </c>
      <c r="I5355" t="s">
        <v>115</v>
      </c>
      <c r="J5355" t="s">
        <v>66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83</v>
      </c>
      <c r="R5355" t="s">
        <v>83</v>
      </c>
      <c r="S5355" t="s">
        <v>83</v>
      </c>
      <c r="T5355" t="str">
        <f>_xlfn.XLOOKUP(A5355,MI_Match_Analysis!$A$2:$A$8,MI_Match_Analysis!$F$2:$F$8,"Not Found")</f>
        <v>Loss</v>
      </c>
    </row>
    <row r="5356" spans="1:20" x14ac:dyDescent="0.3">
      <c r="A5356">
        <v>24</v>
      </c>
      <c r="B5356" s="1">
        <v>46128</v>
      </c>
      <c r="C5356" t="s">
        <v>162</v>
      </c>
      <c r="D5356" t="s">
        <v>33</v>
      </c>
      <c r="E5356" t="s">
        <v>34</v>
      </c>
      <c r="F5356" t="s">
        <v>47</v>
      </c>
      <c r="G5356">
        <v>1</v>
      </c>
      <c r="H5356">
        <v>19.399999999999999</v>
      </c>
      <c r="I5356" t="s">
        <v>126</v>
      </c>
      <c r="J5356" t="s">
        <v>66</v>
      </c>
      <c r="K5356">
        <v>4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83</v>
      </c>
      <c r="R5356" t="s">
        <v>83</v>
      </c>
      <c r="S5356" t="s">
        <v>83</v>
      </c>
      <c r="T5356" t="str">
        <f>_xlfn.XLOOKUP(A5356,MI_Match_Analysis!$A$2:$A$8,MI_Match_Analysis!$F$2:$F$8,"Not Found")</f>
        <v>Loss</v>
      </c>
    </row>
    <row r="5357" spans="1:20" x14ac:dyDescent="0.3">
      <c r="A5357">
        <v>24</v>
      </c>
      <c r="B5357" s="1">
        <v>46128</v>
      </c>
      <c r="C5357" t="s">
        <v>162</v>
      </c>
      <c r="D5357" t="s">
        <v>33</v>
      </c>
      <c r="E5357" t="s">
        <v>34</v>
      </c>
      <c r="F5357" t="s">
        <v>47</v>
      </c>
      <c r="G5357">
        <v>1</v>
      </c>
      <c r="H5357">
        <v>19.5</v>
      </c>
      <c r="I5357" t="s">
        <v>126</v>
      </c>
      <c r="J5357" t="s">
        <v>66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195</v>
      </c>
      <c r="R5357" t="s">
        <v>126</v>
      </c>
      <c r="S5357" t="s">
        <v>66</v>
      </c>
      <c r="T5357" t="str">
        <f>_xlfn.XLOOKUP(A5357,MI_Match_Analysis!$A$2:$A$8,MI_Match_Analysis!$F$2:$F$8,"Not Found")</f>
        <v>Loss</v>
      </c>
    </row>
    <row r="5358" spans="1:20" x14ac:dyDescent="0.3">
      <c r="A5358">
        <v>24</v>
      </c>
      <c r="B5358" s="1">
        <v>46128</v>
      </c>
      <c r="C5358" t="s">
        <v>162</v>
      </c>
      <c r="D5358" t="s">
        <v>33</v>
      </c>
      <c r="E5358" t="s">
        <v>34</v>
      </c>
      <c r="F5358" t="s">
        <v>47</v>
      </c>
      <c r="G5358">
        <v>1</v>
      </c>
      <c r="H5358">
        <v>19.600000000000001</v>
      </c>
      <c r="I5358" t="s">
        <v>115</v>
      </c>
      <c r="J5358" t="s">
        <v>66</v>
      </c>
      <c r="K5358">
        <v>2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83</v>
      </c>
      <c r="R5358" t="s">
        <v>83</v>
      </c>
      <c r="S5358" t="s">
        <v>83</v>
      </c>
      <c r="T5358" t="str">
        <f>_xlfn.XLOOKUP(A5358,MI_Match_Analysis!$A$2:$A$8,MI_Match_Analysis!$F$2:$F$8,"Not Found")</f>
        <v>Loss</v>
      </c>
    </row>
    <row r="5359" spans="1:20" x14ac:dyDescent="0.3">
      <c r="A5359">
        <v>24</v>
      </c>
      <c r="B5359" s="1">
        <v>46128</v>
      </c>
      <c r="C5359" t="s">
        <v>162</v>
      </c>
      <c r="D5359" t="s">
        <v>33</v>
      </c>
      <c r="E5359" t="s">
        <v>47</v>
      </c>
      <c r="F5359" t="s">
        <v>34</v>
      </c>
      <c r="G5359">
        <v>2</v>
      </c>
      <c r="H5359">
        <v>0.1</v>
      </c>
      <c r="I5359" t="s">
        <v>64</v>
      </c>
      <c r="J5359" t="s">
        <v>247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83</v>
      </c>
      <c r="R5359" t="s">
        <v>83</v>
      </c>
      <c r="S5359" t="s">
        <v>83</v>
      </c>
      <c r="T5359" t="str">
        <f>_xlfn.XLOOKUP(A5359,MI_Match_Analysis!$A$2:$A$8,MI_Match_Analysis!$F$2:$F$8,"Not Found")</f>
        <v>Loss</v>
      </c>
    </row>
    <row r="5360" spans="1:20" x14ac:dyDescent="0.3">
      <c r="A5360">
        <v>24</v>
      </c>
      <c r="B5360" s="1">
        <v>46128</v>
      </c>
      <c r="C5360" t="s">
        <v>162</v>
      </c>
      <c r="D5360" t="s">
        <v>33</v>
      </c>
      <c r="E5360" t="s">
        <v>47</v>
      </c>
      <c r="F5360" t="s">
        <v>34</v>
      </c>
      <c r="G5360">
        <v>2</v>
      </c>
      <c r="H5360">
        <v>0.2</v>
      </c>
      <c r="I5360" t="s">
        <v>223</v>
      </c>
      <c r="J5360" t="s">
        <v>247</v>
      </c>
      <c r="K5360">
        <v>4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83</v>
      </c>
      <c r="R5360" t="s">
        <v>83</v>
      </c>
      <c r="S5360" t="s">
        <v>83</v>
      </c>
      <c r="T5360" t="str">
        <f>_xlfn.XLOOKUP(A5360,MI_Match_Analysis!$A$2:$A$8,MI_Match_Analysis!$F$2:$F$8,"Not Found")</f>
        <v>Loss</v>
      </c>
    </row>
    <row r="5361" spans="1:20" x14ac:dyDescent="0.3">
      <c r="A5361">
        <v>24</v>
      </c>
      <c r="B5361" s="1">
        <v>46128</v>
      </c>
      <c r="C5361" t="s">
        <v>162</v>
      </c>
      <c r="D5361" t="s">
        <v>33</v>
      </c>
      <c r="E5361" t="s">
        <v>47</v>
      </c>
      <c r="F5361" t="s">
        <v>34</v>
      </c>
      <c r="G5361">
        <v>2</v>
      </c>
      <c r="H5361">
        <v>0.3</v>
      </c>
      <c r="I5361" t="s">
        <v>223</v>
      </c>
      <c r="J5361" t="s">
        <v>247</v>
      </c>
      <c r="K5361">
        <v>4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83</v>
      </c>
      <c r="R5361" t="s">
        <v>83</v>
      </c>
      <c r="S5361" t="s">
        <v>83</v>
      </c>
      <c r="T5361" t="str">
        <f>_xlfn.XLOOKUP(A5361,MI_Match_Analysis!$A$2:$A$8,MI_Match_Analysis!$F$2:$F$8,"Not Found")</f>
        <v>Loss</v>
      </c>
    </row>
    <row r="5362" spans="1:20" x14ac:dyDescent="0.3">
      <c r="A5362">
        <v>24</v>
      </c>
      <c r="B5362" s="1">
        <v>46128</v>
      </c>
      <c r="C5362" t="s">
        <v>162</v>
      </c>
      <c r="D5362" t="s">
        <v>33</v>
      </c>
      <c r="E5362" t="s">
        <v>47</v>
      </c>
      <c r="F5362" t="s">
        <v>34</v>
      </c>
      <c r="G5362">
        <v>2</v>
      </c>
      <c r="H5362">
        <v>0.4</v>
      </c>
      <c r="I5362" t="s">
        <v>223</v>
      </c>
      <c r="J5362" t="s">
        <v>247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83</v>
      </c>
      <c r="R5362" t="s">
        <v>83</v>
      </c>
      <c r="S5362" t="s">
        <v>83</v>
      </c>
      <c r="T5362" t="str">
        <f>_xlfn.XLOOKUP(A5362,MI_Match_Analysis!$A$2:$A$8,MI_Match_Analysis!$F$2:$F$8,"Not Found")</f>
        <v>Loss</v>
      </c>
    </row>
    <row r="5363" spans="1:20" x14ac:dyDescent="0.3">
      <c r="A5363">
        <v>24</v>
      </c>
      <c r="B5363" s="1">
        <v>46128</v>
      </c>
      <c r="C5363" t="s">
        <v>162</v>
      </c>
      <c r="D5363" t="s">
        <v>33</v>
      </c>
      <c r="E5363" t="s">
        <v>47</v>
      </c>
      <c r="F5363" t="s">
        <v>34</v>
      </c>
      <c r="G5363">
        <v>2</v>
      </c>
      <c r="H5363">
        <v>0.5</v>
      </c>
      <c r="I5363" t="s">
        <v>64</v>
      </c>
      <c r="J5363" t="s">
        <v>247</v>
      </c>
      <c r="K5363">
        <v>6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83</v>
      </c>
      <c r="R5363" t="s">
        <v>83</v>
      </c>
      <c r="S5363" t="s">
        <v>83</v>
      </c>
      <c r="T5363" t="str">
        <f>_xlfn.XLOOKUP(A5363,MI_Match_Analysis!$A$2:$A$8,MI_Match_Analysis!$F$2:$F$8,"Not Found")</f>
        <v>Loss</v>
      </c>
    </row>
    <row r="5364" spans="1:20" x14ac:dyDescent="0.3">
      <c r="A5364">
        <v>24</v>
      </c>
      <c r="B5364" s="1">
        <v>46128</v>
      </c>
      <c r="C5364" t="s">
        <v>162</v>
      </c>
      <c r="D5364" t="s">
        <v>33</v>
      </c>
      <c r="E5364" t="s">
        <v>47</v>
      </c>
      <c r="F5364" t="s">
        <v>34</v>
      </c>
      <c r="G5364">
        <v>2</v>
      </c>
      <c r="H5364">
        <v>0.6</v>
      </c>
      <c r="I5364" t="s">
        <v>64</v>
      </c>
      <c r="J5364" t="s">
        <v>247</v>
      </c>
      <c r="K5364">
        <v>0</v>
      </c>
      <c r="L5364">
        <v>1</v>
      </c>
      <c r="M5364">
        <v>1</v>
      </c>
      <c r="N5364">
        <v>0</v>
      </c>
      <c r="O5364">
        <v>0</v>
      </c>
      <c r="P5364">
        <v>0</v>
      </c>
      <c r="Q5364" t="s">
        <v>83</v>
      </c>
      <c r="R5364" t="s">
        <v>83</v>
      </c>
      <c r="S5364" t="s">
        <v>83</v>
      </c>
      <c r="T5364" t="str">
        <f>_xlfn.XLOOKUP(A5364,MI_Match_Analysis!$A$2:$A$8,MI_Match_Analysis!$F$2:$F$8,"Not Found")</f>
        <v>Loss</v>
      </c>
    </row>
    <row r="5365" spans="1:20" x14ac:dyDescent="0.3">
      <c r="A5365">
        <v>24</v>
      </c>
      <c r="B5365" s="1">
        <v>46128</v>
      </c>
      <c r="C5365" t="s">
        <v>162</v>
      </c>
      <c r="D5365" t="s">
        <v>33</v>
      </c>
      <c r="E5365" t="s">
        <v>47</v>
      </c>
      <c r="F5365" t="s">
        <v>34</v>
      </c>
      <c r="G5365">
        <v>2</v>
      </c>
      <c r="H5365">
        <v>0.6</v>
      </c>
      <c r="I5365" t="s">
        <v>64</v>
      </c>
      <c r="J5365" t="s">
        <v>247</v>
      </c>
      <c r="K5365">
        <v>4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83</v>
      </c>
      <c r="R5365" t="s">
        <v>83</v>
      </c>
      <c r="S5365" t="s">
        <v>83</v>
      </c>
      <c r="T5365" t="str">
        <f>_xlfn.XLOOKUP(A5365,MI_Match_Analysis!$A$2:$A$8,MI_Match_Analysis!$F$2:$F$8,"Not Found")</f>
        <v>Loss</v>
      </c>
    </row>
    <row r="5366" spans="1:20" x14ac:dyDescent="0.3">
      <c r="A5366">
        <v>24</v>
      </c>
      <c r="B5366" s="1">
        <v>46128</v>
      </c>
      <c r="C5366" t="s">
        <v>162</v>
      </c>
      <c r="D5366" t="s">
        <v>33</v>
      </c>
      <c r="E5366" t="s">
        <v>47</v>
      </c>
      <c r="F5366" t="s">
        <v>34</v>
      </c>
      <c r="G5366">
        <v>2</v>
      </c>
      <c r="H5366">
        <v>1.1000000000000001</v>
      </c>
      <c r="I5366" t="s">
        <v>223</v>
      </c>
      <c r="J5366" t="s">
        <v>184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83</v>
      </c>
      <c r="R5366" t="s">
        <v>83</v>
      </c>
      <c r="S5366" t="s">
        <v>83</v>
      </c>
      <c r="T5366" t="str">
        <f>_xlfn.XLOOKUP(A5366,MI_Match_Analysis!$A$2:$A$8,MI_Match_Analysis!$F$2:$F$8,"Not Found")</f>
        <v>Loss</v>
      </c>
    </row>
    <row r="5367" spans="1:20" x14ac:dyDescent="0.3">
      <c r="A5367">
        <v>24</v>
      </c>
      <c r="B5367" s="1">
        <v>46128</v>
      </c>
      <c r="C5367" t="s">
        <v>162</v>
      </c>
      <c r="D5367" t="s">
        <v>33</v>
      </c>
      <c r="E5367" t="s">
        <v>47</v>
      </c>
      <c r="F5367" t="s">
        <v>34</v>
      </c>
      <c r="G5367">
        <v>2</v>
      </c>
      <c r="H5367">
        <v>1.2</v>
      </c>
      <c r="I5367" t="s">
        <v>64</v>
      </c>
      <c r="J5367" t="s">
        <v>184</v>
      </c>
      <c r="K5367">
        <v>4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83</v>
      </c>
      <c r="R5367" t="s">
        <v>83</v>
      </c>
      <c r="S5367" t="s">
        <v>83</v>
      </c>
      <c r="T5367" t="str">
        <f>_xlfn.XLOOKUP(A5367,MI_Match_Analysis!$A$2:$A$8,MI_Match_Analysis!$F$2:$F$8,"Not Found")</f>
        <v>Loss</v>
      </c>
    </row>
    <row r="5368" spans="1:20" x14ac:dyDescent="0.3">
      <c r="A5368">
        <v>24</v>
      </c>
      <c r="B5368" s="1">
        <v>46128</v>
      </c>
      <c r="C5368" t="s">
        <v>162</v>
      </c>
      <c r="D5368" t="s">
        <v>33</v>
      </c>
      <c r="E5368" t="s">
        <v>47</v>
      </c>
      <c r="F5368" t="s">
        <v>34</v>
      </c>
      <c r="G5368">
        <v>2</v>
      </c>
      <c r="H5368">
        <v>1.3</v>
      </c>
      <c r="I5368" t="s">
        <v>64</v>
      </c>
      <c r="J5368" t="s">
        <v>184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83</v>
      </c>
      <c r="R5368" t="s">
        <v>83</v>
      </c>
      <c r="S5368" t="s">
        <v>83</v>
      </c>
      <c r="T5368" t="str">
        <f>_xlfn.XLOOKUP(A5368,MI_Match_Analysis!$A$2:$A$8,MI_Match_Analysis!$F$2:$F$8,"Not Found")</f>
        <v>Loss</v>
      </c>
    </row>
    <row r="5369" spans="1:20" x14ac:dyDescent="0.3">
      <c r="A5369">
        <v>24</v>
      </c>
      <c r="B5369" s="1">
        <v>46128</v>
      </c>
      <c r="C5369" t="s">
        <v>162</v>
      </c>
      <c r="D5369" t="s">
        <v>33</v>
      </c>
      <c r="E5369" t="s">
        <v>47</v>
      </c>
      <c r="F5369" t="s">
        <v>34</v>
      </c>
      <c r="G5369">
        <v>2</v>
      </c>
      <c r="H5369">
        <v>1.4</v>
      </c>
      <c r="I5369" t="s">
        <v>64</v>
      </c>
      <c r="J5369" t="s">
        <v>184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83</v>
      </c>
      <c r="R5369" t="s">
        <v>83</v>
      </c>
      <c r="S5369" t="s">
        <v>83</v>
      </c>
      <c r="T5369" t="str">
        <f>_xlfn.XLOOKUP(A5369,MI_Match_Analysis!$A$2:$A$8,MI_Match_Analysis!$F$2:$F$8,"Not Found")</f>
        <v>Loss</v>
      </c>
    </row>
    <row r="5370" spans="1:20" x14ac:dyDescent="0.3">
      <c r="A5370">
        <v>24</v>
      </c>
      <c r="B5370" s="1">
        <v>46128</v>
      </c>
      <c r="C5370" t="s">
        <v>162</v>
      </c>
      <c r="D5370" t="s">
        <v>33</v>
      </c>
      <c r="E5370" t="s">
        <v>47</v>
      </c>
      <c r="F5370" t="s">
        <v>34</v>
      </c>
      <c r="G5370">
        <v>2</v>
      </c>
      <c r="H5370">
        <v>1.5</v>
      </c>
      <c r="I5370" t="s">
        <v>64</v>
      </c>
      <c r="J5370" t="s">
        <v>184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83</v>
      </c>
      <c r="R5370" t="s">
        <v>83</v>
      </c>
      <c r="S5370" t="s">
        <v>83</v>
      </c>
      <c r="T5370" t="str">
        <f>_xlfn.XLOOKUP(A5370,MI_Match_Analysis!$A$2:$A$8,MI_Match_Analysis!$F$2:$F$8,"Not Found")</f>
        <v>Loss</v>
      </c>
    </row>
    <row r="5371" spans="1:20" x14ac:dyDescent="0.3">
      <c r="A5371">
        <v>24</v>
      </c>
      <c r="B5371" s="1">
        <v>46128</v>
      </c>
      <c r="C5371" t="s">
        <v>162</v>
      </c>
      <c r="D5371" t="s">
        <v>33</v>
      </c>
      <c r="E5371" t="s">
        <v>47</v>
      </c>
      <c r="F5371" t="s">
        <v>34</v>
      </c>
      <c r="G5371">
        <v>2</v>
      </c>
      <c r="H5371">
        <v>1.6</v>
      </c>
      <c r="I5371" t="s">
        <v>64</v>
      </c>
      <c r="J5371" t="s">
        <v>184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83</v>
      </c>
      <c r="R5371" t="s">
        <v>83</v>
      </c>
      <c r="S5371" t="s">
        <v>83</v>
      </c>
      <c r="T5371" t="str">
        <f>_xlfn.XLOOKUP(A5371,MI_Match_Analysis!$A$2:$A$8,MI_Match_Analysis!$F$2:$F$8,"Not Found")</f>
        <v>Loss</v>
      </c>
    </row>
    <row r="5372" spans="1:20" x14ac:dyDescent="0.3">
      <c r="A5372">
        <v>24</v>
      </c>
      <c r="B5372" s="1">
        <v>46128</v>
      </c>
      <c r="C5372" t="s">
        <v>162</v>
      </c>
      <c r="D5372" t="s">
        <v>33</v>
      </c>
      <c r="E5372" t="s">
        <v>47</v>
      </c>
      <c r="F5372" t="s">
        <v>34</v>
      </c>
      <c r="G5372">
        <v>2</v>
      </c>
      <c r="H5372">
        <v>2.1</v>
      </c>
      <c r="I5372" t="s">
        <v>223</v>
      </c>
      <c r="J5372" t="s">
        <v>183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83</v>
      </c>
      <c r="R5372" t="s">
        <v>83</v>
      </c>
      <c r="S5372" t="s">
        <v>83</v>
      </c>
      <c r="T5372" t="str">
        <f>_xlfn.XLOOKUP(A5372,MI_Match_Analysis!$A$2:$A$8,MI_Match_Analysis!$F$2:$F$8,"Not Found")</f>
        <v>Loss</v>
      </c>
    </row>
    <row r="5373" spans="1:20" x14ac:dyDescent="0.3">
      <c r="A5373">
        <v>24</v>
      </c>
      <c r="B5373" s="1">
        <v>46128</v>
      </c>
      <c r="C5373" t="s">
        <v>162</v>
      </c>
      <c r="D5373" t="s">
        <v>33</v>
      </c>
      <c r="E5373" t="s">
        <v>47</v>
      </c>
      <c r="F5373" t="s">
        <v>34</v>
      </c>
      <c r="G5373">
        <v>2</v>
      </c>
      <c r="H5373">
        <v>2.2000000000000002</v>
      </c>
      <c r="I5373" t="s">
        <v>64</v>
      </c>
      <c r="J5373" t="s">
        <v>183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165</v>
      </c>
      <c r="R5373" t="s">
        <v>64</v>
      </c>
      <c r="S5373" t="s">
        <v>247</v>
      </c>
      <c r="T5373" t="str">
        <f>_xlfn.XLOOKUP(A5373,MI_Match_Analysis!$A$2:$A$8,MI_Match_Analysis!$F$2:$F$8,"Not Found")</f>
        <v>Loss</v>
      </c>
    </row>
    <row r="5374" spans="1:20" x14ac:dyDescent="0.3">
      <c r="A5374">
        <v>24</v>
      </c>
      <c r="B5374" s="1">
        <v>46128</v>
      </c>
      <c r="C5374" t="s">
        <v>162</v>
      </c>
      <c r="D5374" t="s">
        <v>33</v>
      </c>
      <c r="E5374" t="s">
        <v>47</v>
      </c>
      <c r="F5374" t="s">
        <v>34</v>
      </c>
      <c r="G5374">
        <v>2</v>
      </c>
      <c r="H5374">
        <v>2.2999999999999998</v>
      </c>
      <c r="I5374" t="s">
        <v>49</v>
      </c>
      <c r="J5374" t="s">
        <v>183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83</v>
      </c>
      <c r="R5374" t="s">
        <v>83</v>
      </c>
      <c r="S5374" t="s">
        <v>83</v>
      </c>
      <c r="T5374" t="str">
        <f>_xlfn.XLOOKUP(A5374,MI_Match_Analysis!$A$2:$A$8,MI_Match_Analysis!$F$2:$F$8,"Not Found")</f>
        <v>Loss</v>
      </c>
    </row>
    <row r="5375" spans="1:20" x14ac:dyDescent="0.3">
      <c r="A5375">
        <v>24</v>
      </c>
      <c r="B5375" s="1">
        <v>46128</v>
      </c>
      <c r="C5375" t="s">
        <v>162</v>
      </c>
      <c r="D5375" t="s">
        <v>33</v>
      </c>
      <c r="E5375" t="s">
        <v>47</v>
      </c>
      <c r="F5375" t="s">
        <v>34</v>
      </c>
      <c r="G5375">
        <v>2</v>
      </c>
      <c r="H5375">
        <v>2.4</v>
      </c>
      <c r="I5375" t="s">
        <v>49</v>
      </c>
      <c r="J5375" t="s">
        <v>183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83</v>
      </c>
      <c r="R5375" t="s">
        <v>83</v>
      </c>
      <c r="S5375" t="s">
        <v>83</v>
      </c>
      <c r="T5375" t="str">
        <f>_xlfn.XLOOKUP(A5375,MI_Match_Analysis!$A$2:$A$8,MI_Match_Analysis!$F$2:$F$8,"Not Found")</f>
        <v>Loss</v>
      </c>
    </row>
    <row r="5376" spans="1:20" x14ac:dyDescent="0.3">
      <c r="A5376">
        <v>24</v>
      </c>
      <c r="B5376" s="1">
        <v>46128</v>
      </c>
      <c r="C5376" t="s">
        <v>162</v>
      </c>
      <c r="D5376" t="s">
        <v>33</v>
      </c>
      <c r="E5376" t="s">
        <v>47</v>
      </c>
      <c r="F5376" t="s">
        <v>34</v>
      </c>
      <c r="G5376">
        <v>2</v>
      </c>
      <c r="H5376">
        <v>2.5</v>
      </c>
      <c r="I5376" t="s">
        <v>49</v>
      </c>
      <c r="J5376" t="s">
        <v>183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83</v>
      </c>
      <c r="R5376" t="s">
        <v>83</v>
      </c>
      <c r="S5376" t="s">
        <v>83</v>
      </c>
      <c r="T5376" t="str">
        <f>_xlfn.XLOOKUP(A5376,MI_Match_Analysis!$A$2:$A$8,MI_Match_Analysis!$F$2:$F$8,"Not Found")</f>
        <v>Loss</v>
      </c>
    </row>
    <row r="5377" spans="1:20" x14ac:dyDescent="0.3">
      <c r="A5377">
        <v>24</v>
      </c>
      <c r="B5377" s="1">
        <v>46128</v>
      </c>
      <c r="C5377" t="s">
        <v>162</v>
      </c>
      <c r="D5377" t="s">
        <v>33</v>
      </c>
      <c r="E5377" t="s">
        <v>47</v>
      </c>
      <c r="F5377" t="s">
        <v>34</v>
      </c>
      <c r="G5377">
        <v>2</v>
      </c>
      <c r="H5377">
        <v>2.6</v>
      </c>
      <c r="I5377" t="s">
        <v>49</v>
      </c>
      <c r="J5377" t="s">
        <v>183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83</v>
      </c>
      <c r="R5377" t="s">
        <v>83</v>
      </c>
      <c r="S5377" t="s">
        <v>83</v>
      </c>
      <c r="T5377" t="str">
        <f>_xlfn.XLOOKUP(A5377,MI_Match_Analysis!$A$2:$A$8,MI_Match_Analysis!$F$2:$F$8,"Not Found")</f>
        <v>Loss</v>
      </c>
    </row>
    <row r="5378" spans="1:20" x14ac:dyDescent="0.3">
      <c r="A5378">
        <v>24</v>
      </c>
      <c r="B5378" s="1">
        <v>46128</v>
      </c>
      <c r="C5378" t="s">
        <v>162</v>
      </c>
      <c r="D5378" t="s">
        <v>33</v>
      </c>
      <c r="E5378" t="s">
        <v>47</v>
      </c>
      <c r="F5378" t="s">
        <v>34</v>
      </c>
      <c r="G5378">
        <v>2</v>
      </c>
      <c r="H5378">
        <v>3.1</v>
      </c>
      <c r="I5378" t="s">
        <v>223</v>
      </c>
      <c r="J5378" t="s">
        <v>182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83</v>
      </c>
      <c r="R5378" t="s">
        <v>83</v>
      </c>
      <c r="S5378" t="s">
        <v>83</v>
      </c>
      <c r="T5378" t="str">
        <f>_xlfn.XLOOKUP(A5378,MI_Match_Analysis!$A$2:$A$8,MI_Match_Analysis!$F$2:$F$8,"Not Found")</f>
        <v>Loss</v>
      </c>
    </row>
    <row r="5379" spans="1:20" x14ac:dyDescent="0.3">
      <c r="A5379">
        <v>24</v>
      </c>
      <c r="B5379" s="1">
        <v>46128</v>
      </c>
      <c r="C5379" t="s">
        <v>162</v>
      </c>
      <c r="D5379" t="s">
        <v>33</v>
      </c>
      <c r="E5379" t="s">
        <v>47</v>
      </c>
      <c r="F5379" t="s">
        <v>34</v>
      </c>
      <c r="G5379">
        <v>2</v>
      </c>
      <c r="H5379">
        <v>3.2</v>
      </c>
      <c r="I5379" t="s">
        <v>49</v>
      </c>
      <c r="J5379" t="s">
        <v>182</v>
      </c>
      <c r="K5379">
        <v>4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83</v>
      </c>
      <c r="R5379" t="s">
        <v>83</v>
      </c>
      <c r="S5379" t="s">
        <v>83</v>
      </c>
      <c r="T5379" t="str">
        <f>_xlfn.XLOOKUP(A5379,MI_Match_Analysis!$A$2:$A$8,MI_Match_Analysis!$F$2:$F$8,"Not Found")</f>
        <v>Loss</v>
      </c>
    </row>
    <row r="5380" spans="1:20" x14ac:dyDescent="0.3">
      <c r="A5380">
        <v>24</v>
      </c>
      <c r="B5380" s="1">
        <v>46128</v>
      </c>
      <c r="C5380" t="s">
        <v>162</v>
      </c>
      <c r="D5380" t="s">
        <v>33</v>
      </c>
      <c r="E5380" t="s">
        <v>47</v>
      </c>
      <c r="F5380" t="s">
        <v>34</v>
      </c>
      <c r="G5380">
        <v>2</v>
      </c>
      <c r="H5380">
        <v>3.3</v>
      </c>
      <c r="I5380" t="s">
        <v>49</v>
      </c>
      <c r="J5380" t="s">
        <v>182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83</v>
      </c>
      <c r="R5380" t="s">
        <v>83</v>
      </c>
      <c r="S5380" t="s">
        <v>83</v>
      </c>
      <c r="T5380" t="str">
        <f>_xlfn.XLOOKUP(A5380,MI_Match_Analysis!$A$2:$A$8,MI_Match_Analysis!$F$2:$F$8,"Not Found")</f>
        <v>Loss</v>
      </c>
    </row>
    <row r="5381" spans="1:20" x14ac:dyDescent="0.3">
      <c r="A5381">
        <v>24</v>
      </c>
      <c r="B5381" s="1">
        <v>46128</v>
      </c>
      <c r="C5381" t="s">
        <v>162</v>
      </c>
      <c r="D5381" t="s">
        <v>33</v>
      </c>
      <c r="E5381" t="s">
        <v>47</v>
      </c>
      <c r="F5381" t="s">
        <v>34</v>
      </c>
      <c r="G5381">
        <v>2</v>
      </c>
      <c r="H5381">
        <v>3.4</v>
      </c>
      <c r="I5381" t="s">
        <v>49</v>
      </c>
      <c r="J5381" t="s">
        <v>182</v>
      </c>
      <c r="K5381">
        <v>6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83</v>
      </c>
      <c r="R5381" t="s">
        <v>83</v>
      </c>
      <c r="S5381" t="s">
        <v>83</v>
      </c>
      <c r="T5381" t="str">
        <f>_xlfn.XLOOKUP(A5381,MI_Match_Analysis!$A$2:$A$8,MI_Match_Analysis!$F$2:$F$8,"Not Found")</f>
        <v>Loss</v>
      </c>
    </row>
    <row r="5382" spans="1:20" x14ac:dyDescent="0.3">
      <c r="A5382">
        <v>24</v>
      </c>
      <c r="B5382" s="1">
        <v>46128</v>
      </c>
      <c r="C5382" t="s">
        <v>162</v>
      </c>
      <c r="D5382" t="s">
        <v>33</v>
      </c>
      <c r="E5382" t="s">
        <v>47</v>
      </c>
      <c r="F5382" t="s">
        <v>34</v>
      </c>
      <c r="G5382">
        <v>2</v>
      </c>
      <c r="H5382">
        <v>3.5</v>
      </c>
      <c r="I5382" t="s">
        <v>49</v>
      </c>
      <c r="J5382" t="s">
        <v>182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83</v>
      </c>
      <c r="R5382" t="s">
        <v>83</v>
      </c>
      <c r="S5382" t="s">
        <v>83</v>
      </c>
      <c r="T5382" t="str">
        <f>_xlfn.XLOOKUP(A5382,MI_Match_Analysis!$A$2:$A$8,MI_Match_Analysis!$F$2:$F$8,"Not Found")</f>
        <v>Loss</v>
      </c>
    </row>
    <row r="5383" spans="1:20" x14ac:dyDescent="0.3">
      <c r="A5383">
        <v>24</v>
      </c>
      <c r="B5383" s="1">
        <v>46128</v>
      </c>
      <c r="C5383" t="s">
        <v>162</v>
      </c>
      <c r="D5383" t="s">
        <v>33</v>
      </c>
      <c r="E5383" t="s">
        <v>47</v>
      </c>
      <c r="F5383" t="s">
        <v>34</v>
      </c>
      <c r="G5383">
        <v>2</v>
      </c>
      <c r="H5383">
        <v>3.6</v>
      </c>
      <c r="I5383" t="s">
        <v>49</v>
      </c>
      <c r="J5383" t="s">
        <v>182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83</v>
      </c>
      <c r="R5383" t="s">
        <v>83</v>
      </c>
      <c r="S5383" t="s">
        <v>83</v>
      </c>
      <c r="T5383" t="str">
        <f>_xlfn.XLOOKUP(A5383,MI_Match_Analysis!$A$2:$A$8,MI_Match_Analysis!$F$2:$F$8,"Not Found")</f>
        <v>Loss</v>
      </c>
    </row>
    <row r="5384" spans="1:20" x14ac:dyDescent="0.3">
      <c r="A5384">
        <v>24</v>
      </c>
      <c r="B5384" s="1">
        <v>46128</v>
      </c>
      <c r="C5384" t="s">
        <v>162</v>
      </c>
      <c r="D5384" t="s">
        <v>33</v>
      </c>
      <c r="E5384" t="s">
        <v>47</v>
      </c>
      <c r="F5384" t="s">
        <v>34</v>
      </c>
      <c r="G5384">
        <v>2</v>
      </c>
      <c r="H5384">
        <v>4.0999999999999996</v>
      </c>
      <c r="I5384" t="s">
        <v>49</v>
      </c>
      <c r="J5384" t="s">
        <v>183</v>
      </c>
      <c r="K5384">
        <v>6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83</v>
      </c>
      <c r="R5384" t="s">
        <v>83</v>
      </c>
      <c r="S5384" t="s">
        <v>83</v>
      </c>
      <c r="T5384" t="str">
        <f>_xlfn.XLOOKUP(A5384,MI_Match_Analysis!$A$2:$A$8,MI_Match_Analysis!$F$2:$F$8,"Not Found")</f>
        <v>Loss</v>
      </c>
    </row>
    <row r="5385" spans="1:20" x14ac:dyDescent="0.3">
      <c r="A5385">
        <v>24</v>
      </c>
      <c r="B5385" s="1">
        <v>46128</v>
      </c>
      <c r="C5385" t="s">
        <v>162</v>
      </c>
      <c r="D5385" t="s">
        <v>33</v>
      </c>
      <c r="E5385" t="s">
        <v>47</v>
      </c>
      <c r="F5385" t="s">
        <v>34</v>
      </c>
      <c r="G5385">
        <v>2</v>
      </c>
      <c r="H5385">
        <v>4.2</v>
      </c>
      <c r="I5385" t="s">
        <v>49</v>
      </c>
      <c r="J5385" t="s">
        <v>183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83</v>
      </c>
      <c r="R5385" t="s">
        <v>83</v>
      </c>
      <c r="S5385" t="s">
        <v>83</v>
      </c>
      <c r="T5385" t="str">
        <f>_xlfn.XLOOKUP(A5385,MI_Match_Analysis!$A$2:$A$8,MI_Match_Analysis!$F$2:$F$8,"Not Found")</f>
        <v>Loss</v>
      </c>
    </row>
    <row r="5386" spans="1:20" x14ac:dyDescent="0.3">
      <c r="A5386">
        <v>24</v>
      </c>
      <c r="B5386" s="1">
        <v>46128</v>
      </c>
      <c r="C5386" t="s">
        <v>162</v>
      </c>
      <c r="D5386" t="s">
        <v>33</v>
      </c>
      <c r="E5386" t="s">
        <v>47</v>
      </c>
      <c r="F5386" t="s">
        <v>34</v>
      </c>
      <c r="G5386">
        <v>2</v>
      </c>
      <c r="H5386">
        <v>4.3</v>
      </c>
      <c r="I5386" t="s">
        <v>49</v>
      </c>
      <c r="J5386" t="s">
        <v>183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165</v>
      </c>
      <c r="R5386" t="s">
        <v>49</v>
      </c>
      <c r="S5386" t="s">
        <v>115</v>
      </c>
      <c r="T5386" t="str">
        <f>_xlfn.XLOOKUP(A5386,MI_Match_Analysis!$A$2:$A$8,MI_Match_Analysis!$F$2:$F$8,"Not Found")</f>
        <v>Loss</v>
      </c>
    </row>
    <row r="5387" spans="1:20" x14ac:dyDescent="0.3">
      <c r="A5387">
        <v>24</v>
      </c>
      <c r="B5387" s="1">
        <v>46128</v>
      </c>
      <c r="C5387" t="s">
        <v>162</v>
      </c>
      <c r="D5387" t="s">
        <v>33</v>
      </c>
      <c r="E5387" t="s">
        <v>47</v>
      </c>
      <c r="F5387" t="s">
        <v>34</v>
      </c>
      <c r="G5387">
        <v>2</v>
      </c>
      <c r="H5387">
        <v>4.4000000000000004</v>
      </c>
      <c r="I5387" t="s">
        <v>94</v>
      </c>
      <c r="J5387" t="s">
        <v>183</v>
      </c>
      <c r="K5387">
        <v>4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83</v>
      </c>
      <c r="R5387" t="s">
        <v>83</v>
      </c>
      <c r="S5387" t="s">
        <v>83</v>
      </c>
      <c r="T5387" t="str">
        <f>_xlfn.XLOOKUP(A5387,MI_Match_Analysis!$A$2:$A$8,MI_Match_Analysis!$F$2:$F$8,"Not Found")</f>
        <v>Loss</v>
      </c>
    </row>
    <row r="5388" spans="1:20" x14ac:dyDescent="0.3">
      <c r="A5388">
        <v>24</v>
      </c>
      <c r="B5388" s="1">
        <v>46128</v>
      </c>
      <c r="C5388" t="s">
        <v>162</v>
      </c>
      <c r="D5388" t="s">
        <v>33</v>
      </c>
      <c r="E5388" t="s">
        <v>47</v>
      </c>
      <c r="F5388" t="s">
        <v>34</v>
      </c>
      <c r="G5388">
        <v>2</v>
      </c>
      <c r="H5388">
        <v>4.5</v>
      </c>
      <c r="I5388" t="s">
        <v>94</v>
      </c>
      <c r="J5388" t="s">
        <v>183</v>
      </c>
      <c r="K5388">
        <v>2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83</v>
      </c>
      <c r="R5388" t="s">
        <v>83</v>
      </c>
      <c r="S5388" t="s">
        <v>83</v>
      </c>
      <c r="T5388" t="str">
        <f>_xlfn.XLOOKUP(A5388,MI_Match_Analysis!$A$2:$A$8,MI_Match_Analysis!$F$2:$F$8,"Not Found")</f>
        <v>Loss</v>
      </c>
    </row>
    <row r="5389" spans="1:20" x14ac:dyDescent="0.3">
      <c r="A5389">
        <v>24</v>
      </c>
      <c r="B5389" s="1">
        <v>46128</v>
      </c>
      <c r="C5389" t="s">
        <v>162</v>
      </c>
      <c r="D5389" t="s">
        <v>33</v>
      </c>
      <c r="E5389" t="s">
        <v>47</v>
      </c>
      <c r="F5389" t="s">
        <v>34</v>
      </c>
      <c r="G5389">
        <v>2</v>
      </c>
      <c r="H5389">
        <v>4.5999999999999996</v>
      </c>
      <c r="I5389" t="s">
        <v>94</v>
      </c>
      <c r="J5389" t="s">
        <v>183</v>
      </c>
      <c r="K5389">
        <v>1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83</v>
      </c>
      <c r="R5389" t="s">
        <v>83</v>
      </c>
      <c r="S5389" t="s">
        <v>83</v>
      </c>
      <c r="T5389" t="str">
        <f>_xlfn.XLOOKUP(A5389,MI_Match_Analysis!$A$2:$A$8,MI_Match_Analysis!$F$2:$F$8,"Not Found")</f>
        <v>Loss</v>
      </c>
    </row>
    <row r="5390" spans="1:20" x14ac:dyDescent="0.3">
      <c r="A5390">
        <v>24</v>
      </c>
      <c r="B5390" s="1">
        <v>46128</v>
      </c>
      <c r="C5390" t="s">
        <v>162</v>
      </c>
      <c r="D5390" t="s">
        <v>33</v>
      </c>
      <c r="E5390" t="s">
        <v>47</v>
      </c>
      <c r="F5390" t="s">
        <v>34</v>
      </c>
      <c r="G5390">
        <v>2</v>
      </c>
      <c r="H5390">
        <v>5.0999999999999996</v>
      </c>
      <c r="I5390" t="s">
        <v>94</v>
      </c>
      <c r="J5390" t="s">
        <v>184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83</v>
      </c>
      <c r="R5390" t="s">
        <v>83</v>
      </c>
      <c r="S5390" t="s">
        <v>83</v>
      </c>
      <c r="T5390" t="str">
        <f>_xlfn.XLOOKUP(A5390,MI_Match_Analysis!$A$2:$A$8,MI_Match_Analysis!$F$2:$F$8,"Not Found")</f>
        <v>Loss</v>
      </c>
    </row>
    <row r="5391" spans="1:20" x14ac:dyDescent="0.3">
      <c r="A5391">
        <v>24</v>
      </c>
      <c r="B5391" s="1">
        <v>46128</v>
      </c>
      <c r="C5391" t="s">
        <v>162</v>
      </c>
      <c r="D5391" t="s">
        <v>33</v>
      </c>
      <c r="E5391" t="s">
        <v>47</v>
      </c>
      <c r="F5391" t="s">
        <v>34</v>
      </c>
      <c r="G5391">
        <v>2</v>
      </c>
      <c r="H5391">
        <v>5.2</v>
      </c>
      <c r="I5391" t="s">
        <v>94</v>
      </c>
      <c r="J5391" t="s">
        <v>184</v>
      </c>
      <c r="K5391">
        <v>4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83</v>
      </c>
      <c r="R5391" t="s">
        <v>83</v>
      </c>
      <c r="S5391" t="s">
        <v>83</v>
      </c>
      <c r="T5391" t="str">
        <f>_xlfn.XLOOKUP(A5391,MI_Match_Analysis!$A$2:$A$8,MI_Match_Analysis!$F$2:$F$8,"Not Found")</f>
        <v>Loss</v>
      </c>
    </row>
    <row r="5392" spans="1:20" x14ac:dyDescent="0.3">
      <c r="A5392">
        <v>24</v>
      </c>
      <c r="B5392" s="1">
        <v>46128</v>
      </c>
      <c r="C5392" t="s">
        <v>162</v>
      </c>
      <c r="D5392" t="s">
        <v>33</v>
      </c>
      <c r="E5392" t="s">
        <v>47</v>
      </c>
      <c r="F5392" t="s">
        <v>34</v>
      </c>
      <c r="G5392">
        <v>2</v>
      </c>
      <c r="H5392">
        <v>5.3</v>
      </c>
      <c r="I5392" t="s">
        <v>94</v>
      </c>
      <c r="J5392" t="s">
        <v>184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83</v>
      </c>
      <c r="R5392" t="s">
        <v>83</v>
      </c>
      <c r="S5392" t="s">
        <v>83</v>
      </c>
      <c r="T5392" t="str">
        <f>_xlfn.XLOOKUP(A5392,MI_Match_Analysis!$A$2:$A$8,MI_Match_Analysis!$F$2:$F$8,"Not Found")</f>
        <v>Loss</v>
      </c>
    </row>
    <row r="5393" spans="1:20" x14ac:dyDescent="0.3">
      <c r="A5393">
        <v>24</v>
      </c>
      <c r="B5393" s="1">
        <v>46128</v>
      </c>
      <c r="C5393" t="s">
        <v>162</v>
      </c>
      <c r="D5393" t="s">
        <v>33</v>
      </c>
      <c r="E5393" t="s">
        <v>47</v>
      </c>
      <c r="F5393" t="s">
        <v>34</v>
      </c>
      <c r="G5393">
        <v>2</v>
      </c>
      <c r="H5393">
        <v>5.4</v>
      </c>
      <c r="I5393" t="s">
        <v>223</v>
      </c>
      <c r="J5393" t="s">
        <v>184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83</v>
      </c>
      <c r="R5393" t="s">
        <v>83</v>
      </c>
      <c r="S5393" t="s">
        <v>83</v>
      </c>
      <c r="T5393" t="str">
        <f>_xlfn.XLOOKUP(A5393,MI_Match_Analysis!$A$2:$A$8,MI_Match_Analysis!$F$2:$F$8,"Not Found")</f>
        <v>Loss</v>
      </c>
    </row>
    <row r="5394" spans="1:20" x14ac:dyDescent="0.3">
      <c r="A5394">
        <v>24</v>
      </c>
      <c r="B5394" s="1">
        <v>46128</v>
      </c>
      <c r="C5394" t="s">
        <v>162</v>
      </c>
      <c r="D5394" t="s">
        <v>33</v>
      </c>
      <c r="E5394" t="s">
        <v>47</v>
      </c>
      <c r="F5394" t="s">
        <v>34</v>
      </c>
      <c r="G5394">
        <v>2</v>
      </c>
      <c r="H5394">
        <v>5.5</v>
      </c>
      <c r="I5394" t="s">
        <v>223</v>
      </c>
      <c r="J5394" t="s">
        <v>184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83</v>
      </c>
      <c r="R5394" t="s">
        <v>83</v>
      </c>
      <c r="S5394" t="s">
        <v>83</v>
      </c>
      <c r="T5394" t="str">
        <f>_xlfn.XLOOKUP(A5394,MI_Match_Analysis!$A$2:$A$8,MI_Match_Analysis!$F$2:$F$8,"Not Found")</f>
        <v>Loss</v>
      </c>
    </row>
    <row r="5395" spans="1:20" x14ac:dyDescent="0.3">
      <c r="A5395">
        <v>24</v>
      </c>
      <c r="B5395" s="1">
        <v>46128</v>
      </c>
      <c r="C5395" t="s">
        <v>162</v>
      </c>
      <c r="D5395" t="s">
        <v>33</v>
      </c>
      <c r="E5395" t="s">
        <v>47</v>
      </c>
      <c r="F5395" t="s">
        <v>34</v>
      </c>
      <c r="G5395">
        <v>2</v>
      </c>
      <c r="H5395">
        <v>5.6</v>
      </c>
      <c r="I5395" t="s">
        <v>223</v>
      </c>
      <c r="J5395" t="s">
        <v>184</v>
      </c>
      <c r="K5395">
        <v>4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83</v>
      </c>
      <c r="R5395" t="s">
        <v>83</v>
      </c>
      <c r="S5395" t="s">
        <v>83</v>
      </c>
      <c r="T5395" t="str">
        <f>_xlfn.XLOOKUP(A5395,MI_Match_Analysis!$A$2:$A$8,MI_Match_Analysis!$F$2:$F$8,"Not Found")</f>
        <v>Loss</v>
      </c>
    </row>
    <row r="5396" spans="1:20" x14ac:dyDescent="0.3">
      <c r="A5396">
        <v>24</v>
      </c>
      <c r="B5396" s="1">
        <v>46128</v>
      </c>
      <c r="C5396" t="s">
        <v>162</v>
      </c>
      <c r="D5396" t="s">
        <v>33</v>
      </c>
      <c r="E5396" t="s">
        <v>47</v>
      </c>
      <c r="F5396" t="s">
        <v>34</v>
      </c>
      <c r="G5396">
        <v>2</v>
      </c>
      <c r="H5396">
        <v>6.1</v>
      </c>
      <c r="I5396" t="s">
        <v>94</v>
      </c>
      <c r="J5396" t="s">
        <v>36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83</v>
      </c>
      <c r="R5396" t="s">
        <v>83</v>
      </c>
      <c r="S5396" t="s">
        <v>83</v>
      </c>
      <c r="T5396" t="str">
        <f>_xlfn.XLOOKUP(A5396,MI_Match_Analysis!$A$2:$A$8,MI_Match_Analysis!$F$2:$F$8,"Not Found")</f>
        <v>Loss</v>
      </c>
    </row>
    <row r="5397" spans="1:20" x14ac:dyDescent="0.3">
      <c r="A5397">
        <v>24</v>
      </c>
      <c r="B5397" s="1">
        <v>46128</v>
      </c>
      <c r="C5397" t="s">
        <v>162</v>
      </c>
      <c r="D5397" t="s">
        <v>33</v>
      </c>
      <c r="E5397" t="s">
        <v>47</v>
      </c>
      <c r="F5397" t="s">
        <v>34</v>
      </c>
      <c r="G5397">
        <v>2</v>
      </c>
      <c r="H5397">
        <v>6.2</v>
      </c>
      <c r="I5397" t="s">
        <v>223</v>
      </c>
      <c r="J5397" t="s">
        <v>36</v>
      </c>
      <c r="K5397">
        <v>2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83</v>
      </c>
      <c r="R5397" t="s">
        <v>83</v>
      </c>
      <c r="S5397" t="s">
        <v>83</v>
      </c>
      <c r="T5397" t="str">
        <f>_xlfn.XLOOKUP(A5397,MI_Match_Analysis!$A$2:$A$8,MI_Match_Analysis!$F$2:$F$8,"Not Found")</f>
        <v>Loss</v>
      </c>
    </row>
    <row r="5398" spans="1:20" x14ac:dyDescent="0.3">
      <c r="A5398">
        <v>24</v>
      </c>
      <c r="B5398" s="1">
        <v>46128</v>
      </c>
      <c r="C5398" t="s">
        <v>162</v>
      </c>
      <c r="D5398" t="s">
        <v>33</v>
      </c>
      <c r="E5398" t="s">
        <v>47</v>
      </c>
      <c r="F5398" t="s">
        <v>34</v>
      </c>
      <c r="G5398">
        <v>2</v>
      </c>
      <c r="H5398">
        <v>6.3</v>
      </c>
      <c r="I5398" t="s">
        <v>223</v>
      </c>
      <c r="J5398" t="s">
        <v>36</v>
      </c>
      <c r="K5398">
        <v>0</v>
      </c>
      <c r="L5398">
        <v>1</v>
      </c>
      <c r="M5398">
        <v>1</v>
      </c>
      <c r="N5398">
        <v>0</v>
      </c>
      <c r="O5398">
        <v>0</v>
      </c>
      <c r="P5398">
        <v>0</v>
      </c>
      <c r="Q5398" t="s">
        <v>83</v>
      </c>
      <c r="R5398" t="s">
        <v>83</v>
      </c>
      <c r="S5398" t="s">
        <v>83</v>
      </c>
      <c r="T5398" t="str">
        <f>_xlfn.XLOOKUP(A5398,MI_Match_Analysis!$A$2:$A$8,MI_Match_Analysis!$F$2:$F$8,"Not Found")</f>
        <v>Loss</v>
      </c>
    </row>
    <row r="5399" spans="1:20" x14ac:dyDescent="0.3">
      <c r="A5399">
        <v>24</v>
      </c>
      <c r="B5399" s="1">
        <v>46128</v>
      </c>
      <c r="C5399" t="s">
        <v>162</v>
      </c>
      <c r="D5399" t="s">
        <v>33</v>
      </c>
      <c r="E5399" t="s">
        <v>47</v>
      </c>
      <c r="F5399" t="s">
        <v>34</v>
      </c>
      <c r="G5399">
        <v>2</v>
      </c>
      <c r="H5399">
        <v>6.3</v>
      </c>
      <c r="I5399" t="s">
        <v>223</v>
      </c>
      <c r="J5399" t="s">
        <v>36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83</v>
      </c>
      <c r="R5399" t="s">
        <v>83</v>
      </c>
      <c r="S5399" t="s">
        <v>83</v>
      </c>
      <c r="T5399" t="str">
        <f>_xlfn.XLOOKUP(A5399,MI_Match_Analysis!$A$2:$A$8,MI_Match_Analysis!$F$2:$F$8,"Not Found")</f>
        <v>Loss</v>
      </c>
    </row>
    <row r="5400" spans="1:20" x14ac:dyDescent="0.3">
      <c r="A5400">
        <v>24</v>
      </c>
      <c r="B5400" s="1">
        <v>46128</v>
      </c>
      <c r="C5400" t="s">
        <v>162</v>
      </c>
      <c r="D5400" t="s">
        <v>33</v>
      </c>
      <c r="E5400" t="s">
        <v>47</v>
      </c>
      <c r="F5400" t="s">
        <v>34</v>
      </c>
      <c r="G5400">
        <v>2</v>
      </c>
      <c r="H5400">
        <v>6.4</v>
      </c>
      <c r="I5400" t="s">
        <v>94</v>
      </c>
      <c r="J5400" t="s">
        <v>36</v>
      </c>
      <c r="K5400">
        <v>0</v>
      </c>
      <c r="L5400">
        <v>1</v>
      </c>
      <c r="M5400">
        <v>1</v>
      </c>
      <c r="N5400">
        <v>0</v>
      </c>
      <c r="O5400">
        <v>0</v>
      </c>
      <c r="P5400">
        <v>0</v>
      </c>
      <c r="Q5400" t="s">
        <v>83</v>
      </c>
      <c r="R5400" t="s">
        <v>83</v>
      </c>
      <c r="S5400" t="s">
        <v>83</v>
      </c>
      <c r="T5400" t="str">
        <f>_xlfn.XLOOKUP(A5400,MI_Match_Analysis!$A$2:$A$8,MI_Match_Analysis!$F$2:$F$8,"Not Found")</f>
        <v>Loss</v>
      </c>
    </row>
    <row r="5401" spans="1:20" x14ac:dyDescent="0.3">
      <c r="A5401">
        <v>24</v>
      </c>
      <c r="B5401" s="1">
        <v>46128</v>
      </c>
      <c r="C5401" t="s">
        <v>162</v>
      </c>
      <c r="D5401" t="s">
        <v>33</v>
      </c>
      <c r="E5401" t="s">
        <v>47</v>
      </c>
      <c r="F5401" t="s">
        <v>34</v>
      </c>
      <c r="G5401">
        <v>2</v>
      </c>
      <c r="H5401">
        <v>6.4</v>
      </c>
      <c r="I5401" t="s">
        <v>94</v>
      </c>
      <c r="J5401" t="s">
        <v>36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83</v>
      </c>
      <c r="R5401" t="s">
        <v>83</v>
      </c>
      <c r="S5401" t="s">
        <v>83</v>
      </c>
      <c r="T5401" t="str">
        <f>_xlfn.XLOOKUP(A5401,MI_Match_Analysis!$A$2:$A$8,MI_Match_Analysis!$F$2:$F$8,"Not Found")</f>
        <v>Loss</v>
      </c>
    </row>
    <row r="5402" spans="1:20" x14ac:dyDescent="0.3">
      <c r="A5402">
        <v>24</v>
      </c>
      <c r="B5402" s="1">
        <v>46128</v>
      </c>
      <c r="C5402" t="s">
        <v>162</v>
      </c>
      <c r="D5402" t="s">
        <v>33</v>
      </c>
      <c r="E5402" t="s">
        <v>47</v>
      </c>
      <c r="F5402" t="s">
        <v>34</v>
      </c>
      <c r="G5402">
        <v>2</v>
      </c>
      <c r="H5402">
        <v>6.5</v>
      </c>
      <c r="I5402" t="s">
        <v>223</v>
      </c>
      <c r="J5402" t="s">
        <v>36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83</v>
      </c>
      <c r="R5402" t="s">
        <v>83</v>
      </c>
      <c r="S5402" t="s">
        <v>83</v>
      </c>
      <c r="T5402" t="str">
        <f>_xlfn.XLOOKUP(A5402,MI_Match_Analysis!$A$2:$A$8,MI_Match_Analysis!$F$2:$F$8,"Not Found")</f>
        <v>Loss</v>
      </c>
    </row>
    <row r="5403" spans="1:20" x14ac:dyDescent="0.3">
      <c r="A5403">
        <v>24</v>
      </c>
      <c r="B5403" s="1">
        <v>46128</v>
      </c>
      <c r="C5403" t="s">
        <v>162</v>
      </c>
      <c r="D5403" t="s">
        <v>33</v>
      </c>
      <c r="E5403" t="s">
        <v>47</v>
      </c>
      <c r="F5403" t="s">
        <v>34</v>
      </c>
      <c r="G5403">
        <v>2</v>
      </c>
      <c r="H5403">
        <v>6.6</v>
      </c>
      <c r="I5403" t="s">
        <v>94</v>
      </c>
      <c r="J5403" t="s">
        <v>36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83</v>
      </c>
      <c r="R5403" t="s">
        <v>83</v>
      </c>
      <c r="S5403" t="s">
        <v>83</v>
      </c>
      <c r="T5403" t="str">
        <f>_xlfn.XLOOKUP(A5403,MI_Match_Analysis!$A$2:$A$8,MI_Match_Analysis!$F$2:$F$8,"Not Found")</f>
        <v>Loss</v>
      </c>
    </row>
    <row r="5404" spans="1:20" x14ac:dyDescent="0.3">
      <c r="A5404">
        <v>24</v>
      </c>
      <c r="B5404" s="1">
        <v>46128</v>
      </c>
      <c r="C5404" t="s">
        <v>162</v>
      </c>
      <c r="D5404" t="s">
        <v>33</v>
      </c>
      <c r="E5404" t="s">
        <v>47</v>
      </c>
      <c r="F5404" t="s">
        <v>34</v>
      </c>
      <c r="G5404">
        <v>2</v>
      </c>
      <c r="H5404">
        <v>7.1</v>
      </c>
      <c r="I5404" t="s">
        <v>223</v>
      </c>
      <c r="J5404" t="s">
        <v>247</v>
      </c>
      <c r="K5404">
        <v>2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83</v>
      </c>
      <c r="R5404" t="s">
        <v>83</v>
      </c>
      <c r="S5404" t="s">
        <v>83</v>
      </c>
      <c r="T5404" t="str">
        <f>_xlfn.XLOOKUP(A5404,MI_Match_Analysis!$A$2:$A$8,MI_Match_Analysis!$F$2:$F$8,"Not Found")</f>
        <v>Loss</v>
      </c>
    </row>
    <row r="5405" spans="1:20" x14ac:dyDescent="0.3">
      <c r="A5405">
        <v>24</v>
      </c>
      <c r="B5405" s="1">
        <v>46128</v>
      </c>
      <c r="C5405" t="s">
        <v>162</v>
      </c>
      <c r="D5405" t="s">
        <v>33</v>
      </c>
      <c r="E5405" t="s">
        <v>47</v>
      </c>
      <c r="F5405" t="s">
        <v>34</v>
      </c>
      <c r="G5405">
        <v>2</v>
      </c>
      <c r="H5405">
        <v>7.2</v>
      </c>
      <c r="I5405" t="s">
        <v>223</v>
      </c>
      <c r="J5405" t="s">
        <v>247</v>
      </c>
      <c r="K5405">
        <v>6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83</v>
      </c>
      <c r="R5405" t="s">
        <v>83</v>
      </c>
      <c r="S5405" t="s">
        <v>83</v>
      </c>
      <c r="T5405" t="str">
        <f>_xlfn.XLOOKUP(A5405,MI_Match_Analysis!$A$2:$A$8,MI_Match_Analysis!$F$2:$F$8,"Not Found")</f>
        <v>Loss</v>
      </c>
    </row>
    <row r="5406" spans="1:20" x14ac:dyDescent="0.3">
      <c r="A5406">
        <v>24</v>
      </c>
      <c r="B5406" s="1">
        <v>46128</v>
      </c>
      <c r="C5406" t="s">
        <v>162</v>
      </c>
      <c r="D5406" t="s">
        <v>33</v>
      </c>
      <c r="E5406" t="s">
        <v>47</v>
      </c>
      <c r="F5406" t="s">
        <v>34</v>
      </c>
      <c r="G5406">
        <v>2</v>
      </c>
      <c r="H5406">
        <v>7.3</v>
      </c>
      <c r="I5406" t="s">
        <v>223</v>
      </c>
      <c r="J5406" t="s">
        <v>247</v>
      </c>
      <c r="K5406">
        <v>4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83</v>
      </c>
      <c r="R5406" t="s">
        <v>83</v>
      </c>
      <c r="S5406" t="s">
        <v>83</v>
      </c>
      <c r="T5406" t="str">
        <f>_xlfn.XLOOKUP(A5406,MI_Match_Analysis!$A$2:$A$8,MI_Match_Analysis!$F$2:$F$8,"Not Found")</f>
        <v>Loss</v>
      </c>
    </row>
    <row r="5407" spans="1:20" x14ac:dyDescent="0.3">
      <c r="A5407">
        <v>24</v>
      </c>
      <c r="B5407" s="1">
        <v>46128</v>
      </c>
      <c r="C5407" t="s">
        <v>162</v>
      </c>
      <c r="D5407" t="s">
        <v>33</v>
      </c>
      <c r="E5407" t="s">
        <v>47</v>
      </c>
      <c r="F5407" t="s">
        <v>34</v>
      </c>
      <c r="G5407">
        <v>2</v>
      </c>
      <c r="H5407">
        <v>7.4</v>
      </c>
      <c r="I5407" t="s">
        <v>223</v>
      </c>
      <c r="J5407" t="s">
        <v>247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83</v>
      </c>
      <c r="R5407" t="s">
        <v>83</v>
      </c>
      <c r="S5407" t="s">
        <v>83</v>
      </c>
      <c r="T5407" t="str">
        <f>_xlfn.XLOOKUP(A5407,MI_Match_Analysis!$A$2:$A$8,MI_Match_Analysis!$F$2:$F$8,"Not Found")</f>
        <v>Loss</v>
      </c>
    </row>
    <row r="5408" spans="1:20" x14ac:dyDescent="0.3">
      <c r="A5408">
        <v>24</v>
      </c>
      <c r="B5408" s="1">
        <v>46128</v>
      </c>
      <c r="C5408" t="s">
        <v>162</v>
      </c>
      <c r="D5408" t="s">
        <v>33</v>
      </c>
      <c r="E5408" t="s">
        <v>47</v>
      </c>
      <c r="F5408" t="s">
        <v>34</v>
      </c>
      <c r="G5408">
        <v>2</v>
      </c>
      <c r="H5408">
        <v>7.5</v>
      </c>
      <c r="I5408" t="s">
        <v>94</v>
      </c>
      <c r="J5408" t="s">
        <v>247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83</v>
      </c>
      <c r="R5408" t="s">
        <v>83</v>
      </c>
      <c r="S5408" t="s">
        <v>83</v>
      </c>
      <c r="T5408" t="str">
        <f>_xlfn.XLOOKUP(A5408,MI_Match_Analysis!$A$2:$A$8,MI_Match_Analysis!$F$2:$F$8,"Not Found")</f>
        <v>Loss</v>
      </c>
    </row>
    <row r="5409" spans="1:20" x14ac:dyDescent="0.3">
      <c r="A5409">
        <v>24</v>
      </c>
      <c r="B5409" s="1">
        <v>46128</v>
      </c>
      <c r="C5409" t="s">
        <v>162</v>
      </c>
      <c r="D5409" t="s">
        <v>33</v>
      </c>
      <c r="E5409" t="s">
        <v>47</v>
      </c>
      <c r="F5409" t="s">
        <v>34</v>
      </c>
      <c r="G5409">
        <v>2</v>
      </c>
      <c r="H5409">
        <v>7.6</v>
      </c>
      <c r="I5409" t="s">
        <v>94</v>
      </c>
      <c r="J5409" t="s">
        <v>247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83</v>
      </c>
      <c r="R5409" t="s">
        <v>83</v>
      </c>
      <c r="S5409" t="s">
        <v>83</v>
      </c>
      <c r="T5409" t="str">
        <f>_xlfn.XLOOKUP(A5409,MI_Match_Analysis!$A$2:$A$8,MI_Match_Analysis!$F$2:$F$8,"Not Found")</f>
        <v>Loss</v>
      </c>
    </row>
    <row r="5410" spans="1:20" x14ac:dyDescent="0.3">
      <c r="A5410">
        <v>24</v>
      </c>
      <c r="B5410" s="1">
        <v>46128</v>
      </c>
      <c r="C5410" t="s">
        <v>162</v>
      </c>
      <c r="D5410" t="s">
        <v>33</v>
      </c>
      <c r="E5410" t="s">
        <v>47</v>
      </c>
      <c r="F5410" t="s">
        <v>34</v>
      </c>
      <c r="G5410">
        <v>2</v>
      </c>
      <c r="H5410">
        <v>8.1</v>
      </c>
      <c r="I5410" t="s">
        <v>94</v>
      </c>
      <c r="J5410" t="s">
        <v>183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83</v>
      </c>
      <c r="R5410" t="s">
        <v>83</v>
      </c>
      <c r="S5410" t="s">
        <v>83</v>
      </c>
      <c r="T5410" t="str">
        <f>_xlfn.XLOOKUP(A5410,MI_Match_Analysis!$A$2:$A$8,MI_Match_Analysis!$F$2:$F$8,"Not Found")</f>
        <v>Loss</v>
      </c>
    </row>
    <row r="5411" spans="1:20" x14ac:dyDescent="0.3">
      <c r="A5411">
        <v>24</v>
      </c>
      <c r="B5411" s="1">
        <v>46128</v>
      </c>
      <c r="C5411" t="s">
        <v>162</v>
      </c>
      <c r="D5411" t="s">
        <v>33</v>
      </c>
      <c r="E5411" t="s">
        <v>47</v>
      </c>
      <c r="F5411" t="s">
        <v>34</v>
      </c>
      <c r="G5411">
        <v>2</v>
      </c>
      <c r="H5411">
        <v>8.1999999999999993</v>
      </c>
      <c r="I5411" t="s">
        <v>94</v>
      </c>
      <c r="J5411" t="s">
        <v>183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83</v>
      </c>
      <c r="R5411" t="s">
        <v>83</v>
      </c>
      <c r="S5411" t="s">
        <v>83</v>
      </c>
      <c r="T5411" t="str">
        <f>_xlfn.XLOOKUP(A5411,MI_Match_Analysis!$A$2:$A$8,MI_Match_Analysis!$F$2:$F$8,"Not Found")</f>
        <v>Loss</v>
      </c>
    </row>
    <row r="5412" spans="1:20" x14ac:dyDescent="0.3">
      <c r="A5412">
        <v>24</v>
      </c>
      <c r="B5412" s="1">
        <v>46128</v>
      </c>
      <c r="C5412" t="s">
        <v>162</v>
      </c>
      <c r="D5412" t="s">
        <v>33</v>
      </c>
      <c r="E5412" t="s">
        <v>47</v>
      </c>
      <c r="F5412" t="s">
        <v>34</v>
      </c>
      <c r="G5412">
        <v>2</v>
      </c>
      <c r="H5412">
        <v>8.3000000000000007</v>
      </c>
      <c r="I5412" t="s">
        <v>223</v>
      </c>
      <c r="J5412" t="s">
        <v>183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83</v>
      </c>
      <c r="R5412" t="s">
        <v>83</v>
      </c>
      <c r="S5412" t="s">
        <v>83</v>
      </c>
      <c r="T5412" t="str">
        <f>_xlfn.XLOOKUP(A5412,MI_Match_Analysis!$A$2:$A$8,MI_Match_Analysis!$F$2:$F$8,"Not Found")</f>
        <v>Loss</v>
      </c>
    </row>
    <row r="5413" spans="1:20" x14ac:dyDescent="0.3">
      <c r="A5413">
        <v>24</v>
      </c>
      <c r="B5413" s="1">
        <v>46128</v>
      </c>
      <c r="C5413" t="s">
        <v>162</v>
      </c>
      <c r="D5413" t="s">
        <v>33</v>
      </c>
      <c r="E5413" t="s">
        <v>47</v>
      </c>
      <c r="F5413" t="s">
        <v>34</v>
      </c>
      <c r="G5413">
        <v>2</v>
      </c>
      <c r="H5413">
        <v>8.4</v>
      </c>
      <c r="I5413" t="s">
        <v>94</v>
      </c>
      <c r="J5413" t="s">
        <v>183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83</v>
      </c>
      <c r="R5413" t="s">
        <v>83</v>
      </c>
      <c r="S5413" t="s">
        <v>83</v>
      </c>
      <c r="T5413" t="str">
        <f>_xlfn.XLOOKUP(A5413,MI_Match_Analysis!$A$2:$A$8,MI_Match_Analysis!$F$2:$F$8,"Not Found")</f>
        <v>Loss</v>
      </c>
    </row>
    <row r="5414" spans="1:20" x14ac:dyDescent="0.3">
      <c r="A5414">
        <v>24</v>
      </c>
      <c r="B5414" s="1">
        <v>46128</v>
      </c>
      <c r="C5414" t="s">
        <v>162</v>
      </c>
      <c r="D5414" t="s">
        <v>33</v>
      </c>
      <c r="E5414" t="s">
        <v>47</v>
      </c>
      <c r="F5414" t="s">
        <v>34</v>
      </c>
      <c r="G5414">
        <v>2</v>
      </c>
      <c r="H5414">
        <v>8.5</v>
      </c>
      <c r="I5414" t="s">
        <v>223</v>
      </c>
      <c r="J5414" t="s">
        <v>183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83</v>
      </c>
      <c r="R5414" t="s">
        <v>83</v>
      </c>
      <c r="S5414" t="s">
        <v>83</v>
      </c>
      <c r="T5414" t="str">
        <f>_xlfn.XLOOKUP(A5414,MI_Match_Analysis!$A$2:$A$8,MI_Match_Analysis!$F$2:$F$8,"Not Found")</f>
        <v>Loss</v>
      </c>
    </row>
    <row r="5415" spans="1:20" x14ac:dyDescent="0.3">
      <c r="A5415">
        <v>24</v>
      </c>
      <c r="B5415" s="1">
        <v>46128</v>
      </c>
      <c r="C5415" t="s">
        <v>162</v>
      </c>
      <c r="D5415" t="s">
        <v>33</v>
      </c>
      <c r="E5415" t="s">
        <v>47</v>
      </c>
      <c r="F5415" t="s">
        <v>34</v>
      </c>
      <c r="G5415">
        <v>2</v>
      </c>
      <c r="H5415">
        <v>8.6</v>
      </c>
      <c r="I5415" t="s">
        <v>94</v>
      </c>
      <c r="J5415" t="s">
        <v>183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83</v>
      </c>
      <c r="R5415" t="s">
        <v>83</v>
      </c>
      <c r="S5415" t="s">
        <v>83</v>
      </c>
      <c r="T5415" t="str">
        <f>_xlfn.XLOOKUP(A5415,MI_Match_Analysis!$A$2:$A$8,MI_Match_Analysis!$F$2:$F$8,"Not Found")</f>
        <v>Loss</v>
      </c>
    </row>
    <row r="5416" spans="1:20" x14ac:dyDescent="0.3">
      <c r="A5416">
        <v>24</v>
      </c>
      <c r="B5416" s="1">
        <v>46128</v>
      </c>
      <c r="C5416" t="s">
        <v>162</v>
      </c>
      <c r="D5416" t="s">
        <v>33</v>
      </c>
      <c r="E5416" t="s">
        <v>47</v>
      </c>
      <c r="F5416" t="s">
        <v>34</v>
      </c>
      <c r="G5416">
        <v>2</v>
      </c>
      <c r="H5416">
        <v>9.1</v>
      </c>
      <c r="I5416" t="s">
        <v>94</v>
      </c>
      <c r="J5416" t="s">
        <v>182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83</v>
      </c>
      <c r="R5416" t="s">
        <v>83</v>
      </c>
      <c r="S5416" t="s">
        <v>83</v>
      </c>
      <c r="T5416" t="str">
        <f>_xlfn.XLOOKUP(A5416,MI_Match_Analysis!$A$2:$A$8,MI_Match_Analysis!$F$2:$F$8,"Not Found")</f>
        <v>Loss</v>
      </c>
    </row>
    <row r="5417" spans="1:20" x14ac:dyDescent="0.3">
      <c r="A5417">
        <v>24</v>
      </c>
      <c r="B5417" s="1">
        <v>46128</v>
      </c>
      <c r="C5417" t="s">
        <v>162</v>
      </c>
      <c r="D5417" t="s">
        <v>33</v>
      </c>
      <c r="E5417" t="s">
        <v>47</v>
      </c>
      <c r="F5417" t="s">
        <v>34</v>
      </c>
      <c r="G5417">
        <v>2</v>
      </c>
      <c r="H5417">
        <v>9.1999999999999993</v>
      </c>
      <c r="I5417" t="s">
        <v>223</v>
      </c>
      <c r="J5417" t="s">
        <v>182</v>
      </c>
      <c r="K5417">
        <v>4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83</v>
      </c>
      <c r="R5417" t="s">
        <v>83</v>
      </c>
      <c r="S5417" t="s">
        <v>83</v>
      </c>
      <c r="T5417" t="str">
        <f>_xlfn.XLOOKUP(A5417,MI_Match_Analysis!$A$2:$A$8,MI_Match_Analysis!$F$2:$F$8,"Not Found")</f>
        <v>Loss</v>
      </c>
    </row>
    <row r="5418" spans="1:20" x14ac:dyDescent="0.3">
      <c r="A5418">
        <v>24</v>
      </c>
      <c r="B5418" s="1">
        <v>46128</v>
      </c>
      <c r="C5418" t="s">
        <v>162</v>
      </c>
      <c r="D5418" t="s">
        <v>33</v>
      </c>
      <c r="E5418" t="s">
        <v>47</v>
      </c>
      <c r="F5418" t="s">
        <v>34</v>
      </c>
      <c r="G5418">
        <v>2</v>
      </c>
      <c r="H5418">
        <v>9.3000000000000007</v>
      </c>
      <c r="I5418" t="s">
        <v>223</v>
      </c>
      <c r="J5418" t="s">
        <v>182</v>
      </c>
      <c r="K5418">
        <v>4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83</v>
      </c>
      <c r="R5418" t="s">
        <v>83</v>
      </c>
      <c r="S5418" t="s">
        <v>83</v>
      </c>
      <c r="T5418" t="str">
        <f>_xlfn.XLOOKUP(A5418,MI_Match_Analysis!$A$2:$A$8,MI_Match_Analysis!$F$2:$F$8,"Not Found")</f>
        <v>Loss</v>
      </c>
    </row>
    <row r="5419" spans="1:20" x14ac:dyDescent="0.3">
      <c r="A5419">
        <v>24</v>
      </c>
      <c r="B5419" s="1">
        <v>46128</v>
      </c>
      <c r="C5419" t="s">
        <v>162</v>
      </c>
      <c r="D5419" t="s">
        <v>33</v>
      </c>
      <c r="E5419" t="s">
        <v>47</v>
      </c>
      <c r="F5419" t="s">
        <v>34</v>
      </c>
      <c r="G5419">
        <v>2</v>
      </c>
      <c r="H5419">
        <v>9.4</v>
      </c>
      <c r="I5419" t="s">
        <v>223</v>
      </c>
      <c r="J5419" t="s">
        <v>182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83</v>
      </c>
      <c r="R5419" t="s">
        <v>83</v>
      </c>
      <c r="S5419" t="s">
        <v>83</v>
      </c>
      <c r="T5419" t="str">
        <f>_xlfn.XLOOKUP(A5419,MI_Match_Analysis!$A$2:$A$8,MI_Match_Analysis!$F$2:$F$8,"Not Found")</f>
        <v>Loss</v>
      </c>
    </row>
    <row r="5420" spans="1:20" x14ac:dyDescent="0.3">
      <c r="A5420">
        <v>24</v>
      </c>
      <c r="B5420" s="1">
        <v>46128</v>
      </c>
      <c r="C5420" t="s">
        <v>162</v>
      </c>
      <c r="D5420" t="s">
        <v>33</v>
      </c>
      <c r="E5420" t="s">
        <v>47</v>
      </c>
      <c r="F5420" t="s">
        <v>34</v>
      </c>
      <c r="G5420">
        <v>2</v>
      </c>
      <c r="H5420">
        <v>9.5</v>
      </c>
      <c r="I5420" t="s">
        <v>94</v>
      </c>
      <c r="J5420" t="s">
        <v>182</v>
      </c>
      <c r="K5420">
        <v>2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83</v>
      </c>
      <c r="R5420" t="s">
        <v>83</v>
      </c>
      <c r="S5420" t="s">
        <v>83</v>
      </c>
      <c r="T5420" t="str">
        <f>_xlfn.XLOOKUP(A5420,MI_Match_Analysis!$A$2:$A$8,MI_Match_Analysis!$F$2:$F$8,"Not Found")</f>
        <v>Loss</v>
      </c>
    </row>
    <row r="5421" spans="1:20" x14ac:dyDescent="0.3">
      <c r="A5421">
        <v>24</v>
      </c>
      <c r="B5421" s="1">
        <v>46128</v>
      </c>
      <c r="C5421" t="s">
        <v>162</v>
      </c>
      <c r="D5421" t="s">
        <v>33</v>
      </c>
      <c r="E5421" t="s">
        <v>47</v>
      </c>
      <c r="F5421" t="s">
        <v>34</v>
      </c>
      <c r="G5421">
        <v>2</v>
      </c>
      <c r="H5421">
        <v>9.6</v>
      </c>
      <c r="I5421" t="s">
        <v>94</v>
      </c>
      <c r="J5421" t="s">
        <v>182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83</v>
      </c>
      <c r="R5421" t="s">
        <v>83</v>
      </c>
      <c r="S5421" t="s">
        <v>83</v>
      </c>
      <c r="T5421" t="str">
        <f>_xlfn.XLOOKUP(A5421,MI_Match_Analysis!$A$2:$A$8,MI_Match_Analysis!$F$2:$F$8,"Not Found")</f>
        <v>Loss</v>
      </c>
    </row>
    <row r="5422" spans="1:20" x14ac:dyDescent="0.3">
      <c r="A5422">
        <v>24</v>
      </c>
      <c r="B5422" s="1">
        <v>46128</v>
      </c>
      <c r="C5422" t="s">
        <v>162</v>
      </c>
      <c r="D5422" t="s">
        <v>33</v>
      </c>
      <c r="E5422" t="s">
        <v>47</v>
      </c>
      <c r="F5422" t="s">
        <v>34</v>
      </c>
      <c r="G5422">
        <v>2</v>
      </c>
      <c r="H5422">
        <v>10.1</v>
      </c>
      <c r="I5422" t="s">
        <v>223</v>
      </c>
      <c r="J5422" t="s">
        <v>36</v>
      </c>
      <c r="K5422">
        <v>4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83</v>
      </c>
      <c r="R5422" t="s">
        <v>83</v>
      </c>
      <c r="S5422" t="s">
        <v>83</v>
      </c>
      <c r="T5422" t="str">
        <f>_xlfn.XLOOKUP(A5422,MI_Match_Analysis!$A$2:$A$8,MI_Match_Analysis!$F$2:$F$8,"Not Found")</f>
        <v>Loss</v>
      </c>
    </row>
    <row r="5423" spans="1:20" x14ac:dyDescent="0.3">
      <c r="A5423">
        <v>24</v>
      </c>
      <c r="B5423" s="1">
        <v>46128</v>
      </c>
      <c r="C5423" t="s">
        <v>162</v>
      </c>
      <c r="D5423" t="s">
        <v>33</v>
      </c>
      <c r="E5423" t="s">
        <v>47</v>
      </c>
      <c r="F5423" t="s">
        <v>34</v>
      </c>
      <c r="G5423">
        <v>2</v>
      </c>
      <c r="H5423">
        <v>10.199999999999999</v>
      </c>
      <c r="I5423" t="s">
        <v>223</v>
      </c>
      <c r="J5423" t="s">
        <v>36</v>
      </c>
      <c r="K5423">
        <v>0</v>
      </c>
      <c r="L5423">
        <v>1</v>
      </c>
      <c r="M5423">
        <v>1</v>
      </c>
      <c r="N5423">
        <v>0</v>
      </c>
      <c r="O5423">
        <v>0</v>
      </c>
      <c r="P5423">
        <v>0</v>
      </c>
      <c r="Q5423" t="s">
        <v>83</v>
      </c>
      <c r="R5423" t="s">
        <v>83</v>
      </c>
      <c r="S5423" t="s">
        <v>83</v>
      </c>
      <c r="T5423" t="str">
        <f>_xlfn.XLOOKUP(A5423,MI_Match_Analysis!$A$2:$A$8,MI_Match_Analysis!$F$2:$F$8,"Not Found")</f>
        <v>Loss</v>
      </c>
    </row>
    <row r="5424" spans="1:20" x14ac:dyDescent="0.3">
      <c r="A5424">
        <v>24</v>
      </c>
      <c r="B5424" s="1">
        <v>46128</v>
      </c>
      <c r="C5424" t="s">
        <v>162</v>
      </c>
      <c r="D5424" t="s">
        <v>33</v>
      </c>
      <c r="E5424" t="s">
        <v>47</v>
      </c>
      <c r="F5424" t="s">
        <v>34</v>
      </c>
      <c r="G5424">
        <v>2</v>
      </c>
      <c r="H5424">
        <v>10.199999999999999</v>
      </c>
      <c r="I5424" t="s">
        <v>223</v>
      </c>
      <c r="J5424" t="s">
        <v>36</v>
      </c>
      <c r="K5424">
        <v>4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83</v>
      </c>
      <c r="R5424" t="s">
        <v>83</v>
      </c>
      <c r="S5424" t="s">
        <v>83</v>
      </c>
      <c r="T5424" t="str">
        <f>_xlfn.XLOOKUP(A5424,MI_Match_Analysis!$A$2:$A$8,MI_Match_Analysis!$F$2:$F$8,"Not Found")</f>
        <v>Loss</v>
      </c>
    </row>
    <row r="5425" spans="1:20" x14ac:dyDescent="0.3">
      <c r="A5425">
        <v>24</v>
      </c>
      <c r="B5425" s="1">
        <v>46128</v>
      </c>
      <c r="C5425" t="s">
        <v>162</v>
      </c>
      <c r="D5425" t="s">
        <v>33</v>
      </c>
      <c r="E5425" t="s">
        <v>47</v>
      </c>
      <c r="F5425" t="s">
        <v>34</v>
      </c>
      <c r="G5425">
        <v>2</v>
      </c>
      <c r="H5425">
        <v>10.3</v>
      </c>
      <c r="I5425" t="s">
        <v>223</v>
      </c>
      <c r="J5425" t="s">
        <v>36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83</v>
      </c>
      <c r="R5425" t="s">
        <v>83</v>
      </c>
      <c r="S5425" t="s">
        <v>83</v>
      </c>
      <c r="T5425" t="str">
        <f>_xlfn.XLOOKUP(A5425,MI_Match_Analysis!$A$2:$A$8,MI_Match_Analysis!$F$2:$F$8,"Not Found")</f>
        <v>Loss</v>
      </c>
    </row>
    <row r="5426" spans="1:20" x14ac:dyDescent="0.3">
      <c r="A5426">
        <v>24</v>
      </c>
      <c r="B5426" s="1">
        <v>46128</v>
      </c>
      <c r="C5426" t="s">
        <v>162</v>
      </c>
      <c r="D5426" t="s">
        <v>33</v>
      </c>
      <c r="E5426" t="s">
        <v>47</v>
      </c>
      <c r="F5426" t="s">
        <v>34</v>
      </c>
      <c r="G5426">
        <v>2</v>
      </c>
      <c r="H5426">
        <v>10.4</v>
      </c>
      <c r="I5426" t="s">
        <v>94</v>
      </c>
      <c r="J5426" t="s">
        <v>36</v>
      </c>
      <c r="K5426">
        <v>6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83</v>
      </c>
      <c r="R5426" t="s">
        <v>83</v>
      </c>
      <c r="S5426" t="s">
        <v>83</v>
      </c>
      <c r="T5426" t="str">
        <f>_xlfn.XLOOKUP(A5426,MI_Match_Analysis!$A$2:$A$8,MI_Match_Analysis!$F$2:$F$8,"Not Found")</f>
        <v>Loss</v>
      </c>
    </row>
    <row r="5427" spans="1:20" x14ac:dyDescent="0.3">
      <c r="A5427">
        <v>24</v>
      </c>
      <c r="B5427" s="1">
        <v>46128</v>
      </c>
      <c r="C5427" t="s">
        <v>162</v>
      </c>
      <c r="D5427" t="s">
        <v>33</v>
      </c>
      <c r="E5427" t="s">
        <v>47</v>
      </c>
      <c r="F5427" t="s">
        <v>34</v>
      </c>
      <c r="G5427">
        <v>2</v>
      </c>
      <c r="H5427">
        <v>10.5</v>
      </c>
      <c r="I5427" t="s">
        <v>94</v>
      </c>
      <c r="J5427" t="s">
        <v>36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83</v>
      </c>
      <c r="R5427" t="s">
        <v>83</v>
      </c>
      <c r="S5427" t="s">
        <v>83</v>
      </c>
      <c r="T5427" t="str">
        <f>_xlfn.XLOOKUP(A5427,MI_Match_Analysis!$A$2:$A$8,MI_Match_Analysis!$F$2:$F$8,"Not Found")</f>
        <v>Loss</v>
      </c>
    </row>
    <row r="5428" spans="1:20" x14ac:dyDescent="0.3">
      <c r="A5428">
        <v>24</v>
      </c>
      <c r="B5428" s="1">
        <v>46128</v>
      </c>
      <c r="C5428" t="s">
        <v>162</v>
      </c>
      <c r="D5428" t="s">
        <v>33</v>
      </c>
      <c r="E5428" t="s">
        <v>47</v>
      </c>
      <c r="F5428" t="s">
        <v>34</v>
      </c>
      <c r="G5428">
        <v>2</v>
      </c>
      <c r="H5428">
        <v>10.6</v>
      </c>
      <c r="I5428" t="s">
        <v>223</v>
      </c>
      <c r="J5428" t="s">
        <v>36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83</v>
      </c>
      <c r="R5428" t="s">
        <v>83</v>
      </c>
      <c r="S5428" t="s">
        <v>83</v>
      </c>
      <c r="T5428" t="str">
        <f>_xlfn.XLOOKUP(A5428,MI_Match_Analysis!$A$2:$A$8,MI_Match_Analysis!$F$2:$F$8,"Not Found")</f>
        <v>Loss</v>
      </c>
    </row>
    <row r="5429" spans="1:20" x14ac:dyDescent="0.3">
      <c r="A5429">
        <v>24</v>
      </c>
      <c r="B5429" s="1">
        <v>46128</v>
      </c>
      <c r="C5429" t="s">
        <v>162</v>
      </c>
      <c r="D5429" t="s">
        <v>33</v>
      </c>
      <c r="E5429" t="s">
        <v>47</v>
      </c>
      <c r="F5429" t="s">
        <v>34</v>
      </c>
      <c r="G5429">
        <v>2</v>
      </c>
      <c r="H5429">
        <v>11.1</v>
      </c>
      <c r="I5429" t="s">
        <v>223</v>
      </c>
      <c r="J5429" t="s">
        <v>183</v>
      </c>
      <c r="K5429">
        <v>4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83</v>
      </c>
      <c r="R5429" t="s">
        <v>83</v>
      </c>
      <c r="S5429" t="s">
        <v>83</v>
      </c>
      <c r="T5429" t="str">
        <f>_xlfn.XLOOKUP(A5429,MI_Match_Analysis!$A$2:$A$8,MI_Match_Analysis!$F$2:$F$8,"Not Found")</f>
        <v>Loss</v>
      </c>
    </row>
    <row r="5430" spans="1:20" x14ac:dyDescent="0.3">
      <c r="A5430">
        <v>24</v>
      </c>
      <c r="B5430" s="1">
        <v>46128</v>
      </c>
      <c r="C5430" t="s">
        <v>162</v>
      </c>
      <c r="D5430" t="s">
        <v>33</v>
      </c>
      <c r="E5430" t="s">
        <v>47</v>
      </c>
      <c r="F5430" t="s">
        <v>34</v>
      </c>
      <c r="G5430">
        <v>2</v>
      </c>
      <c r="H5430">
        <v>11.2</v>
      </c>
      <c r="I5430" t="s">
        <v>223</v>
      </c>
      <c r="J5430" t="s">
        <v>183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83</v>
      </c>
      <c r="R5430" t="s">
        <v>83</v>
      </c>
      <c r="S5430" t="s">
        <v>83</v>
      </c>
      <c r="T5430" t="str">
        <f>_xlfn.XLOOKUP(A5430,MI_Match_Analysis!$A$2:$A$8,MI_Match_Analysis!$F$2:$F$8,"Not Found")</f>
        <v>Loss</v>
      </c>
    </row>
    <row r="5431" spans="1:20" x14ac:dyDescent="0.3">
      <c r="A5431">
        <v>24</v>
      </c>
      <c r="B5431" s="1">
        <v>46128</v>
      </c>
      <c r="C5431" t="s">
        <v>162</v>
      </c>
      <c r="D5431" t="s">
        <v>33</v>
      </c>
      <c r="E5431" t="s">
        <v>47</v>
      </c>
      <c r="F5431" t="s">
        <v>34</v>
      </c>
      <c r="G5431">
        <v>2</v>
      </c>
      <c r="H5431">
        <v>11.3</v>
      </c>
      <c r="I5431" t="s">
        <v>94</v>
      </c>
      <c r="J5431" t="s">
        <v>183</v>
      </c>
      <c r="K5431">
        <v>4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83</v>
      </c>
      <c r="R5431" t="s">
        <v>83</v>
      </c>
      <c r="S5431" t="s">
        <v>83</v>
      </c>
      <c r="T5431" t="str">
        <f>_xlfn.XLOOKUP(A5431,MI_Match_Analysis!$A$2:$A$8,MI_Match_Analysis!$F$2:$F$8,"Not Found")</f>
        <v>Loss</v>
      </c>
    </row>
    <row r="5432" spans="1:20" x14ac:dyDescent="0.3">
      <c r="A5432">
        <v>24</v>
      </c>
      <c r="B5432" s="1">
        <v>46128</v>
      </c>
      <c r="C5432" t="s">
        <v>162</v>
      </c>
      <c r="D5432" t="s">
        <v>33</v>
      </c>
      <c r="E5432" t="s">
        <v>47</v>
      </c>
      <c r="F5432" t="s">
        <v>34</v>
      </c>
      <c r="G5432">
        <v>2</v>
      </c>
      <c r="H5432">
        <v>11.4</v>
      </c>
      <c r="I5432" t="s">
        <v>94</v>
      </c>
      <c r="J5432" t="s">
        <v>183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83</v>
      </c>
      <c r="R5432" t="s">
        <v>83</v>
      </c>
      <c r="S5432" t="s">
        <v>83</v>
      </c>
      <c r="T5432" t="str">
        <f>_xlfn.XLOOKUP(A5432,MI_Match_Analysis!$A$2:$A$8,MI_Match_Analysis!$F$2:$F$8,"Not Found")</f>
        <v>Loss</v>
      </c>
    </row>
    <row r="5433" spans="1:20" x14ac:dyDescent="0.3">
      <c r="A5433">
        <v>24</v>
      </c>
      <c r="B5433" s="1">
        <v>46128</v>
      </c>
      <c r="C5433" t="s">
        <v>162</v>
      </c>
      <c r="D5433" t="s">
        <v>33</v>
      </c>
      <c r="E5433" t="s">
        <v>47</v>
      </c>
      <c r="F5433" t="s">
        <v>34</v>
      </c>
      <c r="G5433">
        <v>2</v>
      </c>
      <c r="H5433">
        <v>11.5</v>
      </c>
      <c r="I5433" t="s">
        <v>223</v>
      </c>
      <c r="J5433" t="s">
        <v>183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83</v>
      </c>
      <c r="R5433" t="s">
        <v>83</v>
      </c>
      <c r="S5433" t="s">
        <v>83</v>
      </c>
      <c r="T5433" t="str">
        <f>_xlfn.XLOOKUP(A5433,MI_Match_Analysis!$A$2:$A$8,MI_Match_Analysis!$F$2:$F$8,"Not Found")</f>
        <v>Loss</v>
      </c>
    </row>
    <row r="5434" spans="1:20" x14ac:dyDescent="0.3">
      <c r="A5434">
        <v>24</v>
      </c>
      <c r="B5434" s="1">
        <v>46128</v>
      </c>
      <c r="C5434" t="s">
        <v>162</v>
      </c>
      <c r="D5434" t="s">
        <v>33</v>
      </c>
      <c r="E5434" t="s">
        <v>47</v>
      </c>
      <c r="F5434" t="s">
        <v>34</v>
      </c>
      <c r="G5434">
        <v>2</v>
      </c>
      <c r="H5434">
        <v>11.6</v>
      </c>
      <c r="I5434" t="s">
        <v>94</v>
      </c>
      <c r="J5434" t="s">
        <v>183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83</v>
      </c>
      <c r="R5434" t="s">
        <v>83</v>
      </c>
      <c r="S5434" t="s">
        <v>83</v>
      </c>
      <c r="T5434" t="str">
        <f>_xlfn.XLOOKUP(A5434,MI_Match_Analysis!$A$2:$A$8,MI_Match_Analysis!$F$2:$F$8,"Not Found")</f>
        <v>Loss</v>
      </c>
    </row>
    <row r="5435" spans="1:20" x14ac:dyDescent="0.3">
      <c r="A5435">
        <v>24</v>
      </c>
      <c r="B5435" s="1">
        <v>46128</v>
      </c>
      <c r="C5435" t="s">
        <v>162</v>
      </c>
      <c r="D5435" t="s">
        <v>33</v>
      </c>
      <c r="E5435" t="s">
        <v>47</v>
      </c>
      <c r="F5435" t="s">
        <v>34</v>
      </c>
      <c r="G5435">
        <v>2</v>
      </c>
      <c r="H5435">
        <v>12.1</v>
      </c>
      <c r="I5435" t="s">
        <v>223</v>
      </c>
      <c r="J5435" t="s">
        <v>184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83</v>
      </c>
      <c r="R5435" t="s">
        <v>83</v>
      </c>
      <c r="S5435" t="s">
        <v>83</v>
      </c>
      <c r="T5435" t="str">
        <f>_xlfn.XLOOKUP(A5435,MI_Match_Analysis!$A$2:$A$8,MI_Match_Analysis!$F$2:$F$8,"Not Found")</f>
        <v>Loss</v>
      </c>
    </row>
    <row r="5436" spans="1:20" x14ac:dyDescent="0.3">
      <c r="A5436">
        <v>24</v>
      </c>
      <c r="B5436" s="1">
        <v>46128</v>
      </c>
      <c r="C5436" t="s">
        <v>162</v>
      </c>
      <c r="D5436" t="s">
        <v>33</v>
      </c>
      <c r="E5436" t="s">
        <v>47</v>
      </c>
      <c r="F5436" t="s">
        <v>34</v>
      </c>
      <c r="G5436">
        <v>2</v>
      </c>
      <c r="H5436">
        <v>12.1</v>
      </c>
      <c r="I5436" t="s">
        <v>94</v>
      </c>
      <c r="J5436" t="s">
        <v>184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 t="s">
        <v>83</v>
      </c>
      <c r="R5436" t="s">
        <v>83</v>
      </c>
      <c r="S5436" t="s">
        <v>83</v>
      </c>
      <c r="T5436" t="str">
        <f>_xlfn.XLOOKUP(A5436,MI_Match_Analysis!$A$2:$A$8,MI_Match_Analysis!$F$2:$F$8,"Not Found")</f>
        <v>Loss</v>
      </c>
    </row>
    <row r="5437" spans="1:20" x14ac:dyDescent="0.3">
      <c r="A5437">
        <v>24</v>
      </c>
      <c r="B5437" s="1">
        <v>46128</v>
      </c>
      <c r="C5437" t="s">
        <v>162</v>
      </c>
      <c r="D5437" t="s">
        <v>33</v>
      </c>
      <c r="E5437" t="s">
        <v>47</v>
      </c>
      <c r="F5437" t="s">
        <v>34</v>
      </c>
      <c r="G5437">
        <v>2</v>
      </c>
      <c r="H5437">
        <v>12.2</v>
      </c>
      <c r="I5437" t="s">
        <v>223</v>
      </c>
      <c r="J5437" t="s">
        <v>184</v>
      </c>
      <c r="K5437">
        <v>4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83</v>
      </c>
      <c r="R5437" t="s">
        <v>83</v>
      </c>
      <c r="S5437" t="s">
        <v>83</v>
      </c>
      <c r="T5437" t="str">
        <f>_xlfn.XLOOKUP(A5437,MI_Match_Analysis!$A$2:$A$8,MI_Match_Analysis!$F$2:$F$8,"Not Found")</f>
        <v>Loss</v>
      </c>
    </row>
    <row r="5438" spans="1:20" x14ac:dyDescent="0.3">
      <c r="A5438">
        <v>24</v>
      </c>
      <c r="B5438" s="1">
        <v>46128</v>
      </c>
      <c r="C5438" t="s">
        <v>162</v>
      </c>
      <c r="D5438" t="s">
        <v>33</v>
      </c>
      <c r="E5438" t="s">
        <v>47</v>
      </c>
      <c r="F5438" t="s">
        <v>34</v>
      </c>
      <c r="G5438">
        <v>2</v>
      </c>
      <c r="H5438">
        <v>12.3</v>
      </c>
      <c r="I5438" t="s">
        <v>223</v>
      </c>
      <c r="J5438" t="s">
        <v>184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83</v>
      </c>
      <c r="R5438" t="s">
        <v>83</v>
      </c>
      <c r="S5438" t="s">
        <v>83</v>
      </c>
      <c r="T5438" t="str">
        <f>_xlfn.XLOOKUP(A5438,MI_Match_Analysis!$A$2:$A$8,MI_Match_Analysis!$F$2:$F$8,"Not Found")</f>
        <v>Loss</v>
      </c>
    </row>
    <row r="5439" spans="1:20" x14ac:dyDescent="0.3">
      <c r="A5439">
        <v>24</v>
      </c>
      <c r="B5439" s="1">
        <v>46128</v>
      </c>
      <c r="C5439" t="s">
        <v>162</v>
      </c>
      <c r="D5439" t="s">
        <v>33</v>
      </c>
      <c r="E5439" t="s">
        <v>47</v>
      </c>
      <c r="F5439" t="s">
        <v>34</v>
      </c>
      <c r="G5439">
        <v>2</v>
      </c>
      <c r="H5439">
        <v>12.4</v>
      </c>
      <c r="I5439" t="s">
        <v>94</v>
      </c>
      <c r="J5439" t="s">
        <v>184</v>
      </c>
      <c r="K5439">
        <v>6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83</v>
      </c>
      <c r="R5439" t="s">
        <v>83</v>
      </c>
      <c r="S5439" t="s">
        <v>83</v>
      </c>
      <c r="T5439" t="str">
        <f>_xlfn.XLOOKUP(A5439,MI_Match_Analysis!$A$2:$A$8,MI_Match_Analysis!$F$2:$F$8,"Not Found")</f>
        <v>Loss</v>
      </c>
    </row>
    <row r="5440" spans="1:20" x14ac:dyDescent="0.3">
      <c r="A5440">
        <v>24</v>
      </c>
      <c r="B5440" s="1">
        <v>46128</v>
      </c>
      <c r="C5440" t="s">
        <v>162</v>
      </c>
      <c r="D5440" t="s">
        <v>33</v>
      </c>
      <c r="E5440" t="s">
        <v>47</v>
      </c>
      <c r="F5440" t="s">
        <v>34</v>
      </c>
      <c r="G5440">
        <v>2</v>
      </c>
      <c r="H5440">
        <v>12.5</v>
      </c>
      <c r="I5440" t="s">
        <v>94</v>
      </c>
      <c r="J5440" t="s">
        <v>184</v>
      </c>
      <c r="K5440">
        <v>0</v>
      </c>
      <c r="L5440">
        <v>1</v>
      </c>
      <c r="M5440">
        <v>1</v>
      </c>
      <c r="N5440">
        <v>0</v>
      </c>
      <c r="O5440">
        <v>0</v>
      </c>
      <c r="P5440">
        <v>0</v>
      </c>
      <c r="Q5440" t="s">
        <v>83</v>
      </c>
      <c r="R5440" t="s">
        <v>83</v>
      </c>
      <c r="S5440" t="s">
        <v>83</v>
      </c>
      <c r="T5440" t="str">
        <f>_xlfn.XLOOKUP(A5440,MI_Match_Analysis!$A$2:$A$8,MI_Match_Analysis!$F$2:$F$8,"Not Found")</f>
        <v>Loss</v>
      </c>
    </row>
    <row r="5441" spans="1:20" x14ac:dyDescent="0.3">
      <c r="A5441">
        <v>24</v>
      </c>
      <c r="B5441" s="1">
        <v>46128</v>
      </c>
      <c r="C5441" t="s">
        <v>162</v>
      </c>
      <c r="D5441" t="s">
        <v>33</v>
      </c>
      <c r="E5441" t="s">
        <v>47</v>
      </c>
      <c r="F5441" t="s">
        <v>34</v>
      </c>
      <c r="G5441">
        <v>2</v>
      </c>
      <c r="H5441">
        <v>12.5</v>
      </c>
      <c r="I5441" t="s">
        <v>94</v>
      </c>
      <c r="J5441" t="s">
        <v>184</v>
      </c>
      <c r="K5441">
        <v>1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83</v>
      </c>
      <c r="R5441" t="s">
        <v>83</v>
      </c>
      <c r="S5441" t="s">
        <v>83</v>
      </c>
      <c r="T5441" t="str">
        <f>_xlfn.XLOOKUP(A5441,MI_Match_Analysis!$A$2:$A$8,MI_Match_Analysis!$F$2:$F$8,"Not Found")</f>
        <v>Loss</v>
      </c>
    </row>
    <row r="5442" spans="1:20" x14ac:dyDescent="0.3">
      <c r="A5442">
        <v>24</v>
      </c>
      <c r="B5442" s="1">
        <v>46128</v>
      </c>
      <c r="C5442" t="s">
        <v>162</v>
      </c>
      <c r="D5442" t="s">
        <v>33</v>
      </c>
      <c r="E5442" t="s">
        <v>47</v>
      </c>
      <c r="F5442" t="s">
        <v>34</v>
      </c>
      <c r="G5442">
        <v>2</v>
      </c>
      <c r="H5442">
        <v>12.6</v>
      </c>
      <c r="I5442" t="s">
        <v>223</v>
      </c>
      <c r="J5442" t="s">
        <v>184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83</v>
      </c>
      <c r="R5442" t="s">
        <v>83</v>
      </c>
      <c r="S5442" t="s">
        <v>83</v>
      </c>
      <c r="T5442" t="str">
        <f>_xlfn.XLOOKUP(A5442,MI_Match_Analysis!$A$2:$A$8,MI_Match_Analysis!$F$2:$F$8,"Not Found")</f>
        <v>Loss</v>
      </c>
    </row>
    <row r="5443" spans="1:20" x14ac:dyDescent="0.3">
      <c r="A5443">
        <v>24</v>
      </c>
      <c r="B5443" s="1">
        <v>46128</v>
      </c>
      <c r="C5443" t="s">
        <v>162</v>
      </c>
      <c r="D5443" t="s">
        <v>33</v>
      </c>
      <c r="E5443" t="s">
        <v>47</v>
      </c>
      <c r="F5443" t="s">
        <v>34</v>
      </c>
      <c r="G5443">
        <v>2</v>
      </c>
      <c r="H5443">
        <v>13.1</v>
      </c>
      <c r="I5443" t="s">
        <v>223</v>
      </c>
      <c r="J5443" t="s">
        <v>182</v>
      </c>
      <c r="K5443">
        <v>4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83</v>
      </c>
      <c r="R5443" t="s">
        <v>83</v>
      </c>
      <c r="S5443" t="s">
        <v>83</v>
      </c>
      <c r="T5443" t="str">
        <f>_xlfn.XLOOKUP(A5443,MI_Match_Analysis!$A$2:$A$8,MI_Match_Analysis!$F$2:$F$8,"Not Found")</f>
        <v>Loss</v>
      </c>
    </row>
    <row r="5444" spans="1:20" x14ac:dyDescent="0.3">
      <c r="A5444">
        <v>24</v>
      </c>
      <c r="B5444" s="1">
        <v>46128</v>
      </c>
      <c r="C5444" t="s">
        <v>162</v>
      </c>
      <c r="D5444" t="s">
        <v>33</v>
      </c>
      <c r="E5444" t="s">
        <v>47</v>
      </c>
      <c r="F5444" t="s">
        <v>34</v>
      </c>
      <c r="G5444">
        <v>2</v>
      </c>
      <c r="H5444">
        <v>13.2</v>
      </c>
      <c r="I5444" t="s">
        <v>223</v>
      </c>
      <c r="J5444" t="s">
        <v>182</v>
      </c>
      <c r="K5444">
        <v>6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83</v>
      </c>
      <c r="R5444" t="s">
        <v>83</v>
      </c>
      <c r="S5444" t="s">
        <v>83</v>
      </c>
      <c r="T5444" t="str">
        <f>_xlfn.XLOOKUP(A5444,MI_Match_Analysis!$A$2:$A$8,MI_Match_Analysis!$F$2:$F$8,"Not Found")</f>
        <v>Loss</v>
      </c>
    </row>
    <row r="5445" spans="1:20" x14ac:dyDescent="0.3">
      <c r="A5445">
        <v>24</v>
      </c>
      <c r="B5445" s="1">
        <v>46128</v>
      </c>
      <c r="C5445" t="s">
        <v>162</v>
      </c>
      <c r="D5445" t="s">
        <v>33</v>
      </c>
      <c r="E5445" t="s">
        <v>47</v>
      </c>
      <c r="F5445" t="s">
        <v>34</v>
      </c>
      <c r="G5445">
        <v>2</v>
      </c>
      <c r="H5445">
        <v>13.3</v>
      </c>
      <c r="I5445" t="s">
        <v>223</v>
      </c>
      <c r="J5445" t="s">
        <v>182</v>
      </c>
      <c r="K5445">
        <v>0</v>
      </c>
      <c r="L5445">
        <v>1</v>
      </c>
      <c r="M5445">
        <v>1</v>
      </c>
      <c r="N5445">
        <v>0</v>
      </c>
      <c r="O5445">
        <v>0</v>
      </c>
      <c r="P5445">
        <v>0</v>
      </c>
      <c r="Q5445" t="s">
        <v>83</v>
      </c>
      <c r="R5445" t="s">
        <v>83</v>
      </c>
      <c r="S5445" t="s">
        <v>83</v>
      </c>
      <c r="T5445" t="str">
        <f>_xlfn.XLOOKUP(A5445,MI_Match_Analysis!$A$2:$A$8,MI_Match_Analysis!$F$2:$F$8,"Not Found")</f>
        <v>Loss</v>
      </c>
    </row>
    <row r="5446" spans="1:20" x14ac:dyDescent="0.3">
      <c r="A5446">
        <v>24</v>
      </c>
      <c r="B5446" s="1">
        <v>46128</v>
      </c>
      <c r="C5446" t="s">
        <v>162</v>
      </c>
      <c r="D5446" t="s">
        <v>33</v>
      </c>
      <c r="E5446" t="s">
        <v>47</v>
      </c>
      <c r="F5446" t="s">
        <v>34</v>
      </c>
      <c r="G5446">
        <v>2</v>
      </c>
      <c r="H5446">
        <v>13.3</v>
      </c>
      <c r="I5446" t="s">
        <v>223</v>
      </c>
      <c r="J5446" t="s">
        <v>182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83</v>
      </c>
      <c r="R5446" t="s">
        <v>83</v>
      </c>
      <c r="S5446" t="s">
        <v>83</v>
      </c>
      <c r="T5446" t="str">
        <f>_xlfn.XLOOKUP(A5446,MI_Match_Analysis!$A$2:$A$8,MI_Match_Analysis!$F$2:$F$8,"Not Found")</f>
        <v>Loss</v>
      </c>
    </row>
    <row r="5447" spans="1:20" x14ac:dyDescent="0.3">
      <c r="A5447">
        <v>24</v>
      </c>
      <c r="B5447" s="1">
        <v>46128</v>
      </c>
      <c r="C5447" t="s">
        <v>162</v>
      </c>
      <c r="D5447" t="s">
        <v>33</v>
      </c>
      <c r="E5447" t="s">
        <v>47</v>
      </c>
      <c r="F5447" t="s">
        <v>34</v>
      </c>
      <c r="G5447">
        <v>2</v>
      </c>
      <c r="H5447">
        <v>13.4</v>
      </c>
      <c r="I5447" t="s">
        <v>94</v>
      </c>
      <c r="J5447" t="s">
        <v>182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83</v>
      </c>
      <c r="R5447" t="s">
        <v>83</v>
      </c>
      <c r="S5447" t="s">
        <v>83</v>
      </c>
      <c r="T5447" t="str">
        <f>_xlfn.XLOOKUP(A5447,MI_Match_Analysis!$A$2:$A$8,MI_Match_Analysis!$F$2:$F$8,"Not Found")</f>
        <v>Loss</v>
      </c>
    </row>
    <row r="5448" spans="1:20" x14ac:dyDescent="0.3">
      <c r="A5448">
        <v>24</v>
      </c>
      <c r="B5448" s="1">
        <v>46128</v>
      </c>
      <c r="C5448" t="s">
        <v>162</v>
      </c>
      <c r="D5448" t="s">
        <v>33</v>
      </c>
      <c r="E5448" t="s">
        <v>47</v>
      </c>
      <c r="F5448" t="s">
        <v>34</v>
      </c>
      <c r="G5448">
        <v>2</v>
      </c>
      <c r="H5448">
        <v>13.5</v>
      </c>
      <c r="I5448" t="s">
        <v>223</v>
      </c>
      <c r="J5448" t="s">
        <v>182</v>
      </c>
      <c r="K5448">
        <v>1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83</v>
      </c>
      <c r="R5448" t="s">
        <v>83</v>
      </c>
      <c r="S5448" t="s">
        <v>83</v>
      </c>
      <c r="T5448" t="str">
        <f>_xlfn.XLOOKUP(A5448,MI_Match_Analysis!$A$2:$A$8,MI_Match_Analysis!$F$2:$F$8,"Not Found")</f>
        <v>Loss</v>
      </c>
    </row>
    <row r="5449" spans="1:20" x14ac:dyDescent="0.3">
      <c r="A5449">
        <v>24</v>
      </c>
      <c r="B5449" s="1">
        <v>46128</v>
      </c>
      <c r="C5449" t="s">
        <v>162</v>
      </c>
      <c r="D5449" t="s">
        <v>33</v>
      </c>
      <c r="E5449" t="s">
        <v>47</v>
      </c>
      <c r="F5449" t="s">
        <v>34</v>
      </c>
      <c r="G5449">
        <v>2</v>
      </c>
      <c r="H5449">
        <v>13.6</v>
      </c>
      <c r="I5449" t="s">
        <v>94</v>
      </c>
      <c r="J5449" t="s">
        <v>182</v>
      </c>
      <c r="K5449">
        <v>1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83</v>
      </c>
      <c r="R5449" t="s">
        <v>83</v>
      </c>
      <c r="S5449" t="s">
        <v>83</v>
      </c>
      <c r="T5449" t="str">
        <f>_xlfn.XLOOKUP(A5449,MI_Match_Analysis!$A$2:$A$8,MI_Match_Analysis!$F$2:$F$8,"Not Found")</f>
        <v>Loss</v>
      </c>
    </row>
    <row r="5450" spans="1:20" x14ac:dyDescent="0.3">
      <c r="A5450">
        <v>24</v>
      </c>
      <c r="B5450" s="1">
        <v>46128</v>
      </c>
      <c r="C5450" t="s">
        <v>162</v>
      </c>
      <c r="D5450" t="s">
        <v>33</v>
      </c>
      <c r="E5450" t="s">
        <v>47</v>
      </c>
      <c r="F5450" t="s">
        <v>34</v>
      </c>
      <c r="G5450">
        <v>2</v>
      </c>
      <c r="H5450">
        <v>14.1</v>
      </c>
      <c r="I5450" t="s">
        <v>94</v>
      </c>
      <c r="J5450" t="s">
        <v>184</v>
      </c>
      <c r="K5450">
        <v>4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83</v>
      </c>
      <c r="R5450" t="s">
        <v>83</v>
      </c>
      <c r="S5450" t="s">
        <v>83</v>
      </c>
      <c r="T5450" t="str">
        <f>_xlfn.XLOOKUP(A5450,MI_Match_Analysis!$A$2:$A$8,MI_Match_Analysis!$F$2:$F$8,"Not Found")</f>
        <v>Loss</v>
      </c>
    </row>
    <row r="5451" spans="1:20" x14ac:dyDescent="0.3">
      <c r="A5451">
        <v>24</v>
      </c>
      <c r="B5451" s="1">
        <v>46128</v>
      </c>
      <c r="C5451" t="s">
        <v>162</v>
      </c>
      <c r="D5451" t="s">
        <v>33</v>
      </c>
      <c r="E5451" t="s">
        <v>47</v>
      </c>
      <c r="F5451" t="s">
        <v>34</v>
      </c>
      <c r="G5451">
        <v>2</v>
      </c>
      <c r="H5451">
        <v>14.2</v>
      </c>
      <c r="I5451" t="s">
        <v>94</v>
      </c>
      <c r="J5451" t="s">
        <v>184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83</v>
      </c>
      <c r="R5451" t="s">
        <v>83</v>
      </c>
      <c r="S5451" t="s">
        <v>83</v>
      </c>
      <c r="T5451" t="str">
        <f>_xlfn.XLOOKUP(A5451,MI_Match_Analysis!$A$2:$A$8,MI_Match_Analysis!$F$2:$F$8,"Not Found")</f>
        <v>Loss</v>
      </c>
    </row>
    <row r="5452" spans="1:20" x14ac:dyDescent="0.3">
      <c r="A5452">
        <v>24</v>
      </c>
      <c r="B5452" s="1">
        <v>46128</v>
      </c>
      <c r="C5452" t="s">
        <v>162</v>
      </c>
      <c r="D5452" t="s">
        <v>33</v>
      </c>
      <c r="E5452" t="s">
        <v>47</v>
      </c>
      <c r="F5452" t="s">
        <v>34</v>
      </c>
      <c r="G5452">
        <v>2</v>
      </c>
      <c r="H5452">
        <v>14.3</v>
      </c>
      <c r="I5452" t="s">
        <v>223</v>
      </c>
      <c r="J5452" t="s">
        <v>184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83</v>
      </c>
      <c r="R5452" t="s">
        <v>83</v>
      </c>
      <c r="S5452" t="s">
        <v>83</v>
      </c>
      <c r="T5452" t="str">
        <f>_xlfn.XLOOKUP(A5452,MI_Match_Analysis!$A$2:$A$8,MI_Match_Analysis!$F$2:$F$8,"Not Found")</f>
        <v>Loss</v>
      </c>
    </row>
    <row r="5453" spans="1:20" x14ac:dyDescent="0.3">
      <c r="A5453">
        <v>24</v>
      </c>
      <c r="B5453" s="1">
        <v>46128</v>
      </c>
      <c r="C5453" t="s">
        <v>162</v>
      </c>
      <c r="D5453" t="s">
        <v>33</v>
      </c>
      <c r="E5453" t="s">
        <v>47</v>
      </c>
      <c r="F5453" t="s">
        <v>34</v>
      </c>
      <c r="G5453">
        <v>2</v>
      </c>
      <c r="H5453">
        <v>14.4</v>
      </c>
      <c r="I5453" t="s">
        <v>94</v>
      </c>
      <c r="J5453" t="s">
        <v>184</v>
      </c>
      <c r="K5453">
        <v>4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83</v>
      </c>
      <c r="R5453" t="s">
        <v>83</v>
      </c>
      <c r="S5453" t="s">
        <v>83</v>
      </c>
      <c r="T5453" t="str">
        <f>_xlfn.XLOOKUP(A5453,MI_Match_Analysis!$A$2:$A$8,MI_Match_Analysis!$F$2:$F$8,"Not Found")</f>
        <v>Loss</v>
      </c>
    </row>
    <row r="5454" spans="1:20" x14ac:dyDescent="0.3">
      <c r="A5454">
        <v>24</v>
      </c>
      <c r="B5454" s="1">
        <v>46128</v>
      </c>
      <c r="C5454" t="s">
        <v>162</v>
      </c>
      <c r="D5454" t="s">
        <v>33</v>
      </c>
      <c r="E5454" t="s">
        <v>47</v>
      </c>
      <c r="F5454" t="s">
        <v>34</v>
      </c>
      <c r="G5454">
        <v>2</v>
      </c>
      <c r="H5454">
        <v>14.5</v>
      </c>
      <c r="I5454" t="s">
        <v>94</v>
      </c>
      <c r="J5454" t="s">
        <v>184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83</v>
      </c>
      <c r="R5454" t="s">
        <v>83</v>
      </c>
      <c r="S5454" t="s">
        <v>83</v>
      </c>
      <c r="T5454" t="str">
        <f>_xlfn.XLOOKUP(A5454,MI_Match_Analysis!$A$2:$A$8,MI_Match_Analysis!$F$2:$F$8,"Not Found")</f>
        <v>Loss</v>
      </c>
    </row>
    <row r="5455" spans="1:20" x14ac:dyDescent="0.3">
      <c r="A5455">
        <v>24</v>
      </c>
      <c r="B5455" s="1">
        <v>46128</v>
      </c>
      <c r="C5455" t="s">
        <v>162</v>
      </c>
      <c r="D5455" t="s">
        <v>33</v>
      </c>
      <c r="E5455" t="s">
        <v>47</v>
      </c>
      <c r="F5455" t="s">
        <v>34</v>
      </c>
      <c r="G5455">
        <v>2</v>
      </c>
      <c r="H5455">
        <v>14.6</v>
      </c>
      <c r="I5455" t="s">
        <v>223</v>
      </c>
      <c r="J5455" t="s">
        <v>184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83</v>
      </c>
      <c r="R5455" t="s">
        <v>83</v>
      </c>
      <c r="S5455" t="s">
        <v>83</v>
      </c>
      <c r="T5455" t="str">
        <f>_xlfn.XLOOKUP(A5455,MI_Match_Analysis!$A$2:$A$8,MI_Match_Analysis!$F$2:$F$8,"Not Found")</f>
        <v>Loss</v>
      </c>
    </row>
    <row r="5456" spans="1:20" x14ac:dyDescent="0.3">
      <c r="A5456">
        <v>24</v>
      </c>
      <c r="B5456" s="1">
        <v>46128</v>
      </c>
      <c r="C5456" t="s">
        <v>162</v>
      </c>
      <c r="D5456" t="s">
        <v>33</v>
      </c>
      <c r="E5456" t="s">
        <v>47</v>
      </c>
      <c r="F5456" t="s">
        <v>34</v>
      </c>
      <c r="G5456">
        <v>2</v>
      </c>
      <c r="H5456">
        <v>15.1</v>
      </c>
      <c r="I5456" t="s">
        <v>94</v>
      </c>
      <c r="J5456" t="s">
        <v>36</v>
      </c>
      <c r="K5456">
        <v>6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83</v>
      </c>
      <c r="R5456" t="s">
        <v>83</v>
      </c>
      <c r="S5456" t="s">
        <v>83</v>
      </c>
      <c r="T5456" t="str">
        <f>_xlfn.XLOOKUP(A5456,MI_Match_Analysis!$A$2:$A$8,MI_Match_Analysis!$F$2:$F$8,"Not Found")</f>
        <v>Loss</v>
      </c>
    </row>
    <row r="5457" spans="1:20" x14ac:dyDescent="0.3">
      <c r="A5457">
        <v>24</v>
      </c>
      <c r="B5457" s="1">
        <v>46128</v>
      </c>
      <c r="C5457" t="s">
        <v>162</v>
      </c>
      <c r="D5457" t="s">
        <v>33</v>
      </c>
      <c r="E5457" t="s">
        <v>47</v>
      </c>
      <c r="F5457" t="s">
        <v>34</v>
      </c>
      <c r="G5457">
        <v>2</v>
      </c>
      <c r="H5457">
        <v>15.2</v>
      </c>
      <c r="I5457" t="s">
        <v>94</v>
      </c>
      <c r="J5457" t="s">
        <v>36</v>
      </c>
      <c r="K5457">
        <v>6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83</v>
      </c>
      <c r="R5457" t="s">
        <v>83</v>
      </c>
      <c r="S5457" t="s">
        <v>83</v>
      </c>
      <c r="T5457" t="str">
        <f>_xlfn.XLOOKUP(A5457,MI_Match_Analysis!$A$2:$A$8,MI_Match_Analysis!$F$2:$F$8,"Not Found")</f>
        <v>Loss</v>
      </c>
    </row>
    <row r="5458" spans="1:20" x14ac:dyDescent="0.3">
      <c r="A5458">
        <v>24</v>
      </c>
      <c r="B5458" s="1">
        <v>46128</v>
      </c>
      <c r="C5458" t="s">
        <v>162</v>
      </c>
      <c r="D5458" t="s">
        <v>33</v>
      </c>
      <c r="E5458" t="s">
        <v>47</v>
      </c>
      <c r="F5458" t="s">
        <v>34</v>
      </c>
      <c r="G5458">
        <v>2</v>
      </c>
      <c r="H5458">
        <v>15.3</v>
      </c>
      <c r="I5458" t="s">
        <v>94</v>
      </c>
      <c r="J5458" t="s">
        <v>36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165</v>
      </c>
      <c r="R5458" t="s">
        <v>94</v>
      </c>
      <c r="S5458" t="s">
        <v>197</v>
      </c>
      <c r="T5458" t="str">
        <f>_xlfn.XLOOKUP(A5458,MI_Match_Analysis!$A$2:$A$8,MI_Match_Analysis!$F$2:$F$8,"Not Found")</f>
        <v>Loss</v>
      </c>
    </row>
    <row r="5459" spans="1:20" x14ac:dyDescent="0.3">
      <c r="A5459">
        <v>24</v>
      </c>
      <c r="B5459" s="1">
        <v>46128</v>
      </c>
      <c r="C5459" t="s">
        <v>162</v>
      </c>
      <c r="D5459" t="s">
        <v>33</v>
      </c>
      <c r="E5459" t="s">
        <v>47</v>
      </c>
      <c r="F5459" t="s">
        <v>34</v>
      </c>
      <c r="G5459">
        <v>2</v>
      </c>
      <c r="H5459">
        <v>15.4</v>
      </c>
      <c r="I5459" t="s">
        <v>226</v>
      </c>
      <c r="J5459" t="s">
        <v>36</v>
      </c>
      <c r="K5459">
        <v>0</v>
      </c>
      <c r="L5459">
        <v>1</v>
      </c>
      <c r="M5459">
        <v>1</v>
      </c>
      <c r="N5459">
        <v>0</v>
      </c>
      <c r="O5459">
        <v>0</v>
      </c>
      <c r="P5459">
        <v>0</v>
      </c>
      <c r="Q5459" t="s">
        <v>83</v>
      </c>
      <c r="R5459" t="s">
        <v>83</v>
      </c>
      <c r="S5459" t="s">
        <v>83</v>
      </c>
      <c r="T5459" t="str">
        <f>_xlfn.XLOOKUP(A5459,MI_Match_Analysis!$A$2:$A$8,MI_Match_Analysis!$F$2:$F$8,"Not Found")</f>
        <v>Loss</v>
      </c>
    </row>
    <row r="5460" spans="1:20" x14ac:dyDescent="0.3">
      <c r="A5460">
        <v>24</v>
      </c>
      <c r="B5460" s="1">
        <v>46128</v>
      </c>
      <c r="C5460" t="s">
        <v>162</v>
      </c>
      <c r="D5460" t="s">
        <v>33</v>
      </c>
      <c r="E5460" t="s">
        <v>47</v>
      </c>
      <c r="F5460" t="s">
        <v>34</v>
      </c>
      <c r="G5460">
        <v>2</v>
      </c>
      <c r="H5460">
        <v>15.4</v>
      </c>
      <c r="I5460" t="s">
        <v>226</v>
      </c>
      <c r="J5460" t="s">
        <v>36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83</v>
      </c>
      <c r="R5460" t="s">
        <v>83</v>
      </c>
      <c r="S5460" t="s">
        <v>83</v>
      </c>
      <c r="T5460" t="str">
        <f>_xlfn.XLOOKUP(A5460,MI_Match_Analysis!$A$2:$A$8,MI_Match_Analysis!$F$2:$F$8,"Not Found")</f>
        <v>Loss</v>
      </c>
    </row>
    <row r="5461" spans="1:20" x14ac:dyDescent="0.3">
      <c r="A5461">
        <v>24</v>
      </c>
      <c r="B5461" s="1">
        <v>46128</v>
      </c>
      <c r="C5461" t="s">
        <v>162</v>
      </c>
      <c r="D5461" t="s">
        <v>33</v>
      </c>
      <c r="E5461" t="s">
        <v>47</v>
      </c>
      <c r="F5461" t="s">
        <v>34</v>
      </c>
      <c r="G5461">
        <v>2</v>
      </c>
      <c r="H5461">
        <v>15.5</v>
      </c>
      <c r="I5461" t="s">
        <v>223</v>
      </c>
      <c r="J5461" t="s">
        <v>36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83</v>
      </c>
      <c r="R5461" t="s">
        <v>83</v>
      </c>
      <c r="S5461" t="s">
        <v>83</v>
      </c>
      <c r="T5461" t="str">
        <f>_xlfn.XLOOKUP(A5461,MI_Match_Analysis!$A$2:$A$8,MI_Match_Analysis!$F$2:$F$8,"Not Found")</f>
        <v>Loss</v>
      </c>
    </row>
    <row r="5462" spans="1:20" x14ac:dyDescent="0.3">
      <c r="A5462">
        <v>24</v>
      </c>
      <c r="B5462" s="1">
        <v>46128</v>
      </c>
      <c r="C5462" t="s">
        <v>162</v>
      </c>
      <c r="D5462" t="s">
        <v>33</v>
      </c>
      <c r="E5462" t="s">
        <v>47</v>
      </c>
      <c r="F5462" t="s">
        <v>34</v>
      </c>
      <c r="G5462">
        <v>2</v>
      </c>
      <c r="H5462">
        <v>15.6</v>
      </c>
      <c r="I5462" t="s">
        <v>226</v>
      </c>
      <c r="J5462" t="s">
        <v>36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83</v>
      </c>
      <c r="R5462" t="s">
        <v>83</v>
      </c>
      <c r="S5462" t="s">
        <v>83</v>
      </c>
      <c r="T5462" t="str">
        <f>_xlfn.XLOOKUP(A5462,MI_Match_Analysis!$A$2:$A$8,MI_Match_Analysis!$F$2:$F$8,"Not Found")</f>
        <v>Loss</v>
      </c>
    </row>
    <row r="5463" spans="1:20" x14ac:dyDescent="0.3">
      <c r="A5463">
        <v>24</v>
      </c>
      <c r="B5463" s="1">
        <v>46128</v>
      </c>
      <c r="C5463" t="s">
        <v>162</v>
      </c>
      <c r="D5463" t="s">
        <v>33</v>
      </c>
      <c r="E5463" t="s">
        <v>47</v>
      </c>
      <c r="F5463" t="s">
        <v>34</v>
      </c>
      <c r="G5463">
        <v>2</v>
      </c>
      <c r="H5463">
        <v>16.100000000000001</v>
      </c>
      <c r="I5463" t="s">
        <v>226</v>
      </c>
      <c r="J5463" t="s">
        <v>247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83</v>
      </c>
      <c r="R5463" t="s">
        <v>83</v>
      </c>
      <c r="S5463" t="s">
        <v>83</v>
      </c>
      <c r="T5463" t="str">
        <f>_xlfn.XLOOKUP(A5463,MI_Match_Analysis!$A$2:$A$8,MI_Match_Analysis!$F$2:$F$8,"Not Found")</f>
        <v>Loss</v>
      </c>
    </row>
    <row r="5464" spans="1:20" x14ac:dyDescent="0.3">
      <c r="A5464">
        <v>24</v>
      </c>
      <c r="B5464" s="1">
        <v>46128</v>
      </c>
      <c r="C5464" t="s">
        <v>162</v>
      </c>
      <c r="D5464" t="s">
        <v>33</v>
      </c>
      <c r="E5464" t="s">
        <v>47</v>
      </c>
      <c r="F5464" t="s">
        <v>34</v>
      </c>
      <c r="G5464">
        <v>2</v>
      </c>
      <c r="H5464">
        <v>16.100000000000001</v>
      </c>
      <c r="I5464" t="s">
        <v>226</v>
      </c>
      <c r="J5464" t="s">
        <v>247</v>
      </c>
      <c r="K5464">
        <v>0</v>
      </c>
      <c r="L5464">
        <v>1</v>
      </c>
      <c r="M5464">
        <v>1</v>
      </c>
      <c r="N5464">
        <v>0</v>
      </c>
      <c r="O5464">
        <v>0</v>
      </c>
      <c r="P5464">
        <v>0</v>
      </c>
      <c r="Q5464" t="s">
        <v>83</v>
      </c>
      <c r="R5464" t="s">
        <v>83</v>
      </c>
      <c r="S5464" t="s">
        <v>83</v>
      </c>
      <c r="T5464" t="str">
        <f>_xlfn.XLOOKUP(A5464,MI_Match_Analysis!$A$2:$A$8,MI_Match_Analysis!$F$2:$F$8,"Not Found")</f>
        <v>Loss</v>
      </c>
    </row>
    <row r="5465" spans="1:20" x14ac:dyDescent="0.3">
      <c r="A5465">
        <v>24</v>
      </c>
      <c r="B5465" s="1">
        <v>46128</v>
      </c>
      <c r="C5465" t="s">
        <v>162</v>
      </c>
      <c r="D5465" t="s">
        <v>33</v>
      </c>
      <c r="E5465" t="s">
        <v>47</v>
      </c>
      <c r="F5465" t="s">
        <v>34</v>
      </c>
      <c r="G5465">
        <v>2</v>
      </c>
      <c r="H5465">
        <v>16.2</v>
      </c>
      <c r="I5465" t="s">
        <v>226</v>
      </c>
      <c r="J5465" t="s">
        <v>247</v>
      </c>
      <c r="K5465">
        <v>4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83</v>
      </c>
      <c r="R5465" t="s">
        <v>83</v>
      </c>
      <c r="S5465" t="s">
        <v>83</v>
      </c>
      <c r="T5465" t="str">
        <f>_xlfn.XLOOKUP(A5465,MI_Match_Analysis!$A$2:$A$8,MI_Match_Analysis!$F$2:$F$8,"Not Found")</f>
        <v>Loss</v>
      </c>
    </row>
    <row r="5466" spans="1:20" x14ac:dyDescent="0.3">
      <c r="A5466">
        <v>24</v>
      </c>
      <c r="B5466" s="1">
        <v>46128</v>
      </c>
      <c r="C5466" t="s">
        <v>162</v>
      </c>
      <c r="D5466" t="s">
        <v>33</v>
      </c>
      <c r="E5466" t="s">
        <v>47</v>
      </c>
      <c r="F5466" t="s">
        <v>34</v>
      </c>
      <c r="G5466">
        <v>2</v>
      </c>
      <c r="H5466">
        <v>16.3</v>
      </c>
      <c r="I5466" t="s">
        <v>226</v>
      </c>
      <c r="J5466" t="s">
        <v>247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0</v>
      </c>
      <c r="Q5466" t="s">
        <v>83</v>
      </c>
      <c r="R5466" t="s">
        <v>83</v>
      </c>
      <c r="S5466" t="s">
        <v>83</v>
      </c>
      <c r="T5466" t="str">
        <f>_xlfn.XLOOKUP(A5466,MI_Match_Analysis!$A$2:$A$8,MI_Match_Analysis!$F$2:$F$8,"Not Found")</f>
        <v>Loss</v>
      </c>
    </row>
    <row r="5467" spans="1:20" x14ac:dyDescent="0.3">
      <c r="A5467">
        <v>24</v>
      </c>
      <c r="B5467" s="1">
        <v>46128</v>
      </c>
      <c r="C5467" t="s">
        <v>162</v>
      </c>
      <c r="D5467" t="s">
        <v>33</v>
      </c>
      <c r="E5467" t="s">
        <v>47</v>
      </c>
      <c r="F5467" t="s">
        <v>34</v>
      </c>
      <c r="G5467">
        <v>2</v>
      </c>
      <c r="H5467">
        <v>16.3</v>
      </c>
      <c r="I5467" t="s">
        <v>226</v>
      </c>
      <c r="J5467" t="s">
        <v>247</v>
      </c>
      <c r="K5467">
        <v>4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83</v>
      </c>
      <c r="R5467" t="s">
        <v>83</v>
      </c>
      <c r="S5467" t="s">
        <v>83</v>
      </c>
      <c r="T5467" t="str">
        <f>_xlfn.XLOOKUP(A5467,MI_Match_Analysis!$A$2:$A$8,MI_Match_Analysis!$F$2:$F$8,"Not Found")</f>
        <v>Loss</v>
      </c>
    </row>
    <row r="5468" spans="1:20" hidden="1" x14ac:dyDescent="0.3">
      <c r="A5468">
        <v>25</v>
      </c>
      <c r="B5468" s="1">
        <v>46129</v>
      </c>
      <c r="C5468" t="s">
        <v>162</v>
      </c>
      <c r="D5468" t="s">
        <v>71</v>
      </c>
      <c r="E5468" t="s">
        <v>35</v>
      </c>
      <c r="F5468" t="s">
        <v>48</v>
      </c>
      <c r="G5468">
        <v>1</v>
      </c>
      <c r="H5468">
        <v>0.1</v>
      </c>
      <c r="I5468" t="s">
        <v>273</v>
      </c>
      <c r="J5468" t="s">
        <v>221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83</v>
      </c>
      <c r="R5468" t="s">
        <v>83</v>
      </c>
      <c r="S5468" t="s">
        <v>83</v>
      </c>
      <c r="T5468" t="str">
        <f>_xlfn.XLOOKUP(A5468,MI_Match_Analysis!$A$2:$A$8,MI_Match_Analysis!$F$2:$F$8,"Not Found")</f>
        <v>Not Found</v>
      </c>
    </row>
    <row r="5469" spans="1:20" hidden="1" x14ac:dyDescent="0.3">
      <c r="A5469">
        <v>25</v>
      </c>
      <c r="B5469" s="1">
        <v>46129</v>
      </c>
      <c r="C5469" t="s">
        <v>162</v>
      </c>
      <c r="D5469" t="s">
        <v>71</v>
      </c>
      <c r="E5469" t="s">
        <v>35</v>
      </c>
      <c r="F5469" t="s">
        <v>48</v>
      </c>
      <c r="G5469">
        <v>1</v>
      </c>
      <c r="H5469">
        <v>0.2</v>
      </c>
      <c r="I5469" t="s">
        <v>273</v>
      </c>
      <c r="J5469" t="s">
        <v>221</v>
      </c>
      <c r="K5469">
        <v>4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83</v>
      </c>
      <c r="R5469" t="s">
        <v>83</v>
      </c>
      <c r="S5469" t="s">
        <v>83</v>
      </c>
      <c r="T5469" t="str">
        <f>_xlfn.XLOOKUP(A5469,MI_Match_Analysis!$A$2:$A$8,MI_Match_Analysis!$F$2:$F$8,"Not Found")</f>
        <v>Not Found</v>
      </c>
    </row>
    <row r="5470" spans="1:20" hidden="1" x14ac:dyDescent="0.3">
      <c r="A5470">
        <v>25</v>
      </c>
      <c r="B5470" s="1">
        <v>46129</v>
      </c>
      <c r="C5470" t="s">
        <v>162</v>
      </c>
      <c r="D5470" t="s">
        <v>71</v>
      </c>
      <c r="E5470" t="s">
        <v>35</v>
      </c>
      <c r="F5470" t="s">
        <v>48</v>
      </c>
      <c r="G5470">
        <v>1</v>
      </c>
      <c r="H5470">
        <v>0.3</v>
      </c>
      <c r="I5470" t="s">
        <v>273</v>
      </c>
      <c r="J5470" t="s">
        <v>221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83</v>
      </c>
      <c r="R5470" t="s">
        <v>83</v>
      </c>
      <c r="S5470" t="s">
        <v>83</v>
      </c>
      <c r="T5470" t="str">
        <f>_xlfn.XLOOKUP(A5470,MI_Match_Analysis!$A$2:$A$8,MI_Match_Analysis!$F$2:$F$8,"Not Found")</f>
        <v>Not Found</v>
      </c>
    </row>
    <row r="5471" spans="1:20" hidden="1" x14ac:dyDescent="0.3">
      <c r="A5471">
        <v>25</v>
      </c>
      <c r="B5471" s="1">
        <v>46129</v>
      </c>
      <c r="C5471" t="s">
        <v>162</v>
      </c>
      <c r="D5471" t="s">
        <v>71</v>
      </c>
      <c r="E5471" t="s">
        <v>35</v>
      </c>
      <c r="F5471" t="s">
        <v>48</v>
      </c>
      <c r="G5471">
        <v>1</v>
      </c>
      <c r="H5471">
        <v>0.4</v>
      </c>
      <c r="I5471" t="s">
        <v>179</v>
      </c>
      <c r="J5471" t="s">
        <v>221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165</v>
      </c>
      <c r="R5471" t="s">
        <v>179</v>
      </c>
      <c r="S5471" t="s">
        <v>117</v>
      </c>
      <c r="T5471" t="str">
        <f>_xlfn.XLOOKUP(A5471,MI_Match_Analysis!$A$2:$A$8,MI_Match_Analysis!$F$2:$F$8,"Not Found")</f>
        <v>Not Found</v>
      </c>
    </row>
    <row r="5472" spans="1:20" hidden="1" x14ac:dyDescent="0.3">
      <c r="A5472">
        <v>25</v>
      </c>
      <c r="B5472" s="1">
        <v>46129</v>
      </c>
      <c r="C5472" t="s">
        <v>162</v>
      </c>
      <c r="D5472" t="s">
        <v>71</v>
      </c>
      <c r="E5472" t="s">
        <v>35</v>
      </c>
      <c r="F5472" t="s">
        <v>48</v>
      </c>
      <c r="G5472">
        <v>1</v>
      </c>
      <c r="H5472">
        <v>0.5</v>
      </c>
      <c r="I5472" t="s">
        <v>60</v>
      </c>
      <c r="J5472" t="s">
        <v>221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83</v>
      </c>
      <c r="R5472" t="s">
        <v>83</v>
      </c>
      <c r="S5472" t="s">
        <v>83</v>
      </c>
      <c r="T5472" t="str">
        <f>_xlfn.XLOOKUP(A5472,MI_Match_Analysis!$A$2:$A$8,MI_Match_Analysis!$F$2:$F$8,"Not Found")</f>
        <v>Not Found</v>
      </c>
    </row>
    <row r="5473" spans="1:20" hidden="1" x14ac:dyDescent="0.3">
      <c r="A5473">
        <v>25</v>
      </c>
      <c r="B5473" s="1">
        <v>46129</v>
      </c>
      <c r="C5473" t="s">
        <v>162</v>
      </c>
      <c r="D5473" t="s">
        <v>71</v>
      </c>
      <c r="E5473" t="s">
        <v>35</v>
      </c>
      <c r="F5473" t="s">
        <v>48</v>
      </c>
      <c r="G5473">
        <v>1</v>
      </c>
      <c r="H5473">
        <v>0.6</v>
      </c>
      <c r="I5473" t="s">
        <v>60</v>
      </c>
      <c r="J5473" t="s">
        <v>221</v>
      </c>
      <c r="K5473">
        <v>4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83</v>
      </c>
      <c r="R5473" t="s">
        <v>83</v>
      </c>
      <c r="S5473" t="s">
        <v>83</v>
      </c>
      <c r="T5473" t="str">
        <f>_xlfn.XLOOKUP(A5473,MI_Match_Analysis!$A$2:$A$8,MI_Match_Analysis!$F$2:$F$8,"Not Found")</f>
        <v>Not Found</v>
      </c>
    </row>
    <row r="5474" spans="1:20" hidden="1" x14ac:dyDescent="0.3">
      <c r="A5474">
        <v>25</v>
      </c>
      <c r="B5474" s="1">
        <v>46129</v>
      </c>
      <c r="C5474" t="s">
        <v>162</v>
      </c>
      <c r="D5474" t="s">
        <v>71</v>
      </c>
      <c r="E5474" t="s">
        <v>35</v>
      </c>
      <c r="F5474" t="s">
        <v>48</v>
      </c>
      <c r="G5474">
        <v>1</v>
      </c>
      <c r="H5474">
        <v>1.1000000000000001</v>
      </c>
      <c r="I5474" t="s">
        <v>273</v>
      </c>
      <c r="J5474" t="s">
        <v>117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83</v>
      </c>
      <c r="R5474" t="s">
        <v>83</v>
      </c>
      <c r="S5474" t="s">
        <v>83</v>
      </c>
      <c r="T5474" t="str">
        <f>_xlfn.XLOOKUP(A5474,MI_Match_Analysis!$A$2:$A$8,MI_Match_Analysis!$F$2:$F$8,"Not Found")</f>
        <v>Not Found</v>
      </c>
    </row>
    <row r="5475" spans="1:20" hidden="1" x14ac:dyDescent="0.3">
      <c r="A5475">
        <v>25</v>
      </c>
      <c r="B5475" s="1">
        <v>46129</v>
      </c>
      <c r="C5475" t="s">
        <v>162</v>
      </c>
      <c r="D5475" t="s">
        <v>71</v>
      </c>
      <c r="E5475" t="s">
        <v>35</v>
      </c>
      <c r="F5475" t="s">
        <v>48</v>
      </c>
      <c r="G5475">
        <v>1</v>
      </c>
      <c r="H5475">
        <v>1.2</v>
      </c>
      <c r="I5475" t="s">
        <v>273</v>
      </c>
      <c r="J5475" t="s">
        <v>117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83</v>
      </c>
      <c r="R5475" t="s">
        <v>83</v>
      </c>
      <c r="S5475" t="s">
        <v>83</v>
      </c>
      <c r="T5475" t="str">
        <f>_xlfn.XLOOKUP(A5475,MI_Match_Analysis!$A$2:$A$8,MI_Match_Analysis!$F$2:$F$8,"Not Found")</f>
        <v>Not Found</v>
      </c>
    </row>
    <row r="5476" spans="1:20" hidden="1" x14ac:dyDescent="0.3">
      <c r="A5476">
        <v>25</v>
      </c>
      <c r="B5476" s="1">
        <v>46129</v>
      </c>
      <c r="C5476" t="s">
        <v>162</v>
      </c>
      <c r="D5476" t="s">
        <v>71</v>
      </c>
      <c r="E5476" t="s">
        <v>35</v>
      </c>
      <c r="F5476" t="s">
        <v>48</v>
      </c>
      <c r="G5476">
        <v>1</v>
      </c>
      <c r="H5476">
        <v>1.3</v>
      </c>
      <c r="I5476" t="s">
        <v>273</v>
      </c>
      <c r="J5476" t="s">
        <v>117</v>
      </c>
      <c r="K5476">
        <v>6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83</v>
      </c>
      <c r="R5476" t="s">
        <v>83</v>
      </c>
      <c r="S5476" t="s">
        <v>83</v>
      </c>
      <c r="T5476" t="str">
        <f>_xlfn.XLOOKUP(A5476,MI_Match_Analysis!$A$2:$A$8,MI_Match_Analysis!$F$2:$F$8,"Not Found")</f>
        <v>Not Found</v>
      </c>
    </row>
    <row r="5477" spans="1:20" hidden="1" x14ac:dyDescent="0.3">
      <c r="A5477">
        <v>25</v>
      </c>
      <c r="B5477" s="1">
        <v>46129</v>
      </c>
      <c r="C5477" t="s">
        <v>162</v>
      </c>
      <c r="D5477" t="s">
        <v>71</v>
      </c>
      <c r="E5477" t="s">
        <v>35</v>
      </c>
      <c r="F5477" t="s">
        <v>48</v>
      </c>
      <c r="G5477">
        <v>1</v>
      </c>
      <c r="H5477">
        <v>1.4</v>
      </c>
      <c r="I5477" t="s">
        <v>273</v>
      </c>
      <c r="J5477" t="s">
        <v>117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83</v>
      </c>
      <c r="R5477" t="s">
        <v>83</v>
      </c>
      <c r="S5477" t="s">
        <v>83</v>
      </c>
      <c r="T5477" t="str">
        <f>_xlfn.XLOOKUP(A5477,MI_Match_Analysis!$A$2:$A$8,MI_Match_Analysis!$F$2:$F$8,"Not Found")</f>
        <v>Not Found</v>
      </c>
    </row>
    <row r="5478" spans="1:20" hidden="1" x14ac:dyDescent="0.3">
      <c r="A5478">
        <v>25</v>
      </c>
      <c r="B5478" s="1">
        <v>46129</v>
      </c>
      <c r="C5478" t="s">
        <v>162</v>
      </c>
      <c r="D5478" t="s">
        <v>71</v>
      </c>
      <c r="E5478" t="s">
        <v>35</v>
      </c>
      <c r="F5478" t="s">
        <v>48</v>
      </c>
      <c r="G5478">
        <v>1</v>
      </c>
      <c r="H5478">
        <v>1.5</v>
      </c>
      <c r="I5478" t="s">
        <v>60</v>
      </c>
      <c r="J5478" t="s">
        <v>117</v>
      </c>
      <c r="K5478">
        <v>4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83</v>
      </c>
      <c r="R5478" t="s">
        <v>83</v>
      </c>
      <c r="S5478" t="s">
        <v>83</v>
      </c>
      <c r="T5478" t="str">
        <f>_xlfn.XLOOKUP(A5478,MI_Match_Analysis!$A$2:$A$8,MI_Match_Analysis!$F$2:$F$8,"Not Found")</f>
        <v>Not Found</v>
      </c>
    </row>
    <row r="5479" spans="1:20" hidden="1" x14ac:dyDescent="0.3">
      <c r="A5479">
        <v>25</v>
      </c>
      <c r="B5479" s="1">
        <v>46129</v>
      </c>
      <c r="C5479" t="s">
        <v>162</v>
      </c>
      <c r="D5479" t="s">
        <v>71</v>
      </c>
      <c r="E5479" t="s">
        <v>35</v>
      </c>
      <c r="F5479" t="s">
        <v>48</v>
      </c>
      <c r="G5479">
        <v>1</v>
      </c>
      <c r="H5479">
        <v>1.6</v>
      </c>
      <c r="I5479" t="s">
        <v>60</v>
      </c>
      <c r="J5479" t="s">
        <v>117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165</v>
      </c>
      <c r="R5479" t="s">
        <v>60</v>
      </c>
      <c r="S5479" t="s">
        <v>101</v>
      </c>
      <c r="T5479" t="str">
        <f>_xlfn.XLOOKUP(A5479,MI_Match_Analysis!$A$2:$A$8,MI_Match_Analysis!$F$2:$F$8,"Not Found")</f>
        <v>Not Found</v>
      </c>
    </row>
    <row r="5480" spans="1:20" hidden="1" x14ac:dyDescent="0.3">
      <c r="A5480">
        <v>25</v>
      </c>
      <c r="B5480" s="1">
        <v>46129</v>
      </c>
      <c r="C5480" t="s">
        <v>162</v>
      </c>
      <c r="D5480" t="s">
        <v>71</v>
      </c>
      <c r="E5480" t="s">
        <v>35</v>
      </c>
      <c r="F5480" t="s">
        <v>48</v>
      </c>
      <c r="G5480">
        <v>1</v>
      </c>
      <c r="H5480">
        <v>1.6</v>
      </c>
      <c r="I5480" t="s">
        <v>60</v>
      </c>
      <c r="J5480" t="s">
        <v>117</v>
      </c>
      <c r="K5480">
        <v>0</v>
      </c>
      <c r="L5480">
        <v>1</v>
      </c>
      <c r="M5480">
        <v>1</v>
      </c>
      <c r="N5480">
        <v>0</v>
      </c>
      <c r="O5480">
        <v>0</v>
      </c>
      <c r="P5480">
        <v>0</v>
      </c>
      <c r="Q5480" t="s">
        <v>83</v>
      </c>
      <c r="R5480" t="s">
        <v>83</v>
      </c>
      <c r="S5480" t="s">
        <v>83</v>
      </c>
      <c r="T5480" t="str">
        <f>_xlfn.XLOOKUP(A5480,MI_Match_Analysis!$A$2:$A$8,MI_Match_Analysis!$F$2:$F$8,"Not Found")</f>
        <v>Not Found</v>
      </c>
    </row>
    <row r="5481" spans="1:20" hidden="1" x14ac:dyDescent="0.3">
      <c r="A5481">
        <v>25</v>
      </c>
      <c r="B5481" s="1">
        <v>46129</v>
      </c>
      <c r="C5481" t="s">
        <v>162</v>
      </c>
      <c r="D5481" t="s">
        <v>71</v>
      </c>
      <c r="E5481" t="s">
        <v>35</v>
      </c>
      <c r="F5481" t="s">
        <v>48</v>
      </c>
      <c r="G5481">
        <v>1</v>
      </c>
      <c r="H5481">
        <v>2.1</v>
      </c>
      <c r="I5481" t="s">
        <v>273</v>
      </c>
      <c r="J5481" t="s">
        <v>221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83</v>
      </c>
      <c r="R5481" t="s">
        <v>83</v>
      </c>
      <c r="S5481" t="s">
        <v>83</v>
      </c>
      <c r="T5481" t="str">
        <f>_xlfn.XLOOKUP(A5481,MI_Match_Analysis!$A$2:$A$8,MI_Match_Analysis!$F$2:$F$8,"Not Found")</f>
        <v>Not Found</v>
      </c>
    </row>
    <row r="5482" spans="1:20" hidden="1" x14ac:dyDescent="0.3">
      <c r="A5482">
        <v>25</v>
      </c>
      <c r="B5482" s="1">
        <v>46129</v>
      </c>
      <c r="C5482" t="s">
        <v>162</v>
      </c>
      <c r="D5482" t="s">
        <v>71</v>
      </c>
      <c r="E5482" t="s">
        <v>35</v>
      </c>
      <c r="F5482" t="s">
        <v>48</v>
      </c>
      <c r="G5482">
        <v>1</v>
      </c>
      <c r="H5482">
        <v>2.2000000000000002</v>
      </c>
      <c r="I5482" t="s">
        <v>273</v>
      </c>
      <c r="J5482" t="s">
        <v>221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83</v>
      </c>
      <c r="R5482" t="s">
        <v>83</v>
      </c>
      <c r="S5482" t="s">
        <v>83</v>
      </c>
      <c r="T5482" t="str">
        <f>_xlfn.XLOOKUP(A5482,MI_Match_Analysis!$A$2:$A$8,MI_Match_Analysis!$F$2:$F$8,"Not Found")</f>
        <v>Not Found</v>
      </c>
    </row>
    <row r="5483" spans="1:20" hidden="1" x14ac:dyDescent="0.3">
      <c r="A5483">
        <v>25</v>
      </c>
      <c r="B5483" s="1">
        <v>46129</v>
      </c>
      <c r="C5483" t="s">
        <v>162</v>
      </c>
      <c r="D5483" t="s">
        <v>71</v>
      </c>
      <c r="E5483" t="s">
        <v>35</v>
      </c>
      <c r="F5483" t="s">
        <v>48</v>
      </c>
      <c r="G5483">
        <v>1</v>
      </c>
      <c r="H5483">
        <v>2.2999999999999998</v>
      </c>
      <c r="I5483" t="s">
        <v>273</v>
      </c>
      <c r="J5483" t="s">
        <v>221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83</v>
      </c>
      <c r="R5483" t="s">
        <v>83</v>
      </c>
      <c r="S5483" t="s">
        <v>83</v>
      </c>
      <c r="T5483" t="str">
        <f>_xlfn.XLOOKUP(A5483,MI_Match_Analysis!$A$2:$A$8,MI_Match_Analysis!$F$2:$F$8,"Not Found")</f>
        <v>Not Found</v>
      </c>
    </row>
    <row r="5484" spans="1:20" hidden="1" x14ac:dyDescent="0.3">
      <c r="A5484">
        <v>25</v>
      </c>
      <c r="B5484" s="1">
        <v>46129</v>
      </c>
      <c r="C5484" t="s">
        <v>162</v>
      </c>
      <c r="D5484" t="s">
        <v>71</v>
      </c>
      <c r="E5484" t="s">
        <v>35</v>
      </c>
      <c r="F5484" t="s">
        <v>48</v>
      </c>
      <c r="G5484">
        <v>1</v>
      </c>
      <c r="H5484">
        <v>2.4</v>
      </c>
      <c r="I5484" t="s">
        <v>185</v>
      </c>
      <c r="J5484" t="s">
        <v>221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83</v>
      </c>
      <c r="R5484" t="s">
        <v>83</v>
      </c>
      <c r="S5484" t="s">
        <v>83</v>
      </c>
      <c r="T5484" t="str">
        <f>_xlfn.XLOOKUP(A5484,MI_Match_Analysis!$A$2:$A$8,MI_Match_Analysis!$F$2:$F$8,"Not Found")</f>
        <v>Not Found</v>
      </c>
    </row>
    <row r="5485" spans="1:20" hidden="1" x14ac:dyDescent="0.3">
      <c r="A5485">
        <v>25</v>
      </c>
      <c r="B5485" s="1">
        <v>46129</v>
      </c>
      <c r="C5485" t="s">
        <v>162</v>
      </c>
      <c r="D5485" t="s">
        <v>71</v>
      </c>
      <c r="E5485" t="s">
        <v>35</v>
      </c>
      <c r="F5485" t="s">
        <v>48</v>
      </c>
      <c r="G5485">
        <v>1</v>
      </c>
      <c r="H5485">
        <v>2.5</v>
      </c>
      <c r="I5485" t="s">
        <v>185</v>
      </c>
      <c r="J5485" t="s">
        <v>221</v>
      </c>
      <c r="K5485">
        <v>2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83</v>
      </c>
      <c r="R5485" t="s">
        <v>83</v>
      </c>
      <c r="S5485" t="s">
        <v>83</v>
      </c>
      <c r="T5485" t="str">
        <f>_xlfn.XLOOKUP(A5485,MI_Match_Analysis!$A$2:$A$8,MI_Match_Analysis!$F$2:$F$8,"Not Found")</f>
        <v>Not Found</v>
      </c>
    </row>
    <row r="5486" spans="1:20" hidden="1" x14ac:dyDescent="0.3">
      <c r="A5486">
        <v>25</v>
      </c>
      <c r="B5486" s="1">
        <v>46129</v>
      </c>
      <c r="C5486" t="s">
        <v>162</v>
      </c>
      <c r="D5486" t="s">
        <v>71</v>
      </c>
      <c r="E5486" t="s">
        <v>35</v>
      </c>
      <c r="F5486" t="s">
        <v>48</v>
      </c>
      <c r="G5486">
        <v>1</v>
      </c>
      <c r="H5486">
        <v>2.6</v>
      </c>
      <c r="I5486" t="s">
        <v>185</v>
      </c>
      <c r="J5486" t="s">
        <v>221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83</v>
      </c>
      <c r="R5486" t="s">
        <v>83</v>
      </c>
      <c r="S5486" t="s">
        <v>83</v>
      </c>
      <c r="T5486" t="str">
        <f>_xlfn.XLOOKUP(A5486,MI_Match_Analysis!$A$2:$A$8,MI_Match_Analysis!$F$2:$F$8,"Not Found")</f>
        <v>Not Found</v>
      </c>
    </row>
    <row r="5487" spans="1:20" hidden="1" x14ac:dyDescent="0.3">
      <c r="A5487">
        <v>25</v>
      </c>
      <c r="B5487" s="1">
        <v>46129</v>
      </c>
      <c r="C5487" t="s">
        <v>162</v>
      </c>
      <c r="D5487" t="s">
        <v>71</v>
      </c>
      <c r="E5487" t="s">
        <v>35</v>
      </c>
      <c r="F5487" t="s">
        <v>48</v>
      </c>
      <c r="G5487">
        <v>1</v>
      </c>
      <c r="H5487">
        <v>3.1</v>
      </c>
      <c r="I5487" t="s">
        <v>273</v>
      </c>
      <c r="J5487" t="s">
        <v>117</v>
      </c>
      <c r="K5487">
        <v>4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83</v>
      </c>
      <c r="R5487" t="s">
        <v>83</v>
      </c>
      <c r="S5487" t="s">
        <v>83</v>
      </c>
      <c r="T5487" t="str">
        <f>_xlfn.XLOOKUP(A5487,MI_Match_Analysis!$A$2:$A$8,MI_Match_Analysis!$F$2:$F$8,"Not Found")</f>
        <v>Not Found</v>
      </c>
    </row>
    <row r="5488" spans="1:20" hidden="1" x14ac:dyDescent="0.3">
      <c r="A5488">
        <v>25</v>
      </c>
      <c r="B5488" s="1">
        <v>46129</v>
      </c>
      <c r="C5488" t="s">
        <v>162</v>
      </c>
      <c r="D5488" t="s">
        <v>71</v>
      </c>
      <c r="E5488" t="s">
        <v>35</v>
      </c>
      <c r="F5488" t="s">
        <v>48</v>
      </c>
      <c r="G5488">
        <v>1</v>
      </c>
      <c r="H5488">
        <v>3.2</v>
      </c>
      <c r="I5488" t="s">
        <v>273</v>
      </c>
      <c r="J5488" t="s">
        <v>117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83</v>
      </c>
      <c r="R5488" t="s">
        <v>83</v>
      </c>
      <c r="S5488" t="s">
        <v>83</v>
      </c>
      <c r="T5488" t="str">
        <f>_xlfn.XLOOKUP(A5488,MI_Match_Analysis!$A$2:$A$8,MI_Match_Analysis!$F$2:$F$8,"Not Found")</f>
        <v>Not Found</v>
      </c>
    </row>
    <row r="5489" spans="1:20" hidden="1" x14ac:dyDescent="0.3">
      <c r="A5489">
        <v>25</v>
      </c>
      <c r="B5489" s="1">
        <v>46129</v>
      </c>
      <c r="C5489" t="s">
        <v>162</v>
      </c>
      <c r="D5489" t="s">
        <v>71</v>
      </c>
      <c r="E5489" t="s">
        <v>35</v>
      </c>
      <c r="F5489" t="s">
        <v>48</v>
      </c>
      <c r="G5489">
        <v>1</v>
      </c>
      <c r="H5489">
        <v>3.3</v>
      </c>
      <c r="I5489" t="s">
        <v>185</v>
      </c>
      <c r="J5489" t="s">
        <v>117</v>
      </c>
      <c r="K5489">
        <v>0</v>
      </c>
      <c r="L5489">
        <v>1</v>
      </c>
      <c r="M5489">
        <v>0</v>
      </c>
      <c r="N5489">
        <v>1</v>
      </c>
      <c r="O5489">
        <v>0</v>
      </c>
      <c r="P5489">
        <v>0</v>
      </c>
      <c r="Q5489" t="s">
        <v>83</v>
      </c>
      <c r="R5489" t="s">
        <v>83</v>
      </c>
      <c r="S5489" t="s">
        <v>83</v>
      </c>
      <c r="T5489" t="str">
        <f>_xlfn.XLOOKUP(A5489,MI_Match_Analysis!$A$2:$A$8,MI_Match_Analysis!$F$2:$F$8,"Not Found")</f>
        <v>Not Found</v>
      </c>
    </row>
    <row r="5490" spans="1:20" hidden="1" x14ac:dyDescent="0.3">
      <c r="A5490">
        <v>25</v>
      </c>
      <c r="B5490" s="1">
        <v>46129</v>
      </c>
      <c r="C5490" t="s">
        <v>162</v>
      </c>
      <c r="D5490" t="s">
        <v>71</v>
      </c>
      <c r="E5490" t="s">
        <v>35</v>
      </c>
      <c r="F5490" t="s">
        <v>48</v>
      </c>
      <c r="G5490">
        <v>1</v>
      </c>
      <c r="H5490">
        <v>3.4</v>
      </c>
      <c r="I5490" t="s">
        <v>273</v>
      </c>
      <c r="J5490" t="s">
        <v>117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83</v>
      </c>
      <c r="R5490" t="s">
        <v>83</v>
      </c>
      <c r="S5490" t="s">
        <v>83</v>
      </c>
      <c r="T5490" t="str">
        <f>_xlfn.XLOOKUP(A5490,MI_Match_Analysis!$A$2:$A$8,MI_Match_Analysis!$F$2:$F$8,"Not Found")</f>
        <v>Not Found</v>
      </c>
    </row>
    <row r="5491" spans="1:20" hidden="1" x14ac:dyDescent="0.3">
      <c r="A5491">
        <v>25</v>
      </c>
      <c r="B5491" s="1">
        <v>46129</v>
      </c>
      <c r="C5491" t="s">
        <v>162</v>
      </c>
      <c r="D5491" t="s">
        <v>71</v>
      </c>
      <c r="E5491" t="s">
        <v>35</v>
      </c>
      <c r="F5491" t="s">
        <v>48</v>
      </c>
      <c r="G5491">
        <v>1</v>
      </c>
      <c r="H5491">
        <v>3.5</v>
      </c>
      <c r="I5491" t="s">
        <v>185</v>
      </c>
      <c r="J5491" t="s">
        <v>117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83</v>
      </c>
      <c r="R5491" t="s">
        <v>83</v>
      </c>
      <c r="S5491" t="s">
        <v>83</v>
      </c>
      <c r="T5491" t="str">
        <f>_xlfn.XLOOKUP(A5491,MI_Match_Analysis!$A$2:$A$8,MI_Match_Analysis!$F$2:$F$8,"Not Found")</f>
        <v>Not Found</v>
      </c>
    </row>
    <row r="5492" spans="1:20" hidden="1" x14ac:dyDescent="0.3">
      <c r="A5492">
        <v>25</v>
      </c>
      <c r="B5492" s="1">
        <v>46129</v>
      </c>
      <c r="C5492" t="s">
        <v>162</v>
      </c>
      <c r="D5492" t="s">
        <v>71</v>
      </c>
      <c r="E5492" t="s">
        <v>35</v>
      </c>
      <c r="F5492" t="s">
        <v>48</v>
      </c>
      <c r="G5492">
        <v>1</v>
      </c>
      <c r="H5492">
        <v>3.6</v>
      </c>
      <c r="I5492" t="s">
        <v>273</v>
      </c>
      <c r="J5492" t="s">
        <v>117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165</v>
      </c>
      <c r="R5492" t="s">
        <v>273</v>
      </c>
      <c r="S5492" t="s">
        <v>217</v>
      </c>
      <c r="T5492" t="str">
        <f>_xlfn.XLOOKUP(A5492,MI_Match_Analysis!$A$2:$A$8,MI_Match_Analysis!$F$2:$F$8,"Not Found")</f>
        <v>Not Found</v>
      </c>
    </row>
    <row r="5493" spans="1:20" hidden="1" x14ac:dyDescent="0.3">
      <c r="A5493">
        <v>25</v>
      </c>
      <c r="B5493" s="1">
        <v>46129</v>
      </c>
      <c r="C5493" t="s">
        <v>162</v>
      </c>
      <c r="D5493" t="s">
        <v>71</v>
      </c>
      <c r="E5493" t="s">
        <v>35</v>
      </c>
      <c r="F5493" t="s">
        <v>48</v>
      </c>
      <c r="G5493">
        <v>1</v>
      </c>
      <c r="H5493">
        <v>4.0999999999999996</v>
      </c>
      <c r="I5493" t="s">
        <v>185</v>
      </c>
      <c r="J5493" t="s">
        <v>221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83</v>
      </c>
      <c r="R5493" t="s">
        <v>83</v>
      </c>
      <c r="S5493" t="s">
        <v>83</v>
      </c>
      <c r="T5493" t="str">
        <f>_xlfn.XLOOKUP(A5493,MI_Match_Analysis!$A$2:$A$8,MI_Match_Analysis!$F$2:$F$8,"Not Found")</f>
        <v>Not Found</v>
      </c>
    </row>
    <row r="5494" spans="1:20" hidden="1" x14ac:dyDescent="0.3">
      <c r="A5494">
        <v>25</v>
      </c>
      <c r="B5494" s="1">
        <v>46129</v>
      </c>
      <c r="C5494" t="s">
        <v>162</v>
      </c>
      <c r="D5494" t="s">
        <v>71</v>
      </c>
      <c r="E5494" t="s">
        <v>35</v>
      </c>
      <c r="F5494" t="s">
        <v>48</v>
      </c>
      <c r="G5494">
        <v>1</v>
      </c>
      <c r="H5494">
        <v>4.2</v>
      </c>
      <c r="I5494" t="s">
        <v>259</v>
      </c>
      <c r="J5494" t="s">
        <v>221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83</v>
      </c>
      <c r="R5494" t="s">
        <v>83</v>
      </c>
      <c r="S5494" t="s">
        <v>83</v>
      </c>
      <c r="T5494" t="str">
        <f>_xlfn.XLOOKUP(A5494,MI_Match_Analysis!$A$2:$A$8,MI_Match_Analysis!$F$2:$F$8,"Not Found")</f>
        <v>Not Found</v>
      </c>
    </row>
    <row r="5495" spans="1:20" hidden="1" x14ac:dyDescent="0.3">
      <c r="A5495">
        <v>25</v>
      </c>
      <c r="B5495" s="1">
        <v>46129</v>
      </c>
      <c r="C5495" t="s">
        <v>162</v>
      </c>
      <c r="D5495" t="s">
        <v>71</v>
      </c>
      <c r="E5495" t="s">
        <v>35</v>
      </c>
      <c r="F5495" t="s">
        <v>48</v>
      </c>
      <c r="G5495">
        <v>1</v>
      </c>
      <c r="H5495">
        <v>4.3</v>
      </c>
      <c r="I5495" t="s">
        <v>259</v>
      </c>
      <c r="J5495" t="s">
        <v>221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83</v>
      </c>
      <c r="R5495" t="s">
        <v>83</v>
      </c>
      <c r="S5495" t="s">
        <v>83</v>
      </c>
      <c r="T5495" t="str">
        <f>_xlfn.XLOOKUP(A5495,MI_Match_Analysis!$A$2:$A$8,MI_Match_Analysis!$F$2:$F$8,"Not Found")</f>
        <v>Not Found</v>
      </c>
    </row>
    <row r="5496" spans="1:20" hidden="1" x14ac:dyDescent="0.3">
      <c r="A5496">
        <v>25</v>
      </c>
      <c r="B5496" s="1">
        <v>46129</v>
      </c>
      <c r="C5496" t="s">
        <v>162</v>
      </c>
      <c r="D5496" t="s">
        <v>71</v>
      </c>
      <c r="E5496" t="s">
        <v>35</v>
      </c>
      <c r="F5496" t="s">
        <v>48</v>
      </c>
      <c r="G5496">
        <v>1</v>
      </c>
      <c r="H5496">
        <v>4.4000000000000004</v>
      </c>
      <c r="I5496" t="s">
        <v>185</v>
      </c>
      <c r="J5496" t="s">
        <v>221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83</v>
      </c>
      <c r="R5496" t="s">
        <v>83</v>
      </c>
      <c r="S5496" t="s">
        <v>83</v>
      </c>
      <c r="T5496" t="str">
        <f>_xlfn.XLOOKUP(A5496,MI_Match_Analysis!$A$2:$A$8,MI_Match_Analysis!$F$2:$F$8,"Not Found")</f>
        <v>Not Found</v>
      </c>
    </row>
    <row r="5497" spans="1:20" hidden="1" x14ac:dyDescent="0.3">
      <c r="A5497">
        <v>25</v>
      </c>
      <c r="B5497" s="1">
        <v>46129</v>
      </c>
      <c r="C5497" t="s">
        <v>162</v>
      </c>
      <c r="D5497" t="s">
        <v>71</v>
      </c>
      <c r="E5497" t="s">
        <v>35</v>
      </c>
      <c r="F5497" t="s">
        <v>48</v>
      </c>
      <c r="G5497">
        <v>1</v>
      </c>
      <c r="H5497">
        <v>4.5</v>
      </c>
      <c r="I5497" t="s">
        <v>185</v>
      </c>
      <c r="J5497" t="s">
        <v>221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83</v>
      </c>
      <c r="R5497" t="s">
        <v>83</v>
      </c>
      <c r="S5497" t="s">
        <v>83</v>
      </c>
      <c r="T5497" t="str">
        <f>_xlfn.XLOOKUP(A5497,MI_Match_Analysis!$A$2:$A$8,MI_Match_Analysis!$F$2:$F$8,"Not Found")</f>
        <v>Not Found</v>
      </c>
    </row>
    <row r="5498" spans="1:20" hidden="1" x14ac:dyDescent="0.3">
      <c r="A5498">
        <v>25</v>
      </c>
      <c r="B5498" s="1">
        <v>46129</v>
      </c>
      <c r="C5498" t="s">
        <v>162</v>
      </c>
      <c r="D5498" t="s">
        <v>71</v>
      </c>
      <c r="E5498" t="s">
        <v>35</v>
      </c>
      <c r="F5498" t="s">
        <v>48</v>
      </c>
      <c r="G5498">
        <v>1</v>
      </c>
      <c r="H5498">
        <v>4.5999999999999996</v>
      </c>
      <c r="I5498" t="s">
        <v>185</v>
      </c>
      <c r="J5498" t="s">
        <v>221</v>
      </c>
      <c r="K5498">
        <v>2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83</v>
      </c>
      <c r="R5498" t="s">
        <v>83</v>
      </c>
      <c r="S5498" t="s">
        <v>83</v>
      </c>
      <c r="T5498" t="str">
        <f>_xlfn.XLOOKUP(A5498,MI_Match_Analysis!$A$2:$A$8,MI_Match_Analysis!$F$2:$F$8,"Not Found")</f>
        <v>Not Found</v>
      </c>
    </row>
    <row r="5499" spans="1:20" hidden="1" x14ac:dyDescent="0.3">
      <c r="A5499">
        <v>25</v>
      </c>
      <c r="B5499" s="1">
        <v>46129</v>
      </c>
      <c r="C5499" t="s">
        <v>162</v>
      </c>
      <c r="D5499" t="s">
        <v>71</v>
      </c>
      <c r="E5499" t="s">
        <v>35</v>
      </c>
      <c r="F5499" t="s">
        <v>48</v>
      </c>
      <c r="G5499">
        <v>1</v>
      </c>
      <c r="H5499">
        <v>5.0999999999999996</v>
      </c>
      <c r="I5499" t="s">
        <v>259</v>
      </c>
      <c r="J5499" t="s">
        <v>117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83</v>
      </c>
      <c r="R5499" t="s">
        <v>83</v>
      </c>
      <c r="S5499" t="s">
        <v>83</v>
      </c>
      <c r="T5499" t="str">
        <f>_xlfn.XLOOKUP(A5499,MI_Match_Analysis!$A$2:$A$8,MI_Match_Analysis!$F$2:$F$8,"Not Found")</f>
        <v>Not Found</v>
      </c>
    </row>
    <row r="5500" spans="1:20" hidden="1" x14ac:dyDescent="0.3">
      <c r="A5500">
        <v>25</v>
      </c>
      <c r="B5500" s="1">
        <v>46129</v>
      </c>
      <c r="C5500" t="s">
        <v>162</v>
      </c>
      <c r="D5500" t="s">
        <v>71</v>
      </c>
      <c r="E5500" t="s">
        <v>35</v>
      </c>
      <c r="F5500" t="s">
        <v>48</v>
      </c>
      <c r="G5500">
        <v>1</v>
      </c>
      <c r="H5500">
        <v>5.2</v>
      </c>
      <c r="I5500" t="s">
        <v>259</v>
      </c>
      <c r="J5500" t="s">
        <v>117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83</v>
      </c>
      <c r="R5500" t="s">
        <v>83</v>
      </c>
      <c r="S5500" t="s">
        <v>83</v>
      </c>
      <c r="T5500" t="str">
        <f>_xlfn.XLOOKUP(A5500,MI_Match_Analysis!$A$2:$A$8,MI_Match_Analysis!$F$2:$F$8,"Not Found")</f>
        <v>Not Found</v>
      </c>
    </row>
    <row r="5501" spans="1:20" hidden="1" x14ac:dyDescent="0.3">
      <c r="A5501">
        <v>25</v>
      </c>
      <c r="B5501" s="1">
        <v>46129</v>
      </c>
      <c r="C5501" t="s">
        <v>162</v>
      </c>
      <c r="D5501" t="s">
        <v>71</v>
      </c>
      <c r="E5501" t="s">
        <v>35</v>
      </c>
      <c r="F5501" t="s">
        <v>48</v>
      </c>
      <c r="G5501">
        <v>1</v>
      </c>
      <c r="H5501">
        <v>5.3</v>
      </c>
      <c r="I5501" t="s">
        <v>259</v>
      </c>
      <c r="J5501" t="s">
        <v>117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83</v>
      </c>
      <c r="R5501" t="s">
        <v>83</v>
      </c>
      <c r="S5501" t="s">
        <v>83</v>
      </c>
      <c r="T5501" t="str">
        <f>_xlfn.XLOOKUP(A5501,MI_Match_Analysis!$A$2:$A$8,MI_Match_Analysis!$F$2:$F$8,"Not Found")</f>
        <v>Not Found</v>
      </c>
    </row>
    <row r="5502" spans="1:20" hidden="1" x14ac:dyDescent="0.3">
      <c r="A5502">
        <v>25</v>
      </c>
      <c r="B5502" s="1">
        <v>46129</v>
      </c>
      <c r="C5502" t="s">
        <v>162</v>
      </c>
      <c r="D5502" t="s">
        <v>71</v>
      </c>
      <c r="E5502" t="s">
        <v>35</v>
      </c>
      <c r="F5502" t="s">
        <v>48</v>
      </c>
      <c r="G5502">
        <v>1</v>
      </c>
      <c r="H5502">
        <v>5.4</v>
      </c>
      <c r="I5502" t="s">
        <v>185</v>
      </c>
      <c r="J5502" t="s">
        <v>117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83</v>
      </c>
      <c r="R5502" t="s">
        <v>83</v>
      </c>
      <c r="S5502" t="s">
        <v>83</v>
      </c>
      <c r="T5502" t="str">
        <f>_xlfn.XLOOKUP(A5502,MI_Match_Analysis!$A$2:$A$8,MI_Match_Analysis!$F$2:$F$8,"Not Found")</f>
        <v>Not Found</v>
      </c>
    </row>
    <row r="5503" spans="1:20" hidden="1" x14ac:dyDescent="0.3">
      <c r="A5503">
        <v>25</v>
      </c>
      <c r="B5503" s="1">
        <v>46129</v>
      </c>
      <c r="C5503" t="s">
        <v>162</v>
      </c>
      <c r="D5503" t="s">
        <v>71</v>
      </c>
      <c r="E5503" t="s">
        <v>35</v>
      </c>
      <c r="F5503" t="s">
        <v>48</v>
      </c>
      <c r="G5503">
        <v>1</v>
      </c>
      <c r="H5503">
        <v>5.5</v>
      </c>
      <c r="I5503" t="s">
        <v>185</v>
      </c>
      <c r="J5503" t="s">
        <v>117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83</v>
      </c>
      <c r="R5503" t="s">
        <v>83</v>
      </c>
      <c r="S5503" t="s">
        <v>83</v>
      </c>
      <c r="T5503" t="str">
        <f>_xlfn.XLOOKUP(A5503,MI_Match_Analysis!$A$2:$A$8,MI_Match_Analysis!$F$2:$F$8,"Not Found")</f>
        <v>Not Found</v>
      </c>
    </row>
    <row r="5504" spans="1:20" hidden="1" x14ac:dyDescent="0.3">
      <c r="A5504">
        <v>25</v>
      </c>
      <c r="B5504" s="1">
        <v>46129</v>
      </c>
      <c r="C5504" t="s">
        <v>162</v>
      </c>
      <c r="D5504" t="s">
        <v>71</v>
      </c>
      <c r="E5504" t="s">
        <v>35</v>
      </c>
      <c r="F5504" t="s">
        <v>48</v>
      </c>
      <c r="G5504">
        <v>1</v>
      </c>
      <c r="H5504">
        <v>5.6</v>
      </c>
      <c r="I5504" t="s">
        <v>185</v>
      </c>
      <c r="J5504" t="s">
        <v>117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83</v>
      </c>
      <c r="R5504" t="s">
        <v>83</v>
      </c>
      <c r="S5504" t="s">
        <v>83</v>
      </c>
      <c r="T5504" t="str">
        <f>_xlfn.XLOOKUP(A5504,MI_Match_Analysis!$A$2:$A$8,MI_Match_Analysis!$F$2:$F$8,"Not Found")</f>
        <v>Not Found</v>
      </c>
    </row>
    <row r="5505" spans="1:20" hidden="1" x14ac:dyDescent="0.3">
      <c r="A5505">
        <v>25</v>
      </c>
      <c r="B5505" s="1">
        <v>46129</v>
      </c>
      <c r="C5505" t="s">
        <v>162</v>
      </c>
      <c r="D5505" t="s">
        <v>71</v>
      </c>
      <c r="E5505" t="s">
        <v>35</v>
      </c>
      <c r="F5505" t="s">
        <v>48</v>
      </c>
      <c r="G5505">
        <v>1</v>
      </c>
      <c r="H5505">
        <v>6.1</v>
      </c>
      <c r="I5505" t="s">
        <v>259</v>
      </c>
      <c r="J5505" t="s">
        <v>50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83</v>
      </c>
      <c r="R5505" t="s">
        <v>83</v>
      </c>
      <c r="S5505" t="s">
        <v>83</v>
      </c>
      <c r="T5505" t="str">
        <f>_xlfn.XLOOKUP(A5505,MI_Match_Analysis!$A$2:$A$8,MI_Match_Analysis!$F$2:$F$8,"Not Found")</f>
        <v>Not Found</v>
      </c>
    </row>
    <row r="5506" spans="1:20" hidden="1" x14ac:dyDescent="0.3">
      <c r="A5506">
        <v>25</v>
      </c>
      <c r="B5506" s="1">
        <v>46129</v>
      </c>
      <c r="C5506" t="s">
        <v>162</v>
      </c>
      <c r="D5506" t="s">
        <v>71</v>
      </c>
      <c r="E5506" t="s">
        <v>35</v>
      </c>
      <c r="F5506" t="s">
        <v>48</v>
      </c>
      <c r="G5506">
        <v>1</v>
      </c>
      <c r="H5506">
        <v>6.2</v>
      </c>
      <c r="I5506" t="s">
        <v>185</v>
      </c>
      <c r="J5506" t="s">
        <v>50</v>
      </c>
      <c r="K5506">
        <v>0</v>
      </c>
      <c r="L5506">
        <v>1</v>
      </c>
      <c r="M5506">
        <v>1</v>
      </c>
      <c r="N5506">
        <v>0</v>
      </c>
      <c r="O5506">
        <v>0</v>
      </c>
      <c r="P5506">
        <v>0</v>
      </c>
      <c r="Q5506" t="s">
        <v>83</v>
      </c>
      <c r="R5506" t="s">
        <v>83</v>
      </c>
      <c r="S5506" t="s">
        <v>83</v>
      </c>
      <c r="T5506" t="str">
        <f>_xlfn.XLOOKUP(A5506,MI_Match_Analysis!$A$2:$A$8,MI_Match_Analysis!$F$2:$F$8,"Not Found")</f>
        <v>Not Found</v>
      </c>
    </row>
    <row r="5507" spans="1:20" hidden="1" x14ac:dyDescent="0.3">
      <c r="A5507">
        <v>25</v>
      </c>
      <c r="B5507" s="1">
        <v>46129</v>
      </c>
      <c r="C5507" t="s">
        <v>162</v>
      </c>
      <c r="D5507" t="s">
        <v>71</v>
      </c>
      <c r="E5507" t="s">
        <v>35</v>
      </c>
      <c r="F5507" t="s">
        <v>48</v>
      </c>
      <c r="G5507">
        <v>1</v>
      </c>
      <c r="H5507">
        <v>6.2</v>
      </c>
      <c r="I5507" t="s">
        <v>185</v>
      </c>
      <c r="J5507" t="s">
        <v>50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83</v>
      </c>
      <c r="R5507" t="s">
        <v>83</v>
      </c>
      <c r="S5507" t="s">
        <v>83</v>
      </c>
      <c r="T5507" t="str">
        <f>_xlfn.XLOOKUP(A5507,MI_Match_Analysis!$A$2:$A$8,MI_Match_Analysis!$F$2:$F$8,"Not Found")</f>
        <v>Not Found</v>
      </c>
    </row>
    <row r="5508" spans="1:20" hidden="1" x14ac:dyDescent="0.3">
      <c r="A5508">
        <v>25</v>
      </c>
      <c r="B5508" s="1">
        <v>46129</v>
      </c>
      <c r="C5508" t="s">
        <v>162</v>
      </c>
      <c r="D5508" t="s">
        <v>71</v>
      </c>
      <c r="E5508" t="s">
        <v>35</v>
      </c>
      <c r="F5508" t="s">
        <v>48</v>
      </c>
      <c r="G5508">
        <v>1</v>
      </c>
      <c r="H5508">
        <v>6.3</v>
      </c>
      <c r="I5508" t="s">
        <v>259</v>
      </c>
      <c r="J5508" t="s">
        <v>50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83</v>
      </c>
      <c r="R5508" t="s">
        <v>83</v>
      </c>
      <c r="S5508" t="s">
        <v>83</v>
      </c>
      <c r="T5508" t="str">
        <f>_xlfn.XLOOKUP(A5508,MI_Match_Analysis!$A$2:$A$8,MI_Match_Analysis!$F$2:$F$8,"Not Found")</f>
        <v>Not Found</v>
      </c>
    </row>
    <row r="5509" spans="1:20" hidden="1" x14ac:dyDescent="0.3">
      <c r="A5509">
        <v>25</v>
      </c>
      <c r="B5509" s="1">
        <v>46129</v>
      </c>
      <c r="C5509" t="s">
        <v>162</v>
      </c>
      <c r="D5509" t="s">
        <v>71</v>
      </c>
      <c r="E5509" t="s">
        <v>35</v>
      </c>
      <c r="F5509" t="s">
        <v>48</v>
      </c>
      <c r="G5509">
        <v>1</v>
      </c>
      <c r="H5509">
        <v>6.4</v>
      </c>
      <c r="I5509" t="s">
        <v>259</v>
      </c>
      <c r="J5509" t="s">
        <v>50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83</v>
      </c>
      <c r="R5509" t="s">
        <v>83</v>
      </c>
      <c r="S5509" t="s">
        <v>83</v>
      </c>
      <c r="T5509" t="str">
        <f>_xlfn.XLOOKUP(A5509,MI_Match_Analysis!$A$2:$A$8,MI_Match_Analysis!$F$2:$F$8,"Not Found")</f>
        <v>Not Found</v>
      </c>
    </row>
    <row r="5510" spans="1:20" hidden="1" x14ac:dyDescent="0.3">
      <c r="A5510">
        <v>25</v>
      </c>
      <c r="B5510" s="1">
        <v>46129</v>
      </c>
      <c r="C5510" t="s">
        <v>162</v>
      </c>
      <c r="D5510" t="s">
        <v>71</v>
      </c>
      <c r="E5510" t="s">
        <v>35</v>
      </c>
      <c r="F5510" t="s">
        <v>48</v>
      </c>
      <c r="G5510">
        <v>1</v>
      </c>
      <c r="H5510">
        <v>6.5</v>
      </c>
      <c r="I5510" t="s">
        <v>259</v>
      </c>
      <c r="J5510" t="s">
        <v>50</v>
      </c>
      <c r="K5510">
        <v>6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83</v>
      </c>
      <c r="R5510" t="s">
        <v>83</v>
      </c>
      <c r="S5510" t="s">
        <v>83</v>
      </c>
      <c r="T5510" t="str">
        <f>_xlfn.XLOOKUP(A5510,MI_Match_Analysis!$A$2:$A$8,MI_Match_Analysis!$F$2:$F$8,"Not Found")</f>
        <v>Not Found</v>
      </c>
    </row>
    <row r="5511" spans="1:20" hidden="1" x14ac:dyDescent="0.3">
      <c r="A5511">
        <v>25</v>
      </c>
      <c r="B5511" s="1">
        <v>46129</v>
      </c>
      <c r="C5511" t="s">
        <v>162</v>
      </c>
      <c r="D5511" t="s">
        <v>71</v>
      </c>
      <c r="E5511" t="s">
        <v>35</v>
      </c>
      <c r="F5511" t="s">
        <v>48</v>
      </c>
      <c r="G5511">
        <v>1</v>
      </c>
      <c r="H5511">
        <v>6.6</v>
      </c>
      <c r="I5511" t="s">
        <v>259</v>
      </c>
      <c r="J5511" t="s">
        <v>50</v>
      </c>
      <c r="K5511">
        <v>2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83</v>
      </c>
      <c r="R5511" t="s">
        <v>83</v>
      </c>
      <c r="S5511" t="s">
        <v>83</v>
      </c>
      <c r="T5511" t="str">
        <f>_xlfn.XLOOKUP(A5511,MI_Match_Analysis!$A$2:$A$8,MI_Match_Analysis!$F$2:$F$8,"Not Found")</f>
        <v>Not Found</v>
      </c>
    </row>
    <row r="5512" spans="1:20" hidden="1" x14ac:dyDescent="0.3">
      <c r="A5512">
        <v>25</v>
      </c>
      <c r="B5512" s="1">
        <v>46129</v>
      </c>
      <c r="C5512" t="s">
        <v>162</v>
      </c>
      <c r="D5512" t="s">
        <v>71</v>
      </c>
      <c r="E5512" t="s">
        <v>35</v>
      </c>
      <c r="F5512" t="s">
        <v>48</v>
      </c>
      <c r="G5512">
        <v>1</v>
      </c>
      <c r="H5512">
        <v>7.1</v>
      </c>
      <c r="I5512" t="s">
        <v>185</v>
      </c>
      <c r="J5512" t="s">
        <v>222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83</v>
      </c>
      <c r="R5512" t="s">
        <v>83</v>
      </c>
      <c r="S5512" t="s">
        <v>83</v>
      </c>
      <c r="T5512" t="str">
        <f>_xlfn.XLOOKUP(A5512,MI_Match_Analysis!$A$2:$A$8,MI_Match_Analysis!$F$2:$F$8,"Not Found")</f>
        <v>Not Found</v>
      </c>
    </row>
    <row r="5513" spans="1:20" hidden="1" x14ac:dyDescent="0.3">
      <c r="A5513">
        <v>25</v>
      </c>
      <c r="B5513" s="1">
        <v>46129</v>
      </c>
      <c r="C5513" t="s">
        <v>162</v>
      </c>
      <c r="D5513" t="s">
        <v>71</v>
      </c>
      <c r="E5513" t="s">
        <v>35</v>
      </c>
      <c r="F5513" t="s">
        <v>48</v>
      </c>
      <c r="G5513">
        <v>1</v>
      </c>
      <c r="H5513">
        <v>7.2</v>
      </c>
      <c r="I5513" t="s">
        <v>259</v>
      </c>
      <c r="J5513" t="s">
        <v>222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83</v>
      </c>
      <c r="R5513" t="s">
        <v>83</v>
      </c>
      <c r="S5513" t="s">
        <v>83</v>
      </c>
      <c r="T5513" t="str">
        <f>_xlfn.XLOOKUP(A5513,MI_Match_Analysis!$A$2:$A$8,MI_Match_Analysis!$F$2:$F$8,"Not Found")</f>
        <v>Not Found</v>
      </c>
    </row>
    <row r="5514" spans="1:20" hidden="1" x14ac:dyDescent="0.3">
      <c r="A5514">
        <v>25</v>
      </c>
      <c r="B5514" s="1">
        <v>46129</v>
      </c>
      <c r="C5514" t="s">
        <v>162</v>
      </c>
      <c r="D5514" t="s">
        <v>71</v>
      </c>
      <c r="E5514" t="s">
        <v>35</v>
      </c>
      <c r="F5514" t="s">
        <v>48</v>
      </c>
      <c r="G5514">
        <v>1</v>
      </c>
      <c r="H5514">
        <v>7.3</v>
      </c>
      <c r="I5514" t="s">
        <v>259</v>
      </c>
      <c r="J5514" t="s">
        <v>222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83</v>
      </c>
      <c r="R5514" t="s">
        <v>83</v>
      </c>
      <c r="S5514" t="s">
        <v>83</v>
      </c>
      <c r="T5514" t="str">
        <f>_xlfn.XLOOKUP(A5514,MI_Match_Analysis!$A$2:$A$8,MI_Match_Analysis!$F$2:$F$8,"Not Found")</f>
        <v>Not Found</v>
      </c>
    </row>
    <row r="5515" spans="1:20" hidden="1" x14ac:dyDescent="0.3">
      <c r="A5515">
        <v>25</v>
      </c>
      <c r="B5515" s="1">
        <v>46129</v>
      </c>
      <c r="C5515" t="s">
        <v>162</v>
      </c>
      <c r="D5515" t="s">
        <v>71</v>
      </c>
      <c r="E5515" t="s">
        <v>35</v>
      </c>
      <c r="F5515" t="s">
        <v>48</v>
      </c>
      <c r="G5515">
        <v>1</v>
      </c>
      <c r="H5515">
        <v>7.4</v>
      </c>
      <c r="I5515" t="s">
        <v>259</v>
      </c>
      <c r="J5515" t="s">
        <v>222</v>
      </c>
      <c r="K5515">
        <v>6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83</v>
      </c>
      <c r="R5515" t="s">
        <v>83</v>
      </c>
      <c r="S5515" t="s">
        <v>83</v>
      </c>
      <c r="T5515" t="str">
        <f>_xlfn.XLOOKUP(A5515,MI_Match_Analysis!$A$2:$A$8,MI_Match_Analysis!$F$2:$F$8,"Not Found")</f>
        <v>Not Found</v>
      </c>
    </row>
    <row r="5516" spans="1:20" hidden="1" x14ac:dyDescent="0.3">
      <c r="A5516">
        <v>25</v>
      </c>
      <c r="B5516" s="1">
        <v>46129</v>
      </c>
      <c r="C5516" t="s">
        <v>162</v>
      </c>
      <c r="D5516" t="s">
        <v>71</v>
      </c>
      <c r="E5516" t="s">
        <v>35</v>
      </c>
      <c r="F5516" t="s">
        <v>48</v>
      </c>
      <c r="G5516">
        <v>1</v>
      </c>
      <c r="H5516">
        <v>7.5</v>
      </c>
      <c r="I5516" t="s">
        <v>259</v>
      </c>
      <c r="J5516" t="s">
        <v>222</v>
      </c>
      <c r="K5516">
        <v>4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83</v>
      </c>
      <c r="R5516" t="s">
        <v>83</v>
      </c>
      <c r="S5516" t="s">
        <v>83</v>
      </c>
      <c r="T5516" t="str">
        <f>_xlfn.XLOOKUP(A5516,MI_Match_Analysis!$A$2:$A$8,MI_Match_Analysis!$F$2:$F$8,"Not Found")</f>
        <v>Not Found</v>
      </c>
    </row>
    <row r="5517" spans="1:20" hidden="1" x14ac:dyDescent="0.3">
      <c r="A5517">
        <v>25</v>
      </c>
      <c r="B5517" s="1">
        <v>46129</v>
      </c>
      <c r="C5517" t="s">
        <v>162</v>
      </c>
      <c r="D5517" t="s">
        <v>71</v>
      </c>
      <c r="E5517" t="s">
        <v>35</v>
      </c>
      <c r="F5517" t="s">
        <v>48</v>
      </c>
      <c r="G5517">
        <v>1</v>
      </c>
      <c r="H5517">
        <v>7.6</v>
      </c>
      <c r="I5517" t="s">
        <v>259</v>
      </c>
      <c r="J5517" t="s">
        <v>222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83</v>
      </c>
      <c r="R5517" t="s">
        <v>83</v>
      </c>
      <c r="S5517" t="s">
        <v>83</v>
      </c>
      <c r="T5517" t="str">
        <f>_xlfn.XLOOKUP(A5517,MI_Match_Analysis!$A$2:$A$8,MI_Match_Analysis!$F$2:$F$8,"Not Found")</f>
        <v>Not Found</v>
      </c>
    </row>
    <row r="5518" spans="1:20" hidden="1" x14ac:dyDescent="0.3">
      <c r="A5518">
        <v>25</v>
      </c>
      <c r="B5518" s="1">
        <v>46129</v>
      </c>
      <c r="C5518" t="s">
        <v>162</v>
      </c>
      <c r="D5518" t="s">
        <v>71</v>
      </c>
      <c r="E5518" t="s">
        <v>35</v>
      </c>
      <c r="F5518" t="s">
        <v>48</v>
      </c>
      <c r="G5518">
        <v>1</v>
      </c>
      <c r="H5518">
        <v>8.1</v>
      </c>
      <c r="I5518" t="s">
        <v>185</v>
      </c>
      <c r="J5518" t="s">
        <v>50</v>
      </c>
      <c r="K5518">
        <v>4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83</v>
      </c>
      <c r="R5518" t="s">
        <v>83</v>
      </c>
      <c r="S5518" t="s">
        <v>83</v>
      </c>
      <c r="T5518" t="str">
        <f>_xlfn.XLOOKUP(A5518,MI_Match_Analysis!$A$2:$A$8,MI_Match_Analysis!$F$2:$F$8,"Not Found")</f>
        <v>Not Found</v>
      </c>
    </row>
    <row r="5519" spans="1:20" hidden="1" x14ac:dyDescent="0.3">
      <c r="A5519">
        <v>25</v>
      </c>
      <c r="B5519" s="1">
        <v>46129</v>
      </c>
      <c r="C5519" t="s">
        <v>162</v>
      </c>
      <c r="D5519" t="s">
        <v>71</v>
      </c>
      <c r="E5519" t="s">
        <v>35</v>
      </c>
      <c r="F5519" t="s">
        <v>48</v>
      </c>
      <c r="G5519">
        <v>1</v>
      </c>
      <c r="H5519">
        <v>8.1999999999999993</v>
      </c>
      <c r="I5519" t="s">
        <v>185</v>
      </c>
      <c r="J5519" t="s">
        <v>50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83</v>
      </c>
      <c r="R5519" t="s">
        <v>83</v>
      </c>
      <c r="S5519" t="s">
        <v>83</v>
      </c>
      <c r="T5519" t="str">
        <f>_xlfn.XLOOKUP(A5519,MI_Match_Analysis!$A$2:$A$8,MI_Match_Analysis!$F$2:$F$8,"Not Found")</f>
        <v>Not Found</v>
      </c>
    </row>
    <row r="5520" spans="1:20" hidden="1" x14ac:dyDescent="0.3">
      <c r="A5520">
        <v>25</v>
      </c>
      <c r="B5520" s="1">
        <v>46129</v>
      </c>
      <c r="C5520" t="s">
        <v>162</v>
      </c>
      <c r="D5520" t="s">
        <v>71</v>
      </c>
      <c r="E5520" t="s">
        <v>35</v>
      </c>
      <c r="F5520" t="s">
        <v>48</v>
      </c>
      <c r="G5520">
        <v>1</v>
      </c>
      <c r="H5520">
        <v>8.3000000000000007</v>
      </c>
      <c r="I5520" t="s">
        <v>259</v>
      </c>
      <c r="J5520" t="s">
        <v>50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83</v>
      </c>
      <c r="R5520" t="s">
        <v>83</v>
      </c>
      <c r="S5520" t="s">
        <v>83</v>
      </c>
      <c r="T5520" t="str">
        <f>_xlfn.XLOOKUP(A5520,MI_Match_Analysis!$A$2:$A$8,MI_Match_Analysis!$F$2:$F$8,"Not Found")</f>
        <v>Not Found</v>
      </c>
    </row>
    <row r="5521" spans="1:20" hidden="1" x14ac:dyDescent="0.3">
      <c r="A5521">
        <v>25</v>
      </c>
      <c r="B5521" s="1">
        <v>46129</v>
      </c>
      <c r="C5521" t="s">
        <v>162</v>
      </c>
      <c r="D5521" t="s">
        <v>71</v>
      </c>
      <c r="E5521" t="s">
        <v>35</v>
      </c>
      <c r="F5521" t="s">
        <v>48</v>
      </c>
      <c r="G5521">
        <v>1</v>
      </c>
      <c r="H5521">
        <v>8.4</v>
      </c>
      <c r="I5521" t="s">
        <v>259</v>
      </c>
      <c r="J5521" t="s">
        <v>50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83</v>
      </c>
      <c r="R5521" t="s">
        <v>83</v>
      </c>
      <c r="S5521" t="s">
        <v>83</v>
      </c>
      <c r="T5521" t="str">
        <f>_xlfn.XLOOKUP(A5521,MI_Match_Analysis!$A$2:$A$8,MI_Match_Analysis!$F$2:$F$8,"Not Found")</f>
        <v>Not Found</v>
      </c>
    </row>
    <row r="5522" spans="1:20" hidden="1" x14ac:dyDescent="0.3">
      <c r="A5522">
        <v>25</v>
      </c>
      <c r="B5522" s="1">
        <v>46129</v>
      </c>
      <c r="C5522" t="s">
        <v>162</v>
      </c>
      <c r="D5522" t="s">
        <v>71</v>
      </c>
      <c r="E5522" t="s">
        <v>35</v>
      </c>
      <c r="F5522" t="s">
        <v>48</v>
      </c>
      <c r="G5522">
        <v>1</v>
      </c>
      <c r="H5522">
        <v>8.5</v>
      </c>
      <c r="I5522" t="s">
        <v>185</v>
      </c>
      <c r="J5522" t="s">
        <v>50</v>
      </c>
      <c r="K5522">
        <v>2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83</v>
      </c>
      <c r="R5522" t="s">
        <v>83</v>
      </c>
      <c r="S5522" t="s">
        <v>83</v>
      </c>
      <c r="T5522" t="str">
        <f>_xlfn.XLOOKUP(A5522,MI_Match_Analysis!$A$2:$A$8,MI_Match_Analysis!$F$2:$F$8,"Not Found")</f>
        <v>Not Found</v>
      </c>
    </row>
    <row r="5523" spans="1:20" hidden="1" x14ac:dyDescent="0.3">
      <c r="A5523">
        <v>25</v>
      </c>
      <c r="B5523" s="1">
        <v>46129</v>
      </c>
      <c r="C5523" t="s">
        <v>162</v>
      </c>
      <c r="D5523" t="s">
        <v>71</v>
      </c>
      <c r="E5523" t="s">
        <v>35</v>
      </c>
      <c r="F5523" t="s">
        <v>48</v>
      </c>
      <c r="G5523">
        <v>1</v>
      </c>
      <c r="H5523">
        <v>8.6</v>
      </c>
      <c r="I5523" t="s">
        <v>185</v>
      </c>
      <c r="J5523" t="s">
        <v>50</v>
      </c>
      <c r="K5523">
        <v>2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83</v>
      </c>
      <c r="R5523" t="s">
        <v>83</v>
      </c>
      <c r="S5523" t="s">
        <v>83</v>
      </c>
      <c r="T5523" t="str">
        <f>_xlfn.XLOOKUP(A5523,MI_Match_Analysis!$A$2:$A$8,MI_Match_Analysis!$F$2:$F$8,"Not Found")</f>
        <v>Not Found</v>
      </c>
    </row>
    <row r="5524" spans="1:20" hidden="1" x14ac:dyDescent="0.3">
      <c r="A5524">
        <v>25</v>
      </c>
      <c r="B5524" s="1">
        <v>46129</v>
      </c>
      <c r="C5524" t="s">
        <v>162</v>
      </c>
      <c r="D5524" t="s">
        <v>71</v>
      </c>
      <c r="E5524" t="s">
        <v>35</v>
      </c>
      <c r="F5524" t="s">
        <v>48</v>
      </c>
      <c r="G5524">
        <v>1</v>
      </c>
      <c r="H5524">
        <v>9.1</v>
      </c>
      <c r="I5524" t="s">
        <v>259</v>
      </c>
      <c r="J5524" t="s">
        <v>86</v>
      </c>
      <c r="K5524">
        <v>4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83</v>
      </c>
      <c r="R5524" t="s">
        <v>83</v>
      </c>
      <c r="S5524" t="s">
        <v>83</v>
      </c>
      <c r="T5524" t="str">
        <f>_xlfn.XLOOKUP(A5524,MI_Match_Analysis!$A$2:$A$8,MI_Match_Analysis!$F$2:$F$8,"Not Found")</f>
        <v>Not Found</v>
      </c>
    </row>
    <row r="5525" spans="1:20" hidden="1" x14ac:dyDescent="0.3">
      <c r="A5525">
        <v>25</v>
      </c>
      <c r="B5525" s="1">
        <v>46129</v>
      </c>
      <c r="C5525" t="s">
        <v>162</v>
      </c>
      <c r="D5525" t="s">
        <v>71</v>
      </c>
      <c r="E5525" t="s">
        <v>35</v>
      </c>
      <c r="F5525" t="s">
        <v>48</v>
      </c>
      <c r="G5525">
        <v>1</v>
      </c>
      <c r="H5525">
        <v>9.1999999999999993</v>
      </c>
      <c r="I5525" t="s">
        <v>259</v>
      </c>
      <c r="J5525" t="s">
        <v>86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83</v>
      </c>
      <c r="R5525" t="s">
        <v>83</v>
      </c>
      <c r="S5525" t="s">
        <v>83</v>
      </c>
      <c r="T5525" t="str">
        <f>_xlfn.XLOOKUP(A5525,MI_Match_Analysis!$A$2:$A$8,MI_Match_Analysis!$F$2:$F$8,"Not Found")</f>
        <v>Not Found</v>
      </c>
    </row>
    <row r="5526" spans="1:20" hidden="1" x14ac:dyDescent="0.3">
      <c r="A5526">
        <v>25</v>
      </c>
      <c r="B5526" s="1">
        <v>46129</v>
      </c>
      <c r="C5526" t="s">
        <v>162</v>
      </c>
      <c r="D5526" t="s">
        <v>71</v>
      </c>
      <c r="E5526" t="s">
        <v>35</v>
      </c>
      <c r="F5526" t="s">
        <v>48</v>
      </c>
      <c r="G5526">
        <v>1</v>
      </c>
      <c r="H5526">
        <v>9.3000000000000007</v>
      </c>
      <c r="I5526" t="s">
        <v>185</v>
      </c>
      <c r="J5526" t="s">
        <v>86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83</v>
      </c>
      <c r="R5526" t="s">
        <v>83</v>
      </c>
      <c r="S5526" t="s">
        <v>83</v>
      </c>
      <c r="T5526" t="str">
        <f>_xlfn.XLOOKUP(A5526,MI_Match_Analysis!$A$2:$A$8,MI_Match_Analysis!$F$2:$F$8,"Not Found")</f>
        <v>Not Found</v>
      </c>
    </row>
    <row r="5527" spans="1:20" hidden="1" x14ac:dyDescent="0.3">
      <c r="A5527">
        <v>25</v>
      </c>
      <c r="B5527" s="1">
        <v>46129</v>
      </c>
      <c r="C5527" t="s">
        <v>162</v>
      </c>
      <c r="D5527" t="s">
        <v>71</v>
      </c>
      <c r="E5527" t="s">
        <v>35</v>
      </c>
      <c r="F5527" t="s">
        <v>48</v>
      </c>
      <c r="G5527">
        <v>1</v>
      </c>
      <c r="H5527">
        <v>9.4</v>
      </c>
      <c r="I5527" t="s">
        <v>185</v>
      </c>
      <c r="J5527" t="s">
        <v>86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83</v>
      </c>
      <c r="R5527" t="s">
        <v>83</v>
      </c>
      <c r="S5527" t="s">
        <v>83</v>
      </c>
      <c r="T5527" t="str">
        <f>_xlfn.XLOOKUP(A5527,MI_Match_Analysis!$A$2:$A$8,MI_Match_Analysis!$F$2:$F$8,"Not Found")</f>
        <v>Not Found</v>
      </c>
    </row>
    <row r="5528" spans="1:20" hidden="1" x14ac:dyDescent="0.3">
      <c r="A5528">
        <v>25</v>
      </c>
      <c r="B5528" s="1">
        <v>46129</v>
      </c>
      <c r="C5528" t="s">
        <v>162</v>
      </c>
      <c r="D5528" t="s">
        <v>71</v>
      </c>
      <c r="E5528" t="s">
        <v>35</v>
      </c>
      <c r="F5528" t="s">
        <v>48</v>
      </c>
      <c r="G5528">
        <v>1</v>
      </c>
      <c r="H5528">
        <v>9.4</v>
      </c>
      <c r="I5528" t="s">
        <v>185</v>
      </c>
      <c r="J5528" t="s">
        <v>86</v>
      </c>
      <c r="K5528">
        <v>0</v>
      </c>
      <c r="L5528">
        <v>1</v>
      </c>
      <c r="M5528">
        <v>1</v>
      </c>
      <c r="N5528">
        <v>0</v>
      </c>
      <c r="O5528">
        <v>0</v>
      </c>
      <c r="P5528">
        <v>0</v>
      </c>
      <c r="Q5528" t="s">
        <v>83</v>
      </c>
      <c r="R5528" t="s">
        <v>83</v>
      </c>
      <c r="S5528" t="s">
        <v>83</v>
      </c>
      <c r="T5528" t="str">
        <f>_xlfn.XLOOKUP(A5528,MI_Match_Analysis!$A$2:$A$8,MI_Match_Analysis!$F$2:$F$8,"Not Found")</f>
        <v>Not Found</v>
      </c>
    </row>
    <row r="5529" spans="1:20" hidden="1" x14ac:dyDescent="0.3">
      <c r="A5529">
        <v>25</v>
      </c>
      <c r="B5529" s="1">
        <v>46129</v>
      </c>
      <c r="C5529" t="s">
        <v>162</v>
      </c>
      <c r="D5529" t="s">
        <v>71</v>
      </c>
      <c r="E5529" t="s">
        <v>35</v>
      </c>
      <c r="F5529" t="s">
        <v>48</v>
      </c>
      <c r="G5529">
        <v>1</v>
      </c>
      <c r="H5529">
        <v>9.5</v>
      </c>
      <c r="I5529" t="s">
        <v>185</v>
      </c>
      <c r="J5529" t="s">
        <v>86</v>
      </c>
      <c r="K5529">
        <v>4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83</v>
      </c>
      <c r="R5529" t="s">
        <v>83</v>
      </c>
      <c r="S5529" t="s">
        <v>83</v>
      </c>
      <c r="T5529" t="str">
        <f>_xlfn.XLOOKUP(A5529,MI_Match_Analysis!$A$2:$A$8,MI_Match_Analysis!$F$2:$F$8,"Not Found")</f>
        <v>Not Found</v>
      </c>
    </row>
    <row r="5530" spans="1:20" hidden="1" x14ac:dyDescent="0.3">
      <c r="A5530">
        <v>25</v>
      </c>
      <c r="B5530" s="1">
        <v>46129</v>
      </c>
      <c r="C5530" t="s">
        <v>162</v>
      </c>
      <c r="D5530" t="s">
        <v>71</v>
      </c>
      <c r="E5530" t="s">
        <v>35</v>
      </c>
      <c r="F5530" t="s">
        <v>48</v>
      </c>
      <c r="G5530">
        <v>1</v>
      </c>
      <c r="H5530">
        <v>9.6</v>
      </c>
      <c r="I5530" t="s">
        <v>185</v>
      </c>
      <c r="J5530" t="s">
        <v>86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83</v>
      </c>
      <c r="R5530" t="s">
        <v>83</v>
      </c>
      <c r="S5530" t="s">
        <v>83</v>
      </c>
      <c r="T5530" t="str">
        <f>_xlfn.XLOOKUP(A5530,MI_Match_Analysis!$A$2:$A$8,MI_Match_Analysis!$F$2:$F$8,"Not Found")</f>
        <v>Not Found</v>
      </c>
    </row>
    <row r="5531" spans="1:20" hidden="1" x14ac:dyDescent="0.3">
      <c r="A5531">
        <v>25</v>
      </c>
      <c r="B5531" s="1">
        <v>46129</v>
      </c>
      <c r="C5531" t="s">
        <v>162</v>
      </c>
      <c r="D5531" t="s">
        <v>71</v>
      </c>
      <c r="E5531" t="s">
        <v>35</v>
      </c>
      <c r="F5531" t="s">
        <v>48</v>
      </c>
      <c r="G5531">
        <v>1</v>
      </c>
      <c r="H5531">
        <v>10.1</v>
      </c>
      <c r="I5531" t="s">
        <v>185</v>
      </c>
      <c r="J5531" t="s">
        <v>222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83</v>
      </c>
      <c r="R5531" t="s">
        <v>83</v>
      </c>
      <c r="S5531" t="s">
        <v>83</v>
      </c>
      <c r="T5531" t="str">
        <f>_xlfn.XLOOKUP(A5531,MI_Match_Analysis!$A$2:$A$8,MI_Match_Analysis!$F$2:$F$8,"Not Found")</f>
        <v>Not Found</v>
      </c>
    </row>
    <row r="5532" spans="1:20" hidden="1" x14ac:dyDescent="0.3">
      <c r="A5532">
        <v>25</v>
      </c>
      <c r="B5532" s="1">
        <v>46129</v>
      </c>
      <c r="C5532" t="s">
        <v>162</v>
      </c>
      <c r="D5532" t="s">
        <v>71</v>
      </c>
      <c r="E5532" t="s">
        <v>35</v>
      </c>
      <c r="F5532" t="s">
        <v>48</v>
      </c>
      <c r="G5532">
        <v>1</v>
      </c>
      <c r="H5532">
        <v>10.199999999999999</v>
      </c>
      <c r="I5532" t="s">
        <v>185</v>
      </c>
      <c r="J5532" t="s">
        <v>222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83</v>
      </c>
      <c r="R5532" t="s">
        <v>83</v>
      </c>
      <c r="S5532" t="s">
        <v>83</v>
      </c>
      <c r="T5532" t="str">
        <f>_xlfn.XLOOKUP(A5532,MI_Match_Analysis!$A$2:$A$8,MI_Match_Analysis!$F$2:$F$8,"Not Found")</f>
        <v>Not Found</v>
      </c>
    </row>
    <row r="5533" spans="1:20" hidden="1" x14ac:dyDescent="0.3">
      <c r="A5533">
        <v>25</v>
      </c>
      <c r="B5533" s="1">
        <v>46129</v>
      </c>
      <c r="C5533" t="s">
        <v>162</v>
      </c>
      <c r="D5533" t="s">
        <v>71</v>
      </c>
      <c r="E5533" t="s">
        <v>35</v>
      </c>
      <c r="F5533" t="s">
        <v>48</v>
      </c>
      <c r="G5533">
        <v>1</v>
      </c>
      <c r="H5533">
        <v>10.199999999999999</v>
      </c>
      <c r="I5533" t="s">
        <v>185</v>
      </c>
      <c r="J5533" t="s">
        <v>222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1</v>
      </c>
      <c r="Q5533" t="s">
        <v>83</v>
      </c>
      <c r="R5533" t="s">
        <v>83</v>
      </c>
      <c r="S5533" t="s">
        <v>83</v>
      </c>
      <c r="T5533" t="str">
        <f>_xlfn.XLOOKUP(A5533,MI_Match_Analysis!$A$2:$A$8,MI_Match_Analysis!$F$2:$F$8,"Not Found")</f>
        <v>Not Found</v>
      </c>
    </row>
    <row r="5534" spans="1:20" hidden="1" x14ac:dyDescent="0.3">
      <c r="A5534">
        <v>25</v>
      </c>
      <c r="B5534" s="1">
        <v>46129</v>
      </c>
      <c r="C5534" t="s">
        <v>162</v>
      </c>
      <c r="D5534" t="s">
        <v>71</v>
      </c>
      <c r="E5534" t="s">
        <v>35</v>
      </c>
      <c r="F5534" t="s">
        <v>48</v>
      </c>
      <c r="G5534">
        <v>1</v>
      </c>
      <c r="H5534">
        <v>10.3</v>
      </c>
      <c r="I5534" t="s">
        <v>185</v>
      </c>
      <c r="J5534" t="s">
        <v>222</v>
      </c>
      <c r="K5534">
        <v>4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83</v>
      </c>
      <c r="R5534" t="s">
        <v>83</v>
      </c>
      <c r="S5534" t="s">
        <v>83</v>
      </c>
      <c r="T5534" t="str">
        <f>_xlfn.XLOOKUP(A5534,MI_Match_Analysis!$A$2:$A$8,MI_Match_Analysis!$F$2:$F$8,"Not Found")</f>
        <v>Not Found</v>
      </c>
    </row>
    <row r="5535" spans="1:20" hidden="1" x14ac:dyDescent="0.3">
      <c r="A5535">
        <v>25</v>
      </c>
      <c r="B5535" s="1">
        <v>46129</v>
      </c>
      <c r="C5535" t="s">
        <v>162</v>
      </c>
      <c r="D5535" t="s">
        <v>71</v>
      </c>
      <c r="E5535" t="s">
        <v>35</v>
      </c>
      <c r="F5535" t="s">
        <v>48</v>
      </c>
      <c r="G5535">
        <v>1</v>
      </c>
      <c r="H5535">
        <v>10.4</v>
      </c>
      <c r="I5535" t="s">
        <v>185</v>
      </c>
      <c r="J5535" t="s">
        <v>222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83</v>
      </c>
      <c r="R5535" t="s">
        <v>83</v>
      </c>
      <c r="S5535" t="s">
        <v>83</v>
      </c>
      <c r="T5535" t="str">
        <f>_xlfn.XLOOKUP(A5535,MI_Match_Analysis!$A$2:$A$8,MI_Match_Analysis!$F$2:$F$8,"Not Found")</f>
        <v>Not Found</v>
      </c>
    </row>
    <row r="5536" spans="1:20" hidden="1" x14ac:dyDescent="0.3">
      <c r="A5536">
        <v>25</v>
      </c>
      <c r="B5536" s="1">
        <v>46129</v>
      </c>
      <c r="C5536" t="s">
        <v>162</v>
      </c>
      <c r="D5536" t="s">
        <v>71</v>
      </c>
      <c r="E5536" t="s">
        <v>35</v>
      </c>
      <c r="F5536" t="s">
        <v>48</v>
      </c>
      <c r="G5536">
        <v>1</v>
      </c>
      <c r="H5536">
        <v>10.5</v>
      </c>
      <c r="I5536" t="s">
        <v>185</v>
      </c>
      <c r="J5536" t="s">
        <v>222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83</v>
      </c>
      <c r="R5536" t="s">
        <v>83</v>
      </c>
      <c r="S5536" t="s">
        <v>83</v>
      </c>
      <c r="T5536" t="str">
        <f>_xlfn.XLOOKUP(A5536,MI_Match_Analysis!$A$2:$A$8,MI_Match_Analysis!$F$2:$F$8,"Not Found")</f>
        <v>Not Found</v>
      </c>
    </row>
    <row r="5537" spans="1:20" hidden="1" x14ac:dyDescent="0.3">
      <c r="A5537">
        <v>25</v>
      </c>
      <c r="B5537" s="1">
        <v>46129</v>
      </c>
      <c r="C5537" t="s">
        <v>162</v>
      </c>
      <c r="D5537" t="s">
        <v>71</v>
      </c>
      <c r="E5537" t="s">
        <v>35</v>
      </c>
      <c r="F5537" t="s">
        <v>48</v>
      </c>
      <c r="G5537">
        <v>1</v>
      </c>
      <c r="H5537">
        <v>10.6</v>
      </c>
      <c r="I5537" t="s">
        <v>259</v>
      </c>
      <c r="J5537" t="s">
        <v>222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165</v>
      </c>
      <c r="R5537" t="s">
        <v>259</v>
      </c>
      <c r="S5537" t="s">
        <v>221</v>
      </c>
      <c r="T5537" t="str">
        <f>_xlfn.XLOOKUP(A5537,MI_Match_Analysis!$A$2:$A$8,MI_Match_Analysis!$F$2:$F$8,"Not Found")</f>
        <v>Not Found</v>
      </c>
    </row>
    <row r="5538" spans="1:20" hidden="1" x14ac:dyDescent="0.3">
      <c r="A5538">
        <v>25</v>
      </c>
      <c r="B5538" s="1">
        <v>46129</v>
      </c>
      <c r="C5538" t="s">
        <v>162</v>
      </c>
      <c r="D5538" t="s">
        <v>71</v>
      </c>
      <c r="E5538" t="s">
        <v>35</v>
      </c>
      <c r="F5538" t="s">
        <v>48</v>
      </c>
      <c r="G5538">
        <v>1</v>
      </c>
      <c r="H5538">
        <v>10.6</v>
      </c>
      <c r="I5538" t="s">
        <v>259</v>
      </c>
      <c r="J5538" t="s">
        <v>222</v>
      </c>
      <c r="K5538">
        <v>0</v>
      </c>
      <c r="L5538">
        <v>1</v>
      </c>
      <c r="M5538">
        <v>1</v>
      </c>
      <c r="N5538">
        <v>0</v>
      </c>
      <c r="O5538">
        <v>0</v>
      </c>
      <c r="P5538">
        <v>0</v>
      </c>
      <c r="Q5538" t="s">
        <v>83</v>
      </c>
      <c r="R5538" t="s">
        <v>83</v>
      </c>
      <c r="S5538" t="s">
        <v>83</v>
      </c>
      <c r="T5538" t="str">
        <f>_xlfn.XLOOKUP(A5538,MI_Match_Analysis!$A$2:$A$8,MI_Match_Analysis!$F$2:$F$8,"Not Found")</f>
        <v>Not Found</v>
      </c>
    </row>
    <row r="5539" spans="1:20" hidden="1" x14ac:dyDescent="0.3">
      <c r="A5539">
        <v>25</v>
      </c>
      <c r="B5539" s="1">
        <v>46129</v>
      </c>
      <c r="C5539" t="s">
        <v>162</v>
      </c>
      <c r="D5539" t="s">
        <v>71</v>
      </c>
      <c r="E5539" t="s">
        <v>35</v>
      </c>
      <c r="F5539" t="s">
        <v>48</v>
      </c>
      <c r="G5539">
        <v>1</v>
      </c>
      <c r="H5539">
        <v>11.1</v>
      </c>
      <c r="I5539" t="s">
        <v>185</v>
      </c>
      <c r="J5539" t="s">
        <v>86</v>
      </c>
      <c r="K5539">
        <v>0</v>
      </c>
      <c r="L5539">
        <v>1</v>
      </c>
      <c r="M5539">
        <v>0</v>
      </c>
      <c r="N5539">
        <v>1</v>
      </c>
      <c r="O5539">
        <v>0</v>
      </c>
      <c r="P5539">
        <v>0</v>
      </c>
      <c r="Q5539" t="s">
        <v>83</v>
      </c>
      <c r="R5539" t="s">
        <v>83</v>
      </c>
      <c r="S5539" t="s">
        <v>83</v>
      </c>
      <c r="T5539" t="str">
        <f>_xlfn.XLOOKUP(A5539,MI_Match_Analysis!$A$2:$A$8,MI_Match_Analysis!$F$2:$F$8,"Not Found")</f>
        <v>Not Found</v>
      </c>
    </row>
    <row r="5540" spans="1:20" hidden="1" x14ac:dyDescent="0.3">
      <c r="A5540">
        <v>25</v>
      </c>
      <c r="B5540" s="1">
        <v>46129</v>
      </c>
      <c r="C5540" t="s">
        <v>162</v>
      </c>
      <c r="D5540" t="s">
        <v>71</v>
      </c>
      <c r="E5540" t="s">
        <v>35</v>
      </c>
      <c r="F5540" t="s">
        <v>48</v>
      </c>
      <c r="G5540">
        <v>1</v>
      </c>
      <c r="H5540">
        <v>11.2</v>
      </c>
      <c r="I5540" t="s">
        <v>90</v>
      </c>
      <c r="J5540" t="s">
        <v>86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83</v>
      </c>
      <c r="R5540" t="s">
        <v>83</v>
      </c>
      <c r="S5540" t="s">
        <v>83</v>
      </c>
      <c r="T5540" t="str">
        <f>_xlfn.XLOOKUP(A5540,MI_Match_Analysis!$A$2:$A$8,MI_Match_Analysis!$F$2:$F$8,"Not Found")</f>
        <v>Not Found</v>
      </c>
    </row>
    <row r="5541" spans="1:20" hidden="1" x14ac:dyDescent="0.3">
      <c r="A5541">
        <v>25</v>
      </c>
      <c r="B5541" s="1">
        <v>46129</v>
      </c>
      <c r="C5541" t="s">
        <v>162</v>
      </c>
      <c r="D5541" t="s">
        <v>71</v>
      </c>
      <c r="E5541" t="s">
        <v>35</v>
      </c>
      <c r="F5541" t="s">
        <v>48</v>
      </c>
      <c r="G5541">
        <v>1</v>
      </c>
      <c r="H5541">
        <v>11.3</v>
      </c>
      <c r="I5541" t="s">
        <v>90</v>
      </c>
      <c r="J5541" t="s">
        <v>86</v>
      </c>
      <c r="K5541">
        <v>4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83</v>
      </c>
      <c r="R5541" t="s">
        <v>83</v>
      </c>
      <c r="S5541" t="s">
        <v>83</v>
      </c>
      <c r="T5541" t="str">
        <f>_xlfn.XLOOKUP(A5541,MI_Match_Analysis!$A$2:$A$8,MI_Match_Analysis!$F$2:$F$8,"Not Found")</f>
        <v>Not Found</v>
      </c>
    </row>
    <row r="5542" spans="1:20" hidden="1" x14ac:dyDescent="0.3">
      <c r="A5542">
        <v>25</v>
      </c>
      <c r="B5542" s="1">
        <v>46129</v>
      </c>
      <c r="C5542" t="s">
        <v>162</v>
      </c>
      <c r="D5542" t="s">
        <v>71</v>
      </c>
      <c r="E5542" t="s">
        <v>35</v>
      </c>
      <c r="F5542" t="s">
        <v>48</v>
      </c>
      <c r="G5542">
        <v>1</v>
      </c>
      <c r="H5542">
        <v>11.4</v>
      </c>
      <c r="I5542" t="s">
        <v>90</v>
      </c>
      <c r="J5542" t="s">
        <v>86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83</v>
      </c>
      <c r="R5542" t="s">
        <v>83</v>
      </c>
      <c r="S5542" t="s">
        <v>83</v>
      </c>
      <c r="T5542" t="str">
        <f>_xlfn.XLOOKUP(A5542,MI_Match_Analysis!$A$2:$A$8,MI_Match_Analysis!$F$2:$F$8,"Not Found")</f>
        <v>Not Found</v>
      </c>
    </row>
    <row r="5543" spans="1:20" hidden="1" x14ac:dyDescent="0.3">
      <c r="A5543">
        <v>25</v>
      </c>
      <c r="B5543" s="1">
        <v>46129</v>
      </c>
      <c r="C5543" t="s">
        <v>162</v>
      </c>
      <c r="D5543" t="s">
        <v>71</v>
      </c>
      <c r="E5543" t="s">
        <v>35</v>
      </c>
      <c r="F5543" t="s">
        <v>48</v>
      </c>
      <c r="G5543">
        <v>1</v>
      </c>
      <c r="H5543">
        <v>11.5</v>
      </c>
      <c r="I5543" t="s">
        <v>185</v>
      </c>
      <c r="J5543" t="s">
        <v>86</v>
      </c>
      <c r="K5543">
        <v>6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83</v>
      </c>
      <c r="R5543" t="s">
        <v>83</v>
      </c>
      <c r="S5543" t="s">
        <v>83</v>
      </c>
      <c r="T5543" t="str">
        <f>_xlfn.XLOOKUP(A5543,MI_Match_Analysis!$A$2:$A$8,MI_Match_Analysis!$F$2:$F$8,"Not Found")</f>
        <v>Not Found</v>
      </c>
    </row>
    <row r="5544" spans="1:20" hidden="1" x14ac:dyDescent="0.3">
      <c r="A5544">
        <v>25</v>
      </c>
      <c r="B5544" s="1">
        <v>46129</v>
      </c>
      <c r="C5544" t="s">
        <v>162</v>
      </c>
      <c r="D5544" t="s">
        <v>71</v>
      </c>
      <c r="E5544" t="s">
        <v>35</v>
      </c>
      <c r="F5544" t="s">
        <v>48</v>
      </c>
      <c r="G5544">
        <v>1</v>
      </c>
      <c r="H5544">
        <v>11.6</v>
      </c>
      <c r="I5544" t="s">
        <v>185</v>
      </c>
      <c r="J5544" t="s">
        <v>86</v>
      </c>
      <c r="K5544">
        <v>4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83</v>
      </c>
      <c r="R5544" t="s">
        <v>83</v>
      </c>
      <c r="S5544" t="s">
        <v>83</v>
      </c>
      <c r="T5544" t="str">
        <f>_xlfn.XLOOKUP(A5544,MI_Match_Analysis!$A$2:$A$8,MI_Match_Analysis!$F$2:$F$8,"Not Found")</f>
        <v>Not Found</v>
      </c>
    </row>
    <row r="5545" spans="1:20" hidden="1" x14ac:dyDescent="0.3">
      <c r="A5545">
        <v>25</v>
      </c>
      <c r="B5545" s="1">
        <v>46129</v>
      </c>
      <c r="C5545" t="s">
        <v>162</v>
      </c>
      <c r="D5545" t="s">
        <v>71</v>
      </c>
      <c r="E5545" t="s">
        <v>35</v>
      </c>
      <c r="F5545" t="s">
        <v>48</v>
      </c>
      <c r="G5545">
        <v>1</v>
      </c>
      <c r="H5545">
        <v>12.1</v>
      </c>
      <c r="I5545" t="s">
        <v>90</v>
      </c>
      <c r="J5545" t="s">
        <v>222</v>
      </c>
      <c r="K5545">
        <v>2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83</v>
      </c>
      <c r="R5545" t="s">
        <v>83</v>
      </c>
      <c r="S5545" t="s">
        <v>83</v>
      </c>
      <c r="T5545" t="str">
        <f>_xlfn.XLOOKUP(A5545,MI_Match_Analysis!$A$2:$A$8,MI_Match_Analysis!$F$2:$F$8,"Not Found")</f>
        <v>Not Found</v>
      </c>
    </row>
    <row r="5546" spans="1:20" hidden="1" x14ac:dyDescent="0.3">
      <c r="A5546">
        <v>25</v>
      </c>
      <c r="B5546" s="1">
        <v>46129</v>
      </c>
      <c r="C5546" t="s">
        <v>162</v>
      </c>
      <c r="D5546" t="s">
        <v>71</v>
      </c>
      <c r="E5546" t="s">
        <v>35</v>
      </c>
      <c r="F5546" t="s">
        <v>48</v>
      </c>
      <c r="G5546">
        <v>1</v>
      </c>
      <c r="H5546">
        <v>12.2</v>
      </c>
      <c r="I5546" t="s">
        <v>90</v>
      </c>
      <c r="J5546" t="s">
        <v>222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83</v>
      </c>
      <c r="R5546" t="s">
        <v>83</v>
      </c>
      <c r="S5546" t="s">
        <v>83</v>
      </c>
      <c r="T5546" t="str">
        <f>_xlfn.XLOOKUP(A5546,MI_Match_Analysis!$A$2:$A$8,MI_Match_Analysis!$F$2:$F$8,"Not Found")</f>
        <v>Not Found</v>
      </c>
    </row>
    <row r="5547" spans="1:20" hidden="1" x14ac:dyDescent="0.3">
      <c r="A5547">
        <v>25</v>
      </c>
      <c r="B5547" s="1">
        <v>46129</v>
      </c>
      <c r="C5547" t="s">
        <v>162</v>
      </c>
      <c r="D5547" t="s">
        <v>71</v>
      </c>
      <c r="E5547" t="s">
        <v>35</v>
      </c>
      <c r="F5547" t="s">
        <v>48</v>
      </c>
      <c r="G5547">
        <v>1</v>
      </c>
      <c r="H5547">
        <v>12.3</v>
      </c>
      <c r="I5547" t="s">
        <v>185</v>
      </c>
      <c r="J5547" t="s">
        <v>222</v>
      </c>
      <c r="K5547">
        <v>6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83</v>
      </c>
      <c r="R5547" t="s">
        <v>83</v>
      </c>
      <c r="S5547" t="s">
        <v>83</v>
      </c>
      <c r="T5547" t="str">
        <f>_xlfn.XLOOKUP(A5547,MI_Match_Analysis!$A$2:$A$8,MI_Match_Analysis!$F$2:$F$8,"Not Found")</f>
        <v>Not Found</v>
      </c>
    </row>
    <row r="5548" spans="1:20" hidden="1" x14ac:dyDescent="0.3">
      <c r="A5548">
        <v>25</v>
      </c>
      <c r="B5548" s="1">
        <v>46129</v>
      </c>
      <c r="C5548" t="s">
        <v>162</v>
      </c>
      <c r="D5548" t="s">
        <v>71</v>
      </c>
      <c r="E5548" t="s">
        <v>35</v>
      </c>
      <c r="F5548" t="s">
        <v>48</v>
      </c>
      <c r="G5548">
        <v>1</v>
      </c>
      <c r="H5548">
        <v>12.4</v>
      </c>
      <c r="I5548" t="s">
        <v>185</v>
      </c>
      <c r="J5548" t="s">
        <v>222</v>
      </c>
      <c r="K5548">
        <v>0</v>
      </c>
      <c r="L5548">
        <v>1</v>
      </c>
      <c r="M5548">
        <v>1</v>
      </c>
      <c r="N5548">
        <v>0</v>
      </c>
      <c r="O5548">
        <v>0</v>
      </c>
      <c r="P5548">
        <v>0</v>
      </c>
      <c r="Q5548" t="s">
        <v>83</v>
      </c>
      <c r="R5548" t="s">
        <v>83</v>
      </c>
      <c r="S5548" t="s">
        <v>83</v>
      </c>
      <c r="T5548" t="str">
        <f>_xlfn.XLOOKUP(A5548,MI_Match_Analysis!$A$2:$A$8,MI_Match_Analysis!$F$2:$F$8,"Not Found")</f>
        <v>Not Found</v>
      </c>
    </row>
    <row r="5549" spans="1:20" hidden="1" x14ac:dyDescent="0.3">
      <c r="A5549">
        <v>25</v>
      </c>
      <c r="B5549" s="1">
        <v>46129</v>
      </c>
      <c r="C5549" t="s">
        <v>162</v>
      </c>
      <c r="D5549" t="s">
        <v>71</v>
      </c>
      <c r="E5549" t="s">
        <v>35</v>
      </c>
      <c r="F5549" t="s">
        <v>48</v>
      </c>
      <c r="G5549">
        <v>1</v>
      </c>
      <c r="H5549">
        <v>12.4</v>
      </c>
      <c r="I5549" t="s">
        <v>185</v>
      </c>
      <c r="J5549" t="s">
        <v>222</v>
      </c>
      <c r="K5549">
        <v>6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83</v>
      </c>
      <c r="R5549" t="s">
        <v>83</v>
      </c>
      <c r="S5549" t="s">
        <v>83</v>
      </c>
      <c r="T5549" t="str">
        <f>_xlfn.XLOOKUP(A5549,MI_Match_Analysis!$A$2:$A$8,MI_Match_Analysis!$F$2:$F$8,"Not Found")</f>
        <v>Not Found</v>
      </c>
    </row>
    <row r="5550" spans="1:20" hidden="1" x14ac:dyDescent="0.3">
      <c r="A5550">
        <v>25</v>
      </c>
      <c r="B5550" s="1">
        <v>46129</v>
      </c>
      <c r="C5550" t="s">
        <v>162</v>
      </c>
      <c r="D5550" t="s">
        <v>71</v>
      </c>
      <c r="E5550" t="s">
        <v>35</v>
      </c>
      <c r="F5550" t="s">
        <v>48</v>
      </c>
      <c r="G5550">
        <v>1</v>
      </c>
      <c r="H5550">
        <v>12.5</v>
      </c>
      <c r="I5550" t="s">
        <v>185</v>
      </c>
      <c r="J5550" t="s">
        <v>222</v>
      </c>
      <c r="K5550">
        <v>2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83</v>
      </c>
      <c r="R5550" t="s">
        <v>83</v>
      </c>
      <c r="S5550" t="s">
        <v>83</v>
      </c>
      <c r="T5550" t="str">
        <f>_xlfn.XLOOKUP(A5550,MI_Match_Analysis!$A$2:$A$8,MI_Match_Analysis!$F$2:$F$8,"Not Found")</f>
        <v>Not Found</v>
      </c>
    </row>
    <row r="5551" spans="1:20" hidden="1" x14ac:dyDescent="0.3">
      <c r="A5551">
        <v>25</v>
      </c>
      <c r="B5551" s="1">
        <v>46129</v>
      </c>
      <c r="C5551" t="s">
        <v>162</v>
      </c>
      <c r="D5551" t="s">
        <v>71</v>
      </c>
      <c r="E5551" t="s">
        <v>35</v>
      </c>
      <c r="F5551" t="s">
        <v>48</v>
      </c>
      <c r="G5551">
        <v>1</v>
      </c>
      <c r="H5551">
        <v>12.6</v>
      </c>
      <c r="I5551" t="s">
        <v>185</v>
      </c>
      <c r="J5551" t="s">
        <v>222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83</v>
      </c>
      <c r="R5551" t="s">
        <v>83</v>
      </c>
      <c r="S5551" t="s">
        <v>83</v>
      </c>
      <c r="T5551" t="str">
        <f>_xlfn.XLOOKUP(A5551,MI_Match_Analysis!$A$2:$A$8,MI_Match_Analysis!$F$2:$F$8,"Not Found")</f>
        <v>Not Found</v>
      </c>
    </row>
    <row r="5552" spans="1:20" hidden="1" x14ac:dyDescent="0.3">
      <c r="A5552">
        <v>25</v>
      </c>
      <c r="B5552" s="1">
        <v>46129</v>
      </c>
      <c r="C5552" t="s">
        <v>162</v>
      </c>
      <c r="D5552" t="s">
        <v>71</v>
      </c>
      <c r="E5552" t="s">
        <v>35</v>
      </c>
      <c r="F5552" t="s">
        <v>48</v>
      </c>
      <c r="G5552">
        <v>1</v>
      </c>
      <c r="H5552">
        <v>13.1</v>
      </c>
      <c r="I5552" t="s">
        <v>185</v>
      </c>
      <c r="J5552" t="s">
        <v>86</v>
      </c>
      <c r="K5552">
        <v>6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83</v>
      </c>
      <c r="R5552" t="s">
        <v>83</v>
      </c>
      <c r="S5552" t="s">
        <v>83</v>
      </c>
      <c r="T5552" t="str">
        <f>_xlfn.XLOOKUP(A5552,MI_Match_Analysis!$A$2:$A$8,MI_Match_Analysis!$F$2:$F$8,"Not Found")</f>
        <v>Not Found</v>
      </c>
    </row>
    <row r="5553" spans="1:20" hidden="1" x14ac:dyDescent="0.3">
      <c r="A5553">
        <v>25</v>
      </c>
      <c r="B5553" s="1">
        <v>46129</v>
      </c>
      <c r="C5553" t="s">
        <v>162</v>
      </c>
      <c r="D5553" t="s">
        <v>71</v>
      </c>
      <c r="E5553" t="s">
        <v>35</v>
      </c>
      <c r="F5553" t="s">
        <v>48</v>
      </c>
      <c r="G5553">
        <v>1</v>
      </c>
      <c r="H5553">
        <v>13.2</v>
      </c>
      <c r="I5553" t="s">
        <v>185</v>
      </c>
      <c r="J5553" t="s">
        <v>86</v>
      </c>
      <c r="K5553">
        <v>4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83</v>
      </c>
      <c r="R5553" t="s">
        <v>83</v>
      </c>
      <c r="S5553" t="s">
        <v>83</v>
      </c>
      <c r="T5553" t="str">
        <f>_xlfn.XLOOKUP(A5553,MI_Match_Analysis!$A$2:$A$8,MI_Match_Analysis!$F$2:$F$8,"Not Found")</f>
        <v>Not Found</v>
      </c>
    </row>
    <row r="5554" spans="1:20" hidden="1" x14ac:dyDescent="0.3">
      <c r="A5554">
        <v>25</v>
      </c>
      <c r="B5554" s="1">
        <v>46129</v>
      </c>
      <c r="C5554" t="s">
        <v>162</v>
      </c>
      <c r="D5554" t="s">
        <v>71</v>
      </c>
      <c r="E5554" t="s">
        <v>35</v>
      </c>
      <c r="F5554" t="s">
        <v>48</v>
      </c>
      <c r="G5554">
        <v>1</v>
      </c>
      <c r="H5554">
        <v>13.3</v>
      </c>
      <c r="I5554" t="s">
        <v>185</v>
      </c>
      <c r="J5554" t="s">
        <v>86</v>
      </c>
      <c r="K5554">
        <v>4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83</v>
      </c>
      <c r="R5554" t="s">
        <v>83</v>
      </c>
      <c r="S5554" t="s">
        <v>83</v>
      </c>
      <c r="T5554" t="str">
        <f>_xlfn.XLOOKUP(A5554,MI_Match_Analysis!$A$2:$A$8,MI_Match_Analysis!$F$2:$F$8,"Not Found")</f>
        <v>Not Found</v>
      </c>
    </row>
    <row r="5555" spans="1:20" hidden="1" x14ac:dyDescent="0.3">
      <c r="A5555">
        <v>25</v>
      </c>
      <c r="B5555" s="1">
        <v>46129</v>
      </c>
      <c r="C5555" t="s">
        <v>162</v>
      </c>
      <c r="D5555" t="s">
        <v>71</v>
      </c>
      <c r="E5555" t="s">
        <v>35</v>
      </c>
      <c r="F5555" t="s">
        <v>48</v>
      </c>
      <c r="G5555">
        <v>1</v>
      </c>
      <c r="H5555">
        <v>13.4</v>
      </c>
      <c r="I5555" t="s">
        <v>185</v>
      </c>
      <c r="J5555" t="s">
        <v>86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83</v>
      </c>
      <c r="R5555" t="s">
        <v>83</v>
      </c>
      <c r="S5555" t="s">
        <v>83</v>
      </c>
      <c r="T5555" t="str">
        <f>_xlfn.XLOOKUP(A5555,MI_Match_Analysis!$A$2:$A$8,MI_Match_Analysis!$F$2:$F$8,"Not Found")</f>
        <v>Not Found</v>
      </c>
    </row>
    <row r="5556" spans="1:20" hidden="1" x14ac:dyDescent="0.3">
      <c r="A5556">
        <v>25</v>
      </c>
      <c r="B5556" s="1">
        <v>46129</v>
      </c>
      <c r="C5556" t="s">
        <v>162</v>
      </c>
      <c r="D5556" t="s">
        <v>71</v>
      </c>
      <c r="E5556" t="s">
        <v>35</v>
      </c>
      <c r="F5556" t="s">
        <v>48</v>
      </c>
      <c r="G5556">
        <v>1</v>
      </c>
      <c r="H5556">
        <v>13.5</v>
      </c>
      <c r="I5556" t="s">
        <v>185</v>
      </c>
      <c r="J5556" t="s">
        <v>86</v>
      </c>
      <c r="K5556">
        <v>2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83</v>
      </c>
      <c r="R5556" t="s">
        <v>83</v>
      </c>
      <c r="S5556" t="s">
        <v>83</v>
      </c>
      <c r="T5556" t="str">
        <f>_xlfn.XLOOKUP(A5556,MI_Match_Analysis!$A$2:$A$8,MI_Match_Analysis!$F$2:$F$8,"Not Found")</f>
        <v>Not Found</v>
      </c>
    </row>
    <row r="5557" spans="1:20" hidden="1" x14ac:dyDescent="0.3">
      <c r="A5557">
        <v>25</v>
      </c>
      <c r="B5557" s="1">
        <v>46129</v>
      </c>
      <c r="C5557" t="s">
        <v>162</v>
      </c>
      <c r="D5557" t="s">
        <v>71</v>
      </c>
      <c r="E5557" t="s">
        <v>35</v>
      </c>
      <c r="F5557" t="s">
        <v>48</v>
      </c>
      <c r="G5557">
        <v>1</v>
      </c>
      <c r="H5557">
        <v>13.6</v>
      </c>
      <c r="I5557" t="s">
        <v>185</v>
      </c>
      <c r="J5557" t="s">
        <v>86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83</v>
      </c>
      <c r="R5557" t="s">
        <v>83</v>
      </c>
      <c r="S5557" t="s">
        <v>83</v>
      </c>
      <c r="T5557" t="str">
        <f>_xlfn.XLOOKUP(A5557,MI_Match_Analysis!$A$2:$A$8,MI_Match_Analysis!$F$2:$F$8,"Not Found")</f>
        <v>Not Found</v>
      </c>
    </row>
    <row r="5558" spans="1:20" hidden="1" x14ac:dyDescent="0.3">
      <c r="A5558">
        <v>25</v>
      </c>
      <c r="B5558" s="1">
        <v>46129</v>
      </c>
      <c r="C5558" t="s">
        <v>162</v>
      </c>
      <c r="D5558" t="s">
        <v>71</v>
      </c>
      <c r="E5558" t="s">
        <v>35</v>
      </c>
      <c r="F5558" t="s">
        <v>48</v>
      </c>
      <c r="G5558">
        <v>1</v>
      </c>
      <c r="H5558">
        <v>14.1</v>
      </c>
      <c r="I5558" t="s">
        <v>185</v>
      </c>
      <c r="J5558" t="s">
        <v>50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83</v>
      </c>
      <c r="R5558" t="s">
        <v>83</v>
      </c>
      <c r="S5558" t="s">
        <v>83</v>
      </c>
      <c r="T5558" t="str">
        <f>_xlfn.XLOOKUP(A5558,MI_Match_Analysis!$A$2:$A$8,MI_Match_Analysis!$F$2:$F$8,"Not Found")</f>
        <v>Not Found</v>
      </c>
    </row>
    <row r="5559" spans="1:20" hidden="1" x14ac:dyDescent="0.3">
      <c r="A5559">
        <v>25</v>
      </c>
      <c r="B5559" s="1">
        <v>46129</v>
      </c>
      <c r="C5559" t="s">
        <v>162</v>
      </c>
      <c r="D5559" t="s">
        <v>71</v>
      </c>
      <c r="E5559" t="s">
        <v>35</v>
      </c>
      <c r="F5559" t="s">
        <v>48</v>
      </c>
      <c r="G5559">
        <v>1</v>
      </c>
      <c r="H5559">
        <v>14.2</v>
      </c>
      <c r="I5559" t="s">
        <v>90</v>
      </c>
      <c r="J5559" t="s">
        <v>50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83</v>
      </c>
      <c r="R5559" t="s">
        <v>83</v>
      </c>
      <c r="S5559" t="s">
        <v>83</v>
      </c>
      <c r="T5559" t="str">
        <f>_xlfn.XLOOKUP(A5559,MI_Match_Analysis!$A$2:$A$8,MI_Match_Analysis!$F$2:$F$8,"Not Found")</f>
        <v>Not Found</v>
      </c>
    </row>
    <row r="5560" spans="1:20" hidden="1" x14ac:dyDescent="0.3">
      <c r="A5560">
        <v>25</v>
      </c>
      <c r="B5560" s="1">
        <v>46129</v>
      </c>
      <c r="C5560" t="s">
        <v>162</v>
      </c>
      <c r="D5560" t="s">
        <v>71</v>
      </c>
      <c r="E5560" t="s">
        <v>35</v>
      </c>
      <c r="F5560" t="s">
        <v>48</v>
      </c>
      <c r="G5560">
        <v>1</v>
      </c>
      <c r="H5560">
        <v>14.3</v>
      </c>
      <c r="I5560" t="s">
        <v>185</v>
      </c>
      <c r="J5560" t="s">
        <v>50</v>
      </c>
      <c r="K5560">
        <v>4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83</v>
      </c>
      <c r="R5560" t="s">
        <v>83</v>
      </c>
      <c r="S5560" t="s">
        <v>83</v>
      </c>
      <c r="T5560" t="str">
        <f>_xlfn.XLOOKUP(A5560,MI_Match_Analysis!$A$2:$A$8,MI_Match_Analysis!$F$2:$F$8,"Not Found")</f>
        <v>Not Found</v>
      </c>
    </row>
    <row r="5561" spans="1:20" hidden="1" x14ac:dyDescent="0.3">
      <c r="A5561">
        <v>25</v>
      </c>
      <c r="B5561" s="1">
        <v>46129</v>
      </c>
      <c r="C5561" t="s">
        <v>162</v>
      </c>
      <c r="D5561" t="s">
        <v>71</v>
      </c>
      <c r="E5561" t="s">
        <v>35</v>
      </c>
      <c r="F5561" t="s">
        <v>48</v>
      </c>
      <c r="G5561">
        <v>1</v>
      </c>
      <c r="H5561">
        <v>14.4</v>
      </c>
      <c r="I5561" t="s">
        <v>185</v>
      </c>
      <c r="J5561" t="s">
        <v>50</v>
      </c>
      <c r="K5561">
        <v>0</v>
      </c>
      <c r="L5561">
        <v>1</v>
      </c>
      <c r="M5561">
        <v>1</v>
      </c>
      <c r="N5561">
        <v>0</v>
      </c>
      <c r="O5561">
        <v>0</v>
      </c>
      <c r="P5561">
        <v>0</v>
      </c>
      <c r="Q5561" t="s">
        <v>83</v>
      </c>
      <c r="R5561" t="s">
        <v>83</v>
      </c>
      <c r="S5561" t="s">
        <v>83</v>
      </c>
      <c r="T5561" t="str">
        <f>_xlfn.XLOOKUP(A5561,MI_Match_Analysis!$A$2:$A$8,MI_Match_Analysis!$F$2:$F$8,"Not Found")</f>
        <v>Not Found</v>
      </c>
    </row>
    <row r="5562" spans="1:20" hidden="1" x14ac:dyDescent="0.3">
      <c r="A5562">
        <v>25</v>
      </c>
      <c r="B5562" s="1">
        <v>46129</v>
      </c>
      <c r="C5562" t="s">
        <v>162</v>
      </c>
      <c r="D5562" t="s">
        <v>71</v>
      </c>
      <c r="E5562" t="s">
        <v>35</v>
      </c>
      <c r="F5562" t="s">
        <v>48</v>
      </c>
      <c r="G5562">
        <v>1</v>
      </c>
      <c r="H5562">
        <v>14.4</v>
      </c>
      <c r="I5562" t="s">
        <v>185</v>
      </c>
      <c r="J5562" t="s">
        <v>50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83</v>
      </c>
      <c r="R5562" t="s">
        <v>83</v>
      </c>
      <c r="S5562" t="s">
        <v>83</v>
      </c>
      <c r="T5562" t="str">
        <f>_xlfn.XLOOKUP(A5562,MI_Match_Analysis!$A$2:$A$8,MI_Match_Analysis!$F$2:$F$8,"Not Found")</f>
        <v>Not Found</v>
      </c>
    </row>
    <row r="5563" spans="1:20" hidden="1" x14ac:dyDescent="0.3">
      <c r="A5563">
        <v>25</v>
      </c>
      <c r="B5563" s="1">
        <v>46129</v>
      </c>
      <c r="C5563" t="s">
        <v>162</v>
      </c>
      <c r="D5563" t="s">
        <v>71</v>
      </c>
      <c r="E5563" t="s">
        <v>35</v>
      </c>
      <c r="F5563" t="s">
        <v>48</v>
      </c>
      <c r="G5563">
        <v>1</v>
      </c>
      <c r="H5563">
        <v>14.5</v>
      </c>
      <c r="I5563" t="s">
        <v>90</v>
      </c>
      <c r="J5563" t="s">
        <v>50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165</v>
      </c>
      <c r="R5563" t="s">
        <v>90</v>
      </c>
      <c r="S5563" t="s">
        <v>101</v>
      </c>
      <c r="T5563" t="str">
        <f>_xlfn.XLOOKUP(A5563,MI_Match_Analysis!$A$2:$A$8,MI_Match_Analysis!$F$2:$F$8,"Not Found")</f>
        <v>Not Found</v>
      </c>
    </row>
    <row r="5564" spans="1:20" hidden="1" x14ac:dyDescent="0.3">
      <c r="A5564">
        <v>25</v>
      </c>
      <c r="B5564" s="1">
        <v>46129</v>
      </c>
      <c r="C5564" t="s">
        <v>162</v>
      </c>
      <c r="D5564" t="s">
        <v>71</v>
      </c>
      <c r="E5564" t="s">
        <v>35</v>
      </c>
      <c r="F5564" t="s">
        <v>48</v>
      </c>
      <c r="G5564">
        <v>1</v>
      </c>
      <c r="H5564">
        <v>14.6</v>
      </c>
      <c r="I5564" t="s">
        <v>122</v>
      </c>
      <c r="J5564" t="s">
        <v>50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83</v>
      </c>
      <c r="R5564" t="s">
        <v>83</v>
      </c>
      <c r="S5564" t="s">
        <v>83</v>
      </c>
      <c r="T5564" t="str">
        <f>_xlfn.XLOOKUP(A5564,MI_Match_Analysis!$A$2:$A$8,MI_Match_Analysis!$F$2:$F$8,"Not Found")</f>
        <v>Not Found</v>
      </c>
    </row>
    <row r="5565" spans="1:20" hidden="1" x14ac:dyDescent="0.3">
      <c r="A5565">
        <v>25</v>
      </c>
      <c r="B5565" s="1">
        <v>46129</v>
      </c>
      <c r="C5565" t="s">
        <v>162</v>
      </c>
      <c r="D5565" t="s">
        <v>71</v>
      </c>
      <c r="E5565" t="s">
        <v>35</v>
      </c>
      <c r="F5565" t="s">
        <v>48</v>
      </c>
      <c r="G5565">
        <v>1</v>
      </c>
      <c r="H5565">
        <v>15.1</v>
      </c>
      <c r="I5565" t="s">
        <v>122</v>
      </c>
      <c r="J5565" t="s">
        <v>117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165</v>
      </c>
      <c r="R5565" t="s">
        <v>122</v>
      </c>
      <c r="S5565" t="s">
        <v>101</v>
      </c>
      <c r="T5565" t="str">
        <f>_xlfn.XLOOKUP(A5565,MI_Match_Analysis!$A$2:$A$8,MI_Match_Analysis!$F$2:$F$8,"Not Found")</f>
        <v>Not Found</v>
      </c>
    </row>
    <row r="5566" spans="1:20" hidden="1" x14ac:dyDescent="0.3">
      <c r="A5566">
        <v>25</v>
      </c>
      <c r="B5566" s="1">
        <v>46129</v>
      </c>
      <c r="C5566" t="s">
        <v>162</v>
      </c>
      <c r="D5566" t="s">
        <v>71</v>
      </c>
      <c r="E5566" t="s">
        <v>35</v>
      </c>
      <c r="F5566" t="s">
        <v>48</v>
      </c>
      <c r="G5566">
        <v>1</v>
      </c>
      <c r="H5566">
        <v>15.2</v>
      </c>
      <c r="I5566" t="s">
        <v>188</v>
      </c>
      <c r="J5566" t="s">
        <v>117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83</v>
      </c>
      <c r="R5566" t="s">
        <v>83</v>
      </c>
      <c r="S5566" t="s">
        <v>83</v>
      </c>
      <c r="T5566" t="str">
        <f>_xlfn.XLOOKUP(A5566,MI_Match_Analysis!$A$2:$A$8,MI_Match_Analysis!$F$2:$F$8,"Not Found")</f>
        <v>Not Found</v>
      </c>
    </row>
    <row r="5567" spans="1:20" hidden="1" x14ac:dyDescent="0.3">
      <c r="A5567">
        <v>25</v>
      </c>
      <c r="B5567" s="1">
        <v>46129</v>
      </c>
      <c r="C5567" t="s">
        <v>162</v>
      </c>
      <c r="D5567" t="s">
        <v>71</v>
      </c>
      <c r="E5567" t="s">
        <v>35</v>
      </c>
      <c r="F5567" t="s">
        <v>48</v>
      </c>
      <c r="G5567">
        <v>1</v>
      </c>
      <c r="H5567">
        <v>15.3</v>
      </c>
      <c r="I5567" t="s">
        <v>188</v>
      </c>
      <c r="J5567" t="s">
        <v>117</v>
      </c>
      <c r="K5567">
        <v>6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83</v>
      </c>
      <c r="R5567" t="s">
        <v>83</v>
      </c>
      <c r="S5567" t="s">
        <v>83</v>
      </c>
      <c r="T5567" t="str">
        <f>_xlfn.XLOOKUP(A5567,MI_Match_Analysis!$A$2:$A$8,MI_Match_Analysis!$F$2:$F$8,"Not Found")</f>
        <v>Not Found</v>
      </c>
    </row>
    <row r="5568" spans="1:20" hidden="1" x14ac:dyDescent="0.3">
      <c r="A5568">
        <v>25</v>
      </c>
      <c r="B5568" s="1">
        <v>46129</v>
      </c>
      <c r="C5568" t="s">
        <v>162</v>
      </c>
      <c r="D5568" t="s">
        <v>71</v>
      </c>
      <c r="E5568" t="s">
        <v>35</v>
      </c>
      <c r="F5568" t="s">
        <v>48</v>
      </c>
      <c r="G5568">
        <v>1</v>
      </c>
      <c r="H5568">
        <v>15.4</v>
      </c>
      <c r="I5568" t="s">
        <v>188</v>
      </c>
      <c r="J5568" t="s">
        <v>117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83</v>
      </c>
      <c r="R5568" t="s">
        <v>83</v>
      </c>
      <c r="S5568" t="s">
        <v>83</v>
      </c>
      <c r="T5568" t="str">
        <f>_xlfn.XLOOKUP(A5568,MI_Match_Analysis!$A$2:$A$8,MI_Match_Analysis!$F$2:$F$8,"Not Found")</f>
        <v>Not Found</v>
      </c>
    </row>
    <row r="5569" spans="1:20" hidden="1" x14ac:dyDescent="0.3">
      <c r="A5569">
        <v>25</v>
      </c>
      <c r="B5569" s="1">
        <v>46129</v>
      </c>
      <c r="C5569" t="s">
        <v>162</v>
      </c>
      <c r="D5569" t="s">
        <v>71</v>
      </c>
      <c r="E5569" t="s">
        <v>35</v>
      </c>
      <c r="F5569" t="s">
        <v>48</v>
      </c>
      <c r="G5569">
        <v>1</v>
      </c>
      <c r="H5569">
        <v>15.5</v>
      </c>
      <c r="I5569" t="s">
        <v>188</v>
      </c>
      <c r="J5569" t="s">
        <v>117</v>
      </c>
      <c r="K5569">
        <v>2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83</v>
      </c>
      <c r="R5569" t="s">
        <v>83</v>
      </c>
      <c r="S5569" t="s">
        <v>83</v>
      </c>
      <c r="T5569" t="str">
        <f>_xlfn.XLOOKUP(A5569,MI_Match_Analysis!$A$2:$A$8,MI_Match_Analysis!$F$2:$F$8,"Not Found")</f>
        <v>Not Found</v>
      </c>
    </row>
    <row r="5570" spans="1:20" hidden="1" x14ac:dyDescent="0.3">
      <c r="A5570">
        <v>25</v>
      </c>
      <c r="B5570" s="1">
        <v>46129</v>
      </c>
      <c r="C5570" t="s">
        <v>162</v>
      </c>
      <c r="D5570" t="s">
        <v>71</v>
      </c>
      <c r="E5570" t="s">
        <v>35</v>
      </c>
      <c r="F5570" t="s">
        <v>48</v>
      </c>
      <c r="G5570">
        <v>1</v>
      </c>
      <c r="H5570">
        <v>15.6</v>
      </c>
      <c r="I5570" t="s">
        <v>188</v>
      </c>
      <c r="J5570" t="s">
        <v>117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83</v>
      </c>
      <c r="R5570" t="s">
        <v>83</v>
      </c>
      <c r="S5570" t="s">
        <v>83</v>
      </c>
      <c r="T5570" t="str">
        <f>_xlfn.XLOOKUP(A5570,MI_Match_Analysis!$A$2:$A$8,MI_Match_Analysis!$F$2:$F$8,"Not Found")</f>
        <v>Not Found</v>
      </c>
    </row>
    <row r="5571" spans="1:20" hidden="1" x14ac:dyDescent="0.3">
      <c r="A5571">
        <v>25</v>
      </c>
      <c r="B5571" s="1">
        <v>46129</v>
      </c>
      <c r="C5571" t="s">
        <v>162</v>
      </c>
      <c r="D5571" t="s">
        <v>71</v>
      </c>
      <c r="E5571" t="s">
        <v>35</v>
      </c>
      <c r="F5571" t="s">
        <v>48</v>
      </c>
      <c r="G5571">
        <v>1</v>
      </c>
      <c r="H5571">
        <v>16.100000000000001</v>
      </c>
      <c r="I5571" t="s">
        <v>188</v>
      </c>
      <c r="J5571" t="s">
        <v>222</v>
      </c>
      <c r="K5571">
        <v>4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83</v>
      </c>
      <c r="R5571" t="s">
        <v>83</v>
      </c>
      <c r="S5571" t="s">
        <v>83</v>
      </c>
      <c r="T5571" t="str">
        <f>_xlfn.XLOOKUP(A5571,MI_Match_Analysis!$A$2:$A$8,MI_Match_Analysis!$F$2:$F$8,"Not Found")</f>
        <v>Not Found</v>
      </c>
    </row>
    <row r="5572" spans="1:20" hidden="1" x14ac:dyDescent="0.3">
      <c r="A5572">
        <v>25</v>
      </c>
      <c r="B5572" s="1">
        <v>46129</v>
      </c>
      <c r="C5572" t="s">
        <v>162</v>
      </c>
      <c r="D5572" t="s">
        <v>71</v>
      </c>
      <c r="E5572" t="s">
        <v>35</v>
      </c>
      <c r="F5572" t="s">
        <v>48</v>
      </c>
      <c r="G5572">
        <v>1</v>
      </c>
      <c r="H5572">
        <v>16.2</v>
      </c>
      <c r="I5572" t="s">
        <v>188</v>
      </c>
      <c r="J5572" t="s">
        <v>222</v>
      </c>
      <c r="K5572">
        <v>4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83</v>
      </c>
      <c r="R5572" t="s">
        <v>83</v>
      </c>
      <c r="S5572" t="s">
        <v>83</v>
      </c>
      <c r="T5572" t="str">
        <f>_xlfn.XLOOKUP(A5572,MI_Match_Analysis!$A$2:$A$8,MI_Match_Analysis!$F$2:$F$8,"Not Found")</f>
        <v>Not Found</v>
      </c>
    </row>
    <row r="5573" spans="1:20" hidden="1" x14ac:dyDescent="0.3">
      <c r="A5573">
        <v>25</v>
      </c>
      <c r="B5573" s="1">
        <v>46129</v>
      </c>
      <c r="C5573" t="s">
        <v>162</v>
      </c>
      <c r="D5573" t="s">
        <v>71</v>
      </c>
      <c r="E5573" t="s">
        <v>35</v>
      </c>
      <c r="F5573" t="s">
        <v>48</v>
      </c>
      <c r="G5573">
        <v>1</v>
      </c>
      <c r="H5573">
        <v>16.3</v>
      </c>
      <c r="I5573" t="s">
        <v>188</v>
      </c>
      <c r="J5573" t="s">
        <v>222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165</v>
      </c>
      <c r="R5573" t="s">
        <v>188</v>
      </c>
      <c r="S5573" t="s">
        <v>221</v>
      </c>
      <c r="T5573" t="str">
        <f>_xlfn.XLOOKUP(A5573,MI_Match_Analysis!$A$2:$A$8,MI_Match_Analysis!$F$2:$F$8,"Not Found")</f>
        <v>Not Found</v>
      </c>
    </row>
    <row r="5574" spans="1:20" hidden="1" x14ac:dyDescent="0.3">
      <c r="A5574">
        <v>25</v>
      </c>
      <c r="B5574" s="1">
        <v>46129</v>
      </c>
      <c r="C5574" t="s">
        <v>162</v>
      </c>
      <c r="D5574" t="s">
        <v>71</v>
      </c>
      <c r="E5574" t="s">
        <v>35</v>
      </c>
      <c r="F5574" t="s">
        <v>48</v>
      </c>
      <c r="G5574">
        <v>1</v>
      </c>
      <c r="H5574">
        <v>16.399999999999999</v>
      </c>
      <c r="I5574" t="s">
        <v>193</v>
      </c>
      <c r="J5574" t="s">
        <v>222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83</v>
      </c>
      <c r="R5574" t="s">
        <v>83</v>
      </c>
      <c r="S5574" t="s">
        <v>83</v>
      </c>
      <c r="T5574" t="str">
        <f>_xlfn.XLOOKUP(A5574,MI_Match_Analysis!$A$2:$A$8,MI_Match_Analysis!$F$2:$F$8,"Not Found")</f>
        <v>Not Found</v>
      </c>
    </row>
    <row r="5575" spans="1:20" hidden="1" x14ac:dyDescent="0.3">
      <c r="A5575">
        <v>25</v>
      </c>
      <c r="B5575" s="1">
        <v>46129</v>
      </c>
      <c r="C5575" t="s">
        <v>162</v>
      </c>
      <c r="D5575" t="s">
        <v>71</v>
      </c>
      <c r="E5575" t="s">
        <v>35</v>
      </c>
      <c r="F5575" t="s">
        <v>48</v>
      </c>
      <c r="G5575">
        <v>1</v>
      </c>
      <c r="H5575">
        <v>16.5</v>
      </c>
      <c r="I5575" t="s">
        <v>193</v>
      </c>
      <c r="J5575" t="s">
        <v>222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83</v>
      </c>
      <c r="R5575" t="s">
        <v>83</v>
      </c>
      <c r="S5575" t="s">
        <v>83</v>
      </c>
      <c r="T5575" t="str">
        <f>_xlfn.XLOOKUP(A5575,MI_Match_Analysis!$A$2:$A$8,MI_Match_Analysis!$F$2:$F$8,"Not Found")</f>
        <v>Not Found</v>
      </c>
    </row>
    <row r="5576" spans="1:20" hidden="1" x14ac:dyDescent="0.3">
      <c r="A5576">
        <v>25</v>
      </c>
      <c r="B5576" s="1">
        <v>46129</v>
      </c>
      <c r="C5576" t="s">
        <v>162</v>
      </c>
      <c r="D5576" t="s">
        <v>71</v>
      </c>
      <c r="E5576" t="s">
        <v>35</v>
      </c>
      <c r="F5576" t="s">
        <v>48</v>
      </c>
      <c r="G5576">
        <v>1</v>
      </c>
      <c r="H5576">
        <v>16.600000000000001</v>
      </c>
      <c r="I5576" t="s">
        <v>193</v>
      </c>
      <c r="J5576" t="s">
        <v>222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83</v>
      </c>
      <c r="R5576" t="s">
        <v>83</v>
      </c>
      <c r="S5576" t="s">
        <v>83</v>
      </c>
      <c r="T5576" t="str">
        <f>_xlfn.XLOOKUP(A5576,MI_Match_Analysis!$A$2:$A$8,MI_Match_Analysis!$F$2:$F$8,"Not Found")</f>
        <v>Not Found</v>
      </c>
    </row>
    <row r="5577" spans="1:20" hidden="1" x14ac:dyDescent="0.3">
      <c r="A5577">
        <v>25</v>
      </c>
      <c r="B5577" s="1">
        <v>46129</v>
      </c>
      <c r="C5577" t="s">
        <v>162</v>
      </c>
      <c r="D5577" t="s">
        <v>71</v>
      </c>
      <c r="E5577" t="s">
        <v>35</v>
      </c>
      <c r="F5577" t="s">
        <v>48</v>
      </c>
      <c r="G5577">
        <v>1</v>
      </c>
      <c r="H5577">
        <v>17.100000000000001</v>
      </c>
      <c r="I5577" t="s">
        <v>185</v>
      </c>
      <c r="J5577" t="s">
        <v>221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83</v>
      </c>
      <c r="R5577" t="s">
        <v>83</v>
      </c>
      <c r="S5577" t="s">
        <v>83</v>
      </c>
      <c r="T5577" t="str">
        <f>_xlfn.XLOOKUP(A5577,MI_Match_Analysis!$A$2:$A$8,MI_Match_Analysis!$F$2:$F$8,"Not Found")</f>
        <v>Not Found</v>
      </c>
    </row>
    <row r="5578" spans="1:20" hidden="1" x14ac:dyDescent="0.3">
      <c r="A5578">
        <v>25</v>
      </c>
      <c r="B5578" s="1">
        <v>46129</v>
      </c>
      <c r="C5578" t="s">
        <v>162</v>
      </c>
      <c r="D5578" t="s">
        <v>71</v>
      </c>
      <c r="E5578" t="s">
        <v>35</v>
      </c>
      <c r="F5578" t="s">
        <v>48</v>
      </c>
      <c r="G5578">
        <v>1</v>
      </c>
      <c r="H5578">
        <v>17.2</v>
      </c>
      <c r="I5578" t="s">
        <v>193</v>
      </c>
      <c r="J5578" t="s">
        <v>221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83</v>
      </c>
      <c r="R5578" t="s">
        <v>83</v>
      </c>
      <c r="S5578" t="s">
        <v>83</v>
      </c>
      <c r="T5578" t="str">
        <f>_xlfn.XLOOKUP(A5578,MI_Match_Analysis!$A$2:$A$8,MI_Match_Analysis!$F$2:$F$8,"Not Found")</f>
        <v>Not Found</v>
      </c>
    </row>
    <row r="5579" spans="1:20" hidden="1" x14ac:dyDescent="0.3">
      <c r="A5579">
        <v>25</v>
      </c>
      <c r="B5579" s="1">
        <v>46129</v>
      </c>
      <c r="C5579" t="s">
        <v>162</v>
      </c>
      <c r="D5579" t="s">
        <v>71</v>
      </c>
      <c r="E5579" t="s">
        <v>35</v>
      </c>
      <c r="F5579" t="s">
        <v>48</v>
      </c>
      <c r="G5579">
        <v>1</v>
      </c>
      <c r="H5579">
        <v>17.3</v>
      </c>
      <c r="I5579" t="s">
        <v>193</v>
      </c>
      <c r="J5579" t="s">
        <v>221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165</v>
      </c>
      <c r="R5579" t="s">
        <v>193</v>
      </c>
      <c r="S5579" t="s">
        <v>217</v>
      </c>
      <c r="T5579" t="str">
        <f>_xlfn.XLOOKUP(A5579,MI_Match_Analysis!$A$2:$A$8,MI_Match_Analysis!$F$2:$F$8,"Not Found")</f>
        <v>Not Found</v>
      </c>
    </row>
    <row r="5580" spans="1:20" hidden="1" x14ac:dyDescent="0.3">
      <c r="A5580">
        <v>25</v>
      </c>
      <c r="B5580" s="1">
        <v>46129</v>
      </c>
      <c r="C5580" t="s">
        <v>162</v>
      </c>
      <c r="D5580" t="s">
        <v>71</v>
      </c>
      <c r="E5580" t="s">
        <v>35</v>
      </c>
      <c r="F5580" t="s">
        <v>48</v>
      </c>
      <c r="G5580">
        <v>1</v>
      </c>
      <c r="H5580">
        <v>17.399999999999999</v>
      </c>
      <c r="I5580" t="s">
        <v>192</v>
      </c>
      <c r="J5580" t="s">
        <v>221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83</v>
      </c>
      <c r="R5580" t="s">
        <v>83</v>
      </c>
      <c r="S5580" t="s">
        <v>83</v>
      </c>
      <c r="T5580" t="str">
        <f>_xlfn.XLOOKUP(A5580,MI_Match_Analysis!$A$2:$A$8,MI_Match_Analysis!$F$2:$F$8,"Not Found")</f>
        <v>Not Found</v>
      </c>
    </row>
    <row r="5581" spans="1:20" hidden="1" x14ac:dyDescent="0.3">
      <c r="A5581">
        <v>25</v>
      </c>
      <c r="B5581" s="1">
        <v>46129</v>
      </c>
      <c r="C5581" t="s">
        <v>162</v>
      </c>
      <c r="D5581" t="s">
        <v>71</v>
      </c>
      <c r="E5581" t="s">
        <v>35</v>
      </c>
      <c r="F5581" t="s">
        <v>48</v>
      </c>
      <c r="G5581">
        <v>1</v>
      </c>
      <c r="H5581">
        <v>17.5</v>
      </c>
      <c r="I5581" t="s">
        <v>192</v>
      </c>
      <c r="J5581" t="s">
        <v>221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83</v>
      </c>
      <c r="R5581" t="s">
        <v>83</v>
      </c>
      <c r="S5581" t="s">
        <v>83</v>
      </c>
      <c r="T5581" t="str">
        <f>_xlfn.XLOOKUP(A5581,MI_Match_Analysis!$A$2:$A$8,MI_Match_Analysis!$F$2:$F$8,"Not Found")</f>
        <v>Not Found</v>
      </c>
    </row>
    <row r="5582" spans="1:20" hidden="1" x14ac:dyDescent="0.3">
      <c r="A5582">
        <v>25</v>
      </c>
      <c r="B5582" s="1">
        <v>46129</v>
      </c>
      <c r="C5582" t="s">
        <v>162</v>
      </c>
      <c r="D5582" t="s">
        <v>71</v>
      </c>
      <c r="E5582" t="s">
        <v>35</v>
      </c>
      <c r="F5582" t="s">
        <v>48</v>
      </c>
      <c r="G5582">
        <v>1</v>
      </c>
      <c r="H5582">
        <v>17.600000000000001</v>
      </c>
      <c r="I5582" t="s">
        <v>192</v>
      </c>
      <c r="J5582" t="s">
        <v>221</v>
      </c>
      <c r="K5582">
        <v>6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83</v>
      </c>
      <c r="R5582" t="s">
        <v>83</v>
      </c>
      <c r="S5582" t="s">
        <v>83</v>
      </c>
      <c r="T5582" t="str">
        <f>_xlfn.XLOOKUP(A5582,MI_Match_Analysis!$A$2:$A$8,MI_Match_Analysis!$F$2:$F$8,"Not Found")</f>
        <v>Not Found</v>
      </c>
    </row>
    <row r="5583" spans="1:20" hidden="1" x14ac:dyDescent="0.3">
      <c r="A5583">
        <v>25</v>
      </c>
      <c r="B5583" s="1">
        <v>46129</v>
      </c>
      <c r="C5583" t="s">
        <v>162</v>
      </c>
      <c r="D5583" t="s">
        <v>71</v>
      </c>
      <c r="E5583" t="s">
        <v>35</v>
      </c>
      <c r="F5583" t="s">
        <v>48</v>
      </c>
      <c r="G5583">
        <v>1</v>
      </c>
      <c r="H5583">
        <v>18.100000000000001</v>
      </c>
      <c r="I5583" t="s">
        <v>185</v>
      </c>
      <c r="J5583" t="s">
        <v>50</v>
      </c>
      <c r="K5583">
        <v>1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83</v>
      </c>
      <c r="R5583" t="s">
        <v>83</v>
      </c>
      <c r="S5583" t="s">
        <v>83</v>
      </c>
      <c r="T5583" t="str">
        <f>_xlfn.XLOOKUP(A5583,MI_Match_Analysis!$A$2:$A$8,MI_Match_Analysis!$F$2:$F$8,"Not Found")</f>
        <v>Not Found</v>
      </c>
    </row>
    <row r="5584" spans="1:20" hidden="1" x14ac:dyDescent="0.3">
      <c r="A5584">
        <v>25</v>
      </c>
      <c r="B5584" s="1">
        <v>46129</v>
      </c>
      <c r="C5584" t="s">
        <v>162</v>
      </c>
      <c r="D5584" t="s">
        <v>71</v>
      </c>
      <c r="E5584" t="s">
        <v>35</v>
      </c>
      <c r="F5584" t="s">
        <v>48</v>
      </c>
      <c r="G5584">
        <v>1</v>
      </c>
      <c r="H5584">
        <v>18.2</v>
      </c>
      <c r="I5584" t="s">
        <v>192</v>
      </c>
      <c r="J5584" t="s">
        <v>50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195</v>
      </c>
      <c r="R5584" t="s">
        <v>192</v>
      </c>
      <c r="S5584" t="s">
        <v>274</v>
      </c>
      <c r="T5584" t="str">
        <f>_xlfn.XLOOKUP(A5584,MI_Match_Analysis!$A$2:$A$8,MI_Match_Analysis!$F$2:$F$8,"Not Found")</f>
        <v>Not Found</v>
      </c>
    </row>
    <row r="5585" spans="1:20" hidden="1" x14ac:dyDescent="0.3">
      <c r="A5585">
        <v>25</v>
      </c>
      <c r="B5585" s="1">
        <v>46129</v>
      </c>
      <c r="C5585" t="s">
        <v>162</v>
      </c>
      <c r="D5585" t="s">
        <v>71</v>
      </c>
      <c r="E5585" t="s">
        <v>35</v>
      </c>
      <c r="F5585" t="s">
        <v>48</v>
      </c>
      <c r="G5585">
        <v>1</v>
      </c>
      <c r="H5585">
        <v>18.3</v>
      </c>
      <c r="I5585" t="s">
        <v>185</v>
      </c>
      <c r="J5585" t="s">
        <v>50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83</v>
      </c>
      <c r="R5585" t="s">
        <v>83</v>
      </c>
      <c r="S5585" t="s">
        <v>83</v>
      </c>
      <c r="T5585" t="str">
        <f>_xlfn.XLOOKUP(A5585,MI_Match_Analysis!$A$2:$A$8,MI_Match_Analysis!$F$2:$F$8,"Not Found")</f>
        <v>Not Found</v>
      </c>
    </row>
    <row r="5586" spans="1:20" hidden="1" x14ac:dyDescent="0.3">
      <c r="A5586">
        <v>25</v>
      </c>
      <c r="B5586" s="1">
        <v>46129</v>
      </c>
      <c r="C5586" t="s">
        <v>162</v>
      </c>
      <c r="D5586" t="s">
        <v>71</v>
      </c>
      <c r="E5586" t="s">
        <v>35</v>
      </c>
      <c r="F5586" t="s">
        <v>48</v>
      </c>
      <c r="G5586">
        <v>1</v>
      </c>
      <c r="H5586">
        <v>18.399999999999999</v>
      </c>
      <c r="I5586" t="s">
        <v>185</v>
      </c>
      <c r="J5586" t="s">
        <v>50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83</v>
      </c>
      <c r="R5586" t="s">
        <v>83</v>
      </c>
      <c r="S5586" t="s">
        <v>83</v>
      </c>
      <c r="T5586" t="str">
        <f>_xlfn.XLOOKUP(A5586,MI_Match_Analysis!$A$2:$A$8,MI_Match_Analysis!$F$2:$F$8,"Not Found")</f>
        <v>Not Found</v>
      </c>
    </row>
    <row r="5587" spans="1:20" hidden="1" x14ac:dyDescent="0.3">
      <c r="A5587">
        <v>25</v>
      </c>
      <c r="B5587" s="1">
        <v>46129</v>
      </c>
      <c r="C5587" t="s">
        <v>162</v>
      </c>
      <c r="D5587" t="s">
        <v>71</v>
      </c>
      <c r="E5587" t="s">
        <v>35</v>
      </c>
      <c r="F5587" t="s">
        <v>48</v>
      </c>
      <c r="G5587">
        <v>1</v>
      </c>
      <c r="H5587">
        <v>18.5</v>
      </c>
      <c r="I5587" t="s">
        <v>185</v>
      </c>
      <c r="J5587" t="s">
        <v>50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83</v>
      </c>
      <c r="R5587" t="s">
        <v>83</v>
      </c>
      <c r="S5587" t="s">
        <v>83</v>
      </c>
      <c r="T5587" t="str">
        <f>_xlfn.XLOOKUP(A5587,MI_Match_Analysis!$A$2:$A$8,MI_Match_Analysis!$F$2:$F$8,"Not Found")</f>
        <v>Not Found</v>
      </c>
    </row>
    <row r="5588" spans="1:20" hidden="1" x14ac:dyDescent="0.3">
      <c r="A5588">
        <v>25</v>
      </c>
      <c r="B5588" s="1">
        <v>46129</v>
      </c>
      <c r="C5588" t="s">
        <v>162</v>
      </c>
      <c r="D5588" t="s">
        <v>71</v>
      </c>
      <c r="E5588" t="s">
        <v>35</v>
      </c>
      <c r="F5588" t="s">
        <v>48</v>
      </c>
      <c r="G5588">
        <v>1</v>
      </c>
      <c r="H5588">
        <v>18.600000000000001</v>
      </c>
      <c r="I5588" t="s">
        <v>185</v>
      </c>
      <c r="J5588" t="s">
        <v>50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83</v>
      </c>
      <c r="R5588" t="s">
        <v>83</v>
      </c>
      <c r="S5588" t="s">
        <v>83</v>
      </c>
      <c r="T5588" t="str">
        <f>_xlfn.XLOOKUP(A5588,MI_Match_Analysis!$A$2:$A$8,MI_Match_Analysis!$F$2:$F$8,"Not Found")</f>
        <v>Not Found</v>
      </c>
    </row>
    <row r="5589" spans="1:20" hidden="1" x14ac:dyDescent="0.3">
      <c r="A5589">
        <v>25</v>
      </c>
      <c r="B5589" s="1">
        <v>46129</v>
      </c>
      <c r="C5589" t="s">
        <v>162</v>
      </c>
      <c r="D5589" t="s">
        <v>71</v>
      </c>
      <c r="E5589" t="s">
        <v>35</v>
      </c>
      <c r="F5589" t="s">
        <v>48</v>
      </c>
      <c r="G5589">
        <v>1</v>
      </c>
      <c r="H5589">
        <v>19.100000000000001</v>
      </c>
      <c r="I5589" t="s">
        <v>185</v>
      </c>
      <c r="J5589" t="s">
        <v>86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83</v>
      </c>
      <c r="R5589" t="s">
        <v>83</v>
      </c>
      <c r="S5589" t="s">
        <v>83</v>
      </c>
      <c r="T5589" t="str">
        <f>_xlfn.XLOOKUP(A5589,MI_Match_Analysis!$A$2:$A$8,MI_Match_Analysis!$F$2:$F$8,"Not Found")</f>
        <v>Not Found</v>
      </c>
    </row>
    <row r="5590" spans="1:20" hidden="1" x14ac:dyDescent="0.3">
      <c r="A5590">
        <v>25</v>
      </c>
      <c r="B5590" s="1">
        <v>46129</v>
      </c>
      <c r="C5590" t="s">
        <v>162</v>
      </c>
      <c r="D5590" t="s">
        <v>71</v>
      </c>
      <c r="E5590" t="s">
        <v>35</v>
      </c>
      <c r="F5590" t="s">
        <v>48</v>
      </c>
      <c r="G5590">
        <v>1</v>
      </c>
      <c r="H5590">
        <v>19.2</v>
      </c>
      <c r="I5590" t="s">
        <v>185</v>
      </c>
      <c r="J5590" t="s">
        <v>86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83</v>
      </c>
      <c r="R5590" t="s">
        <v>83</v>
      </c>
      <c r="S5590" t="s">
        <v>83</v>
      </c>
      <c r="T5590" t="str">
        <f>_xlfn.XLOOKUP(A5590,MI_Match_Analysis!$A$2:$A$8,MI_Match_Analysis!$F$2:$F$8,"Not Found")</f>
        <v>Not Found</v>
      </c>
    </row>
    <row r="5591" spans="1:20" hidden="1" x14ac:dyDescent="0.3">
      <c r="A5591">
        <v>25</v>
      </c>
      <c r="B5591" s="1">
        <v>46129</v>
      </c>
      <c r="C5591" t="s">
        <v>162</v>
      </c>
      <c r="D5591" t="s">
        <v>71</v>
      </c>
      <c r="E5591" t="s">
        <v>35</v>
      </c>
      <c r="F5591" t="s">
        <v>48</v>
      </c>
      <c r="G5591">
        <v>1</v>
      </c>
      <c r="H5591">
        <v>19.3</v>
      </c>
      <c r="I5591" t="s">
        <v>185</v>
      </c>
      <c r="J5591" t="s">
        <v>86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83</v>
      </c>
      <c r="R5591" t="s">
        <v>83</v>
      </c>
      <c r="S5591" t="s">
        <v>83</v>
      </c>
      <c r="T5591" t="str">
        <f>_xlfn.XLOOKUP(A5591,MI_Match_Analysis!$A$2:$A$8,MI_Match_Analysis!$F$2:$F$8,"Not Found")</f>
        <v>Not Found</v>
      </c>
    </row>
    <row r="5592" spans="1:20" hidden="1" x14ac:dyDescent="0.3">
      <c r="A5592">
        <v>25</v>
      </c>
      <c r="B5592" s="1">
        <v>46129</v>
      </c>
      <c r="C5592" t="s">
        <v>162</v>
      </c>
      <c r="D5592" t="s">
        <v>71</v>
      </c>
      <c r="E5592" t="s">
        <v>35</v>
      </c>
      <c r="F5592" t="s">
        <v>48</v>
      </c>
      <c r="G5592">
        <v>1</v>
      </c>
      <c r="H5592">
        <v>19.399999999999999</v>
      </c>
      <c r="I5592" t="s">
        <v>189</v>
      </c>
      <c r="J5592" t="s">
        <v>86</v>
      </c>
      <c r="K5592">
        <v>0</v>
      </c>
      <c r="L5592">
        <v>1</v>
      </c>
      <c r="M5592">
        <v>0</v>
      </c>
      <c r="N5592">
        <v>1</v>
      </c>
      <c r="O5592">
        <v>0</v>
      </c>
      <c r="P5592">
        <v>0</v>
      </c>
      <c r="Q5592" t="s">
        <v>83</v>
      </c>
      <c r="R5592" t="s">
        <v>83</v>
      </c>
      <c r="S5592" t="s">
        <v>83</v>
      </c>
      <c r="T5592" t="str">
        <f>_xlfn.XLOOKUP(A5592,MI_Match_Analysis!$A$2:$A$8,MI_Match_Analysis!$F$2:$F$8,"Not Found")</f>
        <v>Not Found</v>
      </c>
    </row>
    <row r="5593" spans="1:20" hidden="1" x14ac:dyDescent="0.3">
      <c r="A5593">
        <v>25</v>
      </c>
      <c r="B5593" s="1">
        <v>46129</v>
      </c>
      <c r="C5593" t="s">
        <v>162</v>
      </c>
      <c r="D5593" t="s">
        <v>71</v>
      </c>
      <c r="E5593" t="s">
        <v>35</v>
      </c>
      <c r="F5593" t="s">
        <v>48</v>
      </c>
      <c r="G5593">
        <v>1</v>
      </c>
      <c r="H5593">
        <v>19.5</v>
      </c>
      <c r="I5593" t="s">
        <v>185</v>
      </c>
      <c r="J5593" t="s">
        <v>86</v>
      </c>
      <c r="K5593">
        <v>0</v>
      </c>
      <c r="L5593">
        <v>4</v>
      </c>
      <c r="M5593">
        <v>0</v>
      </c>
      <c r="N5593">
        <v>0</v>
      </c>
      <c r="O5593">
        <v>1</v>
      </c>
      <c r="P5593">
        <v>0</v>
      </c>
      <c r="Q5593" t="s">
        <v>83</v>
      </c>
      <c r="R5593" t="s">
        <v>83</v>
      </c>
      <c r="S5593" t="s">
        <v>83</v>
      </c>
      <c r="T5593" t="str">
        <f>_xlfn.XLOOKUP(A5593,MI_Match_Analysis!$A$2:$A$8,MI_Match_Analysis!$F$2:$F$8,"Not Found")</f>
        <v>Not Found</v>
      </c>
    </row>
    <row r="5594" spans="1:20" hidden="1" x14ac:dyDescent="0.3">
      <c r="A5594">
        <v>25</v>
      </c>
      <c r="B5594" s="1">
        <v>46129</v>
      </c>
      <c r="C5594" t="s">
        <v>162</v>
      </c>
      <c r="D5594" t="s">
        <v>71</v>
      </c>
      <c r="E5594" t="s">
        <v>35</v>
      </c>
      <c r="F5594" t="s">
        <v>48</v>
      </c>
      <c r="G5594">
        <v>1</v>
      </c>
      <c r="H5594">
        <v>19.600000000000001</v>
      </c>
      <c r="I5594" t="s">
        <v>185</v>
      </c>
      <c r="J5594" t="s">
        <v>86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165</v>
      </c>
      <c r="R5594" t="s">
        <v>185</v>
      </c>
      <c r="S5594" t="s">
        <v>101</v>
      </c>
      <c r="T5594" t="str">
        <f>_xlfn.XLOOKUP(A5594,MI_Match_Analysis!$A$2:$A$8,MI_Match_Analysis!$F$2:$F$8,"Not Found")</f>
        <v>Not Found</v>
      </c>
    </row>
    <row r="5595" spans="1:20" hidden="1" x14ac:dyDescent="0.3">
      <c r="A5595">
        <v>25</v>
      </c>
      <c r="B5595" s="1">
        <v>46129</v>
      </c>
      <c r="C5595" t="s">
        <v>162</v>
      </c>
      <c r="D5595" t="s">
        <v>71</v>
      </c>
      <c r="E5595" t="s">
        <v>48</v>
      </c>
      <c r="F5595" t="s">
        <v>35</v>
      </c>
      <c r="G5595">
        <v>2</v>
      </c>
      <c r="H5595">
        <v>0.1</v>
      </c>
      <c r="I5595" t="s">
        <v>213</v>
      </c>
      <c r="J5595" t="s">
        <v>189</v>
      </c>
      <c r="K5595">
        <v>0</v>
      </c>
      <c r="L5595">
        <v>1</v>
      </c>
      <c r="M5595">
        <v>0</v>
      </c>
      <c r="N5595">
        <v>1</v>
      </c>
      <c r="O5595">
        <v>0</v>
      </c>
      <c r="P5595">
        <v>0</v>
      </c>
      <c r="Q5595" t="s">
        <v>83</v>
      </c>
      <c r="R5595" t="s">
        <v>83</v>
      </c>
      <c r="S5595" t="s">
        <v>83</v>
      </c>
      <c r="T5595" t="str">
        <f>_xlfn.XLOOKUP(A5595,MI_Match_Analysis!$A$2:$A$8,MI_Match_Analysis!$F$2:$F$8,"Not Found")</f>
        <v>Not Found</v>
      </c>
    </row>
    <row r="5596" spans="1:20" hidden="1" x14ac:dyDescent="0.3">
      <c r="A5596">
        <v>25</v>
      </c>
      <c r="B5596" s="1">
        <v>46129</v>
      </c>
      <c r="C5596" t="s">
        <v>162</v>
      </c>
      <c r="D5596" t="s">
        <v>71</v>
      </c>
      <c r="E5596" t="s">
        <v>48</v>
      </c>
      <c r="F5596" t="s">
        <v>35</v>
      </c>
      <c r="G5596">
        <v>2</v>
      </c>
      <c r="H5596">
        <v>0.2</v>
      </c>
      <c r="I5596" t="s">
        <v>116</v>
      </c>
      <c r="J5596" t="s">
        <v>189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83</v>
      </c>
      <c r="R5596" t="s">
        <v>83</v>
      </c>
      <c r="S5596" t="s">
        <v>83</v>
      </c>
      <c r="T5596" t="str">
        <f>_xlfn.XLOOKUP(A5596,MI_Match_Analysis!$A$2:$A$8,MI_Match_Analysis!$F$2:$F$8,"Not Found")</f>
        <v>Not Found</v>
      </c>
    </row>
    <row r="5597" spans="1:20" hidden="1" x14ac:dyDescent="0.3">
      <c r="A5597">
        <v>25</v>
      </c>
      <c r="B5597" s="1">
        <v>46129</v>
      </c>
      <c r="C5597" t="s">
        <v>162</v>
      </c>
      <c r="D5597" t="s">
        <v>71</v>
      </c>
      <c r="E5597" t="s">
        <v>48</v>
      </c>
      <c r="F5597" t="s">
        <v>35</v>
      </c>
      <c r="G5597">
        <v>2</v>
      </c>
      <c r="H5597">
        <v>0.3</v>
      </c>
      <c r="I5597" t="s">
        <v>116</v>
      </c>
      <c r="J5597" t="s">
        <v>189</v>
      </c>
      <c r="K5597">
        <v>2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83</v>
      </c>
      <c r="R5597" t="s">
        <v>83</v>
      </c>
      <c r="S5597" t="s">
        <v>83</v>
      </c>
      <c r="T5597" t="str">
        <f>_xlfn.XLOOKUP(A5597,MI_Match_Analysis!$A$2:$A$8,MI_Match_Analysis!$F$2:$F$8,"Not Found")</f>
        <v>Not Found</v>
      </c>
    </row>
    <row r="5598" spans="1:20" hidden="1" x14ac:dyDescent="0.3">
      <c r="A5598">
        <v>25</v>
      </c>
      <c r="B5598" s="1">
        <v>46129</v>
      </c>
      <c r="C5598" t="s">
        <v>162</v>
      </c>
      <c r="D5598" t="s">
        <v>71</v>
      </c>
      <c r="E5598" t="s">
        <v>48</v>
      </c>
      <c r="F5598" t="s">
        <v>35</v>
      </c>
      <c r="G5598">
        <v>2</v>
      </c>
      <c r="H5598">
        <v>0.4</v>
      </c>
      <c r="I5598" t="s">
        <v>116</v>
      </c>
      <c r="J5598" t="s">
        <v>189</v>
      </c>
      <c r="K5598">
        <v>4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83</v>
      </c>
      <c r="R5598" t="s">
        <v>83</v>
      </c>
      <c r="S5598" t="s">
        <v>83</v>
      </c>
      <c r="T5598" t="str">
        <f>_xlfn.XLOOKUP(A5598,MI_Match_Analysis!$A$2:$A$8,MI_Match_Analysis!$F$2:$F$8,"Not Found")</f>
        <v>Not Found</v>
      </c>
    </row>
    <row r="5599" spans="1:20" hidden="1" x14ac:dyDescent="0.3">
      <c r="A5599">
        <v>25</v>
      </c>
      <c r="B5599" s="1">
        <v>46129</v>
      </c>
      <c r="C5599" t="s">
        <v>162</v>
      </c>
      <c r="D5599" t="s">
        <v>71</v>
      </c>
      <c r="E5599" t="s">
        <v>48</v>
      </c>
      <c r="F5599" t="s">
        <v>35</v>
      </c>
      <c r="G5599">
        <v>2</v>
      </c>
      <c r="H5599">
        <v>0.5</v>
      </c>
      <c r="I5599" t="s">
        <v>116</v>
      </c>
      <c r="J5599" t="s">
        <v>189</v>
      </c>
      <c r="K5599">
        <v>1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83</v>
      </c>
      <c r="R5599" t="s">
        <v>83</v>
      </c>
      <c r="S5599" t="s">
        <v>83</v>
      </c>
      <c r="T5599" t="str">
        <f>_xlfn.XLOOKUP(A5599,MI_Match_Analysis!$A$2:$A$8,MI_Match_Analysis!$F$2:$F$8,"Not Found")</f>
        <v>Not Found</v>
      </c>
    </row>
    <row r="5600" spans="1:20" hidden="1" x14ac:dyDescent="0.3">
      <c r="A5600">
        <v>25</v>
      </c>
      <c r="B5600" s="1">
        <v>46129</v>
      </c>
      <c r="C5600" t="s">
        <v>162</v>
      </c>
      <c r="D5600" t="s">
        <v>71</v>
      </c>
      <c r="E5600" t="s">
        <v>48</v>
      </c>
      <c r="F5600" t="s">
        <v>35</v>
      </c>
      <c r="G5600">
        <v>2</v>
      </c>
      <c r="H5600">
        <v>0.6</v>
      </c>
      <c r="I5600" t="s">
        <v>213</v>
      </c>
      <c r="J5600" t="s">
        <v>189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83</v>
      </c>
      <c r="R5600" t="s">
        <v>83</v>
      </c>
      <c r="S5600" t="s">
        <v>83</v>
      </c>
      <c r="T5600" t="str">
        <f>_xlfn.XLOOKUP(A5600,MI_Match_Analysis!$A$2:$A$8,MI_Match_Analysis!$F$2:$F$8,"Not Found")</f>
        <v>Not Found</v>
      </c>
    </row>
    <row r="5601" spans="1:20" hidden="1" x14ac:dyDescent="0.3">
      <c r="A5601">
        <v>25</v>
      </c>
      <c r="B5601" s="1">
        <v>46129</v>
      </c>
      <c r="C5601" t="s">
        <v>162</v>
      </c>
      <c r="D5601" t="s">
        <v>71</v>
      </c>
      <c r="E5601" t="s">
        <v>48</v>
      </c>
      <c r="F5601" t="s">
        <v>35</v>
      </c>
      <c r="G5601">
        <v>2</v>
      </c>
      <c r="H5601">
        <v>1.1000000000000001</v>
      </c>
      <c r="I5601" t="s">
        <v>213</v>
      </c>
      <c r="J5601" t="s">
        <v>192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83</v>
      </c>
      <c r="R5601" t="s">
        <v>83</v>
      </c>
      <c r="S5601" t="s">
        <v>83</v>
      </c>
      <c r="T5601" t="str">
        <f>_xlfn.XLOOKUP(A5601,MI_Match_Analysis!$A$2:$A$8,MI_Match_Analysis!$F$2:$F$8,"Not Found")</f>
        <v>Not Found</v>
      </c>
    </row>
    <row r="5602" spans="1:20" hidden="1" x14ac:dyDescent="0.3">
      <c r="A5602">
        <v>25</v>
      </c>
      <c r="B5602" s="1">
        <v>46129</v>
      </c>
      <c r="C5602" t="s">
        <v>162</v>
      </c>
      <c r="D5602" t="s">
        <v>71</v>
      </c>
      <c r="E5602" t="s">
        <v>48</v>
      </c>
      <c r="F5602" t="s">
        <v>35</v>
      </c>
      <c r="G5602">
        <v>2</v>
      </c>
      <c r="H5602">
        <v>1.2</v>
      </c>
      <c r="I5602" t="s">
        <v>213</v>
      </c>
      <c r="J5602" t="s">
        <v>192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83</v>
      </c>
      <c r="R5602" t="s">
        <v>83</v>
      </c>
      <c r="S5602" t="s">
        <v>83</v>
      </c>
      <c r="T5602" t="str">
        <f>_xlfn.XLOOKUP(A5602,MI_Match_Analysis!$A$2:$A$8,MI_Match_Analysis!$F$2:$F$8,"Not Found")</f>
        <v>Not Found</v>
      </c>
    </row>
    <row r="5603" spans="1:20" hidden="1" x14ac:dyDescent="0.3">
      <c r="A5603">
        <v>25</v>
      </c>
      <c r="B5603" s="1">
        <v>46129</v>
      </c>
      <c r="C5603" t="s">
        <v>162</v>
      </c>
      <c r="D5603" t="s">
        <v>71</v>
      </c>
      <c r="E5603" t="s">
        <v>48</v>
      </c>
      <c r="F5603" t="s">
        <v>35</v>
      </c>
      <c r="G5603">
        <v>2</v>
      </c>
      <c r="H5603">
        <v>1.3</v>
      </c>
      <c r="I5603" t="s">
        <v>213</v>
      </c>
      <c r="J5603" t="s">
        <v>192</v>
      </c>
      <c r="K5603">
        <v>3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83</v>
      </c>
      <c r="R5603" t="s">
        <v>83</v>
      </c>
      <c r="S5603" t="s">
        <v>83</v>
      </c>
      <c r="T5603" t="str">
        <f>_xlfn.XLOOKUP(A5603,MI_Match_Analysis!$A$2:$A$8,MI_Match_Analysis!$F$2:$F$8,"Not Found")</f>
        <v>Not Found</v>
      </c>
    </row>
    <row r="5604" spans="1:20" hidden="1" x14ac:dyDescent="0.3">
      <c r="A5604">
        <v>25</v>
      </c>
      <c r="B5604" s="1">
        <v>46129</v>
      </c>
      <c r="C5604" t="s">
        <v>162</v>
      </c>
      <c r="D5604" t="s">
        <v>71</v>
      </c>
      <c r="E5604" t="s">
        <v>48</v>
      </c>
      <c r="F5604" t="s">
        <v>35</v>
      </c>
      <c r="G5604">
        <v>2</v>
      </c>
      <c r="H5604">
        <v>1.4</v>
      </c>
      <c r="I5604" t="s">
        <v>116</v>
      </c>
      <c r="J5604" t="s">
        <v>192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83</v>
      </c>
      <c r="R5604" t="s">
        <v>83</v>
      </c>
      <c r="S5604" t="s">
        <v>83</v>
      </c>
      <c r="T5604" t="str">
        <f>_xlfn.XLOOKUP(A5604,MI_Match_Analysis!$A$2:$A$8,MI_Match_Analysis!$F$2:$F$8,"Not Found")</f>
        <v>Not Found</v>
      </c>
    </row>
    <row r="5605" spans="1:20" hidden="1" x14ac:dyDescent="0.3">
      <c r="A5605">
        <v>25</v>
      </c>
      <c r="B5605" s="1">
        <v>46129</v>
      </c>
      <c r="C5605" t="s">
        <v>162</v>
      </c>
      <c r="D5605" t="s">
        <v>71</v>
      </c>
      <c r="E5605" t="s">
        <v>48</v>
      </c>
      <c r="F5605" t="s">
        <v>35</v>
      </c>
      <c r="G5605">
        <v>2</v>
      </c>
      <c r="H5605">
        <v>1.5</v>
      </c>
      <c r="I5605" t="s">
        <v>116</v>
      </c>
      <c r="J5605" t="s">
        <v>192</v>
      </c>
      <c r="K5605">
        <v>4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83</v>
      </c>
      <c r="R5605" t="s">
        <v>83</v>
      </c>
      <c r="S5605" t="s">
        <v>83</v>
      </c>
      <c r="T5605" t="str">
        <f>_xlfn.XLOOKUP(A5605,MI_Match_Analysis!$A$2:$A$8,MI_Match_Analysis!$F$2:$F$8,"Not Found")</f>
        <v>Not Found</v>
      </c>
    </row>
    <row r="5606" spans="1:20" hidden="1" x14ac:dyDescent="0.3">
      <c r="A5606">
        <v>25</v>
      </c>
      <c r="B5606" s="1">
        <v>46129</v>
      </c>
      <c r="C5606" t="s">
        <v>162</v>
      </c>
      <c r="D5606" t="s">
        <v>71</v>
      </c>
      <c r="E5606" t="s">
        <v>48</v>
      </c>
      <c r="F5606" t="s">
        <v>35</v>
      </c>
      <c r="G5606">
        <v>2</v>
      </c>
      <c r="H5606">
        <v>1.6</v>
      </c>
      <c r="I5606" t="s">
        <v>116</v>
      </c>
      <c r="J5606" t="s">
        <v>192</v>
      </c>
      <c r="K5606">
        <v>4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83</v>
      </c>
      <c r="R5606" t="s">
        <v>83</v>
      </c>
      <c r="S5606" t="s">
        <v>83</v>
      </c>
      <c r="T5606" t="str">
        <f>_xlfn.XLOOKUP(A5606,MI_Match_Analysis!$A$2:$A$8,MI_Match_Analysis!$F$2:$F$8,"Not Found")</f>
        <v>Not Found</v>
      </c>
    </row>
    <row r="5607" spans="1:20" hidden="1" x14ac:dyDescent="0.3">
      <c r="A5607">
        <v>25</v>
      </c>
      <c r="B5607" s="1">
        <v>46129</v>
      </c>
      <c r="C5607" t="s">
        <v>162</v>
      </c>
      <c r="D5607" t="s">
        <v>71</v>
      </c>
      <c r="E5607" t="s">
        <v>48</v>
      </c>
      <c r="F5607" t="s">
        <v>35</v>
      </c>
      <c r="G5607">
        <v>2</v>
      </c>
      <c r="H5607">
        <v>2.1</v>
      </c>
      <c r="I5607" t="s">
        <v>213</v>
      </c>
      <c r="J5607" t="s">
        <v>90</v>
      </c>
      <c r="K5607">
        <v>1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83</v>
      </c>
      <c r="R5607" t="s">
        <v>83</v>
      </c>
      <c r="S5607" t="s">
        <v>83</v>
      </c>
      <c r="T5607" t="str">
        <f>_xlfn.XLOOKUP(A5607,MI_Match_Analysis!$A$2:$A$8,MI_Match_Analysis!$F$2:$F$8,"Not Found")</f>
        <v>Not Found</v>
      </c>
    </row>
    <row r="5608" spans="1:20" hidden="1" x14ac:dyDescent="0.3">
      <c r="A5608">
        <v>25</v>
      </c>
      <c r="B5608" s="1">
        <v>46129</v>
      </c>
      <c r="C5608" t="s">
        <v>162</v>
      </c>
      <c r="D5608" t="s">
        <v>71</v>
      </c>
      <c r="E5608" t="s">
        <v>48</v>
      </c>
      <c r="F5608" t="s">
        <v>35</v>
      </c>
      <c r="G5608">
        <v>2</v>
      </c>
      <c r="H5608">
        <v>2.2000000000000002</v>
      </c>
      <c r="I5608" t="s">
        <v>116</v>
      </c>
      <c r="J5608" t="s">
        <v>90</v>
      </c>
      <c r="K5608">
        <v>6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83</v>
      </c>
      <c r="R5608" t="s">
        <v>83</v>
      </c>
      <c r="S5608" t="s">
        <v>83</v>
      </c>
      <c r="T5608" t="str">
        <f>_xlfn.XLOOKUP(A5608,MI_Match_Analysis!$A$2:$A$8,MI_Match_Analysis!$F$2:$F$8,"Not Found")</f>
        <v>Not Found</v>
      </c>
    </row>
    <row r="5609" spans="1:20" hidden="1" x14ac:dyDescent="0.3">
      <c r="A5609">
        <v>25</v>
      </c>
      <c r="B5609" s="1">
        <v>46129</v>
      </c>
      <c r="C5609" t="s">
        <v>162</v>
      </c>
      <c r="D5609" t="s">
        <v>71</v>
      </c>
      <c r="E5609" t="s">
        <v>48</v>
      </c>
      <c r="F5609" t="s">
        <v>35</v>
      </c>
      <c r="G5609">
        <v>2</v>
      </c>
      <c r="H5609">
        <v>2.2999999999999998</v>
      </c>
      <c r="I5609" t="s">
        <v>116</v>
      </c>
      <c r="J5609" t="s">
        <v>90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83</v>
      </c>
      <c r="R5609" t="s">
        <v>83</v>
      </c>
      <c r="S5609" t="s">
        <v>83</v>
      </c>
      <c r="T5609" t="str">
        <f>_xlfn.XLOOKUP(A5609,MI_Match_Analysis!$A$2:$A$8,MI_Match_Analysis!$F$2:$F$8,"Not Found")</f>
        <v>Not Found</v>
      </c>
    </row>
    <row r="5610" spans="1:20" hidden="1" x14ac:dyDescent="0.3">
      <c r="A5610">
        <v>25</v>
      </c>
      <c r="B5610" s="1">
        <v>46129</v>
      </c>
      <c r="C5610" t="s">
        <v>162</v>
      </c>
      <c r="D5610" t="s">
        <v>71</v>
      </c>
      <c r="E5610" t="s">
        <v>48</v>
      </c>
      <c r="F5610" t="s">
        <v>35</v>
      </c>
      <c r="G5610">
        <v>2</v>
      </c>
      <c r="H5610">
        <v>2.4</v>
      </c>
      <c r="I5610" t="s">
        <v>213</v>
      </c>
      <c r="J5610" t="s">
        <v>90</v>
      </c>
      <c r="K5610">
        <v>6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83</v>
      </c>
      <c r="R5610" t="s">
        <v>83</v>
      </c>
      <c r="S5610" t="s">
        <v>83</v>
      </c>
      <c r="T5610" t="str">
        <f>_xlfn.XLOOKUP(A5610,MI_Match_Analysis!$A$2:$A$8,MI_Match_Analysis!$F$2:$F$8,"Not Found")</f>
        <v>Not Found</v>
      </c>
    </row>
    <row r="5611" spans="1:20" hidden="1" x14ac:dyDescent="0.3">
      <c r="A5611">
        <v>25</v>
      </c>
      <c r="B5611" s="1">
        <v>46129</v>
      </c>
      <c r="C5611" t="s">
        <v>162</v>
      </c>
      <c r="D5611" t="s">
        <v>71</v>
      </c>
      <c r="E5611" t="s">
        <v>48</v>
      </c>
      <c r="F5611" t="s">
        <v>35</v>
      </c>
      <c r="G5611">
        <v>2</v>
      </c>
      <c r="H5611">
        <v>2.5</v>
      </c>
      <c r="I5611" t="s">
        <v>213</v>
      </c>
      <c r="J5611" t="s">
        <v>90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83</v>
      </c>
      <c r="R5611" t="s">
        <v>83</v>
      </c>
      <c r="S5611" t="s">
        <v>83</v>
      </c>
      <c r="T5611" t="str">
        <f>_xlfn.XLOOKUP(A5611,MI_Match_Analysis!$A$2:$A$8,MI_Match_Analysis!$F$2:$F$8,"Not Found")</f>
        <v>Not Found</v>
      </c>
    </row>
    <row r="5612" spans="1:20" hidden="1" x14ac:dyDescent="0.3">
      <c r="A5612">
        <v>25</v>
      </c>
      <c r="B5612" s="1">
        <v>46129</v>
      </c>
      <c r="C5612" t="s">
        <v>162</v>
      </c>
      <c r="D5612" t="s">
        <v>71</v>
      </c>
      <c r="E5612" t="s">
        <v>48</v>
      </c>
      <c r="F5612" t="s">
        <v>35</v>
      </c>
      <c r="G5612">
        <v>2</v>
      </c>
      <c r="H5612">
        <v>2.6</v>
      </c>
      <c r="I5612" t="s">
        <v>213</v>
      </c>
      <c r="J5612" t="s">
        <v>90</v>
      </c>
      <c r="K5612">
        <v>6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83</v>
      </c>
      <c r="R5612" t="s">
        <v>83</v>
      </c>
      <c r="S5612" t="s">
        <v>83</v>
      </c>
      <c r="T5612" t="str">
        <f>_xlfn.XLOOKUP(A5612,MI_Match_Analysis!$A$2:$A$8,MI_Match_Analysis!$F$2:$F$8,"Not Found")</f>
        <v>Not Found</v>
      </c>
    </row>
    <row r="5613" spans="1:20" hidden="1" x14ac:dyDescent="0.3">
      <c r="A5613">
        <v>25</v>
      </c>
      <c r="B5613" s="1">
        <v>46129</v>
      </c>
      <c r="C5613" t="s">
        <v>162</v>
      </c>
      <c r="D5613" t="s">
        <v>71</v>
      </c>
      <c r="E5613" t="s">
        <v>48</v>
      </c>
      <c r="F5613" t="s">
        <v>35</v>
      </c>
      <c r="G5613">
        <v>2</v>
      </c>
      <c r="H5613">
        <v>3.1</v>
      </c>
      <c r="I5613" t="s">
        <v>116</v>
      </c>
      <c r="J5613" t="s">
        <v>193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83</v>
      </c>
      <c r="R5613" t="s">
        <v>83</v>
      </c>
      <c r="S5613" t="s">
        <v>83</v>
      </c>
      <c r="T5613" t="str">
        <f>_xlfn.XLOOKUP(A5613,MI_Match_Analysis!$A$2:$A$8,MI_Match_Analysis!$F$2:$F$8,"Not Found")</f>
        <v>Not Found</v>
      </c>
    </row>
    <row r="5614" spans="1:20" hidden="1" x14ac:dyDescent="0.3">
      <c r="A5614">
        <v>25</v>
      </c>
      <c r="B5614" s="1">
        <v>46129</v>
      </c>
      <c r="C5614" t="s">
        <v>162</v>
      </c>
      <c r="D5614" t="s">
        <v>71</v>
      </c>
      <c r="E5614" t="s">
        <v>48</v>
      </c>
      <c r="F5614" t="s">
        <v>35</v>
      </c>
      <c r="G5614">
        <v>2</v>
      </c>
      <c r="H5614">
        <v>3.2</v>
      </c>
      <c r="I5614" t="s">
        <v>213</v>
      </c>
      <c r="J5614" t="s">
        <v>193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83</v>
      </c>
      <c r="R5614" t="s">
        <v>83</v>
      </c>
      <c r="S5614" t="s">
        <v>83</v>
      </c>
      <c r="T5614" t="str">
        <f>_xlfn.XLOOKUP(A5614,MI_Match_Analysis!$A$2:$A$8,MI_Match_Analysis!$F$2:$F$8,"Not Found")</f>
        <v>Not Found</v>
      </c>
    </row>
    <row r="5615" spans="1:20" hidden="1" x14ac:dyDescent="0.3">
      <c r="A5615">
        <v>25</v>
      </c>
      <c r="B5615" s="1">
        <v>46129</v>
      </c>
      <c r="C5615" t="s">
        <v>162</v>
      </c>
      <c r="D5615" t="s">
        <v>71</v>
      </c>
      <c r="E5615" t="s">
        <v>48</v>
      </c>
      <c r="F5615" t="s">
        <v>35</v>
      </c>
      <c r="G5615">
        <v>2</v>
      </c>
      <c r="H5615">
        <v>3.3</v>
      </c>
      <c r="I5615" t="s">
        <v>213</v>
      </c>
      <c r="J5615" t="s">
        <v>193</v>
      </c>
      <c r="K5615">
        <v>4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83</v>
      </c>
      <c r="R5615" t="s">
        <v>83</v>
      </c>
      <c r="S5615" t="s">
        <v>83</v>
      </c>
      <c r="T5615" t="str">
        <f>_xlfn.XLOOKUP(A5615,MI_Match_Analysis!$A$2:$A$8,MI_Match_Analysis!$F$2:$F$8,"Not Found")</f>
        <v>Not Found</v>
      </c>
    </row>
    <row r="5616" spans="1:20" hidden="1" x14ac:dyDescent="0.3">
      <c r="A5616">
        <v>25</v>
      </c>
      <c r="B5616" s="1">
        <v>46129</v>
      </c>
      <c r="C5616" t="s">
        <v>162</v>
      </c>
      <c r="D5616" t="s">
        <v>71</v>
      </c>
      <c r="E5616" t="s">
        <v>48</v>
      </c>
      <c r="F5616" t="s">
        <v>35</v>
      </c>
      <c r="G5616">
        <v>2</v>
      </c>
      <c r="H5616">
        <v>3.4</v>
      </c>
      <c r="I5616" t="s">
        <v>213</v>
      </c>
      <c r="J5616" t="s">
        <v>193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83</v>
      </c>
      <c r="R5616" t="s">
        <v>83</v>
      </c>
      <c r="S5616" t="s">
        <v>83</v>
      </c>
      <c r="T5616" t="str">
        <f>_xlfn.XLOOKUP(A5616,MI_Match_Analysis!$A$2:$A$8,MI_Match_Analysis!$F$2:$F$8,"Not Found")</f>
        <v>Not Found</v>
      </c>
    </row>
    <row r="5617" spans="1:20" hidden="1" x14ac:dyDescent="0.3">
      <c r="A5617">
        <v>25</v>
      </c>
      <c r="B5617" s="1">
        <v>46129</v>
      </c>
      <c r="C5617" t="s">
        <v>162</v>
      </c>
      <c r="D5617" t="s">
        <v>71</v>
      </c>
      <c r="E5617" t="s">
        <v>48</v>
      </c>
      <c r="F5617" t="s">
        <v>35</v>
      </c>
      <c r="G5617">
        <v>2</v>
      </c>
      <c r="H5617">
        <v>3.5</v>
      </c>
      <c r="I5617" t="s">
        <v>213</v>
      </c>
      <c r="J5617" t="s">
        <v>193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83</v>
      </c>
      <c r="R5617" t="s">
        <v>83</v>
      </c>
      <c r="S5617" t="s">
        <v>83</v>
      </c>
      <c r="T5617" t="str">
        <f>_xlfn.XLOOKUP(A5617,MI_Match_Analysis!$A$2:$A$8,MI_Match_Analysis!$F$2:$F$8,"Not Found")</f>
        <v>Not Found</v>
      </c>
    </row>
    <row r="5618" spans="1:20" hidden="1" x14ac:dyDescent="0.3">
      <c r="A5618">
        <v>25</v>
      </c>
      <c r="B5618" s="1">
        <v>46129</v>
      </c>
      <c r="C5618" t="s">
        <v>162</v>
      </c>
      <c r="D5618" t="s">
        <v>71</v>
      </c>
      <c r="E5618" t="s">
        <v>48</v>
      </c>
      <c r="F5618" t="s">
        <v>35</v>
      </c>
      <c r="G5618">
        <v>2</v>
      </c>
      <c r="H5618">
        <v>3.6</v>
      </c>
      <c r="I5618" t="s">
        <v>213</v>
      </c>
      <c r="J5618" t="s">
        <v>193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83</v>
      </c>
      <c r="R5618" t="s">
        <v>83</v>
      </c>
      <c r="S5618" t="s">
        <v>83</v>
      </c>
      <c r="T5618" t="str">
        <f>_xlfn.XLOOKUP(A5618,MI_Match_Analysis!$A$2:$A$8,MI_Match_Analysis!$F$2:$F$8,"Not Found")</f>
        <v>Not Found</v>
      </c>
    </row>
    <row r="5619" spans="1:20" hidden="1" x14ac:dyDescent="0.3">
      <c r="A5619">
        <v>25</v>
      </c>
      <c r="B5619" s="1">
        <v>46129</v>
      </c>
      <c r="C5619" t="s">
        <v>162</v>
      </c>
      <c r="D5619" t="s">
        <v>71</v>
      </c>
      <c r="E5619" t="s">
        <v>48</v>
      </c>
      <c r="F5619" t="s">
        <v>35</v>
      </c>
      <c r="G5619">
        <v>2</v>
      </c>
      <c r="H5619">
        <v>4.0999999999999996</v>
      </c>
      <c r="I5619" t="s">
        <v>116</v>
      </c>
      <c r="J5619" t="s">
        <v>189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83</v>
      </c>
      <c r="R5619" t="s">
        <v>83</v>
      </c>
      <c r="S5619" t="s">
        <v>83</v>
      </c>
      <c r="T5619" t="str">
        <f>_xlfn.XLOOKUP(A5619,MI_Match_Analysis!$A$2:$A$8,MI_Match_Analysis!$F$2:$F$8,"Not Found")</f>
        <v>Not Found</v>
      </c>
    </row>
    <row r="5620" spans="1:20" hidden="1" x14ac:dyDescent="0.3">
      <c r="A5620">
        <v>25</v>
      </c>
      <c r="B5620" s="1">
        <v>46129</v>
      </c>
      <c r="C5620" t="s">
        <v>162</v>
      </c>
      <c r="D5620" t="s">
        <v>71</v>
      </c>
      <c r="E5620" t="s">
        <v>48</v>
      </c>
      <c r="F5620" t="s">
        <v>35</v>
      </c>
      <c r="G5620">
        <v>2</v>
      </c>
      <c r="H5620">
        <v>4.2</v>
      </c>
      <c r="I5620" t="s">
        <v>116</v>
      </c>
      <c r="J5620" t="s">
        <v>189</v>
      </c>
      <c r="K5620">
        <v>6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83</v>
      </c>
      <c r="R5620" t="s">
        <v>83</v>
      </c>
      <c r="S5620" t="s">
        <v>83</v>
      </c>
      <c r="T5620" t="str">
        <f>_xlfn.XLOOKUP(A5620,MI_Match_Analysis!$A$2:$A$8,MI_Match_Analysis!$F$2:$F$8,"Not Found")</f>
        <v>Not Found</v>
      </c>
    </row>
    <row r="5621" spans="1:20" hidden="1" x14ac:dyDescent="0.3">
      <c r="A5621">
        <v>25</v>
      </c>
      <c r="B5621" s="1">
        <v>46129</v>
      </c>
      <c r="C5621" t="s">
        <v>162</v>
      </c>
      <c r="D5621" t="s">
        <v>71</v>
      </c>
      <c r="E5621" t="s">
        <v>48</v>
      </c>
      <c r="F5621" t="s">
        <v>35</v>
      </c>
      <c r="G5621">
        <v>2</v>
      </c>
      <c r="H5621">
        <v>4.3</v>
      </c>
      <c r="I5621" t="s">
        <v>116</v>
      </c>
      <c r="J5621" t="s">
        <v>189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83</v>
      </c>
      <c r="R5621" t="s">
        <v>83</v>
      </c>
      <c r="S5621" t="s">
        <v>83</v>
      </c>
      <c r="T5621" t="str">
        <f>_xlfn.XLOOKUP(A5621,MI_Match_Analysis!$A$2:$A$8,MI_Match_Analysis!$F$2:$F$8,"Not Found")</f>
        <v>Not Found</v>
      </c>
    </row>
    <row r="5622" spans="1:20" hidden="1" x14ac:dyDescent="0.3">
      <c r="A5622">
        <v>25</v>
      </c>
      <c r="B5622" s="1">
        <v>46129</v>
      </c>
      <c r="C5622" t="s">
        <v>162</v>
      </c>
      <c r="D5622" t="s">
        <v>71</v>
      </c>
      <c r="E5622" t="s">
        <v>48</v>
      </c>
      <c r="F5622" t="s">
        <v>35</v>
      </c>
      <c r="G5622">
        <v>2</v>
      </c>
      <c r="H5622">
        <v>4.4000000000000004</v>
      </c>
      <c r="I5622" t="s">
        <v>213</v>
      </c>
      <c r="J5622" t="s">
        <v>189</v>
      </c>
      <c r="K5622">
        <v>1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83</v>
      </c>
      <c r="R5622" t="s">
        <v>83</v>
      </c>
      <c r="S5622" t="s">
        <v>83</v>
      </c>
      <c r="T5622" t="str">
        <f>_xlfn.XLOOKUP(A5622,MI_Match_Analysis!$A$2:$A$8,MI_Match_Analysis!$F$2:$F$8,"Not Found")</f>
        <v>Not Found</v>
      </c>
    </row>
    <row r="5623" spans="1:20" hidden="1" x14ac:dyDescent="0.3">
      <c r="A5623">
        <v>25</v>
      </c>
      <c r="B5623" s="1">
        <v>46129</v>
      </c>
      <c r="C5623" t="s">
        <v>162</v>
      </c>
      <c r="D5623" t="s">
        <v>71</v>
      </c>
      <c r="E5623" t="s">
        <v>48</v>
      </c>
      <c r="F5623" t="s">
        <v>35</v>
      </c>
      <c r="G5623">
        <v>2</v>
      </c>
      <c r="H5623">
        <v>4.5</v>
      </c>
      <c r="I5623" t="s">
        <v>116</v>
      </c>
      <c r="J5623" t="s">
        <v>189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83</v>
      </c>
      <c r="R5623" t="s">
        <v>83</v>
      </c>
      <c r="S5623" t="s">
        <v>83</v>
      </c>
      <c r="T5623" t="str">
        <f>_xlfn.XLOOKUP(A5623,MI_Match_Analysis!$A$2:$A$8,MI_Match_Analysis!$F$2:$F$8,"Not Found")</f>
        <v>Not Found</v>
      </c>
    </row>
    <row r="5624" spans="1:20" hidden="1" x14ac:dyDescent="0.3">
      <c r="A5624">
        <v>25</v>
      </c>
      <c r="B5624" s="1">
        <v>46129</v>
      </c>
      <c r="C5624" t="s">
        <v>162</v>
      </c>
      <c r="D5624" t="s">
        <v>71</v>
      </c>
      <c r="E5624" t="s">
        <v>48</v>
      </c>
      <c r="F5624" t="s">
        <v>35</v>
      </c>
      <c r="G5624">
        <v>2</v>
      </c>
      <c r="H5624">
        <v>4.5999999999999996</v>
      </c>
      <c r="I5624" t="s">
        <v>116</v>
      </c>
      <c r="J5624" t="s">
        <v>189</v>
      </c>
      <c r="K5624">
        <v>4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83</v>
      </c>
      <c r="R5624" t="s">
        <v>83</v>
      </c>
      <c r="S5624" t="s">
        <v>83</v>
      </c>
      <c r="T5624" t="str">
        <f>_xlfn.XLOOKUP(A5624,MI_Match_Analysis!$A$2:$A$8,MI_Match_Analysis!$F$2:$F$8,"Not Found")</f>
        <v>Not Found</v>
      </c>
    </row>
    <row r="5625" spans="1:20" hidden="1" x14ac:dyDescent="0.3">
      <c r="A5625">
        <v>25</v>
      </c>
      <c r="B5625" s="1">
        <v>46129</v>
      </c>
      <c r="C5625" t="s">
        <v>162</v>
      </c>
      <c r="D5625" t="s">
        <v>71</v>
      </c>
      <c r="E5625" t="s">
        <v>48</v>
      </c>
      <c r="F5625" t="s">
        <v>35</v>
      </c>
      <c r="G5625">
        <v>2</v>
      </c>
      <c r="H5625">
        <v>5.0999999999999996</v>
      </c>
      <c r="I5625" t="s">
        <v>213</v>
      </c>
      <c r="J5625" t="s">
        <v>193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165</v>
      </c>
      <c r="R5625" t="s">
        <v>213</v>
      </c>
      <c r="S5625" t="s">
        <v>192</v>
      </c>
      <c r="T5625" t="str">
        <f>_xlfn.XLOOKUP(A5625,MI_Match_Analysis!$A$2:$A$8,MI_Match_Analysis!$F$2:$F$8,"Not Found")</f>
        <v>Not Found</v>
      </c>
    </row>
    <row r="5626" spans="1:20" hidden="1" x14ac:dyDescent="0.3">
      <c r="A5626">
        <v>25</v>
      </c>
      <c r="B5626" s="1">
        <v>46129</v>
      </c>
      <c r="C5626" t="s">
        <v>162</v>
      </c>
      <c r="D5626" t="s">
        <v>71</v>
      </c>
      <c r="E5626" t="s">
        <v>48</v>
      </c>
      <c r="F5626" t="s">
        <v>35</v>
      </c>
      <c r="G5626">
        <v>2</v>
      </c>
      <c r="H5626">
        <v>5.2</v>
      </c>
      <c r="I5626" t="s">
        <v>101</v>
      </c>
      <c r="J5626" t="s">
        <v>193</v>
      </c>
      <c r="K5626">
        <v>4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83</v>
      </c>
      <c r="R5626" t="s">
        <v>83</v>
      </c>
      <c r="S5626" t="s">
        <v>83</v>
      </c>
      <c r="T5626" t="str">
        <f>_xlfn.XLOOKUP(A5626,MI_Match_Analysis!$A$2:$A$8,MI_Match_Analysis!$F$2:$F$8,"Not Found")</f>
        <v>Not Found</v>
      </c>
    </row>
    <row r="5627" spans="1:20" hidden="1" x14ac:dyDescent="0.3">
      <c r="A5627">
        <v>25</v>
      </c>
      <c r="B5627" s="1">
        <v>46129</v>
      </c>
      <c r="C5627" t="s">
        <v>162</v>
      </c>
      <c r="D5627" t="s">
        <v>71</v>
      </c>
      <c r="E5627" t="s">
        <v>48</v>
      </c>
      <c r="F5627" t="s">
        <v>35</v>
      </c>
      <c r="G5627">
        <v>2</v>
      </c>
      <c r="H5627">
        <v>5.3</v>
      </c>
      <c r="I5627" t="s">
        <v>101</v>
      </c>
      <c r="J5627" t="s">
        <v>193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83</v>
      </c>
      <c r="R5627" t="s">
        <v>83</v>
      </c>
      <c r="S5627" t="s">
        <v>83</v>
      </c>
      <c r="T5627" t="str">
        <f>_xlfn.XLOOKUP(A5627,MI_Match_Analysis!$A$2:$A$8,MI_Match_Analysis!$F$2:$F$8,"Not Found")</f>
        <v>Not Found</v>
      </c>
    </row>
    <row r="5628" spans="1:20" hidden="1" x14ac:dyDescent="0.3">
      <c r="A5628">
        <v>25</v>
      </c>
      <c r="B5628" s="1">
        <v>46129</v>
      </c>
      <c r="C5628" t="s">
        <v>162</v>
      </c>
      <c r="D5628" t="s">
        <v>71</v>
      </c>
      <c r="E5628" t="s">
        <v>48</v>
      </c>
      <c r="F5628" t="s">
        <v>35</v>
      </c>
      <c r="G5628">
        <v>2</v>
      </c>
      <c r="H5628">
        <v>5.4</v>
      </c>
      <c r="I5628" t="s">
        <v>101</v>
      </c>
      <c r="J5628" t="s">
        <v>193</v>
      </c>
      <c r="K5628">
        <v>6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83</v>
      </c>
      <c r="R5628" t="s">
        <v>83</v>
      </c>
      <c r="S5628" t="s">
        <v>83</v>
      </c>
      <c r="T5628" t="str">
        <f>_xlfn.XLOOKUP(A5628,MI_Match_Analysis!$A$2:$A$8,MI_Match_Analysis!$F$2:$F$8,"Not Found")</f>
        <v>Not Found</v>
      </c>
    </row>
    <row r="5629" spans="1:20" hidden="1" x14ac:dyDescent="0.3">
      <c r="A5629">
        <v>25</v>
      </c>
      <c r="B5629" s="1">
        <v>46129</v>
      </c>
      <c r="C5629" t="s">
        <v>162</v>
      </c>
      <c r="D5629" t="s">
        <v>71</v>
      </c>
      <c r="E5629" t="s">
        <v>48</v>
      </c>
      <c r="F5629" t="s">
        <v>35</v>
      </c>
      <c r="G5629">
        <v>2</v>
      </c>
      <c r="H5629">
        <v>5.5</v>
      </c>
      <c r="I5629" t="s">
        <v>101</v>
      </c>
      <c r="J5629" t="s">
        <v>193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83</v>
      </c>
      <c r="R5629" t="s">
        <v>83</v>
      </c>
      <c r="S5629" t="s">
        <v>83</v>
      </c>
      <c r="T5629" t="str">
        <f>_xlfn.XLOOKUP(A5629,MI_Match_Analysis!$A$2:$A$8,MI_Match_Analysis!$F$2:$F$8,"Not Found")</f>
        <v>Not Found</v>
      </c>
    </row>
    <row r="5630" spans="1:20" hidden="1" x14ac:dyDescent="0.3">
      <c r="A5630">
        <v>25</v>
      </c>
      <c r="B5630" s="1">
        <v>46129</v>
      </c>
      <c r="C5630" t="s">
        <v>162</v>
      </c>
      <c r="D5630" t="s">
        <v>71</v>
      </c>
      <c r="E5630" t="s">
        <v>48</v>
      </c>
      <c r="F5630" t="s">
        <v>35</v>
      </c>
      <c r="G5630">
        <v>2</v>
      </c>
      <c r="H5630">
        <v>5.6</v>
      </c>
      <c r="I5630" t="s">
        <v>101</v>
      </c>
      <c r="J5630" t="s">
        <v>193</v>
      </c>
      <c r="K5630">
        <v>4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83</v>
      </c>
      <c r="R5630" t="s">
        <v>83</v>
      </c>
      <c r="S5630" t="s">
        <v>83</v>
      </c>
      <c r="T5630" t="str">
        <f>_xlfn.XLOOKUP(A5630,MI_Match_Analysis!$A$2:$A$8,MI_Match_Analysis!$F$2:$F$8,"Not Found")</f>
        <v>Not Found</v>
      </c>
    </row>
    <row r="5631" spans="1:20" hidden="1" x14ac:dyDescent="0.3">
      <c r="A5631">
        <v>25</v>
      </c>
      <c r="B5631" s="1">
        <v>46129</v>
      </c>
      <c r="C5631" t="s">
        <v>162</v>
      </c>
      <c r="D5631" t="s">
        <v>71</v>
      </c>
      <c r="E5631" t="s">
        <v>48</v>
      </c>
      <c r="F5631" t="s">
        <v>35</v>
      </c>
      <c r="G5631">
        <v>2</v>
      </c>
      <c r="H5631">
        <v>6.1</v>
      </c>
      <c r="I5631" t="s">
        <v>116</v>
      </c>
      <c r="J5631" t="s">
        <v>90</v>
      </c>
      <c r="K5631">
        <v>1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83</v>
      </c>
      <c r="R5631" t="s">
        <v>83</v>
      </c>
      <c r="S5631" t="s">
        <v>83</v>
      </c>
      <c r="T5631" t="str">
        <f>_xlfn.XLOOKUP(A5631,MI_Match_Analysis!$A$2:$A$8,MI_Match_Analysis!$F$2:$F$8,"Not Found")</f>
        <v>Not Found</v>
      </c>
    </row>
    <row r="5632" spans="1:20" hidden="1" x14ac:dyDescent="0.3">
      <c r="A5632">
        <v>25</v>
      </c>
      <c r="B5632" s="1">
        <v>46129</v>
      </c>
      <c r="C5632" t="s">
        <v>162</v>
      </c>
      <c r="D5632" t="s">
        <v>71</v>
      </c>
      <c r="E5632" t="s">
        <v>48</v>
      </c>
      <c r="F5632" t="s">
        <v>35</v>
      </c>
      <c r="G5632">
        <v>2</v>
      </c>
      <c r="H5632">
        <v>6.2</v>
      </c>
      <c r="I5632" t="s">
        <v>101</v>
      </c>
      <c r="J5632" t="s">
        <v>90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83</v>
      </c>
      <c r="R5632" t="s">
        <v>83</v>
      </c>
      <c r="S5632" t="s">
        <v>83</v>
      </c>
      <c r="T5632" t="str">
        <f>_xlfn.XLOOKUP(A5632,MI_Match_Analysis!$A$2:$A$8,MI_Match_Analysis!$F$2:$F$8,"Not Found")</f>
        <v>Not Found</v>
      </c>
    </row>
    <row r="5633" spans="1:20" hidden="1" x14ac:dyDescent="0.3">
      <c r="A5633">
        <v>25</v>
      </c>
      <c r="B5633" s="1">
        <v>46129</v>
      </c>
      <c r="C5633" t="s">
        <v>162</v>
      </c>
      <c r="D5633" t="s">
        <v>71</v>
      </c>
      <c r="E5633" t="s">
        <v>48</v>
      </c>
      <c r="F5633" t="s">
        <v>35</v>
      </c>
      <c r="G5633">
        <v>2</v>
      </c>
      <c r="H5633">
        <v>6.3</v>
      </c>
      <c r="I5633" t="s">
        <v>116</v>
      </c>
      <c r="J5633" t="s">
        <v>90</v>
      </c>
      <c r="K5633">
        <v>4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83</v>
      </c>
      <c r="R5633" t="s">
        <v>83</v>
      </c>
      <c r="S5633" t="s">
        <v>83</v>
      </c>
      <c r="T5633" t="str">
        <f>_xlfn.XLOOKUP(A5633,MI_Match_Analysis!$A$2:$A$8,MI_Match_Analysis!$F$2:$F$8,"Not Found")</f>
        <v>Not Found</v>
      </c>
    </row>
    <row r="5634" spans="1:20" hidden="1" x14ac:dyDescent="0.3">
      <c r="A5634">
        <v>25</v>
      </c>
      <c r="B5634" s="1">
        <v>46129</v>
      </c>
      <c r="C5634" t="s">
        <v>162</v>
      </c>
      <c r="D5634" t="s">
        <v>71</v>
      </c>
      <c r="E5634" t="s">
        <v>48</v>
      </c>
      <c r="F5634" t="s">
        <v>35</v>
      </c>
      <c r="G5634">
        <v>2</v>
      </c>
      <c r="H5634">
        <v>6.4</v>
      </c>
      <c r="I5634" t="s">
        <v>116</v>
      </c>
      <c r="J5634" t="s">
        <v>90</v>
      </c>
      <c r="K5634">
        <v>1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83</v>
      </c>
      <c r="R5634" t="s">
        <v>83</v>
      </c>
      <c r="S5634" t="s">
        <v>83</v>
      </c>
      <c r="T5634" t="str">
        <f>_xlfn.XLOOKUP(A5634,MI_Match_Analysis!$A$2:$A$8,MI_Match_Analysis!$F$2:$F$8,"Not Found")</f>
        <v>Not Found</v>
      </c>
    </row>
    <row r="5635" spans="1:20" hidden="1" x14ac:dyDescent="0.3">
      <c r="A5635">
        <v>25</v>
      </c>
      <c r="B5635" s="1">
        <v>46129</v>
      </c>
      <c r="C5635" t="s">
        <v>162</v>
      </c>
      <c r="D5635" t="s">
        <v>71</v>
      </c>
      <c r="E5635" t="s">
        <v>48</v>
      </c>
      <c r="F5635" t="s">
        <v>35</v>
      </c>
      <c r="G5635">
        <v>2</v>
      </c>
      <c r="H5635">
        <v>6.5</v>
      </c>
      <c r="I5635" t="s">
        <v>101</v>
      </c>
      <c r="J5635" t="s">
        <v>90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83</v>
      </c>
      <c r="R5635" t="s">
        <v>83</v>
      </c>
      <c r="S5635" t="s">
        <v>83</v>
      </c>
      <c r="T5635" t="str">
        <f>_xlfn.XLOOKUP(A5635,MI_Match_Analysis!$A$2:$A$8,MI_Match_Analysis!$F$2:$F$8,"Not Found")</f>
        <v>Not Found</v>
      </c>
    </row>
    <row r="5636" spans="1:20" hidden="1" x14ac:dyDescent="0.3">
      <c r="A5636">
        <v>25</v>
      </c>
      <c r="B5636" s="1">
        <v>46129</v>
      </c>
      <c r="C5636" t="s">
        <v>162</v>
      </c>
      <c r="D5636" t="s">
        <v>71</v>
      </c>
      <c r="E5636" t="s">
        <v>48</v>
      </c>
      <c r="F5636" t="s">
        <v>35</v>
      </c>
      <c r="G5636">
        <v>2</v>
      </c>
      <c r="H5636">
        <v>6.6</v>
      </c>
      <c r="I5636" t="s">
        <v>116</v>
      </c>
      <c r="J5636" t="s">
        <v>90</v>
      </c>
      <c r="K5636">
        <v>4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83</v>
      </c>
      <c r="R5636" t="s">
        <v>83</v>
      </c>
      <c r="S5636" t="s">
        <v>83</v>
      </c>
      <c r="T5636" t="str">
        <f>_xlfn.XLOOKUP(A5636,MI_Match_Analysis!$A$2:$A$8,MI_Match_Analysis!$F$2:$F$8,"Not Found")</f>
        <v>Not Found</v>
      </c>
    </row>
    <row r="5637" spans="1:20" hidden="1" x14ac:dyDescent="0.3">
      <c r="A5637">
        <v>25</v>
      </c>
      <c r="B5637" s="1">
        <v>46129</v>
      </c>
      <c r="C5637" t="s">
        <v>162</v>
      </c>
      <c r="D5637" t="s">
        <v>71</v>
      </c>
      <c r="E5637" t="s">
        <v>48</v>
      </c>
      <c r="F5637" t="s">
        <v>35</v>
      </c>
      <c r="G5637">
        <v>2</v>
      </c>
      <c r="H5637">
        <v>7.1</v>
      </c>
      <c r="I5637" t="s">
        <v>101</v>
      </c>
      <c r="J5637" t="s">
        <v>191</v>
      </c>
      <c r="K5637">
        <v>6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83</v>
      </c>
      <c r="R5637" t="s">
        <v>83</v>
      </c>
      <c r="S5637" t="s">
        <v>83</v>
      </c>
      <c r="T5637" t="str">
        <f>_xlfn.XLOOKUP(A5637,MI_Match_Analysis!$A$2:$A$8,MI_Match_Analysis!$F$2:$F$8,"Not Found")</f>
        <v>Not Found</v>
      </c>
    </row>
    <row r="5638" spans="1:20" hidden="1" x14ac:dyDescent="0.3">
      <c r="A5638">
        <v>25</v>
      </c>
      <c r="B5638" s="1">
        <v>46129</v>
      </c>
      <c r="C5638" t="s">
        <v>162</v>
      </c>
      <c r="D5638" t="s">
        <v>71</v>
      </c>
      <c r="E5638" t="s">
        <v>48</v>
      </c>
      <c r="F5638" t="s">
        <v>35</v>
      </c>
      <c r="G5638">
        <v>2</v>
      </c>
      <c r="H5638">
        <v>7.2</v>
      </c>
      <c r="I5638" t="s">
        <v>101</v>
      </c>
      <c r="J5638" t="s">
        <v>191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83</v>
      </c>
      <c r="R5638" t="s">
        <v>83</v>
      </c>
      <c r="S5638" t="s">
        <v>83</v>
      </c>
      <c r="T5638" t="str">
        <f>_xlfn.XLOOKUP(A5638,MI_Match_Analysis!$A$2:$A$8,MI_Match_Analysis!$F$2:$F$8,"Not Found")</f>
        <v>Not Found</v>
      </c>
    </row>
    <row r="5639" spans="1:20" hidden="1" x14ac:dyDescent="0.3">
      <c r="A5639">
        <v>25</v>
      </c>
      <c r="B5639" s="1">
        <v>46129</v>
      </c>
      <c r="C5639" t="s">
        <v>162</v>
      </c>
      <c r="D5639" t="s">
        <v>71</v>
      </c>
      <c r="E5639" t="s">
        <v>48</v>
      </c>
      <c r="F5639" t="s">
        <v>35</v>
      </c>
      <c r="G5639">
        <v>2</v>
      </c>
      <c r="H5639">
        <v>7.3</v>
      </c>
      <c r="I5639" t="s">
        <v>101</v>
      </c>
      <c r="J5639" t="s">
        <v>191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83</v>
      </c>
      <c r="R5639" t="s">
        <v>83</v>
      </c>
      <c r="S5639" t="s">
        <v>83</v>
      </c>
      <c r="T5639" t="str">
        <f>_xlfn.XLOOKUP(A5639,MI_Match_Analysis!$A$2:$A$8,MI_Match_Analysis!$F$2:$F$8,"Not Found")</f>
        <v>Not Found</v>
      </c>
    </row>
    <row r="5640" spans="1:20" hidden="1" x14ac:dyDescent="0.3">
      <c r="A5640">
        <v>25</v>
      </c>
      <c r="B5640" s="1">
        <v>46129</v>
      </c>
      <c r="C5640" t="s">
        <v>162</v>
      </c>
      <c r="D5640" t="s">
        <v>71</v>
      </c>
      <c r="E5640" t="s">
        <v>48</v>
      </c>
      <c r="F5640" t="s">
        <v>35</v>
      </c>
      <c r="G5640">
        <v>2</v>
      </c>
      <c r="H5640">
        <v>7.4</v>
      </c>
      <c r="I5640" t="s">
        <v>116</v>
      </c>
      <c r="J5640" t="s">
        <v>191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83</v>
      </c>
      <c r="R5640" t="s">
        <v>83</v>
      </c>
      <c r="S5640" t="s">
        <v>83</v>
      </c>
      <c r="T5640" t="str">
        <f>_xlfn.XLOOKUP(A5640,MI_Match_Analysis!$A$2:$A$8,MI_Match_Analysis!$F$2:$F$8,"Not Found")</f>
        <v>Not Found</v>
      </c>
    </row>
    <row r="5641" spans="1:20" hidden="1" x14ac:dyDescent="0.3">
      <c r="A5641">
        <v>25</v>
      </c>
      <c r="B5641" s="1">
        <v>46129</v>
      </c>
      <c r="C5641" t="s">
        <v>162</v>
      </c>
      <c r="D5641" t="s">
        <v>71</v>
      </c>
      <c r="E5641" t="s">
        <v>48</v>
      </c>
      <c r="F5641" t="s">
        <v>35</v>
      </c>
      <c r="G5641">
        <v>2</v>
      </c>
      <c r="H5641">
        <v>7.5</v>
      </c>
      <c r="I5641" t="s">
        <v>101</v>
      </c>
      <c r="J5641" t="s">
        <v>191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83</v>
      </c>
      <c r="R5641" t="s">
        <v>83</v>
      </c>
      <c r="S5641" t="s">
        <v>83</v>
      </c>
      <c r="T5641" t="str">
        <f>_xlfn.XLOOKUP(A5641,MI_Match_Analysis!$A$2:$A$8,MI_Match_Analysis!$F$2:$F$8,"Not Found")</f>
        <v>Not Found</v>
      </c>
    </row>
    <row r="5642" spans="1:20" hidden="1" x14ac:dyDescent="0.3">
      <c r="A5642">
        <v>25</v>
      </c>
      <c r="B5642" s="1">
        <v>46129</v>
      </c>
      <c r="C5642" t="s">
        <v>162</v>
      </c>
      <c r="D5642" t="s">
        <v>71</v>
      </c>
      <c r="E5642" t="s">
        <v>48</v>
      </c>
      <c r="F5642" t="s">
        <v>35</v>
      </c>
      <c r="G5642">
        <v>2</v>
      </c>
      <c r="H5642">
        <v>7.6</v>
      </c>
      <c r="I5642" t="s">
        <v>116</v>
      </c>
      <c r="J5642" t="s">
        <v>191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83</v>
      </c>
      <c r="R5642" t="s">
        <v>83</v>
      </c>
      <c r="S5642" t="s">
        <v>83</v>
      </c>
      <c r="T5642" t="str">
        <f>_xlfn.XLOOKUP(A5642,MI_Match_Analysis!$A$2:$A$8,MI_Match_Analysis!$F$2:$F$8,"Not Found")</f>
        <v>Not Found</v>
      </c>
    </row>
    <row r="5643" spans="1:20" hidden="1" x14ac:dyDescent="0.3">
      <c r="A5643">
        <v>25</v>
      </c>
      <c r="B5643" s="1">
        <v>46129</v>
      </c>
      <c r="C5643" t="s">
        <v>162</v>
      </c>
      <c r="D5643" t="s">
        <v>71</v>
      </c>
      <c r="E5643" t="s">
        <v>48</v>
      </c>
      <c r="F5643" t="s">
        <v>35</v>
      </c>
      <c r="G5643">
        <v>2</v>
      </c>
      <c r="H5643">
        <v>8.1</v>
      </c>
      <c r="I5643" t="s">
        <v>116</v>
      </c>
      <c r="J5643" t="s">
        <v>192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83</v>
      </c>
      <c r="R5643" t="s">
        <v>83</v>
      </c>
      <c r="S5643" t="s">
        <v>83</v>
      </c>
      <c r="T5643" t="str">
        <f>_xlfn.XLOOKUP(A5643,MI_Match_Analysis!$A$2:$A$8,MI_Match_Analysis!$F$2:$F$8,"Not Found")</f>
        <v>Not Found</v>
      </c>
    </row>
    <row r="5644" spans="1:20" hidden="1" x14ac:dyDescent="0.3">
      <c r="A5644">
        <v>25</v>
      </c>
      <c r="B5644" s="1">
        <v>46129</v>
      </c>
      <c r="C5644" t="s">
        <v>162</v>
      </c>
      <c r="D5644" t="s">
        <v>71</v>
      </c>
      <c r="E5644" t="s">
        <v>48</v>
      </c>
      <c r="F5644" t="s">
        <v>35</v>
      </c>
      <c r="G5644">
        <v>2</v>
      </c>
      <c r="H5644">
        <v>8.1999999999999993</v>
      </c>
      <c r="I5644" t="s">
        <v>116</v>
      </c>
      <c r="J5644" t="s">
        <v>192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83</v>
      </c>
      <c r="R5644" t="s">
        <v>83</v>
      </c>
      <c r="S5644" t="s">
        <v>83</v>
      </c>
      <c r="T5644" t="str">
        <f>_xlfn.XLOOKUP(A5644,MI_Match_Analysis!$A$2:$A$8,MI_Match_Analysis!$F$2:$F$8,"Not Found")</f>
        <v>Not Found</v>
      </c>
    </row>
    <row r="5645" spans="1:20" hidden="1" x14ac:dyDescent="0.3">
      <c r="A5645">
        <v>25</v>
      </c>
      <c r="B5645" s="1">
        <v>46129</v>
      </c>
      <c r="C5645" t="s">
        <v>162</v>
      </c>
      <c r="D5645" t="s">
        <v>71</v>
      </c>
      <c r="E5645" t="s">
        <v>48</v>
      </c>
      <c r="F5645" t="s">
        <v>35</v>
      </c>
      <c r="G5645">
        <v>2</v>
      </c>
      <c r="H5645">
        <v>8.3000000000000007</v>
      </c>
      <c r="I5645" t="s">
        <v>116</v>
      </c>
      <c r="J5645" t="s">
        <v>192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83</v>
      </c>
      <c r="R5645" t="s">
        <v>83</v>
      </c>
      <c r="S5645" t="s">
        <v>83</v>
      </c>
      <c r="T5645" t="str">
        <f>_xlfn.XLOOKUP(A5645,MI_Match_Analysis!$A$2:$A$8,MI_Match_Analysis!$F$2:$F$8,"Not Found")</f>
        <v>Not Found</v>
      </c>
    </row>
    <row r="5646" spans="1:20" hidden="1" x14ac:dyDescent="0.3">
      <c r="A5646">
        <v>25</v>
      </c>
      <c r="B5646" s="1">
        <v>46129</v>
      </c>
      <c r="C5646" t="s">
        <v>162</v>
      </c>
      <c r="D5646" t="s">
        <v>71</v>
      </c>
      <c r="E5646" t="s">
        <v>48</v>
      </c>
      <c r="F5646" t="s">
        <v>35</v>
      </c>
      <c r="G5646">
        <v>2</v>
      </c>
      <c r="H5646">
        <v>8.4</v>
      </c>
      <c r="I5646" t="s">
        <v>101</v>
      </c>
      <c r="J5646" t="s">
        <v>192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83</v>
      </c>
      <c r="R5646" t="s">
        <v>83</v>
      </c>
      <c r="S5646" t="s">
        <v>83</v>
      </c>
      <c r="T5646" t="str">
        <f>_xlfn.XLOOKUP(A5646,MI_Match_Analysis!$A$2:$A$8,MI_Match_Analysis!$F$2:$F$8,"Not Found")</f>
        <v>Not Found</v>
      </c>
    </row>
    <row r="5647" spans="1:20" hidden="1" x14ac:dyDescent="0.3">
      <c r="A5647">
        <v>25</v>
      </c>
      <c r="B5647" s="1">
        <v>46129</v>
      </c>
      <c r="C5647" t="s">
        <v>162</v>
      </c>
      <c r="D5647" t="s">
        <v>71</v>
      </c>
      <c r="E5647" t="s">
        <v>48</v>
      </c>
      <c r="F5647" t="s">
        <v>35</v>
      </c>
      <c r="G5647">
        <v>2</v>
      </c>
      <c r="H5647">
        <v>8.5</v>
      </c>
      <c r="I5647" t="s">
        <v>101</v>
      </c>
      <c r="J5647" t="s">
        <v>192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83</v>
      </c>
      <c r="R5647" t="s">
        <v>83</v>
      </c>
      <c r="S5647" t="s">
        <v>83</v>
      </c>
      <c r="T5647" t="str">
        <f>_xlfn.XLOOKUP(A5647,MI_Match_Analysis!$A$2:$A$8,MI_Match_Analysis!$F$2:$F$8,"Not Found")</f>
        <v>Not Found</v>
      </c>
    </row>
    <row r="5648" spans="1:20" hidden="1" x14ac:dyDescent="0.3">
      <c r="A5648">
        <v>25</v>
      </c>
      <c r="B5648" s="1">
        <v>46129</v>
      </c>
      <c r="C5648" t="s">
        <v>162</v>
      </c>
      <c r="D5648" t="s">
        <v>71</v>
      </c>
      <c r="E5648" t="s">
        <v>48</v>
      </c>
      <c r="F5648" t="s">
        <v>35</v>
      </c>
      <c r="G5648">
        <v>2</v>
      </c>
      <c r="H5648">
        <v>8.6</v>
      </c>
      <c r="I5648" t="s">
        <v>101</v>
      </c>
      <c r="J5648" t="s">
        <v>192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83</v>
      </c>
      <c r="R5648" t="s">
        <v>83</v>
      </c>
      <c r="S5648" t="s">
        <v>83</v>
      </c>
      <c r="T5648" t="str">
        <f>_xlfn.XLOOKUP(A5648,MI_Match_Analysis!$A$2:$A$8,MI_Match_Analysis!$F$2:$F$8,"Not Found")</f>
        <v>Not Found</v>
      </c>
    </row>
    <row r="5649" spans="1:20" hidden="1" x14ac:dyDescent="0.3">
      <c r="A5649">
        <v>25</v>
      </c>
      <c r="B5649" s="1">
        <v>46129</v>
      </c>
      <c r="C5649" t="s">
        <v>162</v>
      </c>
      <c r="D5649" t="s">
        <v>71</v>
      </c>
      <c r="E5649" t="s">
        <v>48</v>
      </c>
      <c r="F5649" t="s">
        <v>35</v>
      </c>
      <c r="G5649">
        <v>2</v>
      </c>
      <c r="H5649">
        <v>9.1</v>
      </c>
      <c r="I5649" t="s">
        <v>101</v>
      </c>
      <c r="J5649" t="s">
        <v>191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165</v>
      </c>
      <c r="R5649" t="s">
        <v>101</v>
      </c>
      <c r="S5649" t="s">
        <v>185</v>
      </c>
      <c r="T5649" t="str">
        <f>_xlfn.XLOOKUP(A5649,MI_Match_Analysis!$A$2:$A$8,MI_Match_Analysis!$F$2:$F$8,"Not Found")</f>
        <v>Not Found</v>
      </c>
    </row>
    <row r="5650" spans="1:20" hidden="1" x14ac:dyDescent="0.3">
      <c r="A5650">
        <v>25</v>
      </c>
      <c r="B5650" s="1">
        <v>46129</v>
      </c>
      <c r="C5650" t="s">
        <v>162</v>
      </c>
      <c r="D5650" t="s">
        <v>71</v>
      </c>
      <c r="E5650" t="s">
        <v>48</v>
      </c>
      <c r="F5650" t="s">
        <v>35</v>
      </c>
      <c r="G5650">
        <v>2</v>
      </c>
      <c r="H5650">
        <v>9.1999999999999993</v>
      </c>
      <c r="I5650" t="s">
        <v>218</v>
      </c>
      <c r="J5650" t="s">
        <v>191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83</v>
      </c>
      <c r="R5650" t="s">
        <v>83</v>
      </c>
      <c r="S5650" t="s">
        <v>83</v>
      </c>
      <c r="T5650" t="str">
        <f>_xlfn.XLOOKUP(A5650,MI_Match_Analysis!$A$2:$A$8,MI_Match_Analysis!$F$2:$F$8,"Not Found")</f>
        <v>Not Found</v>
      </c>
    </row>
    <row r="5651" spans="1:20" hidden="1" x14ac:dyDescent="0.3">
      <c r="A5651">
        <v>25</v>
      </c>
      <c r="B5651" s="1">
        <v>46129</v>
      </c>
      <c r="C5651" t="s">
        <v>162</v>
      </c>
      <c r="D5651" t="s">
        <v>71</v>
      </c>
      <c r="E5651" t="s">
        <v>48</v>
      </c>
      <c r="F5651" t="s">
        <v>35</v>
      </c>
      <c r="G5651">
        <v>2</v>
      </c>
      <c r="H5651">
        <v>9.3000000000000007</v>
      </c>
      <c r="I5651" t="s">
        <v>218</v>
      </c>
      <c r="J5651" t="s">
        <v>191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83</v>
      </c>
      <c r="R5651" t="s">
        <v>83</v>
      </c>
      <c r="S5651" t="s">
        <v>83</v>
      </c>
      <c r="T5651" t="str">
        <f>_xlfn.XLOOKUP(A5651,MI_Match_Analysis!$A$2:$A$8,MI_Match_Analysis!$F$2:$F$8,"Not Found")</f>
        <v>Not Found</v>
      </c>
    </row>
    <row r="5652" spans="1:20" hidden="1" x14ac:dyDescent="0.3">
      <c r="A5652">
        <v>25</v>
      </c>
      <c r="B5652" s="1">
        <v>46129</v>
      </c>
      <c r="C5652" t="s">
        <v>162</v>
      </c>
      <c r="D5652" t="s">
        <v>71</v>
      </c>
      <c r="E5652" t="s">
        <v>48</v>
      </c>
      <c r="F5652" t="s">
        <v>35</v>
      </c>
      <c r="G5652">
        <v>2</v>
      </c>
      <c r="H5652">
        <v>9.4</v>
      </c>
      <c r="I5652" t="s">
        <v>116</v>
      </c>
      <c r="J5652" t="s">
        <v>191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83</v>
      </c>
      <c r="R5652" t="s">
        <v>83</v>
      </c>
      <c r="S5652" t="s">
        <v>83</v>
      </c>
      <c r="T5652" t="str">
        <f>_xlfn.XLOOKUP(A5652,MI_Match_Analysis!$A$2:$A$8,MI_Match_Analysis!$F$2:$F$8,"Not Found")</f>
        <v>Not Found</v>
      </c>
    </row>
    <row r="5653" spans="1:20" hidden="1" x14ac:dyDescent="0.3">
      <c r="A5653">
        <v>25</v>
      </c>
      <c r="B5653" s="1">
        <v>46129</v>
      </c>
      <c r="C5653" t="s">
        <v>162</v>
      </c>
      <c r="D5653" t="s">
        <v>71</v>
      </c>
      <c r="E5653" t="s">
        <v>48</v>
      </c>
      <c r="F5653" t="s">
        <v>35</v>
      </c>
      <c r="G5653">
        <v>2</v>
      </c>
      <c r="H5653">
        <v>9.5</v>
      </c>
      <c r="I5653" t="s">
        <v>218</v>
      </c>
      <c r="J5653" t="s">
        <v>191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83</v>
      </c>
      <c r="R5653" t="s">
        <v>83</v>
      </c>
      <c r="S5653" t="s">
        <v>83</v>
      </c>
      <c r="T5653" t="str">
        <f>_xlfn.XLOOKUP(A5653,MI_Match_Analysis!$A$2:$A$8,MI_Match_Analysis!$F$2:$F$8,"Not Found")</f>
        <v>Not Found</v>
      </c>
    </row>
    <row r="5654" spans="1:20" hidden="1" x14ac:dyDescent="0.3">
      <c r="A5654">
        <v>25</v>
      </c>
      <c r="B5654" s="1">
        <v>46129</v>
      </c>
      <c r="C5654" t="s">
        <v>162</v>
      </c>
      <c r="D5654" t="s">
        <v>71</v>
      </c>
      <c r="E5654" t="s">
        <v>48</v>
      </c>
      <c r="F5654" t="s">
        <v>35</v>
      </c>
      <c r="G5654">
        <v>2</v>
      </c>
      <c r="H5654">
        <v>9.6</v>
      </c>
      <c r="I5654" t="s">
        <v>116</v>
      </c>
      <c r="J5654" t="s">
        <v>191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83</v>
      </c>
      <c r="R5654" t="s">
        <v>83</v>
      </c>
      <c r="S5654" t="s">
        <v>83</v>
      </c>
      <c r="T5654" t="str">
        <f>_xlfn.XLOOKUP(A5654,MI_Match_Analysis!$A$2:$A$8,MI_Match_Analysis!$F$2:$F$8,"Not Found")</f>
        <v>Not Found</v>
      </c>
    </row>
    <row r="5655" spans="1:20" hidden="1" x14ac:dyDescent="0.3">
      <c r="A5655">
        <v>25</v>
      </c>
      <c r="B5655" s="1">
        <v>46129</v>
      </c>
      <c r="C5655" t="s">
        <v>162</v>
      </c>
      <c r="D5655" t="s">
        <v>71</v>
      </c>
      <c r="E5655" t="s">
        <v>48</v>
      </c>
      <c r="F5655" t="s">
        <v>35</v>
      </c>
      <c r="G5655">
        <v>2</v>
      </c>
      <c r="H5655">
        <v>10.1</v>
      </c>
      <c r="I5655" t="s">
        <v>116</v>
      </c>
      <c r="J5655" t="s">
        <v>193</v>
      </c>
      <c r="K5655">
        <v>1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83</v>
      </c>
      <c r="R5655" t="s">
        <v>83</v>
      </c>
      <c r="S5655" t="s">
        <v>83</v>
      </c>
      <c r="T5655" t="str">
        <f>_xlfn.XLOOKUP(A5655,MI_Match_Analysis!$A$2:$A$8,MI_Match_Analysis!$F$2:$F$8,"Not Found")</f>
        <v>Not Found</v>
      </c>
    </row>
    <row r="5656" spans="1:20" hidden="1" x14ac:dyDescent="0.3">
      <c r="A5656">
        <v>25</v>
      </c>
      <c r="B5656" s="1">
        <v>46129</v>
      </c>
      <c r="C5656" t="s">
        <v>162</v>
      </c>
      <c r="D5656" t="s">
        <v>71</v>
      </c>
      <c r="E5656" t="s">
        <v>48</v>
      </c>
      <c r="F5656" t="s">
        <v>35</v>
      </c>
      <c r="G5656">
        <v>2</v>
      </c>
      <c r="H5656">
        <v>10.199999999999999</v>
      </c>
      <c r="I5656" t="s">
        <v>218</v>
      </c>
      <c r="J5656" t="s">
        <v>193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83</v>
      </c>
      <c r="R5656" t="s">
        <v>83</v>
      </c>
      <c r="S5656" t="s">
        <v>83</v>
      </c>
      <c r="T5656" t="str">
        <f>_xlfn.XLOOKUP(A5656,MI_Match_Analysis!$A$2:$A$8,MI_Match_Analysis!$F$2:$F$8,"Not Found")</f>
        <v>Not Found</v>
      </c>
    </row>
    <row r="5657" spans="1:20" hidden="1" x14ac:dyDescent="0.3">
      <c r="A5657">
        <v>25</v>
      </c>
      <c r="B5657" s="1">
        <v>46129</v>
      </c>
      <c r="C5657" t="s">
        <v>162</v>
      </c>
      <c r="D5657" t="s">
        <v>71</v>
      </c>
      <c r="E5657" t="s">
        <v>48</v>
      </c>
      <c r="F5657" t="s">
        <v>35</v>
      </c>
      <c r="G5657">
        <v>2</v>
      </c>
      <c r="H5657">
        <v>10.3</v>
      </c>
      <c r="I5657" t="s">
        <v>218</v>
      </c>
      <c r="J5657" t="s">
        <v>193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83</v>
      </c>
      <c r="R5657" t="s">
        <v>83</v>
      </c>
      <c r="S5657" t="s">
        <v>83</v>
      </c>
      <c r="T5657" t="str">
        <f>_xlfn.XLOOKUP(A5657,MI_Match_Analysis!$A$2:$A$8,MI_Match_Analysis!$F$2:$F$8,"Not Found")</f>
        <v>Not Found</v>
      </c>
    </row>
    <row r="5658" spans="1:20" hidden="1" x14ac:dyDescent="0.3">
      <c r="A5658">
        <v>25</v>
      </c>
      <c r="B5658" s="1">
        <v>46129</v>
      </c>
      <c r="C5658" t="s">
        <v>162</v>
      </c>
      <c r="D5658" t="s">
        <v>71</v>
      </c>
      <c r="E5658" t="s">
        <v>48</v>
      </c>
      <c r="F5658" t="s">
        <v>35</v>
      </c>
      <c r="G5658">
        <v>2</v>
      </c>
      <c r="H5658">
        <v>10.4</v>
      </c>
      <c r="I5658" t="s">
        <v>116</v>
      </c>
      <c r="J5658" t="s">
        <v>193</v>
      </c>
      <c r="K5658">
        <v>2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83</v>
      </c>
      <c r="R5658" t="s">
        <v>83</v>
      </c>
      <c r="S5658" t="s">
        <v>83</v>
      </c>
      <c r="T5658" t="str">
        <f>_xlfn.XLOOKUP(A5658,MI_Match_Analysis!$A$2:$A$8,MI_Match_Analysis!$F$2:$F$8,"Not Found")</f>
        <v>Not Found</v>
      </c>
    </row>
    <row r="5659" spans="1:20" hidden="1" x14ac:dyDescent="0.3">
      <c r="A5659">
        <v>25</v>
      </c>
      <c r="B5659" s="1">
        <v>46129</v>
      </c>
      <c r="C5659" t="s">
        <v>162</v>
      </c>
      <c r="D5659" t="s">
        <v>71</v>
      </c>
      <c r="E5659" t="s">
        <v>48</v>
      </c>
      <c r="F5659" t="s">
        <v>35</v>
      </c>
      <c r="G5659">
        <v>2</v>
      </c>
      <c r="H5659">
        <v>10.5</v>
      </c>
      <c r="I5659" t="s">
        <v>116</v>
      </c>
      <c r="J5659" t="s">
        <v>193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83</v>
      </c>
      <c r="R5659" t="s">
        <v>83</v>
      </c>
      <c r="S5659" t="s">
        <v>83</v>
      </c>
      <c r="T5659" t="str">
        <f>_xlfn.XLOOKUP(A5659,MI_Match_Analysis!$A$2:$A$8,MI_Match_Analysis!$F$2:$F$8,"Not Found")</f>
        <v>Not Found</v>
      </c>
    </row>
    <row r="5660" spans="1:20" hidden="1" x14ac:dyDescent="0.3">
      <c r="A5660">
        <v>25</v>
      </c>
      <c r="B5660" s="1">
        <v>46129</v>
      </c>
      <c r="C5660" t="s">
        <v>162</v>
      </c>
      <c r="D5660" t="s">
        <v>71</v>
      </c>
      <c r="E5660" t="s">
        <v>48</v>
      </c>
      <c r="F5660" t="s">
        <v>35</v>
      </c>
      <c r="G5660">
        <v>2</v>
      </c>
      <c r="H5660">
        <v>10.6</v>
      </c>
      <c r="I5660" t="s">
        <v>116</v>
      </c>
      <c r="J5660" t="s">
        <v>193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83</v>
      </c>
      <c r="R5660" t="s">
        <v>83</v>
      </c>
      <c r="S5660" t="s">
        <v>83</v>
      </c>
      <c r="T5660" t="str">
        <f>_xlfn.XLOOKUP(A5660,MI_Match_Analysis!$A$2:$A$8,MI_Match_Analysis!$F$2:$F$8,"Not Found")</f>
        <v>Not Found</v>
      </c>
    </row>
    <row r="5661" spans="1:20" hidden="1" x14ac:dyDescent="0.3">
      <c r="A5661">
        <v>25</v>
      </c>
      <c r="B5661" s="1">
        <v>46129</v>
      </c>
      <c r="C5661" t="s">
        <v>162</v>
      </c>
      <c r="D5661" t="s">
        <v>71</v>
      </c>
      <c r="E5661" t="s">
        <v>48</v>
      </c>
      <c r="F5661" t="s">
        <v>35</v>
      </c>
      <c r="G5661">
        <v>2</v>
      </c>
      <c r="H5661">
        <v>11.1</v>
      </c>
      <c r="I5661" t="s">
        <v>116</v>
      </c>
      <c r="J5661" t="s">
        <v>191</v>
      </c>
      <c r="K5661">
        <v>2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83</v>
      </c>
      <c r="R5661" t="s">
        <v>83</v>
      </c>
      <c r="S5661" t="s">
        <v>83</v>
      </c>
      <c r="T5661" t="str">
        <f>_xlfn.XLOOKUP(A5661,MI_Match_Analysis!$A$2:$A$8,MI_Match_Analysis!$F$2:$F$8,"Not Found")</f>
        <v>Not Found</v>
      </c>
    </row>
    <row r="5662" spans="1:20" hidden="1" x14ac:dyDescent="0.3">
      <c r="A5662">
        <v>25</v>
      </c>
      <c r="B5662" s="1">
        <v>46129</v>
      </c>
      <c r="C5662" t="s">
        <v>162</v>
      </c>
      <c r="D5662" t="s">
        <v>71</v>
      </c>
      <c r="E5662" t="s">
        <v>48</v>
      </c>
      <c r="F5662" t="s">
        <v>35</v>
      </c>
      <c r="G5662">
        <v>2</v>
      </c>
      <c r="H5662">
        <v>11.2</v>
      </c>
      <c r="I5662" t="s">
        <v>116</v>
      </c>
      <c r="J5662" t="s">
        <v>191</v>
      </c>
      <c r="K5662">
        <v>2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83</v>
      </c>
      <c r="R5662" t="s">
        <v>83</v>
      </c>
      <c r="S5662" t="s">
        <v>83</v>
      </c>
      <c r="T5662" t="str">
        <f>_xlfn.XLOOKUP(A5662,MI_Match_Analysis!$A$2:$A$8,MI_Match_Analysis!$F$2:$F$8,"Not Found")</f>
        <v>Not Found</v>
      </c>
    </row>
    <row r="5663" spans="1:20" hidden="1" x14ac:dyDescent="0.3">
      <c r="A5663">
        <v>25</v>
      </c>
      <c r="B5663" s="1">
        <v>46129</v>
      </c>
      <c r="C5663" t="s">
        <v>162</v>
      </c>
      <c r="D5663" t="s">
        <v>71</v>
      </c>
      <c r="E5663" t="s">
        <v>48</v>
      </c>
      <c r="F5663" t="s">
        <v>35</v>
      </c>
      <c r="G5663">
        <v>2</v>
      </c>
      <c r="H5663">
        <v>11.3</v>
      </c>
      <c r="I5663" t="s">
        <v>116</v>
      </c>
      <c r="J5663" t="s">
        <v>191</v>
      </c>
      <c r="K5663">
        <v>4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83</v>
      </c>
      <c r="R5663" t="s">
        <v>83</v>
      </c>
      <c r="S5663" t="s">
        <v>83</v>
      </c>
      <c r="T5663" t="str">
        <f>_xlfn.XLOOKUP(A5663,MI_Match_Analysis!$A$2:$A$8,MI_Match_Analysis!$F$2:$F$8,"Not Found")</f>
        <v>Not Found</v>
      </c>
    </row>
    <row r="5664" spans="1:20" hidden="1" x14ac:dyDescent="0.3">
      <c r="A5664">
        <v>25</v>
      </c>
      <c r="B5664" s="1">
        <v>46129</v>
      </c>
      <c r="C5664" t="s">
        <v>162</v>
      </c>
      <c r="D5664" t="s">
        <v>71</v>
      </c>
      <c r="E5664" t="s">
        <v>48</v>
      </c>
      <c r="F5664" t="s">
        <v>35</v>
      </c>
      <c r="G5664">
        <v>2</v>
      </c>
      <c r="H5664">
        <v>11.4</v>
      </c>
      <c r="I5664" t="s">
        <v>116</v>
      </c>
      <c r="J5664" t="s">
        <v>191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83</v>
      </c>
      <c r="R5664" t="s">
        <v>83</v>
      </c>
      <c r="S5664" t="s">
        <v>83</v>
      </c>
      <c r="T5664" t="str">
        <f>_xlfn.XLOOKUP(A5664,MI_Match_Analysis!$A$2:$A$8,MI_Match_Analysis!$F$2:$F$8,"Not Found")</f>
        <v>Not Found</v>
      </c>
    </row>
    <row r="5665" spans="1:20" hidden="1" x14ac:dyDescent="0.3">
      <c r="A5665">
        <v>25</v>
      </c>
      <c r="B5665" s="1">
        <v>46129</v>
      </c>
      <c r="C5665" t="s">
        <v>162</v>
      </c>
      <c r="D5665" t="s">
        <v>71</v>
      </c>
      <c r="E5665" t="s">
        <v>48</v>
      </c>
      <c r="F5665" t="s">
        <v>35</v>
      </c>
      <c r="G5665">
        <v>2</v>
      </c>
      <c r="H5665">
        <v>11.5</v>
      </c>
      <c r="I5665" t="s">
        <v>116</v>
      </c>
      <c r="J5665" t="s">
        <v>191</v>
      </c>
      <c r="K5665">
        <v>6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83</v>
      </c>
      <c r="R5665" t="s">
        <v>83</v>
      </c>
      <c r="S5665" t="s">
        <v>83</v>
      </c>
      <c r="T5665" t="str">
        <f>_xlfn.XLOOKUP(A5665,MI_Match_Analysis!$A$2:$A$8,MI_Match_Analysis!$F$2:$F$8,"Not Found")</f>
        <v>Not Found</v>
      </c>
    </row>
    <row r="5666" spans="1:20" hidden="1" x14ac:dyDescent="0.3">
      <c r="A5666">
        <v>25</v>
      </c>
      <c r="B5666" s="1">
        <v>46129</v>
      </c>
      <c r="C5666" t="s">
        <v>162</v>
      </c>
      <c r="D5666" t="s">
        <v>71</v>
      </c>
      <c r="E5666" t="s">
        <v>48</v>
      </c>
      <c r="F5666" t="s">
        <v>35</v>
      </c>
      <c r="G5666">
        <v>2</v>
      </c>
      <c r="H5666">
        <v>11.6</v>
      </c>
      <c r="I5666" t="s">
        <v>116</v>
      </c>
      <c r="J5666" t="s">
        <v>191</v>
      </c>
      <c r="K5666">
        <v>1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83</v>
      </c>
      <c r="R5666" t="s">
        <v>83</v>
      </c>
      <c r="S5666" t="s">
        <v>83</v>
      </c>
      <c r="T5666" t="str">
        <f>_xlfn.XLOOKUP(A5666,MI_Match_Analysis!$A$2:$A$8,MI_Match_Analysis!$F$2:$F$8,"Not Found")</f>
        <v>Not Found</v>
      </c>
    </row>
    <row r="5667" spans="1:20" hidden="1" x14ac:dyDescent="0.3">
      <c r="A5667">
        <v>25</v>
      </c>
      <c r="B5667" s="1">
        <v>46129</v>
      </c>
      <c r="C5667" t="s">
        <v>162</v>
      </c>
      <c r="D5667" t="s">
        <v>71</v>
      </c>
      <c r="E5667" t="s">
        <v>48</v>
      </c>
      <c r="F5667" t="s">
        <v>35</v>
      </c>
      <c r="G5667">
        <v>2</v>
      </c>
      <c r="H5667">
        <v>12.1</v>
      </c>
      <c r="I5667" t="s">
        <v>116</v>
      </c>
      <c r="J5667" t="s">
        <v>193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83</v>
      </c>
      <c r="R5667" t="s">
        <v>83</v>
      </c>
      <c r="S5667" t="s">
        <v>83</v>
      </c>
      <c r="T5667" t="str">
        <f>_xlfn.XLOOKUP(A5667,MI_Match_Analysis!$A$2:$A$8,MI_Match_Analysis!$F$2:$F$8,"Not Found")</f>
        <v>Not Found</v>
      </c>
    </row>
    <row r="5668" spans="1:20" hidden="1" x14ac:dyDescent="0.3">
      <c r="A5668">
        <v>25</v>
      </c>
      <c r="B5668" s="1">
        <v>46129</v>
      </c>
      <c r="C5668" t="s">
        <v>162</v>
      </c>
      <c r="D5668" t="s">
        <v>71</v>
      </c>
      <c r="E5668" t="s">
        <v>48</v>
      </c>
      <c r="F5668" t="s">
        <v>35</v>
      </c>
      <c r="G5668">
        <v>2</v>
      </c>
      <c r="H5668">
        <v>12.2</v>
      </c>
      <c r="I5668" t="s">
        <v>218</v>
      </c>
      <c r="J5668" t="s">
        <v>193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83</v>
      </c>
      <c r="R5668" t="s">
        <v>83</v>
      </c>
      <c r="S5668" t="s">
        <v>83</v>
      </c>
      <c r="T5668" t="str">
        <f>_xlfn.XLOOKUP(A5668,MI_Match_Analysis!$A$2:$A$8,MI_Match_Analysis!$F$2:$F$8,"Not Found")</f>
        <v>Not Found</v>
      </c>
    </row>
    <row r="5669" spans="1:20" hidden="1" x14ac:dyDescent="0.3">
      <c r="A5669">
        <v>25</v>
      </c>
      <c r="B5669" s="1">
        <v>46129</v>
      </c>
      <c r="C5669" t="s">
        <v>162</v>
      </c>
      <c r="D5669" t="s">
        <v>71</v>
      </c>
      <c r="E5669" t="s">
        <v>48</v>
      </c>
      <c r="F5669" t="s">
        <v>35</v>
      </c>
      <c r="G5669">
        <v>2</v>
      </c>
      <c r="H5669">
        <v>12.3</v>
      </c>
      <c r="I5669" t="s">
        <v>116</v>
      </c>
      <c r="J5669" t="s">
        <v>193</v>
      </c>
      <c r="K5669">
        <v>1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83</v>
      </c>
      <c r="R5669" t="s">
        <v>83</v>
      </c>
      <c r="S5669" t="s">
        <v>83</v>
      </c>
      <c r="T5669" t="str">
        <f>_xlfn.XLOOKUP(A5669,MI_Match_Analysis!$A$2:$A$8,MI_Match_Analysis!$F$2:$F$8,"Not Found")</f>
        <v>Not Found</v>
      </c>
    </row>
    <row r="5670" spans="1:20" hidden="1" x14ac:dyDescent="0.3">
      <c r="A5670">
        <v>25</v>
      </c>
      <c r="B5670" s="1">
        <v>46129</v>
      </c>
      <c r="C5670" t="s">
        <v>162</v>
      </c>
      <c r="D5670" t="s">
        <v>71</v>
      </c>
      <c r="E5670" t="s">
        <v>48</v>
      </c>
      <c r="F5670" t="s">
        <v>35</v>
      </c>
      <c r="G5670">
        <v>2</v>
      </c>
      <c r="H5670">
        <v>12.4</v>
      </c>
      <c r="I5670" t="s">
        <v>218</v>
      </c>
      <c r="J5670" t="s">
        <v>193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83</v>
      </c>
      <c r="R5670" t="s">
        <v>83</v>
      </c>
      <c r="S5670" t="s">
        <v>83</v>
      </c>
      <c r="T5670" t="str">
        <f>_xlfn.XLOOKUP(A5670,MI_Match_Analysis!$A$2:$A$8,MI_Match_Analysis!$F$2:$F$8,"Not Found")</f>
        <v>Not Found</v>
      </c>
    </row>
    <row r="5671" spans="1:20" hidden="1" x14ac:dyDescent="0.3">
      <c r="A5671">
        <v>25</v>
      </c>
      <c r="B5671" s="1">
        <v>46129</v>
      </c>
      <c r="C5671" t="s">
        <v>162</v>
      </c>
      <c r="D5671" t="s">
        <v>71</v>
      </c>
      <c r="E5671" t="s">
        <v>48</v>
      </c>
      <c r="F5671" t="s">
        <v>35</v>
      </c>
      <c r="G5671">
        <v>2</v>
      </c>
      <c r="H5671">
        <v>12.5</v>
      </c>
      <c r="I5671" t="s">
        <v>116</v>
      </c>
      <c r="J5671" t="s">
        <v>193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83</v>
      </c>
      <c r="R5671" t="s">
        <v>83</v>
      </c>
      <c r="S5671" t="s">
        <v>83</v>
      </c>
      <c r="T5671" t="str">
        <f>_xlfn.XLOOKUP(A5671,MI_Match_Analysis!$A$2:$A$8,MI_Match_Analysis!$F$2:$F$8,"Not Found")</f>
        <v>Not Found</v>
      </c>
    </row>
    <row r="5672" spans="1:20" hidden="1" x14ac:dyDescent="0.3">
      <c r="A5672">
        <v>25</v>
      </c>
      <c r="B5672" s="1">
        <v>46129</v>
      </c>
      <c r="C5672" t="s">
        <v>162</v>
      </c>
      <c r="D5672" t="s">
        <v>71</v>
      </c>
      <c r="E5672" t="s">
        <v>48</v>
      </c>
      <c r="F5672" t="s">
        <v>35</v>
      </c>
      <c r="G5672">
        <v>2</v>
      </c>
      <c r="H5672">
        <v>12.6</v>
      </c>
      <c r="I5672" t="s">
        <v>116</v>
      </c>
      <c r="J5672" t="s">
        <v>193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83</v>
      </c>
      <c r="R5672" t="s">
        <v>83</v>
      </c>
      <c r="S5672" t="s">
        <v>83</v>
      </c>
      <c r="T5672" t="str">
        <f>_xlfn.XLOOKUP(A5672,MI_Match_Analysis!$A$2:$A$8,MI_Match_Analysis!$F$2:$F$8,"Not Found")</f>
        <v>Not Found</v>
      </c>
    </row>
    <row r="5673" spans="1:20" hidden="1" x14ac:dyDescent="0.3">
      <c r="A5673">
        <v>25</v>
      </c>
      <c r="B5673" s="1">
        <v>46129</v>
      </c>
      <c r="C5673" t="s">
        <v>162</v>
      </c>
      <c r="D5673" t="s">
        <v>71</v>
      </c>
      <c r="E5673" t="s">
        <v>48</v>
      </c>
      <c r="F5673" t="s">
        <v>35</v>
      </c>
      <c r="G5673">
        <v>2</v>
      </c>
      <c r="H5673">
        <v>13.1</v>
      </c>
      <c r="I5673" t="s">
        <v>218</v>
      </c>
      <c r="J5673" t="s">
        <v>192</v>
      </c>
      <c r="K5673">
        <v>2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83</v>
      </c>
      <c r="R5673" t="s">
        <v>83</v>
      </c>
      <c r="S5673" t="s">
        <v>83</v>
      </c>
      <c r="T5673" t="str">
        <f>_xlfn.XLOOKUP(A5673,MI_Match_Analysis!$A$2:$A$8,MI_Match_Analysis!$F$2:$F$8,"Not Found")</f>
        <v>Not Found</v>
      </c>
    </row>
    <row r="5674" spans="1:20" hidden="1" x14ac:dyDescent="0.3">
      <c r="A5674">
        <v>25</v>
      </c>
      <c r="B5674" s="1">
        <v>46129</v>
      </c>
      <c r="C5674" t="s">
        <v>162</v>
      </c>
      <c r="D5674" t="s">
        <v>71</v>
      </c>
      <c r="E5674" t="s">
        <v>48</v>
      </c>
      <c r="F5674" t="s">
        <v>35</v>
      </c>
      <c r="G5674">
        <v>2</v>
      </c>
      <c r="H5674">
        <v>13.2</v>
      </c>
      <c r="I5674" t="s">
        <v>218</v>
      </c>
      <c r="J5674" t="s">
        <v>192</v>
      </c>
      <c r="K5674">
        <v>0</v>
      </c>
      <c r="L5674">
        <v>1</v>
      </c>
      <c r="M5674">
        <v>0</v>
      </c>
      <c r="N5674">
        <v>1</v>
      </c>
      <c r="O5674">
        <v>0</v>
      </c>
      <c r="P5674">
        <v>0</v>
      </c>
      <c r="Q5674" t="s">
        <v>83</v>
      </c>
      <c r="R5674" t="s">
        <v>83</v>
      </c>
      <c r="S5674" t="s">
        <v>83</v>
      </c>
      <c r="T5674" t="str">
        <f>_xlfn.XLOOKUP(A5674,MI_Match_Analysis!$A$2:$A$8,MI_Match_Analysis!$F$2:$F$8,"Not Found")</f>
        <v>Not Found</v>
      </c>
    </row>
    <row r="5675" spans="1:20" hidden="1" x14ac:dyDescent="0.3">
      <c r="A5675">
        <v>25</v>
      </c>
      <c r="B5675" s="1">
        <v>46129</v>
      </c>
      <c r="C5675" t="s">
        <v>162</v>
      </c>
      <c r="D5675" t="s">
        <v>71</v>
      </c>
      <c r="E5675" t="s">
        <v>48</v>
      </c>
      <c r="F5675" t="s">
        <v>35</v>
      </c>
      <c r="G5675">
        <v>2</v>
      </c>
      <c r="H5675">
        <v>13.3</v>
      </c>
      <c r="I5675" t="s">
        <v>116</v>
      </c>
      <c r="J5675" t="s">
        <v>192</v>
      </c>
      <c r="K5675">
        <v>6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83</v>
      </c>
      <c r="R5675" t="s">
        <v>83</v>
      </c>
      <c r="S5675" t="s">
        <v>83</v>
      </c>
      <c r="T5675" t="str">
        <f>_xlfn.XLOOKUP(A5675,MI_Match_Analysis!$A$2:$A$8,MI_Match_Analysis!$F$2:$F$8,"Not Found")</f>
        <v>Not Found</v>
      </c>
    </row>
    <row r="5676" spans="1:20" hidden="1" x14ac:dyDescent="0.3">
      <c r="A5676">
        <v>25</v>
      </c>
      <c r="B5676" s="1">
        <v>46129</v>
      </c>
      <c r="C5676" t="s">
        <v>162</v>
      </c>
      <c r="D5676" t="s">
        <v>71</v>
      </c>
      <c r="E5676" t="s">
        <v>48</v>
      </c>
      <c r="F5676" t="s">
        <v>35</v>
      </c>
      <c r="G5676">
        <v>2</v>
      </c>
      <c r="H5676">
        <v>13.4</v>
      </c>
      <c r="I5676" t="s">
        <v>116</v>
      </c>
      <c r="J5676" t="s">
        <v>192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83</v>
      </c>
      <c r="R5676" t="s">
        <v>83</v>
      </c>
      <c r="S5676" t="s">
        <v>83</v>
      </c>
      <c r="T5676" t="str">
        <f>_xlfn.XLOOKUP(A5676,MI_Match_Analysis!$A$2:$A$8,MI_Match_Analysis!$F$2:$F$8,"Not Found")</f>
        <v>Not Found</v>
      </c>
    </row>
    <row r="5677" spans="1:20" hidden="1" x14ac:dyDescent="0.3">
      <c r="A5677">
        <v>25</v>
      </c>
      <c r="B5677" s="1">
        <v>46129</v>
      </c>
      <c r="C5677" t="s">
        <v>162</v>
      </c>
      <c r="D5677" t="s">
        <v>71</v>
      </c>
      <c r="E5677" t="s">
        <v>48</v>
      </c>
      <c r="F5677" t="s">
        <v>35</v>
      </c>
      <c r="G5677">
        <v>2</v>
      </c>
      <c r="H5677">
        <v>13.5</v>
      </c>
      <c r="I5677" t="s">
        <v>218</v>
      </c>
      <c r="J5677" t="s">
        <v>192</v>
      </c>
      <c r="K5677">
        <v>4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83</v>
      </c>
      <c r="R5677" t="s">
        <v>83</v>
      </c>
      <c r="S5677" t="s">
        <v>83</v>
      </c>
      <c r="T5677" t="str">
        <f>_xlfn.XLOOKUP(A5677,MI_Match_Analysis!$A$2:$A$8,MI_Match_Analysis!$F$2:$F$8,"Not Found")</f>
        <v>Not Found</v>
      </c>
    </row>
    <row r="5678" spans="1:20" hidden="1" x14ac:dyDescent="0.3">
      <c r="A5678">
        <v>25</v>
      </c>
      <c r="B5678" s="1">
        <v>46129</v>
      </c>
      <c r="C5678" t="s">
        <v>162</v>
      </c>
      <c r="D5678" t="s">
        <v>71</v>
      </c>
      <c r="E5678" t="s">
        <v>48</v>
      </c>
      <c r="F5678" t="s">
        <v>35</v>
      </c>
      <c r="G5678">
        <v>2</v>
      </c>
      <c r="H5678">
        <v>13.6</v>
      </c>
      <c r="I5678" t="s">
        <v>218</v>
      </c>
      <c r="J5678" t="s">
        <v>192</v>
      </c>
      <c r="K5678">
        <v>0</v>
      </c>
      <c r="L5678">
        <v>1</v>
      </c>
      <c r="M5678">
        <v>1</v>
      </c>
      <c r="N5678">
        <v>0</v>
      </c>
      <c r="O5678">
        <v>0</v>
      </c>
      <c r="P5678">
        <v>0</v>
      </c>
      <c r="Q5678" t="s">
        <v>83</v>
      </c>
      <c r="R5678" t="s">
        <v>83</v>
      </c>
      <c r="S5678" t="s">
        <v>83</v>
      </c>
      <c r="T5678" t="str">
        <f>_xlfn.XLOOKUP(A5678,MI_Match_Analysis!$A$2:$A$8,MI_Match_Analysis!$F$2:$F$8,"Not Found")</f>
        <v>Not Found</v>
      </c>
    </row>
    <row r="5679" spans="1:20" hidden="1" x14ac:dyDescent="0.3">
      <c r="A5679">
        <v>25</v>
      </c>
      <c r="B5679" s="1">
        <v>46129</v>
      </c>
      <c r="C5679" t="s">
        <v>162</v>
      </c>
      <c r="D5679" t="s">
        <v>71</v>
      </c>
      <c r="E5679" t="s">
        <v>48</v>
      </c>
      <c r="F5679" t="s">
        <v>35</v>
      </c>
      <c r="G5679">
        <v>2</v>
      </c>
      <c r="H5679">
        <v>13.6</v>
      </c>
      <c r="I5679" t="s">
        <v>218</v>
      </c>
      <c r="J5679" t="s">
        <v>192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83</v>
      </c>
      <c r="R5679" t="s">
        <v>83</v>
      </c>
      <c r="S5679" t="s">
        <v>83</v>
      </c>
      <c r="T5679" t="str">
        <f>_xlfn.XLOOKUP(A5679,MI_Match_Analysis!$A$2:$A$8,MI_Match_Analysis!$F$2:$F$8,"Not Found")</f>
        <v>Not Found</v>
      </c>
    </row>
    <row r="5680" spans="1:20" hidden="1" x14ac:dyDescent="0.3">
      <c r="A5680">
        <v>25</v>
      </c>
      <c r="B5680" s="1">
        <v>46129</v>
      </c>
      <c r="C5680" t="s">
        <v>162</v>
      </c>
      <c r="D5680" t="s">
        <v>71</v>
      </c>
      <c r="E5680" t="s">
        <v>48</v>
      </c>
      <c r="F5680" t="s">
        <v>35</v>
      </c>
      <c r="G5680">
        <v>2</v>
      </c>
      <c r="H5680">
        <v>14.1</v>
      </c>
      <c r="I5680" t="s">
        <v>218</v>
      </c>
      <c r="J5680" t="s">
        <v>191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83</v>
      </c>
      <c r="R5680" t="s">
        <v>83</v>
      </c>
      <c r="S5680" t="s">
        <v>83</v>
      </c>
      <c r="T5680" t="str">
        <f>_xlfn.XLOOKUP(A5680,MI_Match_Analysis!$A$2:$A$8,MI_Match_Analysis!$F$2:$F$8,"Not Found")</f>
        <v>Not Found</v>
      </c>
    </row>
    <row r="5681" spans="1:20" hidden="1" x14ac:dyDescent="0.3">
      <c r="A5681">
        <v>25</v>
      </c>
      <c r="B5681" s="1">
        <v>46129</v>
      </c>
      <c r="C5681" t="s">
        <v>162</v>
      </c>
      <c r="D5681" t="s">
        <v>71</v>
      </c>
      <c r="E5681" t="s">
        <v>48</v>
      </c>
      <c r="F5681" t="s">
        <v>35</v>
      </c>
      <c r="G5681">
        <v>2</v>
      </c>
      <c r="H5681">
        <v>14.2</v>
      </c>
      <c r="I5681" t="s">
        <v>116</v>
      </c>
      <c r="J5681" t="s">
        <v>191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83</v>
      </c>
      <c r="R5681" t="s">
        <v>83</v>
      </c>
      <c r="S5681" t="s">
        <v>83</v>
      </c>
      <c r="T5681" t="str">
        <f>_xlfn.XLOOKUP(A5681,MI_Match_Analysis!$A$2:$A$8,MI_Match_Analysis!$F$2:$F$8,"Not Found")</f>
        <v>Not Found</v>
      </c>
    </row>
    <row r="5682" spans="1:20" hidden="1" x14ac:dyDescent="0.3">
      <c r="A5682">
        <v>25</v>
      </c>
      <c r="B5682" s="1">
        <v>46129</v>
      </c>
      <c r="C5682" t="s">
        <v>162</v>
      </c>
      <c r="D5682" t="s">
        <v>71</v>
      </c>
      <c r="E5682" t="s">
        <v>48</v>
      </c>
      <c r="F5682" t="s">
        <v>35</v>
      </c>
      <c r="G5682">
        <v>2</v>
      </c>
      <c r="H5682">
        <v>14.3</v>
      </c>
      <c r="I5682" t="s">
        <v>218</v>
      </c>
      <c r="J5682" t="s">
        <v>191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165</v>
      </c>
      <c r="R5682" t="s">
        <v>218</v>
      </c>
      <c r="S5682" t="s">
        <v>192</v>
      </c>
      <c r="T5682" t="str">
        <f>_xlfn.XLOOKUP(A5682,MI_Match_Analysis!$A$2:$A$8,MI_Match_Analysis!$F$2:$F$8,"Not Found")</f>
        <v>Not Found</v>
      </c>
    </row>
    <row r="5683" spans="1:20" hidden="1" x14ac:dyDescent="0.3">
      <c r="A5683">
        <v>25</v>
      </c>
      <c r="B5683" s="1">
        <v>46129</v>
      </c>
      <c r="C5683" t="s">
        <v>162</v>
      </c>
      <c r="D5683" t="s">
        <v>71</v>
      </c>
      <c r="E5683" t="s">
        <v>48</v>
      </c>
      <c r="F5683" t="s">
        <v>35</v>
      </c>
      <c r="G5683">
        <v>2</v>
      </c>
      <c r="H5683">
        <v>14.4</v>
      </c>
      <c r="I5683" t="s">
        <v>217</v>
      </c>
      <c r="J5683" t="s">
        <v>191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83</v>
      </c>
      <c r="R5683" t="s">
        <v>83</v>
      </c>
      <c r="S5683" t="s">
        <v>83</v>
      </c>
      <c r="T5683" t="str">
        <f>_xlfn.XLOOKUP(A5683,MI_Match_Analysis!$A$2:$A$8,MI_Match_Analysis!$F$2:$F$8,"Not Found")</f>
        <v>Not Found</v>
      </c>
    </row>
    <row r="5684" spans="1:20" hidden="1" x14ac:dyDescent="0.3">
      <c r="A5684">
        <v>25</v>
      </c>
      <c r="B5684" s="1">
        <v>46129</v>
      </c>
      <c r="C5684" t="s">
        <v>162</v>
      </c>
      <c r="D5684" t="s">
        <v>71</v>
      </c>
      <c r="E5684" t="s">
        <v>48</v>
      </c>
      <c r="F5684" t="s">
        <v>35</v>
      </c>
      <c r="G5684">
        <v>2</v>
      </c>
      <c r="H5684">
        <v>14.5</v>
      </c>
      <c r="I5684" t="s">
        <v>116</v>
      </c>
      <c r="J5684" t="s">
        <v>191</v>
      </c>
      <c r="K5684">
        <v>1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83</v>
      </c>
      <c r="R5684" t="s">
        <v>83</v>
      </c>
      <c r="S5684" t="s">
        <v>83</v>
      </c>
      <c r="T5684" t="str">
        <f>_xlfn.XLOOKUP(A5684,MI_Match_Analysis!$A$2:$A$8,MI_Match_Analysis!$F$2:$F$8,"Not Found")</f>
        <v>Not Found</v>
      </c>
    </row>
    <row r="5685" spans="1:20" hidden="1" x14ac:dyDescent="0.3">
      <c r="A5685">
        <v>25</v>
      </c>
      <c r="B5685" s="1">
        <v>46129</v>
      </c>
      <c r="C5685" t="s">
        <v>162</v>
      </c>
      <c r="D5685" t="s">
        <v>71</v>
      </c>
      <c r="E5685" t="s">
        <v>48</v>
      </c>
      <c r="F5685" t="s">
        <v>35</v>
      </c>
      <c r="G5685">
        <v>2</v>
      </c>
      <c r="H5685">
        <v>14.6</v>
      </c>
      <c r="I5685" t="s">
        <v>217</v>
      </c>
      <c r="J5685" t="s">
        <v>191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83</v>
      </c>
      <c r="R5685" t="s">
        <v>83</v>
      </c>
      <c r="S5685" t="s">
        <v>83</v>
      </c>
      <c r="T5685" t="str">
        <f>_xlfn.XLOOKUP(A5685,MI_Match_Analysis!$A$2:$A$8,MI_Match_Analysis!$F$2:$F$8,"Not Found")</f>
        <v>Not Found</v>
      </c>
    </row>
    <row r="5686" spans="1:20" hidden="1" x14ac:dyDescent="0.3">
      <c r="A5686">
        <v>25</v>
      </c>
      <c r="B5686" s="1">
        <v>46129</v>
      </c>
      <c r="C5686" t="s">
        <v>162</v>
      </c>
      <c r="D5686" t="s">
        <v>71</v>
      </c>
      <c r="E5686" t="s">
        <v>48</v>
      </c>
      <c r="F5686" t="s">
        <v>35</v>
      </c>
      <c r="G5686">
        <v>2</v>
      </c>
      <c r="H5686">
        <v>15.1</v>
      </c>
      <c r="I5686" t="s">
        <v>217</v>
      </c>
      <c r="J5686" t="s">
        <v>90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83</v>
      </c>
      <c r="R5686" t="s">
        <v>83</v>
      </c>
      <c r="S5686" t="s">
        <v>83</v>
      </c>
      <c r="T5686" t="str">
        <f>_xlfn.XLOOKUP(A5686,MI_Match_Analysis!$A$2:$A$8,MI_Match_Analysis!$F$2:$F$8,"Not Found")</f>
        <v>Not Found</v>
      </c>
    </row>
    <row r="5687" spans="1:20" hidden="1" x14ac:dyDescent="0.3">
      <c r="A5687">
        <v>25</v>
      </c>
      <c r="B5687" s="1">
        <v>46129</v>
      </c>
      <c r="C5687" t="s">
        <v>162</v>
      </c>
      <c r="D5687" t="s">
        <v>71</v>
      </c>
      <c r="E5687" t="s">
        <v>48</v>
      </c>
      <c r="F5687" t="s">
        <v>35</v>
      </c>
      <c r="G5687">
        <v>2</v>
      </c>
      <c r="H5687">
        <v>15.2</v>
      </c>
      <c r="I5687" t="s">
        <v>217</v>
      </c>
      <c r="J5687" t="s">
        <v>90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83</v>
      </c>
      <c r="R5687" t="s">
        <v>83</v>
      </c>
      <c r="S5687" t="s">
        <v>83</v>
      </c>
      <c r="T5687" t="str">
        <f>_xlfn.XLOOKUP(A5687,MI_Match_Analysis!$A$2:$A$8,MI_Match_Analysis!$F$2:$F$8,"Not Found")</f>
        <v>Not Found</v>
      </c>
    </row>
    <row r="5688" spans="1:20" hidden="1" x14ac:dyDescent="0.3">
      <c r="A5688">
        <v>25</v>
      </c>
      <c r="B5688" s="1">
        <v>46129</v>
      </c>
      <c r="C5688" t="s">
        <v>162</v>
      </c>
      <c r="D5688" t="s">
        <v>71</v>
      </c>
      <c r="E5688" t="s">
        <v>48</v>
      </c>
      <c r="F5688" t="s">
        <v>35</v>
      </c>
      <c r="G5688">
        <v>2</v>
      </c>
      <c r="H5688">
        <v>15.2</v>
      </c>
      <c r="I5688" t="s">
        <v>217</v>
      </c>
      <c r="J5688" t="s">
        <v>90</v>
      </c>
      <c r="K5688">
        <v>0</v>
      </c>
      <c r="L5688">
        <v>1</v>
      </c>
      <c r="M5688">
        <v>1</v>
      </c>
      <c r="N5688">
        <v>0</v>
      </c>
      <c r="O5688">
        <v>0</v>
      </c>
      <c r="P5688">
        <v>0</v>
      </c>
      <c r="Q5688" t="s">
        <v>83</v>
      </c>
      <c r="R5688" t="s">
        <v>83</v>
      </c>
      <c r="S5688" t="s">
        <v>83</v>
      </c>
      <c r="T5688" t="str">
        <f>_xlfn.XLOOKUP(A5688,MI_Match_Analysis!$A$2:$A$8,MI_Match_Analysis!$F$2:$F$8,"Not Found")</f>
        <v>Not Found</v>
      </c>
    </row>
    <row r="5689" spans="1:20" hidden="1" x14ac:dyDescent="0.3">
      <c r="A5689">
        <v>25</v>
      </c>
      <c r="B5689" s="1">
        <v>46129</v>
      </c>
      <c r="C5689" t="s">
        <v>162</v>
      </c>
      <c r="D5689" t="s">
        <v>71</v>
      </c>
      <c r="E5689" t="s">
        <v>48</v>
      </c>
      <c r="F5689" t="s">
        <v>35</v>
      </c>
      <c r="G5689">
        <v>2</v>
      </c>
      <c r="H5689">
        <v>15.3</v>
      </c>
      <c r="I5689" t="s">
        <v>217</v>
      </c>
      <c r="J5689" t="s">
        <v>90</v>
      </c>
      <c r="K5689">
        <v>1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83</v>
      </c>
      <c r="R5689" t="s">
        <v>83</v>
      </c>
      <c r="S5689" t="s">
        <v>83</v>
      </c>
      <c r="T5689" t="str">
        <f>_xlfn.XLOOKUP(A5689,MI_Match_Analysis!$A$2:$A$8,MI_Match_Analysis!$F$2:$F$8,"Not Found")</f>
        <v>Not Found</v>
      </c>
    </row>
    <row r="5690" spans="1:20" hidden="1" x14ac:dyDescent="0.3">
      <c r="A5690">
        <v>25</v>
      </c>
      <c r="B5690" s="1">
        <v>46129</v>
      </c>
      <c r="C5690" t="s">
        <v>162</v>
      </c>
      <c r="D5690" t="s">
        <v>71</v>
      </c>
      <c r="E5690" t="s">
        <v>48</v>
      </c>
      <c r="F5690" t="s">
        <v>35</v>
      </c>
      <c r="G5690">
        <v>2</v>
      </c>
      <c r="H5690">
        <v>15.4</v>
      </c>
      <c r="I5690" t="s">
        <v>116</v>
      </c>
      <c r="J5690" t="s">
        <v>90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83</v>
      </c>
      <c r="R5690" t="s">
        <v>83</v>
      </c>
      <c r="S5690" t="s">
        <v>83</v>
      </c>
      <c r="T5690" t="str">
        <f>_xlfn.XLOOKUP(A5690,MI_Match_Analysis!$A$2:$A$8,MI_Match_Analysis!$F$2:$F$8,"Not Found")</f>
        <v>Not Found</v>
      </c>
    </row>
    <row r="5691" spans="1:20" hidden="1" x14ac:dyDescent="0.3">
      <c r="A5691">
        <v>25</v>
      </c>
      <c r="B5691" s="1">
        <v>46129</v>
      </c>
      <c r="C5691" t="s">
        <v>162</v>
      </c>
      <c r="D5691" t="s">
        <v>71</v>
      </c>
      <c r="E5691" t="s">
        <v>48</v>
      </c>
      <c r="F5691" t="s">
        <v>35</v>
      </c>
      <c r="G5691">
        <v>2</v>
      </c>
      <c r="H5691">
        <v>15.5</v>
      </c>
      <c r="I5691" t="s">
        <v>217</v>
      </c>
      <c r="J5691" t="s">
        <v>90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83</v>
      </c>
      <c r="R5691" t="s">
        <v>83</v>
      </c>
      <c r="S5691" t="s">
        <v>83</v>
      </c>
      <c r="T5691" t="str">
        <f>_xlfn.XLOOKUP(A5691,MI_Match_Analysis!$A$2:$A$8,MI_Match_Analysis!$F$2:$F$8,"Not Found")</f>
        <v>Not Found</v>
      </c>
    </row>
    <row r="5692" spans="1:20" hidden="1" x14ac:dyDescent="0.3">
      <c r="A5692">
        <v>25</v>
      </c>
      <c r="B5692" s="1">
        <v>46129</v>
      </c>
      <c r="C5692" t="s">
        <v>162</v>
      </c>
      <c r="D5692" t="s">
        <v>71</v>
      </c>
      <c r="E5692" t="s">
        <v>48</v>
      </c>
      <c r="F5692" t="s">
        <v>35</v>
      </c>
      <c r="G5692">
        <v>2</v>
      </c>
      <c r="H5692">
        <v>15.6</v>
      </c>
      <c r="I5692" t="s">
        <v>116</v>
      </c>
      <c r="J5692" t="s">
        <v>90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83</v>
      </c>
      <c r="R5692" t="s">
        <v>83</v>
      </c>
      <c r="S5692" t="s">
        <v>83</v>
      </c>
      <c r="T5692" t="str">
        <f>_xlfn.XLOOKUP(A5692,MI_Match_Analysis!$A$2:$A$8,MI_Match_Analysis!$F$2:$F$8,"Not Found")</f>
        <v>Not Found</v>
      </c>
    </row>
    <row r="5693" spans="1:20" hidden="1" x14ac:dyDescent="0.3">
      <c r="A5693">
        <v>25</v>
      </c>
      <c r="B5693" s="1">
        <v>46129</v>
      </c>
      <c r="C5693" t="s">
        <v>162</v>
      </c>
      <c r="D5693" t="s">
        <v>71</v>
      </c>
      <c r="E5693" t="s">
        <v>48</v>
      </c>
      <c r="F5693" t="s">
        <v>35</v>
      </c>
      <c r="G5693">
        <v>2</v>
      </c>
      <c r="H5693">
        <v>16.100000000000001</v>
      </c>
      <c r="I5693" t="s">
        <v>116</v>
      </c>
      <c r="J5693" t="s">
        <v>189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83</v>
      </c>
      <c r="R5693" t="s">
        <v>83</v>
      </c>
      <c r="S5693" t="s">
        <v>83</v>
      </c>
      <c r="T5693" t="str">
        <f>_xlfn.XLOOKUP(A5693,MI_Match_Analysis!$A$2:$A$8,MI_Match_Analysis!$F$2:$F$8,"Not Found")</f>
        <v>Not Found</v>
      </c>
    </row>
    <row r="5694" spans="1:20" hidden="1" x14ac:dyDescent="0.3">
      <c r="A5694">
        <v>25</v>
      </c>
      <c r="B5694" s="1">
        <v>46129</v>
      </c>
      <c r="C5694" t="s">
        <v>162</v>
      </c>
      <c r="D5694" t="s">
        <v>71</v>
      </c>
      <c r="E5694" t="s">
        <v>48</v>
      </c>
      <c r="F5694" t="s">
        <v>35</v>
      </c>
      <c r="G5694">
        <v>2</v>
      </c>
      <c r="H5694">
        <v>16.2</v>
      </c>
      <c r="I5694" t="s">
        <v>116</v>
      </c>
      <c r="J5694" t="s">
        <v>189</v>
      </c>
      <c r="K5694">
        <v>4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83</v>
      </c>
      <c r="R5694" t="s">
        <v>83</v>
      </c>
      <c r="S5694" t="s">
        <v>83</v>
      </c>
      <c r="T5694" t="str">
        <f>_xlfn.XLOOKUP(A5694,MI_Match_Analysis!$A$2:$A$8,MI_Match_Analysis!$F$2:$F$8,"Not Found")</f>
        <v>Not Found</v>
      </c>
    </row>
    <row r="5695" spans="1:20" hidden="1" x14ac:dyDescent="0.3">
      <c r="A5695">
        <v>25</v>
      </c>
      <c r="B5695" s="1">
        <v>46129</v>
      </c>
      <c r="C5695" t="s">
        <v>162</v>
      </c>
      <c r="D5695" t="s">
        <v>71</v>
      </c>
      <c r="E5695" t="s">
        <v>48</v>
      </c>
      <c r="F5695" t="s">
        <v>35</v>
      </c>
      <c r="G5695">
        <v>2</v>
      </c>
      <c r="H5695">
        <v>16.3</v>
      </c>
      <c r="I5695" t="s">
        <v>116</v>
      </c>
      <c r="J5695" t="s">
        <v>189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83</v>
      </c>
      <c r="R5695" t="s">
        <v>83</v>
      </c>
      <c r="S5695" t="s">
        <v>83</v>
      </c>
      <c r="T5695" t="str">
        <f>_xlfn.XLOOKUP(A5695,MI_Match_Analysis!$A$2:$A$8,MI_Match_Analysis!$F$2:$F$8,"Not Found")</f>
        <v>Not Found</v>
      </c>
    </row>
    <row r="5696" spans="1:20" hidden="1" x14ac:dyDescent="0.3">
      <c r="A5696">
        <v>25</v>
      </c>
      <c r="B5696" s="1">
        <v>46129</v>
      </c>
      <c r="C5696" t="s">
        <v>162</v>
      </c>
      <c r="D5696" t="s">
        <v>71</v>
      </c>
      <c r="E5696" t="s">
        <v>48</v>
      </c>
      <c r="F5696" t="s">
        <v>35</v>
      </c>
      <c r="G5696">
        <v>2</v>
      </c>
      <c r="H5696">
        <v>16.399999999999999</v>
      </c>
      <c r="I5696" t="s">
        <v>217</v>
      </c>
      <c r="J5696" t="s">
        <v>189</v>
      </c>
      <c r="K5696">
        <v>2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83</v>
      </c>
      <c r="R5696" t="s">
        <v>83</v>
      </c>
      <c r="S5696" t="s">
        <v>83</v>
      </c>
      <c r="T5696" t="str">
        <f>_xlfn.XLOOKUP(A5696,MI_Match_Analysis!$A$2:$A$8,MI_Match_Analysis!$F$2:$F$8,"Not Found")</f>
        <v>Not Found</v>
      </c>
    </row>
    <row r="5697" spans="1:20" hidden="1" x14ac:dyDescent="0.3">
      <c r="A5697">
        <v>25</v>
      </c>
      <c r="B5697" s="1">
        <v>46129</v>
      </c>
      <c r="C5697" t="s">
        <v>162</v>
      </c>
      <c r="D5697" t="s">
        <v>71</v>
      </c>
      <c r="E5697" t="s">
        <v>48</v>
      </c>
      <c r="F5697" t="s">
        <v>35</v>
      </c>
      <c r="G5697">
        <v>2</v>
      </c>
      <c r="H5697">
        <v>16.5</v>
      </c>
      <c r="I5697" t="s">
        <v>217</v>
      </c>
      <c r="J5697" t="s">
        <v>189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83</v>
      </c>
      <c r="R5697" t="s">
        <v>83</v>
      </c>
      <c r="S5697" t="s">
        <v>83</v>
      </c>
      <c r="T5697" t="str">
        <f>_xlfn.XLOOKUP(A5697,MI_Match_Analysis!$A$2:$A$8,MI_Match_Analysis!$F$2:$F$8,"Not Found")</f>
        <v>Not Found</v>
      </c>
    </row>
    <row r="5698" spans="1:20" hidden="1" x14ac:dyDescent="0.3">
      <c r="A5698">
        <v>25</v>
      </c>
      <c r="B5698" s="1">
        <v>46129</v>
      </c>
      <c r="C5698" t="s">
        <v>162</v>
      </c>
      <c r="D5698" t="s">
        <v>71</v>
      </c>
      <c r="E5698" t="s">
        <v>48</v>
      </c>
      <c r="F5698" t="s">
        <v>35</v>
      </c>
      <c r="G5698">
        <v>2</v>
      </c>
      <c r="H5698">
        <v>16.600000000000001</v>
      </c>
      <c r="I5698" t="s">
        <v>116</v>
      </c>
      <c r="J5698" t="s">
        <v>189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165</v>
      </c>
      <c r="R5698" t="s">
        <v>116</v>
      </c>
      <c r="S5698" t="s">
        <v>185</v>
      </c>
      <c r="T5698" t="str">
        <f>_xlfn.XLOOKUP(A5698,MI_Match_Analysis!$A$2:$A$8,MI_Match_Analysis!$F$2:$F$8,"Not Found")</f>
        <v>Not Found</v>
      </c>
    </row>
    <row r="5699" spans="1:20" hidden="1" x14ac:dyDescent="0.3">
      <c r="A5699">
        <v>25</v>
      </c>
      <c r="B5699" s="1">
        <v>46129</v>
      </c>
      <c r="C5699" t="s">
        <v>162</v>
      </c>
      <c r="D5699" t="s">
        <v>71</v>
      </c>
      <c r="E5699" t="s">
        <v>48</v>
      </c>
      <c r="F5699" t="s">
        <v>35</v>
      </c>
      <c r="G5699">
        <v>2</v>
      </c>
      <c r="H5699">
        <v>16.600000000000001</v>
      </c>
      <c r="I5699" t="s">
        <v>116</v>
      </c>
      <c r="J5699" t="s">
        <v>189</v>
      </c>
      <c r="K5699">
        <v>0</v>
      </c>
      <c r="L5699">
        <v>1</v>
      </c>
      <c r="M5699">
        <v>1</v>
      </c>
      <c r="N5699">
        <v>0</v>
      </c>
      <c r="O5699">
        <v>0</v>
      </c>
      <c r="P5699">
        <v>0</v>
      </c>
      <c r="Q5699" t="s">
        <v>83</v>
      </c>
      <c r="R5699" t="s">
        <v>83</v>
      </c>
      <c r="S5699" t="s">
        <v>83</v>
      </c>
      <c r="T5699" t="str">
        <f>_xlfn.XLOOKUP(A5699,MI_Match_Analysis!$A$2:$A$8,MI_Match_Analysis!$F$2:$F$8,"Not Found")</f>
        <v>Not Found</v>
      </c>
    </row>
    <row r="5700" spans="1:20" hidden="1" x14ac:dyDescent="0.3">
      <c r="A5700">
        <v>25</v>
      </c>
      <c r="B5700" s="1">
        <v>46129</v>
      </c>
      <c r="C5700" t="s">
        <v>162</v>
      </c>
      <c r="D5700" t="s">
        <v>71</v>
      </c>
      <c r="E5700" t="s">
        <v>48</v>
      </c>
      <c r="F5700" t="s">
        <v>35</v>
      </c>
      <c r="G5700">
        <v>2</v>
      </c>
      <c r="H5700">
        <v>17.100000000000001</v>
      </c>
      <c r="I5700" t="s">
        <v>217</v>
      </c>
      <c r="J5700" t="s">
        <v>192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83</v>
      </c>
      <c r="R5700" t="s">
        <v>83</v>
      </c>
      <c r="S5700" t="s">
        <v>83</v>
      </c>
      <c r="T5700" t="str">
        <f>_xlfn.XLOOKUP(A5700,MI_Match_Analysis!$A$2:$A$8,MI_Match_Analysis!$F$2:$F$8,"Not Found")</f>
        <v>Not Found</v>
      </c>
    </row>
    <row r="5701" spans="1:20" hidden="1" x14ac:dyDescent="0.3">
      <c r="A5701">
        <v>25</v>
      </c>
      <c r="B5701" s="1">
        <v>46129</v>
      </c>
      <c r="C5701" t="s">
        <v>162</v>
      </c>
      <c r="D5701" t="s">
        <v>71</v>
      </c>
      <c r="E5701" t="s">
        <v>48</v>
      </c>
      <c r="F5701" t="s">
        <v>35</v>
      </c>
      <c r="G5701">
        <v>2</v>
      </c>
      <c r="H5701">
        <v>17.2</v>
      </c>
      <c r="I5701" t="s">
        <v>220</v>
      </c>
      <c r="J5701" t="s">
        <v>192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83</v>
      </c>
      <c r="R5701" t="s">
        <v>83</v>
      </c>
      <c r="S5701" t="s">
        <v>83</v>
      </c>
      <c r="T5701" t="str">
        <f>_xlfn.XLOOKUP(A5701,MI_Match_Analysis!$A$2:$A$8,MI_Match_Analysis!$F$2:$F$8,"Not Found")</f>
        <v>Not Found</v>
      </c>
    </row>
    <row r="5702" spans="1:20" hidden="1" x14ac:dyDescent="0.3">
      <c r="A5702">
        <v>25</v>
      </c>
      <c r="B5702" s="1">
        <v>46129</v>
      </c>
      <c r="C5702" t="s">
        <v>162</v>
      </c>
      <c r="D5702" t="s">
        <v>71</v>
      </c>
      <c r="E5702" t="s">
        <v>48</v>
      </c>
      <c r="F5702" t="s">
        <v>35</v>
      </c>
      <c r="G5702">
        <v>2</v>
      </c>
      <c r="H5702">
        <v>17.3</v>
      </c>
      <c r="I5702" t="s">
        <v>217</v>
      </c>
      <c r="J5702" t="s">
        <v>192</v>
      </c>
      <c r="K5702">
        <v>4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83</v>
      </c>
      <c r="R5702" t="s">
        <v>83</v>
      </c>
      <c r="S5702" t="s">
        <v>83</v>
      </c>
      <c r="T5702" t="str">
        <f>_xlfn.XLOOKUP(A5702,MI_Match_Analysis!$A$2:$A$8,MI_Match_Analysis!$F$2:$F$8,"Not Found")</f>
        <v>Not Found</v>
      </c>
    </row>
    <row r="5703" spans="1:20" hidden="1" x14ac:dyDescent="0.3">
      <c r="A5703">
        <v>25</v>
      </c>
      <c r="B5703" s="1">
        <v>46129</v>
      </c>
      <c r="C5703" t="s">
        <v>162</v>
      </c>
      <c r="D5703" t="s">
        <v>71</v>
      </c>
      <c r="E5703" t="s">
        <v>48</v>
      </c>
      <c r="F5703" t="s">
        <v>35</v>
      </c>
      <c r="G5703">
        <v>2</v>
      </c>
      <c r="H5703">
        <v>17.399999999999999</v>
      </c>
      <c r="I5703" t="s">
        <v>217</v>
      </c>
      <c r="J5703" t="s">
        <v>192</v>
      </c>
      <c r="K5703">
        <v>4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83</v>
      </c>
      <c r="R5703" t="s">
        <v>83</v>
      </c>
      <c r="S5703" t="s">
        <v>83</v>
      </c>
      <c r="T5703" t="str">
        <f>_xlfn.XLOOKUP(A5703,MI_Match_Analysis!$A$2:$A$8,MI_Match_Analysis!$F$2:$F$8,"Not Found")</f>
        <v>Not Found</v>
      </c>
    </row>
    <row r="5704" spans="1:20" hidden="1" x14ac:dyDescent="0.3">
      <c r="A5704">
        <v>25</v>
      </c>
      <c r="B5704" s="1">
        <v>46129</v>
      </c>
      <c r="C5704" t="s">
        <v>162</v>
      </c>
      <c r="D5704" t="s">
        <v>71</v>
      </c>
      <c r="E5704" t="s">
        <v>48</v>
      </c>
      <c r="F5704" t="s">
        <v>35</v>
      </c>
      <c r="G5704">
        <v>2</v>
      </c>
      <c r="H5704">
        <v>17.5</v>
      </c>
      <c r="I5704" t="s">
        <v>217</v>
      </c>
      <c r="J5704" t="s">
        <v>192</v>
      </c>
      <c r="K5704">
        <v>1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83</v>
      </c>
      <c r="R5704" t="s">
        <v>83</v>
      </c>
      <c r="S5704" t="s">
        <v>83</v>
      </c>
      <c r="T5704" t="str">
        <f>_xlfn.XLOOKUP(A5704,MI_Match_Analysis!$A$2:$A$8,MI_Match_Analysis!$F$2:$F$8,"Not Found")</f>
        <v>Not Found</v>
      </c>
    </row>
    <row r="5705" spans="1:20" hidden="1" x14ac:dyDescent="0.3">
      <c r="A5705">
        <v>25</v>
      </c>
      <c r="B5705" s="1">
        <v>46129</v>
      </c>
      <c r="C5705" t="s">
        <v>162</v>
      </c>
      <c r="D5705" t="s">
        <v>71</v>
      </c>
      <c r="E5705" t="s">
        <v>48</v>
      </c>
      <c r="F5705" t="s">
        <v>35</v>
      </c>
      <c r="G5705">
        <v>2</v>
      </c>
      <c r="H5705">
        <v>17.600000000000001</v>
      </c>
      <c r="I5705" t="s">
        <v>220</v>
      </c>
      <c r="J5705" t="s">
        <v>192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83</v>
      </c>
      <c r="R5705" t="s">
        <v>83</v>
      </c>
      <c r="S5705" t="s">
        <v>83</v>
      </c>
      <c r="T5705" t="str">
        <f>_xlfn.XLOOKUP(A5705,MI_Match_Analysis!$A$2:$A$8,MI_Match_Analysis!$F$2:$F$8,"Not Found")</f>
        <v>Not Found</v>
      </c>
    </row>
    <row r="5706" spans="1:20" hidden="1" x14ac:dyDescent="0.3">
      <c r="A5706">
        <v>25</v>
      </c>
      <c r="B5706" s="1">
        <v>46129</v>
      </c>
      <c r="C5706" t="s">
        <v>162</v>
      </c>
      <c r="D5706" t="s">
        <v>71</v>
      </c>
      <c r="E5706" t="s">
        <v>48</v>
      </c>
      <c r="F5706" t="s">
        <v>35</v>
      </c>
      <c r="G5706">
        <v>2</v>
      </c>
      <c r="H5706">
        <v>18.100000000000001</v>
      </c>
      <c r="I5706" t="s">
        <v>220</v>
      </c>
      <c r="J5706" t="s">
        <v>189</v>
      </c>
      <c r="K5706">
        <v>2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83</v>
      </c>
      <c r="R5706" t="s">
        <v>83</v>
      </c>
      <c r="S5706" t="s">
        <v>83</v>
      </c>
      <c r="T5706" t="str">
        <f>_xlfn.XLOOKUP(A5706,MI_Match_Analysis!$A$2:$A$8,MI_Match_Analysis!$F$2:$F$8,"Not Found")</f>
        <v>Not Found</v>
      </c>
    </row>
    <row r="5707" spans="1:20" hidden="1" x14ac:dyDescent="0.3">
      <c r="A5707">
        <v>25</v>
      </c>
      <c r="B5707" s="1">
        <v>46129</v>
      </c>
      <c r="C5707" t="s">
        <v>162</v>
      </c>
      <c r="D5707" t="s">
        <v>71</v>
      </c>
      <c r="E5707" t="s">
        <v>48</v>
      </c>
      <c r="F5707" t="s">
        <v>35</v>
      </c>
      <c r="G5707">
        <v>2</v>
      </c>
      <c r="H5707">
        <v>18.2</v>
      </c>
      <c r="I5707" t="s">
        <v>220</v>
      </c>
      <c r="J5707" t="s">
        <v>189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83</v>
      </c>
      <c r="R5707" t="s">
        <v>83</v>
      </c>
      <c r="S5707" t="s">
        <v>83</v>
      </c>
      <c r="T5707" t="str">
        <f>_xlfn.XLOOKUP(A5707,MI_Match_Analysis!$A$2:$A$8,MI_Match_Analysis!$F$2:$F$8,"Not Found")</f>
        <v>Not Found</v>
      </c>
    </row>
    <row r="5708" spans="1:20" hidden="1" x14ac:dyDescent="0.3">
      <c r="A5708">
        <v>25</v>
      </c>
      <c r="B5708" s="1">
        <v>46129</v>
      </c>
      <c r="C5708" t="s">
        <v>162</v>
      </c>
      <c r="D5708" t="s">
        <v>71</v>
      </c>
      <c r="E5708" t="s">
        <v>48</v>
      </c>
      <c r="F5708" t="s">
        <v>35</v>
      </c>
      <c r="G5708">
        <v>2</v>
      </c>
      <c r="H5708">
        <v>18.3</v>
      </c>
      <c r="I5708" t="s">
        <v>217</v>
      </c>
      <c r="J5708" t="s">
        <v>189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83</v>
      </c>
      <c r="R5708" t="s">
        <v>83</v>
      </c>
      <c r="S5708" t="s">
        <v>83</v>
      </c>
      <c r="T5708" t="str">
        <f>_xlfn.XLOOKUP(A5708,MI_Match_Analysis!$A$2:$A$8,MI_Match_Analysis!$F$2:$F$8,"Not Found")</f>
        <v>Not Found</v>
      </c>
    </row>
    <row r="5709" spans="1:20" hidden="1" x14ac:dyDescent="0.3">
      <c r="A5709">
        <v>25</v>
      </c>
      <c r="B5709" s="1">
        <v>46129</v>
      </c>
      <c r="C5709" t="s">
        <v>162</v>
      </c>
      <c r="D5709" t="s">
        <v>71</v>
      </c>
      <c r="E5709" t="s">
        <v>48</v>
      </c>
      <c r="F5709" t="s">
        <v>35</v>
      </c>
      <c r="G5709">
        <v>2</v>
      </c>
      <c r="H5709">
        <v>18.399999999999999</v>
      </c>
      <c r="I5709" t="s">
        <v>217</v>
      </c>
      <c r="J5709" t="s">
        <v>189</v>
      </c>
      <c r="K5709">
        <v>1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83</v>
      </c>
      <c r="R5709" t="s">
        <v>83</v>
      </c>
      <c r="S5709" t="s">
        <v>83</v>
      </c>
      <c r="T5709" t="str">
        <f>_xlfn.XLOOKUP(A5709,MI_Match_Analysis!$A$2:$A$8,MI_Match_Analysis!$F$2:$F$8,"Not Found")</f>
        <v>Not Found</v>
      </c>
    </row>
    <row r="5710" spans="1:20" hidden="1" x14ac:dyDescent="0.3">
      <c r="A5710">
        <v>25</v>
      </c>
      <c r="B5710" s="1">
        <v>46129</v>
      </c>
      <c r="C5710" t="s">
        <v>162</v>
      </c>
      <c r="D5710" t="s">
        <v>71</v>
      </c>
      <c r="E5710" t="s">
        <v>48</v>
      </c>
      <c r="F5710" t="s">
        <v>35</v>
      </c>
      <c r="G5710">
        <v>2</v>
      </c>
      <c r="H5710">
        <v>18.5</v>
      </c>
      <c r="I5710" t="s">
        <v>220</v>
      </c>
      <c r="J5710" t="s">
        <v>189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83</v>
      </c>
      <c r="R5710" t="s">
        <v>83</v>
      </c>
      <c r="S5710" t="s">
        <v>83</v>
      </c>
      <c r="T5710" t="str">
        <f>_xlfn.XLOOKUP(A5710,MI_Match_Analysis!$A$2:$A$8,MI_Match_Analysis!$F$2:$F$8,"Not Found")</f>
        <v>Not Found</v>
      </c>
    </row>
    <row r="5711" spans="1:20" hidden="1" x14ac:dyDescent="0.3">
      <c r="A5711">
        <v>25</v>
      </c>
      <c r="B5711" s="1">
        <v>46129</v>
      </c>
      <c r="C5711" t="s">
        <v>162</v>
      </c>
      <c r="D5711" t="s">
        <v>71</v>
      </c>
      <c r="E5711" t="s">
        <v>48</v>
      </c>
      <c r="F5711" t="s">
        <v>35</v>
      </c>
      <c r="G5711">
        <v>2</v>
      </c>
      <c r="H5711">
        <v>18.600000000000001</v>
      </c>
      <c r="I5711" t="s">
        <v>217</v>
      </c>
      <c r="J5711" t="s">
        <v>189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83</v>
      </c>
      <c r="R5711" t="s">
        <v>83</v>
      </c>
      <c r="S5711" t="s">
        <v>83</v>
      </c>
      <c r="T5711" t="str">
        <f>_xlfn.XLOOKUP(A5711,MI_Match_Analysis!$A$2:$A$8,MI_Match_Analysis!$F$2:$F$8,"Not Found")</f>
        <v>Not Found</v>
      </c>
    </row>
    <row r="5712" spans="1:20" hidden="1" x14ac:dyDescent="0.3">
      <c r="A5712">
        <v>25</v>
      </c>
      <c r="B5712" s="1">
        <v>46129</v>
      </c>
      <c r="C5712" t="s">
        <v>162</v>
      </c>
      <c r="D5712" t="s">
        <v>71</v>
      </c>
      <c r="E5712" t="s">
        <v>48</v>
      </c>
      <c r="F5712" t="s">
        <v>35</v>
      </c>
      <c r="G5712">
        <v>2</v>
      </c>
      <c r="H5712">
        <v>19.100000000000001</v>
      </c>
      <c r="I5712" t="s">
        <v>217</v>
      </c>
      <c r="J5712" t="s">
        <v>188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165</v>
      </c>
      <c r="R5712" t="s">
        <v>217</v>
      </c>
      <c r="S5712" t="s">
        <v>122</v>
      </c>
      <c r="T5712" t="str">
        <f>_xlfn.XLOOKUP(A5712,MI_Match_Analysis!$A$2:$A$8,MI_Match_Analysis!$F$2:$F$8,"Not Found")</f>
        <v>Not Found</v>
      </c>
    </row>
    <row r="5713" spans="1:20" hidden="1" x14ac:dyDescent="0.3">
      <c r="A5713">
        <v>25</v>
      </c>
      <c r="B5713" s="1">
        <v>46129</v>
      </c>
      <c r="C5713" t="s">
        <v>162</v>
      </c>
      <c r="D5713" t="s">
        <v>71</v>
      </c>
      <c r="E5713" t="s">
        <v>48</v>
      </c>
      <c r="F5713" t="s">
        <v>35</v>
      </c>
      <c r="G5713">
        <v>2</v>
      </c>
      <c r="H5713">
        <v>19.100000000000001</v>
      </c>
      <c r="I5713" t="s">
        <v>217</v>
      </c>
      <c r="J5713" t="s">
        <v>188</v>
      </c>
      <c r="K5713">
        <v>0</v>
      </c>
      <c r="L5713">
        <v>1</v>
      </c>
      <c r="M5713">
        <v>1</v>
      </c>
      <c r="N5713">
        <v>0</v>
      </c>
      <c r="O5713">
        <v>0</v>
      </c>
      <c r="P5713">
        <v>0</v>
      </c>
      <c r="Q5713" t="s">
        <v>83</v>
      </c>
      <c r="R5713" t="s">
        <v>83</v>
      </c>
      <c r="S5713" t="s">
        <v>83</v>
      </c>
      <c r="T5713" t="str">
        <f>_xlfn.XLOOKUP(A5713,MI_Match_Analysis!$A$2:$A$8,MI_Match_Analysis!$F$2:$F$8,"Not Found")</f>
        <v>Not Found</v>
      </c>
    </row>
    <row r="5714" spans="1:20" hidden="1" x14ac:dyDescent="0.3">
      <c r="A5714">
        <v>25</v>
      </c>
      <c r="B5714" s="1">
        <v>46129</v>
      </c>
      <c r="C5714" t="s">
        <v>162</v>
      </c>
      <c r="D5714" t="s">
        <v>71</v>
      </c>
      <c r="E5714" t="s">
        <v>48</v>
      </c>
      <c r="F5714" t="s">
        <v>35</v>
      </c>
      <c r="G5714">
        <v>2</v>
      </c>
      <c r="H5714">
        <v>19.2</v>
      </c>
      <c r="I5714" t="s">
        <v>219</v>
      </c>
      <c r="J5714" t="s">
        <v>188</v>
      </c>
      <c r="K5714">
        <v>1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83</v>
      </c>
      <c r="R5714" t="s">
        <v>83</v>
      </c>
      <c r="S5714" t="s">
        <v>83</v>
      </c>
      <c r="T5714" t="str">
        <f>_xlfn.XLOOKUP(A5714,MI_Match_Analysis!$A$2:$A$8,MI_Match_Analysis!$F$2:$F$8,"Not Found")</f>
        <v>Not Found</v>
      </c>
    </row>
    <row r="5715" spans="1:20" hidden="1" x14ac:dyDescent="0.3">
      <c r="A5715">
        <v>25</v>
      </c>
      <c r="B5715" s="1">
        <v>46129</v>
      </c>
      <c r="C5715" t="s">
        <v>162</v>
      </c>
      <c r="D5715" t="s">
        <v>71</v>
      </c>
      <c r="E5715" t="s">
        <v>48</v>
      </c>
      <c r="F5715" t="s">
        <v>35</v>
      </c>
      <c r="G5715">
        <v>2</v>
      </c>
      <c r="H5715">
        <v>19.3</v>
      </c>
      <c r="I5715" t="s">
        <v>220</v>
      </c>
      <c r="J5715" t="s">
        <v>188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83</v>
      </c>
      <c r="R5715" t="s">
        <v>83</v>
      </c>
      <c r="S5715" t="s">
        <v>83</v>
      </c>
      <c r="T5715" t="str">
        <f>_xlfn.XLOOKUP(A5715,MI_Match_Analysis!$A$2:$A$8,MI_Match_Analysis!$F$2:$F$8,"Not Found")</f>
        <v>Not Found</v>
      </c>
    </row>
    <row r="5716" spans="1:20" hidden="1" x14ac:dyDescent="0.3">
      <c r="A5716">
        <v>25</v>
      </c>
      <c r="B5716" s="1">
        <v>46129</v>
      </c>
      <c r="C5716" t="s">
        <v>162</v>
      </c>
      <c r="D5716" t="s">
        <v>71</v>
      </c>
      <c r="E5716" t="s">
        <v>48</v>
      </c>
      <c r="F5716" t="s">
        <v>35</v>
      </c>
      <c r="G5716">
        <v>2</v>
      </c>
      <c r="H5716">
        <v>19.399999999999999</v>
      </c>
      <c r="I5716" t="s">
        <v>219</v>
      </c>
      <c r="J5716" t="s">
        <v>188</v>
      </c>
      <c r="K5716">
        <v>2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83</v>
      </c>
      <c r="R5716" t="s">
        <v>83</v>
      </c>
      <c r="S5716" t="s">
        <v>83</v>
      </c>
      <c r="T5716" t="str">
        <f>_xlfn.XLOOKUP(A5716,MI_Match_Analysis!$A$2:$A$8,MI_Match_Analysis!$F$2:$F$8,"Not Found")</f>
        <v>Not Found</v>
      </c>
    </row>
    <row r="5717" spans="1:20" hidden="1" x14ac:dyDescent="0.3">
      <c r="A5717">
        <v>26</v>
      </c>
      <c r="B5717" s="1">
        <v>46130</v>
      </c>
      <c r="C5717" t="s">
        <v>162</v>
      </c>
      <c r="D5717" t="s">
        <v>163</v>
      </c>
      <c r="E5717" t="s">
        <v>24</v>
      </c>
      <c r="F5717" t="s">
        <v>54</v>
      </c>
      <c r="G5717">
        <v>1</v>
      </c>
      <c r="H5717">
        <v>0.1</v>
      </c>
      <c r="I5717" t="s">
        <v>103</v>
      </c>
      <c r="J5717" t="s">
        <v>263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83</v>
      </c>
      <c r="R5717" t="s">
        <v>83</v>
      </c>
      <c r="S5717" t="s">
        <v>83</v>
      </c>
      <c r="T5717" t="str">
        <f>_xlfn.XLOOKUP(A5717,MI_Match_Analysis!$A$2:$A$8,MI_Match_Analysis!$F$2:$F$8,"Not Found")</f>
        <v>Not Found</v>
      </c>
    </row>
    <row r="5718" spans="1:20" hidden="1" x14ac:dyDescent="0.3">
      <c r="A5718">
        <v>26</v>
      </c>
      <c r="B5718" s="1">
        <v>46130</v>
      </c>
      <c r="C5718" t="s">
        <v>162</v>
      </c>
      <c r="D5718" t="s">
        <v>163</v>
      </c>
      <c r="E5718" t="s">
        <v>24</v>
      </c>
      <c r="F5718" t="s">
        <v>54</v>
      </c>
      <c r="G5718">
        <v>1</v>
      </c>
      <c r="H5718">
        <v>0.2</v>
      </c>
      <c r="I5718" t="s">
        <v>112</v>
      </c>
      <c r="J5718" t="s">
        <v>263</v>
      </c>
      <c r="K5718">
        <v>0</v>
      </c>
      <c r="L5718">
        <v>1</v>
      </c>
      <c r="M5718">
        <v>1</v>
      </c>
      <c r="N5718">
        <v>0</v>
      </c>
      <c r="O5718">
        <v>0</v>
      </c>
      <c r="P5718">
        <v>0</v>
      </c>
      <c r="Q5718" t="s">
        <v>83</v>
      </c>
      <c r="R5718" t="s">
        <v>83</v>
      </c>
      <c r="S5718" t="s">
        <v>83</v>
      </c>
      <c r="T5718" t="str">
        <f>_xlfn.XLOOKUP(A5718,MI_Match_Analysis!$A$2:$A$8,MI_Match_Analysis!$F$2:$F$8,"Not Found")</f>
        <v>Not Found</v>
      </c>
    </row>
    <row r="5719" spans="1:20" hidden="1" x14ac:dyDescent="0.3">
      <c r="A5719">
        <v>26</v>
      </c>
      <c r="B5719" s="1">
        <v>46130</v>
      </c>
      <c r="C5719" t="s">
        <v>162</v>
      </c>
      <c r="D5719" t="s">
        <v>163</v>
      </c>
      <c r="E5719" t="s">
        <v>24</v>
      </c>
      <c r="F5719" t="s">
        <v>54</v>
      </c>
      <c r="G5719">
        <v>1</v>
      </c>
      <c r="H5719">
        <v>0.2</v>
      </c>
      <c r="I5719" t="s">
        <v>112</v>
      </c>
      <c r="J5719" t="s">
        <v>263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83</v>
      </c>
      <c r="R5719" t="s">
        <v>83</v>
      </c>
      <c r="S5719" t="s">
        <v>83</v>
      </c>
      <c r="T5719" t="str">
        <f>_xlfn.XLOOKUP(A5719,MI_Match_Analysis!$A$2:$A$8,MI_Match_Analysis!$F$2:$F$8,"Not Found")</f>
        <v>Not Found</v>
      </c>
    </row>
    <row r="5720" spans="1:20" hidden="1" x14ac:dyDescent="0.3">
      <c r="A5720">
        <v>26</v>
      </c>
      <c r="B5720" s="1">
        <v>46130</v>
      </c>
      <c r="C5720" t="s">
        <v>162</v>
      </c>
      <c r="D5720" t="s">
        <v>163</v>
      </c>
      <c r="E5720" t="s">
        <v>24</v>
      </c>
      <c r="F5720" t="s">
        <v>54</v>
      </c>
      <c r="G5720">
        <v>1</v>
      </c>
      <c r="H5720">
        <v>0.3</v>
      </c>
      <c r="I5720" t="s">
        <v>103</v>
      </c>
      <c r="J5720" t="s">
        <v>263</v>
      </c>
      <c r="K5720">
        <v>4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83</v>
      </c>
      <c r="R5720" t="s">
        <v>83</v>
      </c>
      <c r="S5720" t="s">
        <v>83</v>
      </c>
      <c r="T5720" t="str">
        <f>_xlfn.XLOOKUP(A5720,MI_Match_Analysis!$A$2:$A$8,MI_Match_Analysis!$F$2:$F$8,"Not Found")</f>
        <v>Not Found</v>
      </c>
    </row>
    <row r="5721" spans="1:20" hidden="1" x14ac:dyDescent="0.3">
      <c r="A5721">
        <v>26</v>
      </c>
      <c r="B5721" s="1">
        <v>46130</v>
      </c>
      <c r="C5721" t="s">
        <v>162</v>
      </c>
      <c r="D5721" t="s">
        <v>163</v>
      </c>
      <c r="E5721" t="s">
        <v>24</v>
      </c>
      <c r="F5721" t="s">
        <v>54</v>
      </c>
      <c r="G5721">
        <v>1</v>
      </c>
      <c r="H5721">
        <v>0.4</v>
      </c>
      <c r="I5721" t="s">
        <v>103</v>
      </c>
      <c r="J5721" t="s">
        <v>263</v>
      </c>
      <c r="K5721">
        <v>1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83</v>
      </c>
      <c r="R5721" t="s">
        <v>83</v>
      </c>
      <c r="S5721" t="s">
        <v>83</v>
      </c>
      <c r="T5721" t="str">
        <f>_xlfn.XLOOKUP(A5721,MI_Match_Analysis!$A$2:$A$8,MI_Match_Analysis!$F$2:$F$8,"Not Found")</f>
        <v>Not Found</v>
      </c>
    </row>
    <row r="5722" spans="1:20" hidden="1" x14ac:dyDescent="0.3">
      <c r="A5722">
        <v>26</v>
      </c>
      <c r="B5722" s="1">
        <v>46130</v>
      </c>
      <c r="C5722" t="s">
        <v>162</v>
      </c>
      <c r="D5722" t="s">
        <v>163</v>
      </c>
      <c r="E5722" t="s">
        <v>24</v>
      </c>
      <c r="F5722" t="s">
        <v>54</v>
      </c>
      <c r="G5722">
        <v>1</v>
      </c>
      <c r="H5722">
        <v>0.5</v>
      </c>
      <c r="I5722" t="s">
        <v>112</v>
      </c>
      <c r="J5722" t="s">
        <v>263</v>
      </c>
      <c r="K5722">
        <v>4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83</v>
      </c>
      <c r="R5722" t="s">
        <v>83</v>
      </c>
      <c r="S5722" t="s">
        <v>83</v>
      </c>
      <c r="T5722" t="str">
        <f>_xlfn.XLOOKUP(A5722,MI_Match_Analysis!$A$2:$A$8,MI_Match_Analysis!$F$2:$F$8,"Not Found")</f>
        <v>Not Found</v>
      </c>
    </row>
    <row r="5723" spans="1:20" hidden="1" x14ac:dyDescent="0.3">
      <c r="A5723">
        <v>26</v>
      </c>
      <c r="B5723" s="1">
        <v>46130</v>
      </c>
      <c r="C5723" t="s">
        <v>162</v>
      </c>
      <c r="D5723" t="s">
        <v>163</v>
      </c>
      <c r="E5723" t="s">
        <v>24</v>
      </c>
      <c r="F5723" t="s">
        <v>54</v>
      </c>
      <c r="G5723">
        <v>1</v>
      </c>
      <c r="H5723">
        <v>0.6</v>
      </c>
      <c r="I5723" t="s">
        <v>112</v>
      </c>
      <c r="J5723" t="s">
        <v>263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83</v>
      </c>
      <c r="R5723" t="s">
        <v>83</v>
      </c>
      <c r="S5723" t="s">
        <v>83</v>
      </c>
      <c r="T5723" t="str">
        <f>_xlfn.XLOOKUP(A5723,MI_Match_Analysis!$A$2:$A$8,MI_Match_Analysis!$F$2:$F$8,"Not Found")</f>
        <v>Not Found</v>
      </c>
    </row>
    <row r="5724" spans="1:20" hidden="1" x14ac:dyDescent="0.3">
      <c r="A5724">
        <v>26</v>
      </c>
      <c r="B5724" s="1">
        <v>46130</v>
      </c>
      <c r="C5724" t="s">
        <v>162</v>
      </c>
      <c r="D5724" t="s">
        <v>163</v>
      </c>
      <c r="E5724" t="s">
        <v>24</v>
      </c>
      <c r="F5724" t="s">
        <v>54</v>
      </c>
      <c r="G5724">
        <v>1</v>
      </c>
      <c r="H5724">
        <v>1.1000000000000001</v>
      </c>
      <c r="I5724" t="s">
        <v>112</v>
      </c>
      <c r="J5724" t="s">
        <v>69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83</v>
      </c>
      <c r="R5724" t="s">
        <v>83</v>
      </c>
      <c r="S5724" t="s">
        <v>83</v>
      </c>
      <c r="T5724" t="str">
        <f>_xlfn.XLOOKUP(A5724,MI_Match_Analysis!$A$2:$A$8,MI_Match_Analysis!$F$2:$F$8,"Not Found")</f>
        <v>Not Found</v>
      </c>
    </row>
    <row r="5725" spans="1:20" hidden="1" x14ac:dyDescent="0.3">
      <c r="A5725">
        <v>26</v>
      </c>
      <c r="B5725" s="1">
        <v>46130</v>
      </c>
      <c r="C5725" t="s">
        <v>162</v>
      </c>
      <c r="D5725" t="s">
        <v>163</v>
      </c>
      <c r="E5725" t="s">
        <v>24</v>
      </c>
      <c r="F5725" t="s">
        <v>54</v>
      </c>
      <c r="G5725">
        <v>1</v>
      </c>
      <c r="H5725">
        <v>1.2</v>
      </c>
      <c r="I5725" t="s">
        <v>103</v>
      </c>
      <c r="J5725" t="s">
        <v>69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83</v>
      </c>
      <c r="R5725" t="s">
        <v>83</v>
      </c>
      <c r="S5725" t="s">
        <v>83</v>
      </c>
      <c r="T5725" t="str">
        <f>_xlfn.XLOOKUP(A5725,MI_Match_Analysis!$A$2:$A$8,MI_Match_Analysis!$F$2:$F$8,"Not Found")</f>
        <v>Not Found</v>
      </c>
    </row>
    <row r="5726" spans="1:20" hidden="1" x14ac:dyDescent="0.3">
      <c r="A5726">
        <v>26</v>
      </c>
      <c r="B5726" s="1">
        <v>46130</v>
      </c>
      <c r="C5726" t="s">
        <v>162</v>
      </c>
      <c r="D5726" t="s">
        <v>163</v>
      </c>
      <c r="E5726" t="s">
        <v>24</v>
      </c>
      <c r="F5726" t="s">
        <v>54</v>
      </c>
      <c r="G5726">
        <v>1</v>
      </c>
      <c r="H5726">
        <v>1.3</v>
      </c>
      <c r="I5726" t="s">
        <v>103</v>
      </c>
      <c r="J5726" t="s">
        <v>69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83</v>
      </c>
      <c r="R5726" t="s">
        <v>83</v>
      </c>
      <c r="S5726" t="s">
        <v>83</v>
      </c>
      <c r="T5726" t="str">
        <f>_xlfn.XLOOKUP(A5726,MI_Match_Analysis!$A$2:$A$8,MI_Match_Analysis!$F$2:$F$8,"Not Found")</f>
        <v>Not Found</v>
      </c>
    </row>
    <row r="5727" spans="1:20" hidden="1" x14ac:dyDescent="0.3">
      <c r="A5727">
        <v>26</v>
      </c>
      <c r="B5727" s="1">
        <v>46130</v>
      </c>
      <c r="C5727" t="s">
        <v>162</v>
      </c>
      <c r="D5727" t="s">
        <v>163</v>
      </c>
      <c r="E5727" t="s">
        <v>24</v>
      </c>
      <c r="F5727" t="s">
        <v>54</v>
      </c>
      <c r="G5727">
        <v>1</v>
      </c>
      <c r="H5727">
        <v>1.4</v>
      </c>
      <c r="I5727" t="s">
        <v>112</v>
      </c>
      <c r="J5727" t="s">
        <v>69</v>
      </c>
      <c r="K5727">
        <v>4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83</v>
      </c>
      <c r="R5727" t="s">
        <v>83</v>
      </c>
      <c r="S5727" t="s">
        <v>83</v>
      </c>
      <c r="T5727" t="str">
        <f>_xlfn.XLOOKUP(A5727,MI_Match_Analysis!$A$2:$A$8,MI_Match_Analysis!$F$2:$F$8,"Not Found")</f>
        <v>Not Found</v>
      </c>
    </row>
    <row r="5728" spans="1:20" hidden="1" x14ac:dyDescent="0.3">
      <c r="A5728">
        <v>26</v>
      </c>
      <c r="B5728" s="1">
        <v>46130</v>
      </c>
      <c r="C5728" t="s">
        <v>162</v>
      </c>
      <c r="D5728" t="s">
        <v>163</v>
      </c>
      <c r="E5728" t="s">
        <v>24</v>
      </c>
      <c r="F5728" t="s">
        <v>54</v>
      </c>
      <c r="G5728">
        <v>1</v>
      </c>
      <c r="H5728">
        <v>1.5</v>
      </c>
      <c r="I5728" t="s">
        <v>112</v>
      </c>
      <c r="J5728" t="s">
        <v>69</v>
      </c>
      <c r="K5728">
        <v>0</v>
      </c>
      <c r="L5728">
        <v>1</v>
      </c>
      <c r="M5728">
        <v>1</v>
      </c>
      <c r="N5728">
        <v>0</v>
      </c>
      <c r="O5728">
        <v>0</v>
      </c>
      <c r="P5728">
        <v>0</v>
      </c>
      <c r="Q5728" t="s">
        <v>83</v>
      </c>
      <c r="R5728" t="s">
        <v>83</v>
      </c>
      <c r="S5728" t="s">
        <v>83</v>
      </c>
      <c r="T5728" t="str">
        <f>_xlfn.XLOOKUP(A5728,MI_Match_Analysis!$A$2:$A$8,MI_Match_Analysis!$F$2:$F$8,"Not Found")</f>
        <v>Not Found</v>
      </c>
    </row>
    <row r="5729" spans="1:20" hidden="1" x14ac:dyDescent="0.3">
      <c r="A5729">
        <v>26</v>
      </c>
      <c r="B5729" s="1">
        <v>46130</v>
      </c>
      <c r="C5729" t="s">
        <v>162</v>
      </c>
      <c r="D5729" t="s">
        <v>163</v>
      </c>
      <c r="E5729" t="s">
        <v>24</v>
      </c>
      <c r="F5729" t="s">
        <v>54</v>
      </c>
      <c r="G5729">
        <v>1</v>
      </c>
      <c r="H5729">
        <v>1.5</v>
      </c>
      <c r="I5729" t="s">
        <v>112</v>
      </c>
      <c r="J5729" t="s">
        <v>69</v>
      </c>
      <c r="K5729">
        <v>1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83</v>
      </c>
      <c r="R5729" t="s">
        <v>83</v>
      </c>
      <c r="S5729" t="s">
        <v>83</v>
      </c>
      <c r="T5729" t="str">
        <f>_xlfn.XLOOKUP(A5729,MI_Match_Analysis!$A$2:$A$8,MI_Match_Analysis!$F$2:$F$8,"Not Found")</f>
        <v>Not Found</v>
      </c>
    </row>
    <row r="5730" spans="1:20" hidden="1" x14ac:dyDescent="0.3">
      <c r="A5730">
        <v>26</v>
      </c>
      <c r="B5730" s="1">
        <v>46130</v>
      </c>
      <c r="C5730" t="s">
        <v>162</v>
      </c>
      <c r="D5730" t="s">
        <v>163</v>
      </c>
      <c r="E5730" t="s">
        <v>24</v>
      </c>
      <c r="F5730" t="s">
        <v>54</v>
      </c>
      <c r="G5730">
        <v>1</v>
      </c>
      <c r="H5730">
        <v>1.6</v>
      </c>
      <c r="I5730" t="s">
        <v>103</v>
      </c>
      <c r="J5730" t="s">
        <v>69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83</v>
      </c>
      <c r="R5730" t="s">
        <v>83</v>
      </c>
      <c r="S5730" t="s">
        <v>83</v>
      </c>
      <c r="T5730" t="str">
        <f>_xlfn.XLOOKUP(A5730,MI_Match_Analysis!$A$2:$A$8,MI_Match_Analysis!$F$2:$F$8,"Not Found")</f>
        <v>Not Found</v>
      </c>
    </row>
    <row r="5731" spans="1:20" hidden="1" x14ac:dyDescent="0.3">
      <c r="A5731">
        <v>26</v>
      </c>
      <c r="B5731" s="1">
        <v>46130</v>
      </c>
      <c r="C5731" t="s">
        <v>162</v>
      </c>
      <c r="D5731" t="s">
        <v>163</v>
      </c>
      <c r="E5731" t="s">
        <v>24</v>
      </c>
      <c r="F5731" t="s">
        <v>54</v>
      </c>
      <c r="G5731">
        <v>1</v>
      </c>
      <c r="H5731">
        <v>2.1</v>
      </c>
      <c r="I5731" t="s">
        <v>112</v>
      </c>
      <c r="J5731" t="s">
        <v>263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83</v>
      </c>
      <c r="R5731" t="s">
        <v>83</v>
      </c>
      <c r="S5731" t="s">
        <v>83</v>
      </c>
      <c r="T5731" t="str">
        <f>_xlfn.XLOOKUP(A5731,MI_Match_Analysis!$A$2:$A$8,MI_Match_Analysis!$F$2:$F$8,"Not Found")</f>
        <v>Not Found</v>
      </c>
    </row>
    <row r="5732" spans="1:20" hidden="1" x14ac:dyDescent="0.3">
      <c r="A5732">
        <v>26</v>
      </c>
      <c r="B5732" s="1">
        <v>46130</v>
      </c>
      <c r="C5732" t="s">
        <v>162</v>
      </c>
      <c r="D5732" t="s">
        <v>163</v>
      </c>
      <c r="E5732" t="s">
        <v>24</v>
      </c>
      <c r="F5732" t="s">
        <v>54</v>
      </c>
      <c r="G5732">
        <v>1</v>
      </c>
      <c r="H5732">
        <v>2.2000000000000002</v>
      </c>
      <c r="I5732" t="s">
        <v>103</v>
      </c>
      <c r="J5732" t="s">
        <v>263</v>
      </c>
      <c r="K5732">
        <v>2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83</v>
      </c>
      <c r="R5732" t="s">
        <v>83</v>
      </c>
      <c r="S5732" t="s">
        <v>83</v>
      </c>
      <c r="T5732" t="str">
        <f>_xlfn.XLOOKUP(A5732,MI_Match_Analysis!$A$2:$A$8,MI_Match_Analysis!$F$2:$F$8,"Not Found")</f>
        <v>Not Found</v>
      </c>
    </row>
    <row r="5733" spans="1:20" hidden="1" x14ac:dyDescent="0.3">
      <c r="A5733">
        <v>26</v>
      </c>
      <c r="B5733" s="1">
        <v>46130</v>
      </c>
      <c r="C5733" t="s">
        <v>162</v>
      </c>
      <c r="D5733" t="s">
        <v>163</v>
      </c>
      <c r="E5733" t="s">
        <v>24</v>
      </c>
      <c r="F5733" t="s">
        <v>54</v>
      </c>
      <c r="G5733">
        <v>1</v>
      </c>
      <c r="H5733">
        <v>2.2999999999999998</v>
      </c>
      <c r="I5733" t="s">
        <v>103</v>
      </c>
      <c r="J5733" t="s">
        <v>263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83</v>
      </c>
      <c r="R5733" t="s">
        <v>83</v>
      </c>
      <c r="S5733" t="s">
        <v>83</v>
      </c>
      <c r="T5733" t="str">
        <f>_xlfn.XLOOKUP(A5733,MI_Match_Analysis!$A$2:$A$8,MI_Match_Analysis!$F$2:$F$8,"Not Found")</f>
        <v>Not Found</v>
      </c>
    </row>
    <row r="5734" spans="1:20" hidden="1" x14ac:dyDescent="0.3">
      <c r="A5734">
        <v>26</v>
      </c>
      <c r="B5734" s="1">
        <v>46130</v>
      </c>
      <c r="C5734" t="s">
        <v>162</v>
      </c>
      <c r="D5734" t="s">
        <v>163</v>
      </c>
      <c r="E5734" t="s">
        <v>24</v>
      </c>
      <c r="F5734" t="s">
        <v>54</v>
      </c>
      <c r="G5734">
        <v>1</v>
      </c>
      <c r="H5734">
        <v>2.4</v>
      </c>
      <c r="I5734" t="s">
        <v>103</v>
      </c>
      <c r="J5734" t="s">
        <v>263</v>
      </c>
      <c r="K5734">
        <v>0</v>
      </c>
      <c r="L5734">
        <v>1</v>
      </c>
      <c r="M5734">
        <v>0</v>
      </c>
      <c r="N5734">
        <v>1</v>
      </c>
      <c r="O5734">
        <v>0</v>
      </c>
      <c r="P5734">
        <v>0</v>
      </c>
      <c r="Q5734" t="s">
        <v>83</v>
      </c>
      <c r="R5734" t="s">
        <v>83</v>
      </c>
      <c r="S5734" t="s">
        <v>83</v>
      </c>
      <c r="T5734" t="str">
        <f>_xlfn.XLOOKUP(A5734,MI_Match_Analysis!$A$2:$A$8,MI_Match_Analysis!$F$2:$F$8,"Not Found")</f>
        <v>Not Found</v>
      </c>
    </row>
    <row r="5735" spans="1:20" hidden="1" x14ac:dyDescent="0.3">
      <c r="A5735">
        <v>26</v>
      </c>
      <c r="B5735" s="1">
        <v>46130</v>
      </c>
      <c r="C5735" t="s">
        <v>162</v>
      </c>
      <c r="D5735" t="s">
        <v>163</v>
      </c>
      <c r="E5735" t="s">
        <v>24</v>
      </c>
      <c r="F5735" t="s">
        <v>54</v>
      </c>
      <c r="G5735">
        <v>1</v>
      </c>
      <c r="H5735">
        <v>2.5</v>
      </c>
      <c r="I5735" t="s">
        <v>112</v>
      </c>
      <c r="J5735" t="s">
        <v>263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83</v>
      </c>
      <c r="R5735" t="s">
        <v>83</v>
      </c>
      <c r="S5735" t="s">
        <v>83</v>
      </c>
      <c r="T5735" t="str">
        <f>_xlfn.XLOOKUP(A5735,MI_Match_Analysis!$A$2:$A$8,MI_Match_Analysis!$F$2:$F$8,"Not Found")</f>
        <v>Not Found</v>
      </c>
    </row>
    <row r="5736" spans="1:20" hidden="1" x14ac:dyDescent="0.3">
      <c r="A5736">
        <v>26</v>
      </c>
      <c r="B5736" s="1">
        <v>46130</v>
      </c>
      <c r="C5736" t="s">
        <v>162</v>
      </c>
      <c r="D5736" t="s">
        <v>163</v>
      </c>
      <c r="E5736" t="s">
        <v>24</v>
      </c>
      <c r="F5736" t="s">
        <v>54</v>
      </c>
      <c r="G5736">
        <v>1</v>
      </c>
      <c r="H5736">
        <v>2.6</v>
      </c>
      <c r="I5736" t="s">
        <v>103</v>
      </c>
      <c r="J5736" t="s">
        <v>263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83</v>
      </c>
      <c r="R5736" t="s">
        <v>83</v>
      </c>
      <c r="S5736" t="s">
        <v>83</v>
      </c>
      <c r="T5736" t="str">
        <f>_xlfn.XLOOKUP(A5736,MI_Match_Analysis!$A$2:$A$8,MI_Match_Analysis!$F$2:$F$8,"Not Found")</f>
        <v>Not Found</v>
      </c>
    </row>
    <row r="5737" spans="1:20" hidden="1" x14ac:dyDescent="0.3">
      <c r="A5737">
        <v>26</v>
      </c>
      <c r="B5737" s="1">
        <v>46130</v>
      </c>
      <c r="C5737" t="s">
        <v>162</v>
      </c>
      <c r="D5737" t="s">
        <v>163</v>
      </c>
      <c r="E5737" t="s">
        <v>24</v>
      </c>
      <c r="F5737" t="s">
        <v>54</v>
      </c>
      <c r="G5737">
        <v>1</v>
      </c>
      <c r="H5737">
        <v>3.1</v>
      </c>
      <c r="I5737" t="s">
        <v>103</v>
      </c>
      <c r="J5737" t="s">
        <v>69</v>
      </c>
      <c r="K5737">
        <v>2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83</v>
      </c>
      <c r="R5737" t="s">
        <v>83</v>
      </c>
      <c r="S5737" t="s">
        <v>83</v>
      </c>
      <c r="T5737" t="str">
        <f>_xlfn.XLOOKUP(A5737,MI_Match_Analysis!$A$2:$A$8,MI_Match_Analysis!$F$2:$F$8,"Not Found")</f>
        <v>Not Found</v>
      </c>
    </row>
    <row r="5738" spans="1:20" hidden="1" x14ac:dyDescent="0.3">
      <c r="A5738">
        <v>26</v>
      </c>
      <c r="B5738" s="1">
        <v>46130</v>
      </c>
      <c r="C5738" t="s">
        <v>162</v>
      </c>
      <c r="D5738" t="s">
        <v>163</v>
      </c>
      <c r="E5738" t="s">
        <v>24</v>
      </c>
      <c r="F5738" t="s">
        <v>54</v>
      </c>
      <c r="G5738">
        <v>1</v>
      </c>
      <c r="H5738">
        <v>3.2</v>
      </c>
      <c r="I5738" t="s">
        <v>103</v>
      </c>
      <c r="J5738" t="s">
        <v>69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83</v>
      </c>
      <c r="R5738" t="s">
        <v>83</v>
      </c>
      <c r="S5738" t="s">
        <v>83</v>
      </c>
      <c r="T5738" t="str">
        <f>_xlfn.XLOOKUP(A5738,MI_Match_Analysis!$A$2:$A$8,MI_Match_Analysis!$F$2:$F$8,"Not Found")</f>
        <v>Not Found</v>
      </c>
    </row>
    <row r="5739" spans="1:20" hidden="1" x14ac:dyDescent="0.3">
      <c r="A5739">
        <v>26</v>
      </c>
      <c r="B5739" s="1">
        <v>46130</v>
      </c>
      <c r="C5739" t="s">
        <v>162</v>
      </c>
      <c r="D5739" t="s">
        <v>163</v>
      </c>
      <c r="E5739" t="s">
        <v>24</v>
      </c>
      <c r="F5739" t="s">
        <v>54</v>
      </c>
      <c r="G5739">
        <v>1</v>
      </c>
      <c r="H5739">
        <v>3.3</v>
      </c>
      <c r="I5739" t="s">
        <v>103</v>
      </c>
      <c r="J5739" t="s">
        <v>69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83</v>
      </c>
      <c r="R5739" t="s">
        <v>83</v>
      </c>
      <c r="S5739" t="s">
        <v>83</v>
      </c>
      <c r="T5739" t="str">
        <f>_xlfn.XLOOKUP(A5739,MI_Match_Analysis!$A$2:$A$8,MI_Match_Analysis!$F$2:$F$8,"Not Found")</f>
        <v>Not Found</v>
      </c>
    </row>
    <row r="5740" spans="1:20" hidden="1" x14ac:dyDescent="0.3">
      <c r="A5740">
        <v>26</v>
      </c>
      <c r="B5740" s="1">
        <v>46130</v>
      </c>
      <c r="C5740" t="s">
        <v>162</v>
      </c>
      <c r="D5740" t="s">
        <v>163</v>
      </c>
      <c r="E5740" t="s">
        <v>24</v>
      </c>
      <c r="F5740" t="s">
        <v>54</v>
      </c>
      <c r="G5740">
        <v>1</v>
      </c>
      <c r="H5740">
        <v>3.4</v>
      </c>
      <c r="I5740" t="s">
        <v>112</v>
      </c>
      <c r="J5740" t="s">
        <v>69</v>
      </c>
      <c r="K5740">
        <v>4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83</v>
      </c>
      <c r="R5740" t="s">
        <v>83</v>
      </c>
      <c r="S5740" t="s">
        <v>83</v>
      </c>
      <c r="T5740" t="str">
        <f>_xlfn.XLOOKUP(A5740,MI_Match_Analysis!$A$2:$A$8,MI_Match_Analysis!$F$2:$F$8,"Not Found")</f>
        <v>Not Found</v>
      </c>
    </row>
    <row r="5741" spans="1:20" hidden="1" x14ac:dyDescent="0.3">
      <c r="A5741">
        <v>26</v>
      </c>
      <c r="B5741" s="1">
        <v>46130</v>
      </c>
      <c r="C5741" t="s">
        <v>162</v>
      </c>
      <c r="D5741" t="s">
        <v>163</v>
      </c>
      <c r="E5741" t="s">
        <v>24</v>
      </c>
      <c r="F5741" t="s">
        <v>54</v>
      </c>
      <c r="G5741">
        <v>1</v>
      </c>
      <c r="H5741">
        <v>3.5</v>
      </c>
      <c r="I5741" t="s">
        <v>112</v>
      </c>
      <c r="J5741" t="s">
        <v>69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83</v>
      </c>
      <c r="R5741" t="s">
        <v>83</v>
      </c>
      <c r="S5741" t="s">
        <v>83</v>
      </c>
      <c r="T5741" t="str">
        <f>_xlfn.XLOOKUP(A5741,MI_Match_Analysis!$A$2:$A$8,MI_Match_Analysis!$F$2:$F$8,"Not Found")</f>
        <v>Not Found</v>
      </c>
    </row>
    <row r="5742" spans="1:20" hidden="1" x14ac:dyDescent="0.3">
      <c r="A5742">
        <v>26</v>
      </c>
      <c r="B5742" s="1">
        <v>46130</v>
      </c>
      <c r="C5742" t="s">
        <v>162</v>
      </c>
      <c r="D5742" t="s">
        <v>163</v>
      </c>
      <c r="E5742" t="s">
        <v>24</v>
      </c>
      <c r="F5742" t="s">
        <v>54</v>
      </c>
      <c r="G5742">
        <v>1</v>
      </c>
      <c r="H5742">
        <v>3.6</v>
      </c>
      <c r="I5742" t="s">
        <v>112</v>
      </c>
      <c r="J5742" t="s">
        <v>69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83</v>
      </c>
      <c r="R5742" t="s">
        <v>83</v>
      </c>
      <c r="S5742" t="s">
        <v>83</v>
      </c>
      <c r="T5742" t="str">
        <f>_xlfn.XLOOKUP(A5742,MI_Match_Analysis!$A$2:$A$8,MI_Match_Analysis!$F$2:$F$8,"Not Found")</f>
        <v>Not Found</v>
      </c>
    </row>
    <row r="5743" spans="1:20" hidden="1" x14ac:dyDescent="0.3">
      <c r="A5743">
        <v>26</v>
      </c>
      <c r="B5743" s="1">
        <v>46130</v>
      </c>
      <c r="C5743" t="s">
        <v>162</v>
      </c>
      <c r="D5743" t="s">
        <v>163</v>
      </c>
      <c r="E5743" t="s">
        <v>24</v>
      </c>
      <c r="F5743" t="s">
        <v>54</v>
      </c>
      <c r="G5743">
        <v>1</v>
      </c>
      <c r="H5743">
        <v>4.0999999999999996</v>
      </c>
      <c r="I5743" t="s">
        <v>103</v>
      </c>
      <c r="J5743" t="s">
        <v>263</v>
      </c>
      <c r="K5743">
        <v>4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83</v>
      </c>
      <c r="R5743" t="s">
        <v>83</v>
      </c>
      <c r="S5743" t="s">
        <v>83</v>
      </c>
      <c r="T5743" t="str">
        <f>_xlfn.XLOOKUP(A5743,MI_Match_Analysis!$A$2:$A$8,MI_Match_Analysis!$F$2:$F$8,"Not Found")</f>
        <v>Not Found</v>
      </c>
    </row>
    <row r="5744" spans="1:20" hidden="1" x14ac:dyDescent="0.3">
      <c r="A5744">
        <v>26</v>
      </c>
      <c r="B5744" s="1">
        <v>46130</v>
      </c>
      <c r="C5744" t="s">
        <v>162</v>
      </c>
      <c r="D5744" t="s">
        <v>163</v>
      </c>
      <c r="E5744" t="s">
        <v>24</v>
      </c>
      <c r="F5744" t="s">
        <v>54</v>
      </c>
      <c r="G5744">
        <v>1</v>
      </c>
      <c r="H5744">
        <v>4.2</v>
      </c>
      <c r="I5744" t="s">
        <v>103</v>
      </c>
      <c r="J5744" t="s">
        <v>263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83</v>
      </c>
      <c r="R5744" t="s">
        <v>83</v>
      </c>
      <c r="S5744" t="s">
        <v>83</v>
      </c>
      <c r="T5744" t="str">
        <f>_xlfn.XLOOKUP(A5744,MI_Match_Analysis!$A$2:$A$8,MI_Match_Analysis!$F$2:$F$8,"Not Found")</f>
        <v>Not Found</v>
      </c>
    </row>
    <row r="5745" spans="1:20" hidden="1" x14ac:dyDescent="0.3">
      <c r="A5745">
        <v>26</v>
      </c>
      <c r="B5745" s="1">
        <v>46130</v>
      </c>
      <c r="C5745" t="s">
        <v>162</v>
      </c>
      <c r="D5745" t="s">
        <v>163</v>
      </c>
      <c r="E5745" t="s">
        <v>24</v>
      </c>
      <c r="F5745" t="s">
        <v>54</v>
      </c>
      <c r="G5745">
        <v>1</v>
      </c>
      <c r="H5745">
        <v>4.3</v>
      </c>
      <c r="I5745" t="s">
        <v>112</v>
      </c>
      <c r="J5745" t="s">
        <v>263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83</v>
      </c>
      <c r="R5745" t="s">
        <v>83</v>
      </c>
      <c r="S5745" t="s">
        <v>83</v>
      </c>
      <c r="T5745" t="str">
        <f>_xlfn.XLOOKUP(A5745,MI_Match_Analysis!$A$2:$A$8,MI_Match_Analysis!$F$2:$F$8,"Not Found")</f>
        <v>Not Found</v>
      </c>
    </row>
    <row r="5746" spans="1:20" hidden="1" x14ac:dyDescent="0.3">
      <c r="A5746">
        <v>26</v>
      </c>
      <c r="B5746" s="1">
        <v>46130</v>
      </c>
      <c r="C5746" t="s">
        <v>162</v>
      </c>
      <c r="D5746" t="s">
        <v>163</v>
      </c>
      <c r="E5746" t="s">
        <v>24</v>
      </c>
      <c r="F5746" t="s">
        <v>54</v>
      </c>
      <c r="G5746">
        <v>1</v>
      </c>
      <c r="H5746">
        <v>4.4000000000000004</v>
      </c>
      <c r="I5746" t="s">
        <v>103</v>
      </c>
      <c r="J5746" t="s">
        <v>263</v>
      </c>
      <c r="K5746">
        <v>6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83</v>
      </c>
      <c r="R5746" t="s">
        <v>83</v>
      </c>
      <c r="S5746" t="s">
        <v>83</v>
      </c>
      <c r="T5746" t="str">
        <f>_xlfn.XLOOKUP(A5746,MI_Match_Analysis!$A$2:$A$8,MI_Match_Analysis!$F$2:$F$8,"Not Found")</f>
        <v>Not Found</v>
      </c>
    </row>
    <row r="5747" spans="1:20" hidden="1" x14ac:dyDescent="0.3">
      <c r="A5747">
        <v>26</v>
      </c>
      <c r="B5747" s="1">
        <v>46130</v>
      </c>
      <c r="C5747" t="s">
        <v>162</v>
      </c>
      <c r="D5747" t="s">
        <v>163</v>
      </c>
      <c r="E5747" t="s">
        <v>24</v>
      </c>
      <c r="F5747" t="s">
        <v>54</v>
      </c>
      <c r="G5747">
        <v>1</v>
      </c>
      <c r="H5747">
        <v>4.5</v>
      </c>
      <c r="I5747" t="s">
        <v>103</v>
      </c>
      <c r="J5747" t="s">
        <v>263</v>
      </c>
      <c r="K5747">
        <v>2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83</v>
      </c>
      <c r="R5747" t="s">
        <v>83</v>
      </c>
      <c r="S5747" t="s">
        <v>83</v>
      </c>
      <c r="T5747" t="str">
        <f>_xlfn.XLOOKUP(A5747,MI_Match_Analysis!$A$2:$A$8,MI_Match_Analysis!$F$2:$F$8,"Not Found")</f>
        <v>Not Found</v>
      </c>
    </row>
    <row r="5748" spans="1:20" hidden="1" x14ac:dyDescent="0.3">
      <c r="A5748">
        <v>26</v>
      </c>
      <c r="B5748" s="1">
        <v>46130</v>
      </c>
      <c r="C5748" t="s">
        <v>162</v>
      </c>
      <c r="D5748" t="s">
        <v>163</v>
      </c>
      <c r="E5748" t="s">
        <v>24</v>
      </c>
      <c r="F5748" t="s">
        <v>54</v>
      </c>
      <c r="G5748">
        <v>1</v>
      </c>
      <c r="H5748">
        <v>4.5999999999999996</v>
      </c>
      <c r="I5748" t="s">
        <v>103</v>
      </c>
      <c r="J5748" t="s">
        <v>263</v>
      </c>
      <c r="K5748">
        <v>4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83</v>
      </c>
      <c r="R5748" t="s">
        <v>83</v>
      </c>
      <c r="S5748" t="s">
        <v>83</v>
      </c>
      <c r="T5748" t="str">
        <f>_xlfn.XLOOKUP(A5748,MI_Match_Analysis!$A$2:$A$8,MI_Match_Analysis!$F$2:$F$8,"Not Found")</f>
        <v>Not Found</v>
      </c>
    </row>
    <row r="5749" spans="1:20" hidden="1" x14ac:dyDescent="0.3">
      <c r="A5749">
        <v>26</v>
      </c>
      <c r="B5749" s="1">
        <v>46130</v>
      </c>
      <c r="C5749" t="s">
        <v>162</v>
      </c>
      <c r="D5749" t="s">
        <v>163</v>
      </c>
      <c r="E5749" t="s">
        <v>24</v>
      </c>
      <c r="F5749" t="s">
        <v>54</v>
      </c>
      <c r="G5749">
        <v>1</v>
      </c>
      <c r="H5749">
        <v>5.0999999999999996</v>
      </c>
      <c r="I5749" t="s">
        <v>112</v>
      </c>
      <c r="J5749" t="s">
        <v>56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165</v>
      </c>
      <c r="R5749" t="s">
        <v>112</v>
      </c>
      <c r="S5749" t="s">
        <v>240</v>
      </c>
      <c r="T5749" t="str">
        <f>_xlfn.XLOOKUP(A5749,MI_Match_Analysis!$A$2:$A$8,MI_Match_Analysis!$F$2:$F$8,"Not Found")</f>
        <v>Not Found</v>
      </c>
    </row>
    <row r="5750" spans="1:20" hidden="1" x14ac:dyDescent="0.3">
      <c r="A5750">
        <v>26</v>
      </c>
      <c r="B5750" s="1">
        <v>46130</v>
      </c>
      <c r="C5750" t="s">
        <v>162</v>
      </c>
      <c r="D5750" t="s">
        <v>163</v>
      </c>
      <c r="E5750" t="s">
        <v>24</v>
      </c>
      <c r="F5750" t="s">
        <v>54</v>
      </c>
      <c r="G5750">
        <v>1</v>
      </c>
      <c r="H5750">
        <v>5.2</v>
      </c>
      <c r="I5750" t="s">
        <v>144</v>
      </c>
      <c r="J5750" t="s">
        <v>56</v>
      </c>
      <c r="K5750">
        <v>1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83</v>
      </c>
      <c r="R5750" t="s">
        <v>83</v>
      </c>
      <c r="S5750" t="s">
        <v>83</v>
      </c>
      <c r="T5750" t="str">
        <f>_xlfn.XLOOKUP(A5750,MI_Match_Analysis!$A$2:$A$8,MI_Match_Analysis!$F$2:$F$8,"Not Found")</f>
        <v>Not Found</v>
      </c>
    </row>
    <row r="5751" spans="1:20" hidden="1" x14ac:dyDescent="0.3">
      <c r="A5751">
        <v>26</v>
      </c>
      <c r="B5751" s="1">
        <v>46130</v>
      </c>
      <c r="C5751" t="s">
        <v>162</v>
      </c>
      <c r="D5751" t="s">
        <v>163</v>
      </c>
      <c r="E5751" t="s">
        <v>24</v>
      </c>
      <c r="F5751" t="s">
        <v>54</v>
      </c>
      <c r="G5751">
        <v>1</v>
      </c>
      <c r="H5751">
        <v>5.3</v>
      </c>
      <c r="I5751" t="s">
        <v>103</v>
      </c>
      <c r="J5751" t="s">
        <v>56</v>
      </c>
      <c r="K5751">
        <v>2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83</v>
      </c>
      <c r="R5751" t="s">
        <v>83</v>
      </c>
      <c r="S5751" t="s">
        <v>83</v>
      </c>
      <c r="T5751" t="str">
        <f>_xlfn.XLOOKUP(A5751,MI_Match_Analysis!$A$2:$A$8,MI_Match_Analysis!$F$2:$F$8,"Not Found")</f>
        <v>Not Found</v>
      </c>
    </row>
    <row r="5752" spans="1:20" hidden="1" x14ac:dyDescent="0.3">
      <c r="A5752">
        <v>26</v>
      </c>
      <c r="B5752" s="1">
        <v>46130</v>
      </c>
      <c r="C5752" t="s">
        <v>162</v>
      </c>
      <c r="D5752" t="s">
        <v>163</v>
      </c>
      <c r="E5752" t="s">
        <v>24</v>
      </c>
      <c r="F5752" t="s">
        <v>54</v>
      </c>
      <c r="G5752">
        <v>1</v>
      </c>
      <c r="H5752">
        <v>5.4</v>
      </c>
      <c r="I5752" t="s">
        <v>103</v>
      </c>
      <c r="J5752" t="s">
        <v>56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83</v>
      </c>
      <c r="R5752" t="s">
        <v>83</v>
      </c>
      <c r="S5752" t="s">
        <v>83</v>
      </c>
      <c r="T5752" t="str">
        <f>_xlfn.XLOOKUP(A5752,MI_Match_Analysis!$A$2:$A$8,MI_Match_Analysis!$F$2:$F$8,"Not Found")</f>
        <v>Not Found</v>
      </c>
    </row>
    <row r="5753" spans="1:20" hidden="1" x14ac:dyDescent="0.3">
      <c r="A5753">
        <v>26</v>
      </c>
      <c r="B5753" s="1">
        <v>46130</v>
      </c>
      <c r="C5753" t="s">
        <v>162</v>
      </c>
      <c r="D5753" t="s">
        <v>163</v>
      </c>
      <c r="E5753" t="s">
        <v>24</v>
      </c>
      <c r="F5753" t="s">
        <v>54</v>
      </c>
      <c r="G5753">
        <v>1</v>
      </c>
      <c r="H5753">
        <v>5.5</v>
      </c>
      <c r="I5753" t="s">
        <v>103</v>
      </c>
      <c r="J5753" t="s">
        <v>56</v>
      </c>
      <c r="K5753">
        <v>2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83</v>
      </c>
      <c r="R5753" t="s">
        <v>83</v>
      </c>
      <c r="S5753" t="s">
        <v>83</v>
      </c>
      <c r="T5753" t="str">
        <f>_xlfn.XLOOKUP(A5753,MI_Match_Analysis!$A$2:$A$8,MI_Match_Analysis!$F$2:$F$8,"Not Found")</f>
        <v>Not Found</v>
      </c>
    </row>
    <row r="5754" spans="1:20" hidden="1" x14ac:dyDescent="0.3">
      <c r="A5754">
        <v>26</v>
      </c>
      <c r="B5754" s="1">
        <v>46130</v>
      </c>
      <c r="C5754" t="s">
        <v>162</v>
      </c>
      <c r="D5754" t="s">
        <v>163</v>
      </c>
      <c r="E5754" t="s">
        <v>24</v>
      </c>
      <c r="F5754" t="s">
        <v>54</v>
      </c>
      <c r="G5754">
        <v>1</v>
      </c>
      <c r="H5754">
        <v>5.6</v>
      </c>
      <c r="I5754" t="s">
        <v>103</v>
      </c>
      <c r="J5754" t="s">
        <v>56</v>
      </c>
      <c r="K5754">
        <v>2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83</v>
      </c>
      <c r="R5754" t="s">
        <v>83</v>
      </c>
      <c r="S5754" t="s">
        <v>83</v>
      </c>
      <c r="T5754" t="str">
        <f>_xlfn.XLOOKUP(A5754,MI_Match_Analysis!$A$2:$A$8,MI_Match_Analysis!$F$2:$F$8,"Not Found")</f>
        <v>Not Found</v>
      </c>
    </row>
    <row r="5755" spans="1:20" hidden="1" x14ac:dyDescent="0.3">
      <c r="A5755">
        <v>26</v>
      </c>
      <c r="B5755" s="1">
        <v>46130</v>
      </c>
      <c r="C5755" t="s">
        <v>162</v>
      </c>
      <c r="D5755" t="s">
        <v>163</v>
      </c>
      <c r="E5755" t="s">
        <v>24</v>
      </c>
      <c r="F5755" t="s">
        <v>54</v>
      </c>
      <c r="G5755">
        <v>1</v>
      </c>
      <c r="H5755">
        <v>6.1</v>
      </c>
      <c r="I5755" t="s">
        <v>144</v>
      </c>
      <c r="J5755" t="s">
        <v>136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83</v>
      </c>
      <c r="R5755" t="s">
        <v>83</v>
      </c>
      <c r="S5755" t="s">
        <v>83</v>
      </c>
      <c r="T5755" t="str">
        <f>_xlfn.XLOOKUP(A5755,MI_Match_Analysis!$A$2:$A$8,MI_Match_Analysis!$F$2:$F$8,"Not Found")</f>
        <v>Not Found</v>
      </c>
    </row>
    <row r="5756" spans="1:20" hidden="1" x14ac:dyDescent="0.3">
      <c r="A5756">
        <v>26</v>
      </c>
      <c r="B5756" s="1">
        <v>46130</v>
      </c>
      <c r="C5756" t="s">
        <v>162</v>
      </c>
      <c r="D5756" t="s">
        <v>163</v>
      </c>
      <c r="E5756" t="s">
        <v>24</v>
      </c>
      <c r="F5756" t="s">
        <v>54</v>
      </c>
      <c r="G5756">
        <v>1</v>
      </c>
      <c r="H5756">
        <v>6.2</v>
      </c>
      <c r="I5756" t="s">
        <v>103</v>
      </c>
      <c r="J5756" t="s">
        <v>136</v>
      </c>
      <c r="K5756">
        <v>1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83</v>
      </c>
      <c r="R5756" t="s">
        <v>83</v>
      </c>
      <c r="S5756" t="s">
        <v>83</v>
      </c>
      <c r="T5756" t="str">
        <f>_xlfn.XLOOKUP(A5756,MI_Match_Analysis!$A$2:$A$8,MI_Match_Analysis!$F$2:$F$8,"Not Found")</f>
        <v>Not Found</v>
      </c>
    </row>
    <row r="5757" spans="1:20" hidden="1" x14ac:dyDescent="0.3">
      <c r="A5757">
        <v>26</v>
      </c>
      <c r="B5757" s="1">
        <v>46130</v>
      </c>
      <c r="C5757" t="s">
        <v>162</v>
      </c>
      <c r="D5757" t="s">
        <v>163</v>
      </c>
      <c r="E5757" t="s">
        <v>24</v>
      </c>
      <c r="F5757" t="s">
        <v>54</v>
      </c>
      <c r="G5757">
        <v>1</v>
      </c>
      <c r="H5757">
        <v>6.3</v>
      </c>
      <c r="I5757" t="s">
        <v>144</v>
      </c>
      <c r="J5757" t="s">
        <v>136</v>
      </c>
      <c r="K5757">
        <v>1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83</v>
      </c>
      <c r="R5757" t="s">
        <v>83</v>
      </c>
      <c r="S5757" t="s">
        <v>83</v>
      </c>
      <c r="T5757" t="str">
        <f>_xlfn.XLOOKUP(A5757,MI_Match_Analysis!$A$2:$A$8,MI_Match_Analysis!$F$2:$F$8,"Not Found")</f>
        <v>Not Found</v>
      </c>
    </row>
    <row r="5758" spans="1:20" hidden="1" x14ac:dyDescent="0.3">
      <c r="A5758">
        <v>26</v>
      </c>
      <c r="B5758" s="1">
        <v>46130</v>
      </c>
      <c r="C5758" t="s">
        <v>162</v>
      </c>
      <c r="D5758" t="s">
        <v>163</v>
      </c>
      <c r="E5758" t="s">
        <v>24</v>
      </c>
      <c r="F5758" t="s">
        <v>54</v>
      </c>
      <c r="G5758">
        <v>1</v>
      </c>
      <c r="H5758">
        <v>6.4</v>
      </c>
      <c r="I5758" t="s">
        <v>103</v>
      </c>
      <c r="J5758" t="s">
        <v>136</v>
      </c>
      <c r="K5758">
        <v>1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83</v>
      </c>
      <c r="R5758" t="s">
        <v>83</v>
      </c>
      <c r="S5758" t="s">
        <v>83</v>
      </c>
      <c r="T5758" t="str">
        <f>_xlfn.XLOOKUP(A5758,MI_Match_Analysis!$A$2:$A$8,MI_Match_Analysis!$F$2:$F$8,"Not Found")</f>
        <v>Not Found</v>
      </c>
    </row>
    <row r="5759" spans="1:20" hidden="1" x14ac:dyDescent="0.3">
      <c r="A5759">
        <v>26</v>
      </c>
      <c r="B5759" s="1">
        <v>46130</v>
      </c>
      <c r="C5759" t="s">
        <v>162</v>
      </c>
      <c r="D5759" t="s">
        <v>163</v>
      </c>
      <c r="E5759" t="s">
        <v>24</v>
      </c>
      <c r="F5759" t="s">
        <v>54</v>
      </c>
      <c r="G5759">
        <v>1</v>
      </c>
      <c r="H5759">
        <v>6.5</v>
      </c>
      <c r="I5759" t="s">
        <v>144</v>
      </c>
      <c r="J5759" t="s">
        <v>136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83</v>
      </c>
      <c r="R5759" t="s">
        <v>83</v>
      </c>
      <c r="S5759" t="s">
        <v>83</v>
      </c>
      <c r="T5759" t="str">
        <f>_xlfn.XLOOKUP(A5759,MI_Match_Analysis!$A$2:$A$8,MI_Match_Analysis!$F$2:$F$8,"Not Found")</f>
        <v>Not Found</v>
      </c>
    </row>
    <row r="5760" spans="1:20" hidden="1" x14ac:dyDescent="0.3">
      <c r="A5760">
        <v>26</v>
      </c>
      <c r="B5760" s="1">
        <v>46130</v>
      </c>
      <c r="C5760" t="s">
        <v>162</v>
      </c>
      <c r="D5760" t="s">
        <v>163</v>
      </c>
      <c r="E5760" t="s">
        <v>24</v>
      </c>
      <c r="F5760" t="s">
        <v>54</v>
      </c>
      <c r="G5760">
        <v>1</v>
      </c>
      <c r="H5760">
        <v>6.6</v>
      </c>
      <c r="I5760" t="s">
        <v>103</v>
      </c>
      <c r="J5760" t="s">
        <v>136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83</v>
      </c>
      <c r="R5760" t="s">
        <v>83</v>
      </c>
      <c r="S5760" t="s">
        <v>83</v>
      </c>
      <c r="T5760" t="str">
        <f>_xlfn.XLOOKUP(A5760,MI_Match_Analysis!$A$2:$A$8,MI_Match_Analysis!$F$2:$F$8,"Not Found")</f>
        <v>Not Found</v>
      </c>
    </row>
    <row r="5761" spans="1:20" hidden="1" x14ac:dyDescent="0.3">
      <c r="A5761">
        <v>26</v>
      </c>
      <c r="B5761" s="1">
        <v>46130</v>
      </c>
      <c r="C5761" t="s">
        <v>162</v>
      </c>
      <c r="D5761" t="s">
        <v>163</v>
      </c>
      <c r="E5761" t="s">
        <v>24</v>
      </c>
      <c r="F5761" t="s">
        <v>54</v>
      </c>
      <c r="G5761">
        <v>1</v>
      </c>
      <c r="H5761">
        <v>7.1</v>
      </c>
      <c r="I5761" t="s">
        <v>103</v>
      </c>
      <c r="J5761" t="s">
        <v>231</v>
      </c>
      <c r="K5761">
        <v>4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83</v>
      </c>
      <c r="R5761" t="s">
        <v>83</v>
      </c>
      <c r="S5761" t="s">
        <v>83</v>
      </c>
      <c r="T5761" t="str">
        <f>_xlfn.XLOOKUP(A5761,MI_Match_Analysis!$A$2:$A$8,MI_Match_Analysis!$F$2:$F$8,"Not Found")</f>
        <v>Not Found</v>
      </c>
    </row>
    <row r="5762" spans="1:20" hidden="1" x14ac:dyDescent="0.3">
      <c r="A5762">
        <v>26</v>
      </c>
      <c r="B5762" s="1">
        <v>46130</v>
      </c>
      <c r="C5762" t="s">
        <v>162</v>
      </c>
      <c r="D5762" t="s">
        <v>163</v>
      </c>
      <c r="E5762" t="s">
        <v>24</v>
      </c>
      <c r="F5762" t="s">
        <v>54</v>
      </c>
      <c r="G5762">
        <v>1</v>
      </c>
      <c r="H5762">
        <v>7.2</v>
      </c>
      <c r="I5762" t="s">
        <v>103</v>
      </c>
      <c r="J5762" t="s">
        <v>231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83</v>
      </c>
      <c r="R5762" t="s">
        <v>83</v>
      </c>
      <c r="S5762" t="s">
        <v>83</v>
      </c>
      <c r="T5762" t="str">
        <f>_xlfn.XLOOKUP(A5762,MI_Match_Analysis!$A$2:$A$8,MI_Match_Analysis!$F$2:$F$8,"Not Found")</f>
        <v>Not Found</v>
      </c>
    </row>
    <row r="5763" spans="1:20" hidden="1" x14ac:dyDescent="0.3">
      <c r="A5763">
        <v>26</v>
      </c>
      <c r="B5763" s="1">
        <v>46130</v>
      </c>
      <c r="C5763" t="s">
        <v>162</v>
      </c>
      <c r="D5763" t="s">
        <v>163</v>
      </c>
      <c r="E5763" t="s">
        <v>24</v>
      </c>
      <c r="F5763" t="s">
        <v>54</v>
      </c>
      <c r="G5763">
        <v>1</v>
      </c>
      <c r="H5763">
        <v>7.3</v>
      </c>
      <c r="I5763" t="s">
        <v>144</v>
      </c>
      <c r="J5763" t="s">
        <v>231</v>
      </c>
      <c r="K5763">
        <v>6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83</v>
      </c>
      <c r="R5763" t="s">
        <v>83</v>
      </c>
      <c r="S5763" t="s">
        <v>83</v>
      </c>
      <c r="T5763" t="str">
        <f>_xlfn.XLOOKUP(A5763,MI_Match_Analysis!$A$2:$A$8,MI_Match_Analysis!$F$2:$F$8,"Not Found")</f>
        <v>Not Found</v>
      </c>
    </row>
    <row r="5764" spans="1:20" hidden="1" x14ac:dyDescent="0.3">
      <c r="A5764">
        <v>26</v>
      </c>
      <c r="B5764" s="1">
        <v>46130</v>
      </c>
      <c r="C5764" t="s">
        <v>162</v>
      </c>
      <c r="D5764" t="s">
        <v>163</v>
      </c>
      <c r="E5764" t="s">
        <v>24</v>
      </c>
      <c r="F5764" t="s">
        <v>54</v>
      </c>
      <c r="G5764">
        <v>1</v>
      </c>
      <c r="H5764">
        <v>7.4</v>
      </c>
      <c r="I5764" t="s">
        <v>144</v>
      </c>
      <c r="J5764" t="s">
        <v>231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83</v>
      </c>
      <c r="R5764" t="s">
        <v>83</v>
      </c>
      <c r="S5764" t="s">
        <v>83</v>
      </c>
      <c r="T5764" t="str">
        <f>_xlfn.XLOOKUP(A5764,MI_Match_Analysis!$A$2:$A$8,MI_Match_Analysis!$F$2:$F$8,"Not Found")</f>
        <v>Not Found</v>
      </c>
    </row>
    <row r="5765" spans="1:20" hidden="1" x14ac:dyDescent="0.3">
      <c r="A5765">
        <v>26</v>
      </c>
      <c r="B5765" s="1">
        <v>46130</v>
      </c>
      <c r="C5765" t="s">
        <v>162</v>
      </c>
      <c r="D5765" t="s">
        <v>163</v>
      </c>
      <c r="E5765" t="s">
        <v>24</v>
      </c>
      <c r="F5765" t="s">
        <v>54</v>
      </c>
      <c r="G5765">
        <v>1</v>
      </c>
      <c r="H5765">
        <v>7.5</v>
      </c>
      <c r="I5765" t="s">
        <v>144</v>
      </c>
      <c r="J5765" t="s">
        <v>231</v>
      </c>
      <c r="K5765">
        <v>0</v>
      </c>
      <c r="L5765">
        <v>1</v>
      </c>
      <c r="M5765">
        <v>1</v>
      </c>
      <c r="N5765">
        <v>0</v>
      </c>
      <c r="O5765">
        <v>0</v>
      </c>
      <c r="P5765">
        <v>0</v>
      </c>
      <c r="Q5765" t="s">
        <v>83</v>
      </c>
      <c r="R5765" t="s">
        <v>83</v>
      </c>
      <c r="S5765" t="s">
        <v>83</v>
      </c>
      <c r="T5765" t="str">
        <f>_xlfn.XLOOKUP(A5765,MI_Match_Analysis!$A$2:$A$8,MI_Match_Analysis!$F$2:$F$8,"Not Found")</f>
        <v>Not Found</v>
      </c>
    </row>
    <row r="5766" spans="1:20" hidden="1" x14ac:dyDescent="0.3">
      <c r="A5766">
        <v>26</v>
      </c>
      <c r="B5766" s="1">
        <v>46130</v>
      </c>
      <c r="C5766" t="s">
        <v>162</v>
      </c>
      <c r="D5766" t="s">
        <v>163</v>
      </c>
      <c r="E5766" t="s">
        <v>24</v>
      </c>
      <c r="F5766" t="s">
        <v>54</v>
      </c>
      <c r="G5766">
        <v>1</v>
      </c>
      <c r="H5766">
        <v>7.5</v>
      </c>
      <c r="I5766" t="s">
        <v>144</v>
      </c>
      <c r="J5766" t="s">
        <v>231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83</v>
      </c>
      <c r="R5766" t="s">
        <v>83</v>
      </c>
      <c r="S5766" t="s">
        <v>83</v>
      </c>
      <c r="T5766" t="str">
        <f>_xlfn.XLOOKUP(A5766,MI_Match_Analysis!$A$2:$A$8,MI_Match_Analysis!$F$2:$F$8,"Not Found")</f>
        <v>Not Found</v>
      </c>
    </row>
    <row r="5767" spans="1:20" hidden="1" x14ac:dyDescent="0.3">
      <c r="A5767">
        <v>26</v>
      </c>
      <c r="B5767" s="1">
        <v>46130</v>
      </c>
      <c r="C5767" t="s">
        <v>162</v>
      </c>
      <c r="D5767" t="s">
        <v>163</v>
      </c>
      <c r="E5767" t="s">
        <v>24</v>
      </c>
      <c r="F5767" t="s">
        <v>54</v>
      </c>
      <c r="G5767">
        <v>1</v>
      </c>
      <c r="H5767">
        <v>7.6</v>
      </c>
      <c r="I5767" t="s">
        <v>103</v>
      </c>
      <c r="J5767" t="s">
        <v>231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83</v>
      </c>
      <c r="R5767" t="s">
        <v>83</v>
      </c>
      <c r="S5767" t="s">
        <v>83</v>
      </c>
      <c r="T5767" t="str">
        <f>_xlfn.XLOOKUP(A5767,MI_Match_Analysis!$A$2:$A$8,MI_Match_Analysis!$F$2:$F$8,"Not Found")</f>
        <v>Not Found</v>
      </c>
    </row>
    <row r="5768" spans="1:20" hidden="1" x14ac:dyDescent="0.3">
      <c r="A5768">
        <v>26</v>
      </c>
      <c r="B5768" s="1">
        <v>46130</v>
      </c>
      <c r="C5768" t="s">
        <v>162</v>
      </c>
      <c r="D5768" t="s">
        <v>163</v>
      </c>
      <c r="E5768" t="s">
        <v>24</v>
      </c>
      <c r="F5768" t="s">
        <v>54</v>
      </c>
      <c r="G5768">
        <v>1</v>
      </c>
      <c r="H5768">
        <v>8.1</v>
      </c>
      <c r="I5768" t="s">
        <v>103</v>
      </c>
      <c r="J5768" t="s">
        <v>136</v>
      </c>
      <c r="K5768">
        <v>2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83</v>
      </c>
      <c r="R5768" t="s">
        <v>83</v>
      </c>
      <c r="S5768" t="s">
        <v>83</v>
      </c>
      <c r="T5768" t="str">
        <f>_xlfn.XLOOKUP(A5768,MI_Match_Analysis!$A$2:$A$8,MI_Match_Analysis!$F$2:$F$8,"Not Found")</f>
        <v>Not Found</v>
      </c>
    </row>
    <row r="5769" spans="1:20" hidden="1" x14ac:dyDescent="0.3">
      <c r="A5769">
        <v>26</v>
      </c>
      <c r="B5769" s="1">
        <v>46130</v>
      </c>
      <c r="C5769" t="s">
        <v>162</v>
      </c>
      <c r="D5769" t="s">
        <v>163</v>
      </c>
      <c r="E5769" t="s">
        <v>24</v>
      </c>
      <c r="F5769" t="s">
        <v>54</v>
      </c>
      <c r="G5769">
        <v>1</v>
      </c>
      <c r="H5769">
        <v>8.1999999999999993</v>
      </c>
      <c r="I5769" t="s">
        <v>103</v>
      </c>
      <c r="J5769" t="s">
        <v>136</v>
      </c>
      <c r="K5769">
        <v>6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83</v>
      </c>
      <c r="R5769" t="s">
        <v>83</v>
      </c>
      <c r="S5769" t="s">
        <v>83</v>
      </c>
      <c r="T5769" t="str">
        <f>_xlfn.XLOOKUP(A5769,MI_Match_Analysis!$A$2:$A$8,MI_Match_Analysis!$F$2:$F$8,"Not Found")</f>
        <v>Not Found</v>
      </c>
    </row>
    <row r="5770" spans="1:20" hidden="1" x14ac:dyDescent="0.3">
      <c r="A5770">
        <v>26</v>
      </c>
      <c r="B5770" s="1">
        <v>46130</v>
      </c>
      <c r="C5770" t="s">
        <v>162</v>
      </c>
      <c r="D5770" t="s">
        <v>163</v>
      </c>
      <c r="E5770" t="s">
        <v>24</v>
      </c>
      <c r="F5770" t="s">
        <v>54</v>
      </c>
      <c r="G5770">
        <v>1</v>
      </c>
      <c r="H5770">
        <v>8.3000000000000007</v>
      </c>
      <c r="I5770" t="s">
        <v>103</v>
      </c>
      <c r="J5770" t="s">
        <v>136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83</v>
      </c>
      <c r="R5770" t="s">
        <v>83</v>
      </c>
      <c r="S5770" t="s">
        <v>83</v>
      </c>
      <c r="T5770" t="str">
        <f>_xlfn.XLOOKUP(A5770,MI_Match_Analysis!$A$2:$A$8,MI_Match_Analysis!$F$2:$F$8,"Not Found")</f>
        <v>Not Found</v>
      </c>
    </row>
    <row r="5771" spans="1:20" hidden="1" x14ac:dyDescent="0.3">
      <c r="A5771">
        <v>26</v>
      </c>
      <c r="B5771" s="1">
        <v>46130</v>
      </c>
      <c r="C5771" t="s">
        <v>162</v>
      </c>
      <c r="D5771" t="s">
        <v>163</v>
      </c>
      <c r="E5771" t="s">
        <v>24</v>
      </c>
      <c r="F5771" t="s">
        <v>54</v>
      </c>
      <c r="G5771">
        <v>1</v>
      </c>
      <c r="H5771">
        <v>8.4</v>
      </c>
      <c r="I5771" t="s">
        <v>144</v>
      </c>
      <c r="J5771" t="s">
        <v>136</v>
      </c>
      <c r="K5771">
        <v>0</v>
      </c>
      <c r="L5771">
        <v>1</v>
      </c>
      <c r="M5771">
        <v>0</v>
      </c>
      <c r="N5771">
        <v>1</v>
      </c>
      <c r="O5771">
        <v>0</v>
      </c>
      <c r="P5771">
        <v>0</v>
      </c>
      <c r="Q5771" t="s">
        <v>83</v>
      </c>
      <c r="R5771" t="s">
        <v>83</v>
      </c>
      <c r="S5771" t="s">
        <v>83</v>
      </c>
      <c r="T5771" t="str">
        <f>_xlfn.XLOOKUP(A5771,MI_Match_Analysis!$A$2:$A$8,MI_Match_Analysis!$F$2:$F$8,"Not Found")</f>
        <v>Not Found</v>
      </c>
    </row>
    <row r="5772" spans="1:20" hidden="1" x14ac:dyDescent="0.3">
      <c r="A5772">
        <v>26</v>
      </c>
      <c r="B5772" s="1">
        <v>46130</v>
      </c>
      <c r="C5772" t="s">
        <v>162</v>
      </c>
      <c r="D5772" t="s">
        <v>163</v>
      </c>
      <c r="E5772" t="s">
        <v>24</v>
      </c>
      <c r="F5772" t="s">
        <v>54</v>
      </c>
      <c r="G5772">
        <v>1</v>
      </c>
      <c r="H5772">
        <v>8.5</v>
      </c>
      <c r="I5772" t="s">
        <v>103</v>
      </c>
      <c r="J5772" t="s">
        <v>136</v>
      </c>
      <c r="K5772">
        <v>1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83</v>
      </c>
      <c r="R5772" t="s">
        <v>83</v>
      </c>
      <c r="S5772" t="s">
        <v>83</v>
      </c>
      <c r="T5772" t="str">
        <f>_xlfn.XLOOKUP(A5772,MI_Match_Analysis!$A$2:$A$8,MI_Match_Analysis!$F$2:$F$8,"Not Found")</f>
        <v>Not Found</v>
      </c>
    </row>
    <row r="5773" spans="1:20" hidden="1" x14ac:dyDescent="0.3">
      <c r="A5773">
        <v>26</v>
      </c>
      <c r="B5773" s="1">
        <v>46130</v>
      </c>
      <c r="C5773" t="s">
        <v>162</v>
      </c>
      <c r="D5773" t="s">
        <v>163</v>
      </c>
      <c r="E5773" t="s">
        <v>24</v>
      </c>
      <c r="F5773" t="s">
        <v>54</v>
      </c>
      <c r="G5773">
        <v>1</v>
      </c>
      <c r="H5773">
        <v>8.6</v>
      </c>
      <c r="I5773" t="s">
        <v>144</v>
      </c>
      <c r="J5773" t="s">
        <v>136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83</v>
      </c>
      <c r="R5773" t="s">
        <v>83</v>
      </c>
      <c r="S5773" t="s">
        <v>83</v>
      </c>
      <c r="T5773" t="str">
        <f>_xlfn.XLOOKUP(A5773,MI_Match_Analysis!$A$2:$A$8,MI_Match_Analysis!$F$2:$F$8,"Not Found")</f>
        <v>Not Found</v>
      </c>
    </row>
    <row r="5774" spans="1:20" hidden="1" x14ac:dyDescent="0.3">
      <c r="A5774">
        <v>26</v>
      </c>
      <c r="B5774" s="1">
        <v>46130</v>
      </c>
      <c r="C5774" t="s">
        <v>162</v>
      </c>
      <c r="D5774" t="s">
        <v>163</v>
      </c>
      <c r="E5774" t="s">
        <v>24</v>
      </c>
      <c r="F5774" t="s">
        <v>54</v>
      </c>
      <c r="G5774">
        <v>1</v>
      </c>
      <c r="H5774">
        <v>9.1</v>
      </c>
      <c r="I5774" t="s">
        <v>103</v>
      </c>
      <c r="J5774" t="s">
        <v>229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83</v>
      </c>
      <c r="R5774" t="s">
        <v>83</v>
      </c>
      <c r="S5774" t="s">
        <v>83</v>
      </c>
      <c r="T5774" t="str">
        <f>_xlfn.XLOOKUP(A5774,MI_Match_Analysis!$A$2:$A$8,MI_Match_Analysis!$F$2:$F$8,"Not Found")</f>
        <v>Not Found</v>
      </c>
    </row>
    <row r="5775" spans="1:20" hidden="1" x14ac:dyDescent="0.3">
      <c r="A5775">
        <v>26</v>
      </c>
      <c r="B5775" s="1">
        <v>46130</v>
      </c>
      <c r="C5775" t="s">
        <v>162</v>
      </c>
      <c r="D5775" t="s">
        <v>163</v>
      </c>
      <c r="E5775" t="s">
        <v>24</v>
      </c>
      <c r="F5775" t="s">
        <v>54</v>
      </c>
      <c r="G5775">
        <v>1</v>
      </c>
      <c r="H5775">
        <v>9.1999999999999993</v>
      </c>
      <c r="I5775" t="s">
        <v>144</v>
      </c>
      <c r="J5775" t="s">
        <v>229</v>
      </c>
      <c r="K5775">
        <v>2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83</v>
      </c>
      <c r="R5775" t="s">
        <v>83</v>
      </c>
      <c r="S5775" t="s">
        <v>83</v>
      </c>
      <c r="T5775" t="str">
        <f>_xlfn.XLOOKUP(A5775,MI_Match_Analysis!$A$2:$A$8,MI_Match_Analysis!$F$2:$F$8,"Not Found")</f>
        <v>Not Found</v>
      </c>
    </row>
    <row r="5776" spans="1:20" hidden="1" x14ac:dyDescent="0.3">
      <c r="A5776">
        <v>26</v>
      </c>
      <c r="B5776" s="1">
        <v>46130</v>
      </c>
      <c r="C5776" t="s">
        <v>162</v>
      </c>
      <c r="D5776" t="s">
        <v>163</v>
      </c>
      <c r="E5776" t="s">
        <v>24</v>
      </c>
      <c r="F5776" t="s">
        <v>54</v>
      </c>
      <c r="G5776">
        <v>1</v>
      </c>
      <c r="H5776">
        <v>9.3000000000000007</v>
      </c>
      <c r="I5776" t="s">
        <v>144</v>
      </c>
      <c r="J5776" t="s">
        <v>229</v>
      </c>
      <c r="K5776">
        <v>4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83</v>
      </c>
      <c r="R5776" t="s">
        <v>83</v>
      </c>
      <c r="S5776" t="s">
        <v>83</v>
      </c>
      <c r="T5776" t="str">
        <f>_xlfn.XLOOKUP(A5776,MI_Match_Analysis!$A$2:$A$8,MI_Match_Analysis!$F$2:$F$8,"Not Found")</f>
        <v>Not Found</v>
      </c>
    </row>
    <row r="5777" spans="1:20" hidden="1" x14ac:dyDescent="0.3">
      <c r="A5777">
        <v>26</v>
      </c>
      <c r="B5777" s="1">
        <v>46130</v>
      </c>
      <c r="C5777" t="s">
        <v>162</v>
      </c>
      <c r="D5777" t="s">
        <v>163</v>
      </c>
      <c r="E5777" t="s">
        <v>24</v>
      </c>
      <c r="F5777" t="s">
        <v>54</v>
      </c>
      <c r="G5777">
        <v>1</v>
      </c>
      <c r="H5777">
        <v>9.4</v>
      </c>
      <c r="I5777" t="s">
        <v>144</v>
      </c>
      <c r="J5777" t="s">
        <v>229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83</v>
      </c>
      <c r="R5777" t="s">
        <v>83</v>
      </c>
      <c r="S5777" t="s">
        <v>83</v>
      </c>
      <c r="T5777" t="str">
        <f>_xlfn.XLOOKUP(A5777,MI_Match_Analysis!$A$2:$A$8,MI_Match_Analysis!$F$2:$F$8,"Not Found")</f>
        <v>Not Found</v>
      </c>
    </row>
    <row r="5778" spans="1:20" hidden="1" x14ac:dyDescent="0.3">
      <c r="A5778">
        <v>26</v>
      </c>
      <c r="B5778" s="1">
        <v>46130</v>
      </c>
      <c r="C5778" t="s">
        <v>162</v>
      </c>
      <c r="D5778" t="s">
        <v>163</v>
      </c>
      <c r="E5778" t="s">
        <v>24</v>
      </c>
      <c r="F5778" t="s">
        <v>54</v>
      </c>
      <c r="G5778">
        <v>1</v>
      </c>
      <c r="H5778">
        <v>9.5</v>
      </c>
      <c r="I5778" t="s">
        <v>103</v>
      </c>
      <c r="J5778" t="s">
        <v>229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83</v>
      </c>
      <c r="R5778" t="s">
        <v>83</v>
      </c>
      <c r="S5778" t="s">
        <v>83</v>
      </c>
      <c r="T5778" t="str">
        <f>_xlfn.XLOOKUP(A5778,MI_Match_Analysis!$A$2:$A$8,MI_Match_Analysis!$F$2:$F$8,"Not Found")</f>
        <v>Not Found</v>
      </c>
    </row>
    <row r="5779" spans="1:20" hidden="1" x14ac:dyDescent="0.3">
      <c r="A5779">
        <v>26</v>
      </c>
      <c r="B5779" s="1">
        <v>46130</v>
      </c>
      <c r="C5779" t="s">
        <v>162</v>
      </c>
      <c r="D5779" t="s">
        <v>163</v>
      </c>
      <c r="E5779" t="s">
        <v>24</v>
      </c>
      <c r="F5779" t="s">
        <v>54</v>
      </c>
      <c r="G5779">
        <v>1</v>
      </c>
      <c r="H5779">
        <v>9.6</v>
      </c>
      <c r="I5779" t="s">
        <v>144</v>
      </c>
      <c r="J5779" t="s">
        <v>229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165</v>
      </c>
      <c r="R5779" t="s">
        <v>144</v>
      </c>
      <c r="S5779" t="s">
        <v>237</v>
      </c>
      <c r="T5779" t="str">
        <f>_xlfn.XLOOKUP(A5779,MI_Match_Analysis!$A$2:$A$8,MI_Match_Analysis!$F$2:$F$8,"Not Found")</f>
        <v>Not Found</v>
      </c>
    </row>
    <row r="5780" spans="1:20" hidden="1" x14ac:dyDescent="0.3">
      <c r="A5780">
        <v>26</v>
      </c>
      <c r="B5780" s="1">
        <v>46130</v>
      </c>
      <c r="C5780" t="s">
        <v>162</v>
      </c>
      <c r="D5780" t="s">
        <v>163</v>
      </c>
      <c r="E5780" t="s">
        <v>24</v>
      </c>
      <c r="F5780" t="s">
        <v>54</v>
      </c>
      <c r="G5780">
        <v>1</v>
      </c>
      <c r="H5780">
        <v>10.1</v>
      </c>
      <c r="I5780" t="s">
        <v>103</v>
      </c>
      <c r="J5780" t="s">
        <v>136</v>
      </c>
      <c r="K5780">
        <v>6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83</v>
      </c>
      <c r="R5780" t="s">
        <v>83</v>
      </c>
      <c r="S5780" t="s">
        <v>83</v>
      </c>
      <c r="T5780" t="str">
        <f>_xlfn.XLOOKUP(A5780,MI_Match_Analysis!$A$2:$A$8,MI_Match_Analysis!$F$2:$F$8,"Not Found")</f>
        <v>Not Found</v>
      </c>
    </row>
    <row r="5781" spans="1:20" hidden="1" x14ac:dyDescent="0.3">
      <c r="A5781">
        <v>26</v>
      </c>
      <c r="B5781" s="1">
        <v>46130</v>
      </c>
      <c r="C5781" t="s">
        <v>162</v>
      </c>
      <c r="D5781" t="s">
        <v>163</v>
      </c>
      <c r="E5781" t="s">
        <v>24</v>
      </c>
      <c r="F5781" t="s">
        <v>54</v>
      </c>
      <c r="G5781">
        <v>1</v>
      </c>
      <c r="H5781">
        <v>10.199999999999999</v>
      </c>
      <c r="I5781" t="s">
        <v>103</v>
      </c>
      <c r="J5781" t="s">
        <v>136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83</v>
      </c>
      <c r="R5781" t="s">
        <v>83</v>
      </c>
      <c r="S5781" t="s">
        <v>83</v>
      </c>
      <c r="T5781" t="str">
        <f>_xlfn.XLOOKUP(A5781,MI_Match_Analysis!$A$2:$A$8,MI_Match_Analysis!$F$2:$F$8,"Not Found")</f>
        <v>Not Found</v>
      </c>
    </row>
    <row r="5782" spans="1:20" hidden="1" x14ac:dyDescent="0.3">
      <c r="A5782">
        <v>26</v>
      </c>
      <c r="B5782" s="1">
        <v>46130</v>
      </c>
      <c r="C5782" t="s">
        <v>162</v>
      </c>
      <c r="D5782" t="s">
        <v>163</v>
      </c>
      <c r="E5782" t="s">
        <v>24</v>
      </c>
      <c r="F5782" t="s">
        <v>54</v>
      </c>
      <c r="G5782">
        <v>1</v>
      </c>
      <c r="H5782">
        <v>10.3</v>
      </c>
      <c r="I5782" t="s">
        <v>103</v>
      </c>
      <c r="J5782" t="s">
        <v>136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83</v>
      </c>
      <c r="R5782" t="s">
        <v>83</v>
      </c>
      <c r="S5782" t="s">
        <v>83</v>
      </c>
      <c r="T5782" t="str">
        <f>_xlfn.XLOOKUP(A5782,MI_Match_Analysis!$A$2:$A$8,MI_Match_Analysis!$F$2:$F$8,"Not Found")</f>
        <v>Not Found</v>
      </c>
    </row>
    <row r="5783" spans="1:20" hidden="1" x14ac:dyDescent="0.3">
      <c r="A5783">
        <v>26</v>
      </c>
      <c r="B5783" s="1">
        <v>46130</v>
      </c>
      <c r="C5783" t="s">
        <v>162</v>
      </c>
      <c r="D5783" t="s">
        <v>163</v>
      </c>
      <c r="E5783" t="s">
        <v>24</v>
      </c>
      <c r="F5783" t="s">
        <v>54</v>
      </c>
      <c r="G5783">
        <v>1</v>
      </c>
      <c r="H5783">
        <v>10.4</v>
      </c>
      <c r="I5783" t="s">
        <v>103</v>
      </c>
      <c r="J5783" t="s">
        <v>136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165</v>
      </c>
      <c r="R5783" t="s">
        <v>103</v>
      </c>
      <c r="S5783" t="s">
        <v>118</v>
      </c>
      <c r="T5783" t="str">
        <f>_xlfn.XLOOKUP(A5783,MI_Match_Analysis!$A$2:$A$8,MI_Match_Analysis!$F$2:$F$8,"Not Found")</f>
        <v>Not Found</v>
      </c>
    </row>
    <row r="5784" spans="1:20" hidden="1" x14ac:dyDescent="0.3">
      <c r="A5784">
        <v>26</v>
      </c>
      <c r="B5784" s="1">
        <v>46130</v>
      </c>
      <c r="C5784" t="s">
        <v>162</v>
      </c>
      <c r="D5784" t="s">
        <v>163</v>
      </c>
      <c r="E5784" t="s">
        <v>24</v>
      </c>
      <c r="F5784" t="s">
        <v>54</v>
      </c>
      <c r="G5784">
        <v>1</v>
      </c>
      <c r="H5784">
        <v>10.5</v>
      </c>
      <c r="I5784" t="s">
        <v>79</v>
      </c>
      <c r="J5784" t="s">
        <v>136</v>
      </c>
      <c r="K5784">
        <v>4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83</v>
      </c>
      <c r="R5784" t="s">
        <v>83</v>
      </c>
      <c r="S5784" t="s">
        <v>83</v>
      </c>
      <c r="T5784" t="str">
        <f>_xlfn.XLOOKUP(A5784,MI_Match_Analysis!$A$2:$A$8,MI_Match_Analysis!$F$2:$F$8,"Not Found")</f>
        <v>Not Found</v>
      </c>
    </row>
    <row r="5785" spans="1:20" hidden="1" x14ac:dyDescent="0.3">
      <c r="A5785">
        <v>26</v>
      </c>
      <c r="B5785" s="1">
        <v>46130</v>
      </c>
      <c r="C5785" t="s">
        <v>162</v>
      </c>
      <c r="D5785" t="s">
        <v>163</v>
      </c>
      <c r="E5785" t="s">
        <v>24</v>
      </c>
      <c r="F5785" t="s">
        <v>54</v>
      </c>
      <c r="G5785">
        <v>1</v>
      </c>
      <c r="H5785">
        <v>10.6</v>
      </c>
      <c r="I5785" t="s">
        <v>79</v>
      </c>
      <c r="J5785" t="s">
        <v>136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83</v>
      </c>
      <c r="R5785" t="s">
        <v>83</v>
      </c>
      <c r="S5785" t="s">
        <v>83</v>
      </c>
      <c r="T5785" t="str">
        <f>_xlfn.XLOOKUP(A5785,MI_Match_Analysis!$A$2:$A$8,MI_Match_Analysis!$F$2:$F$8,"Not Found")</f>
        <v>Not Found</v>
      </c>
    </row>
    <row r="5786" spans="1:20" hidden="1" x14ac:dyDescent="0.3">
      <c r="A5786">
        <v>26</v>
      </c>
      <c r="B5786" s="1">
        <v>46130</v>
      </c>
      <c r="C5786" t="s">
        <v>162</v>
      </c>
      <c r="D5786" t="s">
        <v>163</v>
      </c>
      <c r="E5786" t="s">
        <v>24</v>
      </c>
      <c r="F5786" t="s">
        <v>54</v>
      </c>
      <c r="G5786">
        <v>1</v>
      </c>
      <c r="H5786">
        <v>11.1</v>
      </c>
      <c r="I5786" t="s">
        <v>79</v>
      </c>
      <c r="J5786" t="s">
        <v>56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83</v>
      </c>
      <c r="R5786" t="s">
        <v>83</v>
      </c>
      <c r="S5786" t="s">
        <v>83</v>
      </c>
      <c r="T5786" t="str">
        <f>_xlfn.XLOOKUP(A5786,MI_Match_Analysis!$A$2:$A$8,MI_Match_Analysis!$F$2:$F$8,"Not Found")</f>
        <v>Not Found</v>
      </c>
    </row>
    <row r="5787" spans="1:20" hidden="1" x14ac:dyDescent="0.3">
      <c r="A5787">
        <v>26</v>
      </c>
      <c r="B5787" s="1">
        <v>46130</v>
      </c>
      <c r="C5787" t="s">
        <v>162</v>
      </c>
      <c r="D5787" t="s">
        <v>163</v>
      </c>
      <c r="E5787" t="s">
        <v>24</v>
      </c>
      <c r="F5787" t="s">
        <v>54</v>
      </c>
      <c r="G5787">
        <v>1</v>
      </c>
      <c r="H5787">
        <v>11.2</v>
      </c>
      <c r="I5787" t="s">
        <v>79</v>
      </c>
      <c r="J5787" t="s">
        <v>56</v>
      </c>
      <c r="K5787">
        <v>6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83</v>
      </c>
      <c r="R5787" t="s">
        <v>83</v>
      </c>
      <c r="S5787" t="s">
        <v>83</v>
      </c>
      <c r="T5787" t="str">
        <f>_xlfn.XLOOKUP(A5787,MI_Match_Analysis!$A$2:$A$8,MI_Match_Analysis!$F$2:$F$8,"Not Found")</f>
        <v>Not Found</v>
      </c>
    </row>
    <row r="5788" spans="1:20" hidden="1" x14ac:dyDescent="0.3">
      <c r="A5788">
        <v>26</v>
      </c>
      <c r="B5788" s="1">
        <v>46130</v>
      </c>
      <c r="C5788" t="s">
        <v>162</v>
      </c>
      <c r="D5788" t="s">
        <v>163</v>
      </c>
      <c r="E5788" t="s">
        <v>24</v>
      </c>
      <c r="F5788" t="s">
        <v>54</v>
      </c>
      <c r="G5788">
        <v>1</v>
      </c>
      <c r="H5788">
        <v>11.3</v>
      </c>
      <c r="I5788" t="s">
        <v>79</v>
      </c>
      <c r="J5788" t="s">
        <v>56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83</v>
      </c>
      <c r="R5788" t="s">
        <v>83</v>
      </c>
      <c r="S5788" t="s">
        <v>83</v>
      </c>
      <c r="T5788" t="str">
        <f>_xlfn.XLOOKUP(A5788,MI_Match_Analysis!$A$2:$A$8,MI_Match_Analysis!$F$2:$F$8,"Not Found")</f>
        <v>Not Found</v>
      </c>
    </row>
    <row r="5789" spans="1:20" hidden="1" x14ac:dyDescent="0.3">
      <c r="A5789">
        <v>26</v>
      </c>
      <c r="B5789" s="1">
        <v>46130</v>
      </c>
      <c r="C5789" t="s">
        <v>162</v>
      </c>
      <c r="D5789" t="s">
        <v>163</v>
      </c>
      <c r="E5789" t="s">
        <v>24</v>
      </c>
      <c r="F5789" t="s">
        <v>54</v>
      </c>
      <c r="G5789">
        <v>1</v>
      </c>
      <c r="H5789">
        <v>11.4</v>
      </c>
      <c r="I5789" t="s">
        <v>79</v>
      </c>
      <c r="J5789" t="s">
        <v>56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83</v>
      </c>
      <c r="R5789" t="s">
        <v>83</v>
      </c>
      <c r="S5789" t="s">
        <v>83</v>
      </c>
      <c r="T5789" t="str">
        <f>_xlfn.XLOOKUP(A5789,MI_Match_Analysis!$A$2:$A$8,MI_Match_Analysis!$F$2:$F$8,"Not Found")</f>
        <v>Not Found</v>
      </c>
    </row>
    <row r="5790" spans="1:20" hidden="1" x14ac:dyDescent="0.3">
      <c r="A5790">
        <v>26</v>
      </c>
      <c r="B5790" s="1">
        <v>46130</v>
      </c>
      <c r="C5790" t="s">
        <v>162</v>
      </c>
      <c r="D5790" t="s">
        <v>163</v>
      </c>
      <c r="E5790" t="s">
        <v>24</v>
      </c>
      <c r="F5790" t="s">
        <v>54</v>
      </c>
      <c r="G5790">
        <v>1</v>
      </c>
      <c r="H5790">
        <v>11.5</v>
      </c>
      <c r="I5790" t="s">
        <v>178</v>
      </c>
      <c r="J5790" t="s">
        <v>56</v>
      </c>
      <c r="K5790">
        <v>1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83</v>
      </c>
      <c r="R5790" t="s">
        <v>83</v>
      </c>
      <c r="S5790" t="s">
        <v>83</v>
      </c>
      <c r="T5790" t="str">
        <f>_xlfn.XLOOKUP(A5790,MI_Match_Analysis!$A$2:$A$8,MI_Match_Analysis!$F$2:$F$8,"Not Found")</f>
        <v>Not Found</v>
      </c>
    </row>
    <row r="5791" spans="1:20" hidden="1" x14ac:dyDescent="0.3">
      <c r="A5791">
        <v>26</v>
      </c>
      <c r="B5791" s="1">
        <v>46130</v>
      </c>
      <c r="C5791" t="s">
        <v>162</v>
      </c>
      <c r="D5791" t="s">
        <v>163</v>
      </c>
      <c r="E5791" t="s">
        <v>24</v>
      </c>
      <c r="F5791" t="s">
        <v>54</v>
      </c>
      <c r="G5791">
        <v>1</v>
      </c>
      <c r="H5791">
        <v>11.6</v>
      </c>
      <c r="I5791" t="s">
        <v>79</v>
      </c>
      <c r="J5791" t="s">
        <v>56</v>
      </c>
      <c r="K5791">
        <v>4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83</v>
      </c>
      <c r="R5791" t="s">
        <v>83</v>
      </c>
      <c r="S5791" t="s">
        <v>83</v>
      </c>
      <c r="T5791" t="str">
        <f>_xlfn.XLOOKUP(A5791,MI_Match_Analysis!$A$2:$A$8,MI_Match_Analysis!$F$2:$F$8,"Not Found")</f>
        <v>Not Found</v>
      </c>
    </row>
    <row r="5792" spans="1:20" hidden="1" x14ac:dyDescent="0.3">
      <c r="A5792">
        <v>26</v>
      </c>
      <c r="B5792" s="1">
        <v>46130</v>
      </c>
      <c r="C5792" t="s">
        <v>162</v>
      </c>
      <c r="D5792" t="s">
        <v>163</v>
      </c>
      <c r="E5792" t="s">
        <v>24</v>
      </c>
      <c r="F5792" t="s">
        <v>54</v>
      </c>
      <c r="G5792">
        <v>1</v>
      </c>
      <c r="H5792">
        <v>12.1</v>
      </c>
      <c r="I5792" t="s">
        <v>178</v>
      </c>
      <c r="J5792" t="s">
        <v>69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83</v>
      </c>
      <c r="R5792" t="s">
        <v>83</v>
      </c>
      <c r="S5792" t="s">
        <v>83</v>
      </c>
      <c r="T5792" t="str">
        <f>_xlfn.XLOOKUP(A5792,MI_Match_Analysis!$A$2:$A$8,MI_Match_Analysis!$F$2:$F$8,"Not Found")</f>
        <v>Not Found</v>
      </c>
    </row>
    <row r="5793" spans="1:20" hidden="1" x14ac:dyDescent="0.3">
      <c r="A5793">
        <v>26</v>
      </c>
      <c r="B5793" s="1">
        <v>46130</v>
      </c>
      <c r="C5793" t="s">
        <v>162</v>
      </c>
      <c r="D5793" t="s">
        <v>163</v>
      </c>
      <c r="E5793" t="s">
        <v>24</v>
      </c>
      <c r="F5793" t="s">
        <v>54</v>
      </c>
      <c r="G5793">
        <v>1</v>
      </c>
      <c r="H5793">
        <v>12.2</v>
      </c>
      <c r="I5793" t="s">
        <v>79</v>
      </c>
      <c r="J5793" t="s">
        <v>69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83</v>
      </c>
      <c r="R5793" t="s">
        <v>83</v>
      </c>
      <c r="S5793" t="s">
        <v>83</v>
      </c>
      <c r="T5793" t="str">
        <f>_xlfn.XLOOKUP(A5793,MI_Match_Analysis!$A$2:$A$8,MI_Match_Analysis!$F$2:$F$8,"Not Found")</f>
        <v>Not Found</v>
      </c>
    </row>
    <row r="5794" spans="1:20" hidden="1" x14ac:dyDescent="0.3">
      <c r="A5794">
        <v>26</v>
      </c>
      <c r="B5794" s="1">
        <v>46130</v>
      </c>
      <c r="C5794" t="s">
        <v>162</v>
      </c>
      <c r="D5794" t="s">
        <v>163</v>
      </c>
      <c r="E5794" t="s">
        <v>24</v>
      </c>
      <c r="F5794" t="s">
        <v>54</v>
      </c>
      <c r="G5794">
        <v>1</v>
      </c>
      <c r="H5794">
        <v>12.3</v>
      </c>
      <c r="I5794" t="s">
        <v>178</v>
      </c>
      <c r="J5794" t="s">
        <v>69</v>
      </c>
      <c r="K5794">
        <v>6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83</v>
      </c>
      <c r="R5794" t="s">
        <v>83</v>
      </c>
      <c r="S5794" t="s">
        <v>83</v>
      </c>
      <c r="T5794" t="str">
        <f>_xlfn.XLOOKUP(A5794,MI_Match_Analysis!$A$2:$A$8,MI_Match_Analysis!$F$2:$F$8,"Not Found")</f>
        <v>Not Found</v>
      </c>
    </row>
    <row r="5795" spans="1:20" hidden="1" x14ac:dyDescent="0.3">
      <c r="A5795">
        <v>26</v>
      </c>
      <c r="B5795" s="1">
        <v>46130</v>
      </c>
      <c r="C5795" t="s">
        <v>162</v>
      </c>
      <c r="D5795" t="s">
        <v>163</v>
      </c>
      <c r="E5795" t="s">
        <v>24</v>
      </c>
      <c r="F5795" t="s">
        <v>54</v>
      </c>
      <c r="G5795">
        <v>1</v>
      </c>
      <c r="H5795">
        <v>12.4</v>
      </c>
      <c r="I5795" t="s">
        <v>178</v>
      </c>
      <c r="J5795" t="s">
        <v>69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165</v>
      </c>
      <c r="R5795" t="s">
        <v>178</v>
      </c>
      <c r="S5795" t="s">
        <v>232</v>
      </c>
      <c r="T5795" t="str">
        <f>_xlfn.XLOOKUP(A5795,MI_Match_Analysis!$A$2:$A$8,MI_Match_Analysis!$F$2:$F$8,"Not Found")</f>
        <v>Not Found</v>
      </c>
    </row>
    <row r="5796" spans="1:20" hidden="1" x14ac:dyDescent="0.3">
      <c r="A5796">
        <v>26</v>
      </c>
      <c r="B5796" s="1">
        <v>46130</v>
      </c>
      <c r="C5796" t="s">
        <v>162</v>
      </c>
      <c r="D5796" t="s">
        <v>163</v>
      </c>
      <c r="E5796" t="s">
        <v>24</v>
      </c>
      <c r="F5796" t="s">
        <v>54</v>
      </c>
      <c r="G5796">
        <v>1</v>
      </c>
      <c r="H5796">
        <v>12.4</v>
      </c>
      <c r="I5796" t="s">
        <v>178</v>
      </c>
      <c r="J5796" t="s">
        <v>69</v>
      </c>
      <c r="K5796">
        <v>0</v>
      </c>
      <c r="L5796">
        <v>1</v>
      </c>
      <c r="M5796">
        <v>1</v>
      </c>
      <c r="N5796">
        <v>0</v>
      </c>
      <c r="O5796">
        <v>0</v>
      </c>
      <c r="P5796">
        <v>0</v>
      </c>
      <c r="Q5796" t="s">
        <v>83</v>
      </c>
      <c r="R5796" t="s">
        <v>83</v>
      </c>
      <c r="S5796" t="s">
        <v>83</v>
      </c>
      <c r="T5796" t="str">
        <f>_xlfn.XLOOKUP(A5796,MI_Match_Analysis!$A$2:$A$8,MI_Match_Analysis!$F$2:$F$8,"Not Found")</f>
        <v>Not Found</v>
      </c>
    </row>
    <row r="5797" spans="1:20" hidden="1" x14ac:dyDescent="0.3">
      <c r="A5797">
        <v>26</v>
      </c>
      <c r="B5797" s="1">
        <v>46130</v>
      </c>
      <c r="C5797" t="s">
        <v>162</v>
      </c>
      <c r="D5797" t="s">
        <v>163</v>
      </c>
      <c r="E5797" t="s">
        <v>24</v>
      </c>
      <c r="F5797" t="s">
        <v>54</v>
      </c>
      <c r="G5797">
        <v>1</v>
      </c>
      <c r="H5797">
        <v>12.5</v>
      </c>
      <c r="I5797" t="s">
        <v>166</v>
      </c>
      <c r="J5797" t="s">
        <v>69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83</v>
      </c>
      <c r="R5797" t="s">
        <v>83</v>
      </c>
      <c r="S5797" t="s">
        <v>83</v>
      </c>
      <c r="T5797" t="str">
        <f>_xlfn.XLOOKUP(A5797,MI_Match_Analysis!$A$2:$A$8,MI_Match_Analysis!$F$2:$F$8,"Not Found")</f>
        <v>Not Found</v>
      </c>
    </row>
    <row r="5798" spans="1:20" hidden="1" x14ac:dyDescent="0.3">
      <c r="A5798">
        <v>26</v>
      </c>
      <c r="B5798" s="1">
        <v>46130</v>
      </c>
      <c r="C5798" t="s">
        <v>162</v>
      </c>
      <c r="D5798" t="s">
        <v>163</v>
      </c>
      <c r="E5798" t="s">
        <v>24</v>
      </c>
      <c r="F5798" t="s">
        <v>54</v>
      </c>
      <c r="G5798">
        <v>1</v>
      </c>
      <c r="H5798">
        <v>12.6</v>
      </c>
      <c r="I5798" t="s">
        <v>166</v>
      </c>
      <c r="J5798" t="s">
        <v>69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83</v>
      </c>
      <c r="R5798" t="s">
        <v>83</v>
      </c>
      <c r="S5798" t="s">
        <v>83</v>
      </c>
      <c r="T5798" t="str">
        <f>_xlfn.XLOOKUP(A5798,MI_Match_Analysis!$A$2:$A$8,MI_Match_Analysis!$F$2:$F$8,"Not Found")</f>
        <v>Not Found</v>
      </c>
    </row>
    <row r="5799" spans="1:20" hidden="1" x14ac:dyDescent="0.3">
      <c r="A5799">
        <v>26</v>
      </c>
      <c r="B5799" s="1">
        <v>46130</v>
      </c>
      <c r="C5799" t="s">
        <v>162</v>
      </c>
      <c r="D5799" t="s">
        <v>163</v>
      </c>
      <c r="E5799" t="s">
        <v>24</v>
      </c>
      <c r="F5799" t="s">
        <v>54</v>
      </c>
      <c r="G5799">
        <v>1</v>
      </c>
      <c r="H5799">
        <v>12.6</v>
      </c>
      <c r="I5799" t="s">
        <v>166</v>
      </c>
      <c r="J5799" t="s">
        <v>69</v>
      </c>
      <c r="K5799">
        <v>0</v>
      </c>
      <c r="L5799">
        <v>1</v>
      </c>
      <c r="M5799">
        <v>1</v>
      </c>
      <c r="N5799">
        <v>0</v>
      </c>
      <c r="O5799">
        <v>0</v>
      </c>
      <c r="P5799">
        <v>0</v>
      </c>
      <c r="Q5799" t="s">
        <v>83</v>
      </c>
      <c r="R5799" t="s">
        <v>83</v>
      </c>
      <c r="S5799" t="s">
        <v>83</v>
      </c>
      <c r="T5799" t="str">
        <f>_xlfn.XLOOKUP(A5799,MI_Match_Analysis!$A$2:$A$8,MI_Match_Analysis!$F$2:$F$8,"Not Found")</f>
        <v>Not Found</v>
      </c>
    </row>
    <row r="5800" spans="1:20" hidden="1" x14ac:dyDescent="0.3">
      <c r="A5800">
        <v>26</v>
      </c>
      <c r="B5800" s="1">
        <v>46130</v>
      </c>
      <c r="C5800" t="s">
        <v>162</v>
      </c>
      <c r="D5800" t="s">
        <v>163</v>
      </c>
      <c r="E5800" t="s">
        <v>24</v>
      </c>
      <c r="F5800" t="s">
        <v>54</v>
      </c>
      <c r="G5800">
        <v>1</v>
      </c>
      <c r="H5800">
        <v>13.1</v>
      </c>
      <c r="I5800" t="s">
        <v>79</v>
      </c>
      <c r="J5800" t="s">
        <v>229</v>
      </c>
      <c r="K5800">
        <v>4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83</v>
      </c>
      <c r="R5800" t="s">
        <v>83</v>
      </c>
      <c r="S5800" t="s">
        <v>83</v>
      </c>
      <c r="T5800" t="str">
        <f>_xlfn.XLOOKUP(A5800,MI_Match_Analysis!$A$2:$A$8,MI_Match_Analysis!$F$2:$F$8,"Not Found")</f>
        <v>Not Found</v>
      </c>
    </row>
    <row r="5801" spans="1:20" hidden="1" x14ac:dyDescent="0.3">
      <c r="A5801">
        <v>26</v>
      </c>
      <c r="B5801" s="1">
        <v>46130</v>
      </c>
      <c r="C5801" t="s">
        <v>162</v>
      </c>
      <c r="D5801" t="s">
        <v>163</v>
      </c>
      <c r="E5801" t="s">
        <v>24</v>
      </c>
      <c r="F5801" t="s">
        <v>54</v>
      </c>
      <c r="G5801">
        <v>1</v>
      </c>
      <c r="H5801">
        <v>13.2</v>
      </c>
      <c r="I5801" t="s">
        <v>79</v>
      </c>
      <c r="J5801" t="s">
        <v>229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83</v>
      </c>
      <c r="R5801" t="s">
        <v>83</v>
      </c>
      <c r="S5801" t="s">
        <v>83</v>
      </c>
      <c r="T5801" t="str">
        <f>_xlfn.XLOOKUP(A5801,MI_Match_Analysis!$A$2:$A$8,MI_Match_Analysis!$F$2:$F$8,"Not Found")</f>
        <v>Not Found</v>
      </c>
    </row>
    <row r="5802" spans="1:20" hidden="1" x14ac:dyDescent="0.3">
      <c r="A5802">
        <v>26</v>
      </c>
      <c r="B5802" s="1">
        <v>46130</v>
      </c>
      <c r="C5802" t="s">
        <v>162</v>
      </c>
      <c r="D5802" t="s">
        <v>163</v>
      </c>
      <c r="E5802" t="s">
        <v>24</v>
      </c>
      <c r="F5802" t="s">
        <v>54</v>
      </c>
      <c r="G5802">
        <v>1</v>
      </c>
      <c r="H5802">
        <v>13.3</v>
      </c>
      <c r="I5802" t="s">
        <v>166</v>
      </c>
      <c r="J5802" t="s">
        <v>229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83</v>
      </c>
      <c r="R5802" t="s">
        <v>83</v>
      </c>
      <c r="S5802" t="s">
        <v>83</v>
      </c>
      <c r="T5802" t="str">
        <f>_xlfn.XLOOKUP(A5802,MI_Match_Analysis!$A$2:$A$8,MI_Match_Analysis!$F$2:$F$8,"Not Found")</f>
        <v>Not Found</v>
      </c>
    </row>
    <row r="5803" spans="1:20" hidden="1" x14ac:dyDescent="0.3">
      <c r="A5803">
        <v>26</v>
      </c>
      <c r="B5803" s="1">
        <v>46130</v>
      </c>
      <c r="C5803" t="s">
        <v>162</v>
      </c>
      <c r="D5803" t="s">
        <v>163</v>
      </c>
      <c r="E5803" t="s">
        <v>24</v>
      </c>
      <c r="F5803" t="s">
        <v>54</v>
      </c>
      <c r="G5803">
        <v>1</v>
      </c>
      <c r="H5803">
        <v>13.4</v>
      </c>
      <c r="I5803" t="s">
        <v>166</v>
      </c>
      <c r="J5803" t="s">
        <v>229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83</v>
      </c>
      <c r="R5803" t="s">
        <v>83</v>
      </c>
      <c r="S5803" t="s">
        <v>83</v>
      </c>
      <c r="T5803" t="str">
        <f>_xlfn.XLOOKUP(A5803,MI_Match_Analysis!$A$2:$A$8,MI_Match_Analysis!$F$2:$F$8,"Not Found")</f>
        <v>Not Found</v>
      </c>
    </row>
    <row r="5804" spans="1:20" hidden="1" x14ac:dyDescent="0.3">
      <c r="A5804">
        <v>26</v>
      </c>
      <c r="B5804" s="1">
        <v>46130</v>
      </c>
      <c r="C5804" t="s">
        <v>162</v>
      </c>
      <c r="D5804" t="s">
        <v>163</v>
      </c>
      <c r="E5804" t="s">
        <v>24</v>
      </c>
      <c r="F5804" t="s">
        <v>54</v>
      </c>
      <c r="G5804">
        <v>1</v>
      </c>
      <c r="H5804">
        <v>13.5</v>
      </c>
      <c r="I5804" t="s">
        <v>166</v>
      </c>
      <c r="J5804" t="s">
        <v>229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83</v>
      </c>
      <c r="R5804" t="s">
        <v>83</v>
      </c>
      <c r="S5804" t="s">
        <v>83</v>
      </c>
      <c r="T5804" t="str">
        <f>_xlfn.XLOOKUP(A5804,MI_Match_Analysis!$A$2:$A$8,MI_Match_Analysis!$F$2:$F$8,"Not Found")</f>
        <v>Not Found</v>
      </c>
    </row>
    <row r="5805" spans="1:20" hidden="1" x14ac:dyDescent="0.3">
      <c r="A5805">
        <v>26</v>
      </c>
      <c r="B5805" s="1">
        <v>46130</v>
      </c>
      <c r="C5805" t="s">
        <v>162</v>
      </c>
      <c r="D5805" t="s">
        <v>163</v>
      </c>
      <c r="E5805" t="s">
        <v>24</v>
      </c>
      <c r="F5805" t="s">
        <v>54</v>
      </c>
      <c r="G5805">
        <v>1</v>
      </c>
      <c r="H5805">
        <v>13.6</v>
      </c>
      <c r="I5805" t="s">
        <v>79</v>
      </c>
      <c r="J5805" t="s">
        <v>229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83</v>
      </c>
      <c r="R5805" t="s">
        <v>83</v>
      </c>
      <c r="S5805" t="s">
        <v>83</v>
      </c>
      <c r="T5805" t="str">
        <f>_xlfn.XLOOKUP(A5805,MI_Match_Analysis!$A$2:$A$8,MI_Match_Analysis!$F$2:$F$8,"Not Found")</f>
        <v>Not Found</v>
      </c>
    </row>
    <row r="5806" spans="1:20" hidden="1" x14ac:dyDescent="0.3">
      <c r="A5806">
        <v>26</v>
      </c>
      <c r="B5806" s="1">
        <v>46130</v>
      </c>
      <c r="C5806" t="s">
        <v>162</v>
      </c>
      <c r="D5806" t="s">
        <v>163</v>
      </c>
      <c r="E5806" t="s">
        <v>24</v>
      </c>
      <c r="F5806" t="s">
        <v>54</v>
      </c>
      <c r="G5806">
        <v>1</v>
      </c>
      <c r="H5806">
        <v>14.1</v>
      </c>
      <c r="I5806" t="s">
        <v>79</v>
      </c>
      <c r="J5806" t="s">
        <v>69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83</v>
      </c>
      <c r="R5806" t="s">
        <v>83</v>
      </c>
      <c r="S5806" t="s">
        <v>83</v>
      </c>
      <c r="T5806" t="str">
        <f>_xlfn.XLOOKUP(A5806,MI_Match_Analysis!$A$2:$A$8,MI_Match_Analysis!$F$2:$F$8,"Not Found")</f>
        <v>Not Found</v>
      </c>
    </row>
    <row r="5807" spans="1:20" hidden="1" x14ac:dyDescent="0.3">
      <c r="A5807">
        <v>26</v>
      </c>
      <c r="B5807" s="1">
        <v>46130</v>
      </c>
      <c r="C5807" t="s">
        <v>162</v>
      </c>
      <c r="D5807" t="s">
        <v>163</v>
      </c>
      <c r="E5807" t="s">
        <v>24</v>
      </c>
      <c r="F5807" t="s">
        <v>54</v>
      </c>
      <c r="G5807">
        <v>1</v>
      </c>
      <c r="H5807">
        <v>14.2</v>
      </c>
      <c r="I5807" t="s">
        <v>166</v>
      </c>
      <c r="J5807" t="s">
        <v>69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83</v>
      </c>
      <c r="R5807" t="s">
        <v>83</v>
      </c>
      <c r="S5807" t="s">
        <v>83</v>
      </c>
      <c r="T5807" t="str">
        <f>_xlfn.XLOOKUP(A5807,MI_Match_Analysis!$A$2:$A$8,MI_Match_Analysis!$F$2:$F$8,"Not Found")</f>
        <v>Not Found</v>
      </c>
    </row>
    <row r="5808" spans="1:20" hidden="1" x14ac:dyDescent="0.3">
      <c r="A5808">
        <v>26</v>
      </c>
      <c r="B5808" s="1">
        <v>46130</v>
      </c>
      <c r="C5808" t="s">
        <v>162</v>
      </c>
      <c r="D5808" t="s">
        <v>163</v>
      </c>
      <c r="E5808" t="s">
        <v>24</v>
      </c>
      <c r="F5808" t="s">
        <v>54</v>
      </c>
      <c r="G5808">
        <v>1</v>
      </c>
      <c r="H5808">
        <v>14.3</v>
      </c>
      <c r="I5808" t="s">
        <v>79</v>
      </c>
      <c r="J5808" t="s">
        <v>69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83</v>
      </c>
      <c r="R5808" t="s">
        <v>83</v>
      </c>
      <c r="S5808" t="s">
        <v>83</v>
      </c>
      <c r="T5808" t="str">
        <f>_xlfn.XLOOKUP(A5808,MI_Match_Analysis!$A$2:$A$8,MI_Match_Analysis!$F$2:$F$8,"Not Found")</f>
        <v>Not Found</v>
      </c>
    </row>
    <row r="5809" spans="1:20" hidden="1" x14ac:dyDescent="0.3">
      <c r="A5809">
        <v>26</v>
      </c>
      <c r="B5809" s="1">
        <v>46130</v>
      </c>
      <c r="C5809" t="s">
        <v>162</v>
      </c>
      <c r="D5809" t="s">
        <v>163</v>
      </c>
      <c r="E5809" t="s">
        <v>24</v>
      </c>
      <c r="F5809" t="s">
        <v>54</v>
      </c>
      <c r="G5809">
        <v>1</v>
      </c>
      <c r="H5809">
        <v>14.4</v>
      </c>
      <c r="I5809" t="s">
        <v>79</v>
      </c>
      <c r="J5809" t="s">
        <v>69</v>
      </c>
      <c r="K5809">
        <v>0</v>
      </c>
      <c r="L5809">
        <v>1</v>
      </c>
      <c r="M5809">
        <v>1</v>
      </c>
      <c r="N5809">
        <v>0</v>
      </c>
      <c r="O5809">
        <v>0</v>
      </c>
      <c r="P5809">
        <v>0</v>
      </c>
      <c r="Q5809" t="s">
        <v>83</v>
      </c>
      <c r="R5809" t="s">
        <v>83</v>
      </c>
      <c r="S5809" t="s">
        <v>83</v>
      </c>
      <c r="T5809" t="str">
        <f>_xlfn.XLOOKUP(A5809,MI_Match_Analysis!$A$2:$A$8,MI_Match_Analysis!$F$2:$F$8,"Not Found")</f>
        <v>Not Found</v>
      </c>
    </row>
    <row r="5810" spans="1:20" hidden="1" x14ac:dyDescent="0.3">
      <c r="A5810">
        <v>26</v>
      </c>
      <c r="B5810" s="1">
        <v>46130</v>
      </c>
      <c r="C5810" t="s">
        <v>162</v>
      </c>
      <c r="D5810" t="s">
        <v>163</v>
      </c>
      <c r="E5810" t="s">
        <v>24</v>
      </c>
      <c r="F5810" t="s">
        <v>54</v>
      </c>
      <c r="G5810">
        <v>1</v>
      </c>
      <c r="H5810">
        <v>14.4</v>
      </c>
      <c r="I5810" t="s">
        <v>166</v>
      </c>
      <c r="J5810" t="s">
        <v>69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83</v>
      </c>
      <c r="R5810" t="s">
        <v>83</v>
      </c>
      <c r="S5810" t="s">
        <v>83</v>
      </c>
      <c r="T5810" t="str">
        <f>_xlfn.XLOOKUP(A5810,MI_Match_Analysis!$A$2:$A$8,MI_Match_Analysis!$F$2:$F$8,"Not Found")</f>
        <v>Not Found</v>
      </c>
    </row>
    <row r="5811" spans="1:20" hidden="1" x14ac:dyDescent="0.3">
      <c r="A5811">
        <v>26</v>
      </c>
      <c r="B5811" s="1">
        <v>46130</v>
      </c>
      <c r="C5811" t="s">
        <v>162</v>
      </c>
      <c r="D5811" t="s">
        <v>163</v>
      </c>
      <c r="E5811" t="s">
        <v>24</v>
      </c>
      <c r="F5811" t="s">
        <v>54</v>
      </c>
      <c r="G5811">
        <v>1</v>
      </c>
      <c r="H5811">
        <v>14.4</v>
      </c>
      <c r="I5811" t="s">
        <v>79</v>
      </c>
      <c r="J5811" t="s">
        <v>69</v>
      </c>
      <c r="K5811">
        <v>1</v>
      </c>
      <c r="L5811">
        <v>1</v>
      </c>
      <c r="M5811">
        <v>0</v>
      </c>
      <c r="N5811">
        <v>0</v>
      </c>
      <c r="O5811">
        <v>0</v>
      </c>
      <c r="P5811">
        <v>1</v>
      </c>
      <c r="Q5811" t="s">
        <v>83</v>
      </c>
      <c r="R5811" t="s">
        <v>83</v>
      </c>
      <c r="S5811" t="s">
        <v>83</v>
      </c>
      <c r="T5811" t="str">
        <f>_xlfn.XLOOKUP(A5811,MI_Match_Analysis!$A$2:$A$8,MI_Match_Analysis!$F$2:$F$8,"Not Found")</f>
        <v>Not Found</v>
      </c>
    </row>
    <row r="5812" spans="1:20" hidden="1" x14ac:dyDescent="0.3">
      <c r="A5812">
        <v>26</v>
      </c>
      <c r="B5812" s="1">
        <v>46130</v>
      </c>
      <c r="C5812" t="s">
        <v>162</v>
      </c>
      <c r="D5812" t="s">
        <v>163</v>
      </c>
      <c r="E5812" t="s">
        <v>24</v>
      </c>
      <c r="F5812" t="s">
        <v>54</v>
      </c>
      <c r="G5812">
        <v>1</v>
      </c>
      <c r="H5812">
        <v>14.5</v>
      </c>
      <c r="I5812" t="s">
        <v>79</v>
      </c>
      <c r="J5812" t="s">
        <v>69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83</v>
      </c>
      <c r="R5812" t="s">
        <v>83</v>
      </c>
      <c r="S5812" t="s">
        <v>83</v>
      </c>
      <c r="T5812" t="str">
        <f>_xlfn.XLOOKUP(A5812,MI_Match_Analysis!$A$2:$A$8,MI_Match_Analysis!$F$2:$F$8,"Not Found")</f>
        <v>Not Found</v>
      </c>
    </row>
    <row r="5813" spans="1:20" hidden="1" x14ac:dyDescent="0.3">
      <c r="A5813">
        <v>26</v>
      </c>
      <c r="B5813" s="1">
        <v>46130</v>
      </c>
      <c r="C5813" t="s">
        <v>162</v>
      </c>
      <c r="D5813" t="s">
        <v>163</v>
      </c>
      <c r="E5813" t="s">
        <v>24</v>
      </c>
      <c r="F5813" t="s">
        <v>54</v>
      </c>
      <c r="G5813">
        <v>1</v>
      </c>
      <c r="H5813">
        <v>14.6</v>
      </c>
      <c r="I5813" t="s">
        <v>166</v>
      </c>
      <c r="J5813" t="s">
        <v>69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83</v>
      </c>
      <c r="R5813" t="s">
        <v>83</v>
      </c>
      <c r="S5813" t="s">
        <v>83</v>
      </c>
      <c r="T5813" t="str">
        <f>_xlfn.XLOOKUP(A5813,MI_Match_Analysis!$A$2:$A$8,MI_Match_Analysis!$F$2:$F$8,"Not Found")</f>
        <v>Not Found</v>
      </c>
    </row>
    <row r="5814" spans="1:20" hidden="1" x14ac:dyDescent="0.3">
      <c r="A5814">
        <v>26</v>
      </c>
      <c r="B5814" s="1">
        <v>46130</v>
      </c>
      <c r="C5814" t="s">
        <v>162</v>
      </c>
      <c r="D5814" t="s">
        <v>163</v>
      </c>
      <c r="E5814" t="s">
        <v>24</v>
      </c>
      <c r="F5814" t="s">
        <v>54</v>
      </c>
      <c r="G5814">
        <v>1</v>
      </c>
      <c r="H5814">
        <v>15.1</v>
      </c>
      <c r="I5814" t="s">
        <v>79</v>
      </c>
      <c r="J5814" t="s">
        <v>229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83</v>
      </c>
      <c r="R5814" t="s">
        <v>83</v>
      </c>
      <c r="S5814" t="s">
        <v>83</v>
      </c>
      <c r="T5814" t="str">
        <f>_xlfn.XLOOKUP(A5814,MI_Match_Analysis!$A$2:$A$8,MI_Match_Analysis!$F$2:$F$8,"Not Found")</f>
        <v>Not Found</v>
      </c>
    </row>
    <row r="5815" spans="1:20" hidden="1" x14ac:dyDescent="0.3">
      <c r="A5815">
        <v>26</v>
      </c>
      <c r="B5815" s="1">
        <v>46130</v>
      </c>
      <c r="C5815" t="s">
        <v>162</v>
      </c>
      <c r="D5815" t="s">
        <v>163</v>
      </c>
      <c r="E5815" t="s">
        <v>24</v>
      </c>
      <c r="F5815" t="s">
        <v>54</v>
      </c>
      <c r="G5815">
        <v>1</v>
      </c>
      <c r="H5815">
        <v>15.2</v>
      </c>
      <c r="I5815" t="s">
        <v>79</v>
      </c>
      <c r="J5815" t="s">
        <v>229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165</v>
      </c>
      <c r="R5815" t="s">
        <v>79</v>
      </c>
      <c r="S5815" t="s">
        <v>231</v>
      </c>
      <c r="T5815" t="str">
        <f>_xlfn.XLOOKUP(A5815,MI_Match_Analysis!$A$2:$A$8,MI_Match_Analysis!$F$2:$F$8,"Not Found")</f>
        <v>Not Found</v>
      </c>
    </row>
    <row r="5816" spans="1:20" hidden="1" x14ac:dyDescent="0.3">
      <c r="A5816">
        <v>26</v>
      </c>
      <c r="B5816" s="1">
        <v>46130</v>
      </c>
      <c r="C5816" t="s">
        <v>162</v>
      </c>
      <c r="D5816" t="s">
        <v>163</v>
      </c>
      <c r="E5816" t="s">
        <v>24</v>
      </c>
      <c r="F5816" t="s">
        <v>54</v>
      </c>
      <c r="G5816">
        <v>1</v>
      </c>
      <c r="H5816">
        <v>15.3</v>
      </c>
      <c r="I5816" t="s">
        <v>171</v>
      </c>
      <c r="J5816" t="s">
        <v>229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83</v>
      </c>
      <c r="R5816" t="s">
        <v>83</v>
      </c>
      <c r="S5816" t="s">
        <v>83</v>
      </c>
      <c r="T5816" t="str">
        <f>_xlfn.XLOOKUP(A5816,MI_Match_Analysis!$A$2:$A$8,MI_Match_Analysis!$F$2:$F$8,"Not Found")</f>
        <v>Not Found</v>
      </c>
    </row>
    <row r="5817" spans="1:20" hidden="1" x14ac:dyDescent="0.3">
      <c r="A5817">
        <v>26</v>
      </c>
      <c r="B5817" s="1">
        <v>46130</v>
      </c>
      <c r="C5817" t="s">
        <v>162</v>
      </c>
      <c r="D5817" t="s">
        <v>163</v>
      </c>
      <c r="E5817" t="s">
        <v>24</v>
      </c>
      <c r="F5817" t="s">
        <v>54</v>
      </c>
      <c r="G5817">
        <v>1</v>
      </c>
      <c r="H5817">
        <v>15.4</v>
      </c>
      <c r="I5817" t="s">
        <v>171</v>
      </c>
      <c r="J5817" t="s">
        <v>229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83</v>
      </c>
      <c r="R5817" t="s">
        <v>83</v>
      </c>
      <c r="S5817" t="s">
        <v>83</v>
      </c>
      <c r="T5817" t="str">
        <f>_xlfn.XLOOKUP(A5817,MI_Match_Analysis!$A$2:$A$8,MI_Match_Analysis!$F$2:$F$8,"Not Found")</f>
        <v>Not Found</v>
      </c>
    </row>
    <row r="5818" spans="1:20" hidden="1" x14ac:dyDescent="0.3">
      <c r="A5818">
        <v>26</v>
      </c>
      <c r="B5818" s="1">
        <v>46130</v>
      </c>
      <c r="C5818" t="s">
        <v>162</v>
      </c>
      <c r="D5818" t="s">
        <v>163</v>
      </c>
      <c r="E5818" t="s">
        <v>24</v>
      </c>
      <c r="F5818" t="s">
        <v>54</v>
      </c>
      <c r="G5818">
        <v>1</v>
      </c>
      <c r="H5818">
        <v>15.5</v>
      </c>
      <c r="I5818" t="s">
        <v>166</v>
      </c>
      <c r="J5818" t="s">
        <v>229</v>
      </c>
      <c r="K5818">
        <v>1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83</v>
      </c>
      <c r="R5818" t="s">
        <v>83</v>
      </c>
      <c r="S5818" t="s">
        <v>83</v>
      </c>
      <c r="T5818" t="str">
        <f>_xlfn.XLOOKUP(A5818,MI_Match_Analysis!$A$2:$A$8,MI_Match_Analysis!$F$2:$F$8,"Not Found")</f>
        <v>Not Found</v>
      </c>
    </row>
    <row r="5819" spans="1:20" hidden="1" x14ac:dyDescent="0.3">
      <c r="A5819">
        <v>26</v>
      </c>
      <c r="B5819" s="1">
        <v>46130</v>
      </c>
      <c r="C5819" t="s">
        <v>162</v>
      </c>
      <c r="D5819" t="s">
        <v>163</v>
      </c>
      <c r="E5819" t="s">
        <v>24</v>
      </c>
      <c r="F5819" t="s">
        <v>54</v>
      </c>
      <c r="G5819">
        <v>1</v>
      </c>
      <c r="H5819">
        <v>15.6</v>
      </c>
      <c r="I5819" t="s">
        <v>171</v>
      </c>
      <c r="J5819" t="s">
        <v>229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83</v>
      </c>
      <c r="R5819" t="s">
        <v>83</v>
      </c>
      <c r="S5819" t="s">
        <v>83</v>
      </c>
      <c r="T5819" t="str">
        <f>_xlfn.XLOOKUP(A5819,MI_Match_Analysis!$A$2:$A$8,MI_Match_Analysis!$F$2:$F$8,"Not Found")</f>
        <v>Not Found</v>
      </c>
    </row>
    <row r="5820" spans="1:20" hidden="1" x14ac:dyDescent="0.3">
      <c r="A5820">
        <v>26</v>
      </c>
      <c r="B5820" s="1">
        <v>46130</v>
      </c>
      <c r="C5820" t="s">
        <v>162</v>
      </c>
      <c r="D5820" t="s">
        <v>163</v>
      </c>
      <c r="E5820" t="s">
        <v>24</v>
      </c>
      <c r="F5820" t="s">
        <v>54</v>
      </c>
      <c r="G5820">
        <v>1</v>
      </c>
      <c r="H5820">
        <v>16.100000000000001</v>
      </c>
      <c r="I5820" t="s">
        <v>166</v>
      </c>
      <c r="J5820" t="s">
        <v>136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83</v>
      </c>
      <c r="R5820" t="s">
        <v>83</v>
      </c>
      <c r="S5820" t="s">
        <v>83</v>
      </c>
      <c r="T5820" t="str">
        <f>_xlfn.XLOOKUP(A5820,MI_Match_Analysis!$A$2:$A$8,MI_Match_Analysis!$F$2:$F$8,"Not Found")</f>
        <v>Not Found</v>
      </c>
    </row>
    <row r="5821" spans="1:20" hidden="1" x14ac:dyDescent="0.3">
      <c r="A5821">
        <v>26</v>
      </c>
      <c r="B5821" s="1">
        <v>46130</v>
      </c>
      <c r="C5821" t="s">
        <v>162</v>
      </c>
      <c r="D5821" t="s">
        <v>163</v>
      </c>
      <c r="E5821" t="s">
        <v>24</v>
      </c>
      <c r="F5821" t="s">
        <v>54</v>
      </c>
      <c r="G5821">
        <v>1</v>
      </c>
      <c r="H5821">
        <v>16.2</v>
      </c>
      <c r="I5821" t="s">
        <v>166</v>
      </c>
      <c r="J5821" t="s">
        <v>136</v>
      </c>
      <c r="K5821">
        <v>1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83</v>
      </c>
      <c r="R5821" t="s">
        <v>83</v>
      </c>
      <c r="S5821" t="s">
        <v>83</v>
      </c>
      <c r="T5821" t="str">
        <f>_xlfn.XLOOKUP(A5821,MI_Match_Analysis!$A$2:$A$8,MI_Match_Analysis!$F$2:$F$8,"Not Found")</f>
        <v>Not Found</v>
      </c>
    </row>
    <row r="5822" spans="1:20" hidden="1" x14ac:dyDescent="0.3">
      <c r="A5822">
        <v>26</v>
      </c>
      <c r="B5822" s="1">
        <v>46130</v>
      </c>
      <c r="C5822" t="s">
        <v>162</v>
      </c>
      <c r="D5822" t="s">
        <v>163</v>
      </c>
      <c r="E5822" t="s">
        <v>24</v>
      </c>
      <c r="F5822" t="s">
        <v>54</v>
      </c>
      <c r="G5822">
        <v>1</v>
      </c>
      <c r="H5822">
        <v>16.3</v>
      </c>
      <c r="I5822" t="s">
        <v>171</v>
      </c>
      <c r="J5822" t="s">
        <v>136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205</v>
      </c>
      <c r="R5822" t="s">
        <v>171</v>
      </c>
      <c r="S5822" t="s">
        <v>83</v>
      </c>
      <c r="T5822" t="str">
        <f>_xlfn.XLOOKUP(A5822,MI_Match_Analysis!$A$2:$A$8,MI_Match_Analysis!$F$2:$F$8,"Not Found")</f>
        <v>Not Found</v>
      </c>
    </row>
    <row r="5823" spans="1:20" hidden="1" x14ac:dyDescent="0.3">
      <c r="A5823">
        <v>26</v>
      </c>
      <c r="B5823" s="1">
        <v>46130</v>
      </c>
      <c r="C5823" t="s">
        <v>162</v>
      </c>
      <c r="D5823" t="s">
        <v>163</v>
      </c>
      <c r="E5823" t="s">
        <v>24</v>
      </c>
      <c r="F5823" t="s">
        <v>54</v>
      </c>
      <c r="G5823">
        <v>1</v>
      </c>
      <c r="H5823">
        <v>16.399999999999999</v>
      </c>
      <c r="I5823" t="s">
        <v>92</v>
      </c>
      <c r="J5823" t="s">
        <v>136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83</v>
      </c>
      <c r="R5823" t="s">
        <v>83</v>
      </c>
      <c r="S5823" t="s">
        <v>83</v>
      </c>
      <c r="T5823" t="str">
        <f>_xlfn.XLOOKUP(A5823,MI_Match_Analysis!$A$2:$A$8,MI_Match_Analysis!$F$2:$F$8,"Not Found")</f>
        <v>Not Found</v>
      </c>
    </row>
    <row r="5824" spans="1:20" hidden="1" x14ac:dyDescent="0.3">
      <c r="A5824">
        <v>26</v>
      </c>
      <c r="B5824" s="1">
        <v>46130</v>
      </c>
      <c r="C5824" t="s">
        <v>162</v>
      </c>
      <c r="D5824" t="s">
        <v>163</v>
      </c>
      <c r="E5824" t="s">
        <v>24</v>
      </c>
      <c r="F5824" t="s">
        <v>54</v>
      </c>
      <c r="G5824">
        <v>1</v>
      </c>
      <c r="H5824">
        <v>16.5</v>
      </c>
      <c r="I5824" t="s">
        <v>166</v>
      </c>
      <c r="J5824" t="s">
        <v>136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83</v>
      </c>
      <c r="R5824" t="s">
        <v>83</v>
      </c>
      <c r="S5824" t="s">
        <v>83</v>
      </c>
      <c r="T5824" t="str">
        <f>_xlfn.XLOOKUP(A5824,MI_Match_Analysis!$A$2:$A$8,MI_Match_Analysis!$F$2:$F$8,"Not Found")</f>
        <v>Not Found</v>
      </c>
    </row>
    <row r="5825" spans="1:20" hidden="1" x14ac:dyDescent="0.3">
      <c r="A5825">
        <v>26</v>
      </c>
      <c r="B5825" s="1">
        <v>46130</v>
      </c>
      <c r="C5825" t="s">
        <v>162</v>
      </c>
      <c r="D5825" t="s">
        <v>163</v>
      </c>
      <c r="E5825" t="s">
        <v>24</v>
      </c>
      <c r="F5825" t="s">
        <v>54</v>
      </c>
      <c r="G5825">
        <v>1</v>
      </c>
      <c r="H5825">
        <v>16.600000000000001</v>
      </c>
      <c r="I5825" t="s">
        <v>92</v>
      </c>
      <c r="J5825" t="s">
        <v>136</v>
      </c>
      <c r="K5825">
        <v>0</v>
      </c>
      <c r="L5825">
        <v>1</v>
      </c>
      <c r="M5825">
        <v>1</v>
      </c>
      <c r="N5825">
        <v>0</v>
      </c>
      <c r="O5825">
        <v>0</v>
      </c>
      <c r="P5825">
        <v>0</v>
      </c>
      <c r="Q5825" t="s">
        <v>83</v>
      </c>
      <c r="R5825" t="s">
        <v>83</v>
      </c>
      <c r="S5825" t="s">
        <v>83</v>
      </c>
      <c r="T5825" t="str">
        <f>_xlfn.XLOOKUP(A5825,MI_Match_Analysis!$A$2:$A$8,MI_Match_Analysis!$F$2:$F$8,"Not Found")</f>
        <v>Not Found</v>
      </c>
    </row>
    <row r="5826" spans="1:20" hidden="1" x14ac:dyDescent="0.3">
      <c r="A5826">
        <v>26</v>
      </c>
      <c r="B5826" s="1">
        <v>46130</v>
      </c>
      <c r="C5826" t="s">
        <v>162</v>
      </c>
      <c r="D5826" t="s">
        <v>163</v>
      </c>
      <c r="E5826" t="s">
        <v>24</v>
      </c>
      <c r="F5826" t="s">
        <v>54</v>
      </c>
      <c r="G5826">
        <v>1</v>
      </c>
      <c r="H5826">
        <v>16.600000000000001</v>
      </c>
      <c r="I5826" t="s">
        <v>92</v>
      </c>
      <c r="J5826" t="s">
        <v>136</v>
      </c>
      <c r="K5826">
        <v>1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83</v>
      </c>
      <c r="R5826" t="s">
        <v>83</v>
      </c>
      <c r="S5826" t="s">
        <v>83</v>
      </c>
      <c r="T5826" t="str">
        <f>_xlfn.XLOOKUP(A5826,MI_Match_Analysis!$A$2:$A$8,MI_Match_Analysis!$F$2:$F$8,"Not Found")</f>
        <v>Not Found</v>
      </c>
    </row>
    <row r="5827" spans="1:20" hidden="1" x14ac:dyDescent="0.3">
      <c r="A5827">
        <v>26</v>
      </c>
      <c r="B5827" s="1">
        <v>46130</v>
      </c>
      <c r="C5827" t="s">
        <v>162</v>
      </c>
      <c r="D5827" t="s">
        <v>163</v>
      </c>
      <c r="E5827" t="s">
        <v>24</v>
      </c>
      <c r="F5827" t="s">
        <v>54</v>
      </c>
      <c r="G5827">
        <v>1</v>
      </c>
      <c r="H5827">
        <v>17.100000000000001</v>
      </c>
      <c r="I5827" t="s">
        <v>92</v>
      </c>
      <c r="J5827" t="s">
        <v>56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83</v>
      </c>
      <c r="R5827" t="s">
        <v>83</v>
      </c>
      <c r="S5827" t="s">
        <v>83</v>
      </c>
      <c r="T5827" t="str">
        <f>_xlfn.XLOOKUP(A5827,MI_Match_Analysis!$A$2:$A$8,MI_Match_Analysis!$F$2:$F$8,"Not Found")</f>
        <v>Not Found</v>
      </c>
    </row>
    <row r="5828" spans="1:20" hidden="1" x14ac:dyDescent="0.3">
      <c r="A5828">
        <v>26</v>
      </c>
      <c r="B5828" s="1">
        <v>46130</v>
      </c>
      <c r="C5828" t="s">
        <v>162</v>
      </c>
      <c r="D5828" t="s">
        <v>163</v>
      </c>
      <c r="E5828" t="s">
        <v>24</v>
      </c>
      <c r="F5828" t="s">
        <v>54</v>
      </c>
      <c r="G5828">
        <v>1</v>
      </c>
      <c r="H5828">
        <v>17.2</v>
      </c>
      <c r="I5828" t="s">
        <v>166</v>
      </c>
      <c r="J5828" t="s">
        <v>56</v>
      </c>
      <c r="K5828">
        <v>4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83</v>
      </c>
      <c r="R5828" t="s">
        <v>83</v>
      </c>
      <c r="S5828" t="s">
        <v>83</v>
      </c>
      <c r="T5828" t="str">
        <f>_xlfn.XLOOKUP(A5828,MI_Match_Analysis!$A$2:$A$8,MI_Match_Analysis!$F$2:$F$8,"Not Found")</f>
        <v>Not Found</v>
      </c>
    </row>
    <row r="5829" spans="1:20" hidden="1" x14ac:dyDescent="0.3">
      <c r="A5829">
        <v>26</v>
      </c>
      <c r="B5829" s="1">
        <v>46130</v>
      </c>
      <c r="C5829" t="s">
        <v>162</v>
      </c>
      <c r="D5829" t="s">
        <v>163</v>
      </c>
      <c r="E5829" t="s">
        <v>24</v>
      </c>
      <c r="F5829" t="s">
        <v>54</v>
      </c>
      <c r="G5829">
        <v>1</v>
      </c>
      <c r="H5829">
        <v>17.3</v>
      </c>
      <c r="I5829" t="s">
        <v>166</v>
      </c>
      <c r="J5829" t="s">
        <v>56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83</v>
      </c>
      <c r="R5829" t="s">
        <v>83</v>
      </c>
      <c r="S5829" t="s">
        <v>83</v>
      </c>
      <c r="T5829" t="str">
        <f>_xlfn.XLOOKUP(A5829,MI_Match_Analysis!$A$2:$A$8,MI_Match_Analysis!$F$2:$F$8,"Not Found")</f>
        <v>Not Found</v>
      </c>
    </row>
    <row r="5830" spans="1:20" hidden="1" x14ac:dyDescent="0.3">
      <c r="A5830">
        <v>26</v>
      </c>
      <c r="B5830" s="1">
        <v>46130</v>
      </c>
      <c r="C5830" t="s">
        <v>162</v>
      </c>
      <c r="D5830" t="s">
        <v>163</v>
      </c>
      <c r="E5830" t="s">
        <v>24</v>
      </c>
      <c r="F5830" t="s">
        <v>54</v>
      </c>
      <c r="G5830">
        <v>1</v>
      </c>
      <c r="H5830">
        <v>17.399999999999999</v>
      </c>
      <c r="I5830" t="s">
        <v>92</v>
      </c>
      <c r="J5830" t="s">
        <v>56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83</v>
      </c>
      <c r="R5830" t="s">
        <v>83</v>
      </c>
      <c r="S5830" t="s">
        <v>83</v>
      </c>
      <c r="T5830" t="str">
        <f>_xlfn.XLOOKUP(A5830,MI_Match_Analysis!$A$2:$A$8,MI_Match_Analysis!$F$2:$F$8,"Not Found")</f>
        <v>Not Found</v>
      </c>
    </row>
    <row r="5831" spans="1:20" hidden="1" x14ac:dyDescent="0.3">
      <c r="A5831">
        <v>26</v>
      </c>
      <c r="B5831" s="1">
        <v>46130</v>
      </c>
      <c r="C5831" t="s">
        <v>162</v>
      </c>
      <c r="D5831" t="s">
        <v>163</v>
      </c>
      <c r="E5831" t="s">
        <v>24</v>
      </c>
      <c r="F5831" t="s">
        <v>54</v>
      </c>
      <c r="G5831">
        <v>1</v>
      </c>
      <c r="H5831">
        <v>17.5</v>
      </c>
      <c r="I5831" t="s">
        <v>166</v>
      </c>
      <c r="J5831" t="s">
        <v>56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83</v>
      </c>
      <c r="R5831" t="s">
        <v>83</v>
      </c>
      <c r="S5831" t="s">
        <v>83</v>
      </c>
      <c r="T5831" t="str">
        <f>_xlfn.XLOOKUP(A5831,MI_Match_Analysis!$A$2:$A$8,MI_Match_Analysis!$F$2:$F$8,"Not Found")</f>
        <v>Not Found</v>
      </c>
    </row>
    <row r="5832" spans="1:20" hidden="1" x14ac:dyDescent="0.3">
      <c r="A5832">
        <v>26</v>
      </c>
      <c r="B5832" s="1">
        <v>46130</v>
      </c>
      <c r="C5832" t="s">
        <v>162</v>
      </c>
      <c r="D5832" t="s">
        <v>163</v>
      </c>
      <c r="E5832" t="s">
        <v>24</v>
      </c>
      <c r="F5832" t="s">
        <v>54</v>
      </c>
      <c r="G5832">
        <v>1</v>
      </c>
      <c r="H5832">
        <v>17.600000000000001</v>
      </c>
      <c r="I5832" t="s">
        <v>92</v>
      </c>
      <c r="J5832" t="s">
        <v>56</v>
      </c>
      <c r="K5832">
        <v>6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83</v>
      </c>
      <c r="R5832" t="s">
        <v>83</v>
      </c>
      <c r="S5832" t="s">
        <v>83</v>
      </c>
      <c r="T5832" t="str">
        <f>_xlfn.XLOOKUP(A5832,MI_Match_Analysis!$A$2:$A$8,MI_Match_Analysis!$F$2:$F$8,"Not Found")</f>
        <v>Not Found</v>
      </c>
    </row>
    <row r="5833" spans="1:20" hidden="1" x14ac:dyDescent="0.3">
      <c r="A5833">
        <v>26</v>
      </c>
      <c r="B5833" s="1">
        <v>46130</v>
      </c>
      <c r="C5833" t="s">
        <v>162</v>
      </c>
      <c r="D5833" t="s">
        <v>163</v>
      </c>
      <c r="E5833" t="s">
        <v>24</v>
      </c>
      <c r="F5833" t="s">
        <v>54</v>
      </c>
      <c r="G5833">
        <v>1</v>
      </c>
      <c r="H5833">
        <v>18.100000000000001</v>
      </c>
      <c r="I5833" t="s">
        <v>166</v>
      </c>
      <c r="J5833" t="s">
        <v>231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83</v>
      </c>
      <c r="R5833" t="s">
        <v>83</v>
      </c>
      <c r="S5833" t="s">
        <v>83</v>
      </c>
      <c r="T5833" t="str">
        <f>_xlfn.XLOOKUP(A5833,MI_Match_Analysis!$A$2:$A$8,MI_Match_Analysis!$F$2:$F$8,"Not Found")</f>
        <v>Not Found</v>
      </c>
    </row>
    <row r="5834" spans="1:20" hidden="1" x14ac:dyDescent="0.3">
      <c r="A5834">
        <v>26</v>
      </c>
      <c r="B5834" s="1">
        <v>46130</v>
      </c>
      <c r="C5834" t="s">
        <v>162</v>
      </c>
      <c r="D5834" t="s">
        <v>163</v>
      </c>
      <c r="E5834" t="s">
        <v>24</v>
      </c>
      <c r="F5834" t="s">
        <v>54</v>
      </c>
      <c r="G5834">
        <v>1</v>
      </c>
      <c r="H5834">
        <v>18.2</v>
      </c>
      <c r="I5834" t="s">
        <v>92</v>
      </c>
      <c r="J5834" t="s">
        <v>231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83</v>
      </c>
      <c r="R5834" t="s">
        <v>83</v>
      </c>
      <c r="S5834" t="s">
        <v>83</v>
      </c>
      <c r="T5834" t="str">
        <f>_xlfn.XLOOKUP(A5834,MI_Match_Analysis!$A$2:$A$8,MI_Match_Analysis!$F$2:$F$8,"Not Found")</f>
        <v>Not Found</v>
      </c>
    </row>
    <row r="5835" spans="1:20" hidden="1" x14ac:dyDescent="0.3">
      <c r="A5835">
        <v>26</v>
      </c>
      <c r="B5835" s="1">
        <v>46130</v>
      </c>
      <c r="C5835" t="s">
        <v>162</v>
      </c>
      <c r="D5835" t="s">
        <v>163</v>
      </c>
      <c r="E5835" t="s">
        <v>24</v>
      </c>
      <c r="F5835" t="s">
        <v>54</v>
      </c>
      <c r="G5835">
        <v>1</v>
      </c>
      <c r="H5835">
        <v>18.3</v>
      </c>
      <c r="I5835" t="s">
        <v>92</v>
      </c>
      <c r="J5835" t="s">
        <v>231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83</v>
      </c>
      <c r="R5835" t="s">
        <v>83</v>
      </c>
      <c r="S5835" t="s">
        <v>83</v>
      </c>
      <c r="T5835" t="str">
        <f>_xlfn.XLOOKUP(A5835,MI_Match_Analysis!$A$2:$A$8,MI_Match_Analysis!$F$2:$F$8,"Not Found")</f>
        <v>Not Found</v>
      </c>
    </row>
    <row r="5836" spans="1:20" hidden="1" x14ac:dyDescent="0.3">
      <c r="A5836">
        <v>26</v>
      </c>
      <c r="B5836" s="1">
        <v>46130</v>
      </c>
      <c r="C5836" t="s">
        <v>162</v>
      </c>
      <c r="D5836" t="s">
        <v>163</v>
      </c>
      <c r="E5836" t="s">
        <v>24</v>
      </c>
      <c r="F5836" t="s">
        <v>54</v>
      </c>
      <c r="G5836">
        <v>1</v>
      </c>
      <c r="H5836">
        <v>18.399999999999999</v>
      </c>
      <c r="I5836" t="s">
        <v>92</v>
      </c>
      <c r="J5836" t="s">
        <v>231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83</v>
      </c>
      <c r="R5836" t="s">
        <v>83</v>
      </c>
      <c r="S5836" t="s">
        <v>83</v>
      </c>
      <c r="T5836" t="str">
        <f>_xlfn.XLOOKUP(A5836,MI_Match_Analysis!$A$2:$A$8,MI_Match_Analysis!$F$2:$F$8,"Not Found")</f>
        <v>Not Found</v>
      </c>
    </row>
    <row r="5837" spans="1:20" hidden="1" x14ac:dyDescent="0.3">
      <c r="A5837">
        <v>26</v>
      </c>
      <c r="B5837" s="1">
        <v>46130</v>
      </c>
      <c r="C5837" t="s">
        <v>162</v>
      </c>
      <c r="D5837" t="s">
        <v>163</v>
      </c>
      <c r="E5837" t="s">
        <v>24</v>
      </c>
      <c r="F5837" t="s">
        <v>54</v>
      </c>
      <c r="G5837">
        <v>1</v>
      </c>
      <c r="H5837">
        <v>18.5</v>
      </c>
      <c r="I5837" t="s">
        <v>92</v>
      </c>
      <c r="J5837" t="s">
        <v>231</v>
      </c>
      <c r="K5837">
        <v>1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83</v>
      </c>
      <c r="R5837" t="s">
        <v>83</v>
      </c>
      <c r="S5837" t="s">
        <v>83</v>
      </c>
      <c r="T5837" t="str">
        <f>_xlfn.XLOOKUP(A5837,MI_Match_Analysis!$A$2:$A$8,MI_Match_Analysis!$F$2:$F$8,"Not Found")</f>
        <v>Not Found</v>
      </c>
    </row>
    <row r="5838" spans="1:20" hidden="1" x14ac:dyDescent="0.3">
      <c r="A5838">
        <v>26</v>
      </c>
      <c r="B5838" s="1">
        <v>46130</v>
      </c>
      <c r="C5838" t="s">
        <v>162</v>
      </c>
      <c r="D5838" t="s">
        <v>163</v>
      </c>
      <c r="E5838" t="s">
        <v>24</v>
      </c>
      <c r="F5838" t="s">
        <v>54</v>
      </c>
      <c r="G5838">
        <v>1</v>
      </c>
      <c r="H5838">
        <v>18.600000000000001</v>
      </c>
      <c r="I5838" t="s">
        <v>166</v>
      </c>
      <c r="J5838" t="s">
        <v>231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83</v>
      </c>
      <c r="R5838" t="s">
        <v>83</v>
      </c>
      <c r="S5838" t="s">
        <v>83</v>
      </c>
      <c r="T5838" t="str">
        <f>_xlfn.XLOOKUP(A5838,MI_Match_Analysis!$A$2:$A$8,MI_Match_Analysis!$F$2:$F$8,"Not Found")</f>
        <v>Not Found</v>
      </c>
    </row>
    <row r="5839" spans="1:20" hidden="1" x14ac:dyDescent="0.3">
      <c r="A5839">
        <v>26</v>
      </c>
      <c r="B5839" s="1">
        <v>46130</v>
      </c>
      <c r="C5839" t="s">
        <v>162</v>
      </c>
      <c r="D5839" t="s">
        <v>163</v>
      </c>
      <c r="E5839" t="s">
        <v>24</v>
      </c>
      <c r="F5839" t="s">
        <v>54</v>
      </c>
      <c r="G5839">
        <v>1</v>
      </c>
      <c r="H5839">
        <v>19.100000000000001</v>
      </c>
      <c r="I5839" t="s">
        <v>92</v>
      </c>
      <c r="J5839" t="s">
        <v>56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83</v>
      </c>
      <c r="R5839" t="s">
        <v>83</v>
      </c>
      <c r="S5839" t="s">
        <v>83</v>
      </c>
      <c r="T5839" t="str">
        <f>_xlfn.XLOOKUP(A5839,MI_Match_Analysis!$A$2:$A$8,MI_Match_Analysis!$F$2:$F$8,"Not Found")</f>
        <v>Not Found</v>
      </c>
    </row>
    <row r="5840" spans="1:20" hidden="1" x14ac:dyDescent="0.3">
      <c r="A5840">
        <v>26</v>
      </c>
      <c r="B5840" s="1">
        <v>46130</v>
      </c>
      <c r="C5840" t="s">
        <v>162</v>
      </c>
      <c r="D5840" t="s">
        <v>163</v>
      </c>
      <c r="E5840" t="s">
        <v>24</v>
      </c>
      <c r="F5840" t="s">
        <v>54</v>
      </c>
      <c r="G5840">
        <v>1</v>
      </c>
      <c r="H5840">
        <v>19.2</v>
      </c>
      <c r="I5840" t="s">
        <v>166</v>
      </c>
      <c r="J5840" t="s">
        <v>56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83</v>
      </c>
      <c r="R5840" t="s">
        <v>83</v>
      </c>
      <c r="S5840" t="s">
        <v>83</v>
      </c>
      <c r="T5840" t="str">
        <f>_xlfn.XLOOKUP(A5840,MI_Match_Analysis!$A$2:$A$8,MI_Match_Analysis!$F$2:$F$8,"Not Found")</f>
        <v>Not Found</v>
      </c>
    </row>
    <row r="5841" spans="1:20" hidden="1" x14ac:dyDescent="0.3">
      <c r="A5841">
        <v>26</v>
      </c>
      <c r="B5841" s="1">
        <v>46130</v>
      </c>
      <c r="C5841" t="s">
        <v>162</v>
      </c>
      <c r="D5841" t="s">
        <v>163</v>
      </c>
      <c r="E5841" t="s">
        <v>24</v>
      </c>
      <c r="F5841" t="s">
        <v>54</v>
      </c>
      <c r="G5841">
        <v>1</v>
      </c>
      <c r="H5841">
        <v>19.3</v>
      </c>
      <c r="I5841" t="s">
        <v>166</v>
      </c>
      <c r="J5841" t="s">
        <v>56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83</v>
      </c>
      <c r="R5841" t="s">
        <v>83</v>
      </c>
      <c r="S5841" t="s">
        <v>83</v>
      </c>
      <c r="T5841" t="str">
        <f>_xlfn.XLOOKUP(A5841,MI_Match_Analysis!$A$2:$A$8,MI_Match_Analysis!$F$2:$F$8,"Not Found")</f>
        <v>Not Found</v>
      </c>
    </row>
    <row r="5842" spans="1:20" hidden="1" x14ac:dyDescent="0.3">
      <c r="A5842">
        <v>26</v>
      </c>
      <c r="B5842" s="1">
        <v>46130</v>
      </c>
      <c r="C5842" t="s">
        <v>162</v>
      </c>
      <c r="D5842" t="s">
        <v>163</v>
      </c>
      <c r="E5842" t="s">
        <v>24</v>
      </c>
      <c r="F5842" t="s">
        <v>54</v>
      </c>
      <c r="G5842">
        <v>1</v>
      </c>
      <c r="H5842">
        <v>19.3</v>
      </c>
      <c r="I5842" t="s">
        <v>92</v>
      </c>
      <c r="J5842" t="s">
        <v>56</v>
      </c>
      <c r="K5842">
        <v>0</v>
      </c>
      <c r="L5842">
        <v>1</v>
      </c>
      <c r="M5842">
        <v>1</v>
      </c>
      <c r="N5842">
        <v>0</v>
      </c>
      <c r="O5842">
        <v>0</v>
      </c>
      <c r="P5842">
        <v>0</v>
      </c>
      <c r="Q5842" t="s">
        <v>83</v>
      </c>
      <c r="R5842" t="s">
        <v>83</v>
      </c>
      <c r="S5842" t="s">
        <v>83</v>
      </c>
      <c r="T5842" t="str">
        <f>_xlfn.XLOOKUP(A5842,MI_Match_Analysis!$A$2:$A$8,MI_Match_Analysis!$F$2:$F$8,"Not Found")</f>
        <v>Not Found</v>
      </c>
    </row>
    <row r="5843" spans="1:20" hidden="1" x14ac:dyDescent="0.3">
      <c r="A5843">
        <v>26</v>
      </c>
      <c r="B5843" s="1">
        <v>46130</v>
      </c>
      <c r="C5843" t="s">
        <v>162</v>
      </c>
      <c r="D5843" t="s">
        <v>163</v>
      </c>
      <c r="E5843" t="s">
        <v>24</v>
      </c>
      <c r="F5843" t="s">
        <v>54</v>
      </c>
      <c r="G5843">
        <v>1</v>
      </c>
      <c r="H5843">
        <v>19.399999999999999</v>
      </c>
      <c r="I5843" t="s">
        <v>166</v>
      </c>
      <c r="J5843" t="s">
        <v>56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165</v>
      </c>
      <c r="R5843" t="s">
        <v>166</v>
      </c>
      <c r="S5843" t="s">
        <v>237</v>
      </c>
      <c r="T5843" t="str">
        <f>_xlfn.XLOOKUP(A5843,MI_Match_Analysis!$A$2:$A$8,MI_Match_Analysis!$F$2:$F$8,"Not Found")</f>
        <v>Not Found</v>
      </c>
    </row>
    <row r="5844" spans="1:20" hidden="1" x14ac:dyDescent="0.3">
      <c r="A5844">
        <v>26</v>
      </c>
      <c r="B5844" s="1">
        <v>46130</v>
      </c>
      <c r="C5844" t="s">
        <v>162</v>
      </c>
      <c r="D5844" t="s">
        <v>163</v>
      </c>
      <c r="E5844" t="s">
        <v>24</v>
      </c>
      <c r="F5844" t="s">
        <v>54</v>
      </c>
      <c r="G5844">
        <v>1</v>
      </c>
      <c r="H5844">
        <v>19.5</v>
      </c>
      <c r="I5844" t="s">
        <v>80</v>
      </c>
      <c r="J5844" t="s">
        <v>56</v>
      </c>
      <c r="K5844">
        <v>2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83</v>
      </c>
      <c r="R5844" t="s">
        <v>83</v>
      </c>
      <c r="S5844" t="s">
        <v>83</v>
      </c>
      <c r="T5844" t="str">
        <f>_xlfn.XLOOKUP(A5844,MI_Match_Analysis!$A$2:$A$8,MI_Match_Analysis!$F$2:$F$8,"Not Found")</f>
        <v>Not Found</v>
      </c>
    </row>
    <row r="5845" spans="1:20" hidden="1" x14ac:dyDescent="0.3">
      <c r="A5845">
        <v>26</v>
      </c>
      <c r="B5845" s="1">
        <v>46130</v>
      </c>
      <c r="C5845" t="s">
        <v>162</v>
      </c>
      <c r="D5845" t="s">
        <v>163</v>
      </c>
      <c r="E5845" t="s">
        <v>24</v>
      </c>
      <c r="F5845" t="s">
        <v>54</v>
      </c>
      <c r="G5845">
        <v>1</v>
      </c>
      <c r="H5845">
        <v>19.600000000000001</v>
      </c>
      <c r="I5845" t="s">
        <v>80</v>
      </c>
      <c r="J5845" t="s">
        <v>56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83</v>
      </c>
      <c r="R5845" t="s">
        <v>83</v>
      </c>
      <c r="S5845" t="s">
        <v>83</v>
      </c>
      <c r="T5845" t="str">
        <f>_xlfn.XLOOKUP(A5845,MI_Match_Analysis!$A$2:$A$8,MI_Match_Analysis!$F$2:$F$8,"Not Found")</f>
        <v>Not Found</v>
      </c>
    </row>
    <row r="5846" spans="1:20" hidden="1" x14ac:dyDescent="0.3">
      <c r="A5846">
        <v>26</v>
      </c>
      <c r="B5846" s="1">
        <v>46130</v>
      </c>
      <c r="C5846" t="s">
        <v>162</v>
      </c>
      <c r="D5846" t="s">
        <v>163</v>
      </c>
      <c r="E5846" t="s">
        <v>54</v>
      </c>
      <c r="F5846" t="s">
        <v>24</v>
      </c>
      <c r="G5846">
        <v>2</v>
      </c>
      <c r="H5846">
        <v>0.1</v>
      </c>
      <c r="I5846" t="s">
        <v>240</v>
      </c>
      <c r="J5846" t="s">
        <v>80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83</v>
      </c>
      <c r="R5846" t="s">
        <v>83</v>
      </c>
      <c r="S5846" t="s">
        <v>83</v>
      </c>
      <c r="T5846" t="str">
        <f>_xlfn.XLOOKUP(A5846,MI_Match_Analysis!$A$2:$A$8,MI_Match_Analysis!$F$2:$F$8,"Not Found")</f>
        <v>Not Found</v>
      </c>
    </row>
    <row r="5847" spans="1:20" hidden="1" x14ac:dyDescent="0.3">
      <c r="A5847">
        <v>26</v>
      </c>
      <c r="B5847" s="1">
        <v>46130</v>
      </c>
      <c r="C5847" t="s">
        <v>162</v>
      </c>
      <c r="D5847" t="s">
        <v>163</v>
      </c>
      <c r="E5847" t="s">
        <v>54</v>
      </c>
      <c r="F5847" t="s">
        <v>24</v>
      </c>
      <c r="G5847">
        <v>2</v>
      </c>
      <c r="H5847">
        <v>0.2</v>
      </c>
      <c r="I5847" t="s">
        <v>232</v>
      </c>
      <c r="J5847" t="s">
        <v>80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83</v>
      </c>
      <c r="R5847" t="s">
        <v>83</v>
      </c>
      <c r="S5847" t="s">
        <v>83</v>
      </c>
      <c r="T5847" t="str">
        <f>_xlfn.XLOOKUP(A5847,MI_Match_Analysis!$A$2:$A$8,MI_Match_Analysis!$F$2:$F$8,"Not Found")</f>
        <v>Not Found</v>
      </c>
    </row>
    <row r="5848" spans="1:20" hidden="1" x14ac:dyDescent="0.3">
      <c r="A5848">
        <v>26</v>
      </c>
      <c r="B5848" s="1">
        <v>46130</v>
      </c>
      <c r="C5848" t="s">
        <v>162</v>
      </c>
      <c r="D5848" t="s">
        <v>163</v>
      </c>
      <c r="E5848" t="s">
        <v>54</v>
      </c>
      <c r="F5848" t="s">
        <v>24</v>
      </c>
      <c r="G5848">
        <v>2</v>
      </c>
      <c r="H5848">
        <v>0.3</v>
      </c>
      <c r="I5848" t="s">
        <v>232</v>
      </c>
      <c r="J5848" t="s">
        <v>80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83</v>
      </c>
      <c r="R5848" t="s">
        <v>83</v>
      </c>
      <c r="S5848" t="s">
        <v>83</v>
      </c>
      <c r="T5848" t="str">
        <f>_xlfn.XLOOKUP(A5848,MI_Match_Analysis!$A$2:$A$8,MI_Match_Analysis!$F$2:$F$8,"Not Found")</f>
        <v>Not Found</v>
      </c>
    </row>
    <row r="5849" spans="1:20" hidden="1" x14ac:dyDescent="0.3">
      <c r="A5849">
        <v>26</v>
      </c>
      <c r="B5849" s="1">
        <v>46130</v>
      </c>
      <c r="C5849" t="s">
        <v>162</v>
      </c>
      <c r="D5849" t="s">
        <v>163</v>
      </c>
      <c r="E5849" t="s">
        <v>54</v>
      </c>
      <c r="F5849" t="s">
        <v>24</v>
      </c>
      <c r="G5849">
        <v>2</v>
      </c>
      <c r="H5849">
        <v>0.4</v>
      </c>
      <c r="I5849" t="s">
        <v>240</v>
      </c>
      <c r="J5849" t="s">
        <v>80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205</v>
      </c>
      <c r="R5849" t="s">
        <v>240</v>
      </c>
      <c r="S5849" t="s">
        <v>83</v>
      </c>
      <c r="T5849" t="str">
        <f>_xlfn.XLOOKUP(A5849,MI_Match_Analysis!$A$2:$A$8,MI_Match_Analysis!$F$2:$F$8,"Not Found")</f>
        <v>Not Found</v>
      </c>
    </row>
    <row r="5850" spans="1:20" hidden="1" x14ac:dyDescent="0.3">
      <c r="A5850">
        <v>26</v>
      </c>
      <c r="B5850" s="1">
        <v>46130</v>
      </c>
      <c r="C5850" t="s">
        <v>162</v>
      </c>
      <c r="D5850" t="s">
        <v>163</v>
      </c>
      <c r="E5850" t="s">
        <v>54</v>
      </c>
      <c r="F5850" t="s">
        <v>24</v>
      </c>
      <c r="G5850">
        <v>2</v>
      </c>
      <c r="H5850">
        <v>0.5</v>
      </c>
      <c r="I5850" t="s">
        <v>275</v>
      </c>
      <c r="J5850" t="s">
        <v>80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83</v>
      </c>
      <c r="R5850" t="s">
        <v>83</v>
      </c>
      <c r="S5850" t="s">
        <v>83</v>
      </c>
      <c r="T5850" t="str">
        <f>_xlfn.XLOOKUP(A5850,MI_Match_Analysis!$A$2:$A$8,MI_Match_Analysis!$F$2:$F$8,"Not Found")</f>
        <v>Not Found</v>
      </c>
    </row>
    <row r="5851" spans="1:20" hidden="1" x14ac:dyDescent="0.3">
      <c r="A5851">
        <v>26</v>
      </c>
      <c r="B5851" s="1">
        <v>46130</v>
      </c>
      <c r="C5851" t="s">
        <v>162</v>
      </c>
      <c r="D5851" t="s">
        <v>163</v>
      </c>
      <c r="E5851" t="s">
        <v>54</v>
      </c>
      <c r="F5851" t="s">
        <v>24</v>
      </c>
      <c r="G5851">
        <v>2</v>
      </c>
      <c r="H5851">
        <v>0.6</v>
      </c>
      <c r="I5851" t="s">
        <v>275</v>
      </c>
      <c r="J5851" t="s">
        <v>80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83</v>
      </c>
      <c r="R5851" t="s">
        <v>83</v>
      </c>
      <c r="S5851" t="s">
        <v>83</v>
      </c>
      <c r="T5851" t="str">
        <f>_xlfn.XLOOKUP(A5851,MI_Match_Analysis!$A$2:$A$8,MI_Match_Analysis!$F$2:$F$8,"Not Found")</f>
        <v>Not Found</v>
      </c>
    </row>
    <row r="5852" spans="1:20" hidden="1" x14ac:dyDescent="0.3">
      <c r="A5852">
        <v>26</v>
      </c>
      <c r="B5852" s="1">
        <v>46130</v>
      </c>
      <c r="C5852" t="s">
        <v>162</v>
      </c>
      <c r="D5852" t="s">
        <v>163</v>
      </c>
      <c r="E5852" t="s">
        <v>54</v>
      </c>
      <c r="F5852" t="s">
        <v>24</v>
      </c>
      <c r="G5852">
        <v>2</v>
      </c>
      <c r="H5852">
        <v>1.1000000000000001</v>
      </c>
      <c r="I5852" t="s">
        <v>232</v>
      </c>
      <c r="J5852" t="s">
        <v>111</v>
      </c>
      <c r="K5852">
        <v>6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83</v>
      </c>
      <c r="R5852" t="s">
        <v>83</v>
      </c>
      <c r="S5852" t="s">
        <v>83</v>
      </c>
      <c r="T5852" t="str">
        <f>_xlfn.XLOOKUP(A5852,MI_Match_Analysis!$A$2:$A$8,MI_Match_Analysis!$F$2:$F$8,"Not Found")</f>
        <v>Not Found</v>
      </c>
    </row>
    <row r="5853" spans="1:20" hidden="1" x14ac:dyDescent="0.3">
      <c r="A5853">
        <v>26</v>
      </c>
      <c r="B5853" s="1">
        <v>46130</v>
      </c>
      <c r="C5853" t="s">
        <v>162</v>
      </c>
      <c r="D5853" t="s">
        <v>163</v>
      </c>
      <c r="E5853" t="s">
        <v>54</v>
      </c>
      <c r="F5853" t="s">
        <v>24</v>
      </c>
      <c r="G5853">
        <v>2</v>
      </c>
      <c r="H5853">
        <v>1.2</v>
      </c>
      <c r="I5853" t="s">
        <v>232</v>
      </c>
      <c r="J5853" t="s">
        <v>111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83</v>
      </c>
      <c r="R5853" t="s">
        <v>83</v>
      </c>
      <c r="S5853" t="s">
        <v>83</v>
      </c>
      <c r="T5853" t="str">
        <f>_xlfn.XLOOKUP(A5853,MI_Match_Analysis!$A$2:$A$8,MI_Match_Analysis!$F$2:$F$8,"Not Found")</f>
        <v>Not Found</v>
      </c>
    </row>
    <row r="5854" spans="1:20" hidden="1" x14ac:dyDescent="0.3">
      <c r="A5854">
        <v>26</v>
      </c>
      <c r="B5854" s="1">
        <v>46130</v>
      </c>
      <c r="C5854" t="s">
        <v>162</v>
      </c>
      <c r="D5854" t="s">
        <v>163</v>
      </c>
      <c r="E5854" t="s">
        <v>54</v>
      </c>
      <c r="F5854" t="s">
        <v>24</v>
      </c>
      <c r="G5854">
        <v>2</v>
      </c>
      <c r="H5854">
        <v>1.3</v>
      </c>
      <c r="I5854" t="s">
        <v>275</v>
      </c>
      <c r="J5854" t="s">
        <v>111</v>
      </c>
      <c r="K5854">
        <v>4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83</v>
      </c>
      <c r="R5854" t="s">
        <v>83</v>
      </c>
      <c r="S5854" t="s">
        <v>83</v>
      </c>
      <c r="T5854" t="str">
        <f>_xlfn.XLOOKUP(A5854,MI_Match_Analysis!$A$2:$A$8,MI_Match_Analysis!$F$2:$F$8,"Not Found")</f>
        <v>Not Found</v>
      </c>
    </row>
    <row r="5855" spans="1:20" hidden="1" x14ac:dyDescent="0.3">
      <c r="A5855">
        <v>26</v>
      </c>
      <c r="B5855" s="1">
        <v>46130</v>
      </c>
      <c r="C5855" t="s">
        <v>162</v>
      </c>
      <c r="D5855" t="s">
        <v>163</v>
      </c>
      <c r="E5855" t="s">
        <v>54</v>
      </c>
      <c r="F5855" t="s">
        <v>24</v>
      </c>
      <c r="G5855">
        <v>2</v>
      </c>
      <c r="H5855">
        <v>1.4</v>
      </c>
      <c r="I5855" t="s">
        <v>275</v>
      </c>
      <c r="J5855" t="s">
        <v>111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83</v>
      </c>
      <c r="R5855" t="s">
        <v>83</v>
      </c>
      <c r="S5855" t="s">
        <v>83</v>
      </c>
      <c r="T5855" t="str">
        <f>_xlfn.XLOOKUP(A5855,MI_Match_Analysis!$A$2:$A$8,MI_Match_Analysis!$F$2:$F$8,"Not Found")</f>
        <v>Not Found</v>
      </c>
    </row>
    <row r="5856" spans="1:20" hidden="1" x14ac:dyDescent="0.3">
      <c r="A5856">
        <v>26</v>
      </c>
      <c r="B5856" s="1">
        <v>46130</v>
      </c>
      <c r="C5856" t="s">
        <v>162</v>
      </c>
      <c r="D5856" t="s">
        <v>163</v>
      </c>
      <c r="E5856" t="s">
        <v>54</v>
      </c>
      <c r="F5856" t="s">
        <v>24</v>
      </c>
      <c r="G5856">
        <v>2</v>
      </c>
      <c r="H5856">
        <v>1.5</v>
      </c>
      <c r="I5856" t="s">
        <v>232</v>
      </c>
      <c r="J5856" t="s">
        <v>111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83</v>
      </c>
      <c r="R5856" t="s">
        <v>83</v>
      </c>
      <c r="S5856" t="s">
        <v>83</v>
      </c>
      <c r="T5856" t="str">
        <f>_xlfn.XLOOKUP(A5856,MI_Match_Analysis!$A$2:$A$8,MI_Match_Analysis!$F$2:$F$8,"Not Found")</f>
        <v>Not Found</v>
      </c>
    </row>
    <row r="5857" spans="1:20" hidden="1" x14ac:dyDescent="0.3">
      <c r="A5857">
        <v>26</v>
      </c>
      <c r="B5857" s="1">
        <v>46130</v>
      </c>
      <c r="C5857" t="s">
        <v>162</v>
      </c>
      <c r="D5857" t="s">
        <v>163</v>
      </c>
      <c r="E5857" t="s">
        <v>54</v>
      </c>
      <c r="F5857" t="s">
        <v>24</v>
      </c>
      <c r="G5857">
        <v>2</v>
      </c>
      <c r="H5857">
        <v>1.6</v>
      </c>
      <c r="I5857" t="s">
        <v>232</v>
      </c>
      <c r="J5857" t="s">
        <v>111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83</v>
      </c>
      <c r="R5857" t="s">
        <v>83</v>
      </c>
      <c r="S5857" t="s">
        <v>83</v>
      </c>
      <c r="T5857" t="str">
        <f>_xlfn.XLOOKUP(A5857,MI_Match_Analysis!$A$2:$A$8,MI_Match_Analysis!$F$2:$F$8,"Not Found")</f>
        <v>Not Found</v>
      </c>
    </row>
    <row r="5858" spans="1:20" hidden="1" x14ac:dyDescent="0.3">
      <c r="A5858">
        <v>26</v>
      </c>
      <c r="B5858" s="1">
        <v>46130</v>
      </c>
      <c r="C5858" t="s">
        <v>162</v>
      </c>
      <c r="D5858" t="s">
        <v>163</v>
      </c>
      <c r="E5858" t="s">
        <v>54</v>
      </c>
      <c r="F5858" t="s">
        <v>24</v>
      </c>
      <c r="G5858">
        <v>2</v>
      </c>
      <c r="H5858">
        <v>2.1</v>
      </c>
      <c r="I5858" t="s">
        <v>232</v>
      </c>
      <c r="J5858" t="s">
        <v>80</v>
      </c>
      <c r="K5858">
        <v>1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83</v>
      </c>
      <c r="R5858" t="s">
        <v>83</v>
      </c>
      <c r="S5858" t="s">
        <v>83</v>
      </c>
      <c r="T5858" t="str">
        <f>_xlfn.XLOOKUP(A5858,MI_Match_Analysis!$A$2:$A$8,MI_Match_Analysis!$F$2:$F$8,"Not Found")</f>
        <v>Not Found</v>
      </c>
    </row>
    <row r="5859" spans="1:20" hidden="1" x14ac:dyDescent="0.3">
      <c r="A5859">
        <v>26</v>
      </c>
      <c r="B5859" s="1">
        <v>46130</v>
      </c>
      <c r="C5859" t="s">
        <v>162</v>
      </c>
      <c r="D5859" t="s">
        <v>163</v>
      </c>
      <c r="E5859" t="s">
        <v>54</v>
      </c>
      <c r="F5859" t="s">
        <v>24</v>
      </c>
      <c r="G5859">
        <v>2</v>
      </c>
      <c r="H5859">
        <v>2.2000000000000002</v>
      </c>
      <c r="I5859" t="s">
        <v>275</v>
      </c>
      <c r="J5859" t="s">
        <v>80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165</v>
      </c>
      <c r="R5859" t="s">
        <v>275</v>
      </c>
      <c r="S5859" t="s">
        <v>103</v>
      </c>
      <c r="T5859" t="str">
        <f>_xlfn.XLOOKUP(A5859,MI_Match_Analysis!$A$2:$A$8,MI_Match_Analysis!$F$2:$F$8,"Not Found")</f>
        <v>Not Found</v>
      </c>
    </row>
    <row r="5860" spans="1:20" hidden="1" x14ac:dyDescent="0.3">
      <c r="A5860">
        <v>26</v>
      </c>
      <c r="B5860" s="1">
        <v>46130</v>
      </c>
      <c r="C5860" t="s">
        <v>162</v>
      </c>
      <c r="D5860" t="s">
        <v>163</v>
      </c>
      <c r="E5860" t="s">
        <v>54</v>
      </c>
      <c r="F5860" t="s">
        <v>24</v>
      </c>
      <c r="G5860">
        <v>2</v>
      </c>
      <c r="H5860">
        <v>2.2999999999999998</v>
      </c>
      <c r="I5860" t="s">
        <v>55</v>
      </c>
      <c r="J5860" t="s">
        <v>80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83</v>
      </c>
      <c r="R5860" t="s">
        <v>83</v>
      </c>
      <c r="S5860" t="s">
        <v>83</v>
      </c>
      <c r="T5860" t="str">
        <f>_xlfn.XLOOKUP(A5860,MI_Match_Analysis!$A$2:$A$8,MI_Match_Analysis!$F$2:$F$8,"Not Found")</f>
        <v>Not Found</v>
      </c>
    </row>
    <row r="5861" spans="1:20" hidden="1" x14ac:dyDescent="0.3">
      <c r="A5861">
        <v>26</v>
      </c>
      <c r="B5861" s="1">
        <v>46130</v>
      </c>
      <c r="C5861" t="s">
        <v>162</v>
      </c>
      <c r="D5861" t="s">
        <v>163</v>
      </c>
      <c r="E5861" t="s">
        <v>54</v>
      </c>
      <c r="F5861" t="s">
        <v>24</v>
      </c>
      <c r="G5861">
        <v>2</v>
      </c>
      <c r="H5861">
        <v>2.4</v>
      </c>
      <c r="I5861" t="s">
        <v>55</v>
      </c>
      <c r="J5861" t="s">
        <v>80</v>
      </c>
      <c r="K5861">
        <v>2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83</v>
      </c>
      <c r="R5861" t="s">
        <v>83</v>
      </c>
      <c r="S5861" t="s">
        <v>83</v>
      </c>
      <c r="T5861" t="str">
        <f>_xlfn.XLOOKUP(A5861,MI_Match_Analysis!$A$2:$A$8,MI_Match_Analysis!$F$2:$F$8,"Not Found")</f>
        <v>Not Found</v>
      </c>
    </row>
    <row r="5862" spans="1:20" hidden="1" x14ac:dyDescent="0.3">
      <c r="A5862">
        <v>26</v>
      </c>
      <c r="B5862" s="1">
        <v>46130</v>
      </c>
      <c r="C5862" t="s">
        <v>162</v>
      </c>
      <c r="D5862" t="s">
        <v>163</v>
      </c>
      <c r="E5862" t="s">
        <v>54</v>
      </c>
      <c r="F5862" t="s">
        <v>24</v>
      </c>
      <c r="G5862">
        <v>2</v>
      </c>
      <c r="H5862">
        <v>2.5</v>
      </c>
      <c r="I5862" t="s">
        <v>55</v>
      </c>
      <c r="J5862" t="s">
        <v>80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165</v>
      </c>
      <c r="R5862" t="s">
        <v>55</v>
      </c>
      <c r="S5862" t="s">
        <v>166</v>
      </c>
      <c r="T5862" t="str">
        <f>_xlfn.XLOOKUP(A5862,MI_Match_Analysis!$A$2:$A$8,MI_Match_Analysis!$F$2:$F$8,"Not Found")</f>
        <v>Not Found</v>
      </c>
    </row>
    <row r="5863" spans="1:20" hidden="1" x14ac:dyDescent="0.3">
      <c r="A5863">
        <v>26</v>
      </c>
      <c r="B5863" s="1">
        <v>46130</v>
      </c>
      <c r="C5863" t="s">
        <v>162</v>
      </c>
      <c r="D5863" t="s">
        <v>163</v>
      </c>
      <c r="E5863" t="s">
        <v>54</v>
      </c>
      <c r="F5863" t="s">
        <v>24</v>
      </c>
      <c r="G5863">
        <v>2</v>
      </c>
      <c r="H5863">
        <v>2.6</v>
      </c>
      <c r="I5863" t="s">
        <v>118</v>
      </c>
      <c r="J5863" t="s">
        <v>80</v>
      </c>
      <c r="K5863">
        <v>4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83</v>
      </c>
      <c r="R5863" t="s">
        <v>83</v>
      </c>
      <c r="S5863" t="s">
        <v>83</v>
      </c>
      <c r="T5863" t="str">
        <f>_xlfn.XLOOKUP(A5863,MI_Match_Analysis!$A$2:$A$8,MI_Match_Analysis!$F$2:$F$8,"Not Found")</f>
        <v>Not Found</v>
      </c>
    </row>
    <row r="5864" spans="1:20" hidden="1" x14ac:dyDescent="0.3">
      <c r="A5864">
        <v>26</v>
      </c>
      <c r="B5864" s="1">
        <v>46130</v>
      </c>
      <c r="C5864" t="s">
        <v>162</v>
      </c>
      <c r="D5864" t="s">
        <v>163</v>
      </c>
      <c r="E5864" t="s">
        <v>54</v>
      </c>
      <c r="F5864" t="s">
        <v>24</v>
      </c>
      <c r="G5864">
        <v>2</v>
      </c>
      <c r="H5864">
        <v>3.1</v>
      </c>
      <c r="I5864" t="s">
        <v>232</v>
      </c>
      <c r="J5864" t="s">
        <v>269</v>
      </c>
      <c r="K5864">
        <v>0</v>
      </c>
      <c r="L5864">
        <v>1</v>
      </c>
      <c r="M5864">
        <v>1</v>
      </c>
      <c r="N5864">
        <v>0</v>
      </c>
      <c r="O5864">
        <v>0</v>
      </c>
      <c r="P5864">
        <v>0</v>
      </c>
      <c r="Q5864" t="s">
        <v>83</v>
      </c>
      <c r="R5864" t="s">
        <v>83</v>
      </c>
      <c r="S5864" t="s">
        <v>83</v>
      </c>
      <c r="T5864" t="str">
        <f>_xlfn.XLOOKUP(A5864,MI_Match_Analysis!$A$2:$A$8,MI_Match_Analysis!$F$2:$F$8,"Not Found")</f>
        <v>Not Found</v>
      </c>
    </row>
    <row r="5865" spans="1:20" hidden="1" x14ac:dyDescent="0.3">
      <c r="A5865">
        <v>26</v>
      </c>
      <c r="B5865" s="1">
        <v>46130</v>
      </c>
      <c r="C5865" t="s">
        <v>162</v>
      </c>
      <c r="D5865" t="s">
        <v>163</v>
      </c>
      <c r="E5865" t="s">
        <v>54</v>
      </c>
      <c r="F5865" t="s">
        <v>24</v>
      </c>
      <c r="G5865">
        <v>2</v>
      </c>
      <c r="H5865">
        <v>3.1</v>
      </c>
      <c r="I5865" t="s">
        <v>232</v>
      </c>
      <c r="J5865" t="s">
        <v>269</v>
      </c>
      <c r="K5865">
        <v>4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83</v>
      </c>
      <c r="R5865" t="s">
        <v>83</v>
      </c>
      <c r="S5865" t="s">
        <v>83</v>
      </c>
      <c r="T5865" t="str">
        <f>_xlfn.XLOOKUP(A5865,MI_Match_Analysis!$A$2:$A$8,MI_Match_Analysis!$F$2:$F$8,"Not Found")</f>
        <v>Not Found</v>
      </c>
    </row>
    <row r="5866" spans="1:20" hidden="1" x14ac:dyDescent="0.3">
      <c r="A5866">
        <v>26</v>
      </c>
      <c r="B5866" s="1">
        <v>46130</v>
      </c>
      <c r="C5866" t="s">
        <v>162</v>
      </c>
      <c r="D5866" t="s">
        <v>163</v>
      </c>
      <c r="E5866" t="s">
        <v>54</v>
      </c>
      <c r="F5866" t="s">
        <v>24</v>
      </c>
      <c r="G5866">
        <v>2</v>
      </c>
      <c r="H5866">
        <v>3.2</v>
      </c>
      <c r="I5866" t="s">
        <v>232</v>
      </c>
      <c r="J5866" t="s">
        <v>269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83</v>
      </c>
      <c r="R5866" t="s">
        <v>83</v>
      </c>
      <c r="S5866" t="s">
        <v>83</v>
      </c>
      <c r="T5866" t="str">
        <f>_xlfn.XLOOKUP(A5866,MI_Match_Analysis!$A$2:$A$8,MI_Match_Analysis!$F$2:$F$8,"Not Found")</f>
        <v>Not Found</v>
      </c>
    </row>
    <row r="5867" spans="1:20" hidden="1" x14ac:dyDescent="0.3">
      <c r="A5867">
        <v>26</v>
      </c>
      <c r="B5867" s="1">
        <v>46130</v>
      </c>
      <c r="C5867" t="s">
        <v>162</v>
      </c>
      <c r="D5867" t="s">
        <v>163</v>
      </c>
      <c r="E5867" t="s">
        <v>54</v>
      </c>
      <c r="F5867" t="s">
        <v>24</v>
      </c>
      <c r="G5867">
        <v>2</v>
      </c>
      <c r="H5867">
        <v>3.3</v>
      </c>
      <c r="I5867" t="s">
        <v>118</v>
      </c>
      <c r="J5867" t="s">
        <v>269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83</v>
      </c>
      <c r="R5867" t="s">
        <v>83</v>
      </c>
      <c r="S5867" t="s">
        <v>83</v>
      </c>
      <c r="T5867" t="str">
        <f>_xlfn.XLOOKUP(A5867,MI_Match_Analysis!$A$2:$A$8,MI_Match_Analysis!$F$2:$F$8,"Not Found")</f>
        <v>Not Found</v>
      </c>
    </row>
    <row r="5868" spans="1:20" hidden="1" x14ac:dyDescent="0.3">
      <c r="A5868">
        <v>26</v>
      </c>
      <c r="B5868" s="1">
        <v>46130</v>
      </c>
      <c r="C5868" t="s">
        <v>162</v>
      </c>
      <c r="D5868" t="s">
        <v>163</v>
      </c>
      <c r="E5868" t="s">
        <v>54</v>
      </c>
      <c r="F5868" t="s">
        <v>24</v>
      </c>
      <c r="G5868">
        <v>2</v>
      </c>
      <c r="H5868">
        <v>3.4</v>
      </c>
      <c r="I5868" t="s">
        <v>118</v>
      </c>
      <c r="J5868" t="s">
        <v>269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83</v>
      </c>
      <c r="R5868" t="s">
        <v>83</v>
      </c>
      <c r="S5868" t="s">
        <v>83</v>
      </c>
      <c r="T5868" t="str">
        <f>_xlfn.XLOOKUP(A5868,MI_Match_Analysis!$A$2:$A$8,MI_Match_Analysis!$F$2:$F$8,"Not Found")</f>
        <v>Not Found</v>
      </c>
    </row>
    <row r="5869" spans="1:20" hidden="1" x14ac:dyDescent="0.3">
      <c r="A5869">
        <v>26</v>
      </c>
      <c r="B5869" s="1">
        <v>46130</v>
      </c>
      <c r="C5869" t="s">
        <v>162</v>
      </c>
      <c r="D5869" t="s">
        <v>163</v>
      </c>
      <c r="E5869" t="s">
        <v>54</v>
      </c>
      <c r="F5869" t="s">
        <v>24</v>
      </c>
      <c r="G5869">
        <v>2</v>
      </c>
      <c r="H5869">
        <v>3.4</v>
      </c>
      <c r="I5869" t="s">
        <v>118</v>
      </c>
      <c r="J5869" t="s">
        <v>269</v>
      </c>
      <c r="K5869">
        <v>0</v>
      </c>
      <c r="L5869">
        <v>1</v>
      </c>
      <c r="M5869">
        <v>1</v>
      </c>
      <c r="N5869">
        <v>0</v>
      </c>
      <c r="O5869">
        <v>0</v>
      </c>
      <c r="P5869">
        <v>0</v>
      </c>
      <c r="Q5869" t="s">
        <v>83</v>
      </c>
      <c r="R5869" t="s">
        <v>83</v>
      </c>
      <c r="S5869" t="s">
        <v>83</v>
      </c>
      <c r="T5869" t="str">
        <f>_xlfn.XLOOKUP(A5869,MI_Match_Analysis!$A$2:$A$8,MI_Match_Analysis!$F$2:$F$8,"Not Found")</f>
        <v>Not Found</v>
      </c>
    </row>
    <row r="5870" spans="1:20" hidden="1" x14ac:dyDescent="0.3">
      <c r="A5870">
        <v>26</v>
      </c>
      <c r="B5870" s="1">
        <v>46130</v>
      </c>
      <c r="C5870" t="s">
        <v>162</v>
      </c>
      <c r="D5870" t="s">
        <v>163</v>
      </c>
      <c r="E5870" t="s">
        <v>54</v>
      </c>
      <c r="F5870" t="s">
        <v>24</v>
      </c>
      <c r="G5870">
        <v>2</v>
      </c>
      <c r="H5870">
        <v>3.5</v>
      </c>
      <c r="I5870" t="s">
        <v>118</v>
      </c>
      <c r="J5870" t="s">
        <v>269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83</v>
      </c>
      <c r="R5870" t="s">
        <v>83</v>
      </c>
      <c r="S5870" t="s">
        <v>83</v>
      </c>
      <c r="T5870" t="str">
        <f>_xlfn.XLOOKUP(A5870,MI_Match_Analysis!$A$2:$A$8,MI_Match_Analysis!$F$2:$F$8,"Not Found")</f>
        <v>Not Found</v>
      </c>
    </row>
    <row r="5871" spans="1:20" hidden="1" x14ac:dyDescent="0.3">
      <c r="A5871">
        <v>26</v>
      </c>
      <c r="B5871" s="1">
        <v>46130</v>
      </c>
      <c r="C5871" t="s">
        <v>162</v>
      </c>
      <c r="D5871" t="s">
        <v>163</v>
      </c>
      <c r="E5871" t="s">
        <v>54</v>
      </c>
      <c r="F5871" t="s">
        <v>24</v>
      </c>
      <c r="G5871">
        <v>2</v>
      </c>
      <c r="H5871">
        <v>3.6</v>
      </c>
      <c r="I5871" t="s">
        <v>232</v>
      </c>
      <c r="J5871" t="s">
        <v>269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83</v>
      </c>
      <c r="R5871" t="s">
        <v>83</v>
      </c>
      <c r="S5871" t="s">
        <v>83</v>
      </c>
      <c r="T5871" t="str">
        <f>_xlfn.XLOOKUP(A5871,MI_Match_Analysis!$A$2:$A$8,MI_Match_Analysis!$F$2:$F$8,"Not Found")</f>
        <v>Not Found</v>
      </c>
    </row>
    <row r="5872" spans="1:20" hidden="1" x14ac:dyDescent="0.3">
      <c r="A5872">
        <v>26</v>
      </c>
      <c r="B5872" s="1">
        <v>46130</v>
      </c>
      <c r="C5872" t="s">
        <v>162</v>
      </c>
      <c r="D5872" t="s">
        <v>163</v>
      </c>
      <c r="E5872" t="s">
        <v>54</v>
      </c>
      <c r="F5872" t="s">
        <v>24</v>
      </c>
      <c r="G5872">
        <v>2</v>
      </c>
      <c r="H5872">
        <v>4.0999999999999996</v>
      </c>
      <c r="I5872" t="s">
        <v>232</v>
      </c>
      <c r="J5872" t="s">
        <v>111</v>
      </c>
      <c r="K5872">
        <v>6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83</v>
      </c>
      <c r="R5872" t="s">
        <v>83</v>
      </c>
      <c r="S5872" t="s">
        <v>83</v>
      </c>
      <c r="T5872" t="str">
        <f>_xlfn.XLOOKUP(A5872,MI_Match_Analysis!$A$2:$A$8,MI_Match_Analysis!$F$2:$F$8,"Not Found")</f>
        <v>Not Found</v>
      </c>
    </row>
    <row r="5873" spans="1:20" hidden="1" x14ac:dyDescent="0.3">
      <c r="A5873">
        <v>26</v>
      </c>
      <c r="B5873" s="1">
        <v>46130</v>
      </c>
      <c r="C5873" t="s">
        <v>162</v>
      </c>
      <c r="D5873" t="s">
        <v>163</v>
      </c>
      <c r="E5873" t="s">
        <v>54</v>
      </c>
      <c r="F5873" t="s">
        <v>24</v>
      </c>
      <c r="G5873">
        <v>2</v>
      </c>
      <c r="H5873">
        <v>4.2</v>
      </c>
      <c r="I5873" t="s">
        <v>232</v>
      </c>
      <c r="J5873" t="s">
        <v>111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83</v>
      </c>
      <c r="R5873" t="s">
        <v>83</v>
      </c>
      <c r="S5873" t="s">
        <v>83</v>
      </c>
      <c r="T5873" t="str">
        <f>_xlfn.XLOOKUP(A5873,MI_Match_Analysis!$A$2:$A$8,MI_Match_Analysis!$F$2:$F$8,"Not Found")</f>
        <v>Not Found</v>
      </c>
    </row>
    <row r="5874" spans="1:20" hidden="1" x14ac:dyDescent="0.3">
      <c r="A5874">
        <v>26</v>
      </c>
      <c r="B5874" s="1">
        <v>46130</v>
      </c>
      <c r="C5874" t="s">
        <v>162</v>
      </c>
      <c r="D5874" t="s">
        <v>163</v>
      </c>
      <c r="E5874" t="s">
        <v>54</v>
      </c>
      <c r="F5874" t="s">
        <v>24</v>
      </c>
      <c r="G5874">
        <v>2</v>
      </c>
      <c r="H5874">
        <v>4.3</v>
      </c>
      <c r="I5874" t="s">
        <v>232</v>
      </c>
      <c r="J5874" t="s">
        <v>111</v>
      </c>
      <c r="K5874">
        <v>4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83</v>
      </c>
      <c r="R5874" t="s">
        <v>83</v>
      </c>
      <c r="S5874" t="s">
        <v>83</v>
      </c>
      <c r="T5874" t="str">
        <f>_xlfn.XLOOKUP(A5874,MI_Match_Analysis!$A$2:$A$8,MI_Match_Analysis!$F$2:$F$8,"Not Found")</f>
        <v>Not Found</v>
      </c>
    </row>
    <row r="5875" spans="1:20" hidden="1" x14ac:dyDescent="0.3">
      <c r="A5875">
        <v>26</v>
      </c>
      <c r="B5875" s="1">
        <v>46130</v>
      </c>
      <c r="C5875" t="s">
        <v>162</v>
      </c>
      <c r="D5875" t="s">
        <v>163</v>
      </c>
      <c r="E5875" t="s">
        <v>54</v>
      </c>
      <c r="F5875" t="s">
        <v>24</v>
      </c>
      <c r="G5875">
        <v>2</v>
      </c>
      <c r="H5875">
        <v>4.4000000000000004</v>
      </c>
      <c r="I5875" t="s">
        <v>232</v>
      </c>
      <c r="J5875" t="s">
        <v>111</v>
      </c>
      <c r="K5875">
        <v>4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83</v>
      </c>
      <c r="R5875" t="s">
        <v>83</v>
      </c>
      <c r="S5875" t="s">
        <v>83</v>
      </c>
      <c r="T5875" t="str">
        <f>_xlfn.XLOOKUP(A5875,MI_Match_Analysis!$A$2:$A$8,MI_Match_Analysis!$F$2:$F$8,"Not Found")</f>
        <v>Not Found</v>
      </c>
    </row>
    <row r="5876" spans="1:20" hidden="1" x14ac:dyDescent="0.3">
      <c r="A5876">
        <v>26</v>
      </c>
      <c r="B5876" s="1">
        <v>46130</v>
      </c>
      <c r="C5876" t="s">
        <v>162</v>
      </c>
      <c r="D5876" t="s">
        <v>163</v>
      </c>
      <c r="E5876" t="s">
        <v>54</v>
      </c>
      <c r="F5876" t="s">
        <v>24</v>
      </c>
      <c r="G5876">
        <v>2</v>
      </c>
      <c r="H5876">
        <v>4.5</v>
      </c>
      <c r="I5876" t="s">
        <v>232</v>
      </c>
      <c r="J5876" t="s">
        <v>111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83</v>
      </c>
      <c r="R5876" t="s">
        <v>83</v>
      </c>
      <c r="S5876" t="s">
        <v>83</v>
      </c>
      <c r="T5876" t="str">
        <f>_xlfn.XLOOKUP(A5876,MI_Match_Analysis!$A$2:$A$8,MI_Match_Analysis!$F$2:$F$8,"Not Found")</f>
        <v>Not Found</v>
      </c>
    </row>
    <row r="5877" spans="1:20" hidden="1" x14ac:dyDescent="0.3">
      <c r="A5877">
        <v>26</v>
      </c>
      <c r="B5877" s="1">
        <v>46130</v>
      </c>
      <c r="C5877" t="s">
        <v>162</v>
      </c>
      <c r="D5877" t="s">
        <v>163</v>
      </c>
      <c r="E5877" t="s">
        <v>54</v>
      </c>
      <c r="F5877" t="s">
        <v>24</v>
      </c>
      <c r="G5877">
        <v>2</v>
      </c>
      <c r="H5877">
        <v>4.5999999999999996</v>
      </c>
      <c r="I5877" t="s">
        <v>232</v>
      </c>
      <c r="J5877" t="s">
        <v>111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83</v>
      </c>
      <c r="R5877" t="s">
        <v>83</v>
      </c>
      <c r="S5877" t="s">
        <v>83</v>
      </c>
      <c r="T5877" t="str">
        <f>_xlfn.XLOOKUP(A5877,MI_Match_Analysis!$A$2:$A$8,MI_Match_Analysis!$F$2:$F$8,"Not Found")</f>
        <v>Not Found</v>
      </c>
    </row>
    <row r="5878" spans="1:20" hidden="1" x14ac:dyDescent="0.3">
      <c r="A5878">
        <v>26</v>
      </c>
      <c r="B5878" s="1">
        <v>46130</v>
      </c>
      <c r="C5878" t="s">
        <v>162</v>
      </c>
      <c r="D5878" t="s">
        <v>163</v>
      </c>
      <c r="E5878" t="s">
        <v>54</v>
      </c>
      <c r="F5878" t="s">
        <v>24</v>
      </c>
      <c r="G5878">
        <v>2</v>
      </c>
      <c r="H5878">
        <v>5.0999999999999996</v>
      </c>
      <c r="I5878" t="s">
        <v>118</v>
      </c>
      <c r="J5878" t="s">
        <v>269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83</v>
      </c>
      <c r="R5878" t="s">
        <v>83</v>
      </c>
      <c r="S5878" t="s">
        <v>83</v>
      </c>
      <c r="T5878" t="str">
        <f>_xlfn.XLOOKUP(A5878,MI_Match_Analysis!$A$2:$A$8,MI_Match_Analysis!$F$2:$F$8,"Not Found")</f>
        <v>Not Found</v>
      </c>
    </row>
    <row r="5879" spans="1:20" hidden="1" x14ac:dyDescent="0.3">
      <c r="A5879">
        <v>26</v>
      </c>
      <c r="B5879" s="1">
        <v>46130</v>
      </c>
      <c r="C5879" t="s">
        <v>162</v>
      </c>
      <c r="D5879" t="s">
        <v>163</v>
      </c>
      <c r="E5879" t="s">
        <v>54</v>
      </c>
      <c r="F5879" t="s">
        <v>24</v>
      </c>
      <c r="G5879">
        <v>2</v>
      </c>
      <c r="H5879">
        <v>5.2</v>
      </c>
      <c r="I5879" t="s">
        <v>232</v>
      </c>
      <c r="J5879" t="s">
        <v>269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83</v>
      </c>
      <c r="R5879" t="s">
        <v>83</v>
      </c>
      <c r="S5879" t="s">
        <v>83</v>
      </c>
      <c r="T5879" t="str">
        <f>_xlfn.XLOOKUP(A5879,MI_Match_Analysis!$A$2:$A$8,MI_Match_Analysis!$F$2:$F$8,"Not Found")</f>
        <v>Not Found</v>
      </c>
    </row>
    <row r="5880" spans="1:20" hidden="1" x14ac:dyDescent="0.3">
      <c r="A5880">
        <v>26</v>
      </c>
      <c r="B5880" s="1">
        <v>46130</v>
      </c>
      <c r="C5880" t="s">
        <v>162</v>
      </c>
      <c r="D5880" t="s">
        <v>163</v>
      </c>
      <c r="E5880" t="s">
        <v>54</v>
      </c>
      <c r="F5880" t="s">
        <v>24</v>
      </c>
      <c r="G5880">
        <v>2</v>
      </c>
      <c r="H5880">
        <v>5.3</v>
      </c>
      <c r="I5880" t="s">
        <v>232</v>
      </c>
      <c r="J5880" t="s">
        <v>269</v>
      </c>
      <c r="K5880">
        <v>1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83</v>
      </c>
      <c r="R5880" t="s">
        <v>83</v>
      </c>
      <c r="S5880" t="s">
        <v>83</v>
      </c>
      <c r="T5880" t="str">
        <f>_xlfn.XLOOKUP(A5880,MI_Match_Analysis!$A$2:$A$8,MI_Match_Analysis!$F$2:$F$8,"Not Found")</f>
        <v>Not Found</v>
      </c>
    </row>
    <row r="5881" spans="1:20" hidden="1" x14ac:dyDescent="0.3">
      <c r="A5881">
        <v>26</v>
      </c>
      <c r="B5881" s="1">
        <v>46130</v>
      </c>
      <c r="C5881" t="s">
        <v>162</v>
      </c>
      <c r="D5881" t="s">
        <v>163</v>
      </c>
      <c r="E5881" t="s">
        <v>54</v>
      </c>
      <c r="F5881" t="s">
        <v>24</v>
      </c>
      <c r="G5881">
        <v>2</v>
      </c>
      <c r="H5881">
        <v>5.4</v>
      </c>
      <c r="I5881" t="s">
        <v>118</v>
      </c>
      <c r="J5881" t="s">
        <v>269</v>
      </c>
      <c r="K5881">
        <v>2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83</v>
      </c>
      <c r="R5881" t="s">
        <v>83</v>
      </c>
      <c r="S5881" t="s">
        <v>83</v>
      </c>
      <c r="T5881" t="str">
        <f>_xlfn.XLOOKUP(A5881,MI_Match_Analysis!$A$2:$A$8,MI_Match_Analysis!$F$2:$F$8,"Not Found")</f>
        <v>Not Found</v>
      </c>
    </row>
    <row r="5882" spans="1:20" hidden="1" x14ac:dyDescent="0.3">
      <c r="A5882">
        <v>26</v>
      </c>
      <c r="B5882" s="1">
        <v>46130</v>
      </c>
      <c r="C5882" t="s">
        <v>162</v>
      </c>
      <c r="D5882" t="s">
        <v>163</v>
      </c>
      <c r="E5882" t="s">
        <v>54</v>
      </c>
      <c r="F5882" t="s">
        <v>24</v>
      </c>
      <c r="G5882">
        <v>2</v>
      </c>
      <c r="H5882">
        <v>5.5</v>
      </c>
      <c r="I5882" t="s">
        <v>118</v>
      </c>
      <c r="J5882" t="s">
        <v>269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83</v>
      </c>
      <c r="R5882" t="s">
        <v>83</v>
      </c>
      <c r="S5882" t="s">
        <v>83</v>
      </c>
      <c r="T5882" t="str">
        <f>_xlfn.XLOOKUP(A5882,MI_Match_Analysis!$A$2:$A$8,MI_Match_Analysis!$F$2:$F$8,"Not Found")</f>
        <v>Not Found</v>
      </c>
    </row>
    <row r="5883" spans="1:20" hidden="1" x14ac:dyDescent="0.3">
      <c r="A5883">
        <v>26</v>
      </c>
      <c r="B5883" s="1">
        <v>46130</v>
      </c>
      <c r="C5883" t="s">
        <v>162</v>
      </c>
      <c r="D5883" t="s">
        <v>163</v>
      </c>
      <c r="E5883" t="s">
        <v>54</v>
      </c>
      <c r="F5883" t="s">
        <v>24</v>
      </c>
      <c r="G5883">
        <v>2</v>
      </c>
      <c r="H5883">
        <v>5.6</v>
      </c>
      <c r="I5883" t="s">
        <v>118</v>
      </c>
      <c r="J5883" t="s">
        <v>269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83</v>
      </c>
      <c r="R5883" t="s">
        <v>83</v>
      </c>
      <c r="S5883" t="s">
        <v>83</v>
      </c>
      <c r="T5883" t="str">
        <f>_xlfn.XLOOKUP(A5883,MI_Match_Analysis!$A$2:$A$8,MI_Match_Analysis!$F$2:$F$8,"Not Found")</f>
        <v>Not Found</v>
      </c>
    </row>
    <row r="5884" spans="1:20" hidden="1" x14ac:dyDescent="0.3">
      <c r="A5884">
        <v>26</v>
      </c>
      <c r="B5884" s="1">
        <v>46130</v>
      </c>
      <c r="C5884" t="s">
        <v>162</v>
      </c>
      <c r="D5884" t="s">
        <v>163</v>
      </c>
      <c r="E5884" t="s">
        <v>54</v>
      </c>
      <c r="F5884" t="s">
        <v>24</v>
      </c>
      <c r="G5884">
        <v>2</v>
      </c>
      <c r="H5884">
        <v>6.1</v>
      </c>
      <c r="I5884" t="s">
        <v>118</v>
      </c>
      <c r="J5884" t="s">
        <v>92</v>
      </c>
      <c r="K5884">
        <v>1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83</v>
      </c>
      <c r="R5884" t="s">
        <v>83</v>
      </c>
      <c r="S5884" t="s">
        <v>83</v>
      </c>
      <c r="T5884" t="str">
        <f>_xlfn.XLOOKUP(A5884,MI_Match_Analysis!$A$2:$A$8,MI_Match_Analysis!$F$2:$F$8,"Not Found")</f>
        <v>Not Found</v>
      </c>
    </row>
    <row r="5885" spans="1:20" hidden="1" x14ac:dyDescent="0.3">
      <c r="A5885">
        <v>26</v>
      </c>
      <c r="B5885" s="1">
        <v>46130</v>
      </c>
      <c r="C5885" t="s">
        <v>162</v>
      </c>
      <c r="D5885" t="s">
        <v>163</v>
      </c>
      <c r="E5885" t="s">
        <v>54</v>
      </c>
      <c r="F5885" t="s">
        <v>24</v>
      </c>
      <c r="G5885">
        <v>2</v>
      </c>
      <c r="H5885">
        <v>6.2</v>
      </c>
      <c r="I5885" t="s">
        <v>232</v>
      </c>
      <c r="J5885" t="s">
        <v>92</v>
      </c>
      <c r="K5885">
        <v>1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83</v>
      </c>
      <c r="R5885" t="s">
        <v>83</v>
      </c>
      <c r="S5885" t="s">
        <v>83</v>
      </c>
      <c r="T5885" t="str">
        <f>_xlfn.XLOOKUP(A5885,MI_Match_Analysis!$A$2:$A$8,MI_Match_Analysis!$F$2:$F$8,"Not Found")</f>
        <v>Not Found</v>
      </c>
    </row>
    <row r="5886" spans="1:20" hidden="1" x14ac:dyDescent="0.3">
      <c r="A5886">
        <v>26</v>
      </c>
      <c r="B5886" s="1">
        <v>46130</v>
      </c>
      <c r="C5886" t="s">
        <v>162</v>
      </c>
      <c r="D5886" t="s">
        <v>163</v>
      </c>
      <c r="E5886" t="s">
        <v>54</v>
      </c>
      <c r="F5886" t="s">
        <v>24</v>
      </c>
      <c r="G5886">
        <v>2</v>
      </c>
      <c r="H5886">
        <v>6.3</v>
      </c>
      <c r="I5886" t="s">
        <v>118</v>
      </c>
      <c r="J5886" t="s">
        <v>92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83</v>
      </c>
      <c r="R5886" t="s">
        <v>83</v>
      </c>
      <c r="S5886" t="s">
        <v>83</v>
      </c>
      <c r="T5886" t="str">
        <f>_xlfn.XLOOKUP(A5886,MI_Match_Analysis!$A$2:$A$8,MI_Match_Analysis!$F$2:$F$8,"Not Found")</f>
        <v>Not Found</v>
      </c>
    </row>
    <row r="5887" spans="1:20" hidden="1" x14ac:dyDescent="0.3">
      <c r="A5887">
        <v>26</v>
      </c>
      <c r="B5887" s="1">
        <v>46130</v>
      </c>
      <c r="C5887" t="s">
        <v>162</v>
      </c>
      <c r="D5887" t="s">
        <v>163</v>
      </c>
      <c r="E5887" t="s">
        <v>54</v>
      </c>
      <c r="F5887" t="s">
        <v>24</v>
      </c>
      <c r="G5887">
        <v>2</v>
      </c>
      <c r="H5887">
        <v>6.4</v>
      </c>
      <c r="I5887" t="s">
        <v>232</v>
      </c>
      <c r="J5887" t="s">
        <v>92</v>
      </c>
      <c r="K5887">
        <v>1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83</v>
      </c>
      <c r="R5887" t="s">
        <v>83</v>
      </c>
      <c r="S5887" t="s">
        <v>83</v>
      </c>
      <c r="T5887" t="str">
        <f>_xlfn.XLOOKUP(A5887,MI_Match_Analysis!$A$2:$A$8,MI_Match_Analysis!$F$2:$F$8,"Not Found")</f>
        <v>Not Found</v>
      </c>
    </row>
    <row r="5888" spans="1:20" hidden="1" x14ac:dyDescent="0.3">
      <c r="A5888">
        <v>26</v>
      </c>
      <c r="B5888" s="1">
        <v>46130</v>
      </c>
      <c r="C5888" t="s">
        <v>162</v>
      </c>
      <c r="D5888" t="s">
        <v>163</v>
      </c>
      <c r="E5888" t="s">
        <v>54</v>
      </c>
      <c r="F5888" t="s">
        <v>24</v>
      </c>
      <c r="G5888">
        <v>2</v>
      </c>
      <c r="H5888">
        <v>6.5</v>
      </c>
      <c r="I5888" t="s">
        <v>118</v>
      </c>
      <c r="J5888" t="s">
        <v>92</v>
      </c>
      <c r="K5888">
        <v>2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83</v>
      </c>
      <c r="R5888" t="s">
        <v>83</v>
      </c>
      <c r="S5888" t="s">
        <v>83</v>
      </c>
      <c r="T5888" t="str">
        <f>_xlfn.XLOOKUP(A5888,MI_Match_Analysis!$A$2:$A$8,MI_Match_Analysis!$F$2:$F$8,"Not Found")</f>
        <v>Not Found</v>
      </c>
    </row>
    <row r="5889" spans="1:20" hidden="1" x14ac:dyDescent="0.3">
      <c r="A5889">
        <v>26</v>
      </c>
      <c r="B5889" s="1">
        <v>46130</v>
      </c>
      <c r="C5889" t="s">
        <v>162</v>
      </c>
      <c r="D5889" t="s">
        <v>163</v>
      </c>
      <c r="E5889" t="s">
        <v>54</v>
      </c>
      <c r="F5889" t="s">
        <v>24</v>
      </c>
      <c r="G5889">
        <v>2</v>
      </c>
      <c r="H5889">
        <v>6.6</v>
      </c>
      <c r="I5889" t="s">
        <v>118</v>
      </c>
      <c r="J5889" t="s">
        <v>92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83</v>
      </c>
      <c r="R5889" t="s">
        <v>83</v>
      </c>
      <c r="S5889" t="s">
        <v>83</v>
      </c>
      <c r="T5889" t="str">
        <f>_xlfn.XLOOKUP(A5889,MI_Match_Analysis!$A$2:$A$8,MI_Match_Analysis!$F$2:$F$8,"Not Found")</f>
        <v>Not Found</v>
      </c>
    </row>
    <row r="5890" spans="1:20" hidden="1" x14ac:dyDescent="0.3">
      <c r="A5890">
        <v>26</v>
      </c>
      <c r="B5890" s="1">
        <v>46130</v>
      </c>
      <c r="C5890" t="s">
        <v>162</v>
      </c>
      <c r="D5890" t="s">
        <v>163</v>
      </c>
      <c r="E5890" t="s">
        <v>54</v>
      </c>
      <c r="F5890" t="s">
        <v>24</v>
      </c>
      <c r="G5890">
        <v>2</v>
      </c>
      <c r="H5890">
        <v>7.1</v>
      </c>
      <c r="I5890" t="s">
        <v>232</v>
      </c>
      <c r="J5890" t="s">
        <v>104</v>
      </c>
      <c r="K5890">
        <v>2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83</v>
      </c>
      <c r="R5890" t="s">
        <v>83</v>
      </c>
      <c r="S5890" t="s">
        <v>83</v>
      </c>
      <c r="T5890" t="str">
        <f>_xlfn.XLOOKUP(A5890,MI_Match_Analysis!$A$2:$A$8,MI_Match_Analysis!$F$2:$F$8,"Not Found")</f>
        <v>Not Found</v>
      </c>
    </row>
    <row r="5891" spans="1:20" hidden="1" x14ac:dyDescent="0.3">
      <c r="A5891">
        <v>26</v>
      </c>
      <c r="B5891" s="1">
        <v>46130</v>
      </c>
      <c r="C5891" t="s">
        <v>162</v>
      </c>
      <c r="D5891" t="s">
        <v>163</v>
      </c>
      <c r="E5891" t="s">
        <v>54</v>
      </c>
      <c r="F5891" t="s">
        <v>24</v>
      </c>
      <c r="G5891">
        <v>2</v>
      </c>
      <c r="H5891">
        <v>7.2</v>
      </c>
      <c r="I5891" t="s">
        <v>232</v>
      </c>
      <c r="J5891" t="s">
        <v>104</v>
      </c>
      <c r="K5891">
        <v>4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83</v>
      </c>
      <c r="R5891" t="s">
        <v>83</v>
      </c>
      <c r="S5891" t="s">
        <v>83</v>
      </c>
      <c r="T5891" t="str">
        <f>_xlfn.XLOOKUP(A5891,MI_Match_Analysis!$A$2:$A$8,MI_Match_Analysis!$F$2:$F$8,"Not Found")</f>
        <v>Not Found</v>
      </c>
    </row>
    <row r="5892" spans="1:20" hidden="1" x14ac:dyDescent="0.3">
      <c r="A5892">
        <v>26</v>
      </c>
      <c r="B5892" s="1">
        <v>46130</v>
      </c>
      <c r="C5892" t="s">
        <v>162</v>
      </c>
      <c r="D5892" t="s">
        <v>163</v>
      </c>
      <c r="E5892" t="s">
        <v>54</v>
      </c>
      <c r="F5892" t="s">
        <v>24</v>
      </c>
      <c r="G5892">
        <v>2</v>
      </c>
      <c r="H5892">
        <v>7.3</v>
      </c>
      <c r="I5892" t="s">
        <v>232</v>
      </c>
      <c r="J5892" t="s">
        <v>104</v>
      </c>
      <c r="K5892">
        <v>0</v>
      </c>
      <c r="L5892">
        <v>2</v>
      </c>
      <c r="M5892">
        <v>0</v>
      </c>
      <c r="N5892">
        <v>1</v>
      </c>
      <c r="O5892">
        <v>0</v>
      </c>
      <c r="P5892">
        <v>0</v>
      </c>
      <c r="Q5892" t="s">
        <v>83</v>
      </c>
      <c r="R5892" t="s">
        <v>83</v>
      </c>
      <c r="S5892" t="s">
        <v>83</v>
      </c>
      <c r="T5892" t="str">
        <f>_xlfn.XLOOKUP(A5892,MI_Match_Analysis!$A$2:$A$8,MI_Match_Analysis!$F$2:$F$8,"Not Found")</f>
        <v>Not Found</v>
      </c>
    </row>
    <row r="5893" spans="1:20" hidden="1" x14ac:dyDescent="0.3">
      <c r="A5893">
        <v>26</v>
      </c>
      <c r="B5893" s="1">
        <v>46130</v>
      </c>
      <c r="C5893" t="s">
        <v>162</v>
      </c>
      <c r="D5893" t="s">
        <v>163</v>
      </c>
      <c r="E5893" t="s">
        <v>54</v>
      </c>
      <c r="F5893" t="s">
        <v>24</v>
      </c>
      <c r="G5893">
        <v>2</v>
      </c>
      <c r="H5893">
        <v>7.4</v>
      </c>
      <c r="I5893" t="s">
        <v>232</v>
      </c>
      <c r="J5893" t="s">
        <v>104</v>
      </c>
      <c r="K5893">
        <v>4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83</v>
      </c>
      <c r="R5893" t="s">
        <v>83</v>
      </c>
      <c r="S5893" t="s">
        <v>83</v>
      </c>
      <c r="T5893" t="str">
        <f>_xlfn.XLOOKUP(A5893,MI_Match_Analysis!$A$2:$A$8,MI_Match_Analysis!$F$2:$F$8,"Not Found")</f>
        <v>Not Found</v>
      </c>
    </row>
    <row r="5894" spans="1:20" hidden="1" x14ac:dyDescent="0.3">
      <c r="A5894">
        <v>26</v>
      </c>
      <c r="B5894" s="1">
        <v>46130</v>
      </c>
      <c r="C5894" t="s">
        <v>162</v>
      </c>
      <c r="D5894" t="s">
        <v>163</v>
      </c>
      <c r="E5894" t="s">
        <v>54</v>
      </c>
      <c r="F5894" t="s">
        <v>24</v>
      </c>
      <c r="G5894">
        <v>2</v>
      </c>
      <c r="H5894">
        <v>7.5</v>
      </c>
      <c r="I5894" t="s">
        <v>232</v>
      </c>
      <c r="J5894" t="s">
        <v>104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83</v>
      </c>
      <c r="R5894" t="s">
        <v>83</v>
      </c>
      <c r="S5894" t="s">
        <v>83</v>
      </c>
      <c r="T5894" t="str">
        <f>_xlfn.XLOOKUP(A5894,MI_Match_Analysis!$A$2:$A$8,MI_Match_Analysis!$F$2:$F$8,"Not Found")</f>
        <v>Not Found</v>
      </c>
    </row>
    <row r="5895" spans="1:20" hidden="1" x14ac:dyDescent="0.3">
      <c r="A5895">
        <v>26</v>
      </c>
      <c r="B5895" s="1">
        <v>46130</v>
      </c>
      <c r="C5895" t="s">
        <v>162</v>
      </c>
      <c r="D5895" t="s">
        <v>163</v>
      </c>
      <c r="E5895" t="s">
        <v>54</v>
      </c>
      <c r="F5895" t="s">
        <v>24</v>
      </c>
      <c r="G5895">
        <v>2</v>
      </c>
      <c r="H5895">
        <v>7.6</v>
      </c>
      <c r="I5895" t="s">
        <v>118</v>
      </c>
      <c r="J5895" t="s">
        <v>104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83</v>
      </c>
      <c r="R5895" t="s">
        <v>83</v>
      </c>
      <c r="S5895" t="s">
        <v>83</v>
      </c>
      <c r="T5895" t="str">
        <f>_xlfn.XLOOKUP(A5895,MI_Match_Analysis!$A$2:$A$8,MI_Match_Analysis!$F$2:$F$8,"Not Found")</f>
        <v>Not Found</v>
      </c>
    </row>
    <row r="5896" spans="1:20" hidden="1" x14ac:dyDescent="0.3">
      <c r="A5896">
        <v>26</v>
      </c>
      <c r="B5896" s="1">
        <v>46130</v>
      </c>
      <c r="C5896" t="s">
        <v>162</v>
      </c>
      <c r="D5896" t="s">
        <v>163</v>
      </c>
      <c r="E5896" t="s">
        <v>54</v>
      </c>
      <c r="F5896" t="s">
        <v>24</v>
      </c>
      <c r="G5896">
        <v>2</v>
      </c>
      <c r="H5896">
        <v>8.1</v>
      </c>
      <c r="I5896" t="s">
        <v>118</v>
      </c>
      <c r="J5896" t="s">
        <v>92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83</v>
      </c>
      <c r="R5896" t="s">
        <v>83</v>
      </c>
      <c r="S5896" t="s">
        <v>83</v>
      </c>
      <c r="T5896" t="str">
        <f>_xlfn.XLOOKUP(A5896,MI_Match_Analysis!$A$2:$A$8,MI_Match_Analysis!$F$2:$F$8,"Not Found")</f>
        <v>Not Found</v>
      </c>
    </row>
    <row r="5897" spans="1:20" hidden="1" x14ac:dyDescent="0.3">
      <c r="A5897">
        <v>26</v>
      </c>
      <c r="B5897" s="1">
        <v>46130</v>
      </c>
      <c r="C5897" t="s">
        <v>162</v>
      </c>
      <c r="D5897" t="s">
        <v>163</v>
      </c>
      <c r="E5897" t="s">
        <v>54</v>
      </c>
      <c r="F5897" t="s">
        <v>24</v>
      </c>
      <c r="G5897">
        <v>2</v>
      </c>
      <c r="H5897">
        <v>8.1999999999999993</v>
      </c>
      <c r="I5897" t="s">
        <v>232</v>
      </c>
      <c r="J5897" t="s">
        <v>92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83</v>
      </c>
      <c r="R5897" t="s">
        <v>83</v>
      </c>
      <c r="S5897" t="s">
        <v>83</v>
      </c>
      <c r="T5897" t="str">
        <f>_xlfn.XLOOKUP(A5897,MI_Match_Analysis!$A$2:$A$8,MI_Match_Analysis!$F$2:$F$8,"Not Found")</f>
        <v>Not Found</v>
      </c>
    </row>
    <row r="5898" spans="1:20" hidden="1" x14ac:dyDescent="0.3">
      <c r="A5898">
        <v>26</v>
      </c>
      <c r="B5898" s="1">
        <v>46130</v>
      </c>
      <c r="C5898" t="s">
        <v>162</v>
      </c>
      <c r="D5898" t="s">
        <v>163</v>
      </c>
      <c r="E5898" t="s">
        <v>54</v>
      </c>
      <c r="F5898" t="s">
        <v>24</v>
      </c>
      <c r="G5898">
        <v>2</v>
      </c>
      <c r="H5898">
        <v>8.3000000000000007</v>
      </c>
      <c r="I5898" t="s">
        <v>118</v>
      </c>
      <c r="J5898" t="s">
        <v>92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83</v>
      </c>
      <c r="R5898" t="s">
        <v>83</v>
      </c>
      <c r="S5898" t="s">
        <v>83</v>
      </c>
      <c r="T5898" t="str">
        <f>_xlfn.XLOOKUP(A5898,MI_Match_Analysis!$A$2:$A$8,MI_Match_Analysis!$F$2:$F$8,"Not Found")</f>
        <v>Not Found</v>
      </c>
    </row>
    <row r="5899" spans="1:20" hidden="1" x14ac:dyDescent="0.3">
      <c r="A5899">
        <v>26</v>
      </c>
      <c r="B5899" s="1">
        <v>46130</v>
      </c>
      <c r="C5899" t="s">
        <v>162</v>
      </c>
      <c r="D5899" t="s">
        <v>163</v>
      </c>
      <c r="E5899" t="s">
        <v>54</v>
      </c>
      <c r="F5899" t="s">
        <v>24</v>
      </c>
      <c r="G5899">
        <v>2</v>
      </c>
      <c r="H5899">
        <v>8.4</v>
      </c>
      <c r="I5899" t="s">
        <v>232</v>
      </c>
      <c r="J5899" t="s">
        <v>92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83</v>
      </c>
      <c r="R5899" t="s">
        <v>83</v>
      </c>
      <c r="S5899" t="s">
        <v>83</v>
      </c>
      <c r="T5899" t="str">
        <f>_xlfn.XLOOKUP(A5899,MI_Match_Analysis!$A$2:$A$8,MI_Match_Analysis!$F$2:$F$8,"Not Found")</f>
        <v>Not Found</v>
      </c>
    </row>
    <row r="5900" spans="1:20" hidden="1" x14ac:dyDescent="0.3">
      <c r="A5900">
        <v>26</v>
      </c>
      <c r="B5900" s="1">
        <v>46130</v>
      </c>
      <c r="C5900" t="s">
        <v>162</v>
      </c>
      <c r="D5900" t="s">
        <v>163</v>
      </c>
      <c r="E5900" t="s">
        <v>54</v>
      </c>
      <c r="F5900" t="s">
        <v>24</v>
      </c>
      <c r="G5900">
        <v>2</v>
      </c>
      <c r="H5900">
        <v>8.5</v>
      </c>
      <c r="I5900" t="s">
        <v>118</v>
      </c>
      <c r="J5900" t="s">
        <v>92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83</v>
      </c>
      <c r="R5900" t="s">
        <v>83</v>
      </c>
      <c r="S5900" t="s">
        <v>83</v>
      </c>
      <c r="T5900" t="str">
        <f>_xlfn.XLOOKUP(A5900,MI_Match_Analysis!$A$2:$A$8,MI_Match_Analysis!$F$2:$F$8,"Not Found")</f>
        <v>Not Found</v>
      </c>
    </row>
    <row r="5901" spans="1:20" hidden="1" x14ac:dyDescent="0.3">
      <c r="A5901">
        <v>26</v>
      </c>
      <c r="B5901" s="1">
        <v>46130</v>
      </c>
      <c r="C5901" t="s">
        <v>162</v>
      </c>
      <c r="D5901" t="s">
        <v>163</v>
      </c>
      <c r="E5901" t="s">
        <v>54</v>
      </c>
      <c r="F5901" t="s">
        <v>24</v>
      </c>
      <c r="G5901">
        <v>2</v>
      </c>
      <c r="H5901">
        <v>8.6</v>
      </c>
      <c r="I5901" t="s">
        <v>232</v>
      </c>
      <c r="J5901" t="s">
        <v>92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83</v>
      </c>
      <c r="R5901" t="s">
        <v>83</v>
      </c>
      <c r="S5901" t="s">
        <v>83</v>
      </c>
      <c r="T5901" t="str">
        <f>_xlfn.XLOOKUP(A5901,MI_Match_Analysis!$A$2:$A$8,MI_Match_Analysis!$F$2:$F$8,"Not Found")</f>
        <v>Not Found</v>
      </c>
    </row>
    <row r="5902" spans="1:20" hidden="1" x14ac:dyDescent="0.3">
      <c r="A5902">
        <v>26</v>
      </c>
      <c r="B5902" s="1">
        <v>46130</v>
      </c>
      <c r="C5902" t="s">
        <v>162</v>
      </c>
      <c r="D5902" t="s">
        <v>163</v>
      </c>
      <c r="E5902" t="s">
        <v>54</v>
      </c>
      <c r="F5902" t="s">
        <v>24</v>
      </c>
      <c r="G5902">
        <v>2</v>
      </c>
      <c r="H5902">
        <v>9.1</v>
      </c>
      <c r="I5902" t="s">
        <v>232</v>
      </c>
      <c r="J5902" t="s">
        <v>104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83</v>
      </c>
      <c r="R5902" t="s">
        <v>83</v>
      </c>
      <c r="S5902" t="s">
        <v>83</v>
      </c>
      <c r="T5902" t="str">
        <f>_xlfn.XLOOKUP(A5902,MI_Match_Analysis!$A$2:$A$8,MI_Match_Analysis!$F$2:$F$8,"Not Found")</f>
        <v>Not Found</v>
      </c>
    </row>
    <row r="5903" spans="1:20" hidden="1" x14ac:dyDescent="0.3">
      <c r="A5903">
        <v>26</v>
      </c>
      <c r="B5903" s="1">
        <v>46130</v>
      </c>
      <c r="C5903" t="s">
        <v>162</v>
      </c>
      <c r="D5903" t="s">
        <v>163</v>
      </c>
      <c r="E5903" t="s">
        <v>54</v>
      </c>
      <c r="F5903" t="s">
        <v>24</v>
      </c>
      <c r="G5903">
        <v>2</v>
      </c>
      <c r="H5903">
        <v>9.1999999999999993</v>
      </c>
      <c r="I5903" t="s">
        <v>118</v>
      </c>
      <c r="J5903" t="s">
        <v>104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83</v>
      </c>
      <c r="R5903" t="s">
        <v>83</v>
      </c>
      <c r="S5903" t="s">
        <v>83</v>
      </c>
      <c r="T5903" t="str">
        <f>_xlfn.XLOOKUP(A5903,MI_Match_Analysis!$A$2:$A$8,MI_Match_Analysis!$F$2:$F$8,"Not Found")</f>
        <v>Not Found</v>
      </c>
    </row>
    <row r="5904" spans="1:20" hidden="1" x14ac:dyDescent="0.3">
      <c r="A5904">
        <v>26</v>
      </c>
      <c r="B5904" s="1">
        <v>46130</v>
      </c>
      <c r="C5904" t="s">
        <v>162</v>
      </c>
      <c r="D5904" t="s">
        <v>163</v>
      </c>
      <c r="E5904" t="s">
        <v>54</v>
      </c>
      <c r="F5904" t="s">
        <v>24</v>
      </c>
      <c r="G5904">
        <v>2</v>
      </c>
      <c r="H5904">
        <v>9.3000000000000007</v>
      </c>
      <c r="I5904" t="s">
        <v>232</v>
      </c>
      <c r="J5904" t="s">
        <v>104</v>
      </c>
      <c r="K5904">
        <v>2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83</v>
      </c>
      <c r="R5904" t="s">
        <v>83</v>
      </c>
      <c r="S5904" t="s">
        <v>83</v>
      </c>
      <c r="T5904" t="str">
        <f>_xlfn.XLOOKUP(A5904,MI_Match_Analysis!$A$2:$A$8,MI_Match_Analysis!$F$2:$F$8,"Not Found")</f>
        <v>Not Found</v>
      </c>
    </row>
    <row r="5905" spans="1:20" hidden="1" x14ac:dyDescent="0.3">
      <c r="A5905">
        <v>26</v>
      </c>
      <c r="B5905" s="1">
        <v>46130</v>
      </c>
      <c r="C5905" t="s">
        <v>162</v>
      </c>
      <c r="D5905" t="s">
        <v>163</v>
      </c>
      <c r="E5905" t="s">
        <v>54</v>
      </c>
      <c r="F5905" t="s">
        <v>24</v>
      </c>
      <c r="G5905">
        <v>2</v>
      </c>
      <c r="H5905">
        <v>9.4</v>
      </c>
      <c r="I5905" t="s">
        <v>232</v>
      </c>
      <c r="J5905" t="s">
        <v>104</v>
      </c>
      <c r="K5905">
        <v>4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83</v>
      </c>
      <c r="R5905" t="s">
        <v>83</v>
      </c>
      <c r="S5905" t="s">
        <v>83</v>
      </c>
      <c r="T5905" t="str">
        <f>_xlfn.XLOOKUP(A5905,MI_Match_Analysis!$A$2:$A$8,MI_Match_Analysis!$F$2:$F$8,"Not Found")</f>
        <v>Not Found</v>
      </c>
    </row>
    <row r="5906" spans="1:20" hidden="1" x14ac:dyDescent="0.3">
      <c r="A5906">
        <v>26</v>
      </c>
      <c r="B5906" s="1">
        <v>46130</v>
      </c>
      <c r="C5906" t="s">
        <v>162</v>
      </c>
      <c r="D5906" t="s">
        <v>163</v>
      </c>
      <c r="E5906" t="s">
        <v>54</v>
      </c>
      <c r="F5906" t="s">
        <v>24</v>
      </c>
      <c r="G5906">
        <v>2</v>
      </c>
      <c r="H5906">
        <v>9.5</v>
      </c>
      <c r="I5906" t="s">
        <v>232</v>
      </c>
      <c r="J5906" t="s">
        <v>104</v>
      </c>
      <c r="K5906">
        <v>2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83</v>
      </c>
      <c r="R5906" t="s">
        <v>83</v>
      </c>
      <c r="S5906" t="s">
        <v>83</v>
      </c>
      <c r="T5906" t="str">
        <f>_xlfn.XLOOKUP(A5906,MI_Match_Analysis!$A$2:$A$8,MI_Match_Analysis!$F$2:$F$8,"Not Found")</f>
        <v>Not Found</v>
      </c>
    </row>
    <row r="5907" spans="1:20" hidden="1" x14ac:dyDescent="0.3">
      <c r="A5907">
        <v>26</v>
      </c>
      <c r="B5907" s="1">
        <v>46130</v>
      </c>
      <c r="C5907" t="s">
        <v>162</v>
      </c>
      <c r="D5907" t="s">
        <v>163</v>
      </c>
      <c r="E5907" t="s">
        <v>54</v>
      </c>
      <c r="F5907" t="s">
        <v>24</v>
      </c>
      <c r="G5907">
        <v>2</v>
      </c>
      <c r="H5907">
        <v>9.6</v>
      </c>
      <c r="I5907" t="s">
        <v>232</v>
      </c>
      <c r="J5907" t="s">
        <v>104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83</v>
      </c>
      <c r="R5907" t="s">
        <v>83</v>
      </c>
      <c r="S5907" t="s">
        <v>83</v>
      </c>
      <c r="T5907" t="str">
        <f>_xlfn.XLOOKUP(A5907,MI_Match_Analysis!$A$2:$A$8,MI_Match_Analysis!$F$2:$F$8,"Not Found")</f>
        <v>Not Found</v>
      </c>
    </row>
    <row r="5908" spans="1:20" hidden="1" x14ac:dyDescent="0.3">
      <c r="A5908">
        <v>26</v>
      </c>
      <c r="B5908" s="1">
        <v>46130</v>
      </c>
      <c r="C5908" t="s">
        <v>162</v>
      </c>
      <c r="D5908" t="s">
        <v>163</v>
      </c>
      <c r="E5908" t="s">
        <v>54</v>
      </c>
      <c r="F5908" t="s">
        <v>24</v>
      </c>
      <c r="G5908">
        <v>2</v>
      </c>
      <c r="H5908">
        <v>10.1</v>
      </c>
      <c r="I5908" t="s">
        <v>232</v>
      </c>
      <c r="J5908" t="s">
        <v>92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165</v>
      </c>
      <c r="R5908" t="s">
        <v>232</v>
      </c>
      <c r="S5908" t="s">
        <v>112</v>
      </c>
      <c r="T5908" t="str">
        <f>_xlfn.XLOOKUP(A5908,MI_Match_Analysis!$A$2:$A$8,MI_Match_Analysis!$F$2:$F$8,"Not Found")</f>
        <v>Not Found</v>
      </c>
    </row>
    <row r="5909" spans="1:20" hidden="1" x14ac:dyDescent="0.3">
      <c r="A5909">
        <v>26</v>
      </c>
      <c r="B5909" s="1">
        <v>46130</v>
      </c>
      <c r="C5909" t="s">
        <v>162</v>
      </c>
      <c r="D5909" t="s">
        <v>163</v>
      </c>
      <c r="E5909" t="s">
        <v>54</v>
      </c>
      <c r="F5909" t="s">
        <v>24</v>
      </c>
      <c r="G5909">
        <v>2</v>
      </c>
      <c r="H5909">
        <v>10.199999999999999</v>
      </c>
      <c r="I5909" t="s">
        <v>229</v>
      </c>
      <c r="J5909" t="s">
        <v>92</v>
      </c>
      <c r="K5909">
        <v>4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83</v>
      </c>
      <c r="R5909" t="s">
        <v>83</v>
      </c>
      <c r="S5909" t="s">
        <v>83</v>
      </c>
      <c r="T5909" t="str">
        <f>_xlfn.XLOOKUP(A5909,MI_Match_Analysis!$A$2:$A$8,MI_Match_Analysis!$F$2:$F$8,"Not Found")</f>
        <v>Not Found</v>
      </c>
    </row>
    <row r="5910" spans="1:20" hidden="1" x14ac:dyDescent="0.3">
      <c r="A5910">
        <v>26</v>
      </c>
      <c r="B5910" s="1">
        <v>46130</v>
      </c>
      <c r="C5910" t="s">
        <v>162</v>
      </c>
      <c r="D5910" t="s">
        <v>163</v>
      </c>
      <c r="E5910" t="s">
        <v>54</v>
      </c>
      <c r="F5910" t="s">
        <v>24</v>
      </c>
      <c r="G5910">
        <v>2</v>
      </c>
      <c r="H5910">
        <v>10.3</v>
      </c>
      <c r="I5910" t="s">
        <v>229</v>
      </c>
      <c r="J5910" t="s">
        <v>92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83</v>
      </c>
      <c r="R5910" t="s">
        <v>83</v>
      </c>
      <c r="S5910" t="s">
        <v>83</v>
      </c>
      <c r="T5910" t="str">
        <f>_xlfn.XLOOKUP(A5910,MI_Match_Analysis!$A$2:$A$8,MI_Match_Analysis!$F$2:$F$8,"Not Found")</f>
        <v>Not Found</v>
      </c>
    </row>
    <row r="5911" spans="1:20" hidden="1" x14ac:dyDescent="0.3">
      <c r="A5911">
        <v>26</v>
      </c>
      <c r="B5911" s="1">
        <v>46130</v>
      </c>
      <c r="C5911" t="s">
        <v>162</v>
      </c>
      <c r="D5911" t="s">
        <v>163</v>
      </c>
      <c r="E5911" t="s">
        <v>54</v>
      </c>
      <c r="F5911" t="s">
        <v>24</v>
      </c>
      <c r="G5911">
        <v>2</v>
      </c>
      <c r="H5911">
        <v>10.4</v>
      </c>
      <c r="I5911" t="s">
        <v>229</v>
      </c>
      <c r="J5911" t="s">
        <v>92</v>
      </c>
      <c r="K5911">
        <v>2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83</v>
      </c>
      <c r="R5911" t="s">
        <v>83</v>
      </c>
      <c r="S5911" t="s">
        <v>83</v>
      </c>
      <c r="T5911" t="str">
        <f>_xlfn.XLOOKUP(A5911,MI_Match_Analysis!$A$2:$A$8,MI_Match_Analysis!$F$2:$F$8,"Not Found")</f>
        <v>Not Found</v>
      </c>
    </row>
    <row r="5912" spans="1:20" hidden="1" x14ac:dyDescent="0.3">
      <c r="A5912">
        <v>26</v>
      </c>
      <c r="B5912" s="1">
        <v>46130</v>
      </c>
      <c r="C5912" t="s">
        <v>162</v>
      </c>
      <c r="D5912" t="s">
        <v>163</v>
      </c>
      <c r="E5912" t="s">
        <v>54</v>
      </c>
      <c r="F5912" t="s">
        <v>24</v>
      </c>
      <c r="G5912">
        <v>2</v>
      </c>
      <c r="H5912">
        <v>10.5</v>
      </c>
      <c r="I5912" t="s">
        <v>229</v>
      </c>
      <c r="J5912" t="s">
        <v>92</v>
      </c>
      <c r="K5912">
        <v>1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83</v>
      </c>
      <c r="R5912" t="s">
        <v>83</v>
      </c>
      <c r="S5912" t="s">
        <v>83</v>
      </c>
      <c r="T5912" t="str">
        <f>_xlfn.XLOOKUP(A5912,MI_Match_Analysis!$A$2:$A$8,MI_Match_Analysis!$F$2:$F$8,"Not Found")</f>
        <v>Not Found</v>
      </c>
    </row>
    <row r="5913" spans="1:20" hidden="1" x14ac:dyDescent="0.3">
      <c r="A5913">
        <v>26</v>
      </c>
      <c r="B5913" s="1">
        <v>46130</v>
      </c>
      <c r="C5913" t="s">
        <v>162</v>
      </c>
      <c r="D5913" t="s">
        <v>163</v>
      </c>
      <c r="E5913" t="s">
        <v>54</v>
      </c>
      <c r="F5913" t="s">
        <v>24</v>
      </c>
      <c r="G5913">
        <v>2</v>
      </c>
      <c r="H5913">
        <v>10.6</v>
      </c>
      <c r="I5913" t="s">
        <v>118</v>
      </c>
      <c r="J5913" t="s">
        <v>92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83</v>
      </c>
      <c r="R5913" t="s">
        <v>83</v>
      </c>
      <c r="S5913" t="s">
        <v>83</v>
      </c>
      <c r="T5913" t="str">
        <f>_xlfn.XLOOKUP(A5913,MI_Match_Analysis!$A$2:$A$8,MI_Match_Analysis!$F$2:$F$8,"Not Found")</f>
        <v>Not Found</v>
      </c>
    </row>
    <row r="5914" spans="1:20" hidden="1" x14ac:dyDescent="0.3">
      <c r="A5914">
        <v>26</v>
      </c>
      <c r="B5914" s="1">
        <v>46130</v>
      </c>
      <c r="C5914" t="s">
        <v>162</v>
      </c>
      <c r="D5914" t="s">
        <v>163</v>
      </c>
      <c r="E5914" t="s">
        <v>54</v>
      </c>
      <c r="F5914" t="s">
        <v>24</v>
      </c>
      <c r="G5914">
        <v>2</v>
      </c>
      <c r="H5914">
        <v>11.1</v>
      </c>
      <c r="I5914" t="s">
        <v>229</v>
      </c>
      <c r="J5914" t="s">
        <v>111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83</v>
      </c>
      <c r="R5914" t="s">
        <v>83</v>
      </c>
      <c r="S5914" t="s">
        <v>83</v>
      </c>
      <c r="T5914" t="str">
        <f>_xlfn.XLOOKUP(A5914,MI_Match_Analysis!$A$2:$A$8,MI_Match_Analysis!$F$2:$F$8,"Not Found")</f>
        <v>Not Found</v>
      </c>
    </row>
    <row r="5915" spans="1:20" hidden="1" x14ac:dyDescent="0.3">
      <c r="A5915">
        <v>26</v>
      </c>
      <c r="B5915" s="1">
        <v>46130</v>
      </c>
      <c r="C5915" t="s">
        <v>162</v>
      </c>
      <c r="D5915" t="s">
        <v>163</v>
      </c>
      <c r="E5915" t="s">
        <v>54</v>
      </c>
      <c r="F5915" t="s">
        <v>24</v>
      </c>
      <c r="G5915">
        <v>2</v>
      </c>
      <c r="H5915">
        <v>11.2</v>
      </c>
      <c r="I5915" t="s">
        <v>118</v>
      </c>
      <c r="J5915" t="s">
        <v>111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83</v>
      </c>
      <c r="R5915" t="s">
        <v>83</v>
      </c>
      <c r="S5915" t="s">
        <v>83</v>
      </c>
      <c r="T5915" t="str">
        <f>_xlfn.XLOOKUP(A5915,MI_Match_Analysis!$A$2:$A$8,MI_Match_Analysis!$F$2:$F$8,"Not Found")</f>
        <v>Not Found</v>
      </c>
    </row>
    <row r="5916" spans="1:20" hidden="1" x14ac:dyDescent="0.3">
      <c r="A5916">
        <v>26</v>
      </c>
      <c r="B5916" s="1">
        <v>46130</v>
      </c>
      <c r="C5916" t="s">
        <v>162</v>
      </c>
      <c r="D5916" t="s">
        <v>163</v>
      </c>
      <c r="E5916" t="s">
        <v>54</v>
      </c>
      <c r="F5916" t="s">
        <v>24</v>
      </c>
      <c r="G5916">
        <v>2</v>
      </c>
      <c r="H5916">
        <v>11.3</v>
      </c>
      <c r="I5916" t="s">
        <v>118</v>
      </c>
      <c r="J5916" t="s">
        <v>111</v>
      </c>
      <c r="K5916">
        <v>1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83</v>
      </c>
      <c r="R5916" t="s">
        <v>83</v>
      </c>
      <c r="S5916" t="s">
        <v>83</v>
      </c>
      <c r="T5916" t="str">
        <f>_xlfn.XLOOKUP(A5916,MI_Match_Analysis!$A$2:$A$8,MI_Match_Analysis!$F$2:$F$8,"Not Found")</f>
        <v>Not Found</v>
      </c>
    </row>
    <row r="5917" spans="1:20" hidden="1" x14ac:dyDescent="0.3">
      <c r="A5917">
        <v>26</v>
      </c>
      <c r="B5917" s="1">
        <v>46130</v>
      </c>
      <c r="C5917" t="s">
        <v>162</v>
      </c>
      <c r="D5917" t="s">
        <v>163</v>
      </c>
      <c r="E5917" t="s">
        <v>54</v>
      </c>
      <c r="F5917" t="s">
        <v>24</v>
      </c>
      <c r="G5917">
        <v>2</v>
      </c>
      <c r="H5917">
        <v>11.4</v>
      </c>
      <c r="I5917" t="s">
        <v>229</v>
      </c>
      <c r="J5917" t="s">
        <v>111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83</v>
      </c>
      <c r="R5917" t="s">
        <v>83</v>
      </c>
      <c r="S5917" t="s">
        <v>83</v>
      </c>
      <c r="T5917" t="str">
        <f>_xlfn.XLOOKUP(A5917,MI_Match_Analysis!$A$2:$A$8,MI_Match_Analysis!$F$2:$F$8,"Not Found")</f>
        <v>Not Found</v>
      </c>
    </row>
    <row r="5918" spans="1:20" hidden="1" x14ac:dyDescent="0.3">
      <c r="A5918">
        <v>26</v>
      </c>
      <c r="B5918" s="1">
        <v>46130</v>
      </c>
      <c r="C5918" t="s">
        <v>162</v>
      </c>
      <c r="D5918" t="s">
        <v>163</v>
      </c>
      <c r="E5918" t="s">
        <v>54</v>
      </c>
      <c r="F5918" t="s">
        <v>24</v>
      </c>
      <c r="G5918">
        <v>2</v>
      </c>
      <c r="H5918">
        <v>11.5</v>
      </c>
      <c r="I5918" t="s">
        <v>229</v>
      </c>
      <c r="J5918" t="s">
        <v>111</v>
      </c>
      <c r="K5918">
        <v>4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83</v>
      </c>
      <c r="R5918" t="s">
        <v>83</v>
      </c>
      <c r="S5918" t="s">
        <v>83</v>
      </c>
      <c r="T5918" t="str">
        <f>_xlfn.XLOOKUP(A5918,MI_Match_Analysis!$A$2:$A$8,MI_Match_Analysis!$F$2:$F$8,"Not Found")</f>
        <v>Not Found</v>
      </c>
    </row>
    <row r="5919" spans="1:20" hidden="1" x14ac:dyDescent="0.3">
      <c r="A5919">
        <v>26</v>
      </c>
      <c r="B5919" s="1">
        <v>46130</v>
      </c>
      <c r="C5919" t="s">
        <v>162</v>
      </c>
      <c r="D5919" t="s">
        <v>163</v>
      </c>
      <c r="E5919" t="s">
        <v>54</v>
      </c>
      <c r="F5919" t="s">
        <v>24</v>
      </c>
      <c r="G5919">
        <v>2</v>
      </c>
      <c r="H5919">
        <v>11.6</v>
      </c>
      <c r="I5919" t="s">
        <v>229</v>
      </c>
      <c r="J5919" t="s">
        <v>111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83</v>
      </c>
      <c r="R5919" t="s">
        <v>83</v>
      </c>
      <c r="S5919" t="s">
        <v>83</v>
      </c>
      <c r="T5919" t="str">
        <f>_xlfn.XLOOKUP(A5919,MI_Match_Analysis!$A$2:$A$8,MI_Match_Analysis!$F$2:$F$8,"Not Found")</f>
        <v>Not Found</v>
      </c>
    </row>
    <row r="5920" spans="1:20" hidden="1" x14ac:dyDescent="0.3">
      <c r="A5920">
        <v>26</v>
      </c>
      <c r="B5920" s="1">
        <v>46130</v>
      </c>
      <c r="C5920" t="s">
        <v>162</v>
      </c>
      <c r="D5920" t="s">
        <v>163</v>
      </c>
      <c r="E5920" t="s">
        <v>54</v>
      </c>
      <c r="F5920" t="s">
        <v>24</v>
      </c>
      <c r="G5920">
        <v>2</v>
      </c>
      <c r="H5920">
        <v>12.1</v>
      </c>
      <c r="I5920" t="s">
        <v>229</v>
      </c>
      <c r="J5920" t="s">
        <v>269</v>
      </c>
      <c r="K5920">
        <v>2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83</v>
      </c>
      <c r="R5920" t="s">
        <v>83</v>
      </c>
      <c r="S5920" t="s">
        <v>83</v>
      </c>
      <c r="T5920" t="str">
        <f>_xlfn.XLOOKUP(A5920,MI_Match_Analysis!$A$2:$A$8,MI_Match_Analysis!$F$2:$F$8,"Not Found")</f>
        <v>Not Found</v>
      </c>
    </row>
    <row r="5921" spans="1:20" hidden="1" x14ac:dyDescent="0.3">
      <c r="A5921">
        <v>26</v>
      </c>
      <c r="B5921" s="1">
        <v>46130</v>
      </c>
      <c r="C5921" t="s">
        <v>162</v>
      </c>
      <c r="D5921" t="s">
        <v>163</v>
      </c>
      <c r="E5921" t="s">
        <v>54</v>
      </c>
      <c r="F5921" t="s">
        <v>24</v>
      </c>
      <c r="G5921">
        <v>2</v>
      </c>
      <c r="H5921">
        <v>12.1</v>
      </c>
      <c r="I5921" t="s">
        <v>229</v>
      </c>
      <c r="J5921" t="s">
        <v>269</v>
      </c>
      <c r="K5921">
        <v>4</v>
      </c>
      <c r="L5921">
        <v>1</v>
      </c>
      <c r="M5921">
        <v>0</v>
      </c>
      <c r="N5921">
        <v>0</v>
      </c>
      <c r="O5921">
        <v>0</v>
      </c>
      <c r="P5921">
        <v>1</v>
      </c>
      <c r="Q5921" t="s">
        <v>83</v>
      </c>
      <c r="R5921" t="s">
        <v>83</v>
      </c>
      <c r="S5921" t="s">
        <v>83</v>
      </c>
      <c r="T5921" t="str">
        <f>_xlfn.XLOOKUP(A5921,MI_Match_Analysis!$A$2:$A$8,MI_Match_Analysis!$F$2:$F$8,"Not Found")</f>
        <v>Not Found</v>
      </c>
    </row>
    <row r="5922" spans="1:20" hidden="1" x14ac:dyDescent="0.3">
      <c r="A5922">
        <v>26</v>
      </c>
      <c r="B5922" s="1">
        <v>46130</v>
      </c>
      <c r="C5922" t="s">
        <v>162</v>
      </c>
      <c r="D5922" t="s">
        <v>163</v>
      </c>
      <c r="E5922" t="s">
        <v>54</v>
      </c>
      <c r="F5922" t="s">
        <v>24</v>
      </c>
      <c r="G5922">
        <v>2</v>
      </c>
      <c r="H5922">
        <v>12.2</v>
      </c>
      <c r="I5922" t="s">
        <v>229</v>
      </c>
      <c r="J5922" t="s">
        <v>269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83</v>
      </c>
      <c r="R5922" t="s">
        <v>83</v>
      </c>
      <c r="S5922" t="s">
        <v>83</v>
      </c>
      <c r="T5922" t="str">
        <f>_xlfn.XLOOKUP(A5922,MI_Match_Analysis!$A$2:$A$8,MI_Match_Analysis!$F$2:$F$8,"Not Found")</f>
        <v>Not Found</v>
      </c>
    </row>
    <row r="5923" spans="1:20" hidden="1" x14ac:dyDescent="0.3">
      <c r="A5923">
        <v>26</v>
      </c>
      <c r="B5923" s="1">
        <v>46130</v>
      </c>
      <c r="C5923" t="s">
        <v>162</v>
      </c>
      <c r="D5923" t="s">
        <v>163</v>
      </c>
      <c r="E5923" t="s">
        <v>54</v>
      </c>
      <c r="F5923" t="s">
        <v>24</v>
      </c>
      <c r="G5923">
        <v>2</v>
      </c>
      <c r="H5923">
        <v>12.3</v>
      </c>
      <c r="I5923" t="s">
        <v>118</v>
      </c>
      <c r="J5923" t="s">
        <v>269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83</v>
      </c>
      <c r="R5923" t="s">
        <v>83</v>
      </c>
      <c r="S5923" t="s">
        <v>83</v>
      </c>
      <c r="T5923" t="str">
        <f>_xlfn.XLOOKUP(A5923,MI_Match_Analysis!$A$2:$A$8,MI_Match_Analysis!$F$2:$F$8,"Not Found")</f>
        <v>Not Found</v>
      </c>
    </row>
    <row r="5924" spans="1:20" hidden="1" x14ac:dyDescent="0.3">
      <c r="A5924">
        <v>26</v>
      </c>
      <c r="B5924" s="1">
        <v>46130</v>
      </c>
      <c r="C5924" t="s">
        <v>162</v>
      </c>
      <c r="D5924" t="s">
        <v>163</v>
      </c>
      <c r="E5924" t="s">
        <v>54</v>
      </c>
      <c r="F5924" t="s">
        <v>24</v>
      </c>
      <c r="G5924">
        <v>2</v>
      </c>
      <c r="H5924">
        <v>12.4</v>
      </c>
      <c r="I5924" t="s">
        <v>229</v>
      </c>
      <c r="J5924" t="s">
        <v>269</v>
      </c>
      <c r="K5924">
        <v>1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83</v>
      </c>
      <c r="R5924" t="s">
        <v>83</v>
      </c>
      <c r="S5924" t="s">
        <v>83</v>
      </c>
      <c r="T5924" t="str">
        <f>_xlfn.XLOOKUP(A5924,MI_Match_Analysis!$A$2:$A$8,MI_Match_Analysis!$F$2:$F$8,"Not Found")</f>
        <v>Not Found</v>
      </c>
    </row>
    <row r="5925" spans="1:20" hidden="1" x14ac:dyDescent="0.3">
      <c r="A5925">
        <v>26</v>
      </c>
      <c r="B5925" s="1">
        <v>46130</v>
      </c>
      <c r="C5925" t="s">
        <v>162</v>
      </c>
      <c r="D5925" t="s">
        <v>163</v>
      </c>
      <c r="E5925" t="s">
        <v>54</v>
      </c>
      <c r="F5925" t="s">
        <v>24</v>
      </c>
      <c r="G5925">
        <v>2</v>
      </c>
      <c r="H5925">
        <v>12.5</v>
      </c>
      <c r="I5925" t="s">
        <v>118</v>
      </c>
      <c r="J5925" t="s">
        <v>269</v>
      </c>
      <c r="K5925">
        <v>4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83</v>
      </c>
      <c r="R5925" t="s">
        <v>83</v>
      </c>
      <c r="S5925" t="s">
        <v>83</v>
      </c>
      <c r="T5925" t="str">
        <f>_xlfn.XLOOKUP(A5925,MI_Match_Analysis!$A$2:$A$8,MI_Match_Analysis!$F$2:$F$8,"Not Found")</f>
        <v>Not Found</v>
      </c>
    </row>
    <row r="5926" spans="1:20" hidden="1" x14ac:dyDescent="0.3">
      <c r="A5926">
        <v>26</v>
      </c>
      <c r="B5926" s="1">
        <v>46130</v>
      </c>
      <c r="C5926" t="s">
        <v>162</v>
      </c>
      <c r="D5926" t="s">
        <v>163</v>
      </c>
      <c r="E5926" t="s">
        <v>54</v>
      </c>
      <c r="F5926" t="s">
        <v>24</v>
      </c>
      <c r="G5926">
        <v>2</v>
      </c>
      <c r="H5926">
        <v>12.6</v>
      </c>
      <c r="I5926" t="s">
        <v>118</v>
      </c>
      <c r="J5926" t="s">
        <v>269</v>
      </c>
      <c r="K5926">
        <v>2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83</v>
      </c>
      <c r="R5926" t="s">
        <v>83</v>
      </c>
      <c r="S5926" t="s">
        <v>83</v>
      </c>
      <c r="T5926" t="str">
        <f>_xlfn.XLOOKUP(A5926,MI_Match_Analysis!$A$2:$A$8,MI_Match_Analysis!$F$2:$F$8,"Not Found")</f>
        <v>Not Found</v>
      </c>
    </row>
    <row r="5927" spans="1:20" hidden="1" x14ac:dyDescent="0.3">
      <c r="A5927">
        <v>26</v>
      </c>
      <c r="B5927" s="1">
        <v>46130</v>
      </c>
      <c r="C5927" t="s">
        <v>162</v>
      </c>
      <c r="D5927" t="s">
        <v>163</v>
      </c>
      <c r="E5927" t="s">
        <v>54</v>
      </c>
      <c r="F5927" t="s">
        <v>24</v>
      </c>
      <c r="G5927">
        <v>2</v>
      </c>
      <c r="H5927">
        <v>13.1</v>
      </c>
      <c r="I5927" t="s">
        <v>229</v>
      </c>
      <c r="J5927" t="s">
        <v>104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83</v>
      </c>
      <c r="R5927" t="s">
        <v>83</v>
      </c>
      <c r="S5927" t="s">
        <v>83</v>
      </c>
      <c r="T5927" t="str">
        <f>_xlfn.XLOOKUP(A5927,MI_Match_Analysis!$A$2:$A$8,MI_Match_Analysis!$F$2:$F$8,"Not Found")</f>
        <v>Not Found</v>
      </c>
    </row>
    <row r="5928" spans="1:20" hidden="1" x14ac:dyDescent="0.3">
      <c r="A5928">
        <v>26</v>
      </c>
      <c r="B5928" s="1">
        <v>46130</v>
      </c>
      <c r="C5928" t="s">
        <v>162</v>
      </c>
      <c r="D5928" t="s">
        <v>163</v>
      </c>
      <c r="E5928" t="s">
        <v>54</v>
      </c>
      <c r="F5928" t="s">
        <v>24</v>
      </c>
      <c r="G5928">
        <v>2</v>
      </c>
      <c r="H5928">
        <v>13.2</v>
      </c>
      <c r="I5928" t="s">
        <v>118</v>
      </c>
      <c r="J5928" t="s">
        <v>104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83</v>
      </c>
      <c r="R5928" t="s">
        <v>83</v>
      </c>
      <c r="S5928" t="s">
        <v>83</v>
      </c>
      <c r="T5928" t="str">
        <f>_xlfn.XLOOKUP(A5928,MI_Match_Analysis!$A$2:$A$8,MI_Match_Analysis!$F$2:$F$8,"Not Found")</f>
        <v>Not Found</v>
      </c>
    </row>
    <row r="5929" spans="1:20" hidden="1" x14ac:dyDescent="0.3">
      <c r="A5929">
        <v>26</v>
      </c>
      <c r="B5929" s="1">
        <v>46130</v>
      </c>
      <c r="C5929" t="s">
        <v>162</v>
      </c>
      <c r="D5929" t="s">
        <v>163</v>
      </c>
      <c r="E5929" t="s">
        <v>54</v>
      </c>
      <c r="F5929" t="s">
        <v>24</v>
      </c>
      <c r="G5929">
        <v>2</v>
      </c>
      <c r="H5929">
        <v>13.3</v>
      </c>
      <c r="I5929" t="s">
        <v>118</v>
      </c>
      <c r="J5929" t="s">
        <v>104</v>
      </c>
      <c r="K5929">
        <v>2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83</v>
      </c>
      <c r="R5929" t="s">
        <v>83</v>
      </c>
      <c r="S5929" t="s">
        <v>83</v>
      </c>
      <c r="T5929" t="str">
        <f>_xlfn.XLOOKUP(A5929,MI_Match_Analysis!$A$2:$A$8,MI_Match_Analysis!$F$2:$F$8,"Not Found")</f>
        <v>Not Found</v>
      </c>
    </row>
    <row r="5930" spans="1:20" hidden="1" x14ac:dyDescent="0.3">
      <c r="A5930">
        <v>26</v>
      </c>
      <c r="B5930" s="1">
        <v>46130</v>
      </c>
      <c r="C5930" t="s">
        <v>162</v>
      </c>
      <c r="D5930" t="s">
        <v>163</v>
      </c>
      <c r="E5930" t="s">
        <v>54</v>
      </c>
      <c r="F5930" t="s">
        <v>24</v>
      </c>
      <c r="G5930">
        <v>2</v>
      </c>
      <c r="H5930">
        <v>13.4</v>
      </c>
      <c r="I5930" t="s">
        <v>118</v>
      </c>
      <c r="J5930" t="s">
        <v>104</v>
      </c>
      <c r="K5930">
        <v>4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83</v>
      </c>
      <c r="R5930" t="s">
        <v>83</v>
      </c>
      <c r="S5930" t="s">
        <v>83</v>
      </c>
      <c r="T5930" t="str">
        <f>_xlfn.XLOOKUP(A5930,MI_Match_Analysis!$A$2:$A$8,MI_Match_Analysis!$F$2:$F$8,"Not Found")</f>
        <v>Not Found</v>
      </c>
    </row>
    <row r="5931" spans="1:20" hidden="1" x14ac:dyDescent="0.3">
      <c r="A5931">
        <v>26</v>
      </c>
      <c r="B5931" s="1">
        <v>46130</v>
      </c>
      <c r="C5931" t="s">
        <v>162</v>
      </c>
      <c r="D5931" t="s">
        <v>163</v>
      </c>
      <c r="E5931" t="s">
        <v>54</v>
      </c>
      <c r="F5931" t="s">
        <v>24</v>
      </c>
      <c r="G5931">
        <v>2</v>
      </c>
      <c r="H5931">
        <v>13.5</v>
      </c>
      <c r="I5931" t="s">
        <v>118</v>
      </c>
      <c r="J5931" t="s">
        <v>104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83</v>
      </c>
      <c r="R5931" t="s">
        <v>83</v>
      </c>
      <c r="S5931" t="s">
        <v>83</v>
      </c>
      <c r="T5931" t="str">
        <f>_xlfn.XLOOKUP(A5931,MI_Match_Analysis!$A$2:$A$8,MI_Match_Analysis!$F$2:$F$8,"Not Found")</f>
        <v>Not Found</v>
      </c>
    </row>
    <row r="5932" spans="1:20" hidden="1" x14ac:dyDescent="0.3">
      <c r="A5932">
        <v>26</v>
      </c>
      <c r="B5932" s="1">
        <v>46130</v>
      </c>
      <c r="C5932" t="s">
        <v>162</v>
      </c>
      <c r="D5932" t="s">
        <v>163</v>
      </c>
      <c r="E5932" t="s">
        <v>54</v>
      </c>
      <c r="F5932" t="s">
        <v>24</v>
      </c>
      <c r="G5932">
        <v>2</v>
      </c>
      <c r="H5932">
        <v>13.6</v>
      </c>
      <c r="I5932" t="s">
        <v>118</v>
      </c>
      <c r="J5932" t="s">
        <v>104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83</v>
      </c>
      <c r="R5932" t="s">
        <v>83</v>
      </c>
      <c r="S5932" t="s">
        <v>83</v>
      </c>
      <c r="T5932" t="str">
        <f>_xlfn.XLOOKUP(A5932,MI_Match_Analysis!$A$2:$A$8,MI_Match_Analysis!$F$2:$F$8,"Not Found")</f>
        <v>Not Found</v>
      </c>
    </row>
    <row r="5933" spans="1:20" hidden="1" x14ac:dyDescent="0.3">
      <c r="A5933">
        <v>26</v>
      </c>
      <c r="B5933" s="1">
        <v>46130</v>
      </c>
      <c r="C5933" t="s">
        <v>162</v>
      </c>
      <c r="D5933" t="s">
        <v>163</v>
      </c>
      <c r="E5933" t="s">
        <v>54</v>
      </c>
      <c r="F5933" t="s">
        <v>24</v>
      </c>
      <c r="G5933">
        <v>2</v>
      </c>
      <c r="H5933">
        <v>14.1</v>
      </c>
      <c r="I5933" t="s">
        <v>118</v>
      </c>
      <c r="J5933" t="s">
        <v>92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83</v>
      </c>
      <c r="R5933" t="s">
        <v>83</v>
      </c>
      <c r="S5933" t="s">
        <v>83</v>
      </c>
      <c r="T5933" t="str">
        <f>_xlfn.XLOOKUP(A5933,MI_Match_Analysis!$A$2:$A$8,MI_Match_Analysis!$F$2:$F$8,"Not Found")</f>
        <v>Not Found</v>
      </c>
    </row>
    <row r="5934" spans="1:20" hidden="1" x14ac:dyDescent="0.3">
      <c r="A5934">
        <v>26</v>
      </c>
      <c r="B5934" s="1">
        <v>46130</v>
      </c>
      <c r="C5934" t="s">
        <v>162</v>
      </c>
      <c r="D5934" t="s">
        <v>163</v>
      </c>
      <c r="E5934" t="s">
        <v>54</v>
      </c>
      <c r="F5934" t="s">
        <v>24</v>
      </c>
      <c r="G5934">
        <v>2</v>
      </c>
      <c r="H5934">
        <v>14.2</v>
      </c>
      <c r="I5934" t="s">
        <v>229</v>
      </c>
      <c r="J5934" t="s">
        <v>92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83</v>
      </c>
      <c r="R5934" t="s">
        <v>83</v>
      </c>
      <c r="S5934" t="s">
        <v>83</v>
      </c>
      <c r="T5934" t="str">
        <f>_xlfn.XLOOKUP(A5934,MI_Match_Analysis!$A$2:$A$8,MI_Match_Analysis!$F$2:$F$8,"Not Found")</f>
        <v>Not Found</v>
      </c>
    </row>
    <row r="5935" spans="1:20" hidden="1" x14ac:dyDescent="0.3">
      <c r="A5935">
        <v>26</v>
      </c>
      <c r="B5935" s="1">
        <v>46130</v>
      </c>
      <c r="C5935" t="s">
        <v>162</v>
      </c>
      <c r="D5935" t="s">
        <v>163</v>
      </c>
      <c r="E5935" t="s">
        <v>54</v>
      </c>
      <c r="F5935" t="s">
        <v>24</v>
      </c>
      <c r="G5935">
        <v>2</v>
      </c>
      <c r="H5935">
        <v>14.3</v>
      </c>
      <c r="I5935" t="s">
        <v>118</v>
      </c>
      <c r="J5935" t="s">
        <v>92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83</v>
      </c>
      <c r="R5935" t="s">
        <v>83</v>
      </c>
      <c r="S5935" t="s">
        <v>83</v>
      </c>
      <c r="T5935" t="str">
        <f>_xlfn.XLOOKUP(A5935,MI_Match_Analysis!$A$2:$A$8,MI_Match_Analysis!$F$2:$F$8,"Not Found")</f>
        <v>Not Found</v>
      </c>
    </row>
    <row r="5936" spans="1:20" hidden="1" x14ac:dyDescent="0.3">
      <c r="A5936">
        <v>26</v>
      </c>
      <c r="B5936" s="1">
        <v>46130</v>
      </c>
      <c r="C5936" t="s">
        <v>162</v>
      </c>
      <c r="D5936" t="s">
        <v>163</v>
      </c>
      <c r="E5936" t="s">
        <v>54</v>
      </c>
      <c r="F5936" t="s">
        <v>24</v>
      </c>
      <c r="G5936">
        <v>2</v>
      </c>
      <c r="H5936">
        <v>14.4</v>
      </c>
      <c r="I5936" t="s">
        <v>229</v>
      </c>
      <c r="J5936" t="s">
        <v>92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83</v>
      </c>
      <c r="R5936" t="s">
        <v>83</v>
      </c>
      <c r="S5936" t="s">
        <v>83</v>
      </c>
      <c r="T5936" t="str">
        <f>_xlfn.XLOOKUP(A5936,MI_Match_Analysis!$A$2:$A$8,MI_Match_Analysis!$F$2:$F$8,"Not Found")</f>
        <v>Not Found</v>
      </c>
    </row>
    <row r="5937" spans="1:20" hidden="1" x14ac:dyDescent="0.3">
      <c r="A5937">
        <v>26</v>
      </c>
      <c r="B5937" s="1">
        <v>46130</v>
      </c>
      <c r="C5937" t="s">
        <v>162</v>
      </c>
      <c r="D5937" t="s">
        <v>163</v>
      </c>
      <c r="E5937" t="s">
        <v>54</v>
      </c>
      <c r="F5937" t="s">
        <v>24</v>
      </c>
      <c r="G5937">
        <v>2</v>
      </c>
      <c r="H5937">
        <v>14.5</v>
      </c>
      <c r="I5937" t="s">
        <v>118</v>
      </c>
      <c r="J5937" t="s">
        <v>92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83</v>
      </c>
      <c r="R5937" t="s">
        <v>83</v>
      </c>
      <c r="S5937" t="s">
        <v>83</v>
      </c>
      <c r="T5937" t="str">
        <f>_xlfn.XLOOKUP(A5937,MI_Match_Analysis!$A$2:$A$8,MI_Match_Analysis!$F$2:$F$8,"Not Found")</f>
        <v>Not Found</v>
      </c>
    </row>
    <row r="5938" spans="1:20" hidden="1" x14ac:dyDescent="0.3">
      <c r="A5938">
        <v>26</v>
      </c>
      <c r="B5938" s="1">
        <v>46130</v>
      </c>
      <c r="C5938" t="s">
        <v>162</v>
      </c>
      <c r="D5938" t="s">
        <v>163</v>
      </c>
      <c r="E5938" t="s">
        <v>54</v>
      </c>
      <c r="F5938" t="s">
        <v>24</v>
      </c>
      <c r="G5938">
        <v>2</v>
      </c>
      <c r="H5938">
        <v>14.6</v>
      </c>
      <c r="I5938" t="s">
        <v>229</v>
      </c>
      <c r="J5938" t="s">
        <v>92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83</v>
      </c>
      <c r="R5938" t="s">
        <v>83</v>
      </c>
      <c r="S5938" t="s">
        <v>83</v>
      </c>
      <c r="T5938" t="str">
        <f>_xlfn.XLOOKUP(A5938,MI_Match_Analysis!$A$2:$A$8,MI_Match_Analysis!$F$2:$F$8,"Not Found")</f>
        <v>Not Found</v>
      </c>
    </row>
    <row r="5939" spans="1:20" hidden="1" x14ac:dyDescent="0.3">
      <c r="A5939">
        <v>26</v>
      </c>
      <c r="B5939" s="1">
        <v>46130</v>
      </c>
      <c r="C5939" t="s">
        <v>162</v>
      </c>
      <c r="D5939" t="s">
        <v>163</v>
      </c>
      <c r="E5939" t="s">
        <v>54</v>
      </c>
      <c r="F5939" t="s">
        <v>24</v>
      </c>
      <c r="G5939">
        <v>2</v>
      </c>
      <c r="H5939">
        <v>15.1</v>
      </c>
      <c r="I5939" t="s">
        <v>118</v>
      </c>
      <c r="J5939" t="s">
        <v>80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83</v>
      </c>
      <c r="R5939" t="s">
        <v>83</v>
      </c>
      <c r="S5939" t="s">
        <v>83</v>
      </c>
      <c r="T5939" t="str">
        <f>_xlfn.XLOOKUP(A5939,MI_Match_Analysis!$A$2:$A$8,MI_Match_Analysis!$F$2:$F$8,"Not Found")</f>
        <v>Not Found</v>
      </c>
    </row>
    <row r="5940" spans="1:20" hidden="1" x14ac:dyDescent="0.3">
      <c r="A5940">
        <v>26</v>
      </c>
      <c r="B5940" s="1">
        <v>46130</v>
      </c>
      <c r="C5940" t="s">
        <v>162</v>
      </c>
      <c r="D5940" t="s">
        <v>163</v>
      </c>
      <c r="E5940" t="s">
        <v>54</v>
      </c>
      <c r="F5940" t="s">
        <v>24</v>
      </c>
      <c r="G5940">
        <v>2</v>
      </c>
      <c r="H5940">
        <v>15.2</v>
      </c>
      <c r="I5940" t="s">
        <v>229</v>
      </c>
      <c r="J5940" t="s">
        <v>80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83</v>
      </c>
      <c r="R5940" t="s">
        <v>83</v>
      </c>
      <c r="S5940" t="s">
        <v>83</v>
      </c>
      <c r="T5940" t="str">
        <f>_xlfn.XLOOKUP(A5940,MI_Match_Analysis!$A$2:$A$8,MI_Match_Analysis!$F$2:$F$8,"Not Found")</f>
        <v>Not Found</v>
      </c>
    </row>
    <row r="5941" spans="1:20" hidden="1" x14ac:dyDescent="0.3">
      <c r="A5941">
        <v>26</v>
      </c>
      <c r="B5941" s="1">
        <v>46130</v>
      </c>
      <c r="C5941" t="s">
        <v>162</v>
      </c>
      <c r="D5941" t="s">
        <v>163</v>
      </c>
      <c r="E5941" t="s">
        <v>54</v>
      </c>
      <c r="F5941" t="s">
        <v>24</v>
      </c>
      <c r="G5941">
        <v>2</v>
      </c>
      <c r="H5941">
        <v>15.3</v>
      </c>
      <c r="I5941" t="s">
        <v>229</v>
      </c>
      <c r="J5941" t="s">
        <v>80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83</v>
      </c>
      <c r="R5941" t="s">
        <v>83</v>
      </c>
      <c r="S5941" t="s">
        <v>83</v>
      </c>
      <c r="T5941" t="str">
        <f>_xlfn.XLOOKUP(A5941,MI_Match_Analysis!$A$2:$A$8,MI_Match_Analysis!$F$2:$F$8,"Not Found")</f>
        <v>Not Found</v>
      </c>
    </row>
    <row r="5942" spans="1:20" hidden="1" x14ac:dyDescent="0.3">
      <c r="A5942">
        <v>26</v>
      </c>
      <c r="B5942" s="1">
        <v>46130</v>
      </c>
      <c r="C5942" t="s">
        <v>162</v>
      </c>
      <c r="D5942" t="s">
        <v>163</v>
      </c>
      <c r="E5942" t="s">
        <v>54</v>
      </c>
      <c r="F5942" t="s">
        <v>24</v>
      </c>
      <c r="G5942">
        <v>2</v>
      </c>
      <c r="H5942">
        <v>15.4</v>
      </c>
      <c r="I5942" t="s">
        <v>118</v>
      </c>
      <c r="J5942" t="s">
        <v>80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83</v>
      </c>
      <c r="R5942" t="s">
        <v>83</v>
      </c>
      <c r="S5942" t="s">
        <v>83</v>
      </c>
      <c r="T5942" t="str">
        <f>_xlfn.XLOOKUP(A5942,MI_Match_Analysis!$A$2:$A$8,MI_Match_Analysis!$F$2:$F$8,"Not Found")</f>
        <v>Not Found</v>
      </c>
    </row>
    <row r="5943" spans="1:20" hidden="1" x14ac:dyDescent="0.3">
      <c r="A5943">
        <v>26</v>
      </c>
      <c r="B5943" s="1">
        <v>46130</v>
      </c>
      <c r="C5943" t="s">
        <v>162</v>
      </c>
      <c r="D5943" t="s">
        <v>163</v>
      </c>
      <c r="E5943" t="s">
        <v>54</v>
      </c>
      <c r="F5943" t="s">
        <v>24</v>
      </c>
      <c r="G5943">
        <v>2</v>
      </c>
      <c r="H5943">
        <v>15.5</v>
      </c>
      <c r="I5943" t="s">
        <v>229</v>
      </c>
      <c r="J5943" t="s">
        <v>80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83</v>
      </c>
      <c r="R5943" t="s">
        <v>83</v>
      </c>
      <c r="S5943" t="s">
        <v>83</v>
      </c>
      <c r="T5943" t="str">
        <f>_xlfn.XLOOKUP(A5943,MI_Match_Analysis!$A$2:$A$8,MI_Match_Analysis!$F$2:$F$8,"Not Found")</f>
        <v>Not Found</v>
      </c>
    </row>
    <row r="5944" spans="1:20" hidden="1" x14ac:dyDescent="0.3">
      <c r="A5944">
        <v>26</v>
      </c>
      <c r="B5944" s="1">
        <v>46130</v>
      </c>
      <c r="C5944" t="s">
        <v>162</v>
      </c>
      <c r="D5944" t="s">
        <v>163</v>
      </c>
      <c r="E5944" t="s">
        <v>54</v>
      </c>
      <c r="F5944" t="s">
        <v>24</v>
      </c>
      <c r="G5944">
        <v>2</v>
      </c>
      <c r="H5944">
        <v>15.6</v>
      </c>
      <c r="I5944" t="s">
        <v>118</v>
      </c>
      <c r="J5944" t="s">
        <v>80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83</v>
      </c>
      <c r="R5944" t="s">
        <v>83</v>
      </c>
      <c r="S5944" t="s">
        <v>83</v>
      </c>
      <c r="T5944" t="str">
        <f>_xlfn.XLOOKUP(A5944,MI_Match_Analysis!$A$2:$A$8,MI_Match_Analysis!$F$2:$F$8,"Not Found")</f>
        <v>Not Found</v>
      </c>
    </row>
    <row r="5945" spans="1:20" hidden="1" x14ac:dyDescent="0.3">
      <c r="A5945">
        <v>26</v>
      </c>
      <c r="B5945" s="1">
        <v>46130</v>
      </c>
      <c r="C5945" t="s">
        <v>162</v>
      </c>
      <c r="D5945" t="s">
        <v>163</v>
      </c>
      <c r="E5945" t="s">
        <v>54</v>
      </c>
      <c r="F5945" t="s">
        <v>24</v>
      </c>
      <c r="G5945">
        <v>2</v>
      </c>
      <c r="H5945">
        <v>16.100000000000001</v>
      </c>
      <c r="I5945" t="s">
        <v>118</v>
      </c>
      <c r="J5945" t="s">
        <v>111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83</v>
      </c>
      <c r="R5945" t="s">
        <v>83</v>
      </c>
      <c r="S5945" t="s">
        <v>83</v>
      </c>
      <c r="T5945" t="str">
        <f>_xlfn.XLOOKUP(A5945,MI_Match_Analysis!$A$2:$A$8,MI_Match_Analysis!$F$2:$F$8,"Not Found")</f>
        <v>Not Found</v>
      </c>
    </row>
    <row r="5946" spans="1:20" hidden="1" x14ac:dyDescent="0.3">
      <c r="A5946">
        <v>26</v>
      </c>
      <c r="B5946" s="1">
        <v>46130</v>
      </c>
      <c r="C5946" t="s">
        <v>162</v>
      </c>
      <c r="D5946" t="s">
        <v>163</v>
      </c>
      <c r="E5946" t="s">
        <v>54</v>
      </c>
      <c r="F5946" t="s">
        <v>24</v>
      </c>
      <c r="G5946">
        <v>2</v>
      </c>
      <c r="H5946">
        <v>16.2</v>
      </c>
      <c r="I5946" t="s">
        <v>237</v>
      </c>
      <c r="J5946" t="s">
        <v>111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83</v>
      </c>
      <c r="R5946" t="s">
        <v>83</v>
      </c>
      <c r="S5946" t="s">
        <v>83</v>
      </c>
      <c r="T5946" t="str">
        <f>_xlfn.XLOOKUP(A5946,MI_Match_Analysis!$A$2:$A$8,MI_Match_Analysis!$F$2:$F$8,"Not Found")</f>
        <v>Not Found</v>
      </c>
    </row>
    <row r="5947" spans="1:20" hidden="1" x14ac:dyDescent="0.3">
      <c r="A5947">
        <v>26</v>
      </c>
      <c r="B5947" s="1">
        <v>46130</v>
      </c>
      <c r="C5947" t="s">
        <v>162</v>
      </c>
      <c r="D5947" t="s">
        <v>163</v>
      </c>
      <c r="E5947" t="s">
        <v>54</v>
      </c>
      <c r="F5947" t="s">
        <v>24</v>
      </c>
      <c r="G5947">
        <v>2</v>
      </c>
      <c r="H5947">
        <v>16.3</v>
      </c>
      <c r="I5947" t="s">
        <v>118</v>
      </c>
      <c r="J5947" t="s">
        <v>111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83</v>
      </c>
      <c r="R5947" t="s">
        <v>83</v>
      </c>
      <c r="S5947" t="s">
        <v>83</v>
      </c>
      <c r="T5947" t="str">
        <f>_xlfn.XLOOKUP(A5947,MI_Match_Analysis!$A$2:$A$8,MI_Match_Analysis!$F$2:$F$8,"Not Found")</f>
        <v>Not Found</v>
      </c>
    </row>
    <row r="5948" spans="1:20" hidden="1" x14ac:dyDescent="0.3">
      <c r="A5948">
        <v>26</v>
      </c>
      <c r="B5948" s="1">
        <v>46130</v>
      </c>
      <c r="C5948" t="s">
        <v>162</v>
      </c>
      <c r="D5948" t="s">
        <v>163</v>
      </c>
      <c r="E5948" t="s">
        <v>54</v>
      </c>
      <c r="F5948" t="s">
        <v>24</v>
      </c>
      <c r="G5948">
        <v>2</v>
      </c>
      <c r="H5948">
        <v>16.399999999999999</v>
      </c>
      <c r="I5948" t="s">
        <v>237</v>
      </c>
      <c r="J5948" t="s">
        <v>111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83</v>
      </c>
      <c r="R5948" t="s">
        <v>83</v>
      </c>
      <c r="S5948" t="s">
        <v>83</v>
      </c>
      <c r="T5948" t="str">
        <f>_xlfn.XLOOKUP(A5948,MI_Match_Analysis!$A$2:$A$8,MI_Match_Analysis!$F$2:$F$8,"Not Found")</f>
        <v>Not Found</v>
      </c>
    </row>
    <row r="5949" spans="1:20" hidden="1" x14ac:dyDescent="0.3">
      <c r="A5949">
        <v>26</v>
      </c>
      <c r="B5949" s="1">
        <v>46130</v>
      </c>
      <c r="C5949" t="s">
        <v>162</v>
      </c>
      <c r="D5949" t="s">
        <v>163</v>
      </c>
      <c r="E5949" t="s">
        <v>54</v>
      </c>
      <c r="F5949" t="s">
        <v>24</v>
      </c>
      <c r="G5949">
        <v>2</v>
      </c>
      <c r="H5949">
        <v>16.5</v>
      </c>
      <c r="I5949" t="s">
        <v>118</v>
      </c>
      <c r="J5949" t="s">
        <v>111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83</v>
      </c>
      <c r="R5949" t="s">
        <v>83</v>
      </c>
      <c r="S5949" t="s">
        <v>83</v>
      </c>
      <c r="T5949" t="str">
        <f>_xlfn.XLOOKUP(A5949,MI_Match_Analysis!$A$2:$A$8,MI_Match_Analysis!$F$2:$F$8,"Not Found")</f>
        <v>Not Found</v>
      </c>
    </row>
    <row r="5950" spans="1:20" hidden="1" x14ac:dyDescent="0.3">
      <c r="A5950">
        <v>26</v>
      </c>
      <c r="B5950" s="1">
        <v>46130</v>
      </c>
      <c r="C5950" t="s">
        <v>162</v>
      </c>
      <c r="D5950" t="s">
        <v>163</v>
      </c>
      <c r="E5950" t="s">
        <v>54</v>
      </c>
      <c r="F5950" t="s">
        <v>24</v>
      </c>
      <c r="G5950">
        <v>2</v>
      </c>
      <c r="H5950">
        <v>16.600000000000001</v>
      </c>
      <c r="I5950" t="s">
        <v>118</v>
      </c>
      <c r="J5950" t="s">
        <v>111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83</v>
      </c>
      <c r="R5950" t="s">
        <v>83</v>
      </c>
      <c r="S5950" t="s">
        <v>83</v>
      </c>
      <c r="T5950" t="str">
        <f>_xlfn.XLOOKUP(A5950,MI_Match_Analysis!$A$2:$A$8,MI_Match_Analysis!$F$2:$F$8,"Not Found")</f>
        <v>Not Found</v>
      </c>
    </row>
    <row r="5951" spans="1:20" hidden="1" x14ac:dyDescent="0.3">
      <c r="A5951">
        <v>26</v>
      </c>
      <c r="B5951" s="1">
        <v>46130</v>
      </c>
      <c r="C5951" t="s">
        <v>162</v>
      </c>
      <c r="D5951" t="s">
        <v>163</v>
      </c>
      <c r="E5951" t="s">
        <v>54</v>
      </c>
      <c r="F5951" t="s">
        <v>24</v>
      </c>
      <c r="G5951">
        <v>2</v>
      </c>
      <c r="H5951">
        <v>17.100000000000001</v>
      </c>
      <c r="I5951" t="s">
        <v>237</v>
      </c>
      <c r="J5951" t="s">
        <v>80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83</v>
      </c>
      <c r="R5951" t="s">
        <v>83</v>
      </c>
      <c r="S5951" t="s">
        <v>83</v>
      </c>
      <c r="T5951" t="str">
        <f>_xlfn.XLOOKUP(A5951,MI_Match_Analysis!$A$2:$A$8,MI_Match_Analysis!$F$2:$F$8,"Not Found")</f>
        <v>Not Found</v>
      </c>
    </row>
    <row r="5952" spans="1:20" hidden="1" x14ac:dyDescent="0.3">
      <c r="A5952">
        <v>26</v>
      </c>
      <c r="B5952" s="1">
        <v>46130</v>
      </c>
      <c r="C5952" t="s">
        <v>162</v>
      </c>
      <c r="D5952" t="s">
        <v>163</v>
      </c>
      <c r="E5952" t="s">
        <v>54</v>
      </c>
      <c r="F5952" t="s">
        <v>24</v>
      </c>
      <c r="G5952">
        <v>2</v>
      </c>
      <c r="H5952">
        <v>17.2</v>
      </c>
      <c r="I5952" t="s">
        <v>118</v>
      </c>
      <c r="J5952" t="s">
        <v>80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83</v>
      </c>
      <c r="R5952" t="s">
        <v>83</v>
      </c>
      <c r="S5952" t="s">
        <v>83</v>
      </c>
      <c r="T5952" t="str">
        <f>_xlfn.XLOOKUP(A5952,MI_Match_Analysis!$A$2:$A$8,MI_Match_Analysis!$F$2:$F$8,"Not Found")</f>
        <v>Not Found</v>
      </c>
    </row>
    <row r="5953" spans="1:20" hidden="1" x14ac:dyDescent="0.3">
      <c r="A5953">
        <v>26</v>
      </c>
      <c r="B5953" s="1">
        <v>46130</v>
      </c>
      <c r="C5953" t="s">
        <v>162</v>
      </c>
      <c r="D5953" t="s">
        <v>163</v>
      </c>
      <c r="E5953" t="s">
        <v>54</v>
      </c>
      <c r="F5953" t="s">
        <v>24</v>
      </c>
      <c r="G5953">
        <v>2</v>
      </c>
      <c r="H5953">
        <v>17.3</v>
      </c>
      <c r="I5953" t="s">
        <v>237</v>
      </c>
      <c r="J5953" t="s">
        <v>80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83</v>
      </c>
      <c r="R5953" t="s">
        <v>83</v>
      </c>
      <c r="S5953" t="s">
        <v>83</v>
      </c>
      <c r="T5953" t="str">
        <f>_xlfn.XLOOKUP(A5953,MI_Match_Analysis!$A$2:$A$8,MI_Match_Analysis!$F$2:$F$8,"Not Found")</f>
        <v>Not Found</v>
      </c>
    </row>
    <row r="5954" spans="1:20" hidden="1" x14ac:dyDescent="0.3">
      <c r="A5954">
        <v>26</v>
      </c>
      <c r="B5954" s="1">
        <v>46130</v>
      </c>
      <c r="C5954" t="s">
        <v>162</v>
      </c>
      <c r="D5954" t="s">
        <v>163</v>
      </c>
      <c r="E5954" t="s">
        <v>54</v>
      </c>
      <c r="F5954" t="s">
        <v>24</v>
      </c>
      <c r="G5954">
        <v>2</v>
      </c>
      <c r="H5954">
        <v>17.399999999999999</v>
      </c>
      <c r="I5954" t="s">
        <v>118</v>
      </c>
      <c r="J5954" t="s">
        <v>80</v>
      </c>
      <c r="K5954">
        <v>6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83</v>
      </c>
      <c r="R5954" t="s">
        <v>83</v>
      </c>
      <c r="S5954" t="s">
        <v>83</v>
      </c>
      <c r="T5954" t="str">
        <f>_xlfn.XLOOKUP(A5954,MI_Match_Analysis!$A$2:$A$8,MI_Match_Analysis!$F$2:$F$8,"Not Found")</f>
        <v>Not Found</v>
      </c>
    </row>
    <row r="5955" spans="1:20" hidden="1" x14ac:dyDescent="0.3">
      <c r="A5955">
        <v>26</v>
      </c>
      <c r="B5955" s="1">
        <v>46130</v>
      </c>
      <c r="C5955" t="s">
        <v>162</v>
      </c>
      <c r="D5955" t="s">
        <v>163</v>
      </c>
      <c r="E5955" t="s">
        <v>54</v>
      </c>
      <c r="F5955" t="s">
        <v>24</v>
      </c>
      <c r="G5955">
        <v>2</v>
      </c>
      <c r="H5955">
        <v>17.5</v>
      </c>
      <c r="I5955" t="s">
        <v>118</v>
      </c>
      <c r="J5955" t="s">
        <v>80</v>
      </c>
      <c r="K5955">
        <v>2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83</v>
      </c>
      <c r="R5955" t="s">
        <v>83</v>
      </c>
      <c r="S5955" t="s">
        <v>83</v>
      </c>
      <c r="T5955" t="str">
        <f>_xlfn.XLOOKUP(A5955,MI_Match_Analysis!$A$2:$A$8,MI_Match_Analysis!$F$2:$F$8,"Not Found")</f>
        <v>Not Found</v>
      </c>
    </row>
    <row r="5956" spans="1:20" hidden="1" x14ac:dyDescent="0.3">
      <c r="A5956">
        <v>26</v>
      </c>
      <c r="B5956" s="1">
        <v>46130</v>
      </c>
      <c r="C5956" t="s">
        <v>162</v>
      </c>
      <c r="D5956" t="s">
        <v>163</v>
      </c>
      <c r="E5956" t="s">
        <v>54</v>
      </c>
      <c r="F5956" t="s">
        <v>24</v>
      </c>
      <c r="G5956">
        <v>2</v>
      </c>
      <c r="H5956">
        <v>17.600000000000001</v>
      </c>
      <c r="I5956" t="s">
        <v>118</v>
      </c>
      <c r="J5956" t="s">
        <v>80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83</v>
      </c>
      <c r="R5956" t="s">
        <v>83</v>
      </c>
      <c r="S5956" t="s">
        <v>83</v>
      </c>
      <c r="T5956" t="str">
        <f>_xlfn.XLOOKUP(A5956,MI_Match_Analysis!$A$2:$A$8,MI_Match_Analysis!$F$2:$F$8,"Not Found")</f>
        <v>Not Found</v>
      </c>
    </row>
    <row r="5957" spans="1:20" hidden="1" x14ac:dyDescent="0.3">
      <c r="A5957">
        <v>26</v>
      </c>
      <c r="B5957" s="1">
        <v>46130</v>
      </c>
      <c r="C5957" t="s">
        <v>162</v>
      </c>
      <c r="D5957" t="s">
        <v>163</v>
      </c>
      <c r="E5957" t="s">
        <v>54</v>
      </c>
      <c r="F5957" t="s">
        <v>24</v>
      </c>
      <c r="G5957">
        <v>2</v>
      </c>
      <c r="H5957">
        <v>18.100000000000001</v>
      </c>
      <c r="I5957" t="s">
        <v>118</v>
      </c>
      <c r="J5957" t="s">
        <v>269</v>
      </c>
      <c r="K5957">
        <v>4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83</v>
      </c>
      <c r="R5957" t="s">
        <v>83</v>
      </c>
      <c r="S5957" t="s">
        <v>83</v>
      </c>
      <c r="T5957" t="str">
        <f>_xlfn.XLOOKUP(A5957,MI_Match_Analysis!$A$2:$A$8,MI_Match_Analysis!$F$2:$F$8,"Not Found")</f>
        <v>Not Found</v>
      </c>
    </row>
    <row r="5958" spans="1:20" hidden="1" x14ac:dyDescent="0.3">
      <c r="A5958">
        <v>26</v>
      </c>
      <c r="B5958" s="1">
        <v>46130</v>
      </c>
      <c r="C5958" t="s">
        <v>162</v>
      </c>
      <c r="D5958" t="s">
        <v>163</v>
      </c>
      <c r="E5958" t="s">
        <v>54</v>
      </c>
      <c r="F5958" t="s">
        <v>24</v>
      </c>
      <c r="G5958">
        <v>2</v>
      </c>
      <c r="H5958">
        <v>18.2</v>
      </c>
      <c r="I5958" t="s">
        <v>118</v>
      </c>
      <c r="J5958" t="s">
        <v>269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83</v>
      </c>
      <c r="R5958" t="s">
        <v>83</v>
      </c>
      <c r="S5958" t="s">
        <v>83</v>
      </c>
      <c r="T5958" t="str">
        <f>_xlfn.XLOOKUP(A5958,MI_Match_Analysis!$A$2:$A$8,MI_Match_Analysis!$F$2:$F$8,"Not Found")</f>
        <v>Not Found</v>
      </c>
    </row>
    <row r="5959" spans="1:20" hidden="1" x14ac:dyDescent="0.3">
      <c r="A5959">
        <v>26</v>
      </c>
      <c r="B5959" s="1">
        <v>46130</v>
      </c>
      <c r="C5959" t="s">
        <v>162</v>
      </c>
      <c r="D5959" t="s">
        <v>163</v>
      </c>
      <c r="E5959" t="s">
        <v>54</v>
      </c>
      <c r="F5959" t="s">
        <v>24</v>
      </c>
      <c r="G5959">
        <v>2</v>
      </c>
      <c r="H5959">
        <v>18.3</v>
      </c>
      <c r="I5959" t="s">
        <v>237</v>
      </c>
      <c r="J5959" t="s">
        <v>269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83</v>
      </c>
      <c r="R5959" t="s">
        <v>83</v>
      </c>
      <c r="S5959" t="s">
        <v>83</v>
      </c>
      <c r="T5959" t="str">
        <f>_xlfn.XLOOKUP(A5959,MI_Match_Analysis!$A$2:$A$8,MI_Match_Analysis!$F$2:$F$8,"Not Found")</f>
        <v>Not Found</v>
      </c>
    </row>
    <row r="5960" spans="1:20" hidden="1" x14ac:dyDescent="0.3">
      <c r="A5960">
        <v>26</v>
      </c>
      <c r="B5960" s="1">
        <v>46130</v>
      </c>
      <c r="C5960" t="s">
        <v>162</v>
      </c>
      <c r="D5960" t="s">
        <v>163</v>
      </c>
      <c r="E5960" t="s">
        <v>54</v>
      </c>
      <c r="F5960" t="s">
        <v>24</v>
      </c>
      <c r="G5960">
        <v>2</v>
      </c>
      <c r="H5960">
        <v>18.399999999999999</v>
      </c>
      <c r="I5960" t="s">
        <v>118</v>
      </c>
      <c r="J5960" t="s">
        <v>269</v>
      </c>
      <c r="K5960">
        <v>2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83</v>
      </c>
      <c r="R5960" t="s">
        <v>83</v>
      </c>
      <c r="S5960" t="s">
        <v>83</v>
      </c>
      <c r="T5960" t="str">
        <f>_xlfn.XLOOKUP(A5960,MI_Match_Analysis!$A$2:$A$8,MI_Match_Analysis!$F$2:$F$8,"Not Found")</f>
        <v>Not Found</v>
      </c>
    </row>
    <row r="5961" spans="1:20" hidden="1" x14ac:dyDescent="0.3">
      <c r="A5961">
        <v>26</v>
      </c>
      <c r="B5961" s="1">
        <v>46130</v>
      </c>
      <c r="C5961" t="s">
        <v>162</v>
      </c>
      <c r="D5961" t="s">
        <v>163</v>
      </c>
      <c r="E5961" t="s">
        <v>54</v>
      </c>
      <c r="F5961" t="s">
        <v>24</v>
      </c>
      <c r="G5961">
        <v>2</v>
      </c>
      <c r="H5961">
        <v>18.5</v>
      </c>
      <c r="I5961" t="s">
        <v>118</v>
      </c>
      <c r="J5961" t="s">
        <v>269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83</v>
      </c>
      <c r="R5961" t="s">
        <v>83</v>
      </c>
      <c r="S5961" t="s">
        <v>83</v>
      </c>
      <c r="T5961" t="str">
        <f>_xlfn.XLOOKUP(A5961,MI_Match_Analysis!$A$2:$A$8,MI_Match_Analysis!$F$2:$F$8,"Not Found")</f>
        <v>Not Found</v>
      </c>
    </row>
    <row r="5962" spans="1:20" hidden="1" x14ac:dyDescent="0.3">
      <c r="A5962">
        <v>26</v>
      </c>
      <c r="B5962" s="1">
        <v>46130</v>
      </c>
      <c r="C5962" t="s">
        <v>162</v>
      </c>
      <c r="D5962" t="s">
        <v>163</v>
      </c>
      <c r="E5962" t="s">
        <v>54</v>
      </c>
      <c r="F5962" t="s">
        <v>24</v>
      </c>
      <c r="G5962">
        <v>2</v>
      </c>
      <c r="H5962">
        <v>18.600000000000001</v>
      </c>
      <c r="I5962" t="s">
        <v>237</v>
      </c>
      <c r="J5962" t="s">
        <v>269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83</v>
      </c>
      <c r="R5962" t="s">
        <v>83</v>
      </c>
      <c r="S5962" t="s">
        <v>83</v>
      </c>
      <c r="T5962" t="str">
        <f>_xlfn.XLOOKUP(A5962,MI_Match_Analysis!$A$2:$A$8,MI_Match_Analysis!$F$2:$F$8,"Not Found")</f>
        <v>Not Found</v>
      </c>
    </row>
    <row r="5963" spans="1:20" hidden="1" x14ac:dyDescent="0.3">
      <c r="A5963">
        <v>26</v>
      </c>
      <c r="B5963" s="1">
        <v>46130</v>
      </c>
      <c r="C5963" t="s">
        <v>162</v>
      </c>
      <c r="D5963" t="s">
        <v>163</v>
      </c>
      <c r="E5963" t="s">
        <v>54</v>
      </c>
      <c r="F5963" t="s">
        <v>24</v>
      </c>
      <c r="G5963">
        <v>2</v>
      </c>
      <c r="H5963">
        <v>19.100000000000001</v>
      </c>
      <c r="I5963" t="s">
        <v>237</v>
      </c>
      <c r="J5963" t="s">
        <v>171</v>
      </c>
      <c r="K5963">
        <v>0</v>
      </c>
      <c r="L5963">
        <v>1</v>
      </c>
      <c r="M5963">
        <v>0</v>
      </c>
      <c r="N5963">
        <v>1</v>
      </c>
      <c r="O5963">
        <v>0</v>
      </c>
      <c r="P5963">
        <v>0</v>
      </c>
      <c r="Q5963" t="s">
        <v>83</v>
      </c>
      <c r="R5963" t="s">
        <v>83</v>
      </c>
      <c r="S5963" t="s">
        <v>83</v>
      </c>
      <c r="T5963" t="str">
        <f>_xlfn.XLOOKUP(A5963,MI_Match_Analysis!$A$2:$A$8,MI_Match_Analysis!$F$2:$F$8,"Not Found")</f>
        <v>Not Found</v>
      </c>
    </row>
    <row r="5964" spans="1:20" hidden="1" x14ac:dyDescent="0.3">
      <c r="A5964">
        <v>26</v>
      </c>
      <c r="B5964" s="1">
        <v>46130</v>
      </c>
      <c r="C5964" t="s">
        <v>162</v>
      </c>
      <c r="D5964" t="s">
        <v>163</v>
      </c>
      <c r="E5964" t="s">
        <v>54</v>
      </c>
      <c r="F5964" t="s">
        <v>24</v>
      </c>
      <c r="G5964">
        <v>2</v>
      </c>
      <c r="H5964">
        <v>19.2</v>
      </c>
      <c r="I5964" t="s">
        <v>118</v>
      </c>
      <c r="J5964" t="s">
        <v>171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83</v>
      </c>
      <c r="R5964" t="s">
        <v>83</v>
      </c>
      <c r="S5964" t="s">
        <v>83</v>
      </c>
      <c r="T5964" t="str">
        <f>_xlfn.XLOOKUP(A5964,MI_Match_Analysis!$A$2:$A$8,MI_Match_Analysis!$F$2:$F$8,"Not Found")</f>
        <v>Not Found</v>
      </c>
    </row>
    <row r="5965" spans="1:20" hidden="1" x14ac:dyDescent="0.3">
      <c r="A5965">
        <v>26</v>
      </c>
      <c r="B5965" s="1">
        <v>46130</v>
      </c>
      <c r="C5965" t="s">
        <v>162</v>
      </c>
      <c r="D5965" t="s">
        <v>163</v>
      </c>
      <c r="E5965" t="s">
        <v>54</v>
      </c>
      <c r="F5965" t="s">
        <v>24</v>
      </c>
      <c r="G5965">
        <v>2</v>
      </c>
      <c r="H5965">
        <v>19.3</v>
      </c>
      <c r="I5965" t="s">
        <v>237</v>
      </c>
      <c r="J5965" t="s">
        <v>171</v>
      </c>
      <c r="K5965">
        <v>6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83</v>
      </c>
      <c r="R5965" t="s">
        <v>83</v>
      </c>
      <c r="S5965" t="s">
        <v>83</v>
      </c>
      <c r="T5965" t="str">
        <f>_xlfn.XLOOKUP(A5965,MI_Match_Analysis!$A$2:$A$8,MI_Match_Analysis!$F$2:$F$8,"Not Found")</f>
        <v>Not Found</v>
      </c>
    </row>
    <row r="5966" spans="1:20" hidden="1" x14ac:dyDescent="0.3">
      <c r="A5966">
        <v>26</v>
      </c>
      <c r="B5966" s="1">
        <v>46130</v>
      </c>
      <c r="C5966" t="s">
        <v>162</v>
      </c>
      <c r="D5966" t="s">
        <v>163</v>
      </c>
      <c r="E5966" t="s">
        <v>54</v>
      </c>
      <c r="F5966" t="s">
        <v>24</v>
      </c>
      <c r="G5966">
        <v>2</v>
      </c>
      <c r="H5966">
        <v>19.399999999999999</v>
      </c>
      <c r="I5966" t="s">
        <v>237</v>
      </c>
      <c r="J5966" t="s">
        <v>171</v>
      </c>
      <c r="K5966">
        <v>6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83</v>
      </c>
      <c r="R5966" t="s">
        <v>83</v>
      </c>
      <c r="S5966" t="s">
        <v>83</v>
      </c>
      <c r="T5966" t="str">
        <f>_xlfn.XLOOKUP(A5966,MI_Match_Analysis!$A$2:$A$8,MI_Match_Analysis!$F$2:$F$8,"Not Found")</f>
        <v>Not Found</v>
      </c>
    </row>
    <row r="5967" spans="1:20" hidden="1" x14ac:dyDescent="0.3">
      <c r="A5967">
        <v>26</v>
      </c>
      <c r="B5967" s="1">
        <v>46130</v>
      </c>
      <c r="C5967" t="s">
        <v>162</v>
      </c>
      <c r="D5967" t="s">
        <v>163</v>
      </c>
      <c r="E5967" t="s">
        <v>54</v>
      </c>
      <c r="F5967" t="s">
        <v>24</v>
      </c>
      <c r="G5967">
        <v>2</v>
      </c>
      <c r="H5967">
        <v>19.5</v>
      </c>
      <c r="I5967" t="s">
        <v>237</v>
      </c>
      <c r="J5967" t="s">
        <v>171</v>
      </c>
      <c r="K5967">
        <v>4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83</v>
      </c>
      <c r="R5967" t="s">
        <v>83</v>
      </c>
      <c r="S5967" t="s">
        <v>83</v>
      </c>
      <c r="T5967" t="str">
        <f>_xlfn.XLOOKUP(A5967,MI_Match_Analysis!$A$2:$A$8,MI_Match_Analysis!$F$2:$F$8,"Not Found")</f>
        <v>Not Found</v>
      </c>
    </row>
    <row r="5968" spans="1:20" hidden="1" x14ac:dyDescent="0.3">
      <c r="A5968">
        <v>27</v>
      </c>
      <c r="B5968" s="1">
        <v>46130</v>
      </c>
      <c r="C5968" t="s">
        <v>162</v>
      </c>
      <c r="D5968" t="s">
        <v>75</v>
      </c>
      <c r="E5968" t="s">
        <v>25</v>
      </c>
      <c r="F5968" t="s">
        <v>41</v>
      </c>
      <c r="G5968">
        <v>1</v>
      </c>
      <c r="H5968">
        <v>0.1</v>
      </c>
      <c r="I5968" t="s">
        <v>95</v>
      </c>
      <c r="J5968" t="s">
        <v>202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83</v>
      </c>
      <c r="R5968" t="s">
        <v>83</v>
      </c>
      <c r="S5968" t="s">
        <v>83</v>
      </c>
      <c r="T5968" t="str">
        <f>_xlfn.XLOOKUP(A5968,MI_Match_Analysis!$A$2:$A$8,MI_Match_Analysis!$F$2:$F$8,"Not Found")</f>
        <v>Not Found</v>
      </c>
    </row>
    <row r="5969" spans="1:20" hidden="1" x14ac:dyDescent="0.3">
      <c r="A5969">
        <v>27</v>
      </c>
      <c r="B5969" s="1">
        <v>46130</v>
      </c>
      <c r="C5969" t="s">
        <v>162</v>
      </c>
      <c r="D5969" t="s">
        <v>75</v>
      </c>
      <c r="E5969" t="s">
        <v>25</v>
      </c>
      <c r="F5969" t="s">
        <v>41</v>
      </c>
      <c r="G5969">
        <v>1</v>
      </c>
      <c r="H5969">
        <v>0.2</v>
      </c>
      <c r="I5969" t="s">
        <v>95</v>
      </c>
      <c r="J5969" t="s">
        <v>202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83</v>
      </c>
      <c r="R5969" t="s">
        <v>83</v>
      </c>
      <c r="S5969" t="s">
        <v>83</v>
      </c>
      <c r="T5969" t="str">
        <f>_xlfn.XLOOKUP(A5969,MI_Match_Analysis!$A$2:$A$8,MI_Match_Analysis!$F$2:$F$8,"Not Found")</f>
        <v>Not Found</v>
      </c>
    </row>
    <row r="5970" spans="1:20" hidden="1" x14ac:dyDescent="0.3">
      <c r="A5970">
        <v>27</v>
      </c>
      <c r="B5970" s="1">
        <v>46130</v>
      </c>
      <c r="C5970" t="s">
        <v>162</v>
      </c>
      <c r="D5970" t="s">
        <v>75</v>
      </c>
      <c r="E5970" t="s">
        <v>25</v>
      </c>
      <c r="F5970" t="s">
        <v>41</v>
      </c>
      <c r="G5970">
        <v>1</v>
      </c>
      <c r="H5970">
        <v>0.3</v>
      </c>
      <c r="I5970" t="s">
        <v>164</v>
      </c>
      <c r="J5970" t="s">
        <v>202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83</v>
      </c>
      <c r="R5970" t="s">
        <v>83</v>
      </c>
      <c r="S5970" t="s">
        <v>83</v>
      </c>
      <c r="T5970" t="str">
        <f>_xlfn.XLOOKUP(A5970,MI_Match_Analysis!$A$2:$A$8,MI_Match_Analysis!$F$2:$F$8,"Not Found")</f>
        <v>Not Found</v>
      </c>
    </row>
    <row r="5971" spans="1:20" hidden="1" x14ac:dyDescent="0.3">
      <c r="A5971">
        <v>27</v>
      </c>
      <c r="B5971" s="1">
        <v>46130</v>
      </c>
      <c r="C5971" t="s">
        <v>162</v>
      </c>
      <c r="D5971" t="s">
        <v>75</v>
      </c>
      <c r="E5971" t="s">
        <v>25</v>
      </c>
      <c r="F5971" t="s">
        <v>41</v>
      </c>
      <c r="G5971">
        <v>1</v>
      </c>
      <c r="H5971">
        <v>0.4</v>
      </c>
      <c r="I5971" t="s">
        <v>164</v>
      </c>
      <c r="J5971" t="s">
        <v>202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83</v>
      </c>
      <c r="R5971" t="s">
        <v>83</v>
      </c>
      <c r="S5971" t="s">
        <v>83</v>
      </c>
      <c r="T5971" t="str">
        <f>_xlfn.XLOOKUP(A5971,MI_Match_Analysis!$A$2:$A$8,MI_Match_Analysis!$F$2:$F$8,"Not Found")</f>
        <v>Not Found</v>
      </c>
    </row>
    <row r="5972" spans="1:20" hidden="1" x14ac:dyDescent="0.3">
      <c r="A5972">
        <v>27</v>
      </c>
      <c r="B5972" s="1">
        <v>46130</v>
      </c>
      <c r="C5972" t="s">
        <v>162</v>
      </c>
      <c r="D5972" t="s">
        <v>75</v>
      </c>
      <c r="E5972" t="s">
        <v>25</v>
      </c>
      <c r="F5972" t="s">
        <v>41</v>
      </c>
      <c r="G5972">
        <v>1</v>
      </c>
      <c r="H5972">
        <v>0.5</v>
      </c>
      <c r="I5972" t="s">
        <v>95</v>
      </c>
      <c r="J5972" t="s">
        <v>202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83</v>
      </c>
      <c r="R5972" t="s">
        <v>83</v>
      </c>
      <c r="S5972" t="s">
        <v>83</v>
      </c>
      <c r="T5972" t="str">
        <f>_xlfn.XLOOKUP(A5972,MI_Match_Analysis!$A$2:$A$8,MI_Match_Analysis!$F$2:$F$8,"Not Found")</f>
        <v>Not Found</v>
      </c>
    </row>
    <row r="5973" spans="1:20" hidden="1" x14ac:dyDescent="0.3">
      <c r="A5973">
        <v>27</v>
      </c>
      <c r="B5973" s="1">
        <v>46130</v>
      </c>
      <c r="C5973" t="s">
        <v>162</v>
      </c>
      <c r="D5973" t="s">
        <v>75</v>
      </c>
      <c r="E5973" t="s">
        <v>25</v>
      </c>
      <c r="F5973" t="s">
        <v>41</v>
      </c>
      <c r="G5973">
        <v>1</v>
      </c>
      <c r="H5973">
        <v>0.6</v>
      </c>
      <c r="I5973" t="s">
        <v>164</v>
      </c>
      <c r="J5973" t="s">
        <v>202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83</v>
      </c>
      <c r="R5973" t="s">
        <v>83</v>
      </c>
      <c r="S5973" t="s">
        <v>83</v>
      </c>
      <c r="T5973" t="str">
        <f>_xlfn.XLOOKUP(A5973,MI_Match_Analysis!$A$2:$A$8,MI_Match_Analysis!$F$2:$F$8,"Not Found")</f>
        <v>Not Found</v>
      </c>
    </row>
    <row r="5974" spans="1:20" hidden="1" x14ac:dyDescent="0.3">
      <c r="A5974">
        <v>27</v>
      </c>
      <c r="B5974" s="1">
        <v>46130</v>
      </c>
      <c r="C5974" t="s">
        <v>162</v>
      </c>
      <c r="D5974" t="s">
        <v>75</v>
      </c>
      <c r="E5974" t="s">
        <v>25</v>
      </c>
      <c r="F5974" t="s">
        <v>41</v>
      </c>
      <c r="G5974">
        <v>1</v>
      </c>
      <c r="H5974">
        <v>0.6</v>
      </c>
      <c r="I5974" t="s">
        <v>164</v>
      </c>
      <c r="J5974" t="s">
        <v>202</v>
      </c>
      <c r="K5974">
        <v>0</v>
      </c>
      <c r="L5974">
        <v>1</v>
      </c>
      <c r="M5974">
        <v>1</v>
      </c>
      <c r="N5974">
        <v>0</v>
      </c>
      <c r="O5974">
        <v>0</v>
      </c>
      <c r="P5974">
        <v>0</v>
      </c>
      <c r="Q5974" t="s">
        <v>83</v>
      </c>
      <c r="R5974" t="s">
        <v>83</v>
      </c>
      <c r="S5974" t="s">
        <v>83</v>
      </c>
      <c r="T5974" t="str">
        <f>_xlfn.XLOOKUP(A5974,MI_Match_Analysis!$A$2:$A$8,MI_Match_Analysis!$F$2:$F$8,"Not Found")</f>
        <v>Not Found</v>
      </c>
    </row>
    <row r="5975" spans="1:20" hidden="1" x14ac:dyDescent="0.3">
      <c r="A5975">
        <v>27</v>
      </c>
      <c r="B5975" s="1">
        <v>46130</v>
      </c>
      <c r="C5975" t="s">
        <v>162</v>
      </c>
      <c r="D5975" t="s">
        <v>75</v>
      </c>
      <c r="E5975" t="s">
        <v>25</v>
      </c>
      <c r="F5975" t="s">
        <v>41</v>
      </c>
      <c r="G5975">
        <v>1</v>
      </c>
      <c r="H5975">
        <v>1.1000000000000001</v>
      </c>
      <c r="I5975" t="s">
        <v>95</v>
      </c>
      <c r="J5975" t="s">
        <v>276</v>
      </c>
      <c r="K5975">
        <v>6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83</v>
      </c>
      <c r="R5975" t="s">
        <v>83</v>
      </c>
      <c r="S5975" t="s">
        <v>83</v>
      </c>
      <c r="T5975" t="str">
        <f>_xlfn.XLOOKUP(A5975,MI_Match_Analysis!$A$2:$A$8,MI_Match_Analysis!$F$2:$F$8,"Not Found")</f>
        <v>Not Found</v>
      </c>
    </row>
    <row r="5976" spans="1:20" hidden="1" x14ac:dyDescent="0.3">
      <c r="A5976">
        <v>27</v>
      </c>
      <c r="B5976" s="1">
        <v>46130</v>
      </c>
      <c r="C5976" t="s">
        <v>162</v>
      </c>
      <c r="D5976" t="s">
        <v>75</v>
      </c>
      <c r="E5976" t="s">
        <v>25</v>
      </c>
      <c r="F5976" t="s">
        <v>41</v>
      </c>
      <c r="G5976">
        <v>1</v>
      </c>
      <c r="H5976">
        <v>1.2</v>
      </c>
      <c r="I5976" t="s">
        <v>95</v>
      </c>
      <c r="J5976" t="s">
        <v>276</v>
      </c>
      <c r="K5976">
        <v>2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83</v>
      </c>
      <c r="R5976" t="s">
        <v>83</v>
      </c>
      <c r="S5976" t="s">
        <v>83</v>
      </c>
      <c r="T5976" t="str">
        <f>_xlfn.XLOOKUP(A5976,MI_Match_Analysis!$A$2:$A$8,MI_Match_Analysis!$F$2:$F$8,"Not Found")</f>
        <v>Not Found</v>
      </c>
    </row>
    <row r="5977" spans="1:20" hidden="1" x14ac:dyDescent="0.3">
      <c r="A5977">
        <v>27</v>
      </c>
      <c r="B5977" s="1">
        <v>46130</v>
      </c>
      <c r="C5977" t="s">
        <v>162</v>
      </c>
      <c r="D5977" t="s">
        <v>75</v>
      </c>
      <c r="E5977" t="s">
        <v>25</v>
      </c>
      <c r="F5977" t="s">
        <v>41</v>
      </c>
      <c r="G5977">
        <v>1</v>
      </c>
      <c r="H5977">
        <v>1.3</v>
      </c>
      <c r="I5977" t="s">
        <v>95</v>
      </c>
      <c r="J5977" t="s">
        <v>276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83</v>
      </c>
      <c r="R5977" t="s">
        <v>83</v>
      </c>
      <c r="S5977" t="s">
        <v>83</v>
      </c>
      <c r="T5977" t="str">
        <f>_xlfn.XLOOKUP(A5977,MI_Match_Analysis!$A$2:$A$8,MI_Match_Analysis!$F$2:$F$8,"Not Found")</f>
        <v>Not Found</v>
      </c>
    </row>
    <row r="5978" spans="1:20" hidden="1" x14ac:dyDescent="0.3">
      <c r="A5978">
        <v>27</v>
      </c>
      <c r="B5978" s="1">
        <v>46130</v>
      </c>
      <c r="C5978" t="s">
        <v>162</v>
      </c>
      <c r="D5978" t="s">
        <v>75</v>
      </c>
      <c r="E5978" t="s">
        <v>25</v>
      </c>
      <c r="F5978" t="s">
        <v>41</v>
      </c>
      <c r="G5978">
        <v>1</v>
      </c>
      <c r="H5978">
        <v>1.4</v>
      </c>
      <c r="I5978" t="s">
        <v>164</v>
      </c>
      <c r="J5978" t="s">
        <v>276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83</v>
      </c>
      <c r="R5978" t="s">
        <v>83</v>
      </c>
      <c r="S5978" t="s">
        <v>83</v>
      </c>
      <c r="T5978" t="str">
        <f>_xlfn.XLOOKUP(A5978,MI_Match_Analysis!$A$2:$A$8,MI_Match_Analysis!$F$2:$F$8,"Not Found")</f>
        <v>Not Found</v>
      </c>
    </row>
    <row r="5979" spans="1:20" hidden="1" x14ac:dyDescent="0.3">
      <c r="A5979">
        <v>27</v>
      </c>
      <c r="B5979" s="1">
        <v>46130</v>
      </c>
      <c r="C5979" t="s">
        <v>162</v>
      </c>
      <c r="D5979" t="s">
        <v>75</v>
      </c>
      <c r="E5979" t="s">
        <v>25</v>
      </c>
      <c r="F5979" t="s">
        <v>41</v>
      </c>
      <c r="G5979">
        <v>1</v>
      </c>
      <c r="H5979">
        <v>1.5</v>
      </c>
      <c r="I5979" t="s">
        <v>164</v>
      </c>
      <c r="J5979" t="s">
        <v>276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83</v>
      </c>
      <c r="R5979" t="s">
        <v>83</v>
      </c>
      <c r="S5979" t="s">
        <v>83</v>
      </c>
      <c r="T5979" t="str">
        <f>_xlfn.XLOOKUP(A5979,MI_Match_Analysis!$A$2:$A$8,MI_Match_Analysis!$F$2:$F$8,"Not Found")</f>
        <v>Not Found</v>
      </c>
    </row>
    <row r="5980" spans="1:20" hidden="1" x14ac:dyDescent="0.3">
      <c r="A5980">
        <v>27</v>
      </c>
      <c r="B5980" s="1">
        <v>46130</v>
      </c>
      <c r="C5980" t="s">
        <v>162</v>
      </c>
      <c r="D5980" t="s">
        <v>75</v>
      </c>
      <c r="E5980" t="s">
        <v>25</v>
      </c>
      <c r="F5980" t="s">
        <v>41</v>
      </c>
      <c r="G5980">
        <v>1</v>
      </c>
      <c r="H5980">
        <v>1.6</v>
      </c>
      <c r="I5980" t="s">
        <v>164</v>
      </c>
      <c r="J5980" t="s">
        <v>276</v>
      </c>
      <c r="K5980">
        <v>0</v>
      </c>
      <c r="L5980">
        <v>1</v>
      </c>
      <c r="M5980">
        <v>0</v>
      </c>
      <c r="N5980">
        <v>1</v>
      </c>
      <c r="O5980">
        <v>0</v>
      </c>
      <c r="P5980">
        <v>0</v>
      </c>
      <c r="Q5980" t="s">
        <v>83</v>
      </c>
      <c r="R5980" t="s">
        <v>83</v>
      </c>
      <c r="S5980" t="s">
        <v>83</v>
      </c>
      <c r="T5980" t="str">
        <f>_xlfn.XLOOKUP(A5980,MI_Match_Analysis!$A$2:$A$8,MI_Match_Analysis!$F$2:$F$8,"Not Found")</f>
        <v>Not Found</v>
      </c>
    </row>
    <row r="5981" spans="1:20" hidden="1" x14ac:dyDescent="0.3">
      <c r="A5981">
        <v>27</v>
      </c>
      <c r="B5981" s="1">
        <v>46130</v>
      </c>
      <c r="C5981" t="s">
        <v>162</v>
      </c>
      <c r="D5981" t="s">
        <v>75</v>
      </c>
      <c r="E5981" t="s">
        <v>25</v>
      </c>
      <c r="F5981" t="s">
        <v>41</v>
      </c>
      <c r="G5981">
        <v>1</v>
      </c>
      <c r="H5981">
        <v>2.1</v>
      </c>
      <c r="I5981" t="s">
        <v>164</v>
      </c>
      <c r="J5981" t="s">
        <v>202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83</v>
      </c>
      <c r="R5981" t="s">
        <v>83</v>
      </c>
      <c r="S5981" t="s">
        <v>83</v>
      </c>
      <c r="T5981" t="str">
        <f>_xlfn.XLOOKUP(A5981,MI_Match_Analysis!$A$2:$A$8,MI_Match_Analysis!$F$2:$F$8,"Not Found")</f>
        <v>Not Found</v>
      </c>
    </row>
    <row r="5982" spans="1:20" hidden="1" x14ac:dyDescent="0.3">
      <c r="A5982">
        <v>27</v>
      </c>
      <c r="B5982" s="1">
        <v>46130</v>
      </c>
      <c r="C5982" t="s">
        <v>162</v>
      </c>
      <c r="D5982" t="s">
        <v>75</v>
      </c>
      <c r="E5982" t="s">
        <v>25</v>
      </c>
      <c r="F5982" t="s">
        <v>41</v>
      </c>
      <c r="G5982">
        <v>1</v>
      </c>
      <c r="H5982">
        <v>2.2000000000000002</v>
      </c>
      <c r="I5982" t="s">
        <v>95</v>
      </c>
      <c r="J5982" t="s">
        <v>202</v>
      </c>
      <c r="K5982">
        <v>6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83</v>
      </c>
      <c r="R5982" t="s">
        <v>83</v>
      </c>
      <c r="S5982" t="s">
        <v>83</v>
      </c>
      <c r="T5982" t="str">
        <f>_xlfn.XLOOKUP(A5982,MI_Match_Analysis!$A$2:$A$8,MI_Match_Analysis!$F$2:$F$8,"Not Found")</f>
        <v>Not Found</v>
      </c>
    </row>
    <row r="5983" spans="1:20" hidden="1" x14ac:dyDescent="0.3">
      <c r="A5983">
        <v>27</v>
      </c>
      <c r="B5983" s="1">
        <v>46130</v>
      </c>
      <c r="C5983" t="s">
        <v>162</v>
      </c>
      <c r="D5983" t="s">
        <v>75</v>
      </c>
      <c r="E5983" t="s">
        <v>25</v>
      </c>
      <c r="F5983" t="s">
        <v>41</v>
      </c>
      <c r="G5983">
        <v>1</v>
      </c>
      <c r="H5983">
        <v>2.2999999999999998</v>
      </c>
      <c r="I5983" t="s">
        <v>95</v>
      </c>
      <c r="J5983" t="s">
        <v>202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83</v>
      </c>
      <c r="R5983" t="s">
        <v>83</v>
      </c>
      <c r="S5983" t="s">
        <v>83</v>
      </c>
      <c r="T5983" t="str">
        <f>_xlfn.XLOOKUP(A5983,MI_Match_Analysis!$A$2:$A$8,MI_Match_Analysis!$F$2:$F$8,"Not Found")</f>
        <v>Not Found</v>
      </c>
    </row>
    <row r="5984" spans="1:20" hidden="1" x14ac:dyDescent="0.3">
      <c r="A5984">
        <v>27</v>
      </c>
      <c r="B5984" s="1">
        <v>46130</v>
      </c>
      <c r="C5984" t="s">
        <v>162</v>
      </c>
      <c r="D5984" t="s">
        <v>75</v>
      </c>
      <c r="E5984" t="s">
        <v>25</v>
      </c>
      <c r="F5984" t="s">
        <v>41</v>
      </c>
      <c r="G5984">
        <v>1</v>
      </c>
      <c r="H5984">
        <v>2.4</v>
      </c>
      <c r="I5984" t="s">
        <v>164</v>
      </c>
      <c r="J5984" t="s">
        <v>202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83</v>
      </c>
      <c r="R5984" t="s">
        <v>83</v>
      </c>
      <c r="S5984" t="s">
        <v>83</v>
      </c>
      <c r="T5984" t="str">
        <f>_xlfn.XLOOKUP(A5984,MI_Match_Analysis!$A$2:$A$8,MI_Match_Analysis!$F$2:$F$8,"Not Found")</f>
        <v>Not Found</v>
      </c>
    </row>
    <row r="5985" spans="1:20" hidden="1" x14ac:dyDescent="0.3">
      <c r="A5985">
        <v>27</v>
      </c>
      <c r="B5985" s="1">
        <v>46130</v>
      </c>
      <c r="C5985" t="s">
        <v>162</v>
      </c>
      <c r="D5985" t="s">
        <v>75</v>
      </c>
      <c r="E5985" t="s">
        <v>25</v>
      </c>
      <c r="F5985" t="s">
        <v>41</v>
      </c>
      <c r="G5985">
        <v>1</v>
      </c>
      <c r="H5985">
        <v>2.5</v>
      </c>
      <c r="I5985" t="s">
        <v>164</v>
      </c>
      <c r="J5985" t="s">
        <v>202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83</v>
      </c>
      <c r="R5985" t="s">
        <v>83</v>
      </c>
      <c r="S5985" t="s">
        <v>83</v>
      </c>
      <c r="T5985" t="str">
        <f>_xlfn.XLOOKUP(A5985,MI_Match_Analysis!$A$2:$A$8,MI_Match_Analysis!$F$2:$F$8,"Not Found")</f>
        <v>Not Found</v>
      </c>
    </row>
    <row r="5986" spans="1:20" hidden="1" x14ac:dyDescent="0.3">
      <c r="A5986">
        <v>27</v>
      </c>
      <c r="B5986" s="1">
        <v>46130</v>
      </c>
      <c r="C5986" t="s">
        <v>162</v>
      </c>
      <c r="D5986" t="s">
        <v>75</v>
      </c>
      <c r="E5986" t="s">
        <v>25</v>
      </c>
      <c r="F5986" t="s">
        <v>41</v>
      </c>
      <c r="G5986">
        <v>1</v>
      </c>
      <c r="H5986">
        <v>2.6</v>
      </c>
      <c r="I5986" t="s">
        <v>164</v>
      </c>
      <c r="J5986" t="s">
        <v>202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83</v>
      </c>
      <c r="R5986" t="s">
        <v>83</v>
      </c>
      <c r="S5986" t="s">
        <v>83</v>
      </c>
      <c r="T5986" t="str">
        <f>_xlfn.XLOOKUP(A5986,MI_Match_Analysis!$A$2:$A$8,MI_Match_Analysis!$F$2:$F$8,"Not Found")</f>
        <v>Not Found</v>
      </c>
    </row>
    <row r="5987" spans="1:20" hidden="1" x14ac:dyDescent="0.3">
      <c r="A5987">
        <v>27</v>
      </c>
      <c r="B5987" s="1">
        <v>46130</v>
      </c>
      <c r="C5987" t="s">
        <v>162</v>
      </c>
      <c r="D5987" t="s">
        <v>75</v>
      </c>
      <c r="E5987" t="s">
        <v>25</v>
      </c>
      <c r="F5987" t="s">
        <v>41</v>
      </c>
      <c r="G5987">
        <v>1</v>
      </c>
      <c r="H5987">
        <v>3.1</v>
      </c>
      <c r="I5987" t="s">
        <v>164</v>
      </c>
      <c r="J5987" t="s">
        <v>208</v>
      </c>
      <c r="K5987">
        <v>6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83</v>
      </c>
      <c r="R5987" t="s">
        <v>83</v>
      </c>
      <c r="S5987" t="s">
        <v>83</v>
      </c>
      <c r="T5987" t="str">
        <f>_xlfn.XLOOKUP(A5987,MI_Match_Analysis!$A$2:$A$8,MI_Match_Analysis!$F$2:$F$8,"Not Found")</f>
        <v>Not Found</v>
      </c>
    </row>
    <row r="5988" spans="1:20" hidden="1" x14ac:dyDescent="0.3">
      <c r="A5988">
        <v>27</v>
      </c>
      <c r="B5988" s="1">
        <v>46130</v>
      </c>
      <c r="C5988" t="s">
        <v>162</v>
      </c>
      <c r="D5988" t="s">
        <v>75</v>
      </c>
      <c r="E5988" t="s">
        <v>25</v>
      </c>
      <c r="F5988" t="s">
        <v>41</v>
      </c>
      <c r="G5988">
        <v>1</v>
      </c>
      <c r="H5988">
        <v>3.2</v>
      </c>
      <c r="I5988" t="s">
        <v>164</v>
      </c>
      <c r="J5988" t="s">
        <v>208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83</v>
      </c>
      <c r="R5988" t="s">
        <v>83</v>
      </c>
      <c r="S5988" t="s">
        <v>83</v>
      </c>
      <c r="T5988" t="str">
        <f>_xlfn.XLOOKUP(A5988,MI_Match_Analysis!$A$2:$A$8,MI_Match_Analysis!$F$2:$F$8,"Not Found")</f>
        <v>Not Found</v>
      </c>
    </row>
    <row r="5989" spans="1:20" hidden="1" x14ac:dyDescent="0.3">
      <c r="A5989">
        <v>27</v>
      </c>
      <c r="B5989" s="1">
        <v>46130</v>
      </c>
      <c r="C5989" t="s">
        <v>162</v>
      </c>
      <c r="D5989" t="s">
        <v>75</v>
      </c>
      <c r="E5989" t="s">
        <v>25</v>
      </c>
      <c r="F5989" t="s">
        <v>41</v>
      </c>
      <c r="G5989">
        <v>1</v>
      </c>
      <c r="H5989">
        <v>3.3</v>
      </c>
      <c r="I5989" t="s">
        <v>164</v>
      </c>
      <c r="J5989" t="s">
        <v>208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83</v>
      </c>
      <c r="R5989" t="s">
        <v>83</v>
      </c>
      <c r="S5989" t="s">
        <v>83</v>
      </c>
      <c r="T5989" t="str">
        <f>_xlfn.XLOOKUP(A5989,MI_Match_Analysis!$A$2:$A$8,MI_Match_Analysis!$F$2:$F$8,"Not Found")</f>
        <v>Not Found</v>
      </c>
    </row>
    <row r="5990" spans="1:20" hidden="1" x14ac:dyDescent="0.3">
      <c r="A5990">
        <v>27</v>
      </c>
      <c r="B5990" s="1">
        <v>46130</v>
      </c>
      <c r="C5990" t="s">
        <v>162</v>
      </c>
      <c r="D5990" t="s">
        <v>75</v>
      </c>
      <c r="E5990" t="s">
        <v>25</v>
      </c>
      <c r="F5990" t="s">
        <v>41</v>
      </c>
      <c r="G5990">
        <v>1</v>
      </c>
      <c r="H5990">
        <v>3.4</v>
      </c>
      <c r="I5990" t="s">
        <v>164</v>
      </c>
      <c r="J5990" t="s">
        <v>208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83</v>
      </c>
      <c r="R5990" t="s">
        <v>83</v>
      </c>
      <c r="S5990" t="s">
        <v>83</v>
      </c>
      <c r="T5990" t="str">
        <f>_xlfn.XLOOKUP(A5990,MI_Match_Analysis!$A$2:$A$8,MI_Match_Analysis!$F$2:$F$8,"Not Found")</f>
        <v>Not Found</v>
      </c>
    </row>
    <row r="5991" spans="1:20" hidden="1" x14ac:dyDescent="0.3">
      <c r="A5991">
        <v>27</v>
      </c>
      <c r="B5991" s="1">
        <v>46130</v>
      </c>
      <c r="C5991" t="s">
        <v>162</v>
      </c>
      <c r="D5991" t="s">
        <v>75</v>
      </c>
      <c r="E5991" t="s">
        <v>25</v>
      </c>
      <c r="F5991" t="s">
        <v>41</v>
      </c>
      <c r="G5991">
        <v>1</v>
      </c>
      <c r="H5991">
        <v>3.5</v>
      </c>
      <c r="I5991" t="s">
        <v>95</v>
      </c>
      <c r="J5991" t="s">
        <v>208</v>
      </c>
      <c r="K5991">
        <v>4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83</v>
      </c>
      <c r="R5991" t="s">
        <v>83</v>
      </c>
      <c r="S5991" t="s">
        <v>83</v>
      </c>
      <c r="T5991" t="str">
        <f>_xlfn.XLOOKUP(A5991,MI_Match_Analysis!$A$2:$A$8,MI_Match_Analysis!$F$2:$F$8,"Not Found")</f>
        <v>Not Found</v>
      </c>
    </row>
    <row r="5992" spans="1:20" hidden="1" x14ac:dyDescent="0.3">
      <c r="A5992">
        <v>27</v>
      </c>
      <c r="B5992" s="1">
        <v>46130</v>
      </c>
      <c r="C5992" t="s">
        <v>162</v>
      </c>
      <c r="D5992" t="s">
        <v>75</v>
      </c>
      <c r="E5992" t="s">
        <v>25</v>
      </c>
      <c r="F5992" t="s">
        <v>41</v>
      </c>
      <c r="G5992">
        <v>1</v>
      </c>
      <c r="H5992">
        <v>3.6</v>
      </c>
      <c r="I5992" t="s">
        <v>95</v>
      </c>
      <c r="J5992" t="s">
        <v>208</v>
      </c>
      <c r="K5992">
        <v>4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83</v>
      </c>
      <c r="R5992" t="s">
        <v>83</v>
      </c>
      <c r="S5992" t="s">
        <v>83</v>
      </c>
      <c r="T5992" t="str">
        <f>_xlfn.XLOOKUP(A5992,MI_Match_Analysis!$A$2:$A$8,MI_Match_Analysis!$F$2:$F$8,"Not Found")</f>
        <v>Not Found</v>
      </c>
    </row>
    <row r="5993" spans="1:20" hidden="1" x14ac:dyDescent="0.3">
      <c r="A5993">
        <v>27</v>
      </c>
      <c r="B5993" s="1">
        <v>46130</v>
      </c>
      <c r="C5993" t="s">
        <v>162</v>
      </c>
      <c r="D5993" t="s">
        <v>75</v>
      </c>
      <c r="E5993" t="s">
        <v>25</v>
      </c>
      <c r="F5993" t="s">
        <v>41</v>
      </c>
      <c r="G5993">
        <v>1</v>
      </c>
      <c r="H5993">
        <v>4.0999999999999996</v>
      </c>
      <c r="I5993" t="s">
        <v>164</v>
      </c>
      <c r="J5993" t="s">
        <v>202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83</v>
      </c>
      <c r="R5993" t="s">
        <v>83</v>
      </c>
      <c r="S5993" t="s">
        <v>83</v>
      </c>
      <c r="T5993" t="str">
        <f>_xlfn.XLOOKUP(A5993,MI_Match_Analysis!$A$2:$A$8,MI_Match_Analysis!$F$2:$F$8,"Not Found")</f>
        <v>Not Found</v>
      </c>
    </row>
    <row r="5994" spans="1:20" hidden="1" x14ac:dyDescent="0.3">
      <c r="A5994">
        <v>27</v>
      </c>
      <c r="B5994" s="1">
        <v>46130</v>
      </c>
      <c r="C5994" t="s">
        <v>162</v>
      </c>
      <c r="D5994" t="s">
        <v>75</v>
      </c>
      <c r="E5994" t="s">
        <v>25</v>
      </c>
      <c r="F5994" t="s">
        <v>41</v>
      </c>
      <c r="G5994">
        <v>1</v>
      </c>
      <c r="H5994">
        <v>4.2</v>
      </c>
      <c r="I5994" t="s">
        <v>95</v>
      </c>
      <c r="J5994" t="s">
        <v>202</v>
      </c>
      <c r="K5994">
        <v>4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83</v>
      </c>
      <c r="R5994" t="s">
        <v>83</v>
      </c>
      <c r="S5994" t="s">
        <v>83</v>
      </c>
      <c r="T5994" t="str">
        <f>_xlfn.XLOOKUP(A5994,MI_Match_Analysis!$A$2:$A$8,MI_Match_Analysis!$F$2:$F$8,"Not Found")</f>
        <v>Not Found</v>
      </c>
    </row>
    <row r="5995" spans="1:20" hidden="1" x14ac:dyDescent="0.3">
      <c r="A5995">
        <v>27</v>
      </c>
      <c r="B5995" s="1">
        <v>46130</v>
      </c>
      <c r="C5995" t="s">
        <v>162</v>
      </c>
      <c r="D5995" t="s">
        <v>75</v>
      </c>
      <c r="E5995" t="s">
        <v>25</v>
      </c>
      <c r="F5995" t="s">
        <v>41</v>
      </c>
      <c r="G5995">
        <v>1</v>
      </c>
      <c r="H5995">
        <v>4.3</v>
      </c>
      <c r="I5995" t="s">
        <v>95</v>
      </c>
      <c r="J5995" t="s">
        <v>202</v>
      </c>
      <c r="K5995">
        <v>4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83</v>
      </c>
      <c r="R5995" t="s">
        <v>83</v>
      </c>
      <c r="S5995" t="s">
        <v>83</v>
      </c>
      <c r="T5995" t="str">
        <f>_xlfn.XLOOKUP(A5995,MI_Match_Analysis!$A$2:$A$8,MI_Match_Analysis!$F$2:$F$8,"Not Found")</f>
        <v>Not Found</v>
      </c>
    </row>
    <row r="5996" spans="1:20" hidden="1" x14ac:dyDescent="0.3">
      <c r="A5996">
        <v>27</v>
      </c>
      <c r="B5996" s="1">
        <v>46130</v>
      </c>
      <c r="C5996" t="s">
        <v>162</v>
      </c>
      <c r="D5996" t="s">
        <v>75</v>
      </c>
      <c r="E5996" t="s">
        <v>25</v>
      </c>
      <c r="F5996" t="s">
        <v>41</v>
      </c>
      <c r="G5996">
        <v>1</v>
      </c>
      <c r="H5996">
        <v>4.4000000000000004</v>
      </c>
      <c r="I5996" t="s">
        <v>95</v>
      </c>
      <c r="J5996" t="s">
        <v>202</v>
      </c>
      <c r="K5996">
        <v>4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83</v>
      </c>
      <c r="R5996" t="s">
        <v>83</v>
      </c>
      <c r="S5996" t="s">
        <v>83</v>
      </c>
      <c r="T5996" t="str">
        <f>_xlfn.XLOOKUP(A5996,MI_Match_Analysis!$A$2:$A$8,MI_Match_Analysis!$F$2:$F$8,"Not Found")</f>
        <v>Not Found</v>
      </c>
    </row>
    <row r="5997" spans="1:20" hidden="1" x14ac:dyDescent="0.3">
      <c r="A5997">
        <v>27</v>
      </c>
      <c r="B5997" s="1">
        <v>46130</v>
      </c>
      <c r="C5997" t="s">
        <v>162</v>
      </c>
      <c r="D5997" t="s">
        <v>75</v>
      </c>
      <c r="E5997" t="s">
        <v>25</v>
      </c>
      <c r="F5997" t="s">
        <v>41</v>
      </c>
      <c r="G5997">
        <v>1</v>
      </c>
      <c r="H5997">
        <v>4.5</v>
      </c>
      <c r="I5997" t="s">
        <v>95</v>
      </c>
      <c r="J5997" t="s">
        <v>202</v>
      </c>
      <c r="K5997">
        <v>6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83</v>
      </c>
      <c r="R5997" t="s">
        <v>83</v>
      </c>
      <c r="S5997" t="s">
        <v>83</v>
      </c>
      <c r="T5997" t="str">
        <f>_xlfn.XLOOKUP(A5997,MI_Match_Analysis!$A$2:$A$8,MI_Match_Analysis!$F$2:$F$8,"Not Found")</f>
        <v>Not Found</v>
      </c>
    </row>
    <row r="5998" spans="1:20" hidden="1" x14ac:dyDescent="0.3">
      <c r="A5998">
        <v>27</v>
      </c>
      <c r="B5998" s="1">
        <v>46130</v>
      </c>
      <c r="C5998" t="s">
        <v>162</v>
      </c>
      <c r="D5998" t="s">
        <v>75</v>
      </c>
      <c r="E5998" t="s">
        <v>25</v>
      </c>
      <c r="F5998" t="s">
        <v>41</v>
      </c>
      <c r="G5998">
        <v>1</v>
      </c>
      <c r="H5998">
        <v>4.5999999999999996</v>
      </c>
      <c r="I5998" t="s">
        <v>95</v>
      </c>
      <c r="J5998" t="s">
        <v>202</v>
      </c>
      <c r="K5998">
        <v>6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83</v>
      </c>
      <c r="R5998" t="s">
        <v>83</v>
      </c>
      <c r="S5998" t="s">
        <v>83</v>
      </c>
      <c r="T5998" t="str">
        <f>_xlfn.XLOOKUP(A5998,MI_Match_Analysis!$A$2:$A$8,MI_Match_Analysis!$F$2:$F$8,"Not Found")</f>
        <v>Not Found</v>
      </c>
    </row>
    <row r="5999" spans="1:20" hidden="1" x14ac:dyDescent="0.3">
      <c r="A5999">
        <v>27</v>
      </c>
      <c r="B5999" s="1">
        <v>46130</v>
      </c>
      <c r="C5999" t="s">
        <v>162</v>
      </c>
      <c r="D5999" t="s">
        <v>75</v>
      </c>
      <c r="E5999" t="s">
        <v>25</v>
      </c>
      <c r="F5999" t="s">
        <v>41</v>
      </c>
      <c r="G5999">
        <v>1</v>
      </c>
      <c r="H5999">
        <v>5.0999999999999996</v>
      </c>
      <c r="I5999" t="s">
        <v>164</v>
      </c>
      <c r="J5999" t="s">
        <v>276</v>
      </c>
      <c r="K5999">
        <v>4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83</v>
      </c>
      <c r="R5999" t="s">
        <v>83</v>
      </c>
      <c r="S5999" t="s">
        <v>83</v>
      </c>
      <c r="T5999" t="str">
        <f>_xlfn.XLOOKUP(A5999,MI_Match_Analysis!$A$2:$A$8,MI_Match_Analysis!$F$2:$F$8,"Not Found")</f>
        <v>Not Found</v>
      </c>
    </row>
    <row r="6000" spans="1:20" hidden="1" x14ac:dyDescent="0.3">
      <c r="A6000">
        <v>27</v>
      </c>
      <c r="B6000" s="1">
        <v>46130</v>
      </c>
      <c r="C6000" t="s">
        <v>162</v>
      </c>
      <c r="D6000" t="s">
        <v>75</v>
      </c>
      <c r="E6000" t="s">
        <v>25</v>
      </c>
      <c r="F6000" t="s">
        <v>41</v>
      </c>
      <c r="G6000">
        <v>1</v>
      </c>
      <c r="H6000">
        <v>5.2</v>
      </c>
      <c r="I6000" t="s">
        <v>164</v>
      </c>
      <c r="J6000" t="s">
        <v>276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83</v>
      </c>
      <c r="R6000" t="s">
        <v>83</v>
      </c>
      <c r="S6000" t="s">
        <v>83</v>
      </c>
      <c r="T6000" t="str">
        <f>_xlfn.XLOOKUP(A6000,MI_Match_Analysis!$A$2:$A$8,MI_Match_Analysis!$F$2:$F$8,"Not Found")</f>
        <v>Not Found</v>
      </c>
    </row>
    <row r="6001" spans="1:20" hidden="1" x14ac:dyDescent="0.3">
      <c r="A6001">
        <v>27</v>
      </c>
      <c r="B6001" s="1">
        <v>46130</v>
      </c>
      <c r="C6001" t="s">
        <v>162</v>
      </c>
      <c r="D6001" t="s">
        <v>75</v>
      </c>
      <c r="E6001" t="s">
        <v>25</v>
      </c>
      <c r="F6001" t="s">
        <v>41</v>
      </c>
      <c r="G6001">
        <v>1</v>
      </c>
      <c r="H6001">
        <v>5.3</v>
      </c>
      <c r="I6001" t="s">
        <v>164</v>
      </c>
      <c r="J6001" t="s">
        <v>276</v>
      </c>
      <c r="K6001">
        <v>4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83</v>
      </c>
      <c r="R6001" t="s">
        <v>83</v>
      </c>
      <c r="S6001" t="s">
        <v>83</v>
      </c>
      <c r="T6001" t="str">
        <f>_xlfn.XLOOKUP(A6001,MI_Match_Analysis!$A$2:$A$8,MI_Match_Analysis!$F$2:$F$8,"Not Found")</f>
        <v>Not Found</v>
      </c>
    </row>
    <row r="6002" spans="1:20" hidden="1" x14ac:dyDescent="0.3">
      <c r="A6002">
        <v>27</v>
      </c>
      <c r="B6002" s="1">
        <v>46130</v>
      </c>
      <c r="C6002" t="s">
        <v>162</v>
      </c>
      <c r="D6002" t="s">
        <v>75</v>
      </c>
      <c r="E6002" t="s">
        <v>25</v>
      </c>
      <c r="F6002" t="s">
        <v>41</v>
      </c>
      <c r="G6002">
        <v>1</v>
      </c>
      <c r="H6002">
        <v>5.4</v>
      </c>
      <c r="I6002" t="s">
        <v>164</v>
      </c>
      <c r="J6002" t="s">
        <v>276</v>
      </c>
      <c r="K6002">
        <v>4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83</v>
      </c>
      <c r="R6002" t="s">
        <v>83</v>
      </c>
      <c r="S6002" t="s">
        <v>83</v>
      </c>
      <c r="T6002" t="str">
        <f>_xlfn.XLOOKUP(A6002,MI_Match_Analysis!$A$2:$A$8,MI_Match_Analysis!$F$2:$F$8,"Not Found")</f>
        <v>Not Found</v>
      </c>
    </row>
    <row r="6003" spans="1:20" hidden="1" x14ac:dyDescent="0.3">
      <c r="A6003">
        <v>27</v>
      </c>
      <c r="B6003" s="1">
        <v>46130</v>
      </c>
      <c r="C6003" t="s">
        <v>162</v>
      </c>
      <c r="D6003" t="s">
        <v>75</v>
      </c>
      <c r="E6003" t="s">
        <v>25</v>
      </c>
      <c r="F6003" t="s">
        <v>41</v>
      </c>
      <c r="G6003">
        <v>1</v>
      </c>
      <c r="H6003">
        <v>5.5</v>
      </c>
      <c r="I6003" t="s">
        <v>164</v>
      </c>
      <c r="J6003" t="s">
        <v>276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165</v>
      </c>
      <c r="R6003" t="s">
        <v>164</v>
      </c>
      <c r="S6003" t="s">
        <v>199</v>
      </c>
      <c r="T6003" t="str">
        <f>_xlfn.XLOOKUP(A6003,MI_Match_Analysis!$A$2:$A$8,MI_Match_Analysis!$F$2:$F$8,"Not Found")</f>
        <v>Not Found</v>
      </c>
    </row>
    <row r="6004" spans="1:20" hidden="1" x14ac:dyDescent="0.3">
      <c r="A6004">
        <v>27</v>
      </c>
      <c r="B6004" s="1">
        <v>46130</v>
      </c>
      <c r="C6004" t="s">
        <v>162</v>
      </c>
      <c r="D6004" t="s">
        <v>75</v>
      </c>
      <c r="E6004" t="s">
        <v>25</v>
      </c>
      <c r="F6004" t="s">
        <v>41</v>
      </c>
      <c r="G6004">
        <v>1</v>
      </c>
      <c r="H6004">
        <v>5.6</v>
      </c>
      <c r="I6004" t="s">
        <v>30</v>
      </c>
      <c r="J6004" t="s">
        <v>276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165</v>
      </c>
      <c r="R6004" t="s">
        <v>30</v>
      </c>
      <c r="S6004" t="s">
        <v>199</v>
      </c>
      <c r="T6004" t="str">
        <f>_xlfn.XLOOKUP(A6004,MI_Match_Analysis!$A$2:$A$8,MI_Match_Analysis!$F$2:$F$8,"Not Found")</f>
        <v>Not Found</v>
      </c>
    </row>
    <row r="6005" spans="1:20" hidden="1" x14ac:dyDescent="0.3">
      <c r="A6005">
        <v>27</v>
      </c>
      <c r="B6005" s="1">
        <v>46130</v>
      </c>
      <c r="C6005" t="s">
        <v>162</v>
      </c>
      <c r="D6005" t="s">
        <v>75</v>
      </c>
      <c r="E6005" t="s">
        <v>25</v>
      </c>
      <c r="F6005" t="s">
        <v>41</v>
      </c>
      <c r="G6005">
        <v>1</v>
      </c>
      <c r="H6005">
        <v>6.1</v>
      </c>
      <c r="I6005" t="s">
        <v>95</v>
      </c>
      <c r="J6005" t="s">
        <v>109</v>
      </c>
      <c r="K6005">
        <v>0</v>
      </c>
      <c r="L6005">
        <v>4</v>
      </c>
      <c r="M6005">
        <v>0</v>
      </c>
      <c r="N6005">
        <v>0</v>
      </c>
      <c r="O6005">
        <v>1</v>
      </c>
      <c r="P6005">
        <v>0</v>
      </c>
      <c r="Q6005" t="s">
        <v>83</v>
      </c>
      <c r="R6005" t="s">
        <v>83</v>
      </c>
      <c r="S6005" t="s">
        <v>83</v>
      </c>
      <c r="T6005" t="str">
        <f>_xlfn.XLOOKUP(A6005,MI_Match_Analysis!$A$2:$A$8,MI_Match_Analysis!$F$2:$F$8,"Not Found")</f>
        <v>Not Found</v>
      </c>
    </row>
    <row r="6006" spans="1:20" hidden="1" x14ac:dyDescent="0.3">
      <c r="A6006">
        <v>27</v>
      </c>
      <c r="B6006" s="1">
        <v>46130</v>
      </c>
      <c r="C6006" t="s">
        <v>162</v>
      </c>
      <c r="D6006" t="s">
        <v>75</v>
      </c>
      <c r="E6006" t="s">
        <v>25</v>
      </c>
      <c r="F6006" t="s">
        <v>41</v>
      </c>
      <c r="G6006">
        <v>1</v>
      </c>
      <c r="H6006">
        <v>6.2</v>
      </c>
      <c r="I6006" t="s">
        <v>95</v>
      </c>
      <c r="J6006" t="s">
        <v>109</v>
      </c>
      <c r="K6006">
        <v>0</v>
      </c>
      <c r="L6006">
        <v>1</v>
      </c>
      <c r="M6006">
        <v>1</v>
      </c>
      <c r="N6006">
        <v>0</v>
      </c>
      <c r="O6006">
        <v>0</v>
      </c>
      <c r="P6006">
        <v>0</v>
      </c>
      <c r="Q6006" t="s">
        <v>83</v>
      </c>
      <c r="R6006" t="s">
        <v>83</v>
      </c>
      <c r="S6006" t="s">
        <v>83</v>
      </c>
      <c r="T6006" t="str">
        <f>_xlfn.XLOOKUP(A6006,MI_Match_Analysis!$A$2:$A$8,MI_Match_Analysis!$F$2:$F$8,"Not Found")</f>
        <v>Not Found</v>
      </c>
    </row>
    <row r="6007" spans="1:20" hidden="1" x14ac:dyDescent="0.3">
      <c r="A6007">
        <v>27</v>
      </c>
      <c r="B6007" s="1">
        <v>46130</v>
      </c>
      <c r="C6007" t="s">
        <v>162</v>
      </c>
      <c r="D6007" t="s">
        <v>75</v>
      </c>
      <c r="E6007" t="s">
        <v>25</v>
      </c>
      <c r="F6007" t="s">
        <v>41</v>
      </c>
      <c r="G6007">
        <v>1</v>
      </c>
      <c r="H6007">
        <v>6.2</v>
      </c>
      <c r="I6007" t="s">
        <v>95</v>
      </c>
      <c r="J6007" t="s">
        <v>109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83</v>
      </c>
      <c r="R6007" t="s">
        <v>83</v>
      </c>
      <c r="S6007" t="s">
        <v>83</v>
      </c>
      <c r="T6007" t="str">
        <f>_xlfn.XLOOKUP(A6007,MI_Match_Analysis!$A$2:$A$8,MI_Match_Analysis!$F$2:$F$8,"Not Found")</f>
        <v>Not Found</v>
      </c>
    </row>
    <row r="6008" spans="1:20" hidden="1" x14ac:dyDescent="0.3">
      <c r="A6008">
        <v>27</v>
      </c>
      <c r="B6008" s="1">
        <v>46130</v>
      </c>
      <c r="C6008" t="s">
        <v>162</v>
      </c>
      <c r="D6008" t="s">
        <v>75</v>
      </c>
      <c r="E6008" t="s">
        <v>25</v>
      </c>
      <c r="F6008" t="s">
        <v>41</v>
      </c>
      <c r="G6008">
        <v>1</v>
      </c>
      <c r="H6008">
        <v>6.3</v>
      </c>
      <c r="I6008" t="s">
        <v>170</v>
      </c>
      <c r="J6008" t="s">
        <v>109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83</v>
      </c>
      <c r="R6008" t="s">
        <v>83</v>
      </c>
      <c r="S6008" t="s">
        <v>83</v>
      </c>
      <c r="T6008" t="str">
        <f>_xlfn.XLOOKUP(A6008,MI_Match_Analysis!$A$2:$A$8,MI_Match_Analysis!$F$2:$F$8,"Not Found")</f>
        <v>Not Found</v>
      </c>
    </row>
    <row r="6009" spans="1:20" hidden="1" x14ac:dyDescent="0.3">
      <c r="A6009">
        <v>27</v>
      </c>
      <c r="B6009" s="1">
        <v>46130</v>
      </c>
      <c r="C6009" t="s">
        <v>162</v>
      </c>
      <c r="D6009" t="s">
        <v>75</v>
      </c>
      <c r="E6009" t="s">
        <v>25</v>
      </c>
      <c r="F6009" t="s">
        <v>41</v>
      </c>
      <c r="G6009">
        <v>1</v>
      </c>
      <c r="H6009">
        <v>6.4</v>
      </c>
      <c r="I6009" t="s">
        <v>170</v>
      </c>
      <c r="J6009" t="s">
        <v>109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83</v>
      </c>
      <c r="R6009" t="s">
        <v>83</v>
      </c>
      <c r="S6009" t="s">
        <v>83</v>
      </c>
      <c r="T6009" t="str">
        <f>_xlfn.XLOOKUP(A6009,MI_Match_Analysis!$A$2:$A$8,MI_Match_Analysis!$F$2:$F$8,"Not Found")</f>
        <v>Not Found</v>
      </c>
    </row>
    <row r="6010" spans="1:20" hidden="1" x14ac:dyDescent="0.3">
      <c r="A6010">
        <v>27</v>
      </c>
      <c r="B6010" s="1">
        <v>46130</v>
      </c>
      <c r="C6010" t="s">
        <v>162</v>
      </c>
      <c r="D6010" t="s">
        <v>75</v>
      </c>
      <c r="E6010" t="s">
        <v>25</v>
      </c>
      <c r="F6010" t="s">
        <v>41</v>
      </c>
      <c r="G6010">
        <v>1</v>
      </c>
      <c r="H6010">
        <v>6.5</v>
      </c>
      <c r="I6010" t="s">
        <v>95</v>
      </c>
      <c r="J6010" t="s">
        <v>109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83</v>
      </c>
      <c r="R6010" t="s">
        <v>83</v>
      </c>
      <c r="S6010" t="s">
        <v>83</v>
      </c>
      <c r="T6010" t="str">
        <f>_xlfn.XLOOKUP(A6010,MI_Match_Analysis!$A$2:$A$8,MI_Match_Analysis!$F$2:$F$8,"Not Found")</f>
        <v>Not Found</v>
      </c>
    </row>
    <row r="6011" spans="1:20" hidden="1" x14ac:dyDescent="0.3">
      <c r="A6011">
        <v>27</v>
      </c>
      <c r="B6011" s="1">
        <v>46130</v>
      </c>
      <c r="C6011" t="s">
        <v>162</v>
      </c>
      <c r="D6011" t="s">
        <v>75</v>
      </c>
      <c r="E6011" t="s">
        <v>25</v>
      </c>
      <c r="F6011" t="s">
        <v>41</v>
      </c>
      <c r="G6011">
        <v>1</v>
      </c>
      <c r="H6011">
        <v>6.6</v>
      </c>
      <c r="I6011" t="s">
        <v>170</v>
      </c>
      <c r="J6011" t="s">
        <v>109</v>
      </c>
      <c r="K6011">
        <v>0</v>
      </c>
      <c r="L6011">
        <v>1</v>
      </c>
      <c r="M6011">
        <v>0</v>
      </c>
      <c r="N6011">
        <v>1</v>
      </c>
      <c r="O6011">
        <v>0</v>
      </c>
      <c r="P6011">
        <v>0</v>
      </c>
      <c r="Q6011" t="s">
        <v>83</v>
      </c>
      <c r="R6011" t="s">
        <v>83</v>
      </c>
      <c r="S6011" t="s">
        <v>83</v>
      </c>
      <c r="T6011" t="str">
        <f>_xlfn.XLOOKUP(A6011,MI_Match_Analysis!$A$2:$A$8,MI_Match_Analysis!$F$2:$F$8,"Not Found")</f>
        <v>Not Found</v>
      </c>
    </row>
    <row r="6012" spans="1:20" hidden="1" x14ac:dyDescent="0.3">
      <c r="A6012">
        <v>27</v>
      </c>
      <c r="B6012" s="1">
        <v>46130</v>
      </c>
      <c r="C6012" t="s">
        <v>162</v>
      </c>
      <c r="D6012" t="s">
        <v>75</v>
      </c>
      <c r="E6012" t="s">
        <v>25</v>
      </c>
      <c r="F6012" t="s">
        <v>41</v>
      </c>
      <c r="G6012">
        <v>1</v>
      </c>
      <c r="H6012">
        <v>7.1</v>
      </c>
      <c r="I6012" t="s">
        <v>170</v>
      </c>
      <c r="J6012" t="s">
        <v>99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83</v>
      </c>
      <c r="R6012" t="s">
        <v>83</v>
      </c>
      <c r="S6012" t="s">
        <v>83</v>
      </c>
      <c r="T6012" t="str">
        <f>_xlfn.XLOOKUP(A6012,MI_Match_Analysis!$A$2:$A$8,MI_Match_Analysis!$F$2:$F$8,"Not Found")</f>
        <v>Not Found</v>
      </c>
    </row>
    <row r="6013" spans="1:20" hidden="1" x14ac:dyDescent="0.3">
      <c r="A6013">
        <v>27</v>
      </c>
      <c r="B6013" s="1">
        <v>46130</v>
      </c>
      <c r="C6013" t="s">
        <v>162</v>
      </c>
      <c r="D6013" t="s">
        <v>75</v>
      </c>
      <c r="E6013" t="s">
        <v>25</v>
      </c>
      <c r="F6013" t="s">
        <v>41</v>
      </c>
      <c r="G6013">
        <v>1</v>
      </c>
      <c r="H6013">
        <v>7.2</v>
      </c>
      <c r="I6013" t="s">
        <v>95</v>
      </c>
      <c r="J6013" t="s">
        <v>99</v>
      </c>
      <c r="K6013">
        <v>4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83</v>
      </c>
      <c r="R6013" t="s">
        <v>83</v>
      </c>
      <c r="S6013" t="s">
        <v>83</v>
      </c>
      <c r="T6013" t="str">
        <f>_xlfn.XLOOKUP(A6013,MI_Match_Analysis!$A$2:$A$8,MI_Match_Analysis!$F$2:$F$8,"Not Found")</f>
        <v>Not Found</v>
      </c>
    </row>
    <row r="6014" spans="1:20" hidden="1" x14ac:dyDescent="0.3">
      <c r="A6014">
        <v>27</v>
      </c>
      <c r="B6014" s="1">
        <v>46130</v>
      </c>
      <c r="C6014" t="s">
        <v>162</v>
      </c>
      <c r="D6014" t="s">
        <v>75</v>
      </c>
      <c r="E6014" t="s">
        <v>25</v>
      </c>
      <c r="F6014" t="s">
        <v>41</v>
      </c>
      <c r="G6014">
        <v>1</v>
      </c>
      <c r="H6014">
        <v>7.3</v>
      </c>
      <c r="I6014" t="s">
        <v>95</v>
      </c>
      <c r="J6014" t="s">
        <v>99</v>
      </c>
      <c r="K6014">
        <v>2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83</v>
      </c>
      <c r="R6014" t="s">
        <v>83</v>
      </c>
      <c r="S6014" t="s">
        <v>83</v>
      </c>
      <c r="T6014" t="str">
        <f>_xlfn.XLOOKUP(A6014,MI_Match_Analysis!$A$2:$A$8,MI_Match_Analysis!$F$2:$F$8,"Not Found")</f>
        <v>Not Found</v>
      </c>
    </row>
    <row r="6015" spans="1:20" hidden="1" x14ac:dyDescent="0.3">
      <c r="A6015">
        <v>27</v>
      </c>
      <c r="B6015" s="1">
        <v>46130</v>
      </c>
      <c r="C6015" t="s">
        <v>162</v>
      </c>
      <c r="D6015" t="s">
        <v>75</v>
      </c>
      <c r="E6015" t="s">
        <v>25</v>
      </c>
      <c r="F6015" t="s">
        <v>41</v>
      </c>
      <c r="G6015">
        <v>1</v>
      </c>
      <c r="H6015">
        <v>7.4</v>
      </c>
      <c r="I6015" t="s">
        <v>95</v>
      </c>
      <c r="J6015" t="s">
        <v>99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83</v>
      </c>
      <c r="R6015" t="s">
        <v>83</v>
      </c>
      <c r="S6015" t="s">
        <v>83</v>
      </c>
      <c r="T6015" t="str">
        <f>_xlfn.XLOOKUP(A6015,MI_Match_Analysis!$A$2:$A$8,MI_Match_Analysis!$F$2:$F$8,"Not Found")</f>
        <v>Not Found</v>
      </c>
    </row>
    <row r="6016" spans="1:20" hidden="1" x14ac:dyDescent="0.3">
      <c r="A6016">
        <v>27</v>
      </c>
      <c r="B6016" s="1">
        <v>46130</v>
      </c>
      <c r="C6016" t="s">
        <v>162</v>
      </c>
      <c r="D6016" t="s">
        <v>75</v>
      </c>
      <c r="E6016" t="s">
        <v>25</v>
      </c>
      <c r="F6016" t="s">
        <v>41</v>
      </c>
      <c r="G6016">
        <v>1</v>
      </c>
      <c r="H6016">
        <v>7.5</v>
      </c>
      <c r="I6016" t="s">
        <v>170</v>
      </c>
      <c r="J6016" t="s">
        <v>99</v>
      </c>
      <c r="K6016">
        <v>0</v>
      </c>
      <c r="L6016">
        <v>1</v>
      </c>
      <c r="M6016">
        <v>0</v>
      </c>
      <c r="N6016">
        <v>1</v>
      </c>
      <c r="O6016">
        <v>0</v>
      </c>
      <c r="P6016">
        <v>0</v>
      </c>
      <c r="Q6016" t="s">
        <v>83</v>
      </c>
      <c r="R6016" t="s">
        <v>83</v>
      </c>
      <c r="S6016" t="s">
        <v>83</v>
      </c>
      <c r="T6016" t="str">
        <f>_xlfn.XLOOKUP(A6016,MI_Match_Analysis!$A$2:$A$8,MI_Match_Analysis!$F$2:$F$8,"Not Found")</f>
        <v>Not Found</v>
      </c>
    </row>
    <row r="6017" spans="1:20" hidden="1" x14ac:dyDescent="0.3">
      <c r="A6017">
        <v>27</v>
      </c>
      <c r="B6017" s="1">
        <v>46130</v>
      </c>
      <c r="C6017" t="s">
        <v>162</v>
      </c>
      <c r="D6017" t="s">
        <v>75</v>
      </c>
      <c r="E6017" t="s">
        <v>25</v>
      </c>
      <c r="F6017" t="s">
        <v>41</v>
      </c>
      <c r="G6017">
        <v>1</v>
      </c>
      <c r="H6017">
        <v>7.6</v>
      </c>
      <c r="I6017" t="s">
        <v>95</v>
      </c>
      <c r="J6017" t="s">
        <v>99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167</v>
      </c>
      <c r="R6017" t="s">
        <v>95</v>
      </c>
      <c r="S6017" t="s">
        <v>83</v>
      </c>
      <c r="T6017" t="str">
        <f>_xlfn.XLOOKUP(A6017,MI_Match_Analysis!$A$2:$A$8,MI_Match_Analysis!$F$2:$F$8,"Not Found")</f>
        <v>Not Found</v>
      </c>
    </row>
    <row r="6018" spans="1:20" hidden="1" x14ac:dyDescent="0.3">
      <c r="A6018">
        <v>27</v>
      </c>
      <c r="B6018" s="1">
        <v>46130</v>
      </c>
      <c r="C6018" t="s">
        <v>162</v>
      </c>
      <c r="D6018" t="s">
        <v>75</v>
      </c>
      <c r="E6018" t="s">
        <v>25</v>
      </c>
      <c r="F6018" t="s">
        <v>41</v>
      </c>
      <c r="G6018">
        <v>1</v>
      </c>
      <c r="H6018">
        <v>8.1</v>
      </c>
      <c r="I6018" t="s">
        <v>170</v>
      </c>
      <c r="J6018" t="s">
        <v>265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83</v>
      </c>
      <c r="R6018" t="s">
        <v>83</v>
      </c>
      <c r="S6018" t="s">
        <v>83</v>
      </c>
      <c r="T6018" t="str">
        <f>_xlfn.XLOOKUP(A6018,MI_Match_Analysis!$A$2:$A$8,MI_Match_Analysis!$F$2:$F$8,"Not Found")</f>
        <v>Not Found</v>
      </c>
    </row>
    <row r="6019" spans="1:20" hidden="1" x14ac:dyDescent="0.3">
      <c r="A6019">
        <v>27</v>
      </c>
      <c r="B6019" s="1">
        <v>46130</v>
      </c>
      <c r="C6019" t="s">
        <v>162</v>
      </c>
      <c r="D6019" t="s">
        <v>75</v>
      </c>
      <c r="E6019" t="s">
        <v>25</v>
      </c>
      <c r="F6019" t="s">
        <v>41</v>
      </c>
      <c r="G6019">
        <v>1</v>
      </c>
      <c r="H6019">
        <v>8.1999999999999993</v>
      </c>
      <c r="I6019" t="s">
        <v>170</v>
      </c>
      <c r="J6019" t="s">
        <v>265</v>
      </c>
      <c r="K6019">
        <v>6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83</v>
      </c>
      <c r="R6019" t="s">
        <v>83</v>
      </c>
      <c r="S6019" t="s">
        <v>83</v>
      </c>
      <c r="T6019" t="str">
        <f>_xlfn.XLOOKUP(A6019,MI_Match_Analysis!$A$2:$A$8,MI_Match_Analysis!$F$2:$F$8,"Not Found")</f>
        <v>Not Found</v>
      </c>
    </row>
    <row r="6020" spans="1:20" hidden="1" x14ac:dyDescent="0.3">
      <c r="A6020">
        <v>27</v>
      </c>
      <c r="B6020" s="1">
        <v>46130</v>
      </c>
      <c r="C6020" t="s">
        <v>162</v>
      </c>
      <c r="D6020" t="s">
        <v>75</v>
      </c>
      <c r="E6020" t="s">
        <v>25</v>
      </c>
      <c r="F6020" t="s">
        <v>41</v>
      </c>
      <c r="G6020">
        <v>1</v>
      </c>
      <c r="H6020">
        <v>8.3000000000000007</v>
      </c>
      <c r="I6020" t="s">
        <v>170</v>
      </c>
      <c r="J6020" t="s">
        <v>265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83</v>
      </c>
      <c r="R6020" t="s">
        <v>83</v>
      </c>
      <c r="S6020" t="s">
        <v>83</v>
      </c>
      <c r="T6020" t="str">
        <f>_xlfn.XLOOKUP(A6020,MI_Match_Analysis!$A$2:$A$8,MI_Match_Analysis!$F$2:$F$8,"Not Found")</f>
        <v>Not Found</v>
      </c>
    </row>
    <row r="6021" spans="1:20" hidden="1" x14ac:dyDescent="0.3">
      <c r="A6021">
        <v>27</v>
      </c>
      <c r="B6021" s="1">
        <v>46130</v>
      </c>
      <c r="C6021" t="s">
        <v>162</v>
      </c>
      <c r="D6021" t="s">
        <v>75</v>
      </c>
      <c r="E6021" t="s">
        <v>25</v>
      </c>
      <c r="F6021" t="s">
        <v>41</v>
      </c>
      <c r="G6021">
        <v>1</v>
      </c>
      <c r="H6021">
        <v>8.4</v>
      </c>
      <c r="I6021" t="s">
        <v>170</v>
      </c>
      <c r="J6021" t="s">
        <v>265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83</v>
      </c>
      <c r="R6021" t="s">
        <v>83</v>
      </c>
      <c r="S6021" t="s">
        <v>83</v>
      </c>
      <c r="T6021" t="str">
        <f>_xlfn.XLOOKUP(A6021,MI_Match_Analysis!$A$2:$A$8,MI_Match_Analysis!$F$2:$F$8,"Not Found")</f>
        <v>Not Found</v>
      </c>
    </row>
    <row r="6022" spans="1:20" hidden="1" x14ac:dyDescent="0.3">
      <c r="A6022">
        <v>27</v>
      </c>
      <c r="B6022" s="1">
        <v>46130</v>
      </c>
      <c r="C6022" t="s">
        <v>162</v>
      </c>
      <c r="D6022" t="s">
        <v>75</v>
      </c>
      <c r="E6022" t="s">
        <v>25</v>
      </c>
      <c r="F6022" t="s">
        <v>41</v>
      </c>
      <c r="G6022">
        <v>1</v>
      </c>
      <c r="H6022">
        <v>8.5</v>
      </c>
      <c r="I6022" t="s">
        <v>170</v>
      </c>
      <c r="J6022" t="s">
        <v>265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83</v>
      </c>
      <c r="R6022" t="s">
        <v>83</v>
      </c>
      <c r="S6022" t="s">
        <v>83</v>
      </c>
      <c r="T6022" t="str">
        <f>_xlfn.XLOOKUP(A6022,MI_Match_Analysis!$A$2:$A$8,MI_Match_Analysis!$F$2:$F$8,"Not Found")</f>
        <v>Not Found</v>
      </c>
    </row>
    <row r="6023" spans="1:20" hidden="1" x14ac:dyDescent="0.3">
      <c r="A6023">
        <v>27</v>
      </c>
      <c r="B6023" s="1">
        <v>46130</v>
      </c>
      <c r="C6023" t="s">
        <v>162</v>
      </c>
      <c r="D6023" t="s">
        <v>75</v>
      </c>
      <c r="E6023" t="s">
        <v>25</v>
      </c>
      <c r="F6023" t="s">
        <v>41</v>
      </c>
      <c r="G6023">
        <v>1</v>
      </c>
      <c r="H6023">
        <v>8.6</v>
      </c>
      <c r="I6023" t="s">
        <v>173</v>
      </c>
      <c r="J6023" t="s">
        <v>265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83</v>
      </c>
      <c r="R6023" t="s">
        <v>83</v>
      </c>
      <c r="S6023" t="s">
        <v>83</v>
      </c>
      <c r="T6023" t="str">
        <f>_xlfn.XLOOKUP(A6023,MI_Match_Analysis!$A$2:$A$8,MI_Match_Analysis!$F$2:$F$8,"Not Found")</f>
        <v>Not Found</v>
      </c>
    </row>
    <row r="6024" spans="1:20" hidden="1" x14ac:dyDescent="0.3">
      <c r="A6024">
        <v>27</v>
      </c>
      <c r="B6024" s="1">
        <v>46130</v>
      </c>
      <c r="C6024" t="s">
        <v>162</v>
      </c>
      <c r="D6024" t="s">
        <v>75</v>
      </c>
      <c r="E6024" t="s">
        <v>25</v>
      </c>
      <c r="F6024" t="s">
        <v>41</v>
      </c>
      <c r="G6024">
        <v>1</v>
      </c>
      <c r="H6024">
        <v>9.1</v>
      </c>
      <c r="I6024" t="s">
        <v>170</v>
      </c>
      <c r="J6024" t="s">
        <v>109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83</v>
      </c>
      <c r="R6024" t="s">
        <v>83</v>
      </c>
      <c r="S6024" t="s">
        <v>83</v>
      </c>
      <c r="T6024" t="str">
        <f>_xlfn.XLOOKUP(A6024,MI_Match_Analysis!$A$2:$A$8,MI_Match_Analysis!$F$2:$F$8,"Not Found")</f>
        <v>Not Found</v>
      </c>
    </row>
    <row r="6025" spans="1:20" hidden="1" x14ac:dyDescent="0.3">
      <c r="A6025">
        <v>27</v>
      </c>
      <c r="B6025" s="1">
        <v>46130</v>
      </c>
      <c r="C6025" t="s">
        <v>162</v>
      </c>
      <c r="D6025" t="s">
        <v>75</v>
      </c>
      <c r="E6025" t="s">
        <v>25</v>
      </c>
      <c r="F6025" t="s">
        <v>41</v>
      </c>
      <c r="G6025">
        <v>1</v>
      </c>
      <c r="H6025">
        <v>9.1999999999999993</v>
      </c>
      <c r="I6025" t="s">
        <v>173</v>
      </c>
      <c r="J6025" t="s">
        <v>109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83</v>
      </c>
      <c r="R6025" t="s">
        <v>83</v>
      </c>
      <c r="S6025" t="s">
        <v>83</v>
      </c>
      <c r="T6025" t="str">
        <f>_xlfn.XLOOKUP(A6025,MI_Match_Analysis!$A$2:$A$8,MI_Match_Analysis!$F$2:$F$8,"Not Found")</f>
        <v>Not Found</v>
      </c>
    </row>
    <row r="6026" spans="1:20" hidden="1" x14ac:dyDescent="0.3">
      <c r="A6026">
        <v>27</v>
      </c>
      <c r="B6026" s="1">
        <v>46130</v>
      </c>
      <c r="C6026" t="s">
        <v>162</v>
      </c>
      <c r="D6026" t="s">
        <v>75</v>
      </c>
      <c r="E6026" t="s">
        <v>25</v>
      </c>
      <c r="F6026" t="s">
        <v>41</v>
      </c>
      <c r="G6026">
        <v>1</v>
      </c>
      <c r="H6026">
        <v>9.3000000000000007</v>
      </c>
      <c r="I6026" t="s">
        <v>170</v>
      </c>
      <c r="J6026" t="s">
        <v>109</v>
      </c>
      <c r="K6026">
        <v>4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83</v>
      </c>
      <c r="R6026" t="s">
        <v>83</v>
      </c>
      <c r="S6026" t="s">
        <v>83</v>
      </c>
      <c r="T6026" t="str">
        <f>_xlfn.XLOOKUP(A6026,MI_Match_Analysis!$A$2:$A$8,MI_Match_Analysis!$F$2:$F$8,"Not Found")</f>
        <v>Not Found</v>
      </c>
    </row>
    <row r="6027" spans="1:20" hidden="1" x14ac:dyDescent="0.3">
      <c r="A6027">
        <v>27</v>
      </c>
      <c r="B6027" s="1">
        <v>46130</v>
      </c>
      <c r="C6027" t="s">
        <v>162</v>
      </c>
      <c r="D6027" t="s">
        <v>75</v>
      </c>
      <c r="E6027" t="s">
        <v>25</v>
      </c>
      <c r="F6027" t="s">
        <v>41</v>
      </c>
      <c r="G6027">
        <v>1</v>
      </c>
      <c r="H6027">
        <v>9.4</v>
      </c>
      <c r="I6027" t="s">
        <v>170</v>
      </c>
      <c r="J6027" t="s">
        <v>109</v>
      </c>
      <c r="K6027">
        <v>4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83</v>
      </c>
      <c r="R6027" t="s">
        <v>83</v>
      </c>
      <c r="S6027" t="s">
        <v>83</v>
      </c>
      <c r="T6027" t="str">
        <f>_xlfn.XLOOKUP(A6027,MI_Match_Analysis!$A$2:$A$8,MI_Match_Analysis!$F$2:$F$8,"Not Found")</f>
        <v>Not Found</v>
      </c>
    </row>
    <row r="6028" spans="1:20" hidden="1" x14ac:dyDescent="0.3">
      <c r="A6028">
        <v>27</v>
      </c>
      <c r="B6028" s="1">
        <v>46130</v>
      </c>
      <c r="C6028" t="s">
        <v>162</v>
      </c>
      <c r="D6028" t="s">
        <v>75</v>
      </c>
      <c r="E6028" t="s">
        <v>25</v>
      </c>
      <c r="F6028" t="s">
        <v>41</v>
      </c>
      <c r="G6028">
        <v>1</v>
      </c>
      <c r="H6028">
        <v>9.5</v>
      </c>
      <c r="I6028" t="s">
        <v>170</v>
      </c>
      <c r="J6028" t="s">
        <v>109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83</v>
      </c>
      <c r="R6028" t="s">
        <v>83</v>
      </c>
      <c r="S6028" t="s">
        <v>83</v>
      </c>
      <c r="T6028" t="str">
        <f>_xlfn.XLOOKUP(A6028,MI_Match_Analysis!$A$2:$A$8,MI_Match_Analysis!$F$2:$F$8,"Not Found")</f>
        <v>Not Found</v>
      </c>
    </row>
    <row r="6029" spans="1:20" hidden="1" x14ac:dyDescent="0.3">
      <c r="A6029">
        <v>27</v>
      </c>
      <c r="B6029" s="1">
        <v>46130</v>
      </c>
      <c r="C6029" t="s">
        <v>162</v>
      </c>
      <c r="D6029" t="s">
        <v>75</v>
      </c>
      <c r="E6029" t="s">
        <v>25</v>
      </c>
      <c r="F6029" t="s">
        <v>41</v>
      </c>
      <c r="G6029">
        <v>1</v>
      </c>
      <c r="H6029">
        <v>9.6</v>
      </c>
      <c r="I6029" t="s">
        <v>173</v>
      </c>
      <c r="J6029" t="s">
        <v>109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83</v>
      </c>
      <c r="R6029" t="s">
        <v>83</v>
      </c>
      <c r="S6029" t="s">
        <v>83</v>
      </c>
      <c r="T6029" t="str">
        <f>_xlfn.XLOOKUP(A6029,MI_Match_Analysis!$A$2:$A$8,MI_Match_Analysis!$F$2:$F$8,"Not Found")</f>
        <v>Not Found</v>
      </c>
    </row>
    <row r="6030" spans="1:20" hidden="1" x14ac:dyDescent="0.3">
      <c r="A6030">
        <v>27</v>
      </c>
      <c r="B6030" s="1">
        <v>46130</v>
      </c>
      <c r="C6030" t="s">
        <v>162</v>
      </c>
      <c r="D6030" t="s">
        <v>75</v>
      </c>
      <c r="E6030" t="s">
        <v>25</v>
      </c>
      <c r="F6030" t="s">
        <v>41</v>
      </c>
      <c r="G6030">
        <v>1</v>
      </c>
      <c r="H6030">
        <v>10.1</v>
      </c>
      <c r="I6030" t="s">
        <v>173</v>
      </c>
      <c r="J6030" t="s">
        <v>99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165</v>
      </c>
      <c r="R6030" t="s">
        <v>173</v>
      </c>
      <c r="S6030" t="s">
        <v>109</v>
      </c>
      <c r="T6030" t="str">
        <f>_xlfn.XLOOKUP(A6030,MI_Match_Analysis!$A$2:$A$8,MI_Match_Analysis!$F$2:$F$8,"Not Found")</f>
        <v>Not Found</v>
      </c>
    </row>
    <row r="6031" spans="1:20" hidden="1" x14ac:dyDescent="0.3">
      <c r="A6031">
        <v>27</v>
      </c>
      <c r="B6031" s="1">
        <v>46130</v>
      </c>
      <c r="C6031" t="s">
        <v>162</v>
      </c>
      <c r="D6031" t="s">
        <v>75</v>
      </c>
      <c r="E6031" t="s">
        <v>25</v>
      </c>
      <c r="F6031" t="s">
        <v>41</v>
      </c>
      <c r="G6031">
        <v>1</v>
      </c>
      <c r="H6031">
        <v>10.199999999999999</v>
      </c>
      <c r="I6031" t="s">
        <v>168</v>
      </c>
      <c r="J6031" t="s">
        <v>99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83</v>
      </c>
      <c r="R6031" t="s">
        <v>83</v>
      </c>
      <c r="S6031" t="s">
        <v>83</v>
      </c>
      <c r="T6031" t="str">
        <f>_xlfn.XLOOKUP(A6031,MI_Match_Analysis!$A$2:$A$8,MI_Match_Analysis!$F$2:$F$8,"Not Found")</f>
        <v>Not Found</v>
      </c>
    </row>
    <row r="6032" spans="1:20" hidden="1" x14ac:dyDescent="0.3">
      <c r="A6032">
        <v>27</v>
      </c>
      <c r="B6032" s="1">
        <v>46130</v>
      </c>
      <c r="C6032" t="s">
        <v>162</v>
      </c>
      <c r="D6032" t="s">
        <v>75</v>
      </c>
      <c r="E6032" t="s">
        <v>25</v>
      </c>
      <c r="F6032" t="s">
        <v>41</v>
      </c>
      <c r="G6032">
        <v>1</v>
      </c>
      <c r="H6032">
        <v>10.3</v>
      </c>
      <c r="I6032" t="s">
        <v>170</v>
      </c>
      <c r="J6032" t="s">
        <v>99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83</v>
      </c>
      <c r="R6032" t="s">
        <v>83</v>
      </c>
      <c r="S6032" t="s">
        <v>83</v>
      </c>
      <c r="T6032" t="str">
        <f>_xlfn.XLOOKUP(A6032,MI_Match_Analysis!$A$2:$A$8,MI_Match_Analysis!$F$2:$F$8,"Not Found")</f>
        <v>Not Found</v>
      </c>
    </row>
    <row r="6033" spans="1:20" hidden="1" x14ac:dyDescent="0.3">
      <c r="A6033">
        <v>27</v>
      </c>
      <c r="B6033" s="1">
        <v>46130</v>
      </c>
      <c r="C6033" t="s">
        <v>162</v>
      </c>
      <c r="D6033" t="s">
        <v>75</v>
      </c>
      <c r="E6033" t="s">
        <v>25</v>
      </c>
      <c r="F6033" t="s">
        <v>41</v>
      </c>
      <c r="G6033">
        <v>1</v>
      </c>
      <c r="H6033">
        <v>10.4</v>
      </c>
      <c r="I6033" t="s">
        <v>170</v>
      </c>
      <c r="J6033" t="s">
        <v>99</v>
      </c>
      <c r="K6033">
        <v>2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83</v>
      </c>
      <c r="R6033" t="s">
        <v>83</v>
      </c>
      <c r="S6033" t="s">
        <v>83</v>
      </c>
      <c r="T6033" t="str">
        <f>_xlfn.XLOOKUP(A6033,MI_Match_Analysis!$A$2:$A$8,MI_Match_Analysis!$F$2:$F$8,"Not Found")</f>
        <v>Not Found</v>
      </c>
    </row>
    <row r="6034" spans="1:20" hidden="1" x14ac:dyDescent="0.3">
      <c r="A6034">
        <v>27</v>
      </c>
      <c r="B6034" s="1">
        <v>46130</v>
      </c>
      <c r="C6034" t="s">
        <v>162</v>
      </c>
      <c r="D6034" t="s">
        <v>75</v>
      </c>
      <c r="E6034" t="s">
        <v>25</v>
      </c>
      <c r="F6034" t="s">
        <v>41</v>
      </c>
      <c r="G6034">
        <v>1</v>
      </c>
      <c r="H6034">
        <v>10.5</v>
      </c>
      <c r="I6034" t="s">
        <v>170</v>
      </c>
      <c r="J6034" t="s">
        <v>99</v>
      </c>
      <c r="K6034">
        <v>2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83</v>
      </c>
      <c r="R6034" t="s">
        <v>83</v>
      </c>
      <c r="S6034" t="s">
        <v>83</v>
      </c>
      <c r="T6034" t="str">
        <f>_xlfn.XLOOKUP(A6034,MI_Match_Analysis!$A$2:$A$8,MI_Match_Analysis!$F$2:$F$8,"Not Found")</f>
        <v>Not Found</v>
      </c>
    </row>
    <row r="6035" spans="1:20" hidden="1" x14ac:dyDescent="0.3">
      <c r="A6035">
        <v>27</v>
      </c>
      <c r="B6035" s="1">
        <v>46130</v>
      </c>
      <c r="C6035" t="s">
        <v>162</v>
      </c>
      <c r="D6035" t="s">
        <v>75</v>
      </c>
      <c r="E6035" t="s">
        <v>25</v>
      </c>
      <c r="F6035" t="s">
        <v>41</v>
      </c>
      <c r="G6035">
        <v>1</v>
      </c>
      <c r="H6035">
        <v>10.6</v>
      </c>
      <c r="I6035" t="s">
        <v>170</v>
      </c>
      <c r="J6035" t="s">
        <v>99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83</v>
      </c>
      <c r="R6035" t="s">
        <v>83</v>
      </c>
      <c r="S6035" t="s">
        <v>83</v>
      </c>
      <c r="T6035" t="str">
        <f>_xlfn.XLOOKUP(A6035,MI_Match_Analysis!$A$2:$A$8,MI_Match_Analysis!$F$2:$F$8,"Not Found")</f>
        <v>Not Found</v>
      </c>
    </row>
    <row r="6036" spans="1:20" hidden="1" x14ac:dyDescent="0.3">
      <c r="A6036">
        <v>27</v>
      </c>
      <c r="B6036" s="1">
        <v>46130</v>
      </c>
      <c r="C6036" t="s">
        <v>162</v>
      </c>
      <c r="D6036" t="s">
        <v>75</v>
      </c>
      <c r="E6036" t="s">
        <v>25</v>
      </c>
      <c r="F6036" t="s">
        <v>41</v>
      </c>
      <c r="G6036">
        <v>1</v>
      </c>
      <c r="H6036">
        <v>11.1</v>
      </c>
      <c r="I6036" t="s">
        <v>170</v>
      </c>
      <c r="J6036" t="s">
        <v>265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83</v>
      </c>
      <c r="R6036" t="s">
        <v>83</v>
      </c>
      <c r="S6036" t="s">
        <v>83</v>
      </c>
      <c r="T6036" t="str">
        <f>_xlfn.XLOOKUP(A6036,MI_Match_Analysis!$A$2:$A$8,MI_Match_Analysis!$F$2:$F$8,"Not Found")</f>
        <v>Not Found</v>
      </c>
    </row>
    <row r="6037" spans="1:20" hidden="1" x14ac:dyDescent="0.3">
      <c r="A6037">
        <v>27</v>
      </c>
      <c r="B6037" s="1">
        <v>46130</v>
      </c>
      <c r="C6037" t="s">
        <v>162</v>
      </c>
      <c r="D6037" t="s">
        <v>75</v>
      </c>
      <c r="E6037" t="s">
        <v>25</v>
      </c>
      <c r="F6037" t="s">
        <v>41</v>
      </c>
      <c r="G6037">
        <v>1</v>
      </c>
      <c r="H6037">
        <v>11.2</v>
      </c>
      <c r="I6037" t="s">
        <v>168</v>
      </c>
      <c r="J6037" t="s">
        <v>265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83</v>
      </c>
      <c r="R6037" t="s">
        <v>83</v>
      </c>
      <c r="S6037" t="s">
        <v>83</v>
      </c>
      <c r="T6037" t="str">
        <f>_xlfn.XLOOKUP(A6037,MI_Match_Analysis!$A$2:$A$8,MI_Match_Analysis!$F$2:$F$8,"Not Found")</f>
        <v>Not Found</v>
      </c>
    </row>
    <row r="6038" spans="1:20" hidden="1" x14ac:dyDescent="0.3">
      <c r="A6038">
        <v>27</v>
      </c>
      <c r="B6038" s="1">
        <v>46130</v>
      </c>
      <c r="C6038" t="s">
        <v>162</v>
      </c>
      <c r="D6038" t="s">
        <v>75</v>
      </c>
      <c r="E6038" t="s">
        <v>25</v>
      </c>
      <c r="F6038" t="s">
        <v>41</v>
      </c>
      <c r="G6038">
        <v>1</v>
      </c>
      <c r="H6038">
        <v>11.3</v>
      </c>
      <c r="I6038" t="s">
        <v>170</v>
      </c>
      <c r="J6038" t="s">
        <v>265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83</v>
      </c>
      <c r="R6038" t="s">
        <v>83</v>
      </c>
      <c r="S6038" t="s">
        <v>83</v>
      </c>
      <c r="T6038" t="str">
        <f>_xlfn.XLOOKUP(A6038,MI_Match_Analysis!$A$2:$A$8,MI_Match_Analysis!$F$2:$F$8,"Not Found")</f>
        <v>Not Found</v>
      </c>
    </row>
    <row r="6039" spans="1:20" hidden="1" x14ac:dyDescent="0.3">
      <c r="A6039">
        <v>27</v>
      </c>
      <c r="B6039" s="1">
        <v>46130</v>
      </c>
      <c r="C6039" t="s">
        <v>162</v>
      </c>
      <c r="D6039" t="s">
        <v>75</v>
      </c>
      <c r="E6039" t="s">
        <v>25</v>
      </c>
      <c r="F6039" t="s">
        <v>41</v>
      </c>
      <c r="G6039">
        <v>1</v>
      </c>
      <c r="H6039">
        <v>11.4</v>
      </c>
      <c r="I6039" t="s">
        <v>170</v>
      </c>
      <c r="J6039" t="s">
        <v>265</v>
      </c>
      <c r="K6039">
        <v>4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83</v>
      </c>
      <c r="R6039" t="s">
        <v>83</v>
      </c>
      <c r="S6039" t="s">
        <v>83</v>
      </c>
      <c r="T6039" t="str">
        <f>_xlfn.XLOOKUP(A6039,MI_Match_Analysis!$A$2:$A$8,MI_Match_Analysis!$F$2:$F$8,"Not Found")</f>
        <v>Not Found</v>
      </c>
    </row>
    <row r="6040" spans="1:20" hidden="1" x14ac:dyDescent="0.3">
      <c r="A6040">
        <v>27</v>
      </c>
      <c r="B6040" s="1">
        <v>46130</v>
      </c>
      <c r="C6040" t="s">
        <v>162</v>
      </c>
      <c r="D6040" t="s">
        <v>75</v>
      </c>
      <c r="E6040" t="s">
        <v>25</v>
      </c>
      <c r="F6040" t="s">
        <v>41</v>
      </c>
      <c r="G6040">
        <v>1</v>
      </c>
      <c r="H6040">
        <v>11.5</v>
      </c>
      <c r="I6040" t="s">
        <v>170</v>
      </c>
      <c r="J6040" t="s">
        <v>265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83</v>
      </c>
      <c r="R6040" t="s">
        <v>83</v>
      </c>
      <c r="S6040" t="s">
        <v>83</v>
      </c>
      <c r="T6040" t="str">
        <f>_xlfn.XLOOKUP(A6040,MI_Match_Analysis!$A$2:$A$8,MI_Match_Analysis!$F$2:$F$8,"Not Found")</f>
        <v>Not Found</v>
      </c>
    </row>
    <row r="6041" spans="1:20" hidden="1" x14ac:dyDescent="0.3">
      <c r="A6041">
        <v>27</v>
      </c>
      <c r="B6041" s="1">
        <v>46130</v>
      </c>
      <c r="C6041" t="s">
        <v>162</v>
      </c>
      <c r="D6041" t="s">
        <v>75</v>
      </c>
      <c r="E6041" t="s">
        <v>25</v>
      </c>
      <c r="F6041" t="s">
        <v>41</v>
      </c>
      <c r="G6041">
        <v>1</v>
      </c>
      <c r="H6041">
        <v>11.6</v>
      </c>
      <c r="I6041" t="s">
        <v>168</v>
      </c>
      <c r="J6041" t="s">
        <v>265</v>
      </c>
      <c r="K6041">
        <v>6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83</v>
      </c>
      <c r="R6041" t="s">
        <v>83</v>
      </c>
      <c r="S6041" t="s">
        <v>83</v>
      </c>
      <c r="T6041" t="str">
        <f>_xlfn.XLOOKUP(A6041,MI_Match_Analysis!$A$2:$A$8,MI_Match_Analysis!$F$2:$F$8,"Not Found")</f>
        <v>Not Found</v>
      </c>
    </row>
    <row r="6042" spans="1:20" hidden="1" x14ac:dyDescent="0.3">
      <c r="A6042">
        <v>27</v>
      </c>
      <c r="B6042" s="1">
        <v>46130</v>
      </c>
      <c r="C6042" t="s">
        <v>162</v>
      </c>
      <c r="D6042" t="s">
        <v>75</v>
      </c>
      <c r="E6042" t="s">
        <v>25</v>
      </c>
      <c r="F6042" t="s">
        <v>41</v>
      </c>
      <c r="G6042">
        <v>1</v>
      </c>
      <c r="H6042">
        <v>12.1</v>
      </c>
      <c r="I6042" t="s">
        <v>170</v>
      </c>
      <c r="J6042" t="s">
        <v>109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83</v>
      </c>
      <c r="R6042" t="s">
        <v>83</v>
      </c>
      <c r="S6042" t="s">
        <v>83</v>
      </c>
      <c r="T6042" t="str">
        <f>_xlfn.XLOOKUP(A6042,MI_Match_Analysis!$A$2:$A$8,MI_Match_Analysis!$F$2:$F$8,"Not Found")</f>
        <v>Not Found</v>
      </c>
    </row>
    <row r="6043" spans="1:20" hidden="1" x14ac:dyDescent="0.3">
      <c r="A6043">
        <v>27</v>
      </c>
      <c r="B6043" s="1">
        <v>46130</v>
      </c>
      <c r="C6043" t="s">
        <v>162</v>
      </c>
      <c r="D6043" t="s">
        <v>75</v>
      </c>
      <c r="E6043" t="s">
        <v>25</v>
      </c>
      <c r="F6043" t="s">
        <v>41</v>
      </c>
      <c r="G6043">
        <v>1</v>
      </c>
      <c r="H6043">
        <v>12.2</v>
      </c>
      <c r="I6043" t="s">
        <v>168</v>
      </c>
      <c r="J6043" t="s">
        <v>109</v>
      </c>
      <c r="K6043">
        <v>2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83</v>
      </c>
      <c r="R6043" t="s">
        <v>83</v>
      </c>
      <c r="S6043" t="s">
        <v>83</v>
      </c>
      <c r="T6043" t="str">
        <f>_xlfn.XLOOKUP(A6043,MI_Match_Analysis!$A$2:$A$8,MI_Match_Analysis!$F$2:$F$8,"Not Found")</f>
        <v>Not Found</v>
      </c>
    </row>
    <row r="6044" spans="1:20" hidden="1" x14ac:dyDescent="0.3">
      <c r="A6044">
        <v>27</v>
      </c>
      <c r="B6044" s="1">
        <v>46130</v>
      </c>
      <c r="C6044" t="s">
        <v>162</v>
      </c>
      <c r="D6044" t="s">
        <v>75</v>
      </c>
      <c r="E6044" t="s">
        <v>25</v>
      </c>
      <c r="F6044" t="s">
        <v>41</v>
      </c>
      <c r="G6044">
        <v>1</v>
      </c>
      <c r="H6044">
        <v>12.3</v>
      </c>
      <c r="I6044" t="s">
        <v>168</v>
      </c>
      <c r="J6044" t="s">
        <v>109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83</v>
      </c>
      <c r="R6044" t="s">
        <v>83</v>
      </c>
      <c r="S6044" t="s">
        <v>83</v>
      </c>
      <c r="T6044" t="str">
        <f>_xlfn.XLOOKUP(A6044,MI_Match_Analysis!$A$2:$A$8,MI_Match_Analysis!$F$2:$F$8,"Not Found")</f>
        <v>Not Found</v>
      </c>
    </row>
    <row r="6045" spans="1:20" hidden="1" x14ac:dyDescent="0.3">
      <c r="A6045">
        <v>27</v>
      </c>
      <c r="B6045" s="1">
        <v>46130</v>
      </c>
      <c r="C6045" t="s">
        <v>162</v>
      </c>
      <c r="D6045" t="s">
        <v>75</v>
      </c>
      <c r="E6045" t="s">
        <v>25</v>
      </c>
      <c r="F6045" t="s">
        <v>41</v>
      </c>
      <c r="G6045">
        <v>1</v>
      </c>
      <c r="H6045">
        <v>12.4</v>
      </c>
      <c r="I6045" t="s">
        <v>168</v>
      </c>
      <c r="J6045" t="s">
        <v>109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83</v>
      </c>
      <c r="R6045" t="s">
        <v>83</v>
      </c>
      <c r="S6045" t="s">
        <v>83</v>
      </c>
      <c r="T6045" t="str">
        <f>_xlfn.XLOOKUP(A6045,MI_Match_Analysis!$A$2:$A$8,MI_Match_Analysis!$F$2:$F$8,"Not Found")</f>
        <v>Not Found</v>
      </c>
    </row>
    <row r="6046" spans="1:20" hidden="1" x14ac:dyDescent="0.3">
      <c r="A6046">
        <v>27</v>
      </c>
      <c r="B6046" s="1">
        <v>46130</v>
      </c>
      <c r="C6046" t="s">
        <v>162</v>
      </c>
      <c r="D6046" t="s">
        <v>75</v>
      </c>
      <c r="E6046" t="s">
        <v>25</v>
      </c>
      <c r="F6046" t="s">
        <v>41</v>
      </c>
      <c r="G6046">
        <v>1</v>
      </c>
      <c r="H6046">
        <v>12.5</v>
      </c>
      <c r="I6046" t="s">
        <v>170</v>
      </c>
      <c r="J6046" t="s">
        <v>109</v>
      </c>
      <c r="K6046">
        <v>4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83</v>
      </c>
      <c r="R6046" t="s">
        <v>83</v>
      </c>
      <c r="S6046" t="s">
        <v>83</v>
      </c>
      <c r="T6046" t="str">
        <f>_xlfn.XLOOKUP(A6046,MI_Match_Analysis!$A$2:$A$8,MI_Match_Analysis!$F$2:$F$8,"Not Found")</f>
        <v>Not Found</v>
      </c>
    </row>
    <row r="6047" spans="1:20" hidden="1" x14ac:dyDescent="0.3">
      <c r="A6047">
        <v>27</v>
      </c>
      <c r="B6047" s="1">
        <v>46130</v>
      </c>
      <c r="C6047" t="s">
        <v>162</v>
      </c>
      <c r="D6047" t="s">
        <v>75</v>
      </c>
      <c r="E6047" t="s">
        <v>25</v>
      </c>
      <c r="F6047" t="s">
        <v>41</v>
      </c>
      <c r="G6047">
        <v>1</v>
      </c>
      <c r="H6047">
        <v>12.6</v>
      </c>
      <c r="I6047" t="s">
        <v>170</v>
      </c>
      <c r="J6047" t="s">
        <v>109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83</v>
      </c>
      <c r="R6047" t="s">
        <v>83</v>
      </c>
      <c r="S6047" t="s">
        <v>83</v>
      </c>
      <c r="T6047" t="str">
        <f>_xlfn.XLOOKUP(A6047,MI_Match_Analysis!$A$2:$A$8,MI_Match_Analysis!$F$2:$F$8,"Not Found")</f>
        <v>Not Found</v>
      </c>
    </row>
    <row r="6048" spans="1:20" hidden="1" x14ac:dyDescent="0.3">
      <c r="A6048">
        <v>27</v>
      </c>
      <c r="B6048" s="1">
        <v>46130</v>
      </c>
      <c r="C6048" t="s">
        <v>162</v>
      </c>
      <c r="D6048" t="s">
        <v>75</v>
      </c>
      <c r="E6048" t="s">
        <v>25</v>
      </c>
      <c r="F6048" t="s">
        <v>41</v>
      </c>
      <c r="G6048">
        <v>1</v>
      </c>
      <c r="H6048">
        <v>13.1</v>
      </c>
      <c r="I6048" t="s">
        <v>168</v>
      </c>
      <c r="J6048" t="s">
        <v>99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83</v>
      </c>
      <c r="R6048" t="s">
        <v>83</v>
      </c>
      <c r="S6048" t="s">
        <v>83</v>
      </c>
      <c r="T6048" t="str">
        <f>_xlfn.XLOOKUP(A6048,MI_Match_Analysis!$A$2:$A$8,MI_Match_Analysis!$F$2:$F$8,"Not Found")</f>
        <v>Not Found</v>
      </c>
    </row>
    <row r="6049" spans="1:20" hidden="1" x14ac:dyDescent="0.3">
      <c r="A6049">
        <v>27</v>
      </c>
      <c r="B6049" s="1">
        <v>46130</v>
      </c>
      <c r="C6049" t="s">
        <v>162</v>
      </c>
      <c r="D6049" t="s">
        <v>75</v>
      </c>
      <c r="E6049" t="s">
        <v>25</v>
      </c>
      <c r="F6049" t="s">
        <v>41</v>
      </c>
      <c r="G6049">
        <v>1</v>
      </c>
      <c r="H6049">
        <v>13.2</v>
      </c>
      <c r="I6049" t="s">
        <v>170</v>
      </c>
      <c r="J6049" t="s">
        <v>99</v>
      </c>
      <c r="K6049">
        <v>4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83</v>
      </c>
      <c r="R6049" t="s">
        <v>83</v>
      </c>
      <c r="S6049" t="s">
        <v>83</v>
      </c>
      <c r="T6049" t="str">
        <f>_xlfn.XLOOKUP(A6049,MI_Match_Analysis!$A$2:$A$8,MI_Match_Analysis!$F$2:$F$8,"Not Found")</f>
        <v>Not Found</v>
      </c>
    </row>
    <row r="6050" spans="1:20" hidden="1" x14ac:dyDescent="0.3">
      <c r="A6050">
        <v>27</v>
      </c>
      <c r="B6050" s="1">
        <v>46130</v>
      </c>
      <c r="C6050" t="s">
        <v>162</v>
      </c>
      <c r="D6050" t="s">
        <v>75</v>
      </c>
      <c r="E6050" t="s">
        <v>25</v>
      </c>
      <c r="F6050" t="s">
        <v>41</v>
      </c>
      <c r="G6050">
        <v>1</v>
      </c>
      <c r="H6050">
        <v>13.3</v>
      </c>
      <c r="I6050" t="s">
        <v>170</v>
      </c>
      <c r="J6050" t="s">
        <v>99</v>
      </c>
      <c r="K6050">
        <v>2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83</v>
      </c>
      <c r="R6050" t="s">
        <v>83</v>
      </c>
      <c r="S6050" t="s">
        <v>83</v>
      </c>
      <c r="T6050" t="str">
        <f>_xlfn.XLOOKUP(A6050,MI_Match_Analysis!$A$2:$A$8,MI_Match_Analysis!$F$2:$F$8,"Not Found")</f>
        <v>Not Found</v>
      </c>
    </row>
    <row r="6051" spans="1:20" hidden="1" x14ac:dyDescent="0.3">
      <c r="A6051">
        <v>27</v>
      </c>
      <c r="B6051" s="1">
        <v>46130</v>
      </c>
      <c r="C6051" t="s">
        <v>162</v>
      </c>
      <c r="D6051" t="s">
        <v>75</v>
      </c>
      <c r="E6051" t="s">
        <v>25</v>
      </c>
      <c r="F6051" t="s">
        <v>41</v>
      </c>
      <c r="G6051">
        <v>1</v>
      </c>
      <c r="H6051">
        <v>13.4</v>
      </c>
      <c r="I6051" t="s">
        <v>170</v>
      </c>
      <c r="J6051" t="s">
        <v>99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83</v>
      </c>
      <c r="R6051" t="s">
        <v>83</v>
      </c>
      <c r="S6051" t="s">
        <v>83</v>
      </c>
      <c r="T6051" t="str">
        <f>_xlfn.XLOOKUP(A6051,MI_Match_Analysis!$A$2:$A$8,MI_Match_Analysis!$F$2:$F$8,"Not Found")</f>
        <v>Not Found</v>
      </c>
    </row>
    <row r="6052" spans="1:20" hidden="1" x14ac:dyDescent="0.3">
      <c r="A6052">
        <v>27</v>
      </c>
      <c r="B6052" s="1">
        <v>46130</v>
      </c>
      <c r="C6052" t="s">
        <v>162</v>
      </c>
      <c r="D6052" t="s">
        <v>75</v>
      </c>
      <c r="E6052" t="s">
        <v>25</v>
      </c>
      <c r="F6052" t="s">
        <v>41</v>
      </c>
      <c r="G6052">
        <v>1</v>
      </c>
      <c r="H6052">
        <v>13.5</v>
      </c>
      <c r="I6052" t="s">
        <v>168</v>
      </c>
      <c r="J6052" t="s">
        <v>99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165</v>
      </c>
      <c r="R6052" t="s">
        <v>168</v>
      </c>
      <c r="S6052" t="s">
        <v>202</v>
      </c>
      <c r="T6052" t="str">
        <f>_xlfn.XLOOKUP(A6052,MI_Match_Analysis!$A$2:$A$8,MI_Match_Analysis!$F$2:$F$8,"Not Found")</f>
        <v>Not Found</v>
      </c>
    </row>
    <row r="6053" spans="1:20" hidden="1" x14ac:dyDescent="0.3">
      <c r="A6053">
        <v>27</v>
      </c>
      <c r="B6053" s="1">
        <v>46130</v>
      </c>
      <c r="C6053" t="s">
        <v>162</v>
      </c>
      <c r="D6053" t="s">
        <v>75</v>
      </c>
      <c r="E6053" t="s">
        <v>25</v>
      </c>
      <c r="F6053" t="s">
        <v>41</v>
      </c>
      <c r="G6053">
        <v>1</v>
      </c>
      <c r="H6053">
        <v>13.6</v>
      </c>
      <c r="I6053" t="s">
        <v>172</v>
      </c>
      <c r="J6053" t="s">
        <v>99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83</v>
      </c>
      <c r="R6053" t="s">
        <v>83</v>
      </c>
      <c r="S6053" t="s">
        <v>83</v>
      </c>
      <c r="T6053" t="str">
        <f>_xlfn.XLOOKUP(A6053,MI_Match_Analysis!$A$2:$A$8,MI_Match_Analysis!$F$2:$F$8,"Not Found")</f>
        <v>Not Found</v>
      </c>
    </row>
    <row r="6054" spans="1:20" hidden="1" x14ac:dyDescent="0.3">
      <c r="A6054">
        <v>27</v>
      </c>
      <c r="B6054" s="1">
        <v>46130</v>
      </c>
      <c r="C6054" t="s">
        <v>162</v>
      </c>
      <c r="D6054" t="s">
        <v>75</v>
      </c>
      <c r="E6054" t="s">
        <v>25</v>
      </c>
      <c r="F6054" t="s">
        <v>41</v>
      </c>
      <c r="G6054">
        <v>1</v>
      </c>
      <c r="H6054">
        <v>14.1</v>
      </c>
      <c r="I6054" t="s">
        <v>172</v>
      </c>
      <c r="J6054" t="s">
        <v>265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83</v>
      </c>
      <c r="R6054" t="s">
        <v>83</v>
      </c>
      <c r="S6054" t="s">
        <v>83</v>
      </c>
      <c r="T6054" t="str">
        <f>_xlfn.XLOOKUP(A6054,MI_Match_Analysis!$A$2:$A$8,MI_Match_Analysis!$F$2:$F$8,"Not Found")</f>
        <v>Not Found</v>
      </c>
    </row>
    <row r="6055" spans="1:20" hidden="1" x14ac:dyDescent="0.3">
      <c r="A6055">
        <v>27</v>
      </c>
      <c r="B6055" s="1">
        <v>46130</v>
      </c>
      <c r="C6055" t="s">
        <v>162</v>
      </c>
      <c r="D6055" t="s">
        <v>75</v>
      </c>
      <c r="E6055" t="s">
        <v>25</v>
      </c>
      <c r="F6055" t="s">
        <v>41</v>
      </c>
      <c r="G6055">
        <v>1</v>
      </c>
      <c r="H6055">
        <v>14.2</v>
      </c>
      <c r="I6055" t="s">
        <v>170</v>
      </c>
      <c r="J6055" t="s">
        <v>265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83</v>
      </c>
      <c r="R6055" t="s">
        <v>83</v>
      </c>
      <c r="S6055" t="s">
        <v>83</v>
      </c>
      <c r="T6055" t="str">
        <f>_xlfn.XLOOKUP(A6055,MI_Match_Analysis!$A$2:$A$8,MI_Match_Analysis!$F$2:$F$8,"Not Found")</f>
        <v>Not Found</v>
      </c>
    </row>
    <row r="6056" spans="1:20" hidden="1" x14ac:dyDescent="0.3">
      <c r="A6056">
        <v>27</v>
      </c>
      <c r="B6056" s="1">
        <v>46130</v>
      </c>
      <c r="C6056" t="s">
        <v>162</v>
      </c>
      <c r="D6056" t="s">
        <v>75</v>
      </c>
      <c r="E6056" t="s">
        <v>25</v>
      </c>
      <c r="F6056" t="s">
        <v>41</v>
      </c>
      <c r="G6056">
        <v>1</v>
      </c>
      <c r="H6056">
        <v>14.3</v>
      </c>
      <c r="I6056" t="s">
        <v>170</v>
      </c>
      <c r="J6056" t="s">
        <v>265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83</v>
      </c>
      <c r="R6056" t="s">
        <v>83</v>
      </c>
      <c r="S6056" t="s">
        <v>83</v>
      </c>
      <c r="T6056" t="str">
        <f>_xlfn.XLOOKUP(A6056,MI_Match_Analysis!$A$2:$A$8,MI_Match_Analysis!$F$2:$F$8,"Not Found")</f>
        <v>Not Found</v>
      </c>
    </row>
    <row r="6057" spans="1:20" hidden="1" x14ac:dyDescent="0.3">
      <c r="A6057">
        <v>27</v>
      </c>
      <c r="B6057" s="1">
        <v>46130</v>
      </c>
      <c r="C6057" t="s">
        <v>162</v>
      </c>
      <c r="D6057" t="s">
        <v>75</v>
      </c>
      <c r="E6057" t="s">
        <v>25</v>
      </c>
      <c r="F6057" t="s">
        <v>41</v>
      </c>
      <c r="G6057">
        <v>1</v>
      </c>
      <c r="H6057">
        <v>14.4</v>
      </c>
      <c r="I6057" t="s">
        <v>172</v>
      </c>
      <c r="J6057" t="s">
        <v>265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83</v>
      </c>
      <c r="R6057" t="s">
        <v>83</v>
      </c>
      <c r="S6057" t="s">
        <v>83</v>
      </c>
      <c r="T6057" t="str">
        <f>_xlfn.XLOOKUP(A6057,MI_Match_Analysis!$A$2:$A$8,MI_Match_Analysis!$F$2:$F$8,"Not Found")</f>
        <v>Not Found</v>
      </c>
    </row>
    <row r="6058" spans="1:20" hidden="1" x14ac:dyDescent="0.3">
      <c r="A6058">
        <v>27</v>
      </c>
      <c r="B6058" s="1">
        <v>46130</v>
      </c>
      <c r="C6058" t="s">
        <v>162</v>
      </c>
      <c r="D6058" t="s">
        <v>75</v>
      </c>
      <c r="E6058" t="s">
        <v>25</v>
      </c>
      <c r="F6058" t="s">
        <v>41</v>
      </c>
      <c r="G6058">
        <v>1</v>
      </c>
      <c r="H6058">
        <v>14.5</v>
      </c>
      <c r="I6058" t="s">
        <v>172</v>
      </c>
      <c r="J6058" t="s">
        <v>265</v>
      </c>
      <c r="K6058">
        <v>4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83</v>
      </c>
      <c r="R6058" t="s">
        <v>83</v>
      </c>
      <c r="S6058" t="s">
        <v>83</v>
      </c>
      <c r="T6058" t="str">
        <f>_xlfn.XLOOKUP(A6058,MI_Match_Analysis!$A$2:$A$8,MI_Match_Analysis!$F$2:$F$8,"Not Found")</f>
        <v>Not Found</v>
      </c>
    </row>
    <row r="6059" spans="1:20" hidden="1" x14ac:dyDescent="0.3">
      <c r="A6059">
        <v>27</v>
      </c>
      <c r="B6059" s="1">
        <v>46130</v>
      </c>
      <c r="C6059" t="s">
        <v>162</v>
      </c>
      <c r="D6059" t="s">
        <v>75</v>
      </c>
      <c r="E6059" t="s">
        <v>25</v>
      </c>
      <c r="F6059" t="s">
        <v>41</v>
      </c>
      <c r="G6059">
        <v>1</v>
      </c>
      <c r="H6059">
        <v>14.6</v>
      </c>
      <c r="I6059" t="s">
        <v>172</v>
      </c>
      <c r="J6059" t="s">
        <v>265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83</v>
      </c>
      <c r="R6059" t="s">
        <v>83</v>
      </c>
      <c r="S6059" t="s">
        <v>83</v>
      </c>
      <c r="T6059" t="str">
        <f>_xlfn.XLOOKUP(A6059,MI_Match_Analysis!$A$2:$A$8,MI_Match_Analysis!$F$2:$F$8,"Not Found")</f>
        <v>Not Found</v>
      </c>
    </row>
    <row r="6060" spans="1:20" hidden="1" x14ac:dyDescent="0.3">
      <c r="A6060">
        <v>27</v>
      </c>
      <c r="B6060" s="1">
        <v>46130</v>
      </c>
      <c r="C6060" t="s">
        <v>162</v>
      </c>
      <c r="D6060" t="s">
        <v>75</v>
      </c>
      <c r="E6060" t="s">
        <v>25</v>
      </c>
      <c r="F6060" t="s">
        <v>41</v>
      </c>
      <c r="G6060">
        <v>1</v>
      </c>
      <c r="H6060">
        <v>15.1</v>
      </c>
      <c r="I6060" t="s">
        <v>170</v>
      </c>
      <c r="J6060" t="s">
        <v>109</v>
      </c>
      <c r="K6060">
        <v>6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83</v>
      </c>
      <c r="R6060" t="s">
        <v>83</v>
      </c>
      <c r="S6060" t="s">
        <v>83</v>
      </c>
      <c r="T6060" t="str">
        <f>_xlfn.XLOOKUP(A6060,MI_Match_Analysis!$A$2:$A$8,MI_Match_Analysis!$F$2:$F$8,"Not Found")</f>
        <v>Not Found</v>
      </c>
    </row>
    <row r="6061" spans="1:20" hidden="1" x14ac:dyDescent="0.3">
      <c r="A6061">
        <v>27</v>
      </c>
      <c r="B6061" s="1">
        <v>46130</v>
      </c>
      <c r="C6061" t="s">
        <v>162</v>
      </c>
      <c r="D6061" t="s">
        <v>75</v>
      </c>
      <c r="E6061" t="s">
        <v>25</v>
      </c>
      <c r="F6061" t="s">
        <v>41</v>
      </c>
      <c r="G6061">
        <v>1</v>
      </c>
      <c r="H6061">
        <v>15.2</v>
      </c>
      <c r="I6061" t="s">
        <v>170</v>
      </c>
      <c r="J6061" t="s">
        <v>109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83</v>
      </c>
      <c r="R6061" t="s">
        <v>83</v>
      </c>
      <c r="S6061" t="s">
        <v>83</v>
      </c>
      <c r="T6061" t="str">
        <f>_xlfn.XLOOKUP(A6061,MI_Match_Analysis!$A$2:$A$8,MI_Match_Analysis!$F$2:$F$8,"Not Found")</f>
        <v>Not Found</v>
      </c>
    </row>
    <row r="6062" spans="1:20" hidden="1" x14ac:dyDescent="0.3">
      <c r="A6062">
        <v>27</v>
      </c>
      <c r="B6062" s="1">
        <v>46130</v>
      </c>
      <c r="C6062" t="s">
        <v>162</v>
      </c>
      <c r="D6062" t="s">
        <v>75</v>
      </c>
      <c r="E6062" t="s">
        <v>25</v>
      </c>
      <c r="F6062" t="s">
        <v>41</v>
      </c>
      <c r="G6062">
        <v>1</v>
      </c>
      <c r="H6062">
        <v>15.3</v>
      </c>
      <c r="I6062" t="s">
        <v>172</v>
      </c>
      <c r="J6062" t="s">
        <v>109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83</v>
      </c>
      <c r="R6062" t="s">
        <v>83</v>
      </c>
      <c r="S6062" t="s">
        <v>83</v>
      </c>
      <c r="T6062" t="str">
        <f>_xlfn.XLOOKUP(A6062,MI_Match_Analysis!$A$2:$A$8,MI_Match_Analysis!$F$2:$F$8,"Not Found")</f>
        <v>Not Found</v>
      </c>
    </row>
    <row r="6063" spans="1:20" hidden="1" x14ac:dyDescent="0.3">
      <c r="A6063">
        <v>27</v>
      </c>
      <c r="B6063" s="1">
        <v>46130</v>
      </c>
      <c r="C6063" t="s">
        <v>162</v>
      </c>
      <c r="D6063" t="s">
        <v>75</v>
      </c>
      <c r="E6063" t="s">
        <v>25</v>
      </c>
      <c r="F6063" t="s">
        <v>41</v>
      </c>
      <c r="G6063">
        <v>1</v>
      </c>
      <c r="H6063">
        <v>15.4</v>
      </c>
      <c r="I6063" t="s">
        <v>170</v>
      </c>
      <c r="J6063" t="s">
        <v>109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83</v>
      </c>
      <c r="R6063" t="s">
        <v>83</v>
      </c>
      <c r="S6063" t="s">
        <v>83</v>
      </c>
      <c r="T6063" t="str">
        <f>_xlfn.XLOOKUP(A6063,MI_Match_Analysis!$A$2:$A$8,MI_Match_Analysis!$F$2:$F$8,"Not Found")</f>
        <v>Not Found</v>
      </c>
    </row>
    <row r="6064" spans="1:20" hidden="1" x14ac:dyDescent="0.3">
      <c r="A6064">
        <v>27</v>
      </c>
      <c r="B6064" s="1">
        <v>46130</v>
      </c>
      <c r="C6064" t="s">
        <v>162</v>
      </c>
      <c r="D6064" t="s">
        <v>75</v>
      </c>
      <c r="E6064" t="s">
        <v>25</v>
      </c>
      <c r="F6064" t="s">
        <v>41</v>
      </c>
      <c r="G6064">
        <v>1</v>
      </c>
      <c r="H6064">
        <v>15.5</v>
      </c>
      <c r="I6064" t="s">
        <v>172</v>
      </c>
      <c r="J6064" t="s">
        <v>109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83</v>
      </c>
      <c r="R6064" t="s">
        <v>83</v>
      </c>
      <c r="S6064" t="s">
        <v>83</v>
      </c>
      <c r="T6064" t="str">
        <f>_xlfn.XLOOKUP(A6064,MI_Match_Analysis!$A$2:$A$8,MI_Match_Analysis!$F$2:$F$8,"Not Found")</f>
        <v>Not Found</v>
      </c>
    </row>
    <row r="6065" spans="1:20" hidden="1" x14ac:dyDescent="0.3">
      <c r="A6065">
        <v>27</v>
      </c>
      <c r="B6065" s="1">
        <v>46130</v>
      </c>
      <c r="C6065" t="s">
        <v>162</v>
      </c>
      <c r="D6065" t="s">
        <v>75</v>
      </c>
      <c r="E6065" t="s">
        <v>25</v>
      </c>
      <c r="F6065" t="s">
        <v>41</v>
      </c>
      <c r="G6065">
        <v>1</v>
      </c>
      <c r="H6065">
        <v>15.6</v>
      </c>
      <c r="I6065" t="s">
        <v>172</v>
      </c>
      <c r="J6065" t="s">
        <v>109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83</v>
      </c>
      <c r="R6065" t="s">
        <v>83</v>
      </c>
      <c r="S6065" t="s">
        <v>83</v>
      </c>
      <c r="T6065" t="str">
        <f>_xlfn.XLOOKUP(A6065,MI_Match_Analysis!$A$2:$A$8,MI_Match_Analysis!$F$2:$F$8,"Not Found")</f>
        <v>Not Found</v>
      </c>
    </row>
    <row r="6066" spans="1:20" hidden="1" x14ac:dyDescent="0.3">
      <c r="A6066">
        <v>27</v>
      </c>
      <c r="B6066" s="1">
        <v>46130</v>
      </c>
      <c r="C6066" t="s">
        <v>162</v>
      </c>
      <c r="D6066" t="s">
        <v>75</v>
      </c>
      <c r="E6066" t="s">
        <v>25</v>
      </c>
      <c r="F6066" t="s">
        <v>41</v>
      </c>
      <c r="G6066">
        <v>1</v>
      </c>
      <c r="H6066">
        <v>16.100000000000001</v>
      </c>
      <c r="I6066" t="s">
        <v>170</v>
      </c>
      <c r="J6066" t="s">
        <v>99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83</v>
      </c>
      <c r="R6066" t="s">
        <v>83</v>
      </c>
      <c r="S6066" t="s">
        <v>83</v>
      </c>
      <c r="T6066" t="str">
        <f>_xlfn.XLOOKUP(A6066,MI_Match_Analysis!$A$2:$A$8,MI_Match_Analysis!$F$2:$F$8,"Not Found")</f>
        <v>Not Found</v>
      </c>
    </row>
    <row r="6067" spans="1:20" hidden="1" x14ac:dyDescent="0.3">
      <c r="A6067">
        <v>27</v>
      </c>
      <c r="B6067" s="1">
        <v>46130</v>
      </c>
      <c r="C6067" t="s">
        <v>162</v>
      </c>
      <c r="D6067" t="s">
        <v>75</v>
      </c>
      <c r="E6067" t="s">
        <v>25</v>
      </c>
      <c r="F6067" t="s">
        <v>41</v>
      </c>
      <c r="G6067">
        <v>1</v>
      </c>
      <c r="H6067">
        <v>16.2</v>
      </c>
      <c r="I6067" t="s">
        <v>172</v>
      </c>
      <c r="J6067" t="s">
        <v>99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83</v>
      </c>
      <c r="R6067" t="s">
        <v>83</v>
      </c>
      <c r="S6067" t="s">
        <v>83</v>
      </c>
      <c r="T6067" t="str">
        <f>_xlfn.XLOOKUP(A6067,MI_Match_Analysis!$A$2:$A$8,MI_Match_Analysis!$F$2:$F$8,"Not Found")</f>
        <v>Not Found</v>
      </c>
    </row>
    <row r="6068" spans="1:20" hidden="1" x14ac:dyDescent="0.3">
      <c r="A6068">
        <v>27</v>
      </c>
      <c r="B6068" s="1">
        <v>46130</v>
      </c>
      <c r="C6068" t="s">
        <v>162</v>
      </c>
      <c r="D6068" t="s">
        <v>75</v>
      </c>
      <c r="E6068" t="s">
        <v>25</v>
      </c>
      <c r="F6068" t="s">
        <v>41</v>
      </c>
      <c r="G6068">
        <v>1</v>
      </c>
      <c r="H6068">
        <v>16.3</v>
      </c>
      <c r="I6068" t="s">
        <v>170</v>
      </c>
      <c r="J6068" t="s">
        <v>99</v>
      </c>
      <c r="K6068">
        <v>4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83</v>
      </c>
      <c r="R6068" t="s">
        <v>83</v>
      </c>
      <c r="S6068" t="s">
        <v>83</v>
      </c>
      <c r="T6068" t="str">
        <f>_xlfn.XLOOKUP(A6068,MI_Match_Analysis!$A$2:$A$8,MI_Match_Analysis!$F$2:$F$8,"Not Found")</f>
        <v>Not Found</v>
      </c>
    </row>
    <row r="6069" spans="1:20" hidden="1" x14ac:dyDescent="0.3">
      <c r="A6069">
        <v>27</v>
      </c>
      <c r="B6069" s="1">
        <v>46130</v>
      </c>
      <c r="C6069" t="s">
        <v>162</v>
      </c>
      <c r="D6069" t="s">
        <v>75</v>
      </c>
      <c r="E6069" t="s">
        <v>25</v>
      </c>
      <c r="F6069" t="s">
        <v>41</v>
      </c>
      <c r="G6069">
        <v>1</v>
      </c>
      <c r="H6069">
        <v>16.399999999999999</v>
      </c>
      <c r="I6069" t="s">
        <v>170</v>
      </c>
      <c r="J6069" t="s">
        <v>99</v>
      </c>
      <c r="K6069">
        <v>0</v>
      </c>
      <c r="L6069">
        <v>1</v>
      </c>
      <c r="M6069">
        <v>1</v>
      </c>
      <c r="N6069">
        <v>0</v>
      </c>
      <c r="O6069">
        <v>0</v>
      </c>
      <c r="P6069">
        <v>0</v>
      </c>
      <c r="Q6069" t="s">
        <v>83</v>
      </c>
      <c r="R6069" t="s">
        <v>83</v>
      </c>
      <c r="S6069" t="s">
        <v>83</v>
      </c>
      <c r="T6069" t="str">
        <f>_xlfn.XLOOKUP(A6069,MI_Match_Analysis!$A$2:$A$8,MI_Match_Analysis!$F$2:$F$8,"Not Found")</f>
        <v>Not Found</v>
      </c>
    </row>
    <row r="6070" spans="1:20" hidden="1" x14ac:dyDescent="0.3">
      <c r="A6070">
        <v>27</v>
      </c>
      <c r="B6070" s="1">
        <v>46130</v>
      </c>
      <c r="C6070" t="s">
        <v>162</v>
      </c>
      <c r="D6070" t="s">
        <v>75</v>
      </c>
      <c r="E6070" t="s">
        <v>25</v>
      </c>
      <c r="F6070" t="s">
        <v>41</v>
      </c>
      <c r="G6070">
        <v>1</v>
      </c>
      <c r="H6070">
        <v>16.399999999999999</v>
      </c>
      <c r="I6070" t="s">
        <v>170</v>
      </c>
      <c r="J6070" t="s">
        <v>99</v>
      </c>
      <c r="K6070">
        <v>2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83</v>
      </c>
      <c r="R6070" t="s">
        <v>83</v>
      </c>
      <c r="S6070" t="s">
        <v>83</v>
      </c>
      <c r="T6070" t="str">
        <f>_xlfn.XLOOKUP(A6070,MI_Match_Analysis!$A$2:$A$8,MI_Match_Analysis!$F$2:$F$8,"Not Found")</f>
        <v>Not Found</v>
      </c>
    </row>
    <row r="6071" spans="1:20" hidden="1" x14ac:dyDescent="0.3">
      <c r="A6071">
        <v>27</v>
      </c>
      <c r="B6071" s="1">
        <v>46130</v>
      </c>
      <c r="C6071" t="s">
        <v>162</v>
      </c>
      <c r="D6071" t="s">
        <v>75</v>
      </c>
      <c r="E6071" t="s">
        <v>25</v>
      </c>
      <c r="F6071" t="s">
        <v>41</v>
      </c>
      <c r="G6071">
        <v>1</v>
      </c>
      <c r="H6071">
        <v>16.5</v>
      </c>
      <c r="I6071" t="s">
        <v>170</v>
      </c>
      <c r="J6071" t="s">
        <v>99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83</v>
      </c>
      <c r="R6071" t="s">
        <v>83</v>
      </c>
      <c r="S6071" t="s">
        <v>83</v>
      </c>
      <c r="T6071" t="str">
        <f>_xlfn.XLOOKUP(A6071,MI_Match_Analysis!$A$2:$A$8,MI_Match_Analysis!$F$2:$F$8,"Not Found")</f>
        <v>Not Found</v>
      </c>
    </row>
    <row r="6072" spans="1:20" hidden="1" x14ac:dyDescent="0.3">
      <c r="A6072">
        <v>27</v>
      </c>
      <c r="B6072" s="1">
        <v>46130</v>
      </c>
      <c r="C6072" t="s">
        <v>162</v>
      </c>
      <c r="D6072" t="s">
        <v>75</v>
      </c>
      <c r="E6072" t="s">
        <v>25</v>
      </c>
      <c r="F6072" t="s">
        <v>41</v>
      </c>
      <c r="G6072">
        <v>1</v>
      </c>
      <c r="H6072">
        <v>16.600000000000001</v>
      </c>
      <c r="I6072" t="s">
        <v>172</v>
      </c>
      <c r="J6072" t="s">
        <v>99</v>
      </c>
      <c r="K6072">
        <v>4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83</v>
      </c>
      <c r="R6072" t="s">
        <v>83</v>
      </c>
      <c r="S6072" t="s">
        <v>83</v>
      </c>
      <c r="T6072" t="str">
        <f>_xlfn.XLOOKUP(A6072,MI_Match_Analysis!$A$2:$A$8,MI_Match_Analysis!$F$2:$F$8,"Not Found")</f>
        <v>Not Found</v>
      </c>
    </row>
    <row r="6073" spans="1:20" hidden="1" x14ac:dyDescent="0.3">
      <c r="A6073">
        <v>27</v>
      </c>
      <c r="B6073" s="1">
        <v>46130</v>
      </c>
      <c r="C6073" t="s">
        <v>162</v>
      </c>
      <c r="D6073" t="s">
        <v>75</v>
      </c>
      <c r="E6073" t="s">
        <v>25</v>
      </c>
      <c r="F6073" t="s">
        <v>41</v>
      </c>
      <c r="G6073">
        <v>1</v>
      </c>
      <c r="H6073">
        <v>17.100000000000001</v>
      </c>
      <c r="I6073" t="s">
        <v>170</v>
      </c>
      <c r="J6073" t="s">
        <v>208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83</v>
      </c>
      <c r="R6073" t="s">
        <v>83</v>
      </c>
      <c r="S6073" t="s">
        <v>83</v>
      </c>
      <c r="T6073" t="str">
        <f>_xlfn.XLOOKUP(A6073,MI_Match_Analysis!$A$2:$A$8,MI_Match_Analysis!$F$2:$F$8,"Not Found")</f>
        <v>Not Found</v>
      </c>
    </row>
    <row r="6074" spans="1:20" hidden="1" x14ac:dyDescent="0.3">
      <c r="A6074">
        <v>27</v>
      </c>
      <c r="B6074" s="1">
        <v>46130</v>
      </c>
      <c r="C6074" t="s">
        <v>162</v>
      </c>
      <c r="D6074" t="s">
        <v>75</v>
      </c>
      <c r="E6074" t="s">
        <v>25</v>
      </c>
      <c r="F6074" t="s">
        <v>41</v>
      </c>
      <c r="G6074">
        <v>1</v>
      </c>
      <c r="H6074">
        <v>17.2</v>
      </c>
      <c r="I6074" t="s">
        <v>170</v>
      </c>
      <c r="J6074" t="s">
        <v>208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167</v>
      </c>
      <c r="R6074" t="s">
        <v>170</v>
      </c>
      <c r="S6074" t="s">
        <v>83</v>
      </c>
      <c r="T6074" t="str">
        <f>_xlfn.XLOOKUP(A6074,MI_Match_Analysis!$A$2:$A$8,MI_Match_Analysis!$F$2:$F$8,"Not Found")</f>
        <v>Not Found</v>
      </c>
    </row>
    <row r="6075" spans="1:20" hidden="1" x14ac:dyDescent="0.3">
      <c r="A6075">
        <v>27</v>
      </c>
      <c r="B6075" s="1">
        <v>46130</v>
      </c>
      <c r="C6075" t="s">
        <v>162</v>
      </c>
      <c r="D6075" t="s">
        <v>75</v>
      </c>
      <c r="E6075" t="s">
        <v>25</v>
      </c>
      <c r="F6075" t="s">
        <v>41</v>
      </c>
      <c r="G6075">
        <v>1</v>
      </c>
      <c r="H6075">
        <v>17.3</v>
      </c>
      <c r="I6075" t="s">
        <v>255</v>
      </c>
      <c r="J6075" t="s">
        <v>208</v>
      </c>
      <c r="K6075">
        <v>0</v>
      </c>
      <c r="L6075">
        <v>1</v>
      </c>
      <c r="M6075">
        <v>0</v>
      </c>
      <c r="N6075">
        <v>1</v>
      </c>
      <c r="O6075">
        <v>0</v>
      </c>
      <c r="P6075">
        <v>0</v>
      </c>
      <c r="Q6075" t="s">
        <v>83</v>
      </c>
      <c r="R6075" t="s">
        <v>83</v>
      </c>
      <c r="S6075" t="s">
        <v>83</v>
      </c>
      <c r="T6075" t="str">
        <f>_xlfn.XLOOKUP(A6075,MI_Match_Analysis!$A$2:$A$8,MI_Match_Analysis!$F$2:$F$8,"Not Found")</f>
        <v>Not Found</v>
      </c>
    </row>
    <row r="6076" spans="1:20" hidden="1" x14ac:dyDescent="0.3">
      <c r="A6076">
        <v>27</v>
      </c>
      <c r="B6076" s="1">
        <v>46130</v>
      </c>
      <c r="C6076" t="s">
        <v>162</v>
      </c>
      <c r="D6076" t="s">
        <v>75</v>
      </c>
      <c r="E6076" t="s">
        <v>25</v>
      </c>
      <c r="F6076" t="s">
        <v>41</v>
      </c>
      <c r="G6076">
        <v>1</v>
      </c>
      <c r="H6076">
        <v>17.399999999999999</v>
      </c>
      <c r="I6076" t="s">
        <v>172</v>
      </c>
      <c r="J6076" t="s">
        <v>208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83</v>
      </c>
      <c r="R6076" t="s">
        <v>83</v>
      </c>
      <c r="S6076" t="s">
        <v>83</v>
      </c>
      <c r="T6076" t="str">
        <f>_xlfn.XLOOKUP(A6076,MI_Match_Analysis!$A$2:$A$8,MI_Match_Analysis!$F$2:$F$8,"Not Found")</f>
        <v>Not Found</v>
      </c>
    </row>
    <row r="6077" spans="1:20" hidden="1" x14ac:dyDescent="0.3">
      <c r="A6077">
        <v>27</v>
      </c>
      <c r="B6077" s="1">
        <v>46130</v>
      </c>
      <c r="C6077" t="s">
        <v>162</v>
      </c>
      <c r="D6077" t="s">
        <v>75</v>
      </c>
      <c r="E6077" t="s">
        <v>25</v>
      </c>
      <c r="F6077" t="s">
        <v>41</v>
      </c>
      <c r="G6077">
        <v>1</v>
      </c>
      <c r="H6077">
        <v>17.5</v>
      </c>
      <c r="I6077" t="s">
        <v>255</v>
      </c>
      <c r="J6077" t="s">
        <v>208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83</v>
      </c>
      <c r="R6077" t="s">
        <v>83</v>
      </c>
      <c r="S6077" t="s">
        <v>83</v>
      </c>
      <c r="T6077" t="str">
        <f>_xlfn.XLOOKUP(A6077,MI_Match_Analysis!$A$2:$A$8,MI_Match_Analysis!$F$2:$F$8,"Not Found")</f>
        <v>Not Found</v>
      </c>
    </row>
    <row r="6078" spans="1:20" hidden="1" x14ac:dyDescent="0.3">
      <c r="A6078">
        <v>27</v>
      </c>
      <c r="B6078" s="1">
        <v>46130</v>
      </c>
      <c r="C6078" t="s">
        <v>162</v>
      </c>
      <c r="D6078" t="s">
        <v>75</v>
      </c>
      <c r="E6078" t="s">
        <v>25</v>
      </c>
      <c r="F6078" t="s">
        <v>41</v>
      </c>
      <c r="G6078">
        <v>1</v>
      </c>
      <c r="H6078">
        <v>17.600000000000001</v>
      </c>
      <c r="I6078" t="s">
        <v>255</v>
      </c>
      <c r="J6078" t="s">
        <v>208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83</v>
      </c>
      <c r="R6078" t="s">
        <v>83</v>
      </c>
      <c r="S6078" t="s">
        <v>83</v>
      </c>
      <c r="T6078" t="str">
        <f>_xlfn.XLOOKUP(A6078,MI_Match_Analysis!$A$2:$A$8,MI_Match_Analysis!$F$2:$F$8,"Not Found")</f>
        <v>Not Found</v>
      </c>
    </row>
    <row r="6079" spans="1:20" hidden="1" x14ac:dyDescent="0.3">
      <c r="A6079">
        <v>27</v>
      </c>
      <c r="B6079" s="1">
        <v>46130</v>
      </c>
      <c r="C6079" t="s">
        <v>162</v>
      </c>
      <c r="D6079" t="s">
        <v>75</v>
      </c>
      <c r="E6079" t="s">
        <v>25</v>
      </c>
      <c r="F6079" t="s">
        <v>41</v>
      </c>
      <c r="G6079">
        <v>1</v>
      </c>
      <c r="H6079">
        <v>18.100000000000001</v>
      </c>
      <c r="I6079" t="s">
        <v>172</v>
      </c>
      <c r="J6079" t="s">
        <v>265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165</v>
      </c>
      <c r="R6079" t="s">
        <v>172</v>
      </c>
      <c r="S6079" t="s">
        <v>264</v>
      </c>
      <c r="T6079" t="str">
        <f>_xlfn.XLOOKUP(A6079,MI_Match_Analysis!$A$2:$A$8,MI_Match_Analysis!$F$2:$F$8,"Not Found")</f>
        <v>Not Found</v>
      </c>
    </row>
    <row r="6080" spans="1:20" hidden="1" x14ac:dyDescent="0.3">
      <c r="A6080">
        <v>27</v>
      </c>
      <c r="B6080" s="1">
        <v>46130</v>
      </c>
      <c r="C6080" t="s">
        <v>162</v>
      </c>
      <c r="D6080" t="s">
        <v>75</v>
      </c>
      <c r="E6080" t="s">
        <v>25</v>
      </c>
      <c r="F6080" t="s">
        <v>41</v>
      </c>
      <c r="G6080">
        <v>1</v>
      </c>
      <c r="H6080">
        <v>18.2</v>
      </c>
      <c r="I6080" t="s">
        <v>96</v>
      </c>
      <c r="J6080" t="s">
        <v>265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83</v>
      </c>
      <c r="R6080" t="s">
        <v>83</v>
      </c>
      <c r="S6080" t="s">
        <v>83</v>
      </c>
      <c r="T6080" t="str">
        <f>_xlfn.XLOOKUP(A6080,MI_Match_Analysis!$A$2:$A$8,MI_Match_Analysis!$F$2:$F$8,"Not Found")</f>
        <v>Not Found</v>
      </c>
    </row>
    <row r="6081" spans="1:20" hidden="1" x14ac:dyDescent="0.3">
      <c r="A6081">
        <v>27</v>
      </c>
      <c r="B6081" s="1">
        <v>46130</v>
      </c>
      <c r="C6081" t="s">
        <v>162</v>
      </c>
      <c r="D6081" t="s">
        <v>75</v>
      </c>
      <c r="E6081" t="s">
        <v>25</v>
      </c>
      <c r="F6081" t="s">
        <v>41</v>
      </c>
      <c r="G6081">
        <v>1</v>
      </c>
      <c r="H6081">
        <v>18.3</v>
      </c>
      <c r="I6081" t="s">
        <v>96</v>
      </c>
      <c r="J6081" t="s">
        <v>265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83</v>
      </c>
      <c r="R6081" t="s">
        <v>83</v>
      </c>
      <c r="S6081" t="s">
        <v>83</v>
      </c>
      <c r="T6081" t="str">
        <f>_xlfn.XLOOKUP(A6081,MI_Match_Analysis!$A$2:$A$8,MI_Match_Analysis!$F$2:$F$8,"Not Found")</f>
        <v>Not Found</v>
      </c>
    </row>
    <row r="6082" spans="1:20" hidden="1" x14ac:dyDescent="0.3">
      <c r="A6082">
        <v>27</v>
      </c>
      <c r="B6082" s="1">
        <v>46130</v>
      </c>
      <c r="C6082" t="s">
        <v>162</v>
      </c>
      <c r="D6082" t="s">
        <v>75</v>
      </c>
      <c r="E6082" t="s">
        <v>25</v>
      </c>
      <c r="F6082" t="s">
        <v>41</v>
      </c>
      <c r="G6082">
        <v>1</v>
      </c>
      <c r="H6082">
        <v>18.399999999999999</v>
      </c>
      <c r="I6082" t="s">
        <v>96</v>
      </c>
      <c r="J6082" t="s">
        <v>265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83</v>
      </c>
      <c r="R6082" t="s">
        <v>83</v>
      </c>
      <c r="S6082" t="s">
        <v>83</v>
      </c>
      <c r="T6082" t="str">
        <f>_xlfn.XLOOKUP(A6082,MI_Match_Analysis!$A$2:$A$8,MI_Match_Analysis!$F$2:$F$8,"Not Found")</f>
        <v>Not Found</v>
      </c>
    </row>
    <row r="6083" spans="1:20" hidden="1" x14ac:dyDescent="0.3">
      <c r="A6083">
        <v>27</v>
      </c>
      <c r="B6083" s="1">
        <v>46130</v>
      </c>
      <c r="C6083" t="s">
        <v>162</v>
      </c>
      <c r="D6083" t="s">
        <v>75</v>
      </c>
      <c r="E6083" t="s">
        <v>25</v>
      </c>
      <c r="F6083" t="s">
        <v>41</v>
      </c>
      <c r="G6083">
        <v>1</v>
      </c>
      <c r="H6083">
        <v>18.399999999999999</v>
      </c>
      <c r="I6083" t="s">
        <v>96</v>
      </c>
      <c r="J6083" t="s">
        <v>265</v>
      </c>
      <c r="K6083">
        <v>0</v>
      </c>
      <c r="L6083">
        <v>1</v>
      </c>
      <c r="M6083">
        <v>1</v>
      </c>
      <c r="N6083">
        <v>0</v>
      </c>
      <c r="O6083">
        <v>0</v>
      </c>
      <c r="P6083">
        <v>0</v>
      </c>
      <c r="Q6083" t="s">
        <v>83</v>
      </c>
      <c r="R6083" t="s">
        <v>83</v>
      </c>
      <c r="S6083" t="s">
        <v>83</v>
      </c>
      <c r="T6083" t="str">
        <f>_xlfn.XLOOKUP(A6083,MI_Match_Analysis!$A$2:$A$8,MI_Match_Analysis!$F$2:$F$8,"Not Found")</f>
        <v>Not Found</v>
      </c>
    </row>
    <row r="6084" spans="1:20" hidden="1" x14ac:dyDescent="0.3">
      <c r="A6084">
        <v>27</v>
      </c>
      <c r="B6084" s="1">
        <v>46130</v>
      </c>
      <c r="C6084" t="s">
        <v>162</v>
      </c>
      <c r="D6084" t="s">
        <v>75</v>
      </c>
      <c r="E6084" t="s">
        <v>25</v>
      </c>
      <c r="F6084" t="s">
        <v>41</v>
      </c>
      <c r="G6084">
        <v>1</v>
      </c>
      <c r="H6084">
        <v>18.5</v>
      </c>
      <c r="I6084" t="s">
        <v>96</v>
      </c>
      <c r="J6084" t="s">
        <v>265</v>
      </c>
      <c r="K6084">
        <v>6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83</v>
      </c>
      <c r="R6084" t="s">
        <v>83</v>
      </c>
      <c r="S6084" t="s">
        <v>83</v>
      </c>
      <c r="T6084" t="str">
        <f>_xlfn.XLOOKUP(A6084,MI_Match_Analysis!$A$2:$A$8,MI_Match_Analysis!$F$2:$F$8,"Not Found")</f>
        <v>Not Found</v>
      </c>
    </row>
    <row r="6085" spans="1:20" hidden="1" x14ac:dyDescent="0.3">
      <c r="A6085">
        <v>27</v>
      </c>
      <c r="B6085" s="1">
        <v>46130</v>
      </c>
      <c r="C6085" t="s">
        <v>162</v>
      </c>
      <c r="D6085" t="s">
        <v>75</v>
      </c>
      <c r="E6085" t="s">
        <v>25</v>
      </c>
      <c r="F6085" t="s">
        <v>41</v>
      </c>
      <c r="G6085">
        <v>1</v>
      </c>
      <c r="H6085">
        <v>18.600000000000001</v>
      </c>
      <c r="I6085" t="s">
        <v>96</v>
      </c>
      <c r="J6085" t="s">
        <v>265</v>
      </c>
      <c r="K6085">
        <v>1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83</v>
      </c>
      <c r="R6085" t="s">
        <v>83</v>
      </c>
      <c r="S6085" t="s">
        <v>83</v>
      </c>
      <c r="T6085" t="str">
        <f>_xlfn.XLOOKUP(A6085,MI_Match_Analysis!$A$2:$A$8,MI_Match_Analysis!$F$2:$F$8,"Not Found")</f>
        <v>Not Found</v>
      </c>
    </row>
    <row r="6086" spans="1:20" hidden="1" x14ac:dyDescent="0.3">
      <c r="A6086">
        <v>27</v>
      </c>
      <c r="B6086" s="1">
        <v>46130</v>
      </c>
      <c r="C6086" t="s">
        <v>162</v>
      </c>
      <c r="D6086" t="s">
        <v>75</v>
      </c>
      <c r="E6086" t="s">
        <v>25</v>
      </c>
      <c r="F6086" t="s">
        <v>41</v>
      </c>
      <c r="G6086">
        <v>1</v>
      </c>
      <c r="H6086">
        <v>19.100000000000001</v>
      </c>
      <c r="I6086" t="s">
        <v>96</v>
      </c>
      <c r="J6086" t="s">
        <v>208</v>
      </c>
      <c r="K6086">
        <v>1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83</v>
      </c>
      <c r="R6086" t="s">
        <v>83</v>
      </c>
      <c r="S6086" t="s">
        <v>83</v>
      </c>
      <c r="T6086" t="str">
        <f>_xlfn.XLOOKUP(A6086,MI_Match_Analysis!$A$2:$A$8,MI_Match_Analysis!$F$2:$F$8,"Not Found")</f>
        <v>Not Found</v>
      </c>
    </row>
    <row r="6087" spans="1:20" hidden="1" x14ac:dyDescent="0.3">
      <c r="A6087">
        <v>27</v>
      </c>
      <c r="B6087" s="1">
        <v>46130</v>
      </c>
      <c r="C6087" t="s">
        <v>162</v>
      </c>
      <c r="D6087" t="s">
        <v>75</v>
      </c>
      <c r="E6087" t="s">
        <v>25</v>
      </c>
      <c r="F6087" t="s">
        <v>41</v>
      </c>
      <c r="G6087">
        <v>1</v>
      </c>
      <c r="H6087">
        <v>19.2</v>
      </c>
      <c r="I6087" t="s">
        <v>255</v>
      </c>
      <c r="J6087" t="s">
        <v>208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83</v>
      </c>
      <c r="R6087" t="s">
        <v>83</v>
      </c>
      <c r="S6087" t="s">
        <v>83</v>
      </c>
      <c r="T6087" t="str">
        <f>_xlfn.XLOOKUP(A6087,MI_Match_Analysis!$A$2:$A$8,MI_Match_Analysis!$F$2:$F$8,"Not Found")</f>
        <v>Not Found</v>
      </c>
    </row>
    <row r="6088" spans="1:20" hidden="1" x14ac:dyDescent="0.3">
      <c r="A6088">
        <v>27</v>
      </c>
      <c r="B6088" s="1">
        <v>46130</v>
      </c>
      <c r="C6088" t="s">
        <v>162</v>
      </c>
      <c r="D6088" t="s">
        <v>75</v>
      </c>
      <c r="E6088" t="s">
        <v>25</v>
      </c>
      <c r="F6088" t="s">
        <v>41</v>
      </c>
      <c r="G6088">
        <v>1</v>
      </c>
      <c r="H6088">
        <v>19.3</v>
      </c>
      <c r="I6088" t="s">
        <v>96</v>
      </c>
      <c r="J6088" t="s">
        <v>208</v>
      </c>
      <c r="K6088">
        <v>4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83</v>
      </c>
      <c r="R6088" t="s">
        <v>83</v>
      </c>
      <c r="S6088" t="s">
        <v>83</v>
      </c>
      <c r="T6088" t="str">
        <f>_xlfn.XLOOKUP(A6088,MI_Match_Analysis!$A$2:$A$8,MI_Match_Analysis!$F$2:$F$8,"Not Found")</f>
        <v>Not Found</v>
      </c>
    </row>
    <row r="6089" spans="1:20" hidden="1" x14ac:dyDescent="0.3">
      <c r="A6089">
        <v>27</v>
      </c>
      <c r="B6089" s="1">
        <v>46130</v>
      </c>
      <c r="C6089" t="s">
        <v>162</v>
      </c>
      <c r="D6089" t="s">
        <v>75</v>
      </c>
      <c r="E6089" t="s">
        <v>25</v>
      </c>
      <c r="F6089" t="s">
        <v>41</v>
      </c>
      <c r="G6089">
        <v>1</v>
      </c>
      <c r="H6089">
        <v>19.399999999999999</v>
      </c>
      <c r="I6089" t="s">
        <v>96</v>
      </c>
      <c r="J6089" t="s">
        <v>208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165</v>
      </c>
      <c r="R6089" t="s">
        <v>96</v>
      </c>
      <c r="S6089" t="s">
        <v>265</v>
      </c>
      <c r="T6089" t="str">
        <f>_xlfn.XLOOKUP(A6089,MI_Match_Analysis!$A$2:$A$8,MI_Match_Analysis!$F$2:$F$8,"Not Found")</f>
        <v>Not Found</v>
      </c>
    </row>
    <row r="6090" spans="1:20" hidden="1" x14ac:dyDescent="0.3">
      <c r="A6090">
        <v>27</v>
      </c>
      <c r="B6090" s="1">
        <v>46130</v>
      </c>
      <c r="C6090" t="s">
        <v>162</v>
      </c>
      <c r="D6090" t="s">
        <v>75</v>
      </c>
      <c r="E6090" t="s">
        <v>25</v>
      </c>
      <c r="F6090" t="s">
        <v>41</v>
      </c>
      <c r="G6090">
        <v>1</v>
      </c>
      <c r="H6090">
        <v>19.5</v>
      </c>
      <c r="I6090" t="s">
        <v>106</v>
      </c>
      <c r="J6090" t="s">
        <v>208</v>
      </c>
      <c r="K6090">
        <v>0</v>
      </c>
      <c r="L6090">
        <v>1</v>
      </c>
      <c r="M6090">
        <v>0</v>
      </c>
      <c r="N6090">
        <v>0</v>
      </c>
      <c r="O6090">
        <v>1</v>
      </c>
      <c r="P6090">
        <v>0</v>
      </c>
      <c r="Q6090" t="s">
        <v>83</v>
      </c>
      <c r="R6090" t="s">
        <v>83</v>
      </c>
      <c r="S6090" t="s">
        <v>83</v>
      </c>
      <c r="T6090" t="str">
        <f>_xlfn.XLOOKUP(A6090,MI_Match_Analysis!$A$2:$A$8,MI_Match_Analysis!$F$2:$F$8,"Not Found")</f>
        <v>Not Found</v>
      </c>
    </row>
    <row r="6091" spans="1:20" hidden="1" x14ac:dyDescent="0.3">
      <c r="A6091">
        <v>27</v>
      </c>
      <c r="B6091" s="1">
        <v>46130</v>
      </c>
      <c r="C6091" t="s">
        <v>162</v>
      </c>
      <c r="D6091" t="s">
        <v>75</v>
      </c>
      <c r="E6091" t="s">
        <v>25</v>
      </c>
      <c r="F6091" t="s">
        <v>41</v>
      </c>
      <c r="G6091">
        <v>1</v>
      </c>
      <c r="H6091">
        <v>19.600000000000001</v>
      </c>
      <c r="I6091" t="s">
        <v>255</v>
      </c>
      <c r="J6091" t="s">
        <v>208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165</v>
      </c>
      <c r="R6091" t="s">
        <v>255</v>
      </c>
      <c r="S6091" t="s">
        <v>264</v>
      </c>
      <c r="T6091" t="str">
        <f>_xlfn.XLOOKUP(A6091,MI_Match_Analysis!$A$2:$A$8,MI_Match_Analysis!$F$2:$F$8,"Not Found")</f>
        <v>Not Found</v>
      </c>
    </row>
    <row r="6092" spans="1:20" hidden="1" x14ac:dyDescent="0.3">
      <c r="A6092">
        <v>27</v>
      </c>
      <c r="B6092" s="1">
        <v>46130</v>
      </c>
      <c r="C6092" t="s">
        <v>162</v>
      </c>
      <c r="D6092" t="s">
        <v>75</v>
      </c>
      <c r="E6092" t="s">
        <v>41</v>
      </c>
      <c r="F6092" t="s">
        <v>25</v>
      </c>
      <c r="G6092">
        <v>2</v>
      </c>
      <c r="H6092">
        <v>0.1</v>
      </c>
      <c r="I6092" t="s">
        <v>98</v>
      </c>
      <c r="J6092" t="s">
        <v>106</v>
      </c>
      <c r="K6092">
        <v>6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83</v>
      </c>
      <c r="R6092" t="s">
        <v>83</v>
      </c>
      <c r="S6092" t="s">
        <v>83</v>
      </c>
      <c r="T6092" t="str">
        <f>_xlfn.XLOOKUP(A6092,MI_Match_Analysis!$A$2:$A$8,MI_Match_Analysis!$F$2:$F$8,"Not Found")</f>
        <v>Not Found</v>
      </c>
    </row>
    <row r="6093" spans="1:20" hidden="1" x14ac:dyDescent="0.3">
      <c r="A6093">
        <v>27</v>
      </c>
      <c r="B6093" s="1">
        <v>46130</v>
      </c>
      <c r="C6093" t="s">
        <v>162</v>
      </c>
      <c r="D6093" t="s">
        <v>75</v>
      </c>
      <c r="E6093" t="s">
        <v>41</v>
      </c>
      <c r="F6093" t="s">
        <v>25</v>
      </c>
      <c r="G6093">
        <v>2</v>
      </c>
      <c r="H6093">
        <v>0.2</v>
      </c>
      <c r="I6093" t="s">
        <v>98</v>
      </c>
      <c r="J6093" t="s">
        <v>106</v>
      </c>
      <c r="K6093">
        <v>1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83</v>
      </c>
      <c r="R6093" t="s">
        <v>83</v>
      </c>
      <c r="S6093" t="s">
        <v>83</v>
      </c>
      <c r="T6093" t="str">
        <f>_xlfn.XLOOKUP(A6093,MI_Match_Analysis!$A$2:$A$8,MI_Match_Analysis!$F$2:$F$8,"Not Found")</f>
        <v>Not Found</v>
      </c>
    </row>
    <row r="6094" spans="1:20" hidden="1" x14ac:dyDescent="0.3">
      <c r="A6094">
        <v>27</v>
      </c>
      <c r="B6094" s="1">
        <v>46130</v>
      </c>
      <c r="C6094" t="s">
        <v>162</v>
      </c>
      <c r="D6094" t="s">
        <v>75</v>
      </c>
      <c r="E6094" t="s">
        <v>41</v>
      </c>
      <c r="F6094" t="s">
        <v>25</v>
      </c>
      <c r="G6094">
        <v>2</v>
      </c>
      <c r="H6094">
        <v>0.3</v>
      </c>
      <c r="I6094" t="s">
        <v>199</v>
      </c>
      <c r="J6094" t="s">
        <v>106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83</v>
      </c>
      <c r="R6094" t="s">
        <v>83</v>
      </c>
      <c r="S6094" t="s">
        <v>83</v>
      </c>
      <c r="T6094" t="str">
        <f>_xlfn.XLOOKUP(A6094,MI_Match_Analysis!$A$2:$A$8,MI_Match_Analysis!$F$2:$F$8,"Not Found")</f>
        <v>Not Found</v>
      </c>
    </row>
    <row r="6095" spans="1:20" hidden="1" x14ac:dyDescent="0.3">
      <c r="A6095">
        <v>27</v>
      </c>
      <c r="B6095" s="1">
        <v>46130</v>
      </c>
      <c r="C6095" t="s">
        <v>162</v>
      </c>
      <c r="D6095" t="s">
        <v>75</v>
      </c>
      <c r="E6095" t="s">
        <v>41</v>
      </c>
      <c r="F6095" t="s">
        <v>25</v>
      </c>
      <c r="G6095">
        <v>2</v>
      </c>
      <c r="H6095">
        <v>0.4</v>
      </c>
      <c r="I6095" t="s">
        <v>199</v>
      </c>
      <c r="J6095" t="s">
        <v>106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83</v>
      </c>
      <c r="R6095" t="s">
        <v>83</v>
      </c>
      <c r="S6095" t="s">
        <v>83</v>
      </c>
      <c r="T6095" t="str">
        <f>_xlfn.XLOOKUP(A6095,MI_Match_Analysis!$A$2:$A$8,MI_Match_Analysis!$F$2:$F$8,"Not Found")</f>
        <v>Not Found</v>
      </c>
    </row>
    <row r="6096" spans="1:20" hidden="1" x14ac:dyDescent="0.3">
      <c r="A6096">
        <v>27</v>
      </c>
      <c r="B6096" s="1">
        <v>46130</v>
      </c>
      <c r="C6096" t="s">
        <v>162</v>
      </c>
      <c r="D6096" t="s">
        <v>75</v>
      </c>
      <c r="E6096" t="s">
        <v>41</v>
      </c>
      <c r="F6096" t="s">
        <v>25</v>
      </c>
      <c r="G6096">
        <v>2</v>
      </c>
      <c r="H6096">
        <v>0.5</v>
      </c>
      <c r="I6096" t="s">
        <v>199</v>
      </c>
      <c r="J6096" t="s">
        <v>106</v>
      </c>
      <c r="K6096">
        <v>4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83</v>
      </c>
      <c r="R6096" t="s">
        <v>83</v>
      </c>
      <c r="S6096" t="s">
        <v>83</v>
      </c>
      <c r="T6096" t="str">
        <f>_xlfn.XLOOKUP(A6096,MI_Match_Analysis!$A$2:$A$8,MI_Match_Analysis!$F$2:$F$8,"Not Found")</f>
        <v>Not Found</v>
      </c>
    </row>
    <row r="6097" spans="1:20" hidden="1" x14ac:dyDescent="0.3">
      <c r="A6097">
        <v>27</v>
      </c>
      <c r="B6097" s="1">
        <v>46130</v>
      </c>
      <c r="C6097" t="s">
        <v>162</v>
      </c>
      <c r="D6097" t="s">
        <v>75</v>
      </c>
      <c r="E6097" t="s">
        <v>41</v>
      </c>
      <c r="F6097" t="s">
        <v>25</v>
      </c>
      <c r="G6097">
        <v>2</v>
      </c>
      <c r="H6097">
        <v>0.6</v>
      </c>
      <c r="I6097" t="s">
        <v>199</v>
      </c>
      <c r="J6097" t="s">
        <v>106</v>
      </c>
      <c r="K6097">
        <v>4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83</v>
      </c>
      <c r="R6097" t="s">
        <v>83</v>
      </c>
      <c r="S6097" t="s">
        <v>83</v>
      </c>
      <c r="T6097" t="str">
        <f>_xlfn.XLOOKUP(A6097,MI_Match_Analysis!$A$2:$A$8,MI_Match_Analysis!$F$2:$F$8,"Not Found")</f>
        <v>Not Found</v>
      </c>
    </row>
    <row r="6098" spans="1:20" hidden="1" x14ac:dyDescent="0.3">
      <c r="A6098">
        <v>27</v>
      </c>
      <c r="B6098" s="1">
        <v>46130</v>
      </c>
      <c r="C6098" t="s">
        <v>162</v>
      </c>
      <c r="D6098" t="s">
        <v>75</v>
      </c>
      <c r="E6098" t="s">
        <v>41</v>
      </c>
      <c r="F6098" t="s">
        <v>25</v>
      </c>
      <c r="G6098">
        <v>2</v>
      </c>
      <c r="H6098">
        <v>1.1000000000000001</v>
      </c>
      <c r="I6098" t="s">
        <v>98</v>
      </c>
      <c r="J6098" t="s">
        <v>168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165</v>
      </c>
      <c r="R6098" t="s">
        <v>98</v>
      </c>
      <c r="S6098" t="s">
        <v>170</v>
      </c>
      <c r="T6098" t="str">
        <f>_xlfn.XLOOKUP(A6098,MI_Match_Analysis!$A$2:$A$8,MI_Match_Analysis!$F$2:$F$8,"Not Found")</f>
        <v>Not Found</v>
      </c>
    </row>
    <row r="6099" spans="1:20" hidden="1" x14ac:dyDescent="0.3">
      <c r="A6099">
        <v>27</v>
      </c>
      <c r="B6099" s="1">
        <v>46130</v>
      </c>
      <c r="C6099" t="s">
        <v>162</v>
      </c>
      <c r="D6099" t="s">
        <v>75</v>
      </c>
      <c r="E6099" t="s">
        <v>41</v>
      </c>
      <c r="F6099" t="s">
        <v>25</v>
      </c>
      <c r="G6099">
        <v>2</v>
      </c>
      <c r="H6099">
        <v>1.2</v>
      </c>
      <c r="I6099" t="s">
        <v>200</v>
      </c>
      <c r="J6099" t="s">
        <v>168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83</v>
      </c>
      <c r="R6099" t="s">
        <v>83</v>
      </c>
      <c r="S6099" t="s">
        <v>83</v>
      </c>
      <c r="T6099" t="str">
        <f>_xlfn.XLOOKUP(A6099,MI_Match_Analysis!$A$2:$A$8,MI_Match_Analysis!$F$2:$F$8,"Not Found")</f>
        <v>Not Found</v>
      </c>
    </row>
    <row r="6100" spans="1:20" hidden="1" x14ac:dyDescent="0.3">
      <c r="A6100">
        <v>27</v>
      </c>
      <c r="B6100" s="1">
        <v>46130</v>
      </c>
      <c r="C6100" t="s">
        <v>162</v>
      </c>
      <c r="D6100" t="s">
        <v>75</v>
      </c>
      <c r="E6100" t="s">
        <v>41</v>
      </c>
      <c r="F6100" t="s">
        <v>25</v>
      </c>
      <c r="G6100">
        <v>2</v>
      </c>
      <c r="H6100">
        <v>1.3</v>
      </c>
      <c r="I6100" t="s">
        <v>200</v>
      </c>
      <c r="J6100" t="s">
        <v>168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83</v>
      </c>
      <c r="R6100" t="s">
        <v>83</v>
      </c>
      <c r="S6100" t="s">
        <v>83</v>
      </c>
      <c r="T6100" t="str">
        <f>_xlfn.XLOOKUP(A6100,MI_Match_Analysis!$A$2:$A$8,MI_Match_Analysis!$F$2:$F$8,"Not Found")</f>
        <v>Not Found</v>
      </c>
    </row>
    <row r="6101" spans="1:20" hidden="1" x14ac:dyDescent="0.3">
      <c r="A6101">
        <v>27</v>
      </c>
      <c r="B6101" s="1">
        <v>46130</v>
      </c>
      <c r="C6101" t="s">
        <v>162</v>
      </c>
      <c r="D6101" t="s">
        <v>75</v>
      </c>
      <c r="E6101" t="s">
        <v>41</v>
      </c>
      <c r="F6101" t="s">
        <v>25</v>
      </c>
      <c r="G6101">
        <v>2</v>
      </c>
      <c r="H6101">
        <v>1.4</v>
      </c>
      <c r="I6101" t="s">
        <v>200</v>
      </c>
      <c r="J6101" t="s">
        <v>168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83</v>
      </c>
      <c r="R6101" t="s">
        <v>83</v>
      </c>
      <c r="S6101" t="s">
        <v>83</v>
      </c>
      <c r="T6101" t="str">
        <f>_xlfn.XLOOKUP(A6101,MI_Match_Analysis!$A$2:$A$8,MI_Match_Analysis!$F$2:$F$8,"Not Found")</f>
        <v>Not Found</v>
      </c>
    </row>
    <row r="6102" spans="1:20" hidden="1" x14ac:dyDescent="0.3">
      <c r="A6102">
        <v>27</v>
      </c>
      <c r="B6102" s="1">
        <v>46130</v>
      </c>
      <c r="C6102" t="s">
        <v>162</v>
      </c>
      <c r="D6102" t="s">
        <v>75</v>
      </c>
      <c r="E6102" t="s">
        <v>41</v>
      </c>
      <c r="F6102" t="s">
        <v>25</v>
      </c>
      <c r="G6102">
        <v>2</v>
      </c>
      <c r="H6102">
        <v>1.5</v>
      </c>
      <c r="I6102" t="s">
        <v>200</v>
      </c>
      <c r="J6102" t="s">
        <v>168</v>
      </c>
      <c r="K6102">
        <v>3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83</v>
      </c>
      <c r="R6102" t="s">
        <v>83</v>
      </c>
      <c r="S6102" t="s">
        <v>83</v>
      </c>
      <c r="T6102" t="str">
        <f>_xlfn.XLOOKUP(A6102,MI_Match_Analysis!$A$2:$A$8,MI_Match_Analysis!$F$2:$F$8,"Not Found")</f>
        <v>Not Found</v>
      </c>
    </row>
    <row r="6103" spans="1:20" hidden="1" x14ac:dyDescent="0.3">
      <c r="A6103">
        <v>27</v>
      </c>
      <c r="B6103" s="1">
        <v>46130</v>
      </c>
      <c r="C6103" t="s">
        <v>162</v>
      </c>
      <c r="D6103" t="s">
        <v>75</v>
      </c>
      <c r="E6103" t="s">
        <v>41</v>
      </c>
      <c r="F6103" t="s">
        <v>25</v>
      </c>
      <c r="G6103">
        <v>2</v>
      </c>
      <c r="H6103">
        <v>1.6</v>
      </c>
      <c r="I6103" t="s">
        <v>199</v>
      </c>
      <c r="J6103" t="s">
        <v>168</v>
      </c>
      <c r="K6103">
        <v>0</v>
      </c>
      <c r="L6103">
        <v>1</v>
      </c>
      <c r="M6103">
        <v>1</v>
      </c>
      <c r="N6103">
        <v>0</v>
      </c>
      <c r="O6103">
        <v>0</v>
      </c>
      <c r="P6103">
        <v>0</v>
      </c>
      <c r="Q6103" t="s">
        <v>83</v>
      </c>
      <c r="R6103" t="s">
        <v>83</v>
      </c>
      <c r="S6103" t="s">
        <v>83</v>
      </c>
      <c r="T6103" t="str">
        <f>_xlfn.XLOOKUP(A6103,MI_Match_Analysis!$A$2:$A$8,MI_Match_Analysis!$F$2:$F$8,"Not Found")</f>
        <v>Not Found</v>
      </c>
    </row>
    <row r="6104" spans="1:20" hidden="1" x14ac:dyDescent="0.3">
      <c r="A6104">
        <v>27</v>
      </c>
      <c r="B6104" s="1">
        <v>46130</v>
      </c>
      <c r="C6104" t="s">
        <v>162</v>
      </c>
      <c r="D6104" t="s">
        <v>75</v>
      </c>
      <c r="E6104" t="s">
        <v>41</v>
      </c>
      <c r="F6104" t="s">
        <v>25</v>
      </c>
      <c r="G6104">
        <v>2</v>
      </c>
      <c r="H6104">
        <v>1.6</v>
      </c>
      <c r="I6104" t="s">
        <v>199</v>
      </c>
      <c r="J6104" t="s">
        <v>168</v>
      </c>
      <c r="K6104">
        <v>4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83</v>
      </c>
      <c r="R6104" t="s">
        <v>83</v>
      </c>
      <c r="S6104" t="s">
        <v>83</v>
      </c>
      <c r="T6104" t="str">
        <f>_xlfn.XLOOKUP(A6104,MI_Match_Analysis!$A$2:$A$8,MI_Match_Analysis!$F$2:$F$8,"Not Found")</f>
        <v>Not Found</v>
      </c>
    </row>
    <row r="6105" spans="1:20" hidden="1" x14ac:dyDescent="0.3">
      <c r="A6105">
        <v>27</v>
      </c>
      <c r="B6105" s="1">
        <v>46130</v>
      </c>
      <c r="C6105" t="s">
        <v>162</v>
      </c>
      <c r="D6105" t="s">
        <v>75</v>
      </c>
      <c r="E6105" t="s">
        <v>41</v>
      </c>
      <c r="F6105" t="s">
        <v>25</v>
      </c>
      <c r="G6105">
        <v>2</v>
      </c>
      <c r="H6105">
        <v>2.1</v>
      </c>
      <c r="I6105" t="s">
        <v>200</v>
      </c>
      <c r="J6105" t="s">
        <v>106</v>
      </c>
      <c r="K6105">
        <v>6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83</v>
      </c>
      <c r="R6105" t="s">
        <v>83</v>
      </c>
      <c r="S6105" t="s">
        <v>83</v>
      </c>
      <c r="T6105" t="str">
        <f>_xlfn.XLOOKUP(A6105,MI_Match_Analysis!$A$2:$A$8,MI_Match_Analysis!$F$2:$F$8,"Not Found")</f>
        <v>Not Found</v>
      </c>
    </row>
    <row r="6106" spans="1:20" hidden="1" x14ac:dyDescent="0.3">
      <c r="A6106">
        <v>27</v>
      </c>
      <c r="B6106" s="1">
        <v>46130</v>
      </c>
      <c r="C6106" t="s">
        <v>162</v>
      </c>
      <c r="D6106" t="s">
        <v>75</v>
      </c>
      <c r="E6106" t="s">
        <v>41</v>
      </c>
      <c r="F6106" t="s">
        <v>25</v>
      </c>
      <c r="G6106">
        <v>2</v>
      </c>
      <c r="H6106">
        <v>2.2000000000000002</v>
      </c>
      <c r="I6106" t="s">
        <v>200</v>
      </c>
      <c r="J6106" t="s">
        <v>106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83</v>
      </c>
      <c r="R6106" t="s">
        <v>83</v>
      </c>
      <c r="S6106" t="s">
        <v>83</v>
      </c>
      <c r="T6106" t="str">
        <f>_xlfn.XLOOKUP(A6106,MI_Match_Analysis!$A$2:$A$8,MI_Match_Analysis!$F$2:$F$8,"Not Found")</f>
        <v>Not Found</v>
      </c>
    </row>
    <row r="6107" spans="1:20" hidden="1" x14ac:dyDescent="0.3">
      <c r="A6107">
        <v>27</v>
      </c>
      <c r="B6107" s="1">
        <v>46130</v>
      </c>
      <c r="C6107" t="s">
        <v>162</v>
      </c>
      <c r="D6107" t="s">
        <v>75</v>
      </c>
      <c r="E6107" t="s">
        <v>41</v>
      </c>
      <c r="F6107" t="s">
        <v>25</v>
      </c>
      <c r="G6107">
        <v>2</v>
      </c>
      <c r="H6107">
        <v>2.2999999999999998</v>
      </c>
      <c r="I6107" t="s">
        <v>200</v>
      </c>
      <c r="J6107" t="s">
        <v>106</v>
      </c>
      <c r="K6107">
        <v>4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83</v>
      </c>
      <c r="R6107" t="s">
        <v>83</v>
      </c>
      <c r="S6107" t="s">
        <v>83</v>
      </c>
      <c r="T6107" t="str">
        <f>_xlfn.XLOOKUP(A6107,MI_Match_Analysis!$A$2:$A$8,MI_Match_Analysis!$F$2:$F$8,"Not Found")</f>
        <v>Not Found</v>
      </c>
    </row>
    <row r="6108" spans="1:20" hidden="1" x14ac:dyDescent="0.3">
      <c r="A6108">
        <v>27</v>
      </c>
      <c r="B6108" s="1">
        <v>46130</v>
      </c>
      <c r="C6108" t="s">
        <v>162</v>
      </c>
      <c r="D6108" t="s">
        <v>75</v>
      </c>
      <c r="E6108" t="s">
        <v>41</v>
      </c>
      <c r="F6108" t="s">
        <v>25</v>
      </c>
      <c r="G6108">
        <v>2</v>
      </c>
      <c r="H6108">
        <v>2.4</v>
      </c>
      <c r="I6108" t="s">
        <v>200</v>
      </c>
      <c r="J6108" t="s">
        <v>106</v>
      </c>
      <c r="K6108">
        <v>0</v>
      </c>
      <c r="L6108">
        <v>1</v>
      </c>
      <c r="M6108">
        <v>1</v>
      </c>
      <c r="N6108">
        <v>0</v>
      </c>
      <c r="O6108">
        <v>0</v>
      </c>
      <c r="P6108">
        <v>0</v>
      </c>
      <c r="Q6108" t="s">
        <v>83</v>
      </c>
      <c r="R6108" t="s">
        <v>83</v>
      </c>
      <c r="S6108" t="s">
        <v>83</v>
      </c>
      <c r="T6108" t="str">
        <f>_xlfn.XLOOKUP(A6108,MI_Match_Analysis!$A$2:$A$8,MI_Match_Analysis!$F$2:$F$8,"Not Found")</f>
        <v>Not Found</v>
      </c>
    </row>
    <row r="6109" spans="1:20" hidden="1" x14ac:dyDescent="0.3">
      <c r="A6109">
        <v>27</v>
      </c>
      <c r="B6109" s="1">
        <v>46130</v>
      </c>
      <c r="C6109" t="s">
        <v>162</v>
      </c>
      <c r="D6109" t="s">
        <v>75</v>
      </c>
      <c r="E6109" t="s">
        <v>41</v>
      </c>
      <c r="F6109" t="s">
        <v>25</v>
      </c>
      <c r="G6109">
        <v>2</v>
      </c>
      <c r="H6109">
        <v>2.4</v>
      </c>
      <c r="I6109" t="s">
        <v>200</v>
      </c>
      <c r="J6109" t="s">
        <v>106</v>
      </c>
      <c r="K6109">
        <v>4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83</v>
      </c>
      <c r="R6109" t="s">
        <v>83</v>
      </c>
      <c r="S6109" t="s">
        <v>83</v>
      </c>
      <c r="T6109" t="str">
        <f>_xlfn.XLOOKUP(A6109,MI_Match_Analysis!$A$2:$A$8,MI_Match_Analysis!$F$2:$F$8,"Not Found")</f>
        <v>Not Found</v>
      </c>
    </row>
    <row r="6110" spans="1:20" hidden="1" x14ac:dyDescent="0.3">
      <c r="A6110">
        <v>27</v>
      </c>
      <c r="B6110" s="1">
        <v>46130</v>
      </c>
      <c r="C6110" t="s">
        <v>162</v>
      </c>
      <c r="D6110" t="s">
        <v>75</v>
      </c>
      <c r="E6110" t="s">
        <v>41</v>
      </c>
      <c r="F6110" t="s">
        <v>25</v>
      </c>
      <c r="G6110">
        <v>2</v>
      </c>
      <c r="H6110">
        <v>2.5</v>
      </c>
      <c r="I6110" t="s">
        <v>200</v>
      </c>
      <c r="J6110" t="s">
        <v>106</v>
      </c>
      <c r="K6110">
        <v>4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83</v>
      </c>
      <c r="R6110" t="s">
        <v>83</v>
      </c>
      <c r="S6110" t="s">
        <v>83</v>
      </c>
      <c r="T6110" t="str">
        <f>_xlfn.XLOOKUP(A6110,MI_Match_Analysis!$A$2:$A$8,MI_Match_Analysis!$F$2:$F$8,"Not Found")</f>
        <v>Not Found</v>
      </c>
    </row>
    <row r="6111" spans="1:20" hidden="1" x14ac:dyDescent="0.3">
      <c r="A6111">
        <v>27</v>
      </c>
      <c r="B6111" s="1">
        <v>46130</v>
      </c>
      <c r="C6111" t="s">
        <v>162</v>
      </c>
      <c r="D6111" t="s">
        <v>75</v>
      </c>
      <c r="E6111" t="s">
        <v>41</v>
      </c>
      <c r="F6111" t="s">
        <v>25</v>
      </c>
      <c r="G6111">
        <v>2</v>
      </c>
      <c r="H6111">
        <v>2.6</v>
      </c>
      <c r="I6111" t="s">
        <v>200</v>
      </c>
      <c r="J6111" t="s">
        <v>106</v>
      </c>
      <c r="K6111">
        <v>4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83</v>
      </c>
      <c r="R6111" t="s">
        <v>83</v>
      </c>
      <c r="S6111" t="s">
        <v>83</v>
      </c>
      <c r="T6111" t="str">
        <f>_xlfn.XLOOKUP(A6111,MI_Match_Analysis!$A$2:$A$8,MI_Match_Analysis!$F$2:$F$8,"Not Found")</f>
        <v>Not Found</v>
      </c>
    </row>
    <row r="6112" spans="1:20" hidden="1" x14ac:dyDescent="0.3">
      <c r="A6112">
        <v>27</v>
      </c>
      <c r="B6112" s="1">
        <v>46130</v>
      </c>
      <c r="C6112" t="s">
        <v>162</v>
      </c>
      <c r="D6112" t="s">
        <v>75</v>
      </c>
      <c r="E6112" t="s">
        <v>41</v>
      </c>
      <c r="F6112" t="s">
        <v>25</v>
      </c>
      <c r="G6112">
        <v>2</v>
      </c>
      <c r="H6112">
        <v>3.1</v>
      </c>
      <c r="I6112" t="s">
        <v>199</v>
      </c>
      <c r="J6112" t="s">
        <v>107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83</v>
      </c>
      <c r="R6112" t="s">
        <v>83</v>
      </c>
      <c r="S6112" t="s">
        <v>83</v>
      </c>
      <c r="T6112" t="str">
        <f>_xlfn.XLOOKUP(A6112,MI_Match_Analysis!$A$2:$A$8,MI_Match_Analysis!$F$2:$F$8,"Not Found")</f>
        <v>Not Found</v>
      </c>
    </row>
    <row r="6113" spans="1:20" hidden="1" x14ac:dyDescent="0.3">
      <c r="A6113">
        <v>27</v>
      </c>
      <c r="B6113" s="1">
        <v>46130</v>
      </c>
      <c r="C6113" t="s">
        <v>162</v>
      </c>
      <c r="D6113" t="s">
        <v>75</v>
      </c>
      <c r="E6113" t="s">
        <v>41</v>
      </c>
      <c r="F6113" t="s">
        <v>25</v>
      </c>
      <c r="G6113">
        <v>2</v>
      </c>
      <c r="H6113">
        <v>3.1</v>
      </c>
      <c r="I6113" t="s">
        <v>199</v>
      </c>
      <c r="J6113" t="s">
        <v>107</v>
      </c>
      <c r="K6113">
        <v>0</v>
      </c>
      <c r="L6113">
        <v>5</v>
      </c>
      <c r="M6113">
        <v>1</v>
      </c>
      <c r="N6113">
        <v>0</v>
      </c>
      <c r="O6113">
        <v>0</v>
      </c>
      <c r="P6113">
        <v>0</v>
      </c>
      <c r="Q6113" t="s">
        <v>83</v>
      </c>
      <c r="R6113" t="s">
        <v>83</v>
      </c>
      <c r="S6113" t="s">
        <v>83</v>
      </c>
      <c r="T6113" t="str">
        <f>_xlfn.XLOOKUP(A6113,MI_Match_Analysis!$A$2:$A$8,MI_Match_Analysis!$F$2:$F$8,"Not Found")</f>
        <v>Not Found</v>
      </c>
    </row>
    <row r="6114" spans="1:20" hidden="1" x14ac:dyDescent="0.3">
      <c r="A6114">
        <v>27</v>
      </c>
      <c r="B6114" s="1">
        <v>46130</v>
      </c>
      <c r="C6114" t="s">
        <v>162</v>
      </c>
      <c r="D6114" t="s">
        <v>75</v>
      </c>
      <c r="E6114" t="s">
        <v>41</v>
      </c>
      <c r="F6114" t="s">
        <v>25</v>
      </c>
      <c r="G6114">
        <v>2</v>
      </c>
      <c r="H6114">
        <v>3.2</v>
      </c>
      <c r="I6114" t="s">
        <v>199</v>
      </c>
      <c r="J6114" t="s">
        <v>107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83</v>
      </c>
      <c r="R6114" t="s">
        <v>83</v>
      </c>
      <c r="S6114" t="s">
        <v>83</v>
      </c>
      <c r="T6114" t="str">
        <f>_xlfn.XLOOKUP(A6114,MI_Match_Analysis!$A$2:$A$8,MI_Match_Analysis!$F$2:$F$8,"Not Found")</f>
        <v>Not Found</v>
      </c>
    </row>
    <row r="6115" spans="1:20" hidden="1" x14ac:dyDescent="0.3">
      <c r="A6115">
        <v>27</v>
      </c>
      <c r="B6115" s="1">
        <v>46130</v>
      </c>
      <c r="C6115" t="s">
        <v>162</v>
      </c>
      <c r="D6115" t="s">
        <v>75</v>
      </c>
      <c r="E6115" t="s">
        <v>41</v>
      </c>
      <c r="F6115" t="s">
        <v>25</v>
      </c>
      <c r="G6115">
        <v>2</v>
      </c>
      <c r="H6115">
        <v>3.3</v>
      </c>
      <c r="I6115" t="s">
        <v>199</v>
      </c>
      <c r="J6115" t="s">
        <v>107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83</v>
      </c>
      <c r="R6115" t="s">
        <v>83</v>
      </c>
      <c r="S6115" t="s">
        <v>83</v>
      </c>
      <c r="T6115" t="str">
        <f>_xlfn.XLOOKUP(A6115,MI_Match_Analysis!$A$2:$A$8,MI_Match_Analysis!$F$2:$F$8,"Not Found")</f>
        <v>Not Found</v>
      </c>
    </row>
    <row r="6116" spans="1:20" hidden="1" x14ac:dyDescent="0.3">
      <c r="A6116">
        <v>27</v>
      </c>
      <c r="B6116" s="1">
        <v>46130</v>
      </c>
      <c r="C6116" t="s">
        <v>162</v>
      </c>
      <c r="D6116" t="s">
        <v>75</v>
      </c>
      <c r="E6116" t="s">
        <v>41</v>
      </c>
      <c r="F6116" t="s">
        <v>25</v>
      </c>
      <c r="G6116">
        <v>2</v>
      </c>
      <c r="H6116">
        <v>3.4</v>
      </c>
      <c r="I6116" t="s">
        <v>200</v>
      </c>
      <c r="J6116" t="s">
        <v>107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83</v>
      </c>
      <c r="R6116" t="s">
        <v>83</v>
      </c>
      <c r="S6116" t="s">
        <v>83</v>
      </c>
      <c r="T6116" t="str">
        <f>_xlfn.XLOOKUP(A6116,MI_Match_Analysis!$A$2:$A$8,MI_Match_Analysis!$F$2:$F$8,"Not Found")</f>
        <v>Not Found</v>
      </c>
    </row>
    <row r="6117" spans="1:20" hidden="1" x14ac:dyDescent="0.3">
      <c r="A6117">
        <v>27</v>
      </c>
      <c r="B6117" s="1">
        <v>46130</v>
      </c>
      <c r="C6117" t="s">
        <v>162</v>
      </c>
      <c r="D6117" t="s">
        <v>75</v>
      </c>
      <c r="E6117" t="s">
        <v>41</v>
      </c>
      <c r="F6117" t="s">
        <v>25</v>
      </c>
      <c r="G6117">
        <v>2</v>
      </c>
      <c r="H6117">
        <v>3.5</v>
      </c>
      <c r="I6117" t="s">
        <v>199</v>
      </c>
      <c r="J6117" t="s">
        <v>107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83</v>
      </c>
      <c r="R6117" t="s">
        <v>83</v>
      </c>
      <c r="S6117" t="s">
        <v>83</v>
      </c>
      <c r="T6117" t="str">
        <f>_xlfn.XLOOKUP(A6117,MI_Match_Analysis!$A$2:$A$8,MI_Match_Analysis!$F$2:$F$8,"Not Found")</f>
        <v>Not Found</v>
      </c>
    </row>
    <row r="6118" spans="1:20" hidden="1" x14ac:dyDescent="0.3">
      <c r="A6118">
        <v>27</v>
      </c>
      <c r="B6118" s="1">
        <v>46130</v>
      </c>
      <c r="C6118" t="s">
        <v>162</v>
      </c>
      <c r="D6118" t="s">
        <v>75</v>
      </c>
      <c r="E6118" t="s">
        <v>41</v>
      </c>
      <c r="F6118" t="s">
        <v>25</v>
      </c>
      <c r="G6118">
        <v>2</v>
      </c>
      <c r="H6118">
        <v>3.6</v>
      </c>
      <c r="I6118" t="s">
        <v>200</v>
      </c>
      <c r="J6118" t="s">
        <v>107</v>
      </c>
      <c r="K6118">
        <v>0</v>
      </c>
      <c r="L6118">
        <v>1</v>
      </c>
      <c r="M6118">
        <v>1</v>
      </c>
      <c r="N6118">
        <v>0</v>
      </c>
      <c r="O6118">
        <v>0</v>
      </c>
      <c r="P6118">
        <v>0</v>
      </c>
      <c r="Q6118" t="s">
        <v>83</v>
      </c>
      <c r="R6118" t="s">
        <v>83</v>
      </c>
      <c r="S6118" t="s">
        <v>83</v>
      </c>
      <c r="T6118" t="str">
        <f>_xlfn.XLOOKUP(A6118,MI_Match_Analysis!$A$2:$A$8,MI_Match_Analysis!$F$2:$F$8,"Not Found")</f>
        <v>Not Found</v>
      </c>
    </row>
    <row r="6119" spans="1:20" hidden="1" x14ac:dyDescent="0.3">
      <c r="A6119">
        <v>27</v>
      </c>
      <c r="B6119" s="1">
        <v>46130</v>
      </c>
      <c r="C6119" t="s">
        <v>162</v>
      </c>
      <c r="D6119" t="s">
        <v>75</v>
      </c>
      <c r="E6119" t="s">
        <v>41</v>
      </c>
      <c r="F6119" t="s">
        <v>25</v>
      </c>
      <c r="G6119">
        <v>2</v>
      </c>
      <c r="H6119">
        <v>3.6</v>
      </c>
      <c r="I6119" t="s">
        <v>200</v>
      </c>
      <c r="J6119" t="s">
        <v>107</v>
      </c>
      <c r="K6119">
        <v>4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83</v>
      </c>
      <c r="R6119" t="s">
        <v>83</v>
      </c>
      <c r="S6119" t="s">
        <v>83</v>
      </c>
      <c r="T6119" t="str">
        <f>_xlfn.XLOOKUP(A6119,MI_Match_Analysis!$A$2:$A$8,MI_Match_Analysis!$F$2:$F$8,"Not Found")</f>
        <v>Not Found</v>
      </c>
    </row>
    <row r="6120" spans="1:20" hidden="1" x14ac:dyDescent="0.3">
      <c r="A6120">
        <v>27</v>
      </c>
      <c r="B6120" s="1">
        <v>46130</v>
      </c>
      <c r="C6120" t="s">
        <v>162</v>
      </c>
      <c r="D6120" t="s">
        <v>75</v>
      </c>
      <c r="E6120" t="s">
        <v>41</v>
      </c>
      <c r="F6120" t="s">
        <v>25</v>
      </c>
      <c r="G6120">
        <v>2</v>
      </c>
      <c r="H6120">
        <v>4.0999999999999996</v>
      </c>
      <c r="I6120" t="s">
        <v>199</v>
      </c>
      <c r="J6120" t="s">
        <v>168</v>
      </c>
      <c r="K6120">
        <v>0</v>
      </c>
      <c r="L6120">
        <v>1</v>
      </c>
      <c r="M6120">
        <v>1</v>
      </c>
      <c r="N6120">
        <v>0</v>
      </c>
      <c r="O6120">
        <v>0</v>
      </c>
      <c r="P6120">
        <v>0</v>
      </c>
      <c r="Q6120" t="s">
        <v>83</v>
      </c>
      <c r="R6120" t="s">
        <v>83</v>
      </c>
      <c r="S6120" t="s">
        <v>83</v>
      </c>
      <c r="T6120" t="str">
        <f>_xlfn.XLOOKUP(A6120,MI_Match_Analysis!$A$2:$A$8,MI_Match_Analysis!$F$2:$F$8,"Not Found")</f>
        <v>Not Found</v>
      </c>
    </row>
    <row r="6121" spans="1:20" hidden="1" x14ac:dyDescent="0.3">
      <c r="A6121">
        <v>27</v>
      </c>
      <c r="B6121" s="1">
        <v>46130</v>
      </c>
      <c r="C6121" t="s">
        <v>162</v>
      </c>
      <c r="D6121" t="s">
        <v>75</v>
      </c>
      <c r="E6121" t="s">
        <v>41</v>
      </c>
      <c r="F6121" t="s">
        <v>25</v>
      </c>
      <c r="G6121">
        <v>2</v>
      </c>
      <c r="H6121">
        <v>4.0999999999999996</v>
      </c>
      <c r="I6121" t="s">
        <v>199</v>
      </c>
      <c r="J6121" t="s">
        <v>168</v>
      </c>
      <c r="K6121">
        <v>2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83</v>
      </c>
      <c r="R6121" t="s">
        <v>83</v>
      </c>
      <c r="S6121" t="s">
        <v>83</v>
      </c>
      <c r="T6121" t="str">
        <f>_xlfn.XLOOKUP(A6121,MI_Match_Analysis!$A$2:$A$8,MI_Match_Analysis!$F$2:$F$8,"Not Found")</f>
        <v>Not Found</v>
      </c>
    </row>
    <row r="6122" spans="1:20" hidden="1" x14ac:dyDescent="0.3">
      <c r="A6122">
        <v>27</v>
      </c>
      <c r="B6122" s="1">
        <v>46130</v>
      </c>
      <c r="C6122" t="s">
        <v>162</v>
      </c>
      <c r="D6122" t="s">
        <v>75</v>
      </c>
      <c r="E6122" t="s">
        <v>41</v>
      </c>
      <c r="F6122" t="s">
        <v>25</v>
      </c>
      <c r="G6122">
        <v>2</v>
      </c>
      <c r="H6122">
        <v>4.2</v>
      </c>
      <c r="I6122" t="s">
        <v>199</v>
      </c>
      <c r="J6122" t="s">
        <v>168</v>
      </c>
      <c r="K6122">
        <v>2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83</v>
      </c>
      <c r="R6122" t="s">
        <v>83</v>
      </c>
      <c r="S6122" t="s">
        <v>83</v>
      </c>
      <c r="T6122" t="str">
        <f>_xlfn.XLOOKUP(A6122,MI_Match_Analysis!$A$2:$A$8,MI_Match_Analysis!$F$2:$F$8,"Not Found")</f>
        <v>Not Found</v>
      </c>
    </row>
    <row r="6123" spans="1:20" hidden="1" x14ac:dyDescent="0.3">
      <c r="A6123">
        <v>27</v>
      </c>
      <c r="B6123" s="1">
        <v>46130</v>
      </c>
      <c r="C6123" t="s">
        <v>162</v>
      </c>
      <c r="D6123" t="s">
        <v>75</v>
      </c>
      <c r="E6123" t="s">
        <v>41</v>
      </c>
      <c r="F6123" t="s">
        <v>25</v>
      </c>
      <c r="G6123">
        <v>2</v>
      </c>
      <c r="H6123">
        <v>4.3</v>
      </c>
      <c r="I6123" t="s">
        <v>199</v>
      </c>
      <c r="J6123" t="s">
        <v>168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83</v>
      </c>
      <c r="R6123" t="s">
        <v>83</v>
      </c>
      <c r="S6123" t="s">
        <v>83</v>
      </c>
      <c r="T6123" t="str">
        <f>_xlfn.XLOOKUP(A6123,MI_Match_Analysis!$A$2:$A$8,MI_Match_Analysis!$F$2:$F$8,"Not Found")</f>
        <v>Not Found</v>
      </c>
    </row>
    <row r="6124" spans="1:20" hidden="1" x14ac:dyDescent="0.3">
      <c r="A6124">
        <v>27</v>
      </c>
      <c r="B6124" s="1">
        <v>46130</v>
      </c>
      <c r="C6124" t="s">
        <v>162</v>
      </c>
      <c r="D6124" t="s">
        <v>75</v>
      </c>
      <c r="E6124" t="s">
        <v>41</v>
      </c>
      <c r="F6124" t="s">
        <v>25</v>
      </c>
      <c r="G6124">
        <v>2</v>
      </c>
      <c r="H6124">
        <v>4.4000000000000004</v>
      </c>
      <c r="I6124" t="s">
        <v>200</v>
      </c>
      <c r="J6124" t="s">
        <v>168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165</v>
      </c>
      <c r="R6124" t="s">
        <v>200</v>
      </c>
      <c r="S6124" t="s">
        <v>170</v>
      </c>
      <c r="T6124" t="str">
        <f>_xlfn.XLOOKUP(A6124,MI_Match_Analysis!$A$2:$A$8,MI_Match_Analysis!$F$2:$F$8,"Not Found")</f>
        <v>Not Found</v>
      </c>
    </row>
    <row r="6125" spans="1:20" hidden="1" x14ac:dyDescent="0.3">
      <c r="A6125">
        <v>27</v>
      </c>
      <c r="B6125" s="1">
        <v>46130</v>
      </c>
      <c r="C6125" t="s">
        <v>162</v>
      </c>
      <c r="D6125" t="s">
        <v>75</v>
      </c>
      <c r="E6125" t="s">
        <v>41</v>
      </c>
      <c r="F6125" t="s">
        <v>25</v>
      </c>
      <c r="G6125">
        <v>2</v>
      </c>
      <c r="H6125">
        <v>4.5</v>
      </c>
      <c r="I6125" t="s">
        <v>202</v>
      </c>
      <c r="J6125" t="s">
        <v>168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83</v>
      </c>
      <c r="R6125" t="s">
        <v>83</v>
      </c>
      <c r="S6125" t="s">
        <v>83</v>
      </c>
      <c r="T6125" t="str">
        <f>_xlfn.XLOOKUP(A6125,MI_Match_Analysis!$A$2:$A$8,MI_Match_Analysis!$F$2:$F$8,"Not Found")</f>
        <v>Not Found</v>
      </c>
    </row>
    <row r="6126" spans="1:20" hidden="1" x14ac:dyDescent="0.3">
      <c r="A6126">
        <v>27</v>
      </c>
      <c r="B6126" s="1">
        <v>46130</v>
      </c>
      <c r="C6126" t="s">
        <v>162</v>
      </c>
      <c r="D6126" t="s">
        <v>75</v>
      </c>
      <c r="E6126" t="s">
        <v>41</v>
      </c>
      <c r="F6126" t="s">
        <v>25</v>
      </c>
      <c r="G6126">
        <v>2</v>
      </c>
      <c r="H6126">
        <v>4.5999999999999996</v>
      </c>
      <c r="I6126" t="s">
        <v>202</v>
      </c>
      <c r="J6126" t="s">
        <v>168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83</v>
      </c>
      <c r="R6126" t="s">
        <v>83</v>
      </c>
      <c r="S6126" t="s">
        <v>83</v>
      </c>
      <c r="T6126" t="str">
        <f>_xlfn.XLOOKUP(A6126,MI_Match_Analysis!$A$2:$A$8,MI_Match_Analysis!$F$2:$F$8,"Not Found")</f>
        <v>Not Found</v>
      </c>
    </row>
    <row r="6127" spans="1:20" hidden="1" x14ac:dyDescent="0.3">
      <c r="A6127">
        <v>27</v>
      </c>
      <c r="B6127" s="1">
        <v>46130</v>
      </c>
      <c r="C6127" t="s">
        <v>162</v>
      </c>
      <c r="D6127" t="s">
        <v>75</v>
      </c>
      <c r="E6127" t="s">
        <v>41</v>
      </c>
      <c r="F6127" t="s">
        <v>25</v>
      </c>
      <c r="G6127">
        <v>2</v>
      </c>
      <c r="H6127">
        <v>5.0999999999999996</v>
      </c>
      <c r="I6127" t="s">
        <v>199</v>
      </c>
      <c r="J6127" t="s">
        <v>120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165</v>
      </c>
      <c r="R6127" t="s">
        <v>199</v>
      </c>
      <c r="S6127" t="s">
        <v>172</v>
      </c>
      <c r="T6127" t="str">
        <f>_xlfn.XLOOKUP(A6127,MI_Match_Analysis!$A$2:$A$8,MI_Match_Analysis!$F$2:$F$8,"Not Found")</f>
        <v>Not Found</v>
      </c>
    </row>
    <row r="6128" spans="1:20" hidden="1" x14ac:dyDescent="0.3">
      <c r="A6128">
        <v>27</v>
      </c>
      <c r="B6128" s="1">
        <v>46130</v>
      </c>
      <c r="C6128" t="s">
        <v>162</v>
      </c>
      <c r="D6128" t="s">
        <v>75</v>
      </c>
      <c r="E6128" t="s">
        <v>41</v>
      </c>
      <c r="F6128" t="s">
        <v>25</v>
      </c>
      <c r="G6128">
        <v>2</v>
      </c>
      <c r="H6128">
        <v>5.2</v>
      </c>
      <c r="I6128" t="s">
        <v>201</v>
      </c>
      <c r="J6128" t="s">
        <v>120</v>
      </c>
      <c r="K6128">
        <v>2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83</v>
      </c>
      <c r="R6128" t="s">
        <v>83</v>
      </c>
      <c r="S6128" t="s">
        <v>83</v>
      </c>
      <c r="T6128" t="str">
        <f>_xlfn.XLOOKUP(A6128,MI_Match_Analysis!$A$2:$A$8,MI_Match_Analysis!$F$2:$F$8,"Not Found")</f>
        <v>Not Found</v>
      </c>
    </row>
    <row r="6129" spans="1:20" hidden="1" x14ac:dyDescent="0.3">
      <c r="A6129">
        <v>27</v>
      </c>
      <c r="B6129" s="1">
        <v>46130</v>
      </c>
      <c r="C6129" t="s">
        <v>162</v>
      </c>
      <c r="D6129" t="s">
        <v>75</v>
      </c>
      <c r="E6129" t="s">
        <v>41</v>
      </c>
      <c r="F6129" t="s">
        <v>25</v>
      </c>
      <c r="G6129">
        <v>2</v>
      </c>
      <c r="H6129">
        <v>5.3</v>
      </c>
      <c r="I6129" t="s">
        <v>201</v>
      </c>
      <c r="J6129" t="s">
        <v>120</v>
      </c>
      <c r="K6129">
        <v>0</v>
      </c>
      <c r="L6129">
        <v>1</v>
      </c>
      <c r="M6129">
        <v>1</v>
      </c>
      <c r="N6129">
        <v>0</v>
      </c>
      <c r="O6129">
        <v>0</v>
      </c>
      <c r="P6129">
        <v>0</v>
      </c>
      <c r="Q6129" t="s">
        <v>83</v>
      </c>
      <c r="R6129" t="s">
        <v>83</v>
      </c>
      <c r="S6129" t="s">
        <v>83</v>
      </c>
      <c r="T6129" t="str">
        <f>_xlfn.XLOOKUP(A6129,MI_Match_Analysis!$A$2:$A$8,MI_Match_Analysis!$F$2:$F$8,"Not Found")</f>
        <v>Not Found</v>
      </c>
    </row>
    <row r="6130" spans="1:20" hidden="1" x14ac:dyDescent="0.3">
      <c r="A6130">
        <v>27</v>
      </c>
      <c r="B6130" s="1">
        <v>46130</v>
      </c>
      <c r="C6130" t="s">
        <v>162</v>
      </c>
      <c r="D6130" t="s">
        <v>75</v>
      </c>
      <c r="E6130" t="s">
        <v>41</v>
      </c>
      <c r="F6130" t="s">
        <v>25</v>
      </c>
      <c r="G6130">
        <v>2</v>
      </c>
      <c r="H6130">
        <v>5.3</v>
      </c>
      <c r="I6130" t="s">
        <v>201</v>
      </c>
      <c r="J6130" t="s">
        <v>120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83</v>
      </c>
      <c r="R6130" t="s">
        <v>83</v>
      </c>
      <c r="S6130" t="s">
        <v>83</v>
      </c>
      <c r="T6130" t="str">
        <f>_xlfn.XLOOKUP(A6130,MI_Match_Analysis!$A$2:$A$8,MI_Match_Analysis!$F$2:$F$8,"Not Found")</f>
        <v>Not Found</v>
      </c>
    </row>
    <row r="6131" spans="1:20" hidden="1" x14ac:dyDescent="0.3">
      <c r="A6131">
        <v>27</v>
      </c>
      <c r="B6131" s="1">
        <v>46130</v>
      </c>
      <c r="C6131" t="s">
        <v>162</v>
      </c>
      <c r="D6131" t="s">
        <v>75</v>
      </c>
      <c r="E6131" t="s">
        <v>41</v>
      </c>
      <c r="F6131" t="s">
        <v>25</v>
      </c>
      <c r="G6131">
        <v>2</v>
      </c>
      <c r="H6131">
        <v>5.4</v>
      </c>
      <c r="I6131" t="s">
        <v>202</v>
      </c>
      <c r="J6131" t="s">
        <v>120</v>
      </c>
      <c r="K6131">
        <v>4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83</v>
      </c>
      <c r="R6131" t="s">
        <v>83</v>
      </c>
      <c r="S6131" t="s">
        <v>83</v>
      </c>
      <c r="T6131" t="str">
        <f>_xlfn.XLOOKUP(A6131,MI_Match_Analysis!$A$2:$A$8,MI_Match_Analysis!$F$2:$F$8,"Not Found")</f>
        <v>Not Found</v>
      </c>
    </row>
    <row r="6132" spans="1:20" hidden="1" x14ac:dyDescent="0.3">
      <c r="A6132">
        <v>27</v>
      </c>
      <c r="B6132" s="1">
        <v>46130</v>
      </c>
      <c r="C6132" t="s">
        <v>162</v>
      </c>
      <c r="D6132" t="s">
        <v>75</v>
      </c>
      <c r="E6132" t="s">
        <v>41</v>
      </c>
      <c r="F6132" t="s">
        <v>25</v>
      </c>
      <c r="G6132">
        <v>2</v>
      </c>
      <c r="H6132">
        <v>5.5</v>
      </c>
      <c r="I6132" t="s">
        <v>202</v>
      </c>
      <c r="J6132" t="s">
        <v>120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83</v>
      </c>
      <c r="R6132" t="s">
        <v>83</v>
      </c>
      <c r="S6132" t="s">
        <v>83</v>
      </c>
      <c r="T6132" t="str">
        <f>_xlfn.XLOOKUP(A6132,MI_Match_Analysis!$A$2:$A$8,MI_Match_Analysis!$F$2:$F$8,"Not Found")</f>
        <v>Not Found</v>
      </c>
    </row>
    <row r="6133" spans="1:20" hidden="1" x14ac:dyDescent="0.3">
      <c r="A6133">
        <v>27</v>
      </c>
      <c r="B6133" s="1">
        <v>46130</v>
      </c>
      <c r="C6133" t="s">
        <v>162</v>
      </c>
      <c r="D6133" t="s">
        <v>75</v>
      </c>
      <c r="E6133" t="s">
        <v>41</v>
      </c>
      <c r="F6133" t="s">
        <v>25</v>
      </c>
      <c r="G6133">
        <v>2</v>
      </c>
      <c r="H6133">
        <v>5.6</v>
      </c>
      <c r="I6133" t="s">
        <v>201</v>
      </c>
      <c r="J6133" t="s">
        <v>120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83</v>
      </c>
      <c r="R6133" t="s">
        <v>83</v>
      </c>
      <c r="S6133" t="s">
        <v>83</v>
      </c>
      <c r="T6133" t="str">
        <f>_xlfn.XLOOKUP(A6133,MI_Match_Analysis!$A$2:$A$8,MI_Match_Analysis!$F$2:$F$8,"Not Found")</f>
        <v>Not Found</v>
      </c>
    </row>
    <row r="6134" spans="1:20" hidden="1" x14ac:dyDescent="0.3">
      <c r="A6134">
        <v>27</v>
      </c>
      <c r="B6134" s="1">
        <v>46130</v>
      </c>
      <c r="C6134" t="s">
        <v>162</v>
      </c>
      <c r="D6134" t="s">
        <v>75</v>
      </c>
      <c r="E6134" t="s">
        <v>41</v>
      </c>
      <c r="F6134" t="s">
        <v>25</v>
      </c>
      <c r="G6134">
        <v>2</v>
      </c>
      <c r="H6134">
        <v>6.1</v>
      </c>
      <c r="I6134" t="s">
        <v>201</v>
      </c>
      <c r="J6134" t="s">
        <v>96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83</v>
      </c>
      <c r="R6134" t="s">
        <v>83</v>
      </c>
      <c r="S6134" t="s">
        <v>83</v>
      </c>
      <c r="T6134" t="str">
        <f>_xlfn.XLOOKUP(A6134,MI_Match_Analysis!$A$2:$A$8,MI_Match_Analysis!$F$2:$F$8,"Not Found")</f>
        <v>Not Found</v>
      </c>
    </row>
    <row r="6135" spans="1:20" hidden="1" x14ac:dyDescent="0.3">
      <c r="A6135">
        <v>27</v>
      </c>
      <c r="B6135" s="1">
        <v>46130</v>
      </c>
      <c r="C6135" t="s">
        <v>162</v>
      </c>
      <c r="D6135" t="s">
        <v>75</v>
      </c>
      <c r="E6135" t="s">
        <v>41</v>
      </c>
      <c r="F6135" t="s">
        <v>25</v>
      </c>
      <c r="G6135">
        <v>2</v>
      </c>
      <c r="H6135">
        <v>6.2</v>
      </c>
      <c r="I6135" t="s">
        <v>201</v>
      </c>
      <c r="J6135" t="s">
        <v>96</v>
      </c>
      <c r="K6135">
        <v>4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83</v>
      </c>
      <c r="R6135" t="s">
        <v>83</v>
      </c>
      <c r="S6135" t="s">
        <v>83</v>
      </c>
      <c r="T6135" t="str">
        <f>_xlfn.XLOOKUP(A6135,MI_Match_Analysis!$A$2:$A$8,MI_Match_Analysis!$F$2:$F$8,"Not Found")</f>
        <v>Not Found</v>
      </c>
    </row>
    <row r="6136" spans="1:20" hidden="1" x14ac:dyDescent="0.3">
      <c r="A6136">
        <v>27</v>
      </c>
      <c r="B6136" s="1">
        <v>46130</v>
      </c>
      <c r="C6136" t="s">
        <v>162</v>
      </c>
      <c r="D6136" t="s">
        <v>75</v>
      </c>
      <c r="E6136" t="s">
        <v>41</v>
      </c>
      <c r="F6136" t="s">
        <v>25</v>
      </c>
      <c r="G6136">
        <v>2</v>
      </c>
      <c r="H6136">
        <v>6.3</v>
      </c>
      <c r="I6136" t="s">
        <v>201</v>
      </c>
      <c r="J6136" t="s">
        <v>96</v>
      </c>
      <c r="K6136">
        <v>1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83</v>
      </c>
      <c r="R6136" t="s">
        <v>83</v>
      </c>
      <c r="S6136" t="s">
        <v>83</v>
      </c>
      <c r="T6136" t="str">
        <f>_xlfn.XLOOKUP(A6136,MI_Match_Analysis!$A$2:$A$8,MI_Match_Analysis!$F$2:$F$8,"Not Found")</f>
        <v>Not Found</v>
      </c>
    </row>
    <row r="6137" spans="1:20" hidden="1" x14ac:dyDescent="0.3">
      <c r="A6137">
        <v>27</v>
      </c>
      <c r="B6137" s="1">
        <v>46130</v>
      </c>
      <c r="C6137" t="s">
        <v>162</v>
      </c>
      <c r="D6137" t="s">
        <v>75</v>
      </c>
      <c r="E6137" t="s">
        <v>41</v>
      </c>
      <c r="F6137" t="s">
        <v>25</v>
      </c>
      <c r="G6137">
        <v>2</v>
      </c>
      <c r="H6137">
        <v>6.4</v>
      </c>
      <c r="I6137" t="s">
        <v>202</v>
      </c>
      <c r="J6137" t="s">
        <v>96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83</v>
      </c>
      <c r="R6137" t="s">
        <v>83</v>
      </c>
      <c r="S6137" t="s">
        <v>83</v>
      </c>
      <c r="T6137" t="str">
        <f>_xlfn.XLOOKUP(A6137,MI_Match_Analysis!$A$2:$A$8,MI_Match_Analysis!$F$2:$F$8,"Not Found")</f>
        <v>Not Found</v>
      </c>
    </row>
    <row r="6138" spans="1:20" hidden="1" x14ac:dyDescent="0.3">
      <c r="A6138">
        <v>27</v>
      </c>
      <c r="B6138" s="1">
        <v>46130</v>
      </c>
      <c r="C6138" t="s">
        <v>162</v>
      </c>
      <c r="D6138" t="s">
        <v>75</v>
      </c>
      <c r="E6138" t="s">
        <v>41</v>
      </c>
      <c r="F6138" t="s">
        <v>25</v>
      </c>
      <c r="G6138">
        <v>2</v>
      </c>
      <c r="H6138">
        <v>6.5</v>
      </c>
      <c r="I6138" t="s">
        <v>201</v>
      </c>
      <c r="J6138" t="s">
        <v>96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83</v>
      </c>
      <c r="R6138" t="s">
        <v>83</v>
      </c>
      <c r="S6138" t="s">
        <v>83</v>
      </c>
      <c r="T6138" t="str">
        <f>_xlfn.XLOOKUP(A6138,MI_Match_Analysis!$A$2:$A$8,MI_Match_Analysis!$F$2:$F$8,"Not Found")</f>
        <v>Not Found</v>
      </c>
    </row>
    <row r="6139" spans="1:20" hidden="1" x14ac:dyDescent="0.3">
      <c r="A6139">
        <v>27</v>
      </c>
      <c r="B6139" s="1">
        <v>46130</v>
      </c>
      <c r="C6139" t="s">
        <v>162</v>
      </c>
      <c r="D6139" t="s">
        <v>75</v>
      </c>
      <c r="E6139" t="s">
        <v>41</v>
      </c>
      <c r="F6139" t="s">
        <v>25</v>
      </c>
      <c r="G6139">
        <v>2</v>
      </c>
      <c r="H6139">
        <v>6.6</v>
      </c>
      <c r="I6139" t="s">
        <v>201</v>
      </c>
      <c r="J6139" t="s">
        <v>96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83</v>
      </c>
      <c r="R6139" t="s">
        <v>83</v>
      </c>
      <c r="S6139" t="s">
        <v>83</v>
      </c>
      <c r="T6139" t="str">
        <f>_xlfn.XLOOKUP(A6139,MI_Match_Analysis!$A$2:$A$8,MI_Match_Analysis!$F$2:$F$8,"Not Found")</f>
        <v>Not Found</v>
      </c>
    </row>
    <row r="6140" spans="1:20" hidden="1" x14ac:dyDescent="0.3">
      <c r="A6140">
        <v>27</v>
      </c>
      <c r="B6140" s="1">
        <v>46130</v>
      </c>
      <c r="C6140" t="s">
        <v>162</v>
      </c>
      <c r="D6140" t="s">
        <v>75</v>
      </c>
      <c r="E6140" t="s">
        <v>41</v>
      </c>
      <c r="F6140" t="s">
        <v>25</v>
      </c>
      <c r="G6140">
        <v>2</v>
      </c>
      <c r="H6140">
        <v>7.1</v>
      </c>
      <c r="I6140" t="s">
        <v>201</v>
      </c>
      <c r="J6140" t="s">
        <v>95</v>
      </c>
      <c r="K6140">
        <v>4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83</v>
      </c>
      <c r="R6140" t="s">
        <v>83</v>
      </c>
      <c r="S6140" t="s">
        <v>83</v>
      </c>
      <c r="T6140" t="str">
        <f>_xlfn.XLOOKUP(A6140,MI_Match_Analysis!$A$2:$A$8,MI_Match_Analysis!$F$2:$F$8,"Not Found")</f>
        <v>Not Found</v>
      </c>
    </row>
    <row r="6141" spans="1:20" hidden="1" x14ac:dyDescent="0.3">
      <c r="A6141">
        <v>27</v>
      </c>
      <c r="B6141" s="1">
        <v>46130</v>
      </c>
      <c r="C6141" t="s">
        <v>162</v>
      </c>
      <c r="D6141" t="s">
        <v>75</v>
      </c>
      <c r="E6141" t="s">
        <v>41</v>
      </c>
      <c r="F6141" t="s">
        <v>25</v>
      </c>
      <c r="G6141">
        <v>2</v>
      </c>
      <c r="H6141">
        <v>7.2</v>
      </c>
      <c r="I6141" t="s">
        <v>201</v>
      </c>
      <c r="J6141" t="s">
        <v>95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83</v>
      </c>
      <c r="R6141" t="s">
        <v>83</v>
      </c>
      <c r="S6141" t="s">
        <v>83</v>
      </c>
      <c r="T6141" t="str">
        <f>_xlfn.XLOOKUP(A6141,MI_Match_Analysis!$A$2:$A$8,MI_Match_Analysis!$F$2:$F$8,"Not Found")</f>
        <v>Not Found</v>
      </c>
    </row>
    <row r="6142" spans="1:20" hidden="1" x14ac:dyDescent="0.3">
      <c r="A6142">
        <v>27</v>
      </c>
      <c r="B6142" s="1">
        <v>46130</v>
      </c>
      <c r="C6142" t="s">
        <v>162</v>
      </c>
      <c r="D6142" t="s">
        <v>75</v>
      </c>
      <c r="E6142" t="s">
        <v>41</v>
      </c>
      <c r="F6142" t="s">
        <v>25</v>
      </c>
      <c r="G6142">
        <v>2</v>
      </c>
      <c r="H6142">
        <v>7.3</v>
      </c>
      <c r="I6142" t="s">
        <v>202</v>
      </c>
      <c r="J6142" t="s">
        <v>95</v>
      </c>
      <c r="K6142">
        <v>2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83</v>
      </c>
      <c r="R6142" t="s">
        <v>83</v>
      </c>
      <c r="S6142" t="s">
        <v>83</v>
      </c>
      <c r="T6142" t="str">
        <f>_xlfn.XLOOKUP(A6142,MI_Match_Analysis!$A$2:$A$8,MI_Match_Analysis!$F$2:$F$8,"Not Found")</f>
        <v>Not Found</v>
      </c>
    </row>
    <row r="6143" spans="1:20" hidden="1" x14ac:dyDescent="0.3">
      <c r="A6143">
        <v>27</v>
      </c>
      <c r="B6143" s="1">
        <v>46130</v>
      </c>
      <c r="C6143" t="s">
        <v>162</v>
      </c>
      <c r="D6143" t="s">
        <v>75</v>
      </c>
      <c r="E6143" t="s">
        <v>41</v>
      </c>
      <c r="F6143" t="s">
        <v>25</v>
      </c>
      <c r="G6143">
        <v>2</v>
      </c>
      <c r="H6143">
        <v>7.4</v>
      </c>
      <c r="I6143" t="s">
        <v>202</v>
      </c>
      <c r="J6143" t="s">
        <v>95</v>
      </c>
      <c r="K6143">
        <v>4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83</v>
      </c>
      <c r="R6143" t="s">
        <v>83</v>
      </c>
      <c r="S6143" t="s">
        <v>83</v>
      </c>
      <c r="T6143" t="str">
        <f>_xlfn.XLOOKUP(A6143,MI_Match_Analysis!$A$2:$A$8,MI_Match_Analysis!$F$2:$F$8,"Not Found")</f>
        <v>Not Found</v>
      </c>
    </row>
    <row r="6144" spans="1:20" hidden="1" x14ac:dyDescent="0.3">
      <c r="A6144">
        <v>27</v>
      </c>
      <c r="B6144" s="1">
        <v>46130</v>
      </c>
      <c r="C6144" t="s">
        <v>162</v>
      </c>
      <c r="D6144" t="s">
        <v>75</v>
      </c>
      <c r="E6144" t="s">
        <v>41</v>
      </c>
      <c r="F6144" t="s">
        <v>25</v>
      </c>
      <c r="G6144">
        <v>2</v>
      </c>
      <c r="H6144">
        <v>7.5</v>
      </c>
      <c r="I6144" t="s">
        <v>202</v>
      </c>
      <c r="J6144" t="s">
        <v>95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83</v>
      </c>
      <c r="R6144" t="s">
        <v>83</v>
      </c>
      <c r="S6144" t="s">
        <v>83</v>
      </c>
      <c r="T6144" t="str">
        <f>_xlfn.XLOOKUP(A6144,MI_Match_Analysis!$A$2:$A$8,MI_Match_Analysis!$F$2:$F$8,"Not Found")</f>
        <v>Not Found</v>
      </c>
    </row>
    <row r="6145" spans="1:20" hidden="1" x14ac:dyDescent="0.3">
      <c r="A6145">
        <v>27</v>
      </c>
      <c r="B6145" s="1">
        <v>46130</v>
      </c>
      <c r="C6145" t="s">
        <v>162</v>
      </c>
      <c r="D6145" t="s">
        <v>75</v>
      </c>
      <c r="E6145" t="s">
        <v>41</v>
      </c>
      <c r="F6145" t="s">
        <v>25</v>
      </c>
      <c r="G6145">
        <v>2</v>
      </c>
      <c r="H6145">
        <v>7.6</v>
      </c>
      <c r="I6145" t="s">
        <v>201</v>
      </c>
      <c r="J6145" t="s">
        <v>95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83</v>
      </c>
      <c r="R6145" t="s">
        <v>83</v>
      </c>
      <c r="S6145" t="s">
        <v>83</v>
      </c>
      <c r="T6145" t="str">
        <f>_xlfn.XLOOKUP(A6145,MI_Match_Analysis!$A$2:$A$8,MI_Match_Analysis!$F$2:$F$8,"Not Found")</f>
        <v>Not Found</v>
      </c>
    </row>
    <row r="6146" spans="1:20" hidden="1" x14ac:dyDescent="0.3">
      <c r="A6146">
        <v>27</v>
      </c>
      <c r="B6146" s="1">
        <v>46130</v>
      </c>
      <c r="C6146" t="s">
        <v>162</v>
      </c>
      <c r="D6146" t="s">
        <v>75</v>
      </c>
      <c r="E6146" t="s">
        <v>41</v>
      </c>
      <c r="F6146" t="s">
        <v>25</v>
      </c>
      <c r="G6146">
        <v>2</v>
      </c>
      <c r="H6146">
        <v>8.1</v>
      </c>
      <c r="I6146" t="s">
        <v>201</v>
      </c>
      <c r="J6146" t="s">
        <v>96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83</v>
      </c>
      <c r="R6146" t="s">
        <v>83</v>
      </c>
      <c r="S6146" t="s">
        <v>83</v>
      </c>
      <c r="T6146" t="str">
        <f>_xlfn.XLOOKUP(A6146,MI_Match_Analysis!$A$2:$A$8,MI_Match_Analysis!$F$2:$F$8,"Not Found")</f>
        <v>Not Found</v>
      </c>
    </row>
    <row r="6147" spans="1:20" hidden="1" x14ac:dyDescent="0.3">
      <c r="A6147">
        <v>27</v>
      </c>
      <c r="B6147" s="1">
        <v>46130</v>
      </c>
      <c r="C6147" t="s">
        <v>162</v>
      </c>
      <c r="D6147" t="s">
        <v>75</v>
      </c>
      <c r="E6147" t="s">
        <v>41</v>
      </c>
      <c r="F6147" t="s">
        <v>25</v>
      </c>
      <c r="G6147">
        <v>2</v>
      </c>
      <c r="H6147">
        <v>8.1999999999999993</v>
      </c>
      <c r="I6147" t="s">
        <v>202</v>
      </c>
      <c r="J6147" t="s">
        <v>96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83</v>
      </c>
      <c r="R6147" t="s">
        <v>83</v>
      </c>
      <c r="S6147" t="s">
        <v>83</v>
      </c>
      <c r="T6147" t="str">
        <f>_xlfn.XLOOKUP(A6147,MI_Match_Analysis!$A$2:$A$8,MI_Match_Analysis!$F$2:$F$8,"Not Found")</f>
        <v>Not Found</v>
      </c>
    </row>
    <row r="6148" spans="1:20" hidden="1" x14ac:dyDescent="0.3">
      <c r="A6148">
        <v>27</v>
      </c>
      <c r="B6148" s="1">
        <v>46130</v>
      </c>
      <c r="C6148" t="s">
        <v>162</v>
      </c>
      <c r="D6148" t="s">
        <v>75</v>
      </c>
      <c r="E6148" t="s">
        <v>41</v>
      </c>
      <c r="F6148" t="s">
        <v>25</v>
      </c>
      <c r="G6148">
        <v>2</v>
      </c>
      <c r="H6148">
        <v>8.3000000000000007</v>
      </c>
      <c r="I6148" t="s">
        <v>202</v>
      </c>
      <c r="J6148" t="s">
        <v>96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83</v>
      </c>
      <c r="R6148" t="s">
        <v>83</v>
      </c>
      <c r="S6148" t="s">
        <v>83</v>
      </c>
      <c r="T6148" t="str">
        <f>_xlfn.XLOOKUP(A6148,MI_Match_Analysis!$A$2:$A$8,MI_Match_Analysis!$F$2:$F$8,"Not Found")</f>
        <v>Not Found</v>
      </c>
    </row>
    <row r="6149" spans="1:20" hidden="1" x14ac:dyDescent="0.3">
      <c r="A6149">
        <v>27</v>
      </c>
      <c r="B6149" s="1">
        <v>46130</v>
      </c>
      <c r="C6149" t="s">
        <v>162</v>
      </c>
      <c r="D6149" t="s">
        <v>75</v>
      </c>
      <c r="E6149" t="s">
        <v>41</v>
      </c>
      <c r="F6149" t="s">
        <v>25</v>
      </c>
      <c r="G6149">
        <v>2</v>
      </c>
      <c r="H6149">
        <v>8.4</v>
      </c>
      <c r="I6149" t="s">
        <v>202</v>
      </c>
      <c r="J6149" t="s">
        <v>96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83</v>
      </c>
      <c r="R6149" t="s">
        <v>83</v>
      </c>
      <c r="S6149" t="s">
        <v>83</v>
      </c>
      <c r="T6149" t="str">
        <f>_xlfn.XLOOKUP(A6149,MI_Match_Analysis!$A$2:$A$8,MI_Match_Analysis!$F$2:$F$8,"Not Found")</f>
        <v>Not Found</v>
      </c>
    </row>
    <row r="6150" spans="1:20" hidden="1" x14ac:dyDescent="0.3">
      <c r="A6150">
        <v>27</v>
      </c>
      <c r="B6150" s="1">
        <v>46130</v>
      </c>
      <c r="C6150" t="s">
        <v>162</v>
      </c>
      <c r="D6150" t="s">
        <v>75</v>
      </c>
      <c r="E6150" t="s">
        <v>41</v>
      </c>
      <c r="F6150" t="s">
        <v>25</v>
      </c>
      <c r="G6150">
        <v>2</v>
      </c>
      <c r="H6150">
        <v>8.5</v>
      </c>
      <c r="I6150" t="s">
        <v>201</v>
      </c>
      <c r="J6150" t="s">
        <v>96</v>
      </c>
      <c r="K6150">
        <v>2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83</v>
      </c>
      <c r="R6150" t="s">
        <v>83</v>
      </c>
      <c r="S6150" t="s">
        <v>83</v>
      </c>
      <c r="T6150" t="str">
        <f>_xlfn.XLOOKUP(A6150,MI_Match_Analysis!$A$2:$A$8,MI_Match_Analysis!$F$2:$F$8,"Not Found")</f>
        <v>Not Found</v>
      </c>
    </row>
    <row r="6151" spans="1:20" hidden="1" x14ac:dyDescent="0.3">
      <c r="A6151">
        <v>27</v>
      </c>
      <c r="B6151" s="1">
        <v>46130</v>
      </c>
      <c r="C6151" t="s">
        <v>162</v>
      </c>
      <c r="D6151" t="s">
        <v>75</v>
      </c>
      <c r="E6151" t="s">
        <v>41</v>
      </c>
      <c r="F6151" t="s">
        <v>25</v>
      </c>
      <c r="G6151">
        <v>2</v>
      </c>
      <c r="H6151">
        <v>8.6</v>
      </c>
      <c r="I6151" t="s">
        <v>201</v>
      </c>
      <c r="J6151" t="s">
        <v>96</v>
      </c>
      <c r="K6151">
        <v>4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83</v>
      </c>
      <c r="R6151" t="s">
        <v>83</v>
      </c>
      <c r="S6151" t="s">
        <v>83</v>
      </c>
      <c r="T6151" t="str">
        <f>_xlfn.XLOOKUP(A6151,MI_Match_Analysis!$A$2:$A$8,MI_Match_Analysis!$F$2:$F$8,"Not Found")</f>
        <v>Not Found</v>
      </c>
    </row>
    <row r="6152" spans="1:20" hidden="1" x14ac:dyDescent="0.3">
      <c r="A6152">
        <v>27</v>
      </c>
      <c r="B6152" s="1">
        <v>46130</v>
      </c>
      <c r="C6152" t="s">
        <v>162</v>
      </c>
      <c r="D6152" t="s">
        <v>75</v>
      </c>
      <c r="E6152" t="s">
        <v>41</v>
      </c>
      <c r="F6152" t="s">
        <v>25</v>
      </c>
      <c r="G6152">
        <v>2</v>
      </c>
      <c r="H6152">
        <v>9.1</v>
      </c>
      <c r="I6152" t="s">
        <v>202</v>
      </c>
      <c r="J6152" t="s">
        <v>107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83</v>
      </c>
      <c r="R6152" t="s">
        <v>83</v>
      </c>
      <c r="S6152" t="s">
        <v>83</v>
      </c>
      <c r="T6152" t="str">
        <f>_xlfn.XLOOKUP(A6152,MI_Match_Analysis!$A$2:$A$8,MI_Match_Analysis!$F$2:$F$8,"Not Found")</f>
        <v>Not Found</v>
      </c>
    </row>
    <row r="6153" spans="1:20" hidden="1" x14ac:dyDescent="0.3">
      <c r="A6153">
        <v>27</v>
      </c>
      <c r="B6153" s="1">
        <v>46130</v>
      </c>
      <c r="C6153" t="s">
        <v>162</v>
      </c>
      <c r="D6153" t="s">
        <v>75</v>
      </c>
      <c r="E6153" t="s">
        <v>41</v>
      </c>
      <c r="F6153" t="s">
        <v>25</v>
      </c>
      <c r="G6153">
        <v>2</v>
      </c>
      <c r="H6153">
        <v>9.1999999999999993</v>
      </c>
      <c r="I6153" t="s">
        <v>201</v>
      </c>
      <c r="J6153" t="s">
        <v>107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83</v>
      </c>
      <c r="R6153" t="s">
        <v>83</v>
      </c>
      <c r="S6153" t="s">
        <v>83</v>
      </c>
      <c r="T6153" t="str">
        <f>_xlfn.XLOOKUP(A6153,MI_Match_Analysis!$A$2:$A$8,MI_Match_Analysis!$F$2:$F$8,"Not Found")</f>
        <v>Not Found</v>
      </c>
    </row>
    <row r="6154" spans="1:20" hidden="1" x14ac:dyDescent="0.3">
      <c r="A6154">
        <v>27</v>
      </c>
      <c r="B6154" s="1">
        <v>46130</v>
      </c>
      <c r="C6154" t="s">
        <v>162</v>
      </c>
      <c r="D6154" t="s">
        <v>75</v>
      </c>
      <c r="E6154" t="s">
        <v>41</v>
      </c>
      <c r="F6154" t="s">
        <v>25</v>
      </c>
      <c r="G6154">
        <v>2</v>
      </c>
      <c r="H6154">
        <v>9.3000000000000007</v>
      </c>
      <c r="I6154" t="s">
        <v>202</v>
      </c>
      <c r="J6154" t="s">
        <v>107</v>
      </c>
      <c r="K6154">
        <v>2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83</v>
      </c>
      <c r="R6154" t="s">
        <v>83</v>
      </c>
      <c r="S6154" t="s">
        <v>83</v>
      </c>
      <c r="T6154" t="str">
        <f>_xlfn.XLOOKUP(A6154,MI_Match_Analysis!$A$2:$A$8,MI_Match_Analysis!$F$2:$F$8,"Not Found")</f>
        <v>Not Found</v>
      </c>
    </row>
    <row r="6155" spans="1:20" hidden="1" x14ac:dyDescent="0.3">
      <c r="A6155">
        <v>27</v>
      </c>
      <c r="B6155" s="1">
        <v>46130</v>
      </c>
      <c r="C6155" t="s">
        <v>162</v>
      </c>
      <c r="D6155" t="s">
        <v>75</v>
      </c>
      <c r="E6155" t="s">
        <v>41</v>
      </c>
      <c r="F6155" t="s">
        <v>25</v>
      </c>
      <c r="G6155">
        <v>2</v>
      </c>
      <c r="H6155">
        <v>9.4</v>
      </c>
      <c r="I6155" t="s">
        <v>202</v>
      </c>
      <c r="J6155" t="s">
        <v>107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83</v>
      </c>
      <c r="R6155" t="s">
        <v>83</v>
      </c>
      <c r="S6155" t="s">
        <v>83</v>
      </c>
      <c r="T6155" t="str">
        <f>_xlfn.XLOOKUP(A6155,MI_Match_Analysis!$A$2:$A$8,MI_Match_Analysis!$F$2:$F$8,"Not Found")</f>
        <v>Not Found</v>
      </c>
    </row>
    <row r="6156" spans="1:20" hidden="1" x14ac:dyDescent="0.3">
      <c r="A6156">
        <v>27</v>
      </c>
      <c r="B6156" s="1">
        <v>46130</v>
      </c>
      <c r="C6156" t="s">
        <v>162</v>
      </c>
      <c r="D6156" t="s">
        <v>75</v>
      </c>
      <c r="E6156" t="s">
        <v>41</v>
      </c>
      <c r="F6156" t="s">
        <v>25</v>
      </c>
      <c r="G6156">
        <v>2</v>
      </c>
      <c r="H6156">
        <v>9.5</v>
      </c>
      <c r="I6156" t="s">
        <v>201</v>
      </c>
      <c r="J6156" t="s">
        <v>107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83</v>
      </c>
      <c r="R6156" t="s">
        <v>83</v>
      </c>
      <c r="S6156" t="s">
        <v>83</v>
      </c>
      <c r="T6156" t="str">
        <f>_xlfn.XLOOKUP(A6156,MI_Match_Analysis!$A$2:$A$8,MI_Match_Analysis!$F$2:$F$8,"Not Found")</f>
        <v>Not Found</v>
      </c>
    </row>
    <row r="6157" spans="1:20" hidden="1" x14ac:dyDescent="0.3">
      <c r="A6157">
        <v>27</v>
      </c>
      <c r="B6157" s="1">
        <v>46130</v>
      </c>
      <c r="C6157" t="s">
        <v>162</v>
      </c>
      <c r="D6157" t="s">
        <v>75</v>
      </c>
      <c r="E6157" t="s">
        <v>41</v>
      </c>
      <c r="F6157" t="s">
        <v>25</v>
      </c>
      <c r="G6157">
        <v>2</v>
      </c>
      <c r="H6157">
        <v>9.6</v>
      </c>
      <c r="I6157" t="s">
        <v>202</v>
      </c>
      <c r="J6157" t="s">
        <v>107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83</v>
      </c>
      <c r="R6157" t="s">
        <v>83</v>
      </c>
      <c r="S6157" t="s">
        <v>83</v>
      </c>
      <c r="T6157" t="str">
        <f>_xlfn.XLOOKUP(A6157,MI_Match_Analysis!$A$2:$A$8,MI_Match_Analysis!$F$2:$F$8,"Not Found")</f>
        <v>Not Found</v>
      </c>
    </row>
    <row r="6158" spans="1:20" hidden="1" x14ac:dyDescent="0.3">
      <c r="A6158">
        <v>27</v>
      </c>
      <c r="B6158" s="1">
        <v>46130</v>
      </c>
      <c r="C6158" t="s">
        <v>162</v>
      </c>
      <c r="D6158" t="s">
        <v>75</v>
      </c>
      <c r="E6158" t="s">
        <v>41</v>
      </c>
      <c r="F6158" t="s">
        <v>25</v>
      </c>
      <c r="G6158">
        <v>2</v>
      </c>
      <c r="H6158">
        <v>10.1</v>
      </c>
      <c r="I6158" t="s">
        <v>202</v>
      </c>
      <c r="J6158" t="s">
        <v>120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83</v>
      </c>
      <c r="R6158" t="s">
        <v>83</v>
      </c>
      <c r="S6158" t="s">
        <v>83</v>
      </c>
      <c r="T6158" t="str">
        <f>_xlfn.XLOOKUP(A6158,MI_Match_Analysis!$A$2:$A$8,MI_Match_Analysis!$F$2:$F$8,"Not Found")</f>
        <v>Not Found</v>
      </c>
    </row>
    <row r="6159" spans="1:20" hidden="1" x14ac:dyDescent="0.3">
      <c r="A6159">
        <v>27</v>
      </c>
      <c r="B6159" s="1">
        <v>46130</v>
      </c>
      <c r="C6159" t="s">
        <v>162</v>
      </c>
      <c r="D6159" t="s">
        <v>75</v>
      </c>
      <c r="E6159" t="s">
        <v>41</v>
      </c>
      <c r="F6159" t="s">
        <v>25</v>
      </c>
      <c r="G6159">
        <v>2</v>
      </c>
      <c r="H6159">
        <v>10.199999999999999</v>
      </c>
      <c r="I6159" t="s">
        <v>201</v>
      </c>
      <c r="J6159" t="s">
        <v>120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83</v>
      </c>
      <c r="R6159" t="s">
        <v>83</v>
      </c>
      <c r="S6159" t="s">
        <v>83</v>
      </c>
      <c r="T6159" t="str">
        <f>_xlfn.XLOOKUP(A6159,MI_Match_Analysis!$A$2:$A$8,MI_Match_Analysis!$F$2:$F$8,"Not Found")</f>
        <v>Not Found</v>
      </c>
    </row>
    <row r="6160" spans="1:20" hidden="1" x14ac:dyDescent="0.3">
      <c r="A6160">
        <v>27</v>
      </c>
      <c r="B6160" s="1">
        <v>46130</v>
      </c>
      <c r="C6160" t="s">
        <v>162</v>
      </c>
      <c r="D6160" t="s">
        <v>75</v>
      </c>
      <c r="E6160" t="s">
        <v>41</v>
      </c>
      <c r="F6160" t="s">
        <v>25</v>
      </c>
      <c r="G6160">
        <v>2</v>
      </c>
      <c r="H6160">
        <v>10.3</v>
      </c>
      <c r="I6160" t="s">
        <v>201</v>
      </c>
      <c r="J6160" t="s">
        <v>120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83</v>
      </c>
      <c r="R6160" t="s">
        <v>83</v>
      </c>
      <c r="S6160" t="s">
        <v>83</v>
      </c>
      <c r="T6160" t="str">
        <f>_xlfn.XLOOKUP(A6160,MI_Match_Analysis!$A$2:$A$8,MI_Match_Analysis!$F$2:$F$8,"Not Found")</f>
        <v>Not Found</v>
      </c>
    </row>
    <row r="6161" spans="1:20" hidden="1" x14ac:dyDescent="0.3">
      <c r="A6161">
        <v>27</v>
      </c>
      <c r="B6161" s="1">
        <v>46130</v>
      </c>
      <c r="C6161" t="s">
        <v>162</v>
      </c>
      <c r="D6161" t="s">
        <v>75</v>
      </c>
      <c r="E6161" t="s">
        <v>41</v>
      </c>
      <c r="F6161" t="s">
        <v>25</v>
      </c>
      <c r="G6161">
        <v>2</v>
      </c>
      <c r="H6161">
        <v>10.4</v>
      </c>
      <c r="I6161" t="s">
        <v>201</v>
      </c>
      <c r="J6161" t="s">
        <v>120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165</v>
      </c>
      <c r="R6161" t="s">
        <v>201</v>
      </c>
      <c r="S6161" t="s">
        <v>168</v>
      </c>
      <c r="T6161" t="str">
        <f>_xlfn.XLOOKUP(A6161,MI_Match_Analysis!$A$2:$A$8,MI_Match_Analysis!$F$2:$F$8,"Not Found")</f>
        <v>Not Found</v>
      </c>
    </row>
    <row r="6162" spans="1:20" hidden="1" x14ac:dyDescent="0.3">
      <c r="A6162">
        <v>27</v>
      </c>
      <c r="B6162" s="1">
        <v>46130</v>
      </c>
      <c r="C6162" t="s">
        <v>162</v>
      </c>
      <c r="D6162" t="s">
        <v>75</v>
      </c>
      <c r="E6162" t="s">
        <v>41</v>
      </c>
      <c r="F6162" t="s">
        <v>25</v>
      </c>
      <c r="G6162">
        <v>2</v>
      </c>
      <c r="H6162">
        <v>10.5</v>
      </c>
      <c r="I6162" t="s">
        <v>264</v>
      </c>
      <c r="J6162" t="s">
        <v>120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83</v>
      </c>
      <c r="R6162" t="s">
        <v>83</v>
      </c>
      <c r="S6162" t="s">
        <v>83</v>
      </c>
      <c r="T6162" t="str">
        <f>_xlfn.XLOOKUP(A6162,MI_Match_Analysis!$A$2:$A$8,MI_Match_Analysis!$F$2:$F$8,"Not Found")</f>
        <v>Not Found</v>
      </c>
    </row>
    <row r="6163" spans="1:20" hidden="1" x14ac:dyDescent="0.3">
      <c r="A6163">
        <v>27</v>
      </c>
      <c r="B6163" s="1">
        <v>46130</v>
      </c>
      <c r="C6163" t="s">
        <v>162</v>
      </c>
      <c r="D6163" t="s">
        <v>75</v>
      </c>
      <c r="E6163" t="s">
        <v>41</v>
      </c>
      <c r="F6163" t="s">
        <v>25</v>
      </c>
      <c r="G6163">
        <v>2</v>
      </c>
      <c r="H6163">
        <v>10.6</v>
      </c>
      <c r="I6163" t="s">
        <v>264</v>
      </c>
      <c r="J6163" t="s">
        <v>120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83</v>
      </c>
      <c r="R6163" t="s">
        <v>83</v>
      </c>
      <c r="S6163" t="s">
        <v>83</v>
      </c>
      <c r="T6163" t="str">
        <f>_xlfn.XLOOKUP(A6163,MI_Match_Analysis!$A$2:$A$8,MI_Match_Analysis!$F$2:$F$8,"Not Found")</f>
        <v>Not Found</v>
      </c>
    </row>
    <row r="6164" spans="1:20" hidden="1" x14ac:dyDescent="0.3">
      <c r="A6164">
        <v>27</v>
      </c>
      <c r="B6164" s="1">
        <v>46130</v>
      </c>
      <c r="C6164" t="s">
        <v>162</v>
      </c>
      <c r="D6164" t="s">
        <v>75</v>
      </c>
      <c r="E6164" t="s">
        <v>41</v>
      </c>
      <c r="F6164" t="s">
        <v>25</v>
      </c>
      <c r="G6164">
        <v>2</v>
      </c>
      <c r="H6164">
        <v>11.1</v>
      </c>
      <c r="I6164" t="s">
        <v>202</v>
      </c>
      <c r="J6164" t="s">
        <v>96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83</v>
      </c>
      <c r="R6164" t="s">
        <v>83</v>
      </c>
      <c r="S6164" t="s">
        <v>83</v>
      </c>
      <c r="T6164" t="str">
        <f>_xlfn.XLOOKUP(A6164,MI_Match_Analysis!$A$2:$A$8,MI_Match_Analysis!$F$2:$F$8,"Not Found")</f>
        <v>Not Found</v>
      </c>
    </row>
    <row r="6165" spans="1:20" hidden="1" x14ac:dyDescent="0.3">
      <c r="A6165">
        <v>27</v>
      </c>
      <c r="B6165" s="1">
        <v>46130</v>
      </c>
      <c r="C6165" t="s">
        <v>162</v>
      </c>
      <c r="D6165" t="s">
        <v>75</v>
      </c>
      <c r="E6165" t="s">
        <v>41</v>
      </c>
      <c r="F6165" t="s">
        <v>25</v>
      </c>
      <c r="G6165">
        <v>2</v>
      </c>
      <c r="H6165">
        <v>11.2</v>
      </c>
      <c r="I6165" t="s">
        <v>202</v>
      </c>
      <c r="J6165" t="s">
        <v>96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83</v>
      </c>
      <c r="R6165" t="s">
        <v>83</v>
      </c>
      <c r="S6165" t="s">
        <v>83</v>
      </c>
      <c r="T6165" t="str">
        <f>_xlfn.XLOOKUP(A6165,MI_Match_Analysis!$A$2:$A$8,MI_Match_Analysis!$F$2:$F$8,"Not Found")</f>
        <v>Not Found</v>
      </c>
    </row>
    <row r="6166" spans="1:20" hidden="1" x14ac:dyDescent="0.3">
      <c r="A6166">
        <v>27</v>
      </c>
      <c r="B6166" s="1">
        <v>46130</v>
      </c>
      <c r="C6166" t="s">
        <v>162</v>
      </c>
      <c r="D6166" t="s">
        <v>75</v>
      </c>
      <c r="E6166" t="s">
        <v>41</v>
      </c>
      <c r="F6166" t="s">
        <v>25</v>
      </c>
      <c r="G6166">
        <v>2</v>
      </c>
      <c r="H6166">
        <v>11.3</v>
      </c>
      <c r="I6166" t="s">
        <v>264</v>
      </c>
      <c r="J6166" t="s">
        <v>96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83</v>
      </c>
      <c r="R6166" t="s">
        <v>83</v>
      </c>
      <c r="S6166" t="s">
        <v>83</v>
      </c>
      <c r="T6166" t="str">
        <f>_xlfn.XLOOKUP(A6166,MI_Match_Analysis!$A$2:$A$8,MI_Match_Analysis!$F$2:$F$8,"Not Found")</f>
        <v>Not Found</v>
      </c>
    </row>
    <row r="6167" spans="1:20" hidden="1" x14ac:dyDescent="0.3">
      <c r="A6167">
        <v>27</v>
      </c>
      <c r="B6167" s="1">
        <v>46130</v>
      </c>
      <c r="C6167" t="s">
        <v>162</v>
      </c>
      <c r="D6167" t="s">
        <v>75</v>
      </c>
      <c r="E6167" t="s">
        <v>41</v>
      </c>
      <c r="F6167" t="s">
        <v>25</v>
      </c>
      <c r="G6167">
        <v>2</v>
      </c>
      <c r="H6167">
        <v>11.4</v>
      </c>
      <c r="I6167" t="s">
        <v>264</v>
      </c>
      <c r="J6167" t="s">
        <v>96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165</v>
      </c>
      <c r="R6167" t="s">
        <v>264</v>
      </c>
      <c r="S6167" t="s">
        <v>255</v>
      </c>
      <c r="T6167" t="str">
        <f>_xlfn.XLOOKUP(A6167,MI_Match_Analysis!$A$2:$A$8,MI_Match_Analysis!$F$2:$F$8,"Not Found")</f>
        <v>Not Found</v>
      </c>
    </row>
    <row r="6168" spans="1:20" hidden="1" x14ac:dyDescent="0.3">
      <c r="A6168">
        <v>27</v>
      </c>
      <c r="B6168" s="1">
        <v>46130</v>
      </c>
      <c r="C6168" t="s">
        <v>162</v>
      </c>
      <c r="D6168" t="s">
        <v>75</v>
      </c>
      <c r="E6168" t="s">
        <v>41</v>
      </c>
      <c r="F6168" t="s">
        <v>25</v>
      </c>
      <c r="G6168">
        <v>2</v>
      </c>
      <c r="H6168">
        <v>11.5</v>
      </c>
      <c r="I6168" t="s">
        <v>206</v>
      </c>
      <c r="J6168" t="s">
        <v>96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83</v>
      </c>
      <c r="R6168" t="s">
        <v>83</v>
      </c>
      <c r="S6168" t="s">
        <v>83</v>
      </c>
      <c r="T6168" t="str">
        <f>_xlfn.XLOOKUP(A6168,MI_Match_Analysis!$A$2:$A$8,MI_Match_Analysis!$F$2:$F$8,"Not Found")</f>
        <v>Not Found</v>
      </c>
    </row>
    <row r="6169" spans="1:20" hidden="1" x14ac:dyDescent="0.3">
      <c r="A6169">
        <v>27</v>
      </c>
      <c r="B6169" s="1">
        <v>46130</v>
      </c>
      <c r="C6169" t="s">
        <v>162</v>
      </c>
      <c r="D6169" t="s">
        <v>75</v>
      </c>
      <c r="E6169" t="s">
        <v>41</v>
      </c>
      <c r="F6169" t="s">
        <v>25</v>
      </c>
      <c r="G6169">
        <v>2</v>
      </c>
      <c r="H6169">
        <v>11.6</v>
      </c>
      <c r="I6169" t="s">
        <v>202</v>
      </c>
      <c r="J6169" t="s">
        <v>96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83</v>
      </c>
      <c r="R6169" t="s">
        <v>83</v>
      </c>
      <c r="S6169" t="s">
        <v>83</v>
      </c>
      <c r="T6169" t="str">
        <f>_xlfn.XLOOKUP(A6169,MI_Match_Analysis!$A$2:$A$8,MI_Match_Analysis!$F$2:$F$8,"Not Found")</f>
        <v>Not Found</v>
      </c>
    </row>
    <row r="6170" spans="1:20" hidden="1" x14ac:dyDescent="0.3">
      <c r="A6170">
        <v>27</v>
      </c>
      <c r="B6170" s="1">
        <v>46130</v>
      </c>
      <c r="C6170" t="s">
        <v>162</v>
      </c>
      <c r="D6170" t="s">
        <v>75</v>
      </c>
      <c r="E6170" t="s">
        <v>41</v>
      </c>
      <c r="F6170" t="s">
        <v>25</v>
      </c>
      <c r="G6170">
        <v>2</v>
      </c>
      <c r="H6170">
        <v>12.1</v>
      </c>
      <c r="I6170" t="s">
        <v>202</v>
      </c>
      <c r="J6170" t="s">
        <v>168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83</v>
      </c>
      <c r="R6170" t="s">
        <v>83</v>
      </c>
      <c r="S6170" t="s">
        <v>83</v>
      </c>
      <c r="T6170" t="str">
        <f>_xlfn.XLOOKUP(A6170,MI_Match_Analysis!$A$2:$A$8,MI_Match_Analysis!$F$2:$F$8,"Not Found")</f>
        <v>Not Found</v>
      </c>
    </row>
    <row r="6171" spans="1:20" hidden="1" x14ac:dyDescent="0.3">
      <c r="A6171">
        <v>27</v>
      </c>
      <c r="B6171" s="1">
        <v>46130</v>
      </c>
      <c r="C6171" t="s">
        <v>162</v>
      </c>
      <c r="D6171" t="s">
        <v>75</v>
      </c>
      <c r="E6171" t="s">
        <v>41</v>
      </c>
      <c r="F6171" t="s">
        <v>25</v>
      </c>
      <c r="G6171">
        <v>2</v>
      </c>
      <c r="H6171">
        <v>12.2</v>
      </c>
      <c r="I6171" t="s">
        <v>206</v>
      </c>
      <c r="J6171" t="s">
        <v>168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83</v>
      </c>
      <c r="R6171" t="s">
        <v>83</v>
      </c>
      <c r="S6171" t="s">
        <v>83</v>
      </c>
      <c r="T6171" t="str">
        <f>_xlfn.XLOOKUP(A6171,MI_Match_Analysis!$A$2:$A$8,MI_Match_Analysis!$F$2:$F$8,"Not Found")</f>
        <v>Not Found</v>
      </c>
    </row>
    <row r="6172" spans="1:20" hidden="1" x14ac:dyDescent="0.3">
      <c r="A6172">
        <v>27</v>
      </c>
      <c r="B6172" s="1">
        <v>46130</v>
      </c>
      <c r="C6172" t="s">
        <v>162</v>
      </c>
      <c r="D6172" t="s">
        <v>75</v>
      </c>
      <c r="E6172" t="s">
        <v>41</v>
      </c>
      <c r="F6172" t="s">
        <v>25</v>
      </c>
      <c r="G6172">
        <v>2</v>
      </c>
      <c r="H6172">
        <v>12.3</v>
      </c>
      <c r="I6172" t="s">
        <v>202</v>
      </c>
      <c r="J6172" t="s">
        <v>168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83</v>
      </c>
      <c r="R6172" t="s">
        <v>83</v>
      </c>
      <c r="S6172" t="s">
        <v>83</v>
      </c>
      <c r="T6172" t="str">
        <f>_xlfn.XLOOKUP(A6172,MI_Match_Analysis!$A$2:$A$8,MI_Match_Analysis!$F$2:$F$8,"Not Found")</f>
        <v>Not Found</v>
      </c>
    </row>
    <row r="6173" spans="1:20" hidden="1" x14ac:dyDescent="0.3">
      <c r="A6173">
        <v>27</v>
      </c>
      <c r="B6173" s="1">
        <v>46130</v>
      </c>
      <c r="C6173" t="s">
        <v>162</v>
      </c>
      <c r="D6173" t="s">
        <v>75</v>
      </c>
      <c r="E6173" t="s">
        <v>41</v>
      </c>
      <c r="F6173" t="s">
        <v>25</v>
      </c>
      <c r="G6173">
        <v>2</v>
      </c>
      <c r="H6173">
        <v>12.4</v>
      </c>
      <c r="I6173" t="s">
        <v>202</v>
      </c>
      <c r="J6173" t="s">
        <v>168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83</v>
      </c>
      <c r="R6173" t="s">
        <v>83</v>
      </c>
      <c r="S6173" t="s">
        <v>83</v>
      </c>
      <c r="T6173" t="str">
        <f>_xlfn.XLOOKUP(A6173,MI_Match_Analysis!$A$2:$A$8,MI_Match_Analysis!$F$2:$F$8,"Not Found")</f>
        <v>Not Found</v>
      </c>
    </row>
    <row r="6174" spans="1:20" hidden="1" x14ac:dyDescent="0.3">
      <c r="A6174">
        <v>27</v>
      </c>
      <c r="B6174" s="1">
        <v>46130</v>
      </c>
      <c r="C6174" t="s">
        <v>162</v>
      </c>
      <c r="D6174" t="s">
        <v>75</v>
      </c>
      <c r="E6174" t="s">
        <v>41</v>
      </c>
      <c r="F6174" t="s">
        <v>25</v>
      </c>
      <c r="G6174">
        <v>2</v>
      </c>
      <c r="H6174">
        <v>12.5</v>
      </c>
      <c r="I6174" t="s">
        <v>206</v>
      </c>
      <c r="J6174" t="s">
        <v>168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83</v>
      </c>
      <c r="R6174" t="s">
        <v>83</v>
      </c>
      <c r="S6174" t="s">
        <v>83</v>
      </c>
      <c r="T6174" t="str">
        <f>_xlfn.XLOOKUP(A6174,MI_Match_Analysis!$A$2:$A$8,MI_Match_Analysis!$F$2:$F$8,"Not Found")</f>
        <v>Not Found</v>
      </c>
    </row>
    <row r="6175" spans="1:20" hidden="1" x14ac:dyDescent="0.3">
      <c r="A6175">
        <v>27</v>
      </c>
      <c r="B6175" s="1">
        <v>46130</v>
      </c>
      <c r="C6175" t="s">
        <v>162</v>
      </c>
      <c r="D6175" t="s">
        <v>75</v>
      </c>
      <c r="E6175" t="s">
        <v>41</v>
      </c>
      <c r="F6175" t="s">
        <v>25</v>
      </c>
      <c r="G6175">
        <v>2</v>
      </c>
      <c r="H6175">
        <v>12.6</v>
      </c>
      <c r="I6175" t="s">
        <v>202</v>
      </c>
      <c r="J6175" t="s">
        <v>168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83</v>
      </c>
      <c r="R6175" t="s">
        <v>83</v>
      </c>
      <c r="S6175" t="s">
        <v>83</v>
      </c>
      <c r="T6175" t="str">
        <f>_xlfn.XLOOKUP(A6175,MI_Match_Analysis!$A$2:$A$8,MI_Match_Analysis!$F$2:$F$8,"Not Found")</f>
        <v>Not Found</v>
      </c>
    </row>
    <row r="6176" spans="1:20" hidden="1" x14ac:dyDescent="0.3">
      <c r="A6176">
        <v>27</v>
      </c>
      <c r="B6176" s="1">
        <v>46130</v>
      </c>
      <c r="C6176" t="s">
        <v>162</v>
      </c>
      <c r="D6176" t="s">
        <v>75</v>
      </c>
      <c r="E6176" t="s">
        <v>41</v>
      </c>
      <c r="F6176" t="s">
        <v>25</v>
      </c>
      <c r="G6176">
        <v>2</v>
      </c>
      <c r="H6176">
        <v>13.1</v>
      </c>
      <c r="I6176" t="s">
        <v>202</v>
      </c>
      <c r="J6176" t="s">
        <v>106</v>
      </c>
      <c r="K6176">
        <v>1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83</v>
      </c>
      <c r="R6176" t="s">
        <v>83</v>
      </c>
      <c r="S6176" t="s">
        <v>83</v>
      </c>
      <c r="T6176" t="str">
        <f>_xlfn.XLOOKUP(A6176,MI_Match_Analysis!$A$2:$A$8,MI_Match_Analysis!$F$2:$F$8,"Not Found")</f>
        <v>Not Found</v>
      </c>
    </row>
    <row r="6177" spans="1:20" hidden="1" x14ac:dyDescent="0.3">
      <c r="A6177">
        <v>27</v>
      </c>
      <c r="B6177" s="1">
        <v>46130</v>
      </c>
      <c r="C6177" t="s">
        <v>162</v>
      </c>
      <c r="D6177" t="s">
        <v>75</v>
      </c>
      <c r="E6177" t="s">
        <v>41</v>
      </c>
      <c r="F6177" t="s">
        <v>25</v>
      </c>
      <c r="G6177">
        <v>2</v>
      </c>
      <c r="H6177">
        <v>13.1</v>
      </c>
      <c r="I6177" t="s">
        <v>202</v>
      </c>
      <c r="J6177" t="s">
        <v>106</v>
      </c>
      <c r="K6177">
        <v>2</v>
      </c>
      <c r="L6177">
        <v>1</v>
      </c>
      <c r="M6177">
        <v>0</v>
      </c>
      <c r="N6177">
        <v>0</v>
      </c>
      <c r="O6177">
        <v>0</v>
      </c>
      <c r="P6177">
        <v>1</v>
      </c>
      <c r="Q6177" t="s">
        <v>83</v>
      </c>
      <c r="R6177" t="s">
        <v>83</v>
      </c>
      <c r="S6177" t="s">
        <v>83</v>
      </c>
      <c r="T6177" t="str">
        <f>_xlfn.XLOOKUP(A6177,MI_Match_Analysis!$A$2:$A$8,MI_Match_Analysis!$F$2:$F$8,"Not Found")</f>
        <v>Not Found</v>
      </c>
    </row>
    <row r="6178" spans="1:20" hidden="1" x14ac:dyDescent="0.3">
      <c r="A6178">
        <v>27</v>
      </c>
      <c r="B6178" s="1">
        <v>46130</v>
      </c>
      <c r="C6178" t="s">
        <v>162</v>
      </c>
      <c r="D6178" t="s">
        <v>75</v>
      </c>
      <c r="E6178" t="s">
        <v>41</v>
      </c>
      <c r="F6178" t="s">
        <v>25</v>
      </c>
      <c r="G6178">
        <v>2</v>
      </c>
      <c r="H6178">
        <v>13.2</v>
      </c>
      <c r="I6178" t="s">
        <v>206</v>
      </c>
      <c r="J6178" t="s">
        <v>106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83</v>
      </c>
      <c r="R6178" t="s">
        <v>83</v>
      </c>
      <c r="S6178" t="s">
        <v>83</v>
      </c>
      <c r="T6178" t="str">
        <f>_xlfn.XLOOKUP(A6178,MI_Match_Analysis!$A$2:$A$8,MI_Match_Analysis!$F$2:$F$8,"Not Found")</f>
        <v>Not Found</v>
      </c>
    </row>
    <row r="6179" spans="1:20" hidden="1" x14ac:dyDescent="0.3">
      <c r="A6179">
        <v>27</v>
      </c>
      <c r="B6179" s="1">
        <v>46130</v>
      </c>
      <c r="C6179" t="s">
        <v>162</v>
      </c>
      <c r="D6179" t="s">
        <v>75</v>
      </c>
      <c r="E6179" t="s">
        <v>41</v>
      </c>
      <c r="F6179" t="s">
        <v>25</v>
      </c>
      <c r="G6179">
        <v>2</v>
      </c>
      <c r="H6179">
        <v>13.3</v>
      </c>
      <c r="I6179" t="s">
        <v>206</v>
      </c>
      <c r="J6179" t="s">
        <v>106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83</v>
      </c>
      <c r="R6179" t="s">
        <v>83</v>
      </c>
      <c r="S6179" t="s">
        <v>83</v>
      </c>
      <c r="T6179" t="str">
        <f>_xlfn.XLOOKUP(A6179,MI_Match_Analysis!$A$2:$A$8,MI_Match_Analysis!$F$2:$F$8,"Not Found")</f>
        <v>Not Found</v>
      </c>
    </row>
    <row r="6180" spans="1:20" hidden="1" x14ac:dyDescent="0.3">
      <c r="A6180">
        <v>27</v>
      </c>
      <c r="B6180" s="1">
        <v>46130</v>
      </c>
      <c r="C6180" t="s">
        <v>162</v>
      </c>
      <c r="D6180" t="s">
        <v>75</v>
      </c>
      <c r="E6180" t="s">
        <v>41</v>
      </c>
      <c r="F6180" t="s">
        <v>25</v>
      </c>
      <c r="G6180">
        <v>2</v>
      </c>
      <c r="H6180">
        <v>13.4</v>
      </c>
      <c r="I6180" t="s">
        <v>206</v>
      </c>
      <c r="J6180" t="s">
        <v>106</v>
      </c>
      <c r="K6180">
        <v>6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83</v>
      </c>
      <c r="R6180" t="s">
        <v>83</v>
      </c>
      <c r="S6180" t="s">
        <v>83</v>
      </c>
      <c r="T6180" t="str">
        <f>_xlfn.XLOOKUP(A6180,MI_Match_Analysis!$A$2:$A$8,MI_Match_Analysis!$F$2:$F$8,"Not Found")</f>
        <v>Not Found</v>
      </c>
    </row>
    <row r="6181" spans="1:20" hidden="1" x14ac:dyDescent="0.3">
      <c r="A6181">
        <v>27</v>
      </c>
      <c r="B6181" s="1">
        <v>46130</v>
      </c>
      <c r="C6181" t="s">
        <v>162</v>
      </c>
      <c r="D6181" t="s">
        <v>75</v>
      </c>
      <c r="E6181" t="s">
        <v>41</v>
      </c>
      <c r="F6181" t="s">
        <v>25</v>
      </c>
      <c r="G6181">
        <v>2</v>
      </c>
      <c r="H6181">
        <v>13.5</v>
      </c>
      <c r="I6181" t="s">
        <v>206</v>
      </c>
      <c r="J6181" t="s">
        <v>106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83</v>
      </c>
      <c r="R6181" t="s">
        <v>83</v>
      </c>
      <c r="S6181" t="s">
        <v>83</v>
      </c>
      <c r="T6181" t="str">
        <f>_xlfn.XLOOKUP(A6181,MI_Match_Analysis!$A$2:$A$8,MI_Match_Analysis!$F$2:$F$8,"Not Found")</f>
        <v>Not Found</v>
      </c>
    </row>
    <row r="6182" spans="1:20" hidden="1" x14ac:dyDescent="0.3">
      <c r="A6182">
        <v>27</v>
      </c>
      <c r="B6182" s="1">
        <v>46130</v>
      </c>
      <c r="C6182" t="s">
        <v>162</v>
      </c>
      <c r="D6182" t="s">
        <v>75</v>
      </c>
      <c r="E6182" t="s">
        <v>41</v>
      </c>
      <c r="F6182" t="s">
        <v>25</v>
      </c>
      <c r="G6182">
        <v>2</v>
      </c>
      <c r="H6182">
        <v>13.6</v>
      </c>
      <c r="I6182" t="s">
        <v>202</v>
      </c>
      <c r="J6182" t="s">
        <v>106</v>
      </c>
      <c r="K6182">
        <v>4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83</v>
      </c>
      <c r="R6182" t="s">
        <v>83</v>
      </c>
      <c r="S6182" t="s">
        <v>83</v>
      </c>
      <c r="T6182" t="str">
        <f>_xlfn.XLOOKUP(A6182,MI_Match_Analysis!$A$2:$A$8,MI_Match_Analysis!$F$2:$F$8,"Not Found")</f>
        <v>Not Found</v>
      </c>
    </row>
    <row r="6183" spans="1:20" hidden="1" x14ac:dyDescent="0.3">
      <c r="A6183">
        <v>27</v>
      </c>
      <c r="B6183" s="1">
        <v>46130</v>
      </c>
      <c r="C6183" t="s">
        <v>162</v>
      </c>
      <c r="D6183" t="s">
        <v>75</v>
      </c>
      <c r="E6183" t="s">
        <v>41</v>
      </c>
      <c r="F6183" t="s">
        <v>25</v>
      </c>
      <c r="G6183">
        <v>2</v>
      </c>
      <c r="H6183">
        <v>14.1</v>
      </c>
      <c r="I6183" t="s">
        <v>206</v>
      </c>
      <c r="J6183" t="s">
        <v>107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83</v>
      </c>
      <c r="R6183" t="s">
        <v>83</v>
      </c>
      <c r="S6183" t="s">
        <v>83</v>
      </c>
      <c r="T6183" t="str">
        <f>_xlfn.XLOOKUP(A6183,MI_Match_Analysis!$A$2:$A$8,MI_Match_Analysis!$F$2:$F$8,"Not Found")</f>
        <v>Not Found</v>
      </c>
    </row>
    <row r="6184" spans="1:20" hidden="1" x14ac:dyDescent="0.3">
      <c r="A6184">
        <v>27</v>
      </c>
      <c r="B6184" s="1">
        <v>46130</v>
      </c>
      <c r="C6184" t="s">
        <v>162</v>
      </c>
      <c r="D6184" t="s">
        <v>75</v>
      </c>
      <c r="E6184" t="s">
        <v>41</v>
      </c>
      <c r="F6184" t="s">
        <v>25</v>
      </c>
      <c r="G6184">
        <v>2</v>
      </c>
      <c r="H6184">
        <v>14.2</v>
      </c>
      <c r="I6184" t="s">
        <v>202</v>
      </c>
      <c r="J6184" t="s">
        <v>107</v>
      </c>
      <c r="K6184">
        <v>0</v>
      </c>
      <c r="L6184">
        <v>1</v>
      </c>
      <c r="M6184">
        <v>1</v>
      </c>
      <c r="N6184">
        <v>0</v>
      </c>
      <c r="O6184">
        <v>0</v>
      </c>
      <c r="P6184">
        <v>0</v>
      </c>
      <c r="Q6184" t="s">
        <v>83</v>
      </c>
      <c r="R6184" t="s">
        <v>83</v>
      </c>
      <c r="S6184" t="s">
        <v>83</v>
      </c>
      <c r="T6184" t="str">
        <f>_xlfn.XLOOKUP(A6184,MI_Match_Analysis!$A$2:$A$8,MI_Match_Analysis!$F$2:$F$8,"Not Found")</f>
        <v>Not Found</v>
      </c>
    </row>
    <row r="6185" spans="1:20" hidden="1" x14ac:dyDescent="0.3">
      <c r="A6185">
        <v>27</v>
      </c>
      <c r="B6185" s="1">
        <v>46130</v>
      </c>
      <c r="C6185" t="s">
        <v>162</v>
      </c>
      <c r="D6185" t="s">
        <v>75</v>
      </c>
      <c r="E6185" t="s">
        <v>41</v>
      </c>
      <c r="F6185" t="s">
        <v>25</v>
      </c>
      <c r="G6185">
        <v>2</v>
      </c>
      <c r="H6185">
        <v>14.2</v>
      </c>
      <c r="I6185" t="s">
        <v>202</v>
      </c>
      <c r="J6185" t="s">
        <v>107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83</v>
      </c>
      <c r="R6185" t="s">
        <v>83</v>
      </c>
      <c r="S6185" t="s">
        <v>83</v>
      </c>
      <c r="T6185" t="str">
        <f>_xlfn.XLOOKUP(A6185,MI_Match_Analysis!$A$2:$A$8,MI_Match_Analysis!$F$2:$F$8,"Not Found")</f>
        <v>Not Found</v>
      </c>
    </row>
    <row r="6186" spans="1:20" hidden="1" x14ac:dyDescent="0.3">
      <c r="A6186">
        <v>27</v>
      </c>
      <c r="B6186" s="1">
        <v>46130</v>
      </c>
      <c r="C6186" t="s">
        <v>162</v>
      </c>
      <c r="D6186" t="s">
        <v>75</v>
      </c>
      <c r="E6186" t="s">
        <v>41</v>
      </c>
      <c r="F6186" t="s">
        <v>25</v>
      </c>
      <c r="G6186">
        <v>2</v>
      </c>
      <c r="H6186">
        <v>14.3</v>
      </c>
      <c r="I6186" t="s">
        <v>206</v>
      </c>
      <c r="J6186" t="s">
        <v>107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83</v>
      </c>
      <c r="R6186" t="s">
        <v>83</v>
      </c>
      <c r="S6186" t="s">
        <v>83</v>
      </c>
      <c r="T6186" t="str">
        <f>_xlfn.XLOOKUP(A6186,MI_Match_Analysis!$A$2:$A$8,MI_Match_Analysis!$F$2:$F$8,"Not Found")</f>
        <v>Not Found</v>
      </c>
    </row>
    <row r="6187" spans="1:20" hidden="1" x14ac:dyDescent="0.3">
      <c r="A6187">
        <v>27</v>
      </c>
      <c r="B6187" s="1">
        <v>46130</v>
      </c>
      <c r="C6187" t="s">
        <v>162</v>
      </c>
      <c r="D6187" t="s">
        <v>75</v>
      </c>
      <c r="E6187" t="s">
        <v>41</v>
      </c>
      <c r="F6187" t="s">
        <v>25</v>
      </c>
      <c r="G6187">
        <v>2</v>
      </c>
      <c r="H6187">
        <v>14.4</v>
      </c>
      <c r="I6187" t="s">
        <v>202</v>
      </c>
      <c r="J6187" t="s">
        <v>107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83</v>
      </c>
      <c r="R6187" t="s">
        <v>83</v>
      </c>
      <c r="S6187" t="s">
        <v>83</v>
      </c>
      <c r="T6187" t="str">
        <f>_xlfn.XLOOKUP(A6187,MI_Match_Analysis!$A$2:$A$8,MI_Match_Analysis!$F$2:$F$8,"Not Found")</f>
        <v>Not Found</v>
      </c>
    </row>
    <row r="6188" spans="1:20" hidden="1" x14ac:dyDescent="0.3">
      <c r="A6188">
        <v>27</v>
      </c>
      <c r="B6188" s="1">
        <v>46130</v>
      </c>
      <c r="C6188" t="s">
        <v>162</v>
      </c>
      <c r="D6188" t="s">
        <v>75</v>
      </c>
      <c r="E6188" t="s">
        <v>41</v>
      </c>
      <c r="F6188" t="s">
        <v>25</v>
      </c>
      <c r="G6188">
        <v>2</v>
      </c>
      <c r="H6188">
        <v>14.5</v>
      </c>
      <c r="I6188" t="s">
        <v>206</v>
      </c>
      <c r="J6188" t="s">
        <v>107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83</v>
      </c>
      <c r="R6188" t="s">
        <v>83</v>
      </c>
      <c r="S6188" t="s">
        <v>83</v>
      </c>
      <c r="T6188" t="str">
        <f>_xlfn.XLOOKUP(A6188,MI_Match_Analysis!$A$2:$A$8,MI_Match_Analysis!$F$2:$F$8,"Not Found")</f>
        <v>Not Found</v>
      </c>
    </row>
    <row r="6189" spans="1:20" hidden="1" x14ac:dyDescent="0.3">
      <c r="A6189">
        <v>27</v>
      </c>
      <c r="B6189" s="1">
        <v>46130</v>
      </c>
      <c r="C6189" t="s">
        <v>162</v>
      </c>
      <c r="D6189" t="s">
        <v>75</v>
      </c>
      <c r="E6189" t="s">
        <v>41</v>
      </c>
      <c r="F6189" t="s">
        <v>25</v>
      </c>
      <c r="G6189">
        <v>2</v>
      </c>
      <c r="H6189">
        <v>14.6</v>
      </c>
      <c r="I6189" t="s">
        <v>202</v>
      </c>
      <c r="J6189" t="s">
        <v>107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83</v>
      </c>
      <c r="R6189" t="s">
        <v>83</v>
      </c>
      <c r="S6189" t="s">
        <v>83</v>
      </c>
      <c r="T6189" t="str">
        <f>_xlfn.XLOOKUP(A6189,MI_Match_Analysis!$A$2:$A$8,MI_Match_Analysis!$F$2:$F$8,"Not Found")</f>
        <v>Not Found</v>
      </c>
    </row>
    <row r="6190" spans="1:20" hidden="1" x14ac:dyDescent="0.3">
      <c r="A6190">
        <v>27</v>
      </c>
      <c r="B6190" s="1">
        <v>46130</v>
      </c>
      <c r="C6190" t="s">
        <v>162</v>
      </c>
      <c r="D6190" t="s">
        <v>75</v>
      </c>
      <c r="E6190" t="s">
        <v>41</v>
      </c>
      <c r="F6190" t="s">
        <v>25</v>
      </c>
      <c r="G6190">
        <v>2</v>
      </c>
      <c r="H6190">
        <v>15.1</v>
      </c>
      <c r="I6190" t="s">
        <v>206</v>
      </c>
      <c r="J6190" t="s">
        <v>120</v>
      </c>
      <c r="K6190">
        <v>4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83</v>
      </c>
      <c r="R6190" t="s">
        <v>83</v>
      </c>
      <c r="S6190" t="s">
        <v>83</v>
      </c>
      <c r="T6190" t="str">
        <f>_xlfn.XLOOKUP(A6190,MI_Match_Analysis!$A$2:$A$8,MI_Match_Analysis!$F$2:$F$8,"Not Found")</f>
        <v>Not Found</v>
      </c>
    </row>
    <row r="6191" spans="1:20" hidden="1" x14ac:dyDescent="0.3">
      <c r="A6191">
        <v>27</v>
      </c>
      <c r="B6191" s="1">
        <v>46130</v>
      </c>
      <c r="C6191" t="s">
        <v>162</v>
      </c>
      <c r="D6191" t="s">
        <v>75</v>
      </c>
      <c r="E6191" t="s">
        <v>41</v>
      </c>
      <c r="F6191" t="s">
        <v>25</v>
      </c>
      <c r="G6191">
        <v>2</v>
      </c>
      <c r="H6191">
        <v>15.2</v>
      </c>
      <c r="I6191" t="s">
        <v>206</v>
      </c>
      <c r="J6191" t="s">
        <v>120</v>
      </c>
      <c r="K6191">
        <v>2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83</v>
      </c>
      <c r="R6191" t="s">
        <v>83</v>
      </c>
      <c r="S6191" t="s">
        <v>83</v>
      </c>
      <c r="T6191" t="str">
        <f>_xlfn.XLOOKUP(A6191,MI_Match_Analysis!$A$2:$A$8,MI_Match_Analysis!$F$2:$F$8,"Not Found")</f>
        <v>Not Found</v>
      </c>
    </row>
    <row r="6192" spans="1:20" hidden="1" x14ac:dyDescent="0.3">
      <c r="A6192">
        <v>27</v>
      </c>
      <c r="B6192" s="1">
        <v>46130</v>
      </c>
      <c r="C6192" t="s">
        <v>162</v>
      </c>
      <c r="D6192" t="s">
        <v>75</v>
      </c>
      <c r="E6192" t="s">
        <v>41</v>
      </c>
      <c r="F6192" t="s">
        <v>25</v>
      </c>
      <c r="G6192">
        <v>2</v>
      </c>
      <c r="H6192">
        <v>15.3</v>
      </c>
      <c r="I6192" t="s">
        <v>206</v>
      </c>
      <c r="J6192" t="s">
        <v>120</v>
      </c>
      <c r="K6192">
        <v>1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83</v>
      </c>
      <c r="R6192" t="s">
        <v>83</v>
      </c>
      <c r="S6192" t="s">
        <v>83</v>
      </c>
      <c r="T6192" t="str">
        <f>_xlfn.XLOOKUP(A6192,MI_Match_Analysis!$A$2:$A$8,MI_Match_Analysis!$F$2:$F$8,"Not Found")</f>
        <v>Not Found</v>
      </c>
    </row>
    <row r="6193" spans="1:20" hidden="1" x14ac:dyDescent="0.3">
      <c r="A6193">
        <v>27</v>
      </c>
      <c r="B6193" s="1">
        <v>46130</v>
      </c>
      <c r="C6193" t="s">
        <v>162</v>
      </c>
      <c r="D6193" t="s">
        <v>75</v>
      </c>
      <c r="E6193" t="s">
        <v>41</v>
      </c>
      <c r="F6193" t="s">
        <v>25</v>
      </c>
      <c r="G6193">
        <v>2</v>
      </c>
      <c r="H6193">
        <v>15.4</v>
      </c>
      <c r="I6193" t="s">
        <v>202</v>
      </c>
      <c r="J6193" t="s">
        <v>120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165</v>
      </c>
      <c r="R6193" t="s">
        <v>202</v>
      </c>
      <c r="S6193" t="s">
        <v>173</v>
      </c>
      <c r="T6193" t="str">
        <f>_xlfn.XLOOKUP(A6193,MI_Match_Analysis!$A$2:$A$8,MI_Match_Analysis!$F$2:$F$8,"Not Found")</f>
        <v>Not Found</v>
      </c>
    </row>
    <row r="6194" spans="1:20" hidden="1" x14ac:dyDescent="0.3">
      <c r="A6194">
        <v>27</v>
      </c>
      <c r="B6194" s="1">
        <v>46130</v>
      </c>
      <c r="C6194" t="s">
        <v>162</v>
      </c>
      <c r="D6194" t="s">
        <v>75</v>
      </c>
      <c r="E6194" t="s">
        <v>41</v>
      </c>
      <c r="F6194" t="s">
        <v>25</v>
      </c>
      <c r="G6194">
        <v>2</v>
      </c>
      <c r="H6194">
        <v>15.5</v>
      </c>
      <c r="I6194" t="s">
        <v>99</v>
      </c>
      <c r="J6194" t="s">
        <v>120</v>
      </c>
      <c r="K6194">
        <v>1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83</v>
      </c>
      <c r="R6194" t="s">
        <v>83</v>
      </c>
      <c r="S6194" t="s">
        <v>83</v>
      </c>
      <c r="T6194" t="str">
        <f>_xlfn.XLOOKUP(A6194,MI_Match_Analysis!$A$2:$A$8,MI_Match_Analysis!$F$2:$F$8,"Not Found")</f>
        <v>Not Found</v>
      </c>
    </row>
    <row r="6195" spans="1:20" hidden="1" x14ac:dyDescent="0.3">
      <c r="A6195">
        <v>27</v>
      </c>
      <c r="B6195" s="1">
        <v>46130</v>
      </c>
      <c r="C6195" t="s">
        <v>162</v>
      </c>
      <c r="D6195" t="s">
        <v>75</v>
      </c>
      <c r="E6195" t="s">
        <v>41</v>
      </c>
      <c r="F6195" t="s">
        <v>25</v>
      </c>
      <c r="G6195">
        <v>2</v>
      </c>
      <c r="H6195">
        <v>15.6</v>
      </c>
      <c r="I6195" t="s">
        <v>206</v>
      </c>
      <c r="J6195" t="s">
        <v>120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83</v>
      </c>
      <c r="R6195" t="s">
        <v>83</v>
      </c>
      <c r="S6195" t="s">
        <v>83</v>
      </c>
      <c r="T6195" t="str">
        <f>_xlfn.XLOOKUP(A6195,MI_Match_Analysis!$A$2:$A$8,MI_Match_Analysis!$F$2:$F$8,"Not Found")</f>
        <v>Not Found</v>
      </c>
    </row>
    <row r="6196" spans="1:20" hidden="1" x14ac:dyDescent="0.3">
      <c r="A6196">
        <v>27</v>
      </c>
      <c r="B6196" s="1">
        <v>46130</v>
      </c>
      <c r="C6196" t="s">
        <v>162</v>
      </c>
      <c r="D6196" t="s">
        <v>75</v>
      </c>
      <c r="E6196" t="s">
        <v>41</v>
      </c>
      <c r="F6196" t="s">
        <v>25</v>
      </c>
      <c r="G6196">
        <v>2</v>
      </c>
      <c r="H6196">
        <v>16.100000000000001</v>
      </c>
      <c r="I6196" t="s">
        <v>99</v>
      </c>
      <c r="J6196" t="s">
        <v>107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83</v>
      </c>
      <c r="R6196" t="s">
        <v>83</v>
      </c>
      <c r="S6196" t="s">
        <v>83</v>
      </c>
      <c r="T6196" t="str">
        <f>_xlfn.XLOOKUP(A6196,MI_Match_Analysis!$A$2:$A$8,MI_Match_Analysis!$F$2:$F$8,"Not Found")</f>
        <v>Not Found</v>
      </c>
    </row>
    <row r="6197" spans="1:20" hidden="1" x14ac:dyDescent="0.3">
      <c r="A6197">
        <v>27</v>
      </c>
      <c r="B6197" s="1">
        <v>46130</v>
      </c>
      <c r="C6197" t="s">
        <v>162</v>
      </c>
      <c r="D6197" t="s">
        <v>75</v>
      </c>
      <c r="E6197" t="s">
        <v>41</v>
      </c>
      <c r="F6197" t="s">
        <v>25</v>
      </c>
      <c r="G6197">
        <v>2</v>
      </c>
      <c r="H6197">
        <v>16.2</v>
      </c>
      <c r="I6197" t="s">
        <v>206</v>
      </c>
      <c r="J6197" t="s">
        <v>107</v>
      </c>
      <c r="K6197">
        <v>0</v>
      </c>
      <c r="L6197">
        <v>1</v>
      </c>
      <c r="M6197">
        <v>1</v>
      </c>
      <c r="N6197">
        <v>0</v>
      </c>
      <c r="O6197">
        <v>0</v>
      </c>
      <c r="P6197">
        <v>0</v>
      </c>
      <c r="Q6197" t="s">
        <v>83</v>
      </c>
      <c r="R6197" t="s">
        <v>83</v>
      </c>
      <c r="S6197" t="s">
        <v>83</v>
      </c>
      <c r="T6197" t="str">
        <f>_xlfn.XLOOKUP(A6197,MI_Match_Analysis!$A$2:$A$8,MI_Match_Analysis!$F$2:$F$8,"Not Found")</f>
        <v>Not Found</v>
      </c>
    </row>
    <row r="6198" spans="1:20" hidden="1" x14ac:dyDescent="0.3">
      <c r="A6198">
        <v>27</v>
      </c>
      <c r="B6198" s="1">
        <v>46130</v>
      </c>
      <c r="C6198" t="s">
        <v>162</v>
      </c>
      <c r="D6198" t="s">
        <v>75</v>
      </c>
      <c r="E6198" t="s">
        <v>41</v>
      </c>
      <c r="F6198" t="s">
        <v>25</v>
      </c>
      <c r="G6198">
        <v>2</v>
      </c>
      <c r="H6198">
        <v>16.2</v>
      </c>
      <c r="I6198" t="s">
        <v>206</v>
      </c>
      <c r="J6198" t="s">
        <v>107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83</v>
      </c>
      <c r="R6198" t="s">
        <v>83</v>
      </c>
      <c r="S6198" t="s">
        <v>83</v>
      </c>
      <c r="T6198" t="str">
        <f>_xlfn.XLOOKUP(A6198,MI_Match_Analysis!$A$2:$A$8,MI_Match_Analysis!$F$2:$F$8,"Not Found")</f>
        <v>Not Found</v>
      </c>
    </row>
    <row r="6199" spans="1:20" hidden="1" x14ac:dyDescent="0.3">
      <c r="A6199">
        <v>27</v>
      </c>
      <c r="B6199" s="1">
        <v>46130</v>
      </c>
      <c r="C6199" t="s">
        <v>162</v>
      </c>
      <c r="D6199" t="s">
        <v>75</v>
      </c>
      <c r="E6199" t="s">
        <v>41</v>
      </c>
      <c r="F6199" t="s">
        <v>25</v>
      </c>
      <c r="G6199">
        <v>2</v>
      </c>
      <c r="H6199">
        <v>16.3</v>
      </c>
      <c r="I6199" t="s">
        <v>99</v>
      </c>
      <c r="J6199" t="s">
        <v>107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83</v>
      </c>
      <c r="R6199" t="s">
        <v>83</v>
      </c>
      <c r="S6199" t="s">
        <v>83</v>
      </c>
      <c r="T6199" t="str">
        <f>_xlfn.XLOOKUP(A6199,MI_Match_Analysis!$A$2:$A$8,MI_Match_Analysis!$F$2:$F$8,"Not Found")</f>
        <v>Not Found</v>
      </c>
    </row>
    <row r="6200" spans="1:20" hidden="1" x14ac:dyDescent="0.3">
      <c r="A6200">
        <v>27</v>
      </c>
      <c r="B6200" s="1">
        <v>46130</v>
      </c>
      <c r="C6200" t="s">
        <v>162</v>
      </c>
      <c r="D6200" t="s">
        <v>75</v>
      </c>
      <c r="E6200" t="s">
        <v>41</v>
      </c>
      <c r="F6200" t="s">
        <v>25</v>
      </c>
      <c r="G6200">
        <v>2</v>
      </c>
      <c r="H6200">
        <v>16.3</v>
      </c>
      <c r="I6200" t="s">
        <v>99</v>
      </c>
      <c r="J6200" t="s">
        <v>107</v>
      </c>
      <c r="K6200">
        <v>0</v>
      </c>
      <c r="L6200">
        <v>1</v>
      </c>
      <c r="M6200">
        <v>1</v>
      </c>
      <c r="N6200">
        <v>0</v>
      </c>
      <c r="O6200">
        <v>0</v>
      </c>
      <c r="P6200">
        <v>0</v>
      </c>
      <c r="Q6200" t="s">
        <v>83</v>
      </c>
      <c r="R6200" t="s">
        <v>83</v>
      </c>
      <c r="S6200" t="s">
        <v>83</v>
      </c>
      <c r="T6200" t="str">
        <f>_xlfn.XLOOKUP(A6200,MI_Match_Analysis!$A$2:$A$8,MI_Match_Analysis!$F$2:$F$8,"Not Found")</f>
        <v>Not Found</v>
      </c>
    </row>
    <row r="6201" spans="1:20" hidden="1" x14ac:dyDescent="0.3">
      <c r="A6201">
        <v>27</v>
      </c>
      <c r="B6201" s="1">
        <v>46130</v>
      </c>
      <c r="C6201" t="s">
        <v>162</v>
      </c>
      <c r="D6201" t="s">
        <v>75</v>
      </c>
      <c r="E6201" t="s">
        <v>41</v>
      </c>
      <c r="F6201" t="s">
        <v>25</v>
      </c>
      <c r="G6201">
        <v>2</v>
      </c>
      <c r="H6201">
        <v>16.399999999999999</v>
      </c>
      <c r="I6201" t="s">
        <v>99</v>
      </c>
      <c r="J6201" t="s">
        <v>107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83</v>
      </c>
      <c r="R6201" t="s">
        <v>83</v>
      </c>
      <c r="S6201" t="s">
        <v>83</v>
      </c>
      <c r="T6201" t="str">
        <f>_xlfn.XLOOKUP(A6201,MI_Match_Analysis!$A$2:$A$8,MI_Match_Analysis!$F$2:$F$8,"Not Found")</f>
        <v>Not Found</v>
      </c>
    </row>
    <row r="6202" spans="1:20" hidden="1" x14ac:dyDescent="0.3">
      <c r="A6202">
        <v>27</v>
      </c>
      <c r="B6202" s="1">
        <v>46130</v>
      </c>
      <c r="C6202" t="s">
        <v>162</v>
      </c>
      <c r="D6202" t="s">
        <v>75</v>
      </c>
      <c r="E6202" t="s">
        <v>41</v>
      </c>
      <c r="F6202" t="s">
        <v>25</v>
      </c>
      <c r="G6202">
        <v>2</v>
      </c>
      <c r="H6202">
        <v>16.5</v>
      </c>
      <c r="I6202" t="s">
        <v>206</v>
      </c>
      <c r="J6202" t="s">
        <v>107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167</v>
      </c>
      <c r="R6202" t="s">
        <v>206</v>
      </c>
      <c r="S6202" t="s">
        <v>83</v>
      </c>
      <c r="T6202" t="str">
        <f>_xlfn.XLOOKUP(A6202,MI_Match_Analysis!$A$2:$A$8,MI_Match_Analysis!$F$2:$F$8,"Not Found")</f>
        <v>Not Found</v>
      </c>
    </row>
    <row r="6203" spans="1:20" hidden="1" x14ac:dyDescent="0.3">
      <c r="A6203">
        <v>27</v>
      </c>
      <c r="B6203" s="1">
        <v>46130</v>
      </c>
      <c r="C6203" t="s">
        <v>162</v>
      </c>
      <c r="D6203" t="s">
        <v>75</v>
      </c>
      <c r="E6203" t="s">
        <v>41</v>
      </c>
      <c r="F6203" t="s">
        <v>25</v>
      </c>
      <c r="G6203">
        <v>2</v>
      </c>
      <c r="H6203">
        <v>16.600000000000001</v>
      </c>
      <c r="I6203" t="s">
        <v>208</v>
      </c>
      <c r="J6203" t="s">
        <v>107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83</v>
      </c>
      <c r="R6203" t="s">
        <v>83</v>
      </c>
      <c r="S6203" t="s">
        <v>83</v>
      </c>
      <c r="T6203" t="str">
        <f>_xlfn.XLOOKUP(A6203,MI_Match_Analysis!$A$2:$A$8,MI_Match_Analysis!$F$2:$F$8,"Not Found")</f>
        <v>Not Found</v>
      </c>
    </row>
    <row r="6204" spans="1:20" hidden="1" x14ac:dyDescent="0.3">
      <c r="A6204">
        <v>27</v>
      </c>
      <c r="B6204" s="1">
        <v>46130</v>
      </c>
      <c r="C6204" t="s">
        <v>162</v>
      </c>
      <c r="D6204" t="s">
        <v>75</v>
      </c>
      <c r="E6204" t="s">
        <v>41</v>
      </c>
      <c r="F6204" t="s">
        <v>25</v>
      </c>
      <c r="G6204">
        <v>2</v>
      </c>
      <c r="H6204">
        <v>17.100000000000001</v>
      </c>
      <c r="I6204" t="s">
        <v>208</v>
      </c>
      <c r="J6204" t="s">
        <v>120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83</v>
      </c>
      <c r="R6204" t="s">
        <v>83</v>
      </c>
      <c r="S6204" t="s">
        <v>83</v>
      </c>
      <c r="T6204" t="str">
        <f>_xlfn.XLOOKUP(A6204,MI_Match_Analysis!$A$2:$A$8,MI_Match_Analysis!$F$2:$F$8,"Not Found")</f>
        <v>Not Found</v>
      </c>
    </row>
    <row r="6205" spans="1:20" hidden="1" x14ac:dyDescent="0.3">
      <c r="A6205">
        <v>27</v>
      </c>
      <c r="B6205" s="1">
        <v>46130</v>
      </c>
      <c r="C6205" t="s">
        <v>162</v>
      </c>
      <c r="D6205" t="s">
        <v>75</v>
      </c>
      <c r="E6205" t="s">
        <v>41</v>
      </c>
      <c r="F6205" t="s">
        <v>25</v>
      </c>
      <c r="G6205">
        <v>2</v>
      </c>
      <c r="H6205">
        <v>17.2</v>
      </c>
      <c r="I6205" t="s">
        <v>99</v>
      </c>
      <c r="J6205" t="s">
        <v>120</v>
      </c>
      <c r="K6205">
        <v>2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83</v>
      </c>
      <c r="R6205" t="s">
        <v>83</v>
      </c>
      <c r="S6205" t="s">
        <v>83</v>
      </c>
      <c r="T6205" t="str">
        <f>_xlfn.XLOOKUP(A6205,MI_Match_Analysis!$A$2:$A$8,MI_Match_Analysis!$F$2:$F$8,"Not Found")</f>
        <v>Not Found</v>
      </c>
    </row>
    <row r="6206" spans="1:20" hidden="1" x14ac:dyDescent="0.3">
      <c r="A6206">
        <v>27</v>
      </c>
      <c r="B6206" s="1">
        <v>46130</v>
      </c>
      <c r="C6206" t="s">
        <v>162</v>
      </c>
      <c r="D6206" t="s">
        <v>75</v>
      </c>
      <c r="E6206" t="s">
        <v>41</v>
      </c>
      <c r="F6206" t="s">
        <v>25</v>
      </c>
      <c r="G6206">
        <v>2</v>
      </c>
      <c r="H6206">
        <v>17.3</v>
      </c>
      <c r="I6206" t="s">
        <v>99</v>
      </c>
      <c r="J6206" t="s">
        <v>120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83</v>
      </c>
      <c r="R6206" t="s">
        <v>83</v>
      </c>
      <c r="S6206" t="s">
        <v>83</v>
      </c>
      <c r="T6206" t="str">
        <f>_xlfn.XLOOKUP(A6206,MI_Match_Analysis!$A$2:$A$8,MI_Match_Analysis!$F$2:$F$8,"Not Found")</f>
        <v>Not Found</v>
      </c>
    </row>
    <row r="6207" spans="1:20" hidden="1" x14ac:dyDescent="0.3">
      <c r="A6207">
        <v>27</v>
      </c>
      <c r="B6207" s="1">
        <v>46130</v>
      </c>
      <c r="C6207" t="s">
        <v>162</v>
      </c>
      <c r="D6207" t="s">
        <v>75</v>
      </c>
      <c r="E6207" t="s">
        <v>41</v>
      </c>
      <c r="F6207" t="s">
        <v>25</v>
      </c>
      <c r="G6207">
        <v>2</v>
      </c>
      <c r="H6207">
        <v>17.399999999999999</v>
      </c>
      <c r="I6207" t="s">
        <v>99</v>
      </c>
      <c r="J6207" t="s">
        <v>120</v>
      </c>
      <c r="K6207">
        <v>4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83</v>
      </c>
      <c r="R6207" t="s">
        <v>83</v>
      </c>
      <c r="S6207" t="s">
        <v>83</v>
      </c>
      <c r="T6207" t="str">
        <f>_xlfn.XLOOKUP(A6207,MI_Match_Analysis!$A$2:$A$8,MI_Match_Analysis!$F$2:$F$8,"Not Found")</f>
        <v>Not Found</v>
      </c>
    </row>
    <row r="6208" spans="1:20" hidden="1" x14ac:dyDescent="0.3">
      <c r="A6208">
        <v>27</v>
      </c>
      <c r="B6208" s="1">
        <v>46130</v>
      </c>
      <c r="C6208" t="s">
        <v>162</v>
      </c>
      <c r="D6208" t="s">
        <v>75</v>
      </c>
      <c r="E6208" t="s">
        <v>41</v>
      </c>
      <c r="F6208" t="s">
        <v>25</v>
      </c>
      <c r="G6208">
        <v>2</v>
      </c>
      <c r="H6208">
        <v>17.5</v>
      </c>
      <c r="I6208" t="s">
        <v>99</v>
      </c>
      <c r="J6208" t="s">
        <v>120</v>
      </c>
      <c r="K6208">
        <v>2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83</v>
      </c>
      <c r="R6208" t="s">
        <v>83</v>
      </c>
      <c r="S6208" t="s">
        <v>83</v>
      </c>
      <c r="T6208" t="str">
        <f>_xlfn.XLOOKUP(A6208,MI_Match_Analysis!$A$2:$A$8,MI_Match_Analysis!$F$2:$F$8,"Not Found")</f>
        <v>Not Found</v>
      </c>
    </row>
    <row r="6209" spans="1:20" hidden="1" x14ac:dyDescent="0.3">
      <c r="A6209">
        <v>27</v>
      </c>
      <c r="B6209" s="1">
        <v>46130</v>
      </c>
      <c r="C6209" t="s">
        <v>162</v>
      </c>
      <c r="D6209" t="s">
        <v>75</v>
      </c>
      <c r="E6209" t="s">
        <v>41</v>
      </c>
      <c r="F6209" t="s">
        <v>25</v>
      </c>
      <c r="G6209">
        <v>2</v>
      </c>
      <c r="H6209">
        <v>17.600000000000001</v>
      </c>
      <c r="I6209" t="s">
        <v>99</v>
      </c>
      <c r="J6209" t="s">
        <v>120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83</v>
      </c>
      <c r="R6209" t="s">
        <v>83</v>
      </c>
      <c r="S6209" t="s">
        <v>83</v>
      </c>
      <c r="T6209" t="str">
        <f>_xlfn.XLOOKUP(A6209,MI_Match_Analysis!$A$2:$A$8,MI_Match_Analysis!$F$2:$F$8,"Not Found")</f>
        <v>Not Found</v>
      </c>
    </row>
    <row r="6210" spans="1:20" hidden="1" x14ac:dyDescent="0.3">
      <c r="A6210">
        <v>27</v>
      </c>
      <c r="B6210" s="1">
        <v>46130</v>
      </c>
      <c r="C6210" t="s">
        <v>162</v>
      </c>
      <c r="D6210" t="s">
        <v>75</v>
      </c>
      <c r="E6210" t="s">
        <v>41</v>
      </c>
      <c r="F6210" t="s">
        <v>25</v>
      </c>
      <c r="G6210">
        <v>2</v>
      </c>
      <c r="H6210">
        <v>18.100000000000001</v>
      </c>
      <c r="I6210" t="s">
        <v>99</v>
      </c>
      <c r="J6210" t="s">
        <v>168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83</v>
      </c>
      <c r="R6210" t="s">
        <v>83</v>
      </c>
      <c r="S6210" t="s">
        <v>83</v>
      </c>
      <c r="T6210" t="str">
        <f>_xlfn.XLOOKUP(A6210,MI_Match_Analysis!$A$2:$A$8,MI_Match_Analysis!$F$2:$F$8,"Not Found")</f>
        <v>Not Found</v>
      </c>
    </row>
    <row r="6211" spans="1:20" hidden="1" x14ac:dyDescent="0.3">
      <c r="A6211">
        <v>27</v>
      </c>
      <c r="B6211" s="1">
        <v>46130</v>
      </c>
      <c r="C6211" t="s">
        <v>162</v>
      </c>
      <c r="D6211" t="s">
        <v>75</v>
      </c>
      <c r="E6211" t="s">
        <v>41</v>
      </c>
      <c r="F6211" t="s">
        <v>25</v>
      </c>
      <c r="G6211">
        <v>2</v>
      </c>
      <c r="H6211">
        <v>18.2</v>
      </c>
      <c r="I6211" t="s">
        <v>99</v>
      </c>
      <c r="J6211" t="s">
        <v>168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83</v>
      </c>
      <c r="R6211" t="s">
        <v>83</v>
      </c>
      <c r="S6211" t="s">
        <v>83</v>
      </c>
      <c r="T6211" t="str">
        <f>_xlfn.XLOOKUP(A6211,MI_Match_Analysis!$A$2:$A$8,MI_Match_Analysis!$F$2:$F$8,"Not Found")</f>
        <v>Not Found</v>
      </c>
    </row>
    <row r="6212" spans="1:20" hidden="1" x14ac:dyDescent="0.3">
      <c r="A6212">
        <v>27</v>
      </c>
      <c r="B6212" s="1">
        <v>46130</v>
      </c>
      <c r="C6212" t="s">
        <v>162</v>
      </c>
      <c r="D6212" t="s">
        <v>75</v>
      </c>
      <c r="E6212" t="s">
        <v>41</v>
      </c>
      <c r="F6212" t="s">
        <v>25</v>
      </c>
      <c r="G6212">
        <v>2</v>
      </c>
      <c r="H6212">
        <v>18.3</v>
      </c>
      <c r="I6212" t="s">
        <v>208</v>
      </c>
      <c r="J6212" t="s">
        <v>168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83</v>
      </c>
      <c r="R6212" t="s">
        <v>83</v>
      </c>
      <c r="S6212" t="s">
        <v>83</v>
      </c>
      <c r="T6212" t="str">
        <f>_xlfn.XLOOKUP(A6212,MI_Match_Analysis!$A$2:$A$8,MI_Match_Analysis!$F$2:$F$8,"Not Found")</f>
        <v>Not Found</v>
      </c>
    </row>
    <row r="6213" spans="1:20" hidden="1" x14ac:dyDescent="0.3">
      <c r="A6213">
        <v>27</v>
      </c>
      <c r="B6213" s="1">
        <v>46130</v>
      </c>
      <c r="C6213" t="s">
        <v>162</v>
      </c>
      <c r="D6213" t="s">
        <v>75</v>
      </c>
      <c r="E6213" t="s">
        <v>41</v>
      </c>
      <c r="F6213" t="s">
        <v>25</v>
      </c>
      <c r="G6213">
        <v>2</v>
      </c>
      <c r="H6213">
        <v>18.399999999999999</v>
      </c>
      <c r="I6213" t="s">
        <v>99</v>
      </c>
      <c r="J6213" t="s">
        <v>168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83</v>
      </c>
      <c r="R6213" t="s">
        <v>83</v>
      </c>
      <c r="S6213" t="s">
        <v>83</v>
      </c>
      <c r="T6213" t="str">
        <f>_xlfn.XLOOKUP(A6213,MI_Match_Analysis!$A$2:$A$8,MI_Match_Analysis!$F$2:$F$8,"Not Found")</f>
        <v>Not Found</v>
      </c>
    </row>
    <row r="6214" spans="1:20" hidden="1" x14ac:dyDescent="0.3">
      <c r="A6214">
        <v>27</v>
      </c>
      <c r="B6214" s="1">
        <v>46130</v>
      </c>
      <c r="C6214" t="s">
        <v>162</v>
      </c>
      <c r="D6214" t="s">
        <v>75</v>
      </c>
      <c r="E6214" t="s">
        <v>41</v>
      </c>
      <c r="F6214" t="s">
        <v>25</v>
      </c>
      <c r="G6214">
        <v>2</v>
      </c>
      <c r="H6214">
        <v>18.5</v>
      </c>
      <c r="I6214" t="s">
        <v>208</v>
      </c>
      <c r="J6214" t="s">
        <v>168</v>
      </c>
      <c r="K6214">
        <v>6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83</v>
      </c>
      <c r="R6214" t="s">
        <v>83</v>
      </c>
      <c r="S6214" t="s">
        <v>83</v>
      </c>
      <c r="T6214" t="str">
        <f>_xlfn.XLOOKUP(A6214,MI_Match_Analysis!$A$2:$A$8,MI_Match_Analysis!$F$2:$F$8,"Not Found")</f>
        <v>Not Found</v>
      </c>
    </row>
    <row r="6215" spans="1:20" hidden="1" x14ac:dyDescent="0.3">
      <c r="A6215">
        <v>27</v>
      </c>
      <c r="B6215" s="1">
        <v>46130</v>
      </c>
      <c r="C6215" t="s">
        <v>162</v>
      </c>
      <c r="D6215" t="s">
        <v>75</v>
      </c>
      <c r="E6215" t="s">
        <v>41</v>
      </c>
      <c r="F6215" t="s">
        <v>25</v>
      </c>
      <c r="G6215">
        <v>2</v>
      </c>
      <c r="H6215">
        <v>18.600000000000001</v>
      </c>
      <c r="I6215" t="s">
        <v>208</v>
      </c>
      <c r="J6215" t="s">
        <v>168</v>
      </c>
      <c r="K6215">
        <v>0</v>
      </c>
      <c r="L6215">
        <v>1</v>
      </c>
      <c r="M6215">
        <v>1</v>
      </c>
      <c r="N6215">
        <v>0</v>
      </c>
      <c r="O6215">
        <v>0</v>
      </c>
      <c r="P6215">
        <v>0</v>
      </c>
      <c r="Q6215" t="s">
        <v>83</v>
      </c>
      <c r="R6215" t="s">
        <v>83</v>
      </c>
      <c r="S6215" t="s">
        <v>83</v>
      </c>
      <c r="T6215" t="str">
        <f>_xlfn.XLOOKUP(A6215,MI_Match_Analysis!$A$2:$A$8,MI_Match_Analysis!$F$2:$F$8,"Not Found")</f>
        <v>Not Found</v>
      </c>
    </row>
    <row r="6216" spans="1:20" hidden="1" x14ac:dyDescent="0.3">
      <c r="A6216">
        <v>27</v>
      </c>
      <c r="B6216" s="1">
        <v>46130</v>
      </c>
      <c r="C6216" t="s">
        <v>162</v>
      </c>
      <c r="D6216" t="s">
        <v>75</v>
      </c>
      <c r="E6216" t="s">
        <v>41</v>
      </c>
      <c r="F6216" t="s">
        <v>25</v>
      </c>
      <c r="G6216">
        <v>2</v>
      </c>
      <c r="H6216">
        <v>18.600000000000001</v>
      </c>
      <c r="I6216" t="s">
        <v>208</v>
      </c>
      <c r="J6216" t="s">
        <v>168</v>
      </c>
      <c r="K6216">
        <v>2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83</v>
      </c>
      <c r="R6216" t="s">
        <v>83</v>
      </c>
      <c r="S6216" t="s">
        <v>83</v>
      </c>
      <c r="T6216" t="str">
        <f>_xlfn.XLOOKUP(A6216,MI_Match_Analysis!$A$2:$A$8,MI_Match_Analysis!$F$2:$F$8,"Not Found")</f>
        <v>Not Found</v>
      </c>
    </row>
    <row r="6217" spans="1:20" hidden="1" x14ac:dyDescent="0.3">
      <c r="A6217">
        <v>27</v>
      </c>
      <c r="B6217" s="1">
        <v>46130</v>
      </c>
      <c r="C6217" t="s">
        <v>162</v>
      </c>
      <c r="D6217" t="s">
        <v>75</v>
      </c>
      <c r="E6217" t="s">
        <v>41</v>
      </c>
      <c r="F6217" t="s">
        <v>25</v>
      </c>
      <c r="G6217">
        <v>2</v>
      </c>
      <c r="H6217">
        <v>19.100000000000001</v>
      </c>
      <c r="I6217" t="s">
        <v>99</v>
      </c>
      <c r="J6217" t="s">
        <v>106</v>
      </c>
      <c r="K6217">
        <v>2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83</v>
      </c>
      <c r="R6217" t="s">
        <v>83</v>
      </c>
      <c r="S6217" t="s">
        <v>83</v>
      </c>
      <c r="T6217" t="str">
        <f>_xlfn.XLOOKUP(A6217,MI_Match_Analysis!$A$2:$A$8,MI_Match_Analysis!$F$2:$F$8,"Not Found")</f>
        <v>Not Found</v>
      </c>
    </row>
    <row r="6218" spans="1:20" hidden="1" x14ac:dyDescent="0.3">
      <c r="A6218">
        <v>27</v>
      </c>
      <c r="B6218" s="1">
        <v>46130</v>
      </c>
      <c r="C6218" t="s">
        <v>162</v>
      </c>
      <c r="D6218" t="s">
        <v>75</v>
      </c>
      <c r="E6218" t="s">
        <v>41</v>
      </c>
      <c r="F6218" t="s">
        <v>25</v>
      </c>
      <c r="G6218">
        <v>2</v>
      </c>
      <c r="H6218">
        <v>19.2</v>
      </c>
      <c r="I6218" t="s">
        <v>99</v>
      </c>
      <c r="J6218" t="s">
        <v>106</v>
      </c>
      <c r="K6218">
        <v>0</v>
      </c>
      <c r="L6218">
        <v>1</v>
      </c>
      <c r="M6218">
        <v>0</v>
      </c>
      <c r="N6218">
        <v>1</v>
      </c>
      <c r="O6218">
        <v>0</v>
      </c>
      <c r="P6218">
        <v>0</v>
      </c>
      <c r="Q6218" t="s">
        <v>83</v>
      </c>
      <c r="R6218" t="s">
        <v>83</v>
      </c>
      <c r="S6218" t="s">
        <v>83</v>
      </c>
      <c r="T6218" t="str">
        <f>_xlfn.XLOOKUP(A6218,MI_Match_Analysis!$A$2:$A$8,MI_Match_Analysis!$F$2:$F$8,"Not Found")</f>
        <v>Not Found</v>
      </c>
    </row>
    <row r="6219" spans="1:20" hidden="1" x14ac:dyDescent="0.3">
      <c r="A6219">
        <v>27</v>
      </c>
      <c r="B6219" s="1">
        <v>46130</v>
      </c>
      <c r="C6219" t="s">
        <v>162</v>
      </c>
      <c r="D6219" t="s">
        <v>75</v>
      </c>
      <c r="E6219" t="s">
        <v>41</v>
      </c>
      <c r="F6219" t="s">
        <v>25</v>
      </c>
      <c r="G6219">
        <v>2</v>
      </c>
      <c r="H6219">
        <v>19.3</v>
      </c>
      <c r="I6219" t="s">
        <v>208</v>
      </c>
      <c r="J6219" t="s">
        <v>106</v>
      </c>
      <c r="K6219">
        <v>0</v>
      </c>
      <c r="L6219">
        <v>1</v>
      </c>
      <c r="M6219">
        <v>0</v>
      </c>
      <c r="N6219">
        <v>0</v>
      </c>
      <c r="O6219">
        <v>0</v>
      </c>
      <c r="P6219">
        <v>1</v>
      </c>
      <c r="Q6219" t="s">
        <v>83</v>
      </c>
      <c r="R6219" t="s">
        <v>83</v>
      </c>
      <c r="S6219" t="s">
        <v>83</v>
      </c>
      <c r="T6219" t="str">
        <f>_xlfn.XLOOKUP(A6219,MI_Match_Analysis!$A$2:$A$8,MI_Match_Analysis!$F$2:$F$8,"Not Found")</f>
        <v>Not Found</v>
      </c>
    </row>
    <row r="6220" spans="1:20" hidden="1" x14ac:dyDescent="0.3">
      <c r="A6220">
        <v>27</v>
      </c>
      <c r="B6220" s="1">
        <v>46130</v>
      </c>
      <c r="C6220" t="s">
        <v>162</v>
      </c>
      <c r="D6220" t="s">
        <v>75</v>
      </c>
      <c r="E6220" t="s">
        <v>41</v>
      </c>
      <c r="F6220" t="s">
        <v>25</v>
      </c>
      <c r="G6220">
        <v>2</v>
      </c>
      <c r="H6220">
        <v>19.3</v>
      </c>
      <c r="I6220" t="s">
        <v>208</v>
      </c>
      <c r="J6220" t="s">
        <v>106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83</v>
      </c>
      <c r="R6220" t="s">
        <v>83</v>
      </c>
      <c r="S6220" t="s">
        <v>83</v>
      </c>
      <c r="T6220" t="str">
        <f>_xlfn.XLOOKUP(A6220,MI_Match_Analysis!$A$2:$A$8,MI_Match_Analysis!$F$2:$F$8,"Not Found")</f>
        <v>Not Found</v>
      </c>
    </row>
    <row r="6221" spans="1:20" hidden="1" x14ac:dyDescent="0.3">
      <c r="A6221">
        <v>27</v>
      </c>
      <c r="B6221" s="1">
        <v>46130</v>
      </c>
      <c r="C6221" t="s">
        <v>162</v>
      </c>
      <c r="D6221" t="s">
        <v>75</v>
      </c>
      <c r="E6221" t="s">
        <v>41</v>
      </c>
      <c r="F6221" t="s">
        <v>25</v>
      </c>
      <c r="G6221">
        <v>2</v>
      </c>
      <c r="H6221">
        <v>19.399999999999999</v>
      </c>
      <c r="I6221" t="s">
        <v>99</v>
      </c>
      <c r="J6221" t="s">
        <v>106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165</v>
      </c>
      <c r="R6221" t="s">
        <v>99</v>
      </c>
      <c r="S6221" t="s">
        <v>255</v>
      </c>
      <c r="T6221" t="str">
        <f>_xlfn.XLOOKUP(A6221,MI_Match_Analysis!$A$2:$A$8,MI_Match_Analysis!$F$2:$F$8,"Not Found")</f>
        <v>Not Found</v>
      </c>
    </row>
    <row r="6222" spans="1:20" hidden="1" x14ac:dyDescent="0.3">
      <c r="A6222">
        <v>27</v>
      </c>
      <c r="B6222" s="1">
        <v>46130</v>
      </c>
      <c r="C6222" t="s">
        <v>162</v>
      </c>
      <c r="D6222" t="s">
        <v>75</v>
      </c>
      <c r="E6222" t="s">
        <v>41</v>
      </c>
      <c r="F6222" t="s">
        <v>25</v>
      </c>
      <c r="G6222">
        <v>2</v>
      </c>
      <c r="H6222">
        <v>19.5</v>
      </c>
      <c r="I6222" t="s">
        <v>109</v>
      </c>
      <c r="J6222" t="s">
        <v>106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83</v>
      </c>
      <c r="R6222" t="s">
        <v>83</v>
      </c>
      <c r="S6222" t="s">
        <v>83</v>
      </c>
      <c r="T6222" t="str">
        <f>_xlfn.XLOOKUP(A6222,MI_Match_Analysis!$A$2:$A$8,MI_Match_Analysis!$F$2:$F$8,"Not Found")</f>
        <v>Not Found</v>
      </c>
    </row>
    <row r="6223" spans="1:20" hidden="1" x14ac:dyDescent="0.3">
      <c r="A6223">
        <v>27</v>
      </c>
      <c r="B6223" s="1">
        <v>46130</v>
      </c>
      <c r="C6223" t="s">
        <v>162</v>
      </c>
      <c r="D6223" t="s">
        <v>75</v>
      </c>
      <c r="E6223" t="s">
        <v>41</v>
      </c>
      <c r="F6223" t="s">
        <v>25</v>
      </c>
      <c r="G6223">
        <v>2</v>
      </c>
      <c r="H6223">
        <v>19.600000000000001</v>
      </c>
      <c r="I6223" t="s">
        <v>208</v>
      </c>
      <c r="J6223" t="s">
        <v>106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83</v>
      </c>
      <c r="R6223" t="s">
        <v>83</v>
      </c>
      <c r="S6223" t="s">
        <v>83</v>
      </c>
      <c r="T6223" t="str">
        <f>_xlfn.XLOOKUP(A6223,MI_Match_Analysis!$A$2:$A$8,MI_Match_Analysis!$F$2:$F$8,"Not Found")</f>
        <v>Not Found</v>
      </c>
    </row>
    <row r="6224" spans="1:20" hidden="1" x14ac:dyDescent="0.3">
      <c r="A6224">
        <v>28</v>
      </c>
      <c r="B6224" s="1">
        <v>46131</v>
      </c>
      <c r="C6224" t="s">
        <v>162</v>
      </c>
      <c r="D6224" t="s">
        <v>58</v>
      </c>
      <c r="E6224" t="s">
        <v>40</v>
      </c>
      <c r="F6224" t="s">
        <v>35</v>
      </c>
      <c r="G6224">
        <v>1</v>
      </c>
      <c r="H6224">
        <v>0.1</v>
      </c>
      <c r="I6224" t="s">
        <v>84</v>
      </c>
      <c r="J6224" t="s">
        <v>189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83</v>
      </c>
      <c r="R6224" t="s">
        <v>83</v>
      </c>
      <c r="S6224" t="s">
        <v>83</v>
      </c>
      <c r="T6224" t="str">
        <f>_xlfn.XLOOKUP(A6224,MI_Match_Analysis!$A$2:$A$8,MI_Match_Analysis!$F$2:$F$8,"Not Found")</f>
        <v>Not Found</v>
      </c>
    </row>
    <row r="6225" spans="1:20" hidden="1" x14ac:dyDescent="0.3">
      <c r="A6225">
        <v>28</v>
      </c>
      <c r="B6225" s="1">
        <v>46131</v>
      </c>
      <c r="C6225" t="s">
        <v>162</v>
      </c>
      <c r="D6225" t="s">
        <v>58</v>
      </c>
      <c r="E6225" t="s">
        <v>40</v>
      </c>
      <c r="F6225" t="s">
        <v>35</v>
      </c>
      <c r="G6225">
        <v>1</v>
      </c>
      <c r="H6225">
        <v>0.2</v>
      </c>
      <c r="I6225" t="s">
        <v>43</v>
      </c>
      <c r="J6225" t="s">
        <v>189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83</v>
      </c>
      <c r="R6225" t="s">
        <v>83</v>
      </c>
      <c r="S6225" t="s">
        <v>83</v>
      </c>
      <c r="T6225" t="str">
        <f>_xlfn.XLOOKUP(A6225,MI_Match_Analysis!$A$2:$A$8,MI_Match_Analysis!$F$2:$F$8,"Not Found")</f>
        <v>Not Found</v>
      </c>
    </row>
    <row r="6226" spans="1:20" hidden="1" x14ac:dyDescent="0.3">
      <c r="A6226">
        <v>28</v>
      </c>
      <c r="B6226" s="1">
        <v>46131</v>
      </c>
      <c r="C6226" t="s">
        <v>162</v>
      </c>
      <c r="D6226" t="s">
        <v>58</v>
      </c>
      <c r="E6226" t="s">
        <v>40</v>
      </c>
      <c r="F6226" t="s">
        <v>35</v>
      </c>
      <c r="G6226">
        <v>1</v>
      </c>
      <c r="H6226">
        <v>0.3</v>
      </c>
      <c r="I6226" t="s">
        <v>84</v>
      </c>
      <c r="J6226" t="s">
        <v>189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83</v>
      </c>
      <c r="R6226" t="s">
        <v>83</v>
      </c>
      <c r="S6226" t="s">
        <v>83</v>
      </c>
      <c r="T6226" t="str">
        <f>_xlfn.XLOOKUP(A6226,MI_Match_Analysis!$A$2:$A$8,MI_Match_Analysis!$F$2:$F$8,"Not Found")</f>
        <v>Not Found</v>
      </c>
    </row>
    <row r="6227" spans="1:20" hidden="1" x14ac:dyDescent="0.3">
      <c r="A6227">
        <v>28</v>
      </c>
      <c r="B6227" s="1">
        <v>46131</v>
      </c>
      <c r="C6227" t="s">
        <v>162</v>
      </c>
      <c r="D6227" t="s">
        <v>58</v>
      </c>
      <c r="E6227" t="s">
        <v>40</v>
      </c>
      <c r="F6227" t="s">
        <v>35</v>
      </c>
      <c r="G6227">
        <v>1</v>
      </c>
      <c r="H6227">
        <v>0.4</v>
      </c>
      <c r="I6227" t="s">
        <v>84</v>
      </c>
      <c r="J6227" t="s">
        <v>189</v>
      </c>
      <c r="K6227">
        <v>4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83</v>
      </c>
      <c r="R6227" t="s">
        <v>83</v>
      </c>
      <c r="S6227" t="s">
        <v>83</v>
      </c>
      <c r="T6227" t="str">
        <f>_xlfn.XLOOKUP(A6227,MI_Match_Analysis!$A$2:$A$8,MI_Match_Analysis!$F$2:$F$8,"Not Found")</f>
        <v>Not Found</v>
      </c>
    </row>
    <row r="6228" spans="1:20" hidden="1" x14ac:dyDescent="0.3">
      <c r="A6228">
        <v>28</v>
      </c>
      <c r="B6228" s="1">
        <v>46131</v>
      </c>
      <c r="C6228" t="s">
        <v>162</v>
      </c>
      <c r="D6228" t="s">
        <v>58</v>
      </c>
      <c r="E6228" t="s">
        <v>40</v>
      </c>
      <c r="F6228" t="s">
        <v>35</v>
      </c>
      <c r="G6228">
        <v>1</v>
      </c>
      <c r="H6228">
        <v>0.5</v>
      </c>
      <c r="I6228" t="s">
        <v>84</v>
      </c>
      <c r="J6228" t="s">
        <v>189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83</v>
      </c>
      <c r="R6228" t="s">
        <v>83</v>
      </c>
      <c r="S6228" t="s">
        <v>83</v>
      </c>
      <c r="T6228" t="str">
        <f>_xlfn.XLOOKUP(A6228,MI_Match_Analysis!$A$2:$A$8,MI_Match_Analysis!$F$2:$F$8,"Not Found")</f>
        <v>Not Found</v>
      </c>
    </row>
    <row r="6229" spans="1:20" hidden="1" x14ac:dyDescent="0.3">
      <c r="A6229">
        <v>28</v>
      </c>
      <c r="B6229" s="1">
        <v>46131</v>
      </c>
      <c r="C6229" t="s">
        <v>162</v>
      </c>
      <c r="D6229" t="s">
        <v>58</v>
      </c>
      <c r="E6229" t="s">
        <v>40</v>
      </c>
      <c r="F6229" t="s">
        <v>35</v>
      </c>
      <c r="G6229">
        <v>1</v>
      </c>
      <c r="H6229">
        <v>0.6</v>
      </c>
      <c r="I6229" t="s">
        <v>84</v>
      </c>
      <c r="J6229" t="s">
        <v>189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83</v>
      </c>
      <c r="R6229" t="s">
        <v>83</v>
      </c>
      <c r="S6229" t="s">
        <v>83</v>
      </c>
      <c r="T6229" t="str">
        <f>_xlfn.XLOOKUP(A6229,MI_Match_Analysis!$A$2:$A$8,MI_Match_Analysis!$F$2:$F$8,"Not Found")</f>
        <v>Not Found</v>
      </c>
    </row>
    <row r="6230" spans="1:20" hidden="1" x14ac:dyDescent="0.3">
      <c r="A6230">
        <v>28</v>
      </c>
      <c r="B6230" s="1">
        <v>46131</v>
      </c>
      <c r="C6230" t="s">
        <v>162</v>
      </c>
      <c r="D6230" t="s">
        <v>58</v>
      </c>
      <c r="E6230" t="s">
        <v>40</v>
      </c>
      <c r="F6230" t="s">
        <v>35</v>
      </c>
      <c r="G6230">
        <v>1</v>
      </c>
      <c r="H6230">
        <v>1.1000000000000001</v>
      </c>
      <c r="I6230" t="s">
        <v>43</v>
      </c>
      <c r="J6230" t="s">
        <v>192</v>
      </c>
      <c r="K6230">
        <v>4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83</v>
      </c>
      <c r="R6230" t="s">
        <v>83</v>
      </c>
      <c r="S6230" t="s">
        <v>83</v>
      </c>
      <c r="T6230" t="str">
        <f>_xlfn.XLOOKUP(A6230,MI_Match_Analysis!$A$2:$A$8,MI_Match_Analysis!$F$2:$F$8,"Not Found")</f>
        <v>Not Found</v>
      </c>
    </row>
    <row r="6231" spans="1:20" hidden="1" x14ac:dyDescent="0.3">
      <c r="A6231">
        <v>28</v>
      </c>
      <c r="B6231" s="1">
        <v>46131</v>
      </c>
      <c r="C6231" t="s">
        <v>162</v>
      </c>
      <c r="D6231" t="s">
        <v>58</v>
      </c>
      <c r="E6231" t="s">
        <v>40</v>
      </c>
      <c r="F6231" t="s">
        <v>35</v>
      </c>
      <c r="G6231">
        <v>1</v>
      </c>
      <c r="H6231">
        <v>1.2</v>
      </c>
      <c r="I6231" t="s">
        <v>43</v>
      </c>
      <c r="J6231" t="s">
        <v>192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83</v>
      </c>
      <c r="R6231" t="s">
        <v>83</v>
      </c>
      <c r="S6231" t="s">
        <v>83</v>
      </c>
      <c r="T6231" t="str">
        <f>_xlfn.XLOOKUP(A6231,MI_Match_Analysis!$A$2:$A$8,MI_Match_Analysis!$F$2:$F$8,"Not Found")</f>
        <v>Not Found</v>
      </c>
    </row>
    <row r="6232" spans="1:20" hidden="1" x14ac:dyDescent="0.3">
      <c r="A6232">
        <v>28</v>
      </c>
      <c r="B6232" s="1">
        <v>46131</v>
      </c>
      <c r="C6232" t="s">
        <v>162</v>
      </c>
      <c r="D6232" t="s">
        <v>58</v>
      </c>
      <c r="E6232" t="s">
        <v>40</v>
      </c>
      <c r="F6232" t="s">
        <v>35</v>
      </c>
      <c r="G6232">
        <v>1</v>
      </c>
      <c r="H6232">
        <v>1.3</v>
      </c>
      <c r="I6232" t="s">
        <v>43</v>
      </c>
      <c r="J6232" t="s">
        <v>192</v>
      </c>
      <c r="K6232">
        <v>4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83</v>
      </c>
      <c r="R6232" t="s">
        <v>83</v>
      </c>
      <c r="S6232" t="s">
        <v>83</v>
      </c>
      <c r="T6232" t="str">
        <f>_xlfn.XLOOKUP(A6232,MI_Match_Analysis!$A$2:$A$8,MI_Match_Analysis!$F$2:$F$8,"Not Found")</f>
        <v>Not Found</v>
      </c>
    </row>
    <row r="6233" spans="1:20" hidden="1" x14ac:dyDescent="0.3">
      <c r="A6233">
        <v>28</v>
      </c>
      <c r="B6233" s="1">
        <v>46131</v>
      </c>
      <c r="C6233" t="s">
        <v>162</v>
      </c>
      <c r="D6233" t="s">
        <v>58</v>
      </c>
      <c r="E6233" t="s">
        <v>40</v>
      </c>
      <c r="F6233" t="s">
        <v>35</v>
      </c>
      <c r="G6233">
        <v>1</v>
      </c>
      <c r="H6233">
        <v>1.4</v>
      </c>
      <c r="I6233" t="s">
        <v>43</v>
      </c>
      <c r="J6233" t="s">
        <v>192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83</v>
      </c>
      <c r="R6233" t="s">
        <v>83</v>
      </c>
      <c r="S6233" t="s">
        <v>83</v>
      </c>
      <c r="T6233" t="str">
        <f>_xlfn.XLOOKUP(A6233,MI_Match_Analysis!$A$2:$A$8,MI_Match_Analysis!$F$2:$F$8,"Not Found")</f>
        <v>Not Found</v>
      </c>
    </row>
    <row r="6234" spans="1:20" hidden="1" x14ac:dyDescent="0.3">
      <c r="A6234">
        <v>28</v>
      </c>
      <c r="B6234" s="1">
        <v>46131</v>
      </c>
      <c r="C6234" t="s">
        <v>162</v>
      </c>
      <c r="D6234" t="s">
        <v>58</v>
      </c>
      <c r="E6234" t="s">
        <v>40</v>
      </c>
      <c r="F6234" t="s">
        <v>35</v>
      </c>
      <c r="G6234">
        <v>1</v>
      </c>
      <c r="H6234">
        <v>1.5</v>
      </c>
      <c r="I6234" t="s">
        <v>43</v>
      </c>
      <c r="J6234" t="s">
        <v>192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83</v>
      </c>
      <c r="R6234" t="s">
        <v>83</v>
      </c>
      <c r="S6234" t="s">
        <v>83</v>
      </c>
      <c r="T6234" t="str">
        <f>_xlfn.XLOOKUP(A6234,MI_Match_Analysis!$A$2:$A$8,MI_Match_Analysis!$F$2:$F$8,"Not Found")</f>
        <v>Not Found</v>
      </c>
    </row>
    <row r="6235" spans="1:20" hidden="1" x14ac:dyDescent="0.3">
      <c r="A6235">
        <v>28</v>
      </c>
      <c r="B6235" s="1">
        <v>46131</v>
      </c>
      <c r="C6235" t="s">
        <v>162</v>
      </c>
      <c r="D6235" t="s">
        <v>58</v>
      </c>
      <c r="E6235" t="s">
        <v>40</v>
      </c>
      <c r="F6235" t="s">
        <v>35</v>
      </c>
      <c r="G6235">
        <v>1</v>
      </c>
      <c r="H6235">
        <v>1.6</v>
      </c>
      <c r="I6235" t="s">
        <v>43</v>
      </c>
      <c r="J6235" t="s">
        <v>192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83</v>
      </c>
      <c r="R6235" t="s">
        <v>83</v>
      </c>
      <c r="S6235" t="s">
        <v>83</v>
      </c>
      <c r="T6235" t="str">
        <f>_xlfn.XLOOKUP(A6235,MI_Match_Analysis!$A$2:$A$8,MI_Match_Analysis!$F$2:$F$8,"Not Found")</f>
        <v>Not Found</v>
      </c>
    </row>
    <row r="6236" spans="1:20" hidden="1" x14ac:dyDescent="0.3">
      <c r="A6236">
        <v>28</v>
      </c>
      <c r="B6236" s="1">
        <v>46131</v>
      </c>
      <c r="C6236" t="s">
        <v>162</v>
      </c>
      <c r="D6236" t="s">
        <v>58</v>
      </c>
      <c r="E6236" t="s">
        <v>40</v>
      </c>
      <c r="F6236" t="s">
        <v>35</v>
      </c>
      <c r="G6236">
        <v>1</v>
      </c>
      <c r="H6236">
        <v>2.1</v>
      </c>
      <c r="I6236" t="s">
        <v>43</v>
      </c>
      <c r="J6236" t="s">
        <v>185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83</v>
      </c>
      <c r="R6236" t="s">
        <v>83</v>
      </c>
      <c r="S6236" t="s">
        <v>83</v>
      </c>
      <c r="T6236" t="str">
        <f>_xlfn.XLOOKUP(A6236,MI_Match_Analysis!$A$2:$A$8,MI_Match_Analysis!$F$2:$F$8,"Not Found")</f>
        <v>Not Found</v>
      </c>
    </row>
    <row r="6237" spans="1:20" hidden="1" x14ac:dyDescent="0.3">
      <c r="A6237">
        <v>28</v>
      </c>
      <c r="B6237" s="1">
        <v>46131</v>
      </c>
      <c r="C6237" t="s">
        <v>162</v>
      </c>
      <c r="D6237" t="s">
        <v>58</v>
      </c>
      <c r="E6237" t="s">
        <v>40</v>
      </c>
      <c r="F6237" t="s">
        <v>35</v>
      </c>
      <c r="G6237">
        <v>1</v>
      </c>
      <c r="H6237">
        <v>2.2000000000000002</v>
      </c>
      <c r="I6237" t="s">
        <v>84</v>
      </c>
      <c r="J6237" t="s">
        <v>185</v>
      </c>
      <c r="K6237">
        <v>4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83</v>
      </c>
      <c r="R6237" t="s">
        <v>83</v>
      </c>
      <c r="S6237" t="s">
        <v>83</v>
      </c>
      <c r="T6237" t="str">
        <f>_xlfn.XLOOKUP(A6237,MI_Match_Analysis!$A$2:$A$8,MI_Match_Analysis!$F$2:$F$8,"Not Found")</f>
        <v>Not Found</v>
      </c>
    </row>
    <row r="6238" spans="1:20" hidden="1" x14ac:dyDescent="0.3">
      <c r="A6238">
        <v>28</v>
      </c>
      <c r="B6238" s="1">
        <v>46131</v>
      </c>
      <c r="C6238" t="s">
        <v>162</v>
      </c>
      <c r="D6238" t="s">
        <v>58</v>
      </c>
      <c r="E6238" t="s">
        <v>40</v>
      </c>
      <c r="F6238" t="s">
        <v>35</v>
      </c>
      <c r="G6238">
        <v>1</v>
      </c>
      <c r="H6238">
        <v>2.2999999999999998</v>
      </c>
      <c r="I6238" t="s">
        <v>84</v>
      </c>
      <c r="J6238" t="s">
        <v>185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83</v>
      </c>
      <c r="R6238" t="s">
        <v>83</v>
      </c>
      <c r="S6238" t="s">
        <v>83</v>
      </c>
      <c r="T6238" t="str">
        <f>_xlfn.XLOOKUP(A6238,MI_Match_Analysis!$A$2:$A$8,MI_Match_Analysis!$F$2:$F$8,"Not Found")</f>
        <v>Not Found</v>
      </c>
    </row>
    <row r="6239" spans="1:20" hidden="1" x14ac:dyDescent="0.3">
      <c r="A6239">
        <v>28</v>
      </c>
      <c r="B6239" s="1">
        <v>46131</v>
      </c>
      <c r="C6239" t="s">
        <v>162</v>
      </c>
      <c r="D6239" t="s">
        <v>58</v>
      </c>
      <c r="E6239" t="s">
        <v>40</v>
      </c>
      <c r="F6239" t="s">
        <v>35</v>
      </c>
      <c r="G6239">
        <v>1</v>
      </c>
      <c r="H6239">
        <v>2.4</v>
      </c>
      <c r="I6239" t="s">
        <v>84</v>
      </c>
      <c r="J6239" t="s">
        <v>185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83</v>
      </c>
      <c r="R6239" t="s">
        <v>83</v>
      </c>
      <c r="S6239" t="s">
        <v>83</v>
      </c>
      <c r="T6239" t="str">
        <f>_xlfn.XLOOKUP(A6239,MI_Match_Analysis!$A$2:$A$8,MI_Match_Analysis!$F$2:$F$8,"Not Found")</f>
        <v>Not Found</v>
      </c>
    </row>
    <row r="6240" spans="1:20" hidden="1" x14ac:dyDescent="0.3">
      <c r="A6240">
        <v>28</v>
      </c>
      <c r="B6240" s="1">
        <v>46131</v>
      </c>
      <c r="C6240" t="s">
        <v>162</v>
      </c>
      <c r="D6240" t="s">
        <v>58</v>
      </c>
      <c r="E6240" t="s">
        <v>40</v>
      </c>
      <c r="F6240" t="s">
        <v>35</v>
      </c>
      <c r="G6240">
        <v>1</v>
      </c>
      <c r="H6240">
        <v>2.5</v>
      </c>
      <c r="I6240" t="s">
        <v>84</v>
      </c>
      <c r="J6240" t="s">
        <v>185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83</v>
      </c>
      <c r="R6240" t="s">
        <v>83</v>
      </c>
      <c r="S6240" t="s">
        <v>83</v>
      </c>
      <c r="T6240" t="str">
        <f>_xlfn.XLOOKUP(A6240,MI_Match_Analysis!$A$2:$A$8,MI_Match_Analysis!$F$2:$F$8,"Not Found")</f>
        <v>Not Found</v>
      </c>
    </row>
    <row r="6241" spans="1:20" hidden="1" x14ac:dyDescent="0.3">
      <c r="A6241">
        <v>28</v>
      </c>
      <c r="B6241" s="1">
        <v>46131</v>
      </c>
      <c r="C6241" t="s">
        <v>162</v>
      </c>
      <c r="D6241" t="s">
        <v>58</v>
      </c>
      <c r="E6241" t="s">
        <v>40</v>
      </c>
      <c r="F6241" t="s">
        <v>35</v>
      </c>
      <c r="G6241">
        <v>1</v>
      </c>
      <c r="H6241">
        <v>2.6</v>
      </c>
      <c r="I6241" t="s">
        <v>84</v>
      </c>
      <c r="J6241" t="s">
        <v>185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83</v>
      </c>
      <c r="R6241" t="s">
        <v>83</v>
      </c>
      <c r="S6241" t="s">
        <v>83</v>
      </c>
      <c r="T6241" t="str">
        <f>_xlfn.XLOOKUP(A6241,MI_Match_Analysis!$A$2:$A$8,MI_Match_Analysis!$F$2:$F$8,"Not Found")</f>
        <v>Not Found</v>
      </c>
    </row>
    <row r="6242" spans="1:20" hidden="1" x14ac:dyDescent="0.3">
      <c r="A6242">
        <v>28</v>
      </c>
      <c r="B6242" s="1">
        <v>46131</v>
      </c>
      <c r="C6242" t="s">
        <v>162</v>
      </c>
      <c r="D6242" t="s">
        <v>58</v>
      </c>
      <c r="E6242" t="s">
        <v>40</v>
      </c>
      <c r="F6242" t="s">
        <v>35</v>
      </c>
      <c r="G6242">
        <v>1</v>
      </c>
      <c r="H6242">
        <v>3.1</v>
      </c>
      <c r="I6242" t="s">
        <v>43</v>
      </c>
      <c r="J6242" t="s">
        <v>189</v>
      </c>
      <c r="K6242">
        <v>4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83</v>
      </c>
      <c r="R6242" t="s">
        <v>83</v>
      </c>
      <c r="S6242" t="s">
        <v>83</v>
      </c>
      <c r="T6242" t="str">
        <f>_xlfn.XLOOKUP(A6242,MI_Match_Analysis!$A$2:$A$8,MI_Match_Analysis!$F$2:$F$8,"Not Found")</f>
        <v>Not Found</v>
      </c>
    </row>
    <row r="6243" spans="1:20" hidden="1" x14ac:dyDescent="0.3">
      <c r="A6243">
        <v>28</v>
      </c>
      <c r="B6243" s="1">
        <v>46131</v>
      </c>
      <c r="C6243" t="s">
        <v>162</v>
      </c>
      <c r="D6243" t="s">
        <v>58</v>
      </c>
      <c r="E6243" t="s">
        <v>40</v>
      </c>
      <c r="F6243" t="s">
        <v>35</v>
      </c>
      <c r="G6243">
        <v>1</v>
      </c>
      <c r="H6243">
        <v>3.2</v>
      </c>
      <c r="I6243" t="s">
        <v>43</v>
      </c>
      <c r="J6243" t="s">
        <v>189</v>
      </c>
      <c r="K6243">
        <v>4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83</v>
      </c>
      <c r="R6243" t="s">
        <v>83</v>
      </c>
      <c r="S6243" t="s">
        <v>83</v>
      </c>
      <c r="T6243" t="str">
        <f>_xlfn.XLOOKUP(A6243,MI_Match_Analysis!$A$2:$A$8,MI_Match_Analysis!$F$2:$F$8,"Not Found")</f>
        <v>Not Found</v>
      </c>
    </row>
    <row r="6244" spans="1:20" hidden="1" x14ac:dyDescent="0.3">
      <c r="A6244">
        <v>28</v>
      </c>
      <c r="B6244" s="1">
        <v>46131</v>
      </c>
      <c r="C6244" t="s">
        <v>162</v>
      </c>
      <c r="D6244" t="s">
        <v>58</v>
      </c>
      <c r="E6244" t="s">
        <v>40</v>
      </c>
      <c r="F6244" t="s">
        <v>35</v>
      </c>
      <c r="G6244">
        <v>1</v>
      </c>
      <c r="H6244">
        <v>3.3</v>
      </c>
      <c r="I6244" t="s">
        <v>43</v>
      </c>
      <c r="J6244" t="s">
        <v>189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83</v>
      </c>
      <c r="R6244" t="s">
        <v>83</v>
      </c>
      <c r="S6244" t="s">
        <v>83</v>
      </c>
      <c r="T6244" t="str">
        <f>_xlfn.XLOOKUP(A6244,MI_Match_Analysis!$A$2:$A$8,MI_Match_Analysis!$F$2:$F$8,"Not Found")</f>
        <v>Not Found</v>
      </c>
    </row>
    <row r="6245" spans="1:20" hidden="1" x14ac:dyDescent="0.3">
      <c r="A6245">
        <v>28</v>
      </c>
      <c r="B6245" s="1">
        <v>46131</v>
      </c>
      <c r="C6245" t="s">
        <v>162</v>
      </c>
      <c r="D6245" t="s">
        <v>58</v>
      </c>
      <c r="E6245" t="s">
        <v>40</v>
      </c>
      <c r="F6245" t="s">
        <v>35</v>
      </c>
      <c r="G6245">
        <v>1</v>
      </c>
      <c r="H6245">
        <v>3.4</v>
      </c>
      <c r="I6245" t="s">
        <v>84</v>
      </c>
      <c r="J6245" t="s">
        <v>189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83</v>
      </c>
      <c r="R6245" t="s">
        <v>83</v>
      </c>
      <c r="S6245" t="s">
        <v>83</v>
      </c>
      <c r="T6245" t="str">
        <f>_xlfn.XLOOKUP(A6245,MI_Match_Analysis!$A$2:$A$8,MI_Match_Analysis!$F$2:$F$8,"Not Found")</f>
        <v>Not Found</v>
      </c>
    </row>
    <row r="6246" spans="1:20" hidden="1" x14ac:dyDescent="0.3">
      <c r="A6246">
        <v>28</v>
      </c>
      <c r="B6246" s="1">
        <v>46131</v>
      </c>
      <c r="C6246" t="s">
        <v>162</v>
      </c>
      <c r="D6246" t="s">
        <v>58</v>
      </c>
      <c r="E6246" t="s">
        <v>40</v>
      </c>
      <c r="F6246" t="s">
        <v>35</v>
      </c>
      <c r="G6246">
        <v>1</v>
      </c>
      <c r="H6246">
        <v>3.5</v>
      </c>
      <c r="I6246" t="s">
        <v>43</v>
      </c>
      <c r="J6246" t="s">
        <v>189</v>
      </c>
      <c r="K6246">
        <v>4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83</v>
      </c>
      <c r="R6246" t="s">
        <v>83</v>
      </c>
      <c r="S6246" t="s">
        <v>83</v>
      </c>
      <c r="T6246" t="str">
        <f>_xlfn.XLOOKUP(A6246,MI_Match_Analysis!$A$2:$A$8,MI_Match_Analysis!$F$2:$F$8,"Not Found")</f>
        <v>Not Found</v>
      </c>
    </row>
    <row r="6247" spans="1:20" hidden="1" x14ac:dyDescent="0.3">
      <c r="A6247">
        <v>28</v>
      </c>
      <c r="B6247" s="1">
        <v>46131</v>
      </c>
      <c r="C6247" t="s">
        <v>162</v>
      </c>
      <c r="D6247" t="s">
        <v>58</v>
      </c>
      <c r="E6247" t="s">
        <v>40</v>
      </c>
      <c r="F6247" t="s">
        <v>35</v>
      </c>
      <c r="G6247">
        <v>1</v>
      </c>
      <c r="H6247">
        <v>3.6</v>
      </c>
      <c r="I6247" t="s">
        <v>43</v>
      </c>
      <c r="J6247" t="s">
        <v>189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83</v>
      </c>
      <c r="R6247" t="s">
        <v>83</v>
      </c>
      <c r="S6247" t="s">
        <v>83</v>
      </c>
      <c r="T6247" t="str">
        <f>_xlfn.XLOOKUP(A6247,MI_Match_Analysis!$A$2:$A$8,MI_Match_Analysis!$F$2:$F$8,"Not Found")</f>
        <v>Not Found</v>
      </c>
    </row>
    <row r="6248" spans="1:20" hidden="1" x14ac:dyDescent="0.3">
      <c r="A6248">
        <v>28</v>
      </c>
      <c r="B6248" s="1">
        <v>46131</v>
      </c>
      <c r="C6248" t="s">
        <v>162</v>
      </c>
      <c r="D6248" t="s">
        <v>58</v>
      </c>
      <c r="E6248" t="s">
        <v>40</v>
      </c>
      <c r="F6248" t="s">
        <v>35</v>
      </c>
      <c r="G6248">
        <v>1</v>
      </c>
      <c r="H6248">
        <v>4.0999999999999996</v>
      </c>
      <c r="I6248" t="s">
        <v>43</v>
      </c>
      <c r="J6248" t="s">
        <v>193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83</v>
      </c>
      <c r="R6248" t="s">
        <v>83</v>
      </c>
      <c r="S6248" t="s">
        <v>83</v>
      </c>
      <c r="T6248" t="str">
        <f>_xlfn.XLOOKUP(A6248,MI_Match_Analysis!$A$2:$A$8,MI_Match_Analysis!$F$2:$F$8,"Not Found")</f>
        <v>Not Found</v>
      </c>
    </row>
    <row r="6249" spans="1:20" hidden="1" x14ac:dyDescent="0.3">
      <c r="A6249">
        <v>28</v>
      </c>
      <c r="B6249" s="1">
        <v>46131</v>
      </c>
      <c r="C6249" t="s">
        <v>162</v>
      </c>
      <c r="D6249" t="s">
        <v>58</v>
      </c>
      <c r="E6249" t="s">
        <v>40</v>
      </c>
      <c r="F6249" t="s">
        <v>35</v>
      </c>
      <c r="G6249">
        <v>1</v>
      </c>
      <c r="H6249">
        <v>4.2</v>
      </c>
      <c r="I6249" t="s">
        <v>43</v>
      </c>
      <c r="J6249" t="s">
        <v>193</v>
      </c>
      <c r="K6249">
        <v>6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83</v>
      </c>
      <c r="R6249" t="s">
        <v>83</v>
      </c>
      <c r="S6249" t="s">
        <v>83</v>
      </c>
      <c r="T6249" t="str">
        <f>_xlfn.XLOOKUP(A6249,MI_Match_Analysis!$A$2:$A$8,MI_Match_Analysis!$F$2:$F$8,"Not Found")</f>
        <v>Not Found</v>
      </c>
    </row>
    <row r="6250" spans="1:20" hidden="1" x14ac:dyDescent="0.3">
      <c r="A6250">
        <v>28</v>
      </c>
      <c r="B6250" s="1">
        <v>46131</v>
      </c>
      <c r="C6250" t="s">
        <v>162</v>
      </c>
      <c r="D6250" t="s">
        <v>58</v>
      </c>
      <c r="E6250" t="s">
        <v>40</v>
      </c>
      <c r="F6250" t="s">
        <v>35</v>
      </c>
      <c r="G6250">
        <v>1</v>
      </c>
      <c r="H6250">
        <v>4.3</v>
      </c>
      <c r="I6250" t="s">
        <v>43</v>
      </c>
      <c r="J6250" t="s">
        <v>193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83</v>
      </c>
      <c r="R6250" t="s">
        <v>83</v>
      </c>
      <c r="S6250" t="s">
        <v>83</v>
      </c>
      <c r="T6250" t="str">
        <f>_xlfn.XLOOKUP(A6250,MI_Match_Analysis!$A$2:$A$8,MI_Match_Analysis!$F$2:$F$8,"Not Found")</f>
        <v>Not Found</v>
      </c>
    </row>
    <row r="6251" spans="1:20" hidden="1" x14ac:dyDescent="0.3">
      <c r="A6251">
        <v>28</v>
      </c>
      <c r="B6251" s="1">
        <v>46131</v>
      </c>
      <c r="C6251" t="s">
        <v>162</v>
      </c>
      <c r="D6251" t="s">
        <v>58</v>
      </c>
      <c r="E6251" t="s">
        <v>40</v>
      </c>
      <c r="F6251" t="s">
        <v>35</v>
      </c>
      <c r="G6251">
        <v>1</v>
      </c>
      <c r="H6251">
        <v>4.4000000000000004</v>
      </c>
      <c r="I6251" t="s">
        <v>43</v>
      </c>
      <c r="J6251" t="s">
        <v>193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83</v>
      </c>
      <c r="R6251" t="s">
        <v>83</v>
      </c>
      <c r="S6251" t="s">
        <v>83</v>
      </c>
      <c r="T6251" t="str">
        <f>_xlfn.XLOOKUP(A6251,MI_Match_Analysis!$A$2:$A$8,MI_Match_Analysis!$F$2:$F$8,"Not Found")</f>
        <v>Not Found</v>
      </c>
    </row>
    <row r="6252" spans="1:20" hidden="1" x14ac:dyDescent="0.3">
      <c r="A6252">
        <v>28</v>
      </c>
      <c r="B6252" s="1">
        <v>46131</v>
      </c>
      <c r="C6252" t="s">
        <v>162</v>
      </c>
      <c r="D6252" t="s">
        <v>58</v>
      </c>
      <c r="E6252" t="s">
        <v>40</v>
      </c>
      <c r="F6252" t="s">
        <v>35</v>
      </c>
      <c r="G6252">
        <v>1</v>
      </c>
      <c r="H6252">
        <v>4.5</v>
      </c>
      <c r="I6252" t="s">
        <v>43</v>
      </c>
      <c r="J6252" t="s">
        <v>193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83</v>
      </c>
      <c r="R6252" t="s">
        <v>83</v>
      </c>
      <c r="S6252" t="s">
        <v>83</v>
      </c>
      <c r="T6252" t="str">
        <f>_xlfn.XLOOKUP(A6252,MI_Match_Analysis!$A$2:$A$8,MI_Match_Analysis!$F$2:$F$8,"Not Found")</f>
        <v>Not Found</v>
      </c>
    </row>
    <row r="6253" spans="1:20" hidden="1" x14ac:dyDescent="0.3">
      <c r="A6253">
        <v>28</v>
      </c>
      <c r="B6253" s="1">
        <v>46131</v>
      </c>
      <c r="C6253" t="s">
        <v>162</v>
      </c>
      <c r="D6253" t="s">
        <v>58</v>
      </c>
      <c r="E6253" t="s">
        <v>40</v>
      </c>
      <c r="F6253" t="s">
        <v>35</v>
      </c>
      <c r="G6253">
        <v>1</v>
      </c>
      <c r="H6253">
        <v>4.5999999999999996</v>
      </c>
      <c r="I6253" t="s">
        <v>43</v>
      </c>
      <c r="J6253" t="s">
        <v>193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83</v>
      </c>
      <c r="R6253" t="s">
        <v>83</v>
      </c>
      <c r="S6253" t="s">
        <v>83</v>
      </c>
      <c r="T6253" t="str">
        <f>_xlfn.XLOOKUP(A6253,MI_Match_Analysis!$A$2:$A$8,MI_Match_Analysis!$F$2:$F$8,"Not Found")</f>
        <v>Not Found</v>
      </c>
    </row>
    <row r="6254" spans="1:20" hidden="1" x14ac:dyDescent="0.3">
      <c r="A6254">
        <v>28</v>
      </c>
      <c r="B6254" s="1">
        <v>46131</v>
      </c>
      <c r="C6254" t="s">
        <v>162</v>
      </c>
      <c r="D6254" t="s">
        <v>58</v>
      </c>
      <c r="E6254" t="s">
        <v>40</v>
      </c>
      <c r="F6254" t="s">
        <v>35</v>
      </c>
      <c r="G6254">
        <v>1</v>
      </c>
      <c r="H6254">
        <v>5.0999999999999996</v>
      </c>
      <c r="I6254" t="s">
        <v>84</v>
      </c>
      <c r="J6254" t="s">
        <v>185</v>
      </c>
      <c r="K6254">
        <v>6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83</v>
      </c>
      <c r="R6254" t="s">
        <v>83</v>
      </c>
      <c r="S6254" t="s">
        <v>83</v>
      </c>
      <c r="T6254" t="str">
        <f>_xlfn.XLOOKUP(A6254,MI_Match_Analysis!$A$2:$A$8,MI_Match_Analysis!$F$2:$F$8,"Not Found")</f>
        <v>Not Found</v>
      </c>
    </row>
    <row r="6255" spans="1:20" hidden="1" x14ac:dyDescent="0.3">
      <c r="A6255">
        <v>28</v>
      </c>
      <c r="B6255" s="1">
        <v>46131</v>
      </c>
      <c r="C6255" t="s">
        <v>162</v>
      </c>
      <c r="D6255" t="s">
        <v>58</v>
      </c>
      <c r="E6255" t="s">
        <v>40</v>
      </c>
      <c r="F6255" t="s">
        <v>35</v>
      </c>
      <c r="G6255">
        <v>1</v>
      </c>
      <c r="H6255">
        <v>5.2</v>
      </c>
      <c r="I6255" t="s">
        <v>84</v>
      </c>
      <c r="J6255" t="s">
        <v>185</v>
      </c>
      <c r="K6255">
        <v>0</v>
      </c>
      <c r="L6255">
        <v>1</v>
      </c>
      <c r="M6255">
        <v>1</v>
      </c>
      <c r="N6255">
        <v>0</v>
      </c>
      <c r="O6255">
        <v>0</v>
      </c>
      <c r="P6255">
        <v>0</v>
      </c>
      <c r="Q6255" t="s">
        <v>83</v>
      </c>
      <c r="R6255" t="s">
        <v>83</v>
      </c>
      <c r="S6255" t="s">
        <v>83</v>
      </c>
      <c r="T6255" t="str">
        <f>_xlfn.XLOOKUP(A6255,MI_Match_Analysis!$A$2:$A$8,MI_Match_Analysis!$F$2:$F$8,"Not Found")</f>
        <v>Not Found</v>
      </c>
    </row>
    <row r="6256" spans="1:20" hidden="1" x14ac:dyDescent="0.3">
      <c r="A6256">
        <v>28</v>
      </c>
      <c r="B6256" s="1">
        <v>46131</v>
      </c>
      <c r="C6256" t="s">
        <v>162</v>
      </c>
      <c r="D6256" t="s">
        <v>58</v>
      </c>
      <c r="E6256" t="s">
        <v>40</v>
      </c>
      <c r="F6256" t="s">
        <v>35</v>
      </c>
      <c r="G6256">
        <v>1</v>
      </c>
      <c r="H6256">
        <v>5.2</v>
      </c>
      <c r="I6256" t="s">
        <v>84</v>
      </c>
      <c r="J6256" t="s">
        <v>185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83</v>
      </c>
      <c r="R6256" t="s">
        <v>83</v>
      </c>
      <c r="S6256" t="s">
        <v>83</v>
      </c>
      <c r="T6256" t="str">
        <f>_xlfn.XLOOKUP(A6256,MI_Match_Analysis!$A$2:$A$8,MI_Match_Analysis!$F$2:$F$8,"Not Found")</f>
        <v>Not Found</v>
      </c>
    </row>
    <row r="6257" spans="1:20" hidden="1" x14ac:dyDescent="0.3">
      <c r="A6257">
        <v>28</v>
      </c>
      <c r="B6257" s="1">
        <v>46131</v>
      </c>
      <c r="C6257" t="s">
        <v>162</v>
      </c>
      <c r="D6257" t="s">
        <v>58</v>
      </c>
      <c r="E6257" t="s">
        <v>40</v>
      </c>
      <c r="F6257" t="s">
        <v>35</v>
      </c>
      <c r="G6257">
        <v>1</v>
      </c>
      <c r="H6257">
        <v>5.3</v>
      </c>
      <c r="I6257" t="s">
        <v>43</v>
      </c>
      <c r="J6257" t="s">
        <v>185</v>
      </c>
      <c r="K6257">
        <v>6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83</v>
      </c>
      <c r="R6257" t="s">
        <v>83</v>
      </c>
      <c r="S6257" t="s">
        <v>83</v>
      </c>
      <c r="T6257" t="str">
        <f>_xlfn.XLOOKUP(A6257,MI_Match_Analysis!$A$2:$A$8,MI_Match_Analysis!$F$2:$F$8,"Not Found")</f>
        <v>Not Found</v>
      </c>
    </row>
    <row r="6258" spans="1:20" hidden="1" x14ac:dyDescent="0.3">
      <c r="A6258">
        <v>28</v>
      </c>
      <c r="B6258" s="1">
        <v>46131</v>
      </c>
      <c r="C6258" t="s">
        <v>162</v>
      </c>
      <c r="D6258" t="s">
        <v>58</v>
      </c>
      <c r="E6258" t="s">
        <v>40</v>
      </c>
      <c r="F6258" t="s">
        <v>35</v>
      </c>
      <c r="G6258">
        <v>1</v>
      </c>
      <c r="H6258">
        <v>5.4</v>
      </c>
      <c r="I6258" t="s">
        <v>43</v>
      </c>
      <c r="J6258" t="s">
        <v>185</v>
      </c>
      <c r="K6258">
        <v>0</v>
      </c>
      <c r="L6258">
        <v>1</v>
      </c>
      <c r="M6258">
        <v>1</v>
      </c>
      <c r="N6258">
        <v>0</v>
      </c>
      <c r="O6258">
        <v>0</v>
      </c>
      <c r="P6258">
        <v>0</v>
      </c>
      <c r="Q6258" t="s">
        <v>83</v>
      </c>
      <c r="R6258" t="s">
        <v>83</v>
      </c>
      <c r="S6258" t="s">
        <v>83</v>
      </c>
      <c r="T6258" t="str">
        <f>_xlfn.XLOOKUP(A6258,MI_Match_Analysis!$A$2:$A$8,MI_Match_Analysis!$F$2:$F$8,"Not Found")</f>
        <v>Not Found</v>
      </c>
    </row>
    <row r="6259" spans="1:20" hidden="1" x14ac:dyDescent="0.3">
      <c r="A6259">
        <v>28</v>
      </c>
      <c r="B6259" s="1">
        <v>46131</v>
      </c>
      <c r="C6259" t="s">
        <v>162</v>
      </c>
      <c r="D6259" t="s">
        <v>58</v>
      </c>
      <c r="E6259" t="s">
        <v>40</v>
      </c>
      <c r="F6259" t="s">
        <v>35</v>
      </c>
      <c r="G6259">
        <v>1</v>
      </c>
      <c r="H6259">
        <v>5.4</v>
      </c>
      <c r="I6259" t="s">
        <v>43</v>
      </c>
      <c r="J6259" t="s">
        <v>185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83</v>
      </c>
      <c r="R6259" t="s">
        <v>83</v>
      </c>
      <c r="S6259" t="s">
        <v>83</v>
      </c>
      <c r="T6259" t="str">
        <f>_xlfn.XLOOKUP(A6259,MI_Match_Analysis!$A$2:$A$8,MI_Match_Analysis!$F$2:$F$8,"Not Found")</f>
        <v>Not Found</v>
      </c>
    </row>
    <row r="6260" spans="1:20" hidden="1" x14ac:dyDescent="0.3">
      <c r="A6260">
        <v>28</v>
      </c>
      <c r="B6260" s="1">
        <v>46131</v>
      </c>
      <c r="C6260" t="s">
        <v>162</v>
      </c>
      <c r="D6260" t="s">
        <v>58</v>
      </c>
      <c r="E6260" t="s">
        <v>40</v>
      </c>
      <c r="F6260" t="s">
        <v>35</v>
      </c>
      <c r="G6260">
        <v>1</v>
      </c>
      <c r="H6260">
        <v>5.5</v>
      </c>
      <c r="I6260" t="s">
        <v>84</v>
      </c>
      <c r="J6260" t="s">
        <v>185</v>
      </c>
      <c r="K6260">
        <v>4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83</v>
      </c>
      <c r="R6260" t="s">
        <v>83</v>
      </c>
      <c r="S6260" t="s">
        <v>83</v>
      </c>
      <c r="T6260" t="str">
        <f>_xlfn.XLOOKUP(A6260,MI_Match_Analysis!$A$2:$A$8,MI_Match_Analysis!$F$2:$F$8,"Not Found")</f>
        <v>Not Found</v>
      </c>
    </row>
    <row r="6261" spans="1:20" hidden="1" x14ac:dyDescent="0.3">
      <c r="A6261">
        <v>28</v>
      </c>
      <c r="B6261" s="1">
        <v>46131</v>
      </c>
      <c r="C6261" t="s">
        <v>162</v>
      </c>
      <c r="D6261" t="s">
        <v>58</v>
      </c>
      <c r="E6261" t="s">
        <v>40</v>
      </c>
      <c r="F6261" t="s">
        <v>35</v>
      </c>
      <c r="G6261">
        <v>1</v>
      </c>
      <c r="H6261">
        <v>5.6</v>
      </c>
      <c r="I6261" t="s">
        <v>84</v>
      </c>
      <c r="J6261" t="s">
        <v>185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83</v>
      </c>
      <c r="R6261" t="s">
        <v>83</v>
      </c>
      <c r="S6261" t="s">
        <v>83</v>
      </c>
      <c r="T6261" t="str">
        <f>_xlfn.XLOOKUP(A6261,MI_Match_Analysis!$A$2:$A$8,MI_Match_Analysis!$F$2:$F$8,"Not Found")</f>
        <v>Not Found</v>
      </c>
    </row>
    <row r="6262" spans="1:20" hidden="1" x14ac:dyDescent="0.3">
      <c r="A6262">
        <v>28</v>
      </c>
      <c r="B6262" s="1">
        <v>46131</v>
      </c>
      <c r="C6262" t="s">
        <v>162</v>
      </c>
      <c r="D6262" t="s">
        <v>58</v>
      </c>
      <c r="E6262" t="s">
        <v>40</v>
      </c>
      <c r="F6262" t="s">
        <v>35</v>
      </c>
      <c r="G6262">
        <v>1</v>
      </c>
      <c r="H6262">
        <v>5.6</v>
      </c>
      <c r="I6262" t="s">
        <v>84</v>
      </c>
      <c r="J6262" t="s">
        <v>185</v>
      </c>
      <c r="K6262">
        <v>0</v>
      </c>
      <c r="L6262">
        <v>1</v>
      </c>
      <c r="M6262">
        <v>1</v>
      </c>
      <c r="N6262">
        <v>0</v>
      </c>
      <c r="O6262">
        <v>0</v>
      </c>
      <c r="P6262">
        <v>0</v>
      </c>
      <c r="Q6262" t="s">
        <v>83</v>
      </c>
      <c r="R6262" t="s">
        <v>83</v>
      </c>
      <c r="S6262" t="s">
        <v>83</v>
      </c>
      <c r="T6262" t="str">
        <f>_xlfn.XLOOKUP(A6262,MI_Match_Analysis!$A$2:$A$8,MI_Match_Analysis!$F$2:$F$8,"Not Found")</f>
        <v>Not Found</v>
      </c>
    </row>
    <row r="6263" spans="1:20" hidden="1" x14ac:dyDescent="0.3">
      <c r="A6263">
        <v>28</v>
      </c>
      <c r="B6263" s="1">
        <v>46131</v>
      </c>
      <c r="C6263" t="s">
        <v>162</v>
      </c>
      <c r="D6263" t="s">
        <v>58</v>
      </c>
      <c r="E6263" t="s">
        <v>40</v>
      </c>
      <c r="F6263" t="s">
        <v>35</v>
      </c>
      <c r="G6263">
        <v>1</v>
      </c>
      <c r="H6263">
        <v>6.1</v>
      </c>
      <c r="I6263" t="s">
        <v>43</v>
      </c>
      <c r="J6263" t="s">
        <v>193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83</v>
      </c>
      <c r="R6263" t="s">
        <v>83</v>
      </c>
      <c r="S6263" t="s">
        <v>83</v>
      </c>
      <c r="T6263" t="str">
        <f>_xlfn.XLOOKUP(A6263,MI_Match_Analysis!$A$2:$A$8,MI_Match_Analysis!$F$2:$F$8,"Not Found")</f>
        <v>Not Found</v>
      </c>
    </row>
    <row r="6264" spans="1:20" hidden="1" x14ac:dyDescent="0.3">
      <c r="A6264">
        <v>28</v>
      </c>
      <c r="B6264" s="1">
        <v>46131</v>
      </c>
      <c r="C6264" t="s">
        <v>162</v>
      </c>
      <c r="D6264" t="s">
        <v>58</v>
      </c>
      <c r="E6264" t="s">
        <v>40</v>
      </c>
      <c r="F6264" t="s">
        <v>35</v>
      </c>
      <c r="G6264">
        <v>1</v>
      </c>
      <c r="H6264">
        <v>6.2</v>
      </c>
      <c r="I6264" t="s">
        <v>84</v>
      </c>
      <c r="J6264" t="s">
        <v>193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83</v>
      </c>
      <c r="R6264" t="s">
        <v>83</v>
      </c>
      <c r="S6264" t="s">
        <v>83</v>
      </c>
      <c r="T6264" t="str">
        <f>_xlfn.XLOOKUP(A6264,MI_Match_Analysis!$A$2:$A$8,MI_Match_Analysis!$F$2:$F$8,"Not Found")</f>
        <v>Not Found</v>
      </c>
    </row>
    <row r="6265" spans="1:20" hidden="1" x14ac:dyDescent="0.3">
      <c r="A6265">
        <v>28</v>
      </c>
      <c r="B6265" s="1">
        <v>46131</v>
      </c>
      <c r="C6265" t="s">
        <v>162</v>
      </c>
      <c r="D6265" t="s">
        <v>58</v>
      </c>
      <c r="E6265" t="s">
        <v>40</v>
      </c>
      <c r="F6265" t="s">
        <v>35</v>
      </c>
      <c r="G6265">
        <v>1</v>
      </c>
      <c r="H6265">
        <v>6.3</v>
      </c>
      <c r="I6265" t="s">
        <v>84</v>
      </c>
      <c r="J6265" t="s">
        <v>193</v>
      </c>
      <c r="K6265">
        <v>4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83</v>
      </c>
      <c r="R6265" t="s">
        <v>83</v>
      </c>
      <c r="S6265" t="s">
        <v>83</v>
      </c>
      <c r="T6265" t="str">
        <f>_xlfn.XLOOKUP(A6265,MI_Match_Analysis!$A$2:$A$8,MI_Match_Analysis!$F$2:$F$8,"Not Found")</f>
        <v>Not Found</v>
      </c>
    </row>
    <row r="6266" spans="1:20" hidden="1" x14ac:dyDescent="0.3">
      <c r="A6266">
        <v>28</v>
      </c>
      <c r="B6266" s="1">
        <v>46131</v>
      </c>
      <c r="C6266" t="s">
        <v>162</v>
      </c>
      <c r="D6266" t="s">
        <v>58</v>
      </c>
      <c r="E6266" t="s">
        <v>40</v>
      </c>
      <c r="F6266" t="s">
        <v>35</v>
      </c>
      <c r="G6266">
        <v>1</v>
      </c>
      <c r="H6266">
        <v>6.4</v>
      </c>
      <c r="I6266" t="s">
        <v>84</v>
      </c>
      <c r="J6266" t="s">
        <v>193</v>
      </c>
      <c r="K6266">
        <v>2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83</v>
      </c>
      <c r="R6266" t="s">
        <v>83</v>
      </c>
      <c r="S6266" t="s">
        <v>83</v>
      </c>
      <c r="T6266" t="str">
        <f>_xlfn.XLOOKUP(A6266,MI_Match_Analysis!$A$2:$A$8,MI_Match_Analysis!$F$2:$F$8,"Not Found")</f>
        <v>Not Found</v>
      </c>
    </row>
    <row r="6267" spans="1:20" hidden="1" x14ac:dyDescent="0.3">
      <c r="A6267">
        <v>28</v>
      </c>
      <c r="B6267" s="1">
        <v>46131</v>
      </c>
      <c r="C6267" t="s">
        <v>162</v>
      </c>
      <c r="D6267" t="s">
        <v>58</v>
      </c>
      <c r="E6267" t="s">
        <v>40</v>
      </c>
      <c r="F6267" t="s">
        <v>35</v>
      </c>
      <c r="G6267">
        <v>1</v>
      </c>
      <c r="H6267">
        <v>6.5</v>
      </c>
      <c r="I6267" t="s">
        <v>84</v>
      </c>
      <c r="J6267" t="s">
        <v>193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83</v>
      </c>
      <c r="R6267" t="s">
        <v>83</v>
      </c>
      <c r="S6267" t="s">
        <v>83</v>
      </c>
      <c r="T6267" t="str">
        <f>_xlfn.XLOOKUP(A6267,MI_Match_Analysis!$A$2:$A$8,MI_Match_Analysis!$F$2:$F$8,"Not Found")</f>
        <v>Not Found</v>
      </c>
    </row>
    <row r="6268" spans="1:20" hidden="1" x14ac:dyDescent="0.3">
      <c r="A6268">
        <v>28</v>
      </c>
      <c r="B6268" s="1">
        <v>46131</v>
      </c>
      <c r="C6268" t="s">
        <v>162</v>
      </c>
      <c r="D6268" t="s">
        <v>58</v>
      </c>
      <c r="E6268" t="s">
        <v>40</v>
      </c>
      <c r="F6268" t="s">
        <v>35</v>
      </c>
      <c r="G6268">
        <v>1</v>
      </c>
      <c r="H6268">
        <v>6.6</v>
      </c>
      <c r="I6268" t="s">
        <v>43</v>
      </c>
      <c r="J6268" t="s">
        <v>193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83</v>
      </c>
      <c r="R6268" t="s">
        <v>83</v>
      </c>
      <c r="S6268" t="s">
        <v>83</v>
      </c>
      <c r="T6268" t="str">
        <f>_xlfn.XLOOKUP(A6268,MI_Match_Analysis!$A$2:$A$8,MI_Match_Analysis!$F$2:$F$8,"Not Found")</f>
        <v>Not Found</v>
      </c>
    </row>
    <row r="6269" spans="1:20" hidden="1" x14ac:dyDescent="0.3">
      <c r="A6269">
        <v>28</v>
      </c>
      <c r="B6269" s="1">
        <v>46131</v>
      </c>
      <c r="C6269" t="s">
        <v>162</v>
      </c>
      <c r="D6269" t="s">
        <v>58</v>
      </c>
      <c r="E6269" t="s">
        <v>40</v>
      </c>
      <c r="F6269" t="s">
        <v>35</v>
      </c>
      <c r="G6269">
        <v>1</v>
      </c>
      <c r="H6269">
        <v>7.1</v>
      </c>
      <c r="I6269" t="s">
        <v>84</v>
      </c>
      <c r="J6269" t="s">
        <v>192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83</v>
      </c>
      <c r="R6269" t="s">
        <v>83</v>
      </c>
      <c r="S6269" t="s">
        <v>83</v>
      </c>
      <c r="T6269" t="str">
        <f>_xlfn.XLOOKUP(A6269,MI_Match_Analysis!$A$2:$A$8,MI_Match_Analysis!$F$2:$F$8,"Not Found")</f>
        <v>Not Found</v>
      </c>
    </row>
    <row r="6270" spans="1:20" hidden="1" x14ac:dyDescent="0.3">
      <c r="A6270">
        <v>28</v>
      </c>
      <c r="B6270" s="1">
        <v>46131</v>
      </c>
      <c r="C6270" t="s">
        <v>162</v>
      </c>
      <c r="D6270" t="s">
        <v>58</v>
      </c>
      <c r="E6270" t="s">
        <v>40</v>
      </c>
      <c r="F6270" t="s">
        <v>35</v>
      </c>
      <c r="G6270">
        <v>1</v>
      </c>
      <c r="H6270">
        <v>7.2</v>
      </c>
      <c r="I6270" t="s">
        <v>84</v>
      </c>
      <c r="J6270" t="s">
        <v>192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83</v>
      </c>
      <c r="R6270" t="s">
        <v>83</v>
      </c>
      <c r="S6270" t="s">
        <v>83</v>
      </c>
      <c r="T6270" t="str">
        <f>_xlfn.XLOOKUP(A6270,MI_Match_Analysis!$A$2:$A$8,MI_Match_Analysis!$F$2:$F$8,"Not Found")</f>
        <v>Not Found</v>
      </c>
    </row>
    <row r="6271" spans="1:20" hidden="1" x14ac:dyDescent="0.3">
      <c r="A6271">
        <v>28</v>
      </c>
      <c r="B6271" s="1">
        <v>46131</v>
      </c>
      <c r="C6271" t="s">
        <v>162</v>
      </c>
      <c r="D6271" t="s">
        <v>58</v>
      </c>
      <c r="E6271" t="s">
        <v>40</v>
      </c>
      <c r="F6271" t="s">
        <v>35</v>
      </c>
      <c r="G6271">
        <v>1</v>
      </c>
      <c r="H6271">
        <v>7.3</v>
      </c>
      <c r="I6271" t="s">
        <v>43</v>
      </c>
      <c r="J6271" t="s">
        <v>192</v>
      </c>
      <c r="K6271">
        <v>4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83</v>
      </c>
      <c r="R6271" t="s">
        <v>83</v>
      </c>
      <c r="S6271" t="s">
        <v>83</v>
      </c>
      <c r="T6271" t="str">
        <f>_xlfn.XLOOKUP(A6271,MI_Match_Analysis!$A$2:$A$8,MI_Match_Analysis!$F$2:$F$8,"Not Found")</f>
        <v>Not Found</v>
      </c>
    </row>
    <row r="6272" spans="1:20" hidden="1" x14ac:dyDescent="0.3">
      <c r="A6272">
        <v>28</v>
      </c>
      <c r="B6272" s="1">
        <v>46131</v>
      </c>
      <c r="C6272" t="s">
        <v>162</v>
      </c>
      <c r="D6272" t="s">
        <v>58</v>
      </c>
      <c r="E6272" t="s">
        <v>40</v>
      </c>
      <c r="F6272" t="s">
        <v>35</v>
      </c>
      <c r="G6272">
        <v>1</v>
      </c>
      <c r="H6272">
        <v>7.4</v>
      </c>
      <c r="I6272" t="s">
        <v>43</v>
      </c>
      <c r="J6272" t="s">
        <v>192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83</v>
      </c>
      <c r="R6272" t="s">
        <v>83</v>
      </c>
      <c r="S6272" t="s">
        <v>83</v>
      </c>
      <c r="T6272" t="str">
        <f>_xlfn.XLOOKUP(A6272,MI_Match_Analysis!$A$2:$A$8,MI_Match_Analysis!$F$2:$F$8,"Not Found")</f>
        <v>Not Found</v>
      </c>
    </row>
    <row r="6273" spans="1:20" hidden="1" x14ac:dyDescent="0.3">
      <c r="A6273">
        <v>28</v>
      </c>
      <c r="B6273" s="1">
        <v>46131</v>
      </c>
      <c r="C6273" t="s">
        <v>162</v>
      </c>
      <c r="D6273" t="s">
        <v>58</v>
      </c>
      <c r="E6273" t="s">
        <v>40</v>
      </c>
      <c r="F6273" t="s">
        <v>35</v>
      </c>
      <c r="G6273">
        <v>1</v>
      </c>
      <c r="H6273">
        <v>7.5</v>
      </c>
      <c r="I6273" t="s">
        <v>84</v>
      </c>
      <c r="J6273" t="s">
        <v>192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83</v>
      </c>
      <c r="R6273" t="s">
        <v>83</v>
      </c>
      <c r="S6273" t="s">
        <v>83</v>
      </c>
      <c r="T6273" t="str">
        <f>_xlfn.XLOOKUP(A6273,MI_Match_Analysis!$A$2:$A$8,MI_Match_Analysis!$F$2:$F$8,"Not Found")</f>
        <v>Not Found</v>
      </c>
    </row>
    <row r="6274" spans="1:20" hidden="1" x14ac:dyDescent="0.3">
      <c r="A6274">
        <v>28</v>
      </c>
      <c r="B6274" s="1">
        <v>46131</v>
      </c>
      <c r="C6274" t="s">
        <v>162</v>
      </c>
      <c r="D6274" t="s">
        <v>58</v>
      </c>
      <c r="E6274" t="s">
        <v>40</v>
      </c>
      <c r="F6274" t="s">
        <v>35</v>
      </c>
      <c r="G6274">
        <v>1</v>
      </c>
      <c r="H6274">
        <v>7.6</v>
      </c>
      <c r="I6274" t="s">
        <v>43</v>
      </c>
      <c r="J6274" t="s">
        <v>192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83</v>
      </c>
      <c r="R6274" t="s">
        <v>83</v>
      </c>
      <c r="S6274" t="s">
        <v>83</v>
      </c>
      <c r="T6274" t="str">
        <f>_xlfn.XLOOKUP(A6274,MI_Match_Analysis!$A$2:$A$8,MI_Match_Analysis!$F$2:$F$8,"Not Found")</f>
        <v>Not Found</v>
      </c>
    </row>
    <row r="6275" spans="1:20" hidden="1" x14ac:dyDescent="0.3">
      <c r="A6275">
        <v>28</v>
      </c>
      <c r="B6275" s="1">
        <v>46131</v>
      </c>
      <c r="C6275" t="s">
        <v>162</v>
      </c>
      <c r="D6275" t="s">
        <v>58</v>
      </c>
      <c r="E6275" t="s">
        <v>40</v>
      </c>
      <c r="F6275" t="s">
        <v>35</v>
      </c>
      <c r="G6275">
        <v>1</v>
      </c>
      <c r="H6275">
        <v>8.1</v>
      </c>
      <c r="I6275" t="s">
        <v>43</v>
      </c>
      <c r="J6275" t="s">
        <v>191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83</v>
      </c>
      <c r="R6275" t="s">
        <v>83</v>
      </c>
      <c r="S6275" t="s">
        <v>83</v>
      </c>
      <c r="T6275" t="str">
        <f>_xlfn.XLOOKUP(A6275,MI_Match_Analysis!$A$2:$A$8,MI_Match_Analysis!$F$2:$F$8,"Not Found")</f>
        <v>Not Found</v>
      </c>
    </row>
    <row r="6276" spans="1:20" hidden="1" x14ac:dyDescent="0.3">
      <c r="A6276">
        <v>28</v>
      </c>
      <c r="B6276" s="1">
        <v>46131</v>
      </c>
      <c r="C6276" t="s">
        <v>162</v>
      </c>
      <c r="D6276" t="s">
        <v>58</v>
      </c>
      <c r="E6276" t="s">
        <v>40</v>
      </c>
      <c r="F6276" t="s">
        <v>35</v>
      </c>
      <c r="G6276">
        <v>1</v>
      </c>
      <c r="H6276">
        <v>8.1999999999999993</v>
      </c>
      <c r="I6276" t="s">
        <v>84</v>
      </c>
      <c r="J6276" t="s">
        <v>191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83</v>
      </c>
      <c r="R6276" t="s">
        <v>83</v>
      </c>
      <c r="S6276" t="s">
        <v>83</v>
      </c>
      <c r="T6276" t="str">
        <f>_xlfn.XLOOKUP(A6276,MI_Match_Analysis!$A$2:$A$8,MI_Match_Analysis!$F$2:$F$8,"Not Found")</f>
        <v>Not Found</v>
      </c>
    </row>
    <row r="6277" spans="1:20" hidden="1" x14ac:dyDescent="0.3">
      <c r="A6277">
        <v>28</v>
      </c>
      <c r="B6277" s="1">
        <v>46131</v>
      </c>
      <c r="C6277" t="s">
        <v>162</v>
      </c>
      <c r="D6277" t="s">
        <v>58</v>
      </c>
      <c r="E6277" t="s">
        <v>40</v>
      </c>
      <c r="F6277" t="s">
        <v>35</v>
      </c>
      <c r="G6277">
        <v>1</v>
      </c>
      <c r="H6277">
        <v>8.3000000000000007</v>
      </c>
      <c r="I6277" t="s">
        <v>84</v>
      </c>
      <c r="J6277" t="s">
        <v>191</v>
      </c>
      <c r="K6277">
        <v>0</v>
      </c>
      <c r="L6277">
        <v>1</v>
      </c>
      <c r="M6277">
        <v>0</v>
      </c>
      <c r="N6277">
        <v>1</v>
      </c>
      <c r="O6277">
        <v>0</v>
      </c>
      <c r="P6277">
        <v>0</v>
      </c>
      <c r="Q6277" t="s">
        <v>83</v>
      </c>
      <c r="R6277" t="s">
        <v>83</v>
      </c>
      <c r="S6277" t="s">
        <v>83</v>
      </c>
      <c r="T6277" t="str">
        <f>_xlfn.XLOOKUP(A6277,MI_Match_Analysis!$A$2:$A$8,MI_Match_Analysis!$F$2:$F$8,"Not Found")</f>
        <v>Not Found</v>
      </c>
    </row>
    <row r="6278" spans="1:20" hidden="1" x14ac:dyDescent="0.3">
      <c r="A6278">
        <v>28</v>
      </c>
      <c r="B6278" s="1">
        <v>46131</v>
      </c>
      <c r="C6278" t="s">
        <v>162</v>
      </c>
      <c r="D6278" t="s">
        <v>58</v>
      </c>
      <c r="E6278" t="s">
        <v>40</v>
      </c>
      <c r="F6278" t="s">
        <v>35</v>
      </c>
      <c r="G6278">
        <v>1</v>
      </c>
      <c r="H6278">
        <v>8.4</v>
      </c>
      <c r="I6278" t="s">
        <v>43</v>
      </c>
      <c r="J6278" t="s">
        <v>191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165</v>
      </c>
      <c r="R6278" t="s">
        <v>43</v>
      </c>
      <c r="S6278" t="s">
        <v>188</v>
      </c>
      <c r="T6278" t="str">
        <f>_xlfn.XLOOKUP(A6278,MI_Match_Analysis!$A$2:$A$8,MI_Match_Analysis!$F$2:$F$8,"Not Found")</f>
        <v>Not Found</v>
      </c>
    </row>
    <row r="6279" spans="1:20" hidden="1" x14ac:dyDescent="0.3">
      <c r="A6279">
        <v>28</v>
      </c>
      <c r="B6279" s="1">
        <v>46131</v>
      </c>
      <c r="C6279" t="s">
        <v>162</v>
      </c>
      <c r="D6279" t="s">
        <v>58</v>
      </c>
      <c r="E6279" t="s">
        <v>40</v>
      </c>
      <c r="F6279" t="s">
        <v>35</v>
      </c>
      <c r="G6279">
        <v>1</v>
      </c>
      <c r="H6279">
        <v>8.5</v>
      </c>
      <c r="I6279" t="s">
        <v>74</v>
      </c>
      <c r="J6279" t="s">
        <v>191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83</v>
      </c>
      <c r="R6279" t="s">
        <v>83</v>
      </c>
      <c r="S6279" t="s">
        <v>83</v>
      </c>
      <c r="T6279" t="str">
        <f>_xlfn.XLOOKUP(A6279,MI_Match_Analysis!$A$2:$A$8,MI_Match_Analysis!$F$2:$F$8,"Not Found")</f>
        <v>Not Found</v>
      </c>
    </row>
    <row r="6280" spans="1:20" hidden="1" x14ac:dyDescent="0.3">
      <c r="A6280">
        <v>28</v>
      </c>
      <c r="B6280" s="1">
        <v>46131</v>
      </c>
      <c r="C6280" t="s">
        <v>162</v>
      </c>
      <c r="D6280" t="s">
        <v>58</v>
      </c>
      <c r="E6280" t="s">
        <v>40</v>
      </c>
      <c r="F6280" t="s">
        <v>35</v>
      </c>
      <c r="G6280">
        <v>1</v>
      </c>
      <c r="H6280">
        <v>8.6</v>
      </c>
      <c r="I6280" t="s">
        <v>74</v>
      </c>
      <c r="J6280" t="s">
        <v>191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83</v>
      </c>
      <c r="R6280" t="s">
        <v>83</v>
      </c>
      <c r="S6280" t="s">
        <v>83</v>
      </c>
      <c r="T6280" t="str">
        <f>_xlfn.XLOOKUP(A6280,MI_Match_Analysis!$A$2:$A$8,MI_Match_Analysis!$F$2:$F$8,"Not Found")</f>
        <v>Not Found</v>
      </c>
    </row>
    <row r="6281" spans="1:20" hidden="1" x14ac:dyDescent="0.3">
      <c r="A6281">
        <v>28</v>
      </c>
      <c r="B6281" s="1">
        <v>46131</v>
      </c>
      <c r="C6281" t="s">
        <v>162</v>
      </c>
      <c r="D6281" t="s">
        <v>58</v>
      </c>
      <c r="E6281" t="s">
        <v>40</v>
      </c>
      <c r="F6281" t="s">
        <v>35</v>
      </c>
      <c r="G6281">
        <v>1</v>
      </c>
      <c r="H6281">
        <v>9.1</v>
      </c>
      <c r="I6281" t="s">
        <v>277</v>
      </c>
      <c r="J6281" t="s">
        <v>188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83</v>
      </c>
      <c r="R6281" t="s">
        <v>83</v>
      </c>
      <c r="S6281" t="s">
        <v>83</v>
      </c>
      <c r="T6281" t="str">
        <f>_xlfn.XLOOKUP(A6281,MI_Match_Analysis!$A$2:$A$8,MI_Match_Analysis!$F$2:$F$8,"Not Found")</f>
        <v>Not Found</v>
      </c>
    </row>
    <row r="6282" spans="1:20" hidden="1" x14ac:dyDescent="0.3">
      <c r="A6282">
        <v>28</v>
      </c>
      <c r="B6282" s="1">
        <v>46131</v>
      </c>
      <c r="C6282" t="s">
        <v>162</v>
      </c>
      <c r="D6282" t="s">
        <v>58</v>
      </c>
      <c r="E6282" t="s">
        <v>40</v>
      </c>
      <c r="F6282" t="s">
        <v>35</v>
      </c>
      <c r="G6282">
        <v>1</v>
      </c>
      <c r="H6282">
        <v>9.1999999999999993</v>
      </c>
      <c r="I6282" t="s">
        <v>74</v>
      </c>
      <c r="J6282" t="s">
        <v>188</v>
      </c>
      <c r="K6282">
        <v>2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83</v>
      </c>
      <c r="R6282" t="s">
        <v>83</v>
      </c>
      <c r="S6282" t="s">
        <v>83</v>
      </c>
      <c r="T6282" t="str">
        <f>_xlfn.XLOOKUP(A6282,MI_Match_Analysis!$A$2:$A$8,MI_Match_Analysis!$F$2:$F$8,"Not Found")</f>
        <v>Not Found</v>
      </c>
    </row>
    <row r="6283" spans="1:20" hidden="1" x14ac:dyDescent="0.3">
      <c r="A6283">
        <v>28</v>
      </c>
      <c r="B6283" s="1">
        <v>46131</v>
      </c>
      <c r="C6283" t="s">
        <v>162</v>
      </c>
      <c r="D6283" t="s">
        <v>58</v>
      </c>
      <c r="E6283" t="s">
        <v>40</v>
      </c>
      <c r="F6283" t="s">
        <v>35</v>
      </c>
      <c r="G6283">
        <v>1</v>
      </c>
      <c r="H6283">
        <v>9.3000000000000007</v>
      </c>
      <c r="I6283" t="s">
        <v>74</v>
      </c>
      <c r="J6283" t="s">
        <v>188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83</v>
      </c>
      <c r="R6283" t="s">
        <v>83</v>
      </c>
      <c r="S6283" t="s">
        <v>83</v>
      </c>
      <c r="T6283" t="str">
        <f>_xlfn.XLOOKUP(A6283,MI_Match_Analysis!$A$2:$A$8,MI_Match_Analysis!$F$2:$F$8,"Not Found")</f>
        <v>Not Found</v>
      </c>
    </row>
    <row r="6284" spans="1:20" hidden="1" x14ac:dyDescent="0.3">
      <c r="A6284">
        <v>28</v>
      </c>
      <c r="B6284" s="1">
        <v>46131</v>
      </c>
      <c r="C6284" t="s">
        <v>162</v>
      </c>
      <c r="D6284" t="s">
        <v>58</v>
      </c>
      <c r="E6284" t="s">
        <v>40</v>
      </c>
      <c r="F6284" t="s">
        <v>35</v>
      </c>
      <c r="G6284">
        <v>1</v>
      </c>
      <c r="H6284">
        <v>9.4</v>
      </c>
      <c r="I6284" t="s">
        <v>84</v>
      </c>
      <c r="J6284" t="s">
        <v>188</v>
      </c>
      <c r="K6284">
        <v>0</v>
      </c>
      <c r="L6284">
        <v>1</v>
      </c>
      <c r="M6284">
        <v>1</v>
      </c>
      <c r="N6284">
        <v>0</v>
      </c>
      <c r="O6284">
        <v>0</v>
      </c>
      <c r="P6284">
        <v>0</v>
      </c>
      <c r="Q6284" t="s">
        <v>83</v>
      </c>
      <c r="R6284" t="s">
        <v>83</v>
      </c>
      <c r="S6284" t="s">
        <v>83</v>
      </c>
      <c r="T6284" t="str">
        <f>_xlfn.XLOOKUP(A6284,MI_Match_Analysis!$A$2:$A$8,MI_Match_Analysis!$F$2:$F$8,"Not Found")</f>
        <v>Not Found</v>
      </c>
    </row>
    <row r="6285" spans="1:20" hidden="1" x14ac:dyDescent="0.3">
      <c r="A6285">
        <v>28</v>
      </c>
      <c r="B6285" s="1">
        <v>46131</v>
      </c>
      <c r="C6285" t="s">
        <v>162</v>
      </c>
      <c r="D6285" t="s">
        <v>58</v>
      </c>
      <c r="E6285" t="s">
        <v>40</v>
      </c>
      <c r="F6285" t="s">
        <v>35</v>
      </c>
      <c r="G6285">
        <v>1</v>
      </c>
      <c r="H6285">
        <v>9.4</v>
      </c>
      <c r="I6285" t="s">
        <v>84</v>
      </c>
      <c r="J6285" t="s">
        <v>188</v>
      </c>
      <c r="K6285">
        <v>6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83</v>
      </c>
      <c r="R6285" t="s">
        <v>83</v>
      </c>
      <c r="S6285" t="s">
        <v>83</v>
      </c>
      <c r="T6285" t="str">
        <f>_xlfn.XLOOKUP(A6285,MI_Match_Analysis!$A$2:$A$8,MI_Match_Analysis!$F$2:$F$8,"Not Found")</f>
        <v>Not Found</v>
      </c>
    </row>
    <row r="6286" spans="1:20" hidden="1" x14ac:dyDescent="0.3">
      <c r="A6286">
        <v>28</v>
      </c>
      <c r="B6286" s="1">
        <v>46131</v>
      </c>
      <c r="C6286" t="s">
        <v>162</v>
      </c>
      <c r="D6286" t="s">
        <v>58</v>
      </c>
      <c r="E6286" t="s">
        <v>40</v>
      </c>
      <c r="F6286" t="s">
        <v>35</v>
      </c>
      <c r="G6286">
        <v>1</v>
      </c>
      <c r="H6286">
        <v>9.5</v>
      </c>
      <c r="I6286" t="s">
        <v>84</v>
      </c>
      <c r="J6286" t="s">
        <v>188</v>
      </c>
      <c r="K6286">
        <v>0</v>
      </c>
      <c r="L6286">
        <v>1</v>
      </c>
      <c r="M6286">
        <v>1</v>
      </c>
      <c r="N6286">
        <v>0</v>
      </c>
      <c r="O6286">
        <v>0</v>
      </c>
      <c r="P6286">
        <v>0</v>
      </c>
      <c r="Q6286" t="s">
        <v>83</v>
      </c>
      <c r="R6286" t="s">
        <v>83</v>
      </c>
      <c r="S6286" t="s">
        <v>83</v>
      </c>
      <c r="T6286" t="str">
        <f>_xlfn.XLOOKUP(A6286,MI_Match_Analysis!$A$2:$A$8,MI_Match_Analysis!$F$2:$F$8,"Not Found")</f>
        <v>Not Found</v>
      </c>
    </row>
    <row r="6287" spans="1:20" hidden="1" x14ac:dyDescent="0.3">
      <c r="A6287">
        <v>28</v>
      </c>
      <c r="B6287" s="1">
        <v>46131</v>
      </c>
      <c r="C6287" t="s">
        <v>162</v>
      </c>
      <c r="D6287" t="s">
        <v>58</v>
      </c>
      <c r="E6287" t="s">
        <v>40</v>
      </c>
      <c r="F6287" t="s">
        <v>35</v>
      </c>
      <c r="G6287">
        <v>1</v>
      </c>
      <c r="H6287">
        <v>9.5</v>
      </c>
      <c r="I6287" t="s">
        <v>84</v>
      </c>
      <c r="J6287" t="s">
        <v>188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83</v>
      </c>
      <c r="R6287" t="s">
        <v>83</v>
      </c>
      <c r="S6287" t="s">
        <v>83</v>
      </c>
      <c r="T6287" t="str">
        <f>_xlfn.XLOOKUP(A6287,MI_Match_Analysis!$A$2:$A$8,MI_Match_Analysis!$F$2:$F$8,"Not Found")</f>
        <v>Not Found</v>
      </c>
    </row>
    <row r="6288" spans="1:20" hidden="1" x14ac:dyDescent="0.3">
      <c r="A6288">
        <v>28</v>
      </c>
      <c r="B6288" s="1">
        <v>46131</v>
      </c>
      <c r="C6288" t="s">
        <v>162</v>
      </c>
      <c r="D6288" t="s">
        <v>58</v>
      </c>
      <c r="E6288" t="s">
        <v>40</v>
      </c>
      <c r="F6288" t="s">
        <v>35</v>
      </c>
      <c r="G6288">
        <v>1</v>
      </c>
      <c r="H6288">
        <v>9.6</v>
      </c>
      <c r="I6288" t="s">
        <v>74</v>
      </c>
      <c r="J6288" t="s">
        <v>188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83</v>
      </c>
      <c r="R6288" t="s">
        <v>83</v>
      </c>
      <c r="S6288" t="s">
        <v>83</v>
      </c>
      <c r="T6288" t="str">
        <f>_xlfn.XLOOKUP(A6288,MI_Match_Analysis!$A$2:$A$8,MI_Match_Analysis!$F$2:$F$8,"Not Found")</f>
        <v>Not Found</v>
      </c>
    </row>
    <row r="6289" spans="1:20" hidden="1" x14ac:dyDescent="0.3">
      <c r="A6289">
        <v>28</v>
      </c>
      <c r="B6289" s="1">
        <v>46131</v>
      </c>
      <c r="C6289" t="s">
        <v>162</v>
      </c>
      <c r="D6289" t="s">
        <v>58</v>
      </c>
      <c r="E6289" t="s">
        <v>40</v>
      </c>
      <c r="F6289" t="s">
        <v>35</v>
      </c>
      <c r="G6289">
        <v>1</v>
      </c>
      <c r="H6289">
        <v>10.1</v>
      </c>
      <c r="I6289" t="s">
        <v>74</v>
      </c>
      <c r="J6289" t="s">
        <v>191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83</v>
      </c>
      <c r="R6289" t="s">
        <v>83</v>
      </c>
      <c r="S6289" t="s">
        <v>83</v>
      </c>
      <c r="T6289" t="str">
        <f>_xlfn.XLOOKUP(A6289,MI_Match_Analysis!$A$2:$A$8,MI_Match_Analysis!$F$2:$F$8,"Not Found")</f>
        <v>Not Found</v>
      </c>
    </row>
    <row r="6290" spans="1:20" hidden="1" x14ac:dyDescent="0.3">
      <c r="A6290">
        <v>28</v>
      </c>
      <c r="B6290" s="1">
        <v>46131</v>
      </c>
      <c r="C6290" t="s">
        <v>162</v>
      </c>
      <c r="D6290" t="s">
        <v>58</v>
      </c>
      <c r="E6290" t="s">
        <v>40</v>
      </c>
      <c r="F6290" t="s">
        <v>35</v>
      </c>
      <c r="G6290">
        <v>1</v>
      </c>
      <c r="H6290">
        <v>10.199999999999999</v>
      </c>
      <c r="I6290" t="s">
        <v>84</v>
      </c>
      <c r="J6290" t="s">
        <v>191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83</v>
      </c>
      <c r="R6290" t="s">
        <v>83</v>
      </c>
      <c r="S6290" t="s">
        <v>83</v>
      </c>
      <c r="T6290" t="str">
        <f>_xlfn.XLOOKUP(A6290,MI_Match_Analysis!$A$2:$A$8,MI_Match_Analysis!$F$2:$F$8,"Not Found")</f>
        <v>Not Found</v>
      </c>
    </row>
    <row r="6291" spans="1:20" hidden="1" x14ac:dyDescent="0.3">
      <c r="A6291">
        <v>28</v>
      </c>
      <c r="B6291" s="1">
        <v>46131</v>
      </c>
      <c r="C6291" t="s">
        <v>162</v>
      </c>
      <c r="D6291" t="s">
        <v>58</v>
      </c>
      <c r="E6291" t="s">
        <v>40</v>
      </c>
      <c r="F6291" t="s">
        <v>35</v>
      </c>
      <c r="G6291">
        <v>1</v>
      </c>
      <c r="H6291">
        <v>10.3</v>
      </c>
      <c r="I6291" t="s">
        <v>74</v>
      </c>
      <c r="J6291" t="s">
        <v>191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257</v>
      </c>
      <c r="R6291" t="s">
        <v>74</v>
      </c>
      <c r="S6291" t="s">
        <v>83</v>
      </c>
      <c r="T6291" t="str">
        <f>_xlfn.XLOOKUP(A6291,MI_Match_Analysis!$A$2:$A$8,MI_Match_Analysis!$F$2:$F$8,"Not Found")</f>
        <v>Not Found</v>
      </c>
    </row>
    <row r="6292" spans="1:20" hidden="1" x14ac:dyDescent="0.3">
      <c r="A6292">
        <v>28</v>
      </c>
      <c r="B6292" s="1">
        <v>46131</v>
      </c>
      <c r="C6292" t="s">
        <v>162</v>
      </c>
      <c r="D6292" t="s">
        <v>58</v>
      </c>
      <c r="E6292" t="s">
        <v>40</v>
      </c>
      <c r="F6292" t="s">
        <v>35</v>
      </c>
      <c r="G6292">
        <v>1</v>
      </c>
      <c r="H6292">
        <v>10.4</v>
      </c>
      <c r="I6292" t="s">
        <v>211</v>
      </c>
      <c r="J6292" t="s">
        <v>191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83</v>
      </c>
      <c r="R6292" t="s">
        <v>83</v>
      </c>
      <c r="S6292" t="s">
        <v>83</v>
      </c>
      <c r="T6292" t="str">
        <f>_xlfn.XLOOKUP(A6292,MI_Match_Analysis!$A$2:$A$8,MI_Match_Analysis!$F$2:$F$8,"Not Found")</f>
        <v>Not Found</v>
      </c>
    </row>
    <row r="6293" spans="1:20" hidden="1" x14ac:dyDescent="0.3">
      <c r="A6293">
        <v>28</v>
      </c>
      <c r="B6293" s="1">
        <v>46131</v>
      </c>
      <c r="C6293" t="s">
        <v>162</v>
      </c>
      <c r="D6293" t="s">
        <v>58</v>
      </c>
      <c r="E6293" t="s">
        <v>40</v>
      </c>
      <c r="F6293" t="s">
        <v>35</v>
      </c>
      <c r="G6293">
        <v>1</v>
      </c>
      <c r="H6293">
        <v>10.5</v>
      </c>
      <c r="I6293" t="s">
        <v>211</v>
      </c>
      <c r="J6293" t="s">
        <v>191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83</v>
      </c>
      <c r="R6293" t="s">
        <v>83</v>
      </c>
      <c r="S6293" t="s">
        <v>83</v>
      </c>
      <c r="T6293" t="str">
        <f>_xlfn.XLOOKUP(A6293,MI_Match_Analysis!$A$2:$A$8,MI_Match_Analysis!$F$2:$F$8,"Not Found")</f>
        <v>Not Found</v>
      </c>
    </row>
    <row r="6294" spans="1:20" hidden="1" x14ac:dyDescent="0.3">
      <c r="A6294">
        <v>28</v>
      </c>
      <c r="B6294" s="1">
        <v>46131</v>
      </c>
      <c r="C6294" t="s">
        <v>162</v>
      </c>
      <c r="D6294" t="s">
        <v>58</v>
      </c>
      <c r="E6294" t="s">
        <v>40</v>
      </c>
      <c r="F6294" t="s">
        <v>35</v>
      </c>
      <c r="G6294">
        <v>1</v>
      </c>
      <c r="H6294">
        <v>10.6</v>
      </c>
      <c r="I6294" t="s">
        <v>211</v>
      </c>
      <c r="J6294" t="s">
        <v>191</v>
      </c>
      <c r="K6294">
        <v>1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83</v>
      </c>
      <c r="R6294" t="s">
        <v>83</v>
      </c>
      <c r="S6294" t="s">
        <v>83</v>
      </c>
      <c r="T6294" t="str">
        <f>_xlfn.XLOOKUP(A6294,MI_Match_Analysis!$A$2:$A$8,MI_Match_Analysis!$F$2:$F$8,"Not Found")</f>
        <v>Not Found</v>
      </c>
    </row>
    <row r="6295" spans="1:20" hidden="1" x14ac:dyDescent="0.3">
      <c r="A6295">
        <v>28</v>
      </c>
      <c r="B6295" s="1">
        <v>46131</v>
      </c>
      <c r="C6295" t="s">
        <v>162</v>
      </c>
      <c r="D6295" t="s">
        <v>58</v>
      </c>
      <c r="E6295" t="s">
        <v>40</v>
      </c>
      <c r="F6295" t="s">
        <v>35</v>
      </c>
      <c r="G6295">
        <v>1</v>
      </c>
      <c r="H6295">
        <v>11.1</v>
      </c>
      <c r="I6295" t="s">
        <v>211</v>
      </c>
      <c r="J6295" t="s">
        <v>193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83</v>
      </c>
      <c r="R6295" t="s">
        <v>83</v>
      </c>
      <c r="S6295" t="s">
        <v>83</v>
      </c>
      <c r="T6295" t="str">
        <f>_xlfn.XLOOKUP(A6295,MI_Match_Analysis!$A$2:$A$8,MI_Match_Analysis!$F$2:$F$8,"Not Found")</f>
        <v>Not Found</v>
      </c>
    </row>
    <row r="6296" spans="1:20" hidden="1" x14ac:dyDescent="0.3">
      <c r="A6296">
        <v>28</v>
      </c>
      <c r="B6296" s="1">
        <v>46131</v>
      </c>
      <c r="C6296" t="s">
        <v>162</v>
      </c>
      <c r="D6296" t="s">
        <v>58</v>
      </c>
      <c r="E6296" t="s">
        <v>40</v>
      </c>
      <c r="F6296" t="s">
        <v>35</v>
      </c>
      <c r="G6296">
        <v>1</v>
      </c>
      <c r="H6296">
        <v>11.2</v>
      </c>
      <c r="I6296" t="s">
        <v>84</v>
      </c>
      <c r="J6296" t="s">
        <v>193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167</v>
      </c>
      <c r="R6296" t="s">
        <v>84</v>
      </c>
      <c r="S6296" t="s">
        <v>83</v>
      </c>
      <c r="T6296" t="str">
        <f>_xlfn.XLOOKUP(A6296,MI_Match_Analysis!$A$2:$A$8,MI_Match_Analysis!$F$2:$F$8,"Not Found")</f>
        <v>Not Found</v>
      </c>
    </row>
    <row r="6297" spans="1:20" hidden="1" x14ac:dyDescent="0.3">
      <c r="A6297">
        <v>28</v>
      </c>
      <c r="B6297" s="1">
        <v>46131</v>
      </c>
      <c r="C6297" t="s">
        <v>162</v>
      </c>
      <c r="D6297" t="s">
        <v>58</v>
      </c>
      <c r="E6297" t="s">
        <v>40</v>
      </c>
      <c r="F6297" t="s">
        <v>35</v>
      </c>
      <c r="G6297">
        <v>1</v>
      </c>
      <c r="H6297">
        <v>11.3</v>
      </c>
      <c r="I6297" t="s">
        <v>249</v>
      </c>
      <c r="J6297" t="s">
        <v>193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83</v>
      </c>
      <c r="R6297" t="s">
        <v>83</v>
      </c>
      <c r="S6297" t="s">
        <v>83</v>
      </c>
      <c r="T6297" t="str">
        <f>_xlfn.XLOOKUP(A6297,MI_Match_Analysis!$A$2:$A$8,MI_Match_Analysis!$F$2:$F$8,"Not Found")</f>
        <v>Not Found</v>
      </c>
    </row>
    <row r="6298" spans="1:20" hidden="1" x14ac:dyDescent="0.3">
      <c r="A6298">
        <v>28</v>
      </c>
      <c r="B6298" s="1">
        <v>46131</v>
      </c>
      <c r="C6298" t="s">
        <v>162</v>
      </c>
      <c r="D6298" t="s">
        <v>58</v>
      </c>
      <c r="E6298" t="s">
        <v>40</v>
      </c>
      <c r="F6298" t="s">
        <v>35</v>
      </c>
      <c r="G6298">
        <v>1</v>
      </c>
      <c r="H6298">
        <v>11.4</v>
      </c>
      <c r="I6298" t="s">
        <v>211</v>
      </c>
      <c r="J6298" t="s">
        <v>193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83</v>
      </c>
      <c r="R6298" t="s">
        <v>83</v>
      </c>
      <c r="S6298" t="s">
        <v>83</v>
      </c>
      <c r="T6298" t="str">
        <f>_xlfn.XLOOKUP(A6298,MI_Match_Analysis!$A$2:$A$8,MI_Match_Analysis!$F$2:$F$8,"Not Found")</f>
        <v>Not Found</v>
      </c>
    </row>
    <row r="6299" spans="1:20" hidden="1" x14ac:dyDescent="0.3">
      <c r="A6299">
        <v>28</v>
      </c>
      <c r="B6299" s="1">
        <v>46131</v>
      </c>
      <c r="C6299" t="s">
        <v>162</v>
      </c>
      <c r="D6299" t="s">
        <v>58</v>
      </c>
      <c r="E6299" t="s">
        <v>40</v>
      </c>
      <c r="F6299" t="s">
        <v>35</v>
      </c>
      <c r="G6299">
        <v>1</v>
      </c>
      <c r="H6299">
        <v>11.5</v>
      </c>
      <c r="I6299" t="s">
        <v>249</v>
      </c>
      <c r="J6299" t="s">
        <v>193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83</v>
      </c>
      <c r="R6299" t="s">
        <v>83</v>
      </c>
      <c r="S6299" t="s">
        <v>83</v>
      </c>
      <c r="T6299" t="str">
        <f>_xlfn.XLOOKUP(A6299,MI_Match_Analysis!$A$2:$A$8,MI_Match_Analysis!$F$2:$F$8,"Not Found")</f>
        <v>Not Found</v>
      </c>
    </row>
    <row r="6300" spans="1:20" hidden="1" x14ac:dyDescent="0.3">
      <c r="A6300">
        <v>28</v>
      </c>
      <c r="B6300" s="1">
        <v>46131</v>
      </c>
      <c r="C6300" t="s">
        <v>162</v>
      </c>
      <c r="D6300" t="s">
        <v>58</v>
      </c>
      <c r="E6300" t="s">
        <v>40</v>
      </c>
      <c r="F6300" t="s">
        <v>35</v>
      </c>
      <c r="G6300">
        <v>1</v>
      </c>
      <c r="H6300">
        <v>11.6</v>
      </c>
      <c r="I6300" t="s">
        <v>211</v>
      </c>
      <c r="J6300" t="s">
        <v>193</v>
      </c>
      <c r="K6300">
        <v>2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83</v>
      </c>
      <c r="R6300" t="s">
        <v>83</v>
      </c>
      <c r="S6300" t="s">
        <v>83</v>
      </c>
      <c r="T6300" t="str">
        <f>_xlfn.XLOOKUP(A6300,MI_Match_Analysis!$A$2:$A$8,MI_Match_Analysis!$F$2:$F$8,"Not Found")</f>
        <v>Not Found</v>
      </c>
    </row>
    <row r="6301" spans="1:20" hidden="1" x14ac:dyDescent="0.3">
      <c r="A6301">
        <v>28</v>
      </c>
      <c r="B6301" s="1">
        <v>46131</v>
      </c>
      <c r="C6301" t="s">
        <v>162</v>
      </c>
      <c r="D6301" t="s">
        <v>58</v>
      </c>
      <c r="E6301" t="s">
        <v>40</v>
      </c>
      <c r="F6301" t="s">
        <v>35</v>
      </c>
      <c r="G6301">
        <v>1</v>
      </c>
      <c r="H6301">
        <v>12.1</v>
      </c>
      <c r="I6301" t="s">
        <v>249</v>
      </c>
      <c r="J6301" t="s">
        <v>191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83</v>
      </c>
      <c r="R6301" t="s">
        <v>83</v>
      </c>
      <c r="S6301" t="s">
        <v>83</v>
      </c>
      <c r="T6301" t="str">
        <f>_xlfn.XLOOKUP(A6301,MI_Match_Analysis!$A$2:$A$8,MI_Match_Analysis!$F$2:$F$8,"Not Found")</f>
        <v>Not Found</v>
      </c>
    </row>
    <row r="6302" spans="1:20" hidden="1" x14ac:dyDescent="0.3">
      <c r="A6302">
        <v>28</v>
      </c>
      <c r="B6302" s="1">
        <v>46131</v>
      </c>
      <c r="C6302" t="s">
        <v>162</v>
      </c>
      <c r="D6302" t="s">
        <v>58</v>
      </c>
      <c r="E6302" t="s">
        <v>40</v>
      </c>
      <c r="F6302" t="s">
        <v>35</v>
      </c>
      <c r="G6302">
        <v>1</v>
      </c>
      <c r="H6302">
        <v>12.2</v>
      </c>
      <c r="I6302" t="s">
        <v>211</v>
      </c>
      <c r="J6302" t="s">
        <v>191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83</v>
      </c>
      <c r="R6302" t="s">
        <v>83</v>
      </c>
      <c r="S6302" t="s">
        <v>83</v>
      </c>
      <c r="T6302" t="str">
        <f>_xlfn.XLOOKUP(A6302,MI_Match_Analysis!$A$2:$A$8,MI_Match_Analysis!$F$2:$F$8,"Not Found")</f>
        <v>Not Found</v>
      </c>
    </row>
    <row r="6303" spans="1:20" hidden="1" x14ac:dyDescent="0.3">
      <c r="A6303">
        <v>28</v>
      </c>
      <c r="B6303" s="1">
        <v>46131</v>
      </c>
      <c r="C6303" t="s">
        <v>162</v>
      </c>
      <c r="D6303" t="s">
        <v>58</v>
      </c>
      <c r="E6303" t="s">
        <v>40</v>
      </c>
      <c r="F6303" t="s">
        <v>35</v>
      </c>
      <c r="G6303">
        <v>1</v>
      </c>
      <c r="H6303">
        <v>12.3</v>
      </c>
      <c r="I6303" t="s">
        <v>249</v>
      </c>
      <c r="J6303" t="s">
        <v>191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83</v>
      </c>
      <c r="R6303" t="s">
        <v>83</v>
      </c>
      <c r="S6303" t="s">
        <v>83</v>
      </c>
      <c r="T6303" t="str">
        <f>_xlfn.XLOOKUP(A6303,MI_Match_Analysis!$A$2:$A$8,MI_Match_Analysis!$F$2:$F$8,"Not Found")</f>
        <v>Not Found</v>
      </c>
    </row>
    <row r="6304" spans="1:20" hidden="1" x14ac:dyDescent="0.3">
      <c r="A6304">
        <v>28</v>
      </c>
      <c r="B6304" s="1">
        <v>46131</v>
      </c>
      <c r="C6304" t="s">
        <v>162</v>
      </c>
      <c r="D6304" t="s">
        <v>58</v>
      </c>
      <c r="E6304" t="s">
        <v>40</v>
      </c>
      <c r="F6304" t="s">
        <v>35</v>
      </c>
      <c r="G6304">
        <v>1</v>
      </c>
      <c r="H6304">
        <v>12.4</v>
      </c>
      <c r="I6304" t="s">
        <v>249</v>
      </c>
      <c r="J6304" t="s">
        <v>191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83</v>
      </c>
      <c r="R6304" t="s">
        <v>83</v>
      </c>
      <c r="S6304" t="s">
        <v>83</v>
      </c>
      <c r="T6304" t="str">
        <f>_xlfn.XLOOKUP(A6304,MI_Match_Analysis!$A$2:$A$8,MI_Match_Analysis!$F$2:$F$8,"Not Found")</f>
        <v>Not Found</v>
      </c>
    </row>
    <row r="6305" spans="1:20" hidden="1" x14ac:dyDescent="0.3">
      <c r="A6305">
        <v>28</v>
      </c>
      <c r="B6305" s="1">
        <v>46131</v>
      </c>
      <c r="C6305" t="s">
        <v>162</v>
      </c>
      <c r="D6305" t="s">
        <v>58</v>
      </c>
      <c r="E6305" t="s">
        <v>40</v>
      </c>
      <c r="F6305" t="s">
        <v>35</v>
      </c>
      <c r="G6305">
        <v>1</v>
      </c>
      <c r="H6305">
        <v>12.5</v>
      </c>
      <c r="I6305" t="s">
        <v>211</v>
      </c>
      <c r="J6305" t="s">
        <v>191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83</v>
      </c>
      <c r="R6305" t="s">
        <v>83</v>
      </c>
      <c r="S6305" t="s">
        <v>83</v>
      </c>
      <c r="T6305" t="str">
        <f>_xlfn.XLOOKUP(A6305,MI_Match_Analysis!$A$2:$A$8,MI_Match_Analysis!$F$2:$F$8,"Not Found")</f>
        <v>Not Found</v>
      </c>
    </row>
    <row r="6306" spans="1:20" hidden="1" x14ac:dyDescent="0.3">
      <c r="A6306">
        <v>28</v>
      </c>
      <c r="B6306" s="1">
        <v>46131</v>
      </c>
      <c r="C6306" t="s">
        <v>162</v>
      </c>
      <c r="D6306" t="s">
        <v>58</v>
      </c>
      <c r="E6306" t="s">
        <v>40</v>
      </c>
      <c r="F6306" t="s">
        <v>35</v>
      </c>
      <c r="G6306">
        <v>1</v>
      </c>
      <c r="H6306">
        <v>12.6</v>
      </c>
      <c r="I6306" t="s">
        <v>249</v>
      </c>
      <c r="J6306" t="s">
        <v>191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83</v>
      </c>
      <c r="R6306" t="s">
        <v>83</v>
      </c>
      <c r="S6306" t="s">
        <v>83</v>
      </c>
      <c r="T6306" t="str">
        <f>_xlfn.XLOOKUP(A6306,MI_Match_Analysis!$A$2:$A$8,MI_Match_Analysis!$F$2:$F$8,"Not Found")</f>
        <v>Not Found</v>
      </c>
    </row>
    <row r="6307" spans="1:20" hidden="1" x14ac:dyDescent="0.3">
      <c r="A6307">
        <v>28</v>
      </c>
      <c r="B6307" s="1">
        <v>46131</v>
      </c>
      <c r="C6307" t="s">
        <v>162</v>
      </c>
      <c r="D6307" t="s">
        <v>58</v>
      </c>
      <c r="E6307" t="s">
        <v>40</v>
      </c>
      <c r="F6307" t="s">
        <v>35</v>
      </c>
      <c r="G6307">
        <v>1</v>
      </c>
      <c r="H6307">
        <v>13.1</v>
      </c>
      <c r="I6307" t="s">
        <v>249</v>
      </c>
      <c r="J6307" t="s">
        <v>192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83</v>
      </c>
      <c r="R6307" t="s">
        <v>83</v>
      </c>
      <c r="S6307" t="s">
        <v>83</v>
      </c>
      <c r="T6307" t="str">
        <f>_xlfn.XLOOKUP(A6307,MI_Match_Analysis!$A$2:$A$8,MI_Match_Analysis!$F$2:$F$8,"Not Found")</f>
        <v>Not Found</v>
      </c>
    </row>
    <row r="6308" spans="1:20" hidden="1" x14ac:dyDescent="0.3">
      <c r="A6308">
        <v>28</v>
      </c>
      <c r="B6308" s="1">
        <v>46131</v>
      </c>
      <c r="C6308" t="s">
        <v>162</v>
      </c>
      <c r="D6308" t="s">
        <v>58</v>
      </c>
      <c r="E6308" t="s">
        <v>40</v>
      </c>
      <c r="F6308" t="s">
        <v>35</v>
      </c>
      <c r="G6308">
        <v>1</v>
      </c>
      <c r="H6308">
        <v>13.2</v>
      </c>
      <c r="I6308" t="s">
        <v>249</v>
      </c>
      <c r="J6308" t="s">
        <v>192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 t="s">
        <v>83</v>
      </c>
      <c r="R6308" t="s">
        <v>83</v>
      </c>
      <c r="S6308" t="s">
        <v>83</v>
      </c>
      <c r="T6308" t="str">
        <f>_xlfn.XLOOKUP(A6308,MI_Match_Analysis!$A$2:$A$8,MI_Match_Analysis!$F$2:$F$8,"Not Found")</f>
        <v>Not Found</v>
      </c>
    </row>
    <row r="6309" spans="1:20" hidden="1" x14ac:dyDescent="0.3">
      <c r="A6309">
        <v>28</v>
      </c>
      <c r="B6309" s="1">
        <v>46131</v>
      </c>
      <c r="C6309" t="s">
        <v>162</v>
      </c>
      <c r="D6309" t="s">
        <v>58</v>
      </c>
      <c r="E6309" t="s">
        <v>40</v>
      </c>
      <c r="F6309" t="s">
        <v>35</v>
      </c>
      <c r="G6309">
        <v>1</v>
      </c>
      <c r="H6309">
        <v>13.3</v>
      </c>
      <c r="I6309" t="s">
        <v>211</v>
      </c>
      <c r="J6309" t="s">
        <v>192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83</v>
      </c>
      <c r="R6309" t="s">
        <v>83</v>
      </c>
      <c r="S6309" t="s">
        <v>83</v>
      </c>
      <c r="T6309" t="str">
        <f>_xlfn.XLOOKUP(A6309,MI_Match_Analysis!$A$2:$A$8,MI_Match_Analysis!$F$2:$F$8,"Not Found")</f>
        <v>Not Found</v>
      </c>
    </row>
    <row r="6310" spans="1:20" hidden="1" x14ac:dyDescent="0.3">
      <c r="A6310">
        <v>28</v>
      </c>
      <c r="B6310" s="1">
        <v>46131</v>
      </c>
      <c r="C6310" t="s">
        <v>162</v>
      </c>
      <c r="D6310" t="s">
        <v>58</v>
      </c>
      <c r="E6310" t="s">
        <v>40</v>
      </c>
      <c r="F6310" t="s">
        <v>35</v>
      </c>
      <c r="G6310">
        <v>1</v>
      </c>
      <c r="H6310">
        <v>13.4</v>
      </c>
      <c r="I6310" t="s">
        <v>211</v>
      </c>
      <c r="J6310" t="s">
        <v>192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83</v>
      </c>
      <c r="R6310" t="s">
        <v>83</v>
      </c>
      <c r="S6310" t="s">
        <v>83</v>
      </c>
      <c r="T6310" t="str">
        <f>_xlfn.XLOOKUP(A6310,MI_Match_Analysis!$A$2:$A$8,MI_Match_Analysis!$F$2:$F$8,"Not Found")</f>
        <v>Not Found</v>
      </c>
    </row>
    <row r="6311" spans="1:20" hidden="1" x14ac:dyDescent="0.3">
      <c r="A6311">
        <v>28</v>
      </c>
      <c r="B6311" s="1">
        <v>46131</v>
      </c>
      <c r="C6311" t="s">
        <v>162</v>
      </c>
      <c r="D6311" t="s">
        <v>58</v>
      </c>
      <c r="E6311" t="s">
        <v>40</v>
      </c>
      <c r="F6311" t="s">
        <v>35</v>
      </c>
      <c r="G6311">
        <v>1</v>
      </c>
      <c r="H6311">
        <v>13.5</v>
      </c>
      <c r="I6311" t="s">
        <v>249</v>
      </c>
      <c r="J6311" t="s">
        <v>192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83</v>
      </c>
      <c r="R6311" t="s">
        <v>83</v>
      </c>
      <c r="S6311" t="s">
        <v>83</v>
      </c>
      <c r="T6311" t="str">
        <f>_xlfn.XLOOKUP(A6311,MI_Match_Analysis!$A$2:$A$8,MI_Match_Analysis!$F$2:$F$8,"Not Found")</f>
        <v>Not Found</v>
      </c>
    </row>
    <row r="6312" spans="1:20" hidden="1" x14ac:dyDescent="0.3">
      <c r="A6312">
        <v>28</v>
      </c>
      <c r="B6312" s="1">
        <v>46131</v>
      </c>
      <c r="C6312" t="s">
        <v>162</v>
      </c>
      <c r="D6312" t="s">
        <v>58</v>
      </c>
      <c r="E6312" t="s">
        <v>40</v>
      </c>
      <c r="F6312" t="s">
        <v>35</v>
      </c>
      <c r="G6312">
        <v>1</v>
      </c>
      <c r="H6312">
        <v>13.6</v>
      </c>
      <c r="I6312" t="s">
        <v>249</v>
      </c>
      <c r="J6312" t="s">
        <v>192</v>
      </c>
      <c r="K6312">
        <v>2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83</v>
      </c>
      <c r="R6312" t="s">
        <v>83</v>
      </c>
      <c r="S6312" t="s">
        <v>83</v>
      </c>
      <c r="T6312" t="str">
        <f>_xlfn.XLOOKUP(A6312,MI_Match_Analysis!$A$2:$A$8,MI_Match_Analysis!$F$2:$F$8,"Not Found")</f>
        <v>Not Found</v>
      </c>
    </row>
    <row r="6313" spans="1:20" hidden="1" x14ac:dyDescent="0.3">
      <c r="A6313">
        <v>28</v>
      </c>
      <c r="B6313" s="1">
        <v>46131</v>
      </c>
      <c r="C6313" t="s">
        <v>162</v>
      </c>
      <c r="D6313" t="s">
        <v>58</v>
      </c>
      <c r="E6313" t="s">
        <v>40</v>
      </c>
      <c r="F6313" t="s">
        <v>35</v>
      </c>
      <c r="G6313">
        <v>1</v>
      </c>
      <c r="H6313">
        <v>14.1</v>
      </c>
      <c r="I6313" t="s">
        <v>211</v>
      </c>
      <c r="J6313" t="s">
        <v>191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83</v>
      </c>
      <c r="R6313" t="s">
        <v>83</v>
      </c>
      <c r="S6313" t="s">
        <v>83</v>
      </c>
      <c r="T6313" t="str">
        <f>_xlfn.XLOOKUP(A6313,MI_Match_Analysis!$A$2:$A$8,MI_Match_Analysis!$F$2:$F$8,"Not Found")</f>
        <v>Not Found</v>
      </c>
    </row>
    <row r="6314" spans="1:20" hidden="1" x14ac:dyDescent="0.3">
      <c r="A6314">
        <v>28</v>
      </c>
      <c r="B6314" s="1">
        <v>46131</v>
      </c>
      <c r="C6314" t="s">
        <v>162</v>
      </c>
      <c r="D6314" t="s">
        <v>58</v>
      </c>
      <c r="E6314" t="s">
        <v>40</v>
      </c>
      <c r="F6314" t="s">
        <v>35</v>
      </c>
      <c r="G6314">
        <v>1</v>
      </c>
      <c r="H6314">
        <v>14.2</v>
      </c>
      <c r="I6314" t="s">
        <v>211</v>
      </c>
      <c r="J6314" t="s">
        <v>191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83</v>
      </c>
      <c r="R6314" t="s">
        <v>83</v>
      </c>
      <c r="S6314" t="s">
        <v>83</v>
      </c>
      <c r="T6314" t="str">
        <f>_xlfn.XLOOKUP(A6314,MI_Match_Analysis!$A$2:$A$8,MI_Match_Analysis!$F$2:$F$8,"Not Found")</f>
        <v>Not Found</v>
      </c>
    </row>
    <row r="6315" spans="1:20" hidden="1" x14ac:dyDescent="0.3">
      <c r="A6315">
        <v>28</v>
      </c>
      <c r="B6315" s="1">
        <v>46131</v>
      </c>
      <c r="C6315" t="s">
        <v>162</v>
      </c>
      <c r="D6315" t="s">
        <v>58</v>
      </c>
      <c r="E6315" t="s">
        <v>40</v>
      </c>
      <c r="F6315" t="s">
        <v>35</v>
      </c>
      <c r="G6315">
        <v>1</v>
      </c>
      <c r="H6315">
        <v>14.3</v>
      </c>
      <c r="I6315" t="s">
        <v>211</v>
      </c>
      <c r="J6315" t="s">
        <v>191</v>
      </c>
      <c r="K6315">
        <v>4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83</v>
      </c>
      <c r="R6315" t="s">
        <v>83</v>
      </c>
      <c r="S6315" t="s">
        <v>83</v>
      </c>
      <c r="T6315" t="str">
        <f>_xlfn.XLOOKUP(A6315,MI_Match_Analysis!$A$2:$A$8,MI_Match_Analysis!$F$2:$F$8,"Not Found")</f>
        <v>Not Found</v>
      </c>
    </row>
    <row r="6316" spans="1:20" hidden="1" x14ac:dyDescent="0.3">
      <c r="A6316">
        <v>28</v>
      </c>
      <c r="B6316" s="1">
        <v>46131</v>
      </c>
      <c r="C6316" t="s">
        <v>162</v>
      </c>
      <c r="D6316" t="s">
        <v>58</v>
      </c>
      <c r="E6316" t="s">
        <v>40</v>
      </c>
      <c r="F6316" t="s">
        <v>35</v>
      </c>
      <c r="G6316">
        <v>1</v>
      </c>
      <c r="H6316">
        <v>14.4</v>
      </c>
      <c r="I6316" t="s">
        <v>211</v>
      </c>
      <c r="J6316" t="s">
        <v>191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167</v>
      </c>
      <c r="R6316" t="s">
        <v>211</v>
      </c>
      <c r="S6316" t="s">
        <v>83</v>
      </c>
      <c r="T6316" t="str">
        <f>_xlfn.XLOOKUP(A6316,MI_Match_Analysis!$A$2:$A$8,MI_Match_Analysis!$F$2:$F$8,"Not Found")</f>
        <v>Not Found</v>
      </c>
    </row>
    <row r="6317" spans="1:20" hidden="1" x14ac:dyDescent="0.3">
      <c r="A6317">
        <v>28</v>
      </c>
      <c r="B6317" s="1">
        <v>46131</v>
      </c>
      <c r="C6317" t="s">
        <v>162</v>
      </c>
      <c r="D6317" t="s">
        <v>58</v>
      </c>
      <c r="E6317" t="s">
        <v>40</v>
      </c>
      <c r="F6317" t="s">
        <v>35</v>
      </c>
      <c r="G6317">
        <v>1</v>
      </c>
      <c r="H6317">
        <v>14.5</v>
      </c>
      <c r="I6317" t="s">
        <v>250</v>
      </c>
      <c r="J6317" t="s">
        <v>191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83</v>
      </c>
      <c r="R6317" t="s">
        <v>83</v>
      </c>
      <c r="S6317" t="s">
        <v>83</v>
      </c>
      <c r="T6317" t="str">
        <f>_xlfn.XLOOKUP(A6317,MI_Match_Analysis!$A$2:$A$8,MI_Match_Analysis!$F$2:$F$8,"Not Found")</f>
        <v>Not Found</v>
      </c>
    </row>
    <row r="6318" spans="1:20" hidden="1" x14ac:dyDescent="0.3">
      <c r="A6318">
        <v>28</v>
      </c>
      <c r="B6318" s="1">
        <v>46131</v>
      </c>
      <c r="C6318" t="s">
        <v>162</v>
      </c>
      <c r="D6318" t="s">
        <v>58</v>
      </c>
      <c r="E6318" t="s">
        <v>40</v>
      </c>
      <c r="F6318" t="s">
        <v>35</v>
      </c>
      <c r="G6318">
        <v>1</v>
      </c>
      <c r="H6318">
        <v>14.6</v>
      </c>
      <c r="I6318" t="s">
        <v>249</v>
      </c>
      <c r="J6318" t="s">
        <v>191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83</v>
      </c>
      <c r="R6318" t="s">
        <v>83</v>
      </c>
      <c r="S6318" t="s">
        <v>83</v>
      </c>
      <c r="T6318" t="str">
        <f>_xlfn.XLOOKUP(A6318,MI_Match_Analysis!$A$2:$A$8,MI_Match_Analysis!$F$2:$F$8,"Not Found")</f>
        <v>Not Found</v>
      </c>
    </row>
    <row r="6319" spans="1:20" hidden="1" x14ac:dyDescent="0.3">
      <c r="A6319">
        <v>28</v>
      </c>
      <c r="B6319" s="1">
        <v>46131</v>
      </c>
      <c r="C6319" t="s">
        <v>162</v>
      </c>
      <c r="D6319" t="s">
        <v>58</v>
      </c>
      <c r="E6319" t="s">
        <v>40</v>
      </c>
      <c r="F6319" t="s">
        <v>35</v>
      </c>
      <c r="G6319">
        <v>1</v>
      </c>
      <c r="H6319">
        <v>15.1</v>
      </c>
      <c r="I6319" t="s">
        <v>250</v>
      </c>
      <c r="J6319" t="s">
        <v>193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83</v>
      </c>
      <c r="R6319" t="s">
        <v>83</v>
      </c>
      <c r="S6319" t="s">
        <v>83</v>
      </c>
      <c r="T6319" t="str">
        <f>_xlfn.XLOOKUP(A6319,MI_Match_Analysis!$A$2:$A$8,MI_Match_Analysis!$F$2:$F$8,"Not Found")</f>
        <v>Not Found</v>
      </c>
    </row>
    <row r="6320" spans="1:20" hidden="1" x14ac:dyDescent="0.3">
      <c r="A6320">
        <v>28</v>
      </c>
      <c r="B6320" s="1">
        <v>46131</v>
      </c>
      <c r="C6320" t="s">
        <v>162</v>
      </c>
      <c r="D6320" t="s">
        <v>58</v>
      </c>
      <c r="E6320" t="s">
        <v>40</v>
      </c>
      <c r="F6320" t="s">
        <v>35</v>
      </c>
      <c r="G6320">
        <v>1</v>
      </c>
      <c r="H6320">
        <v>15.2</v>
      </c>
      <c r="I6320" t="s">
        <v>250</v>
      </c>
      <c r="J6320" t="s">
        <v>193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83</v>
      </c>
      <c r="R6320" t="s">
        <v>83</v>
      </c>
      <c r="S6320" t="s">
        <v>83</v>
      </c>
      <c r="T6320" t="str">
        <f>_xlfn.XLOOKUP(A6320,MI_Match_Analysis!$A$2:$A$8,MI_Match_Analysis!$F$2:$F$8,"Not Found")</f>
        <v>Not Found</v>
      </c>
    </row>
    <row r="6321" spans="1:20" hidden="1" x14ac:dyDescent="0.3">
      <c r="A6321">
        <v>28</v>
      </c>
      <c r="B6321" s="1">
        <v>46131</v>
      </c>
      <c r="C6321" t="s">
        <v>162</v>
      </c>
      <c r="D6321" t="s">
        <v>58</v>
      </c>
      <c r="E6321" t="s">
        <v>40</v>
      </c>
      <c r="F6321" t="s">
        <v>35</v>
      </c>
      <c r="G6321">
        <v>1</v>
      </c>
      <c r="H6321">
        <v>15.3</v>
      </c>
      <c r="I6321" t="s">
        <v>250</v>
      </c>
      <c r="J6321" t="s">
        <v>193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83</v>
      </c>
      <c r="R6321" t="s">
        <v>83</v>
      </c>
      <c r="S6321" t="s">
        <v>83</v>
      </c>
      <c r="T6321" t="str">
        <f>_xlfn.XLOOKUP(A6321,MI_Match_Analysis!$A$2:$A$8,MI_Match_Analysis!$F$2:$F$8,"Not Found")</f>
        <v>Not Found</v>
      </c>
    </row>
    <row r="6322" spans="1:20" hidden="1" x14ac:dyDescent="0.3">
      <c r="A6322">
        <v>28</v>
      </c>
      <c r="B6322" s="1">
        <v>46131</v>
      </c>
      <c r="C6322" t="s">
        <v>162</v>
      </c>
      <c r="D6322" t="s">
        <v>58</v>
      </c>
      <c r="E6322" t="s">
        <v>40</v>
      </c>
      <c r="F6322" t="s">
        <v>35</v>
      </c>
      <c r="G6322">
        <v>1</v>
      </c>
      <c r="H6322">
        <v>15.4</v>
      </c>
      <c r="I6322" t="s">
        <v>250</v>
      </c>
      <c r="J6322" t="s">
        <v>193</v>
      </c>
      <c r="K6322">
        <v>6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83</v>
      </c>
      <c r="R6322" t="s">
        <v>83</v>
      </c>
      <c r="S6322" t="s">
        <v>83</v>
      </c>
      <c r="T6322" t="str">
        <f>_xlfn.XLOOKUP(A6322,MI_Match_Analysis!$A$2:$A$8,MI_Match_Analysis!$F$2:$F$8,"Not Found")</f>
        <v>Not Found</v>
      </c>
    </row>
    <row r="6323" spans="1:20" hidden="1" x14ac:dyDescent="0.3">
      <c r="A6323">
        <v>28</v>
      </c>
      <c r="B6323" s="1">
        <v>46131</v>
      </c>
      <c r="C6323" t="s">
        <v>162</v>
      </c>
      <c r="D6323" t="s">
        <v>58</v>
      </c>
      <c r="E6323" t="s">
        <v>40</v>
      </c>
      <c r="F6323" t="s">
        <v>35</v>
      </c>
      <c r="G6323">
        <v>1</v>
      </c>
      <c r="H6323">
        <v>15.5</v>
      </c>
      <c r="I6323" t="s">
        <v>250</v>
      </c>
      <c r="J6323" t="s">
        <v>193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83</v>
      </c>
      <c r="R6323" t="s">
        <v>83</v>
      </c>
      <c r="S6323" t="s">
        <v>83</v>
      </c>
      <c r="T6323" t="str">
        <f>_xlfn.XLOOKUP(A6323,MI_Match_Analysis!$A$2:$A$8,MI_Match_Analysis!$F$2:$F$8,"Not Found")</f>
        <v>Not Found</v>
      </c>
    </row>
    <row r="6324" spans="1:20" hidden="1" x14ac:dyDescent="0.3">
      <c r="A6324">
        <v>28</v>
      </c>
      <c r="B6324" s="1">
        <v>46131</v>
      </c>
      <c r="C6324" t="s">
        <v>162</v>
      </c>
      <c r="D6324" t="s">
        <v>58</v>
      </c>
      <c r="E6324" t="s">
        <v>40</v>
      </c>
      <c r="F6324" t="s">
        <v>35</v>
      </c>
      <c r="G6324">
        <v>1</v>
      </c>
      <c r="H6324">
        <v>15.6</v>
      </c>
      <c r="I6324" t="s">
        <v>250</v>
      </c>
      <c r="J6324" t="s">
        <v>193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165</v>
      </c>
      <c r="R6324" t="s">
        <v>250</v>
      </c>
      <c r="S6324" t="s">
        <v>193</v>
      </c>
      <c r="T6324" t="str">
        <f>_xlfn.XLOOKUP(A6324,MI_Match_Analysis!$A$2:$A$8,MI_Match_Analysis!$F$2:$F$8,"Not Found")</f>
        <v>Not Found</v>
      </c>
    </row>
    <row r="6325" spans="1:20" hidden="1" x14ac:dyDescent="0.3">
      <c r="A6325">
        <v>28</v>
      </c>
      <c r="B6325" s="1">
        <v>46131</v>
      </c>
      <c r="C6325" t="s">
        <v>162</v>
      </c>
      <c r="D6325" t="s">
        <v>58</v>
      </c>
      <c r="E6325" t="s">
        <v>40</v>
      </c>
      <c r="F6325" t="s">
        <v>35</v>
      </c>
      <c r="G6325">
        <v>1</v>
      </c>
      <c r="H6325">
        <v>16.100000000000001</v>
      </c>
      <c r="I6325" t="s">
        <v>249</v>
      </c>
      <c r="J6325" t="s">
        <v>189</v>
      </c>
      <c r="K6325">
        <v>2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83</v>
      </c>
      <c r="R6325" t="s">
        <v>83</v>
      </c>
      <c r="S6325" t="s">
        <v>83</v>
      </c>
      <c r="T6325" t="str">
        <f>_xlfn.XLOOKUP(A6325,MI_Match_Analysis!$A$2:$A$8,MI_Match_Analysis!$F$2:$F$8,"Not Found")</f>
        <v>Not Found</v>
      </c>
    </row>
    <row r="6326" spans="1:20" hidden="1" x14ac:dyDescent="0.3">
      <c r="A6326">
        <v>28</v>
      </c>
      <c r="B6326" s="1">
        <v>46131</v>
      </c>
      <c r="C6326" t="s">
        <v>162</v>
      </c>
      <c r="D6326" t="s">
        <v>58</v>
      </c>
      <c r="E6326" t="s">
        <v>40</v>
      </c>
      <c r="F6326" t="s">
        <v>35</v>
      </c>
      <c r="G6326">
        <v>1</v>
      </c>
      <c r="H6326">
        <v>16.2</v>
      </c>
      <c r="I6326" t="s">
        <v>249</v>
      </c>
      <c r="J6326" t="s">
        <v>189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83</v>
      </c>
      <c r="R6326" t="s">
        <v>83</v>
      </c>
      <c r="S6326" t="s">
        <v>83</v>
      </c>
      <c r="T6326" t="str">
        <f>_xlfn.XLOOKUP(A6326,MI_Match_Analysis!$A$2:$A$8,MI_Match_Analysis!$F$2:$F$8,"Not Found")</f>
        <v>Not Found</v>
      </c>
    </row>
    <row r="6327" spans="1:20" hidden="1" x14ac:dyDescent="0.3">
      <c r="A6327">
        <v>28</v>
      </c>
      <c r="B6327" s="1">
        <v>46131</v>
      </c>
      <c r="C6327" t="s">
        <v>162</v>
      </c>
      <c r="D6327" t="s">
        <v>58</v>
      </c>
      <c r="E6327" t="s">
        <v>40</v>
      </c>
      <c r="F6327" t="s">
        <v>35</v>
      </c>
      <c r="G6327">
        <v>1</v>
      </c>
      <c r="H6327">
        <v>16.3</v>
      </c>
      <c r="I6327" t="s">
        <v>129</v>
      </c>
      <c r="J6327" t="s">
        <v>189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83</v>
      </c>
      <c r="R6327" t="s">
        <v>83</v>
      </c>
      <c r="S6327" t="s">
        <v>83</v>
      </c>
      <c r="T6327" t="str">
        <f>_xlfn.XLOOKUP(A6327,MI_Match_Analysis!$A$2:$A$8,MI_Match_Analysis!$F$2:$F$8,"Not Found")</f>
        <v>Not Found</v>
      </c>
    </row>
    <row r="6328" spans="1:20" hidden="1" x14ac:dyDescent="0.3">
      <c r="A6328">
        <v>28</v>
      </c>
      <c r="B6328" s="1">
        <v>46131</v>
      </c>
      <c r="C6328" t="s">
        <v>162</v>
      </c>
      <c r="D6328" t="s">
        <v>58</v>
      </c>
      <c r="E6328" t="s">
        <v>40</v>
      </c>
      <c r="F6328" t="s">
        <v>35</v>
      </c>
      <c r="G6328">
        <v>1</v>
      </c>
      <c r="H6328">
        <v>16.399999999999999</v>
      </c>
      <c r="I6328" t="s">
        <v>129</v>
      </c>
      <c r="J6328" t="s">
        <v>189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83</v>
      </c>
      <c r="R6328" t="s">
        <v>83</v>
      </c>
      <c r="S6328" t="s">
        <v>83</v>
      </c>
      <c r="T6328" t="str">
        <f>_xlfn.XLOOKUP(A6328,MI_Match_Analysis!$A$2:$A$8,MI_Match_Analysis!$F$2:$F$8,"Not Found")</f>
        <v>Not Found</v>
      </c>
    </row>
    <row r="6329" spans="1:20" hidden="1" x14ac:dyDescent="0.3">
      <c r="A6329">
        <v>28</v>
      </c>
      <c r="B6329" s="1">
        <v>46131</v>
      </c>
      <c r="C6329" t="s">
        <v>162</v>
      </c>
      <c r="D6329" t="s">
        <v>58</v>
      </c>
      <c r="E6329" t="s">
        <v>40</v>
      </c>
      <c r="F6329" t="s">
        <v>35</v>
      </c>
      <c r="G6329">
        <v>1</v>
      </c>
      <c r="H6329">
        <v>16.5</v>
      </c>
      <c r="I6329" t="s">
        <v>249</v>
      </c>
      <c r="J6329" t="s">
        <v>189</v>
      </c>
      <c r="K6329">
        <v>0</v>
      </c>
      <c r="L6329">
        <v>1</v>
      </c>
      <c r="M6329">
        <v>1</v>
      </c>
      <c r="N6329">
        <v>0</v>
      </c>
      <c r="O6329">
        <v>0</v>
      </c>
      <c r="P6329">
        <v>0</v>
      </c>
      <c r="Q6329" t="s">
        <v>83</v>
      </c>
      <c r="R6329" t="s">
        <v>83</v>
      </c>
      <c r="S6329" t="s">
        <v>83</v>
      </c>
      <c r="T6329" t="str">
        <f>_xlfn.XLOOKUP(A6329,MI_Match_Analysis!$A$2:$A$8,MI_Match_Analysis!$F$2:$F$8,"Not Found")</f>
        <v>Not Found</v>
      </c>
    </row>
    <row r="6330" spans="1:20" hidden="1" x14ac:dyDescent="0.3">
      <c r="A6330">
        <v>28</v>
      </c>
      <c r="B6330" s="1">
        <v>46131</v>
      </c>
      <c r="C6330" t="s">
        <v>162</v>
      </c>
      <c r="D6330" t="s">
        <v>58</v>
      </c>
      <c r="E6330" t="s">
        <v>40</v>
      </c>
      <c r="F6330" t="s">
        <v>35</v>
      </c>
      <c r="G6330">
        <v>1</v>
      </c>
      <c r="H6330">
        <v>16.5</v>
      </c>
      <c r="I6330" t="s">
        <v>249</v>
      </c>
      <c r="J6330" t="s">
        <v>189</v>
      </c>
      <c r="K6330">
        <v>2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83</v>
      </c>
      <c r="R6330" t="s">
        <v>83</v>
      </c>
      <c r="S6330" t="s">
        <v>83</v>
      </c>
      <c r="T6330" t="str">
        <f>_xlfn.XLOOKUP(A6330,MI_Match_Analysis!$A$2:$A$8,MI_Match_Analysis!$F$2:$F$8,"Not Found")</f>
        <v>Not Found</v>
      </c>
    </row>
    <row r="6331" spans="1:20" hidden="1" x14ac:dyDescent="0.3">
      <c r="A6331">
        <v>28</v>
      </c>
      <c r="B6331" s="1">
        <v>46131</v>
      </c>
      <c r="C6331" t="s">
        <v>162</v>
      </c>
      <c r="D6331" t="s">
        <v>58</v>
      </c>
      <c r="E6331" t="s">
        <v>40</v>
      </c>
      <c r="F6331" t="s">
        <v>35</v>
      </c>
      <c r="G6331">
        <v>1</v>
      </c>
      <c r="H6331">
        <v>16.600000000000001</v>
      </c>
      <c r="I6331" t="s">
        <v>249</v>
      </c>
      <c r="J6331" t="s">
        <v>189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83</v>
      </c>
      <c r="R6331" t="s">
        <v>83</v>
      </c>
      <c r="S6331" t="s">
        <v>83</v>
      </c>
      <c r="T6331" t="str">
        <f>_xlfn.XLOOKUP(A6331,MI_Match_Analysis!$A$2:$A$8,MI_Match_Analysis!$F$2:$F$8,"Not Found")</f>
        <v>Not Found</v>
      </c>
    </row>
    <row r="6332" spans="1:20" hidden="1" x14ac:dyDescent="0.3">
      <c r="A6332">
        <v>28</v>
      </c>
      <c r="B6332" s="1">
        <v>46131</v>
      </c>
      <c r="C6332" t="s">
        <v>162</v>
      </c>
      <c r="D6332" t="s">
        <v>58</v>
      </c>
      <c r="E6332" t="s">
        <v>40</v>
      </c>
      <c r="F6332" t="s">
        <v>35</v>
      </c>
      <c r="G6332">
        <v>1</v>
      </c>
      <c r="H6332">
        <v>17.100000000000001</v>
      </c>
      <c r="I6332" t="s">
        <v>249</v>
      </c>
      <c r="J6332" t="s">
        <v>188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83</v>
      </c>
      <c r="R6332" t="s">
        <v>83</v>
      </c>
      <c r="S6332" t="s">
        <v>83</v>
      </c>
      <c r="T6332" t="str">
        <f>_xlfn.XLOOKUP(A6332,MI_Match_Analysis!$A$2:$A$8,MI_Match_Analysis!$F$2:$F$8,"Not Found")</f>
        <v>Not Found</v>
      </c>
    </row>
    <row r="6333" spans="1:20" hidden="1" x14ac:dyDescent="0.3">
      <c r="A6333">
        <v>28</v>
      </c>
      <c r="B6333" s="1">
        <v>46131</v>
      </c>
      <c r="C6333" t="s">
        <v>162</v>
      </c>
      <c r="D6333" t="s">
        <v>58</v>
      </c>
      <c r="E6333" t="s">
        <v>40</v>
      </c>
      <c r="F6333" t="s">
        <v>35</v>
      </c>
      <c r="G6333">
        <v>1</v>
      </c>
      <c r="H6333">
        <v>17.2</v>
      </c>
      <c r="I6333" t="s">
        <v>129</v>
      </c>
      <c r="J6333" t="s">
        <v>188</v>
      </c>
      <c r="K6333">
        <v>2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83</v>
      </c>
      <c r="R6333" t="s">
        <v>83</v>
      </c>
      <c r="S6333" t="s">
        <v>83</v>
      </c>
      <c r="T6333" t="str">
        <f>_xlfn.XLOOKUP(A6333,MI_Match_Analysis!$A$2:$A$8,MI_Match_Analysis!$F$2:$F$8,"Not Found")</f>
        <v>Not Found</v>
      </c>
    </row>
    <row r="6334" spans="1:20" hidden="1" x14ac:dyDescent="0.3">
      <c r="A6334">
        <v>28</v>
      </c>
      <c r="B6334" s="1">
        <v>46131</v>
      </c>
      <c r="C6334" t="s">
        <v>162</v>
      </c>
      <c r="D6334" t="s">
        <v>58</v>
      </c>
      <c r="E6334" t="s">
        <v>40</v>
      </c>
      <c r="F6334" t="s">
        <v>35</v>
      </c>
      <c r="G6334">
        <v>1</v>
      </c>
      <c r="H6334">
        <v>17.3</v>
      </c>
      <c r="I6334" t="s">
        <v>129</v>
      </c>
      <c r="J6334" t="s">
        <v>188</v>
      </c>
      <c r="K6334">
        <v>4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83</v>
      </c>
      <c r="R6334" t="s">
        <v>83</v>
      </c>
      <c r="S6334" t="s">
        <v>83</v>
      </c>
      <c r="T6334" t="str">
        <f>_xlfn.XLOOKUP(A6334,MI_Match_Analysis!$A$2:$A$8,MI_Match_Analysis!$F$2:$F$8,"Not Found")</f>
        <v>Not Found</v>
      </c>
    </row>
    <row r="6335" spans="1:20" hidden="1" x14ac:dyDescent="0.3">
      <c r="A6335">
        <v>28</v>
      </c>
      <c r="B6335" s="1">
        <v>46131</v>
      </c>
      <c r="C6335" t="s">
        <v>162</v>
      </c>
      <c r="D6335" t="s">
        <v>58</v>
      </c>
      <c r="E6335" t="s">
        <v>40</v>
      </c>
      <c r="F6335" t="s">
        <v>35</v>
      </c>
      <c r="G6335">
        <v>1</v>
      </c>
      <c r="H6335">
        <v>17.399999999999999</v>
      </c>
      <c r="I6335" t="s">
        <v>129</v>
      </c>
      <c r="J6335" t="s">
        <v>188</v>
      </c>
      <c r="K6335">
        <v>0</v>
      </c>
      <c r="L6335">
        <v>1</v>
      </c>
      <c r="M6335">
        <v>1</v>
      </c>
      <c r="N6335">
        <v>0</v>
      </c>
      <c r="O6335">
        <v>0</v>
      </c>
      <c r="P6335">
        <v>0</v>
      </c>
      <c r="Q6335" t="s">
        <v>83</v>
      </c>
      <c r="R6335" t="s">
        <v>83</v>
      </c>
      <c r="S6335" t="s">
        <v>83</v>
      </c>
      <c r="T6335" t="str">
        <f>_xlfn.XLOOKUP(A6335,MI_Match_Analysis!$A$2:$A$8,MI_Match_Analysis!$F$2:$F$8,"Not Found")</f>
        <v>Not Found</v>
      </c>
    </row>
    <row r="6336" spans="1:20" hidden="1" x14ac:dyDescent="0.3">
      <c r="A6336">
        <v>28</v>
      </c>
      <c r="B6336" s="1">
        <v>46131</v>
      </c>
      <c r="C6336" t="s">
        <v>162</v>
      </c>
      <c r="D6336" t="s">
        <v>58</v>
      </c>
      <c r="E6336" t="s">
        <v>40</v>
      </c>
      <c r="F6336" t="s">
        <v>35</v>
      </c>
      <c r="G6336">
        <v>1</v>
      </c>
      <c r="H6336">
        <v>17.399999999999999</v>
      </c>
      <c r="I6336" t="s">
        <v>129</v>
      </c>
      <c r="J6336" t="s">
        <v>188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83</v>
      </c>
      <c r="R6336" t="s">
        <v>83</v>
      </c>
      <c r="S6336" t="s">
        <v>83</v>
      </c>
      <c r="T6336" t="str">
        <f>_xlfn.XLOOKUP(A6336,MI_Match_Analysis!$A$2:$A$8,MI_Match_Analysis!$F$2:$F$8,"Not Found")</f>
        <v>Not Found</v>
      </c>
    </row>
    <row r="6337" spans="1:20" hidden="1" x14ac:dyDescent="0.3">
      <c r="A6337">
        <v>28</v>
      </c>
      <c r="B6337" s="1">
        <v>46131</v>
      </c>
      <c r="C6337" t="s">
        <v>162</v>
      </c>
      <c r="D6337" t="s">
        <v>58</v>
      </c>
      <c r="E6337" t="s">
        <v>40</v>
      </c>
      <c r="F6337" t="s">
        <v>35</v>
      </c>
      <c r="G6337">
        <v>1</v>
      </c>
      <c r="H6337">
        <v>17.5</v>
      </c>
      <c r="I6337" t="s">
        <v>249</v>
      </c>
      <c r="J6337" t="s">
        <v>188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83</v>
      </c>
      <c r="R6337" t="s">
        <v>83</v>
      </c>
      <c r="S6337" t="s">
        <v>83</v>
      </c>
      <c r="T6337" t="str">
        <f>_xlfn.XLOOKUP(A6337,MI_Match_Analysis!$A$2:$A$8,MI_Match_Analysis!$F$2:$F$8,"Not Found")</f>
        <v>Not Found</v>
      </c>
    </row>
    <row r="6338" spans="1:20" hidden="1" x14ac:dyDescent="0.3">
      <c r="A6338">
        <v>28</v>
      </c>
      <c r="B6338" s="1">
        <v>46131</v>
      </c>
      <c r="C6338" t="s">
        <v>162</v>
      </c>
      <c r="D6338" t="s">
        <v>58</v>
      </c>
      <c r="E6338" t="s">
        <v>40</v>
      </c>
      <c r="F6338" t="s">
        <v>35</v>
      </c>
      <c r="G6338">
        <v>1</v>
      </c>
      <c r="H6338">
        <v>17.600000000000001</v>
      </c>
      <c r="I6338" t="s">
        <v>129</v>
      </c>
      <c r="J6338" t="s">
        <v>188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83</v>
      </c>
      <c r="R6338" t="s">
        <v>83</v>
      </c>
      <c r="S6338" t="s">
        <v>83</v>
      </c>
      <c r="T6338" t="str">
        <f>_xlfn.XLOOKUP(A6338,MI_Match_Analysis!$A$2:$A$8,MI_Match_Analysis!$F$2:$F$8,"Not Found")</f>
        <v>Not Found</v>
      </c>
    </row>
    <row r="6339" spans="1:20" hidden="1" x14ac:dyDescent="0.3">
      <c r="A6339">
        <v>28</v>
      </c>
      <c r="B6339" s="1">
        <v>46131</v>
      </c>
      <c r="C6339" t="s">
        <v>162</v>
      </c>
      <c r="D6339" t="s">
        <v>58</v>
      </c>
      <c r="E6339" t="s">
        <v>40</v>
      </c>
      <c r="F6339" t="s">
        <v>35</v>
      </c>
      <c r="G6339">
        <v>1</v>
      </c>
      <c r="H6339">
        <v>18.100000000000001</v>
      </c>
      <c r="I6339" t="s">
        <v>129</v>
      </c>
      <c r="J6339" t="s">
        <v>192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165</v>
      </c>
      <c r="R6339" t="s">
        <v>129</v>
      </c>
      <c r="S6339" t="s">
        <v>185</v>
      </c>
      <c r="T6339" t="str">
        <f>_xlfn.XLOOKUP(A6339,MI_Match_Analysis!$A$2:$A$8,MI_Match_Analysis!$F$2:$F$8,"Not Found")</f>
        <v>Not Found</v>
      </c>
    </row>
    <row r="6340" spans="1:20" hidden="1" x14ac:dyDescent="0.3">
      <c r="A6340">
        <v>28</v>
      </c>
      <c r="B6340" s="1">
        <v>46131</v>
      </c>
      <c r="C6340" t="s">
        <v>162</v>
      </c>
      <c r="D6340" t="s">
        <v>58</v>
      </c>
      <c r="E6340" t="s">
        <v>40</v>
      </c>
      <c r="F6340" t="s">
        <v>35</v>
      </c>
      <c r="G6340">
        <v>1</v>
      </c>
      <c r="H6340">
        <v>18.2</v>
      </c>
      <c r="I6340" t="s">
        <v>44</v>
      </c>
      <c r="J6340" t="s">
        <v>192</v>
      </c>
      <c r="K6340">
        <v>0</v>
      </c>
      <c r="L6340">
        <v>1</v>
      </c>
      <c r="M6340">
        <v>1</v>
      </c>
      <c r="N6340">
        <v>0</v>
      </c>
      <c r="O6340">
        <v>0</v>
      </c>
      <c r="P6340">
        <v>0</v>
      </c>
      <c r="Q6340" t="s">
        <v>83</v>
      </c>
      <c r="R6340" t="s">
        <v>83</v>
      </c>
      <c r="S6340" t="s">
        <v>83</v>
      </c>
      <c r="T6340" t="str">
        <f>_xlfn.XLOOKUP(A6340,MI_Match_Analysis!$A$2:$A$8,MI_Match_Analysis!$F$2:$F$8,"Not Found")</f>
        <v>Not Found</v>
      </c>
    </row>
    <row r="6341" spans="1:20" hidden="1" x14ac:dyDescent="0.3">
      <c r="A6341">
        <v>28</v>
      </c>
      <c r="B6341" s="1">
        <v>46131</v>
      </c>
      <c r="C6341" t="s">
        <v>162</v>
      </c>
      <c r="D6341" t="s">
        <v>58</v>
      </c>
      <c r="E6341" t="s">
        <v>40</v>
      </c>
      <c r="F6341" t="s">
        <v>35</v>
      </c>
      <c r="G6341">
        <v>1</v>
      </c>
      <c r="H6341">
        <v>18.2</v>
      </c>
      <c r="I6341" t="s">
        <v>44</v>
      </c>
      <c r="J6341" t="s">
        <v>192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83</v>
      </c>
      <c r="R6341" t="s">
        <v>83</v>
      </c>
      <c r="S6341" t="s">
        <v>83</v>
      </c>
      <c r="T6341" t="str">
        <f>_xlfn.XLOOKUP(A6341,MI_Match_Analysis!$A$2:$A$8,MI_Match_Analysis!$F$2:$F$8,"Not Found")</f>
        <v>Not Found</v>
      </c>
    </row>
    <row r="6342" spans="1:20" hidden="1" x14ac:dyDescent="0.3">
      <c r="A6342">
        <v>28</v>
      </c>
      <c r="B6342" s="1">
        <v>46131</v>
      </c>
      <c r="C6342" t="s">
        <v>162</v>
      </c>
      <c r="D6342" t="s">
        <v>58</v>
      </c>
      <c r="E6342" t="s">
        <v>40</v>
      </c>
      <c r="F6342" t="s">
        <v>35</v>
      </c>
      <c r="G6342">
        <v>1</v>
      </c>
      <c r="H6342">
        <v>18.3</v>
      </c>
      <c r="I6342" t="s">
        <v>249</v>
      </c>
      <c r="J6342" t="s">
        <v>192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165</v>
      </c>
      <c r="R6342" t="s">
        <v>249</v>
      </c>
      <c r="S6342" t="s">
        <v>60</v>
      </c>
      <c r="T6342" t="str">
        <f>_xlfn.XLOOKUP(A6342,MI_Match_Analysis!$A$2:$A$8,MI_Match_Analysis!$F$2:$F$8,"Not Found")</f>
        <v>Not Found</v>
      </c>
    </row>
    <row r="6343" spans="1:20" hidden="1" x14ac:dyDescent="0.3">
      <c r="A6343">
        <v>28</v>
      </c>
      <c r="B6343" s="1">
        <v>46131</v>
      </c>
      <c r="C6343" t="s">
        <v>162</v>
      </c>
      <c r="D6343" t="s">
        <v>58</v>
      </c>
      <c r="E6343" t="s">
        <v>40</v>
      </c>
      <c r="F6343" t="s">
        <v>35</v>
      </c>
      <c r="G6343">
        <v>1</v>
      </c>
      <c r="H6343">
        <v>18.399999999999999</v>
      </c>
      <c r="I6343" t="s">
        <v>73</v>
      </c>
      <c r="J6343" t="s">
        <v>192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83</v>
      </c>
      <c r="R6343" t="s">
        <v>83</v>
      </c>
      <c r="S6343" t="s">
        <v>83</v>
      </c>
      <c r="T6343" t="str">
        <f>_xlfn.XLOOKUP(A6343,MI_Match_Analysis!$A$2:$A$8,MI_Match_Analysis!$F$2:$F$8,"Not Found")</f>
        <v>Not Found</v>
      </c>
    </row>
    <row r="6344" spans="1:20" hidden="1" x14ac:dyDescent="0.3">
      <c r="A6344">
        <v>28</v>
      </c>
      <c r="B6344" s="1">
        <v>46131</v>
      </c>
      <c r="C6344" t="s">
        <v>162</v>
      </c>
      <c r="D6344" t="s">
        <v>58</v>
      </c>
      <c r="E6344" t="s">
        <v>40</v>
      </c>
      <c r="F6344" t="s">
        <v>35</v>
      </c>
      <c r="G6344">
        <v>1</v>
      </c>
      <c r="H6344">
        <v>18.5</v>
      </c>
      <c r="I6344" t="s">
        <v>73</v>
      </c>
      <c r="J6344" t="s">
        <v>192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165</v>
      </c>
      <c r="R6344" t="s">
        <v>73</v>
      </c>
      <c r="S6344" t="s">
        <v>273</v>
      </c>
      <c r="T6344" t="str">
        <f>_xlfn.XLOOKUP(A6344,MI_Match_Analysis!$A$2:$A$8,MI_Match_Analysis!$F$2:$F$8,"Not Found")</f>
        <v>Not Found</v>
      </c>
    </row>
    <row r="6345" spans="1:20" hidden="1" x14ac:dyDescent="0.3">
      <c r="A6345">
        <v>28</v>
      </c>
      <c r="B6345" s="1">
        <v>46131</v>
      </c>
      <c r="C6345" t="s">
        <v>162</v>
      </c>
      <c r="D6345" t="s">
        <v>58</v>
      </c>
      <c r="E6345" t="s">
        <v>40</v>
      </c>
      <c r="F6345" t="s">
        <v>35</v>
      </c>
      <c r="G6345">
        <v>1</v>
      </c>
      <c r="H6345">
        <v>18.600000000000001</v>
      </c>
      <c r="I6345" t="s">
        <v>203</v>
      </c>
      <c r="J6345" t="s">
        <v>192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83</v>
      </c>
      <c r="R6345" t="s">
        <v>83</v>
      </c>
      <c r="S6345" t="s">
        <v>83</v>
      </c>
      <c r="T6345" t="str">
        <f>_xlfn.XLOOKUP(A6345,MI_Match_Analysis!$A$2:$A$8,MI_Match_Analysis!$F$2:$F$8,"Not Found")</f>
        <v>Not Found</v>
      </c>
    </row>
    <row r="6346" spans="1:20" hidden="1" x14ac:dyDescent="0.3">
      <c r="A6346">
        <v>28</v>
      </c>
      <c r="B6346" s="1">
        <v>46131</v>
      </c>
      <c r="C6346" t="s">
        <v>162</v>
      </c>
      <c r="D6346" t="s">
        <v>58</v>
      </c>
      <c r="E6346" t="s">
        <v>40</v>
      </c>
      <c r="F6346" t="s">
        <v>35</v>
      </c>
      <c r="G6346">
        <v>1</v>
      </c>
      <c r="H6346">
        <v>19.100000000000001</v>
      </c>
      <c r="I6346" t="s">
        <v>44</v>
      </c>
      <c r="J6346" t="s">
        <v>189</v>
      </c>
      <c r="K6346">
        <v>2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83</v>
      </c>
      <c r="R6346" t="s">
        <v>83</v>
      </c>
      <c r="S6346" t="s">
        <v>83</v>
      </c>
      <c r="T6346" t="str">
        <f>_xlfn.XLOOKUP(A6346,MI_Match_Analysis!$A$2:$A$8,MI_Match_Analysis!$F$2:$F$8,"Not Found")</f>
        <v>Not Found</v>
      </c>
    </row>
    <row r="6347" spans="1:20" hidden="1" x14ac:dyDescent="0.3">
      <c r="A6347">
        <v>28</v>
      </c>
      <c r="B6347" s="1">
        <v>46131</v>
      </c>
      <c r="C6347" t="s">
        <v>162</v>
      </c>
      <c r="D6347" t="s">
        <v>58</v>
      </c>
      <c r="E6347" t="s">
        <v>40</v>
      </c>
      <c r="F6347" t="s">
        <v>35</v>
      </c>
      <c r="G6347">
        <v>1</v>
      </c>
      <c r="H6347">
        <v>19.2</v>
      </c>
      <c r="I6347" t="s">
        <v>44</v>
      </c>
      <c r="J6347" t="s">
        <v>189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83</v>
      </c>
      <c r="R6347" t="s">
        <v>83</v>
      </c>
      <c r="S6347" t="s">
        <v>83</v>
      </c>
      <c r="T6347" t="str">
        <f>_xlfn.XLOOKUP(A6347,MI_Match_Analysis!$A$2:$A$8,MI_Match_Analysis!$F$2:$F$8,"Not Found")</f>
        <v>Not Found</v>
      </c>
    </row>
    <row r="6348" spans="1:20" hidden="1" x14ac:dyDescent="0.3">
      <c r="A6348">
        <v>28</v>
      </c>
      <c r="B6348" s="1">
        <v>46131</v>
      </c>
      <c r="C6348" t="s">
        <v>162</v>
      </c>
      <c r="D6348" t="s">
        <v>58</v>
      </c>
      <c r="E6348" t="s">
        <v>40</v>
      </c>
      <c r="F6348" t="s">
        <v>35</v>
      </c>
      <c r="G6348">
        <v>1</v>
      </c>
      <c r="H6348">
        <v>19.3</v>
      </c>
      <c r="I6348" t="s">
        <v>203</v>
      </c>
      <c r="J6348" t="s">
        <v>189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83</v>
      </c>
      <c r="R6348" t="s">
        <v>83</v>
      </c>
      <c r="S6348" t="s">
        <v>83</v>
      </c>
      <c r="T6348" t="str">
        <f>_xlfn.XLOOKUP(A6348,MI_Match_Analysis!$A$2:$A$8,MI_Match_Analysis!$F$2:$F$8,"Not Found")</f>
        <v>Not Found</v>
      </c>
    </row>
    <row r="6349" spans="1:20" hidden="1" x14ac:dyDescent="0.3">
      <c r="A6349">
        <v>28</v>
      </c>
      <c r="B6349" s="1">
        <v>46131</v>
      </c>
      <c r="C6349" t="s">
        <v>162</v>
      </c>
      <c r="D6349" t="s">
        <v>58</v>
      </c>
      <c r="E6349" t="s">
        <v>40</v>
      </c>
      <c r="F6349" t="s">
        <v>35</v>
      </c>
      <c r="G6349">
        <v>1</v>
      </c>
      <c r="H6349">
        <v>19.399999999999999</v>
      </c>
      <c r="I6349" t="s">
        <v>203</v>
      </c>
      <c r="J6349" t="s">
        <v>189</v>
      </c>
      <c r="K6349">
        <v>1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83</v>
      </c>
      <c r="R6349" t="s">
        <v>83</v>
      </c>
      <c r="S6349" t="s">
        <v>83</v>
      </c>
      <c r="T6349" t="str">
        <f>_xlfn.XLOOKUP(A6349,MI_Match_Analysis!$A$2:$A$8,MI_Match_Analysis!$F$2:$F$8,"Not Found")</f>
        <v>Not Found</v>
      </c>
    </row>
    <row r="6350" spans="1:20" hidden="1" x14ac:dyDescent="0.3">
      <c r="A6350">
        <v>28</v>
      </c>
      <c r="B6350" s="1">
        <v>46131</v>
      </c>
      <c r="C6350" t="s">
        <v>162</v>
      </c>
      <c r="D6350" t="s">
        <v>58</v>
      </c>
      <c r="E6350" t="s">
        <v>40</v>
      </c>
      <c r="F6350" t="s">
        <v>35</v>
      </c>
      <c r="G6350">
        <v>1</v>
      </c>
      <c r="H6350">
        <v>19.5</v>
      </c>
      <c r="I6350" t="s">
        <v>44</v>
      </c>
      <c r="J6350" t="s">
        <v>189</v>
      </c>
      <c r="K6350">
        <v>4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83</v>
      </c>
      <c r="R6350" t="s">
        <v>83</v>
      </c>
      <c r="S6350" t="s">
        <v>83</v>
      </c>
      <c r="T6350" t="str">
        <f>_xlfn.XLOOKUP(A6350,MI_Match_Analysis!$A$2:$A$8,MI_Match_Analysis!$F$2:$F$8,"Not Found")</f>
        <v>Not Found</v>
      </c>
    </row>
    <row r="6351" spans="1:20" hidden="1" x14ac:dyDescent="0.3">
      <c r="A6351">
        <v>28</v>
      </c>
      <c r="B6351" s="1">
        <v>46131</v>
      </c>
      <c r="C6351" t="s">
        <v>162</v>
      </c>
      <c r="D6351" t="s">
        <v>58</v>
      </c>
      <c r="E6351" t="s">
        <v>40</v>
      </c>
      <c r="F6351" t="s">
        <v>35</v>
      </c>
      <c r="G6351">
        <v>1</v>
      </c>
      <c r="H6351">
        <v>19.600000000000001</v>
      </c>
      <c r="I6351" t="s">
        <v>44</v>
      </c>
      <c r="J6351" t="s">
        <v>189</v>
      </c>
      <c r="K6351">
        <v>0</v>
      </c>
      <c r="L6351">
        <v>1</v>
      </c>
      <c r="M6351">
        <v>0</v>
      </c>
      <c r="N6351">
        <v>0</v>
      </c>
      <c r="O6351">
        <v>1</v>
      </c>
      <c r="P6351">
        <v>0</v>
      </c>
      <c r="Q6351" t="s">
        <v>83</v>
      </c>
      <c r="R6351" t="s">
        <v>83</v>
      </c>
      <c r="S6351" t="s">
        <v>83</v>
      </c>
      <c r="T6351" t="str">
        <f>_xlfn.XLOOKUP(A6351,MI_Match_Analysis!$A$2:$A$8,MI_Match_Analysis!$F$2:$F$8,"Not Found")</f>
        <v>Not Found</v>
      </c>
    </row>
    <row r="6352" spans="1:20" hidden="1" x14ac:dyDescent="0.3">
      <c r="A6352">
        <v>28</v>
      </c>
      <c r="B6352" s="1">
        <v>46131</v>
      </c>
      <c r="C6352" t="s">
        <v>162</v>
      </c>
      <c r="D6352" t="s">
        <v>58</v>
      </c>
      <c r="E6352" t="s">
        <v>35</v>
      </c>
      <c r="F6352" t="s">
        <v>40</v>
      </c>
      <c r="G6352">
        <v>2</v>
      </c>
      <c r="H6352">
        <v>0.1</v>
      </c>
      <c r="I6352" t="s">
        <v>273</v>
      </c>
      <c r="J6352" t="s">
        <v>44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167</v>
      </c>
      <c r="R6352" t="s">
        <v>273</v>
      </c>
      <c r="S6352" t="s">
        <v>83</v>
      </c>
      <c r="T6352" t="str">
        <f>_xlfn.XLOOKUP(A6352,MI_Match_Analysis!$A$2:$A$8,MI_Match_Analysis!$F$2:$F$8,"Not Found")</f>
        <v>Not Found</v>
      </c>
    </row>
    <row r="6353" spans="1:20" hidden="1" x14ac:dyDescent="0.3">
      <c r="A6353">
        <v>28</v>
      </c>
      <c r="B6353" s="1">
        <v>46131</v>
      </c>
      <c r="C6353" t="s">
        <v>162</v>
      </c>
      <c r="D6353" t="s">
        <v>58</v>
      </c>
      <c r="E6353" t="s">
        <v>35</v>
      </c>
      <c r="F6353" t="s">
        <v>40</v>
      </c>
      <c r="G6353">
        <v>2</v>
      </c>
      <c r="H6353">
        <v>0.2</v>
      </c>
      <c r="I6353" t="s">
        <v>60</v>
      </c>
      <c r="J6353" t="s">
        <v>44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83</v>
      </c>
      <c r="R6353" t="s">
        <v>83</v>
      </c>
      <c r="S6353" t="s">
        <v>83</v>
      </c>
      <c r="T6353" t="str">
        <f>_xlfn.XLOOKUP(A6353,MI_Match_Analysis!$A$2:$A$8,MI_Match_Analysis!$F$2:$F$8,"Not Found")</f>
        <v>Not Found</v>
      </c>
    </row>
    <row r="6354" spans="1:20" hidden="1" x14ac:dyDescent="0.3">
      <c r="A6354">
        <v>28</v>
      </c>
      <c r="B6354" s="1">
        <v>46131</v>
      </c>
      <c r="C6354" t="s">
        <v>162</v>
      </c>
      <c r="D6354" t="s">
        <v>58</v>
      </c>
      <c r="E6354" t="s">
        <v>35</v>
      </c>
      <c r="F6354" t="s">
        <v>40</v>
      </c>
      <c r="G6354">
        <v>2</v>
      </c>
      <c r="H6354">
        <v>0.3</v>
      </c>
      <c r="I6354" t="s">
        <v>60</v>
      </c>
      <c r="J6354" t="s">
        <v>44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83</v>
      </c>
      <c r="R6354" t="s">
        <v>83</v>
      </c>
      <c r="S6354" t="s">
        <v>83</v>
      </c>
      <c r="T6354" t="str">
        <f>_xlfn.XLOOKUP(A6354,MI_Match_Analysis!$A$2:$A$8,MI_Match_Analysis!$F$2:$F$8,"Not Found")</f>
        <v>Not Found</v>
      </c>
    </row>
    <row r="6355" spans="1:20" hidden="1" x14ac:dyDescent="0.3">
      <c r="A6355">
        <v>28</v>
      </c>
      <c r="B6355" s="1">
        <v>46131</v>
      </c>
      <c r="C6355" t="s">
        <v>162</v>
      </c>
      <c r="D6355" t="s">
        <v>58</v>
      </c>
      <c r="E6355" t="s">
        <v>35</v>
      </c>
      <c r="F6355" t="s">
        <v>40</v>
      </c>
      <c r="G6355">
        <v>2</v>
      </c>
      <c r="H6355">
        <v>0.4</v>
      </c>
      <c r="I6355" t="s">
        <v>60</v>
      </c>
      <c r="J6355" t="s">
        <v>44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83</v>
      </c>
      <c r="R6355" t="s">
        <v>83</v>
      </c>
      <c r="S6355" t="s">
        <v>83</v>
      </c>
      <c r="T6355" t="str">
        <f>_xlfn.XLOOKUP(A6355,MI_Match_Analysis!$A$2:$A$8,MI_Match_Analysis!$F$2:$F$8,"Not Found")</f>
        <v>Not Found</v>
      </c>
    </row>
    <row r="6356" spans="1:20" hidden="1" x14ac:dyDescent="0.3">
      <c r="A6356">
        <v>28</v>
      </c>
      <c r="B6356" s="1">
        <v>46131</v>
      </c>
      <c r="C6356" t="s">
        <v>162</v>
      </c>
      <c r="D6356" t="s">
        <v>58</v>
      </c>
      <c r="E6356" t="s">
        <v>35</v>
      </c>
      <c r="F6356" t="s">
        <v>40</v>
      </c>
      <c r="G6356">
        <v>2</v>
      </c>
      <c r="H6356">
        <v>0.5</v>
      </c>
      <c r="I6356" t="s">
        <v>60</v>
      </c>
      <c r="J6356" t="s">
        <v>44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83</v>
      </c>
      <c r="R6356" t="s">
        <v>83</v>
      </c>
      <c r="S6356" t="s">
        <v>83</v>
      </c>
      <c r="T6356" t="str">
        <f>_xlfn.XLOOKUP(A6356,MI_Match_Analysis!$A$2:$A$8,MI_Match_Analysis!$F$2:$F$8,"Not Found")</f>
        <v>Not Found</v>
      </c>
    </row>
    <row r="6357" spans="1:20" hidden="1" x14ac:dyDescent="0.3">
      <c r="A6357">
        <v>28</v>
      </c>
      <c r="B6357" s="1">
        <v>46131</v>
      </c>
      <c r="C6357" t="s">
        <v>162</v>
      </c>
      <c r="D6357" t="s">
        <v>58</v>
      </c>
      <c r="E6357" t="s">
        <v>35</v>
      </c>
      <c r="F6357" t="s">
        <v>40</v>
      </c>
      <c r="G6357">
        <v>2</v>
      </c>
      <c r="H6357">
        <v>0.6</v>
      </c>
      <c r="I6357" t="s">
        <v>60</v>
      </c>
      <c r="J6357" t="s">
        <v>44</v>
      </c>
      <c r="K6357">
        <v>0</v>
      </c>
      <c r="L6357">
        <v>1</v>
      </c>
      <c r="M6357">
        <v>1</v>
      </c>
      <c r="N6357">
        <v>0</v>
      </c>
      <c r="O6357">
        <v>0</v>
      </c>
      <c r="P6357">
        <v>0</v>
      </c>
      <c r="Q6357" t="s">
        <v>83</v>
      </c>
      <c r="R6357" t="s">
        <v>83</v>
      </c>
      <c r="S6357" t="s">
        <v>83</v>
      </c>
      <c r="T6357" t="str">
        <f>_xlfn.XLOOKUP(A6357,MI_Match_Analysis!$A$2:$A$8,MI_Match_Analysis!$F$2:$F$8,"Not Found")</f>
        <v>Not Found</v>
      </c>
    </row>
    <row r="6358" spans="1:20" hidden="1" x14ac:dyDescent="0.3">
      <c r="A6358">
        <v>28</v>
      </c>
      <c r="B6358" s="1">
        <v>46131</v>
      </c>
      <c r="C6358" t="s">
        <v>162</v>
      </c>
      <c r="D6358" t="s">
        <v>58</v>
      </c>
      <c r="E6358" t="s">
        <v>35</v>
      </c>
      <c r="F6358" t="s">
        <v>40</v>
      </c>
      <c r="G6358">
        <v>2</v>
      </c>
      <c r="H6358">
        <v>0.6</v>
      </c>
      <c r="I6358" t="s">
        <v>60</v>
      </c>
      <c r="J6358" t="s">
        <v>44</v>
      </c>
      <c r="K6358">
        <v>4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83</v>
      </c>
      <c r="R6358" t="s">
        <v>83</v>
      </c>
      <c r="S6358" t="s">
        <v>83</v>
      </c>
      <c r="T6358" t="str">
        <f>_xlfn.XLOOKUP(A6358,MI_Match_Analysis!$A$2:$A$8,MI_Match_Analysis!$F$2:$F$8,"Not Found")</f>
        <v>Not Found</v>
      </c>
    </row>
    <row r="6359" spans="1:20" hidden="1" x14ac:dyDescent="0.3">
      <c r="A6359">
        <v>28</v>
      </c>
      <c r="B6359" s="1">
        <v>46131</v>
      </c>
      <c r="C6359" t="s">
        <v>162</v>
      </c>
      <c r="D6359" t="s">
        <v>58</v>
      </c>
      <c r="E6359" t="s">
        <v>35</v>
      </c>
      <c r="F6359" t="s">
        <v>40</v>
      </c>
      <c r="G6359">
        <v>2</v>
      </c>
      <c r="H6359">
        <v>1.1000000000000001</v>
      </c>
      <c r="I6359" t="s">
        <v>179</v>
      </c>
      <c r="J6359" t="s">
        <v>42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83</v>
      </c>
      <c r="R6359" t="s">
        <v>83</v>
      </c>
      <c r="S6359" t="s">
        <v>83</v>
      </c>
      <c r="T6359" t="str">
        <f>_xlfn.XLOOKUP(A6359,MI_Match_Analysis!$A$2:$A$8,MI_Match_Analysis!$F$2:$F$8,"Not Found")</f>
        <v>Not Found</v>
      </c>
    </row>
    <row r="6360" spans="1:20" hidden="1" x14ac:dyDescent="0.3">
      <c r="A6360">
        <v>28</v>
      </c>
      <c r="B6360" s="1">
        <v>46131</v>
      </c>
      <c r="C6360" t="s">
        <v>162</v>
      </c>
      <c r="D6360" t="s">
        <v>58</v>
      </c>
      <c r="E6360" t="s">
        <v>35</v>
      </c>
      <c r="F6360" t="s">
        <v>40</v>
      </c>
      <c r="G6360">
        <v>2</v>
      </c>
      <c r="H6360">
        <v>1.2</v>
      </c>
      <c r="I6360" t="s">
        <v>179</v>
      </c>
      <c r="J6360" t="s">
        <v>42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165</v>
      </c>
      <c r="R6360" t="s">
        <v>179</v>
      </c>
      <c r="S6360" t="s">
        <v>74</v>
      </c>
      <c r="T6360" t="str">
        <f>_xlfn.XLOOKUP(A6360,MI_Match_Analysis!$A$2:$A$8,MI_Match_Analysis!$F$2:$F$8,"Not Found")</f>
        <v>Not Found</v>
      </c>
    </row>
    <row r="6361" spans="1:20" hidden="1" x14ac:dyDescent="0.3">
      <c r="A6361">
        <v>28</v>
      </c>
      <c r="B6361" s="1">
        <v>46131</v>
      </c>
      <c r="C6361" t="s">
        <v>162</v>
      </c>
      <c r="D6361" t="s">
        <v>58</v>
      </c>
      <c r="E6361" t="s">
        <v>35</v>
      </c>
      <c r="F6361" t="s">
        <v>40</v>
      </c>
      <c r="G6361">
        <v>2</v>
      </c>
      <c r="H6361">
        <v>1.3</v>
      </c>
      <c r="I6361" t="s">
        <v>185</v>
      </c>
      <c r="J6361" t="s">
        <v>42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83</v>
      </c>
      <c r="R6361" t="s">
        <v>83</v>
      </c>
      <c r="S6361" t="s">
        <v>83</v>
      </c>
      <c r="T6361" t="str">
        <f>_xlfn.XLOOKUP(A6361,MI_Match_Analysis!$A$2:$A$8,MI_Match_Analysis!$F$2:$F$8,"Not Found")</f>
        <v>Not Found</v>
      </c>
    </row>
    <row r="6362" spans="1:20" hidden="1" x14ac:dyDescent="0.3">
      <c r="A6362">
        <v>28</v>
      </c>
      <c r="B6362" s="1">
        <v>46131</v>
      </c>
      <c r="C6362" t="s">
        <v>162</v>
      </c>
      <c r="D6362" t="s">
        <v>58</v>
      </c>
      <c r="E6362" t="s">
        <v>35</v>
      </c>
      <c r="F6362" t="s">
        <v>40</v>
      </c>
      <c r="G6362">
        <v>2</v>
      </c>
      <c r="H6362">
        <v>1.4</v>
      </c>
      <c r="I6362" t="s">
        <v>60</v>
      </c>
      <c r="J6362" t="s">
        <v>42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83</v>
      </c>
      <c r="R6362" t="s">
        <v>83</v>
      </c>
      <c r="S6362" t="s">
        <v>83</v>
      </c>
      <c r="T6362" t="str">
        <f>_xlfn.XLOOKUP(A6362,MI_Match_Analysis!$A$2:$A$8,MI_Match_Analysis!$F$2:$F$8,"Not Found")</f>
        <v>Not Found</v>
      </c>
    </row>
    <row r="6363" spans="1:20" hidden="1" x14ac:dyDescent="0.3">
      <c r="A6363">
        <v>28</v>
      </c>
      <c r="B6363" s="1">
        <v>46131</v>
      </c>
      <c r="C6363" t="s">
        <v>162</v>
      </c>
      <c r="D6363" t="s">
        <v>58</v>
      </c>
      <c r="E6363" t="s">
        <v>35</v>
      </c>
      <c r="F6363" t="s">
        <v>40</v>
      </c>
      <c r="G6363">
        <v>2</v>
      </c>
      <c r="H6363">
        <v>1.5</v>
      </c>
      <c r="I6363" t="s">
        <v>185</v>
      </c>
      <c r="J6363" t="s">
        <v>42</v>
      </c>
      <c r="K6363">
        <v>4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83</v>
      </c>
      <c r="R6363" t="s">
        <v>83</v>
      </c>
      <c r="S6363" t="s">
        <v>83</v>
      </c>
      <c r="T6363" t="str">
        <f>_xlfn.XLOOKUP(A6363,MI_Match_Analysis!$A$2:$A$8,MI_Match_Analysis!$F$2:$F$8,"Not Found")</f>
        <v>Not Found</v>
      </c>
    </row>
    <row r="6364" spans="1:20" hidden="1" x14ac:dyDescent="0.3">
      <c r="A6364">
        <v>28</v>
      </c>
      <c r="B6364" s="1">
        <v>46131</v>
      </c>
      <c r="C6364" t="s">
        <v>162</v>
      </c>
      <c r="D6364" t="s">
        <v>58</v>
      </c>
      <c r="E6364" t="s">
        <v>35</v>
      </c>
      <c r="F6364" t="s">
        <v>40</v>
      </c>
      <c r="G6364">
        <v>2</v>
      </c>
      <c r="H6364">
        <v>1.6</v>
      </c>
      <c r="I6364" t="s">
        <v>185</v>
      </c>
      <c r="J6364" t="s">
        <v>42</v>
      </c>
      <c r="K6364">
        <v>4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83</v>
      </c>
      <c r="R6364" t="s">
        <v>83</v>
      </c>
      <c r="S6364" t="s">
        <v>83</v>
      </c>
      <c r="T6364" t="str">
        <f>_xlfn.XLOOKUP(A6364,MI_Match_Analysis!$A$2:$A$8,MI_Match_Analysis!$F$2:$F$8,"Not Found")</f>
        <v>Not Found</v>
      </c>
    </row>
    <row r="6365" spans="1:20" hidden="1" x14ac:dyDescent="0.3">
      <c r="A6365">
        <v>28</v>
      </c>
      <c r="B6365" s="1">
        <v>46131</v>
      </c>
      <c r="C6365" t="s">
        <v>162</v>
      </c>
      <c r="D6365" t="s">
        <v>58</v>
      </c>
      <c r="E6365" t="s">
        <v>35</v>
      </c>
      <c r="F6365" t="s">
        <v>40</v>
      </c>
      <c r="G6365">
        <v>2</v>
      </c>
      <c r="H6365">
        <v>2.1</v>
      </c>
      <c r="I6365" t="s">
        <v>60</v>
      </c>
      <c r="J6365" t="s">
        <v>44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83</v>
      </c>
      <c r="R6365" t="s">
        <v>83</v>
      </c>
      <c r="S6365" t="s">
        <v>83</v>
      </c>
      <c r="T6365" t="str">
        <f>_xlfn.XLOOKUP(A6365,MI_Match_Analysis!$A$2:$A$8,MI_Match_Analysis!$F$2:$F$8,"Not Found")</f>
        <v>Not Found</v>
      </c>
    </row>
    <row r="6366" spans="1:20" hidden="1" x14ac:dyDescent="0.3">
      <c r="A6366">
        <v>28</v>
      </c>
      <c r="B6366" s="1">
        <v>46131</v>
      </c>
      <c r="C6366" t="s">
        <v>162</v>
      </c>
      <c r="D6366" t="s">
        <v>58</v>
      </c>
      <c r="E6366" t="s">
        <v>35</v>
      </c>
      <c r="F6366" t="s">
        <v>40</v>
      </c>
      <c r="G6366">
        <v>2</v>
      </c>
      <c r="H6366">
        <v>2.2000000000000002</v>
      </c>
      <c r="I6366" t="s">
        <v>185</v>
      </c>
      <c r="J6366" t="s">
        <v>44</v>
      </c>
      <c r="K6366">
        <v>4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83</v>
      </c>
      <c r="R6366" t="s">
        <v>83</v>
      </c>
      <c r="S6366" t="s">
        <v>83</v>
      </c>
      <c r="T6366" t="str">
        <f>_xlfn.XLOOKUP(A6366,MI_Match_Analysis!$A$2:$A$8,MI_Match_Analysis!$F$2:$F$8,"Not Found")</f>
        <v>Not Found</v>
      </c>
    </row>
    <row r="6367" spans="1:20" hidden="1" x14ac:dyDescent="0.3">
      <c r="A6367">
        <v>28</v>
      </c>
      <c r="B6367" s="1">
        <v>46131</v>
      </c>
      <c r="C6367" t="s">
        <v>162</v>
      </c>
      <c r="D6367" t="s">
        <v>58</v>
      </c>
      <c r="E6367" t="s">
        <v>35</v>
      </c>
      <c r="F6367" t="s">
        <v>40</v>
      </c>
      <c r="G6367">
        <v>2</v>
      </c>
      <c r="H6367">
        <v>2.2999999999999998</v>
      </c>
      <c r="I6367" t="s">
        <v>185</v>
      </c>
      <c r="J6367" t="s">
        <v>44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83</v>
      </c>
      <c r="R6367" t="s">
        <v>83</v>
      </c>
      <c r="S6367" t="s">
        <v>83</v>
      </c>
      <c r="T6367" t="str">
        <f>_xlfn.XLOOKUP(A6367,MI_Match_Analysis!$A$2:$A$8,MI_Match_Analysis!$F$2:$F$8,"Not Found")</f>
        <v>Not Found</v>
      </c>
    </row>
    <row r="6368" spans="1:20" hidden="1" x14ac:dyDescent="0.3">
      <c r="A6368">
        <v>28</v>
      </c>
      <c r="B6368" s="1">
        <v>46131</v>
      </c>
      <c r="C6368" t="s">
        <v>162</v>
      </c>
      <c r="D6368" t="s">
        <v>58</v>
      </c>
      <c r="E6368" t="s">
        <v>35</v>
      </c>
      <c r="F6368" t="s">
        <v>40</v>
      </c>
      <c r="G6368">
        <v>2</v>
      </c>
      <c r="H6368">
        <v>2.4</v>
      </c>
      <c r="I6368" t="s">
        <v>185</v>
      </c>
      <c r="J6368" t="s">
        <v>44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83</v>
      </c>
      <c r="R6368" t="s">
        <v>83</v>
      </c>
      <c r="S6368" t="s">
        <v>83</v>
      </c>
      <c r="T6368" t="str">
        <f>_xlfn.XLOOKUP(A6368,MI_Match_Analysis!$A$2:$A$8,MI_Match_Analysis!$F$2:$F$8,"Not Found")</f>
        <v>Not Found</v>
      </c>
    </row>
    <row r="6369" spans="1:20" hidden="1" x14ac:dyDescent="0.3">
      <c r="A6369">
        <v>28</v>
      </c>
      <c r="B6369" s="1">
        <v>46131</v>
      </c>
      <c r="C6369" t="s">
        <v>162</v>
      </c>
      <c r="D6369" t="s">
        <v>58</v>
      </c>
      <c r="E6369" t="s">
        <v>35</v>
      </c>
      <c r="F6369" t="s">
        <v>40</v>
      </c>
      <c r="G6369">
        <v>2</v>
      </c>
      <c r="H6369">
        <v>2.5</v>
      </c>
      <c r="I6369" t="s">
        <v>185</v>
      </c>
      <c r="J6369" t="s">
        <v>44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83</v>
      </c>
      <c r="R6369" t="s">
        <v>83</v>
      </c>
      <c r="S6369" t="s">
        <v>83</v>
      </c>
      <c r="T6369" t="str">
        <f>_xlfn.XLOOKUP(A6369,MI_Match_Analysis!$A$2:$A$8,MI_Match_Analysis!$F$2:$F$8,"Not Found")</f>
        <v>Not Found</v>
      </c>
    </row>
    <row r="6370" spans="1:20" hidden="1" x14ac:dyDescent="0.3">
      <c r="A6370">
        <v>28</v>
      </c>
      <c r="B6370" s="1">
        <v>46131</v>
      </c>
      <c r="C6370" t="s">
        <v>162</v>
      </c>
      <c r="D6370" t="s">
        <v>58</v>
      </c>
      <c r="E6370" t="s">
        <v>35</v>
      </c>
      <c r="F6370" t="s">
        <v>40</v>
      </c>
      <c r="G6370">
        <v>2</v>
      </c>
      <c r="H6370">
        <v>2.6</v>
      </c>
      <c r="I6370" t="s">
        <v>60</v>
      </c>
      <c r="J6370" t="s">
        <v>44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83</v>
      </c>
      <c r="R6370" t="s">
        <v>83</v>
      </c>
      <c r="S6370" t="s">
        <v>83</v>
      </c>
      <c r="T6370" t="str">
        <f>_xlfn.XLOOKUP(A6370,MI_Match_Analysis!$A$2:$A$8,MI_Match_Analysis!$F$2:$F$8,"Not Found")</f>
        <v>Not Found</v>
      </c>
    </row>
    <row r="6371" spans="1:20" hidden="1" x14ac:dyDescent="0.3">
      <c r="A6371">
        <v>28</v>
      </c>
      <c r="B6371" s="1">
        <v>46131</v>
      </c>
      <c r="C6371" t="s">
        <v>162</v>
      </c>
      <c r="D6371" t="s">
        <v>58</v>
      </c>
      <c r="E6371" t="s">
        <v>35</v>
      </c>
      <c r="F6371" t="s">
        <v>40</v>
      </c>
      <c r="G6371">
        <v>2</v>
      </c>
      <c r="H6371">
        <v>3.1</v>
      </c>
      <c r="I6371" t="s">
        <v>185</v>
      </c>
      <c r="J6371" t="s">
        <v>42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83</v>
      </c>
      <c r="R6371" t="s">
        <v>83</v>
      </c>
      <c r="S6371" t="s">
        <v>83</v>
      </c>
      <c r="T6371" t="str">
        <f>_xlfn.XLOOKUP(A6371,MI_Match_Analysis!$A$2:$A$8,MI_Match_Analysis!$F$2:$F$8,"Not Found")</f>
        <v>Not Found</v>
      </c>
    </row>
    <row r="6372" spans="1:20" hidden="1" x14ac:dyDescent="0.3">
      <c r="A6372">
        <v>28</v>
      </c>
      <c r="B6372" s="1">
        <v>46131</v>
      </c>
      <c r="C6372" t="s">
        <v>162</v>
      </c>
      <c r="D6372" t="s">
        <v>58</v>
      </c>
      <c r="E6372" t="s">
        <v>35</v>
      </c>
      <c r="F6372" t="s">
        <v>40</v>
      </c>
      <c r="G6372">
        <v>2</v>
      </c>
      <c r="H6372">
        <v>3.2</v>
      </c>
      <c r="I6372" t="s">
        <v>60</v>
      </c>
      <c r="J6372" t="s">
        <v>42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83</v>
      </c>
      <c r="R6372" t="s">
        <v>83</v>
      </c>
      <c r="S6372" t="s">
        <v>83</v>
      </c>
      <c r="T6372" t="str">
        <f>_xlfn.XLOOKUP(A6372,MI_Match_Analysis!$A$2:$A$8,MI_Match_Analysis!$F$2:$F$8,"Not Found")</f>
        <v>Not Found</v>
      </c>
    </row>
    <row r="6373" spans="1:20" hidden="1" x14ac:dyDescent="0.3">
      <c r="A6373">
        <v>28</v>
      </c>
      <c r="B6373" s="1">
        <v>46131</v>
      </c>
      <c r="C6373" t="s">
        <v>162</v>
      </c>
      <c r="D6373" t="s">
        <v>58</v>
      </c>
      <c r="E6373" t="s">
        <v>35</v>
      </c>
      <c r="F6373" t="s">
        <v>40</v>
      </c>
      <c r="G6373">
        <v>2</v>
      </c>
      <c r="H6373">
        <v>3.3</v>
      </c>
      <c r="I6373" t="s">
        <v>60</v>
      </c>
      <c r="J6373" t="s">
        <v>42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83</v>
      </c>
      <c r="R6373" t="s">
        <v>83</v>
      </c>
      <c r="S6373" t="s">
        <v>83</v>
      </c>
      <c r="T6373" t="str">
        <f>_xlfn.XLOOKUP(A6373,MI_Match_Analysis!$A$2:$A$8,MI_Match_Analysis!$F$2:$F$8,"Not Found")</f>
        <v>Not Found</v>
      </c>
    </row>
    <row r="6374" spans="1:20" hidden="1" x14ac:dyDescent="0.3">
      <c r="A6374">
        <v>28</v>
      </c>
      <c r="B6374" s="1">
        <v>46131</v>
      </c>
      <c r="C6374" t="s">
        <v>162</v>
      </c>
      <c r="D6374" t="s">
        <v>58</v>
      </c>
      <c r="E6374" t="s">
        <v>35</v>
      </c>
      <c r="F6374" t="s">
        <v>40</v>
      </c>
      <c r="G6374">
        <v>2</v>
      </c>
      <c r="H6374">
        <v>3.4</v>
      </c>
      <c r="I6374" t="s">
        <v>185</v>
      </c>
      <c r="J6374" t="s">
        <v>42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83</v>
      </c>
      <c r="R6374" t="s">
        <v>83</v>
      </c>
      <c r="S6374" t="s">
        <v>83</v>
      </c>
      <c r="T6374" t="str">
        <f>_xlfn.XLOOKUP(A6374,MI_Match_Analysis!$A$2:$A$8,MI_Match_Analysis!$F$2:$F$8,"Not Found")</f>
        <v>Not Found</v>
      </c>
    </row>
    <row r="6375" spans="1:20" hidden="1" x14ac:dyDescent="0.3">
      <c r="A6375">
        <v>28</v>
      </c>
      <c r="B6375" s="1">
        <v>46131</v>
      </c>
      <c r="C6375" t="s">
        <v>162</v>
      </c>
      <c r="D6375" t="s">
        <v>58</v>
      </c>
      <c r="E6375" t="s">
        <v>35</v>
      </c>
      <c r="F6375" t="s">
        <v>40</v>
      </c>
      <c r="G6375">
        <v>2</v>
      </c>
      <c r="H6375">
        <v>3.5</v>
      </c>
      <c r="I6375" t="s">
        <v>185</v>
      </c>
      <c r="J6375" t="s">
        <v>42</v>
      </c>
      <c r="K6375">
        <v>6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83</v>
      </c>
      <c r="R6375" t="s">
        <v>83</v>
      </c>
      <c r="S6375" t="s">
        <v>83</v>
      </c>
      <c r="T6375" t="str">
        <f>_xlfn.XLOOKUP(A6375,MI_Match_Analysis!$A$2:$A$8,MI_Match_Analysis!$F$2:$F$8,"Not Found")</f>
        <v>Not Found</v>
      </c>
    </row>
    <row r="6376" spans="1:20" hidden="1" x14ac:dyDescent="0.3">
      <c r="A6376">
        <v>28</v>
      </c>
      <c r="B6376" s="1">
        <v>46131</v>
      </c>
      <c r="C6376" t="s">
        <v>162</v>
      </c>
      <c r="D6376" t="s">
        <v>58</v>
      </c>
      <c r="E6376" t="s">
        <v>35</v>
      </c>
      <c r="F6376" t="s">
        <v>40</v>
      </c>
      <c r="G6376">
        <v>2</v>
      </c>
      <c r="H6376">
        <v>3.6</v>
      </c>
      <c r="I6376" t="s">
        <v>185</v>
      </c>
      <c r="J6376" t="s">
        <v>42</v>
      </c>
      <c r="K6376">
        <v>2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83</v>
      </c>
      <c r="R6376" t="s">
        <v>83</v>
      </c>
      <c r="S6376" t="s">
        <v>83</v>
      </c>
      <c r="T6376" t="str">
        <f>_xlfn.XLOOKUP(A6376,MI_Match_Analysis!$A$2:$A$8,MI_Match_Analysis!$F$2:$F$8,"Not Found")</f>
        <v>Not Found</v>
      </c>
    </row>
    <row r="6377" spans="1:20" hidden="1" x14ac:dyDescent="0.3">
      <c r="A6377">
        <v>28</v>
      </c>
      <c r="B6377" s="1">
        <v>46131</v>
      </c>
      <c r="C6377" t="s">
        <v>162</v>
      </c>
      <c r="D6377" t="s">
        <v>58</v>
      </c>
      <c r="E6377" t="s">
        <v>35</v>
      </c>
      <c r="F6377" t="s">
        <v>40</v>
      </c>
      <c r="G6377">
        <v>2</v>
      </c>
      <c r="H6377">
        <v>4.0999999999999996</v>
      </c>
      <c r="I6377" t="s">
        <v>60</v>
      </c>
      <c r="J6377" t="s">
        <v>73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83</v>
      </c>
      <c r="R6377" t="s">
        <v>83</v>
      </c>
      <c r="S6377" t="s">
        <v>83</v>
      </c>
      <c r="T6377" t="str">
        <f>_xlfn.XLOOKUP(A6377,MI_Match_Analysis!$A$2:$A$8,MI_Match_Analysis!$F$2:$F$8,"Not Found")</f>
        <v>Not Found</v>
      </c>
    </row>
    <row r="6378" spans="1:20" hidden="1" x14ac:dyDescent="0.3">
      <c r="A6378">
        <v>28</v>
      </c>
      <c r="B6378" s="1">
        <v>46131</v>
      </c>
      <c r="C6378" t="s">
        <v>162</v>
      </c>
      <c r="D6378" t="s">
        <v>58</v>
      </c>
      <c r="E6378" t="s">
        <v>35</v>
      </c>
      <c r="F6378" t="s">
        <v>40</v>
      </c>
      <c r="G6378">
        <v>2</v>
      </c>
      <c r="H6378">
        <v>4.2</v>
      </c>
      <c r="I6378" t="s">
        <v>185</v>
      </c>
      <c r="J6378" t="s">
        <v>73</v>
      </c>
      <c r="K6378">
        <v>4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83</v>
      </c>
      <c r="R6378" t="s">
        <v>83</v>
      </c>
      <c r="S6378" t="s">
        <v>83</v>
      </c>
      <c r="T6378" t="str">
        <f>_xlfn.XLOOKUP(A6378,MI_Match_Analysis!$A$2:$A$8,MI_Match_Analysis!$F$2:$F$8,"Not Found")</f>
        <v>Not Found</v>
      </c>
    </row>
    <row r="6379" spans="1:20" hidden="1" x14ac:dyDescent="0.3">
      <c r="A6379">
        <v>28</v>
      </c>
      <c r="B6379" s="1">
        <v>46131</v>
      </c>
      <c r="C6379" t="s">
        <v>162</v>
      </c>
      <c r="D6379" t="s">
        <v>58</v>
      </c>
      <c r="E6379" t="s">
        <v>35</v>
      </c>
      <c r="F6379" t="s">
        <v>40</v>
      </c>
      <c r="G6379">
        <v>2</v>
      </c>
      <c r="H6379">
        <v>4.3</v>
      </c>
      <c r="I6379" t="s">
        <v>185</v>
      </c>
      <c r="J6379" t="s">
        <v>73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83</v>
      </c>
      <c r="R6379" t="s">
        <v>83</v>
      </c>
      <c r="S6379" t="s">
        <v>83</v>
      </c>
      <c r="T6379" t="str">
        <f>_xlfn.XLOOKUP(A6379,MI_Match_Analysis!$A$2:$A$8,MI_Match_Analysis!$F$2:$F$8,"Not Found")</f>
        <v>Not Found</v>
      </c>
    </row>
    <row r="6380" spans="1:20" hidden="1" x14ac:dyDescent="0.3">
      <c r="A6380">
        <v>28</v>
      </c>
      <c r="B6380" s="1">
        <v>46131</v>
      </c>
      <c r="C6380" t="s">
        <v>162</v>
      </c>
      <c r="D6380" t="s">
        <v>58</v>
      </c>
      <c r="E6380" t="s">
        <v>35</v>
      </c>
      <c r="F6380" t="s">
        <v>40</v>
      </c>
      <c r="G6380">
        <v>2</v>
      </c>
      <c r="H6380">
        <v>4.4000000000000004</v>
      </c>
      <c r="I6380" t="s">
        <v>185</v>
      </c>
      <c r="J6380" t="s">
        <v>73</v>
      </c>
      <c r="K6380">
        <v>0</v>
      </c>
      <c r="L6380">
        <v>1</v>
      </c>
      <c r="M6380">
        <v>1</v>
      </c>
      <c r="N6380">
        <v>0</v>
      </c>
      <c r="O6380">
        <v>0</v>
      </c>
      <c r="P6380">
        <v>0</v>
      </c>
      <c r="Q6380" t="s">
        <v>83</v>
      </c>
      <c r="R6380" t="s">
        <v>83</v>
      </c>
      <c r="S6380" t="s">
        <v>83</v>
      </c>
      <c r="T6380" t="str">
        <f>_xlfn.XLOOKUP(A6380,MI_Match_Analysis!$A$2:$A$8,MI_Match_Analysis!$F$2:$F$8,"Not Found")</f>
        <v>Not Found</v>
      </c>
    </row>
    <row r="6381" spans="1:20" hidden="1" x14ac:dyDescent="0.3">
      <c r="A6381">
        <v>28</v>
      </c>
      <c r="B6381" s="1">
        <v>46131</v>
      </c>
      <c r="C6381" t="s">
        <v>162</v>
      </c>
      <c r="D6381" t="s">
        <v>58</v>
      </c>
      <c r="E6381" t="s">
        <v>35</v>
      </c>
      <c r="F6381" t="s">
        <v>40</v>
      </c>
      <c r="G6381">
        <v>2</v>
      </c>
      <c r="H6381">
        <v>4.4000000000000004</v>
      </c>
      <c r="I6381" t="s">
        <v>259</v>
      </c>
      <c r="J6381" t="s">
        <v>73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83</v>
      </c>
      <c r="R6381" t="s">
        <v>83</v>
      </c>
      <c r="S6381" t="s">
        <v>83</v>
      </c>
      <c r="T6381" t="str">
        <f>_xlfn.XLOOKUP(A6381,MI_Match_Analysis!$A$2:$A$8,MI_Match_Analysis!$F$2:$F$8,"Not Found")</f>
        <v>Not Found</v>
      </c>
    </row>
    <row r="6382" spans="1:20" hidden="1" x14ac:dyDescent="0.3">
      <c r="A6382">
        <v>28</v>
      </c>
      <c r="B6382" s="1">
        <v>46131</v>
      </c>
      <c r="C6382" t="s">
        <v>162</v>
      </c>
      <c r="D6382" t="s">
        <v>58</v>
      </c>
      <c r="E6382" t="s">
        <v>35</v>
      </c>
      <c r="F6382" t="s">
        <v>40</v>
      </c>
      <c r="G6382">
        <v>2</v>
      </c>
      <c r="H6382">
        <v>4.5</v>
      </c>
      <c r="I6382" t="s">
        <v>60</v>
      </c>
      <c r="J6382" t="s">
        <v>73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83</v>
      </c>
      <c r="R6382" t="s">
        <v>83</v>
      </c>
      <c r="S6382" t="s">
        <v>83</v>
      </c>
      <c r="T6382" t="str">
        <f>_xlfn.XLOOKUP(A6382,MI_Match_Analysis!$A$2:$A$8,MI_Match_Analysis!$F$2:$F$8,"Not Found")</f>
        <v>Not Found</v>
      </c>
    </row>
    <row r="6383" spans="1:20" hidden="1" x14ac:dyDescent="0.3">
      <c r="A6383">
        <v>28</v>
      </c>
      <c r="B6383" s="1">
        <v>46131</v>
      </c>
      <c r="C6383" t="s">
        <v>162</v>
      </c>
      <c r="D6383" t="s">
        <v>58</v>
      </c>
      <c r="E6383" t="s">
        <v>35</v>
      </c>
      <c r="F6383" t="s">
        <v>40</v>
      </c>
      <c r="G6383">
        <v>2</v>
      </c>
      <c r="H6383">
        <v>4.5999999999999996</v>
      </c>
      <c r="I6383" t="s">
        <v>60</v>
      </c>
      <c r="J6383" t="s">
        <v>73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83</v>
      </c>
      <c r="R6383" t="s">
        <v>83</v>
      </c>
      <c r="S6383" t="s">
        <v>83</v>
      </c>
      <c r="T6383" t="str">
        <f>_xlfn.XLOOKUP(A6383,MI_Match_Analysis!$A$2:$A$8,MI_Match_Analysis!$F$2:$F$8,"Not Found")</f>
        <v>Not Found</v>
      </c>
    </row>
    <row r="6384" spans="1:20" hidden="1" x14ac:dyDescent="0.3">
      <c r="A6384">
        <v>28</v>
      </c>
      <c r="B6384" s="1">
        <v>46131</v>
      </c>
      <c r="C6384" t="s">
        <v>162</v>
      </c>
      <c r="D6384" t="s">
        <v>58</v>
      </c>
      <c r="E6384" t="s">
        <v>35</v>
      </c>
      <c r="F6384" t="s">
        <v>40</v>
      </c>
      <c r="G6384">
        <v>2</v>
      </c>
      <c r="H6384">
        <v>5.0999999999999996</v>
      </c>
      <c r="I6384" t="s">
        <v>259</v>
      </c>
      <c r="J6384" t="s">
        <v>278</v>
      </c>
      <c r="K6384">
        <v>1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83</v>
      </c>
      <c r="R6384" t="s">
        <v>83</v>
      </c>
      <c r="S6384" t="s">
        <v>83</v>
      </c>
      <c r="T6384" t="str">
        <f>_xlfn.XLOOKUP(A6384,MI_Match_Analysis!$A$2:$A$8,MI_Match_Analysis!$F$2:$F$8,"Not Found")</f>
        <v>Not Found</v>
      </c>
    </row>
    <row r="6385" spans="1:20" hidden="1" x14ac:dyDescent="0.3">
      <c r="A6385">
        <v>28</v>
      </c>
      <c r="B6385" s="1">
        <v>46131</v>
      </c>
      <c r="C6385" t="s">
        <v>162</v>
      </c>
      <c r="D6385" t="s">
        <v>58</v>
      </c>
      <c r="E6385" t="s">
        <v>35</v>
      </c>
      <c r="F6385" t="s">
        <v>40</v>
      </c>
      <c r="G6385">
        <v>2</v>
      </c>
      <c r="H6385">
        <v>5.2</v>
      </c>
      <c r="I6385" t="s">
        <v>60</v>
      </c>
      <c r="J6385" t="s">
        <v>278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83</v>
      </c>
      <c r="R6385" t="s">
        <v>83</v>
      </c>
      <c r="S6385" t="s">
        <v>83</v>
      </c>
      <c r="T6385" t="str">
        <f>_xlfn.XLOOKUP(A6385,MI_Match_Analysis!$A$2:$A$8,MI_Match_Analysis!$F$2:$F$8,"Not Found")</f>
        <v>Not Found</v>
      </c>
    </row>
    <row r="6386" spans="1:20" hidden="1" x14ac:dyDescent="0.3">
      <c r="A6386">
        <v>28</v>
      </c>
      <c r="B6386" s="1">
        <v>46131</v>
      </c>
      <c r="C6386" t="s">
        <v>162</v>
      </c>
      <c r="D6386" t="s">
        <v>58</v>
      </c>
      <c r="E6386" t="s">
        <v>35</v>
      </c>
      <c r="F6386" t="s">
        <v>40</v>
      </c>
      <c r="G6386">
        <v>2</v>
      </c>
      <c r="H6386">
        <v>5.3</v>
      </c>
      <c r="I6386" t="s">
        <v>259</v>
      </c>
      <c r="J6386" t="s">
        <v>278</v>
      </c>
      <c r="K6386">
        <v>4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83</v>
      </c>
      <c r="R6386" t="s">
        <v>83</v>
      </c>
      <c r="S6386" t="s">
        <v>83</v>
      </c>
      <c r="T6386" t="str">
        <f>_xlfn.XLOOKUP(A6386,MI_Match_Analysis!$A$2:$A$8,MI_Match_Analysis!$F$2:$F$8,"Not Found")</f>
        <v>Not Found</v>
      </c>
    </row>
    <row r="6387" spans="1:20" hidden="1" x14ac:dyDescent="0.3">
      <c r="A6387">
        <v>28</v>
      </c>
      <c r="B6387" s="1">
        <v>46131</v>
      </c>
      <c r="C6387" t="s">
        <v>162</v>
      </c>
      <c r="D6387" t="s">
        <v>58</v>
      </c>
      <c r="E6387" t="s">
        <v>35</v>
      </c>
      <c r="F6387" t="s">
        <v>40</v>
      </c>
      <c r="G6387">
        <v>2</v>
      </c>
      <c r="H6387">
        <v>5.4</v>
      </c>
      <c r="I6387" t="s">
        <v>259</v>
      </c>
      <c r="J6387" t="s">
        <v>278</v>
      </c>
      <c r="K6387">
        <v>6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83</v>
      </c>
      <c r="R6387" t="s">
        <v>83</v>
      </c>
      <c r="S6387" t="s">
        <v>83</v>
      </c>
      <c r="T6387" t="str">
        <f>_xlfn.XLOOKUP(A6387,MI_Match_Analysis!$A$2:$A$8,MI_Match_Analysis!$F$2:$F$8,"Not Found")</f>
        <v>Not Found</v>
      </c>
    </row>
    <row r="6388" spans="1:20" hidden="1" x14ac:dyDescent="0.3">
      <c r="A6388">
        <v>28</v>
      </c>
      <c r="B6388" s="1">
        <v>46131</v>
      </c>
      <c r="C6388" t="s">
        <v>162</v>
      </c>
      <c r="D6388" t="s">
        <v>58</v>
      </c>
      <c r="E6388" t="s">
        <v>35</v>
      </c>
      <c r="F6388" t="s">
        <v>40</v>
      </c>
      <c r="G6388">
        <v>2</v>
      </c>
      <c r="H6388">
        <v>5.5</v>
      </c>
      <c r="I6388" t="s">
        <v>259</v>
      </c>
      <c r="J6388" t="s">
        <v>278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83</v>
      </c>
      <c r="R6388" t="s">
        <v>83</v>
      </c>
      <c r="S6388" t="s">
        <v>83</v>
      </c>
      <c r="T6388" t="str">
        <f>_xlfn.XLOOKUP(A6388,MI_Match_Analysis!$A$2:$A$8,MI_Match_Analysis!$F$2:$F$8,"Not Found")</f>
        <v>Not Found</v>
      </c>
    </row>
    <row r="6389" spans="1:20" hidden="1" x14ac:dyDescent="0.3">
      <c r="A6389">
        <v>28</v>
      </c>
      <c r="B6389" s="1">
        <v>46131</v>
      </c>
      <c r="C6389" t="s">
        <v>162</v>
      </c>
      <c r="D6389" t="s">
        <v>58</v>
      </c>
      <c r="E6389" t="s">
        <v>35</v>
      </c>
      <c r="F6389" t="s">
        <v>40</v>
      </c>
      <c r="G6389">
        <v>2</v>
      </c>
      <c r="H6389">
        <v>5.6</v>
      </c>
      <c r="I6389" t="s">
        <v>259</v>
      </c>
      <c r="J6389" t="s">
        <v>278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83</v>
      </c>
      <c r="R6389" t="s">
        <v>83</v>
      </c>
      <c r="S6389" t="s">
        <v>83</v>
      </c>
      <c r="T6389" t="str">
        <f>_xlfn.XLOOKUP(A6389,MI_Match_Analysis!$A$2:$A$8,MI_Match_Analysis!$F$2:$F$8,"Not Found")</f>
        <v>Not Found</v>
      </c>
    </row>
    <row r="6390" spans="1:20" hidden="1" x14ac:dyDescent="0.3">
      <c r="A6390">
        <v>28</v>
      </c>
      <c r="B6390" s="1">
        <v>46131</v>
      </c>
      <c r="C6390" t="s">
        <v>162</v>
      </c>
      <c r="D6390" t="s">
        <v>58</v>
      </c>
      <c r="E6390" t="s">
        <v>35</v>
      </c>
      <c r="F6390" t="s">
        <v>40</v>
      </c>
      <c r="G6390">
        <v>2</v>
      </c>
      <c r="H6390">
        <v>6.1</v>
      </c>
      <c r="I6390" t="s">
        <v>259</v>
      </c>
      <c r="J6390" t="s">
        <v>129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83</v>
      </c>
      <c r="R6390" t="s">
        <v>83</v>
      </c>
      <c r="S6390" t="s">
        <v>83</v>
      </c>
      <c r="T6390" t="str">
        <f>_xlfn.XLOOKUP(A6390,MI_Match_Analysis!$A$2:$A$8,MI_Match_Analysis!$F$2:$F$8,"Not Found")</f>
        <v>Not Found</v>
      </c>
    </row>
    <row r="6391" spans="1:20" hidden="1" x14ac:dyDescent="0.3">
      <c r="A6391">
        <v>28</v>
      </c>
      <c r="B6391" s="1">
        <v>46131</v>
      </c>
      <c r="C6391" t="s">
        <v>162</v>
      </c>
      <c r="D6391" t="s">
        <v>58</v>
      </c>
      <c r="E6391" t="s">
        <v>35</v>
      </c>
      <c r="F6391" t="s">
        <v>40</v>
      </c>
      <c r="G6391">
        <v>2</v>
      </c>
      <c r="H6391">
        <v>6.2</v>
      </c>
      <c r="I6391" t="s">
        <v>259</v>
      </c>
      <c r="J6391" t="s">
        <v>129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83</v>
      </c>
      <c r="R6391" t="s">
        <v>83</v>
      </c>
      <c r="S6391" t="s">
        <v>83</v>
      </c>
      <c r="T6391" t="str">
        <f>_xlfn.XLOOKUP(A6391,MI_Match_Analysis!$A$2:$A$8,MI_Match_Analysis!$F$2:$F$8,"Not Found")</f>
        <v>Not Found</v>
      </c>
    </row>
    <row r="6392" spans="1:20" hidden="1" x14ac:dyDescent="0.3">
      <c r="A6392">
        <v>28</v>
      </c>
      <c r="B6392" s="1">
        <v>46131</v>
      </c>
      <c r="C6392" t="s">
        <v>162</v>
      </c>
      <c r="D6392" t="s">
        <v>58</v>
      </c>
      <c r="E6392" t="s">
        <v>35</v>
      </c>
      <c r="F6392" t="s">
        <v>40</v>
      </c>
      <c r="G6392">
        <v>2</v>
      </c>
      <c r="H6392">
        <v>6.3</v>
      </c>
      <c r="I6392" t="s">
        <v>60</v>
      </c>
      <c r="J6392" t="s">
        <v>129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83</v>
      </c>
      <c r="R6392" t="s">
        <v>83</v>
      </c>
      <c r="S6392" t="s">
        <v>83</v>
      </c>
      <c r="T6392" t="str">
        <f>_xlfn.XLOOKUP(A6392,MI_Match_Analysis!$A$2:$A$8,MI_Match_Analysis!$F$2:$F$8,"Not Found")</f>
        <v>Not Found</v>
      </c>
    </row>
    <row r="6393" spans="1:20" hidden="1" x14ac:dyDescent="0.3">
      <c r="A6393">
        <v>28</v>
      </c>
      <c r="B6393" s="1">
        <v>46131</v>
      </c>
      <c r="C6393" t="s">
        <v>162</v>
      </c>
      <c r="D6393" t="s">
        <v>58</v>
      </c>
      <c r="E6393" t="s">
        <v>35</v>
      </c>
      <c r="F6393" t="s">
        <v>40</v>
      </c>
      <c r="G6393">
        <v>2</v>
      </c>
      <c r="H6393">
        <v>6.4</v>
      </c>
      <c r="I6393" t="s">
        <v>60</v>
      </c>
      <c r="J6393" t="s">
        <v>129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83</v>
      </c>
      <c r="R6393" t="s">
        <v>83</v>
      </c>
      <c r="S6393" t="s">
        <v>83</v>
      </c>
      <c r="T6393" t="str">
        <f>_xlfn.XLOOKUP(A6393,MI_Match_Analysis!$A$2:$A$8,MI_Match_Analysis!$F$2:$F$8,"Not Found")</f>
        <v>Not Found</v>
      </c>
    </row>
    <row r="6394" spans="1:20" hidden="1" x14ac:dyDescent="0.3">
      <c r="A6394">
        <v>28</v>
      </c>
      <c r="B6394" s="1">
        <v>46131</v>
      </c>
      <c r="C6394" t="s">
        <v>162</v>
      </c>
      <c r="D6394" t="s">
        <v>58</v>
      </c>
      <c r="E6394" t="s">
        <v>35</v>
      </c>
      <c r="F6394" t="s">
        <v>40</v>
      </c>
      <c r="G6394">
        <v>2</v>
      </c>
      <c r="H6394">
        <v>6.5</v>
      </c>
      <c r="I6394" t="s">
        <v>60</v>
      </c>
      <c r="J6394" t="s">
        <v>129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83</v>
      </c>
      <c r="R6394" t="s">
        <v>83</v>
      </c>
      <c r="S6394" t="s">
        <v>83</v>
      </c>
      <c r="T6394" t="str">
        <f>_xlfn.XLOOKUP(A6394,MI_Match_Analysis!$A$2:$A$8,MI_Match_Analysis!$F$2:$F$8,"Not Found")</f>
        <v>Not Found</v>
      </c>
    </row>
    <row r="6395" spans="1:20" hidden="1" x14ac:dyDescent="0.3">
      <c r="A6395">
        <v>28</v>
      </c>
      <c r="B6395" s="1">
        <v>46131</v>
      </c>
      <c r="C6395" t="s">
        <v>162</v>
      </c>
      <c r="D6395" t="s">
        <v>58</v>
      </c>
      <c r="E6395" t="s">
        <v>35</v>
      </c>
      <c r="F6395" t="s">
        <v>40</v>
      </c>
      <c r="G6395">
        <v>2</v>
      </c>
      <c r="H6395">
        <v>6.6</v>
      </c>
      <c r="I6395" t="s">
        <v>60</v>
      </c>
      <c r="J6395" t="s">
        <v>129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205</v>
      </c>
      <c r="R6395" t="s">
        <v>60</v>
      </c>
      <c r="S6395" t="s">
        <v>83</v>
      </c>
      <c r="T6395" t="str">
        <f>_xlfn.XLOOKUP(A6395,MI_Match_Analysis!$A$2:$A$8,MI_Match_Analysis!$F$2:$F$8,"Not Found")</f>
        <v>Not Found</v>
      </c>
    </row>
    <row r="6396" spans="1:20" hidden="1" x14ac:dyDescent="0.3">
      <c r="A6396">
        <v>28</v>
      </c>
      <c r="B6396" s="1">
        <v>46131</v>
      </c>
      <c r="C6396" t="s">
        <v>162</v>
      </c>
      <c r="D6396" t="s">
        <v>58</v>
      </c>
      <c r="E6396" t="s">
        <v>35</v>
      </c>
      <c r="F6396" t="s">
        <v>40</v>
      </c>
      <c r="G6396">
        <v>2</v>
      </c>
      <c r="H6396">
        <v>7.1</v>
      </c>
      <c r="I6396" t="s">
        <v>259</v>
      </c>
      <c r="J6396" t="s">
        <v>278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83</v>
      </c>
      <c r="R6396" t="s">
        <v>83</v>
      </c>
      <c r="S6396" t="s">
        <v>83</v>
      </c>
      <c r="T6396" t="str">
        <f>_xlfn.XLOOKUP(A6396,MI_Match_Analysis!$A$2:$A$8,MI_Match_Analysis!$F$2:$F$8,"Not Found")</f>
        <v>Not Found</v>
      </c>
    </row>
    <row r="6397" spans="1:20" hidden="1" x14ac:dyDescent="0.3">
      <c r="A6397">
        <v>28</v>
      </c>
      <c r="B6397" s="1">
        <v>46131</v>
      </c>
      <c r="C6397" t="s">
        <v>162</v>
      </c>
      <c r="D6397" t="s">
        <v>58</v>
      </c>
      <c r="E6397" t="s">
        <v>35</v>
      </c>
      <c r="F6397" t="s">
        <v>40</v>
      </c>
      <c r="G6397">
        <v>2</v>
      </c>
      <c r="H6397">
        <v>7.2</v>
      </c>
      <c r="I6397" t="s">
        <v>259</v>
      </c>
      <c r="J6397" t="s">
        <v>278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83</v>
      </c>
      <c r="R6397" t="s">
        <v>83</v>
      </c>
      <c r="S6397" t="s">
        <v>83</v>
      </c>
      <c r="T6397" t="str">
        <f>_xlfn.XLOOKUP(A6397,MI_Match_Analysis!$A$2:$A$8,MI_Match_Analysis!$F$2:$F$8,"Not Found")</f>
        <v>Not Found</v>
      </c>
    </row>
    <row r="6398" spans="1:20" hidden="1" x14ac:dyDescent="0.3">
      <c r="A6398">
        <v>28</v>
      </c>
      <c r="B6398" s="1">
        <v>46131</v>
      </c>
      <c r="C6398" t="s">
        <v>162</v>
      </c>
      <c r="D6398" t="s">
        <v>58</v>
      </c>
      <c r="E6398" t="s">
        <v>35</v>
      </c>
      <c r="F6398" t="s">
        <v>40</v>
      </c>
      <c r="G6398">
        <v>2</v>
      </c>
      <c r="H6398">
        <v>7.3</v>
      </c>
      <c r="I6398" t="s">
        <v>259</v>
      </c>
      <c r="J6398" t="s">
        <v>278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83</v>
      </c>
      <c r="R6398" t="s">
        <v>83</v>
      </c>
      <c r="S6398" t="s">
        <v>83</v>
      </c>
      <c r="T6398" t="str">
        <f>_xlfn.XLOOKUP(A6398,MI_Match_Analysis!$A$2:$A$8,MI_Match_Analysis!$F$2:$F$8,"Not Found")</f>
        <v>Not Found</v>
      </c>
    </row>
    <row r="6399" spans="1:20" hidden="1" x14ac:dyDescent="0.3">
      <c r="A6399">
        <v>28</v>
      </c>
      <c r="B6399" s="1">
        <v>46131</v>
      </c>
      <c r="C6399" t="s">
        <v>162</v>
      </c>
      <c r="D6399" t="s">
        <v>58</v>
      </c>
      <c r="E6399" t="s">
        <v>35</v>
      </c>
      <c r="F6399" t="s">
        <v>40</v>
      </c>
      <c r="G6399">
        <v>2</v>
      </c>
      <c r="H6399">
        <v>7.4</v>
      </c>
      <c r="I6399" t="s">
        <v>122</v>
      </c>
      <c r="J6399" t="s">
        <v>278</v>
      </c>
      <c r="K6399">
        <v>1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83</v>
      </c>
      <c r="R6399" t="s">
        <v>83</v>
      </c>
      <c r="S6399" t="s">
        <v>83</v>
      </c>
      <c r="T6399" t="str">
        <f>_xlfn.XLOOKUP(A6399,MI_Match_Analysis!$A$2:$A$8,MI_Match_Analysis!$F$2:$F$8,"Not Found")</f>
        <v>Not Found</v>
      </c>
    </row>
    <row r="6400" spans="1:20" hidden="1" x14ac:dyDescent="0.3">
      <c r="A6400">
        <v>28</v>
      </c>
      <c r="B6400" s="1">
        <v>46131</v>
      </c>
      <c r="C6400" t="s">
        <v>162</v>
      </c>
      <c r="D6400" t="s">
        <v>58</v>
      </c>
      <c r="E6400" t="s">
        <v>35</v>
      </c>
      <c r="F6400" t="s">
        <v>40</v>
      </c>
      <c r="G6400">
        <v>2</v>
      </c>
      <c r="H6400">
        <v>7.5</v>
      </c>
      <c r="I6400" t="s">
        <v>259</v>
      </c>
      <c r="J6400" t="s">
        <v>278</v>
      </c>
      <c r="K6400">
        <v>4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83</v>
      </c>
      <c r="R6400" t="s">
        <v>83</v>
      </c>
      <c r="S6400" t="s">
        <v>83</v>
      </c>
      <c r="T6400" t="str">
        <f>_xlfn.XLOOKUP(A6400,MI_Match_Analysis!$A$2:$A$8,MI_Match_Analysis!$F$2:$F$8,"Not Found")</f>
        <v>Not Found</v>
      </c>
    </row>
    <row r="6401" spans="1:20" hidden="1" x14ac:dyDescent="0.3">
      <c r="A6401">
        <v>28</v>
      </c>
      <c r="B6401" s="1">
        <v>46131</v>
      </c>
      <c r="C6401" t="s">
        <v>162</v>
      </c>
      <c r="D6401" t="s">
        <v>58</v>
      </c>
      <c r="E6401" t="s">
        <v>35</v>
      </c>
      <c r="F6401" t="s">
        <v>40</v>
      </c>
      <c r="G6401">
        <v>2</v>
      </c>
      <c r="H6401">
        <v>7.6</v>
      </c>
      <c r="I6401" t="s">
        <v>259</v>
      </c>
      <c r="J6401" t="s">
        <v>278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83</v>
      </c>
      <c r="R6401" t="s">
        <v>83</v>
      </c>
      <c r="S6401" t="s">
        <v>83</v>
      </c>
      <c r="T6401" t="str">
        <f>_xlfn.XLOOKUP(A6401,MI_Match_Analysis!$A$2:$A$8,MI_Match_Analysis!$F$2:$F$8,"Not Found")</f>
        <v>Not Found</v>
      </c>
    </row>
    <row r="6402" spans="1:20" hidden="1" x14ac:dyDescent="0.3">
      <c r="A6402">
        <v>28</v>
      </c>
      <c r="B6402" s="1">
        <v>46131</v>
      </c>
      <c r="C6402" t="s">
        <v>162</v>
      </c>
      <c r="D6402" t="s">
        <v>58</v>
      </c>
      <c r="E6402" t="s">
        <v>35</v>
      </c>
      <c r="F6402" t="s">
        <v>40</v>
      </c>
      <c r="G6402">
        <v>2</v>
      </c>
      <c r="H6402">
        <v>8.1</v>
      </c>
      <c r="I6402" t="s">
        <v>259</v>
      </c>
      <c r="J6402" t="s">
        <v>129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83</v>
      </c>
      <c r="R6402" t="s">
        <v>83</v>
      </c>
      <c r="S6402" t="s">
        <v>83</v>
      </c>
      <c r="T6402" t="str">
        <f>_xlfn.XLOOKUP(A6402,MI_Match_Analysis!$A$2:$A$8,MI_Match_Analysis!$F$2:$F$8,"Not Found")</f>
        <v>Not Found</v>
      </c>
    </row>
    <row r="6403" spans="1:20" hidden="1" x14ac:dyDescent="0.3">
      <c r="A6403">
        <v>28</v>
      </c>
      <c r="B6403" s="1">
        <v>46131</v>
      </c>
      <c r="C6403" t="s">
        <v>162</v>
      </c>
      <c r="D6403" t="s">
        <v>58</v>
      </c>
      <c r="E6403" t="s">
        <v>35</v>
      </c>
      <c r="F6403" t="s">
        <v>40</v>
      </c>
      <c r="G6403">
        <v>2</v>
      </c>
      <c r="H6403">
        <v>8.1999999999999993</v>
      </c>
      <c r="I6403" t="s">
        <v>122</v>
      </c>
      <c r="J6403" t="s">
        <v>129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83</v>
      </c>
      <c r="R6403" t="s">
        <v>83</v>
      </c>
      <c r="S6403" t="s">
        <v>83</v>
      </c>
      <c r="T6403" t="str">
        <f>_xlfn.XLOOKUP(A6403,MI_Match_Analysis!$A$2:$A$8,MI_Match_Analysis!$F$2:$F$8,"Not Found")</f>
        <v>Not Found</v>
      </c>
    </row>
    <row r="6404" spans="1:20" hidden="1" x14ac:dyDescent="0.3">
      <c r="A6404">
        <v>28</v>
      </c>
      <c r="B6404" s="1">
        <v>46131</v>
      </c>
      <c r="C6404" t="s">
        <v>162</v>
      </c>
      <c r="D6404" t="s">
        <v>58</v>
      </c>
      <c r="E6404" t="s">
        <v>35</v>
      </c>
      <c r="F6404" t="s">
        <v>40</v>
      </c>
      <c r="G6404">
        <v>2</v>
      </c>
      <c r="H6404">
        <v>8.3000000000000007</v>
      </c>
      <c r="I6404" t="s">
        <v>259</v>
      </c>
      <c r="J6404" t="s">
        <v>129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83</v>
      </c>
      <c r="R6404" t="s">
        <v>83</v>
      </c>
      <c r="S6404" t="s">
        <v>83</v>
      </c>
      <c r="T6404" t="str">
        <f>_xlfn.XLOOKUP(A6404,MI_Match_Analysis!$A$2:$A$8,MI_Match_Analysis!$F$2:$F$8,"Not Found")</f>
        <v>Not Found</v>
      </c>
    </row>
    <row r="6405" spans="1:20" hidden="1" x14ac:dyDescent="0.3">
      <c r="A6405">
        <v>28</v>
      </c>
      <c r="B6405" s="1">
        <v>46131</v>
      </c>
      <c r="C6405" t="s">
        <v>162</v>
      </c>
      <c r="D6405" t="s">
        <v>58</v>
      </c>
      <c r="E6405" t="s">
        <v>35</v>
      </c>
      <c r="F6405" t="s">
        <v>40</v>
      </c>
      <c r="G6405">
        <v>2</v>
      </c>
      <c r="H6405">
        <v>8.4</v>
      </c>
      <c r="I6405" t="s">
        <v>259</v>
      </c>
      <c r="J6405" t="s">
        <v>129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83</v>
      </c>
      <c r="R6405" t="s">
        <v>83</v>
      </c>
      <c r="S6405" t="s">
        <v>83</v>
      </c>
      <c r="T6405" t="str">
        <f>_xlfn.XLOOKUP(A6405,MI_Match_Analysis!$A$2:$A$8,MI_Match_Analysis!$F$2:$F$8,"Not Found")</f>
        <v>Not Found</v>
      </c>
    </row>
    <row r="6406" spans="1:20" hidden="1" x14ac:dyDescent="0.3">
      <c r="A6406">
        <v>28</v>
      </c>
      <c r="B6406" s="1">
        <v>46131</v>
      </c>
      <c r="C6406" t="s">
        <v>162</v>
      </c>
      <c r="D6406" t="s">
        <v>58</v>
      </c>
      <c r="E6406" t="s">
        <v>35</v>
      </c>
      <c r="F6406" t="s">
        <v>40</v>
      </c>
      <c r="G6406">
        <v>2</v>
      </c>
      <c r="H6406">
        <v>8.5</v>
      </c>
      <c r="I6406" t="s">
        <v>122</v>
      </c>
      <c r="J6406" t="s">
        <v>129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83</v>
      </c>
      <c r="R6406" t="s">
        <v>83</v>
      </c>
      <c r="S6406" t="s">
        <v>83</v>
      </c>
      <c r="T6406" t="str">
        <f>_xlfn.XLOOKUP(A6406,MI_Match_Analysis!$A$2:$A$8,MI_Match_Analysis!$F$2:$F$8,"Not Found")</f>
        <v>Not Found</v>
      </c>
    </row>
    <row r="6407" spans="1:20" hidden="1" x14ac:dyDescent="0.3">
      <c r="A6407">
        <v>28</v>
      </c>
      <c r="B6407" s="1">
        <v>46131</v>
      </c>
      <c r="C6407" t="s">
        <v>162</v>
      </c>
      <c r="D6407" t="s">
        <v>58</v>
      </c>
      <c r="E6407" t="s">
        <v>35</v>
      </c>
      <c r="F6407" t="s">
        <v>40</v>
      </c>
      <c r="G6407">
        <v>2</v>
      </c>
      <c r="H6407">
        <v>8.6</v>
      </c>
      <c r="I6407" t="s">
        <v>259</v>
      </c>
      <c r="J6407" t="s">
        <v>129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83</v>
      </c>
      <c r="R6407" t="s">
        <v>83</v>
      </c>
      <c r="S6407" t="s">
        <v>83</v>
      </c>
      <c r="T6407" t="str">
        <f>_xlfn.XLOOKUP(A6407,MI_Match_Analysis!$A$2:$A$8,MI_Match_Analysis!$F$2:$F$8,"Not Found")</f>
        <v>Not Found</v>
      </c>
    </row>
    <row r="6408" spans="1:20" hidden="1" x14ac:dyDescent="0.3">
      <c r="A6408">
        <v>28</v>
      </c>
      <c r="B6408" s="1">
        <v>46131</v>
      </c>
      <c r="C6408" t="s">
        <v>162</v>
      </c>
      <c r="D6408" t="s">
        <v>58</v>
      </c>
      <c r="E6408" t="s">
        <v>35</v>
      </c>
      <c r="F6408" t="s">
        <v>40</v>
      </c>
      <c r="G6408">
        <v>2</v>
      </c>
      <c r="H6408">
        <v>9.1</v>
      </c>
      <c r="I6408" t="s">
        <v>122</v>
      </c>
      <c r="J6408" t="s">
        <v>73</v>
      </c>
      <c r="K6408">
        <v>2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83</v>
      </c>
      <c r="R6408" t="s">
        <v>83</v>
      </c>
      <c r="S6408" t="s">
        <v>83</v>
      </c>
      <c r="T6408" t="str">
        <f>_xlfn.XLOOKUP(A6408,MI_Match_Analysis!$A$2:$A$8,MI_Match_Analysis!$F$2:$F$8,"Not Found")</f>
        <v>Not Found</v>
      </c>
    </row>
    <row r="6409" spans="1:20" hidden="1" x14ac:dyDescent="0.3">
      <c r="A6409">
        <v>28</v>
      </c>
      <c r="B6409" s="1">
        <v>46131</v>
      </c>
      <c r="C6409" t="s">
        <v>162</v>
      </c>
      <c r="D6409" t="s">
        <v>58</v>
      </c>
      <c r="E6409" t="s">
        <v>35</v>
      </c>
      <c r="F6409" t="s">
        <v>40</v>
      </c>
      <c r="G6409">
        <v>2</v>
      </c>
      <c r="H6409">
        <v>9.1999999999999993</v>
      </c>
      <c r="I6409" t="s">
        <v>122</v>
      </c>
      <c r="J6409" t="s">
        <v>73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83</v>
      </c>
      <c r="R6409" t="s">
        <v>83</v>
      </c>
      <c r="S6409" t="s">
        <v>83</v>
      </c>
      <c r="T6409" t="str">
        <f>_xlfn.XLOOKUP(A6409,MI_Match_Analysis!$A$2:$A$8,MI_Match_Analysis!$F$2:$F$8,"Not Found")</f>
        <v>Not Found</v>
      </c>
    </row>
    <row r="6410" spans="1:20" hidden="1" x14ac:dyDescent="0.3">
      <c r="A6410">
        <v>28</v>
      </c>
      <c r="B6410" s="1">
        <v>46131</v>
      </c>
      <c r="C6410" t="s">
        <v>162</v>
      </c>
      <c r="D6410" t="s">
        <v>58</v>
      </c>
      <c r="E6410" t="s">
        <v>35</v>
      </c>
      <c r="F6410" t="s">
        <v>40</v>
      </c>
      <c r="G6410">
        <v>2</v>
      </c>
      <c r="H6410">
        <v>9.3000000000000007</v>
      </c>
      <c r="I6410" t="s">
        <v>259</v>
      </c>
      <c r="J6410" t="s">
        <v>73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83</v>
      </c>
      <c r="R6410" t="s">
        <v>83</v>
      </c>
      <c r="S6410" t="s">
        <v>83</v>
      </c>
      <c r="T6410" t="str">
        <f>_xlfn.XLOOKUP(A6410,MI_Match_Analysis!$A$2:$A$8,MI_Match_Analysis!$F$2:$F$8,"Not Found")</f>
        <v>Not Found</v>
      </c>
    </row>
    <row r="6411" spans="1:20" hidden="1" x14ac:dyDescent="0.3">
      <c r="A6411">
        <v>28</v>
      </c>
      <c r="B6411" s="1">
        <v>46131</v>
      </c>
      <c r="C6411" t="s">
        <v>162</v>
      </c>
      <c r="D6411" t="s">
        <v>58</v>
      </c>
      <c r="E6411" t="s">
        <v>35</v>
      </c>
      <c r="F6411" t="s">
        <v>40</v>
      </c>
      <c r="G6411">
        <v>2</v>
      </c>
      <c r="H6411">
        <v>9.3000000000000007</v>
      </c>
      <c r="I6411" t="s">
        <v>259</v>
      </c>
      <c r="J6411" t="s">
        <v>73</v>
      </c>
      <c r="K6411">
        <v>0</v>
      </c>
      <c r="L6411">
        <v>1</v>
      </c>
      <c r="M6411">
        <v>1</v>
      </c>
      <c r="N6411">
        <v>0</v>
      </c>
      <c r="O6411">
        <v>0</v>
      </c>
      <c r="P6411">
        <v>0</v>
      </c>
      <c r="Q6411" t="s">
        <v>83</v>
      </c>
      <c r="R6411" t="s">
        <v>83</v>
      </c>
      <c r="S6411" t="s">
        <v>83</v>
      </c>
      <c r="T6411" t="str">
        <f>_xlfn.XLOOKUP(A6411,MI_Match_Analysis!$A$2:$A$8,MI_Match_Analysis!$F$2:$F$8,"Not Found")</f>
        <v>Not Found</v>
      </c>
    </row>
    <row r="6412" spans="1:20" hidden="1" x14ac:dyDescent="0.3">
      <c r="A6412">
        <v>28</v>
      </c>
      <c r="B6412" s="1">
        <v>46131</v>
      </c>
      <c r="C6412" t="s">
        <v>162</v>
      </c>
      <c r="D6412" t="s">
        <v>58</v>
      </c>
      <c r="E6412" t="s">
        <v>35</v>
      </c>
      <c r="F6412" t="s">
        <v>40</v>
      </c>
      <c r="G6412">
        <v>2</v>
      </c>
      <c r="H6412">
        <v>9.4</v>
      </c>
      <c r="I6412" t="s">
        <v>259</v>
      </c>
      <c r="J6412" t="s">
        <v>73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83</v>
      </c>
      <c r="R6412" t="s">
        <v>83</v>
      </c>
      <c r="S6412" t="s">
        <v>83</v>
      </c>
      <c r="T6412" t="str">
        <f>_xlfn.XLOOKUP(A6412,MI_Match_Analysis!$A$2:$A$8,MI_Match_Analysis!$F$2:$F$8,"Not Found")</f>
        <v>Not Found</v>
      </c>
    </row>
    <row r="6413" spans="1:20" hidden="1" x14ac:dyDescent="0.3">
      <c r="A6413">
        <v>28</v>
      </c>
      <c r="B6413" s="1">
        <v>46131</v>
      </c>
      <c r="C6413" t="s">
        <v>162</v>
      </c>
      <c r="D6413" t="s">
        <v>58</v>
      </c>
      <c r="E6413" t="s">
        <v>35</v>
      </c>
      <c r="F6413" t="s">
        <v>40</v>
      </c>
      <c r="G6413">
        <v>2</v>
      </c>
      <c r="H6413">
        <v>9.5</v>
      </c>
      <c r="I6413" t="s">
        <v>122</v>
      </c>
      <c r="J6413" t="s">
        <v>73</v>
      </c>
      <c r="K6413">
        <v>1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83</v>
      </c>
      <c r="R6413" t="s">
        <v>83</v>
      </c>
      <c r="S6413" t="s">
        <v>83</v>
      </c>
      <c r="T6413" t="str">
        <f>_xlfn.XLOOKUP(A6413,MI_Match_Analysis!$A$2:$A$8,MI_Match_Analysis!$F$2:$F$8,"Not Found")</f>
        <v>Not Found</v>
      </c>
    </row>
    <row r="6414" spans="1:20" hidden="1" x14ac:dyDescent="0.3">
      <c r="A6414">
        <v>28</v>
      </c>
      <c r="B6414" s="1">
        <v>46131</v>
      </c>
      <c r="C6414" t="s">
        <v>162</v>
      </c>
      <c r="D6414" t="s">
        <v>58</v>
      </c>
      <c r="E6414" t="s">
        <v>35</v>
      </c>
      <c r="F6414" t="s">
        <v>40</v>
      </c>
      <c r="G6414">
        <v>2</v>
      </c>
      <c r="H6414">
        <v>9.6</v>
      </c>
      <c r="I6414" t="s">
        <v>259</v>
      </c>
      <c r="J6414" t="s">
        <v>73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83</v>
      </c>
      <c r="R6414" t="s">
        <v>83</v>
      </c>
      <c r="S6414" t="s">
        <v>83</v>
      </c>
      <c r="T6414" t="str">
        <f>_xlfn.XLOOKUP(A6414,MI_Match_Analysis!$A$2:$A$8,MI_Match_Analysis!$F$2:$F$8,"Not Found")</f>
        <v>Not Found</v>
      </c>
    </row>
    <row r="6415" spans="1:20" hidden="1" x14ac:dyDescent="0.3">
      <c r="A6415">
        <v>28</v>
      </c>
      <c r="B6415" s="1">
        <v>46131</v>
      </c>
      <c r="C6415" t="s">
        <v>162</v>
      </c>
      <c r="D6415" t="s">
        <v>58</v>
      </c>
      <c r="E6415" t="s">
        <v>35</v>
      </c>
      <c r="F6415" t="s">
        <v>40</v>
      </c>
      <c r="G6415">
        <v>2</v>
      </c>
      <c r="H6415">
        <v>10.1</v>
      </c>
      <c r="I6415" t="s">
        <v>259</v>
      </c>
      <c r="J6415" t="s">
        <v>129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165</v>
      </c>
      <c r="R6415" t="s">
        <v>259</v>
      </c>
      <c r="S6415" t="s">
        <v>250</v>
      </c>
      <c r="T6415" t="str">
        <f>_xlfn.XLOOKUP(A6415,MI_Match_Analysis!$A$2:$A$8,MI_Match_Analysis!$F$2:$F$8,"Not Found")</f>
        <v>Not Found</v>
      </c>
    </row>
    <row r="6416" spans="1:20" hidden="1" x14ac:dyDescent="0.3">
      <c r="A6416">
        <v>28</v>
      </c>
      <c r="B6416" s="1">
        <v>46131</v>
      </c>
      <c r="C6416" t="s">
        <v>162</v>
      </c>
      <c r="D6416" t="s">
        <v>58</v>
      </c>
      <c r="E6416" t="s">
        <v>35</v>
      </c>
      <c r="F6416" t="s">
        <v>40</v>
      </c>
      <c r="G6416">
        <v>2</v>
      </c>
      <c r="H6416">
        <v>10.199999999999999</v>
      </c>
      <c r="I6416" t="s">
        <v>188</v>
      </c>
      <c r="J6416" t="s">
        <v>129</v>
      </c>
      <c r="K6416">
        <v>1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83</v>
      </c>
      <c r="R6416" t="s">
        <v>83</v>
      </c>
      <c r="S6416" t="s">
        <v>83</v>
      </c>
      <c r="T6416" t="str">
        <f>_xlfn.XLOOKUP(A6416,MI_Match_Analysis!$A$2:$A$8,MI_Match_Analysis!$F$2:$F$8,"Not Found")</f>
        <v>Not Found</v>
      </c>
    </row>
    <row r="6417" spans="1:20" hidden="1" x14ac:dyDescent="0.3">
      <c r="A6417">
        <v>28</v>
      </c>
      <c r="B6417" s="1">
        <v>46131</v>
      </c>
      <c r="C6417" t="s">
        <v>162</v>
      </c>
      <c r="D6417" t="s">
        <v>58</v>
      </c>
      <c r="E6417" t="s">
        <v>35</v>
      </c>
      <c r="F6417" t="s">
        <v>40</v>
      </c>
      <c r="G6417">
        <v>2</v>
      </c>
      <c r="H6417">
        <v>10.3</v>
      </c>
      <c r="I6417" t="s">
        <v>122</v>
      </c>
      <c r="J6417" t="s">
        <v>129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83</v>
      </c>
      <c r="R6417" t="s">
        <v>83</v>
      </c>
      <c r="S6417" t="s">
        <v>83</v>
      </c>
      <c r="T6417" t="str">
        <f>_xlfn.XLOOKUP(A6417,MI_Match_Analysis!$A$2:$A$8,MI_Match_Analysis!$F$2:$F$8,"Not Found")</f>
        <v>Not Found</v>
      </c>
    </row>
    <row r="6418" spans="1:20" hidden="1" x14ac:dyDescent="0.3">
      <c r="A6418">
        <v>28</v>
      </c>
      <c r="B6418" s="1">
        <v>46131</v>
      </c>
      <c r="C6418" t="s">
        <v>162</v>
      </c>
      <c r="D6418" t="s">
        <v>58</v>
      </c>
      <c r="E6418" t="s">
        <v>35</v>
      </c>
      <c r="F6418" t="s">
        <v>40</v>
      </c>
      <c r="G6418">
        <v>2</v>
      </c>
      <c r="H6418">
        <v>10.4</v>
      </c>
      <c r="I6418" t="s">
        <v>188</v>
      </c>
      <c r="J6418" t="s">
        <v>129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83</v>
      </c>
      <c r="R6418" t="s">
        <v>83</v>
      </c>
      <c r="S6418" t="s">
        <v>83</v>
      </c>
      <c r="T6418" t="str">
        <f>_xlfn.XLOOKUP(A6418,MI_Match_Analysis!$A$2:$A$8,MI_Match_Analysis!$F$2:$F$8,"Not Found")</f>
        <v>Not Found</v>
      </c>
    </row>
    <row r="6419" spans="1:20" hidden="1" x14ac:dyDescent="0.3">
      <c r="A6419">
        <v>28</v>
      </c>
      <c r="B6419" s="1">
        <v>46131</v>
      </c>
      <c r="C6419" t="s">
        <v>162</v>
      </c>
      <c r="D6419" t="s">
        <v>58</v>
      </c>
      <c r="E6419" t="s">
        <v>35</v>
      </c>
      <c r="F6419" t="s">
        <v>40</v>
      </c>
      <c r="G6419">
        <v>2</v>
      </c>
      <c r="H6419">
        <v>10.5</v>
      </c>
      <c r="I6419" t="s">
        <v>122</v>
      </c>
      <c r="J6419" t="s">
        <v>129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83</v>
      </c>
      <c r="R6419" t="s">
        <v>83</v>
      </c>
      <c r="S6419" t="s">
        <v>83</v>
      </c>
      <c r="T6419" t="str">
        <f>_xlfn.XLOOKUP(A6419,MI_Match_Analysis!$A$2:$A$8,MI_Match_Analysis!$F$2:$F$8,"Not Found")</f>
        <v>Not Found</v>
      </c>
    </row>
    <row r="6420" spans="1:20" hidden="1" x14ac:dyDescent="0.3">
      <c r="A6420">
        <v>28</v>
      </c>
      <c r="B6420" s="1">
        <v>46131</v>
      </c>
      <c r="C6420" t="s">
        <v>162</v>
      </c>
      <c r="D6420" t="s">
        <v>58</v>
      </c>
      <c r="E6420" t="s">
        <v>35</v>
      </c>
      <c r="F6420" t="s">
        <v>40</v>
      </c>
      <c r="G6420">
        <v>2</v>
      </c>
      <c r="H6420">
        <v>10.6</v>
      </c>
      <c r="I6420" t="s">
        <v>122</v>
      </c>
      <c r="J6420" t="s">
        <v>129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83</v>
      </c>
      <c r="R6420" t="s">
        <v>83</v>
      </c>
      <c r="S6420" t="s">
        <v>83</v>
      </c>
      <c r="T6420" t="str">
        <f>_xlfn.XLOOKUP(A6420,MI_Match_Analysis!$A$2:$A$8,MI_Match_Analysis!$F$2:$F$8,"Not Found")</f>
        <v>Not Found</v>
      </c>
    </row>
    <row r="6421" spans="1:20" hidden="1" x14ac:dyDescent="0.3">
      <c r="A6421">
        <v>28</v>
      </c>
      <c r="B6421" s="1">
        <v>46131</v>
      </c>
      <c r="C6421" t="s">
        <v>162</v>
      </c>
      <c r="D6421" t="s">
        <v>58</v>
      </c>
      <c r="E6421" t="s">
        <v>35</v>
      </c>
      <c r="F6421" t="s">
        <v>40</v>
      </c>
      <c r="G6421">
        <v>2</v>
      </c>
      <c r="H6421">
        <v>11.1</v>
      </c>
      <c r="I6421" t="s">
        <v>188</v>
      </c>
      <c r="J6421" t="s">
        <v>278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83</v>
      </c>
      <c r="R6421" t="s">
        <v>83</v>
      </c>
      <c r="S6421" t="s">
        <v>83</v>
      </c>
      <c r="T6421" t="str">
        <f>_xlfn.XLOOKUP(A6421,MI_Match_Analysis!$A$2:$A$8,MI_Match_Analysis!$F$2:$F$8,"Not Found")</f>
        <v>Not Found</v>
      </c>
    </row>
    <row r="6422" spans="1:20" hidden="1" x14ac:dyDescent="0.3">
      <c r="A6422">
        <v>28</v>
      </c>
      <c r="B6422" s="1">
        <v>46131</v>
      </c>
      <c r="C6422" t="s">
        <v>162</v>
      </c>
      <c r="D6422" t="s">
        <v>58</v>
      </c>
      <c r="E6422" t="s">
        <v>35</v>
      </c>
      <c r="F6422" t="s">
        <v>40</v>
      </c>
      <c r="G6422">
        <v>2</v>
      </c>
      <c r="H6422">
        <v>11.2</v>
      </c>
      <c r="I6422" t="s">
        <v>122</v>
      </c>
      <c r="J6422" t="s">
        <v>278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83</v>
      </c>
      <c r="R6422" t="s">
        <v>83</v>
      </c>
      <c r="S6422" t="s">
        <v>83</v>
      </c>
      <c r="T6422" t="str">
        <f>_xlfn.XLOOKUP(A6422,MI_Match_Analysis!$A$2:$A$8,MI_Match_Analysis!$F$2:$F$8,"Not Found")</f>
        <v>Not Found</v>
      </c>
    </row>
    <row r="6423" spans="1:20" hidden="1" x14ac:dyDescent="0.3">
      <c r="A6423">
        <v>28</v>
      </c>
      <c r="B6423" s="1">
        <v>46131</v>
      </c>
      <c r="C6423" t="s">
        <v>162</v>
      </c>
      <c r="D6423" t="s">
        <v>58</v>
      </c>
      <c r="E6423" t="s">
        <v>35</v>
      </c>
      <c r="F6423" t="s">
        <v>40</v>
      </c>
      <c r="G6423">
        <v>2</v>
      </c>
      <c r="H6423">
        <v>11.3</v>
      </c>
      <c r="I6423" t="s">
        <v>188</v>
      </c>
      <c r="J6423" t="s">
        <v>278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83</v>
      </c>
      <c r="R6423" t="s">
        <v>83</v>
      </c>
      <c r="S6423" t="s">
        <v>83</v>
      </c>
      <c r="T6423" t="str">
        <f>_xlfn.XLOOKUP(A6423,MI_Match_Analysis!$A$2:$A$8,MI_Match_Analysis!$F$2:$F$8,"Not Found")</f>
        <v>Not Found</v>
      </c>
    </row>
    <row r="6424" spans="1:20" hidden="1" x14ac:dyDescent="0.3">
      <c r="A6424">
        <v>28</v>
      </c>
      <c r="B6424" s="1">
        <v>46131</v>
      </c>
      <c r="C6424" t="s">
        <v>162</v>
      </c>
      <c r="D6424" t="s">
        <v>58</v>
      </c>
      <c r="E6424" t="s">
        <v>35</v>
      </c>
      <c r="F6424" t="s">
        <v>40</v>
      </c>
      <c r="G6424">
        <v>2</v>
      </c>
      <c r="H6424">
        <v>11.4</v>
      </c>
      <c r="I6424" t="s">
        <v>188</v>
      </c>
      <c r="J6424" t="s">
        <v>278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83</v>
      </c>
      <c r="R6424" t="s">
        <v>83</v>
      </c>
      <c r="S6424" t="s">
        <v>83</v>
      </c>
      <c r="T6424" t="str">
        <f>_xlfn.XLOOKUP(A6424,MI_Match_Analysis!$A$2:$A$8,MI_Match_Analysis!$F$2:$F$8,"Not Found")</f>
        <v>Not Found</v>
      </c>
    </row>
    <row r="6425" spans="1:20" hidden="1" x14ac:dyDescent="0.3">
      <c r="A6425">
        <v>28</v>
      </c>
      <c r="B6425" s="1">
        <v>46131</v>
      </c>
      <c r="C6425" t="s">
        <v>162</v>
      </c>
      <c r="D6425" t="s">
        <v>58</v>
      </c>
      <c r="E6425" t="s">
        <v>35</v>
      </c>
      <c r="F6425" t="s">
        <v>40</v>
      </c>
      <c r="G6425">
        <v>2</v>
      </c>
      <c r="H6425">
        <v>11.5</v>
      </c>
      <c r="I6425" t="s">
        <v>188</v>
      </c>
      <c r="J6425" t="s">
        <v>278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83</v>
      </c>
      <c r="R6425" t="s">
        <v>83</v>
      </c>
      <c r="S6425" t="s">
        <v>83</v>
      </c>
      <c r="T6425" t="str">
        <f>_xlfn.XLOOKUP(A6425,MI_Match_Analysis!$A$2:$A$8,MI_Match_Analysis!$F$2:$F$8,"Not Found")</f>
        <v>Not Found</v>
      </c>
    </row>
    <row r="6426" spans="1:20" hidden="1" x14ac:dyDescent="0.3">
      <c r="A6426">
        <v>28</v>
      </c>
      <c r="B6426" s="1">
        <v>46131</v>
      </c>
      <c r="C6426" t="s">
        <v>162</v>
      </c>
      <c r="D6426" t="s">
        <v>58</v>
      </c>
      <c r="E6426" t="s">
        <v>35</v>
      </c>
      <c r="F6426" t="s">
        <v>40</v>
      </c>
      <c r="G6426">
        <v>2</v>
      </c>
      <c r="H6426">
        <v>11.6</v>
      </c>
      <c r="I6426" t="s">
        <v>188</v>
      </c>
      <c r="J6426" t="s">
        <v>278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83</v>
      </c>
      <c r="R6426" t="s">
        <v>83</v>
      </c>
      <c r="S6426" t="s">
        <v>83</v>
      </c>
      <c r="T6426" t="str">
        <f>_xlfn.XLOOKUP(A6426,MI_Match_Analysis!$A$2:$A$8,MI_Match_Analysis!$F$2:$F$8,"Not Found")</f>
        <v>Not Found</v>
      </c>
    </row>
    <row r="6427" spans="1:20" hidden="1" x14ac:dyDescent="0.3">
      <c r="A6427">
        <v>28</v>
      </c>
      <c r="B6427" s="1">
        <v>46131</v>
      </c>
      <c r="C6427" t="s">
        <v>162</v>
      </c>
      <c r="D6427" t="s">
        <v>58</v>
      </c>
      <c r="E6427" t="s">
        <v>35</v>
      </c>
      <c r="F6427" t="s">
        <v>40</v>
      </c>
      <c r="G6427">
        <v>2</v>
      </c>
      <c r="H6427">
        <v>12.1</v>
      </c>
      <c r="I6427" t="s">
        <v>188</v>
      </c>
      <c r="J6427" t="s">
        <v>73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83</v>
      </c>
      <c r="R6427" t="s">
        <v>83</v>
      </c>
      <c r="S6427" t="s">
        <v>83</v>
      </c>
      <c r="T6427" t="str">
        <f>_xlfn.XLOOKUP(A6427,MI_Match_Analysis!$A$2:$A$8,MI_Match_Analysis!$F$2:$F$8,"Not Found")</f>
        <v>Not Found</v>
      </c>
    </row>
    <row r="6428" spans="1:20" hidden="1" x14ac:dyDescent="0.3">
      <c r="A6428">
        <v>28</v>
      </c>
      <c r="B6428" s="1">
        <v>46131</v>
      </c>
      <c r="C6428" t="s">
        <v>162</v>
      </c>
      <c r="D6428" t="s">
        <v>58</v>
      </c>
      <c r="E6428" t="s">
        <v>35</v>
      </c>
      <c r="F6428" t="s">
        <v>40</v>
      </c>
      <c r="G6428">
        <v>2</v>
      </c>
      <c r="H6428">
        <v>12.2</v>
      </c>
      <c r="I6428" t="s">
        <v>122</v>
      </c>
      <c r="J6428" t="s">
        <v>73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83</v>
      </c>
      <c r="R6428" t="s">
        <v>83</v>
      </c>
      <c r="S6428" t="s">
        <v>83</v>
      </c>
      <c r="T6428" t="str">
        <f>_xlfn.XLOOKUP(A6428,MI_Match_Analysis!$A$2:$A$8,MI_Match_Analysis!$F$2:$F$8,"Not Found")</f>
        <v>Not Found</v>
      </c>
    </row>
    <row r="6429" spans="1:20" hidden="1" x14ac:dyDescent="0.3">
      <c r="A6429">
        <v>28</v>
      </c>
      <c r="B6429" s="1">
        <v>46131</v>
      </c>
      <c r="C6429" t="s">
        <v>162</v>
      </c>
      <c r="D6429" t="s">
        <v>58</v>
      </c>
      <c r="E6429" t="s">
        <v>35</v>
      </c>
      <c r="F6429" t="s">
        <v>40</v>
      </c>
      <c r="G6429">
        <v>2</v>
      </c>
      <c r="H6429">
        <v>12.3</v>
      </c>
      <c r="I6429" t="s">
        <v>188</v>
      </c>
      <c r="J6429" t="s">
        <v>73</v>
      </c>
      <c r="K6429">
        <v>4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83</v>
      </c>
      <c r="R6429" t="s">
        <v>83</v>
      </c>
      <c r="S6429" t="s">
        <v>83</v>
      </c>
      <c r="T6429" t="str">
        <f>_xlfn.XLOOKUP(A6429,MI_Match_Analysis!$A$2:$A$8,MI_Match_Analysis!$F$2:$F$8,"Not Found")</f>
        <v>Not Found</v>
      </c>
    </row>
    <row r="6430" spans="1:20" hidden="1" x14ac:dyDescent="0.3">
      <c r="A6430">
        <v>28</v>
      </c>
      <c r="B6430" s="1">
        <v>46131</v>
      </c>
      <c r="C6430" t="s">
        <v>162</v>
      </c>
      <c r="D6430" t="s">
        <v>58</v>
      </c>
      <c r="E6430" t="s">
        <v>35</v>
      </c>
      <c r="F6430" t="s">
        <v>40</v>
      </c>
      <c r="G6430">
        <v>2</v>
      </c>
      <c r="H6430">
        <v>12.4</v>
      </c>
      <c r="I6430" t="s">
        <v>188</v>
      </c>
      <c r="J6430" t="s">
        <v>73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83</v>
      </c>
      <c r="R6430" t="s">
        <v>83</v>
      </c>
      <c r="S6430" t="s">
        <v>83</v>
      </c>
      <c r="T6430" t="str">
        <f>_xlfn.XLOOKUP(A6430,MI_Match_Analysis!$A$2:$A$8,MI_Match_Analysis!$F$2:$F$8,"Not Found")</f>
        <v>Not Found</v>
      </c>
    </row>
    <row r="6431" spans="1:20" hidden="1" x14ac:dyDescent="0.3">
      <c r="A6431">
        <v>28</v>
      </c>
      <c r="B6431" s="1">
        <v>46131</v>
      </c>
      <c r="C6431" t="s">
        <v>162</v>
      </c>
      <c r="D6431" t="s">
        <v>58</v>
      </c>
      <c r="E6431" t="s">
        <v>35</v>
      </c>
      <c r="F6431" t="s">
        <v>40</v>
      </c>
      <c r="G6431">
        <v>2</v>
      </c>
      <c r="H6431">
        <v>12.5</v>
      </c>
      <c r="I6431" t="s">
        <v>188</v>
      </c>
      <c r="J6431" t="s">
        <v>73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83</v>
      </c>
      <c r="R6431" t="s">
        <v>83</v>
      </c>
      <c r="S6431" t="s">
        <v>83</v>
      </c>
      <c r="T6431" t="str">
        <f>_xlfn.XLOOKUP(A6431,MI_Match_Analysis!$A$2:$A$8,MI_Match_Analysis!$F$2:$F$8,"Not Found")</f>
        <v>Not Found</v>
      </c>
    </row>
    <row r="6432" spans="1:20" hidden="1" x14ac:dyDescent="0.3">
      <c r="A6432">
        <v>28</v>
      </c>
      <c r="B6432" s="1">
        <v>46131</v>
      </c>
      <c r="C6432" t="s">
        <v>162</v>
      </c>
      <c r="D6432" t="s">
        <v>58</v>
      </c>
      <c r="E6432" t="s">
        <v>35</v>
      </c>
      <c r="F6432" t="s">
        <v>40</v>
      </c>
      <c r="G6432">
        <v>2</v>
      </c>
      <c r="H6432">
        <v>12.6</v>
      </c>
      <c r="I6432" t="s">
        <v>122</v>
      </c>
      <c r="J6432" t="s">
        <v>73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83</v>
      </c>
      <c r="R6432" t="s">
        <v>83</v>
      </c>
      <c r="S6432" t="s">
        <v>83</v>
      </c>
      <c r="T6432" t="str">
        <f>_xlfn.XLOOKUP(A6432,MI_Match_Analysis!$A$2:$A$8,MI_Match_Analysis!$F$2:$F$8,"Not Found")</f>
        <v>Not Found</v>
      </c>
    </row>
    <row r="6433" spans="1:20" hidden="1" x14ac:dyDescent="0.3">
      <c r="A6433">
        <v>28</v>
      </c>
      <c r="B6433" s="1">
        <v>46131</v>
      </c>
      <c r="C6433" t="s">
        <v>162</v>
      </c>
      <c r="D6433" t="s">
        <v>58</v>
      </c>
      <c r="E6433" t="s">
        <v>35</v>
      </c>
      <c r="F6433" t="s">
        <v>40</v>
      </c>
      <c r="G6433">
        <v>2</v>
      </c>
      <c r="H6433">
        <v>13.1</v>
      </c>
      <c r="I6433" t="s">
        <v>122</v>
      </c>
      <c r="J6433" t="s">
        <v>278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83</v>
      </c>
      <c r="R6433" t="s">
        <v>83</v>
      </c>
      <c r="S6433" t="s">
        <v>83</v>
      </c>
      <c r="T6433" t="str">
        <f>_xlfn.XLOOKUP(A6433,MI_Match_Analysis!$A$2:$A$8,MI_Match_Analysis!$F$2:$F$8,"Not Found")</f>
        <v>Not Found</v>
      </c>
    </row>
    <row r="6434" spans="1:20" hidden="1" x14ac:dyDescent="0.3">
      <c r="A6434">
        <v>28</v>
      </c>
      <c r="B6434" s="1">
        <v>46131</v>
      </c>
      <c r="C6434" t="s">
        <v>162</v>
      </c>
      <c r="D6434" t="s">
        <v>58</v>
      </c>
      <c r="E6434" t="s">
        <v>35</v>
      </c>
      <c r="F6434" t="s">
        <v>40</v>
      </c>
      <c r="G6434">
        <v>2</v>
      </c>
      <c r="H6434">
        <v>13.2</v>
      </c>
      <c r="I6434" t="s">
        <v>188</v>
      </c>
      <c r="J6434" t="s">
        <v>278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83</v>
      </c>
      <c r="R6434" t="s">
        <v>83</v>
      </c>
      <c r="S6434" t="s">
        <v>83</v>
      </c>
      <c r="T6434" t="str">
        <f>_xlfn.XLOOKUP(A6434,MI_Match_Analysis!$A$2:$A$8,MI_Match_Analysis!$F$2:$F$8,"Not Found")</f>
        <v>Not Found</v>
      </c>
    </row>
    <row r="6435" spans="1:20" hidden="1" x14ac:dyDescent="0.3">
      <c r="A6435">
        <v>28</v>
      </c>
      <c r="B6435" s="1">
        <v>46131</v>
      </c>
      <c r="C6435" t="s">
        <v>162</v>
      </c>
      <c r="D6435" t="s">
        <v>58</v>
      </c>
      <c r="E6435" t="s">
        <v>35</v>
      </c>
      <c r="F6435" t="s">
        <v>40</v>
      </c>
      <c r="G6435">
        <v>2</v>
      </c>
      <c r="H6435">
        <v>13.3</v>
      </c>
      <c r="I6435" t="s">
        <v>188</v>
      </c>
      <c r="J6435" t="s">
        <v>278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167</v>
      </c>
      <c r="R6435" t="s">
        <v>188</v>
      </c>
      <c r="S6435" t="s">
        <v>83</v>
      </c>
      <c r="T6435" t="str">
        <f>_xlfn.XLOOKUP(A6435,MI_Match_Analysis!$A$2:$A$8,MI_Match_Analysis!$F$2:$F$8,"Not Found")</f>
        <v>Not Found</v>
      </c>
    </row>
    <row r="6436" spans="1:20" hidden="1" x14ac:dyDescent="0.3">
      <c r="A6436">
        <v>28</v>
      </c>
      <c r="B6436" s="1">
        <v>46131</v>
      </c>
      <c r="C6436" t="s">
        <v>162</v>
      </c>
      <c r="D6436" t="s">
        <v>58</v>
      </c>
      <c r="E6436" t="s">
        <v>35</v>
      </c>
      <c r="F6436" t="s">
        <v>40</v>
      </c>
      <c r="G6436">
        <v>2</v>
      </c>
      <c r="H6436">
        <v>13.4</v>
      </c>
      <c r="I6436" t="s">
        <v>90</v>
      </c>
      <c r="J6436" t="s">
        <v>278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83</v>
      </c>
      <c r="R6436" t="s">
        <v>83</v>
      </c>
      <c r="S6436" t="s">
        <v>83</v>
      </c>
      <c r="T6436" t="str">
        <f>_xlfn.XLOOKUP(A6436,MI_Match_Analysis!$A$2:$A$8,MI_Match_Analysis!$F$2:$F$8,"Not Found")</f>
        <v>Not Found</v>
      </c>
    </row>
    <row r="6437" spans="1:20" hidden="1" x14ac:dyDescent="0.3">
      <c r="A6437">
        <v>28</v>
      </c>
      <c r="B6437" s="1">
        <v>46131</v>
      </c>
      <c r="C6437" t="s">
        <v>162</v>
      </c>
      <c r="D6437" t="s">
        <v>58</v>
      </c>
      <c r="E6437" t="s">
        <v>35</v>
      </c>
      <c r="F6437" t="s">
        <v>40</v>
      </c>
      <c r="G6437">
        <v>2</v>
      </c>
      <c r="H6437">
        <v>13.5</v>
      </c>
      <c r="I6437" t="s">
        <v>90</v>
      </c>
      <c r="J6437" t="s">
        <v>278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83</v>
      </c>
      <c r="R6437" t="s">
        <v>83</v>
      </c>
      <c r="S6437" t="s">
        <v>83</v>
      </c>
      <c r="T6437" t="str">
        <f>_xlfn.XLOOKUP(A6437,MI_Match_Analysis!$A$2:$A$8,MI_Match_Analysis!$F$2:$F$8,"Not Found")</f>
        <v>Not Found</v>
      </c>
    </row>
    <row r="6438" spans="1:20" hidden="1" x14ac:dyDescent="0.3">
      <c r="A6438">
        <v>28</v>
      </c>
      <c r="B6438" s="1">
        <v>46131</v>
      </c>
      <c r="C6438" t="s">
        <v>162</v>
      </c>
      <c r="D6438" t="s">
        <v>58</v>
      </c>
      <c r="E6438" t="s">
        <v>35</v>
      </c>
      <c r="F6438" t="s">
        <v>40</v>
      </c>
      <c r="G6438">
        <v>2</v>
      </c>
      <c r="H6438">
        <v>13.6</v>
      </c>
      <c r="I6438" t="s">
        <v>122</v>
      </c>
      <c r="J6438" t="s">
        <v>278</v>
      </c>
      <c r="K6438">
        <v>1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83</v>
      </c>
      <c r="R6438" t="s">
        <v>83</v>
      </c>
      <c r="S6438" t="s">
        <v>83</v>
      </c>
      <c r="T6438" t="str">
        <f>_xlfn.XLOOKUP(A6438,MI_Match_Analysis!$A$2:$A$8,MI_Match_Analysis!$F$2:$F$8,"Not Found")</f>
        <v>Not Found</v>
      </c>
    </row>
    <row r="6439" spans="1:20" hidden="1" x14ac:dyDescent="0.3">
      <c r="A6439">
        <v>28</v>
      </c>
      <c r="B6439" s="1">
        <v>46131</v>
      </c>
      <c r="C6439" t="s">
        <v>162</v>
      </c>
      <c r="D6439" t="s">
        <v>58</v>
      </c>
      <c r="E6439" t="s">
        <v>35</v>
      </c>
      <c r="F6439" t="s">
        <v>40</v>
      </c>
      <c r="G6439">
        <v>2</v>
      </c>
      <c r="H6439">
        <v>14.1</v>
      </c>
      <c r="I6439" t="s">
        <v>122</v>
      </c>
      <c r="J6439" t="s">
        <v>211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83</v>
      </c>
      <c r="R6439" t="s">
        <v>83</v>
      </c>
      <c r="S6439" t="s">
        <v>83</v>
      </c>
      <c r="T6439" t="str">
        <f>_xlfn.XLOOKUP(A6439,MI_Match_Analysis!$A$2:$A$8,MI_Match_Analysis!$F$2:$F$8,"Not Found")</f>
        <v>Not Found</v>
      </c>
    </row>
    <row r="6440" spans="1:20" hidden="1" x14ac:dyDescent="0.3">
      <c r="A6440">
        <v>28</v>
      </c>
      <c r="B6440" s="1">
        <v>46131</v>
      </c>
      <c r="C6440" t="s">
        <v>162</v>
      </c>
      <c r="D6440" t="s">
        <v>58</v>
      </c>
      <c r="E6440" t="s">
        <v>35</v>
      </c>
      <c r="F6440" t="s">
        <v>40</v>
      </c>
      <c r="G6440">
        <v>2</v>
      </c>
      <c r="H6440">
        <v>14.2</v>
      </c>
      <c r="I6440" t="s">
        <v>90</v>
      </c>
      <c r="J6440" t="s">
        <v>211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83</v>
      </c>
      <c r="R6440" t="s">
        <v>83</v>
      </c>
      <c r="S6440" t="s">
        <v>83</v>
      </c>
      <c r="T6440" t="str">
        <f>_xlfn.XLOOKUP(A6440,MI_Match_Analysis!$A$2:$A$8,MI_Match_Analysis!$F$2:$F$8,"Not Found")</f>
        <v>Not Found</v>
      </c>
    </row>
    <row r="6441" spans="1:20" hidden="1" x14ac:dyDescent="0.3">
      <c r="A6441">
        <v>28</v>
      </c>
      <c r="B6441" s="1">
        <v>46131</v>
      </c>
      <c r="C6441" t="s">
        <v>162</v>
      </c>
      <c r="D6441" t="s">
        <v>58</v>
      </c>
      <c r="E6441" t="s">
        <v>35</v>
      </c>
      <c r="F6441" t="s">
        <v>40</v>
      </c>
      <c r="G6441">
        <v>2</v>
      </c>
      <c r="H6441">
        <v>14.3</v>
      </c>
      <c r="I6441" t="s">
        <v>90</v>
      </c>
      <c r="J6441" t="s">
        <v>211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83</v>
      </c>
      <c r="R6441" t="s">
        <v>83</v>
      </c>
      <c r="S6441" t="s">
        <v>83</v>
      </c>
      <c r="T6441" t="str">
        <f>_xlfn.XLOOKUP(A6441,MI_Match_Analysis!$A$2:$A$8,MI_Match_Analysis!$F$2:$F$8,"Not Found")</f>
        <v>Not Found</v>
      </c>
    </row>
    <row r="6442" spans="1:20" hidden="1" x14ac:dyDescent="0.3">
      <c r="A6442">
        <v>28</v>
      </c>
      <c r="B6442" s="1">
        <v>46131</v>
      </c>
      <c r="C6442" t="s">
        <v>162</v>
      </c>
      <c r="D6442" t="s">
        <v>58</v>
      </c>
      <c r="E6442" t="s">
        <v>35</v>
      </c>
      <c r="F6442" t="s">
        <v>40</v>
      </c>
      <c r="G6442">
        <v>2</v>
      </c>
      <c r="H6442">
        <v>14.4</v>
      </c>
      <c r="I6442" t="s">
        <v>122</v>
      </c>
      <c r="J6442" t="s">
        <v>211</v>
      </c>
      <c r="K6442">
        <v>0</v>
      </c>
      <c r="L6442">
        <v>1</v>
      </c>
      <c r="M6442">
        <v>1</v>
      </c>
      <c r="N6442">
        <v>0</v>
      </c>
      <c r="O6442">
        <v>0</v>
      </c>
      <c r="P6442">
        <v>0</v>
      </c>
      <c r="Q6442" t="s">
        <v>83</v>
      </c>
      <c r="R6442" t="s">
        <v>83</v>
      </c>
      <c r="S6442" t="s">
        <v>83</v>
      </c>
      <c r="T6442" t="str">
        <f>_xlfn.XLOOKUP(A6442,MI_Match_Analysis!$A$2:$A$8,MI_Match_Analysis!$F$2:$F$8,"Not Found")</f>
        <v>Not Found</v>
      </c>
    </row>
    <row r="6443" spans="1:20" hidden="1" x14ac:dyDescent="0.3">
      <c r="A6443">
        <v>28</v>
      </c>
      <c r="B6443" s="1">
        <v>46131</v>
      </c>
      <c r="C6443" t="s">
        <v>162</v>
      </c>
      <c r="D6443" t="s">
        <v>58</v>
      </c>
      <c r="E6443" t="s">
        <v>35</v>
      </c>
      <c r="F6443" t="s">
        <v>40</v>
      </c>
      <c r="G6443">
        <v>2</v>
      </c>
      <c r="H6443">
        <v>14.4</v>
      </c>
      <c r="I6443" t="s">
        <v>122</v>
      </c>
      <c r="J6443" t="s">
        <v>211</v>
      </c>
      <c r="K6443">
        <v>4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83</v>
      </c>
      <c r="R6443" t="s">
        <v>83</v>
      </c>
      <c r="S6443" t="s">
        <v>83</v>
      </c>
      <c r="T6443" t="str">
        <f>_xlfn.XLOOKUP(A6443,MI_Match_Analysis!$A$2:$A$8,MI_Match_Analysis!$F$2:$F$8,"Not Found")</f>
        <v>Not Found</v>
      </c>
    </row>
    <row r="6444" spans="1:20" hidden="1" x14ac:dyDescent="0.3">
      <c r="A6444">
        <v>28</v>
      </c>
      <c r="B6444" s="1">
        <v>46131</v>
      </c>
      <c r="C6444" t="s">
        <v>162</v>
      </c>
      <c r="D6444" t="s">
        <v>58</v>
      </c>
      <c r="E6444" t="s">
        <v>35</v>
      </c>
      <c r="F6444" t="s">
        <v>40</v>
      </c>
      <c r="G6444">
        <v>2</v>
      </c>
      <c r="H6444">
        <v>14.5</v>
      </c>
      <c r="I6444" t="s">
        <v>122</v>
      </c>
      <c r="J6444" t="s">
        <v>211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83</v>
      </c>
      <c r="R6444" t="s">
        <v>83</v>
      </c>
      <c r="S6444" t="s">
        <v>83</v>
      </c>
      <c r="T6444" t="str">
        <f>_xlfn.XLOOKUP(A6444,MI_Match_Analysis!$A$2:$A$8,MI_Match_Analysis!$F$2:$F$8,"Not Found")</f>
        <v>Not Found</v>
      </c>
    </row>
    <row r="6445" spans="1:20" hidden="1" x14ac:dyDescent="0.3">
      <c r="A6445">
        <v>28</v>
      </c>
      <c r="B6445" s="1">
        <v>46131</v>
      </c>
      <c r="C6445" t="s">
        <v>162</v>
      </c>
      <c r="D6445" t="s">
        <v>58</v>
      </c>
      <c r="E6445" t="s">
        <v>35</v>
      </c>
      <c r="F6445" t="s">
        <v>40</v>
      </c>
      <c r="G6445">
        <v>2</v>
      </c>
      <c r="H6445">
        <v>14.6</v>
      </c>
      <c r="I6445" t="s">
        <v>90</v>
      </c>
      <c r="J6445" t="s">
        <v>211</v>
      </c>
      <c r="K6445">
        <v>2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83</v>
      </c>
      <c r="R6445" t="s">
        <v>83</v>
      </c>
      <c r="S6445" t="s">
        <v>83</v>
      </c>
      <c r="T6445" t="str">
        <f>_xlfn.XLOOKUP(A6445,MI_Match_Analysis!$A$2:$A$8,MI_Match_Analysis!$F$2:$F$8,"Not Found")</f>
        <v>Not Found</v>
      </c>
    </row>
    <row r="6446" spans="1:20" hidden="1" x14ac:dyDescent="0.3">
      <c r="A6446">
        <v>28</v>
      </c>
      <c r="B6446" s="1">
        <v>46131</v>
      </c>
      <c r="C6446" t="s">
        <v>162</v>
      </c>
      <c r="D6446" t="s">
        <v>58</v>
      </c>
      <c r="E6446" t="s">
        <v>35</v>
      </c>
      <c r="F6446" t="s">
        <v>40</v>
      </c>
      <c r="G6446">
        <v>2</v>
      </c>
      <c r="H6446">
        <v>15.1</v>
      </c>
      <c r="I6446" t="s">
        <v>122</v>
      </c>
      <c r="J6446" t="s">
        <v>279</v>
      </c>
      <c r="K6446">
        <v>6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83</v>
      </c>
      <c r="R6446" t="s">
        <v>83</v>
      </c>
      <c r="S6446" t="s">
        <v>83</v>
      </c>
      <c r="T6446" t="str">
        <f>_xlfn.XLOOKUP(A6446,MI_Match_Analysis!$A$2:$A$8,MI_Match_Analysis!$F$2:$F$8,"Not Found")</f>
        <v>Not Found</v>
      </c>
    </row>
    <row r="6447" spans="1:20" hidden="1" x14ac:dyDescent="0.3">
      <c r="A6447">
        <v>28</v>
      </c>
      <c r="B6447" s="1">
        <v>46131</v>
      </c>
      <c r="C6447" t="s">
        <v>162</v>
      </c>
      <c r="D6447" t="s">
        <v>58</v>
      </c>
      <c r="E6447" t="s">
        <v>35</v>
      </c>
      <c r="F6447" t="s">
        <v>40</v>
      </c>
      <c r="G6447">
        <v>2</v>
      </c>
      <c r="H6447">
        <v>15.2</v>
      </c>
      <c r="I6447" t="s">
        <v>122</v>
      </c>
      <c r="J6447" t="s">
        <v>73</v>
      </c>
      <c r="K6447">
        <v>0</v>
      </c>
      <c r="L6447">
        <v>1</v>
      </c>
      <c r="M6447">
        <v>0</v>
      </c>
      <c r="N6447">
        <v>1</v>
      </c>
      <c r="O6447">
        <v>0</v>
      </c>
      <c r="P6447">
        <v>0</v>
      </c>
      <c r="Q6447" t="s">
        <v>83</v>
      </c>
      <c r="R6447" t="s">
        <v>83</v>
      </c>
      <c r="S6447" t="s">
        <v>83</v>
      </c>
      <c r="T6447" t="str">
        <f>_xlfn.XLOOKUP(A6447,MI_Match_Analysis!$A$2:$A$8,MI_Match_Analysis!$F$2:$F$8,"Not Found")</f>
        <v>Not Found</v>
      </c>
    </row>
    <row r="6448" spans="1:20" hidden="1" x14ac:dyDescent="0.3">
      <c r="A6448">
        <v>28</v>
      </c>
      <c r="B6448" s="1">
        <v>46131</v>
      </c>
      <c r="C6448" t="s">
        <v>162</v>
      </c>
      <c r="D6448" t="s">
        <v>58</v>
      </c>
      <c r="E6448" t="s">
        <v>35</v>
      </c>
      <c r="F6448" t="s">
        <v>40</v>
      </c>
      <c r="G6448">
        <v>2</v>
      </c>
      <c r="H6448">
        <v>15.2</v>
      </c>
      <c r="I6448" t="s">
        <v>122</v>
      </c>
      <c r="J6448" t="s">
        <v>73</v>
      </c>
      <c r="K6448">
        <v>0</v>
      </c>
      <c r="L6448">
        <v>1</v>
      </c>
      <c r="M6448">
        <v>1</v>
      </c>
      <c r="N6448">
        <v>0</v>
      </c>
      <c r="O6448">
        <v>0</v>
      </c>
      <c r="P6448">
        <v>0</v>
      </c>
      <c r="Q6448" t="s">
        <v>83</v>
      </c>
      <c r="R6448" t="s">
        <v>83</v>
      </c>
      <c r="S6448" t="s">
        <v>83</v>
      </c>
      <c r="T6448" t="str">
        <f>_xlfn.XLOOKUP(A6448,MI_Match_Analysis!$A$2:$A$8,MI_Match_Analysis!$F$2:$F$8,"Not Found")</f>
        <v>Not Found</v>
      </c>
    </row>
    <row r="6449" spans="1:20" hidden="1" x14ac:dyDescent="0.3">
      <c r="A6449">
        <v>28</v>
      </c>
      <c r="B6449" s="1">
        <v>46131</v>
      </c>
      <c r="C6449" t="s">
        <v>162</v>
      </c>
      <c r="D6449" t="s">
        <v>58</v>
      </c>
      <c r="E6449" t="s">
        <v>35</v>
      </c>
      <c r="F6449" t="s">
        <v>40</v>
      </c>
      <c r="G6449">
        <v>2</v>
      </c>
      <c r="H6449">
        <v>15.3</v>
      </c>
      <c r="I6449" t="s">
        <v>90</v>
      </c>
      <c r="J6449" t="s">
        <v>73</v>
      </c>
      <c r="K6449">
        <v>2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83</v>
      </c>
      <c r="R6449" t="s">
        <v>83</v>
      </c>
      <c r="S6449" t="s">
        <v>83</v>
      </c>
      <c r="T6449" t="str">
        <f>_xlfn.XLOOKUP(A6449,MI_Match_Analysis!$A$2:$A$8,MI_Match_Analysis!$F$2:$F$8,"Not Found")</f>
        <v>Not Found</v>
      </c>
    </row>
    <row r="6450" spans="1:20" hidden="1" x14ac:dyDescent="0.3">
      <c r="A6450">
        <v>28</v>
      </c>
      <c r="B6450" s="1">
        <v>46131</v>
      </c>
      <c r="C6450" t="s">
        <v>162</v>
      </c>
      <c r="D6450" t="s">
        <v>58</v>
      </c>
      <c r="E6450" t="s">
        <v>35</v>
      </c>
      <c r="F6450" t="s">
        <v>40</v>
      </c>
      <c r="G6450">
        <v>2</v>
      </c>
      <c r="H6450">
        <v>15.4</v>
      </c>
      <c r="I6450" t="s">
        <v>90</v>
      </c>
      <c r="J6450" t="s">
        <v>73</v>
      </c>
      <c r="K6450">
        <v>0</v>
      </c>
      <c r="L6450">
        <v>1</v>
      </c>
      <c r="M6450">
        <v>1</v>
      </c>
      <c r="N6450">
        <v>0</v>
      </c>
      <c r="O6450">
        <v>0</v>
      </c>
      <c r="P6450">
        <v>0</v>
      </c>
      <c r="Q6450" t="s">
        <v>83</v>
      </c>
      <c r="R6450" t="s">
        <v>83</v>
      </c>
      <c r="S6450" t="s">
        <v>83</v>
      </c>
      <c r="T6450" t="str">
        <f>_xlfn.XLOOKUP(A6450,MI_Match_Analysis!$A$2:$A$8,MI_Match_Analysis!$F$2:$F$8,"Not Found")</f>
        <v>Not Found</v>
      </c>
    </row>
    <row r="6451" spans="1:20" hidden="1" x14ac:dyDescent="0.3">
      <c r="A6451">
        <v>28</v>
      </c>
      <c r="B6451" s="1">
        <v>46131</v>
      </c>
      <c r="C6451" t="s">
        <v>162</v>
      </c>
      <c r="D6451" t="s">
        <v>58</v>
      </c>
      <c r="E6451" t="s">
        <v>35</v>
      </c>
      <c r="F6451" t="s">
        <v>40</v>
      </c>
      <c r="G6451">
        <v>2</v>
      </c>
      <c r="H6451">
        <v>15.4</v>
      </c>
      <c r="I6451" t="s">
        <v>90</v>
      </c>
      <c r="J6451" t="s">
        <v>73</v>
      </c>
      <c r="K6451">
        <v>1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83</v>
      </c>
      <c r="R6451" t="s">
        <v>83</v>
      </c>
      <c r="S6451" t="s">
        <v>83</v>
      </c>
      <c r="T6451" t="str">
        <f>_xlfn.XLOOKUP(A6451,MI_Match_Analysis!$A$2:$A$8,MI_Match_Analysis!$F$2:$F$8,"Not Found")</f>
        <v>Not Found</v>
      </c>
    </row>
    <row r="6452" spans="1:20" hidden="1" x14ac:dyDescent="0.3">
      <c r="A6452">
        <v>28</v>
      </c>
      <c r="B6452" s="1">
        <v>46131</v>
      </c>
      <c r="C6452" t="s">
        <v>162</v>
      </c>
      <c r="D6452" t="s">
        <v>58</v>
      </c>
      <c r="E6452" t="s">
        <v>35</v>
      </c>
      <c r="F6452" t="s">
        <v>40</v>
      </c>
      <c r="G6452">
        <v>2</v>
      </c>
      <c r="H6452">
        <v>15.5</v>
      </c>
      <c r="I6452" t="s">
        <v>122</v>
      </c>
      <c r="J6452" t="s">
        <v>73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83</v>
      </c>
      <c r="R6452" t="s">
        <v>83</v>
      </c>
      <c r="S6452" t="s">
        <v>83</v>
      </c>
      <c r="T6452" t="str">
        <f>_xlfn.XLOOKUP(A6452,MI_Match_Analysis!$A$2:$A$8,MI_Match_Analysis!$F$2:$F$8,"Not Found")</f>
        <v>Not Found</v>
      </c>
    </row>
    <row r="6453" spans="1:20" hidden="1" x14ac:dyDescent="0.3">
      <c r="A6453">
        <v>28</v>
      </c>
      <c r="B6453" s="1">
        <v>46131</v>
      </c>
      <c r="C6453" t="s">
        <v>162</v>
      </c>
      <c r="D6453" t="s">
        <v>58</v>
      </c>
      <c r="E6453" t="s">
        <v>35</v>
      </c>
      <c r="F6453" t="s">
        <v>40</v>
      </c>
      <c r="G6453">
        <v>2</v>
      </c>
      <c r="H6453">
        <v>15.6</v>
      </c>
      <c r="I6453" t="s">
        <v>90</v>
      </c>
      <c r="J6453" t="s">
        <v>73</v>
      </c>
      <c r="K6453">
        <v>6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83</v>
      </c>
      <c r="R6453" t="s">
        <v>83</v>
      </c>
      <c r="S6453" t="s">
        <v>83</v>
      </c>
      <c r="T6453" t="str">
        <f>_xlfn.XLOOKUP(A6453,MI_Match_Analysis!$A$2:$A$8,MI_Match_Analysis!$F$2:$F$8,"Not Found")</f>
        <v>Not Found</v>
      </c>
    </row>
    <row r="6454" spans="1:20" hidden="1" x14ac:dyDescent="0.3">
      <c r="A6454">
        <v>28</v>
      </c>
      <c r="B6454" s="1">
        <v>46131</v>
      </c>
      <c r="C6454" t="s">
        <v>162</v>
      </c>
      <c r="D6454" t="s">
        <v>58</v>
      </c>
      <c r="E6454" t="s">
        <v>35</v>
      </c>
      <c r="F6454" t="s">
        <v>40</v>
      </c>
      <c r="G6454">
        <v>2</v>
      </c>
      <c r="H6454">
        <v>16.100000000000001</v>
      </c>
      <c r="I6454" t="s">
        <v>122</v>
      </c>
      <c r="J6454" t="s">
        <v>44</v>
      </c>
      <c r="K6454">
        <v>4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83</v>
      </c>
      <c r="R6454" t="s">
        <v>83</v>
      </c>
      <c r="S6454" t="s">
        <v>83</v>
      </c>
      <c r="T6454" t="str">
        <f>_xlfn.XLOOKUP(A6454,MI_Match_Analysis!$A$2:$A$8,MI_Match_Analysis!$F$2:$F$8,"Not Found")</f>
        <v>Not Found</v>
      </c>
    </row>
    <row r="6455" spans="1:20" hidden="1" x14ac:dyDescent="0.3">
      <c r="A6455">
        <v>28</v>
      </c>
      <c r="B6455" s="1">
        <v>46131</v>
      </c>
      <c r="C6455" t="s">
        <v>162</v>
      </c>
      <c r="D6455" t="s">
        <v>58</v>
      </c>
      <c r="E6455" t="s">
        <v>35</v>
      </c>
      <c r="F6455" t="s">
        <v>40</v>
      </c>
      <c r="G6455">
        <v>2</v>
      </c>
      <c r="H6455">
        <v>16.2</v>
      </c>
      <c r="I6455" t="s">
        <v>122</v>
      </c>
      <c r="J6455" t="s">
        <v>44</v>
      </c>
      <c r="K6455">
        <v>0</v>
      </c>
      <c r="L6455">
        <v>1</v>
      </c>
      <c r="M6455">
        <v>1</v>
      </c>
      <c r="N6455">
        <v>0</v>
      </c>
      <c r="O6455">
        <v>0</v>
      </c>
      <c r="P6455">
        <v>0</v>
      </c>
      <c r="Q6455" t="s">
        <v>83</v>
      </c>
      <c r="R6455" t="s">
        <v>83</v>
      </c>
      <c r="S6455" t="s">
        <v>83</v>
      </c>
      <c r="T6455" t="str">
        <f>_xlfn.XLOOKUP(A6455,MI_Match_Analysis!$A$2:$A$8,MI_Match_Analysis!$F$2:$F$8,"Not Found")</f>
        <v>Not Found</v>
      </c>
    </row>
    <row r="6456" spans="1:20" hidden="1" x14ac:dyDescent="0.3">
      <c r="A6456">
        <v>28</v>
      </c>
      <c r="B6456" s="1">
        <v>46131</v>
      </c>
      <c r="C6456" t="s">
        <v>162</v>
      </c>
      <c r="D6456" t="s">
        <v>58</v>
      </c>
      <c r="E6456" t="s">
        <v>35</v>
      </c>
      <c r="F6456" t="s">
        <v>40</v>
      </c>
      <c r="G6456">
        <v>2</v>
      </c>
      <c r="H6456">
        <v>16.2</v>
      </c>
      <c r="I6456" t="s">
        <v>122</v>
      </c>
      <c r="J6456" t="s">
        <v>44</v>
      </c>
      <c r="K6456">
        <v>4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83</v>
      </c>
      <c r="R6456" t="s">
        <v>83</v>
      </c>
      <c r="S6456" t="s">
        <v>83</v>
      </c>
      <c r="T6456" t="str">
        <f>_xlfn.XLOOKUP(A6456,MI_Match_Analysis!$A$2:$A$8,MI_Match_Analysis!$F$2:$F$8,"Not Found")</f>
        <v>Not Found</v>
      </c>
    </row>
    <row r="6457" spans="1:20" hidden="1" x14ac:dyDescent="0.3">
      <c r="A6457">
        <v>28</v>
      </c>
      <c r="B6457" s="1">
        <v>46131</v>
      </c>
      <c r="C6457" t="s">
        <v>162</v>
      </c>
      <c r="D6457" t="s">
        <v>58</v>
      </c>
      <c r="E6457" t="s">
        <v>35</v>
      </c>
      <c r="F6457" t="s">
        <v>40</v>
      </c>
      <c r="G6457">
        <v>2</v>
      </c>
      <c r="H6457">
        <v>16.3</v>
      </c>
      <c r="I6457" t="s">
        <v>122</v>
      </c>
      <c r="J6457" t="s">
        <v>44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83</v>
      </c>
      <c r="R6457" t="s">
        <v>83</v>
      </c>
      <c r="S6457" t="s">
        <v>83</v>
      </c>
      <c r="T6457" t="str">
        <f>_xlfn.XLOOKUP(A6457,MI_Match_Analysis!$A$2:$A$8,MI_Match_Analysis!$F$2:$F$8,"Not Found")</f>
        <v>Not Found</v>
      </c>
    </row>
    <row r="6458" spans="1:20" hidden="1" x14ac:dyDescent="0.3">
      <c r="A6458">
        <v>28</v>
      </c>
      <c r="B6458" s="1">
        <v>46131</v>
      </c>
      <c r="C6458" t="s">
        <v>162</v>
      </c>
      <c r="D6458" t="s">
        <v>58</v>
      </c>
      <c r="E6458" t="s">
        <v>35</v>
      </c>
      <c r="F6458" t="s">
        <v>40</v>
      </c>
      <c r="G6458">
        <v>2</v>
      </c>
      <c r="H6458">
        <v>16.399999999999999</v>
      </c>
      <c r="I6458" t="s">
        <v>90</v>
      </c>
      <c r="J6458" t="s">
        <v>44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83</v>
      </c>
      <c r="R6458" t="s">
        <v>83</v>
      </c>
      <c r="S6458" t="s">
        <v>83</v>
      </c>
      <c r="T6458" t="str">
        <f>_xlfn.XLOOKUP(A6458,MI_Match_Analysis!$A$2:$A$8,MI_Match_Analysis!$F$2:$F$8,"Not Found")</f>
        <v>Not Found</v>
      </c>
    </row>
    <row r="6459" spans="1:20" hidden="1" x14ac:dyDescent="0.3">
      <c r="A6459">
        <v>28</v>
      </c>
      <c r="B6459" s="1">
        <v>46131</v>
      </c>
      <c r="C6459" t="s">
        <v>162</v>
      </c>
      <c r="D6459" t="s">
        <v>58</v>
      </c>
      <c r="E6459" t="s">
        <v>35</v>
      </c>
      <c r="F6459" t="s">
        <v>40</v>
      </c>
      <c r="G6459">
        <v>2</v>
      </c>
      <c r="H6459">
        <v>16.5</v>
      </c>
      <c r="I6459" t="s">
        <v>122</v>
      </c>
      <c r="J6459" t="s">
        <v>44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83</v>
      </c>
      <c r="R6459" t="s">
        <v>83</v>
      </c>
      <c r="S6459" t="s">
        <v>83</v>
      </c>
      <c r="T6459" t="str">
        <f>_xlfn.XLOOKUP(A6459,MI_Match_Analysis!$A$2:$A$8,MI_Match_Analysis!$F$2:$F$8,"Not Found")</f>
        <v>Not Found</v>
      </c>
    </row>
    <row r="6460" spans="1:20" hidden="1" x14ac:dyDescent="0.3">
      <c r="A6460">
        <v>28</v>
      </c>
      <c r="B6460" s="1">
        <v>46131</v>
      </c>
      <c r="C6460" t="s">
        <v>162</v>
      </c>
      <c r="D6460" t="s">
        <v>58</v>
      </c>
      <c r="E6460" t="s">
        <v>35</v>
      </c>
      <c r="F6460" t="s">
        <v>40</v>
      </c>
      <c r="G6460">
        <v>2</v>
      </c>
      <c r="H6460">
        <v>16.600000000000001</v>
      </c>
      <c r="I6460" t="s">
        <v>90</v>
      </c>
      <c r="J6460" t="s">
        <v>44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83</v>
      </c>
      <c r="R6460" t="s">
        <v>83</v>
      </c>
      <c r="S6460" t="s">
        <v>83</v>
      </c>
      <c r="T6460" t="str">
        <f>_xlfn.XLOOKUP(A6460,MI_Match_Analysis!$A$2:$A$8,MI_Match_Analysis!$F$2:$F$8,"Not Found")</f>
        <v>Not Found</v>
      </c>
    </row>
    <row r="6461" spans="1:20" hidden="1" x14ac:dyDescent="0.3">
      <c r="A6461">
        <v>28</v>
      </c>
      <c r="B6461" s="1">
        <v>46131</v>
      </c>
      <c r="C6461" t="s">
        <v>162</v>
      </c>
      <c r="D6461" t="s">
        <v>58</v>
      </c>
      <c r="E6461" t="s">
        <v>35</v>
      </c>
      <c r="F6461" t="s">
        <v>40</v>
      </c>
      <c r="G6461">
        <v>2</v>
      </c>
      <c r="H6461">
        <v>17.100000000000001</v>
      </c>
      <c r="I6461" t="s">
        <v>122</v>
      </c>
      <c r="J6461" t="s">
        <v>203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83</v>
      </c>
      <c r="R6461" t="s">
        <v>83</v>
      </c>
      <c r="S6461" t="s">
        <v>83</v>
      </c>
      <c r="T6461" t="str">
        <f>_xlfn.XLOOKUP(A6461,MI_Match_Analysis!$A$2:$A$8,MI_Match_Analysis!$F$2:$F$8,"Not Found")</f>
        <v>Not Found</v>
      </c>
    </row>
    <row r="6462" spans="1:20" hidden="1" x14ac:dyDescent="0.3">
      <c r="A6462">
        <v>28</v>
      </c>
      <c r="B6462" s="1">
        <v>46131</v>
      </c>
      <c r="C6462" t="s">
        <v>162</v>
      </c>
      <c r="D6462" t="s">
        <v>58</v>
      </c>
      <c r="E6462" t="s">
        <v>35</v>
      </c>
      <c r="F6462" t="s">
        <v>40</v>
      </c>
      <c r="G6462">
        <v>2</v>
      </c>
      <c r="H6462">
        <v>17.2</v>
      </c>
      <c r="I6462" t="s">
        <v>122</v>
      </c>
      <c r="J6462" t="s">
        <v>203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83</v>
      </c>
      <c r="R6462" t="s">
        <v>83</v>
      </c>
      <c r="S6462" t="s">
        <v>83</v>
      </c>
      <c r="T6462" t="str">
        <f>_xlfn.XLOOKUP(A6462,MI_Match_Analysis!$A$2:$A$8,MI_Match_Analysis!$F$2:$F$8,"Not Found")</f>
        <v>Not Found</v>
      </c>
    </row>
    <row r="6463" spans="1:20" hidden="1" x14ac:dyDescent="0.3">
      <c r="A6463">
        <v>28</v>
      </c>
      <c r="B6463" s="1">
        <v>46131</v>
      </c>
      <c r="C6463" t="s">
        <v>162</v>
      </c>
      <c r="D6463" t="s">
        <v>58</v>
      </c>
      <c r="E6463" t="s">
        <v>35</v>
      </c>
      <c r="F6463" t="s">
        <v>40</v>
      </c>
      <c r="G6463">
        <v>2</v>
      </c>
      <c r="H6463">
        <v>17.3</v>
      </c>
      <c r="I6463" t="s">
        <v>122</v>
      </c>
      <c r="J6463" t="s">
        <v>203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83</v>
      </c>
      <c r="R6463" t="s">
        <v>83</v>
      </c>
      <c r="S6463" t="s">
        <v>83</v>
      </c>
      <c r="T6463" t="str">
        <f>_xlfn.XLOOKUP(A6463,MI_Match_Analysis!$A$2:$A$8,MI_Match_Analysis!$F$2:$F$8,"Not Found")</f>
        <v>Not Found</v>
      </c>
    </row>
    <row r="6464" spans="1:20" hidden="1" x14ac:dyDescent="0.3">
      <c r="A6464">
        <v>28</v>
      </c>
      <c r="B6464" s="1">
        <v>46131</v>
      </c>
      <c r="C6464" t="s">
        <v>162</v>
      </c>
      <c r="D6464" t="s">
        <v>58</v>
      </c>
      <c r="E6464" t="s">
        <v>35</v>
      </c>
      <c r="F6464" t="s">
        <v>40</v>
      </c>
      <c r="G6464">
        <v>2</v>
      </c>
      <c r="H6464">
        <v>17.3</v>
      </c>
      <c r="I6464" t="s">
        <v>122</v>
      </c>
      <c r="J6464" t="s">
        <v>203</v>
      </c>
      <c r="K6464">
        <v>0</v>
      </c>
      <c r="L6464">
        <v>1</v>
      </c>
      <c r="M6464">
        <v>1</v>
      </c>
      <c r="N6464">
        <v>0</v>
      </c>
      <c r="O6464">
        <v>0</v>
      </c>
      <c r="P6464">
        <v>0</v>
      </c>
      <c r="Q6464" t="s">
        <v>83</v>
      </c>
      <c r="R6464" t="s">
        <v>83</v>
      </c>
      <c r="S6464" t="s">
        <v>83</v>
      </c>
      <c r="T6464" t="str">
        <f>_xlfn.XLOOKUP(A6464,MI_Match_Analysis!$A$2:$A$8,MI_Match_Analysis!$F$2:$F$8,"Not Found")</f>
        <v>Not Found</v>
      </c>
    </row>
    <row r="6465" spans="1:20" hidden="1" x14ac:dyDescent="0.3">
      <c r="A6465">
        <v>28</v>
      </c>
      <c r="B6465" s="1">
        <v>46131</v>
      </c>
      <c r="C6465" t="s">
        <v>162</v>
      </c>
      <c r="D6465" t="s">
        <v>58</v>
      </c>
      <c r="E6465" t="s">
        <v>35</v>
      </c>
      <c r="F6465" t="s">
        <v>40</v>
      </c>
      <c r="G6465">
        <v>2</v>
      </c>
      <c r="H6465">
        <v>17.399999999999999</v>
      </c>
      <c r="I6465" t="s">
        <v>122</v>
      </c>
      <c r="J6465" t="s">
        <v>203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83</v>
      </c>
      <c r="R6465" t="s">
        <v>83</v>
      </c>
      <c r="S6465" t="s">
        <v>83</v>
      </c>
      <c r="T6465" t="str">
        <f>_xlfn.XLOOKUP(A6465,MI_Match_Analysis!$A$2:$A$8,MI_Match_Analysis!$F$2:$F$8,"Not Found")</f>
        <v>Not Found</v>
      </c>
    </row>
    <row r="6466" spans="1:20" hidden="1" x14ac:dyDescent="0.3">
      <c r="A6466">
        <v>28</v>
      </c>
      <c r="B6466" s="1">
        <v>46131</v>
      </c>
      <c r="C6466" t="s">
        <v>162</v>
      </c>
      <c r="D6466" t="s">
        <v>58</v>
      </c>
      <c r="E6466" t="s">
        <v>35</v>
      </c>
      <c r="F6466" t="s">
        <v>40</v>
      </c>
      <c r="G6466">
        <v>2</v>
      </c>
      <c r="H6466">
        <v>17.5</v>
      </c>
      <c r="I6466" t="s">
        <v>90</v>
      </c>
      <c r="J6466" t="s">
        <v>203</v>
      </c>
      <c r="K6466">
        <v>4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83</v>
      </c>
      <c r="R6466" t="s">
        <v>83</v>
      </c>
      <c r="S6466" t="s">
        <v>83</v>
      </c>
      <c r="T6466" t="str">
        <f>_xlfn.XLOOKUP(A6466,MI_Match_Analysis!$A$2:$A$8,MI_Match_Analysis!$F$2:$F$8,"Not Found")</f>
        <v>Not Found</v>
      </c>
    </row>
    <row r="6467" spans="1:20" hidden="1" x14ac:dyDescent="0.3">
      <c r="A6467">
        <v>28</v>
      </c>
      <c r="B6467" s="1">
        <v>46131</v>
      </c>
      <c r="C6467" t="s">
        <v>162</v>
      </c>
      <c r="D6467" t="s">
        <v>58</v>
      </c>
      <c r="E6467" t="s">
        <v>35</v>
      </c>
      <c r="F6467" t="s">
        <v>40</v>
      </c>
      <c r="G6467">
        <v>2</v>
      </c>
      <c r="H6467">
        <v>17.600000000000001</v>
      </c>
      <c r="I6467" t="s">
        <v>90</v>
      </c>
      <c r="J6467" t="s">
        <v>203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83</v>
      </c>
      <c r="R6467" t="s">
        <v>83</v>
      </c>
      <c r="S6467" t="s">
        <v>83</v>
      </c>
      <c r="T6467" t="str">
        <f>_xlfn.XLOOKUP(A6467,MI_Match_Analysis!$A$2:$A$8,MI_Match_Analysis!$F$2:$F$8,"Not Found")</f>
        <v>Not Found</v>
      </c>
    </row>
    <row r="6468" spans="1:20" hidden="1" x14ac:dyDescent="0.3">
      <c r="A6468">
        <v>28</v>
      </c>
      <c r="B6468" s="1">
        <v>46131</v>
      </c>
      <c r="C6468" t="s">
        <v>162</v>
      </c>
      <c r="D6468" t="s">
        <v>58</v>
      </c>
      <c r="E6468" t="s">
        <v>35</v>
      </c>
      <c r="F6468" t="s">
        <v>40</v>
      </c>
      <c r="G6468">
        <v>2</v>
      </c>
      <c r="H6468">
        <v>18.100000000000001</v>
      </c>
      <c r="I6468" t="s">
        <v>90</v>
      </c>
      <c r="J6468" t="s">
        <v>44</v>
      </c>
      <c r="K6468">
        <v>1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83</v>
      </c>
      <c r="R6468" t="s">
        <v>83</v>
      </c>
      <c r="S6468" t="s">
        <v>83</v>
      </c>
      <c r="T6468" t="str">
        <f>_xlfn.XLOOKUP(A6468,MI_Match_Analysis!$A$2:$A$8,MI_Match_Analysis!$F$2:$F$8,"Not Found")</f>
        <v>Not Found</v>
      </c>
    </row>
    <row r="6469" spans="1:20" hidden="1" x14ac:dyDescent="0.3">
      <c r="A6469">
        <v>28</v>
      </c>
      <c r="B6469" s="1">
        <v>46131</v>
      </c>
      <c r="C6469" t="s">
        <v>162</v>
      </c>
      <c r="D6469" t="s">
        <v>58</v>
      </c>
      <c r="E6469" t="s">
        <v>35</v>
      </c>
      <c r="F6469" t="s">
        <v>40</v>
      </c>
      <c r="G6469">
        <v>2</v>
      </c>
      <c r="H6469">
        <v>18.2</v>
      </c>
      <c r="I6469" t="s">
        <v>122</v>
      </c>
      <c r="J6469" t="s">
        <v>44</v>
      </c>
      <c r="K6469">
        <v>1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83</v>
      </c>
      <c r="R6469" t="s">
        <v>83</v>
      </c>
      <c r="S6469" t="s">
        <v>83</v>
      </c>
      <c r="T6469" t="str">
        <f>_xlfn.XLOOKUP(A6469,MI_Match_Analysis!$A$2:$A$8,MI_Match_Analysis!$F$2:$F$8,"Not Found")</f>
        <v>Not Found</v>
      </c>
    </row>
    <row r="6470" spans="1:20" hidden="1" x14ac:dyDescent="0.3">
      <c r="A6470">
        <v>28</v>
      </c>
      <c r="B6470" s="1">
        <v>46131</v>
      </c>
      <c r="C6470" t="s">
        <v>162</v>
      </c>
      <c r="D6470" t="s">
        <v>58</v>
      </c>
      <c r="E6470" t="s">
        <v>35</v>
      </c>
      <c r="F6470" t="s">
        <v>40</v>
      </c>
      <c r="G6470">
        <v>2</v>
      </c>
      <c r="H6470">
        <v>18.3</v>
      </c>
      <c r="I6470" t="s">
        <v>90</v>
      </c>
      <c r="J6470" t="s">
        <v>44</v>
      </c>
      <c r="K6470">
        <v>6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83</v>
      </c>
      <c r="R6470" t="s">
        <v>83</v>
      </c>
      <c r="S6470" t="s">
        <v>83</v>
      </c>
      <c r="T6470" t="str">
        <f>_xlfn.XLOOKUP(A6470,MI_Match_Analysis!$A$2:$A$8,MI_Match_Analysis!$F$2:$F$8,"Not Found")</f>
        <v>Not Found</v>
      </c>
    </row>
    <row r="6471" spans="1:20" hidden="1" x14ac:dyDescent="0.3">
      <c r="A6471">
        <v>28</v>
      </c>
      <c r="B6471" s="1">
        <v>46131</v>
      </c>
      <c r="C6471" t="s">
        <v>162</v>
      </c>
      <c r="D6471" t="s">
        <v>58</v>
      </c>
      <c r="E6471" t="s">
        <v>35</v>
      </c>
      <c r="F6471" t="s">
        <v>40</v>
      </c>
      <c r="G6471">
        <v>2</v>
      </c>
      <c r="H6471">
        <v>18.399999999999999</v>
      </c>
      <c r="I6471" t="s">
        <v>90</v>
      </c>
      <c r="J6471" t="s">
        <v>44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83</v>
      </c>
      <c r="R6471" t="s">
        <v>83</v>
      </c>
      <c r="S6471" t="s">
        <v>83</v>
      </c>
      <c r="T6471" t="str">
        <f>_xlfn.XLOOKUP(A6471,MI_Match_Analysis!$A$2:$A$8,MI_Match_Analysis!$F$2:$F$8,"Not Found")</f>
        <v>Not Found</v>
      </c>
    </row>
    <row r="6472" spans="1:20" hidden="1" x14ac:dyDescent="0.3">
      <c r="A6472">
        <v>28</v>
      </c>
      <c r="B6472" s="1">
        <v>46131</v>
      </c>
      <c r="C6472" t="s">
        <v>162</v>
      </c>
      <c r="D6472" t="s">
        <v>58</v>
      </c>
      <c r="E6472" t="s">
        <v>35</v>
      </c>
      <c r="F6472" t="s">
        <v>40</v>
      </c>
      <c r="G6472">
        <v>2</v>
      </c>
      <c r="H6472">
        <v>18.5</v>
      </c>
      <c r="I6472" t="s">
        <v>122</v>
      </c>
      <c r="J6472" t="s">
        <v>44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83</v>
      </c>
      <c r="R6472" t="s">
        <v>83</v>
      </c>
      <c r="S6472" t="s">
        <v>83</v>
      </c>
      <c r="T6472" t="str">
        <f>_xlfn.XLOOKUP(A6472,MI_Match_Analysis!$A$2:$A$8,MI_Match_Analysis!$F$2:$F$8,"Not Found")</f>
        <v>Not Found</v>
      </c>
    </row>
    <row r="6473" spans="1:20" hidden="1" x14ac:dyDescent="0.3">
      <c r="A6473">
        <v>28</v>
      </c>
      <c r="B6473" s="1">
        <v>46131</v>
      </c>
      <c r="C6473" t="s">
        <v>162</v>
      </c>
      <c r="D6473" t="s">
        <v>58</v>
      </c>
      <c r="E6473" t="s">
        <v>35</v>
      </c>
      <c r="F6473" t="s">
        <v>40</v>
      </c>
      <c r="G6473">
        <v>2</v>
      </c>
      <c r="H6473">
        <v>18.600000000000001</v>
      </c>
      <c r="I6473" t="s">
        <v>90</v>
      </c>
      <c r="J6473" t="s">
        <v>44</v>
      </c>
      <c r="K6473">
        <v>2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83</v>
      </c>
      <c r="R6473" t="s">
        <v>83</v>
      </c>
      <c r="S6473" t="s">
        <v>83</v>
      </c>
      <c r="T6473" t="str">
        <f>_xlfn.XLOOKUP(A6473,MI_Match_Analysis!$A$2:$A$8,MI_Match_Analysis!$F$2:$F$8,"Not Found")</f>
        <v>Not Found</v>
      </c>
    </row>
    <row r="6474" spans="1:20" hidden="1" x14ac:dyDescent="0.3">
      <c r="A6474">
        <v>28</v>
      </c>
      <c r="B6474" s="1">
        <v>46131</v>
      </c>
      <c r="C6474" t="s">
        <v>162</v>
      </c>
      <c r="D6474" t="s">
        <v>58</v>
      </c>
      <c r="E6474" t="s">
        <v>35</v>
      </c>
      <c r="F6474" t="s">
        <v>40</v>
      </c>
      <c r="G6474">
        <v>2</v>
      </c>
      <c r="H6474">
        <v>19.100000000000001</v>
      </c>
      <c r="I6474" t="s">
        <v>122</v>
      </c>
      <c r="J6474" t="s">
        <v>203</v>
      </c>
      <c r="K6474">
        <v>4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83</v>
      </c>
      <c r="R6474" t="s">
        <v>83</v>
      </c>
      <c r="S6474" t="s">
        <v>83</v>
      </c>
      <c r="T6474" t="str">
        <f>_xlfn.XLOOKUP(A6474,MI_Match_Analysis!$A$2:$A$8,MI_Match_Analysis!$F$2:$F$8,"Not Found")</f>
        <v>Not Found</v>
      </c>
    </row>
    <row r="6475" spans="1:20" hidden="1" x14ac:dyDescent="0.3">
      <c r="A6475">
        <v>28</v>
      </c>
      <c r="B6475" s="1">
        <v>46131</v>
      </c>
      <c r="C6475" t="s">
        <v>162</v>
      </c>
      <c r="D6475" t="s">
        <v>58</v>
      </c>
      <c r="E6475" t="s">
        <v>35</v>
      </c>
      <c r="F6475" t="s">
        <v>40</v>
      </c>
      <c r="G6475">
        <v>2</v>
      </c>
      <c r="H6475">
        <v>19.2</v>
      </c>
      <c r="I6475" t="s">
        <v>122</v>
      </c>
      <c r="J6475" t="s">
        <v>203</v>
      </c>
      <c r="K6475">
        <v>4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83</v>
      </c>
      <c r="R6475" t="s">
        <v>83</v>
      </c>
      <c r="S6475" t="s">
        <v>83</v>
      </c>
      <c r="T6475" t="str">
        <f>_xlfn.XLOOKUP(A6475,MI_Match_Analysis!$A$2:$A$8,MI_Match_Analysis!$F$2:$F$8,"Not Found")</f>
        <v>Not Found</v>
      </c>
    </row>
    <row r="6476" spans="1:20" hidden="1" x14ac:dyDescent="0.3">
      <c r="A6476">
        <v>28</v>
      </c>
      <c r="B6476" s="1">
        <v>46131</v>
      </c>
      <c r="C6476" t="s">
        <v>162</v>
      </c>
      <c r="D6476" t="s">
        <v>58</v>
      </c>
      <c r="E6476" t="s">
        <v>35</v>
      </c>
      <c r="F6476" t="s">
        <v>40</v>
      </c>
      <c r="G6476">
        <v>2</v>
      </c>
      <c r="H6476">
        <v>19.3</v>
      </c>
      <c r="I6476" t="s">
        <v>122</v>
      </c>
      <c r="J6476" t="s">
        <v>203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83</v>
      </c>
      <c r="R6476" t="s">
        <v>83</v>
      </c>
      <c r="S6476" t="s">
        <v>83</v>
      </c>
      <c r="T6476" t="str">
        <f>_xlfn.XLOOKUP(A6476,MI_Match_Analysis!$A$2:$A$8,MI_Match_Analysis!$F$2:$F$8,"Not Found")</f>
        <v>Not Found</v>
      </c>
    </row>
    <row r="6477" spans="1:20" hidden="1" x14ac:dyDescent="0.3">
      <c r="A6477">
        <v>28</v>
      </c>
      <c r="B6477" s="1">
        <v>46131</v>
      </c>
      <c r="C6477" t="s">
        <v>162</v>
      </c>
      <c r="D6477" t="s">
        <v>58</v>
      </c>
      <c r="E6477" t="s">
        <v>35</v>
      </c>
      <c r="F6477" t="s">
        <v>40</v>
      </c>
      <c r="G6477">
        <v>2</v>
      </c>
      <c r="H6477">
        <v>19.399999999999999</v>
      </c>
      <c r="I6477" t="s">
        <v>122</v>
      </c>
      <c r="J6477" t="s">
        <v>203</v>
      </c>
      <c r="K6477">
        <v>6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83</v>
      </c>
      <c r="R6477" t="s">
        <v>83</v>
      </c>
      <c r="S6477" t="s">
        <v>83</v>
      </c>
      <c r="T6477" t="str">
        <f>_xlfn.XLOOKUP(A6477,MI_Match_Analysis!$A$2:$A$8,MI_Match_Analysis!$F$2:$F$8,"Not Found")</f>
        <v>Not Found</v>
      </c>
    </row>
    <row r="6478" spans="1:20" hidden="1" x14ac:dyDescent="0.3">
      <c r="A6478">
        <v>29</v>
      </c>
      <c r="B6478" s="1">
        <v>46131</v>
      </c>
      <c r="C6478" t="s">
        <v>162</v>
      </c>
      <c r="D6478" t="s">
        <v>212</v>
      </c>
      <c r="E6478" t="s">
        <v>47</v>
      </c>
      <c r="F6478" t="s">
        <v>53</v>
      </c>
      <c r="G6478">
        <v>1</v>
      </c>
      <c r="H6478">
        <v>0.1</v>
      </c>
      <c r="I6478" t="s">
        <v>64</v>
      </c>
      <c r="J6478" t="s">
        <v>76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83</v>
      </c>
      <c r="R6478" t="s">
        <v>83</v>
      </c>
      <c r="S6478" t="s">
        <v>83</v>
      </c>
      <c r="T6478" t="str">
        <f>_xlfn.XLOOKUP(A6478,MI_Match_Analysis!$A$2:$A$8,MI_Match_Analysis!$F$2:$F$8,"Not Found")</f>
        <v>Not Found</v>
      </c>
    </row>
    <row r="6479" spans="1:20" hidden="1" x14ac:dyDescent="0.3">
      <c r="A6479">
        <v>29</v>
      </c>
      <c r="B6479" s="1">
        <v>46131</v>
      </c>
      <c r="C6479" t="s">
        <v>162</v>
      </c>
      <c r="D6479" t="s">
        <v>212</v>
      </c>
      <c r="E6479" t="s">
        <v>47</v>
      </c>
      <c r="F6479" t="s">
        <v>53</v>
      </c>
      <c r="G6479">
        <v>1</v>
      </c>
      <c r="H6479">
        <v>0.1</v>
      </c>
      <c r="I6479" t="s">
        <v>64</v>
      </c>
      <c r="J6479" t="s">
        <v>76</v>
      </c>
      <c r="K6479">
        <v>0</v>
      </c>
      <c r="L6479">
        <v>1</v>
      </c>
      <c r="M6479">
        <v>1</v>
      </c>
      <c r="N6479">
        <v>0</v>
      </c>
      <c r="O6479">
        <v>0</v>
      </c>
      <c r="P6479">
        <v>0</v>
      </c>
      <c r="Q6479" t="s">
        <v>83</v>
      </c>
      <c r="R6479" t="s">
        <v>83</v>
      </c>
      <c r="S6479" t="s">
        <v>83</v>
      </c>
      <c r="T6479" t="str">
        <f>_xlfn.XLOOKUP(A6479,MI_Match_Analysis!$A$2:$A$8,MI_Match_Analysis!$F$2:$F$8,"Not Found")</f>
        <v>Not Found</v>
      </c>
    </row>
    <row r="6480" spans="1:20" hidden="1" x14ac:dyDescent="0.3">
      <c r="A6480">
        <v>29</v>
      </c>
      <c r="B6480" s="1">
        <v>46131</v>
      </c>
      <c r="C6480" t="s">
        <v>162</v>
      </c>
      <c r="D6480" t="s">
        <v>212</v>
      </c>
      <c r="E6480" t="s">
        <v>47</v>
      </c>
      <c r="F6480" t="s">
        <v>53</v>
      </c>
      <c r="G6480">
        <v>1</v>
      </c>
      <c r="H6480">
        <v>0.2</v>
      </c>
      <c r="I6480" t="s">
        <v>64</v>
      </c>
      <c r="J6480" t="s">
        <v>76</v>
      </c>
      <c r="K6480">
        <v>0</v>
      </c>
      <c r="L6480">
        <v>1</v>
      </c>
      <c r="M6480">
        <v>1</v>
      </c>
      <c r="N6480">
        <v>0</v>
      </c>
      <c r="O6480">
        <v>0</v>
      </c>
      <c r="P6480">
        <v>0</v>
      </c>
      <c r="Q6480" t="s">
        <v>83</v>
      </c>
      <c r="R6480" t="s">
        <v>83</v>
      </c>
      <c r="S6480" t="s">
        <v>83</v>
      </c>
      <c r="T6480" t="str">
        <f>_xlfn.XLOOKUP(A6480,MI_Match_Analysis!$A$2:$A$8,MI_Match_Analysis!$F$2:$F$8,"Not Found")</f>
        <v>Not Found</v>
      </c>
    </row>
    <row r="6481" spans="1:20" hidden="1" x14ac:dyDescent="0.3">
      <c r="A6481">
        <v>29</v>
      </c>
      <c r="B6481" s="1">
        <v>46131</v>
      </c>
      <c r="C6481" t="s">
        <v>162</v>
      </c>
      <c r="D6481" t="s">
        <v>212</v>
      </c>
      <c r="E6481" t="s">
        <v>47</v>
      </c>
      <c r="F6481" t="s">
        <v>53</v>
      </c>
      <c r="G6481">
        <v>1</v>
      </c>
      <c r="H6481">
        <v>0.2</v>
      </c>
      <c r="I6481" t="s">
        <v>64</v>
      </c>
      <c r="J6481" t="s">
        <v>76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83</v>
      </c>
      <c r="R6481" t="s">
        <v>83</v>
      </c>
      <c r="S6481" t="s">
        <v>83</v>
      </c>
      <c r="T6481" t="str">
        <f>_xlfn.XLOOKUP(A6481,MI_Match_Analysis!$A$2:$A$8,MI_Match_Analysis!$F$2:$F$8,"Not Found")</f>
        <v>Not Found</v>
      </c>
    </row>
    <row r="6482" spans="1:20" hidden="1" x14ac:dyDescent="0.3">
      <c r="A6482">
        <v>29</v>
      </c>
      <c r="B6482" s="1">
        <v>46131</v>
      </c>
      <c r="C6482" t="s">
        <v>162</v>
      </c>
      <c r="D6482" t="s">
        <v>212</v>
      </c>
      <c r="E6482" t="s">
        <v>47</v>
      </c>
      <c r="F6482" t="s">
        <v>53</v>
      </c>
      <c r="G6482">
        <v>1</v>
      </c>
      <c r="H6482">
        <v>0.3</v>
      </c>
      <c r="I6482" t="s">
        <v>223</v>
      </c>
      <c r="J6482" t="s">
        <v>76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165</v>
      </c>
      <c r="R6482" t="s">
        <v>223</v>
      </c>
      <c r="S6482" t="s">
        <v>130</v>
      </c>
      <c r="T6482" t="str">
        <f>_xlfn.XLOOKUP(A6482,MI_Match_Analysis!$A$2:$A$8,MI_Match_Analysis!$F$2:$F$8,"Not Found")</f>
        <v>Not Found</v>
      </c>
    </row>
    <row r="6483" spans="1:20" hidden="1" x14ac:dyDescent="0.3">
      <c r="A6483">
        <v>29</v>
      </c>
      <c r="B6483" s="1">
        <v>46131</v>
      </c>
      <c r="C6483" t="s">
        <v>162</v>
      </c>
      <c r="D6483" t="s">
        <v>212</v>
      </c>
      <c r="E6483" t="s">
        <v>47</v>
      </c>
      <c r="F6483" t="s">
        <v>53</v>
      </c>
      <c r="G6483">
        <v>1</v>
      </c>
      <c r="H6483">
        <v>0.4</v>
      </c>
      <c r="I6483" t="s">
        <v>49</v>
      </c>
      <c r="J6483" t="s">
        <v>76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83</v>
      </c>
      <c r="R6483" t="s">
        <v>83</v>
      </c>
      <c r="S6483" t="s">
        <v>83</v>
      </c>
      <c r="T6483" t="str">
        <f>_xlfn.XLOOKUP(A6483,MI_Match_Analysis!$A$2:$A$8,MI_Match_Analysis!$F$2:$F$8,"Not Found")</f>
        <v>Not Found</v>
      </c>
    </row>
    <row r="6484" spans="1:20" hidden="1" x14ac:dyDescent="0.3">
      <c r="A6484">
        <v>29</v>
      </c>
      <c r="B6484" s="1">
        <v>46131</v>
      </c>
      <c r="C6484" t="s">
        <v>162</v>
      </c>
      <c r="D6484" t="s">
        <v>212</v>
      </c>
      <c r="E6484" t="s">
        <v>47</v>
      </c>
      <c r="F6484" t="s">
        <v>53</v>
      </c>
      <c r="G6484">
        <v>1</v>
      </c>
      <c r="H6484">
        <v>0.5</v>
      </c>
      <c r="I6484" t="s">
        <v>49</v>
      </c>
      <c r="J6484" t="s">
        <v>76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83</v>
      </c>
      <c r="R6484" t="s">
        <v>83</v>
      </c>
      <c r="S6484" t="s">
        <v>83</v>
      </c>
      <c r="T6484" t="str">
        <f>_xlfn.XLOOKUP(A6484,MI_Match_Analysis!$A$2:$A$8,MI_Match_Analysis!$F$2:$F$8,"Not Found")</f>
        <v>Not Found</v>
      </c>
    </row>
    <row r="6485" spans="1:20" hidden="1" x14ac:dyDescent="0.3">
      <c r="A6485">
        <v>29</v>
      </c>
      <c r="B6485" s="1">
        <v>46131</v>
      </c>
      <c r="C6485" t="s">
        <v>162</v>
      </c>
      <c r="D6485" t="s">
        <v>212</v>
      </c>
      <c r="E6485" t="s">
        <v>47</v>
      </c>
      <c r="F6485" t="s">
        <v>53</v>
      </c>
      <c r="G6485">
        <v>1</v>
      </c>
      <c r="H6485">
        <v>0.6</v>
      </c>
      <c r="I6485" t="s">
        <v>49</v>
      </c>
      <c r="J6485" t="s">
        <v>76</v>
      </c>
      <c r="K6485">
        <v>4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83</v>
      </c>
      <c r="R6485" t="s">
        <v>83</v>
      </c>
      <c r="S6485" t="s">
        <v>83</v>
      </c>
      <c r="T6485" t="str">
        <f>_xlfn.XLOOKUP(A6485,MI_Match_Analysis!$A$2:$A$8,MI_Match_Analysis!$F$2:$F$8,"Not Found")</f>
        <v>Not Found</v>
      </c>
    </row>
    <row r="6486" spans="1:20" hidden="1" x14ac:dyDescent="0.3">
      <c r="A6486">
        <v>29</v>
      </c>
      <c r="B6486" s="1">
        <v>46131</v>
      </c>
      <c r="C6486" t="s">
        <v>162</v>
      </c>
      <c r="D6486" t="s">
        <v>212</v>
      </c>
      <c r="E6486" t="s">
        <v>47</v>
      </c>
      <c r="F6486" t="s">
        <v>53</v>
      </c>
      <c r="G6486">
        <v>1</v>
      </c>
      <c r="H6486">
        <v>1.1000000000000001</v>
      </c>
      <c r="I6486" t="s">
        <v>64</v>
      </c>
      <c r="J6486" t="s">
        <v>141</v>
      </c>
      <c r="K6486">
        <v>6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83</v>
      </c>
      <c r="R6486" t="s">
        <v>83</v>
      </c>
      <c r="S6486" t="s">
        <v>83</v>
      </c>
      <c r="T6486" t="str">
        <f>_xlfn.XLOOKUP(A6486,MI_Match_Analysis!$A$2:$A$8,MI_Match_Analysis!$F$2:$F$8,"Not Found")</f>
        <v>Not Found</v>
      </c>
    </row>
    <row r="6487" spans="1:20" hidden="1" x14ac:dyDescent="0.3">
      <c r="A6487">
        <v>29</v>
      </c>
      <c r="B6487" s="1">
        <v>46131</v>
      </c>
      <c r="C6487" t="s">
        <v>162</v>
      </c>
      <c r="D6487" t="s">
        <v>212</v>
      </c>
      <c r="E6487" t="s">
        <v>47</v>
      </c>
      <c r="F6487" t="s">
        <v>53</v>
      </c>
      <c r="G6487">
        <v>1</v>
      </c>
      <c r="H6487">
        <v>1.2</v>
      </c>
      <c r="I6487" t="s">
        <v>64</v>
      </c>
      <c r="J6487" t="s">
        <v>141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83</v>
      </c>
      <c r="R6487" t="s">
        <v>83</v>
      </c>
      <c r="S6487" t="s">
        <v>83</v>
      </c>
      <c r="T6487" t="str">
        <f>_xlfn.XLOOKUP(A6487,MI_Match_Analysis!$A$2:$A$8,MI_Match_Analysis!$F$2:$F$8,"Not Found")</f>
        <v>Not Found</v>
      </c>
    </row>
    <row r="6488" spans="1:20" hidden="1" x14ac:dyDescent="0.3">
      <c r="A6488">
        <v>29</v>
      </c>
      <c r="B6488" s="1">
        <v>46131</v>
      </c>
      <c r="C6488" t="s">
        <v>162</v>
      </c>
      <c r="D6488" t="s">
        <v>212</v>
      </c>
      <c r="E6488" t="s">
        <v>47</v>
      </c>
      <c r="F6488" t="s">
        <v>53</v>
      </c>
      <c r="G6488">
        <v>1</v>
      </c>
      <c r="H6488">
        <v>1.3</v>
      </c>
      <c r="I6488" t="s">
        <v>49</v>
      </c>
      <c r="J6488" t="s">
        <v>141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83</v>
      </c>
      <c r="R6488" t="s">
        <v>83</v>
      </c>
      <c r="S6488" t="s">
        <v>83</v>
      </c>
      <c r="T6488" t="str">
        <f>_xlfn.XLOOKUP(A6488,MI_Match_Analysis!$A$2:$A$8,MI_Match_Analysis!$F$2:$F$8,"Not Found")</f>
        <v>Not Found</v>
      </c>
    </row>
    <row r="6489" spans="1:20" hidden="1" x14ac:dyDescent="0.3">
      <c r="A6489">
        <v>29</v>
      </c>
      <c r="B6489" s="1">
        <v>46131</v>
      </c>
      <c r="C6489" t="s">
        <v>162</v>
      </c>
      <c r="D6489" t="s">
        <v>212</v>
      </c>
      <c r="E6489" t="s">
        <v>47</v>
      </c>
      <c r="F6489" t="s">
        <v>53</v>
      </c>
      <c r="G6489">
        <v>1</v>
      </c>
      <c r="H6489">
        <v>1.4</v>
      </c>
      <c r="I6489" t="s">
        <v>49</v>
      </c>
      <c r="J6489" t="s">
        <v>141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83</v>
      </c>
      <c r="R6489" t="s">
        <v>83</v>
      </c>
      <c r="S6489" t="s">
        <v>83</v>
      </c>
      <c r="T6489" t="str">
        <f>_xlfn.XLOOKUP(A6489,MI_Match_Analysis!$A$2:$A$8,MI_Match_Analysis!$F$2:$F$8,"Not Found")</f>
        <v>Not Found</v>
      </c>
    </row>
    <row r="6490" spans="1:20" hidden="1" x14ac:dyDescent="0.3">
      <c r="A6490">
        <v>29</v>
      </c>
      <c r="B6490" s="1">
        <v>46131</v>
      </c>
      <c r="C6490" t="s">
        <v>162</v>
      </c>
      <c r="D6490" t="s">
        <v>212</v>
      </c>
      <c r="E6490" t="s">
        <v>47</v>
      </c>
      <c r="F6490" t="s">
        <v>53</v>
      </c>
      <c r="G6490">
        <v>1</v>
      </c>
      <c r="H6490">
        <v>1.5</v>
      </c>
      <c r="I6490" t="s">
        <v>49</v>
      </c>
      <c r="J6490" t="s">
        <v>141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83</v>
      </c>
      <c r="R6490" t="s">
        <v>83</v>
      </c>
      <c r="S6490" t="s">
        <v>83</v>
      </c>
      <c r="T6490" t="str">
        <f>_xlfn.XLOOKUP(A6490,MI_Match_Analysis!$A$2:$A$8,MI_Match_Analysis!$F$2:$F$8,"Not Found")</f>
        <v>Not Found</v>
      </c>
    </row>
    <row r="6491" spans="1:20" hidden="1" x14ac:dyDescent="0.3">
      <c r="A6491">
        <v>29</v>
      </c>
      <c r="B6491" s="1">
        <v>46131</v>
      </c>
      <c r="C6491" t="s">
        <v>162</v>
      </c>
      <c r="D6491" t="s">
        <v>212</v>
      </c>
      <c r="E6491" t="s">
        <v>47</v>
      </c>
      <c r="F6491" t="s">
        <v>53</v>
      </c>
      <c r="G6491">
        <v>1</v>
      </c>
      <c r="H6491">
        <v>1.6</v>
      </c>
      <c r="I6491" t="s">
        <v>49</v>
      </c>
      <c r="J6491" t="s">
        <v>141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83</v>
      </c>
      <c r="R6491" t="s">
        <v>83</v>
      </c>
      <c r="S6491" t="s">
        <v>83</v>
      </c>
      <c r="T6491" t="str">
        <f>_xlfn.XLOOKUP(A6491,MI_Match_Analysis!$A$2:$A$8,MI_Match_Analysis!$F$2:$F$8,"Not Found")</f>
        <v>Not Found</v>
      </c>
    </row>
    <row r="6492" spans="1:20" hidden="1" x14ac:dyDescent="0.3">
      <c r="A6492">
        <v>29</v>
      </c>
      <c r="B6492" s="1">
        <v>46131</v>
      </c>
      <c r="C6492" t="s">
        <v>162</v>
      </c>
      <c r="D6492" t="s">
        <v>212</v>
      </c>
      <c r="E6492" t="s">
        <v>47</v>
      </c>
      <c r="F6492" t="s">
        <v>53</v>
      </c>
      <c r="G6492">
        <v>1</v>
      </c>
      <c r="H6492">
        <v>2.1</v>
      </c>
      <c r="I6492" t="s">
        <v>49</v>
      </c>
      <c r="J6492" t="s">
        <v>76</v>
      </c>
      <c r="K6492">
        <v>4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83</v>
      </c>
      <c r="R6492" t="s">
        <v>83</v>
      </c>
      <c r="S6492" t="s">
        <v>83</v>
      </c>
      <c r="T6492" t="str">
        <f>_xlfn.XLOOKUP(A6492,MI_Match_Analysis!$A$2:$A$8,MI_Match_Analysis!$F$2:$F$8,"Not Found")</f>
        <v>Not Found</v>
      </c>
    </row>
    <row r="6493" spans="1:20" hidden="1" x14ac:dyDescent="0.3">
      <c r="A6493">
        <v>29</v>
      </c>
      <c r="B6493" s="1">
        <v>46131</v>
      </c>
      <c r="C6493" t="s">
        <v>162</v>
      </c>
      <c r="D6493" t="s">
        <v>212</v>
      </c>
      <c r="E6493" t="s">
        <v>47</v>
      </c>
      <c r="F6493" t="s">
        <v>53</v>
      </c>
      <c r="G6493">
        <v>1</v>
      </c>
      <c r="H6493">
        <v>2.2000000000000002</v>
      </c>
      <c r="I6493" t="s">
        <v>49</v>
      </c>
      <c r="J6493" t="s">
        <v>76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83</v>
      </c>
      <c r="R6493" t="s">
        <v>83</v>
      </c>
      <c r="S6493" t="s">
        <v>83</v>
      </c>
      <c r="T6493" t="str">
        <f>_xlfn.XLOOKUP(A6493,MI_Match_Analysis!$A$2:$A$8,MI_Match_Analysis!$F$2:$F$8,"Not Found")</f>
        <v>Not Found</v>
      </c>
    </row>
    <row r="6494" spans="1:20" hidden="1" x14ac:dyDescent="0.3">
      <c r="A6494">
        <v>29</v>
      </c>
      <c r="B6494" s="1">
        <v>46131</v>
      </c>
      <c r="C6494" t="s">
        <v>162</v>
      </c>
      <c r="D6494" t="s">
        <v>212</v>
      </c>
      <c r="E6494" t="s">
        <v>47</v>
      </c>
      <c r="F6494" t="s">
        <v>53</v>
      </c>
      <c r="G6494">
        <v>1</v>
      </c>
      <c r="H6494">
        <v>2.2999999999999998</v>
      </c>
      <c r="I6494" t="s">
        <v>49</v>
      </c>
      <c r="J6494" t="s">
        <v>76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83</v>
      </c>
      <c r="R6494" t="s">
        <v>83</v>
      </c>
      <c r="S6494" t="s">
        <v>83</v>
      </c>
      <c r="T6494" t="str">
        <f>_xlfn.XLOOKUP(A6494,MI_Match_Analysis!$A$2:$A$8,MI_Match_Analysis!$F$2:$F$8,"Not Found")</f>
        <v>Not Found</v>
      </c>
    </row>
    <row r="6495" spans="1:20" hidden="1" x14ac:dyDescent="0.3">
      <c r="A6495">
        <v>29</v>
      </c>
      <c r="B6495" s="1">
        <v>46131</v>
      </c>
      <c r="C6495" t="s">
        <v>162</v>
      </c>
      <c r="D6495" t="s">
        <v>212</v>
      </c>
      <c r="E6495" t="s">
        <v>47</v>
      </c>
      <c r="F6495" t="s">
        <v>53</v>
      </c>
      <c r="G6495">
        <v>1</v>
      </c>
      <c r="H6495">
        <v>2.4</v>
      </c>
      <c r="I6495" t="s">
        <v>64</v>
      </c>
      <c r="J6495" t="s">
        <v>76</v>
      </c>
      <c r="K6495">
        <v>4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83</v>
      </c>
      <c r="R6495" t="s">
        <v>83</v>
      </c>
      <c r="S6495" t="s">
        <v>83</v>
      </c>
      <c r="T6495" t="str">
        <f>_xlfn.XLOOKUP(A6495,MI_Match_Analysis!$A$2:$A$8,MI_Match_Analysis!$F$2:$F$8,"Not Found")</f>
        <v>Not Found</v>
      </c>
    </row>
    <row r="6496" spans="1:20" hidden="1" x14ac:dyDescent="0.3">
      <c r="A6496">
        <v>29</v>
      </c>
      <c r="B6496" s="1">
        <v>46131</v>
      </c>
      <c r="C6496" t="s">
        <v>162</v>
      </c>
      <c r="D6496" t="s">
        <v>212</v>
      </c>
      <c r="E6496" t="s">
        <v>47</v>
      </c>
      <c r="F6496" t="s">
        <v>53</v>
      </c>
      <c r="G6496">
        <v>1</v>
      </c>
      <c r="H6496">
        <v>2.5</v>
      </c>
      <c r="I6496" t="s">
        <v>64</v>
      </c>
      <c r="J6496" t="s">
        <v>76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83</v>
      </c>
      <c r="R6496" t="s">
        <v>83</v>
      </c>
      <c r="S6496" t="s">
        <v>83</v>
      </c>
      <c r="T6496" t="str">
        <f>_xlfn.XLOOKUP(A6496,MI_Match_Analysis!$A$2:$A$8,MI_Match_Analysis!$F$2:$F$8,"Not Found")</f>
        <v>Not Found</v>
      </c>
    </row>
    <row r="6497" spans="1:20" hidden="1" x14ac:dyDescent="0.3">
      <c r="A6497">
        <v>29</v>
      </c>
      <c r="B6497" s="1">
        <v>46131</v>
      </c>
      <c r="C6497" t="s">
        <v>162</v>
      </c>
      <c r="D6497" t="s">
        <v>212</v>
      </c>
      <c r="E6497" t="s">
        <v>47</v>
      </c>
      <c r="F6497" t="s">
        <v>53</v>
      </c>
      <c r="G6497">
        <v>1</v>
      </c>
      <c r="H6497">
        <v>2.6</v>
      </c>
      <c r="I6497" t="s">
        <v>49</v>
      </c>
      <c r="J6497" t="s">
        <v>76</v>
      </c>
      <c r="K6497">
        <v>0</v>
      </c>
      <c r="L6497">
        <v>1</v>
      </c>
      <c r="M6497">
        <v>0</v>
      </c>
      <c r="N6497">
        <v>1</v>
      </c>
      <c r="O6497">
        <v>0</v>
      </c>
      <c r="P6497">
        <v>0</v>
      </c>
      <c r="Q6497" t="s">
        <v>83</v>
      </c>
      <c r="R6497" t="s">
        <v>83</v>
      </c>
      <c r="S6497" t="s">
        <v>83</v>
      </c>
      <c r="T6497" t="str">
        <f>_xlfn.XLOOKUP(A6497,MI_Match_Analysis!$A$2:$A$8,MI_Match_Analysis!$F$2:$F$8,"Not Found")</f>
        <v>Not Found</v>
      </c>
    </row>
    <row r="6498" spans="1:20" hidden="1" x14ac:dyDescent="0.3">
      <c r="A6498">
        <v>29</v>
      </c>
      <c r="B6498" s="1">
        <v>46131</v>
      </c>
      <c r="C6498" t="s">
        <v>162</v>
      </c>
      <c r="D6498" t="s">
        <v>212</v>
      </c>
      <c r="E6498" t="s">
        <v>47</v>
      </c>
      <c r="F6498" t="s">
        <v>53</v>
      </c>
      <c r="G6498">
        <v>1</v>
      </c>
      <c r="H6498">
        <v>3.1</v>
      </c>
      <c r="I6498" t="s">
        <v>49</v>
      </c>
      <c r="J6498" t="s">
        <v>141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83</v>
      </c>
      <c r="R6498" t="s">
        <v>83</v>
      </c>
      <c r="S6498" t="s">
        <v>83</v>
      </c>
      <c r="T6498" t="str">
        <f>_xlfn.XLOOKUP(A6498,MI_Match_Analysis!$A$2:$A$8,MI_Match_Analysis!$F$2:$F$8,"Not Found")</f>
        <v>Not Found</v>
      </c>
    </row>
    <row r="6499" spans="1:20" hidden="1" x14ac:dyDescent="0.3">
      <c r="A6499">
        <v>29</v>
      </c>
      <c r="B6499" s="1">
        <v>46131</v>
      </c>
      <c r="C6499" t="s">
        <v>162</v>
      </c>
      <c r="D6499" t="s">
        <v>212</v>
      </c>
      <c r="E6499" t="s">
        <v>47</v>
      </c>
      <c r="F6499" t="s">
        <v>53</v>
      </c>
      <c r="G6499">
        <v>1</v>
      </c>
      <c r="H6499">
        <v>3.2</v>
      </c>
      <c r="I6499" t="s">
        <v>49</v>
      </c>
      <c r="J6499" t="s">
        <v>141</v>
      </c>
      <c r="K6499">
        <v>4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83</v>
      </c>
      <c r="R6499" t="s">
        <v>83</v>
      </c>
      <c r="S6499" t="s">
        <v>83</v>
      </c>
      <c r="T6499" t="str">
        <f>_xlfn.XLOOKUP(A6499,MI_Match_Analysis!$A$2:$A$8,MI_Match_Analysis!$F$2:$F$8,"Not Found")</f>
        <v>Not Found</v>
      </c>
    </row>
    <row r="6500" spans="1:20" hidden="1" x14ac:dyDescent="0.3">
      <c r="A6500">
        <v>29</v>
      </c>
      <c r="B6500" s="1">
        <v>46131</v>
      </c>
      <c r="C6500" t="s">
        <v>162</v>
      </c>
      <c r="D6500" t="s">
        <v>212</v>
      </c>
      <c r="E6500" t="s">
        <v>47</v>
      </c>
      <c r="F6500" t="s">
        <v>53</v>
      </c>
      <c r="G6500">
        <v>1</v>
      </c>
      <c r="H6500">
        <v>3.3</v>
      </c>
      <c r="I6500" t="s">
        <v>49</v>
      </c>
      <c r="J6500" t="s">
        <v>141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83</v>
      </c>
      <c r="R6500" t="s">
        <v>83</v>
      </c>
      <c r="S6500" t="s">
        <v>83</v>
      </c>
      <c r="T6500" t="str">
        <f>_xlfn.XLOOKUP(A6500,MI_Match_Analysis!$A$2:$A$8,MI_Match_Analysis!$F$2:$F$8,"Not Found")</f>
        <v>Not Found</v>
      </c>
    </row>
    <row r="6501" spans="1:20" hidden="1" x14ac:dyDescent="0.3">
      <c r="A6501">
        <v>29</v>
      </c>
      <c r="B6501" s="1">
        <v>46131</v>
      </c>
      <c r="C6501" t="s">
        <v>162</v>
      </c>
      <c r="D6501" t="s">
        <v>212</v>
      </c>
      <c r="E6501" t="s">
        <v>47</v>
      </c>
      <c r="F6501" t="s">
        <v>53</v>
      </c>
      <c r="G6501">
        <v>1</v>
      </c>
      <c r="H6501">
        <v>3.4</v>
      </c>
      <c r="I6501" t="s">
        <v>49</v>
      </c>
      <c r="J6501" t="s">
        <v>141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83</v>
      </c>
      <c r="R6501" t="s">
        <v>83</v>
      </c>
      <c r="S6501" t="s">
        <v>83</v>
      </c>
      <c r="T6501" t="str">
        <f>_xlfn.XLOOKUP(A6501,MI_Match_Analysis!$A$2:$A$8,MI_Match_Analysis!$F$2:$F$8,"Not Found")</f>
        <v>Not Found</v>
      </c>
    </row>
    <row r="6502" spans="1:20" hidden="1" x14ac:dyDescent="0.3">
      <c r="A6502">
        <v>29</v>
      </c>
      <c r="B6502" s="1">
        <v>46131</v>
      </c>
      <c r="C6502" t="s">
        <v>162</v>
      </c>
      <c r="D6502" t="s">
        <v>212</v>
      </c>
      <c r="E6502" t="s">
        <v>47</v>
      </c>
      <c r="F6502" t="s">
        <v>53</v>
      </c>
      <c r="G6502">
        <v>1</v>
      </c>
      <c r="H6502">
        <v>3.5</v>
      </c>
      <c r="I6502" t="s">
        <v>64</v>
      </c>
      <c r="J6502" t="s">
        <v>141</v>
      </c>
      <c r="K6502">
        <v>2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83</v>
      </c>
      <c r="R6502" t="s">
        <v>83</v>
      </c>
      <c r="S6502" t="s">
        <v>83</v>
      </c>
      <c r="T6502" t="str">
        <f>_xlfn.XLOOKUP(A6502,MI_Match_Analysis!$A$2:$A$8,MI_Match_Analysis!$F$2:$F$8,"Not Found")</f>
        <v>Not Found</v>
      </c>
    </row>
    <row r="6503" spans="1:20" hidden="1" x14ac:dyDescent="0.3">
      <c r="A6503">
        <v>29</v>
      </c>
      <c r="B6503" s="1">
        <v>46131</v>
      </c>
      <c r="C6503" t="s">
        <v>162</v>
      </c>
      <c r="D6503" t="s">
        <v>212</v>
      </c>
      <c r="E6503" t="s">
        <v>47</v>
      </c>
      <c r="F6503" t="s">
        <v>53</v>
      </c>
      <c r="G6503">
        <v>1</v>
      </c>
      <c r="H6503">
        <v>3.6</v>
      </c>
      <c r="I6503" t="s">
        <v>64</v>
      </c>
      <c r="J6503" t="s">
        <v>141</v>
      </c>
      <c r="K6503">
        <v>6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83</v>
      </c>
      <c r="R6503" t="s">
        <v>83</v>
      </c>
      <c r="S6503" t="s">
        <v>83</v>
      </c>
      <c r="T6503" t="str">
        <f>_xlfn.XLOOKUP(A6503,MI_Match_Analysis!$A$2:$A$8,MI_Match_Analysis!$F$2:$F$8,"Not Found")</f>
        <v>Not Found</v>
      </c>
    </row>
    <row r="6504" spans="1:20" hidden="1" x14ac:dyDescent="0.3">
      <c r="A6504">
        <v>29</v>
      </c>
      <c r="B6504" s="1">
        <v>46131</v>
      </c>
      <c r="C6504" t="s">
        <v>162</v>
      </c>
      <c r="D6504" t="s">
        <v>212</v>
      </c>
      <c r="E6504" t="s">
        <v>47</v>
      </c>
      <c r="F6504" t="s">
        <v>53</v>
      </c>
      <c r="G6504">
        <v>1</v>
      </c>
      <c r="H6504">
        <v>4.0999999999999996</v>
      </c>
      <c r="I6504" t="s">
        <v>49</v>
      </c>
      <c r="J6504" t="s">
        <v>124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83</v>
      </c>
      <c r="R6504" t="s">
        <v>83</v>
      </c>
      <c r="S6504" t="s">
        <v>83</v>
      </c>
      <c r="T6504" t="str">
        <f>_xlfn.XLOOKUP(A6504,MI_Match_Analysis!$A$2:$A$8,MI_Match_Analysis!$F$2:$F$8,"Not Found")</f>
        <v>Not Found</v>
      </c>
    </row>
    <row r="6505" spans="1:20" hidden="1" x14ac:dyDescent="0.3">
      <c r="A6505">
        <v>29</v>
      </c>
      <c r="B6505" s="1">
        <v>46131</v>
      </c>
      <c r="C6505" t="s">
        <v>162</v>
      </c>
      <c r="D6505" t="s">
        <v>212</v>
      </c>
      <c r="E6505" t="s">
        <v>47</v>
      </c>
      <c r="F6505" t="s">
        <v>53</v>
      </c>
      <c r="G6505">
        <v>1</v>
      </c>
      <c r="H6505">
        <v>4.2</v>
      </c>
      <c r="I6505" t="s">
        <v>49</v>
      </c>
      <c r="J6505" t="s">
        <v>124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83</v>
      </c>
      <c r="R6505" t="s">
        <v>83</v>
      </c>
      <c r="S6505" t="s">
        <v>83</v>
      </c>
      <c r="T6505" t="str">
        <f>_xlfn.XLOOKUP(A6505,MI_Match_Analysis!$A$2:$A$8,MI_Match_Analysis!$F$2:$F$8,"Not Found")</f>
        <v>Not Found</v>
      </c>
    </row>
    <row r="6506" spans="1:20" hidden="1" x14ac:dyDescent="0.3">
      <c r="A6506">
        <v>29</v>
      </c>
      <c r="B6506" s="1">
        <v>46131</v>
      </c>
      <c r="C6506" t="s">
        <v>162</v>
      </c>
      <c r="D6506" t="s">
        <v>212</v>
      </c>
      <c r="E6506" t="s">
        <v>47</v>
      </c>
      <c r="F6506" t="s">
        <v>53</v>
      </c>
      <c r="G6506">
        <v>1</v>
      </c>
      <c r="H6506">
        <v>4.3</v>
      </c>
      <c r="I6506" t="s">
        <v>49</v>
      </c>
      <c r="J6506" t="s">
        <v>124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83</v>
      </c>
      <c r="R6506" t="s">
        <v>83</v>
      </c>
      <c r="S6506" t="s">
        <v>83</v>
      </c>
      <c r="T6506" t="str">
        <f>_xlfn.XLOOKUP(A6506,MI_Match_Analysis!$A$2:$A$8,MI_Match_Analysis!$F$2:$F$8,"Not Found")</f>
        <v>Not Found</v>
      </c>
    </row>
    <row r="6507" spans="1:20" hidden="1" x14ac:dyDescent="0.3">
      <c r="A6507">
        <v>29</v>
      </c>
      <c r="B6507" s="1">
        <v>46131</v>
      </c>
      <c r="C6507" t="s">
        <v>162</v>
      </c>
      <c r="D6507" t="s">
        <v>212</v>
      </c>
      <c r="E6507" t="s">
        <v>47</v>
      </c>
      <c r="F6507" t="s">
        <v>53</v>
      </c>
      <c r="G6507">
        <v>1</v>
      </c>
      <c r="H6507">
        <v>4.4000000000000004</v>
      </c>
      <c r="I6507" t="s">
        <v>49</v>
      </c>
      <c r="J6507" t="s">
        <v>124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83</v>
      </c>
      <c r="R6507" t="s">
        <v>83</v>
      </c>
      <c r="S6507" t="s">
        <v>83</v>
      </c>
      <c r="T6507" t="str">
        <f>_xlfn.XLOOKUP(A6507,MI_Match_Analysis!$A$2:$A$8,MI_Match_Analysis!$F$2:$F$8,"Not Found")</f>
        <v>Not Found</v>
      </c>
    </row>
    <row r="6508" spans="1:20" hidden="1" x14ac:dyDescent="0.3">
      <c r="A6508">
        <v>29</v>
      </c>
      <c r="B6508" s="1">
        <v>46131</v>
      </c>
      <c r="C6508" t="s">
        <v>162</v>
      </c>
      <c r="D6508" t="s">
        <v>212</v>
      </c>
      <c r="E6508" t="s">
        <v>47</v>
      </c>
      <c r="F6508" t="s">
        <v>53</v>
      </c>
      <c r="G6508">
        <v>1</v>
      </c>
      <c r="H6508">
        <v>4.5</v>
      </c>
      <c r="I6508" t="s">
        <v>49</v>
      </c>
      <c r="J6508" t="s">
        <v>124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83</v>
      </c>
      <c r="R6508" t="s">
        <v>83</v>
      </c>
      <c r="S6508" t="s">
        <v>83</v>
      </c>
      <c r="T6508" t="str">
        <f>_xlfn.XLOOKUP(A6508,MI_Match_Analysis!$A$2:$A$8,MI_Match_Analysis!$F$2:$F$8,"Not Found")</f>
        <v>Not Found</v>
      </c>
    </row>
    <row r="6509" spans="1:20" hidden="1" x14ac:dyDescent="0.3">
      <c r="A6509">
        <v>29</v>
      </c>
      <c r="B6509" s="1">
        <v>46131</v>
      </c>
      <c r="C6509" t="s">
        <v>162</v>
      </c>
      <c r="D6509" t="s">
        <v>212</v>
      </c>
      <c r="E6509" t="s">
        <v>47</v>
      </c>
      <c r="F6509" t="s">
        <v>53</v>
      </c>
      <c r="G6509">
        <v>1</v>
      </c>
      <c r="H6509">
        <v>4.5999999999999996</v>
      </c>
      <c r="I6509" t="s">
        <v>49</v>
      </c>
      <c r="J6509" t="s">
        <v>124</v>
      </c>
      <c r="K6509">
        <v>4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83</v>
      </c>
      <c r="R6509" t="s">
        <v>83</v>
      </c>
      <c r="S6509" t="s">
        <v>83</v>
      </c>
      <c r="T6509" t="str">
        <f>_xlfn.XLOOKUP(A6509,MI_Match_Analysis!$A$2:$A$8,MI_Match_Analysis!$F$2:$F$8,"Not Found")</f>
        <v>Not Found</v>
      </c>
    </row>
    <row r="6510" spans="1:20" hidden="1" x14ac:dyDescent="0.3">
      <c r="A6510">
        <v>29</v>
      </c>
      <c r="B6510" s="1">
        <v>46131</v>
      </c>
      <c r="C6510" t="s">
        <v>162</v>
      </c>
      <c r="D6510" t="s">
        <v>212</v>
      </c>
      <c r="E6510" t="s">
        <v>47</v>
      </c>
      <c r="F6510" t="s">
        <v>53</v>
      </c>
      <c r="G6510">
        <v>1</v>
      </c>
      <c r="H6510">
        <v>5.0999999999999996</v>
      </c>
      <c r="I6510" t="s">
        <v>64</v>
      </c>
      <c r="J6510" t="s">
        <v>141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83</v>
      </c>
      <c r="R6510" t="s">
        <v>83</v>
      </c>
      <c r="S6510" t="s">
        <v>83</v>
      </c>
      <c r="T6510" t="str">
        <f>_xlfn.XLOOKUP(A6510,MI_Match_Analysis!$A$2:$A$8,MI_Match_Analysis!$F$2:$F$8,"Not Found")</f>
        <v>Not Found</v>
      </c>
    </row>
    <row r="6511" spans="1:20" hidden="1" x14ac:dyDescent="0.3">
      <c r="A6511">
        <v>29</v>
      </c>
      <c r="B6511" s="1">
        <v>46131</v>
      </c>
      <c r="C6511" t="s">
        <v>162</v>
      </c>
      <c r="D6511" t="s">
        <v>212</v>
      </c>
      <c r="E6511" t="s">
        <v>47</v>
      </c>
      <c r="F6511" t="s">
        <v>53</v>
      </c>
      <c r="G6511">
        <v>1</v>
      </c>
      <c r="H6511">
        <v>5.2</v>
      </c>
      <c r="I6511" t="s">
        <v>49</v>
      </c>
      <c r="J6511" t="s">
        <v>141</v>
      </c>
      <c r="K6511">
        <v>0</v>
      </c>
      <c r="L6511">
        <v>1</v>
      </c>
      <c r="M6511">
        <v>0</v>
      </c>
      <c r="N6511">
        <v>1</v>
      </c>
      <c r="O6511">
        <v>0</v>
      </c>
      <c r="P6511">
        <v>0</v>
      </c>
      <c r="Q6511" t="s">
        <v>83</v>
      </c>
      <c r="R6511" t="s">
        <v>83</v>
      </c>
      <c r="S6511" t="s">
        <v>83</v>
      </c>
      <c r="T6511" t="str">
        <f>_xlfn.XLOOKUP(A6511,MI_Match_Analysis!$A$2:$A$8,MI_Match_Analysis!$F$2:$F$8,"Not Found")</f>
        <v>Not Found</v>
      </c>
    </row>
    <row r="6512" spans="1:20" hidden="1" x14ac:dyDescent="0.3">
      <c r="A6512">
        <v>29</v>
      </c>
      <c r="B6512" s="1">
        <v>46131</v>
      </c>
      <c r="C6512" t="s">
        <v>162</v>
      </c>
      <c r="D6512" t="s">
        <v>212</v>
      </c>
      <c r="E6512" t="s">
        <v>47</v>
      </c>
      <c r="F6512" t="s">
        <v>53</v>
      </c>
      <c r="G6512">
        <v>1</v>
      </c>
      <c r="H6512">
        <v>5.3</v>
      </c>
      <c r="I6512" t="s">
        <v>64</v>
      </c>
      <c r="J6512" t="s">
        <v>141</v>
      </c>
      <c r="K6512">
        <v>4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83</v>
      </c>
      <c r="R6512" t="s">
        <v>83</v>
      </c>
      <c r="S6512" t="s">
        <v>83</v>
      </c>
      <c r="T6512" t="str">
        <f>_xlfn.XLOOKUP(A6512,MI_Match_Analysis!$A$2:$A$8,MI_Match_Analysis!$F$2:$F$8,"Not Found")</f>
        <v>Not Found</v>
      </c>
    </row>
    <row r="6513" spans="1:20" hidden="1" x14ac:dyDescent="0.3">
      <c r="A6513">
        <v>29</v>
      </c>
      <c r="B6513" s="1">
        <v>46131</v>
      </c>
      <c r="C6513" t="s">
        <v>162</v>
      </c>
      <c r="D6513" t="s">
        <v>212</v>
      </c>
      <c r="E6513" t="s">
        <v>47</v>
      </c>
      <c r="F6513" t="s">
        <v>53</v>
      </c>
      <c r="G6513">
        <v>1</v>
      </c>
      <c r="H6513">
        <v>5.4</v>
      </c>
      <c r="I6513" t="s">
        <v>64</v>
      </c>
      <c r="J6513" t="s">
        <v>141</v>
      </c>
      <c r="K6513">
        <v>6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83</v>
      </c>
      <c r="R6513" t="s">
        <v>83</v>
      </c>
      <c r="S6513" t="s">
        <v>83</v>
      </c>
      <c r="T6513" t="str">
        <f>_xlfn.XLOOKUP(A6513,MI_Match_Analysis!$A$2:$A$8,MI_Match_Analysis!$F$2:$F$8,"Not Found")</f>
        <v>Not Found</v>
      </c>
    </row>
    <row r="6514" spans="1:20" hidden="1" x14ac:dyDescent="0.3">
      <c r="A6514">
        <v>29</v>
      </c>
      <c r="B6514" s="1">
        <v>46131</v>
      </c>
      <c r="C6514" t="s">
        <v>162</v>
      </c>
      <c r="D6514" t="s">
        <v>212</v>
      </c>
      <c r="E6514" t="s">
        <v>47</v>
      </c>
      <c r="F6514" t="s">
        <v>53</v>
      </c>
      <c r="G6514">
        <v>1</v>
      </c>
      <c r="H6514">
        <v>5.5</v>
      </c>
      <c r="I6514" t="s">
        <v>64</v>
      </c>
      <c r="J6514" t="s">
        <v>141</v>
      </c>
      <c r="K6514">
        <v>2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83</v>
      </c>
      <c r="R6514" t="s">
        <v>83</v>
      </c>
      <c r="S6514" t="s">
        <v>83</v>
      </c>
      <c r="T6514" t="str">
        <f>_xlfn.XLOOKUP(A6514,MI_Match_Analysis!$A$2:$A$8,MI_Match_Analysis!$F$2:$F$8,"Not Found")</f>
        <v>Not Found</v>
      </c>
    </row>
    <row r="6515" spans="1:20" hidden="1" x14ac:dyDescent="0.3">
      <c r="A6515">
        <v>29</v>
      </c>
      <c r="B6515" s="1">
        <v>46131</v>
      </c>
      <c r="C6515" t="s">
        <v>162</v>
      </c>
      <c r="D6515" t="s">
        <v>212</v>
      </c>
      <c r="E6515" t="s">
        <v>47</v>
      </c>
      <c r="F6515" t="s">
        <v>53</v>
      </c>
      <c r="G6515">
        <v>1</v>
      </c>
      <c r="H6515">
        <v>5.6</v>
      </c>
      <c r="I6515" t="s">
        <v>64</v>
      </c>
      <c r="J6515" t="s">
        <v>141</v>
      </c>
      <c r="K6515">
        <v>6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83</v>
      </c>
      <c r="R6515" t="s">
        <v>83</v>
      </c>
      <c r="S6515" t="s">
        <v>83</v>
      </c>
      <c r="T6515" t="str">
        <f>_xlfn.XLOOKUP(A6515,MI_Match_Analysis!$A$2:$A$8,MI_Match_Analysis!$F$2:$F$8,"Not Found")</f>
        <v>Not Found</v>
      </c>
    </row>
    <row r="6516" spans="1:20" hidden="1" x14ac:dyDescent="0.3">
      <c r="A6516">
        <v>29</v>
      </c>
      <c r="B6516" s="1">
        <v>46131</v>
      </c>
      <c r="C6516" t="s">
        <v>162</v>
      </c>
      <c r="D6516" t="s">
        <v>212</v>
      </c>
      <c r="E6516" t="s">
        <v>47</v>
      </c>
      <c r="F6516" t="s">
        <v>53</v>
      </c>
      <c r="G6516">
        <v>1</v>
      </c>
      <c r="H6516">
        <v>6.1</v>
      </c>
      <c r="I6516" t="s">
        <v>49</v>
      </c>
      <c r="J6516" t="s">
        <v>230</v>
      </c>
      <c r="K6516">
        <v>4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83</v>
      </c>
      <c r="R6516" t="s">
        <v>83</v>
      </c>
      <c r="S6516" t="s">
        <v>83</v>
      </c>
      <c r="T6516" t="str">
        <f>_xlfn.XLOOKUP(A6516,MI_Match_Analysis!$A$2:$A$8,MI_Match_Analysis!$F$2:$F$8,"Not Found")</f>
        <v>Not Found</v>
      </c>
    </row>
    <row r="6517" spans="1:20" hidden="1" x14ac:dyDescent="0.3">
      <c r="A6517">
        <v>29</v>
      </c>
      <c r="B6517" s="1">
        <v>46131</v>
      </c>
      <c r="C6517" t="s">
        <v>162</v>
      </c>
      <c r="D6517" t="s">
        <v>212</v>
      </c>
      <c r="E6517" t="s">
        <v>47</v>
      </c>
      <c r="F6517" t="s">
        <v>53</v>
      </c>
      <c r="G6517">
        <v>1</v>
      </c>
      <c r="H6517">
        <v>6.2</v>
      </c>
      <c r="I6517" t="s">
        <v>49</v>
      </c>
      <c r="J6517" t="s">
        <v>230</v>
      </c>
      <c r="K6517">
        <v>6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83</v>
      </c>
      <c r="R6517" t="s">
        <v>83</v>
      </c>
      <c r="S6517" t="s">
        <v>83</v>
      </c>
      <c r="T6517" t="str">
        <f>_xlfn.XLOOKUP(A6517,MI_Match_Analysis!$A$2:$A$8,MI_Match_Analysis!$F$2:$F$8,"Not Found")</f>
        <v>Not Found</v>
      </c>
    </row>
    <row r="6518" spans="1:20" hidden="1" x14ac:dyDescent="0.3">
      <c r="A6518">
        <v>29</v>
      </c>
      <c r="B6518" s="1">
        <v>46131</v>
      </c>
      <c r="C6518" t="s">
        <v>162</v>
      </c>
      <c r="D6518" t="s">
        <v>212</v>
      </c>
      <c r="E6518" t="s">
        <v>47</v>
      </c>
      <c r="F6518" t="s">
        <v>53</v>
      </c>
      <c r="G6518">
        <v>1</v>
      </c>
      <c r="H6518">
        <v>6.3</v>
      </c>
      <c r="I6518" t="s">
        <v>49</v>
      </c>
      <c r="J6518" t="s">
        <v>230</v>
      </c>
      <c r="K6518">
        <v>1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83</v>
      </c>
      <c r="R6518" t="s">
        <v>83</v>
      </c>
      <c r="S6518" t="s">
        <v>83</v>
      </c>
      <c r="T6518" t="str">
        <f>_xlfn.XLOOKUP(A6518,MI_Match_Analysis!$A$2:$A$8,MI_Match_Analysis!$F$2:$F$8,"Not Found")</f>
        <v>Not Found</v>
      </c>
    </row>
    <row r="6519" spans="1:20" hidden="1" x14ac:dyDescent="0.3">
      <c r="A6519">
        <v>29</v>
      </c>
      <c r="B6519" s="1">
        <v>46131</v>
      </c>
      <c r="C6519" t="s">
        <v>162</v>
      </c>
      <c r="D6519" t="s">
        <v>212</v>
      </c>
      <c r="E6519" t="s">
        <v>47</v>
      </c>
      <c r="F6519" t="s">
        <v>53</v>
      </c>
      <c r="G6519">
        <v>1</v>
      </c>
      <c r="H6519">
        <v>6.4</v>
      </c>
      <c r="I6519" t="s">
        <v>64</v>
      </c>
      <c r="J6519" t="s">
        <v>230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83</v>
      </c>
      <c r="R6519" t="s">
        <v>83</v>
      </c>
      <c r="S6519" t="s">
        <v>83</v>
      </c>
      <c r="T6519" t="str">
        <f>_xlfn.XLOOKUP(A6519,MI_Match_Analysis!$A$2:$A$8,MI_Match_Analysis!$F$2:$F$8,"Not Found")</f>
        <v>Not Found</v>
      </c>
    </row>
    <row r="6520" spans="1:20" hidden="1" x14ac:dyDescent="0.3">
      <c r="A6520">
        <v>29</v>
      </c>
      <c r="B6520" s="1">
        <v>46131</v>
      </c>
      <c r="C6520" t="s">
        <v>162</v>
      </c>
      <c r="D6520" t="s">
        <v>212</v>
      </c>
      <c r="E6520" t="s">
        <v>47</v>
      </c>
      <c r="F6520" t="s">
        <v>53</v>
      </c>
      <c r="G6520">
        <v>1</v>
      </c>
      <c r="H6520">
        <v>6.5</v>
      </c>
      <c r="I6520" t="s">
        <v>49</v>
      </c>
      <c r="J6520" t="s">
        <v>230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83</v>
      </c>
      <c r="R6520" t="s">
        <v>83</v>
      </c>
      <c r="S6520" t="s">
        <v>83</v>
      </c>
      <c r="T6520" t="str">
        <f>_xlfn.XLOOKUP(A6520,MI_Match_Analysis!$A$2:$A$8,MI_Match_Analysis!$F$2:$F$8,"Not Found")</f>
        <v>Not Found</v>
      </c>
    </row>
    <row r="6521" spans="1:20" hidden="1" x14ac:dyDescent="0.3">
      <c r="A6521">
        <v>29</v>
      </c>
      <c r="B6521" s="1">
        <v>46131</v>
      </c>
      <c r="C6521" t="s">
        <v>162</v>
      </c>
      <c r="D6521" t="s">
        <v>212</v>
      </c>
      <c r="E6521" t="s">
        <v>47</v>
      </c>
      <c r="F6521" t="s">
        <v>53</v>
      </c>
      <c r="G6521">
        <v>1</v>
      </c>
      <c r="H6521">
        <v>6.6</v>
      </c>
      <c r="I6521" t="s">
        <v>64</v>
      </c>
      <c r="J6521" t="s">
        <v>230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83</v>
      </c>
      <c r="R6521" t="s">
        <v>83</v>
      </c>
      <c r="S6521" t="s">
        <v>83</v>
      </c>
      <c r="T6521" t="str">
        <f>_xlfn.XLOOKUP(A6521,MI_Match_Analysis!$A$2:$A$8,MI_Match_Analysis!$F$2:$F$8,"Not Found")</f>
        <v>Not Found</v>
      </c>
    </row>
    <row r="6522" spans="1:20" hidden="1" x14ac:dyDescent="0.3">
      <c r="A6522">
        <v>29</v>
      </c>
      <c r="B6522" s="1">
        <v>46131</v>
      </c>
      <c r="C6522" t="s">
        <v>162</v>
      </c>
      <c r="D6522" t="s">
        <v>212</v>
      </c>
      <c r="E6522" t="s">
        <v>47</v>
      </c>
      <c r="F6522" t="s">
        <v>53</v>
      </c>
      <c r="G6522">
        <v>1</v>
      </c>
      <c r="H6522">
        <v>7.1</v>
      </c>
      <c r="I6522" t="s">
        <v>64</v>
      </c>
      <c r="J6522" t="s">
        <v>256</v>
      </c>
      <c r="K6522">
        <v>1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83</v>
      </c>
      <c r="R6522" t="s">
        <v>83</v>
      </c>
      <c r="S6522" t="s">
        <v>83</v>
      </c>
      <c r="T6522" t="str">
        <f>_xlfn.XLOOKUP(A6522,MI_Match_Analysis!$A$2:$A$8,MI_Match_Analysis!$F$2:$F$8,"Not Found")</f>
        <v>Not Found</v>
      </c>
    </row>
    <row r="6523" spans="1:20" hidden="1" x14ac:dyDescent="0.3">
      <c r="A6523">
        <v>29</v>
      </c>
      <c r="B6523" s="1">
        <v>46131</v>
      </c>
      <c r="C6523" t="s">
        <v>162</v>
      </c>
      <c r="D6523" t="s">
        <v>212</v>
      </c>
      <c r="E6523" t="s">
        <v>47</v>
      </c>
      <c r="F6523" t="s">
        <v>53</v>
      </c>
      <c r="G6523">
        <v>1</v>
      </c>
      <c r="H6523">
        <v>7.2</v>
      </c>
      <c r="I6523" t="s">
        <v>49</v>
      </c>
      <c r="J6523" t="s">
        <v>256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83</v>
      </c>
      <c r="R6523" t="s">
        <v>83</v>
      </c>
      <c r="S6523" t="s">
        <v>83</v>
      </c>
      <c r="T6523" t="str">
        <f>_xlfn.XLOOKUP(A6523,MI_Match_Analysis!$A$2:$A$8,MI_Match_Analysis!$F$2:$F$8,"Not Found")</f>
        <v>Not Found</v>
      </c>
    </row>
    <row r="6524" spans="1:20" hidden="1" x14ac:dyDescent="0.3">
      <c r="A6524">
        <v>29</v>
      </c>
      <c r="B6524" s="1">
        <v>46131</v>
      </c>
      <c r="C6524" t="s">
        <v>162</v>
      </c>
      <c r="D6524" t="s">
        <v>212</v>
      </c>
      <c r="E6524" t="s">
        <v>47</v>
      </c>
      <c r="F6524" t="s">
        <v>53</v>
      </c>
      <c r="G6524">
        <v>1</v>
      </c>
      <c r="H6524">
        <v>7.3</v>
      </c>
      <c r="I6524" t="s">
        <v>49</v>
      </c>
      <c r="J6524" t="s">
        <v>256</v>
      </c>
      <c r="K6524">
        <v>6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83</v>
      </c>
      <c r="R6524" t="s">
        <v>83</v>
      </c>
      <c r="S6524" t="s">
        <v>83</v>
      </c>
      <c r="T6524" t="str">
        <f>_xlfn.XLOOKUP(A6524,MI_Match_Analysis!$A$2:$A$8,MI_Match_Analysis!$F$2:$F$8,"Not Found")</f>
        <v>Not Found</v>
      </c>
    </row>
    <row r="6525" spans="1:20" hidden="1" x14ac:dyDescent="0.3">
      <c r="A6525">
        <v>29</v>
      </c>
      <c r="B6525" s="1">
        <v>46131</v>
      </c>
      <c r="C6525" t="s">
        <v>162</v>
      </c>
      <c r="D6525" t="s">
        <v>212</v>
      </c>
      <c r="E6525" t="s">
        <v>47</v>
      </c>
      <c r="F6525" t="s">
        <v>53</v>
      </c>
      <c r="G6525">
        <v>1</v>
      </c>
      <c r="H6525">
        <v>7.4</v>
      </c>
      <c r="I6525" t="s">
        <v>49</v>
      </c>
      <c r="J6525" t="s">
        <v>256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83</v>
      </c>
      <c r="R6525" t="s">
        <v>83</v>
      </c>
      <c r="S6525" t="s">
        <v>83</v>
      </c>
      <c r="T6525" t="str">
        <f>_xlfn.XLOOKUP(A6525,MI_Match_Analysis!$A$2:$A$8,MI_Match_Analysis!$F$2:$F$8,"Not Found")</f>
        <v>Not Found</v>
      </c>
    </row>
    <row r="6526" spans="1:20" hidden="1" x14ac:dyDescent="0.3">
      <c r="A6526">
        <v>29</v>
      </c>
      <c r="B6526" s="1">
        <v>46131</v>
      </c>
      <c r="C6526" t="s">
        <v>162</v>
      </c>
      <c r="D6526" t="s">
        <v>212</v>
      </c>
      <c r="E6526" t="s">
        <v>47</v>
      </c>
      <c r="F6526" t="s">
        <v>53</v>
      </c>
      <c r="G6526">
        <v>1</v>
      </c>
      <c r="H6526">
        <v>7.5</v>
      </c>
      <c r="I6526" t="s">
        <v>64</v>
      </c>
      <c r="J6526" t="s">
        <v>256</v>
      </c>
      <c r="K6526">
        <v>4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83</v>
      </c>
      <c r="R6526" t="s">
        <v>83</v>
      </c>
      <c r="S6526" t="s">
        <v>83</v>
      </c>
      <c r="T6526" t="str">
        <f>_xlfn.XLOOKUP(A6526,MI_Match_Analysis!$A$2:$A$8,MI_Match_Analysis!$F$2:$F$8,"Not Found")</f>
        <v>Not Found</v>
      </c>
    </row>
    <row r="6527" spans="1:20" hidden="1" x14ac:dyDescent="0.3">
      <c r="A6527">
        <v>29</v>
      </c>
      <c r="B6527" s="1">
        <v>46131</v>
      </c>
      <c r="C6527" t="s">
        <v>162</v>
      </c>
      <c r="D6527" t="s">
        <v>212</v>
      </c>
      <c r="E6527" t="s">
        <v>47</v>
      </c>
      <c r="F6527" t="s">
        <v>53</v>
      </c>
      <c r="G6527">
        <v>1</v>
      </c>
      <c r="H6527">
        <v>7.6</v>
      </c>
      <c r="I6527" t="s">
        <v>64</v>
      </c>
      <c r="J6527" t="s">
        <v>256</v>
      </c>
      <c r="K6527">
        <v>2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83</v>
      </c>
      <c r="R6527" t="s">
        <v>83</v>
      </c>
      <c r="S6527" t="s">
        <v>83</v>
      </c>
      <c r="T6527" t="str">
        <f>_xlfn.XLOOKUP(A6527,MI_Match_Analysis!$A$2:$A$8,MI_Match_Analysis!$F$2:$F$8,"Not Found")</f>
        <v>Not Found</v>
      </c>
    </row>
    <row r="6528" spans="1:20" hidden="1" x14ac:dyDescent="0.3">
      <c r="A6528">
        <v>29</v>
      </c>
      <c r="B6528" s="1">
        <v>46131</v>
      </c>
      <c r="C6528" t="s">
        <v>162</v>
      </c>
      <c r="D6528" t="s">
        <v>212</v>
      </c>
      <c r="E6528" t="s">
        <v>47</v>
      </c>
      <c r="F6528" t="s">
        <v>53</v>
      </c>
      <c r="G6528">
        <v>1</v>
      </c>
      <c r="H6528">
        <v>8.1</v>
      </c>
      <c r="I6528" t="s">
        <v>49</v>
      </c>
      <c r="J6528" t="s">
        <v>253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83</v>
      </c>
      <c r="R6528" t="s">
        <v>83</v>
      </c>
      <c r="S6528" t="s">
        <v>83</v>
      </c>
      <c r="T6528" t="str">
        <f>_xlfn.XLOOKUP(A6528,MI_Match_Analysis!$A$2:$A$8,MI_Match_Analysis!$F$2:$F$8,"Not Found")</f>
        <v>Not Found</v>
      </c>
    </row>
    <row r="6529" spans="1:20" hidden="1" x14ac:dyDescent="0.3">
      <c r="A6529">
        <v>29</v>
      </c>
      <c r="B6529" s="1">
        <v>46131</v>
      </c>
      <c r="C6529" t="s">
        <v>162</v>
      </c>
      <c r="D6529" t="s">
        <v>212</v>
      </c>
      <c r="E6529" t="s">
        <v>47</v>
      </c>
      <c r="F6529" t="s">
        <v>53</v>
      </c>
      <c r="G6529">
        <v>1</v>
      </c>
      <c r="H6529">
        <v>8.1999999999999993</v>
      </c>
      <c r="I6529" t="s">
        <v>64</v>
      </c>
      <c r="J6529" t="s">
        <v>253</v>
      </c>
      <c r="K6529">
        <v>2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83</v>
      </c>
      <c r="R6529" t="s">
        <v>83</v>
      </c>
      <c r="S6529" t="s">
        <v>83</v>
      </c>
      <c r="T6529" t="str">
        <f>_xlfn.XLOOKUP(A6529,MI_Match_Analysis!$A$2:$A$8,MI_Match_Analysis!$F$2:$F$8,"Not Found")</f>
        <v>Not Found</v>
      </c>
    </row>
    <row r="6530" spans="1:20" hidden="1" x14ac:dyDescent="0.3">
      <c r="A6530">
        <v>29</v>
      </c>
      <c r="B6530" s="1">
        <v>46131</v>
      </c>
      <c r="C6530" t="s">
        <v>162</v>
      </c>
      <c r="D6530" t="s">
        <v>212</v>
      </c>
      <c r="E6530" t="s">
        <v>47</v>
      </c>
      <c r="F6530" t="s">
        <v>53</v>
      </c>
      <c r="G6530">
        <v>1</v>
      </c>
      <c r="H6530">
        <v>8.3000000000000007</v>
      </c>
      <c r="I6530" t="s">
        <v>64</v>
      </c>
      <c r="J6530" t="s">
        <v>253</v>
      </c>
      <c r="K6530">
        <v>4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83</v>
      </c>
      <c r="R6530" t="s">
        <v>83</v>
      </c>
      <c r="S6530" t="s">
        <v>83</v>
      </c>
      <c r="T6530" t="str">
        <f>_xlfn.XLOOKUP(A6530,MI_Match_Analysis!$A$2:$A$8,MI_Match_Analysis!$F$2:$F$8,"Not Found")</f>
        <v>Not Found</v>
      </c>
    </row>
    <row r="6531" spans="1:20" hidden="1" x14ac:dyDescent="0.3">
      <c r="A6531">
        <v>29</v>
      </c>
      <c r="B6531" s="1">
        <v>46131</v>
      </c>
      <c r="C6531" t="s">
        <v>162</v>
      </c>
      <c r="D6531" t="s">
        <v>212</v>
      </c>
      <c r="E6531" t="s">
        <v>47</v>
      </c>
      <c r="F6531" t="s">
        <v>53</v>
      </c>
      <c r="G6531">
        <v>1</v>
      </c>
      <c r="H6531">
        <v>8.4</v>
      </c>
      <c r="I6531" t="s">
        <v>64</v>
      </c>
      <c r="J6531" t="s">
        <v>253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83</v>
      </c>
      <c r="R6531" t="s">
        <v>83</v>
      </c>
      <c r="S6531" t="s">
        <v>83</v>
      </c>
      <c r="T6531" t="str">
        <f>_xlfn.XLOOKUP(A6531,MI_Match_Analysis!$A$2:$A$8,MI_Match_Analysis!$F$2:$F$8,"Not Found")</f>
        <v>Not Found</v>
      </c>
    </row>
    <row r="6532" spans="1:20" hidden="1" x14ac:dyDescent="0.3">
      <c r="A6532">
        <v>29</v>
      </c>
      <c r="B6532" s="1">
        <v>46131</v>
      </c>
      <c r="C6532" t="s">
        <v>162</v>
      </c>
      <c r="D6532" t="s">
        <v>212</v>
      </c>
      <c r="E6532" t="s">
        <v>47</v>
      </c>
      <c r="F6532" t="s">
        <v>53</v>
      </c>
      <c r="G6532">
        <v>1</v>
      </c>
      <c r="H6532">
        <v>8.5</v>
      </c>
      <c r="I6532" t="s">
        <v>49</v>
      </c>
      <c r="J6532" t="s">
        <v>253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83</v>
      </c>
      <c r="R6532" t="s">
        <v>83</v>
      </c>
      <c r="S6532" t="s">
        <v>83</v>
      </c>
      <c r="T6532" t="str">
        <f>_xlfn.XLOOKUP(A6532,MI_Match_Analysis!$A$2:$A$8,MI_Match_Analysis!$F$2:$F$8,"Not Found")</f>
        <v>Not Found</v>
      </c>
    </row>
    <row r="6533" spans="1:20" hidden="1" x14ac:dyDescent="0.3">
      <c r="A6533">
        <v>29</v>
      </c>
      <c r="B6533" s="1">
        <v>46131</v>
      </c>
      <c r="C6533" t="s">
        <v>162</v>
      </c>
      <c r="D6533" t="s">
        <v>212</v>
      </c>
      <c r="E6533" t="s">
        <v>47</v>
      </c>
      <c r="F6533" t="s">
        <v>53</v>
      </c>
      <c r="G6533">
        <v>1</v>
      </c>
      <c r="H6533">
        <v>8.6</v>
      </c>
      <c r="I6533" t="s">
        <v>64</v>
      </c>
      <c r="J6533" t="s">
        <v>253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83</v>
      </c>
      <c r="R6533" t="s">
        <v>83</v>
      </c>
      <c r="S6533" t="s">
        <v>83</v>
      </c>
      <c r="T6533" t="str">
        <f>_xlfn.XLOOKUP(A6533,MI_Match_Analysis!$A$2:$A$8,MI_Match_Analysis!$F$2:$F$8,"Not Found")</f>
        <v>Not Found</v>
      </c>
    </row>
    <row r="6534" spans="1:20" hidden="1" x14ac:dyDescent="0.3">
      <c r="A6534">
        <v>29</v>
      </c>
      <c r="B6534" s="1">
        <v>46131</v>
      </c>
      <c r="C6534" t="s">
        <v>162</v>
      </c>
      <c r="D6534" t="s">
        <v>212</v>
      </c>
      <c r="E6534" t="s">
        <v>47</v>
      </c>
      <c r="F6534" t="s">
        <v>53</v>
      </c>
      <c r="G6534">
        <v>1</v>
      </c>
      <c r="H6534">
        <v>9.1</v>
      </c>
      <c r="I6534" t="s">
        <v>64</v>
      </c>
      <c r="J6534" t="s">
        <v>124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83</v>
      </c>
      <c r="R6534" t="s">
        <v>83</v>
      </c>
      <c r="S6534" t="s">
        <v>83</v>
      </c>
      <c r="T6534" t="str">
        <f>_xlfn.XLOOKUP(A6534,MI_Match_Analysis!$A$2:$A$8,MI_Match_Analysis!$F$2:$F$8,"Not Found")</f>
        <v>Not Found</v>
      </c>
    </row>
    <row r="6535" spans="1:20" hidden="1" x14ac:dyDescent="0.3">
      <c r="A6535">
        <v>29</v>
      </c>
      <c r="B6535" s="1">
        <v>46131</v>
      </c>
      <c r="C6535" t="s">
        <v>162</v>
      </c>
      <c r="D6535" t="s">
        <v>212</v>
      </c>
      <c r="E6535" t="s">
        <v>47</v>
      </c>
      <c r="F6535" t="s">
        <v>53</v>
      </c>
      <c r="G6535">
        <v>1</v>
      </c>
      <c r="H6535">
        <v>9.1999999999999993</v>
      </c>
      <c r="I6535" t="s">
        <v>64</v>
      </c>
      <c r="J6535" t="s">
        <v>124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83</v>
      </c>
      <c r="R6535" t="s">
        <v>83</v>
      </c>
      <c r="S6535" t="s">
        <v>83</v>
      </c>
      <c r="T6535" t="str">
        <f>_xlfn.XLOOKUP(A6535,MI_Match_Analysis!$A$2:$A$8,MI_Match_Analysis!$F$2:$F$8,"Not Found")</f>
        <v>Not Found</v>
      </c>
    </row>
    <row r="6536" spans="1:20" hidden="1" x14ac:dyDescent="0.3">
      <c r="A6536">
        <v>29</v>
      </c>
      <c r="B6536" s="1">
        <v>46131</v>
      </c>
      <c r="C6536" t="s">
        <v>162</v>
      </c>
      <c r="D6536" t="s">
        <v>212</v>
      </c>
      <c r="E6536" t="s">
        <v>47</v>
      </c>
      <c r="F6536" t="s">
        <v>53</v>
      </c>
      <c r="G6536">
        <v>1</v>
      </c>
      <c r="H6536">
        <v>9.3000000000000007</v>
      </c>
      <c r="I6536" t="s">
        <v>64</v>
      </c>
      <c r="J6536" t="s">
        <v>124</v>
      </c>
      <c r="K6536">
        <v>6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83</v>
      </c>
      <c r="R6536" t="s">
        <v>83</v>
      </c>
      <c r="S6536" t="s">
        <v>83</v>
      </c>
      <c r="T6536" t="str">
        <f>_xlfn.XLOOKUP(A6536,MI_Match_Analysis!$A$2:$A$8,MI_Match_Analysis!$F$2:$F$8,"Not Found")</f>
        <v>Not Found</v>
      </c>
    </row>
    <row r="6537" spans="1:20" hidden="1" x14ac:dyDescent="0.3">
      <c r="A6537">
        <v>29</v>
      </c>
      <c r="B6537" s="1">
        <v>46131</v>
      </c>
      <c r="C6537" t="s">
        <v>162</v>
      </c>
      <c r="D6537" t="s">
        <v>212</v>
      </c>
      <c r="E6537" t="s">
        <v>47</v>
      </c>
      <c r="F6537" t="s">
        <v>53</v>
      </c>
      <c r="G6537">
        <v>1</v>
      </c>
      <c r="H6537">
        <v>9.4</v>
      </c>
      <c r="I6537" t="s">
        <v>64</v>
      </c>
      <c r="J6537" t="s">
        <v>124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83</v>
      </c>
      <c r="R6537" t="s">
        <v>83</v>
      </c>
      <c r="S6537" t="s">
        <v>83</v>
      </c>
      <c r="T6537" t="str">
        <f>_xlfn.XLOOKUP(A6537,MI_Match_Analysis!$A$2:$A$8,MI_Match_Analysis!$F$2:$F$8,"Not Found")</f>
        <v>Not Found</v>
      </c>
    </row>
    <row r="6538" spans="1:20" hidden="1" x14ac:dyDescent="0.3">
      <c r="A6538">
        <v>29</v>
      </c>
      <c r="B6538" s="1">
        <v>46131</v>
      </c>
      <c r="C6538" t="s">
        <v>162</v>
      </c>
      <c r="D6538" t="s">
        <v>212</v>
      </c>
      <c r="E6538" t="s">
        <v>47</v>
      </c>
      <c r="F6538" t="s">
        <v>53</v>
      </c>
      <c r="G6538">
        <v>1</v>
      </c>
      <c r="H6538">
        <v>9.5</v>
      </c>
      <c r="I6538" t="s">
        <v>49</v>
      </c>
      <c r="J6538" t="s">
        <v>124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83</v>
      </c>
      <c r="R6538" t="s">
        <v>83</v>
      </c>
      <c r="S6538" t="s">
        <v>83</v>
      </c>
      <c r="T6538" t="str">
        <f>_xlfn.XLOOKUP(A6538,MI_Match_Analysis!$A$2:$A$8,MI_Match_Analysis!$F$2:$F$8,"Not Found")</f>
        <v>Not Found</v>
      </c>
    </row>
    <row r="6539" spans="1:20" hidden="1" x14ac:dyDescent="0.3">
      <c r="A6539">
        <v>29</v>
      </c>
      <c r="B6539" s="1">
        <v>46131</v>
      </c>
      <c r="C6539" t="s">
        <v>162</v>
      </c>
      <c r="D6539" t="s">
        <v>212</v>
      </c>
      <c r="E6539" t="s">
        <v>47</v>
      </c>
      <c r="F6539" t="s">
        <v>53</v>
      </c>
      <c r="G6539">
        <v>1</v>
      </c>
      <c r="H6539">
        <v>9.6</v>
      </c>
      <c r="I6539" t="s">
        <v>64</v>
      </c>
      <c r="J6539" t="s">
        <v>124</v>
      </c>
      <c r="K6539">
        <v>1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83</v>
      </c>
      <c r="R6539" t="s">
        <v>83</v>
      </c>
      <c r="S6539" t="s">
        <v>83</v>
      </c>
      <c r="T6539" t="str">
        <f>_xlfn.XLOOKUP(A6539,MI_Match_Analysis!$A$2:$A$8,MI_Match_Analysis!$F$2:$F$8,"Not Found")</f>
        <v>Not Found</v>
      </c>
    </row>
    <row r="6540" spans="1:20" hidden="1" x14ac:dyDescent="0.3">
      <c r="A6540">
        <v>29</v>
      </c>
      <c r="B6540" s="1">
        <v>46131</v>
      </c>
      <c r="C6540" t="s">
        <v>162</v>
      </c>
      <c r="D6540" t="s">
        <v>212</v>
      </c>
      <c r="E6540" t="s">
        <v>47</v>
      </c>
      <c r="F6540" t="s">
        <v>53</v>
      </c>
      <c r="G6540">
        <v>1</v>
      </c>
      <c r="H6540">
        <v>10.1</v>
      </c>
      <c r="I6540" t="s">
        <v>64</v>
      </c>
      <c r="J6540" t="s">
        <v>76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83</v>
      </c>
      <c r="R6540" t="s">
        <v>83</v>
      </c>
      <c r="S6540" t="s">
        <v>83</v>
      </c>
      <c r="T6540" t="str">
        <f>_xlfn.XLOOKUP(A6540,MI_Match_Analysis!$A$2:$A$8,MI_Match_Analysis!$F$2:$F$8,"Not Found")</f>
        <v>Not Found</v>
      </c>
    </row>
    <row r="6541" spans="1:20" hidden="1" x14ac:dyDescent="0.3">
      <c r="A6541">
        <v>29</v>
      </c>
      <c r="B6541" s="1">
        <v>46131</v>
      </c>
      <c r="C6541" t="s">
        <v>162</v>
      </c>
      <c r="D6541" t="s">
        <v>212</v>
      </c>
      <c r="E6541" t="s">
        <v>47</v>
      </c>
      <c r="F6541" t="s">
        <v>53</v>
      </c>
      <c r="G6541">
        <v>1</v>
      </c>
      <c r="H6541">
        <v>10.199999999999999</v>
      </c>
      <c r="I6541" t="s">
        <v>49</v>
      </c>
      <c r="J6541" t="s">
        <v>76</v>
      </c>
      <c r="K6541">
        <v>6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83</v>
      </c>
      <c r="R6541" t="s">
        <v>83</v>
      </c>
      <c r="S6541" t="s">
        <v>83</v>
      </c>
      <c r="T6541" t="str">
        <f>_xlfn.XLOOKUP(A6541,MI_Match_Analysis!$A$2:$A$8,MI_Match_Analysis!$F$2:$F$8,"Not Found")</f>
        <v>Not Found</v>
      </c>
    </row>
    <row r="6542" spans="1:20" hidden="1" x14ac:dyDescent="0.3">
      <c r="A6542">
        <v>29</v>
      </c>
      <c r="B6542" s="1">
        <v>46131</v>
      </c>
      <c r="C6542" t="s">
        <v>162</v>
      </c>
      <c r="D6542" t="s">
        <v>212</v>
      </c>
      <c r="E6542" t="s">
        <v>47</v>
      </c>
      <c r="F6542" t="s">
        <v>53</v>
      </c>
      <c r="G6542">
        <v>1</v>
      </c>
      <c r="H6542">
        <v>10.3</v>
      </c>
      <c r="I6542" t="s">
        <v>49</v>
      </c>
      <c r="J6542" t="s">
        <v>76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83</v>
      </c>
      <c r="R6542" t="s">
        <v>83</v>
      </c>
      <c r="S6542" t="s">
        <v>83</v>
      </c>
      <c r="T6542" t="str">
        <f>_xlfn.XLOOKUP(A6542,MI_Match_Analysis!$A$2:$A$8,MI_Match_Analysis!$F$2:$F$8,"Not Found")</f>
        <v>Not Found</v>
      </c>
    </row>
    <row r="6543" spans="1:20" hidden="1" x14ac:dyDescent="0.3">
      <c r="A6543">
        <v>29</v>
      </c>
      <c r="B6543" s="1">
        <v>46131</v>
      </c>
      <c r="C6543" t="s">
        <v>162</v>
      </c>
      <c r="D6543" t="s">
        <v>212</v>
      </c>
      <c r="E6543" t="s">
        <v>47</v>
      </c>
      <c r="F6543" t="s">
        <v>53</v>
      </c>
      <c r="G6543">
        <v>1</v>
      </c>
      <c r="H6543">
        <v>10.4</v>
      </c>
      <c r="I6543" t="s">
        <v>64</v>
      </c>
      <c r="J6543" t="s">
        <v>76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83</v>
      </c>
      <c r="R6543" t="s">
        <v>83</v>
      </c>
      <c r="S6543" t="s">
        <v>83</v>
      </c>
      <c r="T6543" t="str">
        <f>_xlfn.XLOOKUP(A6543,MI_Match_Analysis!$A$2:$A$8,MI_Match_Analysis!$F$2:$F$8,"Not Found")</f>
        <v>Not Found</v>
      </c>
    </row>
    <row r="6544" spans="1:20" hidden="1" x14ac:dyDescent="0.3">
      <c r="A6544">
        <v>29</v>
      </c>
      <c r="B6544" s="1">
        <v>46131</v>
      </c>
      <c r="C6544" t="s">
        <v>162</v>
      </c>
      <c r="D6544" t="s">
        <v>212</v>
      </c>
      <c r="E6544" t="s">
        <v>47</v>
      </c>
      <c r="F6544" t="s">
        <v>53</v>
      </c>
      <c r="G6544">
        <v>1</v>
      </c>
      <c r="H6544">
        <v>10.5</v>
      </c>
      <c r="I6544" t="s">
        <v>49</v>
      </c>
      <c r="J6544" t="s">
        <v>76</v>
      </c>
      <c r="K6544">
        <v>6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83</v>
      </c>
      <c r="R6544" t="s">
        <v>83</v>
      </c>
      <c r="S6544" t="s">
        <v>83</v>
      </c>
      <c r="T6544" t="str">
        <f>_xlfn.XLOOKUP(A6544,MI_Match_Analysis!$A$2:$A$8,MI_Match_Analysis!$F$2:$F$8,"Not Found")</f>
        <v>Not Found</v>
      </c>
    </row>
    <row r="6545" spans="1:20" hidden="1" x14ac:dyDescent="0.3">
      <c r="A6545">
        <v>29</v>
      </c>
      <c r="B6545" s="1">
        <v>46131</v>
      </c>
      <c r="C6545" t="s">
        <v>162</v>
      </c>
      <c r="D6545" t="s">
        <v>212</v>
      </c>
      <c r="E6545" t="s">
        <v>47</v>
      </c>
      <c r="F6545" t="s">
        <v>53</v>
      </c>
      <c r="G6545">
        <v>1</v>
      </c>
      <c r="H6545">
        <v>10.6</v>
      </c>
      <c r="I6545" t="s">
        <v>49</v>
      </c>
      <c r="J6545" t="s">
        <v>76</v>
      </c>
      <c r="K6545">
        <v>4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83</v>
      </c>
      <c r="R6545" t="s">
        <v>83</v>
      </c>
      <c r="S6545" t="s">
        <v>83</v>
      </c>
      <c r="T6545" t="str">
        <f>_xlfn.XLOOKUP(A6545,MI_Match_Analysis!$A$2:$A$8,MI_Match_Analysis!$F$2:$F$8,"Not Found")</f>
        <v>Not Found</v>
      </c>
    </row>
    <row r="6546" spans="1:20" hidden="1" x14ac:dyDescent="0.3">
      <c r="A6546">
        <v>29</v>
      </c>
      <c r="B6546" s="1">
        <v>46131</v>
      </c>
      <c r="C6546" t="s">
        <v>162</v>
      </c>
      <c r="D6546" t="s">
        <v>212</v>
      </c>
      <c r="E6546" t="s">
        <v>47</v>
      </c>
      <c r="F6546" t="s">
        <v>53</v>
      </c>
      <c r="G6546">
        <v>1</v>
      </c>
      <c r="H6546">
        <v>11.1</v>
      </c>
      <c r="I6546" t="s">
        <v>64</v>
      </c>
      <c r="J6546" t="s">
        <v>256</v>
      </c>
      <c r="K6546">
        <v>6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83</v>
      </c>
      <c r="R6546" t="s">
        <v>83</v>
      </c>
      <c r="S6546" t="s">
        <v>83</v>
      </c>
      <c r="T6546" t="str">
        <f>_xlfn.XLOOKUP(A6546,MI_Match_Analysis!$A$2:$A$8,MI_Match_Analysis!$F$2:$F$8,"Not Found")</f>
        <v>Not Found</v>
      </c>
    </row>
    <row r="6547" spans="1:20" hidden="1" x14ac:dyDescent="0.3">
      <c r="A6547">
        <v>29</v>
      </c>
      <c r="B6547" s="1">
        <v>46131</v>
      </c>
      <c r="C6547" t="s">
        <v>162</v>
      </c>
      <c r="D6547" t="s">
        <v>212</v>
      </c>
      <c r="E6547" t="s">
        <v>47</v>
      </c>
      <c r="F6547" t="s">
        <v>53</v>
      </c>
      <c r="G6547">
        <v>1</v>
      </c>
      <c r="H6547">
        <v>11.2</v>
      </c>
      <c r="I6547" t="s">
        <v>64</v>
      </c>
      <c r="J6547" t="s">
        <v>256</v>
      </c>
      <c r="K6547">
        <v>6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83</v>
      </c>
      <c r="R6547" t="s">
        <v>83</v>
      </c>
      <c r="S6547" t="s">
        <v>83</v>
      </c>
      <c r="T6547" t="str">
        <f>_xlfn.XLOOKUP(A6547,MI_Match_Analysis!$A$2:$A$8,MI_Match_Analysis!$F$2:$F$8,"Not Found")</f>
        <v>Not Found</v>
      </c>
    </row>
    <row r="6548" spans="1:20" hidden="1" x14ac:dyDescent="0.3">
      <c r="A6548">
        <v>29</v>
      </c>
      <c r="B6548" s="1">
        <v>46131</v>
      </c>
      <c r="C6548" t="s">
        <v>162</v>
      </c>
      <c r="D6548" t="s">
        <v>212</v>
      </c>
      <c r="E6548" t="s">
        <v>47</v>
      </c>
      <c r="F6548" t="s">
        <v>53</v>
      </c>
      <c r="G6548">
        <v>1</v>
      </c>
      <c r="H6548">
        <v>11.3</v>
      </c>
      <c r="I6548" t="s">
        <v>64</v>
      </c>
      <c r="J6548" t="s">
        <v>256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83</v>
      </c>
      <c r="R6548" t="s">
        <v>83</v>
      </c>
      <c r="S6548" t="s">
        <v>83</v>
      </c>
      <c r="T6548" t="str">
        <f>_xlfn.XLOOKUP(A6548,MI_Match_Analysis!$A$2:$A$8,MI_Match_Analysis!$F$2:$F$8,"Not Found")</f>
        <v>Not Found</v>
      </c>
    </row>
    <row r="6549" spans="1:20" hidden="1" x14ac:dyDescent="0.3">
      <c r="A6549">
        <v>29</v>
      </c>
      <c r="B6549" s="1">
        <v>46131</v>
      </c>
      <c r="C6549" t="s">
        <v>162</v>
      </c>
      <c r="D6549" t="s">
        <v>212</v>
      </c>
      <c r="E6549" t="s">
        <v>47</v>
      </c>
      <c r="F6549" t="s">
        <v>53</v>
      </c>
      <c r="G6549">
        <v>1</v>
      </c>
      <c r="H6549">
        <v>11.4</v>
      </c>
      <c r="I6549" t="s">
        <v>49</v>
      </c>
      <c r="J6549" t="s">
        <v>256</v>
      </c>
      <c r="K6549">
        <v>4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83</v>
      </c>
      <c r="R6549" t="s">
        <v>83</v>
      </c>
      <c r="S6549" t="s">
        <v>83</v>
      </c>
      <c r="T6549" t="str">
        <f>_xlfn.XLOOKUP(A6549,MI_Match_Analysis!$A$2:$A$8,MI_Match_Analysis!$F$2:$F$8,"Not Found")</f>
        <v>Not Found</v>
      </c>
    </row>
    <row r="6550" spans="1:20" hidden="1" x14ac:dyDescent="0.3">
      <c r="A6550">
        <v>29</v>
      </c>
      <c r="B6550" s="1">
        <v>46131</v>
      </c>
      <c r="C6550" t="s">
        <v>162</v>
      </c>
      <c r="D6550" t="s">
        <v>212</v>
      </c>
      <c r="E6550" t="s">
        <v>47</v>
      </c>
      <c r="F6550" t="s">
        <v>53</v>
      </c>
      <c r="G6550">
        <v>1</v>
      </c>
      <c r="H6550">
        <v>11.5</v>
      </c>
      <c r="I6550" t="s">
        <v>49</v>
      </c>
      <c r="J6550" t="s">
        <v>256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83</v>
      </c>
      <c r="R6550" t="s">
        <v>83</v>
      </c>
      <c r="S6550" t="s">
        <v>83</v>
      </c>
      <c r="T6550" t="str">
        <f>_xlfn.XLOOKUP(A6550,MI_Match_Analysis!$A$2:$A$8,MI_Match_Analysis!$F$2:$F$8,"Not Found")</f>
        <v>Not Found</v>
      </c>
    </row>
    <row r="6551" spans="1:20" hidden="1" x14ac:dyDescent="0.3">
      <c r="A6551">
        <v>29</v>
      </c>
      <c r="B6551" s="1">
        <v>46131</v>
      </c>
      <c r="C6551" t="s">
        <v>162</v>
      </c>
      <c r="D6551" t="s">
        <v>212</v>
      </c>
      <c r="E6551" t="s">
        <v>47</v>
      </c>
      <c r="F6551" t="s">
        <v>53</v>
      </c>
      <c r="G6551">
        <v>1</v>
      </c>
      <c r="H6551">
        <v>11.6</v>
      </c>
      <c r="I6551" t="s">
        <v>64</v>
      </c>
      <c r="J6551" t="s">
        <v>256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83</v>
      </c>
      <c r="R6551" t="s">
        <v>83</v>
      </c>
      <c r="S6551" t="s">
        <v>83</v>
      </c>
      <c r="T6551" t="str">
        <f>_xlfn.XLOOKUP(A6551,MI_Match_Analysis!$A$2:$A$8,MI_Match_Analysis!$F$2:$F$8,"Not Found")</f>
        <v>Not Found</v>
      </c>
    </row>
    <row r="6552" spans="1:20" hidden="1" x14ac:dyDescent="0.3">
      <c r="A6552">
        <v>29</v>
      </c>
      <c r="B6552" s="1">
        <v>46131</v>
      </c>
      <c r="C6552" t="s">
        <v>162</v>
      </c>
      <c r="D6552" t="s">
        <v>212</v>
      </c>
      <c r="E6552" t="s">
        <v>47</v>
      </c>
      <c r="F6552" t="s">
        <v>53</v>
      </c>
      <c r="G6552">
        <v>1</v>
      </c>
      <c r="H6552">
        <v>12.1</v>
      </c>
      <c r="I6552" t="s">
        <v>49</v>
      </c>
      <c r="J6552" t="s">
        <v>228</v>
      </c>
      <c r="K6552">
        <v>6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83</v>
      </c>
      <c r="R6552" t="s">
        <v>83</v>
      </c>
      <c r="S6552" t="s">
        <v>83</v>
      </c>
      <c r="T6552" t="str">
        <f>_xlfn.XLOOKUP(A6552,MI_Match_Analysis!$A$2:$A$8,MI_Match_Analysis!$F$2:$F$8,"Not Found")</f>
        <v>Not Found</v>
      </c>
    </row>
    <row r="6553" spans="1:20" hidden="1" x14ac:dyDescent="0.3">
      <c r="A6553">
        <v>29</v>
      </c>
      <c r="B6553" s="1">
        <v>46131</v>
      </c>
      <c r="C6553" t="s">
        <v>162</v>
      </c>
      <c r="D6553" t="s">
        <v>212</v>
      </c>
      <c r="E6553" t="s">
        <v>47</v>
      </c>
      <c r="F6553" t="s">
        <v>53</v>
      </c>
      <c r="G6553">
        <v>1</v>
      </c>
      <c r="H6553">
        <v>12.2</v>
      </c>
      <c r="I6553" t="s">
        <v>49</v>
      </c>
      <c r="J6553" t="s">
        <v>228</v>
      </c>
      <c r="K6553">
        <v>6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83</v>
      </c>
      <c r="R6553" t="s">
        <v>83</v>
      </c>
      <c r="S6553" t="s">
        <v>83</v>
      </c>
      <c r="T6553" t="str">
        <f>_xlfn.XLOOKUP(A6553,MI_Match_Analysis!$A$2:$A$8,MI_Match_Analysis!$F$2:$F$8,"Not Found")</f>
        <v>Not Found</v>
      </c>
    </row>
    <row r="6554" spans="1:20" hidden="1" x14ac:dyDescent="0.3">
      <c r="A6554">
        <v>29</v>
      </c>
      <c r="B6554" s="1">
        <v>46131</v>
      </c>
      <c r="C6554" t="s">
        <v>162</v>
      </c>
      <c r="D6554" t="s">
        <v>212</v>
      </c>
      <c r="E6554" t="s">
        <v>47</v>
      </c>
      <c r="F6554" t="s">
        <v>53</v>
      </c>
      <c r="G6554">
        <v>1</v>
      </c>
      <c r="H6554">
        <v>12.3</v>
      </c>
      <c r="I6554" t="s">
        <v>49</v>
      </c>
      <c r="J6554" t="s">
        <v>228</v>
      </c>
      <c r="K6554">
        <v>6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83</v>
      </c>
      <c r="R6554" t="s">
        <v>83</v>
      </c>
      <c r="S6554" t="s">
        <v>83</v>
      </c>
      <c r="T6554" t="str">
        <f>_xlfn.XLOOKUP(A6554,MI_Match_Analysis!$A$2:$A$8,MI_Match_Analysis!$F$2:$F$8,"Not Found")</f>
        <v>Not Found</v>
      </c>
    </row>
    <row r="6555" spans="1:20" hidden="1" x14ac:dyDescent="0.3">
      <c r="A6555">
        <v>29</v>
      </c>
      <c r="B6555" s="1">
        <v>46131</v>
      </c>
      <c r="C6555" t="s">
        <v>162</v>
      </c>
      <c r="D6555" t="s">
        <v>212</v>
      </c>
      <c r="E6555" t="s">
        <v>47</v>
      </c>
      <c r="F6555" t="s">
        <v>53</v>
      </c>
      <c r="G6555">
        <v>1</v>
      </c>
      <c r="H6555">
        <v>12.4</v>
      </c>
      <c r="I6555" t="s">
        <v>49</v>
      </c>
      <c r="J6555" t="s">
        <v>228</v>
      </c>
      <c r="K6555">
        <v>0</v>
      </c>
      <c r="L6555">
        <v>1</v>
      </c>
      <c r="M6555">
        <v>1</v>
      </c>
      <c r="N6555">
        <v>0</v>
      </c>
      <c r="O6555">
        <v>0</v>
      </c>
      <c r="P6555">
        <v>0</v>
      </c>
      <c r="Q6555" t="s">
        <v>83</v>
      </c>
      <c r="R6555" t="s">
        <v>83</v>
      </c>
      <c r="S6555" t="s">
        <v>83</v>
      </c>
      <c r="T6555" t="str">
        <f>_xlfn.XLOOKUP(A6555,MI_Match_Analysis!$A$2:$A$8,MI_Match_Analysis!$F$2:$F$8,"Not Found")</f>
        <v>Not Found</v>
      </c>
    </row>
    <row r="6556" spans="1:20" hidden="1" x14ac:dyDescent="0.3">
      <c r="A6556">
        <v>29</v>
      </c>
      <c r="B6556" s="1">
        <v>46131</v>
      </c>
      <c r="C6556" t="s">
        <v>162</v>
      </c>
      <c r="D6556" t="s">
        <v>212</v>
      </c>
      <c r="E6556" t="s">
        <v>47</v>
      </c>
      <c r="F6556" t="s">
        <v>53</v>
      </c>
      <c r="G6556">
        <v>1</v>
      </c>
      <c r="H6556">
        <v>12.4</v>
      </c>
      <c r="I6556" t="s">
        <v>49</v>
      </c>
      <c r="J6556" t="s">
        <v>228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83</v>
      </c>
      <c r="R6556" t="s">
        <v>83</v>
      </c>
      <c r="S6556" t="s">
        <v>83</v>
      </c>
      <c r="T6556" t="str">
        <f>_xlfn.XLOOKUP(A6556,MI_Match_Analysis!$A$2:$A$8,MI_Match_Analysis!$F$2:$F$8,"Not Found")</f>
        <v>Not Found</v>
      </c>
    </row>
    <row r="6557" spans="1:20" hidden="1" x14ac:dyDescent="0.3">
      <c r="A6557">
        <v>29</v>
      </c>
      <c r="B6557" s="1">
        <v>46131</v>
      </c>
      <c r="C6557" t="s">
        <v>162</v>
      </c>
      <c r="D6557" t="s">
        <v>212</v>
      </c>
      <c r="E6557" t="s">
        <v>47</v>
      </c>
      <c r="F6557" t="s">
        <v>53</v>
      </c>
      <c r="G6557">
        <v>1</v>
      </c>
      <c r="H6557">
        <v>12.5</v>
      </c>
      <c r="I6557" t="s">
        <v>64</v>
      </c>
      <c r="J6557" t="s">
        <v>228</v>
      </c>
      <c r="K6557">
        <v>6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83</v>
      </c>
      <c r="R6557" t="s">
        <v>83</v>
      </c>
      <c r="S6557" t="s">
        <v>83</v>
      </c>
      <c r="T6557" t="str">
        <f>_xlfn.XLOOKUP(A6557,MI_Match_Analysis!$A$2:$A$8,MI_Match_Analysis!$F$2:$F$8,"Not Found")</f>
        <v>Not Found</v>
      </c>
    </row>
    <row r="6558" spans="1:20" hidden="1" x14ac:dyDescent="0.3">
      <c r="A6558">
        <v>29</v>
      </c>
      <c r="B6558" s="1">
        <v>46131</v>
      </c>
      <c r="C6558" t="s">
        <v>162</v>
      </c>
      <c r="D6558" t="s">
        <v>212</v>
      </c>
      <c r="E6558" t="s">
        <v>47</v>
      </c>
      <c r="F6558" t="s">
        <v>53</v>
      </c>
      <c r="G6558">
        <v>1</v>
      </c>
      <c r="H6558">
        <v>12.6</v>
      </c>
      <c r="I6558" t="s">
        <v>64</v>
      </c>
      <c r="J6558" t="s">
        <v>228</v>
      </c>
      <c r="K6558">
        <v>6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83</v>
      </c>
      <c r="R6558" t="s">
        <v>83</v>
      </c>
      <c r="S6558" t="s">
        <v>83</v>
      </c>
      <c r="T6558" t="str">
        <f>_xlfn.XLOOKUP(A6558,MI_Match_Analysis!$A$2:$A$8,MI_Match_Analysis!$F$2:$F$8,"Not Found")</f>
        <v>Not Found</v>
      </c>
    </row>
    <row r="6559" spans="1:20" hidden="1" x14ac:dyDescent="0.3">
      <c r="A6559">
        <v>29</v>
      </c>
      <c r="B6559" s="1">
        <v>46131</v>
      </c>
      <c r="C6559" t="s">
        <v>162</v>
      </c>
      <c r="D6559" t="s">
        <v>212</v>
      </c>
      <c r="E6559" t="s">
        <v>47</v>
      </c>
      <c r="F6559" t="s">
        <v>53</v>
      </c>
      <c r="G6559">
        <v>1</v>
      </c>
      <c r="H6559">
        <v>13.1</v>
      </c>
      <c r="I6559" t="s">
        <v>49</v>
      </c>
      <c r="J6559" t="s">
        <v>124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83</v>
      </c>
      <c r="R6559" t="s">
        <v>83</v>
      </c>
      <c r="S6559" t="s">
        <v>83</v>
      </c>
      <c r="T6559" t="str">
        <f>_xlfn.XLOOKUP(A6559,MI_Match_Analysis!$A$2:$A$8,MI_Match_Analysis!$F$2:$F$8,"Not Found")</f>
        <v>Not Found</v>
      </c>
    </row>
    <row r="6560" spans="1:20" hidden="1" x14ac:dyDescent="0.3">
      <c r="A6560">
        <v>29</v>
      </c>
      <c r="B6560" s="1">
        <v>46131</v>
      </c>
      <c r="C6560" t="s">
        <v>162</v>
      </c>
      <c r="D6560" t="s">
        <v>212</v>
      </c>
      <c r="E6560" t="s">
        <v>47</v>
      </c>
      <c r="F6560" t="s">
        <v>53</v>
      </c>
      <c r="G6560">
        <v>1</v>
      </c>
      <c r="H6560">
        <v>13.2</v>
      </c>
      <c r="I6560" t="s">
        <v>49</v>
      </c>
      <c r="J6560" t="s">
        <v>124</v>
      </c>
      <c r="K6560">
        <v>4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83</v>
      </c>
      <c r="R6560" t="s">
        <v>83</v>
      </c>
      <c r="S6560" t="s">
        <v>83</v>
      </c>
      <c r="T6560" t="str">
        <f>_xlfn.XLOOKUP(A6560,MI_Match_Analysis!$A$2:$A$8,MI_Match_Analysis!$F$2:$F$8,"Not Found")</f>
        <v>Not Found</v>
      </c>
    </row>
    <row r="6561" spans="1:20" hidden="1" x14ac:dyDescent="0.3">
      <c r="A6561">
        <v>29</v>
      </c>
      <c r="B6561" s="1">
        <v>46131</v>
      </c>
      <c r="C6561" t="s">
        <v>162</v>
      </c>
      <c r="D6561" t="s">
        <v>212</v>
      </c>
      <c r="E6561" t="s">
        <v>47</v>
      </c>
      <c r="F6561" t="s">
        <v>53</v>
      </c>
      <c r="G6561">
        <v>1</v>
      </c>
      <c r="H6561">
        <v>13.3</v>
      </c>
      <c r="I6561" t="s">
        <v>49</v>
      </c>
      <c r="J6561" t="s">
        <v>124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83</v>
      </c>
      <c r="R6561" t="s">
        <v>83</v>
      </c>
      <c r="S6561" t="s">
        <v>83</v>
      </c>
      <c r="T6561" t="str">
        <f>_xlfn.XLOOKUP(A6561,MI_Match_Analysis!$A$2:$A$8,MI_Match_Analysis!$F$2:$F$8,"Not Found")</f>
        <v>Not Found</v>
      </c>
    </row>
    <row r="6562" spans="1:20" hidden="1" x14ac:dyDescent="0.3">
      <c r="A6562">
        <v>29</v>
      </c>
      <c r="B6562" s="1">
        <v>46131</v>
      </c>
      <c r="C6562" t="s">
        <v>162</v>
      </c>
      <c r="D6562" t="s">
        <v>212</v>
      </c>
      <c r="E6562" t="s">
        <v>47</v>
      </c>
      <c r="F6562" t="s">
        <v>53</v>
      </c>
      <c r="G6562">
        <v>1</v>
      </c>
      <c r="H6562">
        <v>13.4</v>
      </c>
      <c r="I6562" t="s">
        <v>64</v>
      </c>
      <c r="J6562" t="s">
        <v>124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83</v>
      </c>
      <c r="R6562" t="s">
        <v>83</v>
      </c>
      <c r="S6562" t="s">
        <v>83</v>
      </c>
      <c r="T6562" t="str">
        <f>_xlfn.XLOOKUP(A6562,MI_Match_Analysis!$A$2:$A$8,MI_Match_Analysis!$F$2:$F$8,"Not Found")</f>
        <v>Not Found</v>
      </c>
    </row>
    <row r="6563" spans="1:20" hidden="1" x14ac:dyDescent="0.3">
      <c r="A6563">
        <v>29</v>
      </c>
      <c r="B6563" s="1">
        <v>46131</v>
      </c>
      <c r="C6563" t="s">
        <v>162</v>
      </c>
      <c r="D6563" t="s">
        <v>212</v>
      </c>
      <c r="E6563" t="s">
        <v>47</v>
      </c>
      <c r="F6563" t="s">
        <v>53</v>
      </c>
      <c r="G6563">
        <v>1</v>
      </c>
      <c r="H6563">
        <v>13.5</v>
      </c>
      <c r="I6563" t="s">
        <v>49</v>
      </c>
      <c r="J6563" t="s">
        <v>124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165</v>
      </c>
      <c r="R6563" t="s">
        <v>49</v>
      </c>
      <c r="S6563" t="s">
        <v>253</v>
      </c>
      <c r="T6563" t="str">
        <f>_xlfn.XLOOKUP(A6563,MI_Match_Analysis!$A$2:$A$8,MI_Match_Analysis!$F$2:$F$8,"Not Found")</f>
        <v>Not Found</v>
      </c>
    </row>
    <row r="6564" spans="1:20" hidden="1" x14ac:dyDescent="0.3">
      <c r="A6564">
        <v>29</v>
      </c>
      <c r="B6564" s="1">
        <v>46131</v>
      </c>
      <c r="C6564" t="s">
        <v>162</v>
      </c>
      <c r="D6564" t="s">
        <v>212</v>
      </c>
      <c r="E6564" t="s">
        <v>47</v>
      </c>
      <c r="F6564" t="s">
        <v>53</v>
      </c>
      <c r="G6564">
        <v>1</v>
      </c>
      <c r="H6564">
        <v>13.6</v>
      </c>
      <c r="I6564" t="s">
        <v>94</v>
      </c>
      <c r="J6564" t="s">
        <v>124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83</v>
      </c>
      <c r="R6564" t="s">
        <v>83</v>
      </c>
      <c r="S6564" t="s">
        <v>83</v>
      </c>
      <c r="T6564" t="str">
        <f>_xlfn.XLOOKUP(A6564,MI_Match_Analysis!$A$2:$A$8,MI_Match_Analysis!$F$2:$F$8,"Not Found")</f>
        <v>Not Found</v>
      </c>
    </row>
    <row r="6565" spans="1:20" hidden="1" x14ac:dyDescent="0.3">
      <c r="A6565">
        <v>29</v>
      </c>
      <c r="B6565" s="1">
        <v>46131</v>
      </c>
      <c r="C6565" t="s">
        <v>162</v>
      </c>
      <c r="D6565" t="s">
        <v>212</v>
      </c>
      <c r="E6565" t="s">
        <v>47</v>
      </c>
      <c r="F6565" t="s">
        <v>53</v>
      </c>
      <c r="G6565">
        <v>1</v>
      </c>
      <c r="H6565">
        <v>14.1</v>
      </c>
      <c r="I6565" t="s">
        <v>94</v>
      </c>
      <c r="J6565" t="s">
        <v>253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83</v>
      </c>
      <c r="R6565" t="s">
        <v>83</v>
      </c>
      <c r="S6565" t="s">
        <v>83</v>
      </c>
      <c r="T6565" t="str">
        <f>_xlfn.XLOOKUP(A6565,MI_Match_Analysis!$A$2:$A$8,MI_Match_Analysis!$F$2:$F$8,"Not Found")</f>
        <v>Not Found</v>
      </c>
    </row>
    <row r="6566" spans="1:20" hidden="1" x14ac:dyDescent="0.3">
      <c r="A6566">
        <v>29</v>
      </c>
      <c r="B6566" s="1">
        <v>46131</v>
      </c>
      <c r="C6566" t="s">
        <v>162</v>
      </c>
      <c r="D6566" t="s">
        <v>212</v>
      </c>
      <c r="E6566" t="s">
        <v>47</v>
      </c>
      <c r="F6566" t="s">
        <v>53</v>
      </c>
      <c r="G6566">
        <v>1</v>
      </c>
      <c r="H6566">
        <v>14.2</v>
      </c>
      <c r="I6566" t="s">
        <v>64</v>
      </c>
      <c r="J6566" t="s">
        <v>253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165</v>
      </c>
      <c r="R6566" t="s">
        <v>64</v>
      </c>
      <c r="S6566" t="s">
        <v>130</v>
      </c>
      <c r="T6566" t="str">
        <f>_xlfn.XLOOKUP(A6566,MI_Match_Analysis!$A$2:$A$8,MI_Match_Analysis!$F$2:$F$8,"Not Found")</f>
        <v>Not Found</v>
      </c>
    </row>
    <row r="6567" spans="1:20" hidden="1" x14ac:dyDescent="0.3">
      <c r="A6567">
        <v>29</v>
      </c>
      <c r="B6567" s="1">
        <v>46131</v>
      </c>
      <c r="C6567" t="s">
        <v>162</v>
      </c>
      <c r="D6567" t="s">
        <v>212</v>
      </c>
      <c r="E6567" t="s">
        <v>47</v>
      </c>
      <c r="F6567" t="s">
        <v>53</v>
      </c>
      <c r="G6567">
        <v>1</v>
      </c>
      <c r="H6567">
        <v>14.3</v>
      </c>
      <c r="I6567" t="s">
        <v>226</v>
      </c>
      <c r="J6567" t="s">
        <v>253</v>
      </c>
      <c r="K6567">
        <v>2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83</v>
      </c>
      <c r="R6567" t="s">
        <v>83</v>
      </c>
      <c r="S6567" t="s">
        <v>83</v>
      </c>
      <c r="T6567" t="str">
        <f>_xlfn.XLOOKUP(A6567,MI_Match_Analysis!$A$2:$A$8,MI_Match_Analysis!$F$2:$F$8,"Not Found")</f>
        <v>Not Found</v>
      </c>
    </row>
    <row r="6568" spans="1:20" hidden="1" x14ac:dyDescent="0.3">
      <c r="A6568">
        <v>29</v>
      </c>
      <c r="B6568" s="1">
        <v>46131</v>
      </c>
      <c r="C6568" t="s">
        <v>162</v>
      </c>
      <c r="D6568" t="s">
        <v>212</v>
      </c>
      <c r="E6568" t="s">
        <v>47</v>
      </c>
      <c r="F6568" t="s">
        <v>53</v>
      </c>
      <c r="G6568">
        <v>1</v>
      </c>
      <c r="H6568">
        <v>14.4</v>
      </c>
      <c r="I6568" t="s">
        <v>226</v>
      </c>
      <c r="J6568" t="s">
        <v>253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83</v>
      </c>
      <c r="R6568" t="s">
        <v>83</v>
      </c>
      <c r="S6568" t="s">
        <v>83</v>
      </c>
      <c r="T6568" t="str">
        <f>_xlfn.XLOOKUP(A6568,MI_Match_Analysis!$A$2:$A$8,MI_Match_Analysis!$F$2:$F$8,"Not Found")</f>
        <v>Not Found</v>
      </c>
    </row>
    <row r="6569" spans="1:20" hidden="1" x14ac:dyDescent="0.3">
      <c r="A6569">
        <v>29</v>
      </c>
      <c r="B6569" s="1">
        <v>46131</v>
      </c>
      <c r="C6569" t="s">
        <v>162</v>
      </c>
      <c r="D6569" t="s">
        <v>212</v>
      </c>
      <c r="E6569" t="s">
        <v>47</v>
      </c>
      <c r="F6569" t="s">
        <v>53</v>
      </c>
      <c r="G6569">
        <v>1</v>
      </c>
      <c r="H6569">
        <v>14.5</v>
      </c>
      <c r="I6569" t="s">
        <v>94</v>
      </c>
      <c r="J6569" t="s">
        <v>253</v>
      </c>
      <c r="K6569">
        <v>2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83</v>
      </c>
      <c r="R6569" t="s">
        <v>83</v>
      </c>
      <c r="S6569" t="s">
        <v>83</v>
      </c>
      <c r="T6569" t="str">
        <f>_xlfn.XLOOKUP(A6569,MI_Match_Analysis!$A$2:$A$8,MI_Match_Analysis!$F$2:$F$8,"Not Found")</f>
        <v>Not Found</v>
      </c>
    </row>
    <row r="6570" spans="1:20" hidden="1" x14ac:dyDescent="0.3">
      <c r="A6570">
        <v>29</v>
      </c>
      <c r="B6570" s="1">
        <v>46131</v>
      </c>
      <c r="C6570" t="s">
        <v>162</v>
      </c>
      <c r="D6570" t="s">
        <v>212</v>
      </c>
      <c r="E6570" t="s">
        <v>47</v>
      </c>
      <c r="F6570" t="s">
        <v>53</v>
      </c>
      <c r="G6570">
        <v>1</v>
      </c>
      <c r="H6570">
        <v>14.6</v>
      </c>
      <c r="I6570" t="s">
        <v>94</v>
      </c>
      <c r="J6570" t="s">
        <v>253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83</v>
      </c>
      <c r="R6570" t="s">
        <v>83</v>
      </c>
      <c r="S6570" t="s">
        <v>83</v>
      </c>
      <c r="T6570" t="str">
        <f>_xlfn.XLOOKUP(A6570,MI_Match_Analysis!$A$2:$A$8,MI_Match_Analysis!$F$2:$F$8,"Not Found")</f>
        <v>Not Found</v>
      </c>
    </row>
    <row r="6571" spans="1:20" hidden="1" x14ac:dyDescent="0.3">
      <c r="A6571">
        <v>29</v>
      </c>
      <c r="B6571" s="1">
        <v>46131</v>
      </c>
      <c r="C6571" t="s">
        <v>162</v>
      </c>
      <c r="D6571" t="s">
        <v>212</v>
      </c>
      <c r="E6571" t="s">
        <v>47</v>
      </c>
      <c r="F6571" t="s">
        <v>53</v>
      </c>
      <c r="G6571">
        <v>1</v>
      </c>
      <c r="H6571">
        <v>15.1</v>
      </c>
      <c r="I6571" t="s">
        <v>94</v>
      </c>
      <c r="J6571" t="s">
        <v>141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83</v>
      </c>
      <c r="R6571" t="s">
        <v>83</v>
      </c>
      <c r="S6571" t="s">
        <v>83</v>
      </c>
      <c r="T6571" t="str">
        <f>_xlfn.XLOOKUP(A6571,MI_Match_Analysis!$A$2:$A$8,MI_Match_Analysis!$F$2:$F$8,"Not Found")</f>
        <v>Not Found</v>
      </c>
    </row>
    <row r="6572" spans="1:20" hidden="1" x14ac:dyDescent="0.3">
      <c r="A6572">
        <v>29</v>
      </c>
      <c r="B6572" s="1">
        <v>46131</v>
      </c>
      <c r="C6572" t="s">
        <v>162</v>
      </c>
      <c r="D6572" t="s">
        <v>212</v>
      </c>
      <c r="E6572" t="s">
        <v>47</v>
      </c>
      <c r="F6572" t="s">
        <v>53</v>
      </c>
      <c r="G6572">
        <v>1</v>
      </c>
      <c r="H6572">
        <v>15.2</v>
      </c>
      <c r="I6572" t="s">
        <v>94</v>
      </c>
      <c r="J6572" t="s">
        <v>141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165</v>
      </c>
      <c r="R6572" t="s">
        <v>94</v>
      </c>
      <c r="S6572" t="s">
        <v>76</v>
      </c>
      <c r="T6572" t="str">
        <f>_xlfn.XLOOKUP(A6572,MI_Match_Analysis!$A$2:$A$8,MI_Match_Analysis!$F$2:$F$8,"Not Found")</f>
        <v>Not Found</v>
      </c>
    </row>
    <row r="6573" spans="1:20" hidden="1" x14ac:dyDescent="0.3">
      <c r="A6573">
        <v>29</v>
      </c>
      <c r="B6573" s="1">
        <v>46131</v>
      </c>
      <c r="C6573" t="s">
        <v>162</v>
      </c>
      <c r="D6573" t="s">
        <v>212</v>
      </c>
      <c r="E6573" t="s">
        <v>47</v>
      </c>
      <c r="F6573" t="s">
        <v>53</v>
      </c>
      <c r="G6573">
        <v>1</v>
      </c>
      <c r="H6573">
        <v>15.3</v>
      </c>
      <c r="I6573" t="s">
        <v>224</v>
      </c>
      <c r="J6573" t="s">
        <v>141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83</v>
      </c>
      <c r="R6573" t="s">
        <v>83</v>
      </c>
      <c r="S6573" t="s">
        <v>83</v>
      </c>
      <c r="T6573" t="str">
        <f>_xlfn.XLOOKUP(A6573,MI_Match_Analysis!$A$2:$A$8,MI_Match_Analysis!$F$2:$F$8,"Not Found")</f>
        <v>Not Found</v>
      </c>
    </row>
    <row r="6574" spans="1:20" hidden="1" x14ac:dyDescent="0.3">
      <c r="A6574">
        <v>29</v>
      </c>
      <c r="B6574" s="1">
        <v>46131</v>
      </c>
      <c r="C6574" t="s">
        <v>162</v>
      </c>
      <c r="D6574" t="s">
        <v>212</v>
      </c>
      <c r="E6574" t="s">
        <v>47</v>
      </c>
      <c r="F6574" t="s">
        <v>53</v>
      </c>
      <c r="G6574">
        <v>1</v>
      </c>
      <c r="H6574">
        <v>15.4</v>
      </c>
      <c r="I6574" t="s">
        <v>226</v>
      </c>
      <c r="J6574" t="s">
        <v>141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83</v>
      </c>
      <c r="R6574" t="s">
        <v>83</v>
      </c>
      <c r="S6574" t="s">
        <v>83</v>
      </c>
      <c r="T6574" t="str">
        <f>_xlfn.XLOOKUP(A6574,MI_Match_Analysis!$A$2:$A$8,MI_Match_Analysis!$F$2:$F$8,"Not Found")</f>
        <v>Not Found</v>
      </c>
    </row>
    <row r="6575" spans="1:20" hidden="1" x14ac:dyDescent="0.3">
      <c r="A6575">
        <v>29</v>
      </c>
      <c r="B6575" s="1">
        <v>46131</v>
      </c>
      <c r="C6575" t="s">
        <v>162</v>
      </c>
      <c r="D6575" t="s">
        <v>212</v>
      </c>
      <c r="E6575" t="s">
        <v>47</v>
      </c>
      <c r="F6575" t="s">
        <v>53</v>
      </c>
      <c r="G6575">
        <v>1</v>
      </c>
      <c r="H6575">
        <v>15.5</v>
      </c>
      <c r="I6575" t="s">
        <v>224</v>
      </c>
      <c r="J6575" t="s">
        <v>141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83</v>
      </c>
      <c r="R6575" t="s">
        <v>83</v>
      </c>
      <c r="S6575" t="s">
        <v>83</v>
      </c>
      <c r="T6575" t="str">
        <f>_xlfn.XLOOKUP(A6575,MI_Match_Analysis!$A$2:$A$8,MI_Match_Analysis!$F$2:$F$8,"Not Found")</f>
        <v>Not Found</v>
      </c>
    </row>
    <row r="6576" spans="1:20" hidden="1" x14ac:dyDescent="0.3">
      <c r="A6576">
        <v>29</v>
      </c>
      <c r="B6576" s="1">
        <v>46131</v>
      </c>
      <c r="C6576" t="s">
        <v>162</v>
      </c>
      <c r="D6576" t="s">
        <v>212</v>
      </c>
      <c r="E6576" t="s">
        <v>47</v>
      </c>
      <c r="F6576" t="s">
        <v>53</v>
      </c>
      <c r="G6576">
        <v>1</v>
      </c>
      <c r="H6576">
        <v>15.6</v>
      </c>
      <c r="I6576" t="s">
        <v>224</v>
      </c>
      <c r="J6576" t="s">
        <v>141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83</v>
      </c>
      <c r="R6576" t="s">
        <v>83</v>
      </c>
      <c r="S6576" t="s">
        <v>83</v>
      </c>
      <c r="T6576" t="str">
        <f>_xlfn.XLOOKUP(A6576,MI_Match_Analysis!$A$2:$A$8,MI_Match_Analysis!$F$2:$F$8,"Not Found")</f>
        <v>Not Found</v>
      </c>
    </row>
    <row r="6577" spans="1:20" hidden="1" x14ac:dyDescent="0.3">
      <c r="A6577">
        <v>29</v>
      </c>
      <c r="B6577" s="1">
        <v>46131</v>
      </c>
      <c r="C6577" t="s">
        <v>162</v>
      </c>
      <c r="D6577" t="s">
        <v>212</v>
      </c>
      <c r="E6577" t="s">
        <v>47</v>
      </c>
      <c r="F6577" t="s">
        <v>53</v>
      </c>
      <c r="G6577">
        <v>1</v>
      </c>
      <c r="H6577">
        <v>16.100000000000001</v>
      </c>
      <c r="I6577" t="s">
        <v>224</v>
      </c>
      <c r="J6577" t="s">
        <v>253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83</v>
      </c>
      <c r="R6577" t="s">
        <v>83</v>
      </c>
      <c r="S6577" t="s">
        <v>83</v>
      </c>
      <c r="T6577" t="str">
        <f>_xlfn.XLOOKUP(A6577,MI_Match_Analysis!$A$2:$A$8,MI_Match_Analysis!$F$2:$F$8,"Not Found")</f>
        <v>Not Found</v>
      </c>
    </row>
    <row r="6578" spans="1:20" hidden="1" x14ac:dyDescent="0.3">
      <c r="A6578">
        <v>29</v>
      </c>
      <c r="B6578" s="1">
        <v>46131</v>
      </c>
      <c r="C6578" t="s">
        <v>162</v>
      </c>
      <c r="D6578" t="s">
        <v>212</v>
      </c>
      <c r="E6578" t="s">
        <v>47</v>
      </c>
      <c r="F6578" t="s">
        <v>53</v>
      </c>
      <c r="G6578">
        <v>1</v>
      </c>
      <c r="H6578">
        <v>16.2</v>
      </c>
      <c r="I6578" t="s">
        <v>226</v>
      </c>
      <c r="J6578" t="s">
        <v>253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83</v>
      </c>
      <c r="R6578" t="s">
        <v>83</v>
      </c>
      <c r="S6578" t="s">
        <v>83</v>
      </c>
      <c r="T6578" t="str">
        <f>_xlfn.XLOOKUP(A6578,MI_Match_Analysis!$A$2:$A$8,MI_Match_Analysis!$F$2:$F$8,"Not Found")</f>
        <v>Not Found</v>
      </c>
    </row>
    <row r="6579" spans="1:20" hidden="1" x14ac:dyDescent="0.3">
      <c r="A6579">
        <v>29</v>
      </c>
      <c r="B6579" s="1">
        <v>46131</v>
      </c>
      <c r="C6579" t="s">
        <v>162</v>
      </c>
      <c r="D6579" t="s">
        <v>212</v>
      </c>
      <c r="E6579" t="s">
        <v>47</v>
      </c>
      <c r="F6579" t="s">
        <v>53</v>
      </c>
      <c r="G6579">
        <v>1</v>
      </c>
      <c r="H6579">
        <v>16.3</v>
      </c>
      <c r="I6579" t="s">
        <v>224</v>
      </c>
      <c r="J6579" t="s">
        <v>253</v>
      </c>
      <c r="K6579">
        <v>4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83</v>
      </c>
      <c r="R6579" t="s">
        <v>83</v>
      </c>
      <c r="S6579" t="s">
        <v>83</v>
      </c>
      <c r="T6579" t="str">
        <f>_xlfn.XLOOKUP(A6579,MI_Match_Analysis!$A$2:$A$8,MI_Match_Analysis!$F$2:$F$8,"Not Found")</f>
        <v>Not Found</v>
      </c>
    </row>
    <row r="6580" spans="1:20" hidden="1" x14ac:dyDescent="0.3">
      <c r="A6580">
        <v>29</v>
      </c>
      <c r="B6580" s="1">
        <v>46131</v>
      </c>
      <c r="C6580" t="s">
        <v>162</v>
      </c>
      <c r="D6580" t="s">
        <v>212</v>
      </c>
      <c r="E6580" t="s">
        <v>47</v>
      </c>
      <c r="F6580" t="s">
        <v>53</v>
      </c>
      <c r="G6580">
        <v>1</v>
      </c>
      <c r="H6580">
        <v>16.399999999999999</v>
      </c>
      <c r="I6580" t="s">
        <v>224</v>
      </c>
      <c r="J6580" t="s">
        <v>253</v>
      </c>
      <c r="K6580">
        <v>6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83</v>
      </c>
      <c r="R6580" t="s">
        <v>83</v>
      </c>
      <c r="S6580" t="s">
        <v>83</v>
      </c>
      <c r="T6580" t="str">
        <f>_xlfn.XLOOKUP(A6580,MI_Match_Analysis!$A$2:$A$8,MI_Match_Analysis!$F$2:$F$8,"Not Found")</f>
        <v>Not Found</v>
      </c>
    </row>
    <row r="6581" spans="1:20" hidden="1" x14ac:dyDescent="0.3">
      <c r="A6581">
        <v>29</v>
      </c>
      <c r="B6581" s="1">
        <v>46131</v>
      </c>
      <c r="C6581" t="s">
        <v>162</v>
      </c>
      <c r="D6581" t="s">
        <v>212</v>
      </c>
      <c r="E6581" t="s">
        <v>47</v>
      </c>
      <c r="F6581" t="s">
        <v>53</v>
      </c>
      <c r="G6581">
        <v>1</v>
      </c>
      <c r="H6581">
        <v>16.5</v>
      </c>
      <c r="I6581" t="s">
        <v>224</v>
      </c>
      <c r="J6581" t="s">
        <v>253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165</v>
      </c>
      <c r="R6581" t="s">
        <v>224</v>
      </c>
      <c r="S6581" t="s">
        <v>233</v>
      </c>
      <c r="T6581" t="str">
        <f>_xlfn.XLOOKUP(A6581,MI_Match_Analysis!$A$2:$A$8,MI_Match_Analysis!$F$2:$F$8,"Not Found")</f>
        <v>Not Found</v>
      </c>
    </row>
    <row r="6582" spans="1:20" hidden="1" x14ac:dyDescent="0.3">
      <c r="A6582">
        <v>29</v>
      </c>
      <c r="B6582" s="1">
        <v>46131</v>
      </c>
      <c r="C6582" t="s">
        <v>162</v>
      </c>
      <c r="D6582" t="s">
        <v>212</v>
      </c>
      <c r="E6582" t="s">
        <v>47</v>
      </c>
      <c r="F6582" t="s">
        <v>53</v>
      </c>
      <c r="G6582">
        <v>1</v>
      </c>
      <c r="H6582">
        <v>16.600000000000001</v>
      </c>
      <c r="I6582" t="s">
        <v>225</v>
      </c>
      <c r="J6582" t="s">
        <v>253</v>
      </c>
      <c r="K6582">
        <v>6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83</v>
      </c>
      <c r="R6582" t="s">
        <v>83</v>
      </c>
      <c r="S6582" t="s">
        <v>83</v>
      </c>
      <c r="T6582" t="str">
        <f>_xlfn.XLOOKUP(A6582,MI_Match_Analysis!$A$2:$A$8,MI_Match_Analysis!$F$2:$F$8,"Not Found")</f>
        <v>Not Found</v>
      </c>
    </row>
    <row r="6583" spans="1:20" hidden="1" x14ac:dyDescent="0.3">
      <c r="A6583">
        <v>29</v>
      </c>
      <c r="B6583" s="1">
        <v>46131</v>
      </c>
      <c r="C6583" t="s">
        <v>162</v>
      </c>
      <c r="D6583" t="s">
        <v>212</v>
      </c>
      <c r="E6583" t="s">
        <v>47</v>
      </c>
      <c r="F6583" t="s">
        <v>53</v>
      </c>
      <c r="G6583">
        <v>1</v>
      </c>
      <c r="H6583">
        <v>17.100000000000001</v>
      </c>
      <c r="I6583" t="s">
        <v>226</v>
      </c>
      <c r="J6583" t="s">
        <v>256</v>
      </c>
      <c r="K6583">
        <v>4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83</v>
      </c>
      <c r="R6583" t="s">
        <v>83</v>
      </c>
      <c r="S6583" t="s">
        <v>83</v>
      </c>
      <c r="T6583" t="str">
        <f>_xlfn.XLOOKUP(A6583,MI_Match_Analysis!$A$2:$A$8,MI_Match_Analysis!$F$2:$F$8,"Not Found")</f>
        <v>Not Found</v>
      </c>
    </row>
    <row r="6584" spans="1:20" hidden="1" x14ac:dyDescent="0.3">
      <c r="A6584">
        <v>29</v>
      </c>
      <c r="B6584" s="1">
        <v>46131</v>
      </c>
      <c r="C6584" t="s">
        <v>162</v>
      </c>
      <c r="D6584" t="s">
        <v>212</v>
      </c>
      <c r="E6584" t="s">
        <v>47</v>
      </c>
      <c r="F6584" t="s">
        <v>53</v>
      </c>
      <c r="G6584">
        <v>1</v>
      </c>
      <c r="H6584">
        <v>17.2</v>
      </c>
      <c r="I6584" t="s">
        <v>226</v>
      </c>
      <c r="J6584" t="s">
        <v>256</v>
      </c>
      <c r="K6584">
        <v>6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83</v>
      </c>
      <c r="R6584" t="s">
        <v>83</v>
      </c>
      <c r="S6584" t="s">
        <v>83</v>
      </c>
      <c r="T6584" t="str">
        <f>_xlfn.XLOOKUP(A6584,MI_Match_Analysis!$A$2:$A$8,MI_Match_Analysis!$F$2:$F$8,"Not Found")</f>
        <v>Not Found</v>
      </c>
    </row>
    <row r="6585" spans="1:20" hidden="1" x14ac:dyDescent="0.3">
      <c r="A6585">
        <v>29</v>
      </c>
      <c r="B6585" s="1">
        <v>46131</v>
      </c>
      <c r="C6585" t="s">
        <v>162</v>
      </c>
      <c r="D6585" t="s">
        <v>212</v>
      </c>
      <c r="E6585" t="s">
        <v>47</v>
      </c>
      <c r="F6585" t="s">
        <v>53</v>
      </c>
      <c r="G6585">
        <v>1</v>
      </c>
      <c r="H6585">
        <v>17.3</v>
      </c>
      <c r="I6585" t="s">
        <v>226</v>
      </c>
      <c r="J6585" t="s">
        <v>256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83</v>
      </c>
      <c r="R6585" t="s">
        <v>83</v>
      </c>
      <c r="S6585" t="s">
        <v>83</v>
      </c>
      <c r="T6585" t="str">
        <f>_xlfn.XLOOKUP(A6585,MI_Match_Analysis!$A$2:$A$8,MI_Match_Analysis!$F$2:$F$8,"Not Found")</f>
        <v>Not Found</v>
      </c>
    </row>
    <row r="6586" spans="1:20" hidden="1" x14ac:dyDescent="0.3">
      <c r="A6586">
        <v>29</v>
      </c>
      <c r="B6586" s="1">
        <v>46131</v>
      </c>
      <c r="C6586" t="s">
        <v>162</v>
      </c>
      <c r="D6586" t="s">
        <v>212</v>
      </c>
      <c r="E6586" t="s">
        <v>47</v>
      </c>
      <c r="F6586" t="s">
        <v>53</v>
      </c>
      <c r="G6586">
        <v>1</v>
      </c>
      <c r="H6586">
        <v>17.399999999999999</v>
      </c>
      <c r="I6586" t="s">
        <v>226</v>
      </c>
      <c r="J6586" t="s">
        <v>256</v>
      </c>
      <c r="K6586">
        <v>4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83</v>
      </c>
      <c r="R6586" t="s">
        <v>83</v>
      </c>
      <c r="S6586" t="s">
        <v>83</v>
      </c>
      <c r="T6586" t="str">
        <f>_xlfn.XLOOKUP(A6586,MI_Match_Analysis!$A$2:$A$8,MI_Match_Analysis!$F$2:$F$8,"Not Found")</f>
        <v>Not Found</v>
      </c>
    </row>
    <row r="6587" spans="1:20" hidden="1" x14ac:dyDescent="0.3">
      <c r="A6587">
        <v>29</v>
      </c>
      <c r="B6587" s="1">
        <v>46131</v>
      </c>
      <c r="C6587" t="s">
        <v>162</v>
      </c>
      <c r="D6587" t="s">
        <v>212</v>
      </c>
      <c r="E6587" t="s">
        <v>47</v>
      </c>
      <c r="F6587" t="s">
        <v>53</v>
      </c>
      <c r="G6587">
        <v>1</v>
      </c>
      <c r="H6587">
        <v>17.5</v>
      </c>
      <c r="I6587" t="s">
        <v>226</v>
      </c>
      <c r="J6587" t="s">
        <v>256</v>
      </c>
      <c r="K6587">
        <v>0</v>
      </c>
      <c r="L6587">
        <v>1</v>
      </c>
      <c r="M6587">
        <v>0</v>
      </c>
      <c r="N6587">
        <v>1</v>
      </c>
      <c r="O6587">
        <v>0</v>
      </c>
      <c r="P6587">
        <v>0</v>
      </c>
      <c r="Q6587" t="s">
        <v>83</v>
      </c>
      <c r="R6587" t="s">
        <v>83</v>
      </c>
      <c r="S6587" t="s">
        <v>83</v>
      </c>
      <c r="T6587" t="str">
        <f>_xlfn.XLOOKUP(A6587,MI_Match_Analysis!$A$2:$A$8,MI_Match_Analysis!$F$2:$F$8,"Not Found")</f>
        <v>Not Found</v>
      </c>
    </row>
    <row r="6588" spans="1:20" hidden="1" x14ac:dyDescent="0.3">
      <c r="A6588">
        <v>29</v>
      </c>
      <c r="B6588" s="1">
        <v>46131</v>
      </c>
      <c r="C6588" t="s">
        <v>162</v>
      </c>
      <c r="D6588" t="s">
        <v>212</v>
      </c>
      <c r="E6588" t="s">
        <v>47</v>
      </c>
      <c r="F6588" t="s">
        <v>53</v>
      </c>
      <c r="G6588">
        <v>1</v>
      </c>
      <c r="H6588">
        <v>17.600000000000001</v>
      </c>
      <c r="I6588" t="s">
        <v>225</v>
      </c>
      <c r="J6588" t="s">
        <v>256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83</v>
      </c>
      <c r="R6588" t="s">
        <v>83</v>
      </c>
      <c r="S6588" t="s">
        <v>83</v>
      </c>
      <c r="T6588" t="str">
        <f>_xlfn.XLOOKUP(A6588,MI_Match_Analysis!$A$2:$A$8,MI_Match_Analysis!$F$2:$F$8,"Not Found")</f>
        <v>Not Found</v>
      </c>
    </row>
    <row r="6589" spans="1:20" hidden="1" x14ac:dyDescent="0.3">
      <c r="A6589">
        <v>29</v>
      </c>
      <c r="B6589" s="1">
        <v>46131</v>
      </c>
      <c r="C6589" t="s">
        <v>162</v>
      </c>
      <c r="D6589" t="s">
        <v>212</v>
      </c>
      <c r="E6589" t="s">
        <v>47</v>
      </c>
      <c r="F6589" t="s">
        <v>53</v>
      </c>
      <c r="G6589">
        <v>1</v>
      </c>
      <c r="H6589">
        <v>18.100000000000001</v>
      </c>
      <c r="I6589" t="s">
        <v>226</v>
      </c>
      <c r="J6589" t="s">
        <v>76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83</v>
      </c>
      <c r="R6589" t="s">
        <v>83</v>
      </c>
      <c r="S6589" t="s">
        <v>83</v>
      </c>
      <c r="T6589" t="str">
        <f>_xlfn.XLOOKUP(A6589,MI_Match_Analysis!$A$2:$A$8,MI_Match_Analysis!$F$2:$F$8,"Not Found")</f>
        <v>Not Found</v>
      </c>
    </row>
    <row r="6590" spans="1:20" hidden="1" x14ac:dyDescent="0.3">
      <c r="A6590">
        <v>29</v>
      </c>
      <c r="B6590" s="1">
        <v>46131</v>
      </c>
      <c r="C6590" t="s">
        <v>162</v>
      </c>
      <c r="D6590" t="s">
        <v>212</v>
      </c>
      <c r="E6590" t="s">
        <v>47</v>
      </c>
      <c r="F6590" t="s">
        <v>53</v>
      </c>
      <c r="G6590">
        <v>1</v>
      </c>
      <c r="H6590">
        <v>18.100000000000001</v>
      </c>
      <c r="I6590" t="s">
        <v>226</v>
      </c>
      <c r="J6590" t="s">
        <v>76</v>
      </c>
      <c r="K6590">
        <v>0</v>
      </c>
      <c r="L6590">
        <v>1</v>
      </c>
      <c r="M6590">
        <v>1</v>
      </c>
      <c r="N6590">
        <v>0</v>
      </c>
      <c r="O6590">
        <v>0</v>
      </c>
      <c r="P6590">
        <v>0</v>
      </c>
      <c r="Q6590" t="s">
        <v>83</v>
      </c>
      <c r="R6590" t="s">
        <v>83</v>
      </c>
      <c r="S6590" t="s">
        <v>83</v>
      </c>
      <c r="T6590" t="str">
        <f>_xlfn.XLOOKUP(A6590,MI_Match_Analysis!$A$2:$A$8,MI_Match_Analysis!$F$2:$F$8,"Not Found")</f>
        <v>Not Found</v>
      </c>
    </row>
    <row r="6591" spans="1:20" hidden="1" x14ac:dyDescent="0.3">
      <c r="A6591">
        <v>29</v>
      </c>
      <c r="B6591" s="1">
        <v>46131</v>
      </c>
      <c r="C6591" t="s">
        <v>162</v>
      </c>
      <c r="D6591" t="s">
        <v>212</v>
      </c>
      <c r="E6591" t="s">
        <v>47</v>
      </c>
      <c r="F6591" t="s">
        <v>53</v>
      </c>
      <c r="G6591">
        <v>1</v>
      </c>
      <c r="H6591">
        <v>18.2</v>
      </c>
      <c r="I6591" t="s">
        <v>226</v>
      </c>
      <c r="J6591" t="s">
        <v>76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83</v>
      </c>
      <c r="R6591" t="s">
        <v>83</v>
      </c>
      <c r="S6591" t="s">
        <v>83</v>
      </c>
      <c r="T6591" t="str">
        <f>_xlfn.XLOOKUP(A6591,MI_Match_Analysis!$A$2:$A$8,MI_Match_Analysis!$F$2:$F$8,"Not Found")</f>
        <v>Not Found</v>
      </c>
    </row>
    <row r="6592" spans="1:20" hidden="1" x14ac:dyDescent="0.3">
      <c r="A6592">
        <v>29</v>
      </c>
      <c r="B6592" s="1">
        <v>46131</v>
      </c>
      <c r="C6592" t="s">
        <v>162</v>
      </c>
      <c r="D6592" t="s">
        <v>212</v>
      </c>
      <c r="E6592" t="s">
        <v>47</v>
      </c>
      <c r="F6592" t="s">
        <v>53</v>
      </c>
      <c r="G6592">
        <v>1</v>
      </c>
      <c r="H6592">
        <v>18.3</v>
      </c>
      <c r="I6592" t="s">
        <v>226</v>
      </c>
      <c r="J6592" t="s">
        <v>76</v>
      </c>
      <c r="K6592">
        <v>6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83</v>
      </c>
      <c r="R6592" t="s">
        <v>83</v>
      </c>
      <c r="S6592" t="s">
        <v>83</v>
      </c>
      <c r="T6592" t="str">
        <f>_xlfn.XLOOKUP(A6592,MI_Match_Analysis!$A$2:$A$8,MI_Match_Analysis!$F$2:$F$8,"Not Found")</f>
        <v>Not Found</v>
      </c>
    </row>
    <row r="6593" spans="1:20" hidden="1" x14ac:dyDescent="0.3">
      <c r="A6593">
        <v>29</v>
      </c>
      <c r="B6593" s="1">
        <v>46131</v>
      </c>
      <c r="C6593" t="s">
        <v>162</v>
      </c>
      <c r="D6593" t="s">
        <v>212</v>
      </c>
      <c r="E6593" t="s">
        <v>47</v>
      </c>
      <c r="F6593" t="s">
        <v>53</v>
      </c>
      <c r="G6593">
        <v>1</v>
      </c>
      <c r="H6593">
        <v>18.399999999999999</v>
      </c>
      <c r="I6593" t="s">
        <v>226</v>
      </c>
      <c r="J6593" t="s">
        <v>76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83</v>
      </c>
      <c r="R6593" t="s">
        <v>83</v>
      </c>
      <c r="S6593" t="s">
        <v>83</v>
      </c>
      <c r="T6593" t="str">
        <f>_xlfn.XLOOKUP(A6593,MI_Match_Analysis!$A$2:$A$8,MI_Match_Analysis!$F$2:$F$8,"Not Found")</f>
        <v>Not Found</v>
      </c>
    </row>
    <row r="6594" spans="1:20" hidden="1" x14ac:dyDescent="0.3">
      <c r="A6594">
        <v>29</v>
      </c>
      <c r="B6594" s="1">
        <v>46131</v>
      </c>
      <c r="C6594" t="s">
        <v>162</v>
      </c>
      <c r="D6594" t="s">
        <v>212</v>
      </c>
      <c r="E6594" t="s">
        <v>47</v>
      </c>
      <c r="F6594" t="s">
        <v>53</v>
      </c>
      <c r="G6594">
        <v>1</v>
      </c>
      <c r="H6594">
        <v>18.5</v>
      </c>
      <c r="I6594" t="s">
        <v>225</v>
      </c>
      <c r="J6594" t="s">
        <v>76</v>
      </c>
      <c r="K6594">
        <v>0</v>
      </c>
      <c r="L6594">
        <v>1</v>
      </c>
      <c r="M6594">
        <v>1</v>
      </c>
      <c r="N6594">
        <v>0</v>
      </c>
      <c r="O6594">
        <v>0</v>
      </c>
      <c r="P6594">
        <v>0</v>
      </c>
      <c r="Q6594" t="s">
        <v>83</v>
      </c>
      <c r="R6594" t="s">
        <v>83</v>
      </c>
      <c r="S6594" t="s">
        <v>83</v>
      </c>
      <c r="T6594" t="str">
        <f>_xlfn.XLOOKUP(A6594,MI_Match_Analysis!$A$2:$A$8,MI_Match_Analysis!$F$2:$F$8,"Not Found")</f>
        <v>Not Found</v>
      </c>
    </row>
    <row r="6595" spans="1:20" hidden="1" x14ac:dyDescent="0.3">
      <c r="A6595">
        <v>29</v>
      </c>
      <c r="B6595" s="1">
        <v>46131</v>
      </c>
      <c r="C6595" t="s">
        <v>162</v>
      </c>
      <c r="D6595" t="s">
        <v>212</v>
      </c>
      <c r="E6595" t="s">
        <v>47</v>
      </c>
      <c r="F6595" t="s">
        <v>53</v>
      </c>
      <c r="G6595">
        <v>1</v>
      </c>
      <c r="H6595">
        <v>18.5</v>
      </c>
      <c r="I6595" t="s">
        <v>225</v>
      </c>
      <c r="J6595" t="s">
        <v>76</v>
      </c>
      <c r="K6595">
        <v>6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83</v>
      </c>
      <c r="R6595" t="s">
        <v>83</v>
      </c>
      <c r="S6595" t="s">
        <v>83</v>
      </c>
      <c r="T6595" t="str">
        <f>_xlfn.XLOOKUP(A6595,MI_Match_Analysis!$A$2:$A$8,MI_Match_Analysis!$F$2:$F$8,"Not Found")</f>
        <v>Not Found</v>
      </c>
    </row>
    <row r="6596" spans="1:20" hidden="1" x14ac:dyDescent="0.3">
      <c r="A6596">
        <v>29</v>
      </c>
      <c r="B6596" s="1">
        <v>46131</v>
      </c>
      <c r="C6596" t="s">
        <v>162</v>
      </c>
      <c r="D6596" t="s">
        <v>212</v>
      </c>
      <c r="E6596" t="s">
        <v>47</v>
      </c>
      <c r="F6596" t="s">
        <v>53</v>
      </c>
      <c r="G6596">
        <v>1</v>
      </c>
      <c r="H6596">
        <v>18.600000000000001</v>
      </c>
      <c r="I6596" t="s">
        <v>225</v>
      </c>
      <c r="J6596" t="s">
        <v>76</v>
      </c>
      <c r="K6596">
        <v>4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83</v>
      </c>
      <c r="R6596" t="s">
        <v>83</v>
      </c>
      <c r="S6596" t="s">
        <v>83</v>
      </c>
      <c r="T6596" t="str">
        <f>_xlfn.XLOOKUP(A6596,MI_Match_Analysis!$A$2:$A$8,MI_Match_Analysis!$F$2:$F$8,"Not Found")</f>
        <v>Not Found</v>
      </c>
    </row>
    <row r="6597" spans="1:20" hidden="1" x14ac:dyDescent="0.3">
      <c r="A6597">
        <v>29</v>
      </c>
      <c r="B6597" s="1">
        <v>46131</v>
      </c>
      <c r="C6597" t="s">
        <v>162</v>
      </c>
      <c r="D6597" t="s">
        <v>212</v>
      </c>
      <c r="E6597" t="s">
        <v>47</v>
      </c>
      <c r="F6597" t="s">
        <v>53</v>
      </c>
      <c r="G6597">
        <v>1</v>
      </c>
      <c r="H6597">
        <v>19.100000000000001</v>
      </c>
      <c r="I6597" t="s">
        <v>226</v>
      </c>
      <c r="J6597" t="s">
        <v>124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83</v>
      </c>
      <c r="R6597" t="s">
        <v>83</v>
      </c>
      <c r="S6597" t="s">
        <v>83</v>
      </c>
      <c r="T6597" t="str">
        <f>_xlfn.XLOOKUP(A6597,MI_Match_Analysis!$A$2:$A$8,MI_Match_Analysis!$F$2:$F$8,"Not Found")</f>
        <v>Not Found</v>
      </c>
    </row>
    <row r="6598" spans="1:20" hidden="1" x14ac:dyDescent="0.3">
      <c r="A6598">
        <v>29</v>
      </c>
      <c r="B6598" s="1">
        <v>46131</v>
      </c>
      <c r="C6598" t="s">
        <v>162</v>
      </c>
      <c r="D6598" t="s">
        <v>212</v>
      </c>
      <c r="E6598" t="s">
        <v>47</v>
      </c>
      <c r="F6598" t="s">
        <v>53</v>
      </c>
      <c r="G6598">
        <v>1</v>
      </c>
      <c r="H6598">
        <v>19.2</v>
      </c>
      <c r="I6598" t="s">
        <v>225</v>
      </c>
      <c r="J6598" t="s">
        <v>124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83</v>
      </c>
      <c r="R6598" t="s">
        <v>83</v>
      </c>
      <c r="S6598" t="s">
        <v>83</v>
      </c>
      <c r="T6598" t="str">
        <f>_xlfn.XLOOKUP(A6598,MI_Match_Analysis!$A$2:$A$8,MI_Match_Analysis!$F$2:$F$8,"Not Found")</f>
        <v>Not Found</v>
      </c>
    </row>
    <row r="6599" spans="1:20" hidden="1" x14ac:dyDescent="0.3">
      <c r="A6599">
        <v>29</v>
      </c>
      <c r="B6599" s="1">
        <v>46131</v>
      </c>
      <c r="C6599" t="s">
        <v>162</v>
      </c>
      <c r="D6599" t="s">
        <v>212</v>
      </c>
      <c r="E6599" t="s">
        <v>47</v>
      </c>
      <c r="F6599" t="s">
        <v>53</v>
      </c>
      <c r="G6599">
        <v>1</v>
      </c>
      <c r="H6599">
        <v>19.3</v>
      </c>
      <c r="I6599" t="s">
        <v>226</v>
      </c>
      <c r="J6599" t="s">
        <v>124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83</v>
      </c>
      <c r="R6599" t="s">
        <v>83</v>
      </c>
      <c r="S6599" t="s">
        <v>83</v>
      </c>
      <c r="T6599" t="str">
        <f>_xlfn.XLOOKUP(A6599,MI_Match_Analysis!$A$2:$A$8,MI_Match_Analysis!$F$2:$F$8,"Not Found")</f>
        <v>Not Found</v>
      </c>
    </row>
    <row r="6600" spans="1:20" hidden="1" x14ac:dyDescent="0.3">
      <c r="A6600">
        <v>29</v>
      </c>
      <c r="B6600" s="1">
        <v>46131</v>
      </c>
      <c r="C6600" t="s">
        <v>162</v>
      </c>
      <c r="D6600" t="s">
        <v>212</v>
      </c>
      <c r="E6600" t="s">
        <v>47</v>
      </c>
      <c r="F6600" t="s">
        <v>53</v>
      </c>
      <c r="G6600">
        <v>1</v>
      </c>
      <c r="H6600">
        <v>19.399999999999999</v>
      </c>
      <c r="I6600" t="s">
        <v>225</v>
      </c>
      <c r="J6600" t="s">
        <v>124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165</v>
      </c>
      <c r="R6600" t="s">
        <v>225</v>
      </c>
      <c r="S6600" t="s">
        <v>228</v>
      </c>
      <c r="T6600" t="str">
        <f>_xlfn.XLOOKUP(A6600,MI_Match_Analysis!$A$2:$A$8,MI_Match_Analysis!$F$2:$F$8,"Not Found")</f>
        <v>Not Found</v>
      </c>
    </row>
    <row r="6601" spans="1:20" hidden="1" x14ac:dyDescent="0.3">
      <c r="A6601">
        <v>29</v>
      </c>
      <c r="B6601" s="1">
        <v>46131</v>
      </c>
      <c r="C6601" t="s">
        <v>162</v>
      </c>
      <c r="D6601" t="s">
        <v>212</v>
      </c>
      <c r="E6601" t="s">
        <v>47</v>
      </c>
      <c r="F6601" t="s">
        <v>53</v>
      </c>
      <c r="G6601">
        <v>1</v>
      </c>
      <c r="H6601">
        <v>19.5</v>
      </c>
      <c r="I6601" t="s">
        <v>215</v>
      </c>
      <c r="J6601" t="s">
        <v>124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83</v>
      </c>
      <c r="R6601" t="s">
        <v>83</v>
      </c>
      <c r="S6601" t="s">
        <v>83</v>
      </c>
      <c r="T6601" t="str">
        <f>_xlfn.XLOOKUP(A6601,MI_Match_Analysis!$A$2:$A$8,MI_Match_Analysis!$F$2:$F$8,"Not Found")</f>
        <v>Not Found</v>
      </c>
    </row>
    <row r="6602" spans="1:20" hidden="1" x14ac:dyDescent="0.3">
      <c r="A6602">
        <v>29</v>
      </c>
      <c r="B6602" s="1">
        <v>46131</v>
      </c>
      <c r="C6602" t="s">
        <v>162</v>
      </c>
      <c r="D6602" t="s">
        <v>212</v>
      </c>
      <c r="E6602" t="s">
        <v>47</v>
      </c>
      <c r="F6602" t="s">
        <v>53</v>
      </c>
      <c r="G6602">
        <v>1</v>
      </c>
      <c r="H6602">
        <v>19.600000000000001</v>
      </c>
      <c r="I6602" t="s">
        <v>226</v>
      </c>
      <c r="J6602" t="s">
        <v>124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195</v>
      </c>
      <c r="R6602" t="s">
        <v>226</v>
      </c>
      <c r="S6602" t="s">
        <v>233</v>
      </c>
      <c r="T6602" t="str">
        <f>_xlfn.XLOOKUP(A6602,MI_Match_Analysis!$A$2:$A$8,MI_Match_Analysis!$F$2:$F$8,"Not Found")</f>
        <v>Not Found</v>
      </c>
    </row>
    <row r="6603" spans="1:20" hidden="1" x14ac:dyDescent="0.3">
      <c r="A6603">
        <v>29</v>
      </c>
      <c r="B6603" s="1">
        <v>46131</v>
      </c>
      <c r="C6603" t="s">
        <v>162</v>
      </c>
      <c r="D6603" t="s">
        <v>212</v>
      </c>
      <c r="E6603" t="s">
        <v>53</v>
      </c>
      <c r="F6603" t="s">
        <v>47</v>
      </c>
      <c r="G6603">
        <v>2</v>
      </c>
      <c r="H6603">
        <v>0.1</v>
      </c>
      <c r="I6603" t="s">
        <v>130</v>
      </c>
      <c r="J6603" t="s">
        <v>114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83</v>
      </c>
      <c r="R6603" t="s">
        <v>83</v>
      </c>
      <c r="S6603" t="s">
        <v>83</v>
      </c>
      <c r="T6603" t="str">
        <f>_xlfn.XLOOKUP(A6603,MI_Match_Analysis!$A$2:$A$8,MI_Match_Analysis!$F$2:$F$8,"Not Found")</f>
        <v>Not Found</v>
      </c>
    </row>
    <row r="6604" spans="1:20" hidden="1" x14ac:dyDescent="0.3">
      <c r="A6604">
        <v>29</v>
      </c>
      <c r="B6604" s="1">
        <v>46131</v>
      </c>
      <c r="C6604" t="s">
        <v>162</v>
      </c>
      <c r="D6604" t="s">
        <v>212</v>
      </c>
      <c r="E6604" t="s">
        <v>53</v>
      </c>
      <c r="F6604" t="s">
        <v>47</v>
      </c>
      <c r="G6604">
        <v>2</v>
      </c>
      <c r="H6604">
        <v>0.2</v>
      </c>
      <c r="I6604" t="s">
        <v>230</v>
      </c>
      <c r="J6604" t="s">
        <v>114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83</v>
      </c>
      <c r="R6604" t="s">
        <v>83</v>
      </c>
      <c r="S6604" t="s">
        <v>83</v>
      </c>
      <c r="T6604" t="str">
        <f>_xlfn.XLOOKUP(A6604,MI_Match_Analysis!$A$2:$A$8,MI_Match_Analysis!$F$2:$F$8,"Not Found")</f>
        <v>Not Found</v>
      </c>
    </row>
    <row r="6605" spans="1:20" hidden="1" x14ac:dyDescent="0.3">
      <c r="A6605">
        <v>29</v>
      </c>
      <c r="B6605" s="1">
        <v>46131</v>
      </c>
      <c r="C6605" t="s">
        <v>162</v>
      </c>
      <c r="D6605" t="s">
        <v>212</v>
      </c>
      <c r="E6605" t="s">
        <v>53</v>
      </c>
      <c r="F6605" t="s">
        <v>47</v>
      </c>
      <c r="G6605">
        <v>2</v>
      </c>
      <c r="H6605">
        <v>0.3</v>
      </c>
      <c r="I6605" t="s">
        <v>230</v>
      </c>
      <c r="J6605" t="s">
        <v>114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83</v>
      </c>
      <c r="R6605" t="s">
        <v>83</v>
      </c>
      <c r="S6605" t="s">
        <v>83</v>
      </c>
      <c r="T6605" t="str">
        <f>_xlfn.XLOOKUP(A6605,MI_Match_Analysis!$A$2:$A$8,MI_Match_Analysis!$F$2:$F$8,"Not Found")</f>
        <v>Not Found</v>
      </c>
    </row>
    <row r="6606" spans="1:20" hidden="1" x14ac:dyDescent="0.3">
      <c r="A6606">
        <v>29</v>
      </c>
      <c r="B6606" s="1">
        <v>46131</v>
      </c>
      <c r="C6606" t="s">
        <v>162</v>
      </c>
      <c r="D6606" t="s">
        <v>212</v>
      </c>
      <c r="E6606" t="s">
        <v>53</v>
      </c>
      <c r="F6606" t="s">
        <v>47</v>
      </c>
      <c r="G6606">
        <v>2</v>
      </c>
      <c r="H6606">
        <v>0.4</v>
      </c>
      <c r="I6606" t="s">
        <v>230</v>
      </c>
      <c r="J6606" t="s">
        <v>114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83</v>
      </c>
      <c r="R6606" t="s">
        <v>83</v>
      </c>
      <c r="S6606" t="s">
        <v>83</v>
      </c>
      <c r="T6606" t="str">
        <f>_xlfn.XLOOKUP(A6606,MI_Match_Analysis!$A$2:$A$8,MI_Match_Analysis!$F$2:$F$8,"Not Found")</f>
        <v>Not Found</v>
      </c>
    </row>
    <row r="6607" spans="1:20" hidden="1" x14ac:dyDescent="0.3">
      <c r="A6607">
        <v>29</v>
      </c>
      <c r="B6607" s="1">
        <v>46131</v>
      </c>
      <c r="C6607" t="s">
        <v>162</v>
      </c>
      <c r="D6607" t="s">
        <v>212</v>
      </c>
      <c r="E6607" t="s">
        <v>53</v>
      </c>
      <c r="F6607" t="s">
        <v>47</v>
      </c>
      <c r="G6607">
        <v>2</v>
      </c>
      <c r="H6607">
        <v>0.5</v>
      </c>
      <c r="I6607" t="s">
        <v>230</v>
      </c>
      <c r="J6607" t="s">
        <v>114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83</v>
      </c>
      <c r="R6607" t="s">
        <v>83</v>
      </c>
      <c r="S6607" t="s">
        <v>83</v>
      </c>
      <c r="T6607" t="str">
        <f>_xlfn.XLOOKUP(A6607,MI_Match_Analysis!$A$2:$A$8,MI_Match_Analysis!$F$2:$F$8,"Not Found")</f>
        <v>Not Found</v>
      </c>
    </row>
    <row r="6608" spans="1:20" hidden="1" x14ac:dyDescent="0.3">
      <c r="A6608">
        <v>29</v>
      </c>
      <c r="B6608" s="1">
        <v>46131</v>
      </c>
      <c r="C6608" t="s">
        <v>162</v>
      </c>
      <c r="D6608" t="s">
        <v>212</v>
      </c>
      <c r="E6608" t="s">
        <v>53</v>
      </c>
      <c r="F6608" t="s">
        <v>47</v>
      </c>
      <c r="G6608">
        <v>2</v>
      </c>
      <c r="H6608">
        <v>0.6</v>
      </c>
      <c r="I6608" t="s">
        <v>130</v>
      </c>
      <c r="J6608" t="s">
        <v>114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83</v>
      </c>
      <c r="R6608" t="s">
        <v>83</v>
      </c>
      <c r="S6608" t="s">
        <v>83</v>
      </c>
      <c r="T6608" t="str">
        <f>_xlfn.XLOOKUP(A6608,MI_Match_Analysis!$A$2:$A$8,MI_Match_Analysis!$F$2:$F$8,"Not Found")</f>
        <v>Not Found</v>
      </c>
    </row>
    <row r="6609" spans="1:20" hidden="1" x14ac:dyDescent="0.3">
      <c r="A6609">
        <v>29</v>
      </c>
      <c r="B6609" s="1">
        <v>46131</v>
      </c>
      <c r="C6609" t="s">
        <v>162</v>
      </c>
      <c r="D6609" t="s">
        <v>212</v>
      </c>
      <c r="E6609" t="s">
        <v>53</v>
      </c>
      <c r="F6609" t="s">
        <v>47</v>
      </c>
      <c r="G6609">
        <v>2</v>
      </c>
      <c r="H6609">
        <v>1.1000000000000001</v>
      </c>
      <c r="I6609" t="s">
        <v>230</v>
      </c>
      <c r="J6609" t="s">
        <v>214</v>
      </c>
      <c r="K6609">
        <v>0</v>
      </c>
      <c r="L6609">
        <v>1</v>
      </c>
      <c r="M6609">
        <v>1</v>
      </c>
      <c r="N6609">
        <v>0</v>
      </c>
      <c r="O6609">
        <v>0</v>
      </c>
      <c r="P6609">
        <v>0</v>
      </c>
      <c r="Q6609" t="s">
        <v>83</v>
      </c>
      <c r="R6609" t="s">
        <v>83</v>
      </c>
      <c r="S6609" t="s">
        <v>83</v>
      </c>
      <c r="T6609" t="str">
        <f>_xlfn.XLOOKUP(A6609,MI_Match_Analysis!$A$2:$A$8,MI_Match_Analysis!$F$2:$F$8,"Not Found")</f>
        <v>Not Found</v>
      </c>
    </row>
    <row r="6610" spans="1:20" hidden="1" x14ac:dyDescent="0.3">
      <c r="A6610">
        <v>29</v>
      </c>
      <c r="B6610" s="1">
        <v>46131</v>
      </c>
      <c r="C6610" t="s">
        <v>162</v>
      </c>
      <c r="D6610" t="s">
        <v>212</v>
      </c>
      <c r="E6610" t="s">
        <v>53</v>
      </c>
      <c r="F6610" t="s">
        <v>47</v>
      </c>
      <c r="G6610">
        <v>2</v>
      </c>
      <c r="H6610">
        <v>1.1000000000000001</v>
      </c>
      <c r="I6610" t="s">
        <v>230</v>
      </c>
      <c r="J6610" t="s">
        <v>214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83</v>
      </c>
      <c r="R6610" t="s">
        <v>83</v>
      </c>
      <c r="S6610" t="s">
        <v>83</v>
      </c>
      <c r="T6610" t="str">
        <f>_xlfn.XLOOKUP(A6610,MI_Match_Analysis!$A$2:$A$8,MI_Match_Analysis!$F$2:$F$8,"Not Found")</f>
        <v>Not Found</v>
      </c>
    </row>
    <row r="6611" spans="1:20" hidden="1" x14ac:dyDescent="0.3">
      <c r="A6611">
        <v>29</v>
      </c>
      <c r="B6611" s="1">
        <v>46131</v>
      </c>
      <c r="C6611" t="s">
        <v>162</v>
      </c>
      <c r="D6611" t="s">
        <v>212</v>
      </c>
      <c r="E6611" t="s">
        <v>53</v>
      </c>
      <c r="F6611" t="s">
        <v>47</v>
      </c>
      <c r="G6611">
        <v>2</v>
      </c>
      <c r="H6611">
        <v>1.2</v>
      </c>
      <c r="I6611" t="s">
        <v>130</v>
      </c>
      <c r="J6611" t="s">
        <v>214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83</v>
      </c>
      <c r="R6611" t="s">
        <v>83</v>
      </c>
      <c r="S6611" t="s">
        <v>83</v>
      </c>
      <c r="T6611" t="str">
        <f>_xlfn.XLOOKUP(A6611,MI_Match_Analysis!$A$2:$A$8,MI_Match_Analysis!$F$2:$F$8,"Not Found")</f>
        <v>Not Found</v>
      </c>
    </row>
    <row r="6612" spans="1:20" hidden="1" x14ac:dyDescent="0.3">
      <c r="A6612">
        <v>29</v>
      </c>
      <c r="B6612" s="1">
        <v>46131</v>
      </c>
      <c r="C6612" t="s">
        <v>162</v>
      </c>
      <c r="D6612" t="s">
        <v>212</v>
      </c>
      <c r="E6612" t="s">
        <v>53</v>
      </c>
      <c r="F6612" t="s">
        <v>47</v>
      </c>
      <c r="G6612">
        <v>2</v>
      </c>
      <c r="H6612">
        <v>1.3</v>
      </c>
      <c r="I6612" t="s">
        <v>130</v>
      </c>
      <c r="J6612" t="s">
        <v>214</v>
      </c>
      <c r="K6612">
        <v>6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83</v>
      </c>
      <c r="R6612" t="s">
        <v>83</v>
      </c>
      <c r="S6612" t="s">
        <v>83</v>
      </c>
      <c r="T6612" t="str">
        <f>_xlfn.XLOOKUP(A6612,MI_Match_Analysis!$A$2:$A$8,MI_Match_Analysis!$F$2:$F$8,"Not Found")</f>
        <v>Not Found</v>
      </c>
    </row>
    <row r="6613" spans="1:20" hidden="1" x14ac:dyDescent="0.3">
      <c r="A6613">
        <v>29</v>
      </c>
      <c r="B6613" s="1">
        <v>46131</v>
      </c>
      <c r="C6613" t="s">
        <v>162</v>
      </c>
      <c r="D6613" t="s">
        <v>212</v>
      </c>
      <c r="E6613" t="s">
        <v>53</v>
      </c>
      <c r="F6613" t="s">
        <v>47</v>
      </c>
      <c r="G6613">
        <v>2</v>
      </c>
      <c r="H6613">
        <v>1.4</v>
      </c>
      <c r="I6613" t="s">
        <v>130</v>
      </c>
      <c r="J6613" t="s">
        <v>214</v>
      </c>
      <c r="K6613">
        <v>2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83</v>
      </c>
      <c r="R6613" t="s">
        <v>83</v>
      </c>
      <c r="S6613" t="s">
        <v>83</v>
      </c>
      <c r="T6613" t="str">
        <f>_xlfn.XLOOKUP(A6613,MI_Match_Analysis!$A$2:$A$8,MI_Match_Analysis!$F$2:$F$8,"Not Found")</f>
        <v>Not Found</v>
      </c>
    </row>
    <row r="6614" spans="1:20" hidden="1" x14ac:dyDescent="0.3">
      <c r="A6614">
        <v>29</v>
      </c>
      <c r="B6614" s="1">
        <v>46131</v>
      </c>
      <c r="C6614" t="s">
        <v>162</v>
      </c>
      <c r="D6614" t="s">
        <v>212</v>
      </c>
      <c r="E6614" t="s">
        <v>53</v>
      </c>
      <c r="F6614" t="s">
        <v>47</v>
      </c>
      <c r="G6614">
        <v>2</v>
      </c>
      <c r="H6614">
        <v>1.5</v>
      </c>
      <c r="I6614" t="s">
        <v>130</v>
      </c>
      <c r="J6614" t="s">
        <v>214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83</v>
      </c>
      <c r="R6614" t="s">
        <v>83</v>
      </c>
      <c r="S6614" t="s">
        <v>83</v>
      </c>
      <c r="T6614" t="str">
        <f>_xlfn.XLOOKUP(A6614,MI_Match_Analysis!$A$2:$A$8,MI_Match_Analysis!$F$2:$F$8,"Not Found")</f>
        <v>Not Found</v>
      </c>
    </row>
    <row r="6615" spans="1:20" hidden="1" x14ac:dyDescent="0.3">
      <c r="A6615">
        <v>29</v>
      </c>
      <c r="B6615" s="1">
        <v>46131</v>
      </c>
      <c r="C6615" t="s">
        <v>162</v>
      </c>
      <c r="D6615" t="s">
        <v>212</v>
      </c>
      <c r="E6615" t="s">
        <v>53</v>
      </c>
      <c r="F6615" t="s">
        <v>47</v>
      </c>
      <c r="G6615">
        <v>2</v>
      </c>
      <c r="H6615">
        <v>1.6</v>
      </c>
      <c r="I6615" t="s">
        <v>130</v>
      </c>
      <c r="J6615" t="s">
        <v>214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83</v>
      </c>
      <c r="R6615" t="s">
        <v>83</v>
      </c>
      <c r="S6615" t="s">
        <v>83</v>
      </c>
      <c r="T6615" t="str">
        <f>_xlfn.XLOOKUP(A6615,MI_Match_Analysis!$A$2:$A$8,MI_Match_Analysis!$F$2:$F$8,"Not Found")</f>
        <v>Not Found</v>
      </c>
    </row>
    <row r="6616" spans="1:20" hidden="1" x14ac:dyDescent="0.3">
      <c r="A6616">
        <v>29</v>
      </c>
      <c r="B6616" s="1">
        <v>46131</v>
      </c>
      <c r="C6616" t="s">
        <v>162</v>
      </c>
      <c r="D6616" t="s">
        <v>212</v>
      </c>
      <c r="E6616" t="s">
        <v>53</v>
      </c>
      <c r="F6616" t="s">
        <v>47</v>
      </c>
      <c r="G6616">
        <v>2</v>
      </c>
      <c r="H6616">
        <v>2.1</v>
      </c>
      <c r="I6616" t="s">
        <v>230</v>
      </c>
      <c r="J6616" t="s">
        <v>114</v>
      </c>
      <c r="K6616">
        <v>4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83</v>
      </c>
      <c r="R6616" t="s">
        <v>83</v>
      </c>
      <c r="S6616" t="s">
        <v>83</v>
      </c>
      <c r="T6616" t="str">
        <f>_xlfn.XLOOKUP(A6616,MI_Match_Analysis!$A$2:$A$8,MI_Match_Analysis!$F$2:$F$8,"Not Found")</f>
        <v>Not Found</v>
      </c>
    </row>
    <row r="6617" spans="1:20" hidden="1" x14ac:dyDescent="0.3">
      <c r="A6617">
        <v>29</v>
      </c>
      <c r="B6617" s="1">
        <v>46131</v>
      </c>
      <c r="C6617" t="s">
        <v>162</v>
      </c>
      <c r="D6617" t="s">
        <v>212</v>
      </c>
      <c r="E6617" t="s">
        <v>53</v>
      </c>
      <c r="F6617" t="s">
        <v>47</v>
      </c>
      <c r="G6617">
        <v>2</v>
      </c>
      <c r="H6617">
        <v>2.2000000000000002</v>
      </c>
      <c r="I6617" t="s">
        <v>230</v>
      </c>
      <c r="J6617" t="s">
        <v>114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83</v>
      </c>
      <c r="R6617" t="s">
        <v>83</v>
      </c>
      <c r="S6617" t="s">
        <v>83</v>
      </c>
      <c r="T6617" t="str">
        <f>_xlfn.XLOOKUP(A6617,MI_Match_Analysis!$A$2:$A$8,MI_Match_Analysis!$F$2:$F$8,"Not Found")</f>
        <v>Not Found</v>
      </c>
    </row>
    <row r="6618" spans="1:20" hidden="1" x14ac:dyDescent="0.3">
      <c r="A6618">
        <v>29</v>
      </c>
      <c r="B6618" s="1">
        <v>46131</v>
      </c>
      <c r="C6618" t="s">
        <v>162</v>
      </c>
      <c r="D6618" t="s">
        <v>212</v>
      </c>
      <c r="E6618" t="s">
        <v>53</v>
      </c>
      <c r="F6618" t="s">
        <v>47</v>
      </c>
      <c r="G6618">
        <v>2</v>
      </c>
      <c r="H6618">
        <v>2.2999999999999998</v>
      </c>
      <c r="I6618" t="s">
        <v>230</v>
      </c>
      <c r="J6618" t="s">
        <v>114</v>
      </c>
      <c r="K6618">
        <v>3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83</v>
      </c>
      <c r="R6618" t="s">
        <v>83</v>
      </c>
      <c r="S6618" t="s">
        <v>83</v>
      </c>
      <c r="T6618" t="str">
        <f>_xlfn.XLOOKUP(A6618,MI_Match_Analysis!$A$2:$A$8,MI_Match_Analysis!$F$2:$F$8,"Not Found")</f>
        <v>Not Found</v>
      </c>
    </row>
    <row r="6619" spans="1:20" hidden="1" x14ac:dyDescent="0.3">
      <c r="A6619">
        <v>29</v>
      </c>
      <c r="B6619" s="1">
        <v>46131</v>
      </c>
      <c r="C6619" t="s">
        <v>162</v>
      </c>
      <c r="D6619" t="s">
        <v>212</v>
      </c>
      <c r="E6619" t="s">
        <v>53</v>
      </c>
      <c r="F6619" t="s">
        <v>47</v>
      </c>
      <c r="G6619">
        <v>2</v>
      </c>
      <c r="H6619">
        <v>2.4</v>
      </c>
      <c r="I6619" t="s">
        <v>130</v>
      </c>
      <c r="J6619" t="s">
        <v>114</v>
      </c>
      <c r="K6619">
        <v>2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83</v>
      </c>
      <c r="R6619" t="s">
        <v>83</v>
      </c>
      <c r="S6619" t="s">
        <v>83</v>
      </c>
      <c r="T6619" t="str">
        <f>_xlfn.XLOOKUP(A6619,MI_Match_Analysis!$A$2:$A$8,MI_Match_Analysis!$F$2:$F$8,"Not Found")</f>
        <v>Not Found</v>
      </c>
    </row>
    <row r="6620" spans="1:20" hidden="1" x14ac:dyDescent="0.3">
      <c r="A6620">
        <v>29</v>
      </c>
      <c r="B6620" s="1">
        <v>46131</v>
      </c>
      <c r="C6620" t="s">
        <v>162</v>
      </c>
      <c r="D6620" t="s">
        <v>212</v>
      </c>
      <c r="E6620" t="s">
        <v>53</v>
      </c>
      <c r="F6620" t="s">
        <v>47</v>
      </c>
      <c r="G6620">
        <v>2</v>
      </c>
      <c r="H6620">
        <v>2.5</v>
      </c>
      <c r="I6620" t="s">
        <v>130</v>
      </c>
      <c r="J6620" t="s">
        <v>114</v>
      </c>
      <c r="K6620">
        <v>4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83</v>
      </c>
      <c r="R6620" t="s">
        <v>83</v>
      </c>
      <c r="S6620" t="s">
        <v>83</v>
      </c>
      <c r="T6620" t="str">
        <f>_xlfn.XLOOKUP(A6620,MI_Match_Analysis!$A$2:$A$8,MI_Match_Analysis!$F$2:$F$8,"Not Found")</f>
        <v>Not Found</v>
      </c>
    </row>
    <row r="6621" spans="1:20" hidden="1" x14ac:dyDescent="0.3">
      <c r="A6621">
        <v>29</v>
      </c>
      <c r="B6621" s="1">
        <v>46131</v>
      </c>
      <c r="C6621" t="s">
        <v>162</v>
      </c>
      <c r="D6621" t="s">
        <v>212</v>
      </c>
      <c r="E6621" t="s">
        <v>53</v>
      </c>
      <c r="F6621" t="s">
        <v>47</v>
      </c>
      <c r="G6621">
        <v>2</v>
      </c>
      <c r="H6621">
        <v>2.6</v>
      </c>
      <c r="I6621" t="s">
        <v>130</v>
      </c>
      <c r="J6621" t="s">
        <v>114</v>
      </c>
      <c r="K6621">
        <v>4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83</v>
      </c>
      <c r="R6621" t="s">
        <v>83</v>
      </c>
      <c r="S6621" t="s">
        <v>83</v>
      </c>
      <c r="T6621" t="str">
        <f>_xlfn.XLOOKUP(A6621,MI_Match_Analysis!$A$2:$A$8,MI_Match_Analysis!$F$2:$F$8,"Not Found")</f>
        <v>Not Found</v>
      </c>
    </row>
    <row r="6622" spans="1:20" hidden="1" x14ac:dyDescent="0.3">
      <c r="A6622">
        <v>29</v>
      </c>
      <c r="B6622" s="1">
        <v>46131</v>
      </c>
      <c r="C6622" t="s">
        <v>162</v>
      </c>
      <c r="D6622" t="s">
        <v>212</v>
      </c>
      <c r="E6622" t="s">
        <v>53</v>
      </c>
      <c r="F6622" t="s">
        <v>47</v>
      </c>
      <c r="G6622">
        <v>2</v>
      </c>
      <c r="H6622">
        <v>3.1</v>
      </c>
      <c r="I6622" t="s">
        <v>230</v>
      </c>
      <c r="J6622" t="s">
        <v>214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83</v>
      </c>
      <c r="R6622" t="s">
        <v>83</v>
      </c>
      <c r="S6622" t="s">
        <v>83</v>
      </c>
      <c r="T6622" t="str">
        <f>_xlfn.XLOOKUP(A6622,MI_Match_Analysis!$A$2:$A$8,MI_Match_Analysis!$F$2:$F$8,"Not Found")</f>
        <v>Not Found</v>
      </c>
    </row>
    <row r="6623" spans="1:20" hidden="1" x14ac:dyDescent="0.3">
      <c r="A6623">
        <v>29</v>
      </c>
      <c r="B6623" s="1">
        <v>46131</v>
      </c>
      <c r="C6623" t="s">
        <v>162</v>
      </c>
      <c r="D6623" t="s">
        <v>212</v>
      </c>
      <c r="E6623" t="s">
        <v>53</v>
      </c>
      <c r="F6623" t="s">
        <v>47</v>
      </c>
      <c r="G6623">
        <v>2</v>
      </c>
      <c r="H6623">
        <v>3.2</v>
      </c>
      <c r="I6623" t="s">
        <v>230</v>
      </c>
      <c r="J6623" t="s">
        <v>214</v>
      </c>
      <c r="K6623">
        <v>6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83</v>
      </c>
      <c r="R6623" t="s">
        <v>83</v>
      </c>
      <c r="S6623" t="s">
        <v>83</v>
      </c>
      <c r="T6623" t="str">
        <f>_xlfn.XLOOKUP(A6623,MI_Match_Analysis!$A$2:$A$8,MI_Match_Analysis!$F$2:$F$8,"Not Found")</f>
        <v>Not Found</v>
      </c>
    </row>
    <row r="6624" spans="1:20" hidden="1" x14ac:dyDescent="0.3">
      <c r="A6624">
        <v>29</v>
      </c>
      <c r="B6624" s="1">
        <v>46131</v>
      </c>
      <c r="C6624" t="s">
        <v>162</v>
      </c>
      <c r="D6624" t="s">
        <v>212</v>
      </c>
      <c r="E6624" t="s">
        <v>53</v>
      </c>
      <c r="F6624" t="s">
        <v>47</v>
      </c>
      <c r="G6624">
        <v>2</v>
      </c>
      <c r="H6624">
        <v>3.3</v>
      </c>
      <c r="I6624" t="s">
        <v>230</v>
      </c>
      <c r="J6624" t="s">
        <v>214</v>
      </c>
      <c r="K6624">
        <v>4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83</v>
      </c>
      <c r="R6624" t="s">
        <v>83</v>
      </c>
      <c r="S6624" t="s">
        <v>83</v>
      </c>
      <c r="T6624" t="str">
        <f>_xlfn.XLOOKUP(A6624,MI_Match_Analysis!$A$2:$A$8,MI_Match_Analysis!$F$2:$F$8,"Not Found")</f>
        <v>Not Found</v>
      </c>
    </row>
    <row r="6625" spans="1:20" hidden="1" x14ac:dyDescent="0.3">
      <c r="A6625">
        <v>29</v>
      </c>
      <c r="B6625" s="1">
        <v>46131</v>
      </c>
      <c r="C6625" t="s">
        <v>162</v>
      </c>
      <c r="D6625" t="s">
        <v>212</v>
      </c>
      <c r="E6625" t="s">
        <v>53</v>
      </c>
      <c r="F6625" t="s">
        <v>47</v>
      </c>
      <c r="G6625">
        <v>2</v>
      </c>
      <c r="H6625">
        <v>3.4</v>
      </c>
      <c r="I6625" t="s">
        <v>230</v>
      </c>
      <c r="J6625" t="s">
        <v>214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83</v>
      </c>
      <c r="R6625" t="s">
        <v>83</v>
      </c>
      <c r="S6625" t="s">
        <v>83</v>
      </c>
      <c r="T6625" t="str">
        <f>_xlfn.XLOOKUP(A6625,MI_Match_Analysis!$A$2:$A$8,MI_Match_Analysis!$F$2:$F$8,"Not Found")</f>
        <v>Not Found</v>
      </c>
    </row>
    <row r="6626" spans="1:20" hidden="1" x14ac:dyDescent="0.3">
      <c r="A6626">
        <v>29</v>
      </c>
      <c r="B6626" s="1">
        <v>46131</v>
      </c>
      <c r="C6626" t="s">
        <v>162</v>
      </c>
      <c r="D6626" t="s">
        <v>212</v>
      </c>
      <c r="E6626" t="s">
        <v>53</v>
      </c>
      <c r="F6626" t="s">
        <v>47</v>
      </c>
      <c r="G6626">
        <v>2</v>
      </c>
      <c r="H6626">
        <v>3.5</v>
      </c>
      <c r="I6626" t="s">
        <v>130</v>
      </c>
      <c r="J6626" t="s">
        <v>214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83</v>
      </c>
      <c r="R6626" t="s">
        <v>83</v>
      </c>
      <c r="S6626" t="s">
        <v>83</v>
      </c>
      <c r="T6626" t="str">
        <f>_xlfn.XLOOKUP(A6626,MI_Match_Analysis!$A$2:$A$8,MI_Match_Analysis!$F$2:$F$8,"Not Found")</f>
        <v>Not Found</v>
      </c>
    </row>
    <row r="6627" spans="1:20" hidden="1" x14ac:dyDescent="0.3">
      <c r="A6627">
        <v>29</v>
      </c>
      <c r="B6627" s="1">
        <v>46131</v>
      </c>
      <c r="C6627" t="s">
        <v>162</v>
      </c>
      <c r="D6627" t="s">
        <v>212</v>
      </c>
      <c r="E6627" t="s">
        <v>53</v>
      </c>
      <c r="F6627" t="s">
        <v>47</v>
      </c>
      <c r="G6627">
        <v>2</v>
      </c>
      <c r="H6627">
        <v>3.6</v>
      </c>
      <c r="I6627" t="s">
        <v>130</v>
      </c>
      <c r="J6627" t="s">
        <v>214</v>
      </c>
      <c r="K6627">
        <v>4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83</v>
      </c>
      <c r="R6627" t="s">
        <v>83</v>
      </c>
      <c r="S6627" t="s">
        <v>83</v>
      </c>
      <c r="T6627" t="str">
        <f>_xlfn.XLOOKUP(A6627,MI_Match_Analysis!$A$2:$A$8,MI_Match_Analysis!$F$2:$F$8,"Not Found")</f>
        <v>Not Found</v>
      </c>
    </row>
    <row r="6628" spans="1:20" hidden="1" x14ac:dyDescent="0.3">
      <c r="A6628">
        <v>29</v>
      </c>
      <c r="B6628" s="1">
        <v>46131</v>
      </c>
      <c r="C6628" t="s">
        <v>162</v>
      </c>
      <c r="D6628" t="s">
        <v>212</v>
      </c>
      <c r="E6628" t="s">
        <v>53</v>
      </c>
      <c r="F6628" t="s">
        <v>47</v>
      </c>
      <c r="G6628">
        <v>2</v>
      </c>
      <c r="H6628">
        <v>4.0999999999999996</v>
      </c>
      <c r="I6628" t="s">
        <v>230</v>
      </c>
      <c r="J6628" t="s">
        <v>215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83</v>
      </c>
      <c r="R6628" t="s">
        <v>83</v>
      </c>
      <c r="S6628" t="s">
        <v>83</v>
      </c>
      <c r="T6628" t="str">
        <f>_xlfn.XLOOKUP(A6628,MI_Match_Analysis!$A$2:$A$8,MI_Match_Analysis!$F$2:$F$8,"Not Found")</f>
        <v>Not Found</v>
      </c>
    </row>
    <row r="6629" spans="1:20" hidden="1" x14ac:dyDescent="0.3">
      <c r="A6629">
        <v>29</v>
      </c>
      <c r="B6629" s="1">
        <v>46131</v>
      </c>
      <c r="C6629" t="s">
        <v>162</v>
      </c>
      <c r="D6629" t="s">
        <v>212</v>
      </c>
      <c r="E6629" t="s">
        <v>53</v>
      </c>
      <c r="F6629" t="s">
        <v>47</v>
      </c>
      <c r="G6629">
        <v>2</v>
      </c>
      <c r="H6629">
        <v>4.2</v>
      </c>
      <c r="I6629" t="s">
        <v>130</v>
      </c>
      <c r="J6629" t="s">
        <v>215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83</v>
      </c>
      <c r="R6629" t="s">
        <v>83</v>
      </c>
      <c r="S6629" t="s">
        <v>83</v>
      </c>
      <c r="T6629" t="str">
        <f>_xlfn.XLOOKUP(A6629,MI_Match_Analysis!$A$2:$A$8,MI_Match_Analysis!$F$2:$F$8,"Not Found")</f>
        <v>Not Found</v>
      </c>
    </row>
    <row r="6630" spans="1:20" hidden="1" x14ac:dyDescent="0.3">
      <c r="A6630">
        <v>29</v>
      </c>
      <c r="B6630" s="1">
        <v>46131</v>
      </c>
      <c r="C6630" t="s">
        <v>162</v>
      </c>
      <c r="D6630" t="s">
        <v>212</v>
      </c>
      <c r="E6630" t="s">
        <v>53</v>
      </c>
      <c r="F6630" t="s">
        <v>47</v>
      </c>
      <c r="G6630">
        <v>2</v>
      </c>
      <c r="H6630">
        <v>4.3</v>
      </c>
      <c r="I6630" t="s">
        <v>130</v>
      </c>
      <c r="J6630" t="s">
        <v>215</v>
      </c>
      <c r="K6630">
        <v>0</v>
      </c>
      <c r="L6630">
        <v>1</v>
      </c>
      <c r="M6630">
        <v>0</v>
      </c>
      <c r="N6630">
        <v>1</v>
      </c>
      <c r="O6630">
        <v>0</v>
      </c>
      <c r="P6630">
        <v>0</v>
      </c>
      <c r="Q6630" t="s">
        <v>83</v>
      </c>
      <c r="R6630" t="s">
        <v>83</v>
      </c>
      <c r="S6630" t="s">
        <v>83</v>
      </c>
      <c r="T6630" t="str">
        <f>_xlfn.XLOOKUP(A6630,MI_Match_Analysis!$A$2:$A$8,MI_Match_Analysis!$F$2:$F$8,"Not Found")</f>
        <v>Not Found</v>
      </c>
    </row>
    <row r="6631" spans="1:20" hidden="1" x14ac:dyDescent="0.3">
      <c r="A6631">
        <v>29</v>
      </c>
      <c r="B6631" s="1">
        <v>46131</v>
      </c>
      <c r="C6631" t="s">
        <v>162</v>
      </c>
      <c r="D6631" t="s">
        <v>212</v>
      </c>
      <c r="E6631" t="s">
        <v>53</v>
      </c>
      <c r="F6631" t="s">
        <v>47</v>
      </c>
      <c r="G6631">
        <v>2</v>
      </c>
      <c r="H6631">
        <v>4.4000000000000004</v>
      </c>
      <c r="I6631" t="s">
        <v>230</v>
      </c>
      <c r="J6631" t="s">
        <v>215</v>
      </c>
      <c r="K6631">
        <v>4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83</v>
      </c>
      <c r="R6631" t="s">
        <v>83</v>
      </c>
      <c r="S6631" t="s">
        <v>83</v>
      </c>
      <c r="T6631" t="str">
        <f>_xlfn.XLOOKUP(A6631,MI_Match_Analysis!$A$2:$A$8,MI_Match_Analysis!$F$2:$F$8,"Not Found")</f>
        <v>Not Found</v>
      </c>
    </row>
    <row r="6632" spans="1:20" hidden="1" x14ac:dyDescent="0.3">
      <c r="A6632">
        <v>29</v>
      </c>
      <c r="B6632" s="1">
        <v>46131</v>
      </c>
      <c r="C6632" t="s">
        <v>162</v>
      </c>
      <c r="D6632" t="s">
        <v>212</v>
      </c>
      <c r="E6632" t="s">
        <v>53</v>
      </c>
      <c r="F6632" t="s">
        <v>47</v>
      </c>
      <c r="G6632">
        <v>2</v>
      </c>
      <c r="H6632">
        <v>4.5</v>
      </c>
      <c r="I6632" t="s">
        <v>230</v>
      </c>
      <c r="J6632" t="s">
        <v>215</v>
      </c>
      <c r="K6632">
        <v>4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83</v>
      </c>
      <c r="R6632" t="s">
        <v>83</v>
      </c>
      <c r="S6632" t="s">
        <v>83</v>
      </c>
      <c r="T6632" t="str">
        <f>_xlfn.XLOOKUP(A6632,MI_Match_Analysis!$A$2:$A$8,MI_Match_Analysis!$F$2:$F$8,"Not Found")</f>
        <v>Not Found</v>
      </c>
    </row>
    <row r="6633" spans="1:20" hidden="1" x14ac:dyDescent="0.3">
      <c r="A6633">
        <v>29</v>
      </c>
      <c r="B6633" s="1">
        <v>46131</v>
      </c>
      <c r="C6633" t="s">
        <v>162</v>
      </c>
      <c r="D6633" t="s">
        <v>212</v>
      </c>
      <c r="E6633" t="s">
        <v>53</v>
      </c>
      <c r="F6633" t="s">
        <v>47</v>
      </c>
      <c r="G6633">
        <v>2</v>
      </c>
      <c r="H6633">
        <v>4.5999999999999996</v>
      </c>
      <c r="I6633" t="s">
        <v>230</v>
      </c>
      <c r="J6633" t="s">
        <v>215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83</v>
      </c>
      <c r="R6633" t="s">
        <v>83</v>
      </c>
      <c r="S6633" t="s">
        <v>83</v>
      </c>
      <c r="T6633" t="str">
        <f>_xlfn.XLOOKUP(A6633,MI_Match_Analysis!$A$2:$A$8,MI_Match_Analysis!$F$2:$F$8,"Not Found")</f>
        <v>Not Found</v>
      </c>
    </row>
    <row r="6634" spans="1:20" hidden="1" x14ac:dyDescent="0.3">
      <c r="A6634">
        <v>29</v>
      </c>
      <c r="B6634" s="1">
        <v>46131</v>
      </c>
      <c r="C6634" t="s">
        <v>162</v>
      </c>
      <c r="D6634" t="s">
        <v>212</v>
      </c>
      <c r="E6634" t="s">
        <v>53</v>
      </c>
      <c r="F6634" t="s">
        <v>47</v>
      </c>
      <c r="G6634">
        <v>2</v>
      </c>
      <c r="H6634">
        <v>5.0999999999999996</v>
      </c>
      <c r="I6634" t="s">
        <v>230</v>
      </c>
      <c r="J6634" t="s">
        <v>66</v>
      </c>
      <c r="K6634">
        <v>4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83</v>
      </c>
      <c r="R6634" t="s">
        <v>83</v>
      </c>
      <c r="S6634" t="s">
        <v>83</v>
      </c>
      <c r="T6634" t="str">
        <f>_xlfn.XLOOKUP(A6634,MI_Match_Analysis!$A$2:$A$8,MI_Match_Analysis!$F$2:$F$8,"Not Found")</f>
        <v>Not Found</v>
      </c>
    </row>
    <row r="6635" spans="1:20" hidden="1" x14ac:dyDescent="0.3">
      <c r="A6635">
        <v>29</v>
      </c>
      <c r="B6635" s="1">
        <v>46131</v>
      </c>
      <c r="C6635" t="s">
        <v>162</v>
      </c>
      <c r="D6635" t="s">
        <v>212</v>
      </c>
      <c r="E6635" t="s">
        <v>53</v>
      </c>
      <c r="F6635" t="s">
        <v>47</v>
      </c>
      <c r="G6635">
        <v>2</v>
      </c>
      <c r="H6635">
        <v>5.2</v>
      </c>
      <c r="I6635" t="s">
        <v>230</v>
      </c>
      <c r="J6635" t="s">
        <v>66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83</v>
      </c>
      <c r="R6635" t="s">
        <v>83</v>
      </c>
      <c r="S6635" t="s">
        <v>83</v>
      </c>
      <c r="T6635" t="str">
        <f>_xlfn.XLOOKUP(A6635,MI_Match_Analysis!$A$2:$A$8,MI_Match_Analysis!$F$2:$F$8,"Not Found")</f>
        <v>Not Found</v>
      </c>
    </row>
    <row r="6636" spans="1:20" hidden="1" x14ac:dyDescent="0.3">
      <c r="A6636">
        <v>29</v>
      </c>
      <c r="B6636" s="1">
        <v>46131</v>
      </c>
      <c r="C6636" t="s">
        <v>162</v>
      </c>
      <c r="D6636" t="s">
        <v>212</v>
      </c>
      <c r="E6636" t="s">
        <v>53</v>
      </c>
      <c r="F6636" t="s">
        <v>47</v>
      </c>
      <c r="G6636">
        <v>2</v>
      </c>
      <c r="H6636">
        <v>5.3</v>
      </c>
      <c r="I6636" t="s">
        <v>130</v>
      </c>
      <c r="J6636" t="s">
        <v>66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83</v>
      </c>
      <c r="R6636" t="s">
        <v>83</v>
      </c>
      <c r="S6636" t="s">
        <v>83</v>
      </c>
      <c r="T6636" t="str">
        <f>_xlfn.XLOOKUP(A6636,MI_Match_Analysis!$A$2:$A$8,MI_Match_Analysis!$F$2:$F$8,"Not Found")</f>
        <v>Not Found</v>
      </c>
    </row>
    <row r="6637" spans="1:20" hidden="1" x14ac:dyDescent="0.3">
      <c r="A6637">
        <v>29</v>
      </c>
      <c r="B6637" s="1">
        <v>46131</v>
      </c>
      <c r="C6637" t="s">
        <v>162</v>
      </c>
      <c r="D6637" t="s">
        <v>212</v>
      </c>
      <c r="E6637" t="s">
        <v>53</v>
      </c>
      <c r="F6637" t="s">
        <v>47</v>
      </c>
      <c r="G6637">
        <v>2</v>
      </c>
      <c r="H6637">
        <v>5.4</v>
      </c>
      <c r="I6637" t="s">
        <v>230</v>
      </c>
      <c r="J6637" t="s">
        <v>66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83</v>
      </c>
      <c r="R6637" t="s">
        <v>83</v>
      </c>
      <c r="S6637" t="s">
        <v>83</v>
      </c>
      <c r="T6637" t="str">
        <f>_xlfn.XLOOKUP(A6637,MI_Match_Analysis!$A$2:$A$8,MI_Match_Analysis!$F$2:$F$8,"Not Found")</f>
        <v>Not Found</v>
      </c>
    </row>
    <row r="6638" spans="1:20" hidden="1" x14ac:dyDescent="0.3">
      <c r="A6638">
        <v>29</v>
      </c>
      <c r="B6638" s="1">
        <v>46131</v>
      </c>
      <c r="C6638" t="s">
        <v>162</v>
      </c>
      <c r="D6638" t="s">
        <v>212</v>
      </c>
      <c r="E6638" t="s">
        <v>53</v>
      </c>
      <c r="F6638" t="s">
        <v>47</v>
      </c>
      <c r="G6638">
        <v>2</v>
      </c>
      <c r="H6638">
        <v>5.5</v>
      </c>
      <c r="I6638" t="s">
        <v>230</v>
      </c>
      <c r="J6638" t="s">
        <v>66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83</v>
      </c>
      <c r="R6638" t="s">
        <v>83</v>
      </c>
      <c r="S6638" t="s">
        <v>83</v>
      </c>
      <c r="T6638" t="str">
        <f>_xlfn.XLOOKUP(A6638,MI_Match_Analysis!$A$2:$A$8,MI_Match_Analysis!$F$2:$F$8,"Not Found")</f>
        <v>Not Found</v>
      </c>
    </row>
    <row r="6639" spans="1:20" hidden="1" x14ac:dyDescent="0.3">
      <c r="A6639">
        <v>29</v>
      </c>
      <c r="B6639" s="1">
        <v>46131</v>
      </c>
      <c r="C6639" t="s">
        <v>162</v>
      </c>
      <c r="D6639" t="s">
        <v>212</v>
      </c>
      <c r="E6639" t="s">
        <v>53</v>
      </c>
      <c r="F6639" t="s">
        <v>47</v>
      </c>
      <c r="G6639">
        <v>2</v>
      </c>
      <c r="H6639">
        <v>5.6</v>
      </c>
      <c r="I6639" t="s">
        <v>230</v>
      </c>
      <c r="J6639" t="s">
        <v>66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165</v>
      </c>
      <c r="R6639" t="s">
        <v>230</v>
      </c>
      <c r="S6639" t="s">
        <v>214</v>
      </c>
      <c r="T6639" t="str">
        <f>_xlfn.XLOOKUP(A6639,MI_Match_Analysis!$A$2:$A$8,MI_Match_Analysis!$F$2:$F$8,"Not Found")</f>
        <v>Not Found</v>
      </c>
    </row>
    <row r="6640" spans="1:20" hidden="1" x14ac:dyDescent="0.3">
      <c r="A6640">
        <v>29</v>
      </c>
      <c r="B6640" s="1">
        <v>46131</v>
      </c>
      <c r="C6640" t="s">
        <v>162</v>
      </c>
      <c r="D6640" t="s">
        <v>212</v>
      </c>
      <c r="E6640" t="s">
        <v>53</v>
      </c>
      <c r="F6640" t="s">
        <v>47</v>
      </c>
      <c r="G6640">
        <v>2</v>
      </c>
      <c r="H6640">
        <v>6.1</v>
      </c>
      <c r="I6640" t="s">
        <v>130</v>
      </c>
      <c r="J6640" t="s">
        <v>215</v>
      </c>
      <c r="K6640">
        <v>1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83</v>
      </c>
      <c r="R6640" t="s">
        <v>83</v>
      </c>
      <c r="S6640" t="s">
        <v>83</v>
      </c>
      <c r="T6640" t="str">
        <f>_xlfn.XLOOKUP(A6640,MI_Match_Analysis!$A$2:$A$8,MI_Match_Analysis!$F$2:$F$8,"Not Found")</f>
        <v>Not Found</v>
      </c>
    </row>
    <row r="6641" spans="1:20" hidden="1" x14ac:dyDescent="0.3">
      <c r="A6641">
        <v>29</v>
      </c>
      <c r="B6641" s="1">
        <v>46131</v>
      </c>
      <c r="C6641" t="s">
        <v>162</v>
      </c>
      <c r="D6641" t="s">
        <v>212</v>
      </c>
      <c r="E6641" t="s">
        <v>53</v>
      </c>
      <c r="F6641" t="s">
        <v>47</v>
      </c>
      <c r="G6641">
        <v>2</v>
      </c>
      <c r="H6641">
        <v>6.2</v>
      </c>
      <c r="I6641" t="s">
        <v>77</v>
      </c>
      <c r="J6641" t="s">
        <v>215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83</v>
      </c>
      <c r="R6641" t="s">
        <v>83</v>
      </c>
      <c r="S6641" t="s">
        <v>83</v>
      </c>
      <c r="T6641" t="str">
        <f>_xlfn.XLOOKUP(A6641,MI_Match_Analysis!$A$2:$A$8,MI_Match_Analysis!$F$2:$F$8,"Not Found")</f>
        <v>Not Found</v>
      </c>
    </row>
    <row r="6642" spans="1:20" hidden="1" x14ac:dyDescent="0.3">
      <c r="A6642">
        <v>29</v>
      </c>
      <c r="B6642" s="1">
        <v>46131</v>
      </c>
      <c r="C6642" t="s">
        <v>162</v>
      </c>
      <c r="D6642" t="s">
        <v>212</v>
      </c>
      <c r="E6642" t="s">
        <v>53</v>
      </c>
      <c r="F6642" t="s">
        <v>47</v>
      </c>
      <c r="G6642">
        <v>2</v>
      </c>
      <c r="H6642">
        <v>6.3</v>
      </c>
      <c r="I6642" t="s">
        <v>130</v>
      </c>
      <c r="J6642" t="s">
        <v>215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83</v>
      </c>
      <c r="R6642" t="s">
        <v>83</v>
      </c>
      <c r="S6642" t="s">
        <v>83</v>
      </c>
      <c r="T6642" t="str">
        <f>_xlfn.XLOOKUP(A6642,MI_Match_Analysis!$A$2:$A$8,MI_Match_Analysis!$F$2:$F$8,"Not Found")</f>
        <v>Not Found</v>
      </c>
    </row>
    <row r="6643" spans="1:20" hidden="1" x14ac:dyDescent="0.3">
      <c r="A6643">
        <v>29</v>
      </c>
      <c r="B6643" s="1">
        <v>46131</v>
      </c>
      <c r="C6643" t="s">
        <v>162</v>
      </c>
      <c r="D6643" t="s">
        <v>212</v>
      </c>
      <c r="E6643" t="s">
        <v>53</v>
      </c>
      <c r="F6643" t="s">
        <v>47</v>
      </c>
      <c r="G6643">
        <v>2</v>
      </c>
      <c r="H6643">
        <v>6.4</v>
      </c>
      <c r="I6643" t="s">
        <v>77</v>
      </c>
      <c r="J6643" t="s">
        <v>215</v>
      </c>
      <c r="K6643">
        <v>6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83</v>
      </c>
      <c r="R6643" t="s">
        <v>83</v>
      </c>
      <c r="S6643" t="s">
        <v>83</v>
      </c>
      <c r="T6643" t="str">
        <f>_xlfn.XLOOKUP(A6643,MI_Match_Analysis!$A$2:$A$8,MI_Match_Analysis!$F$2:$F$8,"Not Found")</f>
        <v>Not Found</v>
      </c>
    </row>
    <row r="6644" spans="1:20" hidden="1" x14ac:dyDescent="0.3">
      <c r="A6644">
        <v>29</v>
      </c>
      <c r="B6644" s="1">
        <v>46131</v>
      </c>
      <c r="C6644" t="s">
        <v>162</v>
      </c>
      <c r="D6644" t="s">
        <v>212</v>
      </c>
      <c r="E6644" t="s">
        <v>53</v>
      </c>
      <c r="F6644" t="s">
        <v>47</v>
      </c>
      <c r="G6644">
        <v>2</v>
      </c>
      <c r="H6644">
        <v>6.5</v>
      </c>
      <c r="I6644" t="s">
        <v>77</v>
      </c>
      <c r="J6644" t="s">
        <v>215</v>
      </c>
      <c r="K6644">
        <v>6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83</v>
      </c>
      <c r="R6644" t="s">
        <v>83</v>
      </c>
      <c r="S6644" t="s">
        <v>83</v>
      </c>
      <c r="T6644" t="str">
        <f>_xlfn.XLOOKUP(A6644,MI_Match_Analysis!$A$2:$A$8,MI_Match_Analysis!$F$2:$F$8,"Not Found")</f>
        <v>Not Found</v>
      </c>
    </row>
    <row r="6645" spans="1:20" hidden="1" x14ac:dyDescent="0.3">
      <c r="A6645">
        <v>29</v>
      </c>
      <c r="B6645" s="1">
        <v>46131</v>
      </c>
      <c r="C6645" t="s">
        <v>162</v>
      </c>
      <c r="D6645" t="s">
        <v>212</v>
      </c>
      <c r="E6645" t="s">
        <v>53</v>
      </c>
      <c r="F6645" t="s">
        <v>47</v>
      </c>
      <c r="G6645">
        <v>2</v>
      </c>
      <c r="H6645">
        <v>6.6</v>
      </c>
      <c r="I6645" t="s">
        <v>77</v>
      </c>
      <c r="J6645" t="s">
        <v>215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83</v>
      </c>
      <c r="R6645" t="s">
        <v>83</v>
      </c>
      <c r="S6645" t="s">
        <v>83</v>
      </c>
      <c r="T6645" t="str">
        <f>_xlfn.XLOOKUP(A6645,MI_Match_Analysis!$A$2:$A$8,MI_Match_Analysis!$F$2:$F$8,"Not Found")</f>
        <v>Not Found</v>
      </c>
    </row>
    <row r="6646" spans="1:20" hidden="1" x14ac:dyDescent="0.3">
      <c r="A6646">
        <v>29</v>
      </c>
      <c r="B6646" s="1">
        <v>46131</v>
      </c>
      <c r="C6646" t="s">
        <v>162</v>
      </c>
      <c r="D6646" t="s">
        <v>212</v>
      </c>
      <c r="E6646" t="s">
        <v>53</v>
      </c>
      <c r="F6646" t="s">
        <v>47</v>
      </c>
      <c r="G6646">
        <v>2</v>
      </c>
      <c r="H6646">
        <v>7.1</v>
      </c>
      <c r="I6646" t="s">
        <v>130</v>
      </c>
      <c r="J6646" t="s">
        <v>216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83</v>
      </c>
      <c r="R6646" t="s">
        <v>83</v>
      </c>
      <c r="S6646" t="s">
        <v>83</v>
      </c>
      <c r="T6646" t="str">
        <f>_xlfn.XLOOKUP(A6646,MI_Match_Analysis!$A$2:$A$8,MI_Match_Analysis!$F$2:$F$8,"Not Found")</f>
        <v>Not Found</v>
      </c>
    </row>
    <row r="6647" spans="1:20" hidden="1" x14ac:dyDescent="0.3">
      <c r="A6647">
        <v>29</v>
      </c>
      <c r="B6647" s="1">
        <v>46131</v>
      </c>
      <c r="C6647" t="s">
        <v>162</v>
      </c>
      <c r="D6647" t="s">
        <v>212</v>
      </c>
      <c r="E6647" t="s">
        <v>53</v>
      </c>
      <c r="F6647" t="s">
        <v>47</v>
      </c>
      <c r="G6647">
        <v>2</v>
      </c>
      <c r="H6647">
        <v>7.2</v>
      </c>
      <c r="I6647" t="s">
        <v>77</v>
      </c>
      <c r="J6647" t="s">
        <v>216</v>
      </c>
      <c r="K6647">
        <v>2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83</v>
      </c>
      <c r="R6647" t="s">
        <v>83</v>
      </c>
      <c r="S6647" t="s">
        <v>83</v>
      </c>
      <c r="T6647" t="str">
        <f>_xlfn.XLOOKUP(A6647,MI_Match_Analysis!$A$2:$A$8,MI_Match_Analysis!$F$2:$F$8,"Not Found")</f>
        <v>Not Found</v>
      </c>
    </row>
    <row r="6648" spans="1:20" hidden="1" x14ac:dyDescent="0.3">
      <c r="A6648">
        <v>29</v>
      </c>
      <c r="B6648" s="1">
        <v>46131</v>
      </c>
      <c r="C6648" t="s">
        <v>162</v>
      </c>
      <c r="D6648" t="s">
        <v>212</v>
      </c>
      <c r="E6648" t="s">
        <v>53</v>
      </c>
      <c r="F6648" t="s">
        <v>47</v>
      </c>
      <c r="G6648">
        <v>2</v>
      </c>
      <c r="H6648">
        <v>7.3</v>
      </c>
      <c r="I6648" t="s">
        <v>77</v>
      </c>
      <c r="J6648" t="s">
        <v>216</v>
      </c>
      <c r="K6648">
        <v>2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83</v>
      </c>
      <c r="R6648" t="s">
        <v>83</v>
      </c>
      <c r="S6648" t="s">
        <v>83</v>
      </c>
      <c r="T6648" t="str">
        <f>_xlfn.XLOOKUP(A6648,MI_Match_Analysis!$A$2:$A$8,MI_Match_Analysis!$F$2:$F$8,"Not Found")</f>
        <v>Not Found</v>
      </c>
    </row>
    <row r="6649" spans="1:20" hidden="1" x14ac:dyDescent="0.3">
      <c r="A6649">
        <v>29</v>
      </c>
      <c r="B6649" s="1">
        <v>46131</v>
      </c>
      <c r="C6649" t="s">
        <v>162</v>
      </c>
      <c r="D6649" t="s">
        <v>212</v>
      </c>
      <c r="E6649" t="s">
        <v>53</v>
      </c>
      <c r="F6649" t="s">
        <v>47</v>
      </c>
      <c r="G6649">
        <v>2</v>
      </c>
      <c r="H6649">
        <v>7.4</v>
      </c>
      <c r="I6649" t="s">
        <v>77</v>
      </c>
      <c r="J6649" t="s">
        <v>216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83</v>
      </c>
      <c r="R6649" t="s">
        <v>83</v>
      </c>
      <c r="S6649" t="s">
        <v>83</v>
      </c>
      <c r="T6649" t="str">
        <f>_xlfn.XLOOKUP(A6649,MI_Match_Analysis!$A$2:$A$8,MI_Match_Analysis!$F$2:$F$8,"Not Found")</f>
        <v>Not Found</v>
      </c>
    </row>
    <row r="6650" spans="1:20" hidden="1" x14ac:dyDescent="0.3">
      <c r="A6650">
        <v>29</v>
      </c>
      <c r="B6650" s="1">
        <v>46131</v>
      </c>
      <c r="C6650" t="s">
        <v>162</v>
      </c>
      <c r="D6650" t="s">
        <v>212</v>
      </c>
      <c r="E6650" t="s">
        <v>53</v>
      </c>
      <c r="F6650" t="s">
        <v>47</v>
      </c>
      <c r="G6650">
        <v>2</v>
      </c>
      <c r="H6650">
        <v>7.5</v>
      </c>
      <c r="I6650" t="s">
        <v>130</v>
      </c>
      <c r="J6650" t="s">
        <v>216</v>
      </c>
      <c r="K6650">
        <v>6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83</v>
      </c>
      <c r="R6650" t="s">
        <v>83</v>
      </c>
      <c r="S6650" t="s">
        <v>83</v>
      </c>
      <c r="T6650" t="str">
        <f>_xlfn.XLOOKUP(A6650,MI_Match_Analysis!$A$2:$A$8,MI_Match_Analysis!$F$2:$F$8,"Not Found")</f>
        <v>Not Found</v>
      </c>
    </row>
    <row r="6651" spans="1:20" hidden="1" x14ac:dyDescent="0.3">
      <c r="A6651">
        <v>29</v>
      </c>
      <c r="B6651" s="1">
        <v>46131</v>
      </c>
      <c r="C6651" t="s">
        <v>162</v>
      </c>
      <c r="D6651" t="s">
        <v>212</v>
      </c>
      <c r="E6651" t="s">
        <v>53</v>
      </c>
      <c r="F6651" t="s">
        <v>47</v>
      </c>
      <c r="G6651">
        <v>2</v>
      </c>
      <c r="H6651">
        <v>7.6</v>
      </c>
      <c r="I6651" t="s">
        <v>130</v>
      </c>
      <c r="J6651" t="s">
        <v>216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83</v>
      </c>
      <c r="R6651" t="s">
        <v>83</v>
      </c>
      <c r="S6651" t="s">
        <v>83</v>
      </c>
      <c r="T6651" t="str">
        <f>_xlfn.XLOOKUP(A6651,MI_Match_Analysis!$A$2:$A$8,MI_Match_Analysis!$F$2:$F$8,"Not Found")</f>
        <v>Not Found</v>
      </c>
    </row>
    <row r="6652" spans="1:20" hidden="1" x14ac:dyDescent="0.3">
      <c r="A6652">
        <v>29</v>
      </c>
      <c r="B6652" s="1">
        <v>46131</v>
      </c>
      <c r="C6652" t="s">
        <v>162</v>
      </c>
      <c r="D6652" t="s">
        <v>212</v>
      </c>
      <c r="E6652" t="s">
        <v>53</v>
      </c>
      <c r="F6652" t="s">
        <v>47</v>
      </c>
      <c r="G6652">
        <v>2</v>
      </c>
      <c r="H6652">
        <v>8.1</v>
      </c>
      <c r="I6652" t="s">
        <v>130</v>
      </c>
      <c r="J6652" t="s">
        <v>66</v>
      </c>
      <c r="K6652">
        <v>0</v>
      </c>
      <c r="L6652">
        <v>1</v>
      </c>
      <c r="M6652">
        <v>1</v>
      </c>
      <c r="N6652">
        <v>0</v>
      </c>
      <c r="O6652">
        <v>0</v>
      </c>
      <c r="P6652">
        <v>0</v>
      </c>
      <c r="Q6652" t="s">
        <v>83</v>
      </c>
      <c r="R6652" t="s">
        <v>83</v>
      </c>
      <c r="S6652" t="s">
        <v>83</v>
      </c>
      <c r="T6652" t="str">
        <f>_xlfn.XLOOKUP(A6652,MI_Match_Analysis!$A$2:$A$8,MI_Match_Analysis!$F$2:$F$8,"Not Found")</f>
        <v>Not Found</v>
      </c>
    </row>
    <row r="6653" spans="1:20" hidden="1" x14ac:dyDescent="0.3">
      <c r="A6653">
        <v>29</v>
      </c>
      <c r="B6653" s="1">
        <v>46131</v>
      </c>
      <c r="C6653" t="s">
        <v>162</v>
      </c>
      <c r="D6653" t="s">
        <v>212</v>
      </c>
      <c r="E6653" t="s">
        <v>53</v>
      </c>
      <c r="F6653" t="s">
        <v>47</v>
      </c>
      <c r="G6653">
        <v>2</v>
      </c>
      <c r="H6653">
        <v>8.1</v>
      </c>
      <c r="I6653" t="s">
        <v>130</v>
      </c>
      <c r="J6653" t="s">
        <v>66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83</v>
      </c>
      <c r="R6653" t="s">
        <v>83</v>
      </c>
      <c r="S6653" t="s">
        <v>83</v>
      </c>
      <c r="T6653" t="str">
        <f>_xlfn.XLOOKUP(A6653,MI_Match_Analysis!$A$2:$A$8,MI_Match_Analysis!$F$2:$F$8,"Not Found")</f>
        <v>Not Found</v>
      </c>
    </row>
    <row r="6654" spans="1:20" hidden="1" x14ac:dyDescent="0.3">
      <c r="A6654">
        <v>29</v>
      </c>
      <c r="B6654" s="1">
        <v>46131</v>
      </c>
      <c r="C6654" t="s">
        <v>162</v>
      </c>
      <c r="D6654" t="s">
        <v>212</v>
      </c>
      <c r="E6654" t="s">
        <v>53</v>
      </c>
      <c r="F6654" t="s">
        <v>47</v>
      </c>
      <c r="G6654">
        <v>2</v>
      </c>
      <c r="H6654">
        <v>8.1999999999999993</v>
      </c>
      <c r="I6654" t="s">
        <v>77</v>
      </c>
      <c r="J6654" t="s">
        <v>66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83</v>
      </c>
      <c r="R6654" t="s">
        <v>83</v>
      </c>
      <c r="S6654" t="s">
        <v>83</v>
      </c>
      <c r="T6654" t="str">
        <f>_xlfn.XLOOKUP(A6654,MI_Match_Analysis!$A$2:$A$8,MI_Match_Analysis!$F$2:$F$8,"Not Found")</f>
        <v>Not Found</v>
      </c>
    </row>
    <row r="6655" spans="1:20" hidden="1" x14ac:dyDescent="0.3">
      <c r="A6655">
        <v>29</v>
      </c>
      <c r="B6655" s="1">
        <v>46131</v>
      </c>
      <c r="C6655" t="s">
        <v>162</v>
      </c>
      <c r="D6655" t="s">
        <v>212</v>
      </c>
      <c r="E6655" t="s">
        <v>53</v>
      </c>
      <c r="F6655" t="s">
        <v>47</v>
      </c>
      <c r="G6655">
        <v>2</v>
      </c>
      <c r="H6655">
        <v>8.3000000000000007</v>
      </c>
      <c r="I6655" t="s">
        <v>130</v>
      </c>
      <c r="J6655" t="s">
        <v>66</v>
      </c>
      <c r="K6655">
        <v>1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83</v>
      </c>
      <c r="R6655" t="s">
        <v>83</v>
      </c>
      <c r="S6655" t="s">
        <v>83</v>
      </c>
      <c r="T6655" t="str">
        <f>_xlfn.XLOOKUP(A6655,MI_Match_Analysis!$A$2:$A$8,MI_Match_Analysis!$F$2:$F$8,"Not Found")</f>
        <v>Not Found</v>
      </c>
    </row>
    <row r="6656" spans="1:20" hidden="1" x14ac:dyDescent="0.3">
      <c r="A6656">
        <v>29</v>
      </c>
      <c r="B6656" s="1">
        <v>46131</v>
      </c>
      <c r="C6656" t="s">
        <v>162</v>
      </c>
      <c r="D6656" t="s">
        <v>212</v>
      </c>
      <c r="E6656" t="s">
        <v>53</v>
      </c>
      <c r="F6656" t="s">
        <v>47</v>
      </c>
      <c r="G6656">
        <v>2</v>
      </c>
      <c r="H6656">
        <v>8.4</v>
      </c>
      <c r="I6656" t="s">
        <v>77</v>
      </c>
      <c r="J6656" t="s">
        <v>66</v>
      </c>
      <c r="K6656">
        <v>0</v>
      </c>
      <c r="L6656">
        <v>1</v>
      </c>
      <c r="M6656">
        <v>1</v>
      </c>
      <c r="N6656">
        <v>0</v>
      </c>
      <c r="O6656">
        <v>0</v>
      </c>
      <c r="P6656">
        <v>0</v>
      </c>
      <c r="Q6656" t="s">
        <v>83</v>
      </c>
      <c r="R6656" t="s">
        <v>83</v>
      </c>
      <c r="S6656" t="s">
        <v>83</v>
      </c>
      <c r="T6656" t="str">
        <f>_xlfn.XLOOKUP(A6656,MI_Match_Analysis!$A$2:$A$8,MI_Match_Analysis!$F$2:$F$8,"Not Found")</f>
        <v>Not Found</v>
      </c>
    </row>
    <row r="6657" spans="1:20" hidden="1" x14ac:dyDescent="0.3">
      <c r="A6657">
        <v>29</v>
      </c>
      <c r="B6657" s="1">
        <v>46131</v>
      </c>
      <c r="C6657" t="s">
        <v>162</v>
      </c>
      <c r="D6657" t="s">
        <v>212</v>
      </c>
      <c r="E6657" t="s">
        <v>53</v>
      </c>
      <c r="F6657" t="s">
        <v>47</v>
      </c>
      <c r="G6657">
        <v>2</v>
      </c>
      <c r="H6657">
        <v>8.4</v>
      </c>
      <c r="I6657" t="s">
        <v>77</v>
      </c>
      <c r="J6657" t="s">
        <v>66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83</v>
      </c>
      <c r="R6657" t="s">
        <v>83</v>
      </c>
      <c r="S6657" t="s">
        <v>83</v>
      </c>
      <c r="T6657" t="str">
        <f>_xlfn.XLOOKUP(A6657,MI_Match_Analysis!$A$2:$A$8,MI_Match_Analysis!$F$2:$F$8,"Not Found")</f>
        <v>Not Found</v>
      </c>
    </row>
    <row r="6658" spans="1:20" hidden="1" x14ac:dyDescent="0.3">
      <c r="A6658">
        <v>29</v>
      </c>
      <c r="B6658" s="1">
        <v>46131</v>
      </c>
      <c r="C6658" t="s">
        <v>162</v>
      </c>
      <c r="D6658" t="s">
        <v>212</v>
      </c>
      <c r="E6658" t="s">
        <v>53</v>
      </c>
      <c r="F6658" t="s">
        <v>47</v>
      </c>
      <c r="G6658">
        <v>2</v>
      </c>
      <c r="H6658">
        <v>8.5</v>
      </c>
      <c r="I6658" t="s">
        <v>130</v>
      </c>
      <c r="J6658" t="s">
        <v>66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83</v>
      </c>
      <c r="R6658" t="s">
        <v>83</v>
      </c>
      <c r="S6658" t="s">
        <v>83</v>
      </c>
      <c r="T6658" t="str">
        <f>_xlfn.XLOOKUP(A6658,MI_Match_Analysis!$A$2:$A$8,MI_Match_Analysis!$F$2:$F$8,"Not Found")</f>
        <v>Not Found</v>
      </c>
    </row>
    <row r="6659" spans="1:20" hidden="1" x14ac:dyDescent="0.3">
      <c r="A6659">
        <v>29</v>
      </c>
      <c r="B6659" s="1">
        <v>46131</v>
      </c>
      <c r="C6659" t="s">
        <v>162</v>
      </c>
      <c r="D6659" t="s">
        <v>212</v>
      </c>
      <c r="E6659" t="s">
        <v>53</v>
      </c>
      <c r="F6659" t="s">
        <v>47</v>
      </c>
      <c r="G6659">
        <v>2</v>
      </c>
      <c r="H6659">
        <v>8.6</v>
      </c>
      <c r="I6659" t="s">
        <v>77</v>
      </c>
      <c r="J6659" t="s">
        <v>66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83</v>
      </c>
      <c r="R6659" t="s">
        <v>83</v>
      </c>
      <c r="S6659" t="s">
        <v>83</v>
      </c>
      <c r="T6659" t="str">
        <f>_xlfn.XLOOKUP(A6659,MI_Match_Analysis!$A$2:$A$8,MI_Match_Analysis!$F$2:$F$8,"Not Found")</f>
        <v>Not Found</v>
      </c>
    </row>
    <row r="6660" spans="1:20" hidden="1" x14ac:dyDescent="0.3">
      <c r="A6660">
        <v>29</v>
      </c>
      <c r="B6660" s="1">
        <v>46131</v>
      </c>
      <c r="C6660" t="s">
        <v>162</v>
      </c>
      <c r="D6660" t="s">
        <v>212</v>
      </c>
      <c r="E6660" t="s">
        <v>53</v>
      </c>
      <c r="F6660" t="s">
        <v>47</v>
      </c>
      <c r="G6660">
        <v>2</v>
      </c>
      <c r="H6660">
        <v>9.1</v>
      </c>
      <c r="I6660" t="s">
        <v>77</v>
      </c>
      <c r="J6660" t="s">
        <v>216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83</v>
      </c>
      <c r="R6660" t="s">
        <v>83</v>
      </c>
      <c r="S6660" t="s">
        <v>83</v>
      </c>
      <c r="T6660" t="str">
        <f>_xlfn.XLOOKUP(A6660,MI_Match_Analysis!$A$2:$A$8,MI_Match_Analysis!$F$2:$F$8,"Not Found")</f>
        <v>Not Found</v>
      </c>
    </row>
    <row r="6661" spans="1:20" hidden="1" x14ac:dyDescent="0.3">
      <c r="A6661">
        <v>29</v>
      </c>
      <c r="B6661" s="1">
        <v>46131</v>
      </c>
      <c r="C6661" t="s">
        <v>162</v>
      </c>
      <c r="D6661" t="s">
        <v>212</v>
      </c>
      <c r="E6661" t="s">
        <v>53</v>
      </c>
      <c r="F6661" t="s">
        <v>47</v>
      </c>
      <c r="G6661">
        <v>2</v>
      </c>
      <c r="H6661">
        <v>9.1999999999999993</v>
      </c>
      <c r="I6661" t="s">
        <v>77</v>
      </c>
      <c r="J6661" t="s">
        <v>216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83</v>
      </c>
      <c r="R6661" t="s">
        <v>83</v>
      </c>
      <c r="S6661" t="s">
        <v>83</v>
      </c>
      <c r="T6661" t="str">
        <f>_xlfn.XLOOKUP(A6661,MI_Match_Analysis!$A$2:$A$8,MI_Match_Analysis!$F$2:$F$8,"Not Found")</f>
        <v>Not Found</v>
      </c>
    </row>
    <row r="6662" spans="1:20" hidden="1" x14ac:dyDescent="0.3">
      <c r="A6662">
        <v>29</v>
      </c>
      <c r="B6662" s="1">
        <v>46131</v>
      </c>
      <c r="C6662" t="s">
        <v>162</v>
      </c>
      <c r="D6662" t="s">
        <v>212</v>
      </c>
      <c r="E6662" t="s">
        <v>53</v>
      </c>
      <c r="F6662" t="s">
        <v>47</v>
      </c>
      <c r="G6662">
        <v>2</v>
      </c>
      <c r="H6662">
        <v>9.3000000000000007</v>
      </c>
      <c r="I6662" t="s">
        <v>130</v>
      </c>
      <c r="J6662" t="s">
        <v>216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83</v>
      </c>
      <c r="R6662" t="s">
        <v>83</v>
      </c>
      <c r="S6662" t="s">
        <v>83</v>
      </c>
      <c r="T6662" t="str">
        <f>_xlfn.XLOOKUP(A6662,MI_Match_Analysis!$A$2:$A$8,MI_Match_Analysis!$F$2:$F$8,"Not Found")</f>
        <v>Not Found</v>
      </c>
    </row>
    <row r="6663" spans="1:20" hidden="1" x14ac:dyDescent="0.3">
      <c r="A6663">
        <v>29</v>
      </c>
      <c r="B6663" s="1">
        <v>46131</v>
      </c>
      <c r="C6663" t="s">
        <v>162</v>
      </c>
      <c r="D6663" t="s">
        <v>212</v>
      </c>
      <c r="E6663" t="s">
        <v>53</v>
      </c>
      <c r="F6663" t="s">
        <v>47</v>
      </c>
      <c r="G6663">
        <v>2</v>
      </c>
      <c r="H6663">
        <v>9.4</v>
      </c>
      <c r="I6663" t="s">
        <v>77</v>
      </c>
      <c r="J6663" t="s">
        <v>216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83</v>
      </c>
      <c r="R6663" t="s">
        <v>83</v>
      </c>
      <c r="S6663" t="s">
        <v>83</v>
      </c>
      <c r="T6663" t="str">
        <f>_xlfn.XLOOKUP(A6663,MI_Match_Analysis!$A$2:$A$8,MI_Match_Analysis!$F$2:$F$8,"Not Found")</f>
        <v>Not Found</v>
      </c>
    </row>
    <row r="6664" spans="1:20" hidden="1" x14ac:dyDescent="0.3">
      <c r="A6664">
        <v>29</v>
      </c>
      <c r="B6664" s="1">
        <v>46131</v>
      </c>
      <c r="C6664" t="s">
        <v>162</v>
      </c>
      <c r="D6664" t="s">
        <v>212</v>
      </c>
      <c r="E6664" t="s">
        <v>53</v>
      </c>
      <c r="F6664" t="s">
        <v>47</v>
      </c>
      <c r="G6664">
        <v>2</v>
      </c>
      <c r="H6664">
        <v>9.5</v>
      </c>
      <c r="I6664" t="s">
        <v>130</v>
      </c>
      <c r="J6664" t="s">
        <v>216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83</v>
      </c>
      <c r="R6664" t="s">
        <v>83</v>
      </c>
      <c r="S6664" t="s">
        <v>83</v>
      </c>
      <c r="T6664" t="str">
        <f>_xlfn.XLOOKUP(A6664,MI_Match_Analysis!$A$2:$A$8,MI_Match_Analysis!$F$2:$F$8,"Not Found")</f>
        <v>Not Found</v>
      </c>
    </row>
    <row r="6665" spans="1:20" hidden="1" x14ac:dyDescent="0.3">
      <c r="A6665">
        <v>29</v>
      </c>
      <c r="B6665" s="1">
        <v>46131</v>
      </c>
      <c r="C6665" t="s">
        <v>162</v>
      </c>
      <c r="D6665" t="s">
        <v>212</v>
      </c>
      <c r="E6665" t="s">
        <v>53</v>
      </c>
      <c r="F6665" t="s">
        <v>47</v>
      </c>
      <c r="G6665">
        <v>2</v>
      </c>
      <c r="H6665">
        <v>9.6</v>
      </c>
      <c r="I6665" t="s">
        <v>77</v>
      </c>
      <c r="J6665" t="s">
        <v>216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83</v>
      </c>
      <c r="R6665" t="s">
        <v>83</v>
      </c>
      <c r="S6665" t="s">
        <v>83</v>
      </c>
      <c r="T6665" t="str">
        <f>_xlfn.XLOOKUP(A6665,MI_Match_Analysis!$A$2:$A$8,MI_Match_Analysis!$F$2:$F$8,"Not Found")</f>
        <v>Not Found</v>
      </c>
    </row>
    <row r="6666" spans="1:20" hidden="1" x14ac:dyDescent="0.3">
      <c r="A6666">
        <v>29</v>
      </c>
      <c r="B6666" s="1">
        <v>46131</v>
      </c>
      <c r="C6666" t="s">
        <v>162</v>
      </c>
      <c r="D6666" t="s">
        <v>212</v>
      </c>
      <c r="E6666" t="s">
        <v>53</v>
      </c>
      <c r="F6666" t="s">
        <v>47</v>
      </c>
      <c r="G6666">
        <v>2</v>
      </c>
      <c r="H6666">
        <v>10.1</v>
      </c>
      <c r="I6666" t="s">
        <v>77</v>
      </c>
      <c r="J6666" t="s">
        <v>66</v>
      </c>
      <c r="K6666">
        <v>0</v>
      </c>
      <c r="L6666">
        <v>1</v>
      </c>
      <c r="M6666">
        <v>1</v>
      </c>
      <c r="N6666">
        <v>0</v>
      </c>
      <c r="O6666">
        <v>0</v>
      </c>
      <c r="P6666">
        <v>0</v>
      </c>
      <c r="Q6666" t="s">
        <v>83</v>
      </c>
      <c r="R6666" t="s">
        <v>83</v>
      </c>
      <c r="S6666" t="s">
        <v>83</v>
      </c>
      <c r="T6666" t="str">
        <f>_xlfn.XLOOKUP(A6666,MI_Match_Analysis!$A$2:$A$8,MI_Match_Analysis!$F$2:$F$8,"Not Found")</f>
        <v>Not Found</v>
      </c>
    </row>
    <row r="6667" spans="1:20" hidden="1" x14ac:dyDescent="0.3">
      <c r="A6667">
        <v>29</v>
      </c>
      <c r="B6667" s="1">
        <v>46131</v>
      </c>
      <c r="C6667" t="s">
        <v>162</v>
      </c>
      <c r="D6667" t="s">
        <v>212</v>
      </c>
      <c r="E6667" t="s">
        <v>53</v>
      </c>
      <c r="F6667" t="s">
        <v>47</v>
      </c>
      <c r="G6667">
        <v>2</v>
      </c>
      <c r="H6667">
        <v>10.1</v>
      </c>
      <c r="I6667" t="s">
        <v>77</v>
      </c>
      <c r="J6667" t="s">
        <v>66</v>
      </c>
      <c r="K6667">
        <v>4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83</v>
      </c>
      <c r="R6667" t="s">
        <v>83</v>
      </c>
      <c r="S6667" t="s">
        <v>83</v>
      </c>
      <c r="T6667" t="str">
        <f>_xlfn.XLOOKUP(A6667,MI_Match_Analysis!$A$2:$A$8,MI_Match_Analysis!$F$2:$F$8,"Not Found")</f>
        <v>Not Found</v>
      </c>
    </row>
    <row r="6668" spans="1:20" hidden="1" x14ac:dyDescent="0.3">
      <c r="A6668">
        <v>29</v>
      </c>
      <c r="B6668" s="1">
        <v>46131</v>
      </c>
      <c r="C6668" t="s">
        <v>162</v>
      </c>
      <c r="D6668" t="s">
        <v>212</v>
      </c>
      <c r="E6668" t="s">
        <v>53</v>
      </c>
      <c r="F6668" t="s">
        <v>47</v>
      </c>
      <c r="G6668">
        <v>2</v>
      </c>
      <c r="H6668">
        <v>10.199999999999999</v>
      </c>
      <c r="I6668" t="s">
        <v>77</v>
      </c>
      <c r="J6668" t="s">
        <v>66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83</v>
      </c>
      <c r="R6668" t="s">
        <v>83</v>
      </c>
      <c r="S6668" t="s">
        <v>83</v>
      </c>
      <c r="T6668" t="str">
        <f>_xlfn.XLOOKUP(A6668,MI_Match_Analysis!$A$2:$A$8,MI_Match_Analysis!$F$2:$F$8,"Not Found")</f>
        <v>Not Found</v>
      </c>
    </row>
    <row r="6669" spans="1:20" hidden="1" x14ac:dyDescent="0.3">
      <c r="A6669">
        <v>29</v>
      </c>
      <c r="B6669" s="1">
        <v>46131</v>
      </c>
      <c r="C6669" t="s">
        <v>162</v>
      </c>
      <c r="D6669" t="s">
        <v>212</v>
      </c>
      <c r="E6669" t="s">
        <v>53</v>
      </c>
      <c r="F6669" t="s">
        <v>47</v>
      </c>
      <c r="G6669">
        <v>2</v>
      </c>
      <c r="H6669">
        <v>10.3</v>
      </c>
      <c r="I6669" t="s">
        <v>130</v>
      </c>
      <c r="J6669" t="s">
        <v>66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83</v>
      </c>
      <c r="R6669" t="s">
        <v>83</v>
      </c>
      <c r="S6669" t="s">
        <v>83</v>
      </c>
      <c r="T6669" t="str">
        <f>_xlfn.XLOOKUP(A6669,MI_Match_Analysis!$A$2:$A$8,MI_Match_Analysis!$F$2:$F$8,"Not Found")</f>
        <v>Not Found</v>
      </c>
    </row>
    <row r="6670" spans="1:20" hidden="1" x14ac:dyDescent="0.3">
      <c r="A6670">
        <v>29</v>
      </c>
      <c r="B6670" s="1">
        <v>46131</v>
      </c>
      <c r="C6670" t="s">
        <v>162</v>
      </c>
      <c r="D6670" t="s">
        <v>212</v>
      </c>
      <c r="E6670" t="s">
        <v>53</v>
      </c>
      <c r="F6670" t="s">
        <v>47</v>
      </c>
      <c r="G6670">
        <v>2</v>
      </c>
      <c r="H6670">
        <v>10.4</v>
      </c>
      <c r="I6670" t="s">
        <v>130</v>
      </c>
      <c r="J6670" t="s">
        <v>66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83</v>
      </c>
      <c r="R6670" t="s">
        <v>83</v>
      </c>
      <c r="S6670" t="s">
        <v>83</v>
      </c>
      <c r="T6670" t="str">
        <f>_xlfn.XLOOKUP(A6670,MI_Match_Analysis!$A$2:$A$8,MI_Match_Analysis!$F$2:$F$8,"Not Found")</f>
        <v>Not Found</v>
      </c>
    </row>
    <row r="6671" spans="1:20" hidden="1" x14ac:dyDescent="0.3">
      <c r="A6671">
        <v>29</v>
      </c>
      <c r="B6671" s="1">
        <v>46131</v>
      </c>
      <c r="C6671" t="s">
        <v>162</v>
      </c>
      <c r="D6671" t="s">
        <v>212</v>
      </c>
      <c r="E6671" t="s">
        <v>53</v>
      </c>
      <c r="F6671" t="s">
        <v>47</v>
      </c>
      <c r="G6671">
        <v>2</v>
      </c>
      <c r="H6671">
        <v>10.5</v>
      </c>
      <c r="I6671" t="s">
        <v>77</v>
      </c>
      <c r="J6671" t="s">
        <v>66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83</v>
      </c>
      <c r="R6671" t="s">
        <v>83</v>
      </c>
      <c r="S6671" t="s">
        <v>83</v>
      </c>
      <c r="T6671" t="str">
        <f>_xlfn.XLOOKUP(A6671,MI_Match_Analysis!$A$2:$A$8,MI_Match_Analysis!$F$2:$F$8,"Not Found")</f>
        <v>Not Found</v>
      </c>
    </row>
    <row r="6672" spans="1:20" hidden="1" x14ac:dyDescent="0.3">
      <c r="A6672">
        <v>29</v>
      </c>
      <c r="B6672" s="1">
        <v>46131</v>
      </c>
      <c r="C6672" t="s">
        <v>162</v>
      </c>
      <c r="D6672" t="s">
        <v>212</v>
      </c>
      <c r="E6672" t="s">
        <v>53</v>
      </c>
      <c r="F6672" t="s">
        <v>47</v>
      </c>
      <c r="G6672">
        <v>2</v>
      </c>
      <c r="H6672">
        <v>10.6</v>
      </c>
      <c r="I6672" t="s">
        <v>77</v>
      </c>
      <c r="J6672" t="s">
        <v>66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83</v>
      </c>
      <c r="R6672" t="s">
        <v>83</v>
      </c>
      <c r="S6672" t="s">
        <v>83</v>
      </c>
      <c r="T6672" t="str">
        <f>_xlfn.XLOOKUP(A6672,MI_Match_Analysis!$A$2:$A$8,MI_Match_Analysis!$F$2:$F$8,"Not Found")</f>
        <v>Not Found</v>
      </c>
    </row>
    <row r="6673" spans="1:20" hidden="1" x14ac:dyDescent="0.3">
      <c r="A6673">
        <v>29</v>
      </c>
      <c r="B6673" s="1">
        <v>46131</v>
      </c>
      <c r="C6673" t="s">
        <v>162</v>
      </c>
      <c r="D6673" t="s">
        <v>212</v>
      </c>
      <c r="E6673" t="s">
        <v>53</v>
      </c>
      <c r="F6673" t="s">
        <v>47</v>
      </c>
      <c r="G6673">
        <v>2</v>
      </c>
      <c r="H6673">
        <v>11.1</v>
      </c>
      <c r="I6673" t="s">
        <v>130</v>
      </c>
      <c r="J6673" t="s">
        <v>216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165</v>
      </c>
      <c r="R6673" t="s">
        <v>130</v>
      </c>
      <c r="S6673" t="s">
        <v>214</v>
      </c>
      <c r="T6673" t="str">
        <f>_xlfn.XLOOKUP(A6673,MI_Match_Analysis!$A$2:$A$8,MI_Match_Analysis!$F$2:$F$8,"Not Found")</f>
        <v>Not Found</v>
      </c>
    </row>
    <row r="6674" spans="1:20" hidden="1" x14ac:dyDescent="0.3">
      <c r="A6674">
        <v>29</v>
      </c>
      <c r="B6674" s="1">
        <v>46131</v>
      </c>
      <c r="C6674" t="s">
        <v>162</v>
      </c>
      <c r="D6674" t="s">
        <v>212</v>
      </c>
      <c r="E6674" t="s">
        <v>53</v>
      </c>
      <c r="F6674" t="s">
        <v>47</v>
      </c>
      <c r="G6674">
        <v>2</v>
      </c>
      <c r="H6674">
        <v>11.2</v>
      </c>
      <c r="I6674" t="s">
        <v>233</v>
      </c>
      <c r="J6674" t="s">
        <v>216</v>
      </c>
      <c r="K6674">
        <v>0</v>
      </c>
      <c r="L6674">
        <v>1</v>
      </c>
      <c r="M6674">
        <v>0</v>
      </c>
      <c r="N6674">
        <v>1</v>
      </c>
      <c r="O6674">
        <v>0</v>
      </c>
      <c r="P6674">
        <v>0</v>
      </c>
      <c r="Q6674" t="s">
        <v>83</v>
      </c>
      <c r="R6674" t="s">
        <v>83</v>
      </c>
      <c r="S6674" t="s">
        <v>83</v>
      </c>
      <c r="T6674" t="str">
        <f>_xlfn.XLOOKUP(A6674,MI_Match_Analysis!$A$2:$A$8,MI_Match_Analysis!$F$2:$F$8,"Not Found")</f>
        <v>Not Found</v>
      </c>
    </row>
    <row r="6675" spans="1:20" hidden="1" x14ac:dyDescent="0.3">
      <c r="A6675">
        <v>29</v>
      </c>
      <c r="B6675" s="1">
        <v>46131</v>
      </c>
      <c r="C6675" t="s">
        <v>162</v>
      </c>
      <c r="D6675" t="s">
        <v>212</v>
      </c>
      <c r="E6675" t="s">
        <v>53</v>
      </c>
      <c r="F6675" t="s">
        <v>47</v>
      </c>
      <c r="G6675">
        <v>2</v>
      </c>
      <c r="H6675">
        <v>11.3</v>
      </c>
      <c r="I6675" t="s">
        <v>77</v>
      </c>
      <c r="J6675" t="s">
        <v>216</v>
      </c>
      <c r="K6675">
        <v>6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83</v>
      </c>
      <c r="R6675" t="s">
        <v>83</v>
      </c>
      <c r="S6675" t="s">
        <v>83</v>
      </c>
      <c r="T6675" t="str">
        <f>_xlfn.XLOOKUP(A6675,MI_Match_Analysis!$A$2:$A$8,MI_Match_Analysis!$F$2:$F$8,"Not Found")</f>
        <v>Not Found</v>
      </c>
    </row>
    <row r="6676" spans="1:20" hidden="1" x14ac:dyDescent="0.3">
      <c r="A6676">
        <v>29</v>
      </c>
      <c r="B6676" s="1">
        <v>46131</v>
      </c>
      <c r="C6676" t="s">
        <v>162</v>
      </c>
      <c r="D6676" t="s">
        <v>212</v>
      </c>
      <c r="E6676" t="s">
        <v>53</v>
      </c>
      <c r="F6676" t="s">
        <v>47</v>
      </c>
      <c r="G6676">
        <v>2</v>
      </c>
      <c r="H6676">
        <v>11.4</v>
      </c>
      <c r="I6676" t="s">
        <v>77</v>
      </c>
      <c r="J6676" t="s">
        <v>216</v>
      </c>
      <c r="K6676">
        <v>6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83</v>
      </c>
      <c r="R6676" t="s">
        <v>83</v>
      </c>
      <c r="S6676" t="s">
        <v>83</v>
      </c>
      <c r="T6676" t="str">
        <f>_xlfn.XLOOKUP(A6676,MI_Match_Analysis!$A$2:$A$8,MI_Match_Analysis!$F$2:$F$8,"Not Found")</f>
        <v>Not Found</v>
      </c>
    </row>
    <row r="6677" spans="1:20" hidden="1" x14ac:dyDescent="0.3">
      <c r="A6677">
        <v>29</v>
      </c>
      <c r="B6677" s="1">
        <v>46131</v>
      </c>
      <c r="C6677" t="s">
        <v>162</v>
      </c>
      <c r="D6677" t="s">
        <v>212</v>
      </c>
      <c r="E6677" t="s">
        <v>53</v>
      </c>
      <c r="F6677" t="s">
        <v>47</v>
      </c>
      <c r="G6677">
        <v>2</v>
      </c>
      <c r="H6677">
        <v>11.5</v>
      </c>
      <c r="I6677" t="s">
        <v>77</v>
      </c>
      <c r="J6677" t="s">
        <v>216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83</v>
      </c>
      <c r="R6677" t="s">
        <v>83</v>
      </c>
      <c r="S6677" t="s">
        <v>83</v>
      </c>
      <c r="T6677" t="str">
        <f>_xlfn.XLOOKUP(A6677,MI_Match_Analysis!$A$2:$A$8,MI_Match_Analysis!$F$2:$F$8,"Not Found")</f>
        <v>Not Found</v>
      </c>
    </row>
    <row r="6678" spans="1:20" hidden="1" x14ac:dyDescent="0.3">
      <c r="A6678">
        <v>29</v>
      </c>
      <c r="B6678" s="1">
        <v>46131</v>
      </c>
      <c r="C6678" t="s">
        <v>162</v>
      </c>
      <c r="D6678" t="s">
        <v>212</v>
      </c>
      <c r="E6678" t="s">
        <v>53</v>
      </c>
      <c r="F6678" t="s">
        <v>47</v>
      </c>
      <c r="G6678">
        <v>2</v>
      </c>
      <c r="H6678">
        <v>11.6</v>
      </c>
      <c r="I6678" t="s">
        <v>233</v>
      </c>
      <c r="J6678" t="s">
        <v>216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83</v>
      </c>
      <c r="R6678" t="s">
        <v>83</v>
      </c>
      <c r="S6678" t="s">
        <v>83</v>
      </c>
      <c r="T6678" t="str">
        <f>_xlfn.XLOOKUP(A6678,MI_Match_Analysis!$A$2:$A$8,MI_Match_Analysis!$F$2:$F$8,"Not Found")</f>
        <v>Not Found</v>
      </c>
    </row>
    <row r="6679" spans="1:20" hidden="1" x14ac:dyDescent="0.3">
      <c r="A6679">
        <v>29</v>
      </c>
      <c r="B6679" s="1">
        <v>46131</v>
      </c>
      <c r="C6679" t="s">
        <v>162</v>
      </c>
      <c r="D6679" t="s">
        <v>212</v>
      </c>
      <c r="E6679" t="s">
        <v>53</v>
      </c>
      <c r="F6679" t="s">
        <v>47</v>
      </c>
      <c r="G6679">
        <v>2</v>
      </c>
      <c r="H6679">
        <v>12.1</v>
      </c>
      <c r="I6679" t="s">
        <v>77</v>
      </c>
      <c r="J6679" t="s">
        <v>114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83</v>
      </c>
      <c r="R6679" t="s">
        <v>83</v>
      </c>
      <c r="S6679" t="s">
        <v>83</v>
      </c>
      <c r="T6679" t="str">
        <f>_xlfn.XLOOKUP(A6679,MI_Match_Analysis!$A$2:$A$8,MI_Match_Analysis!$F$2:$F$8,"Not Found")</f>
        <v>Not Found</v>
      </c>
    </row>
    <row r="6680" spans="1:20" hidden="1" x14ac:dyDescent="0.3">
      <c r="A6680">
        <v>29</v>
      </c>
      <c r="B6680" s="1">
        <v>46131</v>
      </c>
      <c r="C6680" t="s">
        <v>162</v>
      </c>
      <c r="D6680" t="s">
        <v>212</v>
      </c>
      <c r="E6680" t="s">
        <v>53</v>
      </c>
      <c r="F6680" t="s">
        <v>47</v>
      </c>
      <c r="G6680">
        <v>2</v>
      </c>
      <c r="H6680">
        <v>12.2</v>
      </c>
      <c r="I6680" t="s">
        <v>233</v>
      </c>
      <c r="J6680" t="s">
        <v>114</v>
      </c>
      <c r="K6680">
        <v>2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83</v>
      </c>
      <c r="R6680" t="s">
        <v>83</v>
      </c>
      <c r="S6680" t="s">
        <v>83</v>
      </c>
      <c r="T6680" t="str">
        <f>_xlfn.XLOOKUP(A6680,MI_Match_Analysis!$A$2:$A$8,MI_Match_Analysis!$F$2:$F$8,"Not Found")</f>
        <v>Not Found</v>
      </c>
    </row>
    <row r="6681" spans="1:20" hidden="1" x14ac:dyDescent="0.3">
      <c r="A6681">
        <v>29</v>
      </c>
      <c r="B6681" s="1">
        <v>46131</v>
      </c>
      <c r="C6681" t="s">
        <v>162</v>
      </c>
      <c r="D6681" t="s">
        <v>212</v>
      </c>
      <c r="E6681" t="s">
        <v>53</v>
      </c>
      <c r="F6681" t="s">
        <v>47</v>
      </c>
      <c r="G6681">
        <v>2</v>
      </c>
      <c r="H6681">
        <v>12.3</v>
      </c>
      <c r="I6681" t="s">
        <v>233</v>
      </c>
      <c r="J6681" t="s">
        <v>114</v>
      </c>
      <c r="K6681">
        <v>0</v>
      </c>
      <c r="L6681">
        <v>1</v>
      </c>
      <c r="M6681">
        <v>1</v>
      </c>
      <c r="N6681">
        <v>0</v>
      </c>
      <c r="O6681">
        <v>0</v>
      </c>
      <c r="P6681">
        <v>0</v>
      </c>
      <c r="Q6681" t="s">
        <v>83</v>
      </c>
      <c r="R6681" t="s">
        <v>83</v>
      </c>
      <c r="S6681" t="s">
        <v>83</v>
      </c>
      <c r="T6681" t="str">
        <f>_xlfn.XLOOKUP(A6681,MI_Match_Analysis!$A$2:$A$8,MI_Match_Analysis!$F$2:$F$8,"Not Found")</f>
        <v>Not Found</v>
      </c>
    </row>
    <row r="6682" spans="1:20" hidden="1" x14ac:dyDescent="0.3">
      <c r="A6682">
        <v>29</v>
      </c>
      <c r="B6682" s="1">
        <v>46131</v>
      </c>
      <c r="C6682" t="s">
        <v>162</v>
      </c>
      <c r="D6682" t="s">
        <v>212</v>
      </c>
      <c r="E6682" t="s">
        <v>53</v>
      </c>
      <c r="F6682" t="s">
        <v>47</v>
      </c>
      <c r="G6682">
        <v>2</v>
      </c>
      <c r="H6682">
        <v>12.3</v>
      </c>
      <c r="I6682" t="s">
        <v>233</v>
      </c>
      <c r="J6682" t="s">
        <v>114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83</v>
      </c>
      <c r="R6682" t="s">
        <v>83</v>
      </c>
      <c r="S6682" t="s">
        <v>83</v>
      </c>
      <c r="T6682" t="str">
        <f>_xlfn.XLOOKUP(A6682,MI_Match_Analysis!$A$2:$A$8,MI_Match_Analysis!$F$2:$F$8,"Not Found")</f>
        <v>Not Found</v>
      </c>
    </row>
    <row r="6683" spans="1:20" hidden="1" x14ac:dyDescent="0.3">
      <c r="A6683">
        <v>29</v>
      </c>
      <c r="B6683" s="1">
        <v>46131</v>
      </c>
      <c r="C6683" t="s">
        <v>162</v>
      </c>
      <c r="D6683" t="s">
        <v>212</v>
      </c>
      <c r="E6683" t="s">
        <v>53</v>
      </c>
      <c r="F6683" t="s">
        <v>47</v>
      </c>
      <c r="G6683">
        <v>2</v>
      </c>
      <c r="H6683">
        <v>12.4</v>
      </c>
      <c r="I6683" t="s">
        <v>77</v>
      </c>
      <c r="J6683" t="s">
        <v>114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165</v>
      </c>
      <c r="R6683" t="s">
        <v>77</v>
      </c>
      <c r="S6683" t="s">
        <v>223</v>
      </c>
      <c r="T6683" t="str">
        <f>_xlfn.XLOOKUP(A6683,MI_Match_Analysis!$A$2:$A$8,MI_Match_Analysis!$F$2:$F$8,"Not Found")</f>
        <v>Not Found</v>
      </c>
    </row>
    <row r="6684" spans="1:20" hidden="1" x14ac:dyDescent="0.3">
      <c r="A6684">
        <v>29</v>
      </c>
      <c r="B6684" s="1">
        <v>46131</v>
      </c>
      <c r="C6684" t="s">
        <v>162</v>
      </c>
      <c r="D6684" t="s">
        <v>212</v>
      </c>
      <c r="E6684" t="s">
        <v>53</v>
      </c>
      <c r="F6684" t="s">
        <v>47</v>
      </c>
      <c r="G6684">
        <v>2</v>
      </c>
      <c r="H6684">
        <v>12.5</v>
      </c>
      <c r="I6684" t="s">
        <v>228</v>
      </c>
      <c r="J6684" t="s">
        <v>114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83</v>
      </c>
      <c r="R6684" t="s">
        <v>83</v>
      </c>
      <c r="S6684" t="s">
        <v>83</v>
      </c>
      <c r="T6684" t="str">
        <f>_xlfn.XLOOKUP(A6684,MI_Match_Analysis!$A$2:$A$8,MI_Match_Analysis!$F$2:$F$8,"Not Found")</f>
        <v>Not Found</v>
      </c>
    </row>
    <row r="6685" spans="1:20" hidden="1" x14ac:dyDescent="0.3">
      <c r="A6685">
        <v>29</v>
      </c>
      <c r="B6685" s="1">
        <v>46131</v>
      </c>
      <c r="C6685" t="s">
        <v>162</v>
      </c>
      <c r="D6685" t="s">
        <v>212</v>
      </c>
      <c r="E6685" t="s">
        <v>53</v>
      </c>
      <c r="F6685" t="s">
        <v>47</v>
      </c>
      <c r="G6685">
        <v>2</v>
      </c>
      <c r="H6685">
        <v>12.6</v>
      </c>
      <c r="I6685" t="s">
        <v>233</v>
      </c>
      <c r="J6685" t="s">
        <v>114</v>
      </c>
      <c r="K6685">
        <v>4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83</v>
      </c>
      <c r="R6685" t="s">
        <v>83</v>
      </c>
      <c r="S6685" t="s">
        <v>83</v>
      </c>
      <c r="T6685" t="str">
        <f>_xlfn.XLOOKUP(A6685,MI_Match_Analysis!$A$2:$A$8,MI_Match_Analysis!$F$2:$F$8,"Not Found")</f>
        <v>Not Found</v>
      </c>
    </row>
    <row r="6686" spans="1:20" hidden="1" x14ac:dyDescent="0.3">
      <c r="A6686">
        <v>29</v>
      </c>
      <c r="B6686" s="1">
        <v>46131</v>
      </c>
      <c r="C6686" t="s">
        <v>162</v>
      </c>
      <c r="D6686" t="s">
        <v>212</v>
      </c>
      <c r="E6686" t="s">
        <v>53</v>
      </c>
      <c r="F6686" t="s">
        <v>47</v>
      </c>
      <c r="G6686">
        <v>2</v>
      </c>
      <c r="H6686">
        <v>13.1</v>
      </c>
      <c r="I6686" t="s">
        <v>228</v>
      </c>
      <c r="J6686" t="s">
        <v>216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83</v>
      </c>
      <c r="R6686" t="s">
        <v>83</v>
      </c>
      <c r="S6686" t="s">
        <v>83</v>
      </c>
      <c r="T6686" t="str">
        <f>_xlfn.XLOOKUP(A6686,MI_Match_Analysis!$A$2:$A$8,MI_Match_Analysis!$F$2:$F$8,"Not Found")</f>
        <v>Not Found</v>
      </c>
    </row>
    <row r="6687" spans="1:20" hidden="1" x14ac:dyDescent="0.3">
      <c r="A6687">
        <v>29</v>
      </c>
      <c r="B6687" s="1">
        <v>46131</v>
      </c>
      <c r="C6687" t="s">
        <v>162</v>
      </c>
      <c r="D6687" t="s">
        <v>212</v>
      </c>
      <c r="E6687" t="s">
        <v>53</v>
      </c>
      <c r="F6687" t="s">
        <v>47</v>
      </c>
      <c r="G6687">
        <v>2</v>
      </c>
      <c r="H6687">
        <v>13.2</v>
      </c>
      <c r="I6687" t="s">
        <v>233</v>
      </c>
      <c r="J6687" t="s">
        <v>216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83</v>
      </c>
      <c r="R6687" t="s">
        <v>83</v>
      </c>
      <c r="S6687" t="s">
        <v>83</v>
      </c>
      <c r="T6687" t="str">
        <f>_xlfn.XLOOKUP(A6687,MI_Match_Analysis!$A$2:$A$8,MI_Match_Analysis!$F$2:$F$8,"Not Found")</f>
        <v>Not Found</v>
      </c>
    </row>
    <row r="6688" spans="1:20" hidden="1" x14ac:dyDescent="0.3">
      <c r="A6688">
        <v>29</v>
      </c>
      <c r="B6688" s="1">
        <v>46131</v>
      </c>
      <c r="C6688" t="s">
        <v>162</v>
      </c>
      <c r="D6688" t="s">
        <v>212</v>
      </c>
      <c r="E6688" t="s">
        <v>53</v>
      </c>
      <c r="F6688" t="s">
        <v>47</v>
      </c>
      <c r="G6688">
        <v>2</v>
      </c>
      <c r="H6688">
        <v>13.3</v>
      </c>
      <c r="I6688" t="s">
        <v>233</v>
      </c>
      <c r="J6688" t="s">
        <v>216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83</v>
      </c>
      <c r="R6688" t="s">
        <v>83</v>
      </c>
      <c r="S6688" t="s">
        <v>83</v>
      </c>
      <c r="T6688" t="str">
        <f>_xlfn.XLOOKUP(A6688,MI_Match_Analysis!$A$2:$A$8,MI_Match_Analysis!$F$2:$F$8,"Not Found")</f>
        <v>Not Found</v>
      </c>
    </row>
    <row r="6689" spans="1:20" hidden="1" x14ac:dyDescent="0.3">
      <c r="A6689">
        <v>29</v>
      </c>
      <c r="B6689" s="1">
        <v>46131</v>
      </c>
      <c r="C6689" t="s">
        <v>162</v>
      </c>
      <c r="D6689" t="s">
        <v>212</v>
      </c>
      <c r="E6689" t="s">
        <v>53</v>
      </c>
      <c r="F6689" t="s">
        <v>47</v>
      </c>
      <c r="G6689">
        <v>2</v>
      </c>
      <c r="H6689">
        <v>13.4</v>
      </c>
      <c r="I6689" t="s">
        <v>228</v>
      </c>
      <c r="J6689" t="s">
        <v>216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83</v>
      </c>
      <c r="R6689" t="s">
        <v>83</v>
      </c>
      <c r="S6689" t="s">
        <v>83</v>
      </c>
      <c r="T6689" t="str">
        <f>_xlfn.XLOOKUP(A6689,MI_Match_Analysis!$A$2:$A$8,MI_Match_Analysis!$F$2:$F$8,"Not Found")</f>
        <v>Not Found</v>
      </c>
    </row>
    <row r="6690" spans="1:20" hidden="1" x14ac:dyDescent="0.3">
      <c r="A6690">
        <v>29</v>
      </c>
      <c r="B6690" s="1">
        <v>46131</v>
      </c>
      <c r="C6690" t="s">
        <v>162</v>
      </c>
      <c r="D6690" t="s">
        <v>212</v>
      </c>
      <c r="E6690" t="s">
        <v>53</v>
      </c>
      <c r="F6690" t="s">
        <v>47</v>
      </c>
      <c r="G6690">
        <v>2</v>
      </c>
      <c r="H6690">
        <v>13.5</v>
      </c>
      <c r="I6690" t="s">
        <v>233</v>
      </c>
      <c r="J6690" t="s">
        <v>216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83</v>
      </c>
      <c r="R6690" t="s">
        <v>83</v>
      </c>
      <c r="S6690" t="s">
        <v>83</v>
      </c>
      <c r="T6690" t="str">
        <f>_xlfn.XLOOKUP(A6690,MI_Match_Analysis!$A$2:$A$8,MI_Match_Analysis!$F$2:$F$8,"Not Found")</f>
        <v>Not Found</v>
      </c>
    </row>
    <row r="6691" spans="1:20" hidden="1" x14ac:dyDescent="0.3">
      <c r="A6691">
        <v>29</v>
      </c>
      <c r="B6691" s="1">
        <v>46131</v>
      </c>
      <c r="C6691" t="s">
        <v>162</v>
      </c>
      <c r="D6691" t="s">
        <v>212</v>
      </c>
      <c r="E6691" t="s">
        <v>53</v>
      </c>
      <c r="F6691" t="s">
        <v>47</v>
      </c>
      <c r="G6691">
        <v>2</v>
      </c>
      <c r="H6691">
        <v>13.6</v>
      </c>
      <c r="I6691" t="s">
        <v>228</v>
      </c>
      <c r="J6691" t="s">
        <v>216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83</v>
      </c>
      <c r="R6691" t="s">
        <v>83</v>
      </c>
      <c r="S6691" t="s">
        <v>83</v>
      </c>
      <c r="T6691" t="str">
        <f>_xlfn.XLOOKUP(A6691,MI_Match_Analysis!$A$2:$A$8,MI_Match_Analysis!$F$2:$F$8,"Not Found")</f>
        <v>Not Found</v>
      </c>
    </row>
    <row r="6692" spans="1:20" hidden="1" x14ac:dyDescent="0.3">
      <c r="A6692">
        <v>29</v>
      </c>
      <c r="B6692" s="1">
        <v>46131</v>
      </c>
      <c r="C6692" t="s">
        <v>162</v>
      </c>
      <c r="D6692" t="s">
        <v>212</v>
      </c>
      <c r="E6692" t="s">
        <v>53</v>
      </c>
      <c r="F6692" t="s">
        <v>47</v>
      </c>
      <c r="G6692">
        <v>2</v>
      </c>
      <c r="H6692">
        <v>14.1</v>
      </c>
      <c r="I6692" t="s">
        <v>228</v>
      </c>
      <c r="J6692" t="s">
        <v>215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83</v>
      </c>
      <c r="R6692" t="s">
        <v>83</v>
      </c>
      <c r="S6692" t="s">
        <v>83</v>
      </c>
      <c r="T6692" t="str">
        <f>_xlfn.XLOOKUP(A6692,MI_Match_Analysis!$A$2:$A$8,MI_Match_Analysis!$F$2:$F$8,"Not Found")</f>
        <v>Not Found</v>
      </c>
    </row>
    <row r="6693" spans="1:20" hidden="1" x14ac:dyDescent="0.3">
      <c r="A6693">
        <v>29</v>
      </c>
      <c r="B6693" s="1">
        <v>46131</v>
      </c>
      <c r="C6693" t="s">
        <v>162</v>
      </c>
      <c r="D6693" t="s">
        <v>212</v>
      </c>
      <c r="E6693" t="s">
        <v>53</v>
      </c>
      <c r="F6693" t="s">
        <v>47</v>
      </c>
      <c r="G6693">
        <v>2</v>
      </c>
      <c r="H6693">
        <v>14.2</v>
      </c>
      <c r="I6693" t="s">
        <v>233</v>
      </c>
      <c r="J6693" t="s">
        <v>215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167</v>
      </c>
      <c r="R6693" t="s">
        <v>233</v>
      </c>
      <c r="S6693" t="s">
        <v>83</v>
      </c>
      <c r="T6693" t="str">
        <f>_xlfn.XLOOKUP(A6693,MI_Match_Analysis!$A$2:$A$8,MI_Match_Analysis!$F$2:$F$8,"Not Found")</f>
        <v>Not Found</v>
      </c>
    </row>
    <row r="6694" spans="1:20" hidden="1" x14ac:dyDescent="0.3">
      <c r="A6694">
        <v>29</v>
      </c>
      <c r="B6694" s="1">
        <v>46131</v>
      </c>
      <c r="C6694" t="s">
        <v>162</v>
      </c>
      <c r="D6694" t="s">
        <v>212</v>
      </c>
      <c r="E6694" t="s">
        <v>53</v>
      </c>
      <c r="F6694" t="s">
        <v>47</v>
      </c>
      <c r="G6694">
        <v>2</v>
      </c>
      <c r="H6694">
        <v>14.3</v>
      </c>
      <c r="I6694" t="s">
        <v>89</v>
      </c>
      <c r="J6694" t="s">
        <v>215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83</v>
      </c>
      <c r="R6694" t="s">
        <v>83</v>
      </c>
      <c r="S6694" t="s">
        <v>83</v>
      </c>
      <c r="T6694" t="str">
        <f>_xlfn.XLOOKUP(A6694,MI_Match_Analysis!$A$2:$A$8,MI_Match_Analysis!$F$2:$F$8,"Not Found")</f>
        <v>Not Found</v>
      </c>
    </row>
    <row r="6695" spans="1:20" hidden="1" x14ac:dyDescent="0.3">
      <c r="A6695">
        <v>29</v>
      </c>
      <c r="B6695" s="1">
        <v>46131</v>
      </c>
      <c r="C6695" t="s">
        <v>162</v>
      </c>
      <c r="D6695" t="s">
        <v>212</v>
      </c>
      <c r="E6695" t="s">
        <v>53</v>
      </c>
      <c r="F6695" t="s">
        <v>47</v>
      </c>
      <c r="G6695">
        <v>2</v>
      </c>
      <c r="H6695">
        <v>14.4</v>
      </c>
      <c r="I6695" t="s">
        <v>89</v>
      </c>
      <c r="J6695" t="s">
        <v>215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83</v>
      </c>
      <c r="R6695" t="s">
        <v>83</v>
      </c>
      <c r="S6695" t="s">
        <v>83</v>
      </c>
      <c r="T6695" t="str">
        <f>_xlfn.XLOOKUP(A6695,MI_Match_Analysis!$A$2:$A$8,MI_Match_Analysis!$F$2:$F$8,"Not Found")</f>
        <v>Not Found</v>
      </c>
    </row>
    <row r="6696" spans="1:20" hidden="1" x14ac:dyDescent="0.3">
      <c r="A6696">
        <v>29</v>
      </c>
      <c r="B6696" s="1">
        <v>46131</v>
      </c>
      <c r="C6696" t="s">
        <v>162</v>
      </c>
      <c r="D6696" t="s">
        <v>212</v>
      </c>
      <c r="E6696" t="s">
        <v>53</v>
      </c>
      <c r="F6696" t="s">
        <v>47</v>
      </c>
      <c r="G6696">
        <v>2</v>
      </c>
      <c r="H6696">
        <v>14.5</v>
      </c>
      <c r="I6696" t="s">
        <v>228</v>
      </c>
      <c r="J6696" t="s">
        <v>215</v>
      </c>
      <c r="K6696">
        <v>1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83</v>
      </c>
      <c r="R6696" t="s">
        <v>83</v>
      </c>
      <c r="S6696" t="s">
        <v>83</v>
      </c>
      <c r="T6696" t="str">
        <f>_xlfn.XLOOKUP(A6696,MI_Match_Analysis!$A$2:$A$8,MI_Match_Analysis!$F$2:$F$8,"Not Found")</f>
        <v>Not Found</v>
      </c>
    </row>
    <row r="6697" spans="1:20" hidden="1" x14ac:dyDescent="0.3">
      <c r="A6697">
        <v>29</v>
      </c>
      <c r="B6697" s="1">
        <v>46131</v>
      </c>
      <c r="C6697" t="s">
        <v>162</v>
      </c>
      <c r="D6697" t="s">
        <v>212</v>
      </c>
      <c r="E6697" t="s">
        <v>53</v>
      </c>
      <c r="F6697" t="s">
        <v>47</v>
      </c>
      <c r="G6697">
        <v>2</v>
      </c>
      <c r="H6697">
        <v>14.6</v>
      </c>
      <c r="I6697" t="s">
        <v>89</v>
      </c>
      <c r="J6697" t="s">
        <v>215</v>
      </c>
      <c r="K6697">
        <v>1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83</v>
      </c>
      <c r="R6697" t="s">
        <v>83</v>
      </c>
      <c r="S6697" t="s">
        <v>83</v>
      </c>
      <c r="T6697" t="str">
        <f>_xlfn.XLOOKUP(A6697,MI_Match_Analysis!$A$2:$A$8,MI_Match_Analysis!$F$2:$F$8,"Not Found")</f>
        <v>Not Found</v>
      </c>
    </row>
    <row r="6698" spans="1:20" hidden="1" x14ac:dyDescent="0.3">
      <c r="A6698">
        <v>29</v>
      </c>
      <c r="B6698" s="1">
        <v>46131</v>
      </c>
      <c r="C6698" t="s">
        <v>162</v>
      </c>
      <c r="D6698" t="s">
        <v>212</v>
      </c>
      <c r="E6698" t="s">
        <v>53</v>
      </c>
      <c r="F6698" t="s">
        <v>47</v>
      </c>
      <c r="G6698">
        <v>2</v>
      </c>
      <c r="H6698">
        <v>15.1</v>
      </c>
      <c r="I6698" t="s">
        <v>89</v>
      </c>
      <c r="J6698" t="s">
        <v>214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83</v>
      </c>
      <c r="R6698" t="s">
        <v>83</v>
      </c>
      <c r="S6698" t="s">
        <v>83</v>
      </c>
      <c r="T6698" t="str">
        <f>_xlfn.XLOOKUP(A6698,MI_Match_Analysis!$A$2:$A$8,MI_Match_Analysis!$F$2:$F$8,"Not Found")</f>
        <v>Not Found</v>
      </c>
    </row>
    <row r="6699" spans="1:20" hidden="1" x14ac:dyDescent="0.3">
      <c r="A6699">
        <v>29</v>
      </c>
      <c r="B6699" s="1">
        <v>46131</v>
      </c>
      <c r="C6699" t="s">
        <v>162</v>
      </c>
      <c r="D6699" t="s">
        <v>212</v>
      </c>
      <c r="E6699" t="s">
        <v>53</v>
      </c>
      <c r="F6699" t="s">
        <v>47</v>
      </c>
      <c r="G6699">
        <v>2</v>
      </c>
      <c r="H6699">
        <v>15.2</v>
      </c>
      <c r="I6699" t="s">
        <v>228</v>
      </c>
      <c r="J6699" t="s">
        <v>214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83</v>
      </c>
      <c r="R6699" t="s">
        <v>83</v>
      </c>
      <c r="S6699" t="s">
        <v>83</v>
      </c>
      <c r="T6699" t="str">
        <f>_xlfn.XLOOKUP(A6699,MI_Match_Analysis!$A$2:$A$8,MI_Match_Analysis!$F$2:$F$8,"Not Found")</f>
        <v>Not Found</v>
      </c>
    </row>
    <row r="6700" spans="1:20" hidden="1" x14ac:dyDescent="0.3">
      <c r="A6700">
        <v>29</v>
      </c>
      <c r="B6700" s="1">
        <v>46131</v>
      </c>
      <c r="C6700" t="s">
        <v>162</v>
      </c>
      <c r="D6700" t="s">
        <v>212</v>
      </c>
      <c r="E6700" t="s">
        <v>53</v>
      </c>
      <c r="F6700" t="s">
        <v>47</v>
      </c>
      <c r="G6700">
        <v>2</v>
      </c>
      <c r="H6700">
        <v>15.3</v>
      </c>
      <c r="I6700" t="s">
        <v>89</v>
      </c>
      <c r="J6700" t="s">
        <v>214</v>
      </c>
      <c r="K6700">
        <v>1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83</v>
      </c>
      <c r="R6700" t="s">
        <v>83</v>
      </c>
      <c r="S6700" t="s">
        <v>83</v>
      </c>
      <c r="T6700" t="str">
        <f>_xlfn.XLOOKUP(A6700,MI_Match_Analysis!$A$2:$A$8,MI_Match_Analysis!$F$2:$F$8,"Not Found")</f>
        <v>Not Found</v>
      </c>
    </row>
    <row r="6701" spans="1:20" hidden="1" x14ac:dyDescent="0.3">
      <c r="A6701">
        <v>29</v>
      </c>
      <c r="B6701" s="1">
        <v>46131</v>
      </c>
      <c r="C6701" t="s">
        <v>162</v>
      </c>
      <c r="D6701" t="s">
        <v>212</v>
      </c>
      <c r="E6701" t="s">
        <v>53</v>
      </c>
      <c r="F6701" t="s">
        <v>47</v>
      </c>
      <c r="G6701">
        <v>2</v>
      </c>
      <c r="H6701">
        <v>15.4</v>
      </c>
      <c r="I6701" t="s">
        <v>228</v>
      </c>
      <c r="J6701" t="s">
        <v>214</v>
      </c>
      <c r="K6701">
        <v>6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83</v>
      </c>
      <c r="R6701" t="s">
        <v>83</v>
      </c>
      <c r="S6701" t="s">
        <v>83</v>
      </c>
      <c r="T6701" t="str">
        <f>_xlfn.XLOOKUP(A6701,MI_Match_Analysis!$A$2:$A$8,MI_Match_Analysis!$F$2:$F$8,"Not Found")</f>
        <v>Not Found</v>
      </c>
    </row>
    <row r="6702" spans="1:20" hidden="1" x14ac:dyDescent="0.3">
      <c r="A6702">
        <v>29</v>
      </c>
      <c r="B6702" s="1">
        <v>46131</v>
      </c>
      <c r="C6702" t="s">
        <v>162</v>
      </c>
      <c r="D6702" t="s">
        <v>212</v>
      </c>
      <c r="E6702" t="s">
        <v>53</v>
      </c>
      <c r="F6702" t="s">
        <v>47</v>
      </c>
      <c r="G6702">
        <v>2</v>
      </c>
      <c r="H6702">
        <v>15.5</v>
      </c>
      <c r="I6702" t="s">
        <v>228</v>
      </c>
      <c r="J6702" t="s">
        <v>214</v>
      </c>
      <c r="K6702">
        <v>6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83</v>
      </c>
      <c r="R6702" t="s">
        <v>83</v>
      </c>
      <c r="S6702" t="s">
        <v>83</v>
      </c>
      <c r="T6702" t="str">
        <f>_xlfn.XLOOKUP(A6702,MI_Match_Analysis!$A$2:$A$8,MI_Match_Analysis!$F$2:$F$8,"Not Found")</f>
        <v>Not Found</v>
      </c>
    </row>
    <row r="6703" spans="1:20" hidden="1" x14ac:dyDescent="0.3">
      <c r="A6703">
        <v>29</v>
      </c>
      <c r="B6703" s="1">
        <v>46131</v>
      </c>
      <c r="C6703" t="s">
        <v>162</v>
      </c>
      <c r="D6703" t="s">
        <v>212</v>
      </c>
      <c r="E6703" t="s">
        <v>53</v>
      </c>
      <c r="F6703" t="s">
        <v>47</v>
      </c>
      <c r="G6703">
        <v>2</v>
      </c>
      <c r="H6703">
        <v>15.6</v>
      </c>
      <c r="I6703" t="s">
        <v>228</v>
      </c>
      <c r="J6703" t="s">
        <v>214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83</v>
      </c>
      <c r="R6703" t="s">
        <v>83</v>
      </c>
      <c r="S6703" t="s">
        <v>83</v>
      </c>
      <c r="T6703" t="str">
        <f>_xlfn.XLOOKUP(A6703,MI_Match_Analysis!$A$2:$A$8,MI_Match_Analysis!$F$2:$F$8,"Not Found")</f>
        <v>Not Found</v>
      </c>
    </row>
    <row r="6704" spans="1:20" hidden="1" x14ac:dyDescent="0.3">
      <c r="A6704">
        <v>29</v>
      </c>
      <c r="B6704" s="1">
        <v>46131</v>
      </c>
      <c r="C6704" t="s">
        <v>162</v>
      </c>
      <c r="D6704" t="s">
        <v>212</v>
      </c>
      <c r="E6704" t="s">
        <v>53</v>
      </c>
      <c r="F6704" t="s">
        <v>47</v>
      </c>
      <c r="G6704">
        <v>2</v>
      </c>
      <c r="H6704">
        <v>16.100000000000001</v>
      </c>
      <c r="I6704" t="s">
        <v>228</v>
      </c>
      <c r="J6704" t="s">
        <v>66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83</v>
      </c>
      <c r="R6704" t="s">
        <v>83</v>
      </c>
      <c r="S6704" t="s">
        <v>83</v>
      </c>
      <c r="T6704" t="str">
        <f>_xlfn.XLOOKUP(A6704,MI_Match_Analysis!$A$2:$A$8,MI_Match_Analysis!$F$2:$F$8,"Not Found")</f>
        <v>Not Found</v>
      </c>
    </row>
    <row r="6705" spans="1:20" hidden="1" x14ac:dyDescent="0.3">
      <c r="A6705">
        <v>29</v>
      </c>
      <c r="B6705" s="1">
        <v>46131</v>
      </c>
      <c r="C6705" t="s">
        <v>162</v>
      </c>
      <c r="D6705" t="s">
        <v>212</v>
      </c>
      <c r="E6705" t="s">
        <v>53</v>
      </c>
      <c r="F6705" t="s">
        <v>47</v>
      </c>
      <c r="G6705">
        <v>2</v>
      </c>
      <c r="H6705">
        <v>16.2</v>
      </c>
      <c r="I6705" t="s">
        <v>89</v>
      </c>
      <c r="J6705" t="s">
        <v>66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83</v>
      </c>
      <c r="R6705" t="s">
        <v>83</v>
      </c>
      <c r="S6705" t="s">
        <v>83</v>
      </c>
      <c r="T6705" t="str">
        <f>_xlfn.XLOOKUP(A6705,MI_Match_Analysis!$A$2:$A$8,MI_Match_Analysis!$F$2:$F$8,"Not Found")</f>
        <v>Not Found</v>
      </c>
    </row>
    <row r="6706" spans="1:20" hidden="1" x14ac:dyDescent="0.3">
      <c r="A6706">
        <v>29</v>
      </c>
      <c r="B6706" s="1">
        <v>46131</v>
      </c>
      <c r="C6706" t="s">
        <v>162</v>
      </c>
      <c r="D6706" t="s">
        <v>212</v>
      </c>
      <c r="E6706" t="s">
        <v>53</v>
      </c>
      <c r="F6706" t="s">
        <v>47</v>
      </c>
      <c r="G6706">
        <v>2</v>
      </c>
      <c r="H6706">
        <v>16.3</v>
      </c>
      <c r="I6706" t="s">
        <v>89</v>
      </c>
      <c r="J6706" t="s">
        <v>66</v>
      </c>
      <c r="K6706">
        <v>6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83</v>
      </c>
      <c r="R6706" t="s">
        <v>83</v>
      </c>
      <c r="S6706" t="s">
        <v>83</v>
      </c>
      <c r="T6706" t="str">
        <f>_xlfn.XLOOKUP(A6706,MI_Match_Analysis!$A$2:$A$8,MI_Match_Analysis!$F$2:$F$8,"Not Found")</f>
        <v>Not Found</v>
      </c>
    </row>
    <row r="6707" spans="1:20" hidden="1" x14ac:dyDescent="0.3">
      <c r="A6707">
        <v>29</v>
      </c>
      <c r="B6707" s="1">
        <v>46131</v>
      </c>
      <c r="C6707" t="s">
        <v>162</v>
      </c>
      <c r="D6707" t="s">
        <v>212</v>
      </c>
      <c r="E6707" t="s">
        <v>53</v>
      </c>
      <c r="F6707" t="s">
        <v>47</v>
      </c>
      <c r="G6707">
        <v>2</v>
      </c>
      <c r="H6707">
        <v>16.399999999999999</v>
      </c>
      <c r="I6707" t="s">
        <v>89</v>
      </c>
      <c r="J6707" t="s">
        <v>66</v>
      </c>
      <c r="K6707">
        <v>1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83</v>
      </c>
      <c r="R6707" t="s">
        <v>83</v>
      </c>
      <c r="S6707" t="s">
        <v>83</v>
      </c>
      <c r="T6707" t="str">
        <f>_xlfn.XLOOKUP(A6707,MI_Match_Analysis!$A$2:$A$8,MI_Match_Analysis!$F$2:$F$8,"Not Found")</f>
        <v>Not Found</v>
      </c>
    </row>
    <row r="6708" spans="1:20" hidden="1" x14ac:dyDescent="0.3">
      <c r="A6708">
        <v>29</v>
      </c>
      <c r="B6708" s="1">
        <v>46131</v>
      </c>
      <c r="C6708" t="s">
        <v>162</v>
      </c>
      <c r="D6708" t="s">
        <v>212</v>
      </c>
      <c r="E6708" t="s">
        <v>53</v>
      </c>
      <c r="F6708" t="s">
        <v>47</v>
      </c>
      <c r="G6708">
        <v>2</v>
      </c>
      <c r="H6708">
        <v>16.5</v>
      </c>
      <c r="I6708" t="s">
        <v>228</v>
      </c>
      <c r="J6708" t="s">
        <v>66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83</v>
      </c>
      <c r="R6708" t="s">
        <v>83</v>
      </c>
      <c r="S6708" t="s">
        <v>83</v>
      </c>
      <c r="T6708" t="str">
        <f>_xlfn.XLOOKUP(A6708,MI_Match_Analysis!$A$2:$A$8,MI_Match_Analysis!$F$2:$F$8,"Not Found")</f>
        <v>Not Found</v>
      </c>
    </row>
    <row r="6709" spans="1:20" hidden="1" x14ac:dyDescent="0.3">
      <c r="A6709">
        <v>29</v>
      </c>
      <c r="B6709" s="1">
        <v>46131</v>
      </c>
      <c r="C6709" t="s">
        <v>162</v>
      </c>
      <c r="D6709" t="s">
        <v>212</v>
      </c>
      <c r="E6709" t="s">
        <v>53</v>
      </c>
      <c r="F6709" t="s">
        <v>47</v>
      </c>
      <c r="G6709">
        <v>2</v>
      </c>
      <c r="H6709">
        <v>16.600000000000001</v>
      </c>
      <c r="I6709" t="s">
        <v>228</v>
      </c>
      <c r="J6709" t="s">
        <v>66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83</v>
      </c>
      <c r="R6709" t="s">
        <v>83</v>
      </c>
      <c r="S6709" t="s">
        <v>83</v>
      </c>
      <c r="T6709" t="str">
        <f>_xlfn.XLOOKUP(A6709,MI_Match_Analysis!$A$2:$A$8,MI_Match_Analysis!$F$2:$F$8,"Not Found")</f>
        <v>Not Found</v>
      </c>
    </row>
    <row r="6710" spans="1:20" hidden="1" x14ac:dyDescent="0.3">
      <c r="A6710">
        <v>29</v>
      </c>
      <c r="B6710" s="1">
        <v>46131</v>
      </c>
      <c r="C6710" t="s">
        <v>162</v>
      </c>
      <c r="D6710" t="s">
        <v>212</v>
      </c>
      <c r="E6710" t="s">
        <v>53</v>
      </c>
      <c r="F6710" t="s">
        <v>47</v>
      </c>
      <c r="G6710">
        <v>2</v>
      </c>
      <c r="H6710">
        <v>16.600000000000001</v>
      </c>
      <c r="I6710" t="s">
        <v>228</v>
      </c>
      <c r="J6710" t="s">
        <v>66</v>
      </c>
      <c r="K6710">
        <v>0</v>
      </c>
      <c r="L6710">
        <v>1</v>
      </c>
      <c r="M6710">
        <v>0</v>
      </c>
      <c r="N6710">
        <v>0</v>
      </c>
      <c r="O6710">
        <v>0</v>
      </c>
      <c r="P6710">
        <v>1</v>
      </c>
      <c r="Q6710" t="s">
        <v>83</v>
      </c>
      <c r="R6710" t="s">
        <v>83</v>
      </c>
      <c r="S6710" t="s">
        <v>83</v>
      </c>
      <c r="T6710" t="str">
        <f>_xlfn.XLOOKUP(A6710,MI_Match_Analysis!$A$2:$A$8,MI_Match_Analysis!$F$2:$F$8,"Not Found")</f>
        <v>Not Found</v>
      </c>
    </row>
    <row r="6711" spans="1:20" hidden="1" x14ac:dyDescent="0.3">
      <c r="A6711">
        <v>29</v>
      </c>
      <c r="B6711" s="1">
        <v>46131</v>
      </c>
      <c r="C6711" t="s">
        <v>162</v>
      </c>
      <c r="D6711" t="s">
        <v>212</v>
      </c>
      <c r="E6711" t="s">
        <v>53</v>
      </c>
      <c r="F6711" t="s">
        <v>47</v>
      </c>
      <c r="G6711">
        <v>2</v>
      </c>
      <c r="H6711">
        <v>17.100000000000001</v>
      </c>
      <c r="I6711" t="s">
        <v>89</v>
      </c>
      <c r="J6711" t="s">
        <v>114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83</v>
      </c>
      <c r="R6711" t="s">
        <v>83</v>
      </c>
      <c r="S6711" t="s">
        <v>83</v>
      </c>
      <c r="T6711" t="str">
        <f>_xlfn.XLOOKUP(A6711,MI_Match_Analysis!$A$2:$A$8,MI_Match_Analysis!$F$2:$F$8,"Not Found")</f>
        <v>Not Found</v>
      </c>
    </row>
    <row r="6712" spans="1:20" hidden="1" x14ac:dyDescent="0.3">
      <c r="A6712">
        <v>29</v>
      </c>
      <c r="B6712" s="1">
        <v>46131</v>
      </c>
      <c r="C6712" t="s">
        <v>162</v>
      </c>
      <c r="D6712" t="s">
        <v>212</v>
      </c>
      <c r="E6712" t="s">
        <v>53</v>
      </c>
      <c r="F6712" t="s">
        <v>47</v>
      </c>
      <c r="G6712">
        <v>2</v>
      </c>
      <c r="H6712">
        <v>17.2</v>
      </c>
      <c r="I6712" t="s">
        <v>89</v>
      </c>
      <c r="J6712" t="s">
        <v>114</v>
      </c>
      <c r="K6712">
        <v>4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83</v>
      </c>
      <c r="R6712" t="s">
        <v>83</v>
      </c>
      <c r="S6712" t="s">
        <v>83</v>
      </c>
      <c r="T6712" t="str">
        <f>_xlfn.XLOOKUP(A6712,MI_Match_Analysis!$A$2:$A$8,MI_Match_Analysis!$F$2:$F$8,"Not Found")</f>
        <v>Not Found</v>
      </c>
    </row>
    <row r="6713" spans="1:20" hidden="1" x14ac:dyDescent="0.3">
      <c r="A6713">
        <v>29</v>
      </c>
      <c r="B6713" s="1">
        <v>46131</v>
      </c>
      <c r="C6713" t="s">
        <v>162</v>
      </c>
      <c r="D6713" t="s">
        <v>212</v>
      </c>
      <c r="E6713" t="s">
        <v>53</v>
      </c>
      <c r="F6713" t="s">
        <v>47</v>
      </c>
      <c r="G6713">
        <v>2</v>
      </c>
      <c r="H6713">
        <v>17.3</v>
      </c>
      <c r="I6713" t="s">
        <v>89</v>
      </c>
      <c r="J6713" t="s">
        <v>114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83</v>
      </c>
      <c r="R6713" t="s">
        <v>83</v>
      </c>
      <c r="S6713" t="s">
        <v>83</v>
      </c>
      <c r="T6713" t="str">
        <f>_xlfn.XLOOKUP(A6713,MI_Match_Analysis!$A$2:$A$8,MI_Match_Analysis!$F$2:$F$8,"Not Found")</f>
        <v>Not Found</v>
      </c>
    </row>
    <row r="6714" spans="1:20" hidden="1" x14ac:dyDescent="0.3">
      <c r="A6714">
        <v>29</v>
      </c>
      <c r="B6714" s="1">
        <v>46131</v>
      </c>
      <c r="C6714" t="s">
        <v>162</v>
      </c>
      <c r="D6714" t="s">
        <v>212</v>
      </c>
      <c r="E6714" t="s">
        <v>53</v>
      </c>
      <c r="F6714" t="s">
        <v>47</v>
      </c>
      <c r="G6714">
        <v>2</v>
      </c>
      <c r="H6714">
        <v>17.399999999999999</v>
      </c>
      <c r="I6714" t="s">
        <v>89</v>
      </c>
      <c r="J6714" t="s">
        <v>114</v>
      </c>
      <c r="K6714">
        <v>1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83</v>
      </c>
      <c r="R6714" t="s">
        <v>83</v>
      </c>
      <c r="S6714" t="s">
        <v>83</v>
      </c>
      <c r="T6714" t="str">
        <f>_xlfn.XLOOKUP(A6714,MI_Match_Analysis!$A$2:$A$8,MI_Match_Analysis!$F$2:$F$8,"Not Found")</f>
        <v>Not Found</v>
      </c>
    </row>
    <row r="6715" spans="1:20" hidden="1" x14ac:dyDescent="0.3">
      <c r="A6715">
        <v>29</v>
      </c>
      <c r="B6715" s="1">
        <v>46131</v>
      </c>
      <c r="C6715" t="s">
        <v>162</v>
      </c>
      <c r="D6715" t="s">
        <v>212</v>
      </c>
      <c r="E6715" t="s">
        <v>53</v>
      </c>
      <c r="F6715" t="s">
        <v>47</v>
      </c>
      <c r="G6715">
        <v>2</v>
      </c>
      <c r="H6715">
        <v>17.5</v>
      </c>
      <c r="I6715" t="s">
        <v>228</v>
      </c>
      <c r="J6715" t="s">
        <v>114</v>
      </c>
      <c r="K6715">
        <v>6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83</v>
      </c>
      <c r="R6715" t="s">
        <v>83</v>
      </c>
      <c r="S6715" t="s">
        <v>83</v>
      </c>
      <c r="T6715" t="str">
        <f>_xlfn.XLOOKUP(A6715,MI_Match_Analysis!$A$2:$A$8,MI_Match_Analysis!$F$2:$F$8,"Not Found")</f>
        <v>Not Found</v>
      </c>
    </row>
    <row r="6716" spans="1:20" hidden="1" x14ac:dyDescent="0.3">
      <c r="A6716">
        <v>29</v>
      </c>
      <c r="B6716" s="1">
        <v>46131</v>
      </c>
      <c r="C6716" t="s">
        <v>162</v>
      </c>
      <c r="D6716" t="s">
        <v>212</v>
      </c>
      <c r="E6716" t="s">
        <v>53</v>
      </c>
      <c r="F6716" t="s">
        <v>47</v>
      </c>
      <c r="G6716">
        <v>2</v>
      </c>
      <c r="H6716">
        <v>17.600000000000001</v>
      </c>
      <c r="I6716" t="s">
        <v>228</v>
      </c>
      <c r="J6716" t="s">
        <v>114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83</v>
      </c>
      <c r="R6716" t="s">
        <v>83</v>
      </c>
      <c r="S6716" t="s">
        <v>83</v>
      </c>
      <c r="T6716" t="str">
        <f>_xlfn.XLOOKUP(A6716,MI_Match_Analysis!$A$2:$A$8,MI_Match_Analysis!$F$2:$F$8,"Not Found")</f>
        <v>Not Found</v>
      </c>
    </row>
    <row r="6717" spans="1:20" hidden="1" x14ac:dyDescent="0.3">
      <c r="A6717">
        <v>29</v>
      </c>
      <c r="B6717" s="1">
        <v>46131</v>
      </c>
      <c r="C6717" t="s">
        <v>162</v>
      </c>
      <c r="D6717" t="s">
        <v>212</v>
      </c>
      <c r="E6717" t="s">
        <v>53</v>
      </c>
      <c r="F6717" t="s">
        <v>47</v>
      </c>
      <c r="G6717">
        <v>2</v>
      </c>
      <c r="H6717">
        <v>18.100000000000001</v>
      </c>
      <c r="I6717" t="s">
        <v>228</v>
      </c>
      <c r="J6717" t="s">
        <v>214</v>
      </c>
      <c r="K6717">
        <v>4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83</v>
      </c>
      <c r="R6717" t="s">
        <v>83</v>
      </c>
      <c r="S6717" t="s">
        <v>83</v>
      </c>
      <c r="T6717" t="str">
        <f>_xlfn.XLOOKUP(A6717,MI_Match_Analysis!$A$2:$A$8,MI_Match_Analysis!$F$2:$F$8,"Not Found")</f>
        <v>Not Found</v>
      </c>
    </row>
    <row r="6718" spans="1:20" hidden="1" x14ac:dyDescent="0.3">
      <c r="A6718">
        <v>29</v>
      </c>
      <c r="B6718" s="1">
        <v>46131</v>
      </c>
      <c r="C6718" t="s">
        <v>162</v>
      </c>
      <c r="D6718" t="s">
        <v>212</v>
      </c>
      <c r="E6718" t="s">
        <v>53</v>
      </c>
      <c r="F6718" t="s">
        <v>47</v>
      </c>
      <c r="G6718">
        <v>2</v>
      </c>
      <c r="H6718">
        <v>18.2</v>
      </c>
      <c r="I6718" t="s">
        <v>228</v>
      </c>
      <c r="J6718" t="s">
        <v>214</v>
      </c>
      <c r="K6718">
        <v>4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83</v>
      </c>
      <c r="R6718" t="s">
        <v>83</v>
      </c>
      <c r="S6718" t="s">
        <v>83</v>
      </c>
      <c r="T6718" t="str">
        <f>_xlfn.XLOOKUP(A6718,MI_Match_Analysis!$A$2:$A$8,MI_Match_Analysis!$F$2:$F$8,"Not Found")</f>
        <v>Not Found</v>
      </c>
    </row>
    <row r="6719" spans="1:20" hidden="1" x14ac:dyDescent="0.3">
      <c r="A6719">
        <v>29</v>
      </c>
      <c r="B6719" s="1">
        <v>46131</v>
      </c>
      <c r="C6719" t="s">
        <v>162</v>
      </c>
      <c r="D6719" t="s">
        <v>212</v>
      </c>
      <c r="E6719" t="s">
        <v>53</v>
      </c>
      <c r="F6719" t="s">
        <v>47</v>
      </c>
      <c r="G6719">
        <v>2</v>
      </c>
      <c r="H6719">
        <v>18.3</v>
      </c>
      <c r="I6719" t="s">
        <v>228</v>
      </c>
      <c r="J6719" t="s">
        <v>214</v>
      </c>
      <c r="K6719">
        <v>0</v>
      </c>
      <c r="L6719">
        <v>1</v>
      </c>
      <c r="M6719">
        <v>1</v>
      </c>
      <c r="N6719">
        <v>0</v>
      </c>
      <c r="O6719">
        <v>0</v>
      </c>
      <c r="P6719">
        <v>0</v>
      </c>
      <c r="Q6719" t="s">
        <v>83</v>
      </c>
      <c r="R6719" t="s">
        <v>83</v>
      </c>
      <c r="S6719" t="s">
        <v>83</v>
      </c>
      <c r="T6719" t="str">
        <f>_xlfn.XLOOKUP(A6719,MI_Match_Analysis!$A$2:$A$8,MI_Match_Analysis!$F$2:$F$8,"Not Found")</f>
        <v>Not Found</v>
      </c>
    </row>
    <row r="6720" spans="1:20" hidden="1" x14ac:dyDescent="0.3">
      <c r="A6720">
        <v>29</v>
      </c>
      <c r="B6720" s="1">
        <v>46131</v>
      </c>
      <c r="C6720" t="s">
        <v>162</v>
      </c>
      <c r="D6720" t="s">
        <v>212</v>
      </c>
      <c r="E6720" t="s">
        <v>53</v>
      </c>
      <c r="F6720" t="s">
        <v>47</v>
      </c>
      <c r="G6720">
        <v>2</v>
      </c>
      <c r="H6720">
        <v>18.3</v>
      </c>
      <c r="I6720" t="s">
        <v>228</v>
      </c>
      <c r="J6720" t="s">
        <v>214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83</v>
      </c>
      <c r="R6720" t="s">
        <v>83</v>
      </c>
      <c r="S6720" t="s">
        <v>83</v>
      </c>
      <c r="T6720" t="str">
        <f>_xlfn.XLOOKUP(A6720,MI_Match_Analysis!$A$2:$A$8,MI_Match_Analysis!$F$2:$F$8,"Not Found")</f>
        <v>Not Found</v>
      </c>
    </row>
    <row r="6721" spans="1:20" hidden="1" x14ac:dyDescent="0.3">
      <c r="A6721">
        <v>29</v>
      </c>
      <c r="B6721" s="1">
        <v>46131</v>
      </c>
      <c r="C6721" t="s">
        <v>162</v>
      </c>
      <c r="D6721" t="s">
        <v>212</v>
      </c>
      <c r="E6721" t="s">
        <v>53</v>
      </c>
      <c r="F6721" t="s">
        <v>47</v>
      </c>
      <c r="G6721">
        <v>2</v>
      </c>
      <c r="H6721">
        <v>18.399999999999999</v>
      </c>
      <c r="I6721" t="s">
        <v>89</v>
      </c>
      <c r="J6721" t="s">
        <v>214</v>
      </c>
      <c r="K6721">
        <v>2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83</v>
      </c>
      <c r="R6721" t="s">
        <v>83</v>
      </c>
      <c r="S6721" t="s">
        <v>83</v>
      </c>
      <c r="T6721" t="str">
        <f>_xlfn.XLOOKUP(A6721,MI_Match_Analysis!$A$2:$A$8,MI_Match_Analysis!$F$2:$F$8,"Not Found")</f>
        <v>Not Found</v>
      </c>
    </row>
    <row r="6722" spans="1:20" hidden="1" x14ac:dyDescent="0.3">
      <c r="A6722">
        <v>29</v>
      </c>
      <c r="B6722" s="1">
        <v>46131</v>
      </c>
      <c r="C6722" t="s">
        <v>162</v>
      </c>
      <c r="D6722" t="s">
        <v>212</v>
      </c>
      <c r="E6722" t="s">
        <v>53</v>
      </c>
      <c r="F6722" t="s">
        <v>47</v>
      </c>
      <c r="G6722">
        <v>2</v>
      </c>
      <c r="H6722">
        <v>18.5</v>
      </c>
      <c r="I6722" t="s">
        <v>89</v>
      </c>
      <c r="J6722" t="s">
        <v>214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83</v>
      </c>
      <c r="R6722" t="s">
        <v>83</v>
      </c>
      <c r="S6722" t="s">
        <v>83</v>
      </c>
      <c r="T6722" t="str">
        <f>_xlfn.XLOOKUP(A6722,MI_Match_Analysis!$A$2:$A$8,MI_Match_Analysis!$F$2:$F$8,"Not Found")</f>
        <v>Not Found</v>
      </c>
    </row>
    <row r="6723" spans="1:20" hidden="1" x14ac:dyDescent="0.3">
      <c r="A6723">
        <v>29</v>
      </c>
      <c r="B6723" s="1">
        <v>46131</v>
      </c>
      <c r="C6723" t="s">
        <v>162</v>
      </c>
      <c r="D6723" t="s">
        <v>212</v>
      </c>
      <c r="E6723" t="s">
        <v>53</v>
      </c>
      <c r="F6723" t="s">
        <v>47</v>
      </c>
      <c r="G6723">
        <v>2</v>
      </c>
      <c r="H6723">
        <v>18.600000000000001</v>
      </c>
      <c r="I6723" t="s">
        <v>89</v>
      </c>
      <c r="J6723" t="s">
        <v>214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83</v>
      </c>
      <c r="R6723" t="s">
        <v>83</v>
      </c>
      <c r="S6723" t="s">
        <v>83</v>
      </c>
      <c r="T6723" t="str">
        <f>_xlfn.XLOOKUP(A6723,MI_Match_Analysis!$A$2:$A$8,MI_Match_Analysis!$F$2:$F$8,"Not Found")</f>
        <v>Not Found</v>
      </c>
    </row>
    <row r="6724" spans="1:20" hidden="1" x14ac:dyDescent="0.3">
      <c r="A6724">
        <v>29</v>
      </c>
      <c r="B6724" s="1">
        <v>46131</v>
      </c>
      <c r="C6724" t="s">
        <v>162</v>
      </c>
      <c r="D6724" t="s">
        <v>212</v>
      </c>
      <c r="E6724" t="s">
        <v>53</v>
      </c>
      <c r="F6724" t="s">
        <v>47</v>
      </c>
      <c r="G6724">
        <v>2</v>
      </c>
      <c r="H6724">
        <v>19.100000000000001</v>
      </c>
      <c r="I6724" t="s">
        <v>89</v>
      </c>
      <c r="J6724" t="s">
        <v>215</v>
      </c>
      <c r="K6724">
        <v>1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83</v>
      </c>
      <c r="R6724" t="s">
        <v>83</v>
      </c>
      <c r="S6724" t="s">
        <v>83</v>
      </c>
      <c r="T6724" t="str">
        <f>_xlfn.XLOOKUP(A6724,MI_Match_Analysis!$A$2:$A$8,MI_Match_Analysis!$F$2:$F$8,"Not Found")</f>
        <v>Not Found</v>
      </c>
    </row>
    <row r="6725" spans="1:20" hidden="1" x14ac:dyDescent="0.3">
      <c r="A6725">
        <v>29</v>
      </c>
      <c r="B6725" s="1">
        <v>46131</v>
      </c>
      <c r="C6725" t="s">
        <v>162</v>
      </c>
      <c r="D6725" t="s">
        <v>212</v>
      </c>
      <c r="E6725" t="s">
        <v>53</v>
      </c>
      <c r="F6725" t="s">
        <v>47</v>
      </c>
      <c r="G6725">
        <v>2</v>
      </c>
      <c r="H6725">
        <v>19.2</v>
      </c>
      <c r="I6725" t="s">
        <v>228</v>
      </c>
      <c r="J6725" t="s">
        <v>215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83</v>
      </c>
      <c r="R6725" t="s">
        <v>83</v>
      </c>
      <c r="S6725" t="s">
        <v>83</v>
      </c>
      <c r="T6725" t="str">
        <f>_xlfn.XLOOKUP(A6725,MI_Match_Analysis!$A$2:$A$8,MI_Match_Analysis!$F$2:$F$8,"Not Found")</f>
        <v>Not Found</v>
      </c>
    </row>
    <row r="6726" spans="1:20" hidden="1" x14ac:dyDescent="0.3">
      <c r="A6726">
        <v>29</v>
      </c>
      <c r="B6726" s="1">
        <v>46131</v>
      </c>
      <c r="C6726" t="s">
        <v>162</v>
      </c>
      <c r="D6726" t="s">
        <v>212</v>
      </c>
      <c r="E6726" t="s">
        <v>53</v>
      </c>
      <c r="F6726" t="s">
        <v>47</v>
      </c>
      <c r="G6726">
        <v>2</v>
      </c>
      <c r="H6726">
        <v>19.3</v>
      </c>
      <c r="I6726" t="s">
        <v>89</v>
      </c>
      <c r="J6726" t="s">
        <v>215</v>
      </c>
      <c r="K6726">
        <v>1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83</v>
      </c>
      <c r="R6726" t="s">
        <v>83</v>
      </c>
      <c r="S6726" t="s">
        <v>83</v>
      </c>
      <c r="T6726" t="str">
        <f>_xlfn.XLOOKUP(A6726,MI_Match_Analysis!$A$2:$A$8,MI_Match_Analysis!$F$2:$F$8,"Not Found")</f>
        <v>Not Found</v>
      </c>
    </row>
    <row r="6727" spans="1:20" hidden="1" x14ac:dyDescent="0.3">
      <c r="A6727">
        <v>29</v>
      </c>
      <c r="B6727" s="1">
        <v>46131</v>
      </c>
      <c r="C6727" t="s">
        <v>162</v>
      </c>
      <c r="D6727" t="s">
        <v>212</v>
      </c>
      <c r="E6727" t="s">
        <v>53</v>
      </c>
      <c r="F6727" t="s">
        <v>47</v>
      </c>
      <c r="G6727">
        <v>2</v>
      </c>
      <c r="H6727">
        <v>19.399999999999999</v>
      </c>
      <c r="I6727" t="s">
        <v>228</v>
      </c>
      <c r="J6727" t="s">
        <v>215</v>
      </c>
      <c r="K6727">
        <v>4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83</v>
      </c>
      <c r="R6727" t="s">
        <v>83</v>
      </c>
      <c r="S6727" t="s">
        <v>83</v>
      </c>
      <c r="T6727" t="str">
        <f>_xlfn.XLOOKUP(A6727,MI_Match_Analysis!$A$2:$A$8,MI_Match_Analysis!$F$2:$F$8,"Not Found")</f>
        <v>Not Found</v>
      </c>
    </row>
    <row r="6728" spans="1:20" hidden="1" x14ac:dyDescent="0.3">
      <c r="A6728">
        <v>29</v>
      </c>
      <c r="B6728" s="1">
        <v>46131</v>
      </c>
      <c r="C6728" t="s">
        <v>162</v>
      </c>
      <c r="D6728" t="s">
        <v>212</v>
      </c>
      <c r="E6728" t="s">
        <v>53</v>
      </c>
      <c r="F6728" t="s">
        <v>47</v>
      </c>
      <c r="G6728">
        <v>2</v>
      </c>
      <c r="H6728">
        <v>19.5</v>
      </c>
      <c r="I6728" t="s">
        <v>228</v>
      </c>
      <c r="J6728" t="s">
        <v>215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165</v>
      </c>
      <c r="R6728" t="s">
        <v>228</v>
      </c>
      <c r="S6728" t="s">
        <v>226</v>
      </c>
      <c r="T6728" t="str">
        <f>_xlfn.XLOOKUP(A6728,MI_Match_Analysis!$A$2:$A$8,MI_Match_Analysis!$F$2:$F$8,"Not Found")</f>
        <v>Not Found</v>
      </c>
    </row>
    <row r="6729" spans="1:20" hidden="1" x14ac:dyDescent="0.3">
      <c r="A6729">
        <v>29</v>
      </c>
      <c r="B6729" s="1">
        <v>46131</v>
      </c>
      <c r="C6729" t="s">
        <v>162</v>
      </c>
      <c r="D6729" t="s">
        <v>212</v>
      </c>
      <c r="E6729" t="s">
        <v>53</v>
      </c>
      <c r="F6729" t="s">
        <v>47</v>
      </c>
      <c r="G6729">
        <v>2</v>
      </c>
      <c r="H6729">
        <v>19.600000000000001</v>
      </c>
      <c r="I6729" t="s">
        <v>280</v>
      </c>
      <c r="J6729" t="s">
        <v>215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83</v>
      </c>
      <c r="R6729" t="s">
        <v>83</v>
      </c>
      <c r="S6729" t="s">
        <v>83</v>
      </c>
      <c r="T6729" t="str">
        <f>_xlfn.XLOOKUP(A6729,MI_Match_Analysis!$A$2:$A$8,MI_Match_Analysis!$F$2:$F$8,"Not Found")</f>
        <v>Not Found</v>
      </c>
    </row>
    <row r="6730" spans="1:20" x14ac:dyDescent="0.3">
      <c r="A6730">
        <v>30</v>
      </c>
      <c r="B6730" s="1">
        <v>46132</v>
      </c>
      <c r="C6730" t="s">
        <v>162</v>
      </c>
      <c r="D6730" t="s">
        <v>71</v>
      </c>
      <c r="E6730" t="s">
        <v>34</v>
      </c>
      <c r="F6730" t="s">
        <v>48</v>
      </c>
      <c r="G6730">
        <v>1</v>
      </c>
      <c r="H6730">
        <v>0.1</v>
      </c>
      <c r="I6730" t="s">
        <v>115</v>
      </c>
      <c r="J6730" t="s">
        <v>221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83</v>
      </c>
      <c r="R6730" t="s">
        <v>83</v>
      </c>
      <c r="S6730" t="s">
        <v>83</v>
      </c>
      <c r="T6730" t="str">
        <f>_xlfn.XLOOKUP(A6730,MI_Match_Analysis!$A$2:$A$8,MI_Match_Analysis!$F$2:$F$8,"Not Found")</f>
        <v>Win</v>
      </c>
    </row>
    <row r="6731" spans="1:20" x14ac:dyDescent="0.3">
      <c r="A6731">
        <v>30</v>
      </c>
      <c r="B6731" s="1">
        <v>46132</v>
      </c>
      <c r="C6731" t="s">
        <v>162</v>
      </c>
      <c r="D6731" t="s">
        <v>71</v>
      </c>
      <c r="E6731" t="s">
        <v>34</v>
      </c>
      <c r="F6731" t="s">
        <v>48</v>
      </c>
      <c r="G6731">
        <v>1</v>
      </c>
      <c r="H6731">
        <v>0.2</v>
      </c>
      <c r="I6731" t="s">
        <v>115</v>
      </c>
      <c r="J6731" t="s">
        <v>221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83</v>
      </c>
      <c r="R6731" t="s">
        <v>83</v>
      </c>
      <c r="S6731" t="s">
        <v>83</v>
      </c>
      <c r="T6731" t="str">
        <f>_xlfn.XLOOKUP(A6731,MI_Match_Analysis!$A$2:$A$8,MI_Match_Analysis!$F$2:$F$8,"Not Found")</f>
        <v>Win</v>
      </c>
    </row>
    <row r="6732" spans="1:20" x14ac:dyDescent="0.3">
      <c r="A6732">
        <v>30</v>
      </c>
      <c r="B6732" s="1">
        <v>46132</v>
      </c>
      <c r="C6732" t="s">
        <v>162</v>
      </c>
      <c r="D6732" t="s">
        <v>71</v>
      </c>
      <c r="E6732" t="s">
        <v>34</v>
      </c>
      <c r="F6732" t="s">
        <v>48</v>
      </c>
      <c r="G6732">
        <v>1</v>
      </c>
      <c r="H6732">
        <v>0.3</v>
      </c>
      <c r="I6732" t="s">
        <v>281</v>
      </c>
      <c r="J6732" t="s">
        <v>221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83</v>
      </c>
      <c r="R6732" t="s">
        <v>83</v>
      </c>
      <c r="S6732" t="s">
        <v>83</v>
      </c>
      <c r="T6732" t="str">
        <f>_xlfn.XLOOKUP(A6732,MI_Match_Analysis!$A$2:$A$8,MI_Match_Analysis!$F$2:$F$8,"Not Found")</f>
        <v>Win</v>
      </c>
    </row>
    <row r="6733" spans="1:20" x14ac:dyDescent="0.3">
      <c r="A6733">
        <v>30</v>
      </c>
      <c r="B6733" s="1">
        <v>46132</v>
      </c>
      <c r="C6733" t="s">
        <v>162</v>
      </c>
      <c r="D6733" t="s">
        <v>71</v>
      </c>
      <c r="E6733" t="s">
        <v>34</v>
      </c>
      <c r="F6733" t="s">
        <v>48</v>
      </c>
      <c r="G6733">
        <v>1</v>
      </c>
      <c r="H6733">
        <v>0.4</v>
      </c>
      <c r="I6733" t="s">
        <v>281</v>
      </c>
      <c r="J6733" t="s">
        <v>221</v>
      </c>
      <c r="K6733">
        <v>1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83</v>
      </c>
      <c r="R6733" t="s">
        <v>83</v>
      </c>
      <c r="S6733" t="s">
        <v>83</v>
      </c>
      <c r="T6733" t="str">
        <f>_xlfn.XLOOKUP(A6733,MI_Match_Analysis!$A$2:$A$8,MI_Match_Analysis!$F$2:$F$8,"Not Found")</f>
        <v>Win</v>
      </c>
    </row>
    <row r="6734" spans="1:20" x14ac:dyDescent="0.3">
      <c r="A6734">
        <v>30</v>
      </c>
      <c r="B6734" s="1">
        <v>46132</v>
      </c>
      <c r="C6734" t="s">
        <v>162</v>
      </c>
      <c r="D6734" t="s">
        <v>71</v>
      </c>
      <c r="E6734" t="s">
        <v>34</v>
      </c>
      <c r="F6734" t="s">
        <v>48</v>
      </c>
      <c r="G6734">
        <v>1</v>
      </c>
      <c r="H6734">
        <v>0.5</v>
      </c>
      <c r="I6734" t="s">
        <v>115</v>
      </c>
      <c r="J6734" t="s">
        <v>221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83</v>
      </c>
      <c r="R6734" t="s">
        <v>83</v>
      </c>
      <c r="S6734" t="s">
        <v>83</v>
      </c>
      <c r="T6734" t="str">
        <f>_xlfn.XLOOKUP(A6734,MI_Match_Analysis!$A$2:$A$8,MI_Match_Analysis!$F$2:$F$8,"Not Found")</f>
        <v>Win</v>
      </c>
    </row>
    <row r="6735" spans="1:20" x14ac:dyDescent="0.3">
      <c r="A6735">
        <v>30</v>
      </c>
      <c r="B6735" s="1">
        <v>46132</v>
      </c>
      <c r="C6735" t="s">
        <v>162</v>
      </c>
      <c r="D6735" t="s">
        <v>71</v>
      </c>
      <c r="E6735" t="s">
        <v>34</v>
      </c>
      <c r="F6735" t="s">
        <v>48</v>
      </c>
      <c r="G6735">
        <v>1</v>
      </c>
      <c r="H6735">
        <v>0.6</v>
      </c>
      <c r="I6735" t="s">
        <v>115</v>
      </c>
      <c r="J6735" t="s">
        <v>221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83</v>
      </c>
      <c r="R6735" t="s">
        <v>83</v>
      </c>
      <c r="S6735" t="s">
        <v>83</v>
      </c>
      <c r="T6735" t="str">
        <f>_xlfn.XLOOKUP(A6735,MI_Match_Analysis!$A$2:$A$8,MI_Match_Analysis!$F$2:$F$8,"Not Found")</f>
        <v>Win</v>
      </c>
    </row>
    <row r="6736" spans="1:20" x14ac:dyDescent="0.3">
      <c r="A6736">
        <v>30</v>
      </c>
      <c r="B6736" s="1">
        <v>46132</v>
      </c>
      <c r="C6736" t="s">
        <v>162</v>
      </c>
      <c r="D6736" t="s">
        <v>71</v>
      </c>
      <c r="E6736" t="s">
        <v>34</v>
      </c>
      <c r="F6736" t="s">
        <v>48</v>
      </c>
      <c r="G6736">
        <v>1</v>
      </c>
      <c r="H6736">
        <v>1.1000000000000001</v>
      </c>
      <c r="I6736" t="s">
        <v>281</v>
      </c>
      <c r="J6736" t="s">
        <v>117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83</v>
      </c>
      <c r="R6736" t="s">
        <v>83</v>
      </c>
      <c r="S6736" t="s">
        <v>83</v>
      </c>
      <c r="T6736" t="str">
        <f>_xlfn.XLOOKUP(A6736,MI_Match_Analysis!$A$2:$A$8,MI_Match_Analysis!$F$2:$F$8,"Not Found")</f>
        <v>Win</v>
      </c>
    </row>
    <row r="6737" spans="1:20" x14ac:dyDescent="0.3">
      <c r="A6737">
        <v>30</v>
      </c>
      <c r="B6737" s="1">
        <v>46132</v>
      </c>
      <c r="C6737" t="s">
        <v>162</v>
      </c>
      <c r="D6737" t="s">
        <v>71</v>
      </c>
      <c r="E6737" t="s">
        <v>34</v>
      </c>
      <c r="F6737" t="s">
        <v>48</v>
      </c>
      <c r="G6737">
        <v>1</v>
      </c>
      <c r="H6737">
        <v>1.2</v>
      </c>
      <c r="I6737" t="s">
        <v>115</v>
      </c>
      <c r="J6737" t="s">
        <v>117</v>
      </c>
      <c r="K6737">
        <v>6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83</v>
      </c>
      <c r="R6737" t="s">
        <v>83</v>
      </c>
      <c r="S6737" t="s">
        <v>83</v>
      </c>
      <c r="T6737" t="str">
        <f>_xlfn.XLOOKUP(A6737,MI_Match_Analysis!$A$2:$A$8,MI_Match_Analysis!$F$2:$F$8,"Not Found")</f>
        <v>Win</v>
      </c>
    </row>
    <row r="6738" spans="1:20" x14ac:dyDescent="0.3">
      <c r="A6738">
        <v>30</v>
      </c>
      <c r="B6738" s="1">
        <v>46132</v>
      </c>
      <c r="C6738" t="s">
        <v>162</v>
      </c>
      <c r="D6738" t="s">
        <v>71</v>
      </c>
      <c r="E6738" t="s">
        <v>34</v>
      </c>
      <c r="F6738" t="s">
        <v>48</v>
      </c>
      <c r="G6738">
        <v>1</v>
      </c>
      <c r="H6738">
        <v>1.3</v>
      </c>
      <c r="I6738" t="s">
        <v>115</v>
      </c>
      <c r="J6738" t="s">
        <v>117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83</v>
      </c>
      <c r="R6738" t="s">
        <v>83</v>
      </c>
      <c r="S6738" t="s">
        <v>83</v>
      </c>
      <c r="T6738" t="str">
        <f>_xlfn.XLOOKUP(A6738,MI_Match_Analysis!$A$2:$A$8,MI_Match_Analysis!$F$2:$F$8,"Not Found")</f>
        <v>Win</v>
      </c>
    </row>
    <row r="6739" spans="1:20" x14ac:dyDescent="0.3">
      <c r="A6739">
        <v>30</v>
      </c>
      <c r="B6739" s="1">
        <v>46132</v>
      </c>
      <c r="C6739" t="s">
        <v>162</v>
      </c>
      <c r="D6739" t="s">
        <v>71</v>
      </c>
      <c r="E6739" t="s">
        <v>34</v>
      </c>
      <c r="F6739" t="s">
        <v>48</v>
      </c>
      <c r="G6739">
        <v>1</v>
      </c>
      <c r="H6739">
        <v>1.4</v>
      </c>
      <c r="I6739" t="s">
        <v>115</v>
      </c>
      <c r="J6739" t="s">
        <v>117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83</v>
      </c>
      <c r="R6739" t="s">
        <v>83</v>
      </c>
      <c r="S6739" t="s">
        <v>83</v>
      </c>
      <c r="T6739" t="str">
        <f>_xlfn.XLOOKUP(A6739,MI_Match_Analysis!$A$2:$A$8,MI_Match_Analysis!$F$2:$F$8,"Not Found")</f>
        <v>Win</v>
      </c>
    </row>
    <row r="6740" spans="1:20" x14ac:dyDescent="0.3">
      <c r="A6740">
        <v>30</v>
      </c>
      <c r="B6740" s="1">
        <v>46132</v>
      </c>
      <c r="C6740" t="s">
        <v>162</v>
      </c>
      <c r="D6740" t="s">
        <v>71</v>
      </c>
      <c r="E6740" t="s">
        <v>34</v>
      </c>
      <c r="F6740" t="s">
        <v>48</v>
      </c>
      <c r="G6740">
        <v>1</v>
      </c>
      <c r="H6740">
        <v>1.5</v>
      </c>
      <c r="I6740" t="s">
        <v>281</v>
      </c>
      <c r="J6740" t="s">
        <v>117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205</v>
      </c>
      <c r="R6740" t="s">
        <v>281</v>
      </c>
      <c r="S6740" t="s">
        <v>83</v>
      </c>
      <c r="T6740" t="str">
        <f>_xlfn.XLOOKUP(A6740,MI_Match_Analysis!$A$2:$A$8,MI_Match_Analysis!$F$2:$F$8,"Not Found")</f>
        <v>Win</v>
      </c>
    </row>
    <row r="6741" spans="1:20" x14ac:dyDescent="0.3">
      <c r="A6741">
        <v>30</v>
      </c>
      <c r="B6741" s="1">
        <v>46132</v>
      </c>
      <c r="C6741" t="s">
        <v>162</v>
      </c>
      <c r="D6741" t="s">
        <v>71</v>
      </c>
      <c r="E6741" t="s">
        <v>34</v>
      </c>
      <c r="F6741" t="s">
        <v>48</v>
      </c>
      <c r="G6741">
        <v>1</v>
      </c>
      <c r="H6741">
        <v>1.6</v>
      </c>
      <c r="I6741" t="s">
        <v>197</v>
      </c>
      <c r="J6741" t="s">
        <v>117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83</v>
      </c>
      <c r="R6741" t="s">
        <v>83</v>
      </c>
      <c r="S6741" t="s">
        <v>83</v>
      </c>
      <c r="T6741" t="str">
        <f>_xlfn.XLOOKUP(A6741,MI_Match_Analysis!$A$2:$A$8,MI_Match_Analysis!$F$2:$F$8,"Not Found")</f>
        <v>Win</v>
      </c>
    </row>
    <row r="6742" spans="1:20" x14ac:dyDescent="0.3">
      <c r="A6742">
        <v>30</v>
      </c>
      <c r="B6742" s="1">
        <v>46132</v>
      </c>
      <c r="C6742" t="s">
        <v>162</v>
      </c>
      <c r="D6742" t="s">
        <v>71</v>
      </c>
      <c r="E6742" t="s">
        <v>34</v>
      </c>
      <c r="F6742" t="s">
        <v>48</v>
      </c>
      <c r="G6742">
        <v>1</v>
      </c>
      <c r="H6742">
        <v>2.1</v>
      </c>
      <c r="I6742" t="s">
        <v>197</v>
      </c>
      <c r="J6742" t="s">
        <v>221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83</v>
      </c>
      <c r="R6742" t="s">
        <v>83</v>
      </c>
      <c r="S6742" t="s">
        <v>83</v>
      </c>
      <c r="T6742" t="str">
        <f>_xlfn.XLOOKUP(A6742,MI_Match_Analysis!$A$2:$A$8,MI_Match_Analysis!$F$2:$F$8,"Not Found")</f>
        <v>Win</v>
      </c>
    </row>
    <row r="6743" spans="1:20" x14ac:dyDescent="0.3">
      <c r="A6743">
        <v>30</v>
      </c>
      <c r="B6743" s="1">
        <v>46132</v>
      </c>
      <c r="C6743" t="s">
        <v>162</v>
      </c>
      <c r="D6743" t="s">
        <v>71</v>
      </c>
      <c r="E6743" t="s">
        <v>34</v>
      </c>
      <c r="F6743" t="s">
        <v>48</v>
      </c>
      <c r="G6743">
        <v>1</v>
      </c>
      <c r="H6743">
        <v>2.2000000000000002</v>
      </c>
      <c r="I6743" t="s">
        <v>115</v>
      </c>
      <c r="J6743" t="s">
        <v>221</v>
      </c>
      <c r="K6743">
        <v>1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83</v>
      </c>
      <c r="R6743" t="s">
        <v>83</v>
      </c>
      <c r="S6743" t="s">
        <v>83</v>
      </c>
      <c r="T6743" t="str">
        <f>_xlfn.XLOOKUP(A6743,MI_Match_Analysis!$A$2:$A$8,MI_Match_Analysis!$F$2:$F$8,"Not Found")</f>
        <v>Win</v>
      </c>
    </row>
    <row r="6744" spans="1:20" x14ac:dyDescent="0.3">
      <c r="A6744">
        <v>30</v>
      </c>
      <c r="B6744" s="1">
        <v>46132</v>
      </c>
      <c r="C6744" t="s">
        <v>162</v>
      </c>
      <c r="D6744" t="s">
        <v>71</v>
      </c>
      <c r="E6744" t="s">
        <v>34</v>
      </c>
      <c r="F6744" t="s">
        <v>48</v>
      </c>
      <c r="G6744">
        <v>1</v>
      </c>
      <c r="H6744">
        <v>2.2999999999999998</v>
      </c>
      <c r="I6744" t="s">
        <v>197</v>
      </c>
      <c r="J6744" t="s">
        <v>221</v>
      </c>
      <c r="K6744">
        <v>4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83</v>
      </c>
      <c r="R6744" t="s">
        <v>83</v>
      </c>
      <c r="S6744" t="s">
        <v>83</v>
      </c>
      <c r="T6744" t="str">
        <f>_xlfn.XLOOKUP(A6744,MI_Match_Analysis!$A$2:$A$8,MI_Match_Analysis!$F$2:$F$8,"Not Found")</f>
        <v>Win</v>
      </c>
    </row>
    <row r="6745" spans="1:20" x14ac:dyDescent="0.3">
      <c r="A6745">
        <v>30</v>
      </c>
      <c r="B6745" s="1">
        <v>46132</v>
      </c>
      <c r="C6745" t="s">
        <v>162</v>
      </c>
      <c r="D6745" t="s">
        <v>71</v>
      </c>
      <c r="E6745" t="s">
        <v>34</v>
      </c>
      <c r="F6745" t="s">
        <v>48</v>
      </c>
      <c r="G6745">
        <v>1</v>
      </c>
      <c r="H6745">
        <v>2.4</v>
      </c>
      <c r="I6745" t="s">
        <v>197</v>
      </c>
      <c r="J6745" t="s">
        <v>221</v>
      </c>
      <c r="K6745">
        <v>4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83</v>
      </c>
      <c r="R6745" t="s">
        <v>83</v>
      </c>
      <c r="S6745" t="s">
        <v>83</v>
      </c>
      <c r="T6745" t="str">
        <f>_xlfn.XLOOKUP(A6745,MI_Match_Analysis!$A$2:$A$8,MI_Match_Analysis!$F$2:$F$8,"Not Found")</f>
        <v>Win</v>
      </c>
    </row>
    <row r="6746" spans="1:20" x14ac:dyDescent="0.3">
      <c r="A6746">
        <v>30</v>
      </c>
      <c r="B6746" s="1">
        <v>46132</v>
      </c>
      <c r="C6746" t="s">
        <v>162</v>
      </c>
      <c r="D6746" t="s">
        <v>71</v>
      </c>
      <c r="E6746" t="s">
        <v>34</v>
      </c>
      <c r="F6746" t="s">
        <v>48</v>
      </c>
      <c r="G6746">
        <v>1</v>
      </c>
      <c r="H6746">
        <v>2.5</v>
      </c>
      <c r="I6746" t="s">
        <v>197</v>
      </c>
      <c r="J6746" t="s">
        <v>221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83</v>
      </c>
      <c r="R6746" t="s">
        <v>83</v>
      </c>
      <c r="S6746" t="s">
        <v>83</v>
      </c>
      <c r="T6746" t="str">
        <f>_xlfn.XLOOKUP(A6746,MI_Match_Analysis!$A$2:$A$8,MI_Match_Analysis!$F$2:$F$8,"Not Found")</f>
        <v>Win</v>
      </c>
    </row>
    <row r="6747" spans="1:20" x14ac:dyDescent="0.3">
      <c r="A6747">
        <v>30</v>
      </c>
      <c r="B6747" s="1">
        <v>46132</v>
      </c>
      <c r="C6747" t="s">
        <v>162</v>
      </c>
      <c r="D6747" t="s">
        <v>71</v>
      </c>
      <c r="E6747" t="s">
        <v>34</v>
      </c>
      <c r="F6747" t="s">
        <v>48</v>
      </c>
      <c r="G6747">
        <v>1</v>
      </c>
      <c r="H6747">
        <v>2.6</v>
      </c>
      <c r="I6747" t="s">
        <v>197</v>
      </c>
      <c r="J6747" t="s">
        <v>221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83</v>
      </c>
      <c r="R6747" t="s">
        <v>83</v>
      </c>
      <c r="S6747" t="s">
        <v>83</v>
      </c>
      <c r="T6747" t="str">
        <f>_xlfn.XLOOKUP(A6747,MI_Match_Analysis!$A$2:$A$8,MI_Match_Analysis!$F$2:$F$8,"Not Found")</f>
        <v>Win</v>
      </c>
    </row>
    <row r="6748" spans="1:20" x14ac:dyDescent="0.3">
      <c r="A6748">
        <v>30</v>
      </c>
      <c r="B6748" s="1">
        <v>46132</v>
      </c>
      <c r="C6748" t="s">
        <v>162</v>
      </c>
      <c r="D6748" t="s">
        <v>71</v>
      </c>
      <c r="E6748" t="s">
        <v>34</v>
      </c>
      <c r="F6748" t="s">
        <v>48</v>
      </c>
      <c r="G6748">
        <v>1</v>
      </c>
      <c r="H6748">
        <v>3.1</v>
      </c>
      <c r="I6748" t="s">
        <v>115</v>
      </c>
      <c r="J6748" t="s">
        <v>117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83</v>
      </c>
      <c r="R6748" t="s">
        <v>83</v>
      </c>
      <c r="S6748" t="s">
        <v>83</v>
      </c>
      <c r="T6748" t="str">
        <f>_xlfn.XLOOKUP(A6748,MI_Match_Analysis!$A$2:$A$8,MI_Match_Analysis!$F$2:$F$8,"Not Found")</f>
        <v>Win</v>
      </c>
    </row>
    <row r="6749" spans="1:20" x14ac:dyDescent="0.3">
      <c r="A6749">
        <v>30</v>
      </c>
      <c r="B6749" s="1">
        <v>46132</v>
      </c>
      <c r="C6749" t="s">
        <v>162</v>
      </c>
      <c r="D6749" t="s">
        <v>71</v>
      </c>
      <c r="E6749" t="s">
        <v>34</v>
      </c>
      <c r="F6749" t="s">
        <v>48</v>
      </c>
      <c r="G6749">
        <v>1</v>
      </c>
      <c r="H6749">
        <v>3.2</v>
      </c>
      <c r="I6749" t="s">
        <v>115</v>
      </c>
      <c r="J6749" t="s">
        <v>117</v>
      </c>
      <c r="K6749">
        <v>4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83</v>
      </c>
      <c r="R6749" t="s">
        <v>83</v>
      </c>
      <c r="S6749" t="s">
        <v>83</v>
      </c>
      <c r="T6749" t="str">
        <f>_xlfn.XLOOKUP(A6749,MI_Match_Analysis!$A$2:$A$8,MI_Match_Analysis!$F$2:$F$8,"Not Found")</f>
        <v>Win</v>
      </c>
    </row>
    <row r="6750" spans="1:20" x14ac:dyDescent="0.3">
      <c r="A6750">
        <v>30</v>
      </c>
      <c r="B6750" s="1">
        <v>46132</v>
      </c>
      <c r="C6750" t="s">
        <v>162</v>
      </c>
      <c r="D6750" t="s">
        <v>71</v>
      </c>
      <c r="E6750" t="s">
        <v>34</v>
      </c>
      <c r="F6750" t="s">
        <v>48</v>
      </c>
      <c r="G6750">
        <v>1</v>
      </c>
      <c r="H6750">
        <v>3.3</v>
      </c>
      <c r="I6750" t="s">
        <v>115</v>
      </c>
      <c r="J6750" t="s">
        <v>117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165</v>
      </c>
      <c r="R6750" t="s">
        <v>115</v>
      </c>
      <c r="S6750" t="s">
        <v>117</v>
      </c>
      <c r="T6750" t="str">
        <f>_xlfn.XLOOKUP(A6750,MI_Match_Analysis!$A$2:$A$8,MI_Match_Analysis!$F$2:$F$8,"Not Found")</f>
        <v>Win</v>
      </c>
    </row>
    <row r="6751" spans="1:20" x14ac:dyDescent="0.3">
      <c r="A6751">
        <v>30</v>
      </c>
      <c r="B6751" s="1">
        <v>46132</v>
      </c>
      <c r="C6751" t="s">
        <v>162</v>
      </c>
      <c r="D6751" t="s">
        <v>71</v>
      </c>
      <c r="E6751" t="s">
        <v>34</v>
      </c>
      <c r="F6751" t="s">
        <v>48</v>
      </c>
      <c r="G6751">
        <v>1</v>
      </c>
      <c r="H6751">
        <v>3.4</v>
      </c>
      <c r="I6751" t="s">
        <v>194</v>
      </c>
      <c r="J6751" t="s">
        <v>117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83</v>
      </c>
      <c r="R6751" t="s">
        <v>83</v>
      </c>
      <c r="S6751" t="s">
        <v>83</v>
      </c>
      <c r="T6751" t="str">
        <f>_xlfn.XLOOKUP(A6751,MI_Match_Analysis!$A$2:$A$8,MI_Match_Analysis!$F$2:$F$8,"Not Found")</f>
        <v>Win</v>
      </c>
    </row>
    <row r="6752" spans="1:20" x14ac:dyDescent="0.3">
      <c r="A6752">
        <v>30</v>
      </c>
      <c r="B6752" s="1">
        <v>46132</v>
      </c>
      <c r="C6752" t="s">
        <v>162</v>
      </c>
      <c r="D6752" t="s">
        <v>71</v>
      </c>
      <c r="E6752" t="s">
        <v>34</v>
      </c>
      <c r="F6752" t="s">
        <v>48</v>
      </c>
      <c r="G6752">
        <v>1</v>
      </c>
      <c r="H6752">
        <v>3.5</v>
      </c>
      <c r="I6752" t="s">
        <v>194</v>
      </c>
      <c r="J6752" t="s">
        <v>117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83</v>
      </c>
      <c r="R6752" t="s">
        <v>83</v>
      </c>
      <c r="S6752" t="s">
        <v>83</v>
      </c>
      <c r="T6752" t="str">
        <f>_xlfn.XLOOKUP(A6752,MI_Match_Analysis!$A$2:$A$8,MI_Match_Analysis!$F$2:$F$8,"Not Found")</f>
        <v>Win</v>
      </c>
    </row>
    <row r="6753" spans="1:20" x14ac:dyDescent="0.3">
      <c r="A6753">
        <v>30</v>
      </c>
      <c r="B6753" s="1">
        <v>46132</v>
      </c>
      <c r="C6753" t="s">
        <v>162</v>
      </c>
      <c r="D6753" t="s">
        <v>71</v>
      </c>
      <c r="E6753" t="s">
        <v>34</v>
      </c>
      <c r="F6753" t="s">
        <v>48</v>
      </c>
      <c r="G6753">
        <v>1</v>
      </c>
      <c r="H6753">
        <v>3.5</v>
      </c>
      <c r="I6753" t="s">
        <v>194</v>
      </c>
      <c r="J6753" t="s">
        <v>117</v>
      </c>
      <c r="K6753">
        <v>0</v>
      </c>
      <c r="L6753">
        <v>1</v>
      </c>
      <c r="M6753">
        <v>1</v>
      </c>
      <c r="N6753">
        <v>0</v>
      </c>
      <c r="O6753">
        <v>0</v>
      </c>
      <c r="P6753">
        <v>0</v>
      </c>
      <c r="Q6753" t="s">
        <v>83</v>
      </c>
      <c r="R6753" t="s">
        <v>83</v>
      </c>
      <c r="S6753" t="s">
        <v>83</v>
      </c>
      <c r="T6753" t="str">
        <f>_xlfn.XLOOKUP(A6753,MI_Match_Analysis!$A$2:$A$8,MI_Match_Analysis!$F$2:$F$8,"Not Found")</f>
        <v>Win</v>
      </c>
    </row>
    <row r="6754" spans="1:20" x14ac:dyDescent="0.3">
      <c r="A6754">
        <v>30</v>
      </c>
      <c r="B6754" s="1">
        <v>46132</v>
      </c>
      <c r="C6754" t="s">
        <v>162</v>
      </c>
      <c r="D6754" t="s">
        <v>71</v>
      </c>
      <c r="E6754" t="s">
        <v>34</v>
      </c>
      <c r="F6754" t="s">
        <v>48</v>
      </c>
      <c r="G6754">
        <v>1</v>
      </c>
      <c r="H6754">
        <v>3.6</v>
      </c>
      <c r="I6754" t="s">
        <v>194</v>
      </c>
      <c r="J6754" t="s">
        <v>117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83</v>
      </c>
      <c r="R6754" t="s">
        <v>83</v>
      </c>
      <c r="S6754" t="s">
        <v>83</v>
      </c>
      <c r="T6754" t="str">
        <f>_xlfn.XLOOKUP(A6754,MI_Match_Analysis!$A$2:$A$8,MI_Match_Analysis!$F$2:$F$8,"Not Found")</f>
        <v>Win</v>
      </c>
    </row>
    <row r="6755" spans="1:20" x14ac:dyDescent="0.3">
      <c r="A6755">
        <v>30</v>
      </c>
      <c r="B6755" s="1">
        <v>46132</v>
      </c>
      <c r="C6755" t="s">
        <v>162</v>
      </c>
      <c r="D6755" t="s">
        <v>71</v>
      </c>
      <c r="E6755" t="s">
        <v>34</v>
      </c>
      <c r="F6755" t="s">
        <v>48</v>
      </c>
      <c r="G6755">
        <v>1</v>
      </c>
      <c r="H6755">
        <v>4.0999999999999996</v>
      </c>
      <c r="I6755" t="s">
        <v>194</v>
      </c>
      <c r="J6755" t="s">
        <v>221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83</v>
      </c>
      <c r="R6755" t="s">
        <v>83</v>
      </c>
      <c r="S6755" t="s">
        <v>83</v>
      </c>
      <c r="T6755" t="str">
        <f>_xlfn.XLOOKUP(A6755,MI_Match_Analysis!$A$2:$A$8,MI_Match_Analysis!$F$2:$F$8,"Not Found")</f>
        <v>Win</v>
      </c>
    </row>
    <row r="6756" spans="1:20" x14ac:dyDescent="0.3">
      <c r="A6756">
        <v>30</v>
      </c>
      <c r="B6756" s="1">
        <v>46132</v>
      </c>
      <c r="C6756" t="s">
        <v>162</v>
      </c>
      <c r="D6756" t="s">
        <v>71</v>
      </c>
      <c r="E6756" t="s">
        <v>34</v>
      </c>
      <c r="F6756" t="s">
        <v>48</v>
      </c>
      <c r="G6756">
        <v>1</v>
      </c>
      <c r="H6756">
        <v>4.2</v>
      </c>
      <c r="I6756" t="s">
        <v>197</v>
      </c>
      <c r="J6756" t="s">
        <v>221</v>
      </c>
      <c r="K6756">
        <v>0</v>
      </c>
      <c r="L6756">
        <v>1</v>
      </c>
      <c r="M6756">
        <v>0</v>
      </c>
      <c r="N6756">
        <v>1</v>
      </c>
      <c r="O6756">
        <v>0</v>
      </c>
      <c r="P6756">
        <v>0</v>
      </c>
      <c r="Q6756" t="s">
        <v>83</v>
      </c>
      <c r="R6756" t="s">
        <v>83</v>
      </c>
      <c r="S6756" t="s">
        <v>83</v>
      </c>
      <c r="T6756" t="str">
        <f>_xlfn.XLOOKUP(A6756,MI_Match_Analysis!$A$2:$A$8,MI_Match_Analysis!$F$2:$F$8,"Not Found")</f>
        <v>Win</v>
      </c>
    </row>
    <row r="6757" spans="1:20" x14ac:dyDescent="0.3">
      <c r="A6757">
        <v>30</v>
      </c>
      <c r="B6757" s="1">
        <v>46132</v>
      </c>
      <c r="C6757" t="s">
        <v>162</v>
      </c>
      <c r="D6757" t="s">
        <v>71</v>
      </c>
      <c r="E6757" t="s">
        <v>34</v>
      </c>
      <c r="F6757" t="s">
        <v>48</v>
      </c>
      <c r="G6757">
        <v>1</v>
      </c>
      <c r="H6757">
        <v>4.3</v>
      </c>
      <c r="I6757" t="s">
        <v>194</v>
      </c>
      <c r="J6757" t="s">
        <v>221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83</v>
      </c>
      <c r="R6757" t="s">
        <v>83</v>
      </c>
      <c r="S6757" t="s">
        <v>83</v>
      </c>
      <c r="T6757" t="str">
        <f>_xlfn.XLOOKUP(A6757,MI_Match_Analysis!$A$2:$A$8,MI_Match_Analysis!$F$2:$F$8,"Not Found")</f>
        <v>Win</v>
      </c>
    </row>
    <row r="6758" spans="1:20" x14ac:dyDescent="0.3">
      <c r="A6758">
        <v>30</v>
      </c>
      <c r="B6758" s="1">
        <v>46132</v>
      </c>
      <c r="C6758" t="s">
        <v>162</v>
      </c>
      <c r="D6758" t="s">
        <v>71</v>
      </c>
      <c r="E6758" t="s">
        <v>34</v>
      </c>
      <c r="F6758" t="s">
        <v>48</v>
      </c>
      <c r="G6758">
        <v>1</v>
      </c>
      <c r="H6758">
        <v>4.4000000000000004</v>
      </c>
      <c r="I6758" t="s">
        <v>197</v>
      </c>
      <c r="J6758" t="s">
        <v>221</v>
      </c>
      <c r="K6758">
        <v>0</v>
      </c>
      <c r="L6758">
        <v>1</v>
      </c>
      <c r="M6758">
        <v>0</v>
      </c>
      <c r="N6758">
        <v>1</v>
      </c>
      <c r="O6758">
        <v>0</v>
      </c>
      <c r="P6758">
        <v>0</v>
      </c>
      <c r="Q6758" t="s">
        <v>83</v>
      </c>
      <c r="R6758" t="s">
        <v>83</v>
      </c>
      <c r="S6758" t="s">
        <v>83</v>
      </c>
      <c r="T6758" t="str">
        <f>_xlfn.XLOOKUP(A6758,MI_Match_Analysis!$A$2:$A$8,MI_Match_Analysis!$F$2:$F$8,"Not Found")</f>
        <v>Win</v>
      </c>
    </row>
    <row r="6759" spans="1:20" x14ac:dyDescent="0.3">
      <c r="A6759">
        <v>30</v>
      </c>
      <c r="B6759" s="1">
        <v>46132</v>
      </c>
      <c r="C6759" t="s">
        <v>162</v>
      </c>
      <c r="D6759" t="s">
        <v>71</v>
      </c>
      <c r="E6759" t="s">
        <v>34</v>
      </c>
      <c r="F6759" t="s">
        <v>48</v>
      </c>
      <c r="G6759">
        <v>1</v>
      </c>
      <c r="H6759">
        <v>4.5</v>
      </c>
      <c r="I6759" t="s">
        <v>194</v>
      </c>
      <c r="J6759" t="s">
        <v>221</v>
      </c>
      <c r="K6759">
        <v>1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83</v>
      </c>
      <c r="R6759" t="s">
        <v>83</v>
      </c>
      <c r="S6759" t="s">
        <v>83</v>
      </c>
      <c r="T6759" t="str">
        <f>_xlfn.XLOOKUP(A6759,MI_Match_Analysis!$A$2:$A$8,MI_Match_Analysis!$F$2:$F$8,"Not Found")</f>
        <v>Win</v>
      </c>
    </row>
    <row r="6760" spans="1:20" x14ac:dyDescent="0.3">
      <c r="A6760">
        <v>30</v>
      </c>
      <c r="B6760" s="1">
        <v>46132</v>
      </c>
      <c r="C6760" t="s">
        <v>162</v>
      </c>
      <c r="D6760" t="s">
        <v>71</v>
      </c>
      <c r="E6760" t="s">
        <v>34</v>
      </c>
      <c r="F6760" t="s">
        <v>48</v>
      </c>
      <c r="G6760">
        <v>1</v>
      </c>
      <c r="H6760">
        <v>4.5999999999999996</v>
      </c>
      <c r="I6760" t="s">
        <v>197</v>
      </c>
      <c r="J6760" t="s">
        <v>221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83</v>
      </c>
      <c r="R6760" t="s">
        <v>83</v>
      </c>
      <c r="S6760" t="s">
        <v>83</v>
      </c>
      <c r="T6760" t="str">
        <f>_xlfn.XLOOKUP(A6760,MI_Match_Analysis!$A$2:$A$8,MI_Match_Analysis!$F$2:$F$8,"Not Found")</f>
        <v>Win</v>
      </c>
    </row>
    <row r="6761" spans="1:20" x14ac:dyDescent="0.3">
      <c r="A6761">
        <v>30</v>
      </c>
      <c r="B6761" s="1">
        <v>46132</v>
      </c>
      <c r="C6761" t="s">
        <v>162</v>
      </c>
      <c r="D6761" t="s">
        <v>71</v>
      </c>
      <c r="E6761" t="s">
        <v>34</v>
      </c>
      <c r="F6761" t="s">
        <v>48</v>
      </c>
      <c r="G6761">
        <v>1</v>
      </c>
      <c r="H6761">
        <v>5.0999999999999996</v>
      </c>
      <c r="I6761" t="s">
        <v>194</v>
      </c>
      <c r="J6761" t="s">
        <v>117</v>
      </c>
      <c r="K6761">
        <v>6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83</v>
      </c>
      <c r="R6761" t="s">
        <v>83</v>
      </c>
      <c r="S6761" t="s">
        <v>83</v>
      </c>
      <c r="T6761" t="str">
        <f>_xlfn.XLOOKUP(A6761,MI_Match_Analysis!$A$2:$A$8,MI_Match_Analysis!$F$2:$F$8,"Not Found")</f>
        <v>Win</v>
      </c>
    </row>
    <row r="6762" spans="1:20" x14ac:dyDescent="0.3">
      <c r="A6762">
        <v>30</v>
      </c>
      <c r="B6762" s="1">
        <v>46132</v>
      </c>
      <c r="C6762" t="s">
        <v>162</v>
      </c>
      <c r="D6762" t="s">
        <v>71</v>
      </c>
      <c r="E6762" t="s">
        <v>34</v>
      </c>
      <c r="F6762" t="s">
        <v>48</v>
      </c>
      <c r="G6762">
        <v>1</v>
      </c>
      <c r="H6762">
        <v>5.2</v>
      </c>
      <c r="I6762" t="s">
        <v>194</v>
      </c>
      <c r="J6762" t="s">
        <v>117</v>
      </c>
      <c r="K6762">
        <v>4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83</v>
      </c>
      <c r="R6762" t="s">
        <v>83</v>
      </c>
      <c r="S6762" t="s">
        <v>83</v>
      </c>
      <c r="T6762" t="str">
        <f>_xlfn.XLOOKUP(A6762,MI_Match_Analysis!$A$2:$A$8,MI_Match_Analysis!$F$2:$F$8,"Not Found")</f>
        <v>Win</v>
      </c>
    </row>
    <row r="6763" spans="1:20" x14ac:dyDescent="0.3">
      <c r="A6763">
        <v>30</v>
      </c>
      <c r="B6763" s="1">
        <v>46132</v>
      </c>
      <c r="C6763" t="s">
        <v>162</v>
      </c>
      <c r="D6763" t="s">
        <v>71</v>
      </c>
      <c r="E6763" t="s">
        <v>34</v>
      </c>
      <c r="F6763" t="s">
        <v>48</v>
      </c>
      <c r="G6763">
        <v>1</v>
      </c>
      <c r="H6763">
        <v>5.3</v>
      </c>
      <c r="I6763" t="s">
        <v>194</v>
      </c>
      <c r="J6763" t="s">
        <v>117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83</v>
      </c>
      <c r="R6763" t="s">
        <v>83</v>
      </c>
      <c r="S6763" t="s">
        <v>83</v>
      </c>
      <c r="T6763" t="str">
        <f>_xlfn.XLOOKUP(A6763,MI_Match_Analysis!$A$2:$A$8,MI_Match_Analysis!$F$2:$F$8,"Not Found")</f>
        <v>Win</v>
      </c>
    </row>
    <row r="6764" spans="1:20" x14ac:dyDescent="0.3">
      <c r="A6764">
        <v>30</v>
      </c>
      <c r="B6764" s="1">
        <v>46132</v>
      </c>
      <c r="C6764" t="s">
        <v>162</v>
      </c>
      <c r="D6764" t="s">
        <v>71</v>
      </c>
      <c r="E6764" t="s">
        <v>34</v>
      </c>
      <c r="F6764" t="s">
        <v>48</v>
      </c>
      <c r="G6764">
        <v>1</v>
      </c>
      <c r="H6764">
        <v>5.4</v>
      </c>
      <c r="I6764" t="s">
        <v>197</v>
      </c>
      <c r="J6764" t="s">
        <v>117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83</v>
      </c>
      <c r="R6764" t="s">
        <v>83</v>
      </c>
      <c r="S6764" t="s">
        <v>83</v>
      </c>
      <c r="T6764" t="str">
        <f>_xlfn.XLOOKUP(A6764,MI_Match_Analysis!$A$2:$A$8,MI_Match_Analysis!$F$2:$F$8,"Not Found")</f>
        <v>Win</v>
      </c>
    </row>
    <row r="6765" spans="1:20" x14ac:dyDescent="0.3">
      <c r="A6765">
        <v>30</v>
      </c>
      <c r="B6765" s="1">
        <v>46132</v>
      </c>
      <c r="C6765" t="s">
        <v>162</v>
      </c>
      <c r="D6765" t="s">
        <v>71</v>
      </c>
      <c r="E6765" t="s">
        <v>34</v>
      </c>
      <c r="F6765" t="s">
        <v>48</v>
      </c>
      <c r="G6765">
        <v>1</v>
      </c>
      <c r="H6765">
        <v>5.5</v>
      </c>
      <c r="I6765" t="s">
        <v>194</v>
      </c>
      <c r="J6765" t="s">
        <v>117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167</v>
      </c>
      <c r="R6765" t="s">
        <v>194</v>
      </c>
      <c r="S6765" t="s">
        <v>83</v>
      </c>
      <c r="T6765" t="str">
        <f>_xlfn.XLOOKUP(A6765,MI_Match_Analysis!$A$2:$A$8,MI_Match_Analysis!$F$2:$F$8,"Not Found")</f>
        <v>Win</v>
      </c>
    </row>
    <row r="6766" spans="1:20" x14ac:dyDescent="0.3">
      <c r="A6766">
        <v>30</v>
      </c>
      <c r="B6766" s="1">
        <v>46132</v>
      </c>
      <c r="C6766" t="s">
        <v>162</v>
      </c>
      <c r="D6766" t="s">
        <v>71</v>
      </c>
      <c r="E6766" t="s">
        <v>34</v>
      </c>
      <c r="F6766" t="s">
        <v>48</v>
      </c>
      <c r="G6766">
        <v>1</v>
      </c>
      <c r="H6766">
        <v>5.6</v>
      </c>
      <c r="I6766" t="s">
        <v>126</v>
      </c>
      <c r="J6766" t="s">
        <v>117</v>
      </c>
      <c r="K6766">
        <v>2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83</v>
      </c>
      <c r="R6766" t="s">
        <v>83</v>
      </c>
      <c r="S6766" t="s">
        <v>83</v>
      </c>
      <c r="T6766" t="str">
        <f>_xlfn.XLOOKUP(A6766,MI_Match_Analysis!$A$2:$A$8,MI_Match_Analysis!$F$2:$F$8,"Not Found")</f>
        <v>Win</v>
      </c>
    </row>
    <row r="6767" spans="1:20" x14ac:dyDescent="0.3">
      <c r="A6767">
        <v>30</v>
      </c>
      <c r="B6767" s="1">
        <v>46132</v>
      </c>
      <c r="C6767" t="s">
        <v>162</v>
      </c>
      <c r="D6767" t="s">
        <v>71</v>
      </c>
      <c r="E6767" t="s">
        <v>34</v>
      </c>
      <c r="F6767" t="s">
        <v>48</v>
      </c>
      <c r="G6767">
        <v>1</v>
      </c>
      <c r="H6767">
        <v>6.1</v>
      </c>
      <c r="I6767" t="s">
        <v>197</v>
      </c>
      <c r="J6767" t="s">
        <v>222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83</v>
      </c>
      <c r="R6767" t="s">
        <v>83</v>
      </c>
      <c r="S6767" t="s">
        <v>83</v>
      </c>
      <c r="T6767" t="str">
        <f>_xlfn.XLOOKUP(A6767,MI_Match_Analysis!$A$2:$A$8,MI_Match_Analysis!$F$2:$F$8,"Not Found")</f>
        <v>Win</v>
      </c>
    </row>
    <row r="6768" spans="1:20" x14ac:dyDescent="0.3">
      <c r="A6768">
        <v>30</v>
      </c>
      <c r="B6768" s="1">
        <v>46132</v>
      </c>
      <c r="C6768" t="s">
        <v>162</v>
      </c>
      <c r="D6768" t="s">
        <v>71</v>
      </c>
      <c r="E6768" t="s">
        <v>34</v>
      </c>
      <c r="F6768" t="s">
        <v>48</v>
      </c>
      <c r="G6768">
        <v>1</v>
      </c>
      <c r="H6768">
        <v>6.2</v>
      </c>
      <c r="I6768" t="s">
        <v>197</v>
      </c>
      <c r="J6768" t="s">
        <v>222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83</v>
      </c>
      <c r="R6768" t="s">
        <v>83</v>
      </c>
      <c r="S6768" t="s">
        <v>83</v>
      </c>
      <c r="T6768" t="str">
        <f>_xlfn.XLOOKUP(A6768,MI_Match_Analysis!$A$2:$A$8,MI_Match_Analysis!$F$2:$F$8,"Not Found")</f>
        <v>Win</v>
      </c>
    </row>
    <row r="6769" spans="1:20" x14ac:dyDescent="0.3">
      <c r="A6769">
        <v>30</v>
      </c>
      <c r="B6769" s="1">
        <v>46132</v>
      </c>
      <c r="C6769" t="s">
        <v>162</v>
      </c>
      <c r="D6769" t="s">
        <v>71</v>
      </c>
      <c r="E6769" t="s">
        <v>34</v>
      </c>
      <c r="F6769" t="s">
        <v>48</v>
      </c>
      <c r="G6769">
        <v>1</v>
      </c>
      <c r="H6769">
        <v>6.3</v>
      </c>
      <c r="I6769" t="s">
        <v>197</v>
      </c>
      <c r="J6769" t="s">
        <v>222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83</v>
      </c>
      <c r="R6769" t="s">
        <v>83</v>
      </c>
      <c r="S6769" t="s">
        <v>83</v>
      </c>
      <c r="T6769" t="str">
        <f>_xlfn.XLOOKUP(A6769,MI_Match_Analysis!$A$2:$A$8,MI_Match_Analysis!$F$2:$F$8,"Not Found")</f>
        <v>Win</v>
      </c>
    </row>
    <row r="6770" spans="1:20" x14ac:dyDescent="0.3">
      <c r="A6770">
        <v>30</v>
      </c>
      <c r="B6770" s="1">
        <v>46132</v>
      </c>
      <c r="C6770" t="s">
        <v>162</v>
      </c>
      <c r="D6770" t="s">
        <v>71</v>
      </c>
      <c r="E6770" t="s">
        <v>34</v>
      </c>
      <c r="F6770" t="s">
        <v>48</v>
      </c>
      <c r="G6770">
        <v>1</v>
      </c>
      <c r="H6770">
        <v>6.4</v>
      </c>
      <c r="I6770" t="s">
        <v>197</v>
      </c>
      <c r="J6770" t="s">
        <v>222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83</v>
      </c>
      <c r="R6770" t="s">
        <v>83</v>
      </c>
      <c r="S6770" t="s">
        <v>83</v>
      </c>
      <c r="T6770" t="str">
        <f>_xlfn.XLOOKUP(A6770,MI_Match_Analysis!$A$2:$A$8,MI_Match_Analysis!$F$2:$F$8,"Not Found")</f>
        <v>Win</v>
      </c>
    </row>
    <row r="6771" spans="1:20" x14ac:dyDescent="0.3">
      <c r="A6771">
        <v>30</v>
      </c>
      <c r="B6771" s="1">
        <v>46132</v>
      </c>
      <c r="C6771" t="s">
        <v>162</v>
      </c>
      <c r="D6771" t="s">
        <v>71</v>
      </c>
      <c r="E6771" t="s">
        <v>34</v>
      </c>
      <c r="F6771" t="s">
        <v>48</v>
      </c>
      <c r="G6771">
        <v>1</v>
      </c>
      <c r="H6771">
        <v>6.5</v>
      </c>
      <c r="I6771" t="s">
        <v>197</v>
      </c>
      <c r="J6771" t="s">
        <v>222</v>
      </c>
      <c r="K6771">
        <v>4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83</v>
      </c>
      <c r="R6771" t="s">
        <v>83</v>
      </c>
      <c r="S6771" t="s">
        <v>83</v>
      </c>
      <c r="T6771" t="str">
        <f>_xlfn.XLOOKUP(A6771,MI_Match_Analysis!$A$2:$A$8,MI_Match_Analysis!$F$2:$F$8,"Not Found")</f>
        <v>Win</v>
      </c>
    </row>
    <row r="6772" spans="1:20" x14ac:dyDescent="0.3">
      <c r="A6772">
        <v>30</v>
      </c>
      <c r="B6772" s="1">
        <v>46132</v>
      </c>
      <c r="C6772" t="s">
        <v>162</v>
      </c>
      <c r="D6772" t="s">
        <v>71</v>
      </c>
      <c r="E6772" t="s">
        <v>34</v>
      </c>
      <c r="F6772" t="s">
        <v>48</v>
      </c>
      <c r="G6772">
        <v>1</v>
      </c>
      <c r="H6772">
        <v>6.6</v>
      </c>
      <c r="I6772" t="s">
        <v>197</v>
      </c>
      <c r="J6772" t="s">
        <v>222</v>
      </c>
      <c r="K6772">
        <v>4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83</v>
      </c>
      <c r="R6772" t="s">
        <v>83</v>
      </c>
      <c r="S6772" t="s">
        <v>83</v>
      </c>
      <c r="T6772" t="str">
        <f>_xlfn.XLOOKUP(A6772,MI_Match_Analysis!$A$2:$A$8,MI_Match_Analysis!$F$2:$F$8,"Not Found")</f>
        <v>Win</v>
      </c>
    </row>
    <row r="6773" spans="1:20" x14ac:dyDescent="0.3">
      <c r="A6773">
        <v>30</v>
      </c>
      <c r="B6773" s="1">
        <v>46132</v>
      </c>
      <c r="C6773" t="s">
        <v>162</v>
      </c>
      <c r="D6773" t="s">
        <v>71</v>
      </c>
      <c r="E6773" t="s">
        <v>34</v>
      </c>
      <c r="F6773" t="s">
        <v>48</v>
      </c>
      <c r="G6773">
        <v>1</v>
      </c>
      <c r="H6773">
        <v>7.1</v>
      </c>
      <c r="I6773" t="s">
        <v>126</v>
      </c>
      <c r="J6773" t="s">
        <v>86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83</v>
      </c>
      <c r="R6773" t="s">
        <v>83</v>
      </c>
      <c r="S6773" t="s">
        <v>83</v>
      </c>
      <c r="T6773" t="str">
        <f>_xlfn.XLOOKUP(A6773,MI_Match_Analysis!$A$2:$A$8,MI_Match_Analysis!$F$2:$F$8,"Not Found")</f>
        <v>Win</v>
      </c>
    </row>
    <row r="6774" spans="1:20" x14ac:dyDescent="0.3">
      <c r="A6774">
        <v>30</v>
      </c>
      <c r="B6774" s="1">
        <v>46132</v>
      </c>
      <c r="C6774" t="s">
        <v>162</v>
      </c>
      <c r="D6774" t="s">
        <v>71</v>
      </c>
      <c r="E6774" t="s">
        <v>34</v>
      </c>
      <c r="F6774" t="s">
        <v>48</v>
      </c>
      <c r="G6774">
        <v>1</v>
      </c>
      <c r="H6774">
        <v>7.2</v>
      </c>
      <c r="I6774" t="s">
        <v>197</v>
      </c>
      <c r="J6774" t="s">
        <v>86</v>
      </c>
      <c r="K6774">
        <v>1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83</v>
      </c>
      <c r="R6774" t="s">
        <v>83</v>
      </c>
      <c r="S6774" t="s">
        <v>83</v>
      </c>
      <c r="T6774" t="str">
        <f>_xlfn.XLOOKUP(A6774,MI_Match_Analysis!$A$2:$A$8,MI_Match_Analysis!$F$2:$F$8,"Not Found")</f>
        <v>Win</v>
      </c>
    </row>
    <row r="6775" spans="1:20" x14ac:dyDescent="0.3">
      <c r="A6775">
        <v>30</v>
      </c>
      <c r="B6775" s="1">
        <v>46132</v>
      </c>
      <c r="C6775" t="s">
        <v>162</v>
      </c>
      <c r="D6775" t="s">
        <v>71</v>
      </c>
      <c r="E6775" t="s">
        <v>34</v>
      </c>
      <c r="F6775" t="s">
        <v>48</v>
      </c>
      <c r="G6775">
        <v>1</v>
      </c>
      <c r="H6775">
        <v>7.3</v>
      </c>
      <c r="I6775" t="s">
        <v>126</v>
      </c>
      <c r="J6775" t="s">
        <v>86</v>
      </c>
      <c r="K6775">
        <v>1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83</v>
      </c>
      <c r="R6775" t="s">
        <v>83</v>
      </c>
      <c r="S6775" t="s">
        <v>83</v>
      </c>
      <c r="T6775" t="str">
        <f>_xlfn.XLOOKUP(A6775,MI_Match_Analysis!$A$2:$A$8,MI_Match_Analysis!$F$2:$F$8,"Not Found")</f>
        <v>Win</v>
      </c>
    </row>
    <row r="6776" spans="1:20" x14ac:dyDescent="0.3">
      <c r="A6776">
        <v>30</v>
      </c>
      <c r="B6776" s="1">
        <v>46132</v>
      </c>
      <c r="C6776" t="s">
        <v>162</v>
      </c>
      <c r="D6776" t="s">
        <v>71</v>
      </c>
      <c r="E6776" t="s">
        <v>34</v>
      </c>
      <c r="F6776" t="s">
        <v>48</v>
      </c>
      <c r="G6776">
        <v>1</v>
      </c>
      <c r="H6776">
        <v>7.4</v>
      </c>
      <c r="I6776" t="s">
        <v>197</v>
      </c>
      <c r="J6776" t="s">
        <v>86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83</v>
      </c>
      <c r="R6776" t="s">
        <v>83</v>
      </c>
      <c r="S6776" t="s">
        <v>83</v>
      </c>
      <c r="T6776" t="str">
        <f>_xlfn.XLOOKUP(A6776,MI_Match_Analysis!$A$2:$A$8,MI_Match_Analysis!$F$2:$F$8,"Not Found")</f>
        <v>Win</v>
      </c>
    </row>
    <row r="6777" spans="1:20" x14ac:dyDescent="0.3">
      <c r="A6777">
        <v>30</v>
      </c>
      <c r="B6777" s="1">
        <v>46132</v>
      </c>
      <c r="C6777" t="s">
        <v>162</v>
      </c>
      <c r="D6777" t="s">
        <v>71</v>
      </c>
      <c r="E6777" t="s">
        <v>34</v>
      </c>
      <c r="F6777" t="s">
        <v>48</v>
      </c>
      <c r="G6777">
        <v>1</v>
      </c>
      <c r="H6777">
        <v>7.5</v>
      </c>
      <c r="I6777" t="s">
        <v>197</v>
      </c>
      <c r="J6777" t="s">
        <v>86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83</v>
      </c>
      <c r="R6777" t="s">
        <v>83</v>
      </c>
      <c r="S6777" t="s">
        <v>83</v>
      </c>
      <c r="T6777" t="str">
        <f>_xlfn.XLOOKUP(A6777,MI_Match_Analysis!$A$2:$A$8,MI_Match_Analysis!$F$2:$F$8,"Not Found")</f>
        <v>Win</v>
      </c>
    </row>
    <row r="6778" spans="1:20" x14ac:dyDescent="0.3">
      <c r="A6778">
        <v>30</v>
      </c>
      <c r="B6778" s="1">
        <v>46132</v>
      </c>
      <c r="C6778" t="s">
        <v>162</v>
      </c>
      <c r="D6778" t="s">
        <v>71</v>
      </c>
      <c r="E6778" t="s">
        <v>34</v>
      </c>
      <c r="F6778" t="s">
        <v>48</v>
      </c>
      <c r="G6778">
        <v>1</v>
      </c>
      <c r="H6778">
        <v>7.6</v>
      </c>
      <c r="I6778" t="s">
        <v>197</v>
      </c>
      <c r="J6778" t="s">
        <v>86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83</v>
      </c>
      <c r="R6778" t="s">
        <v>83</v>
      </c>
      <c r="S6778" t="s">
        <v>83</v>
      </c>
      <c r="T6778" t="str">
        <f>_xlfn.XLOOKUP(A6778,MI_Match_Analysis!$A$2:$A$8,MI_Match_Analysis!$F$2:$F$8,"Not Found")</f>
        <v>Win</v>
      </c>
    </row>
    <row r="6779" spans="1:20" x14ac:dyDescent="0.3">
      <c r="A6779">
        <v>30</v>
      </c>
      <c r="B6779" s="1">
        <v>46132</v>
      </c>
      <c r="C6779" t="s">
        <v>162</v>
      </c>
      <c r="D6779" t="s">
        <v>71</v>
      </c>
      <c r="E6779" t="s">
        <v>34</v>
      </c>
      <c r="F6779" t="s">
        <v>48</v>
      </c>
      <c r="G6779">
        <v>1</v>
      </c>
      <c r="H6779">
        <v>8.1</v>
      </c>
      <c r="I6779" t="s">
        <v>197</v>
      </c>
      <c r="J6779" t="s">
        <v>50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83</v>
      </c>
      <c r="R6779" t="s">
        <v>83</v>
      </c>
      <c r="S6779" t="s">
        <v>83</v>
      </c>
      <c r="T6779" t="str">
        <f>_xlfn.XLOOKUP(A6779,MI_Match_Analysis!$A$2:$A$8,MI_Match_Analysis!$F$2:$F$8,"Not Found")</f>
        <v>Win</v>
      </c>
    </row>
    <row r="6780" spans="1:20" x14ac:dyDescent="0.3">
      <c r="A6780">
        <v>30</v>
      </c>
      <c r="B6780" s="1">
        <v>46132</v>
      </c>
      <c r="C6780" t="s">
        <v>162</v>
      </c>
      <c r="D6780" t="s">
        <v>71</v>
      </c>
      <c r="E6780" t="s">
        <v>34</v>
      </c>
      <c r="F6780" t="s">
        <v>48</v>
      </c>
      <c r="G6780">
        <v>1</v>
      </c>
      <c r="H6780">
        <v>8.1999999999999993</v>
      </c>
      <c r="I6780" t="s">
        <v>126</v>
      </c>
      <c r="J6780" t="s">
        <v>50</v>
      </c>
      <c r="K6780">
        <v>2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83</v>
      </c>
      <c r="R6780" t="s">
        <v>83</v>
      </c>
      <c r="S6780" t="s">
        <v>83</v>
      </c>
      <c r="T6780" t="str">
        <f>_xlfn.XLOOKUP(A6780,MI_Match_Analysis!$A$2:$A$8,MI_Match_Analysis!$F$2:$F$8,"Not Found")</f>
        <v>Win</v>
      </c>
    </row>
    <row r="6781" spans="1:20" x14ac:dyDescent="0.3">
      <c r="A6781">
        <v>30</v>
      </c>
      <c r="B6781" s="1">
        <v>46132</v>
      </c>
      <c r="C6781" t="s">
        <v>162</v>
      </c>
      <c r="D6781" t="s">
        <v>71</v>
      </c>
      <c r="E6781" t="s">
        <v>34</v>
      </c>
      <c r="F6781" t="s">
        <v>48</v>
      </c>
      <c r="G6781">
        <v>1</v>
      </c>
      <c r="H6781">
        <v>8.3000000000000007</v>
      </c>
      <c r="I6781" t="s">
        <v>126</v>
      </c>
      <c r="J6781" t="s">
        <v>50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83</v>
      </c>
      <c r="R6781" t="s">
        <v>83</v>
      </c>
      <c r="S6781" t="s">
        <v>83</v>
      </c>
      <c r="T6781" t="str">
        <f>_xlfn.XLOOKUP(A6781,MI_Match_Analysis!$A$2:$A$8,MI_Match_Analysis!$F$2:$F$8,"Not Found")</f>
        <v>Win</v>
      </c>
    </row>
    <row r="6782" spans="1:20" x14ac:dyDescent="0.3">
      <c r="A6782">
        <v>30</v>
      </c>
      <c r="B6782" s="1">
        <v>46132</v>
      </c>
      <c r="C6782" t="s">
        <v>162</v>
      </c>
      <c r="D6782" t="s">
        <v>71</v>
      </c>
      <c r="E6782" t="s">
        <v>34</v>
      </c>
      <c r="F6782" t="s">
        <v>48</v>
      </c>
      <c r="G6782">
        <v>1</v>
      </c>
      <c r="H6782">
        <v>8.4</v>
      </c>
      <c r="I6782" t="s">
        <v>126</v>
      </c>
      <c r="J6782" t="s">
        <v>50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83</v>
      </c>
      <c r="R6782" t="s">
        <v>83</v>
      </c>
      <c r="S6782" t="s">
        <v>83</v>
      </c>
      <c r="T6782" t="str">
        <f>_xlfn.XLOOKUP(A6782,MI_Match_Analysis!$A$2:$A$8,MI_Match_Analysis!$F$2:$F$8,"Not Found")</f>
        <v>Win</v>
      </c>
    </row>
    <row r="6783" spans="1:20" x14ac:dyDescent="0.3">
      <c r="A6783">
        <v>30</v>
      </c>
      <c r="B6783" s="1">
        <v>46132</v>
      </c>
      <c r="C6783" t="s">
        <v>162</v>
      </c>
      <c r="D6783" t="s">
        <v>71</v>
      </c>
      <c r="E6783" t="s">
        <v>34</v>
      </c>
      <c r="F6783" t="s">
        <v>48</v>
      </c>
      <c r="G6783">
        <v>1</v>
      </c>
      <c r="H6783">
        <v>8.5</v>
      </c>
      <c r="I6783" t="s">
        <v>197</v>
      </c>
      <c r="J6783" t="s">
        <v>50</v>
      </c>
      <c r="K6783">
        <v>4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83</v>
      </c>
      <c r="R6783" t="s">
        <v>83</v>
      </c>
      <c r="S6783" t="s">
        <v>83</v>
      </c>
      <c r="T6783" t="str">
        <f>_xlfn.XLOOKUP(A6783,MI_Match_Analysis!$A$2:$A$8,MI_Match_Analysis!$F$2:$F$8,"Not Found")</f>
        <v>Win</v>
      </c>
    </row>
    <row r="6784" spans="1:20" x14ac:dyDescent="0.3">
      <c r="A6784">
        <v>30</v>
      </c>
      <c r="B6784" s="1">
        <v>46132</v>
      </c>
      <c r="C6784" t="s">
        <v>162</v>
      </c>
      <c r="D6784" t="s">
        <v>71</v>
      </c>
      <c r="E6784" t="s">
        <v>34</v>
      </c>
      <c r="F6784" t="s">
        <v>48</v>
      </c>
      <c r="G6784">
        <v>1</v>
      </c>
      <c r="H6784">
        <v>8.6</v>
      </c>
      <c r="I6784" t="s">
        <v>197</v>
      </c>
      <c r="J6784" t="s">
        <v>50</v>
      </c>
      <c r="K6784">
        <v>2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83</v>
      </c>
      <c r="R6784" t="s">
        <v>83</v>
      </c>
      <c r="S6784" t="s">
        <v>83</v>
      </c>
      <c r="T6784" t="str">
        <f>_xlfn.XLOOKUP(A6784,MI_Match_Analysis!$A$2:$A$8,MI_Match_Analysis!$F$2:$F$8,"Not Found")</f>
        <v>Win</v>
      </c>
    </row>
    <row r="6785" spans="1:20" x14ac:dyDescent="0.3">
      <c r="A6785">
        <v>30</v>
      </c>
      <c r="B6785" s="1">
        <v>46132</v>
      </c>
      <c r="C6785" t="s">
        <v>162</v>
      </c>
      <c r="D6785" t="s">
        <v>71</v>
      </c>
      <c r="E6785" t="s">
        <v>34</v>
      </c>
      <c r="F6785" t="s">
        <v>48</v>
      </c>
      <c r="G6785">
        <v>1</v>
      </c>
      <c r="H6785">
        <v>9.1</v>
      </c>
      <c r="I6785" t="s">
        <v>126</v>
      </c>
      <c r="J6785" t="s">
        <v>86</v>
      </c>
      <c r="K6785">
        <v>1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83</v>
      </c>
      <c r="R6785" t="s">
        <v>83</v>
      </c>
      <c r="S6785" t="s">
        <v>83</v>
      </c>
      <c r="T6785" t="str">
        <f>_xlfn.XLOOKUP(A6785,MI_Match_Analysis!$A$2:$A$8,MI_Match_Analysis!$F$2:$F$8,"Not Found")</f>
        <v>Win</v>
      </c>
    </row>
    <row r="6786" spans="1:20" x14ac:dyDescent="0.3">
      <c r="A6786">
        <v>30</v>
      </c>
      <c r="B6786" s="1">
        <v>46132</v>
      </c>
      <c r="C6786" t="s">
        <v>162</v>
      </c>
      <c r="D6786" t="s">
        <v>71</v>
      </c>
      <c r="E6786" t="s">
        <v>34</v>
      </c>
      <c r="F6786" t="s">
        <v>48</v>
      </c>
      <c r="G6786">
        <v>1</v>
      </c>
      <c r="H6786">
        <v>9.1999999999999993</v>
      </c>
      <c r="I6786" t="s">
        <v>197</v>
      </c>
      <c r="J6786" t="s">
        <v>86</v>
      </c>
      <c r="K6786">
        <v>0</v>
      </c>
      <c r="L6786">
        <v>1</v>
      </c>
      <c r="M6786">
        <v>0</v>
      </c>
      <c r="N6786">
        <v>1</v>
      </c>
      <c r="O6786">
        <v>0</v>
      </c>
      <c r="P6786">
        <v>0</v>
      </c>
      <c r="Q6786" t="s">
        <v>83</v>
      </c>
      <c r="R6786" t="s">
        <v>83</v>
      </c>
      <c r="S6786" t="s">
        <v>83</v>
      </c>
      <c r="T6786" t="str">
        <f>_xlfn.XLOOKUP(A6786,MI_Match_Analysis!$A$2:$A$8,MI_Match_Analysis!$F$2:$F$8,"Not Found")</f>
        <v>Win</v>
      </c>
    </row>
    <row r="6787" spans="1:20" x14ac:dyDescent="0.3">
      <c r="A6787">
        <v>30</v>
      </c>
      <c r="B6787" s="1">
        <v>46132</v>
      </c>
      <c r="C6787" t="s">
        <v>162</v>
      </c>
      <c r="D6787" t="s">
        <v>71</v>
      </c>
      <c r="E6787" t="s">
        <v>34</v>
      </c>
      <c r="F6787" t="s">
        <v>48</v>
      </c>
      <c r="G6787">
        <v>1</v>
      </c>
      <c r="H6787">
        <v>9.3000000000000007</v>
      </c>
      <c r="I6787" t="s">
        <v>126</v>
      </c>
      <c r="J6787" t="s">
        <v>86</v>
      </c>
      <c r="K6787">
        <v>0</v>
      </c>
      <c r="L6787">
        <v>1</v>
      </c>
      <c r="M6787">
        <v>0</v>
      </c>
      <c r="N6787">
        <v>1</v>
      </c>
      <c r="O6787">
        <v>0</v>
      </c>
      <c r="P6787">
        <v>0</v>
      </c>
      <c r="Q6787" t="s">
        <v>83</v>
      </c>
      <c r="R6787" t="s">
        <v>83</v>
      </c>
      <c r="S6787" t="s">
        <v>83</v>
      </c>
      <c r="T6787" t="str">
        <f>_xlfn.XLOOKUP(A6787,MI_Match_Analysis!$A$2:$A$8,MI_Match_Analysis!$F$2:$F$8,"Not Found")</f>
        <v>Win</v>
      </c>
    </row>
    <row r="6788" spans="1:20" x14ac:dyDescent="0.3">
      <c r="A6788">
        <v>30</v>
      </c>
      <c r="B6788" s="1">
        <v>46132</v>
      </c>
      <c r="C6788" t="s">
        <v>162</v>
      </c>
      <c r="D6788" t="s">
        <v>71</v>
      </c>
      <c r="E6788" t="s">
        <v>34</v>
      </c>
      <c r="F6788" t="s">
        <v>48</v>
      </c>
      <c r="G6788">
        <v>1</v>
      </c>
      <c r="H6788">
        <v>9.4</v>
      </c>
      <c r="I6788" t="s">
        <v>197</v>
      </c>
      <c r="J6788" t="s">
        <v>86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83</v>
      </c>
      <c r="R6788" t="s">
        <v>83</v>
      </c>
      <c r="S6788" t="s">
        <v>83</v>
      </c>
      <c r="T6788" t="str">
        <f>_xlfn.XLOOKUP(A6788,MI_Match_Analysis!$A$2:$A$8,MI_Match_Analysis!$F$2:$F$8,"Not Found")</f>
        <v>Win</v>
      </c>
    </row>
    <row r="6789" spans="1:20" x14ac:dyDescent="0.3">
      <c r="A6789">
        <v>30</v>
      </c>
      <c r="B6789" s="1">
        <v>46132</v>
      </c>
      <c r="C6789" t="s">
        <v>162</v>
      </c>
      <c r="D6789" t="s">
        <v>71</v>
      </c>
      <c r="E6789" t="s">
        <v>34</v>
      </c>
      <c r="F6789" t="s">
        <v>48</v>
      </c>
      <c r="G6789">
        <v>1</v>
      </c>
      <c r="H6789">
        <v>9.5</v>
      </c>
      <c r="I6789" t="s">
        <v>126</v>
      </c>
      <c r="J6789" t="s">
        <v>86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83</v>
      </c>
      <c r="R6789" t="s">
        <v>83</v>
      </c>
      <c r="S6789" t="s">
        <v>83</v>
      </c>
      <c r="T6789" t="str">
        <f>_xlfn.XLOOKUP(A6789,MI_Match_Analysis!$A$2:$A$8,MI_Match_Analysis!$F$2:$F$8,"Not Found")</f>
        <v>Win</v>
      </c>
    </row>
    <row r="6790" spans="1:20" x14ac:dyDescent="0.3">
      <c r="A6790">
        <v>30</v>
      </c>
      <c r="B6790" s="1">
        <v>46132</v>
      </c>
      <c r="C6790" t="s">
        <v>162</v>
      </c>
      <c r="D6790" t="s">
        <v>71</v>
      </c>
      <c r="E6790" t="s">
        <v>34</v>
      </c>
      <c r="F6790" t="s">
        <v>48</v>
      </c>
      <c r="G6790">
        <v>1</v>
      </c>
      <c r="H6790">
        <v>9.6</v>
      </c>
      <c r="I6790" t="s">
        <v>197</v>
      </c>
      <c r="J6790" t="s">
        <v>86</v>
      </c>
      <c r="K6790">
        <v>2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83</v>
      </c>
      <c r="R6790" t="s">
        <v>83</v>
      </c>
      <c r="S6790" t="s">
        <v>83</v>
      </c>
      <c r="T6790" t="str">
        <f>_xlfn.XLOOKUP(A6790,MI_Match_Analysis!$A$2:$A$8,MI_Match_Analysis!$F$2:$F$8,"Not Found")</f>
        <v>Win</v>
      </c>
    </row>
    <row r="6791" spans="1:20" x14ac:dyDescent="0.3">
      <c r="A6791">
        <v>30</v>
      </c>
      <c r="B6791" s="1">
        <v>46132</v>
      </c>
      <c r="C6791" t="s">
        <v>162</v>
      </c>
      <c r="D6791" t="s">
        <v>71</v>
      </c>
      <c r="E6791" t="s">
        <v>34</v>
      </c>
      <c r="F6791" t="s">
        <v>48</v>
      </c>
      <c r="G6791">
        <v>1</v>
      </c>
      <c r="H6791">
        <v>10.1</v>
      </c>
      <c r="I6791" t="s">
        <v>126</v>
      </c>
      <c r="J6791" t="s">
        <v>218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83</v>
      </c>
      <c r="R6791" t="s">
        <v>83</v>
      </c>
      <c r="S6791" t="s">
        <v>83</v>
      </c>
      <c r="T6791" t="str">
        <f>_xlfn.XLOOKUP(A6791,MI_Match_Analysis!$A$2:$A$8,MI_Match_Analysis!$F$2:$F$8,"Not Found")</f>
        <v>Win</v>
      </c>
    </row>
    <row r="6792" spans="1:20" x14ac:dyDescent="0.3">
      <c r="A6792">
        <v>30</v>
      </c>
      <c r="B6792" s="1">
        <v>46132</v>
      </c>
      <c r="C6792" t="s">
        <v>162</v>
      </c>
      <c r="D6792" t="s">
        <v>71</v>
      </c>
      <c r="E6792" t="s">
        <v>34</v>
      </c>
      <c r="F6792" t="s">
        <v>48</v>
      </c>
      <c r="G6792">
        <v>1</v>
      </c>
      <c r="H6792">
        <v>10.199999999999999</v>
      </c>
      <c r="I6792" t="s">
        <v>197</v>
      </c>
      <c r="J6792" t="s">
        <v>218</v>
      </c>
      <c r="K6792">
        <v>6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83</v>
      </c>
      <c r="R6792" t="s">
        <v>83</v>
      </c>
      <c r="S6792" t="s">
        <v>83</v>
      </c>
      <c r="T6792" t="str">
        <f>_xlfn.XLOOKUP(A6792,MI_Match_Analysis!$A$2:$A$8,MI_Match_Analysis!$F$2:$F$8,"Not Found")</f>
        <v>Win</v>
      </c>
    </row>
    <row r="6793" spans="1:20" x14ac:dyDescent="0.3">
      <c r="A6793">
        <v>30</v>
      </c>
      <c r="B6793" s="1">
        <v>46132</v>
      </c>
      <c r="C6793" t="s">
        <v>162</v>
      </c>
      <c r="D6793" t="s">
        <v>71</v>
      </c>
      <c r="E6793" t="s">
        <v>34</v>
      </c>
      <c r="F6793" t="s">
        <v>48</v>
      </c>
      <c r="G6793">
        <v>1</v>
      </c>
      <c r="H6793">
        <v>10.3</v>
      </c>
      <c r="I6793" t="s">
        <v>197</v>
      </c>
      <c r="J6793" t="s">
        <v>218</v>
      </c>
      <c r="K6793">
        <v>4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83</v>
      </c>
      <c r="R6793" t="s">
        <v>83</v>
      </c>
      <c r="S6793" t="s">
        <v>83</v>
      </c>
      <c r="T6793" t="str">
        <f>_xlfn.XLOOKUP(A6793,MI_Match_Analysis!$A$2:$A$8,MI_Match_Analysis!$F$2:$F$8,"Not Found")</f>
        <v>Win</v>
      </c>
    </row>
    <row r="6794" spans="1:20" x14ac:dyDescent="0.3">
      <c r="A6794">
        <v>30</v>
      </c>
      <c r="B6794" s="1">
        <v>46132</v>
      </c>
      <c r="C6794" t="s">
        <v>162</v>
      </c>
      <c r="D6794" t="s">
        <v>71</v>
      </c>
      <c r="E6794" t="s">
        <v>34</v>
      </c>
      <c r="F6794" t="s">
        <v>48</v>
      </c>
      <c r="G6794">
        <v>1</v>
      </c>
      <c r="H6794">
        <v>10.4</v>
      </c>
      <c r="I6794" t="s">
        <v>197</v>
      </c>
      <c r="J6794" t="s">
        <v>218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83</v>
      </c>
      <c r="R6794" t="s">
        <v>83</v>
      </c>
      <c r="S6794" t="s">
        <v>83</v>
      </c>
      <c r="T6794" t="str">
        <f>_xlfn.XLOOKUP(A6794,MI_Match_Analysis!$A$2:$A$8,MI_Match_Analysis!$F$2:$F$8,"Not Found")</f>
        <v>Win</v>
      </c>
    </row>
    <row r="6795" spans="1:20" x14ac:dyDescent="0.3">
      <c r="A6795">
        <v>30</v>
      </c>
      <c r="B6795" s="1">
        <v>46132</v>
      </c>
      <c r="C6795" t="s">
        <v>162</v>
      </c>
      <c r="D6795" t="s">
        <v>71</v>
      </c>
      <c r="E6795" t="s">
        <v>34</v>
      </c>
      <c r="F6795" t="s">
        <v>48</v>
      </c>
      <c r="G6795">
        <v>1</v>
      </c>
      <c r="H6795">
        <v>10.5</v>
      </c>
      <c r="I6795" t="s">
        <v>126</v>
      </c>
      <c r="J6795" t="s">
        <v>218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83</v>
      </c>
      <c r="R6795" t="s">
        <v>83</v>
      </c>
      <c r="S6795" t="s">
        <v>83</v>
      </c>
      <c r="T6795" t="str">
        <f>_xlfn.XLOOKUP(A6795,MI_Match_Analysis!$A$2:$A$8,MI_Match_Analysis!$F$2:$F$8,"Not Found")</f>
        <v>Win</v>
      </c>
    </row>
    <row r="6796" spans="1:20" x14ac:dyDescent="0.3">
      <c r="A6796">
        <v>30</v>
      </c>
      <c r="B6796" s="1">
        <v>46132</v>
      </c>
      <c r="C6796" t="s">
        <v>162</v>
      </c>
      <c r="D6796" t="s">
        <v>71</v>
      </c>
      <c r="E6796" t="s">
        <v>34</v>
      </c>
      <c r="F6796" t="s">
        <v>48</v>
      </c>
      <c r="G6796">
        <v>1</v>
      </c>
      <c r="H6796">
        <v>10.6</v>
      </c>
      <c r="I6796" t="s">
        <v>126</v>
      </c>
      <c r="J6796" t="s">
        <v>218</v>
      </c>
      <c r="K6796">
        <v>1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83</v>
      </c>
      <c r="R6796" t="s">
        <v>83</v>
      </c>
      <c r="S6796" t="s">
        <v>83</v>
      </c>
      <c r="T6796" t="str">
        <f>_xlfn.XLOOKUP(A6796,MI_Match_Analysis!$A$2:$A$8,MI_Match_Analysis!$F$2:$F$8,"Not Found")</f>
        <v>Win</v>
      </c>
    </row>
    <row r="6797" spans="1:20" x14ac:dyDescent="0.3">
      <c r="A6797">
        <v>30</v>
      </c>
      <c r="B6797" s="1">
        <v>46132</v>
      </c>
      <c r="C6797" t="s">
        <v>162</v>
      </c>
      <c r="D6797" t="s">
        <v>71</v>
      </c>
      <c r="E6797" t="s">
        <v>34</v>
      </c>
      <c r="F6797" t="s">
        <v>48</v>
      </c>
      <c r="G6797">
        <v>1</v>
      </c>
      <c r="H6797">
        <v>11.1</v>
      </c>
      <c r="I6797" t="s">
        <v>126</v>
      </c>
      <c r="J6797" t="s">
        <v>86</v>
      </c>
      <c r="K6797">
        <v>1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83</v>
      </c>
      <c r="R6797" t="s">
        <v>83</v>
      </c>
      <c r="S6797" t="s">
        <v>83</v>
      </c>
      <c r="T6797" t="str">
        <f>_xlfn.XLOOKUP(A6797,MI_Match_Analysis!$A$2:$A$8,MI_Match_Analysis!$F$2:$F$8,"Not Found")</f>
        <v>Win</v>
      </c>
    </row>
    <row r="6798" spans="1:20" x14ac:dyDescent="0.3">
      <c r="A6798">
        <v>30</v>
      </c>
      <c r="B6798" s="1">
        <v>46132</v>
      </c>
      <c r="C6798" t="s">
        <v>162</v>
      </c>
      <c r="D6798" t="s">
        <v>71</v>
      </c>
      <c r="E6798" t="s">
        <v>34</v>
      </c>
      <c r="F6798" t="s">
        <v>48</v>
      </c>
      <c r="G6798">
        <v>1</v>
      </c>
      <c r="H6798">
        <v>11.2</v>
      </c>
      <c r="I6798" t="s">
        <v>197</v>
      </c>
      <c r="J6798" t="s">
        <v>86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83</v>
      </c>
      <c r="R6798" t="s">
        <v>83</v>
      </c>
      <c r="S6798" t="s">
        <v>83</v>
      </c>
      <c r="T6798" t="str">
        <f>_xlfn.XLOOKUP(A6798,MI_Match_Analysis!$A$2:$A$8,MI_Match_Analysis!$F$2:$F$8,"Not Found")</f>
        <v>Win</v>
      </c>
    </row>
    <row r="6799" spans="1:20" x14ac:dyDescent="0.3">
      <c r="A6799">
        <v>30</v>
      </c>
      <c r="B6799" s="1">
        <v>46132</v>
      </c>
      <c r="C6799" t="s">
        <v>162</v>
      </c>
      <c r="D6799" t="s">
        <v>71</v>
      </c>
      <c r="E6799" t="s">
        <v>34</v>
      </c>
      <c r="F6799" t="s">
        <v>48</v>
      </c>
      <c r="G6799">
        <v>1</v>
      </c>
      <c r="H6799">
        <v>11.3</v>
      </c>
      <c r="I6799" t="s">
        <v>126</v>
      </c>
      <c r="J6799" t="s">
        <v>86</v>
      </c>
      <c r="K6799">
        <v>2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83</v>
      </c>
      <c r="R6799" t="s">
        <v>83</v>
      </c>
      <c r="S6799" t="s">
        <v>83</v>
      </c>
      <c r="T6799" t="str">
        <f>_xlfn.XLOOKUP(A6799,MI_Match_Analysis!$A$2:$A$8,MI_Match_Analysis!$F$2:$F$8,"Not Found")</f>
        <v>Win</v>
      </c>
    </row>
    <row r="6800" spans="1:20" x14ac:dyDescent="0.3">
      <c r="A6800">
        <v>30</v>
      </c>
      <c r="B6800" s="1">
        <v>46132</v>
      </c>
      <c r="C6800" t="s">
        <v>162</v>
      </c>
      <c r="D6800" t="s">
        <v>71</v>
      </c>
      <c r="E6800" t="s">
        <v>34</v>
      </c>
      <c r="F6800" t="s">
        <v>48</v>
      </c>
      <c r="G6800">
        <v>1</v>
      </c>
      <c r="H6800">
        <v>11.4</v>
      </c>
      <c r="I6800" t="s">
        <v>126</v>
      </c>
      <c r="J6800" t="s">
        <v>86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83</v>
      </c>
      <c r="R6800" t="s">
        <v>83</v>
      </c>
      <c r="S6800" t="s">
        <v>83</v>
      </c>
      <c r="T6800" t="str">
        <f>_xlfn.XLOOKUP(A6800,MI_Match_Analysis!$A$2:$A$8,MI_Match_Analysis!$F$2:$F$8,"Not Found")</f>
        <v>Win</v>
      </c>
    </row>
    <row r="6801" spans="1:20" x14ac:dyDescent="0.3">
      <c r="A6801">
        <v>30</v>
      </c>
      <c r="B6801" s="1">
        <v>46132</v>
      </c>
      <c r="C6801" t="s">
        <v>162</v>
      </c>
      <c r="D6801" t="s">
        <v>71</v>
      </c>
      <c r="E6801" t="s">
        <v>34</v>
      </c>
      <c r="F6801" t="s">
        <v>48</v>
      </c>
      <c r="G6801">
        <v>1</v>
      </c>
      <c r="H6801">
        <v>11.5</v>
      </c>
      <c r="I6801" t="s">
        <v>126</v>
      </c>
      <c r="J6801" t="s">
        <v>86</v>
      </c>
      <c r="K6801">
        <v>1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83</v>
      </c>
      <c r="R6801" t="s">
        <v>83</v>
      </c>
      <c r="S6801" t="s">
        <v>83</v>
      </c>
      <c r="T6801" t="str">
        <f>_xlfn.XLOOKUP(A6801,MI_Match_Analysis!$A$2:$A$8,MI_Match_Analysis!$F$2:$F$8,"Not Found")</f>
        <v>Win</v>
      </c>
    </row>
    <row r="6802" spans="1:20" x14ac:dyDescent="0.3">
      <c r="A6802">
        <v>30</v>
      </c>
      <c r="B6802" s="1">
        <v>46132</v>
      </c>
      <c r="C6802" t="s">
        <v>162</v>
      </c>
      <c r="D6802" t="s">
        <v>71</v>
      </c>
      <c r="E6802" t="s">
        <v>34</v>
      </c>
      <c r="F6802" t="s">
        <v>48</v>
      </c>
      <c r="G6802">
        <v>1</v>
      </c>
      <c r="H6802">
        <v>11.6</v>
      </c>
      <c r="I6802" t="s">
        <v>197</v>
      </c>
      <c r="J6802" t="s">
        <v>86</v>
      </c>
      <c r="K6802">
        <v>2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83</v>
      </c>
      <c r="R6802" t="s">
        <v>83</v>
      </c>
      <c r="S6802" t="s">
        <v>83</v>
      </c>
      <c r="T6802" t="str">
        <f>_xlfn.XLOOKUP(A6802,MI_Match_Analysis!$A$2:$A$8,MI_Match_Analysis!$F$2:$F$8,"Not Found")</f>
        <v>Win</v>
      </c>
    </row>
    <row r="6803" spans="1:20" x14ac:dyDescent="0.3">
      <c r="A6803">
        <v>30</v>
      </c>
      <c r="B6803" s="1">
        <v>46132</v>
      </c>
      <c r="C6803" t="s">
        <v>162</v>
      </c>
      <c r="D6803" t="s">
        <v>71</v>
      </c>
      <c r="E6803" t="s">
        <v>34</v>
      </c>
      <c r="F6803" t="s">
        <v>48</v>
      </c>
      <c r="G6803">
        <v>1</v>
      </c>
      <c r="H6803">
        <v>12.1</v>
      </c>
      <c r="I6803" t="s">
        <v>126</v>
      </c>
      <c r="J6803" t="s">
        <v>50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83</v>
      </c>
      <c r="R6803" t="s">
        <v>83</v>
      </c>
      <c r="S6803" t="s">
        <v>83</v>
      </c>
      <c r="T6803" t="str">
        <f>_xlfn.XLOOKUP(A6803,MI_Match_Analysis!$A$2:$A$8,MI_Match_Analysis!$F$2:$F$8,"Not Found")</f>
        <v>Win</v>
      </c>
    </row>
    <row r="6804" spans="1:20" x14ac:dyDescent="0.3">
      <c r="A6804">
        <v>30</v>
      </c>
      <c r="B6804" s="1">
        <v>46132</v>
      </c>
      <c r="C6804" t="s">
        <v>162</v>
      </c>
      <c r="D6804" t="s">
        <v>71</v>
      </c>
      <c r="E6804" t="s">
        <v>34</v>
      </c>
      <c r="F6804" t="s">
        <v>48</v>
      </c>
      <c r="G6804">
        <v>1</v>
      </c>
      <c r="H6804">
        <v>12.2</v>
      </c>
      <c r="I6804" t="s">
        <v>126</v>
      </c>
      <c r="J6804" t="s">
        <v>50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83</v>
      </c>
      <c r="R6804" t="s">
        <v>83</v>
      </c>
      <c r="S6804" t="s">
        <v>83</v>
      </c>
      <c r="T6804" t="str">
        <f>_xlfn.XLOOKUP(A6804,MI_Match_Analysis!$A$2:$A$8,MI_Match_Analysis!$F$2:$F$8,"Not Found")</f>
        <v>Win</v>
      </c>
    </row>
    <row r="6805" spans="1:20" x14ac:dyDescent="0.3">
      <c r="A6805">
        <v>30</v>
      </c>
      <c r="B6805" s="1">
        <v>46132</v>
      </c>
      <c r="C6805" t="s">
        <v>162</v>
      </c>
      <c r="D6805" t="s">
        <v>71</v>
      </c>
      <c r="E6805" t="s">
        <v>34</v>
      </c>
      <c r="F6805" t="s">
        <v>48</v>
      </c>
      <c r="G6805">
        <v>1</v>
      </c>
      <c r="H6805">
        <v>12.3</v>
      </c>
      <c r="I6805" t="s">
        <v>197</v>
      </c>
      <c r="J6805" t="s">
        <v>50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165</v>
      </c>
      <c r="R6805" t="s">
        <v>197</v>
      </c>
      <c r="S6805" t="s">
        <v>117</v>
      </c>
      <c r="T6805" t="str">
        <f>_xlfn.XLOOKUP(A6805,MI_Match_Analysis!$A$2:$A$8,MI_Match_Analysis!$F$2:$F$8,"Not Found")</f>
        <v>Win</v>
      </c>
    </row>
    <row r="6806" spans="1:20" x14ac:dyDescent="0.3">
      <c r="A6806">
        <v>30</v>
      </c>
      <c r="B6806" s="1">
        <v>46132</v>
      </c>
      <c r="C6806" t="s">
        <v>162</v>
      </c>
      <c r="D6806" t="s">
        <v>71</v>
      </c>
      <c r="E6806" t="s">
        <v>34</v>
      </c>
      <c r="F6806" t="s">
        <v>48</v>
      </c>
      <c r="G6806">
        <v>1</v>
      </c>
      <c r="H6806">
        <v>12.4</v>
      </c>
      <c r="I6806" t="s">
        <v>182</v>
      </c>
      <c r="J6806" t="s">
        <v>50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83</v>
      </c>
      <c r="R6806" t="s">
        <v>83</v>
      </c>
      <c r="S6806" t="s">
        <v>83</v>
      </c>
      <c r="T6806" t="str">
        <f>_xlfn.XLOOKUP(A6806,MI_Match_Analysis!$A$2:$A$8,MI_Match_Analysis!$F$2:$F$8,"Not Found")</f>
        <v>Win</v>
      </c>
    </row>
    <row r="6807" spans="1:20" x14ac:dyDescent="0.3">
      <c r="A6807">
        <v>30</v>
      </c>
      <c r="B6807" s="1">
        <v>46132</v>
      </c>
      <c r="C6807" t="s">
        <v>162</v>
      </c>
      <c r="D6807" t="s">
        <v>71</v>
      </c>
      <c r="E6807" t="s">
        <v>34</v>
      </c>
      <c r="F6807" t="s">
        <v>48</v>
      </c>
      <c r="G6807">
        <v>1</v>
      </c>
      <c r="H6807">
        <v>12.5</v>
      </c>
      <c r="I6807" t="s">
        <v>126</v>
      </c>
      <c r="J6807" t="s">
        <v>50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83</v>
      </c>
      <c r="R6807" t="s">
        <v>83</v>
      </c>
      <c r="S6807" t="s">
        <v>83</v>
      </c>
      <c r="T6807" t="str">
        <f>_xlfn.XLOOKUP(A6807,MI_Match_Analysis!$A$2:$A$8,MI_Match_Analysis!$F$2:$F$8,"Not Found")</f>
        <v>Win</v>
      </c>
    </row>
    <row r="6808" spans="1:20" x14ac:dyDescent="0.3">
      <c r="A6808">
        <v>30</v>
      </c>
      <c r="B6808" s="1">
        <v>46132</v>
      </c>
      <c r="C6808" t="s">
        <v>162</v>
      </c>
      <c r="D6808" t="s">
        <v>71</v>
      </c>
      <c r="E6808" t="s">
        <v>34</v>
      </c>
      <c r="F6808" t="s">
        <v>48</v>
      </c>
      <c r="G6808">
        <v>1</v>
      </c>
      <c r="H6808">
        <v>12.6</v>
      </c>
      <c r="I6808" t="s">
        <v>182</v>
      </c>
      <c r="J6808" t="s">
        <v>50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83</v>
      </c>
      <c r="R6808" t="s">
        <v>83</v>
      </c>
      <c r="S6808" t="s">
        <v>83</v>
      </c>
      <c r="T6808" t="str">
        <f>_xlfn.XLOOKUP(A6808,MI_Match_Analysis!$A$2:$A$8,MI_Match_Analysis!$F$2:$F$8,"Not Found")</f>
        <v>Win</v>
      </c>
    </row>
    <row r="6809" spans="1:20" x14ac:dyDescent="0.3">
      <c r="A6809">
        <v>30</v>
      </c>
      <c r="B6809" s="1">
        <v>46132</v>
      </c>
      <c r="C6809" t="s">
        <v>162</v>
      </c>
      <c r="D6809" t="s">
        <v>71</v>
      </c>
      <c r="E6809" t="s">
        <v>34</v>
      </c>
      <c r="F6809" t="s">
        <v>48</v>
      </c>
      <c r="G6809">
        <v>1</v>
      </c>
      <c r="H6809">
        <v>13.1</v>
      </c>
      <c r="I6809" t="s">
        <v>126</v>
      </c>
      <c r="J6809" t="s">
        <v>222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83</v>
      </c>
      <c r="R6809" t="s">
        <v>83</v>
      </c>
      <c r="S6809" t="s">
        <v>83</v>
      </c>
      <c r="T6809" t="str">
        <f>_xlfn.XLOOKUP(A6809,MI_Match_Analysis!$A$2:$A$8,MI_Match_Analysis!$F$2:$F$8,"Not Found")</f>
        <v>Win</v>
      </c>
    </row>
    <row r="6810" spans="1:20" x14ac:dyDescent="0.3">
      <c r="A6810">
        <v>30</v>
      </c>
      <c r="B6810" s="1">
        <v>46132</v>
      </c>
      <c r="C6810" t="s">
        <v>162</v>
      </c>
      <c r="D6810" t="s">
        <v>71</v>
      </c>
      <c r="E6810" t="s">
        <v>34</v>
      </c>
      <c r="F6810" t="s">
        <v>48</v>
      </c>
      <c r="G6810">
        <v>1</v>
      </c>
      <c r="H6810">
        <v>13.2</v>
      </c>
      <c r="I6810" t="s">
        <v>126</v>
      </c>
      <c r="J6810" t="s">
        <v>222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83</v>
      </c>
      <c r="R6810" t="s">
        <v>83</v>
      </c>
      <c r="S6810" t="s">
        <v>83</v>
      </c>
      <c r="T6810" t="str">
        <f>_xlfn.XLOOKUP(A6810,MI_Match_Analysis!$A$2:$A$8,MI_Match_Analysis!$F$2:$F$8,"Not Found")</f>
        <v>Win</v>
      </c>
    </row>
    <row r="6811" spans="1:20" x14ac:dyDescent="0.3">
      <c r="A6811">
        <v>30</v>
      </c>
      <c r="B6811" s="1">
        <v>46132</v>
      </c>
      <c r="C6811" t="s">
        <v>162</v>
      </c>
      <c r="D6811" t="s">
        <v>71</v>
      </c>
      <c r="E6811" t="s">
        <v>34</v>
      </c>
      <c r="F6811" t="s">
        <v>48</v>
      </c>
      <c r="G6811">
        <v>1</v>
      </c>
      <c r="H6811">
        <v>13.3</v>
      </c>
      <c r="I6811" t="s">
        <v>182</v>
      </c>
      <c r="J6811" t="s">
        <v>222</v>
      </c>
      <c r="K6811">
        <v>0</v>
      </c>
      <c r="L6811">
        <v>1</v>
      </c>
      <c r="M6811">
        <v>0</v>
      </c>
      <c r="N6811">
        <v>0</v>
      </c>
      <c r="O6811">
        <v>1</v>
      </c>
      <c r="P6811">
        <v>0</v>
      </c>
      <c r="Q6811" t="s">
        <v>83</v>
      </c>
      <c r="R6811" t="s">
        <v>83</v>
      </c>
      <c r="S6811" t="s">
        <v>83</v>
      </c>
      <c r="T6811" t="str">
        <f>_xlfn.XLOOKUP(A6811,MI_Match_Analysis!$A$2:$A$8,MI_Match_Analysis!$F$2:$F$8,"Not Found")</f>
        <v>Win</v>
      </c>
    </row>
    <row r="6812" spans="1:20" x14ac:dyDescent="0.3">
      <c r="A6812">
        <v>30</v>
      </c>
      <c r="B6812" s="1">
        <v>46132</v>
      </c>
      <c r="C6812" t="s">
        <v>162</v>
      </c>
      <c r="D6812" t="s">
        <v>71</v>
      </c>
      <c r="E6812" t="s">
        <v>34</v>
      </c>
      <c r="F6812" t="s">
        <v>48</v>
      </c>
      <c r="G6812">
        <v>1</v>
      </c>
      <c r="H6812">
        <v>13.4</v>
      </c>
      <c r="I6812" t="s">
        <v>126</v>
      </c>
      <c r="J6812" t="s">
        <v>222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83</v>
      </c>
      <c r="R6812" t="s">
        <v>83</v>
      </c>
      <c r="S6812" t="s">
        <v>83</v>
      </c>
      <c r="T6812" t="str">
        <f>_xlfn.XLOOKUP(A6812,MI_Match_Analysis!$A$2:$A$8,MI_Match_Analysis!$F$2:$F$8,"Not Found")</f>
        <v>Win</v>
      </c>
    </row>
    <row r="6813" spans="1:20" x14ac:dyDescent="0.3">
      <c r="A6813">
        <v>30</v>
      </c>
      <c r="B6813" s="1">
        <v>46132</v>
      </c>
      <c r="C6813" t="s">
        <v>162</v>
      </c>
      <c r="D6813" t="s">
        <v>71</v>
      </c>
      <c r="E6813" t="s">
        <v>34</v>
      </c>
      <c r="F6813" t="s">
        <v>48</v>
      </c>
      <c r="G6813">
        <v>1</v>
      </c>
      <c r="H6813">
        <v>13.5</v>
      </c>
      <c r="I6813" t="s">
        <v>182</v>
      </c>
      <c r="J6813" t="s">
        <v>222</v>
      </c>
      <c r="K6813">
        <v>2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83</v>
      </c>
      <c r="R6813" t="s">
        <v>83</v>
      </c>
      <c r="S6813" t="s">
        <v>83</v>
      </c>
      <c r="T6813" t="str">
        <f>_xlfn.XLOOKUP(A6813,MI_Match_Analysis!$A$2:$A$8,MI_Match_Analysis!$F$2:$F$8,"Not Found")</f>
        <v>Win</v>
      </c>
    </row>
    <row r="6814" spans="1:20" x14ac:dyDescent="0.3">
      <c r="A6814">
        <v>30</v>
      </c>
      <c r="B6814" s="1">
        <v>46132</v>
      </c>
      <c r="C6814" t="s">
        <v>162</v>
      </c>
      <c r="D6814" t="s">
        <v>71</v>
      </c>
      <c r="E6814" t="s">
        <v>34</v>
      </c>
      <c r="F6814" t="s">
        <v>48</v>
      </c>
      <c r="G6814">
        <v>1</v>
      </c>
      <c r="H6814">
        <v>13.6</v>
      </c>
      <c r="I6814" t="s">
        <v>182</v>
      </c>
      <c r="J6814" t="s">
        <v>222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83</v>
      </c>
      <c r="R6814" t="s">
        <v>83</v>
      </c>
      <c r="S6814" t="s">
        <v>83</v>
      </c>
      <c r="T6814" t="str">
        <f>_xlfn.XLOOKUP(A6814,MI_Match_Analysis!$A$2:$A$8,MI_Match_Analysis!$F$2:$F$8,"Not Found")</f>
        <v>Win</v>
      </c>
    </row>
    <row r="6815" spans="1:20" x14ac:dyDescent="0.3">
      <c r="A6815">
        <v>30</v>
      </c>
      <c r="B6815" s="1">
        <v>46132</v>
      </c>
      <c r="C6815" t="s">
        <v>162</v>
      </c>
      <c r="D6815" t="s">
        <v>71</v>
      </c>
      <c r="E6815" t="s">
        <v>34</v>
      </c>
      <c r="F6815" t="s">
        <v>48</v>
      </c>
      <c r="G6815">
        <v>1</v>
      </c>
      <c r="H6815">
        <v>14.1</v>
      </c>
      <c r="I6815" t="s">
        <v>126</v>
      </c>
      <c r="J6815" t="s">
        <v>50</v>
      </c>
      <c r="K6815">
        <v>6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83</v>
      </c>
      <c r="R6815" t="s">
        <v>83</v>
      </c>
      <c r="S6815" t="s">
        <v>83</v>
      </c>
      <c r="T6815" t="str">
        <f>_xlfn.XLOOKUP(A6815,MI_Match_Analysis!$A$2:$A$8,MI_Match_Analysis!$F$2:$F$8,"Not Found")</f>
        <v>Win</v>
      </c>
    </row>
    <row r="6816" spans="1:20" x14ac:dyDescent="0.3">
      <c r="A6816">
        <v>30</v>
      </c>
      <c r="B6816" s="1">
        <v>46132</v>
      </c>
      <c r="C6816" t="s">
        <v>162</v>
      </c>
      <c r="D6816" t="s">
        <v>71</v>
      </c>
      <c r="E6816" t="s">
        <v>34</v>
      </c>
      <c r="F6816" t="s">
        <v>48</v>
      </c>
      <c r="G6816">
        <v>1</v>
      </c>
      <c r="H6816">
        <v>14.2</v>
      </c>
      <c r="I6816" t="s">
        <v>126</v>
      </c>
      <c r="J6816" t="s">
        <v>50</v>
      </c>
      <c r="K6816">
        <v>4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83</v>
      </c>
      <c r="R6816" t="s">
        <v>83</v>
      </c>
      <c r="S6816" t="s">
        <v>83</v>
      </c>
      <c r="T6816" t="str">
        <f>_xlfn.XLOOKUP(A6816,MI_Match_Analysis!$A$2:$A$8,MI_Match_Analysis!$F$2:$F$8,"Not Found")</f>
        <v>Win</v>
      </c>
    </row>
    <row r="6817" spans="1:20" x14ac:dyDescent="0.3">
      <c r="A6817">
        <v>30</v>
      </c>
      <c r="B6817" s="1">
        <v>46132</v>
      </c>
      <c r="C6817" t="s">
        <v>162</v>
      </c>
      <c r="D6817" t="s">
        <v>71</v>
      </c>
      <c r="E6817" t="s">
        <v>34</v>
      </c>
      <c r="F6817" t="s">
        <v>48</v>
      </c>
      <c r="G6817">
        <v>1</v>
      </c>
      <c r="H6817">
        <v>14.3</v>
      </c>
      <c r="I6817" t="s">
        <v>126</v>
      </c>
      <c r="J6817" t="s">
        <v>50</v>
      </c>
      <c r="K6817">
        <v>4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83</v>
      </c>
      <c r="R6817" t="s">
        <v>83</v>
      </c>
      <c r="S6817" t="s">
        <v>83</v>
      </c>
      <c r="T6817" t="str">
        <f>_xlfn.XLOOKUP(A6817,MI_Match_Analysis!$A$2:$A$8,MI_Match_Analysis!$F$2:$F$8,"Not Found")</f>
        <v>Win</v>
      </c>
    </row>
    <row r="6818" spans="1:20" x14ac:dyDescent="0.3">
      <c r="A6818">
        <v>30</v>
      </c>
      <c r="B6818" s="1">
        <v>46132</v>
      </c>
      <c r="C6818" t="s">
        <v>162</v>
      </c>
      <c r="D6818" t="s">
        <v>71</v>
      </c>
      <c r="E6818" t="s">
        <v>34</v>
      </c>
      <c r="F6818" t="s">
        <v>48</v>
      </c>
      <c r="G6818">
        <v>1</v>
      </c>
      <c r="H6818">
        <v>14.4</v>
      </c>
      <c r="I6818" t="s">
        <v>126</v>
      </c>
      <c r="J6818" t="s">
        <v>50</v>
      </c>
      <c r="K6818">
        <v>2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83</v>
      </c>
      <c r="R6818" t="s">
        <v>83</v>
      </c>
      <c r="S6818" t="s">
        <v>83</v>
      </c>
      <c r="T6818" t="str">
        <f>_xlfn.XLOOKUP(A6818,MI_Match_Analysis!$A$2:$A$8,MI_Match_Analysis!$F$2:$F$8,"Not Found")</f>
        <v>Win</v>
      </c>
    </row>
    <row r="6819" spans="1:20" x14ac:dyDescent="0.3">
      <c r="A6819">
        <v>30</v>
      </c>
      <c r="B6819" s="1">
        <v>46132</v>
      </c>
      <c r="C6819" t="s">
        <v>162</v>
      </c>
      <c r="D6819" t="s">
        <v>71</v>
      </c>
      <c r="E6819" t="s">
        <v>34</v>
      </c>
      <c r="F6819" t="s">
        <v>48</v>
      </c>
      <c r="G6819">
        <v>1</v>
      </c>
      <c r="H6819">
        <v>14.5</v>
      </c>
      <c r="I6819" t="s">
        <v>126</v>
      </c>
      <c r="J6819" t="s">
        <v>50</v>
      </c>
      <c r="K6819">
        <v>0</v>
      </c>
      <c r="L6819">
        <v>1</v>
      </c>
      <c r="M6819">
        <v>1</v>
      </c>
      <c r="N6819">
        <v>0</v>
      </c>
      <c r="O6819">
        <v>0</v>
      </c>
      <c r="P6819">
        <v>0</v>
      </c>
      <c r="Q6819" t="s">
        <v>83</v>
      </c>
      <c r="R6819" t="s">
        <v>83</v>
      </c>
      <c r="S6819" t="s">
        <v>83</v>
      </c>
      <c r="T6819" t="str">
        <f>_xlfn.XLOOKUP(A6819,MI_Match_Analysis!$A$2:$A$8,MI_Match_Analysis!$F$2:$F$8,"Not Found")</f>
        <v>Win</v>
      </c>
    </row>
    <row r="6820" spans="1:20" x14ac:dyDescent="0.3">
      <c r="A6820">
        <v>30</v>
      </c>
      <c r="B6820" s="1">
        <v>46132</v>
      </c>
      <c r="C6820" t="s">
        <v>162</v>
      </c>
      <c r="D6820" t="s">
        <v>71</v>
      </c>
      <c r="E6820" t="s">
        <v>34</v>
      </c>
      <c r="F6820" t="s">
        <v>48</v>
      </c>
      <c r="G6820">
        <v>1</v>
      </c>
      <c r="H6820">
        <v>14.5</v>
      </c>
      <c r="I6820" t="s">
        <v>126</v>
      </c>
      <c r="J6820" t="s">
        <v>50</v>
      </c>
      <c r="K6820">
        <v>1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83</v>
      </c>
      <c r="R6820" t="s">
        <v>83</v>
      </c>
      <c r="S6820" t="s">
        <v>83</v>
      </c>
      <c r="T6820" t="str">
        <f>_xlfn.XLOOKUP(A6820,MI_Match_Analysis!$A$2:$A$8,MI_Match_Analysis!$F$2:$F$8,"Not Found")</f>
        <v>Win</v>
      </c>
    </row>
    <row r="6821" spans="1:20" x14ac:dyDescent="0.3">
      <c r="A6821">
        <v>30</v>
      </c>
      <c r="B6821" s="1">
        <v>46132</v>
      </c>
      <c r="C6821" t="s">
        <v>162</v>
      </c>
      <c r="D6821" t="s">
        <v>71</v>
      </c>
      <c r="E6821" t="s">
        <v>34</v>
      </c>
      <c r="F6821" t="s">
        <v>48</v>
      </c>
      <c r="G6821">
        <v>1</v>
      </c>
      <c r="H6821">
        <v>14.6</v>
      </c>
      <c r="I6821" t="s">
        <v>182</v>
      </c>
      <c r="J6821" t="s">
        <v>50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83</v>
      </c>
      <c r="R6821" t="s">
        <v>83</v>
      </c>
      <c r="S6821" t="s">
        <v>83</v>
      </c>
      <c r="T6821" t="str">
        <f>_xlfn.XLOOKUP(A6821,MI_Match_Analysis!$A$2:$A$8,MI_Match_Analysis!$F$2:$F$8,"Not Found")</f>
        <v>Win</v>
      </c>
    </row>
    <row r="6822" spans="1:20" x14ac:dyDescent="0.3">
      <c r="A6822">
        <v>30</v>
      </c>
      <c r="B6822" s="1">
        <v>46132</v>
      </c>
      <c r="C6822" t="s">
        <v>162</v>
      </c>
      <c r="D6822" t="s">
        <v>71</v>
      </c>
      <c r="E6822" t="s">
        <v>34</v>
      </c>
      <c r="F6822" t="s">
        <v>48</v>
      </c>
      <c r="G6822">
        <v>1</v>
      </c>
      <c r="H6822">
        <v>15.1</v>
      </c>
      <c r="I6822" t="s">
        <v>182</v>
      </c>
      <c r="J6822" t="s">
        <v>117</v>
      </c>
      <c r="K6822">
        <v>2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83</v>
      </c>
      <c r="R6822" t="s">
        <v>83</v>
      </c>
      <c r="S6822" t="s">
        <v>83</v>
      </c>
      <c r="T6822" t="str">
        <f>_xlfn.XLOOKUP(A6822,MI_Match_Analysis!$A$2:$A$8,MI_Match_Analysis!$F$2:$F$8,"Not Found")</f>
        <v>Win</v>
      </c>
    </row>
    <row r="6823" spans="1:20" x14ac:dyDescent="0.3">
      <c r="A6823">
        <v>30</v>
      </c>
      <c r="B6823" s="1">
        <v>46132</v>
      </c>
      <c r="C6823" t="s">
        <v>162</v>
      </c>
      <c r="D6823" t="s">
        <v>71</v>
      </c>
      <c r="E6823" t="s">
        <v>34</v>
      </c>
      <c r="F6823" t="s">
        <v>48</v>
      </c>
      <c r="G6823">
        <v>1</v>
      </c>
      <c r="H6823">
        <v>15.2</v>
      </c>
      <c r="I6823" t="s">
        <v>182</v>
      </c>
      <c r="J6823" t="s">
        <v>117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83</v>
      </c>
      <c r="R6823" t="s">
        <v>83</v>
      </c>
      <c r="S6823" t="s">
        <v>83</v>
      </c>
      <c r="T6823" t="str">
        <f>_xlfn.XLOOKUP(A6823,MI_Match_Analysis!$A$2:$A$8,MI_Match_Analysis!$F$2:$F$8,"Not Found")</f>
        <v>Win</v>
      </c>
    </row>
    <row r="6824" spans="1:20" x14ac:dyDescent="0.3">
      <c r="A6824">
        <v>30</v>
      </c>
      <c r="B6824" s="1">
        <v>46132</v>
      </c>
      <c r="C6824" t="s">
        <v>162</v>
      </c>
      <c r="D6824" t="s">
        <v>71</v>
      </c>
      <c r="E6824" t="s">
        <v>34</v>
      </c>
      <c r="F6824" t="s">
        <v>48</v>
      </c>
      <c r="G6824">
        <v>1</v>
      </c>
      <c r="H6824">
        <v>15.3</v>
      </c>
      <c r="I6824" t="s">
        <v>182</v>
      </c>
      <c r="J6824" t="s">
        <v>117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83</v>
      </c>
      <c r="R6824" t="s">
        <v>83</v>
      </c>
      <c r="S6824" t="s">
        <v>83</v>
      </c>
      <c r="T6824" t="str">
        <f>_xlfn.XLOOKUP(A6824,MI_Match_Analysis!$A$2:$A$8,MI_Match_Analysis!$F$2:$F$8,"Not Found")</f>
        <v>Win</v>
      </c>
    </row>
    <row r="6825" spans="1:20" x14ac:dyDescent="0.3">
      <c r="A6825">
        <v>30</v>
      </c>
      <c r="B6825" s="1">
        <v>46132</v>
      </c>
      <c r="C6825" t="s">
        <v>162</v>
      </c>
      <c r="D6825" t="s">
        <v>71</v>
      </c>
      <c r="E6825" t="s">
        <v>34</v>
      </c>
      <c r="F6825" t="s">
        <v>48</v>
      </c>
      <c r="G6825">
        <v>1</v>
      </c>
      <c r="H6825">
        <v>15.4</v>
      </c>
      <c r="I6825" t="s">
        <v>182</v>
      </c>
      <c r="J6825" t="s">
        <v>117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83</v>
      </c>
      <c r="R6825" t="s">
        <v>83</v>
      </c>
      <c r="S6825" t="s">
        <v>83</v>
      </c>
      <c r="T6825" t="str">
        <f>_xlfn.XLOOKUP(A6825,MI_Match_Analysis!$A$2:$A$8,MI_Match_Analysis!$F$2:$F$8,"Not Found")</f>
        <v>Win</v>
      </c>
    </row>
    <row r="6826" spans="1:20" x14ac:dyDescent="0.3">
      <c r="A6826">
        <v>30</v>
      </c>
      <c r="B6826" s="1">
        <v>46132</v>
      </c>
      <c r="C6826" t="s">
        <v>162</v>
      </c>
      <c r="D6826" t="s">
        <v>71</v>
      </c>
      <c r="E6826" t="s">
        <v>34</v>
      </c>
      <c r="F6826" t="s">
        <v>48</v>
      </c>
      <c r="G6826">
        <v>1</v>
      </c>
      <c r="H6826">
        <v>15.5</v>
      </c>
      <c r="I6826" t="s">
        <v>182</v>
      </c>
      <c r="J6826" t="s">
        <v>117</v>
      </c>
      <c r="K6826">
        <v>1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83</v>
      </c>
      <c r="R6826" t="s">
        <v>83</v>
      </c>
      <c r="S6826" t="s">
        <v>83</v>
      </c>
      <c r="T6826" t="str">
        <f>_xlfn.XLOOKUP(A6826,MI_Match_Analysis!$A$2:$A$8,MI_Match_Analysis!$F$2:$F$8,"Not Found")</f>
        <v>Win</v>
      </c>
    </row>
    <row r="6827" spans="1:20" x14ac:dyDescent="0.3">
      <c r="A6827">
        <v>30</v>
      </c>
      <c r="B6827" s="1">
        <v>46132</v>
      </c>
      <c r="C6827" t="s">
        <v>162</v>
      </c>
      <c r="D6827" t="s">
        <v>71</v>
      </c>
      <c r="E6827" t="s">
        <v>34</v>
      </c>
      <c r="F6827" t="s">
        <v>48</v>
      </c>
      <c r="G6827">
        <v>1</v>
      </c>
      <c r="H6827">
        <v>15.6</v>
      </c>
      <c r="I6827" t="s">
        <v>126</v>
      </c>
      <c r="J6827" t="s">
        <v>117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83</v>
      </c>
      <c r="R6827" t="s">
        <v>83</v>
      </c>
      <c r="S6827" t="s">
        <v>83</v>
      </c>
      <c r="T6827" t="str">
        <f>_xlfn.XLOOKUP(A6827,MI_Match_Analysis!$A$2:$A$8,MI_Match_Analysis!$F$2:$F$8,"Not Found")</f>
        <v>Win</v>
      </c>
    </row>
    <row r="6828" spans="1:20" x14ac:dyDescent="0.3">
      <c r="A6828">
        <v>30</v>
      </c>
      <c r="B6828" s="1">
        <v>46132</v>
      </c>
      <c r="C6828" t="s">
        <v>162</v>
      </c>
      <c r="D6828" t="s">
        <v>71</v>
      </c>
      <c r="E6828" t="s">
        <v>34</v>
      </c>
      <c r="F6828" t="s">
        <v>48</v>
      </c>
      <c r="G6828">
        <v>1</v>
      </c>
      <c r="H6828">
        <v>16.100000000000001</v>
      </c>
      <c r="I6828" t="s">
        <v>126</v>
      </c>
      <c r="J6828" t="s">
        <v>86</v>
      </c>
      <c r="K6828">
        <v>6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83</v>
      </c>
      <c r="R6828" t="s">
        <v>83</v>
      </c>
      <c r="S6828" t="s">
        <v>83</v>
      </c>
      <c r="T6828" t="str">
        <f>_xlfn.XLOOKUP(A6828,MI_Match_Analysis!$A$2:$A$8,MI_Match_Analysis!$F$2:$F$8,"Not Found")</f>
        <v>Win</v>
      </c>
    </row>
    <row r="6829" spans="1:20" x14ac:dyDescent="0.3">
      <c r="A6829">
        <v>30</v>
      </c>
      <c r="B6829" s="1">
        <v>46132</v>
      </c>
      <c r="C6829" t="s">
        <v>162</v>
      </c>
      <c r="D6829" t="s">
        <v>71</v>
      </c>
      <c r="E6829" t="s">
        <v>34</v>
      </c>
      <c r="F6829" t="s">
        <v>48</v>
      </c>
      <c r="G6829">
        <v>1</v>
      </c>
      <c r="H6829">
        <v>16.2</v>
      </c>
      <c r="I6829" t="s">
        <v>126</v>
      </c>
      <c r="J6829" t="s">
        <v>86</v>
      </c>
      <c r="K6829">
        <v>4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83</v>
      </c>
      <c r="R6829" t="s">
        <v>83</v>
      </c>
      <c r="S6829" t="s">
        <v>83</v>
      </c>
      <c r="T6829" t="str">
        <f>_xlfn.XLOOKUP(A6829,MI_Match_Analysis!$A$2:$A$8,MI_Match_Analysis!$F$2:$F$8,"Not Found")</f>
        <v>Win</v>
      </c>
    </row>
    <row r="6830" spans="1:20" x14ac:dyDescent="0.3">
      <c r="A6830">
        <v>30</v>
      </c>
      <c r="B6830" s="1">
        <v>46132</v>
      </c>
      <c r="C6830" t="s">
        <v>162</v>
      </c>
      <c r="D6830" t="s">
        <v>71</v>
      </c>
      <c r="E6830" t="s">
        <v>34</v>
      </c>
      <c r="F6830" t="s">
        <v>48</v>
      </c>
      <c r="G6830">
        <v>1</v>
      </c>
      <c r="H6830">
        <v>16.3</v>
      </c>
      <c r="I6830" t="s">
        <v>126</v>
      </c>
      <c r="J6830" t="s">
        <v>86</v>
      </c>
      <c r="K6830">
        <v>1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83</v>
      </c>
      <c r="R6830" t="s">
        <v>83</v>
      </c>
      <c r="S6830" t="s">
        <v>83</v>
      </c>
      <c r="T6830" t="str">
        <f>_xlfn.XLOOKUP(A6830,MI_Match_Analysis!$A$2:$A$8,MI_Match_Analysis!$F$2:$F$8,"Not Found")</f>
        <v>Win</v>
      </c>
    </row>
    <row r="6831" spans="1:20" x14ac:dyDescent="0.3">
      <c r="A6831">
        <v>30</v>
      </c>
      <c r="B6831" s="1">
        <v>46132</v>
      </c>
      <c r="C6831" t="s">
        <v>162</v>
      </c>
      <c r="D6831" t="s">
        <v>71</v>
      </c>
      <c r="E6831" t="s">
        <v>34</v>
      </c>
      <c r="F6831" t="s">
        <v>48</v>
      </c>
      <c r="G6831">
        <v>1</v>
      </c>
      <c r="H6831">
        <v>16.399999999999999</v>
      </c>
      <c r="I6831" t="s">
        <v>182</v>
      </c>
      <c r="J6831" t="s">
        <v>86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83</v>
      </c>
      <c r="R6831" t="s">
        <v>83</v>
      </c>
      <c r="S6831" t="s">
        <v>83</v>
      </c>
      <c r="T6831" t="str">
        <f>_xlfn.XLOOKUP(A6831,MI_Match_Analysis!$A$2:$A$8,MI_Match_Analysis!$F$2:$F$8,"Not Found")</f>
        <v>Win</v>
      </c>
    </row>
    <row r="6832" spans="1:20" x14ac:dyDescent="0.3">
      <c r="A6832">
        <v>30</v>
      </c>
      <c r="B6832" s="1">
        <v>46132</v>
      </c>
      <c r="C6832" t="s">
        <v>162</v>
      </c>
      <c r="D6832" t="s">
        <v>71</v>
      </c>
      <c r="E6832" t="s">
        <v>34</v>
      </c>
      <c r="F6832" t="s">
        <v>48</v>
      </c>
      <c r="G6832">
        <v>1</v>
      </c>
      <c r="H6832">
        <v>16.5</v>
      </c>
      <c r="I6832" t="s">
        <v>126</v>
      </c>
      <c r="J6832" t="s">
        <v>86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83</v>
      </c>
      <c r="R6832" t="s">
        <v>83</v>
      </c>
      <c r="S6832" t="s">
        <v>83</v>
      </c>
      <c r="T6832" t="str">
        <f>_xlfn.XLOOKUP(A6832,MI_Match_Analysis!$A$2:$A$8,MI_Match_Analysis!$F$2:$F$8,"Not Found")</f>
        <v>Win</v>
      </c>
    </row>
    <row r="6833" spans="1:20" x14ac:dyDescent="0.3">
      <c r="A6833">
        <v>30</v>
      </c>
      <c r="B6833" s="1">
        <v>46132</v>
      </c>
      <c r="C6833" t="s">
        <v>162</v>
      </c>
      <c r="D6833" t="s">
        <v>71</v>
      </c>
      <c r="E6833" t="s">
        <v>34</v>
      </c>
      <c r="F6833" t="s">
        <v>48</v>
      </c>
      <c r="G6833">
        <v>1</v>
      </c>
      <c r="H6833">
        <v>16.600000000000001</v>
      </c>
      <c r="I6833" t="s">
        <v>182</v>
      </c>
      <c r="J6833" t="s">
        <v>86</v>
      </c>
      <c r="K6833">
        <v>2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83</v>
      </c>
      <c r="R6833" t="s">
        <v>83</v>
      </c>
      <c r="S6833" t="s">
        <v>83</v>
      </c>
      <c r="T6833" t="str">
        <f>_xlfn.XLOOKUP(A6833,MI_Match_Analysis!$A$2:$A$8,MI_Match_Analysis!$F$2:$F$8,"Not Found")</f>
        <v>Win</v>
      </c>
    </row>
    <row r="6834" spans="1:20" x14ac:dyDescent="0.3">
      <c r="A6834">
        <v>30</v>
      </c>
      <c r="B6834" s="1">
        <v>46132</v>
      </c>
      <c r="C6834" t="s">
        <v>162</v>
      </c>
      <c r="D6834" t="s">
        <v>71</v>
      </c>
      <c r="E6834" t="s">
        <v>34</v>
      </c>
      <c r="F6834" t="s">
        <v>48</v>
      </c>
      <c r="G6834">
        <v>1</v>
      </c>
      <c r="H6834">
        <v>17.100000000000001</v>
      </c>
      <c r="I6834" t="s">
        <v>126</v>
      </c>
      <c r="J6834" t="s">
        <v>222</v>
      </c>
      <c r="K6834">
        <v>6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83</v>
      </c>
      <c r="R6834" t="s">
        <v>83</v>
      </c>
      <c r="S6834" t="s">
        <v>83</v>
      </c>
      <c r="T6834" t="str">
        <f>_xlfn.XLOOKUP(A6834,MI_Match_Analysis!$A$2:$A$8,MI_Match_Analysis!$F$2:$F$8,"Not Found")</f>
        <v>Win</v>
      </c>
    </row>
    <row r="6835" spans="1:20" x14ac:dyDescent="0.3">
      <c r="A6835">
        <v>30</v>
      </c>
      <c r="B6835" s="1">
        <v>46132</v>
      </c>
      <c r="C6835" t="s">
        <v>162</v>
      </c>
      <c r="D6835" t="s">
        <v>71</v>
      </c>
      <c r="E6835" t="s">
        <v>34</v>
      </c>
      <c r="F6835" t="s">
        <v>48</v>
      </c>
      <c r="G6835">
        <v>1</v>
      </c>
      <c r="H6835">
        <v>17.2</v>
      </c>
      <c r="I6835" t="s">
        <v>126</v>
      </c>
      <c r="J6835" t="s">
        <v>222</v>
      </c>
      <c r="K6835">
        <v>4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83</v>
      </c>
      <c r="R6835" t="s">
        <v>83</v>
      </c>
      <c r="S6835" t="s">
        <v>83</v>
      </c>
      <c r="T6835" t="str">
        <f>_xlfn.XLOOKUP(A6835,MI_Match_Analysis!$A$2:$A$8,MI_Match_Analysis!$F$2:$F$8,"Not Found")</f>
        <v>Win</v>
      </c>
    </row>
    <row r="6836" spans="1:20" x14ac:dyDescent="0.3">
      <c r="A6836">
        <v>30</v>
      </c>
      <c r="B6836" s="1">
        <v>46132</v>
      </c>
      <c r="C6836" t="s">
        <v>162</v>
      </c>
      <c r="D6836" t="s">
        <v>71</v>
      </c>
      <c r="E6836" t="s">
        <v>34</v>
      </c>
      <c r="F6836" t="s">
        <v>48</v>
      </c>
      <c r="G6836">
        <v>1</v>
      </c>
      <c r="H6836">
        <v>17.3</v>
      </c>
      <c r="I6836" t="s">
        <v>126</v>
      </c>
      <c r="J6836" t="s">
        <v>222</v>
      </c>
      <c r="K6836">
        <v>4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83</v>
      </c>
      <c r="R6836" t="s">
        <v>83</v>
      </c>
      <c r="S6836" t="s">
        <v>83</v>
      </c>
      <c r="T6836" t="str">
        <f>_xlfn.XLOOKUP(A6836,MI_Match_Analysis!$A$2:$A$8,MI_Match_Analysis!$F$2:$F$8,"Not Found")</f>
        <v>Win</v>
      </c>
    </row>
    <row r="6837" spans="1:20" x14ac:dyDescent="0.3">
      <c r="A6837">
        <v>30</v>
      </c>
      <c r="B6837" s="1">
        <v>46132</v>
      </c>
      <c r="C6837" t="s">
        <v>162</v>
      </c>
      <c r="D6837" t="s">
        <v>71</v>
      </c>
      <c r="E6837" t="s">
        <v>34</v>
      </c>
      <c r="F6837" t="s">
        <v>48</v>
      </c>
      <c r="G6837">
        <v>1</v>
      </c>
      <c r="H6837">
        <v>17.399999999999999</v>
      </c>
      <c r="I6837" t="s">
        <v>126</v>
      </c>
      <c r="J6837" t="s">
        <v>222</v>
      </c>
      <c r="K6837">
        <v>6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83</v>
      </c>
      <c r="R6837" t="s">
        <v>83</v>
      </c>
      <c r="S6837" t="s">
        <v>83</v>
      </c>
      <c r="T6837" t="str">
        <f>_xlfn.XLOOKUP(A6837,MI_Match_Analysis!$A$2:$A$8,MI_Match_Analysis!$F$2:$F$8,"Not Found")</f>
        <v>Win</v>
      </c>
    </row>
    <row r="6838" spans="1:20" x14ac:dyDescent="0.3">
      <c r="A6838">
        <v>30</v>
      </c>
      <c r="B6838" s="1">
        <v>46132</v>
      </c>
      <c r="C6838" t="s">
        <v>162</v>
      </c>
      <c r="D6838" t="s">
        <v>71</v>
      </c>
      <c r="E6838" t="s">
        <v>34</v>
      </c>
      <c r="F6838" t="s">
        <v>48</v>
      </c>
      <c r="G6838">
        <v>1</v>
      </c>
      <c r="H6838">
        <v>17.5</v>
      </c>
      <c r="I6838" t="s">
        <v>126</v>
      </c>
      <c r="J6838" t="s">
        <v>222</v>
      </c>
      <c r="K6838">
        <v>6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83</v>
      </c>
      <c r="R6838" t="s">
        <v>83</v>
      </c>
      <c r="S6838" t="s">
        <v>83</v>
      </c>
      <c r="T6838" t="str">
        <f>_xlfn.XLOOKUP(A6838,MI_Match_Analysis!$A$2:$A$8,MI_Match_Analysis!$F$2:$F$8,"Not Found")</f>
        <v>Win</v>
      </c>
    </row>
    <row r="6839" spans="1:20" x14ac:dyDescent="0.3">
      <c r="A6839">
        <v>30</v>
      </c>
      <c r="B6839" s="1">
        <v>46132</v>
      </c>
      <c r="C6839" t="s">
        <v>162</v>
      </c>
      <c r="D6839" t="s">
        <v>71</v>
      </c>
      <c r="E6839" t="s">
        <v>34</v>
      </c>
      <c r="F6839" t="s">
        <v>48</v>
      </c>
      <c r="G6839">
        <v>1</v>
      </c>
      <c r="H6839">
        <v>17.600000000000001</v>
      </c>
      <c r="I6839" t="s">
        <v>126</v>
      </c>
      <c r="J6839" t="s">
        <v>222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83</v>
      </c>
      <c r="R6839" t="s">
        <v>83</v>
      </c>
      <c r="S6839" t="s">
        <v>83</v>
      </c>
      <c r="T6839" t="str">
        <f>_xlfn.XLOOKUP(A6839,MI_Match_Analysis!$A$2:$A$8,MI_Match_Analysis!$F$2:$F$8,"Not Found")</f>
        <v>Win</v>
      </c>
    </row>
    <row r="6840" spans="1:20" x14ac:dyDescent="0.3">
      <c r="A6840">
        <v>30</v>
      </c>
      <c r="B6840" s="1">
        <v>46132</v>
      </c>
      <c r="C6840" t="s">
        <v>162</v>
      </c>
      <c r="D6840" t="s">
        <v>71</v>
      </c>
      <c r="E6840" t="s">
        <v>34</v>
      </c>
      <c r="F6840" t="s">
        <v>48</v>
      </c>
      <c r="G6840">
        <v>1</v>
      </c>
      <c r="H6840">
        <v>18.100000000000001</v>
      </c>
      <c r="I6840" t="s">
        <v>182</v>
      </c>
      <c r="J6840" t="s">
        <v>221</v>
      </c>
      <c r="K6840">
        <v>4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83</v>
      </c>
      <c r="R6840" t="s">
        <v>83</v>
      </c>
      <c r="S6840" t="s">
        <v>83</v>
      </c>
      <c r="T6840" t="str">
        <f>_xlfn.XLOOKUP(A6840,MI_Match_Analysis!$A$2:$A$8,MI_Match_Analysis!$F$2:$F$8,"Not Found")</f>
        <v>Win</v>
      </c>
    </row>
    <row r="6841" spans="1:20" x14ac:dyDescent="0.3">
      <c r="A6841">
        <v>30</v>
      </c>
      <c r="B6841" s="1">
        <v>46132</v>
      </c>
      <c r="C6841" t="s">
        <v>162</v>
      </c>
      <c r="D6841" t="s">
        <v>71</v>
      </c>
      <c r="E6841" t="s">
        <v>34</v>
      </c>
      <c r="F6841" t="s">
        <v>48</v>
      </c>
      <c r="G6841">
        <v>1</v>
      </c>
      <c r="H6841">
        <v>18.2</v>
      </c>
      <c r="I6841" t="s">
        <v>182</v>
      </c>
      <c r="J6841" t="s">
        <v>221</v>
      </c>
      <c r="K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83</v>
      </c>
      <c r="R6841" t="s">
        <v>83</v>
      </c>
      <c r="S6841" t="s">
        <v>83</v>
      </c>
      <c r="T6841" t="str">
        <f>_xlfn.XLOOKUP(A6841,MI_Match_Analysis!$A$2:$A$8,MI_Match_Analysis!$F$2:$F$8,"Not Found")</f>
        <v>Win</v>
      </c>
    </row>
    <row r="6842" spans="1:20" x14ac:dyDescent="0.3">
      <c r="A6842">
        <v>30</v>
      </c>
      <c r="B6842" s="1">
        <v>46132</v>
      </c>
      <c r="C6842" t="s">
        <v>162</v>
      </c>
      <c r="D6842" t="s">
        <v>71</v>
      </c>
      <c r="E6842" t="s">
        <v>34</v>
      </c>
      <c r="F6842" t="s">
        <v>48</v>
      </c>
      <c r="G6842">
        <v>1</v>
      </c>
      <c r="H6842">
        <v>18.3</v>
      </c>
      <c r="I6842" t="s">
        <v>126</v>
      </c>
      <c r="J6842" t="s">
        <v>221</v>
      </c>
      <c r="K6842">
        <v>4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83</v>
      </c>
      <c r="R6842" t="s">
        <v>83</v>
      </c>
      <c r="S6842" t="s">
        <v>83</v>
      </c>
      <c r="T6842" t="str">
        <f>_xlfn.XLOOKUP(A6842,MI_Match_Analysis!$A$2:$A$8,MI_Match_Analysis!$F$2:$F$8,"Not Found")</f>
        <v>Win</v>
      </c>
    </row>
    <row r="6843" spans="1:20" x14ac:dyDescent="0.3">
      <c r="A6843">
        <v>30</v>
      </c>
      <c r="B6843" s="1">
        <v>46132</v>
      </c>
      <c r="C6843" t="s">
        <v>162</v>
      </c>
      <c r="D6843" t="s">
        <v>71</v>
      </c>
      <c r="E6843" t="s">
        <v>34</v>
      </c>
      <c r="F6843" t="s">
        <v>48</v>
      </c>
      <c r="G6843">
        <v>1</v>
      </c>
      <c r="H6843">
        <v>18.399999999999999</v>
      </c>
      <c r="I6843" t="s">
        <v>126</v>
      </c>
      <c r="J6843" t="s">
        <v>221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83</v>
      </c>
      <c r="R6843" t="s">
        <v>83</v>
      </c>
      <c r="S6843" t="s">
        <v>83</v>
      </c>
      <c r="T6843" t="str">
        <f>_xlfn.XLOOKUP(A6843,MI_Match_Analysis!$A$2:$A$8,MI_Match_Analysis!$F$2:$F$8,"Not Found")</f>
        <v>Win</v>
      </c>
    </row>
    <row r="6844" spans="1:20" x14ac:dyDescent="0.3">
      <c r="A6844">
        <v>30</v>
      </c>
      <c r="B6844" s="1">
        <v>46132</v>
      </c>
      <c r="C6844" t="s">
        <v>162</v>
      </c>
      <c r="D6844" t="s">
        <v>71</v>
      </c>
      <c r="E6844" t="s">
        <v>34</v>
      </c>
      <c r="F6844" t="s">
        <v>48</v>
      </c>
      <c r="G6844">
        <v>1</v>
      </c>
      <c r="H6844">
        <v>18.5</v>
      </c>
      <c r="I6844" t="s">
        <v>182</v>
      </c>
      <c r="J6844" t="s">
        <v>221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165</v>
      </c>
      <c r="R6844" t="s">
        <v>182</v>
      </c>
      <c r="S6844" t="s">
        <v>217</v>
      </c>
      <c r="T6844" t="str">
        <f>_xlfn.XLOOKUP(A6844,MI_Match_Analysis!$A$2:$A$8,MI_Match_Analysis!$F$2:$F$8,"Not Found")</f>
        <v>Win</v>
      </c>
    </row>
    <row r="6845" spans="1:20" x14ac:dyDescent="0.3">
      <c r="A6845">
        <v>30</v>
      </c>
      <c r="B6845" s="1">
        <v>46132</v>
      </c>
      <c r="C6845" t="s">
        <v>162</v>
      </c>
      <c r="D6845" t="s">
        <v>71</v>
      </c>
      <c r="E6845" t="s">
        <v>34</v>
      </c>
      <c r="F6845" t="s">
        <v>48</v>
      </c>
      <c r="G6845">
        <v>1</v>
      </c>
      <c r="H6845">
        <v>18.600000000000001</v>
      </c>
      <c r="I6845" t="s">
        <v>187</v>
      </c>
      <c r="J6845" t="s">
        <v>221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83</v>
      </c>
      <c r="R6845" t="s">
        <v>83</v>
      </c>
      <c r="S6845" t="s">
        <v>83</v>
      </c>
      <c r="T6845" t="str">
        <f>_xlfn.XLOOKUP(A6845,MI_Match_Analysis!$A$2:$A$8,MI_Match_Analysis!$F$2:$F$8,"Not Found")</f>
        <v>Win</v>
      </c>
    </row>
    <row r="6846" spans="1:20" x14ac:dyDescent="0.3">
      <c r="A6846">
        <v>30</v>
      </c>
      <c r="B6846" s="1">
        <v>46132</v>
      </c>
      <c r="C6846" t="s">
        <v>162</v>
      </c>
      <c r="D6846" t="s">
        <v>71</v>
      </c>
      <c r="E6846" t="s">
        <v>34</v>
      </c>
      <c r="F6846" t="s">
        <v>48</v>
      </c>
      <c r="G6846">
        <v>1</v>
      </c>
      <c r="H6846">
        <v>19.100000000000001</v>
      </c>
      <c r="I6846" t="s">
        <v>126</v>
      </c>
      <c r="J6846" t="s">
        <v>50</v>
      </c>
      <c r="K6846">
        <v>4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83</v>
      </c>
      <c r="R6846" t="s">
        <v>83</v>
      </c>
      <c r="S6846" t="s">
        <v>83</v>
      </c>
      <c r="T6846" t="str">
        <f>_xlfn.XLOOKUP(A6846,MI_Match_Analysis!$A$2:$A$8,MI_Match_Analysis!$F$2:$F$8,"Not Found")</f>
        <v>Win</v>
      </c>
    </row>
    <row r="6847" spans="1:20" x14ac:dyDescent="0.3">
      <c r="A6847">
        <v>30</v>
      </c>
      <c r="B6847" s="1">
        <v>46132</v>
      </c>
      <c r="C6847" t="s">
        <v>162</v>
      </c>
      <c r="D6847" t="s">
        <v>71</v>
      </c>
      <c r="E6847" t="s">
        <v>34</v>
      </c>
      <c r="F6847" t="s">
        <v>48</v>
      </c>
      <c r="G6847">
        <v>1</v>
      </c>
      <c r="H6847">
        <v>19.2</v>
      </c>
      <c r="I6847" t="s">
        <v>126</v>
      </c>
      <c r="J6847" t="s">
        <v>50</v>
      </c>
      <c r="K6847">
        <v>6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83</v>
      </c>
      <c r="R6847" t="s">
        <v>83</v>
      </c>
      <c r="S6847" t="s">
        <v>83</v>
      </c>
      <c r="T6847" t="str">
        <f>_xlfn.XLOOKUP(A6847,MI_Match_Analysis!$A$2:$A$8,MI_Match_Analysis!$F$2:$F$8,"Not Found")</f>
        <v>Win</v>
      </c>
    </row>
    <row r="6848" spans="1:20" x14ac:dyDescent="0.3">
      <c r="A6848">
        <v>30</v>
      </c>
      <c r="B6848" s="1">
        <v>46132</v>
      </c>
      <c r="C6848" t="s">
        <v>162</v>
      </c>
      <c r="D6848" t="s">
        <v>71</v>
      </c>
      <c r="E6848" t="s">
        <v>34</v>
      </c>
      <c r="F6848" t="s">
        <v>48</v>
      </c>
      <c r="G6848">
        <v>1</v>
      </c>
      <c r="H6848">
        <v>19.3</v>
      </c>
      <c r="I6848" t="s">
        <v>126</v>
      </c>
      <c r="J6848" t="s">
        <v>50</v>
      </c>
      <c r="K6848">
        <v>1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83</v>
      </c>
      <c r="R6848" t="s">
        <v>83</v>
      </c>
      <c r="S6848" t="s">
        <v>83</v>
      </c>
      <c r="T6848" t="str">
        <f>_xlfn.XLOOKUP(A6848,MI_Match_Analysis!$A$2:$A$8,MI_Match_Analysis!$F$2:$F$8,"Not Found")</f>
        <v>Win</v>
      </c>
    </row>
    <row r="6849" spans="1:20" x14ac:dyDescent="0.3">
      <c r="A6849">
        <v>30</v>
      </c>
      <c r="B6849" s="1">
        <v>46132</v>
      </c>
      <c r="C6849" t="s">
        <v>162</v>
      </c>
      <c r="D6849" t="s">
        <v>71</v>
      </c>
      <c r="E6849" t="s">
        <v>34</v>
      </c>
      <c r="F6849" t="s">
        <v>48</v>
      </c>
      <c r="G6849">
        <v>1</v>
      </c>
      <c r="H6849">
        <v>19.399999999999999</v>
      </c>
      <c r="I6849" t="s">
        <v>187</v>
      </c>
      <c r="J6849" t="s">
        <v>50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83</v>
      </c>
      <c r="R6849" t="s">
        <v>83</v>
      </c>
      <c r="S6849" t="s">
        <v>83</v>
      </c>
      <c r="T6849" t="str">
        <f>_xlfn.XLOOKUP(A6849,MI_Match_Analysis!$A$2:$A$8,MI_Match_Analysis!$F$2:$F$8,"Not Found")</f>
        <v>Win</v>
      </c>
    </row>
    <row r="6850" spans="1:20" x14ac:dyDescent="0.3">
      <c r="A6850">
        <v>30</v>
      </c>
      <c r="B6850" s="1">
        <v>46132</v>
      </c>
      <c r="C6850" t="s">
        <v>162</v>
      </c>
      <c r="D6850" t="s">
        <v>71</v>
      </c>
      <c r="E6850" t="s">
        <v>34</v>
      </c>
      <c r="F6850" t="s">
        <v>48</v>
      </c>
      <c r="G6850">
        <v>1</v>
      </c>
      <c r="H6850">
        <v>19.5</v>
      </c>
      <c r="I6850" t="s">
        <v>126</v>
      </c>
      <c r="J6850" t="s">
        <v>50</v>
      </c>
      <c r="K6850">
        <v>6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83</v>
      </c>
      <c r="R6850" t="s">
        <v>83</v>
      </c>
      <c r="S6850" t="s">
        <v>83</v>
      </c>
      <c r="T6850" t="str">
        <f>_xlfn.XLOOKUP(A6850,MI_Match_Analysis!$A$2:$A$8,MI_Match_Analysis!$F$2:$F$8,"Not Found")</f>
        <v>Win</v>
      </c>
    </row>
    <row r="6851" spans="1:20" x14ac:dyDescent="0.3">
      <c r="A6851">
        <v>30</v>
      </c>
      <c r="B6851" s="1">
        <v>46132</v>
      </c>
      <c r="C6851" t="s">
        <v>162</v>
      </c>
      <c r="D6851" t="s">
        <v>71</v>
      </c>
      <c r="E6851" t="s">
        <v>34</v>
      </c>
      <c r="F6851" t="s">
        <v>48</v>
      </c>
      <c r="G6851">
        <v>1</v>
      </c>
      <c r="H6851">
        <v>19.600000000000001</v>
      </c>
      <c r="I6851" t="s">
        <v>126</v>
      </c>
      <c r="J6851" t="s">
        <v>50</v>
      </c>
      <c r="K6851">
        <v>4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83</v>
      </c>
      <c r="R6851" t="s">
        <v>83</v>
      </c>
      <c r="S6851" t="s">
        <v>83</v>
      </c>
      <c r="T6851" t="str">
        <f>_xlfn.XLOOKUP(A6851,MI_Match_Analysis!$A$2:$A$8,MI_Match_Analysis!$F$2:$F$8,"Not Found")</f>
        <v>Win</v>
      </c>
    </row>
    <row r="6852" spans="1:20" x14ac:dyDescent="0.3">
      <c r="A6852">
        <v>30</v>
      </c>
      <c r="B6852" s="1">
        <v>46132</v>
      </c>
      <c r="C6852" t="s">
        <v>162</v>
      </c>
      <c r="D6852" t="s">
        <v>71</v>
      </c>
      <c r="E6852" t="s">
        <v>48</v>
      </c>
      <c r="F6852" t="s">
        <v>34</v>
      </c>
      <c r="G6852">
        <v>2</v>
      </c>
      <c r="H6852">
        <v>0.1</v>
      </c>
      <c r="I6852" t="s">
        <v>213</v>
      </c>
      <c r="J6852" t="s">
        <v>184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165</v>
      </c>
      <c r="R6852" t="s">
        <v>213</v>
      </c>
      <c r="S6852" t="s">
        <v>282</v>
      </c>
      <c r="T6852" t="str">
        <f>_xlfn.XLOOKUP(A6852,MI_Match_Analysis!$A$2:$A$8,MI_Match_Analysis!$F$2:$F$8,"Not Found")</f>
        <v>Win</v>
      </c>
    </row>
    <row r="6853" spans="1:20" x14ac:dyDescent="0.3">
      <c r="A6853">
        <v>30</v>
      </c>
      <c r="B6853" s="1">
        <v>46132</v>
      </c>
      <c r="C6853" t="s">
        <v>162</v>
      </c>
      <c r="D6853" t="s">
        <v>71</v>
      </c>
      <c r="E6853" t="s">
        <v>48</v>
      </c>
      <c r="F6853" t="s">
        <v>34</v>
      </c>
      <c r="G6853">
        <v>2</v>
      </c>
      <c r="H6853">
        <v>0.2</v>
      </c>
      <c r="I6853" t="s">
        <v>101</v>
      </c>
      <c r="J6853" t="s">
        <v>184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83</v>
      </c>
      <c r="R6853" t="s">
        <v>83</v>
      </c>
      <c r="S6853" t="s">
        <v>83</v>
      </c>
      <c r="T6853" t="str">
        <f>_xlfn.XLOOKUP(A6853,MI_Match_Analysis!$A$2:$A$8,MI_Match_Analysis!$F$2:$F$8,"Not Found")</f>
        <v>Win</v>
      </c>
    </row>
    <row r="6854" spans="1:20" x14ac:dyDescent="0.3">
      <c r="A6854">
        <v>30</v>
      </c>
      <c r="B6854" s="1">
        <v>46132</v>
      </c>
      <c r="C6854" t="s">
        <v>162</v>
      </c>
      <c r="D6854" t="s">
        <v>71</v>
      </c>
      <c r="E6854" t="s">
        <v>48</v>
      </c>
      <c r="F6854" t="s">
        <v>34</v>
      </c>
      <c r="G6854">
        <v>2</v>
      </c>
      <c r="H6854">
        <v>0.3</v>
      </c>
      <c r="I6854" t="s">
        <v>101</v>
      </c>
      <c r="J6854" t="s">
        <v>184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83</v>
      </c>
      <c r="R6854" t="s">
        <v>83</v>
      </c>
      <c r="S6854" t="s">
        <v>83</v>
      </c>
      <c r="T6854" t="str">
        <f>_xlfn.XLOOKUP(A6854,MI_Match_Analysis!$A$2:$A$8,MI_Match_Analysis!$F$2:$F$8,"Not Found")</f>
        <v>Win</v>
      </c>
    </row>
    <row r="6855" spans="1:20" x14ac:dyDescent="0.3">
      <c r="A6855">
        <v>30</v>
      </c>
      <c r="B6855" s="1">
        <v>46132</v>
      </c>
      <c r="C6855" t="s">
        <v>162</v>
      </c>
      <c r="D6855" t="s">
        <v>71</v>
      </c>
      <c r="E6855" t="s">
        <v>48</v>
      </c>
      <c r="F6855" t="s">
        <v>34</v>
      </c>
      <c r="G6855">
        <v>2</v>
      </c>
      <c r="H6855">
        <v>0.4</v>
      </c>
      <c r="I6855" t="s">
        <v>101</v>
      </c>
      <c r="J6855" t="s">
        <v>184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83</v>
      </c>
      <c r="R6855" t="s">
        <v>83</v>
      </c>
      <c r="S6855" t="s">
        <v>83</v>
      </c>
      <c r="T6855" t="str">
        <f>_xlfn.XLOOKUP(A6855,MI_Match_Analysis!$A$2:$A$8,MI_Match_Analysis!$F$2:$F$8,"Not Found")</f>
        <v>Win</v>
      </c>
    </row>
    <row r="6856" spans="1:20" x14ac:dyDescent="0.3">
      <c r="A6856">
        <v>30</v>
      </c>
      <c r="B6856" s="1">
        <v>46132</v>
      </c>
      <c r="C6856" t="s">
        <v>162</v>
      </c>
      <c r="D6856" t="s">
        <v>71</v>
      </c>
      <c r="E6856" t="s">
        <v>48</v>
      </c>
      <c r="F6856" t="s">
        <v>34</v>
      </c>
      <c r="G6856">
        <v>2</v>
      </c>
      <c r="H6856">
        <v>0.5</v>
      </c>
      <c r="I6856" t="s">
        <v>101</v>
      </c>
      <c r="J6856" t="s">
        <v>184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83</v>
      </c>
      <c r="R6856" t="s">
        <v>83</v>
      </c>
      <c r="S6856" t="s">
        <v>83</v>
      </c>
      <c r="T6856" t="str">
        <f>_xlfn.XLOOKUP(A6856,MI_Match_Analysis!$A$2:$A$8,MI_Match_Analysis!$F$2:$F$8,"Not Found")</f>
        <v>Win</v>
      </c>
    </row>
    <row r="6857" spans="1:20" x14ac:dyDescent="0.3">
      <c r="A6857">
        <v>30</v>
      </c>
      <c r="B6857" s="1">
        <v>46132</v>
      </c>
      <c r="C6857" t="s">
        <v>162</v>
      </c>
      <c r="D6857" t="s">
        <v>71</v>
      </c>
      <c r="E6857" t="s">
        <v>48</v>
      </c>
      <c r="F6857" t="s">
        <v>34</v>
      </c>
      <c r="G6857">
        <v>2</v>
      </c>
      <c r="H6857">
        <v>0.6</v>
      </c>
      <c r="I6857" t="s">
        <v>116</v>
      </c>
      <c r="J6857" t="s">
        <v>184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83</v>
      </c>
      <c r="R6857" t="s">
        <v>83</v>
      </c>
      <c r="S6857" t="s">
        <v>83</v>
      </c>
      <c r="T6857" t="str">
        <f>_xlfn.XLOOKUP(A6857,MI_Match_Analysis!$A$2:$A$8,MI_Match_Analysis!$F$2:$F$8,"Not Found")</f>
        <v>Win</v>
      </c>
    </row>
    <row r="6858" spans="1:20" x14ac:dyDescent="0.3">
      <c r="A6858">
        <v>30</v>
      </c>
      <c r="B6858" s="1">
        <v>46132</v>
      </c>
      <c r="C6858" t="s">
        <v>162</v>
      </c>
      <c r="D6858" t="s">
        <v>71</v>
      </c>
      <c r="E6858" t="s">
        <v>48</v>
      </c>
      <c r="F6858" t="s">
        <v>34</v>
      </c>
      <c r="G6858">
        <v>2</v>
      </c>
      <c r="H6858">
        <v>1.1000000000000001</v>
      </c>
      <c r="I6858" t="s">
        <v>101</v>
      </c>
      <c r="J6858" t="s">
        <v>182</v>
      </c>
      <c r="K6858">
        <v>4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83</v>
      </c>
      <c r="R6858" t="s">
        <v>83</v>
      </c>
      <c r="S6858" t="s">
        <v>83</v>
      </c>
      <c r="T6858" t="str">
        <f>_xlfn.XLOOKUP(A6858,MI_Match_Analysis!$A$2:$A$8,MI_Match_Analysis!$F$2:$F$8,"Not Found")</f>
        <v>Win</v>
      </c>
    </row>
    <row r="6859" spans="1:20" x14ac:dyDescent="0.3">
      <c r="A6859">
        <v>30</v>
      </c>
      <c r="B6859" s="1">
        <v>46132</v>
      </c>
      <c r="C6859" t="s">
        <v>162</v>
      </c>
      <c r="D6859" t="s">
        <v>71</v>
      </c>
      <c r="E6859" t="s">
        <v>48</v>
      </c>
      <c r="F6859" t="s">
        <v>34</v>
      </c>
      <c r="G6859">
        <v>2</v>
      </c>
      <c r="H6859">
        <v>1.2</v>
      </c>
      <c r="I6859" t="s">
        <v>101</v>
      </c>
      <c r="J6859" t="s">
        <v>182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205</v>
      </c>
      <c r="R6859" t="s">
        <v>101</v>
      </c>
      <c r="S6859" t="s">
        <v>83</v>
      </c>
      <c r="T6859" t="str">
        <f>_xlfn.XLOOKUP(A6859,MI_Match_Analysis!$A$2:$A$8,MI_Match_Analysis!$F$2:$F$8,"Not Found")</f>
        <v>Win</v>
      </c>
    </row>
    <row r="6860" spans="1:20" x14ac:dyDescent="0.3">
      <c r="A6860">
        <v>30</v>
      </c>
      <c r="B6860" s="1">
        <v>46132</v>
      </c>
      <c r="C6860" t="s">
        <v>162</v>
      </c>
      <c r="D6860" t="s">
        <v>71</v>
      </c>
      <c r="E6860" t="s">
        <v>48</v>
      </c>
      <c r="F6860" t="s">
        <v>34</v>
      </c>
      <c r="G6860">
        <v>2</v>
      </c>
      <c r="H6860">
        <v>1.3</v>
      </c>
      <c r="I6860" t="s">
        <v>218</v>
      </c>
      <c r="J6860" t="s">
        <v>182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83</v>
      </c>
      <c r="R6860" t="s">
        <v>83</v>
      </c>
      <c r="S6860" t="s">
        <v>83</v>
      </c>
      <c r="T6860" t="str">
        <f>_xlfn.XLOOKUP(A6860,MI_Match_Analysis!$A$2:$A$8,MI_Match_Analysis!$F$2:$F$8,"Not Found")</f>
        <v>Win</v>
      </c>
    </row>
    <row r="6861" spans="1:20" x14ac:dyDescent="0.3">
      <c r="A6861">
        <v>30</v>
      </c>
      <c r="B6861" s="1">
        <v>46132</v>
      </c>
      <c r="C6861" t="s">
        <v>162</v>
      </c>
      <c r="D6861" t="s">
        <v>71</v>
      </c>
      <c r="E6861" t="s">
        <v>48</v>
      </c>
      <c r="F6861" t="s">
        <v>34</v>
      </c>
      <c r="G6861">
        <v>2</v>
      </c>
      <c r="H6861">
        <v>1.4</v>
      </c>
      <c r="I6861" t="s">
        <v>218</v>
      </c>
      <c r="J6861" t="s">
        <v>182</v>
      </c>
      <c r="K6861">
        <v>4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83</v>
      </c>
      <c r="R6861" t="s">
        <v>83</v>
      </c>
      <c r="S6861" t="s">
        <v>83</v>
      </c>
      <c r="T6861" t="str">
        <f>_xlfn.XLOOKUP(A6861,MI_Match_Analysis!$A$2:$A$8,MI_Match_Analysis!$F$2:$F$8,"Not Found")</f>
        <v>Win</v>
      </c>
    </row>
    <row r="6862" spans="1:20" x14ac:dyDescent="0.3">
      <c r="A6862">
        <v>30</v>
      </c>
      <c r="B6862" s="1">
        <v>46132</v>
      </c>
      <c r="C6862" t="s">
        <v>162</v>
      </c>
      <c r="D6862" t="s">
        <v>71</v>
      </c>
      <c r="E6862" t="s">
        <v>48</v>
      </c>
      <c r="F6862" t="s">
        <v>34</v>
      </c>
      <c r="G6862">
        <v>2</v>
      </c>
      <c r="H6862">
        <v>1.5</v>
      </c>
      <c r="I6862" t="s">
        <v>218</v>
      </c>
      <c r="J6862" t="s">
        <v>182</v>
      </c>
      <c r="K6862">
        <v>0</v>
      </c>
      <c r="L6862">
        <v>1</v>
      </c>
      <c r="M6862">
        <v>1</v>
      </c>
      <c r="N6862">
        <v>0</v>
      </c>
      <c r="O6862">
        <v>0</v>
      </c>
      <c r="P6862">
        <v>0</v>
      </c>
      <c r="Q6862" t="s">
        <v>83</v>
      </c>
      <c r="R6862" t="s">
        <v>83</v>
      </c>
      <c r="S6862" t="s">
        <v>83</v>
      </c>
      <c r="T6862" t="str">
        <f>_xlfn.XLOOKUP(A6862,MI_Match_Analysis!$A$2:$A$8,MI_Match_Analysis!$F$2:$F$8,"Not Found")</f>
        <v>Win</v>
      </c>
    </row>
    <row r="6863" spans="1:20" x14ac:dyDescent="0.3">
      <c r="A6863">
        <v>30</v>
      </c>
      <c r="B6863" s="1">
        <v>46132</v>
      </c>
      <c r="C6863" t="s">
        <v>162</v>
      </c>
      <c r="D6863" t="s">
        <v>71</v>
      </c>
      <c r="E6863" t="s">
        <v>48</v>
      </c>
      <c r="F6863" t="s">
        <v>34</v>
      </c>
      <c r="G6863">
        <v>2</v>
      </c>
      <c r="H6863">
        <v>1.5</v>
      </c>
      <c r="I6863" t="s">
        <v>218</v>
      </c>
      <c r="J6863" t="s">
        <v>182</v>
      </c>
      <c r="K6863">
        <v>4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83</v>
      </c>
      <c r="R6863" t="s">
        <v>83</v>
      </c>
      <c r="S6863" t="s">
        <v>83</v>
      </c>
      <c r="T6863" t="str">
        <f>_xlfn.XLOOKUP(A6863,MI_Match_Analysis!$A$2:$A$8,MI_Match_Analysis!$F$2:$F$8,"Not Found")</f>
        <v>Win</v>
      </c>
    </row>
    <row r="6864" spans="1:20" x14ac:dyDescent="0.3">
      <c r="A6864">
        <v>30</v>
      </c>
      <c r="B6864" s="1">
        <v>46132</v>
      </c>
      <c r="C6864" t="s">
        <v>162</v>
      </c>
      <c r="D6864" t="s">
        <v>71</v>
      </c>
      <c r="E6864" t="s">
        <v>48</v>
      </c>
      <c r="F6864" t="s">
        <v>34</v>
      </c>
      <c r="G6864">
        <v>2</v>
      </c>
      <c r="H6864">
        <v>1.6</v>
      </c>
      <c r="I6864" t="s">
        <v>218</v>
      </c>
      <c r="J6864" t="s">
        <v>182</v>
      </c>
      <c r="K6864">
        <v>0</v>
      </c>
      <c r="L6864">
        <v>1</v>
      </c>
      <c r="M6864">
        <v>1</v>
      </c>
      <c r="N6864">
        <v>0</v>
      </c>
      <c r="O6864">
        <v>0</v>
      </c>
      <c r="P6864">
        <v>0</v>
      </c>
      <c r="Q6864" t="s">
        <v>83</v>
      </c>
      <c r="R6864" t="s">
        <v>83</v>
      </c>
      <c r="S6864" t="s">
        <v>83</v>
      </c>
      <c r="T6864" t="str">
        <f>_xlfn.XLOOKUP(A6864,MI_Match_Analysis!$A$2:$A$8,MI_Match_Analysis!$F$2:$F$8,"Not Found")</f>
        <v>Win</v>
      </c>
    </row>
    <row r="6865" spans="1:20" x14ac:dyDescent="0.3">
      <c r="A6865">
        <v>30</v>
      </c>
      <c r="B6865" s="1">
        <v>46132</v>
      </c>
      <c r="C6865" t="s">
        <v>162</v>
      </c>
      <c r="D6865" t="s">
        <v>71</v>
      </c>
      <c r="E6865" t="s">
        <v>48</v>
      </c>
      <c r="F6865" t="s">
        <v>34</v>
      </c>
      <c r="G6865">
        <v>2</v>
      </c>
      <c r="H6865">
        <v>1.6</v>
      </c>
      <c r="I6865" t="s">
        <v>218</v>
      </c>
      <c r="J6865" t="s">
        <v>182</v>
      </c>
      <c r="K6865">
        <v>4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83</v>
      </c>
      <c r="R6865" t="s">
        <v>83</v>
      </c>
      <c r="S6865" t="s">
        <v>83</v>
      </c>
      <c r="T6865" t="str">
        <f>_xlfn.XLOOKUP(A6865,MI_Match_Analysis!$A$2:$A$8,MI_Match_Analysis!$F$2:$F$8,"Not Found")</f>
        <v>Win</v>
      </c>
    </row>
    <row r="6866" spans="1:20" x14ac:dyDescent="0.3">
      <c r="A6866">
        <v>30</v>
      </c>
      <c r="B6866" s="1">
        <v>46132</v>
      </c>
      <c r="C6866" t="s">
        <v>162</v>
      </c>
      <c r="D6866" t="s">
        <v>71</v>
      </c>
      <c r="E6866" t="s">
        <v>48</v>
      </c>
      <c r="F6866" t="s">
        <v>34</v>
      </c>
      <c r="G6866">
        <v>2</v>
      </c>
      <c r="H6866">
        <v>2.1</v>
      </c>
      <c r="I6866" t="s">
        <v>116</v>
      </c>
      <c r="J6866" t="s">
        <v>184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83</v>
      </c>
      <c r="R6866" t="s">
        <v>83</v>
      </c>
      <c r="S6866" t="s">
        <v>83</v>
      </c>
      <c r="T6866" t="str">
        <f>_xlfn.XLOOKUP(A6866,MI_Match_Analysis!$A$2:$A$8,MI_Match_Analysis!$F$2:$F$8,"Not Found")</f>
        <v>Win</v>
      </c>
    </row>
    <row r="6867" spans="1:20" x14ac:dyDescent="0.3">
      <c r="A6867">
        <v>30</v>
      </c>
      <c r="B6867" s="1">
        <v>46132</v>
      </c>
      <c r="C6867" t="s">
        <v>162</v>
      </c>
      <c r="D6867" t="s">
        <v>71</v>
      </c>
      <c r="E6867" t="s">
        <v>48</v>
      </c>
      <c r="F6867" t="s">
        <v>34</v>
      </c>
      <c r="G6867">
        <v>2</v>
      </c>
      <c r="H6867">
        <v>2.2000000000000002</v>
      </c>
      <c r="I6867" t="s">
        <v>116</v>
      </c>
      <c r="J6867" t="s">
        <v>184</v>
      </c>
      <c r="K6867">
        <v>0</v>
      </c>
      <c r="L6867">
        <v>1</v>
      </c>
      <c r="M6867">
        <v>1</v>
      </c>
      <c r="N6867">
        <v>0</v>
      </c>
      <c r="O6867">
        <v>0</v>
      </c>
      <c r="P6867">
        <v>0</v>
      </c>
      <c r="Q6867" t="s">
        <v>83</v>
      </c>
      <c r="R6867" t="s">
        <v>83</v>
      </c>
      <c r="S6867" t="s">
        <v>83</v>
      </c>
      <c r="T6867" t="str">
        <f>_xlfn.XLOOKUP(A6867,MI_Match_Analysis!$A$2:$A$8,MI_Match_Analysis!$F$2:$F$8,"Not Found")</f>
        <v>Win</v>
      </c>
    </row>
    <row r="6868" spans="1:20" x14ac:dyDescent="0.3">
      <c r="A6868">
        <v>30</v>
      </c>
      <c r="B6868" s="1">
        <v>46132</v>
      </c>
      <c r="C6868" t="s">
        <v>162</v>
      </c>
      <c r="D6868" t="s">
        <v>71</v>
      </c>
      <c r="E6868" t="s">
        <v>48</v>
      </c>
      <c r="F6868" t="s">
        <v>34</v>
      </c>
      <c r="G6868">
        <v>2</v>
      </c>
      <c r="H6868">
        <v>2.2000000000000002</v>
      </c>
      <c r="I6868" t="s">
        <v>116</v>
      </c>
      <c r="J6868" t="s">
        <v>184</v>
      </c>
      <c r="K6868">
        <v>4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83</v>
      </c>
      <c r="R6868" t="s">
        <v>83</v>
      </c>
      <c r="S6868" t="s">
        <v>83</v>
      </c>
      <c r="T6868" t="str">
        <f>_xlfn.XLOOKUP(A6868,MI_Match_Analysis!$A$2:$A$8,MI_Match_Analysis!$F$2:$F$8,"Not Found")</f>
        <v>Win</v>
      </c>
    </row>
    <row r="6869" spans="1:20" x14ac:dyDescent="0.3">
      <c r="A6869">
        <v>30</v>
      </c>
      <c r="B6869" s="1">
        <v>46132</v>
      </c>
      <c r="C6869" t="s">
        <v>162</v>
      </c>
      <c r="D6869" t="s">
        <v>71</v>
      </c>
      <c r="E6869" t="s">
        <v>48</v>
      </c>
      <c r="F6869" t="s">
        <v>34</v>
      </c>
      <c r="G6869">
        <v>2</v>
      </c>
      <c r="H6869">
        <v>2.2999999999999998</v>
      </c>
      <c r="I6869" t="s">
        <v>116</v>
      </c>
      <c r="J6869" t="s">
        <v>184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83</v>
      </c>
      <c r="R6869" t="s">
        <v>83</v>
      </c>
      <c r="S6869" t="s">
        <v>83</v>
      </c>
      <c r="T6869" t="str">
        <f>_xlfn.XLOOKUP(A6869,MI_Match_Analysis!$A$2:$A$8,MI_Match_Analysis!$F$2:$F$8,"Not Found")</f>
        <v>Win</v>
      </c>
    </row>
    <row r="6870" spans="1:20" x14ac:dyDescent="0.3">
      <c r="A6870">
        <v>30</v>
      </c>
      <c r="B6870" s="1">
        <v>46132</v>
      </c>
      <c r="C6870" t="s">
        <v>162</v>
      </c>
      <c r="D6870" t="s">
        <v>71</v>
      </c>
      <c r="E6870" t="s">
        <v>48</v>
      </c>
      <c r="F6870" t="s">
        <v>34</v>
      </c>
      <c r="G6870">
        <v>2</v>
      </c>
      <c r="H6870">
        <v>2.4</v>
      </c>
      <c r="I6870" t="s">
        <v>116</v>
      </c>
      <c r="J6870" t="s">
        <v>184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83</v>
      </c>
      <c r="R6870" t="s">
        <v>83</v>
      </c>
      <c r="S6870" t="s">
        <v>83</v>
      </c>
      <c r="T6870" t="str">
        <f>_xlfn.XLOOKUP(A6870,MI_Match_Analysis!$A$2:$A$8,MI_Match_Analysis!$F$2:$F$8,"Not Found")</f>
        <v>Win</v>
      </c>
    </row>
    <row r="6871" spans="1:20" x14ac:dyDescent="0.3">
      <c r="A6871">
        <v>30</v>
      </c>
      <c r="B6871" s="1">
        <v>46132</v>
      </c>
      <c r="C6871" t="s">
        <v>162</v>
      </c>
      <c r="D6871" t="s">
        <v>71</v>
      </c>
      <c r="E6871" t="s">
        <v>48</v>
      </c>
      <c r="F6871" t="s">
        <v>34</v>
      </c>
      <c r="G6871">
        <v>2</v>
      </c>
      <c r="H6871">
        <v>2.5</v>
      </c>
      <c r="I6871" t="s">
        <v>116</v>
      </c>
      <c r="J6871" t="s">
        <v>184</v>
      </c>
      <c r="K6871">
        <v>4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83</v>
      </c>
      <c r="R6871" t="s">
        <v>83</v>
      </c>
      <c r="S6871" t="s">
        <v>83</v>
      </c>
      <c r="T6871" t="str">
        <f>_xlfn.XLOOKUP(A6871,MI_Match_Analysis!$A$2:$A$8,MI_Match_Analysis!$F$2:$F$8,"Not Found")</f>
        <v>Win</v>
      </c>
    </row>
    <row r="6872" spans="1:20" x14ac:dyDescent="0.3">
      <c r="A6872">
        <v>30</v>
      </c>
      <c r="B6872" s="1">
        <v>46132</v>
      </c>
      <c r="C6872" t="s">
        <v>162</v>
      </c>
      <c r="D6872" t="s">
        <v>71</v>
      </c>
      <c r="E6872" t="s">
        <v>48</v>
      </c>
      <c r="F6872" t="s">
        <v>34</v>
      </c>
      <c r="G6872">
        <v>2</v>
      </c>
      <c r="H6872">
        <v>2.6</v>
      </c>
      <c r="I6872" t="s">
        <v>116</v>
      </c>
      <c r="J6872" t="s">
        <v>184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83</v>
      </c>
      <c r="R6872" t="s">
        <v>83</v>
      </c>
      <c r="S6872" t="s">
        <v>83</v>
      </c>
      <c r="T6872" t="str">
        <f>_xlfn.XLOOKUP(A6872,MI_Match_Analysis!$A$2:$A$8,MI_Match_Analysis!$F$2:$F$8,"Not Found")</f>
        <v>Win</v>
      </c>
    </row>
    <row r="6873" spans="1:20" x14ac:dyDescent="0.3">
      <c r="A6873">
        <v>30</v>
      </c>
      <c r="B6873" s="1">
        <v>46132</v>
      </c>
      <c r="C6873" t="s">
        <v>162</v>
      </c>
      <c r="D6873" t="s">
        <v>71</v>
      </c>
      <c r="E6873" t="s">
        <v>48</v>
      </c>
      <c r="F6873" t="s">
        <v>34</v>
      </c>
      <c r="G6873">
        <v>2</v>
      </c>
      <c r="H6873">
        <v>3.1</v>
      </c>
      <c r="I6873" t="s">
        <v>116</v>
      </c>
      <c r="J6873" t="s">
        <v>282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83</v>
      </c>
      <c r="R6873" t="s">
        <v>83</v>
      </c>
      <c r="S6873" t="s">
        <v>83</v>
      </c>
      <c r="T6873" t="str">
        <f>_xlfn.XLOOKUP(A6873,MI_Match_Analysis!$A$2:$A$8,MI_Match_Analysis!$F$2:$F$8,"Not Found")</f>
        <v>Win</v>
      </c>
    </row>
    <row r="6874" spans="1:20" x14ac:dyDescent="0.3">
      <c r="A6874">
        <v>30</v>
      </c>
      <c r="B6874" s="1">
        <v>46132</v>
      </c>
      <c r="C6874" t="s">
        <v>162</v>
      </c>
      <c r="D6874" t="s">
        <v>71</v>
      </c>
      <c r="E6874" t="s">
        <v>48</v>
      </c>
      <c r="F6874" t="s">
        <v>34</v>
      </c>
      <c r="G6874">
        <v>2</v>
      </c>
      <c r="H6874">
        <v>3.2</v>
      </c>
      <c r="I6874" t="s">
        <v>116</v>
      </c>
      <c r="J6874" t="s">
        <v>282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83</v>
      </c>
      <c r="R6874" t="s">
        <v>83</v>
      </c>
      <c r="S6874" t="s">
        <v>83</v>
      </c>
      <c r="T6874" t="str">
        <f>_xlfn.XLOOKUP(A6874,MI_Match_Analysis!$A$2:$A$8,MI_Match_Analysis!$F$2:$F$8,"Not Found")</f>
        <v>Win</v>
      </c>
    </row>
    <row r="6875" spans="1:20" x14ac:dyDescent="0.3">
      <c r="A6875">
        <v>30</v>
      </c>
      <c r="B6875" s="1">
        <v>46132</v>
      </c>
      <c r="C6875" t="s">
        <v>162</v>
      </c>
      <c r="D6875" t="s">
        <v>71</v>
      </c>
      <c r="E6875" t="s">
        <v>48</v>
      </c>
      <c r="F6875" t="s">
        <v>34</v>
      </c>
      <c r="G6875">
        <v>2</v>
      </c>
      <c r="H6875">
        <v>3.3</v>
      </c>
      <c r="I6875" t="s">
        <v>218</v>
      </c>
      <c r="J6875" t="s">
        <v>282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83</v>
      </c>
      <c r="R6875" t="s">
        <v>83</v>
      </c>
      <c r="S6875" t="s">
        <v>83</v>
      </c>
      <c r="T6875" t="str">
        <f>_xlfn.XLOOKUP(A6875,MI_Match_Analysis!$A$2:$A$8,MI_Match_Analysis!$F$2:$F$8,"Not Found")</f>
        <v>Win</v>
      </c>
    </row>
    <row r="6876" spans="1:20" x14ac:dyDescent="0.3">
      <c r="A6876">
        <v>30</v>
      </c>
      <c r="B6876" s="1">
        <v>46132</v>
      </c>
      <c r="C6876" t="s">
        <v>162</v>
      </c>
      <c r="D6876" t="s">
        <v>71</v>
      </c>
      <c r="E6876" t="s">
        <v>48</v>
      </c>
      <c r="F6876" t="s">
        <v>34</v>
      </c>
      <c r="G6876">
        <v>2</v>
      </c>
      <c r="H6876">
        <v>3.4</v>
      </c>
      <c r="I6876" t="s">
        <v>218</v>
      </c>
      <c r="J6876" t="s">
        <v>282</v>
      </c>
      <c r="K6876">
        <v>1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83</v>
      </c>
      <c r="R6876" t="s">
        <v>83</v>
      </c>
      <c r="S6876" t="s">
        <v>83</v>
      </c>
      <c r="T6876" t="str">
        <f>_xlfn.XLOOKUP(A6876,MI_Match_Analysis!$A$2:$A$8,MI_Match_Analysis!$F$2:$F$8,"Not Found")</f>
        <v>Win</v>
      </c>
    </row>
    <row r="6877" spans="1:20" x14ac:dyDescent="0.3">
      <c r="A6877">
        <v>30</v>
      </c>
      <c r="B6877" s="1">
        <v>46132</v>
      </c>
      <c r="C6877" t="s">
        <v>162</v>
      </c>
      <c r="D6877" t="s">
        <v>71</v>
      </c>
      <c r="E6877" t="s">
        <v>48</v>
      </c>
      <c r="F6877" t="s">
        <v>34</v>
      </c>
      <c r="G6877">
        <v>2</v>
      </c>
      <c r="H6877">
        <v>3.5</v>
      </c>
      <c r="I6877" t="s">
        <v>116</v>
      </c>
      <c r="J6877" t="s">
        <v>282</v>
      </c>
      <c r="K6877">
        <v>4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83</v>
      </c>
      <c r="R6877" t="s">
        <v>83</v>
      </c>
      <c r="S6877" t="s">
        <v>83</v>
      </c>
      <c r="T6877" t="str">
        <f>_xlfn.XLOOKUP(A6877,MI_Match_Analysis!$A$2:$A$8,MI_Match_Analysis!$F$2:$F$8,"Not Found")</f>
        <v>Win</v>
      </c>
    </row>
    <row r="6878" spans="1:20" x14ac:dyDescent="0.3">
      <c r="A6878">
        <v>30</v>
      </c>
      <c r="B6878" s="1">
        <v>46132</v>
      </c>
      <c r="C6878" t="s">
        <v>162</v>
      </c>
      <c r="D6878" t="s">
        <v>71</v>
      </c>
      <c r="E6878" t="s">
        <v>48</v>
      </c>
      <c r="F6878" t="s">
        <v>34</v>
      </c>
      <c r="G6878">
        <v>2</v>
      </c>
      <c r="H6878">
        <v>3.6</v>
      </c>
      <c r="I6878" t="s">
        <v>116</v>
      </c>
      <c r="J6878" t="s">
        <v>282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83</v>
      </c>
      <c r="R6878" t="s">
        <v>83</v>
      </c>
      <c r="S6878" t="s">
        <v>83</v>
      </c>
      <c r="T6878" t="str">
        <f>_xlfn.XLOOKUP(A6878,MI_Match_Analysis!$A$2:$A$8,MI_Match_Analysis!$F$2:$F$8,"Not Found")</f>
        <v>Win</v>
      </c>
    </row>
    <row r="6879" spans="1:20" x14ac:dyDescent="0.3">
      <c r="A6879">
        <v>30</v>
      </c>
      <c r="B6879" s="1">
        <v>46132</v>
      </c>
      <c r="C6879" t="s">
        <v>162</v>
      </c>
      <c r="D6879" t="s">
        <v>71</v>
      </c>
      <c r="E6879" t="s">
        <v>48</v>
      </c>
      <c r="F6879" t="s">
        <v>34</v>
      </c>
      <c r="G6879">
        <v>2</v>
      </c>
      <c r="H6879">
        <v>4.0999999999999996</v>
      </c>
      <c r="I6879" t="s">
        <v>218</v>
      </c>
      <c r="J6879" t="s">
        <v>127</v>
      </c>
      <c r="K6879">
        <v>4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83</v>
      </c>
      <c r="R6879" t="s">
        <v>83</v>
      </c>
      <c r="S6879" t="s">
        <v>83</v>
      </c>
      <c r="T6879" t="str">
        <f>_xlfn.XLOOKUP(A6879,MI_Match_Analysis!$A$2:$A$8,MI_Match_Analysis!$F$2:$F$8,"Not Found")</f>
        <v>Win</v>
      </c>
    </row>
    <row r="6880" spans="1:20" x14ac:dyDescent="0.3">
      <c r="A6880">
        <v>30</v>
      </c>
      <c r="B6880" s="1">
        <v>46132</v>
      </c>
      <c r="C6880" t="s">
        <v>162</v>
      </c>
      <c r="D6880" t="s">
        <v>71</v>
      </c>
      <c r="E6880" t="s">
        <v>48</v>
      </c>
      <c r="F6880" t="s">
        <v>34</v>
      </c>
      <c r="G6880">
        <v>2</v>
      </c>
      <c r="H6880">
        <v>4.2</v>
      </c>
      <c r="I6880" t="s">
        <v>218</v>
      </c>
      <c r="J6880" t="s">
        <v>127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83</v>
      </c>
      <c r="R6880" t="s">
        <v>83</v>
      </c>
      <c r="S6880" t="s">
        <v>83</v>
      </c>
      <c r="T6880" t="str">
        <f>_xlfn.XLOOKUP(A6880,MI_Match_Analysis!$A$2:$A$8,MI_Match_Analysis!$F$2:$F$8,"Not Found")</f>
        <v>Win</v>
      </c>
    </row>
    <row r="6881" spans="1:20" x14ac:dyDescent="0.3">
      <c r="A6881">
        <v>30</v>
      </c>
      <c r="B6881" s="1">
        <v>46132</v>
      </c>
      <c r="C6881" t="s">
        <v>162</v>
      </c>
      <c r="D6881" t="s">
        <v>71</v>
      </c>
      <c r="E6881" t="s">
        <v>48</v>
      </c>
      <c r="F6881" t="s">
        <v>34</v>
      </c>
      <c r="G6881">
        <v>2</v>
      </c>
      <c r="H6881">
        <v>4.3</v>
      </c>
      <c r="I6881" t="s">
        <v>116</v>
      </c>
      <c r="J6881" t="s">
        <v>127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83</v>
      </c>
      <c r="R6881" t="s">
        <v>83</v>
      </c>
      <c r="S6881" t="s">
        <v>83</v>
      </c>
      <c r="T6881" t="str">
        <f>_xlfn.XLOOKUP(A6881,MI_Match_Analysis!$A$2:$A$8,MI_Match_Analysis!$F$2:$F$8,"Not Found")</f>
        <v>Win</v>
      </c>
    </row>
    <row r="6882" spans="1:20" x14ac:dyDescent="0.3">
      <c r="A6882">
        <v>30</v>
      </c>
      <c r="B6882" s="1">
        <v>46132</v>
      </c>
      <c r="C6882" t="s">
        <v>162</v>
      </c>
      <c r="D6882" t="s">
        <v>71</v>
      </c>
      <c r="E6882" t="s">
        <v>48</v>
      </c>
      <c r="F6882" t="s">
        <v>34</v>
      </c>
      <c r="G6882">
        <v>2</v>
      </c>
      <c r="H6882">
        <v>4.4000000000000004</v>
      </c>
      <c r="I6882" t="s">
        <v>116</v>
      </c>
      <c r="J6882" t="s">
        <v>127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165</v>
      </c>
      <c r="R6882" t="s">
        <v>116</v>
      </c>
      <c r="S6882" t="s">
        <v>197</v>
      </c>
      <c r="T6882" t="str">
        <f>_xlfn.XLOOKUP(A6882,MI_Match_Analysis!$A$2:$A$8,MI_Match_Analysis!$F$2:$F$8,"Not Found")</f>
        <v>Win</v>
      </c>
    </row>
    <row r="6883" spans="1:20" x14ac:dyDescent="0.3">
      <c r="A6883">
        <v>30</v>
      </c>
      <c r="B6883" s="1">
        <v>46132</v>
      </c>
      <c r="C6883" t="s">
        <v>162</v>
      </c>
      <c r="D6883" t="s">
        <v>71</v>
      </c>
      <c r="E6883" t="s">
        <v>48</v>
      </c>
      <c r="F6883" t="s">
        <v>34</v>
      </c>
      <c r="G6883">
        <v>2</v>
      </c>
      <c r="H6883">
        <v>4.5</v>
      </c>
      <c r="I6883" t="s">
        <v>217</v>
      </c>
      <c r="J6883" t="s">
        <v>127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83</v>
      </c>
      <c r="R6883" t="s">
        <v>83</v>
      </c>
      <c r="S6883" t="s">
        <v>83</v>
      </c>
      <c r="T6883" t="str">
        <f>_xlfn.XLOOKUP(A6883,MI_Match_Analysis!$A$2:$A$8,MI_Match_Analysis!$F$2:$F$8,"Not Found")</f>
        <v>Win</v>
      </c>
    </row>
    <row r="6884" spans="1:20" x14ac:dyDescent="0.3">
      <c r="A6884">
        <v>30</v>
      </c>
      <c r="B6884" s="1">
        <v>46132</v>
      </c>
      <c r="C6884" t="s">
        <v>162</v>
      </c>
      <c r="D6884" t="s">
        <v>71</v>
      </c>
      <c r="E6884" t="s">
        <v>48</v>
      </c>
      <c r="F6884" t="s">
        <v>34</v>
      </c>
      <c r="G6884">
        <v>2</v>
      </c>
      <c r="H6884">
        <v>4.5999999999999996</v>
      </c>
      <c r="I6884" t="s">
        <v>218</v>
      </c>
      <c r="J6884" t="s">
        <v>127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83</v>
      </c>
      <c r="R6884" t="s">
        <v>83</v>
      </c>
      <c r="S6884" t="s">
        <v>83</v>
      </c>
      <c r="T6884" t="str">
        <f>_xlfn.XLOOKUP(A6884,MI_Match_Analysis!$A$2:$A$8,MI_Match_Analysis!$F$2:$F$8,"Not Found")</f>
        <v>Win</v>
      </c>
    </row>
    <row r="6885" spans="1:20" x14ac:dyDescent="0.3">
      <c r="A6885">
        <v>30</v>
      </c>
      <c r="B6885" s="1">
        <v>46132</v>
      </c>
      <c r="C6885" t="s">
        <v>162</v>
      </c>
      <c r="D6885" t="s">
        <v>71</v>
      </c>
      <c r="E6885" t="s">
        <v>48</v>
      </c>
      <c r="F6885" t="s">
        <v>34</v>
      </c>
      <c r="G6885">
        <v>2</v>
      </c>
      <c r="H6885">
        <v>5.0999999999999996</v>
      </c>
      <c r="I6885" t="s">
        <v>217</v>
      </c>
      <c r="J6885" t="s">
        <v>282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83</v>
      </c>
      <c r="R6885" t="s">
        <v>83</v>
      </c>
      <c r="S6885" t="s">
        <v>83</v>
      </c>
      <c r="T6885" t="str">
        <f>_xlfn.XLOOKUP(A6885,MI_Match_Analysis!$A$2:$A$8,MI_Match_Analysis!$F$2:$F$8,"Not Found")</f>
        <v>Win</v>
      </c>
    </row>
    <row r="6886" spans="1:20" x14ac:dyDescent="0.3">
      <c r="A6886">
        <v>30</v>
      </c>
      <c r="B6886" s="1">
        <v>46132</v>
      </c>
      <c r="C6886" t="s">
        <v>162</v>
      </c>
      <c r="D6886" t="s">
        <v>71</v>
      </c>
      <c r="E6886" t="s">
        <v>48</v>
      </c>
      <c r="F6886" t="s">
        <v>34</v>
      </c>
      <c r="G6886">
        <v>2</v>
      </c>
      <c r="H6886">
        <v>5.2</v>
      </c>
      <c r="I6886" t="s">
        <v>218</v>
      </c>
      <c r="J6886" t="s">
        <v>282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83</v>
      </c>
      <c r="R6886" t="s">
        <v>83</v>
      </c>
      <c r="S6886" t="s">
        <v>83</v>
      </c>
      <c r="T6886" t="str">
        <f>_xlfn.XLOOKUP(A6886,MI_Match_Analysis!$A$2:$A$8,MI_Match_Analysis!$F$2:$F$8,"Not Found")</f>
        <v>Win</v>
      </c>
    </row>
    <row r="6887" spans="1:20" x14ac:dyDescent="0.3">
      <c r="A6887">
        <v>30</v>
      </c>
      <c r="B6887" s="1">
        <v>46132</v>
      </c>
      <c r="C6887" t="s">
        <v>162</v>
      </c>
      <c r="D6887" t="s">
        <v>71</v>
      </c>
      <c r="E6887" t="s">
        <v>48</v>
      </c>
      <c r="F6887" t="s">
        <v>34</v>
      </c>
      <c r="G6887">
        <v>2</v>
      </c>
      <c r="H6887">
        <v>5.3</v>
      </c>
      <c r="I6887" t="s">
        <v>218</v>
      </c>
      <c r="J6887" t="s">
        <v>282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83</v>
      </c>
      <c r="R6887" t="s">
        <v>83</v>
      </c>
      <c r="S6887" t="s">
        <v>83</v>
      </c>
      <c r="T6887" t="str">
        <f>_xlfn.XLOOKUP(A6887,MI_Match_Analysis!$A$2:$A$8,MI_Match_Analysis!$F$2:$F$8,"Not Found")</f>
        <v>Win</v>
      </c>
    </row>
    <row r="6888" spans="1:20" x14ac:dyDescent="0.3">
      <c r="A6888">
        <v>30</v>
      </c>
      <c r="B6888" s="1">
        <v>46132</v>
      </c>
      <c r="C6888" t="s">
        <v>162</v>
      </c>
      <c r="D6888" t="s">
        <v>71</v>
      </c>
      <c r="E6888" t="s">
        <v>48</v>
      </c>
      <c r="F6888" t="s">
        <v>34</v>
      </c>
      <c r="G6888">
        <v>2</v>
      </c>
      <c r="H6888">
        <v>5.4</v>
      </c>
      <c r="I6888" t="s">
        <v>217</v>
      </c>
      <c r="J6888" t="s">
        <v>282</v>
      </c>
      <c r="K6888">
        <v>2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83</v>
      </c>
      <c r="R6888" t="s">
        <v>83</v>
      </c>
      <c r="S6888" t="s">
        <v>83</v>
      </c>
      <c r="T6888" t="str">
        <f>_xlfn.XLOOKUP(A6888,MI_Match_Analysis!$A$2:$A$8,MI_Match_Analysis!$F$2:$F$8,"Not Found")</f>
        <v>Win</v>
      </c>
    </row>
    <row r="6889" spans="1:20" x14ac:dyDescent="0.3">
      <c r="A6889">
        <v>30</v>
      </c>
      <c r="B6889" s="1">
        <v>46132</v>
      </c>
      <c r="C6889" t="s">
        <v>162</v>
      </c>
      <c r="D6889" t="s">
        <v>71</v>
      </c>
      <c r="E6889" t="s">
        <v>48</v>
      </c>
      <c r="F6889" t="s">
        <v>34</v>
      </c>
      <c r="G6889">
        <v>2</v>
      </c>
      <c r="H6889">
        <v>5.5</v>
      </c>
      <c r="I6889" t="s">
        <v>217</v>
      </c>
      <c r="J6889" t="s">
        <v>282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83</v>
      </c>
      <c r="R6889" t="s">
        <v>83</v>
      </c>
      <c r="S6889" t="s">
        <v>83</v>
      </c>
      <c r="T6889" t="str">
        <f>_xlfn.XLOOKUP(A6889,MI_Match_Analysis!$A$2:$A$8,MI_Match_Analysis!$F$2:$F$8,"Not Found")</f>
        <v>Win</v>
      </c>
    </row>
    <row r="6890" spans="1:20" x14ac:dyDescent="0.3">
      <c r="A6890">
        <v>30</v>
      </c>
      <c r="B6890" s="1">
        <v>46132</v>
      </c>
      <c r="C6890" t="s">
        <v>162</v>
      </c>
      <c r="D6890" t="s">
        <v>71</v>
      </c>
      <c r="E6890" t="s">
        <v>48</v>
      </c>
      <c r="F6890" t="s">
        <v>34</v>
      </c>
      <c r="G6890">
        <v>2</v>
      </c>
      <c r="H6890">
        <v>5.6</v>
      </c>
      <c r="I6890" t="s">
        <v>217</v>
      </c>
      <c r="J6890" t="s">
        <v>282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83</v>
      </c>
      <c r="R6890" t="s">
        <v>83</v>
      </c>
      <c r="S6890" t="s">
        <v>83</v>
      </c>
      <c r="T6890" t="str">
        <f>_xlfn.XLOOKUP(A6890,MI_Match_Analysis!$A$2:$A$8,MI_Match_Analysis!$F$2:$F$8,"Not Found")</f>
        <v>Win</v>
      </c>
    </row>
    <row r="6891" spans="1:20" x14ac:dyDescent="0.3">
      <c r="A6891">
        <v>30</v>
      </c>
      <c r="B6891" s="1">
        <v>46132</v>
      </c>
      <c r="C6891" t="s">
        <v>162</v>
      </c>
      <c r="D6891" t="s">
        <v>71</v>
      </c>
      <c r="E6891" t="s">
        <v>48</v>
      </c>
      <c r="F6891" t="s">
        <v>34</v>
      </c>
      <c r="G6891">
        <v>2</v>
      </c>
      <c r="H6891">
        <v>6.1</v>
      </c>
      <c r="I6891" t="s">
        <v>218</v>
      </c>
      <c r="J6891" t="s">
        <v>183</v>
      </c>
      <c r="K6891">
        <v>2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83</v>
      </c>
      <c r="R6891" t="s">
        <v>83</v>
      </c>
      <c r="S6891" t="s">
        <v>83</v>
      </c>
      <c r="T6891" t="str">
        <f>_xlfn.XLOOKUP(A6891,MI_Match_Analysis!$A$2:$A$8,MI_Match_Analysis!$F$2:$F$8,"Not Found")</f>
        <v>Win</v>
      </c>
    </row>
    <row r="6892" spans="1:20" x14ac:dyDescent="0.3">
      <c r="A6892">
        <v>30</v>
      </c>
      <c r="B6892" s="1">
        <v>46132</v>
      </c>
      <c r="C6892" t="s">
        <v>162</v>
      </c>
      <c r="D6892" t="s">
        <v>71</v>
      </c>
      <c r="E6892" t="s">
        <v>48</v>
      </c>
      <c r="F6892" t="s">
        <v>34</v>
      </c>
      <c r="G6892">
        <v>2</v>
      </c>
      <c r="H6892">
        <v>6.2</v>
      </c>
      <c r="I6892" t="s">
        <v>218</v>
      </c>
      <c r="J6892" t="s">
        <v>183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83</v>
      </c>
      <c r="R6892" t="s">
        <v>83</v>
      </c>
      <c r="S6892" t="s">
        <v>83</v>
      </c>
      <c r="T6892" t="str">
        <f>_xlfn.XLOOKUP(A6892,MI_Match_Analysis!$A$2:$A$8,MI_Match_Analysis!$F$2:$F$8,"Not Found")</f>
        <v>Win</v>
      </c>
    </row>
    <row r="6893" spans="1:20" x14ac:dyDescent="0.3">
      <c r="A6893">
        <v>30</v>
      </c>
      <c r="B6893" s="1">
        <v>46132</v>
      </c>
      <c r="C6893" t="s">
        <v>162</v>
      </c>
      <c r="D6893" t="s">
        <v>71</v>
      </c>
      <c r="E6893" t="s">
        <v>48</v>
      </c>
      <c r="F6893" t="s">
        <v>34</v>
      </c>
      <c r="G6893">
        <v>2</v>
      </c>
      <c r="H6893">
        <v>6.3</v>
      </c>
      <c r="I6893" t="s">
        <v>218</v>
      </c>
      <c r="J6893" t="s">
        <v>183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83</v>
      </c>
      <c r="R6893" t="s">
        <v>83</v>
      </c>
      <c r="S6893" t="s">
        <v>83</v>
      </c>
      <c r="T6893" t="str">
        <f>_xlfn.XLOOKUP(A6893,MI_Match_Analysis!$A$2:$A$8,MI_Match_Analysis!$F$2:$F$8,"Not Found")</f>
        <v>Win</v>
      </c>
    </row>
    <row r="6894" spans="1:20" x14ac:dyDescent="0.3">
      <c r="A6894">
        <v>30</v>
      </c>
      <c r="B6894" s="1">
        <v>46132</v>
      </c>
      <c r="C6894" t="s">
        <v>162</v>
      </c>
      <c r="D6894" t="s">
        <v>71</v>
      </c>
      <c r="E6894" t="s">
        <v>48</v>
      </c>
      <c r="F6894" t="s">
        <v>34</v>
      </c>
      <c r="G6894">
        <v>2</v>
      </c>
      <c r="H6894">
        <v>6.4</v>
      </c>
      <c r="I6894" t="s">
        <v>218</v>
      </c>
      <c r="J6894" t="s">
        <v>183</v>
      </c>
      <c r="K6894">
        <v>4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83</v>
      </c>
      <c r="R6894" t="s">
        <v>83</v>
      </c>
      <c r="S6894" t="s">
        <v>83</v>
      </c>
      <c r="T6894" t="str">
        <f>_xlfn.XLOOKUP(A6894,MI_Match_Analysis!$A$2:$A$8,MI_Match_Analysis!$F$2:$F$8,"Not Found")</f>
        <v>Win</v>
      </c>
    </row>
    <row r="6895" spans="1:20" x14ac:dyDescent="0.3">
      <c r="A6895">
        <v>30</v>
      </c>
      <c r="B6895" s="1">
        <v>46132</v>
      </c>
      <c r="C6895" t="s">
        <v>162</v>
      </c>
      <c r="D6895" t="s">
        <v>71</v>
      </c>
      <c r="E6895" t="s">
        <v>48</v>
      </c>
      <c r="F6895" t="s">
        <v>34</v>
      </c>
      <c r="G6895">
        <v>2</v>
      </c>
      <c r="H6895">
        <v>6.5</v>
      </c>
      <c r="I6895" t="s">
        <v>218</v>
      </c>
      <c r="J6895" t="s">
        <v>183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83</v>
      </c>
      <c r="R6895" t="s">
        <v>83</v>
      </c>
      <c r="S6895" t="s">
        <v>83</v>
      </c>
      <c r="T6895" t="str">
        <f>_xlfn.XLOOKUP(A6895,MI_Match_Analysis!$A$2:$A$8,MI_Match_Analysis!$F$2:$F$8,"Not Found")</f>
        <v>Win</v>
      </c>
    </row>
    <row r="6896" spans="1:20" x14ac:dyDescent="0.3">
      <c r="A6896">
        <v>30</v>
      </c>
      <c r="B6896" s="1">
        <v>46132</v>
      </c>
      <c r="C6896" t="s">
        <v>162</v>
      </c>
      <c r="D6896" t="s">
        <v>71</v>
      </c>
      <c r="E6896" t="s">
        <v>48</v>
      </c>
      <c r="F6896" t="s">
        <v>34</v>
      </c>
      <c r="G6896">
        <v>2</v>
      </c>
      <c r="H6896">
        <v>6.6</v>
      </c>
      <c r="I6896" t="s">
        <v>217</v>
      </c>
      <c r="J6896" t="s">
        <v>183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83</v>
      </c>
      <c r="R6896" t="s">
        <v>83</v>
      </c>
      <c r="S6896" t="s">
        <v>83</v>
      </c>
      <c r="T6896" t="str">
        <f>_xlfn.XLOOKUP(A6896,MI_Match_Analysis!$A$2:$A$8,MI_Match_Analysis!$F$2:$F$8,"Not Found")</f>
        <v>Win</v>
      </c>
    </row>
    <row r="6897" spans="1:20" x14ac:dyDescent="0.3">
      <c r="A6897">
        <v>30</v>
      </c>
      <c r="B6897" s="1">
        <v>46132</v>
      </c>
      <c r="C6897" t="s">
        <v>162</v>
      </c>
      <c r="D6897" t="s">
        <v>71</v>
      </c>
      <c r="E6897" t="s">
        <v>48</v>
      </c>
      <c r="F6897" t="s">
        <v>34</v>
      </c>
      <c r="G6897">
        <v>2</v>
      </c>
      <c r="H6897">
        <v>7.1</v>
      </c>
      <c r="I6897" t="s">
        <v>217</v>
      </c>
      <c r="J6897" t="s">
        <v>245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83</v>
      </c>
      <c r="R6897" t="s">
        <v>83</v>
      </c>
      <c r="S6897" t="s">
        <v>83</v>
      </c>
      <c r="T6897" t="str">
        <f>_xlfn.XLOOKUP(A6897,MI_Match_Analysis!$A$2:$A$8,MI_Match_Analysis!$F$2:$F$8,"Not Found")</f>
        <v>Win</v>
      </c>
    </row>
    <row r="6898" spans="1:20" x14ac:dyDescent="0.3">
      <c r="A6898">
        <v>30</v>
      </c>
      <c r="B6898" s="1">
        <v>46132</v>
      </c>
      <c r="C6898" t="s">
        <v>162</v>
      </c>
      <c r="D6898" t="s">
        <v>71</v>
      </c>
      <c r="E6898" t="s">
        <v>48</v>
      </c>
      <c r="F6898" t="s">
        <v>34</v>
      </c>
      <c r="G6898">
        <v>2</v>
      </c>
      <c r="H6898">
        <v>7.2</v>
      </c>
      <c r="I6898" t="s">
        <v>218</v>
      </c>
      <c r="J6898" t="s">
        <v>245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165</v>
      </c>
      <c r="R6898" t="s">
        <v>218</v>
      </c>
      <c r="S6898" t="s">
        <v>197</v>
      </c>
      <c r="T6898" t="str">
        <f>_xlfn.XLOOKUP(A6898,MI_Match_Analysis!$A$2:$A$8,MI_Match_Analysis!$F$2:$F$8,"Not Found")</f>
        <v>Win</v>
      </c>
    </row>
    <row r="6899" spans="1:20" x14ac:dyDescent="0.3">
      <c r="A6899">
        <v>30</v>
      </c>
      <c r="B6899" s="1">
        <v>46132</v>
      </c>
      <c r="C6899" t="s">
        <v>162</v>
      </c>
      <c r="D6899" t="s">
        <v>71</v>
      </c>
      <c r="E6899" t="s">
        <v>48</v>
      </c>
      <c r="F6899" t="s">
        <v>34</v>
      </c>
      <c r="G6899">
        <v>2</v>
      </c>
      <c r="H6899">
        <v>7.3</v>
      </c>
      <c r="I6899" t="s">
        <v>220</v>
      </c>
      <c r="J6899" t="s">
        <v>245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83</v>
      </c>
      <c r="R6899" t="s">
        <v>83</v>
      </c>
      <c r="S6899" t="s">
        <v>83</v>
      </c>
      <c r="T6899" t="str">
        <f>_xlfn.XLOOKUP(A6899,MI_Match_Analysis!$A$2:$A$8,MI_Match_Analysis!$F$2:$F$8,"Not Found")</f>
        <v>Win</v>
      </c>
    </row>
    <row r="6900" spans="1:20" x14ac:dyDescent="0.3">
      <c r="A6900">
        <v>30</v>
      </c>
      <c r="B6900" s="1">
        <v>46132</v>
      </c>
      <c r="C6900" t="s">
        <v>162</v>
      </c>
      <c r="D6900" t="s">
        <v>71</v>
      </c>
      <c r="E6900" t="s">
        <v>48</v>
      </c>
      <c r="F6900" t="s">
        <v>34</v>
      </c>
      <c r="G6900">
        <v>2</v>
      </c>
      <c r="H6900">
        <v>7.4</v>
      </c>
      <c r="I6900" t="s">
        <v>217</v>
      </c>
      <c r="J6900" t="s">
        <v>245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165</v>
      </c>
      <c r="R6900" t="s">
        <v>217</v>
      </c>
      <c r="S6900" t="s">
        <v>245</v>
      </c>
      <c r="T6900" t="str">
        <f>_xlfn.XLOOKUP(A6900,MI_Match_Analysis!$A$2:$A$8,MI_Match_Analysis!$F$2:$F$8,"Not Found")</f>
        <v>Win</v>
      </c>
    </row>
    <row r="6901" spans="1:20" x14ac:dyDescent="0.3">
      <c r="A6901">
        <v>30</v>
      </c>
      <c r="B6901" s="1">
        <v>46132</v>
      </c>
      <c r="C6901" t="s">
        <v>162</v>
      </c>
      <c r="D6901" t="s">
        <v>71</v>
      </c>
      <c r="E6901" t="s">
        <v>48</v>
      </c>
      <c r="F6901" t="s">
        <v>34</v>
      </c>
      <c r="G6901">
        <v>2</v>
      </c>
      <c r="H6901">
        <v>7.5</v>
      </c>
      <c r="I6901" t="s">
        <v>219</v>
      </c>
      <c r="J6901" t="s">
        <v>245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83</v>
      </c>
      <c r="R6901" t="s">
        <v>83</v>
      </c>
      <c r="S6901" t="s">
        <v>83</v>
      </c>
      <c r="T6901" t="str">
        <f>_xlfn.XLOOKUP(A6901,MI_Match_Analysis!$A$2:$A$8,MI_Match_Analysis!$F$2:$F$8,"Not Found")</f>
        <v>Win</v>
      </c>
    </row>
    <row r="6902" spans="1:20" x14ac:dyDescent="0.3">
      <c r="A6902">
        <v>30</v>
      </c>
      <c r="B6902" s="1">
        <v>46132</v>
      </c>
      <c r="C6902" t="s">
        <v>162</v>
      </c>
      <c r="D6902" t="s">
        <v>71</v>
      </c>
      <c r="E6902" t="s">
        <v>48</v>
      </c>
      <c r="F6902" t="s">
        <v>34</v>
      </c>
      <c r="G6902">
        <v>2</v>
      </c>
      <c r="H6902">
        <v>7.6</v>
      </c>
      <c r="I6902" t="s">
        <v>220</v>
      </c>
      <c r="J6902" t="s">
        <v>245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83</v>
      </c>
      <c r="R6902" t="s">
        <v>83</v>
      </c>
      <c r="S6902" t="s">
        <v>83</v>
      </c>
      <c r="T6902" t="str">
        <f>_xlfn.XLOOKUP(A6902,MI_Match_Analysis!$A$2:$A$8,MI_Match_Analysis!$F$2:$F$8,"Not Found")</f>
        <v>Win</v>
      </c>
    </row>
    <row r="6903" spans="1:20" x14ac:dyDescent="0.3">
      <c r="A6903">
        <v>30</v>
      </c>
      <c r="B6903" s="1">
        <v>46132</v>
      </c>
      <c r="C6903" t="s">
        <v>162</v>
      </c>
      <c r="D6903" t="s">
        <v>71</v>
      </c>
      <c r="E6903" t="s">
        <v>48</v>
      </c>
      <c r="F6903" t="s">
        <v>34</v>
      </c>
      <c r="G6903">
        <v>2</v>
      </c>
      <c r="H6903">
        <v>8.1</v>
      </c>
      <c r="I6903" t="s">
        <v>219</v>
      </c>
      <c r="J6903" t="s">
        <v>183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83</v>
      </c>
      <c r="R6903" t="s">
        <v>83</v>
      </c>
      <c r="S6903" t="s">
        <v>83</v>
      </c>
      <c r="T6903" t="str">
        <f>_xlfn.XLOOKUP(A6903,MI_Match_Analysis!$A$2:$A$8,MI_Match_Analysis!$F$2:$F$8,"Not Found")</f>
        <v>Win</v>
      </c>
    </row>
    <row r="6904" spans="1:20" x14ac:dyDescent="0.3">
      <c r="A6904">
        <v>30</v>
      </c>
      <c r="B6904" s="1">
        <v>46132</v>
      </c>
      <c r="C6904" t="s">
        <v>162</v>
      </c>
      <c r="D6904" t="s">
        <v>71</v>
      </c>
      <c r="E6904" t="s">
        <v>48</v>
      </c>
      <c r="F6904" t="s">
        <v>34</v>
      </c>
      <c r="G6904">
        <v>2</v>
      </c>
      <c r="H6904">
        <v>8.1999999999999993</v>
      </c>
      <c r="I6904" t="s">
        <v>219</v>
      </c>
      <c r="J6904" t="s">
        <v>183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83</v>
      </c>
      <c r="R6904" t="s">
        <v>83</v>
      </c>
      <c r="S6904" t="s">
        <v>83</v>
      </c>
      <c r="T6904" t="str">
        <f>_xlfn.XLOOKUP(A6904,MI_Match_Analysis!$A$2:$A$8,MI_Match_Analysis!$F$2:$F$8,"Not Found")</f>
        <v>Win</v>
      </c>
    </row>
    <row r="6905" spans="1:20" x14ac:dyDescent="0.3">
      <c r="A6905">
        <v>30</v>
      </c>
      <c r="B6905" s="1">
        <v>46132</v>
      </c>
      <c r="C6905" t="s">
        <v>162</v>
      </c>
      <c r="D6905" t="s">
        <v>71</v>
      </c>
      <c r="E6905" t="s">
        <v>48</v>
      </c>
      <c r="F6905" t="s">
        <v>34</v>
      </c>
      <c r="G6905">
        <v>2</v>
      </c>
      <c r="H6905">
        <v>8.3000000000000007</v>
      </c>
      <c r="I6905" t="s">
        <v>219</v>
      </c>
      <c r="J6905" t="s">
        <v>183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83</v>
      </c>
      <c r="R6905" t="s">
        <v>83</v>
      </c>
      <c r="S6905" t="s">
        <v>83</v>
      </c>
      <c r="T6905" t="str">
        <f>_xlfn.XLOOKUP(A6905,MI_Match_Analysis!$A$2:$A$8,MI_Match_Analysis!$F$2:$F$8,"Not Found")</f>
        <v>Win</v>
      </c>
    </row>
    <row r="6906" spans="1:20" x14ac:dyDescent="0.3">
      <c r="A6906">
        <v>30</v>
      </c>
      <c r="B6906" s="1">
        <v>46132</v>
      </c>
      <c r="C6906" t="s">
        <v>162</v>
      </c>
      <c r="D6906" t="s">
        <v>71</v>
      </c>
      <c r="E6906" t="s">
        <v>48</v>
      </c>
      <c r="F6906" t="s">
        <v>34</v>
      </c>
      <c r="G6906">
        <v>2</v>
      </c>
      <c r="H6906">
        <v>8.4</v>
      </c>
      <c r="I6906" t="s">
        <v>219</v>
      </c>
      <c r="J6906" t="s">
        <v>183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83</v>
      </c>
      <c r="R6906" t="s">
        <v>83</v>
      </c>
      <c r="S6906" t="s">
        <v>83</v>
      </c>
      <c r="T6906" t="str">
        <f>_xlfn.XLOOKUP(A6906,MI_Match_Analysis!$A$2:$A$8,MI_Match_Analysis!$F$2:$F$8,"Not Found")</f>
        <v>Win</v>
      </c>
    </row>
    <row r="6907" spans="1:20" x14ac:dyDescent="0.3">
      <c r="A6907">
        <v>30</v>
      </c>
      <c r="B6907" s="1">
        <v>46132</v>
      </c>
      <c r="C6907" t="s">
        <v>162</v>
      </c>
      <c r="D6907" t="s">
        <v>71</v>
      </c>
      <c r="E6907" t="s">
        <v>48</v>
      </c>
      <c r="F6907" t="s">
        <v>34</v>
      </c>
      <c r="G6907">
        <v>2</v>
      </c>
      <c r="H6907">
        <v>8.5</v>
      </c>
      <c r="I6907" t="s">
        <v>220</v>
      </c>
      <c r="J6907" t="s">
        <v>183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83</v>
      </c>
      <c r="R6907" t="s">
        <v>83</v>
      </c>
      <c r="S6907" t="s">
        <v>83</v>
      </c>
      <c r="T6907" t="str">
        <f>_xlfn.XLOOKUP(A6907,MI_Match_Analysis!$A$2:$A$8,MI_Match_Analysis!$F$2:$F$8,"Not Found")</f>
        <v>Win</v>
      </c>
    </row>
    <row r="6908" spans="1:20" x14ac:dyDescent="0.3">
      <c r="A6908">
        <v>30</v>
      </c>
      <c r="B6908" s="1">
        <v>46132</v>
      </c>
      <c r="C6908" t="s">
        <v>162</v>
      </c>
      <c r="D6908" t="s">
        <v>71</v>
      </c>
      <c r="E6908" t="s">
        <v>48</v>
      </c>
      <c r="F6908" t="s">
        <v>34</v>
      </c>
      <c r="G6908">
        <v>2</v>
      </c>
      <c r="H6908">
        <v>8.6</v>
      </c>
      <c r="I6908" t="s">
        <v>219</v>
      </c>
      <c r="J6908" t="s">
        <v>183</v>
      </c>
      <c r="K6908">
        <v>6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83</v>
      </c>
      <c r="R6908" t="s">
        <v>83</v>
      </c>
      <c r="S6908" t="s">
        <v>83</v>
      </c>
      <c r="T6908" t="str">
        <f>_xlfn.XLOOKUP(A6908,MI_Match_Analysis!$A$2:$A$8,MI_Match_Analysis!$F$2:$F$8,"Not Found")</f>
        <v>Win</v>
      </c>
    </row>
    <row r="6909" spans="1:20" x14ac:dyDescent="0.3">
      <c r="A6909">
        <v>30</v>
      </c>
      <c r="B6909" s="1">
        <v>46132</v>
      </c>
      <c r="C6909" t="s">
        <v>162</v>
      </c>
      <c r="D6909" t="s">
        <v>71</v>
      </c>
      <c r="E6909" t="s">
        <v>48</v>
      </c>
      <c r="F6909" t="s">
        <v>34</v>
      </c>
      <c r="G6909">
        <v>2</v>
      </c>
      <c r="H6909">
        <v>9.1</v>
      </c>
      <c r="I6909" t="s">
        <v>220</v>
      </c>
      <c r="J6909" t="s">
        <v>245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83</v>
      </c>
      <c r="R6909" t="s">
        <v>83</v>
      </c>
      <c r="S6909" t="s">
        <v>83</v>
      </c>
      <c r="T6909" t="str">
        <f>_xlfn.XLOOKUP(A6909,MI_Match_Analysis!$A$2:$A$8,MI_Match_Analysis!$F$2:$F$8,"Not Found")</f>
        <v>Win</v>
      </c>
    </row>
    <row r="6910" spans="1:20" x14ac:dyDescent="0.3">
      <c r="A6910">
        <v>30</v>
      </c>
      <c r="B6910" s="1">
        <v>46132</v>
      </c>
      <c r="C6910" t="s">
        <v>162</v>
      </c>
      <c r="D6910" t="s">
        <v>71</v>
      </c>
      <c r="E6910" t="s">
        <v>48</v>
      </c>
      <c r="F6910" t="s">
        <v>34</v>
      </c>
      <c r="G6910">
        <v>2</v>
      </c>
      <c r="H6910">
        <v>9.1999999999999993</v>
      </c>
      <c r="I6910" t="s">
        <v>220</v>
      </c>
      <c r="J6910" t="s">
        <v>245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83</v>
      </c>
      <c r="R6910" t="s">
        <v>83</v>
      </c>
      <c r="S6910" t="s">
        <v>83</v>
      </c>
      <c r="T6910" t="str">
        <f>_xlfn.XLOOKUP(A6910,MI_Match_Analysis!$A$2:$A$8,MI_Match_Analysis!$F$2:$F$8,"Not Found")</f>
        <v>Win</v>
      </c>
    </row>
    <row r="6911" spans="1:20" x14ac:dyDescent="0.3">
      <c r="A6911">
        <v>30</v>
      </c>
      <c r="B6911" s="1">
        <v>46132</v>
      </c>
      <c r="C6911" t="s">
        <v>162</v>
      </c>
      <c r="D6911" t="s">
        <v>71</v>
      </c>
      <c r="E6911" t="s">
        <v>48</v>
      </c>
      <c r="F6911" t="s">
        <v>34</v>
      </c>
      <c r="G6911">
        <v>2</v>
      </c>
      <c r="H6911">
        <v>9.3000000000000007</v>
      </c>
      <c r="I6911" t="s">
        <v>220</v>
      </c>
      <c r="J6911" t="s">
        <v>245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83</v>
      </c>
      <c r="R6911" t="s">
        <v>83</v>
      </c>
      <c r="S6911" t="s">
        <v>83</v>
      </c>
      <c r="T6911" t="str">
        <f>_xlfn.XLOOKUP(A6911,MI_Match_Analysis!$A$2:$A$8,MI_Match_Analysis!$F$2:$F$8,"Not Found")</f>
        <v>Win</v>
      </c>
    </row>
    <row r="6912" spans="1:20" x14ac:dyDescent="0.3">
      <c r="A6912">
        <v>30</v>
      </c>
      <c r="B6912" s="1">
        <v>46132</v>
      </c>
      <c r="C6912" t="s">
        <v>162</v>
      </c>
      <c r="D6912" t="s">
        <v>71</v>
      </c>
      <c r="E6912" t="s">
        <v>48</v>
      </c>
      <c r="F6912" t="s">
        <v>34</v>
      </c>
      <c r="G6912">
        <v>2</v>
      </c>
      <c r="H6912">
        <v>9.4</v>
      </c>
      <c r="I6912" t="s">
        <v>219</v>
      </c>
      <c r="J6912" t="s">
        <v>245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83</v>
      </c>
      <c r="R6912" t="s">
        <v>83</v>
      </c>
      <c r="S6912" t="s">
        <v>83</v>
      </c>
      <c r="T6912" t="str">
        <f>_xlfn.XLOOKUP(A6912,MI_Match_Analysis!$A$2:$A$8,MI_Match_Analysis!$F$2:$F$8,"Not Found")</f>
        <v>Win</v>
      </c>
    </row>
    <row r="6913" spans="1:20" x14ac:dyDescent="0.3">
      <c r="A6913">
        <v>30</v>
      </c>
      <c r="B6913" s="1">
        <v>46132</v>
      </c>
      <c r="C6913" t="s">
        <v>162</v>
      </c>
      <c r="D6913" t="s">
        <v>71</v>
      </c>
      <c r="E6913" t="s">
        <v>48</v>
      </c>
      <c r="F6913" t="s">
        <v>34</v>
      </c>
      <c r="G6913">
        <v>2</v>
      </c>
      <c r="H6913">
        <v>9.5</v>
      </c>
      <c r="I6913" t="s">
        <v>219</v>
      </c>
      <c r="J6913" t="s">
        <v>245</v>
      </c>
      <c r="K6913">
        <v>2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83</v>
      </c>
      <c r="R6913" t="s">
        <v>83</v>
      </c>
      <c r="S6913" t="s">
        <v>83</v>
      </c>
      <c r="T6913" t="str">
        <f>_xlfn.XLOOKUP(A6913,MI_Match_Analysis!$A$2:$A$8,MI_Match_Analysis!$F$2:$F$8,"Not Found")</f>
        <v>Win</v>
      </c>
    </row>
    <row r="6914" spans="1:20" x14ac:dyDescent="0.3">
      <c r="A6914">
        <v>30</v>
      </c>
      <c r="B6914" s="1">
        <v>46132</v>
      </c>
      <c r="C6914" t="s">
        <v>162</v>
      </c>
      <c r="D6914" t="s">
        <v>71</v>
      </c>
      <c r="E6914" t="s">
        <v>48</v>
      </c>
      <c r="F6914" t="s">
        <v>34</v>
      </c>
      <c r="G6914">
        <v>2</v>
      </c>
      <c r="H6914">
        <v>9.6</v>
      </c>
      <c r="I6914" t="s">
        <v>219</v>
      </c>
      <c r="J6914" t="s">
        <v>245</v>
      </c>
      <c r="K6914">
        <v>4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83</v>
      </c>
      <c r="R6914" t="s">
        <v>83</v>
      </c>
      <c r="S6914" t="s">
        <v>83</v>
      </c>
      <c r="T6914" t="str">
        <f>_xlfn.XLOOKUP(A6914,MI_Match_Analysis!$A$2:$A$8,MI_Match_Analysis!$F$2:$F$8,"Not Found")</f>
        <v>Win</v>
      </c>
    </row>
    <row r="6915" spans="1:20" x14ac:dyDescent="0.3">
      <c r="A6915">
        <v>30</v>
      </c>
      <c r="B6915" s="1">
        <v>46132</v>
      </c>
      <c r="C6915" t="s">
        <v>162</v>
      </c>
      <c r="D6915" t="s">
        <v>71</v>
      </c>
      <c r="E6915" t="s">
        <v>48</v>
      </c>
      <c r="F6915" t="s">
        <v>34</v>
      </c>
      <c r="G6915">
        <v>2</v>
      </c>
      <c r="H6915">
        <v>10.1</v>
      </c>
      <c r="I6915" t="s">
        <v>220</v>
      </c>
      <c r="J6915" t="s">
        <v>127</v>
      </c>
      <c r="K6915">
        <v>4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83</v>
      </c>
      <c r="R6915" t="s">
        <v>83</v>
      </c>
      <c r="S6915" t="s">
        <v>83</v>
      </c>
      <c r="T6915" t="str">
        <f>_xlfn.XLOOKUP(A6915,MI_Match_Analysis!$A$2:$A$8,MI_Match_Analysis!$F$2:$F$8,"Not Found")</f>
        <v>Win</v>
      </c>
    </row>
    <row r="6916" spans="1:20" x14ac:dyDescent="0.3">
      <c r="A6916">
        <v>30</v>
      </c>
      <c r="B6916" s="1">
        <v>46132</v>
      </c>
      <c r="C6916" t="s">
        <v>162</v>
      </c>
      <c r="D6916" t="s">
        <v>71</v>
      </c>
      <c r="E6916" t="s">
        <v>48</v>
      </c>
      <c r="F6916" t="s">
        <v>34</v>
      </c>
      <c r="G6916">
        <v>2</v>
      </c>
      <c r="H6916">
        <v>10.199999999999999</v>
      </c>
      <c r="I6916" t="s">
        <v>220</v>
      </c>
      <c r="J6916" t="s">
        <v>127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83</v>
      </c>
      <c r="R6916" t="s">
        <v>83</v>
      </c>
      <c r="S6916" t="s">
        <v>83</v>
      </c>
      <c r="T6916" t="str">
        <f>_xlfn.XLOOKUP(A6916,MI_Match_Analysis!$A$2:$A$8,MI_Match_Analysis!$F$2:$F$8,"Not Found")</f>
        <v>Win</v>
      </c>
    </row>
    <row r="6917" spans="1:20" x14ac:dyDescent="0.3">
      <c r="A6917">
        <v>30</v>
      </c>
      <c r="B6917" s="1">
        <v>46132</v>
      </c>
      <c r="C6917" t="s">
        <v>162</v>
      </c>
      <c r="D6917" t="s">
        <v>71</v>
      </c>
      <c r="E6917" t="s">
        <v>48</v>
      </c>
      <c r="F6917" t="s">
        <v>34</v>
      </c>
      <c r="G6917">
        <v>2</v>
      </c>
      <c r="H6917">
        <v>10.3</v>
      </c>
      <c r="I6917" t="s">
        <v>220</v>
      </c>
      <c r="J6917" t="s">
        <v>127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83</v>
      </c>
      <c r="R6917" t="s">
        <v>83</v>
      </c>
      <c r="S6917" t="s">
        <v>83</v>
      </c>
      <c r="T6917" t="str">
        <f>_xlfn.XLOOKUP(A6917,MI_Match_Analysis!$A$2:$A$8,MI_Match_Analysis!$F$2:$F$8,"Not Found")</f>
        <v>Win</v>
      </c>
    </row>
    <row r="6918" spans="1:20" x14ac:dyDescent="0.3">
      <c r="A6918">
        <v>30</v>
      </c>
      <c r="B6918" s="1">
        <v>46132</v>
      </c>
      <c r="C6918" t="s">
        <v>162</v>
      </c>
      <c r="D6918" t="s">
        <v>71</v>
      </c>
      <c r="E6918" t="s">
        <v>48</v>
      </c>
      <c r="F6918" t="s">
        <v>34</v>
      </c>
      <c r="G6918">
        <v>2</v>
      </c>
      <c r="H6918">
        <v>10.4</v>
      </c>
      <c r="I6918" t="s">
        <v>220</v>
      </c>
      <c r="J6918" t="s">
        <v>127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83</v>
      </c>
      <c r="R6918" t="s">
        <v>83</v>
      </c>
      <c r="S6918" t="s">
        <v>83</v>
      </c>
      <c r="T6918" t="str">
        <f>_xlfn.XLOOKUP(A6918,MI_Match_Analysis!$A$2:$A$8,MI_Match_Analysis!$F$2:$F$8,"Not Found")</f>
        <v>Win</v>
      </c>
    </row>
    <row r="6919" spans="1:20" x14ac:dyDescent="0.3">
      <c r="A6919">
        <v>30</v>
      </c>
      <c r="B6919" s="1">
        <v>46132</v>
      </c>
      <c r="C6919" t="s">
        <v>162</v>
      </c>
      <c r="D6919" t="s">
        <v>71</v>
      </c>
      <c r="E6919" t="s">
        <v>48</v>
      </c>
      <c r="F6919" t="s">
        <v>34</v>
      </c>
      <c r="G6919">
        <v>2</v>
      </c>
      <c r="H6919">
        <v>10.5</v>
      </c>
      <c r="I6919" t="s">
        <v>219</v>
      </c>
      <c r="J6919" t="s">
        <v>127</v>
      </c>
      <c r="K6919">
        <v>0</v>
      </c>
      <c r="L6919">
        <v>1</v>
      </c>
      <c r="M6919">
        <v>1</v>
      </c>
      <c r="N6919">
        <v>0</v>
      </c>
      <c r="O6919">
        <v>0</v>
      </c>
      <c r="P6919">
        <v>0</v>
      </c>
      <c r="Q6919" t="s">
        <v>83</v>
      </c>
      <c r="R6919" t="s">
        <v>83</v>
      </c>
      <c r="S6919" t="s">
        <v>83</v>
      </c>
      <c r="T6919" t="str">
        <f>_xlfn.XLOOKUP(A6919,MI_Match_Analysis!$A$2:$A$8,MI_Match_Analysis!$F$2:$F$8,"Not Found")</f>
        <v>Win</v>
      </c>
    </row>
    <row r="6920" spans="1:20" x14ac:dyDescent="0.3">
      <c r="A6920">
        <v>30</v>
      </c>
      <c r="B6920" s="1">
        <v>46132</v>
      </c>
      <c r="C6920" t="s">
        <v>162</v>
      </c>
      <c r="D6920" t="s">
        <v>71</v>
      </c>
      <c r="E6920" t="s">
        <v>48</v>
      </c>
      <c r="F6920" t="s">
        <v>34</v>
      </c>
      <c r="G6920">
        <v>2</v>
      </c>
      <c r="H6920">
        <v>10.5</v>
      </c>
      <c r="I6920" t="s">
        <v>219</v>
      </c>
      <c r="J6920" t="s">
        <v>127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83</v>
      </c>
      <c r="R6920" t="s">
        <v>83</v>
      </c>
      <c r="S6920" t="s">
        <v>83</v>
      </c>
      <c r="T6920" t="str">
        <f>_xlfn.XLOOKUP(A6920,MI_Match_Analysis!$A$2:$A$8,MI_Match_Analysis!$F$2:$F$8,"Not Found")</f>
        <v>Win</v>
      </c>
    </row>
    <row r="6921" spans="1:20" x14ac:dyDescent="0.3">
      <c r="A6921">
        <v>30</v>
      </c>
      <c r="B6921" s="1">
        <v>46132</v>
      </c>
      <c r="C6921" t="s">
        <v>162</v>
      </c>
      <c r="D6921" t="s">
        <v>71</v>
      </c>
      <c r="E6921" t="s">
        <v>48</v>
      </c>
      <c r="F6921" t="s">
        <v>34</v>
      </c>
      <c r="G6921">
        <v>2</v>
      </c>
      <c r="H6921">
        <v>10.6</v>
      </c>
      <c r="I6921" t="s">
        <v>220</v>
      </c>
      <c r="J6921" t="s">
        <v>127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165</v>
      </c>
      <c r="R6921" t="s">
        <v>220</v>
      </c>
      <c r="S6921" t="s">
        <v>115</v>
      </c>
      <c r="T6921" t="str">
        <f>_xlfn.XLOOKUP(A6921,MI_Match_Analysis!$A$2:$A$8,MI_Match_Analysis!$F$2:$F$8,"Not Found")</f>
        <v>Win</v>
      </c>
    </row>
    <row r="6922" spans="1:20" x14ac:dyDescent="0.3">
      <c r="A6922">
        <v>30</v>
      </c>
      <c r="B6922" s="1">
        <v>46132</v>
      </c>
      <c r="C6922" t="s">
        <v>162</v>
      </c>
      <c r="D6922" t="s">
        <v>71</v>
      </c>
      <c r="E6922" t="s">
        <v>48</v>
      </c>
      <c r="F6922" t="s">
        <v>34</v>
      </c>
      <c r="G6922">
        <v>2</v>
      </c>
      <c r="H6922">
        <v>10.6</v>
      </c>
      <c r="I6922" t="s">
        <v>220</v>
      </c>
      <c r="J6922" t="s">
        <v>127</v>
      </c>
      <c r="K6922">
        <v>0</v>
      </c>
      <c r="L6922">
        <v>1</v>
      </c>
      <c r="M6922">
        <v>1</v>
      </c>
      <c r="N6922">
        <v>0</v>
      </c>
      <c r="O6922">
        <v>0</v>
      </c>
      <c r="P6922">
        <v>0</v>
      </c>
      <c r="Q6922" t="s">
        <v>83</v>
      </c>
      <c r="R6922" t="s">
        <v>83</v>
      </c>
      <c r="S6922" t="s">
        <v>83</v>
      </c>
      <c r="T6922" t="str">
        <f>_xlfn.XLOOKUP(A6922,MI_Match_Analysis!$A$2:$A$8,MI_Match_Analysis!$F$2:$F$8,"Not Found")</f>
        <v>Win</v>
      </c>
    </row>
    <row r="6923" spans="1:20" x14ac:dyDescent="0.3">
      <c r="A6923">
        <v>30</v>
      </c>
      <c r="B6923" s="1">
        <v>46132</v>
      </c>
      <c r="C6923" t="s">
        <v>162</v>
      </c>
      <c r="D6923" t="s">
        <v>71</v>
      </c>
      <c r="E6923" t="s">
        <v>48</v>
      </c>
      <c r="F6923" t="s">
        <v>34</v>
      </c>
      <c r="G6923">
        <v>2</v>
      </c>
      <c r="H6923">
        <v>11.1</v>
      </c>
      <c r="I6923" t="s">
        <v>219</v>
      </c>
      <c r="J6923" t="s">
        <v>245</v>
      </c>
      <c r="K6923">
        <v>1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83</v>
      </c>
      <c r="R6923" t="s">
        <v>83</v>
      </c>
      <c r="S6923" t="s">
        <v>83</v>
      </c>
      <c r="T6923" t="str">
        <f>_xlfn.XLOOKUP(A6923,MI_Match_Analysis!$A$2:$A$8,MI_Match_Analysis!$F$2:$F$8,"Not Found")</f>
        <v>Win</v>
      </c>
    </row>
    <row r="6924" spans="1:20" x14ac:dyDescent="0.3">
      <c r="A6924">
        <v>30</v>
      </c>
      <c r="B6924" s="1">
        <v>46132</v>
      </c>
      <c r="C6924" t="s">
        <v>162</v>
      </c>
      <c r="D6924" t="s">
        <v>71</v>
      </c>
      <c r="E6924" t="s">
        <v>48</v>
      </c>
      <c r="F6924" t="s">
        <v>34</v>
      </c>
      <c r="G6924">
        <v>2</v>
      </c>
      <c r="H6924">
        <v>11.2</v>
      </c>
      <c r="I6924" t="s">
        <v>86</v>
      </c>
      <c r="J6924" t="s">
        <v>245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83</v>
      </c>
      <c r="R6924" t="s">
        <v>83</v>
      </c>
      <c r="S6924" t="s">
        <v>83</v>
      </c>
      <c r="T6924" t="str">
        <f>_xlfn.XLOOKUP(A6924,MI_Match_Analysis!$A$2:$A$8,MI_Match_Analysis!$F$2:$F$8,"Not Found")</f>
        <v>Win</v>
      </c>
    </row>
    <row r="6925" spans="1:20" x14ac:dyDescent="0.3">
      <c r="A6925">
        <v>30</v>
      </c>
      <c r="B6925" s="1">
        <v>46132</v>
      </c>
      <c r="C6925" t="s">
        <v>162</v>
      </c>
      <c r="D6925" t="s">
        <v>71</v>
      </c>
      <c r="E6925" t="s">
        <v>48</v>
      </c>
      <c r="F6925" t="s">
        <v>34</v>
      </c>
      <c r="G6925">
        <v>2</v>
      </c>
      <c r="H6925">
        <v>11.3</v>
      </c>
      <c r="I6925" t="s">
        <v>86</v>
      </c>
      <c r="J6925" t="s">
        <v>245</v>
      </c>
      <c r="K6925">
        <v>2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83</v>
      </c>
      <c r="R6925" t="s">
        <v>83</v>
      </c>
      <c r="S6925" t="s">
        <v>83</v>
      </c>
      <c r="T6925" t="str">
        <f>_xlfn.XLOOKUP(A6925,MI_Match_Analysis!$A$2:$A$8,MI_Match_Analysis!$F$2:$F$8,"Not Found")</f>
        <v>Win</v>
      </c>
    </row>
    <row r="6926" spans="1:20" x14ac:dyDescent="0.3">
      <c r="A6926">
        <v>30</v>
      </c>
      <c r="B6926" s="1">
        <v>46132</v>
      </c>
      <c r="C6926" t="s">
        <v>162</v>
      </c>
      <c r="D6926" t="s">
        <v>71</v>
      </c>
      <c r="E6926" t="s">
        <v>48</v>
      </c>
      <c r="F6926" t="s">
        <v>34</v>
      </c>
      <c r="G6926">
        <v>2</v>
      </c>
      <c r="H6926">
        <v>11.4</v>
      </c>
      <c r="I6926" t="s">
        <v>86</v>
      </c>
      <c r="J6926" t="s">
        <v>245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83</v>
      </c>
      <c r="R6926" t="s">
        <v>83</v>
      </c>
      <c r="S6926" t="s">
        <v>83</v>
      </c>
      <c r="T6926" t="str">
        <f>_xlfn.XLOOKUP(A6926,MI_Match_Analysis!$A$2:$A$8,MI_Match_Analysis!$F$2:$F$8,"Not Found")</f>
        <v>Win</v>
      </c>
    </row>
    <row r="6927" spans="1:20" x14ac:dyDescent="0.3">
      <c r="A6927">
        <v>30</v>
      </c>
      <c r="B6927" s="1">
        <v>46132</v>
      </c>
      <c r="C6927" t="s">
        <v>162</v>
      </c>
      <c r="D6927" t="s">
        <v>71</v>
      </c>
      <c r="E6927" t="s">
        <v>48</v>
      </c>
      <c r="F6927" t="s">
        <v>34</v>
      </c>
      <c r="G6927">
        <v>2</v>
      </c>
      <c r="H6927">
        <v>11.5</v>
      </c>
      <c r="I6927" t="s">
        <v>219</v>
      </c>
      <c r="J6927" t="s">
        <v>245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83</v>
      </c>
      <c r="R6927" t="s">
        <v>83</v>
      </c>
      <c r="S6927" t="s">
        <v>83</v>
      </c>
      <c r="T6927" t="str">
        <f>_xlfn.XLOOKUP(A6927,MI_Match_Analysis!$A$2:$A$8,MI_Match_Analysis!$F$2:$F$8,"Not Found")</f>
        <v>Win</v>
      </c>
    </row>
    <row r="6928" spans="1:20" x14ac:dyDescent="0.3">
      <c r="A6928">
        <v>30</v>
      </c>
      <c r="B6928" s="1">
        <v>46132</v>
      </c>
      <c r="C6928" t="s">
        <v>162</v>
      </c>
      <c r="D6928" t="s">
        <v>71</v>
      </c>
      <c r="E6928" t="s">
        <v>48</v>
      </c>
      <c r="F6928" t="s">
        <v>34</v>
      </c>
      <c r="G6928">
        <v>2</v>
      </c>
      <c r="H6928">
        <v>11.6</v>
      </c>
      <c r="I6928" t="s">
        <v>86</v>
      </c>
      <c r="J6928" t="s">
        <v>245</v>
      </c>
      <c r="K6928">
        <v>1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83</v>
      </c>
      <c r="R6928" t="s">
        <v>83</v>
      </c>
      <c r="S6928" t="s">
        <v>83</v>
      </c>
      <c r="T6928" t="str">
        <f>_xlfn.XLOOKUP(A6928,MI_Match_Analysis!$A$2:$A$8,MI_Match_Analysis!$F$2:$F$8,"Not Found")</f>
        <v>Win</v>
      </c>
    </row>
    <row r="6929" spans="1:20" x14ac:dyDescent="0.3">
      <c r="A6929">
        <v>30</v>
      </c>
      <c r="B6929" s="1">
        <v>46132</v>
      </c>
      <c r="C6929" t="s">
        <v>162</v>
      </c>
      <c r="D6929" t="s">
        <v>71</v>
      </c>
      <c r="E6929" t="s">
        <v>48</v>
      </c>
      <c r="F6929" t="s">
        <v>34</v>
      </c>
      <c r="G6929">
        <v>2</v>
      </c>
      <c r="H6929">
        <v>12.1</v>
      </c>
      <c r="I6929" t="s">
        <v>86</v>
      </c>
      <c r="J6929" t="s">
        <v>127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83</v>
      </c>
      <c r="R6929" t="s">
        <v>83</v>
      </c>
      <c r="S6929" t="s">
        <v>83</v>
      </c>
      <c r="T6929" t="str">
        <f>_xlfn.XLOOKUP(A6929,MI_Match_Analysis!$A$2:$A$8,MI_Match_Analysis!$F$2:$F$8,"Not Found")</f>
        <v>Win</v>
      </c>
    </row>
    <row r="6930" spans="1:20" x14ac:dyDescent="0.3">
      <c r="A6930">
        <v>30</v>
      </c>
      <c r="B6930" s="1">
        <v>46132</v>
      </c>
      <c r="C6930" t="s">
        <v>162</v>
      </c>
      <c r="D6930" t="s">
        <v>71</v>
      </c>
      <c r="E6930" t="s">
        <v>48</v>
      </c>
      <c r="F6930" t="s">
        <v>34</v>
      </c>
      <c r="G6930">
        <v>2</v>
      </c>
      <c r="H6930">
        <v>12.2</v>
      </c>
      <c r="I6930" t="s">
        <v>86</v>
      </c>
      <c r="J6930" t="s">
        <v>127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165</v>
      </c>
      <c r="R6930" t="s">
        <v>86</v>
      </c>
      <c r="S6930" t="s">
        <v>283</v>
      </c>
      <c r="T6930" t="str">
        <f>_xlfn.XLOOKUP(A6930,MI_Match_Analysis!$A$2:$A$8,MI_Match_Analysis!$F$2:$F$8,"Not Found")</f>
        <v>Win</v>
      </c>
    </row>
    <row r="6931" spans="1:20" x14ac:dyDescent="0.3">
      <c r="A6931">
        <v>30</v>
      </c>
      <c r="B6931" s="1">
        <v>46132</v>
      </c>
      <c r="C6931" t="s">
        <v>162</v>
      </c>
      <c r="D6931" t="s">
        <v>71</v>
      </c>
      <c r="E6931" t="s">
        <v>48</v>
      </c>
      <c r="F6931" t="s">
        <v>34</v>
      </c>
      <c r="G6931">
        <v>2</v>
      </c>
      <c r="H6931">
        <v>12.3</v>
      </c>
      <c r="I6931" t="s">
        <v>117</v>
      </c>
      <c r="J6931" t="s">
        <v>127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83</v>
      </c>
      <c r="R6931" t="s">
        <v>83</v>
      </c>
      <c r="S6931" t="s">
        <v>83</v>
      </c>
      <c r="T6931" t="str">
        <f>_xlfn.XLOOKUP(A6931,MI_Match_Analysis!$A$2:$A$8,MI_Match_Analysis!$F$2:$F$8,"Not Found")</f>
        <v>Win</v>
      </c>
    </row>
    <row r="6932" spans="1:20" x14ac:dyDescent="0.3">
      <c r="A6932">
        <v>30</v>
      </c>
      <c r="B6932" s="1">
        <v>46132</v>
      </c>
      <c r="C6932" t="s">
        <v>162</v>
      </c>
      <c r="D6932" t="s">
        <v>71</v>
      </c>
      <c r="E6932" t="s">
        <v>48</v>
      </c>
      <c r="F6932" t="s">
        <v>34</v>
      </c>
      <c r="G6932">
        <v>2</v>
      </c>
      <c r="H6932">
        <v>12.4</v>
      </c>
      <c r="I6932" t="s">
        <v>117</v>
      </c>
      <c r="J6932" t="s">
        <v>127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83</v>
      </c>
      <c r="R6932" t="s">
        <v>83</v>
      </c>
      <c r="S6932" t="s">
        <v>83</v>
      </c>
      <c r="T6932" t="str">
        <f>_xlfn.XLOOKUP(A6932,MI_Match_Analysis!$A$2:$A$8,MI_Match_Analysis!$F$2:$F$8,"Not Found")</f>
        <v>Win</v>
      </c>
    </row>
    <row r="6933" spans="1:20" x14ac:dyDescent="0.3">
      <c r="A6933">
        <v>30</v>
      </c>
      <c r="B6933" s="1">
        <v>46132</v>
      </c>
      <c r="C6933" t="s">
        <v>162</v>
      </c>
      <c r="D6933" t="s">
        <v>71</v>
      </c>
      <c r="E6933" t="s">
        <v>48</v>
      </c>
      <c r="F6933" t="s">
        <v>34</v>
      </c>
      <c r="G6933">
        <v>2</v>
      </c>
      <c r="H6933">
        <v>12.5</v>
      </c>
      <c r="I6933" t="s">
        <v>117</v>
      </c>
      <c r="J6933" t="s">
        <v>127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83</v>
      </c>
      <c r="R6933" t="s">
        <v>83</v>
      </c>
      <c r="S6933" t="s">
        <v>83</v>
      </c>
      <c r="T6933" t="str">
        <f>_xlfn.XLOOKUP(A6933,MI_Match_Analysis!$A$2:$A$8,MI_Match_Analysis!$F$2:$F$8,"Not Found")</f>
        <v>Win</v>
      </c>
    </row>
    <row r="6934" spans="1:20" x14ac:dyDescent="0.3">
      <c r="A6934">
        <v>30</v>
      </c>
      <c r="B6934" s="1">
        <v>46132</v>
      </c>
      <c r="C6934" t="s">
        <v>162</v>
      </c>
      <c r="D6934" t="s">
        <v>71</v>
      </c>
      <c r="E6934" t="s">
        <v>48</v>
      </c>
      <c r="F6934" t="s">
        <v>34</v>
      </c>
      <c r="G6934">
        <v>2</v>
      </c>
      <c r="H6934">
        <v>12.6</v>
      </c>
      <c r="I6934" t="s">
        <v>219</v>
      </c>
      <c r="J6934" t="s">
        <v>127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165</v>
      </c>
      <c r="R6934" t="s">
        <v>219</v>
      </c>
      <c r="S6934" t="s">
        <v>197</v>
      </c>
      <c r="T6934" t="str">
        <f>_xlfn.XLOOKUP(A6934,MI_Match_Analysis!$A$2:$A$8,MI_Match_Analysis!$F$2:$F$8,"Not Found")</f>
        <v>Win</v>
      </c>
    </row>
    <row r="6935" spans="1:20" x14ac:dyDescent="0.3">
      <c r="A6935">
        <v>30</v>
      </c>
      <c r="B6935" s="1">
        <v>46132</v>
      </c>
      <c r="C6935" t="s">
        <v>162</v>
      </c>
      <c r="D6935" t="s">
        <v>71</v>
      </c>
      <c r="E6935" t="s">
        <v>48</v>
      </c>
      <c r="F6935" t="s">
        <v>34</v>
      </c>
      <c r="G6935">
        <v>2</v>
      </c>
      <c r="H6935">
        <v>13.1</v>
      </c>
      <c r="I6935" t="s">
        <v>117</v>
      </c>
      <c r="J6935" t="s">
        <v>184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83</v>
      </c>
      <c r="R6935" t="s">
        <v>83</v>
      </c>
      <c r="S6935" t="s">
        <v>83</v>
      </c>
      <c r="T6935" t="str">
        <f>_xlfn.XLOOKUP(A6935,MI_Match_Analysis!$A$2:$A$8,MI_Match_Analysis!$F$2:$F$8,"Not Found")</f>
        <v>Win</v>
      </c>
    </row>
    <row r="6936" spans="1:20" x14ac:dyDescent="0.3">
      <c r="A6936">
        <v>30</v>
      </c>
      <c r="B6936" s="1">
        <v>46132</v>
      </c>
      <c r="C6936" t="s">
        <v>162</v>
      </c>
      <c r="D6936" t="s">
        <v>71</v>
      </c>
      <c r="E6936" t="s">
        <v>48</v>
      </c>
      <c r="F6936" t="s">
        <v>34</v>
      </c>
      <c r="G6936">
        <v>2</v>
      </c>
      <c r="H6936">
        <v>13.2</v>
      </c>
      <c r="I6936" t="s">
        <v>117</v>
      </c>
      <c r="J6936" t="s">
        <v>184</v>
      </c>
      <c r="K6936">
        <v>1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83</v>
      </c>
      <c r="R6936" t="s">
        <v>83</v>
      </c>
      <c r="S6936" t="s">
        <v>83</v>
      </c>
      <c r="T6936" t="str">
        <f>_xlfn.XLOOKUP(A6936,MI_Match_Analysis!$A$2:$A$8,MI_Match_Analysis!$F$2:$F$8,"Not Found")</f>
        <v>Win</v>
      </c>
    </row>
    <row r="6937" spans="1:20" x14ac:dyDescent="0.3">
      <c r="A6937">
        <v>30</v>
      </c>
      <c r="B6937" s="1">
        <v>46132</v>
      </c>
      <c r="C6937" t="s">
        <v>162</v>
      </c>
      <c r="D6937" t="s">
        <v>71</v>
      </c>
      <c r="E6937" t="s">
        <v>48</v>
      </c>
      <c r="F6937" t="s">
        <v>34</v>
      </c>
      <c r="G6937">
        <v>2</v>
      </c>
      <c r="H6937">
        <v>13.3</v>
      </c>
      <c r="I6937" t="s">
        <v>222</v>
      </c>
      <c r="J6937" t="s">
        <v>184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83</v>
      </c>
      <c r="R6937" t="s">
        <v>83</v>
      </c>
      <c r="S6937" t="s">
        <v>83</v>
      </c>
      <c r="T6937" t="str">
        <f>_xlfn.XLOOKUP(A6937,MI_Match_Analysis!$A$2:$A$8,MI_Match_Analysis!$F$2:$F$8,"Not Found")</f>
        <v>Win</v>
      </c>
    </row>
    <row r="6938" spans="1:20" x14ac:dyDescent="0.3">
      <c r="A6938">
        <v>30</v>
      </c>
      <c r="B6938" s="1">
        <v>46132</v>
      </c>
      <c r="C6938" t="s">
        <v>162</v>
      </c>
      <c r="D6938" t="s">
        <v>71</v>
      </c>
      <c r="E6938" t="s">
        <v>48</v>
      </c>
      <c r="F6938" t="s">
        <v>34</v>
      </c>
      <c r="G6938">
        <v>2</v>
      </c>
      <c r="H6938">
        <v>13.4</v>
      </c>
      <c r="I6938" t="s">
        <v>222</v>
      </c>
      <c r="J6938" t="s">
        <v>184</v>
      </c>
      <c r="K6938">
        <v>0</v>
      </c>
      <c r="L6938">
        <v>1</v>
      </c>
      <c r="M6938">
        <v>1</v>
      </c>
      <c r="N6938">
        <v>0</v>
      </c>
      <c r="O6938">
        <v>0</v>
      </c>
      <c r="P6938">
        <v>0</v>
      </c>
      <c r="Q6938" t="s">
        <v>83</v>
      </c>
      <c r="R6938" t="s">
        <v>83</v>
      </c>
      <c r="S6938" t="s">
        <v>83</v>
      </c>
      <c r="T6938" t="str">
        <f>_xlfn.XLOOKUP(A6938,MI_Match_Analysis!$A$2:$A$8,MI_Match_Analysis!$F$2:$F$8,"Not Found")</f>
        <v>Win</v>
      </c>
    </row>
    <row r="6939" spans="1:20" x14ac:dyDescent="0.3">
      <c r="A6939">
        <v>30</v>
      </c>
      <c r="B6939" s="1">
        <v>46132</v>
      </c>
      <c r="C6939" t="s">
        <v>162</v>
      </c>
      <c r="D6939" t="s">
        <v>71</v>
      </c>
      <c r="E6939" t="s">
        <v>48</v>
      </c>
      <c r="F6939" t="s">
        <v>34</v>
      </c>
      <c r="G6939">
        <v>2</v>
      </c>
      <c r="H6939">
        <v>13.4</v>
      </c>
      <c r="I6939" t="s">
        <v>222</v>
      </c>
      <c r="J6939" t="s">
        <v>184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83</v>
      </c>
      <c r="R6939" t="s">
        <v>83</v>
      </c>
      <c r="S6939" t="s">
        <v>83</v>
      </c>
      <c r="T6939" t="str">
        <f>_xlfn.XLOOKUP(A6939,MI_Match_Analysis!$A$2:$A$8,MI_Match_Analysis!$F$2:$F$8,"Not Found")</f>
        <v>Win</v>
      </c>
    </row>
    <row r="6940" spans="1:20" x14ac:dyDescent="0.3">
      <c r="A6940">
        <v>30</v>
      </c>
      <c r="B6940" s="1">
        <v>46132</v>
      </c>
      <c r="C6940" t="s">
        <v>162</v>
      </c>
      <c r="D6940" t="s">
        <v>71</v>
      </c>
      <c r="E6940" t="s">
        <v>48</v>
      </c>
      <c r="F6940" t="s">
        <v>34</v>
      </c>
      <c r="G6940">
        <v>2</v>
      </c>
      <c r="H6940">
        <v>13.5</v>
      </c>
      <c r="I6940" t="s">
        <v>117</v>
      </c>
      <c r="J6940" t="s">
        <v>184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83</v>
      </c>
      <c r="R6940" t="s">
        <v>83</v>
      </c>
      <c r="S6940" t="s">
        <v>83</v>
      </c>
      <c r="T6940" t="str">
        <f>_xlfn.XLOOKUP(A6940,MI_Match_Analysis!$A$2:$A$8,MI_Match_Analysis!$F$2:$F$8,"Not Found")</f>
        <v>Win</v>
      </c>
    </row>
    <row r="6941" spans="1:20" x14ac:dyDescent="0.3">
      <c r="A6941">
        <v>30</v>
      </c>
      <c r="B6941" s="1">
        <v>46132</v>
      </c>
      <c r="C6941" t="s">
        <v>162</v>
      </c>
      <c r="D6941" t="s">
        <v>71</v>
      </c>
      <c r="E6941" t="s">
        <v>48</v>
      </c>
      <c r="F6941" t="s">
        <v>34</v>
      </c>
      <c r="G6941">
        <v>2</v>
      </c>
      <c r="H6941">
        <v>13.6</v>
      </c>
      <c r="I6941" t="s">
        <v>222</v>
      </c>
      <c r="J6941" t="s">
        <v>184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83</v>
      </c>
      <c r="R6941" t="s">
        <v>83</v>
      </c>
      <c r="S6941" t="s">
        <v>83</v>
      </c>
      <c r="T6941" t="str">
        <f>_xlfn.XLOOKUP(A6941,MI_Match_Analysis!$A$2:$A$8,MI_Match_Analysis!$F$2:$F$8,"Not Found")</f>
        <v>Win</v>
      </c>
    </row>
    <row r="6942" spans="1:20" x14ac:dyDescent="0.3">
      <c r="A6942">
        <v>30</v>
      </c>
      <c r="B6942" s="1">
        <v>46132</v>
      </c>
      <c r="C6942" t="s">
        <v>162</v>
      </c>
      <c r="D6942" t="s">
        <v>71</v>
      </c>
      <c r="E6942" t="s">
        <v>48</v>
      </c>
      <c r="F6942" t="s">
        <v>34</v>
      </c>
      <c r="G6942">
        <v>2</v>
      </c>
      <c r="H6942">
        <v>14.1</v>
      </c>
      <c r="I6942" t="s">
        <v>117</v>
      </c>
      <c r="J6942" t="s">
        <v>127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83</v>
      </c>
      <c r="R6942" t="s">
        <v>83</v>
      </c>
      <c r="S6942" t="s">
        <v>83</v>
      </c>
      <c r="T6942" t="str">
        <f>_xlfn.XLOOKUP(A6942,MI_Match_Analysis!$A$2:$A$8,MI_Match_Analysis!$F$2:$F$8,"Not Found")</f>
        <v>Win</v>
      </c>
    </row>
    <row r="6943" spans="1:20" x14ac:dyDescent="0.3">
      <c r="A6943">
        <v>30</v>
      </c>
      <c r="B6943" s="1">
        <v>46132</v>
      </c>
      <c r="C6943" t="s">
        <v>162</v>
      </c>
      <c r="D6943" t="s">
        <v>71</v>
      </c>
      <c r="E6943" t="s">
        <v>48</v>
      </c>
      <c r="F6943" t="s">
        <v>34</v>
      </c>
      <c r="G6943">
        <v>2</v>
      </c>
      <c r="H6943">
        <v>14.2</v>
      </c>
      <c r="I6943" t="s">
        <v>117</v>
      </c>
      <c r="J6943" t="s">
        <v>127</v>
      </c>
      <c r="K6943">
        <v>4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83</v>
      </c>
      <c r="R6943" t="s">
        <v>83</v>
      </c>
      <c r="S6943" t="s">
        <v>83</v>
      </c>
      <c r="T6943" t="str">
        <f>_xlfn.XLOOKUP(A6943,MI_Match_Analysis!$A$2:$A$8,MI_Match_Analysis!$F$2:$F$8,"Not Found")</f>
        <v>Win</v>
      </c>
    </row>
    <row r="6944" spans="1:20" x14ac:dyDescent="0.3">
      <c r="A6944">
        <v>30</v>
      </c>
      <c r="B6944" s="1">
        <v>46132</v>
      </c>
      <c r="C6944" t="s">
        <v>162</v>
      </c>
      <c r="D6944" t="s">
        <v>71</v>
      </c>
      <c r="E6944" t="s">
        <v>48</v>
      </c>
      <c r="F6944" t="s">
        <v>34</v>
      </c>
      <c r="G6944">
        <v>2</v>
      </c>
      <c r="H6944">
        <v>14.3</v>
      </c>
      <c r="I6944" t="s">
        <v>117</v>
      </c>
      <c r="J6944" t="s">
        <v>127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83</v>
      </c>
      <c r="R6944" t="s">
        <v>83</v>
      </c>
      <c r="S6944" t="s">
        <v>83</v>
      </c>
      <c r="T6944" t="str">
        <f>_xlfn.XLOOKUP(A6944,MI_Match_Analysis!$A$2:$A$8,MI_Match_Analysis!$F$2:$F$8,"Not Found")</f>
        <v>Win</v>
      </c>
    </row>
    <row r="6945" spans="1:20" x14ac:dyDescent="0.3">
      <c r="A6945">
        <v>30</v>
      </c>
      <c r="B6945" s="1">
        <v>46132</v>
      </c>
      <c r="C6945" t="s">
        <v>162</v>
      </c>
      <c r="D6945" t="s">
        <v>71</v>
      </c>
      <c r="E6945" t="s">
        <v>48</v>
      </c>
      <c r="F6945" t="s">
        <v>34</v>
      </c>
      <c r="G6945">
        <v>2</v>
      </c>
      <c r="H6945">
        <v>14.4</v>
      </c>
      <c r="I6945" t="s">
        <v>117</v>
      </c>
      <c r="J6945" t="s">
        <v>127</v>
      </c>
      <c r="K6945">
        <v>4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83</v>
      </c>
      <c r="R6945" t="s">
        <v>83</v>
      </c>
      <c r="S6945" t="s">
        <v>83</v>
      </c>
      <c r="T6945" t="str">
        <f>_xlfn.XLOOKUP(A6945,MI_Match_Analysis!$A$2:$A$8,MI_Match_Analysis!$F$2:$F$8,"Not Found")</f>
        <v>Win</v>
      </c>
    </row>
    <row r="6946" spans="1:20" x14ac:dyDescent="0.3">
      <c r="A6946">
        <v>30</v>
      </c>
      <c r="B6946" s="1">
        <v>46132</v>
      </c>
      <c r="C6946" t="s">
        <v>162</v>
      </c>
      <c r="D6946" t="s">
        <v>71</v>
      </c>
      <c r="E6946" t="s">
        <v>48</v>
      </c>
      <c r="F6946" t="s">
        <v>34</v>
      </c>
      <c r="G6946">
        <v>2</v>
      </c>
      <c r="H6946">
        <v>14.5</v>
      </c>
      <c r="I6946" t="s">
        <v>117</v>
      </c>
      <c r="J6946" t="s">
        <v>127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83</v>
      </c>
      <c r="R6946" t="s">
        <v>83</v>
      </c>
      <c r="S6946" t="s">
        <v>83</v>
      </c>
      <c r="T6946" t="str">
        <f>_xlfn.XLOOKUP(A6946,MI_Match_Analysis!$A$2:$A$8,MI_Match_Analysis!$F$2:$F$8,"Not Found")</f>
        <v>Win</v>
      </c>
    </row>
    <row r="6947" spans="1:20" x14ac:dyDescent="0.3">
      <c r="A6947">
        <v>30</v>
      </c>
      <c r="B6947" s="1">
        <v>46132</v>
      </c>
      <c r="C6947" t="s">
        <v>162</v>
      </c>
      <c r="D6947" t="s">
        <v>71</v>
      </c>
      <c r="E6947" t="s">
        <v>48</v>
      </c>
      <c r="F6947" t="s">
        <v>34</v>
      </c>
      <c r="G6947">
        <v>2</v>
      </c>
      <c r="H6947">
        <v>14.6</v>
      </c>
      <c r="I6947" t="s">
        <v>117</v>
      </c>
      <c r="J6947" t="s">
        <v>127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83</v>
      </c>
      <c r="R6947" t="s">
        <v>83</v>
      </c>
      <c r="S6947" t="s">
        <v>83</v>
      </c>
      <c r="T6947" t="str">
        <f>_xlfn.XLOOKUP(A6947,MI_Match_Analysis!$A$2:$A$8,MI_Match_Analysis!$F$2:$F$8,"Not Found")</f>
        <v>Win</v>
      </c>
    </row>
    <row r="6948" spans="1:20" x14ac:dyDescent="0.3">
      <c r="A6948">
        <v>30</v>
      </c>
      <c r="B6948" s="1">
        <v>46132</v>
      </c>
      <c r="C6948" t="s">
        <v>162</v>
      </c>
      <c r="D6948" t="s">
        <v>71</v>
      </c>
      <c r="E6948" t="s">
        <v>48</v>
      </c>
      <c r="F6948" t="s">
        <v>34</v>
      </c>
      <c r="G6948">
        <v>2</v>
      </c>
      <c r="H6948">
        <v>15.1</v>
      </c>
      <c r="I6948" t="s">
        <v>117</v>
      </c>
      <c r="J6948" t="s">
        <v>183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83</v>
      </c>
      <c r="R6948" t="s">
        <v>83</v>
      </c>
      <c r="S6948" t="s">
        <v>83</v>
      </c>
      <c r="T6948" t="str">
        <f>_xlfn.XLOOKUP(A6948,MI_Match_Analysis!$A$2:$A$8,MI_Match_Analysis!$F$2:$F$8,"Not Found")</f>
        <v>Win</v>
      </c>
    </row>
    <row r="6949" spans="1:20" x14ac:dyDescent="0.3">
      <c r="A6949">
        <v>30</v>
      </c>
      <c r="B6949" s="1">
        <v>46132</v>
      </c>
      <c r="C6949" t="s">
        <v>162</v>
      </c>
      <c r="D6949" t="s">
        <v>71</v>
      </c>
      <c r="E6949" t="s">
        <v>48</v>
      </c>
      <c r="F6949" t="s">
        <v>34</v>
      </c>
      <c r="G6949">
        <v>2</v>
      </c>
      <c r="H6949">
        <v>15.2</v>
      </c>
      <c r="I6949" t="s">
        <v>117</v>
      </c>
      <c r="J6949" t="s">
        <v>183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257</v>
      </c>
      <c r="R6949" t="s">
        <v>117</v>
      </c>
      <c r="S6949" t="s">
        <v>83</v>
      </c>
      <c r="T6949" t="str">
        <f>_xlfn.XLOOKUP(A6949,MI_Match_Analysis!$A$2:$A$8,MI_Match_Analysis!$F$2:$F$8,"Not Found")</f>
        <v>Win</v>
      </c>
    </row>
    <row r="6950" spans="1:20" x14ac:dyDescent="0.3">
      <c r="A6950">
        <v>30</v>
      </c>
      <c r="B6950" s="1">
        <v>46132</v>
      </c>
      <c r="C6950" t="s">
        <v>162</v>
      </c>
      <c r="D6950" t="s">
        <v>71</v>
      </c>
      <c r="E6950" t="s">
        <v>48</v>
      </c>
      <c r="F6950" t="s">
        <v>34</v>
      </c>
      <c r="G6950">
        <v>2</v>
      </c>
      <c r="H6950">
        <v>15.3</v>
      </c>
      <c r="I6950" t="s">
        <v>221</v>
      </c>
      <c r="J6950" t="s">
        <v>183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83</v>
      </c>
      <c r="R6950" t="s">
        <v>83</v>
      </c>
      <c r="S6950" t="s">
        <v>83</v>
      </c>
      <c r="T6950" t="str">
        <f>_xlfn.XLOOKUP(A6950,MI_Match_Analysis!$A$2:$A$8,MI_Match_Analysis!$F$2:$F$8,"Not Found")</f>
        <v>Win</v>
      </c>
    </row>
    <row r="6951" spans="1:20" x14ac:dyDescent="0.3">
      <c r="A6951">
        <v>30</v>
      </c>
      <c r="B6951" s="1">
        <v>46132</v>
      </c>
      <c r="C6951" t="s">
        <v>162</v>
      </c>
      <c r="D6951" t="s">
        <v>71</v>
      </c>
      <c r="E6951" t="s">
        <v>48</v>
      </c>
      <c r="F6951" t="s">
        <v>34</v>
      </c>
      <c r="G6951">
        <v>2</v>
      </c>
      <c r="H6951">
        <v>15.4</v>
      </c>
      <c r="I6951" t="s">
        <v>221</v>
      </c>
      <c r="J6951" t="s">
        <v>183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83</v>
      </c>
      <c r="R6951" t="s">
        <v>83</v>
      </c>
      <c r="S6951" t="s">
        <v>83</v>
      </c>
      <c r="T6951" t="str">
        <f>_xlfn.XLOOKUP(A6951,MI_Match_Analysis!$A$2:$A$8,MI_Match_Analysis!$F$2:$F$8,"Not Found")</f>
        <v>Win</v>
      </c>
    </row>
    <row r="6952" spans="1:20" x14ac:dyDescent="0.3">
      <c r="A6952">
        <v>30</v>
      </c>
      <c r="B6952" s="1">
        <v>46132</v>
      </c>
      <c r="C6952" t="s">
        <v>162</v>
      </c>
      <c r="D6952" t="s">
        <v>71</v>
      </c>
      <c r="E6952" t="s">
        <v>48</v>
      </c>
      <c r="F6952" t="s">
        <v>34</v>
      </c>
      <c r="G6952">
        <v>2</v>
      </c>
      <c r="H6952">
        <v>15.5</v>
      </c>
      <c r="I6952" t="s">
        <v>221</v>
      </c>
      <c r="J6952" t="s">
        <v>183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205</v>
      </c>
      <c r="R6952" t="s">
        <v>221</v>
      </c>
      <c r="S6952" t="s">
        <v>83</v>
      </c>
      <c r="T6952" t="str">
        <f>_xlfn.XLOOKUP(A6952,MI_Match_Analysis!$A$2:$A$8,MI_Match_Analysis!$F$2:$F$8,"Not Found")</f>
        <v>Win</v>
      </c>
    </row>
    <row r="6953" spans="1:20" x14ac:dyDescent="0.3">
      <c r="A6953">
        <v>30</v>
      </c>
      <c r="B6953" s="1">
        <v>46132</v>
      </c>
      <c r="C6953" t="s">
        <v>162</v>
      </c>
      <c r="D6953" t="s">
        <v>71</v>
      </c>
      <c r="E6953" t="s">
        <v>48</v>
      </c>
      <c r="F6953" t="s">
        <v>34</v>
      </c>
      <c r="G6953">
        <v>2</v>
      </c>
      <c r="H6953">
        <v>15.5</v>
      </c>
      <c r="I6953" t="s">
        <v>221</v>
      </c>
      <c r="J6953" t="s">
        <v>183</v>
      </c>
      <c r="K6953">
        <v>0</v>
      </c>
      <c r="L6953">
        <v>1</v>
      </c>
      <c r="M6953">
        <v>1</v>
      </c>
      <c r="N6953">
        <v>0</v>
      </c>
      <c r="O6953">
        <v>0</v>
      </c>
      <c r="P6953">
        <v>0</v>
      </c>
      <c r="Q6953" t="s">
        <v>83</v>
      </c>
      <c r="R6953" t="s">
        <v>83</v>
      </c>
      <c r="S6953" t="s">
        <v>83</v>
      </c>
      <c r="T6953" t="str">
        <f>_xlfn.XLOOKUP(A6953,MI_Match_Analysis!$A$2:$A$8,MI_Match_Analysis!$F$2:$F$8,"Not Found")</f>
        <v>Win</v>
      </c>
    </row>
    <row r="6954" spans="1:20" hidden="1" x14ac:dyDescent="0.3">
      <c r="A6954">
        <v>31</v>
      </c>
      <c r="B6954" s="1">
        <v>46133</v>
      </c>
      <c r="C6954" t="s">
        <v>162</v>
      </c>
      <c r="D6954" t="s">
        <v>75</v>
      </c>
      <c r="E6954" t="s">
        <v>25</v>
      </c>
      <c r="F6954" t="s">
        <v>54</v>
      </c>
      <c r="G6954">
        <v>1</v>
      </c>
      <c r="H6954">
        <v>0.1</v>
      </c>
      <c r="I6954" t="s">
        <v>95</v>
      </c>
      <c r="J6954" t="s">
        <v>69</v>
      </c>
      <c r="K6954">
        <v>2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83</v>
      </c>
      <c r="R6954" t="s">
        <v>83</v>
      </c>
      <c r="S6954" t="s">
        <v>83</v>
      </c>
      <c r="T6954" t="str">
        <f>_xlfn.XLOOKUP(A6954,MI_Match_Analysis!$A$2:$A$8,MI_Match_Analysis!$F$2:$F$8,"Not Found")</f>
        <v>Not Found</v>
      </c>
    </row>
    <row r="6955" spans="1:20" hidden="1" x14ac:dyDescent="0.3">
      <c r="A6955">
        <v>31</v>
      </c>
      <c r="B6955" s="1">
        <v>46133</v>
      </c>
      <c r="C6955" t="s">
        <v>162</v>
      </c>
      <c r="D6955" t="s">
        <v>75</v>
      </c>
      <c r="E6955" t="s">
        <v>25</v>
      </c>
      <c r="F6955" t="s">
        <v>54</v>
      </c>
      <c r="G6955">
        <v>1</v>
      </c>
      <c r="H6955">
        <v>0.2</v>
      </c>
      <c r="I6955" t="s">
        <v>95</v>
      </c>
      <c r="J6955" t="s">
        <v>69</v>
      </c>
      <c r="K6955">
        <v>1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83</v>
      </c>
      <c r="R6955" t="s">
        <v>83</v>
      </c>
      <c r="S6955" t="s">
        <v>83</v>
      </c>
      <c r="T6955" t="str">
        <f>_xlfn.XLOOKUP(A6955,MI_Match_Analysis!$A$2:$A$8,MI_Match_Analysis!$F$2:$F$8,"Not Found")</f>
        <v>Not Found</v>
      </c>
    </row>
    <row r="6956" spans="1:20" hidden="1" x14ac:dyDescent="0.3">
      <c r="A6956">
        <v>31</v>
      </c>
      <c r="B6956" s="1">
        <v>46133</v>
      </c>
      <c r="C6956" t="s">
        <v>162</v>
      </c>
      <c r="D6956" t="s">
        <v>75</v>
      </c>
      <c r="E6956" t="s">
        <v>25</v>
      </c>
      <c r="F6956" t="s">
        <v>54</v>
      </c>
      <c r="G6956">
        <v>1</v>
      </c>
      <c r="H6956">
        <v>0.3</v>
      </c>
      <c r="I6956" t="s">
        <v>164</v>
      </c>
      <c r="J6956" t="s">
        <v>69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83</v>
      </c>
      <c r="R6956" t="s">
        <v>83</v>
      </c>
      <c r="S6956" t="s">
        <v>83</v>
      </c>
      <c r="T6956" t="str">
        <f>_xlfn.XLOOKUP(A6956,MI_Match_Analysis!$A$2:$A$8,MI_Match_Analysis!$F$2:$F$8,"Not Found")</f>
        <v>Not Found</v>
      </c>
    </row>
    <row r="6957" spans="1:20" hidden="1" x14ac:dyDescent="0.3">
      <c r="A6957">
        <v>31</v>
      </c>
      <c r="B6957" s="1">
        <v>46133</v>
      </c>
      <c r="C6957" t="s">
        <v>162</v>
      </c>
      <c r="D6957" t="s">
        <v>75</v>
      </c>
      <c r="E6957" t="s">
        <v>25</v>
      </c>
      <c r="F6957" t="s">
        <v>54</v>
      </c>
      <c r="G6957">
        <v>1</v>
      </c>
      <c r="H6957">
        <v>0.4</v>
      </c>
      <c r="I6957" t="s">
        <v>164</v>
      </c>
      <c r="J6957" t="s">
        <v>69</v>
      </c>
      <c r="K6957">
        <v>4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83</v>
      </c>
      <c r="R6957" t="s">
        <v>83</v>
      </c>
      <c r="S6957" t="s">
        <v>83</v>
      </c>
      <c r="T6957" t="str">
        <f>_xlfn.XLOOKUP(A6957,MI_Match_Analysis!$A$2:$A$8,MI_Match_Analysis!$F$2:$F$8,"Not Found")</f>
        <v>Not Found</v>
      </c>
    </row>
    <row r="6958" spans="1:20" hidden="1" x14ac:dyDescent="0.3">
      <c r="A6958">
        <v>31</v>
      </c>
      <c r="B6958" s="1">
        <v>46133</v>
      </c>
      <c r="C6958" t="s">
        <v>162</v>
      </c>
      <c r="D6958" t="s">
        <v>75</v>
      </c>
      <c r="E6958" t="s">
        <v>25</v>
      </c>
      <c r="F6958" t="s">
        <v>54</v>
      </c>
      <c r="G6958">
        <v>1</v>
      </c>
      <c r="H6958">
        <v>0.5</v>
      </c>
      <c r="I6958" t="s">
        <v>164</v>
      </c>
      <c r="J6958" t="s">
        <v>69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83</v>
      </c>
      <c r="R6958" t="s">
        <v>83</v>
      </c>
      <c r="S6958" t="s">
        <v>83</v>
      </c>
      <c r="T6958" t="str">
        <f>_xlfn.XLOOKUP(A6958,MI_Match_Analysis!$A$2:$A$8,MI_Match_Analysis!$F$2:$F$8,"Not Found")</f>
        <v>Not Found</v>
      </c>
    </row>
    <row r="6959" spans="1:20" hidden="1" x14ac:dyDescent="0.3">
      <c r="A6959">
        <v>31</v>
      </c>
      <c r="B6959" s="1">
        <v>46133</v>
      </c>
      <c r="C6959" t="s">
        <v>162</v>
      </c>
      <c r="D6959" t="s">
        <v>75</v>
      </c>
      <c r="E6959" t="s">
        <v>25</v>
      </c>
      <c r="F6959" t="s">
        <v>54</v>
      </c>
      <c r="G6959">
        <v>1</v>
      </c>
      <c r="H6959">
        <v>0.6</v>
      </c>
      <c r="I6959" t="s">
        <v>164</v>
      </c>
      <c r="J6959" t="s">
        <v>69</v>
      </c>
      <c r="K6959">
        <v>2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83</v>
      </c>
      <c r="R6959" t="s">
        <v>83</v>
      </c>
      <c r="S6959" t="s">
        <v>83</v>
      </c>
      <c r="T6959" t="str">
        <f>_xlfn.XLOOKUP(A6959,MI_Match_Analysis!$A$2:$A$8,MI_Match_Analysis!$F$2:$F$8,"Not Found")</f>
        <v>Not Found</v>
      </c>
    </row>
    <row r="6960" spans="1:20" hidden="1" x14ac:dyDescent="0.3">
      <c r="A6960">
        <v>31</v>
      </c>
      <c r="B6960" s="1">
        <v>46133</v>
      </c>
      <c r="C6960" t="s">
        <v>162</v>
      </c>
      <c r="D6960" t="s">
        <v>75</v>
      </c>
      <c r="E6960" t="s">
        <v>25</v>
      </c>
      <c r="F6960" t="s">
        <v>54</v>
      </c>
      <c r="G6960">
        <v>1</v>
      </c>
      <c r="H6960">
        <v>1.1000000000000001</v>
      </c>
      <c r="I6960" t="s">
        <v>95</v>
      </c>
      <c r="J6960" t="s">
        <v>239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83</v>
      </c>
      <c r="R6960" t="s">
        <v>83</v>
      </c>
      <c r="S6960" t="s">
        <v>83</v>
      </c>
      <c r="T6960" t="str">
        <f>_xlfn.XLOOKUP(A6960,MI_Match_Analysis!$A$2:$A$8,MI_Match_Analysis!$F$2:$F$8,"Not Found")</f>
        <v>Not Found</v>
      </c>
    </row>
    <row r="6961" spans="1:20" hidden="1" x14ac:dyDescent="0.3">
      <c r="A6961">
        <v>31</v>
      </c>
      <c r="B6961" s="1">
        <v>46133</v>
      </c>
      <c r="C6961" t="s">
        <v>162</v>
      </c>
      <c r="D6961" t="s">
        <v>75</v>
      </c>
      <c r="E6961" t="s">
        <v>25</v>
      </c>
      <c r="F6961" t="s">
        <v>54</v>
      </c>
      <c r="G6961">
        <v>1</v>
      </c>
      <c r="H6961">
        <v>1.2</v>
      </c>
      <c r="I6961" t="s">
        <v>95</v>
      </c>
      <c r="J6961" t="s">
        <v>239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83</v>
      </c>
      <c r="R6961" t="s">
        <v>83</v>
      </c>
      <c r="S6961" t="s">
        <v>83</v>
      </c>
      <c r="T6961" t="str">
        <f>_xlfn.XLOOKUP(A6961,MI_Match_Analysis!$A$2:$A$8,MI_Match_Analysis!$F$2:$F$8,"Not Found")</f>
        <v>Not Found</v>
      </c>
    </row>
    <row r="6962" spans="1:20" hidden="1" x14ac:dyDescent="0.3">
      <c r="A6962">
        <v>31</v>
      </c>
      <c r="B6962" s="1">
        <v>46133</v>
      </c>
      <c r="C6962" t="s">
        <v>162</v>
      </c>
      <c r="D6962" t="s">
        <v>75</v>
      </c>
      <c r="E6962" t="s">
        <v>25</v>
      </c>
      <c r="F6962" t="s">
        <v>54</v>
      </c>
      <c r="G6962">
        <v>1</v>
      </c>
      <c r="H6962">
        <v>1.3</v>
      </c>
      <c r="I6962" t="s">
        <v>164</v>
      </c>
      <c r="J6962" t="s">
        <v>239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83</v>
      </c>
      <c r="R6962" t="s">
        <v>83</v>
      </c>
      <c r="S6962" t="s">
        <v>83</v>
      </c>
      <c r="T6962" t="str">
        <f>_xlfn.XLOOKUP(A6962,MI_Match_Analysis!$A$2:$A$8,MI_Match_Analysis!$F$2:$F$8,"Not Found")</f>
        <v>Not Found</v>
      </c>
    </row>
    <row r="6963" spans="1:20" hidden="1" x14ac:dyDescent="0.3">
      <c r="A6963">
        <v>31</v>
      </c>
      <c r="B6963" s="1">
        <v>46133</v>
      </c>
      <c r="C6963" t="s">
        <v>162</v>
      </c>
      <c r="D6963" t="s">
        <v>75</v>
      </c>
      <c r="E6963" t="s">
        <v>25</v>
      </c>
      <c r="F6963" t="s">
        <v>54</v>
      </c>
      <c r="G6963">
        <v>1</v>
      </c>
      <c r="H6963">
        <v>1.4</v>
      </c>
      <c r="I6963" t="s">
        <v>164</v>
      </c>
      <c r="J6963" t="s">
        <v>239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83</v>
      </c>
      <c r="R6963" t="s">
        <v>83</v>
      </c>
      <c r="S6963" t="s">
        <v>83</v>
      </c>
      <c r="T6963" t="str">
        <f>_xlfn.XLOOKUP(A6963,MI_Match_Analysis!$A$2:$A$8,MI_Match_Analysis!$F$2:$F$8,"Not Found")</f>
        <v>Not Found</v>
      </c>
    </row>
    <row r="6964" spans="1:20" hidden="1" x14ac:dyDescent="0.3">
      <c r="A6964">
        <v>31</v>
      </c>
      <c r="B6964" s="1">
        <v>46133</v>
      </c>
      <c r="C6964" t="s">
        <v>162</v>
      </c>
      <c r="D6964" t="s">
        <v>75</v>
      </c>
      <c r="E6964" t="s">
        <v>25</v>
      </c>
      <c r="F6964" t="s">
        <v>54</v>
      </c>
      <c r="G6964">
        <v>1</v>
      </c>
      <c r="H6964">
        <v>1.5</v>
      </c>
      <c r="I6964" t="s">
        <v>164</v>
      </c>
      <c r="J6964" t="s">
        <v>239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83</v>
      </c>
      <c r="R6964" t="s">
        <v>83</v>
      </c>
      <c r="S6964" t="s">
        <v>83</v>
      </c>
      <c r="T6964" t="str">
        <f>_xlfn.XLOOKUP(A6964,MI_Match_Analysis!$A$2:$A$8,MI_Match_Analysis!$F$2:$F$8,"Not Found")</f>
        <v>Not Found</v>
      </c>
    </row>
    <row r="6965" spans="1:20" hidden="1" x14ac:dyDescent="0.3">
      <c r="A6965">
        <v>31</v>
      </c>
      <c r="B6965" s="1">
        <v>46133</v>
      </c>
      <c r="C6965" t="s">
        <v>162</v>
      </c>
      <c r="D6965" t="s">
        <v>75</v>
      </c>
      <c r="E6965" t="s">
        <v>25</v>
      </c>
      <c r="F6965" t="s">
        <v>54</v>
      </c>
      <c r="G6965">
        <v>1</v>
      </c>
      <c r="H6965">
        <v>1.6</v>
      </c>
      <c r="I6965" t="s">
        <v>95</v>
      </c>
      <c r="J6965" t="s">
        <v>239</v>
      </c>
      <c r="K6965">
        <v>4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83</v>
      </c>
      <c r="R6965" t="s">
        <v>83</v>
      </c>
      <c r="S6965" t="s">
        <v>83</v>
      </c>
      <c r="T6965" t="str">
        <f>_xlfn.XLOOKUP(A6965,MI_Match_Analysis!$A$2:$A$8,MI_Match_Analysis!$F$2:$F$8,"Not Found")</f>
        <v>Not Found</v>
      </c>
    </row>
    <row r="6966" spans="1:20" hidden="1" x14ac:dyDescent="0.3">
      <c r="A6966">
        <v>31</v>
      </c>
      <c r="B6966" s="1">
        <v>46133</v>
      </c>
      <c r="C6966" t="s">
        <v>162</v>
      </c>
      <c r="D6966" t="s">
        <v>75</v>
      </c>
      <c r="E6966" t="s">
        <v>25</v>
      </c>
      <c r="F6966" t="s">
        <v>54</v>
      </c>
      <c r="G6966">
        <v>1</v>
      </c>
      <c r="H6966">
        <v>2.1</v>
      </c>
      <c r="I6966" t="s">
        <v>164</v>
      </c>
      <c r="J6966" t="s">
        <v>69</v>
      </c>
      <c r="K6966">
        <v>2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83</v>
      </c>
      <c r="R6966" t="s">
        <v>83</v>
      </c>
      <c r="S6966" t="s">
        <v>83</v>
      </c>
      <c r="T6966" t="str">
        <f>_xlfn.XLOOKUP(A6966,MI_Match_Analysis!$A$2:$A$8,MI_Match_Analysis!$F$2:$F$8,"Not Found")</f>
        <v>Not Found</v>
      </c>
    </row>
    <row r="6967" spans="1:20" hidden="1" x14ac:dyDescent="0.3">
      <c r="A6967">
        <v>31</v>
      </c>
      <c r="B6967" s="1">
        <v>46133</v>
      </c>
      <c r="C6967" t="s">
        <v>162</v>
      </c>
      <c r="D6967" t="s">
        <v>75</v>
      </c>
      <c r="E6967" t="s">
        <v>25</v>
      </c>
      <c r="F6967" t="s">
        <v>54</v>
      </c>
      <c r="G6967">
        <v>1</v>
      </c>
      <c r="H6967">
        <v>2.2000000000000002</v>
      </c>
      <c r="I6967" t="s">
        <v>164</v>
      </c>
      <c r="J6967" t="s">
        <v>69</v>
      </c>
      <c r="K6967">
        <v>4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83</v>
      </c>
      <c r="R6967" t="s">
        <v>83</v>
      </c>
      <c r="S6967" t="s">
        <v>83</v>
      </c>
      <c r="T6967" t="str">
        <f>_xlfn.XLOOKUP(A6967,MI_Match_Analysis!$A$2:$A$8,MI_Match_Analysis!$F$2:$F$8,"Not Found")</f>
        <v>Not Found</v>
      </c>
    </row>
    <row r="6968" spans="1:20" hidden="1" x14ac:dyDescent="0.3">
      <c r="A6968">
        <v>31</v>
      </c>
      <c r="B6968" s="1">
        <v>46133</v>
      </c>
      <c r="C6968" t="s">
        <v>162</v>
      </c>
      <c r="D6968" t="s">
        <v>75</v>
      </c>
      <c r="E6968" t="s">
        <v>25</v>
      </c>
      <c r="F6968" t="s">
        <v>54</v>
      </c>
      <c r="G6968">
        <v>1</v>
      </c>
      <c r="H6968">
        <v>2.2999999999999998</v>
      </c>
      <c r="I6968" t="s">
        <v>164</v>
      </c>
      <c r="J6968" t="s">
        <v>69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83</v>
      </c>
      <c r="R6968" t="s">
        <v>83</v>
      </c>
      <c r="S6968" t="s">
        <v>83</v>
      </c>
      <c r="T6968" t="str">
        <f>_xlfn.XLOOKUP(A6968,MI_Match_Analysis!$A$2:$A$8,MI_Match_Analysis!$F$2:$F$8,"Not Found")</f>
        <v>Not Found</v>
      </c>
    </row>
    <row r="6969" spans="1:20" hidden="1" x14ac:dyDescent="0.3">
      <c r="A6969">
        <v>31</v>
      </c>
      <c r="B6969" s="1">
        <v>46133</v>
      </c>
      <c r="C6969" t="s">
        <v>162</v>
      </c>
      <c r="D6969" t="s">
        <v>75</v>
      </c>
      <c r="E6969" t="s">
        <v>25</v>
      </c>
      <c r="F6969" t="s">
        <v>54</v>
      </c>
      <c r="G6969">
        <v>1</v>
      </c>
      <c r="H6969">
        <v>2.4</v>
      </c>
      <c r="I6969" t="s">
        <v>164</v>
      </c>
      <c r="J6969" t="s">
        <v>69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83</v>
      </c>
      <c r="R6969" t="s">
        <v>83</v>
      </c>
      <c r="S6969" t="s">
        <v>83</v>
      </c>
      <c r="T6969" t="str">
        <f>_xlfn.XLOOKUP(A6969,MI_Match_Analysis!$A$2:$A$8,MI_Match_Analysis!$F$2:$F$8,"Not Found")</f>
        <v>Not Found</v>
      </c>
    </row>
    <row r="6970" spans="1:20" hidden="1" x14ac:dyDescent="0.3">
      <c r="A6970">
        <v>31</v>
      </c>
      <c r="B6970" s="1">
        <v>46133</v>
      </c>
      <c r="C6970" t="s">
        <v>162</v>
      </c>
      <c r="D6970" t="s">
        <v>75</v>
      </c>
      <c r="E6970" t="s">
        <v>25</v>
      </c>
      <c r="F6970" t="s">
        <v>54</v>
      </c>
      <c r="G6970">
        <v>1</v>
      </c>
      <c r="H6970">
        <v>2.5</v>
      </c>
      <c r="I6970" t="s">
        <v>95</v>
      </c>
      <c r="J6970" t="s">
        <v>69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83</v>
      </c>
      <c r="R6970" t="s">
        <v>83</v>
      </c>
      <c r="S6970" t="s">
        <v>83</v>
      </c>
      <c r="T6970" t="str">
        <f>_xlfn.XLOOKUP(A6970,MI_Match_Analysis!$A$2:$A$8,MI_Match_Analysis!$F$2:$F$8,"Not Found")</f>
        <v>Not Found</v>
      </c>
    </row>
    <row r="6971" spans="1:20" hidden="1" x14ac:dyDescent="0.3">
      <c r="A6971">
        <v>31</v>
      </c>
      <c r="B6971" s="1">
        <v>46133</v>
      </c>
      <c r="C6971" t="s">
        <v>162</v>
      </c>
      <c r="D6971" t="s">
        <v>75</v>
      </c>
      <c r="E6971" t="s">
        <v>25</v>
      </c>
      <c r="F6971" t="s">
        <v>54</v>
      </c>
      <c r="G6971">
        <v>1</v>
      </c>
      <c r="H6971">
        <v>2.6</v>
      </c>
      <c r="I6971" t="s">
        <v>95</v>
      </c>
      <c r="J6971" t="s">
        <v>69</v>
      </c>
      <c r="K6971">
        <v>4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83</v>
      </c>
      <c r="R6971" t="s">
        <v>83</v>
      </c>
      <c r="S6971" t="s">
        <v>83</v>
      </c>
      <c r="T6971" t="str">
        <f>_xlfn.XLOOKUP(A6971,MI_Match_Analysis!$A$2:$A$8,MI_Match_Analysis!$F$2:$F$8,"Not Found")</f>
        <v>Not Found</v>
      </c>
    </row>
    <row r="6972" spans="1:20" hidden="1" x14ac:dyDescent="0.3">
      <c r="A6972">
        <v>31</v>
      </c>
      <c r="B6972" s="1">
        <v>46133</v>
      </c>
      <c r="C6972" t="s">
        <v>162</v>
      </c>
      <c r="D6972" t="s">
        <v>75</v>
      </c>
      <c r="E6972" t="s">
        <v>25</v>
      </c>
      <c r="F6972" t="s">
        <v>54</v>
      </c>
      <c r="G6972">
        <v>1</v>
      </c>
      <c r="H6972">
        <v>3.1</v>
      </c>
      <c r="I6972" t="s">
        <v>164</v>
      </c>
      <c r="J6972" t="s">
        <v>56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83</v>
      </c>
      <c r="R6972" t="s">
        <v>83</v>
      </c>
      <c r="S6972" t="s">
        <v>83</v>
      </c>
      <c r="T6972" t="str">
        <f>_xlfn.XLOOKUP(A6972,MI_Match_Analysis!$A$2:$A$8,MI_Match_Analysis!$F$2:$F$8,"Not Found")</f>
        <v>Not Found</v>
      </c>
    </row>
    <row r="6973" spans="1:20" hidden="1" x14ac:dyDescent="0.3">
      <c r="A6973">
        <v>31</v>
      </c>
      <c r="B6973" s="1">
        <v>46133</v>
      </c>
      <c r="C6973" t="s">
        <v>162</v>
      </c>
      <c r="D6973" t="s">
        <v>75</v>
      </c>
      <c r="E6973" t="s">
        <v>25</v>
      </c>
      <c r="F6973" t="s">
        <v>54</v>
      </c>
      <c r="G6973">
        <v>1</v>
      </c>
      <c r="H6973">
        <v>3.2</v>
      </c>
      <c r="I6973" t="s">
        <v>95</v>
      </c>
      <c r="J6973" t="s">
        <v>56</v>
      </c>
      <c r="K6973">
        <v>4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83</v>
      </c>
      <c r="R6973" t="s">
        <v>83</v>
      </c>
      <c r="S6973" t="s">
        <v>83</v>
      </c>
      <c r="T6973" t="str">
        <f>_xlfn.XLOOKUP(A6973,MI_Match_Analysis!$A$2:$A$8,MI_Match_Analysis!$F$2:$F$8,"Not Found")</f>
        <v>Not Found</v>
      </c>
    </row>
    <row r="6974" spans="1:20" hidden="1" x14ac:dyDescent="0.3">
      <c r="A6974">
        <v>31</v>
      </c>
      <c r="B6974" s="1">
        <v>46133</v>
      </c>
      <c r="C6974" t="s">
        <v>162</v>
      </c>
      <c r="D6974" t="s">
        <v>75</v>
      </c>
      <c r="E6974" t="s">
        <v>25</v>
      </c>
      <c r="F6974" t="s">
        <v>54</v>
      </c>
      <c r="G6974">
        <v>1</v>
      </c>
      <c r="H6974">
        <v>3.3</v>
      </c>
      <c r="I6974" t="s">
        <v>95</v>
      </c>
      <c r="J6974" t="s">
        <v>56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83</v>
      </c>
      <c r="R6974" t="s">
        <v>83</v>
      </c>
      <c r="S6974" t="s">
        <v>83</v>
      </c>
      <c r="T6974" t="str">
        <f>_xlfn.XLOOKUP(A6974,MI_Match_Analysis!$A$2:$A$8,MI_Match_Analysis!$F$2:$F$8,"Not Found")</f>
        <v>Not Found</v>
      </c>
    </row>
    <row r="6975" spans="1:20" hidden="1" x14ac:dyDescent="0.3">
      <c r="A6975">
        <v>31</v>
      </c>
      <c r="B6975" s="1">
        <v>46133</v>
      </c>
      <c r="C6975" t="s">
        <v>162</v>
      </c>
      <c r="D6975" t="s">
        <v>75</v>
      </c>
      <c r="E6975" t="s">
        <v>25</v>
      </c>
      <c r="F6975" t="s">
        <v>54</v>
      </c>
      <c r="G6975">
        <v>1</v>
      </c>
      <c r="H6975">
        <v>3.4</v>
      </c>
      <c r="I6975" t="s">
        <v>95</v>
      </c>
      <c r="J6975" t="s">
        <v>56</v>
      </c>
      <c r="K6975">
        <v>4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83</v>
      </c>
      <c r="R6975" t="s">
        <v>83</v>
      </c>
      <c r="S6975" t="s">
        <v>83</v>
      </c>
      <c r="T6975" t="str">
        <f>_xlfn.XLOOKUP(A6975,MI_Match_Analysis!$A$2:$A$8,MI_Match_Analysis!$F$2:$F$8,"Not Found")</f>
        <v>Not Found</v>
      </c>
    </row>
    <row r="6976" spans="1:20" hidden="1" x14ac:dyDescent="0.3">
      <c r="A6976">
        <v>31</v>
      </c>
      <c r="B6976" s="1">
        <v>46133</v>
      </c>
      <c r="C6976" t="s">
        <v>162</v>
      </c>
      <c r="D6976" t="s">
        <v>75</v>
      </c>
      <c r="E6976" t="s">
        <v>25</v>
      </c>
      <c r="F6976" t="s">
        <v>54</v>
      </c>
      <c r="G6976">
        <v>1</v>
      </c>
      <c r="H6976">
        <v>3.5</v>
      </c>
      <c r="I6976" t="s">
        <v>95</v>
      </c>
      <c r="J6976" t="s">
        <v>56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83</v>
      </c>
      <c r="R6976" t="s">
        <v>83</v>
      </c>
      <c r="S6976" t="s">
        <v>83</v>
      </c>
      <c r="T6976" t="str">
        <f>_xlfn.XLOOKUP(A6976,MI_Match_Analysis!$A$2:$A$8,MI_Match_Analysis!$F$2:$F$8,"Not Found")</f>
        <v>Not Found</v>
      </c>
    </row>
    <row r="6977" spans="1:20" hidden="1" x14ac:dyDescent="0.3">
      <c r="A6977">
        <v>31</v>
      </c>
      <c r="B6977" s="1">
        <v>46133</v>
      </c>
      <c r="C6977" t="s">
        <v>162</v>
      </c>
      <c r="D6977" t="s">
        <v>75</v>
      </c>
      <c r="E6977" t="s">
        <v>25</v>
      </c>
      <c r="F6977" t="s">
        <v>54</v>
      </c>
      <c r="G6977">
        <v>1</v>
      </c>
      <c r="H6977">
        <v>3.6</v>
      </c>
      <c r="I6977" t="s">
        <v>95</v>
      </c>
      <c r="J6977" t="s">
        <v>56</v>
      </c>
      <c r="K6977">
        <v>1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83</v>
      </c>
      <c r="R6977" t="s">
        <v>83</v>
      </c>
      <c r="S6977" t="s">
        <v>83</v>
      </c>
      <c r="T6977" t="str">
        <f>_xlfn.XLOOKUP(A6977,MI_Match_Analysis!$A$2:$A$8,MI_Match_Analysis!$F$2:$F$8,"Not Found")</f>
        <v>Not Found</v>
      </c>
    </row>
    <row r="6978" spans="1:20" hidden="1" x14ac:dyDescent="0.3">
      <c r="A6978">
        <v>31</v>
      </c>
      <c r="B6978" s="1">
        <v>46133</v>
      </c>
      <c r="C6978" t="s">
        <v>162</v>
      </c>
      <c r="D6978" t="s">
        <v>75</v>
      </c>
      <c r="E6978" t="s">
        <v>25</v>
      </c>
      <c r="F6978" t="s">
        <v>54</v>
      </c>
      <c r="G6978">
        <v>1</v>
      </c>
      <c r="H6978">
        <v>4.0999999999999996</v>
      </c>
      <c r="I6978" t="s">
        <v>95</v>
      </c>
      <c r="J6978" t="s">
        <v>239</v>
      </c>
      <c r="K6978">
        <v>6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83</v>
      </c>
      <c r="R6978" t="s">
        <v>83</v>
      </c>
      <c r="S6978" t="s">
        <v>83</v>
      </c>
      <c r="T6978" t="str">
        <f>_xlfn.XLOOKUP(A6978,MI_Match_Analysis!$A$2:$A$8,MI_Match_Analysis!$F$2:$F$8,"Not Found")</f>
        <v>Not Found</v>
      </c>
    </row>
    <row r="6979" spans="1:20" hidden="1" x14ac:dyDescent="0.3">
      <c r="A6979">
        <v>31</v>
      </c>
      <c r="B6979" s="1">
        <v>46133</v>
      </c>
      <c r="C6979" t="s">
        <v>162</v>
      </c>
      <c r="D6979" t="s">
        <v>75</v>
      </c>
      <c r="E6979" t="s">
        <v>25</v>
      </c>
      <c r="F6979" t="s">
        <v>54</v>
      </c>
      <c r="G6979">
        <v>1</v>
      </c>
      <c r="H6979">
        <v>4.2</v>
      </c>
      <c r="I6979" t="s">
        <v>95</v>
      </c>
      <c r="J6979" t="s">
        <v>239</v>
      </c>
      <c r="K6979">
        <v>6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83</v>
      </c>
      <c r="R6979" t="s">
        <v>83</v>
      </c>
      <c r="S6979" t="s">
        <v>83</v>
      </c>
      <c r="T6979" t="str">
        <f>_xlfn.XLOOKUP(A6979,MI_Match_Analysis!$A$2:$A$8,MI_Match_Analysis!$F$2:$F$8,"Not Found")</f>
        <v>Not Found</v>
      </c>
    </row>
    <row r="6980" spans="1:20" hidden="1" x14ac:dyDescent="0.3">
      <c r="A6980">
        <v>31</v>
      </c>
      <c r="B6980" s="1">
        <v>46133</v>
      </c>
      <c r="C6980" t="s">
        <v>162</v>
      </c>
      <c r="D6980" t="s">
        <v>75</v>
      </c>
      <c r="E6980" t="s">
        <v>25</v>
      </c>
      <c r="F6980" t="s">
        <v>54</v>
      </c>
      <c r="G6980">
        <v>1</v>
      </c>
      <c r="H6980">
        <v>4.3</v>
      </c>
      <c r="I6980" t="s">
        <v>95</v>
      </c>
      <c r="J6980" t="s">
        <v>239</v>
      </c>
      <c r="K6980">
        <v>1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83</v>
      </c>
      <c r="R6980" t="s">
        <v>83</v>
      </c>
      <c r="S6980" t="s">
        <v>83</v>
      </c>
      <c r="T6980" t="str">
        <f>_xlfn.XLOOKUP(A6980,MI_Match_Analysis!$A$2:$A$8,MI_Match_Analysis!$F$2:$F$8,"Not Found")</f>
        <v>Not Found</v>
      </c>
    </row>
    <row r="6981" spans="1:20" hidden="1" x14ac:dyDescent="0.3">
      <c r="A6981">
        <v>31</v>
      </c>
      <c r="B6981" s="1">
        <v>46133</v>
      </c>
      <c r="C6981" t="s">
        <v>162</v>
      </c>
      <c r="D6981" t="s">
        <v>75</v>
      </c>
      <c r="E6981" t="s">
        <v>25</v>
      </c>
      <c r="F6981" t="s">
        <v>54</v>
      </c>
      <c r="G6981">
        <v>1</v>
      </c>
      <c r="H6981">
        <v>4.4000000000000004</v>
      </c>
      <c r="I6981" t="s">
        <v>164</v>
      </c>
      <c r="J6981" t="s">
        <v>239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83</v>
      </c>
      <c r="R6981" t="s">
        <v>83</v>
      </c>
      <c r="S6981" t="s">
        <v>83</v>
      </c>
      <c r="T6981" t="str">
        <f>_xlfn.XLOOKUP(A6981,MI_Match_Analysis!$A$2:$A$8,MI_Match_Analysis!$F$2:$F$8,"Not Found")</f>
        <v>Not Found</v>
      </c>
    </row>
    <row r="6982" spans="1:20" hidden="1" x14ac:dyDescent="0.3">
      <c r="A6982">
        <v>31</v>
      </c>
      <c r="B6982" s="1">
        <v>46133</v>
      </c>
      <c r="C6982" t="s">
        <v>162</v>
      </c>
      <c r="D6982" t="s">
        <v>75</v>
      </c>
      <c r="E6982" t="s">
        <v>25</v>
      </c>
      <c r="F6982" t="s">
        <v>54</v>
      </c>
      <c r="G6982">
        <v>1</v>
      </c>
      <c r="H6982">
        <v>4.5</v>
      </c>
      <c r="I6982" t="s">
        <v>164</v>
      </c>
      <c r="J6982" t="s">
        <v>239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83</v>
      </c>
      <c r="R6982" t="s">
        <v>83</v>
      </c>
      <c r="S6982" t="s">
        <v>83</v>
      </c>
      <c r="T6982" t="str">
        <f>_xlfn.XLOOKUP(A6982,MI_Match_Analysis!$A$2:$A$8,MI_Match_Analysis!$F$2:$F$8,"Not Found")</f>
        <v>Not Found</v>
      </c>
    </row>
    <row r="6983" spans="1:20" hidden="1" x14ac:dyDescent="0.3">
      <c r="A6983">
        <v>31</v>
      </c>
      <c r="B6983" s="1">
        <v>46133</v>
      </c>
      <c r="C6983" t="s">
        <v>162</v>
      </c>
      <c r="D6983" t="s">
        <v>75</v>
      </c>
      <c r="E6983" t="s">
        <v>25</v>
      </c>
      <c r="F6983" t="s">
        <v>54</v>
      </c>
      <c r="G6983">
        <v>1</v>
      </c>
      <c r="H6983">
        <v>4.5</v>
      </c>
      <c r="I6983" t="s">
        <v>164</v>
      </c>
      <c r="J6983" t="s">
        <v>239</v>
      </c>
      <c r="K6983">
        <v>0</v>
      </c>
      <c r="L6983">
        <v>1</v>
      </c>
      <c r="M6983">
        <v>1</v>
      </c>
      <c r="N6983">
        <v>0</v>
      </c>
      <c r="O6983">
        <v>0</v>
      </c>
      <c r="P6983">
        <v>0</v>
      </c>
      <c r="Q6983" t="s">
        <v>83</v>
      </c>
      <c r="R6983" t="s">
        <v>83</v>
      </c>
      <c r="S6983" t="s">
        <v>83</v>
      </c>
      <c r="T6983" t="str">
        <f>_xlfn.XLOOKUP(A6983,MI_Match_Analysis!$A$2:$A$8,MI_Match_Analysis!$F$2:$F$8,"Not Found")</f>
        <v>Not Found</v>
      </c>
    </row>
    <row r="6984" spans="1:20" hidden="1" x14ac:dyDescent="0.3">
      <c r="A6984">
        <v>31</v>
      </c>
      <c r="B6984" s="1">
        <v>46133</v>
      </c>
      <c r="C6984" t="s">
        <v>162</v>
      </c>
      <c r="D6984" t="s">
        <v>75</v>
      </c>
      <c r="E6984" t="s">
        <v>25</v>
      </c>
      <c r="F6984" t="s">
        <v>54</v>
      </c>
      <c r="G6984">
        <v>1</v>
      </c>
      <c r="H6984">
        <v>4.5999999999999996</v>
      </c>
      <c r="I6984" t="s">
        <v>164</v>
      </c>
      <c r="J6984" t="s">
        <v>239</v>
      </c>
      <c r="K6984">
        <v>6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83</v>
      </c>
      <c r="R6984" t="s">
        <v>83</v>
      </c>
      <c r="S6984" t="s">
        <v>83</v>
      </c>
      <c r="T6984" t="str">
        <f>_xlfn.XLOOKUP(A6984,MI_Match_Analysis!$A$2:$A$8,MI_Match_Analysis!$F$2:$F$8,"Not Found")</f>
        <v>Not Found</v>
      </c>
    </row>
    <row r="6985" spans="1:20" hidden="1" x14ac:dyDescent="0.3">
      <c r="A6985">
        <v>31</v>
      </c>
      <c r="B6985" s="1">
        <v>46133</v>
      </c>
      <c r="C6985" t="s">
        <v>162</v>
      </c>
      <c r="D6985" t="s">
        <v>75</v>
      </c>
      <c r="E6985" t="s">
        <v>25</v>
      </c>
      <c r="F6985" t="s">
        <v>54</v>
      </c>
      <c r="G6985">
        <v>1</v>
      </c>
      <c r="H6985">
        <v>5.0999999999999996</v>
      </c>
      <c r="I6985" t="s">
        <v>95</v>
      </c>
      <c r="J6985" t="s">
        <v>56</v>
      </c>
      <c r="K6985">
        <v>1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83</v>
      </c>
      <c r="R6985" t="s">
        <v>83</v>
      </c>
      <c r="S6985" t="s">
        <v>83</v>
      </c>
      <c r="T6985" t="str">
        <f>_xlfn.XLOOKUP(A6985,MI_Match_Analysis!$A$2:$A$8,MI_Match_Analysis!$F$2:$F$8,"Not Found")</f>
        <v>Not Found</v>
      </c>
    </row>
    <row r="6986" spans="1:20" hidden="1" x14ac:dyDescent="0.3">
      <c r="A6986">
        <v>31</v>
      </c>
      <c r="B6986" s="1">
        <v>46133</v>
      </c>
      <c r="C6986" t="s">
        <v>162</v>
      </c>
      <c r="D6986" t="s">
        <v>75</v>
      </c>
      <c r="E6986" t="s">
        <v>25</v>
      </c>
      <c r="F6986" t="s">
        <v>54</v>
      </c>
      <c r="G6986">
        <v>1</v>
      </c>
      <c r="H6986">
        <v>5.2</v>
      </c>
      <c r="I6986" t="s">
        <v>164</v>
      </c>
      <c r="J6986" t="s">
        <v>56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83</v>
      </c>
      <c r="R6986" t="s">
        <v>83</v>
      </c>
      <c r="S6986" t="s">
        <v>83</v>
      </c>
      <c r="T6986" t="str">
        <f>_xlfn.XLOOKUP(A6986,MI_Match_Analysis!$A$2:$A$8,MI_Match_Analysis!$F$2:$F$8,"Not Found")</f>
        <v>Not Found</v>
      </c>
    </row>
    <row r="6987" spans="1:20" hidden="1" x14ac:dyDescent="0.3">
      <c r="A6987">
        <v>31</v>
      </c>
      <c r="B6987" s="1">
        <v>46133</v>
      </c>
      <c r="C6987" t="s">
        <v>162</v>
      </c>
      <c r="D6987" t="s">
        <v>75</v>
      </c>
      <c r="E6987" t="s">
        <v>25</v>
      </c>
      <c r="F6987" t="s">
        <v>54</v>
      </c>
      <c r="G6987">
        <v>1</v>
      </c>
      <c r="H6987">
        <v>5.3</v>
      </c>
      <c r="I6987" t="s">
        <v>95</v>
      </c>
      <c r="J6987" t="s">
        <v>56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83</v>
      </c>
      <c r="R6987" t="s">
        <v>83</v>
      </c>
      <c r="S6987" t="s">
        <v>83</v>
      </c>
      <c r="T6987" t="str">
        <f>_xlfn.XLOOKUP(A6987,MI_Match_Analysis!$A$2:$A$8,MI_Match_Analysis!$F$2:$F$8,"Not Found")</f>
        <v>Not Found</v>
      </c>
    </row>
    <row r="6988" spans="1:20" hidden="1" x14ac:dyDescent="0.3">
      <c r="A6988">
        <v>31</v>
      </c>
      <c r="B6988" s="1">
        <v>46133</v>
      </c>
      <c r="C6988" t="s">
        <v>162</v>
      </c>
      <c r="D6988" t="s">
        <v>75</v>
      </c>
      <c r="E6988" t="s">
        <v>25</v>
      </c>
      <c r="F6988" t="s">
        <v>54</v>
      </c>
      <c r="G6988">
        <v>1</v>
      </c>
      <c r="H6988">
        <v>5.4</v>
      </c>
      <c r="I6988" t="s">
        <v>95</v>
      </c>
      <c r="J6988" t="s">
        <v>56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83</v>
      </c>
      <c r="R6988" t="s">
        <v>83</v>
      </c>
      <c r="S6988" t="s">
        <v>83</v>
      </c>
      <c r="T6988" t="str">
        <f>_xlfn.XLOOKUP(A6988,MI_Match_Analysis!$A$2:$A$8,MI_Match_Analysis!$F$2:$F$8,"Not Found")</f>
        <v>Not Found</v>
      </c>
    </row>
    <row r="6989" spans="1:20" hidden="1" x14ac:dyDescent="0.3">
      <c r="A6989">
        <v>31</v>
      </c>
      <c r="B6989" s="1">
        <v>46133</v>
      </c>
      <c r="C6989" t="s">
        <v>162</v>
      </c>
      <c r="D6989" t="s">
        <v>75</v>
      </c>
      <c r="E6989" t="s">
        <v>25</v>
      </c>
      <c r="F6989" t="s">
        <v>54</v>
      </c>
      <c r="G6989">
        <v>1</v>
      </c>
      <c r="H6989">
        <v>5.5</v>
      </c>
      <c r="I6989" t="s">
        <v>164</v>
      </c>
      <c r="J6989" t="s">
        <v>56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83</v>
      </c>
      <c r="R6989" t="s">
        <v>83</v>
      </c>
      <c r="S6989" t="s">
        <v>83</v>
      </c>
      <c r="T6989" t="str">
        <f>_xlfn.XLOOKUP(A6989,MI_Match_Analysis!$A$2:$A$8,MI_Match_Analysis!$F$2:$F$8,"Not Found")</f>
        <v>Not Found</v>
      </c>
    </row>
    <row r="6990" spans="1:20" hidden="1" x14ac:dyDescent="0.3">
      <c r="A6990">
        <v>31</v>
      </c>
      <c r="B6990" s="1">
        <v>46133</v>
      </c>
      <c r="C6990" t="s">
        <v>162</v>
      </c>
      <c r="D6990" t="s">
        <v>75</v>
      </c>
      <c r="E6990" t="s">
        <v>25</v>
      </c>
      <c r="F6990" t="s">
        <v>54</v>
      </c>
      <c r="G6990">
        <v>1</v>
      </c>
      <c r="H6990">
        <v>5.6</v>
      </c>
      <c r="I6990" t="s">
        <v>95</v>
      </c>
      <c r="J6990" t="s">
        <v>56</v>
      </c>
      <c r="K6990">
        <v>0</v>
      </c>
      <c r="L6990">
        <v>1</v>
      </c>
      <c r="M6990">
        <v>1</v>
      </c>
      <c r="N6990">
        <v>0</v>
      </c>
      <c r="O6990">
        <v>0</v>
      </c>
      <c r="P6990">
        <v>0</v>
      </c>
      <c r="Q6990" t="s">
        <v>83</v>
      </c>
      <c r="R6990" t="s">
        <v>83</v>
      </c>
      <c r="S6990" t="s">
        <v>83</v>
      </c>
      <c r="T6990" t="str">
        <f>_xlfn.XLOOKUP(A6990,MI_Match_Analysis!$A$2:$A$8,MI_Match_Analysis!$F$2:$F$8,"Not Found")</f>
        <v>Not Found</v>
      </c>
    </row>
    <row r="6991" spans="1:20" hidden="1" x14ac:dyDescent="0.3">
      <c r="A6991">
        <v>31</v>
      </c>
      <c r="B6991" s="1">
        <v>46133</v>
      </c>
      <c r="C6991" t="s">
        <v>162</v>
      </c>
      <c r="D6991" t="s">
        <v>75</v>
      </c>
      <c r="E6991" t="s">
        <v>25</v>
      </c>
      <c r="F6991" t="s">
        <v>54</v>
      </c>
      <c r="G6991">
        <v>1</v>
      </c>
      <c r="H6991">
        <v>5.6</v>
      </c>
      <c r="I6991" t="s">
        <v>95</v>
      </c>
      <c r="J6991" t="s">
        <v>56</v>
      </c>
      <c r="K6991">
        <v>6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83</v>
      </c>
      <c r="R6991" t="s">
        <v>83</v>
      </c>
      <c r="S6991" t="s">
        <v>83</v>
      </c>
      <c r="T6991" t="str">
        <f>_xlfn.XLOOKUP(A6991,MI_Match_Analysis!$A$2:$A$8,MI_Match_Analysis!$F$2:$F$8,"Not Found")</f>
        <v>Not Found</v>
      </c>
    </row>
    <row r="6992" spans="1:20" hidden="1" x14ac:dyDescent="0.3">
      <c r="A6992">
        <v>31</v>
      </c>
      <c r="B6992" s="1">
        <v>46133</v>
      </c>
      <c r="C6992" t="s">
        <v>162</v>
      </c>
      <c r="D6992" t="s">
        <v>75</v>
      </c>
      <c r="E6992" t="s">
        <v>25</v>
      </c>
      <c r="F6992" t="s">
        <v>54</v>
      </c>
      <c r="G6992">
        <v>1</v>
      </c>
      <c r="H6992">
        <v>6.1</v>
      </c>
      <c r="I6992" t="s">
        <v>164</v>
      </c>
      <c r="J6992" t="s">
        <v>229</v>
      </c>
      <c r="K6992">
        <v>1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83</v>
      </c>
      <c r="R6992" t="s">
        <v>83</v>
      </c>
      <c r="S6992" t="s">
        <v>83</v>
      </c>
      <c r="T6992" t="str">
        <f>_xlfn.XLOOKUP(A6992,MI_Match_Analysis!$A$2:$A$8,MI_Match_Analysis!$F$2:$F$8,"Not Found")</f>
        <v>Not Found</v>
      </c>
    </row>
    <row r="6993" spans="1:20" hidden="1" x14ac:dyDescent="0.3">
      <c r="A6993">
        <v>31</v>
      </c>
      <c r="B6993" s="1">
        <v>46133</v>
      </c>
      <c r="C6993" t="s">
        <v>162</v>
      </c>
      <c r="D6993" t="s">
        <v>75</v>
      </c>
      <c r="E6993" t="s">
        <v>25</v>
      </c>
      <c r="F6993" t="s">
        <v>54</v>
      </c>
      <c r="G6993">
        <v>1</v>
      </c>
      <c r="H6993">
        <v>6.2</v>
      </c>
      <c r="I6993" t="s">
        <v>95</v>
      </c>
      <c r="J6993" t="s">
        <v>229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83</v>
      </c>
      <c r="R6993" t="s">
        <v>83</v>
      </c>
      <c r="S6993" t="s">
        <v>83</v>
      </c>
      <c r="T6993" t="str">
        <f>_xlfn.XLOOKUP(A6993,MI_Match_Analysis!$A$2:$A$8,MI_Match_Analysis!$F$2:$F$8,"Not Found")</f>
        <v>Not Found</v>
      </c>
    </row>
    <row r="6994" spans="1:20" hidden="1" x14ac:dyDescent="0.3">
      <c r="A6994">
        <v>31</v>
      </c>
      <c r="B6994" s="1">
        <v>46133</v>
      </c>
      <c r="C6994" t="s">
        <v>162</v>
      </c>
      <c r="D6994" t="s">
        <v>75</v>
      </c>
      <c r="E6994" t="s">
        <v>25</v>
      </c>
      <c r="F6994" t="s">
        <v>54</v>
      </c>
      <c r="G6994">
        <v>1</v>
      </c>
      <c r="H6994">
        <v>6.3</v>
      </c>
      <c r="I6994" t="s">
        <v>164</v>
      </c>
      <c r="J6994" t="s">
        <v>229</v>
      </c>
      <c r="K6994">
        <v>2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83</v>
      </c>
      <c r="R6994" t="s">
        <v>83</v>
      </c>
      <c r="S6994" t="s">
        <v>83</v>
      </c>
      <c r="T6994" t="str">
        <f>_xlfn.XLOOKUP(A6994,MI_Match_Analysis!$A$2:$A$8,MI_Match_Analysis!$F$2:$F$8,"Not Found")</f>
        <v>Not Found</v>
      </c>
    </row>
    <row r="6995" spans="1:20" hidden="1" x14ac:dyDescent="0.3">
      <c r="A6995">
        <v>31</v>
      </c>
      <c r="B6995" s="1">
        <v>46133</v>
      </c>
      <c r="C6995" t="s">
        <v>162</v>
      </c>
      <c r="D6995" t="s">
        <v>75</v>
      </c>
      <c r="E6995" t="s">
        <v>25</v>
      </c>
      <c r="F6995" t="s">
        <v>54</v>
      </c>
      <c r="G6995">
        <v>1</v>
      </c>
      <c r="H6995">
        <v>6.4</v>
      </c>
      <c r="I6995" t="s">
        <v>164</v>
      </c>
      <c r="J6995" t="s">
        <v>229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83</v>
      </c>
      <c r="R6995" t="s">
        <v>83</v>
      </c>
      <c r="S6995" t="s">
        <v>83</v>
      </c>
      <c r="T6995" t="str">
        <f>_xlfn.XLOOKUP(A6995,MI_Match_Analysis!$A$2:$A$8,MI_Match_Analysis!$F$2:$F$8,"Not Found")</f>
        <v>Not Found</v>
      </c>
    </row>
    <row r="6996" spans="1:20" hidden="1" x14ac:dyDescent="0.3">
      <c r="A6996">
        <v>31</v>
      </c>
      <c r="B6996" s="1">
        <v>46133</v>
      </c>
      <c r="C6996" t="s">
        <v>162</v>
      </c>
      <c r="D6996" t="s">
        <v>75</v>
      </c>
      <c r="E6996" t="s">
        <v>25</v>
      </c>
      <c r="F6996" t="s">
        <v>54</v>
      </c>
      <c r="G6996">
        <v>1</v>
      </c>
      <c r="H6996">
        <v>6.5</v>
      </c>
      <c r="I6996" t="s">
        <v>95</v>
      </c>
      <c r="J6996" t="s">
        <v>229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83</v>
      </c>
      <c r="R6996" t="s">
        <v>83</v>
      </c>
      <c r="S6996" t="s">
        <v>83</v>
      </c>
      <c r="T6996" t="str">
        <f>_xlfn.XLOOKUP(A6996,MI_Match_Analysis!$A$2:$A$8,MI_Match_Analysis!$F$2:$F$8,"Not Found")</f>
        <v>Not Found</v>
      </c>
    </row>
    <row r="6997" spans="1:20" hidden="1" x14ac:dyDescent="0.3">
      <c r="A6997">
        <v>31</v>
      </c>
      <c r="B6997" s="1">
        <v>46133</v>
      </c>
      <c r="C6997" t="s">
        <v>162</v>
      </c>
      <c r="D6997" t="s">
        <v>75</v>
      </c>
      <c r="E6997" t="s">
        <v>25</v>
      </c>
      <c r="F6997" t="s">
        <v>54</v>
      </c>
      <c r="G6997">
        <v>1</v>
      </c>
      <c r="H6997">
        <v>6.6</v>
      </c>
      <c r="I6997" t="s">
        <v>164</v>
      </c>
      <c r="J6997" t="s">
        <v>229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83</v>
      </c>
      <c r="R6997" t="s">
        <v>83</v>
      </c>
      <c r="S6997" t="s">
        <v>83</v>
      </c>
      <c r="T6997" t="str">
        <f>_xlfn.XLOOKUP(A6997,MI_Match_Analysis!$A$2:$A$8,MI_Match_Analysis!$F$2:$F$8,"Not Found")</f>
        <v>Not Found</v>
      </c>
    </row>
    <row r="6998" spans="1:20" hidden="1" x14ac:dyDescent="0.3">
      <c r="A6998">
        <v>31</v>
      </c>
      <c r="B6998" s="1">
        <v>46133</v>
      </c>
      <c r="C6998" t="s">
        <v>162</v>
      </c>
      <c r="D6998" t="s">
        <v>75</v>
      </c>
      <c r="E6998" t="s">
        <v>25</v>
      </c>
      <c r="F6998" t="s">
        <v>54</v>
      </c>
      <c r="G6998">
        <v>1</v>
      </c>
      <c r="H6998">
        <v>7.1</v>
      </c>
      <c r="I6998" t="s">
        <v>164</v>
      </c>
      <c r="J6998" t="s">
        <v>136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83</v>
      </c>
      <c r="R6998" t="s">
        <v>83</v>
      </c>
      <c r="S6998" t="s">
        <v>83</v>
      </c>
      <c r="T6998" t="str">
        <f>_xlfn.XLOOKUP(A6998,MI_Match_Analysis!$A$2:$A$8,MI_Match_Analysis!$F$2:$F$8,"Not Found")</f>
        <v>Not Found</v>
      </c>
    </row>
    <row r="6999" spans="1:20" hidden="1" x14ac:dyDescent="0.3">
      <c r="A6999">
        <v>31</v>
      </c>
      <c r="B6999" s="1">
        <v>46133</v>
      </c>
      <c r="C6999" t="s">
        <v>162</v>
      </c>
      <c r="D6999" t="s">
        <v>75</v>
      </c>
      <c r="E6999" t="s">
        <v>25</v>
      </c>
      <c r="F6999" t="s">
        <v>54</v>
      </c>
      <c r="G6999">
        <v>1</v>
      </c>
      <c r="H6999">
        <v>7.2</v>
      </c>
      <c r="I6999" t="s">
        <v>95</v>
      </c>
      <c r="J6999" t="s">
        <v>136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83</v>
      </c>
      <c r="R6999" t="s">
        <v>83</v>
      </c>
      <c r="S6999" t="s">
        <v>83</v>
      </c>
      <c r="T6999" t="str">
        <f>_xlfn.XLOOKUP(A6999,MI_Match_Analysis!$A$2:$A$8,MI_Match_Analysis!$F$2:$F$8,"Not Found")</f>
        <v>Not Found</v>
      </c>
    </row>
    <row r="7000" spans="1:20" hidden="1" x14ac:dyDescent="0.3">
      <c r="A7000">
        <v>31</v>
      </c>
      <c r="B7000" s="1">
        <v>46133</v>
      </c>
      <c r="C7000" t="s">
        <v>162</v>
      </c>
      <c r="D7000" t="s">
        <v>75</v>
      </c>
      <c r="E7000" t="s">
        <v>25</v>
      </c>
      <c r="F7000" t="s">
        <v>54</v>
      </c>
      <c r="G7000">
        <v>1</v>
      </c>
      <c r="H7000">
        <v>7.3</v>
      </c>
      <c r="I7000" t="s">
        <v>95</v>
      </c>
      <c r="J7000" t="s">
        <v>136</v>
      </c>
      <c r="K7000">
        <v>4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83</v>
      </c>
      <c r="R7000" t="s">
        <v>83</v>
      </c>
      <c r="S7000" t="s">
        <v>83</v>
      </c>
      <c r="T7000" t="str">
        <f>_xlfn.XLOOKUP(A7000,MI_Match_Analysis!$A$2:$A$8,MI_Match_Analysis!$F$2:$F$8,"Not Found")</f>
        <v>Not Found</v>
      </c>
    </row>
    <row r="7001" spans="1:20" hidden="1" x14ac:dyDescent="0.3">
      <c r="A7001">
        <v>31</v>
      </c>
      <c r="B7001" s="1">
        <v>46133</v>
      </c>
      <c r="C7001" t="s">
        <v>162</v>
      </c>
      <c r="D7001" t="s">
        <v>75</v>
      </c>
      <c r="E7001" t="s">
        <v>25</v>
      </c>
      <c r="F7001" t="s">
        <v>54</v>
      </c>
      <c r="G7001">
        <v>1</v>
      </c>
      <c r="H7001">
        <v>7.4</v>
      </c>
      <c r="I7001" t="s">
        <v>95</v>
      </c>
      <c r="J7001" t="s">
        <v>136</v>
      </c>
      <c r="K7001">
        <v>1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83</v>
      </c>
      <c r="R7001" t="s">
        <v>83</v>
      </c>
      <c r="S7001" t="s">
        <v>83</v>
      </c>
      <c r="T7001" t="str">
        <f>_xlfn.XLOOKUP(A7001,MI_Match_Analysis!$A$2:$A$8,MI_Match_Analysis!$F$2:$F$8,"Not Found")</f>
        <v>Not Found</v>
      </c>
    </row>
    <row r="7002" spans="1:20" hidden="1" x14ac:dyDescent="0.3">
      <c r="A7002">
        <v>31</v>
      </c>
      <c r="B7002" s="1">
        <v>46133</v>
      </c>
      <c r="C7002" t="s">
        <v>162</v>
      </c>
      <c r="D7002" t="s">
        <v>75</v>
      </c>
      <c r="E7002" t="s">
        <v>25</v>
      </c>
      <c r="F7002" t="s">
        <v>54</v>
      </c>
      <c r="G7002">
        <v>1</v>
      </c>
      <c r="H7002">
        <v>7.5</v>
      </c>
      <c r="I7002" t="s">
        <v>164</v>
      </c>
      <c r="J7002" t="s">
        <v>136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83</v>
      </c>
      <c r="R7002" t="s">
        <v>83</v>
      </c>
      <c r="S7002" t="s">
        <v>83</v>
      </c>
      <c r="T7002" t="str">
        <f>_xlfn.XLOOKUP(A7002,MI_Match_Analysis!$A$2:$A$8,MI_Match_Analysis!$F$2:$F$8,"Not Found")</f>
        <v>Not Found</v>
      </c>
    </row>
    <row r="7003" spans="1:20" hidden="1" x14ac:dyDescent="0.3">
      <c r="A7003">
        <v>31</v>
      </c>
      <c r="B7003" s="1">
        <v>46133</v>
      </c>
      <c r="C7003" t="s">
        <v>162</v>
      </c>
      <c r="D7003" t="s">
        <v>75</v>
      </c>
      <c r="E7003" t="s">
        <v>25</v>
      </c>
      <c r="F7003" t="s">
        <v>54</v>
      </c>
      <c r="G7003">
        <v>1</v>
      </c>
      <c r="H7003">
        <v>7.6</v>
      </c>
      <c r="I7003" t="s">
        <v>164</v>
      </c>
      <c r="J7003" t="s">
        <v>136</v>
      </c>
      <c r="K7003">
        <v>2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83</v>
      </c>
      <c r="R7003" t="s">
        <v>83</v>
      </c>
      <c r="S7003" t="s">
        <v>83</v>
      </c>
      <c r="T7003" t="str">
        <f>_xlfn.XLOOKUP(A7003,MI_Match_Analysis!$A$2:$A$8,MI_Match_Analysis!$F$2:$F$8,"Not Found")</f>
        <v>Not Found</v>
      </c>
    </row>
    <row r="7004" spans="1:20" hidden="1" x14ac:dyDescent="0.3">
      <c r="A7004">
        <v>31</v>
      </c>
      <c r="B7004" s="1">
        <v>46133</v>
      </c>
      <c r="C7004" t="s">
        <v>162</v>
      </c>
      <c r="D7004" t="s">
        <v>75</v>
      </c>
      <c r="E7004" t="s">
        <v>25</v>
      </c>
      <c r="F7004" t="s">
        <v>54</v>
      </c>
      <c r="G7004">
        <v>1</v>
      </c>
      <c r="H7004">
        <v>8.1</v>
      </c>
      <c r="I7004" t="s">
        <v>95</v>
      </c>
      <c r="J7004" t="s">
        <v>229</v>
      </c>
      <c r="K7004">
        <v>2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83</v>
      </c>
      <c r="R7004" t="s">
        <v>83</v>
      </c>
      <c r="S7004" t="s">
        <v>83</v>
      </c>
      <c r="T7004" t="str">
        <f>_xlfn.XLOOKUP(A7004,MI_Match_Analysis!$A$2:$A$8,MI_Match_Analysis!$F$2:$F$8,"Not Found")</f>
        <v>Not Found</v>
      </c>
    </row>
    <row r="7005" spans="1:20" hidden="1" x14ac:dyDescent="0.3">
      <c r="A7005">
        <v>31</v>
      </c>
      <c r="B7005" s="1">
        <v>46133</v>
      </c>
      <c r="C7005" t="s">
        <v>162</v>
      </c>
      <c r="D7005" t="s">
        <v>75</v>
      </c>
      <c r="E7005" t="s">
        <v>25</v>
      </c>
      <c r="F7005" t="s">
        <v>54</v>
      </c>
      <c r="G7005">
        <v>1</v>
      </c>
      <c r="H7005">
        <v>8.1999999999999993</v>
      </c>
      <c r="I7005" t="s">
        <v>95</v>
      </c>
      <c r="J7005" t="s">
        <v>229</v>
      </c>
      <c r="K7005">
        <v>6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83</v>
      </c>
      <c r="R7005" t="s">
        <v>83</v>
      </c>
      <c r="S7005" t="s">
        <v>83</v>
      </c>
      <c r="T7005" t="str">
        <f>_xlfn.XLOOKUP(A7005,MI_Match_Analysis!$A$2:$A$8,MI_Match_Analysis!$F$2:$F$8,"Not Found")</f>
        <v>Not Found</v>
      </c>
    </row>
    <row r="7006" spans="1:20" hidden="1" x14ac:dyDescent="0.3">
      <c r="A7006">
        <v>31</v>
      </c>
      <c r="B7006" s="1">
        <v>46133</v>
      </c>
      <c r="C7006" t="s">
        <v>162</v>
      </c>
      <c r="D7006" t="s">
        <v>75</v>
      </c>
      <c r="E7006" t="s">
        <v>25</v>
      </c>
      <c r="F7006" t="s">
        <v>54</v>
      </c>
      <c r="G7006">
        <v>1</v>
      </c>
      <c r="H7006">
        <v>8.3000000000000007</v>
      </c>
      <c r="I7006" t="s">
        <v>95</v>
      </c>
      <c r="J7006" t="s">
        <v>229</v>
      </c>
      <c r="K7006">
        <v>1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83</v>
      </c>
      <c r="R7006" t="s">
        <v>83</v>
      </c>
      <c r="S7006" t="s">
        <v>83</v>
      </c>
      <c r="T7006" t="str">
        <f>_xlfn.XLOOKUP(A7006,MI_Match_Analysis!$A$2:$A$8,MI_Match_Analysis!$F$2:$F$8,"Not Found")</f>
        <v>Not Found</v>
      </c>
    </row>
    <row r="7007" spans="1:20" hidden="1" x14ac:dyDescent="0.3">
      <c r="A7007">
        <v>31</v>
      </c>
      <c r="B7007" s="1">
        <v>46133</v>
      </c>
      <c r="C7007" t="s">
        <v>162</v>
      </c>
      <c r="D7007" t="s">
        <v>75</v>
      </c>
      <c r="E7007" t="s">
        <v>25</v>
      </c>
      <c r="F7007" t="s">
        <v>54</v>
      </c>
      <c r="G7007">
        <v>1</v>
      </c>
      <c r="H7007">
        <v>8.4</v>
      </c>
      <c r="I7007" t="s">
        <v>164</v>
      </c>
      <c r="J7007" t="s">
        <v>229</v>
      </c>
      <c r="K7007">
        <v>6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83</v>
      </c>
      <c r="R7007" t="s">
        <v>83</v>
      </c>
      <c r="S7007" t="s">
        <v>83</v>
      </c>
      <c r="T7007" t="str">
        <f>_xlfn.XLOOKUP(A7007,MI_Match_Analysis!$A$2:$A$8,MI_Match_Analysis!$F$2:$F$8,"Not Found")</f>
        <v>Not Found</v>
      </c>
    </row>
    <row r="7008" spans="1:20" hidden="1" x14ac:dyDescent="0.3">
      <c r="A7008">
        <v>31</v>
      </c>
      <c r="B7008" s="1">
        <v>46133</v>
      </c>
      <c r="C7008" t="s">
        <v>162</v>
      </c>
      <c r="D7008" t="s">
        <v>75</v>
      </c>
      <c r="E7008" t="s">
        <v>25</v>
      </c>
      <c r="F7008" t="s">
        <v>54</v>
      </c>
      <c r="G7008">
        <v>1</v>
      </c>
      <c r="H7008">
        <v>8.5</v>
      </c>
      <c r="I7008" t="s">
        <v>164</v>
      </c>
      <c r="J7008" t="s">
        <v>229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165</v>
      </c>
      <c r="R7008" t="s">
        <v>164</v>
      </c>
      <c r="S7008" t="s">
        <v>55</v>
      </c>
      <c r="T7008" t="str">
        <f>_xlfn.XLOOKUP(A7008,MI_Match_Analysis!$A$2:$A$8,MI_Match_Analysis!$F$2:$F$8,"Not Found")</f>
        <v>Not Found</v>
      </c>
    </row>
    <row r="7009" spans="1:20" hidden="1" x14ac:dyDescent="0.3">
      <c r="A7009">
        <v>31</v>
      </c>
      <c r="B7009" s="1">
        <v>46133</v>
      </c>
      <c r="C7009" t="s">
        <v>162</v>
      </c>
      <c r="D7009" t="s">
        <v>75</v>
      </c>
      <c r="E7009" t="s">
        <v>25</v>
      </c>
      <c r="F7009" t="s">
        <v>54</v>
      </c>
      <c r="G7009">
        <v>1</v>
      </c>
      <c r="H7009">
        <v>8.6</v>
      </c>
      <c r="I7009" t="s">
        <v>30</v>
      </c>
      <c r="J7009" t="s">
        <v>229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83</v>
      </c>
      <c r="R7009" t="s">
        <v>83</v>
      </c>
      <c r="S7009" t="s">
        <v>83</v>
      </c>
      <c r="T7009" t="str">
        <f>_xlfn.XLOOKUP(A7009,MI_Match_Analysis!$A$2:$A$8,MI_Match_Analysis!$F$2:$F$8,"Not Found")</f>
        <v>Not Found</v>
      </c>
    </row>
    <row r="7010" spans="1:20" hidden="1" x14ac:dyDescent="0.3">
      <c r="A7010">
        <v>31</v>
      </c>
      <c r="B7010" s="1">
        <v>46133</v>
      </c>
      <c r="C7010" t="s">
        <v>162</v>
      </c>
      <c r="D7010" t="s">
        <v>75</v>
      </c>
      <c r="E7010" t="s">
        <v>25</v>
      </c>
      <c r="F7010" t="s">
        <v>54</v>
      </c>
      <c r="G7010">
        <v>1</v>
      </c>
      <c r="H7010">
        <v>9.1</v>
      </c>
      <c r="I7010" t="s">
        <v>30</v>
      </c>
      <c r="J7010" t="s">
        <v>239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83</v>
      </c>
      <c r="R7010" t="s">
        <v>83</v>
      </c>
      <c r="S7010" t="s">
        <v>83</v>
      </c>
      <c r="T7010" t="str">
        <f>_xlfn.XLOOKUP(A7010,MI_Match_Analysis!$A$2:$A$8,MI_Match_Analysis!$F$2:$F$8,"Not Found")</f>
        <v>Not Found</v>
      </c>
    </row>
    <row r="7011" spans="1:20" hidden="1" x14ac:dyDescent="0.3">
      <c r="A7011">
        <v>31</v>
      </c>
      <c r="B7011" s="1">
        <v>46133</v>
      </c>
      <c r="C7011" t="s">
        <v>162</v>
      </c>
      <c r="D7011" t="s">
        <v>75</v>
      </c>
      <c r="E7011" t="s">
        <v>25</v>
      </c>
      <c r="F7011" t="s">
        <v>54</v>
      </c>
      <c r="G7011">
        <v>1</v>
      </c>
      <c r="H7011">
        <v>9.1999999999999993</v>
      </c>
      <c r="I7011" t="s">
        <v>95</v>
      </c>
      <c r="J7011" t="s">
        <v>239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83</v>
      </c>
      <c r="R7011" t="s">
        <v>83</v>
      </c>
      <c r="S7011" t="s">
        <v>83</v>
      </c>
      <c r="T7011" t="str">
        <f>_xlfn.XLOOKUP(A7011,MI_Match_Analysis!$A$2:$A$8,MI_Match_Analysis!$F$2:$F$8,"Not Found")</f>
        <v>Not Found</v>
      </c>
    </row>
    <row r="7012" spans="1:20" hidden="1" x14ac:dyDescent="0.3">
      <c r="A7012">
        <v>31</v>
      </c>
      <c r="B7012" s="1">
        <v>46133</v>
      </c>
      <c r="C7012" t="s">
        <v>162</v>
      </c>
      <c r="D7012" t="s">
        <v>75</v>
      </c>
      <c r="E7012" t="s">
        <v>25</v>
      </c>
      <c r="F7012" t="s">
        <v>54</v>
      </c>
      <c r="G7012">
        <v>1</v>
      </c>
      <c r="H7012">
        <v>9.3000000000000007</v>
      </c>
      <c r="I7012" t="s">
        <v>30</v>
      </c>
      <c r="J7012" t="s">
        <v>239</v>
      </c>
      <c r="K7012">
        <v>1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83</v>
      </c>
      <c r="R7012" t="s">
        <v>83</v>
      </c>
      <c r="S7012" t="s">
        <v>83</v>
      </c>
      <c r="T7012" t="str">
        <f>_xlfn.XLOOKUP(A7012,MI_Match_Analysis!$A$2:$A$8,MI_Match_Analysis!$F$2:$F$8,"Not Found")</f>
        <v>Not Found</v>
      </c>
    </row>
    <row r="7013" spans="1:20" hidden="1" x14ac:dyDescent="0.3">
      <c r="A7013">
        <v>31</v>
      </c>
      <c r="B7013" s="1">
        <v>46133</v>
      </c>
      <c r="C7013" t="s">
        <v>162</v>
      </c>
      <c r="D7013" t="s">
        <v>75</v>
      </c>
      <c r="E7013" t="s">
        <v>25</v>
      </c>
      <c r="F7013" t="s">
        <v>54</v>
      </c>
      <c r="G7013">
        <v>1</v>
      </c>
      <c r="H7013">
        <v>9.4</v>
      </c>
      <c r="I7013" t="s">
        <v>95</v>
      </c>
      <c r="J7013" t="s">
        <v>239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83</v>
      </c>
      <c r="R7013" t="s">
        <v>83</v>
      </c>
      <c r="S7013" t="s">
        <v>83</v>
      </c>
      <c r="T7013" t="str">
        <f>_xlfn.XLOOKUP(A7013,MI_Match_Analysis!$A$2:$A$8,MI_Match_Analysis!$F$2:$F$8,"Not Found")</f>
        <v>Not Found</v>
      </c>
    </row>
    <row r="7014" spans="1:20" hidden="1" x14ac:dyDescent="0.3">
      <c r="A7014">
        <v>31</v>
      </c>
      <c r="B7014" s="1">
        <v>46133</v>
      </c>
      <c r="C7014" t="s">
        <v>162</v>
      </c>
      <c r="D7014" t="s">
        <v>75</v>
      </c>
      <c r="E7014" t="s">
        <v>25</v>
      </c>
      <c r="F7014" t="s">
        <v>54</v>
      </c>
      <c r="G7014">
        <v>1</v>
      </c>
      <c r="H7014">
        <v>9.5</v>
      </c>
      <c r="I7014" t="s">
        <v>30</v>
      </c>
      <c r="J7014" t="s">
        <v>239</v>
      </c>
      <c r="K7014">
        <v>0</v>
      </c>
      <c r="L7014">
        <v>1</v>
      </c>
      <c r="M7014">
        <v>1</v>
      </c>
      <c r="N7014">
        <v>0</v>
      </c>
      <c r="O7014">
        <v>0</v>
      </c>
      <c r="P7014">
        <v>0</v>
      </c>
      <c r="Q7014" t="s">
        <v>83</v>
      </c>
      <c r="R7014" t="s">
        <v>83</v>
      </c>
      <c r="S7014" t="s">
        <v>83</v>
      </c>
      <c r="T7014" t="str">
        <f>_xlfn.XLOOKUP(A7014,MI_Match_Analysis!$A$2:$A$8,MI_Match_Analysis!$F$2:$F$8,"Not Found")</f>
        <v>Not Found</v>
      </c>
    </row>
    <row r="7015" spans="1:20" hidden="1" x14ac:dyDescent="0.3">
      <c r="A7015">
        <v>31</v>
      </c>
      <c r="B7015" s="1">
        <v>46133</v>
      </c>
      <c r="C7015" t="s">
        <v>162</v>
      </c>
      <c r="D7015" t="s">
        <v>75</v>
      </c>
      <c r="E7015" t="s">
        <v>25</v>
      </c>
      <c r="F7015" t="s">
        <v>54</v>
      </c>
      <c r="G7015">
        <v>1</v>
      </c>
      <c r="H7015">
        <v>9.5</v>
      </c>
      <c r="I7015" t="s">
        <v>30</v>
      </c>
      <c r="J7015" t="s">
        <v>239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83</v>
      </c>
      <c r="R7015" t="s">
        <v>83</v>
      </c>
      <c r="S7015" t="s">
        <v>83</v>
      </c>
      <c r="T7015" t="str">
        <f>_xlfn.XLOOKUP(A7015,MI_Match_Analysis!$A$2:$A$8,MI_Match_Analysis!$F$2:$F$8,"Not Found")</f>
        <v>Not Found</v>
      </c>
    </row>
    <row r="7016" spans="1:20" hidden="1" x14ac:dyDescent="0.3">
      <c r="A7016">
        <v>31</v>
      </c>
      <c r="B7016" s="1">
        <v>46133</v>
      </c>
      <c r="C7016" t="s">
        <v>162</v>
      </c>
      <c r="D7016" t="s">
        <v>75</v>
      </c>
      <c r="E7016" t="s">
        <v>25</v>
      </c>
      <c r="F7016" t="s">
        <v>54</v>
      </c>
      <c r="G7016">
        <v>1</v>
      </c>
      <c r="H7016">
        <v>9.6</v>
      </c>
      <c r="I7016" t="s">
        <v>95</v>
      </c>
      <c r="J7016" t="s">
        <v>239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83</v>
      </c>
      <c r="R7016" t="s">
        <v>83</v>
      </c>
      <c r="S7016" t="s">
        <v>83</v>
      </c>
      <c r="T7016" t="str">
        <f>_xlfn.XLOOKUP(A7016,MI_Match_Analysis!$A$2:$A$8,MI_Match_Analysis!$F$2:$F$8,"Not Found")</f>
        <v>Not Found</v>
      </c>
    </row>
    <row r="7017" spans="1:20" hidden="1" x14ac:dyDescent="0.3">
      <c r="A7017">
        <v>31</v>
      </c>
      <c r="B7017" s="1">
        <v>46133</v>
      </c>
      <c r="C7017" t="s">
        <v>162</v>
      </c>
      <c r="D7017" t="s">
        <v>75</v>
      </c>
      <c r="E7017" t="s">
        <v>25</v>
      </c>
      <c r="F7017" t="s">
        <v>54</v>
      </c>
      <c r="G7017">
        <v>1</v>
      </c>
      <c r="H7017">
        <v>10.1</v>
      </c>
      <c r="I7017" t="s">
        <v>30</v>
      </c>
      <c r="J7017" t="s">
        <v>136</v>
      </c>
      <c r="K7017">
        <v>6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83</v>
      </c>
      <c r="R7017" t="s">
        <v>83</v>
      </c>
      <c r="S7017" t="s">
        <v>83</v>
      </c>
      <c r="T7017" t="str">
        <f>_xlfn.XLOOKUP(A7017,MI_Match_Analysis!$A$2:$A$8,MI_Match_Analysis!$F$2:$F$8,"Not Found")</f>
        <v>Not Found</v>
      </c>
    </row>
    <row r="7018" spans="1:20" hidden="1" x14ac:dyDescent="0.3">
      <c r="A7018">
        <v>31</v>
      </c>
      <c r="B7018" s="1">
        <v>46133</v>
      </c>
      <c r="C7018" t="s">
        <v>162</v>
      </c>
      <c r="D7018" t="s">
        <v>75</v>
      </c>
      <c r="E7018" t="s">
        <v>25</v>
      </c>
      <c r="F7018" t="s">
        <v>54</v>
      </c>
      <c r="G7018">
        <v>1</v>
      </c>
      <c r="H7018">
        <v>10.199999999999999</v>
      </c>
      <c r="I7018" t="s">
        <v>30</v>
      </c>
      <c r="J7018" t="s">
        <v>136</v>
      </c>
      <c r="K7018">
        <v>4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83</v>
      </c>
      <c r="R7018" t="s">
        <v>83</v>
      </c>
      <c r="S7018" t="s">
        <v>83</v>
      </c>
      <c r="T7018" t="str">
        <f>_xlfn.XLOOKUP(A7018,MI_Match_Analysis!$A$2:$A$8,MI_Match_Analysis!$F$2:$F$8,"Not Found")</f>
        <v>Not Found</v>
      </c>
    </row>
    <row r="7019" spans="1:20" hidden="1" x14ac:dyDescent="0.3">
      <c r="A7019">
        <v>31</v>
      </c>
      <c r="B7019" s="1">
        <v>46133</v>
      </c>
      <c r="C7019" t="s">
        <v>162</v>
      </c>
      <c r="D7019" t="s">
        <v>75</v>
      </c>
      <c r="E7019" t="s">
        <v>25</v>
      </c>
      <c r="F7019" t="s">
        <v>54</v>
      </c>
      <c r="G7019">
        <v>1</v>
      </c>
      <c r="H7019">
        <v>10.3</v>
      </c>
      <c r="I7019" t="s">
        <v>30</v>
      </c>
      <c r="J7019" t="s">
        <v>136</v>
      </c>
      <c r="K7019">
        <v>1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83</v>
      </c>
      <c r="R7019" t="s">
        <v>83</v>
      </c>
      <c r="S7019" t="s">
        <v>83</v>
      </c>
      <c r="T7019" t="str">
        <f>_xlfn.XLOOKUP(A7019,MI_Match_Analysis!$A$2:$A$8,MI_Match_Analysis!$F$2:$F$8,"Not Found")</f>
        <v>Not Found</v>
      </c>
    </row>
    <row r="7020" spans="1:20" hidden="1" x14ac:dyDescent="0.3">
      <c r="A7020">
        <v>31</v>
      </c>
      <c r="B7020" s="1">
        <v>46133</v>
      </c>
      <c r="C7020" t="s">
        <v>162</v>
      </c>
      <c r="D7020" t="s">
        <v>75</v>
      </c>
      <c r="E7020" t="s">
        <v>25</v>
      </c>
      <c r="F7020" t="s">
        <v>54</v>
      </c>
      <c r="G7020">
        <v>1</v>
      </c>
      <c r="H7020">
        <v>10.4</v>
      </c>
      <c r="I7020" t="s">
        <v>95</v>
      </c>
      <c r="J7020" t="s">
        <v>136</v>
      </c>
      <c r="K7020">
        <v>6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83</v>
      </c>
      <c r="R7020" t="s">
        <v>83</v>
      </c>
      <c r="S7020" t="s">
        <v>83</v>
      </c>
      <c r="T7020" t="str">
        <f>_xlfn.XLOOKUP(A7020,MI_Match_Analysis!$A$2:$A$8,MI_Match_Analysis!$F$2:$F$8,"Not Found")</f>
        <v>Not Found</v>
      </c>
    </row>
    <row r="7021" spans="1:20" hidden="1" x14ac:dyDescent="0.3">
      <c r="A7021">
        <v>31</v>
      </c>
      <c r="B7021" s="1">
        <v>46133</v>
      </c>
      <c r="C7021" t="s">
        <v>162</v>
      </c>
      <c r="D7021" t="s">
        <v>75</v>
      </c>
      <c r="E7021" t="s">
        <v>25</v>
      </c>
      <c r="F7021" t="s">
        <v>54</v>
      </c>
      <c r="G7021">
        <v>1</v>
      </c>
      <c r="H7021">
        <v>10.5</v>
      </c>
      <c r="I7021" t="s">
        <v>95</v>
      </c>
      <c r="J7021" t="s">
        <v>136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83</v>
      </c>
      <c r="R7021" t="s">
        <v>83</v>
      </c>
      <c r="S7021" t="s">
        <v>83</v>
      </c>
      <c r="T7021" t="str">
        <f>_xlfn.XLOOKUP(A7021,MI_Match_Analysis!$A$2:$A$8,MI_Match_Analysis!$F$2:$F$8,"Not Found")</f>
        <v>Not Found</v>
      </c>
    </row>
    <row r="7022" spans="1:20" hidden="1" x14ac:dyDescent="0.3">
      <c r="A7022">
        <v>31</v>
      </c>
      <c r="B7022" s="1">
        <v>46133</v>
      </c>
      <c r="C7022" t="s">
        <v>162</v>
      </c>
      <c r="D7022" t="s">
        <v>75</v>
      </c>
      <c r="E7022" t="s">
        <v>25</v>
      </c>
      <c r="F7022" t="s">
        <v>54</v>
      </c>
      <c r="G7022">
        <v>1</v>
      </c>
      <c r="H7022">
        <v>10.6</v>
      </c>
      <c r="I7022" t="s">
        <v>30</v>
      </c>
      <c r="J7022" t="s">
        <v>136</v>
      </c>
      <c r="K7022">
        <v>4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83</v>
      </c>
      <c r="R7022" t="s">
        <v>83</v>
      </c>
      <c r="S7022" t="s">
        <v>83</v>
      </c>
      <c r="T7022" t="str">
        <f>_xlfn.XLOOKUP(A7022,MI_Match_Analysis!$A$2:$A$8,MI_Match_Analysis!$F$2:$F$8,"Not Found")</f>
        <v>Not Found</v>
      </c>
    </row>
    <row r="7023" spans="1:20" hidden="1" x14ac:dyDescent="0.3">
      <c r="A7023">
        <v>31</v>
      </c>
      <c r="B7023" s="1">
        <v>46133</v>
      </c>
      <c r="C7023" t="s">
        <v>162</v>
      </c>
      <c r="D7023" t="s">
        <v>75</v>
      </c>
      <c r="E7023" t="s">
        <v>25</v>
      </c>
      <c r="F7023" t="s">
        <v>54</v>
      </c>
      <c r="G7023">
        <v>1</v>
      </c>
      <c r="H7023">
        <v>11.1</v>
      </c>
      <c r="I7023" t="s">
        <v>95</v>
      </c>
      <c r="J7023" t="s">
        <v>231</v>
      </c>
      <c r="K7023">
        <v>6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83</v>
      </c>
      <c r="R7023" t="s">
        <v>83</v>
      </c>
      <c r="S7023" t="s">
        <v>83</v>
      </c>
      <c r="T7023" t="str">
        <f>_xlfn.XLOOKUP(A7023,MI_Match_Analysis!$A$2:$A$8,MI_Match_Analysis!$F$2:$F$8,"Not Found")</f>
        <v>Not Found</v>
      </c>
    </row>
    <row r="7024" spans="1:20" hidden="1" x14ac:dyDescent="0.3">
      <c r="A7024">
        <v>31</v>
      </c>
      <c r="B7024" s="1">
        <v>46133</v>
      </c>
      <c r="C7024" t="s">
        <v>162</v>
      </c>
      <c r="D7024" t="s">
        <v>75</v>
      </c>
      <c r="E7024" t="s">
        <v>25</v>
      </c>
      <c r="F7024" t="s">
        <v>54</v>
      </c>
      <c r="G7024">
        <v>1</v>
      </c>
      <c r="H7024">
        <v>11.2</v>
      </c>
      <c r="I7024" t="s">
        <v>95</v>
      </c>
      <c r="J7024" t="s">
        <v>231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83</v>
      </c>
      <c r="R7024" t="s">
        <v>83</v>
      </c>
      <c r="S7024" t="s">
        <v>83</v>
      </c>
      <c r="T7024" t="str">
        <f>_xlfn.XLOOKUP(A7024,MI_Match_Analysis!$A$2:$A$8,MI_Match_Analysis!$F$2:$F$8,"Not Found")</f>
        <v>Not Found</v>
      </c>
    </row>
    <row r="7025" spans="1:20" hidden="1" x14ac:dyDescent="0.3">
      <c r="A7025">
        <v>31</v>
      </c>
      <c r="B7025" s="1">
        <v>46133</v>
      </c>
      <c r="C7025" t="s">
        <v>162</v>
      </c>
      <c r="D7025" t="s">
        <v>75</v>
      </c>
      <c r="E7025" t="s">
        <v>25</v>
      </c>
      <c r="F7025" t="s">
        <v>54</v>
      </c>
      <c r="G7025">
        <v>1</v>
      </c>
      <c r="H7025">
        <v>11.3</v>
      </c>
      <c r="I7025" t="s">
        <v>95</v>
      </c>
      <c r="J7025" t="s">
        <v>231</v>
      </c>
      <c r="K7025">
        <v>0</v>
      </c>
      <c r="L7025">
        <v>1</v>
      </c>
      <c r="M7025">
        <v>1</v>
      </c>
      <c r="N7025">
        <v>0</v>
      </c>
      <c r="O7025">
        <v>0</v>
      </c>
      <c r="P7025">
        <v>0</v>
      </c>
      <c r="Q7025" t="s">
        <v>83</v>
      </c>
      <c r="R7025" t="s">
        <v>83</v>
      </c>
      <c r="S7025" t="s">
        <v>83</v>
      </c>
      <c r="T7025" t="str">
        <f>_xlfn.XLOOKUP(A7025,MI_Match_Analysis!$A$2:$A$8,MI_Match_Analysis!$F$2:$F$8,"Not Found")</f>
        <v>Not Found</v>
      </c>
    </row>
    <row r="7026" spans="1:20" hidden="1" x14ac:dyDescent="0.3">
      <c r="A7026">
        <v>31</v>
      </c>
      <c r="B7026" s="1">
        <v>46133</v>
      </c>
      <c r="C7026" t="s">
        <v>162</v>
      </c>
      <c r="D7026" t="s">
        <v>75</v>
      </c>
      <c r="E7026" t="s">
        <v>25</v>
      </c>
      <c r="F7026" t="s">
        <v>54</v>
      </c>
      <c r="G7026">
        <v>1</v>
      </c>
      <c r="H7026">
        <v>11.3</v>
      </c>
      <c r="I7026" t="s">
        <v>95</v>
      </c>
      <c r="J7026" t="s">
        <v>231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83</v>
      </c>
      <c r="R7026" t="s">
        <v>83</v>
      </c>
      <c r="S7026" t="s">
        <v>83</v>
      </c>
      <c r="T7026" t="str">
        <f>_xlfn.XLOOKUP(A7026,MI_Match_Analysis!$A$2:$A$8,MI_Match_Analysis!$F$2:$F$8,"Not Found")</f>
        <v>Not Found</v>
      </c>
    </row>
    <row r="7027" spans="1:20" hidden="1" x14ac:dyDescent="0.3">
      <c r="A7027">
        <v>31</v>
      </c>
      <c r="B7027" s="1">
        <v>46133</v>
      </c>
      <c r="C7027" t="s">
        <v>162</v>
      </c>
      <c r="D7027" t="s">
        <v>75</v>
      </c>
      <c r="E7027" t="s">
        <v>25</v>
      </c>
      <c r="F7027" t="s">
        <v>54</v>
      </c>
      <c r="G7027">
        <v>1</v>
      </c>
      <c r="H7027">
        <v>11.4</v>
      </c>
      <c r="I7027" t="s">
        <v>30</v>
      </c>
      <c r="J7027" t="s">
        <v>231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83</v>
      </c>
      <c r="R7027" t="s">
        <v>83</v>
      </c>
      <c r="S7027" t="s">
        <v>83</v>
      </c>
      <c r="T7027" t="str">
        <f>_xlfn.XLOOKUP(A7027,MI_Match_Analysis!$A$2:$A$8,MI_Match_Analysis!$F$2:$F$8,"Not Found")</f>
        <v>Not Found</v>
      </c>
    </row>
    <row r="7028" spans="1:20" hidden="1" x14ac:dyDescent="0.3">
      <c r="A7028">
        <v>31</v>
      </c>
      <c r="B7028" s="1">
        <v>46133</v>
      </c>
      <c r="C7028" t="s">
        <v>162</v>
      </c>
      <c r="D7028" t="s">
        <v>75</v>
      </c>
      <c r="E7028" t="s">
        <v>25</v>
      </c>
      <c r="F7028" t="s">
        <v>54</v>
      </c>
      <c r="G7028">
        <v>1</v>
      </c>
      <c r="H7028">
        <v>11.5</v>
      </c>
      <c r="I7028" t="s">
        <v>95</v>
      </c>
      <c r="J7028" t="s">
        <v>231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83</v>
      </c>
      <c r="R7028" t="s">
        <v>83</v>
      </c>
      <c r="S7028" t="s">
        <v>83</v>
      </c>
      <c r="T7028" t="str">
        <f>_xlfn.XLOOKUP(A7028,MI_Match_Analysis!$A$2:$A$8,MI_Match_Analysis!$F$2:$F$8,"Not Found")</f>
        <v>Not Found</v>
      </c>
    </row>
    <row r="7029" spans="1:20" hidden="1" x14ac:dyDescent="0.3">
      <c r="A7029">
        <v>31</v>
      </c>
      <c r="B7029" s="1">
        <v>46133</v>
      </c>
      <c r="C7029" t="s">
        <v>162</v>
      </c>
      <c r="D7029" t="s">
        <v>75</v>
      </c>
      <c r="E7029" t="s">
        <v>25</v>
      </c>
      <c r="F7029" t="s">
        <v>54</v>
      </c>
      <c r="G7029">
        <v>1</v>
      </c>
      <c r="H7029">
        <v>11.6</v>
      </c>
      <c r="I7029" t="s">
        <v>30</v>
      </c>
      <c r="J7029" t="s">
        <v>231</v>
      </c>
      <c r="K7029">
        <v>2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83</v>
      </c>
      <c r="R7029" t="s">
        <v>83</v>
      </c>
      <c r="S7029" t="s">
        <v>83</v>
      </c>
      <c r="T7029" t="str">
        <f>_xlfn.XLOOKUP(A7029,MI_Match_Analysis!$A$2:$A$8,MI_Match_Analysis!$F$2:$F$8,"Not Found")</f>
        <v>Not Found</v>
      </c>
    </row>
    <row r="7030" spans="1:20" hidden="1" x14ac:dyDescent="0.3">
      <c r="A7030">
        <v>31</v>
      </c>
      <c r="B7030" s="1">
        <v>46133</v>
      </c>
      <c r="C7030" t="s">
        <v>162</v>
      </c>
      <c r="D7030" t="s">
        <v>75</v>
      </c>
      <c r="E7030" t="s">
        <v>25</v>
      </c>
      <c r="F7030" t="s">
        <v>54</v>
      </c>
      <c r="G7030">
        <v>1</v>
      </c>
      <c r="H7030">
        <v>12.1</v>
      </c>
      <c r="I7030" t="s">
        <v>95</v>
      </c>
      <c r="J7030" t="s">
        <v>69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83</v>
      </c>
      <c r="R7030" t="s">
        <v>83</v>
      </c>
      <c r="S7030" t="s">
        <v>83</v>
      </c>
      <c r="T7030" t="str">
        <f>_xlfn.XLOOKUP(A7030,MI_Match_Analysis!$A$2:$A$8,MI_Match_Analysis!$F$2:$F$8,"Not Found")</f>
        <v>Not Found</v>
      </c>
    </row>
    <row r="7031" spans="1:20" hidden="1" x14ac:dyDescent="0.3">
      <c r="A7031">
        <v>31</v>
      </c>
      <c r="B7031" s="1">
        <v>46133</v>
      </c>
      <c r="C7031" t="s">
        <v>162</v>
      </c>
      <c r="D7031" t="s">
        <v>75</v>
      </c>
      <c r="E7031" t="s">
        <v>25</v>
      </c>
      <c r="F7031" t="s">
        <v>54</v>
      </c>
      <c r="G7031">
        <v>1</v>
      </c>
      <c r="H7031">
        <v>12.2</v>
      </c>
      <c r="I7031" t="s">
        <v>95</v>
      </c>
      <c r="J7031" t="s">
        <v>69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83</v>
      </c>
      <c r="R7031" t="s">
        <v>83</v>
      </c>
      <c r="S7031" t="s">
        <v>83</v>
      </c>
      <c r="T7031" t="str">
        <f>_xlfn.XLOOKUP(A7031,MI_Match_Analysis!$A$2:$A$8,MI_Match_Analysis!$F$2:$F$8,"Not Found")</f>
        <v>Not Found</v>
      </c>
    </row>
    <row r="7032" spans="1:20" hidden="1" x14ac:dyDescent="0.3">
      <c r="A7032">
        <v>31</v>
      </c>
      <c r="B7032" s="1">
        <v>46133</v>
      </c>
      <c r="C7032" t="s">
        <v>162</v>
      </c>
      <c r="D7032" t="s">
        <v>75</v>
      </c>
      <c r="E7032" t="s">
        <v>25</v>
      </c>
      <c r="F7032" t="s">
        <v>54</v>
      </c>
      <c r="G7032">
        <v>1</v>
      </c>
      <c r="H7032">
        <v>12.3</v>
      </c>
      <c r="I7032" t="s">
        <v>95</v>
      </c>
      <c r="J7032" t="s">
        <v>69</v>
      </c>
      <c r="K7032">
        <v>0</v>
      </c>
      <c r="L7032">
        <v>1</v>
      </c>
      <c r="M7032">
        <v>1</v>
      </c>
      <c r="N7032">
        <v>0</v>
      </c>
      <c r="O7032">
        <v>0</v>
      </c>
      <c r="P7032">
        <v>0</v>
      </c>
      <c r="Q7032" t="s">
        <v>83</v>
      </c>
      <c r="R7032" t="s">
        <v>83</v>
      </c>
      <c r="S7032" t="s">
        <v>83</v>
      </c>
      <c r="T7032" t="str">
        <f>_xlfn.XLOOKUP(A7032,MI_Match_Analysis!$A$2:$A$8,MI_Match_Analysis!$F$2:$F$8,"Not Found")</f>
        <v>Not Found</v>
      </c>
    </row>
    <row r="7033" spans="1:20" hidden="1" x14ac:dyDescent="0.3">
      <c r="A7033">
        <v>31</v>
      </c>
      <c r="B7033" s="1">
        <v>46133</v>
      </c>
      <c r="C7033" t="s">
        <v>162</v>
      </c>
      <c r="D7033" t="s">
        <v>75</v>
      </c>
      <c r="E7033" t="s">
        <v>25</v>
      </c>
      <c r="F7033" t="s">
        <v>54</v>
      </c>
      <c r="G7033">
        <v>1</v>
      </c>
      <c r="H7033">
        <v>12.3</v>
      </c>
      <c r="I7033" t="s">
        <v>95</v>
      </c>
      <c r="J7033" t="s">
        <v>69</v>
      </c>
      <c r="K7033">
        <v>4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83</v>
      </c>
      <c r="R7033" t="s">
        <v>83</v>
      </c>
      <c r="S7033" t="s">
        <v>83</v>
      </c>
      <c r="T7033" t="str">
        <f>_xlfn.XLOOKUP(A7033,MI_Match_Analysis!$A$2:$A$8,MI_Match_Analysis!$F$2:$F$8,"Not Found")</f>
        <v>Not Found</v>
      </c>
    </row>
    <row r="7034" spans="1:20" hidden="1" x14ac:dyDescent="0.3">
      <c r="A7034">
        <v>31</v>
      </c>
      <c r="B7034" s="1">
        <v>46133</v>
      </c>
      <c r="C7034" t="s">
        <v>162</v>
      </c>
      <c r="D7034" t="s">
        <v>75</v>
      </c>
      <c r="E7034" t="s">
        <v>25</v>
      </c>
      <c r="F7034" t="s">
        <v>54</v>
      </c>
      <c r="G7034">
        <v>1</v>
      </c>
      <c r="H7034">
        <v>12.4</v>
      </c>
      <c r="I7034" t="s">
        <v>95</v>
      </c>
      <c r="J7034" t="s">
        <v>69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83</v>
      </c>
      <c r="R7034" t="s">
        <v>83</v>
      </c>
      <c r="S7034" t="s">
        <v>83</v>
      </c>
      <c r="T7034" t="str">
        <f>_xlfn.XLOOKUP(A7034,MI_Match_Analysis!$A$2:$A$8,MI_Match_Analysis!$F$2:$F$8,"Not Found")</f>
        <v>Not Found</v>
      </c>
    </row>
    <row r="7035" spans="1:20" hidden="1" x14ac:dyDescent="0.3">
      <c r="A7035">
        <v>31</v>
      </c>
      <c r="B7035" s="1">
        <v>46133</v>
      </c>
      <c r="C7035" t="s">
        <v>162</v>
      </c>
      <c r="D7035" t="s">
        <v>75</v>
      </c>
      <c r="E7035" t="s">
        <v>25</v>
      </c>
      <c r="F7035" t="s">
        <v>54</v>
      </c>
      <c r="G7035">
        <v>1</v>
      </c>
      <c r="H7035">
        <v>12.5</v>
      </c>
      <c r="I7035" t="s">
        <v>30</v>
      </c>
      <c r="J7035" t="s">
        <v>69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83</v>
      </c>
      <c r="R7035" t="s">
        <v>83</v>
      </c>
      <c r="S7035" t="s">
        <v>83</v>
      </c>
      <c r="T7035" t="str">
        <f>_xlfn.XLOOKUP(A7035,MI_Match_Analysis!$A$2:$A$8,MI_Match_Analysis!$F$2:$F$8,"Not Found")</f>
        <v>Not Found</v>
      </c>
    </row>
    <row r="7036" spans="1:20" hidden="1" x14ac:dyDescent="0.3">
      <c r="A7036">
        <v>31</v>
      </c>
      <c r="B7036" s="1">
        <v>46133</v>
      </c>
      <c r="C7036" t="s">
        <v>162</v>
      </c>
      <c r="D7036" t="s">
        <v>75</v>
      </c>
      <c r="E7036" t="s">
        <v>25</v>
      </c>
      <c r="F7036" t="s">
        <v>54</v>
      </c>
      <c r="G7036">
        <v>1</v>
      </c>
      <c r="H7036">
        <v>12.6</v>
      </c>
      <c r="I7036" t="s">
        <v>95</v>
      </c>
      <c r="J7036" t="s">
        <v>69</v>
      </c>
      <c r="K7036">
        <v>6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83</v>
      </c>
      <c r="R7036" t="s">
        <v>83</v>
      </c>
      <c r="S7036" t="s">
        <v>83</v>
      </c>
      <c r="T7036" t="str">
        <f>_xlfn.XLOOKUP(A7036,MI_Match_Analysis!$A$2:$A$8,MI_Match_Analysis!$F$2:$F$8,"Not Found")</f>
        <v>Not Found</v>
      </c>
    </row>
    <row r="7037" spans="1:20" hidden="1" x14ac:dyDescent="0.3">
      <c r="A7037">
        <v>31</v>
      </c>
      <c r="B7037" s="1">
        <v>46133</v>
      </c>
      <c r="C7037" t="s">
        <v>162</v>
      </c>
      <c r="D7037" t="s">
        <v>75</v>
      </c>
      <c r="E7037" t="s">
        <v>25</v>
      </c>
      <c r="F7037" t="s">
        <v>54</v>
      </c>
      <c r="G7037">
        <v>1</v>
      </c>
      <c r="H7037">
        <v>13.1</v>
      </c>
      <c r="I7037" t="s">
        <v>30</v>
      </c>
      <c r="J7037" t="s">
        <v>231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83</v>
      </c>
      <c r="R7037" t="s">
        <v>83</v>
      </c>
      <c r="S7037" t="s">
        <v>83</v>
      </c>
      <c r="T7037" t="str">
        <f>_xlfn.XLOOKUP(A7037,MI_Match_Analysis!$A$2:$A$8,MI_Match_Analysis!$F$2:$F$8,"Not Found")</f>
        <v>Not Found</v>
      </c>
    </row>
    <row r="7038" spans="1:20" hidden="1" x14ac:dyDescent="0.3">
      <c r="A7038">
        <v>31</v>
      </c>
      <c r="B7038" s="1">
        <v>46133</v>
      </c>
      <c r="C7038" t="s">
        <v>162</v>
      </c>
      <c r="D7038" t="s">
        <v>75</v>
      </c>
      <c r="E7038" t="s">
        <v>25</v>
      </c>
      <c r="F7038" t="s">
        <v>54</v>
      </c>
      <c r="G7038">
        <v>1</v>
      </c>
      <c r="H7038">
        <v>13.2</v>
      </c>
      <c r="I7038" t="s">
        <v>95</v>
      </c>
      <c r="J7038" t="s">
        <v>231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83</v>
      </c>
      <c r="R7038" t="s">
        <v>83</v>
      </c>
      <c r="S7038" t="s">
        <v>83</v>
      </c>
      <c r="T7038" t="str">
        <f>_xlfn.XLOOKUP(A7038,MI_Match_Analysis!$A$2:$A$8,MI_Match_Analysis!$F$2:$F$8,"Not Found")</f>
        <v>Not Found</v>
      </c>
    </row>
    <row r="7039" spans="1:20" hidden="1" x14ac:dyDescent="0.3">
      <c r="A7039">
        <v>31</v>
      </c>
      <c r="B7039" s="1">
        <v>46133</v>
      </c>
      <c r="C7039" t="s">
        <v>162</v>
      </c>
      <c r="D7039" t="s">
        <v>75</v>
      </c>
      <c r="E7039" t="s">
        <v>25</v>
      </c>
      <c r="F7039" t="s">
        <v>54</v>
      </c>
      <c r="G7039">
        <v>1</v>
      </c>
      <c r="H7039">
        <v>13.3</v>
      </c>
      <c r="I7039" t="s">
        <v>95</v>
      </c>
      <c r="J7039" t="s">
        <v>231</v>
      </c>
      <c r="K7039">
        <v>1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83</v>
      </c>
      <c r="R7039" t="s">
        <v>83</v>
      </c>
      <c r="S7039" t="s">
        <v>83</v>
      </c>
      <c r="T7039" t="str">
        <f>_xlfn.XLOOKUP(A7039,MI_Match_Analysis!$A$2:$A$8,MI_Match_Analysis!$F$2:$F$8,"Not Found")</f>
        <v>Not Found</v>
      </c>
    </row>
    <row r="7040" spans="1:20" hidden="1" x14ac:dyDescent="0.3">
      <c r="A7040">
        <v>31</v>
      </c>
      <c r="B7040" s="1">
        <v>46133</v>
      </c>
      <c r="C7040" t="s">
        <v>162</v>
      </c>
      <c r="D7040" t="s">
        <v>75</v>
      </c>
      <c r="E7040" t="s">
        <v>25</v>
      </c>
      <c r="F7040" t="s">
        <v>54</v>
      </c>
      <c r="G7040">
        <v>1</v>
      </c>
      <c r="H7040">
        <v>13.4</v>
      </c>
      <c r="I7040" t="s">
        <v>30</v>
      </c>
      <c r="J7040" t="s">
        <v>231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83</v>
      </c>
      <c r="R7040" t="s">
        <v>83</v>
      </c>
      <c r="S7040" t="s">
        <v>83</v>
      </c>
      <c r="T7040" t="str">
        <f>_xlfn.XLOOKUP(A7040,MI_Match_Analysis!$A$2:$A$8,MI_Match_Analysis!$F$2:$F$8,"Not Found")</f>
        <v>Not Found</v>
      </c>
    </row>
    <row r="7041" spans="1:20" hidden="1" x14ac:dyDescent="0.3">
      <c r="A7041">
        <v>31</v>
      </c>
      <c r="B7041" s="1">
        <v>46133</v>
      </c>
      <c r="C7041" t="s">
        <v>162</v>
      </c>
      <c r="D7041" t="s">
        <v>75</v>
      </c>
      <c r="E7041" t="s">
        <v>25</v>
      </c>
      <c r="F7041" t="s">
        <v>54</v>
      </c>
      <c r="G7041">
        <v>1</v>
      </c>
      <c r="H7041">
        <v>13.5</v>
      </c>
      <c r="I7041" t="s">
        <v>95</v>
      </c>
      <c r="J7041" t="s">
        <v>231</v>
      </c>
      <c r="K7041">
        <v>0</v>
      </c>
      <c r="L7041">
        <v>1</v>
      </c>
      <c r="M7041">
        <v>1</v>
      </c>
      <c r="N7041">
        <v>0</v>
      </c>
      <c r="O7041">
        <v>0</v>
      </c>
      <c r="P7041">
        <v>0</v>
      </c>
      <c r="Q7041" t="s">
        <v>83</v>
      </c>
      <c r="R7041" t="s">
        <v>83</v>
      </c>
      <c r="S7041" t="s">
        <v>83</v>
      </c>
      <c r="T7041" t="str">
        <f>_xlfn.XLOOKUP(A7041,MI_Match_Analysis!$A$2:$A$8,MI_Match_Analysis!$F$2:$F$8,"Not Found")</f>
        <v>Not Found</v>
      </c>
    </row>
    <row r="7042" spans="1:20" hidden="1" x14ac:dyDescent="0.3">
      <c r="A7042">
        <v>31</v>
      </c>
      <c r="B7042" s="1">
        <v>46133</v>
      </c>
      <c r="C7042" t="s">
        <v>162</v>
      </c>
      <c r="D7042" t="s">
        <v>75</v>
      </c>
      <c r="E7042" t="s">
        <v>25</v>
      </c>
      <c r="F7042" t="s">
        <v>54</v>
      </c>
      <c r="G7042">
        <v>1</v>
      </c>
      <c r="H7042">
        <v>13.5</v>
      </c>
      <c r="I7042" t="s">
        <v>95</v>
      </c>
      <c r="J7042" t="s">
        <v>231</v>
      </c>
      <c r="K7042">
        <v>4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83</v>
      </c>
      <c r="R7042" t="s">
        <v>83</v>
      </c>
      <c r="S7042" t="s">
        <v>83</v>
      </c>
      <c r="T7042" t="str">
        <f>_xlfn.XLOOKUP(A7042,MI_Match_Analysis!$A$2:$A$8,MI_Match_Analysis!$F$2:$F$8,"Not Found")</f>
        <v>Not Found</v>
      </c>
    </row>
    <row r="7043" spans="1:20" hidden="1" x14ac:dyDescent="0.3">
      <c r="A7043">
        <v>31</v>
      </c>
      <c r="B7043" s="1">
        <v>46133</v>
      </c>
      <c r="C7043" t="s">
        <v>162</v>
      </c>
      <c r="D7043" t="s">
        <v>75</v>
      </c>
      <c r="E7043" t="s">
        <v>25</v>
      </c>
      <c r="F7043" t="s">
        <v>54</v>
      </c>
      <c r="G7043">
        <v>1</v>
      </c>
      <c r="H7043">
        <v>13.6</v>
      </c>
      <c r="I7043" t="s">
        <v>95</v>
      </c>
      <c r="J7043" t="s">
        <v>231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83</v>
      </c>
      <c r="R7043" t="s">
        <v>83</v>
      </c>
      <c r="S7043" t="s">
        <v>83</v>
      </c>
      <c r="T7043" t="str">
        <f>_xlfn.XLOOKUP(A7043,MI_Match_Analysis!$A$2:$A$8,MI_Match_Analysis!$F$2:$F$8,"Not Found")</f>
        <v>Not Found</v>
      </c>
    </row>
    <row r="7044" spans="1:20" hidden="1" x14ac:dyDescent="0.3">
      <c r="A7044">
        <v>31</v>
      </c>
      <c r="B7044" s="1">
        <v>46133</v>
      </c>
      <c r="C7044" t="s">
        <v>162</v>
      </c>
      <c r="D7044" t="s">
        <v>75</v>
      </c>
      <c r="E7044" t="s">
        <v>25</v>
      </c>
      <c r="F7044" t="s">
        <v>54</v>
      </c>
      <c r="G7044">
        <v>1</v>
      </c>
      <c r="H7044">
        <v>14.1</v>
      </c>
      <c r="I7044" t="s">
        <v>95</v>
      </c>
      <c r="J7044" t="s">
        <v>239</v>
      </c>
      <c r="K7044">
        <v>6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83</v>
      </c>
      <c r="R7044" t="s">
        <v>83</v>
      </c>
      <c r="S7044" t="s">
        <v>83</v>
      </c>
      <c r="T7044" t="str">
        <f>_xlfn.XLOOKUP(A7044,MI_Match_Analysis!$A$2:$A$8,MI_Match_Analysis!$F$2:$F$8,"Not Found")</f>
        <v>Not Found</v>
      </c>
    </row>
    <row r="7045" spans="1:20" hidden="1" x14ac:dyDescent="0.3">
      <c r="A7045">
        <v>31</v>
      </c>
      <c r="B7045" s="1">
        <v>46133</v>
      </c>
      <c r="C7045" t="s">
        <v>162</v>
      </c>
      <c r="D7045" t="s">
        <v>75</v>
      </c>
      <c r="E7045" t="s">
        <v>25</v>
      </c>
      <c r="F7045" t="s">
        <v>54</v>
      </c>
      <c r="G7045">
        <v>1</v>
      </c>
      <c r="H7045">
        <v>14.2</v>
      </c>
      <c r="I7045" t="s">
        <v>95</v>
      </c>
      <c r="J7045" t="s">
        <v>239</v>
      </c>
      <c r="K7045">
        <v>6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83</v>
      </c>
      <c r="R7045" t="s">
        <v>83</v>
      </c>
      <c r="S7045" t="s">
        <v>83</v>
      </c>
      <c r="T7045" t="str">
        <f>_xlfn.XLOOKUP(A7045,MI_Match_Analysis!$A$2:$A$8,MI_Match_Analysis!$F$2:$F$8,"Not Found")</f>
        <v>Not Found</v>
      </c>
    </row>
    <row r="7046" spans="1:20" hidden="1" x14ac:dyDescent="0.3">
      <c r="A7046">
        <v>31</v>
      </c>
      <c r="B7046" s="1">
        <v>46133</v>
      </c>
      <c r="C7046" t="s">
        <v>162</v>
      </c>
      <c r="D7046" t="s">
        <v>75</v>
      </c>
      <c r="E7046" t="s">
        <v>25</v>
      </c>
      <c r="F7046" t="s">
        <v>54</v>
      </c>
      <c r="G7046">
        <v>1</v>
      </c>
      <c r="H7046">
        <v>14.3</v>
      </c>
      <c r="I7046" t="s">
        <v>95</v>
      </c>
      <c r="J7046" t="s">
        <v>239</v>
      </c>
      <c r="K7046">
        <v>4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83</v>
      </c>
      <c r="R7046" t="s">
        <v>83</v>
      </c>
      <c r="S7046" t="s">
        <v>83</v>
      </c>
      <c r="T7046" t="str">
        <f>_xlfn.XLOOKUP(A7046,MI_Match_Analysis!$A$2:$A$8,MI_Match_Analysis!$F$2:$F$8,"Not Found")</f>
        <v>Not Found</v>
      </c>
    </row>
    <row r="7047" spans="1:20" hidden="1" x14ac:dyDescent="0.3">
      <c r="A7047">
        <v>31</v>
      </c>
      <c r="B7047" s="1">
        <v>46133</v>
      </c>
      <c r="C7047" t="s">
        <v>162</v>
      </c>
      <c r="D7047" t="s">
        <v>75</v>
      </c>
      <c r="E7047" t="s">
        <v>25</v>
      </c>
      <c r="F7047" t="s">
        <v>54</v>
      </c>
      <c r="G7047">
        <v>1</v>
      </c>
      <c r="H7047">
        <v>14.4</v>
      </c>
      <c r="I7047" t="s">
        <v>95</v>
      </c>
      <c r="J7047" t="s">
        <v>239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195</v>
      </c>
      <c r="R7047" t="s">
        <v>30</v>
      </c>
      <c r="S7047" t="s">
        <v>239</v>
      </c>
      <c r="T7047" t="str">
        <f>_xlfn.XLOOKUP(A7047,MI_Match_Analysis!$A$2:$A$8,MI_Match_Analysis!$F$2:$F$8,"Not Found")</f>
        <v>Not Found</v>
      </c>
    </row>
    <row r="7048" spans="1:20" hidden="1" x14ac:dyDescent="0.3">
      <c r="A7048">
        <v>31</v>
      </c>
      <c r="B7048" s="1">
        <v>46133</v>
      </c>
      <c r="C7048" t="s">
        <v>162</v>
      </c>
      <c r="D7048" t="s">
        <v>75</v>
      </c>
      <c r="E7048" t="s">
        <v>25</v>
      </c>
      <c r="F7048" t="s">
        <v>54</v>
      </c>
      <c r="G7048">
        <v>1</v>
      </c>
      <c r="H7048">
        <v>14.5</v>
      </c>
      <c r="I7048" t="s">
        <v>95</v>
      </c>
      <c r="J7048" t="s">
        <v>239</v>
      </c>
      <c r="K7048">
        <v>6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83</v>
      </c>
      <c r="R7048" t="s">
        <v>83</v>
      </c>
      <c r="S7048" t="s">
        <v>83</v>
      </c>
      <c r="T7048" t="str">
        <f>_xlfn.XLOOKUP(A7048,MI_Match_Analysis!$A$2:$A$8,MI_Match_Analysis!$F$2:$F$8,"Not Found")</f>
        <v>Not Found</v>
      </c>
    </row>
    <row r="7049" spans="1:20" hidden="1" x14ac:dyDescent="0.3">
      <c r="A7049">
        <v>31</v>
      </c>
      <c r="B7049" s="1">
        <v>46133</v>
      </c>
      <c r="C7049" t="s">
        <v>162</v>
      </c>
      <c r="D7049" t="s">
        <v>75</v>
      </c>
      <c r="E7049" t="s">
        <v>25</v>
      </c>
      <c r="F7049" t="s">
        <v>54</v>
      </c>
      <c r="G7049">
        <v>1</v>
      </c>
      <c r="H7049">
        <v>14.6</v>
      </c>
      <c r="I7049" t="s">
        <v>95</v>
      </c>
      <c r="J7049" t="s">
        <v>239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83</v>
      </c>
      <c r="R7049" t="s">
        <v>83</v>
      </c>
      <c r="S7049" t="s">
        <v>83</v>
      </c>
      <c r="T7049" t="str">
        <f>_xlfn.XLOOKUP(A7049,MI_Match_Analysis!$A$2:$A$8,MI_Match_Analysis!$F$2:$F$8,"Not Found")</f>
        <v>Not Found</v>
      </c>
    </row>
    <row r="7050" spans="1:20" hidden="1" x14ac:dyDescent="0.3">
      <c r="A7050">
        <v>31</v>
      </c>
      <c r="B7050" s="1">
        <v>46133</v>
      </c>
      <c r="C7050" t="s">
        <v>162</v>
      </c>
      <c r="D7050" t="s">
        <v>75</v>
      </c>
      <c r="E7050" t="s">
        <v>25</v>
      </c>
      <c r="F7050" t="s">
        <v>54</v>
      </c>
      <c r="G7050">
        <v>1</v>
      </c>
      <c r="H7050">
        <v>15.1</v>
      </c>
      <c r="I7050" t="s">
        <v>95</v>
      </c>
      <c r="J7050" t="s">
        <v>56</v>
      </c>
      <c r="K7050">
        <v>2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83</v>
      </c>
      <c r="R7050" t="s">
        <v>83</v>
      </c>
      <c r="S7050" t="s">
        <v>83</v>
      </c>
      <c r="T7050" t="str">
        <f>_xlfn.XLOOKUP(A7050,MI_Match_Analysis!$A$2:$A$8,MI_Match_Analysis!$F$2:$F$8,"Not Found")</f>
        <v>Not Found</v>
      </c>
    </row>
    <row r="7051" spans="1:20" hidden="1" x14ac:dyDescent="0.3">
      <c r="A7051">
        <v>31</v>
      </c>
      <c r="B7051" s="1">
        <v>46133</v>
      </c>
      <c r="C7051" t="s">
        <v>162</v>
      </c>
      <c r="D7051" t="s">
        <v>75</v>
      </c>
      <c r="E7051" t="s">
        <v>25</v>
      </c>
      <c r="F7051" t="s">
        <v>54</v>
      </c>
      <c r="G7051">
        <v>1</v>
      </c>
      <c r="H7051">
        <v>15.2</v>
      </c>
      <c r="I7051" t="s">
        <v>95</v>
      </c>
      <c r="J7051" t="s">
        <v>56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83</v>
      </c>
      <c r="R7051" t="s">
        <v>83</v>
      </c>
      <c r="S7051" t="s">
        <v>83</v>
      </c>
      <c r="T7051" t="str">
        <f>_xlfn.XLOOKUP(A7051,MI_Match_Analysis!$A$2:$A$8,MI_Match_Analysis!$F$2:$F$8,"Not Found")</f>
        <v>Not Found</v>
      </c>
    </row>
    <row r="7052" spans="1:20" hidden="1" x14ac:dyDescent="0.3">
      <c r="A7052">
        <v>31</v>
      </c>
      <c r="B7052" s="1">
        <v>46133</v>
      </c>
      <c r="C7052" t="s">
        <v>162</v>
      </c>
      <c r="D7052" t="s">
        <v>75</v>
      </c>
      <c r="E7052" t="s">
        <v>25</v>
      </c>
      <c r="F7052" t="s">
        <v>54</v>
      </c>
      <c r="G7052">
        <v>1</v>
      </c>
      <c r="H7052">
        <v>15.2</v>
      </c>
      <c r="I7052" t="s">
        <v>95</v>
      </c>
      <c r="J7052" t="s">
        <v>56</v>
      </c>
      <c r="K7052">
        <v>0</v>
      </c>
      <c r="L7052">
        <v>1</v>
      </c>
      <c r="M7052">
        <v>1</v>
      </c>
      <c r="N7052">
        <v>0</v>
      </c>
      <c r="O7052">
        <v>0</v>
      </c>
      <c r="P7052">
        <v>0</v>
      </c>
      <c r="Q7052" t="s">
        <v>83</v>
      </c>
      <c r="R7052" t="s">
        <v>83</v>
      </c>
      <c r="S7052" t="s">
        <v>83</v>
      </c>
      <c r="T7052" t="str">
        <f>_xlfn.XLOOKUP(A7052,MI_Match_Analysis!$A$2:$A$8,MI_Match_Analysis!$F$2:$F$8,"Not Found")</f>
        <v>Not Found</v>
      </c>
    </row>
    <row r="7053" spans="1:20" hidden="1" x14ac:dyDescent="0.3">
      <c r="A7053">
        <v>31</v>
      </c>
      <c r="B7053" s="1">
        <v>46133</v>
      </c>
      <c r="C7053" t="s">
        <v>162</v>
      </c>
      <c r="D7053" t="s">
        <v>75</v>
      </c>
      <c r="E7053" t="s">
        <v>25</v>
      </c>
      <c r="F7053" t="s">
        <v>54</v>
      </c>
      <c r="G7053">
        <v>1</v>
      </c>
      <c r="H7053">
        <v>15.3</v>
      </c>
      <c r="I7053" t="s">
        <v>95</v>
      </c>
      <c r="J7053" t="s">
        <v>56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83</v>
      </c>
      <c r="R7053" t="s">
        <v>83</v>
      </c>
      <c r="S7053" t="s">
        <v>83</v>
      </c>
      <c r="T7053" t="str">
        <f>_xlfn.XLOOKUP(A7053,MI_Match_Analysis!$A$2:$A$8,MI_Match_Analysis!$F$2:$F$8,"Not Found")</f>
        <v>Not Found</v>
      </c>
    </row>
    <row r="7054" spans="1:20" hidden="1" x14ac:dyDescent="0.3">
      <c r="A7054">
        <v>31</v>
      </c>
      <c r="B7054" s="1">
        <v>46133</v>
      </c>
      <c r="C7054" t="s">
        <v>162</v>
      </c>
      <c r="D7054" t="s">
        <v>75</v>
      </c>
      <c r="E7054" t="s">
        <v>25</v>
      </c>
      <c r="F7054" t="s">
        <v>54</v>
      </c>
      <c r="G7054">
        <v>1</v>
      </c>
      <c r="H7054">
        <v>15.4</v>
      </c>
      <c r="I7054" t="s">
        <v>95</v>
      </c>
      <c r="J7054" t="s">
        <v>56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83</v>
      </c>
      <c r="R7054" t="s">
        <v>83</v>
      </c>
      <c r="S7054" t="s">
        <v>83</v>
      </c>
      <c r="T7054" t="str">
        <f>_xlfn.XLOOKUP(A7054,MI_Match_Analysis!$A$2:$A$8,MI_Match_Analysis!$F$2:$F$8,"Not Found")</f>
        <v>Not Found</v>
      </c>
    </row>
    <row r="7055" spans="1:20" hidden="1" x14ac:dyDescent="0.3">
      <c r="A7055">
        <v>31</v>
      </c>
      <c r="B7055" s="1">
        <v>46133</v>
      </c>
      <c r="C7055" t="s">
        <v>162</v>
      </c>
      <c r="D7055" t="s">
        <v>75</v>
      </c>
      <c r="E7055" t="s">
        <v>25</v>
      </c>
      <c r="F7055" t="s">
        <v>54</v>
      </c>
      <c r="G7055">
        <v>1</v>
      </c>
      <c r="H7055">
        <v>15.5</v>
      </c>
      <c r="I7055" t="s">
        <v>170</v>
      </c>
      <c r="J7055" t="s">
        <v>56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83</v>
      </c>
      <c r="R7055" t="s">
        <v>83</v>
      </c>
      <c r="S7055" t="s">
        <v>83</v>
      </c>
      <c r="T7055" t="str">
        <f>_xlfn.XLOOKUP(A7055,MI_Match_Analysis!$A$2:$A$8,MI_Match_Analysis!$F$2:$F$8,"Not Found")</f>
        <v>Not Found</v>
      </c>
    </row>
    <row r="7056" spans="1:20" hidden="1" x14ac:dyDescent="0.3">
      <c r="A7056">
        <v>31</v>
      </c>
      <c r="B7056" s="1">
        <v>46133</v>
      </c>
      <c r="C7056" t="s">
        <v>162</v>
      </c>
      <c r="D7056" t="s">
        <v>75</v>
      </c>
      <c r="E7056" t="s">
        <v>25</v>
      </c>
      <c r="F7056" t="s">
        <v>54</v>
      </c>
      <c r="G7056">
        <v>1</v>
      </c>
      <c r="H7056">
        <v>15.6</v>
      </c>
      <c r="I7056" t="s">
        <v>95</v>
      </c>
      <c r="J7056" t="s">
        <v>56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83</v>
      </c>
      <c r="R7056" t="s">
        <v>83</v>
      </c>
      <c r="S7056" t="s">
        <v>83</v>
      </c>
      <c r="T7056" t="str">
        <f>_xlfn.XLOOKUP(A7056,MI_Match_Analysis!$A$2:$A$8,MI_Match_Analysis!$F$2:$F$8,"Not Found")</f>
        <v>Not Found</v>
      </c>
    </row>
    <row r="7057" spans="1:20" hidden="1" x14ac:dyDescent="0.3">
      <c r="A7057">
        <v>31</v>
      </c>
      <c r="B7057" s="1">
        <v>46133</v>
      </c>
      <c r="C7057" t="s">
        <v>162</v>
      </c>
      <c r="D7057" t="s">
        <v>75</v>
      </c>
      <c r="E7057" t="s">
        <v>25</v>
      </c>
      <c r="F7057" t="s">
        <v>54</v>
      </c>
      <c r="G7057">
        <v>1</v>
      </c>
      <c r="H7057">
        <v>16.100000000000001</v>
      </c>
      <c r="I7057" t="s">
        <v>95</v>
      </c>
      <c r="J7057" t="s">
        <v>231</v>
      </c>
      <c r="K7057">
        <v>4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83</v>
      </c>
      <c r="R7057" t="s">
        <v>83</v>
      </c>
      <c r="S7057" t="s">
        <v>83</v>
      </c>
      <c r="T7057" t="str">
        <f>_xlfn.XLOOKUP(A7057,MI_Match_Analysis!$A$2:$A$8,MI_Match_Analysis!$F$2:$F$8,"Not Found")</f>
        <v>Not Found</v>
      </c>
    </row>
    <row r="7058" spans="1:20" hidden="1" x14ac:dyDescent="0.3">
      <c r="A7058">
        <v>31</v>
      </c>
      <c r="B7058" s="1">
        <v>46133</v>
      </c>
      <c r="C7058" t="s">
        <v>162</v>
      </c>
      <c r="D7058" t="s">
        <v>75</v>
      </c>
      <c r="E7058" t="s">
        <v>25</v>
      </c>
      <c r="F7058" t="s">
        <v>54</v>
      </c>
      <c r="G7058">
        <v>1</v>
      </c>
      <c r="H7058">
        <v>16.2</v>
      </c>
      <c r="I7058" t="s">
        <v>95</v>
      </c>
      <c r="J7058" t="s">
        <v>231</v>
      </c>
      <c r="K7058">
        <v>2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83</v>
      </c>
      <c r="R7058" t="s">
        <v>83</v>
      </c>
      <c r="S7058" t="s">
        <v>83</v>
      </c>
      <c r="T7058" t="str">
        <f>_xlfn.XLOOKUP(A7058,MI_Match_Analysis!$A$2:$A$8,MI_Match_Analysis!$F$2:$F$8,"Not Found")</f>
        <v>Not Found</v>
      </c>
    </row>
    <row r="7059" spans="1:20" hidden="1" x14ac:dyDescent="0.3">
      <c r="A7059">
        <v>31</v>
      </c>
      <c r="B7059" s="1">
        <v>46133</v>
      </c>
      <c r="C7059" t="s">
        <v>162</v>
      </c>
      <c r="D7059" t="s">
        <v>75</v>
      </c>
      <c r="E7059" t="s">
        <v>25</v>
      </c>
      <c r="F7059" t="s">
        <v>54</v>
      </c>
      <c r="G7059">
        <v>1</v>
      </c>
      <c r="H7059">
        <v>16.3</v>
      </c>
      <c r="I7059" t="s">
        <v>95</v>
      </c>
      <c r="J7059" t="s">
        <v>231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83</v>
      </c>
      <c r="R7059" t="s">
        <v>83</v>
      </c>
      <c r="S7059" t="s">
        <v>83</v>
      </c>
      <c r="T7059" t="str">
        <f>_xlfn.XLOOKUP(A7059,MI_Match_Analysis!$A$2:$A$8,MI_Match_Analysis!$F$2:$F$8,"Not Found")</f>
        <v>Not Found</v>
      </c>
    </row>
    <row r="7060" spans="1:20" hidden="1" x14ac:dyDescent="0.3">
      <c r="A7060">
        <v>31</v>
      </c>
      <c r="B7060" s="1">
        <v>46133</v>
      </c>
      <c r="C7060" t="s">
        <v>162</v>
      </c>
      <c r="D7060" t="s">
        <v>75</v>
      </c>
      <c r="E7060" t="s">
        <v>25</v>
      </c>
      <c r="F7060" t="s">
        <v>54</v>
      </c>
      <c r="G7060">
        <v>1</v>
      </c>
      <c r="H7060">
        <v>16.399999999999999</v>
      </c>
      <c r="I7060" t="s">
        <v>170</v>
      </c>
      <c r="J7060" t="s">
        <v>231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83</v>
      </c>
      <c r="R7060" t="s">
        <v>83</v>
      </c>
      <c r="S7060" t="s">
        <v>83</v>
      </c>
      <c r="T7060" t="str">
        <f>_xlfn.XLOOKUP(A7060,MI_Match_Analysis!$A$2:$A$8,MI_Match_Analysis!$F$2:$F$8,"Not Found")</f>
        <v>Not Found</v>
      </c>
    </row>
    <row r="7061" spans="1:20" hidden="1" x14ac:dyDescent="0.3">
      <c r="A7061">
        <v>31</v>
      </c>
      <c r="B7061" s="1">
        <v>46133</v>
      </c>
      <c r="C7061" t="s">
        <v>162</v>
      </c>
      <c r="D7061" t="s">
        <v>75</v>
      </c>
      <c r="E7061" t="s">
        <v>25</v>
      </c>
      <c r="F7061" t="s">
        <v>54</v>
      </c>
      <c r="G7061">
        <v>1</v>
      </c>
      <c r="H7061">
        <v>16.5</v>
      </c>
      <c r="I7061" t="s">
        <v>95</v>
      </c>
      <c r="J7061" t="s">
        <v>231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83</v>
      </c>
      <c r="R7061" t="s">
        <v>83</v>
      </c>
      <c r="S7061" t="s">
        <v>83</v>
      </c>
      <c r="T7061" t="str">
        <f>_xlfn.XLOOKUP(A7061,MI_Match_Analysis!$A$2:$A$8,MI_Match_Analysis!$F$2:$F$8,"Not Found")</f>
        <v>Not Found</v>
      </c>
    </row>
    <row r="7062" spans="1:20" hidden="1" x14ac:dyDescent="0.3">
      <c r="A7062">
        <v>31</v>
      </c>
      <c r="B7062" s="1">
        <v>46133</v>
      </c>
      <c r="C7062" t="s">
        <v>162</v>
      </c>
      <c r="D7062" t="s">
        <v>75</v>
      </c>
      <c r="E7062" t="s">
        <v>25</v>
      </c>
      <c r="F7062" t="s">
        <v>54</v>
      </c>
      <c r="G7062">
        <v>1</v>
      </c>
      <c r="H7062">
        <v>16.600000000000001</v>
      </c>
      <c r="I7062" t="s">
        <v>170</v>
      </c>
      <c r="J7062" t="s">
        <v>231</v>
      </c>
      <c r="K7062">
        <v>4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83</v>
      </c>
      <c r="R7062" t="s">
        <v>83</v>
      </c>
      <c r="S7062" t="s">
        <v>83</v>
      </c>
      <c r="T7062" t="str">
        <f>_xlfn.XLOOKUP(A7062,MI_Match_Analysis!$A$2:$A$8,MI_Match_Analysis!$F$2:$F$8,"Not Found")</f>
        <v>Not Found</v>
      </c>
    </row>
    <row r="7063" spans="1:20" hidden="1" x14ac:dyDescent="0.3">
      <c r="A7063">
        <v>31</v>
      </c>
      <c r="B7063" s="1">
        <v>46133</v>
      </c>
      <c r="C7063" t="s">
        <v>162</v>
      </c>
      <c r="D7063" t="s">
        <v>75</v>
      </c>
      <c r="E7063" t="s">
        <v>25</v>
      </c>
      <c r="F7063" t="s">
        <v>54</v>
      </c>
      <c r="G7063">
        <v>1</v>
      </c>
      <c r="H7063">
        <v>17.100000000000001</v>
      </c>
      <c r="I7063" t="s">
        <v>95</v>
      </c>
      <c r="J7063" t="s">
        <v>56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83</v>
      </c>
      <c r="R7063" t="s">
        <v>83</v>
      </c>
      <c r="S7063" t="s">
        <v>83</v>
      </c>
      <c r="T7063" t="str">
        <f>_xlfn.XLOOKUP(A7063,MI_Match_Analysis!$A$2:$A$8,MI_Match_Analysis!$F$2:$F$8,"Not Found")</f>
        <v>Not Found</v>
      </c>
    </row>
    <row r="7064" spans="1:20" hidden="1" x14ac:dyDescent="0.3">
      <c r="A7064">
        <v>31</v>
      </c>
      <c r="B7064" s="1">
        <v>46133</v>
      </c>
      <c r="C7064" t="s">
        <v>162</v>
      </c>
      <c r="D7064" t="s">
        <v>75</v>
      </c>
      <c r="E7064" t="s">
        <v>25</v>
      </c>
      <c r="F7064" t="s">
        <v>54</v>
      </c>
      <c r="G7064">
        <v>1</v>
      </c>
      <c r="H7064">
        <v>17.2</v>
      </c>
      <c r="I7064" t="s">
        <v>95</v>
      </c>
      <c r="J7064" t="s">
        <v>56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83</v>
      </c>
      <c r="R7064" t="s">
        <v>83</v>
      </c>
      <c r="S7064" t="s">
        <v>83</v>
      </c>
      <c r="T7064" t="str">
        <f>_xlfn.XLOOKUP(A7064,MI_Match_Analysis!$A$2:$A$8,MI_Match_Analysis!$F$2:$F$8,"Not Found")</f>
        <v>Not Found</v>
      </c>
    </row>
    <row r="7065" spans="1:20" hidden="1" x14ac:dyDescent="0.3">
      <c r="A7065">
        <v>31</v>
      </c>
      <c r="B7065" s="1">
        <v>46133</v>
      </c>
      <c r="C7065" t="s">
        <v>162</v>
      </c>
      <c r="D7065" t="s">
        <v>75</v>
      </c>
      <c r="E7065" t="s">
        <v>25</v>
      </c>
      <c r="F7065" t="s">
        <v>54</v>
      </c>
      <c r="G7065">
        <v>1</v>
      </c>
      <c r="H7065">
        <v>17.3</v>
      </c>
      <c r="I7065" t="s">
        <v>95</v>
      </c>
      <c r="J7065" t="s">
        <v>56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83</v>
      </c>
      <c r="R7065" t="s">
        <v>83</v>
      </c>
      <c r="S7065" t="s">
        <v>83</v>
      </c>
      <c r="T7065" t="str">
        <f>_xlfn.XLOOKUP(A7065,MI_Match_Analysis!$A$2:$A$8,MI_Match_Analysis!$F$2:$F$8,"Not Found")</f>
        <v>Not Found</v>
      </c>
    </row>
    <row r="7066" spans="1:20" hidden="1" x14ac:dyDescent="0.3">
      <c r="A7066">
        <v>31</v>
      </c>
      <c r="B7066" s="1">
        <v>46133</v>
      </c>
      <c r="C7066" t="s">
        <v>162</v>
      </c>
      <c r="D7066" t="s">
        <v>75</v>
      </c>
      <c r="E7066" t="s">
        <v>25</v>
      </c>
      <c r="F7066" t="s">
        <v>54</v>
      </c>
      <c r="G7066">
        <v>1</v>
      </c>
      <c r="H7066">
        <v>17.399999999999999</v>
      </c>
      <c r="I7066" t="s">
        <v>170</v>
      </c>
      <c r="J7066" t="s">
        <v>56</v>
      </c>
      <c r="K7066">
        <v>6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83</v>
      </c>
      <c r="R7066" t="s">
        <v>83</v>
      </c>
      <c r="S7066" t="s">
        <v>83</v>
      </c>
      <c r="T7066" t="str">
        <f>_xlfn.XLOOKUP(A7066,MI_Match_Analysis!$A$2:$A$8,MI_Match_Analysis!$F$2:$F$8,"Not Found")</f>
        <v>Not Found</v>
      </c>
    </row>
    <row r="7067" spans="1:20" hidden="1" x14ac:dyDescent="0.3">
      <c r="A7067">
        <v>31</v>
      </c>
      <c r="B7067" s="1">
        <v>46133</v>
      </c>
      <c r="C7067" t="s">
        <v>162</v>
      </c>
      <c r="D7067" t="s">
        <v>75</v>
      </c>
      <c r="E7067" t="s">
        <v>25</v>
      </c>
      <c r="F7067" t="s">
        <v>54</v>
      </c>
      <c r="G7067">
        <v>1</v>
      </c>
      <c r="H7067">
        <v>17.5</v>
      </c>
      <c r="I7067" t="s">
        <v>170</v>
      </c>
      <c r="J7067" t="s">
        <v>56</v>
      </c>
      <c r="K7067">
        <v>6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83</v>
      </c>
      <c r="R7067" t="s">
        <v>83</v>
      </c>
      <c r="S7067" t="s">
        <v>83</v>
      </c>
      <c r="T7067" t="str">
        <f>_xlfn.XLOOKUP(A7067,MI_Match_Analysis!$A$2:$A$8,MI_Match_Analysis!$F$2:$F$8,"Not Found")</f>
        <v>Not Found</v>
      </c>
    </row>
    <row r="7068" spans="1:20" hidden="1" x14ac:dyDescent="0.3">
      <c r="A7068">
        <v>31</v>
      </c>
      <c r="B7068" s="1">
        <v>46133</v>
      </c>
      <c r="C7068" t="s">
        <v>162</v>
      </c>
      <c r="D7068" t="s">
        <v>75</v>
      </c>
      <c r="E7068" t="s">
        <v>25</v>
      </c>
      <c r="F7068" t="s">
        <v>54</v>
      </c>
      <c r="G7068">
        <v>1</v>
      </c>
      <c r="H7068">
        <v>17.600000000000001</v>
      </c>
      <c r="I7068" t="s">
        <v>170</v>
      </c>
      <c r="J7068" t="s">
        <v>56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83</v>
      </c>
      <c r="R7068" t="s">
        <v>83</v>
      </c>
      <c r="S7068" t="s">
        <v>83</v>
      </c>
      <c r="T7068" t="str">
        <f>_xlfn.XLOOKUP(A7068,MI_Match_Analysis!$A$2:$A$8,MI_Match_Analysis!$F$2:$F$8,"Not Found")</f>
        <v>Not Found</v>
      </c>
    </row>
    <row r="7069" spans="1:20" hidden="1" x14ac:dyDescent="0.3">
      <c r="A7069">
        <v>31</v>
      </c>
      <c r="B7069" s="1">
        <v>46133</v>
      </c>
      <c r="C7069" t="s">
        <v>162</v>
      </c>
      <c r="D7069" t="s">
        <v>75</v>
      </c>
      <c r="E7069" t="s">
        <v>25</v>
      </c>
      <c r="F7069" t="s">
        <v>54</v>
      </c>
      <c r="G7069">
        <v>1</v>
      </c>
      <c r="H7069">
        <v>18.100000000000001</v>
      </c>
      <c r="I7069" t="s">
        <v>170</v>
      </c>
      <c r="J7069" t="s">
        <v>231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83</v>
      </c>
      <c r="R7069" t="s">
        <v>83</v>
      </c>
      <c r="S7069" t="s">
        <v>83</v>
      </c>
      <c r="T7069" t="str">
        <f>_xlfn.XLOOKUP(A7069,MI_Match_Analysis!$A$2:$A$8,MI_Match_Analysis!$F$2:$F$8,"Not Found")</f>
        <v>Not Found</v>
      </c>
    </row>
    <row r="7070" spans="1:20" hidden="1" x14ac:dyDescent="0.3">
      <c r="A7070">
        <v>31</v>
      </c>
      <c r="B7070" s="1">
        <v>46133</v>
      </c>
      <c r="C7070" t="s">
        <v>162</v>
      </c>
      <c r="D7070" t="s">
        <v>75</v>
      </c>
      <c r="E7070" t="s">
        <v>25</v>
      </c>
      <c r="F7070" t="s">
        <v>54</v>
      </c>
      <c r="G7070">
        <v>1</v>
      </c>
      <c r="H7070">
        <v>18.2</v>
      </c>
      <c r="I7070" t="s">
        <v>95</v>
      </c>
      <c r="J7070" t="s">
        <v>231</v>
      </c>
      <c r="K7070">
        <v>0</v>
      </c>
      <c r="L7070">
        <v>1</v>
      </c>
      <c r="M7070">
        <v>1</v>
      </c>
      <c r="N7070">
        <v>0</v>
      </c>
      <c r="O7070">
        <v>0</v>
      </c>
      <c r="P7070">
        <v>0</v>
      </c>
      <c r="Q7070" t="s">
        <v>83</v>
      </c>
      <c r="R7070" t="s">
        <v>83</v>
      </c>
      <c r="S7070" t="s">
        <v>83</v>
      </c>
      <c r="T7070" t="str">
        <f>_xlfn.XLOOKUP(A7070,MI_Match_Analysis!$A$2:$A$8,MI_Match_Analysis!$F$2:$F$8,"Not Found")</f>
        <v>Not Found</v>
      </c>
    </row>
    <row r="7071" spans="1:20" hidden="1" x14ac:dyDescent="0.3">
      <c r="A7071">
        <v>31</v>
      </c>
      <c r="B7071" s="1">
        <v>46133</v>
      </c>
      <c r="C7071" t="s">
        <v>162</v>
      </c>
      <c r="D7071" t="s">
        <v>75</v>
      </c>
      <c r="E7071" t="s">
        <v>25</v>
      </c>
      <c r="F7071" t="s">
        <v>54</v>
      </c>
      <c r="G7071">
        <v>1</v>
      </c>
      <c r="H7071">
        <v>18.2</v>
      </c>
      <c r="I7071" t="s">
        <v>95</v>
      </c>
      <c r="J7071" t="s">
        <v>231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83</v>
      </c>
      <c r="R7071" t="s">
        <v>83</v>
      </c>
      <c r="S7071" t="s">
        <v>83</v>
      </c>
      <c r="T7071" t="str">
        <f>_xlfn.XLOOKUP(A7071,MI_Match_Analysis!$A$2:$A$8,MI_Match_Analysis!$F$2:$F$8,"Not Found")</f>
        <v>Not Found</v>
      </c>
    </row>
    <row r="7072" spans="1:20" hidden="1" x14ac:dyDescent="0.3">
      <c r="A7072">
        <v>31</v>
      </c>
      <c r="B7072" s="1">
        <v>46133</v>
      </c>
      <c r="C7072" t="s">
        <v>162</v>
      </c>
      <c r="D7072" t="s">
        <v>75</v>
      </c>
      <c r="E7072" t="s">
        <v>25</v>
      </c>
      <c r="F7072" t="s">
        <v>54</v>
      </c>
      <c r="G7072">
        <v>1</v>
      </c>
      <c r="H7072">
        <v>18.3</v>
      </c>
      <c r="I7072" t="s">
        <v>170</v>
      </c>
      <c r="J7072" t="s">
        <v>231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83</v>
      </c>
      <c r="R7072" t="s">
        <v>83</v>
      </c>
      <c r="S7072" t="s">
        <v>83</v>
      </c>
      <c r="T7072" t="str">
        <f>_xlfn.XLOOKUP(A7072,MI_Match_Analysis!$A$2:$A$8,MI_Match_Analysis!$F$2:$F$8,"Not Found")</f>
        <v>Not Found</v>
      </c>
    </row>
    <row r="7073" spans="1:20" hidden="1" x14ac:dyDescent="0.3">
      <c r="A7073">
        <v>31</v>
      </c>
      <c r="B7073" s="1">
        <v>46133</v>
      </c>
      <c r="C7073" t="s">
        <v>162</v>
      </c>
      <c r="D7073" t="s">
        <v>75</v>
      </c>
      <c r="E7073" t="s">
        <v>25</v>
      </c>
      <c r="F7073" t="s">
        <v>54</v>
      </c>
      <c r="G7073">
        <v>1</v>
      </c>
      <c r="H7073">
        <v>18.399999999999999</v>
      </c>
      <c r="I7073" t="s">
        <v>95</v>
      </c>
      <c r="J7073" t="s">
        <v>231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83</v>
      </c>
      <c r="R7073" t="s">
        <v>83</v>
      </c>
      <c r="S7073" t="s">
        <v>83</v>
      </c>
      <c r="T7073" t="str">
        <f>_xlfn.XLOOKUP(A7073,MI_Match_Analysis!$A$2:$A$8,MI_Match_Analysis!$F$2:$F$8,"Not Found")</f>
        <v>Not Found</v>
      </c>
    </row>
    <row r="7074" spans="1:20" hidden="1" x14ac:dyDescent="0.3">
      <c r="A7074">
        <v>31</v>
      </c>
      <c r="B7074" s="1">
        <v>46133</v>
      </c>
      <c r="C7074" t="s">
        <v>162</v>
      </c>
      <c r="D7074" t="s">
        <v>75</v>
      </c>
      <c r="E7074" t="s">
        <v>25</v>
      </c>
      <c r="F7074" t="s">
        <v>54</v>
      </c>
      <c r="G7074">
        <v>1</v>
      </c>
      <c r="H7074">
        <v>18.5</v>
      </c>
      <c r="I7074" t="s">
        <v>95</v>
      </c>
      <c r="J7074" t="s">
        <v>231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83</v>
      </c>
      <c r="R7074" t="s">
        <v>83</v>
      </c>
      <c r="S7074" t="s">
        <v>83</v>
      </c>
      <c r="T7074" t="str">
        <f>_xlfn.XLOOKUP(A7074,MI_Match_Analysis!$A$2:$A$8,MI_Match_Analysis!$F$2:$F$8,"Not Found")</f>
        <v>Not Found</v>
      </c>
    </row>
    <row r="7075" spans="1:20" hidden="1" x14ac:dyDescent="0.3">
      <c r="A7075">
        <v>31</v>
      </c>
      <c r="B7075" s="1">
        <v>46133</v>
      </c>
      <c r="C7075" t="s">
        <v>162</v>
      </c>
      <c r="D7075" t="s">
        <v>75</v>
      </c>
      <c r="E7075" t="s">
        <v>25</v>
      </c>
      <c r="F7075" t="s">
        <v>54</v>
      </c>
      <c r="G7075">
        <v>1</v>
      </c>
      <c r="H7075">
        <v>18.600000000000001</v>
      </c>
      <c r="I7075" t="s">
        <v>170</v>
      </c>
      <c r="J7075" t="s">
        <v>231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83</v>
      </c>
      <c r="R7075" t="s">
        <v>83</v>
      </c>
      <c r="S7075" t="s">
        <v>83</v>
      </c>
      <c r="T7075" t="str">
        <f>_xlfn.XLOOKUP(A7075,MI_Match_Analysis!$A$2:$A$8,MI_Match_Analysis!$F$2:$F$8,"Not Found")</f>
        <v>Not Found</v>
      </c>
    </row>
    <row r="7076" spans="1:20" hidden="1" x14ac:dyDescent="0.3">
      <c r="A7076">
        <v>31</v>
      </c>
      <c r="B7076" s="1">
        <v>46133</v>
      </c>
      <c r="C7076" t="s">
        <v>162</v>
      </c>
      <c r="D7076" t="s">
        <v>75</v>
      </c>
      <c r="E7076" t="s">
        <v>25</v>
      </c>
      <c r="F7076" t="s">
        <v>54</v>
      </c>
      <c r="G7076">
        <v>1</v>
      </c>
      <c r="H7076">
        <v>19.100000000000001</v>
      </c>
      <c r="I7076" t="s">
        <v>170</v>
      </c>
      <c r="J7076" t="s">
        <v>69</v>
      </c>
      <c r="K7076">
        <v>4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83</v>
      </c>
      <c r="R7076" t="s">
        <v>83</v>
      </c>
      <c r="S7076" t="s">
        <v>83</v>
      </c>
      <c r="T7076" t="str">
        <f>_xlfn.XLOOKUP(A7076,MI_Match_Analysis!$A$2:$A$8,MI_Match_Analysis!$F$2:$F$8,"Not Found")</f>
        <v>Not Found</v>
      </c>
    </row>
    <row r="7077" spans="1:20" hidden="1" x14ac:dyDescent="0.3">
      <c r="A7077">
        <v>31</v>
      </c>
      <c r="B7077" s="1">
        <v>46133</v>
      </c>
      <c r="C7077" t="s">
        <v>162</v>
      </c>
      <c r="D7077" t="s">
        <v>75</v>
      </c>
      <c r="E7077" t="s">
        <v>25</v>
      </c>
      <c r="F7077" t="s">
        <v>54</v>
      </c>
      <c r="G7077">
        <v>1</v>
      </c>
      <c r="H7077">
        <v>19.2</v>
      </c>
      <c r="I7077" t="s">
        <v>170</v>
      </c>
      <c r="J7077" t="s">
        <v>69</v>
      </c>
      <c r="K7077">
        <v>6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83</v>
      </c>
      <c r="R7077" t="s">
        <v>83</v>
      </c>
      <c r="S7077" t="s">
        <v>83</v>
      </c>
      <c r="T7077" t="str">
        <f>_xlfn.XLOOKUP(A7077,MI_Match_Analysis!$A$2:$A$8,MI_Match_Analysis!$F$2:$F$8,"Not Found")</f>
        <v>Not Found</v>
      </c>
    </row>
    <row r="7078" spans="1:20" hidden="1" x14ac:dyDescent="0.3">
      <c r="A7078">
        <v>31</v>
      </c>
      <c r="B7078" s="1">
        <v>46133</v>
      </c>
      <c r="C7078" t="s">
        <v>162</v>
      </c>
      <c r="D7078" t="s">
        <v>75</v>
      </c>
      <c r="E7078" t="s">
        <v>25</v>
      </c>
      <c r="F7078" t="s">
        <v>54</v>
      </c>
      <c r="G7078">
        <v>1</v>
      </c>
      <c r="H7078">
        <v>19.3</v>
      </c>
      <c r="I7078" t="s">
        <v>170</v>
      </c>
      <c r="J7078" t="s">
        <v>69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83</v>
      </c>
      <c r="R7078" t="s">
        <v>83</v>
      </c>
      <c r="S7078" t="s">
        <v>83</v>
      </c>
      <c r="T7078" t="str">
        <f>_xlfn.XLOOKUP(A7078,MI_Match_Analysis!$A$2:$A$8,MI_Match_Analysis!$F$2:$F$8,"Not Found")</f>
        <v>Not Found</v>
      </c>
    </row>
    <row r="7079" spans="1:20" hidden="1" x14ac:dyDescent="0.3">
      <c r="A7079">
        <v>31</v>
      </c>
      <c r="B7079" s="1">
        <v>46133</v>
      </c>
      <c r="C7079" t="s">
        <v>162</v>
      </c>
      <c r="D7079" t="s">
        <v>75</v>
      </c>
      <c r="E7079" t="s">
        <v>25</v>
      </c>
      <c r="F7079" t="s">
        <v>54</v>
      </c>
      <c r="G7079">
        <v>1</v>
      </c>
      <c r="H7079">
        <v>19.399999999999999</v>
      </c>
      <c r="I7079" t="s">
        <v>95</v>
      </c>
      <c r="J7079" t="s">
        <v>69</v>
      </c>
      <c r="K7079">
        <v>4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83</v>
      </c>
      <c r="R7079" t="s">
        <v>83</v>
      </c>
      <c r="S7079" t="s">
        <v>83</v>
      </c>
      <c r="T7079" t="str">
        <f>_xlfn.XLOOKUP(A7079,MI_Match_Analysis!$A$2:$A$8,MI_Match_Analysis!$F$2:$F$8,"Not Found")</f>
        <v>Not Found</v>
      </c>
    </row>
    <row r="7080" spans="1:20" hidden="1" x14ac:dyDescent="0.3">
      <c r="A7080">
        <v>31</v>
      </c>
      <c r="B7080" s="1">
        <v>46133</v>
      </c>
      <c r="C7080" t="s">
        <v>162</v>
      </c>
      <c r="D7080" t="s">
        <v>75</v>
      </c>
      <c r="E7080" t="s">
        <v>25</v>
      </c>
      <c r="F7080" t="s">
        <v>54</v>
      </c>
      <c r="G7080">
        <v>1</v>
      </c>
      <c r="H7080">
        <v>19.5</v>
      </c>
      <c r="I7080" t="s">
        <v>95</v>
      </c>
      <c r="J7080" t="s">
        <v>69</v>
      </c>
      <c r="K7080">
        <v>1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83</v>
      </c>
      <c r="R7080" t="s">
        <v>83</v>
      </c>
      <c r="S7080" t="s">
        <v>83</v>
      </c>
      <c r="T7080" t="str">
        <f>_xlfn.XLOOKUP(A7080,MI_Match_Analysis!$A$2:$A$8,MI_Match_Analysis!$F$2:$F$8,"Not Found")</f>
        <v>Not Found</v>
      </c>
    </row>
    <row r="7081" spans="1:20" hidden="1" x14ac:dyDescent="0.3">
      <c r="A7081">
        <v>31</v>
      </c>
      <c r="B7081" s="1">
        <v>46133</v>
      </c>
      <c r="C7081" t="s">
        <v>162</v>
      </c>
      <c r="D7081" t="s">
        <v>75</v>
      </c>
      <c r="E7081" t="s">
        <v>25</v>
      </c>
      <c r="F7081" t="s">
        <v>54</v>
      </c>
      <c r="G7081">
        <v>1</v>
      </c>
      <c r="H7081">
        <v>19.600000000000001</v>
      </c>
      <c r="I7081" t="s">
        <v>170</v>
      </c>
      <c r="J7081" t="s">
        <v>69</v>
      </c>
      <c r="K7081">
        <v>4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83</v>
      </c>
      <c r="R7081" t="s">
        <v>83</v>
      </c>
      <c r="S7081" t="s">
        <v>83</v>
      </c>
      <c r="T7081" t="str">
        <f>_xlfn.XLOOKUP(A7081,MI_Match_Analysis!$A$2:$A$8,MI_Match_Analysis!$F$2:$F$8,"Not Found")</f>
        <v>Not Found</v>
      </c>
    </row>
    <row r="7082" spans="1:20" hidden="1" x14ac:dyDescent="0.3">
      <c r="A7082">
        <v>31</v>
      </c>
      <c r="B7082" s="1">
        <v>46133</v>
      </c>
      <c r="C7082" t="s">
        <v>162</v>
      </c>
      <c r="D7082" t="s">
        <v>75</v>
      </c>
      <c r="E7082" t="s">
        <v>54</v>
      </c>
      <c r="F7082" t="s">
        <v>25</v>
      </c>
      <c r="G7082">
        <v>2</v>
      </c>
      <c r="H7082">
        <v>0.1</v>
      </c>
      <c r="I7082" t="s">
        <v>240</v>
      </c>
      <c r="J7082" t="s">
        <v>284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83</v>
      </c>
      <c r="R7082" t="s">
        <v>83</v>
      </c>
      <c r="S7082" t="s">
        <v>83</v>
      </c>
      <c r="T7082" t="str">
        <f>_xlfn.XLOOKUP(A7082,MI_Match_Analysis!$A$2:$A$8,MI_Match_Analysis!$F$2:$F$8,"Not Found")</f>
        <v>Not Found</v>
      </c>
    </row>
    <row r="7083" spans="1:20" hidden="1" x14ac:dyDescent="0.3">
      <c r="A7083">
        <v>31</v>
      </c>
      <c r="B7083" s="1">
        <v>46133</v>
      </c>
      <c r="C7083" t="s">
        <v>162</v>
      </c>
      <c r="D7083" t="s">
        <v>75</v>
      </c>
      <c r="E7083" t="s">
        <v>54</v>
      </c>
      <c r="F7083" t="s">
        <v>25</v>
      </c>
      <c r="G7083">
        <v>2</v>
      </c>
      <c r="H7083">
        <v>0.2</v>
      </c>
      <c r="I7083" t="s">
        <v>240</v>
      </c>
      <c r="J7083" t="s">
        <v>284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83</v>
      </c>
      <c r="R7083" t="s">
        <v>83</v>
      </c>
      <c r="S7083" t="s">
        <v>83</v>
      </c>
      <c r="T7083" t="str">
        <f>_xlfn.XLOOKUP(A7083,MI_Match_Analysis!$A$2:$A$8,MI_Match_Analysis!$F$2:$F$8,"Not Found")</f>
        <v>Not Found</v>
      </c>
    </row>
    <row r="7084" spans="1:20" hidden="1" x14ac:dyDescent="0.3">
      <c r="A7084">
        <v>31</v>
      </c>
      <c r="B7084" s="1">
        <v>46133</v>
      </c>
      <c r="C7084" t="s">
        <v>162</v>
      </c>
      <c r="D7084" t="s">
        <v>75</v>
      </c>
      <c r="E7084" t="s">
        <v>54</v>
      </c>
      <c r="F7084" t="s">
        <v>25</v>
      </c>
      <c r="G7084">
        <v>2</v>
      </c>
      <c r="H7084">
        <v>0.3</v>
      </c>
      <c r="I7084" t="s">
        <v>232</v>
      </c>
      <c r="J7084" t="s">
        <v>284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83</v>
      </c>
      <c r="R7084" t="s">
        <v>83</v>
      </c>
      <c r="S7084" t="s">
        <v>83</v>
      </c>
      <c r="T7084" t="str">
        <f>_xlfn.XLOOKUP(A7084,MI_Match_Analysis!$A$2:$A$8,MI_Match_Analysis!$F$2:$F$8,"Not Found")</f>
        <v>Not Found</v>
      </c>
    </row>
    <row r="7085" spans="1:20" hidden="1" x14ac:dyDescent="0.3">
      <c r="A7085">
        <v>31</v>
      </c>
      <c r="B7085" s="1">
        <v>46133</v>
      </c>
      <c r="C7085" t="s">
        <v>162</v>
      </c>
      <c r="D7085" t="s">
        <v>75</v>
      </c>
      <c r="E7085" t="s">
        <v>54</v>
      </c>
      <c r="F7085" t="s">
        <v>25</v>
      </c>
      <c r="G7085">
        <v>2</v>
      </c>
      <c r="H7085">
        <v>0.4</v>
      </c>
      <c r="I7085" t="s">
        <v>232</v>
      </c>
      <c r="J7085" t="s">
        <v>284</v>
      </c>
      <c r="K7085">
        <v>1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83</v>
      </c>
      <c r="R7085" t="s">
        <v>83</v>
      </c>
      <c r="S7085" t="s">
        <v>83</v>
      </c>
      <c r="T7085" t="str">
        <f>_xlfn.XLOOKUP(A7085,MI_Match_Analysis!$A$2:$A$8,MI_Match_Analysis!$F$2:$F$8,"Not Found")</f>
        <v>Not Found</v>
      </c>
    </row>
    <row r="7086" spans="1:20" hidden="1" x14ac:dyDescent="0.3">
      <c r="A7086">
        <v>31</v>
      </c>
      <c r="B7086" s="1">
        <v>46133</v>
      </c>
      <c r="C7086" t="s">
        <v>162</v>
      </c>
      <c r="D7086" t="s">
        <v>75</v>
      </c>
      <c r="E7086" t="s">
        <v>54</v>
      </c>
      <c r="F7086" t="s">
        <v>25</v>
      </c>
      <c r="G7086">
        <v>2</v>
      </c>
      <c r="H7086">
        <v>0.5</v>
      </c>
      <c r="I7086" t="s">
        <v>240</v>
      </c>
      <c r="J7086" t="s">
        <v>284</v>
      </c>
      <c r="K7086">
        <v>6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83</v>
      </c>
      <c r="R7086" t="s">
        <v>83</v>
      </c>
      <c r="S7086" t="s">
        <v>83</v>
      </c>
      <c r="T7086" t="str">
        <f>_xlfn.XLOOKUP(A7086,MI_Match_Analysis!$A$2:$A$8,MI_Match_Analysis!$F$2:$F$8,"Not Found")</f>
        <v>Not Found</v>
      </c>
    </row>
    <row r="7087" spans="1:20" hidden="1" x14ac:dyDescent="0.3">
      <c r="A7087">
        <v>31</v>
      </c>
      <c r="B7087" s="1">
        <v>46133</v>
      </c>
      <c r="C7087" t="s">
        <v>162</v>
      </c>
      <c r="D7087" t="s">
        <v>75</v>
      </c>
      <c r="E7087" t="s">
        <v>54</v>
      </c>
      <c r="F7087" t="s">
        <v>25</v>
      </c>
      <c r="G7087">
        <v>2</v>
      </c>
      <c r="H7087">
        <v>0.6</v>
      </c>
      <c r="I7087" t="s">
        <v>240</v>
      </c>
      <c r="J7087" t="s">
        <v>284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83</v>
      </c>
      <c r="R7087" t="s">
        <v>83</v>
      </c>
      <c r="S7087" t="s">
        <v>83</v>
      </c>
      <c r="T7087" t="str">
        <f>_xlfn.XLOOKUP(A7087,MI_Match_Analysis!$A$2:$A$8,MI_Match_Analysis!$F$2:$F$8,"Not Found")</f>
        <v>Not Found</v>
      </c>
    </row>
    <row r="7088" spans="1:20" hidden="1" x14ac:dyDescent="0.3">
      <c r="A7088">
        <v>31</v>
      </c>
      <c r="B7088" s="1">
        <v>46133</v>
      </c>
      <c r="C7088" t="s">
        <v>162</v>
      </c>
      <c r="D7088" t="s">
        <v>75</v>
      </c>
      <c r="E7088" t="s">
        <v>54</v>
      </c>
      <c r="F7088" t="s">
        <v>25</v>
      </c>
      <c r="G7088">
        <v>2</v>
      </c>
      <c r="H7088">
        <v>1.1000000000000001</v>
      </c>
      <c r="I7088" t="s">
        <v>232</v>
      </c>
      <c r="J7088" t="s">
        <v>168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83</v>
      </c>
      <c r="R7088" t="s">
        <v>83</v>
      </c>
      <c r="S7088" t="s">
        <v>83</v>
      </c>
      <c r="T7088" t="str">
        <f>_xlfn.XLOOKUP(A7088,MI_Match_Analysis!$A$2:$A$8,MI_Match_Analysis!$F$2:$F$8,"Not Found")</f>
        <v>Not Found</v>
      </c>
    </row>
    <row r="7089" spans="1:20" hidden="1" x14ac:dyDescent="0.3">
      <c r="A7089">
        <v>31</v>
      </c>
      <c r="B7089" s="1">
        <v>46133</v>
      </c>
      <c r="C7089" t="s">
        <v>162</v>
      </c>
      <c r="D7089" t="s">
        <v>75</v>
      </c>
      <c r="E7089" t="s">
        <v>54</v>
      </c>
      <c r="F7089" t="s">
        <v>25</v>
      </c>
      <c r="G7089">
        <v>2</v>
      </c>
      <c r="H7089">
        <v>1.1000000000000001</v>
      </c>
      <c r="I7089" t="s">
        <v>232</v>
      </c>
      <c r="J7089" t="s">
        <v>168</v>
      </c>
      <c r="K7089">
        <v>0</v>
      </c>
      <c r="L7089">
        <v>1</v>
      </c>
      <c r="M7089">
        <v>1</v>
      </c>
      <c r="N7089">
        <v>0</v>
      </c>
      <c r="O7089">
        <v>0</v>
      </c>
      <c r="P7089">
        <v>0</v>
      </c>
      <c r="Q7089" t="s">
        <v>83</v>
      </c>
      <c r="R7089" t="s">
        <v>83</v>
      </c>
      <c r="S7089" t="s">
        <v>83</v>
      </c>
      <c r="T7089" t="str">
        <f>_xlfn.XLOOKUP(A7089,MI_Match_Analysis!$A$2:$A$8,MI_Match_Analysis!$F$2:$F$8,"Not Found")</f>
        <v>Not Found</v>
      </c>
    </row>
    <row r="7090" spans="1:20" hidden="1" x14ac:dyDescent="0.3">
      <c r="A7090">
        <v>31</v>
      </c>
      <c r="B7090" s="1">
        <v>46133</v>
      </c>
      <c r="C7090" t="s">
        <v>162</v>
      </c>
      <c r="D7090" t="s">
        <v>75</v>
      </c>
      <c r="E7090" t="s">
        <v>54</v>
      </c>
      <c r="F7090" t="s">
        <v>25</v>
      </c>
      <c r="G7090">
        <v>2</v>
      </c>
      <c r="H7090">
        <v>1.2</v>
      </c>
      <c r="I7090" t="s">
        <v>232</v>
      </c>
      <c r="J7090" t="s">
        <v>168</v>
      </c>
      <c r="K7090">
        <v>6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83</v>
      </c>
      <c r="R7090" t="s">
        <v>83</v>
      </c>
      <c r="S7090" t="s">
        <v>83</v>
      </c>
      <c r="T7090" t="str">
        <f>_xlfn.XLOOKUP(A7090,MI_Match_Analysis!$A$2:$A$8,MI_Match_Analysis!$F$2:$F$8,"Not Found")</f>
        <v>Not Found</v>
      </c>
    </row>
    <row r="7091" spans="1:20" hidden="1" x14ac:dyDescent="0.3">
      <c r="A7091">
        <v>31</v>
      </c>
      <c r="B7091" s="1">
        <v>46133</v>
      </c>
      <c r="C7091" t="s">
        <v>162</v>
      </c>
      <c r="D7091" t="s">
        <v>75</v>
      </c>
      <c r="E7091" t="s">
        <v>54</v>
      </c>
      <c r="F7091" t="s">
        <v>25</v>
      </c>
      <c r="G7091">
        <v>2</v>
      </c>
      <c r="H7091">
        <v>1.3</v>
      </c>
      <c r="I7091" t="s">
        <v>232</v>
      </c>
      <c r="J7091" t="s">
        <v>168</v>
      </c>
      <c r="K7091">
        <v>4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83</v>
      </c>
      <c r="R7091" t="s">
        <v>83</v>
      </c>
      <c r="S7091" t="s">
        <v>83</v>
      </c>
      <c r="T7091" t="str">
        <f>_xlfn.XLOOKUP(A7091,MI_Match_Analysis!$A$2:$A$8,MI_Match_Analysis!$F$2:$F$8,"Not Found")</f>
        <v>Not Found</v>
      </c>
    </row>
    <row r="7092" spans="1:20" hidden="1" x14ac:dyDescent="0.3">
      <c r="A7092">
        <v>31</v>
      </c>
      <c r="B7092" s="1">
        <v>46133</v>
      </c>
      <c r="C7092" t="s">
        <v>162</v>
      </c>
      <c r="D7092" t="s">
        <v>75</v>
      </c>
      <c r="E7092" t="s">
        <v>54</v>
      </c>
      <c r="F7092" t="s">
        <v>25</v>
      </c>
      <c r="G7092">
        <v>2</v>
      </c>
      <c r="H7092">
        <v>1.4</v>
      </c>
      <c r="I7092" t="s">
        <v>232</v>
      </c>
      <c r="J7092" t="s">
        <v>168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83</v>
      </c>
      <c r="R7092" t="s">
        <v>83</v>
      </c>
      <c r="S7092" t="s">
        <v>83</v>
      </c>
      <c r="T7092" t="str">
        <f>_xlfn.XLOOKUP(A7092,MI_Match_Analysis!$A$2:$A$8,MI_Match_Analysis!$F$2:$F$8,"Not Found")</f>
        <v>Not Found</v>
      </c>
    </row>
    <row r="7093" spans="1:20" hidden="1" x14ac:dyDescent="0.3">
      <c r="A7093">
        <v>31</v>
      </c>
      <c r="B7093" s="1">
        <v>46133</v>
      </c>
      <c r="C7093" t="s">
        <v>162</v>
      </c>
      <c r="D7093" t="s">
        <v>75</v>
      </c>
      <c r="E7093" t="s">
        <v>54</v>
      </c>
      <c r="F7093" t="s">
        <v>25</v>
      </c>
      <c r="G7093">
        <v>2</v>
      </c>
      <c r="H7093">
        <v>1.5</v>
      </c>
      <c r="I7093" t="s">
        <v>232</v>
      </c>
      <c r="J7093" t="s">
        <v>168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83</v>
      </c>
      <c r="R7093" t="s">
        <v>83</v>
      </c>
      <c r="S7093" t="s">
        <v>83</v>
      </c>
      <c r="T7093" t="str">
        <f>_xlfn.XLOOKUP(A7093,MI_Match_Analysis!$A$2:$A$8,MI_Match_Analysis!$F$2:$F$8,"Not Found")</f>
        <v>Not Found</v>
      </c>
    </row>
    <row r="7094" spans="1:20" hidden="1" x14ac:dyDescent="0.3">
      <c r="A7094">
        <v>31</v>
      </c>
      <c r="B7094" s="1">
        <v>46133</v>
      </c>
      <c r="C7094" t="s">
        <v>162</v>
      </c>
      <c r="D7094" t="s">
        <v>75</v>
      </c>
      <c r="E7094" t="s">
        <v>54</v>
      </c>
      <c r="F7094" t="s">
        <v>25</v>
      </c>
      <c r="G7094">
        <v>2</v>
      </c>
      <c r="H7094">
        <v>1.6</v>
      </c>
      <c r="I7094" t="s">
        <v>240</v>
      </c>
      <c r="J7094" t="s">
        <v>168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83</v>
      </c>
      <c r="R7094" t="s">
        <v>83</v>
      </c>
      <c r="S7094" t="s">
        <v>83</v>
      </c>
      <c r="T7094" t="str">
        <f>_xlfn.XLOOKUP(A7094,MI_Match_Analysis!$A$2:$A$8,MI_Match_Analysis!$F$2:$F$8,"Not Found")</f>
        <v>Not Found</v>
      </c>
    </row>
    <row r="7095" spans="1:20" hidden="1" x14ac:dyDescent="0.3">
      <c r="A7095">
        <v>31</v>
      </c>
      <c r="B7095" s="1">
        <v>46133</v>
      </c>
      <c r="C7095" t="s">
        <v>162</v>
      </c>
      <c r="D7095" t="s">
        <v>75</v>
      </c>
      <c r="E7095" t="s">
        <v>54</v>
      </c>
      <c r="F7095" t="s">
        <v>25</v>
      </c>
      <c r="G7095">
        <v>2</v>
      </c>
      <c r="H7095">
        <v>2.1</v>
      </c>
      <c r="I7095" t="s">
        <v>240</v>
      </c>
      <c r="J7095" t="s">
        <v>284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165</v>
      </c>
      <c r="R7095" t="s">
        <v>240</v>
      </c>
      <c r="S7095" t="s">
        <v>285</v>
      </c>
      <c r="T7095" t="str">
        <f>_xlfn.XLOOKUP(A7095,MI_Match_Analysis!$A$2:$A$8,MI_Match_Analysis!$F$2:$F$8,"Not Found")</f>
        <v>Not Found</v>
      </c>
    </row>
    <row r="7096" spans="1:20" hidden="1" x14ac:dyDescent="0.3">
      <c r="A7096">
        <v>31</v>
      </c>
      <c r="B7096" s="1">
        <v>46133</v>
      </c>
      <c r="C7096" t="s">
        <v>162</v>
      </c>
      <c r="D7096" t="s">
        <v>75</v>
      </c>
      <c r="E7096" t="s">
        <v>54</v>
      </c>
      <c r="F7096" t="s">
        <v>25</v>
      </c>
      <c r="G7096">
        <v>2</v>
      </c>
      <c r="H7096">
        <v>2.2000000000000002</v>
      </c>
      <c r="I7096" t="s">
        <v>239</v>
      </c>
      <c r="J7096" t="s">
        <v>284</v>
      </c>
      <c r="K7096">
        <v>4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83</v>
      </c>
      <c r="R7096" t="s">
        <v>83</v>
      </c>
      <c r="S7096" t="s">
        <v>83</v>
      </c>
      <c r="T7096" t="str">
        <f>_xlfn.XLOOKUP(A7096,MI_Match_Analysis!$A$2:$A$8,MI_Match_Analysis!$F$2:$F$8,"Not Found")</f>
        <v>Not Found</v>
      </c>
    </row>
    <row r="7097" spans="1:20" hidden="1" x14ac:dyDescent="0.3">
      <c r="A7097">
        <v>31</v>
      </c>
      <c r="B7097" s="1">
        <v>46133</v>
      </c>
      <c r="C7097" t="s">
        <v>162</v>
      </c>
      <c r="D7097" t="s">
        <v>75</v>
      </c>
      <c r="E7097" t="s">
        <v>54</v>
      </c>
      <c r="F7097" t="s">
        <v>25</v>
      </c>
      <c r="G7097">
        <v>2</v>
      </c>
      <c r="H7097">
        <v>2.2999999999999998</v>
      </c>
      <c r="I7097" t="s">
        <v>239</v>
      </c>
      <c r="J7097" t="s">
        <v>284</v>
      </c>
      <c r="K7097">
        <v>2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83</v>
      </c>
      <c r="R7097" t="s">
        <v>83</v>
      </c>
      <c r="S7097" t="s">
        <v>83</v>
      </c>
      <c r="T7097" t="str">
        <f>_xlfn.XLOOKUP(A7097,MI_Match_Analysis!$A$2:$A$8,MI_Match_Analysis!$F$2:$F$8,"Not Found")</f>
        <v>Not Found</v>
      </c>
    </row>
    <row r="7098" spans="1:20" hidden="1" x14ac:dyDescent="0.3">
      <c r="A7098">
        <v>31</v>
      </c>
      <c r="B7098" s="1">
        <v>46133</v>
      </c>
      <c r="C7098" t="s">
        <v>162</v>
      </c>
      <c r="D7098" t="s">
        <v>75</v>
      </c>
      <c r="E7098" t="s">
        <v>54</v>
      </c>
      <c r="F7098" t="s">
        <v>25</v>
      </c>
      <c r="G7098">
        <v>2</v>
      </c>
      <c r="H7098">
        <v>2.4</v>
      </c>
      <c r="I7098" t="s">
        <v>239</v>
      </c>
      <c r="J7098" t="s">
        <v>284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83</v>
      </c>
      <c r="R7098" t="s">
        <v>83</v>
      </c>
      <c r="S7098" t="s">
        <v>83</v>
      </c>
      <c r="T7098" t="str">
        <f>_xlfn.XLOOKUP(A7098,MI_Match_Analysis!$A$2:$A$8,MI_Match_Analysis!$F$2:$F$8,"Not Found")</f>
        <v>Not Found</v>
      </c>
    </row>
    <row r="7099" spans="1:20" hidden="1" x14ac:dyDescent="0.3">
      <c r="A7099">
        <v>31</v>
      </c>
      <c r="B7099" s="1">
        <v>46133</v>
      </c>
      <c r="C7099" t="s">
        <v>162</v>
      </c>
      <c r="D7099" t="s">
        <v>75</v>
      </c>
      <c r="E7099" t="s">
        <v>54</v>
      </c>
      <c r="F7099" t="s">
        <v>25</v>
      </c>
      <c r="G7099">
        <v>2</v>
      </c>
      <c r="H7099">
        <v>2.5</v>
      </c>
      <c r="I7099" t="s">
        <v>239</v>
      </c>
      <c r="J7099" t="s">
        <v>284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83</v>
      </c>
      <c r="R7099" t="s">
        <v>83</v>
      </c>
      <c r="S7099" t="s">
        <v>83</v>
      </c>
      <c r="T7099" t="str">
        <f>_xlfn.XLOOKUP(A7099,MI_Match_Analysis!$A$2:$A$8,MI_Match_Analysis!$F$2:$F$8,"Not Found")</f>
        <v>Not Found</v>
      </c>
    </row>
    <row r="7100" spans="1:20" hidden="1" x14ac:dyDescent="0.3">
      <c r="A7100">
        <v>31</v>
      </c>
      <c r="B7100" s="1">
        <v>46133</v>
      </c>
      <c r="C7100" t="s">
        <v>162</v>
      </c>
      <c r="D7100" t="s">
        <v>75</v>
      </c>
      <c r="E7100" t="s">
        <v>54</v>
      </c>
      <c r="F7100" t="s">
        <v>25</v>
      </c>
      <c r="G7100">
        <v>2</v>
      </c>
      <c r="H7100">
        <v>2.5</v>
      </c>
      <c r="I7100" t="s">
        <v>239</v>
      </c>
      <c r="J7100" t="s">
        <v>284</v>
      </c>
      <c r="K7100">
        <v>0</v>
      </c>
      <c r="L7100">
        <v>1</v>
      </c>
      <c r="M7100">
        <v>1</v>
      </c>
      <c r="N7100">
        <v>0</v>
      </c>
      <c r="O7100">
        <v>0</v>
      </c>
      <c r="P7100">
        <v>0</v>
      </c>
      <c r="Q7100" t="s">
        <v>83</v>
      </c>
      <c r="R7100" t="s">
        <v>83</v>
      </c>
      <c r="S7100" t="s">
        <v>83</v>
      </c>
      <c r="T7100" t="str">
        <f>_xlfn.XLOOKUP(A7100,MI_Match_Analysis!$A$2:$A$8,MI_Match_Analysis!$F$2:$F$8,"Not Found")</f>
        <v>Not Found</v>
      </c>
    </row>
    <row r="7101" spans="1:20" hidden="1" x14ac:dyDescent="0.3">
      <c r="A7101">
        <v>31</v>
      </c>
      <c r="B7101" s="1">
        <v>46133</v>
      </c>
      <c r="C7101" t="s">
        <v>162</v>
      </c>
      <c r="D7101" t="s">
        <v>75</v>
      </c>
      <c r="E7101" t="s">
        <v>54</v>
      </c>
      <c r="F7101" t="s">
        <v>25</v>
      </c>
      <c r="G7101">
        <v>2</v>
      </c>
      <c r="H7101">
        <v>2.6</v>
      </c>
      <c r="I7101" t="s">
        <v>239</v>
      </c>
      <c r="J7101" t="s">
        <v>284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83</v>
      </c>
      <c r="R7101" t="s">
        <v>83</v>
      </c>
      <c r="S7101" t="s">
        <v>83</v>
      </c>
      <c r="T7101" t="str">
        <f>_xlfn.XLOOKUP(A7101,MI_Match_Analysis!$A$2:$A$8,MI_Match_Analysis!$F$2:$F$8,"Not Found")</f>
        <v>Not Found</v>
      </c>
    </row>
    <row r="7102" spans="1:20" hidden="1" x14ac:dyDescent="0.3">
      <c r="A7102">
        <v>31</v>
      </c>
      <c r="B7102" s="1">
        <v>46133</v>
      </c>
      <c r="C7102" t="s">
        <v>162</v>
      </c>
      <c r="D7102" t="s">
        <v>75</v>
      </c>
      <c r="E7102" t="s">
        <v>54</v>
      </c>
      <c r="F7102" t="s">
        <v>25</v>
      </c>
      <c r="G7102">
        <v>2</v>
      </c>
      <c r="H7102">
        <v>3.1</v>
      </c>
      <c r="I7102" t="s">
        <v>239</v>
      </c>
      <c r="J7102" t="s">
        <v>168</v>
      </c>
      <c r="K7102">
        <v>4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83</v>
      </c>
      <c r="R7102" t="s">
        <v>83</v>
      </c>
      <c r="S7102" t="s">
        <v>83</v>
      </c>
      <c r="T7102" t="str">
        <f>_xlfn.XLOOKUP(A7102,MI_Match_Analysis!$A$2:$A$8,MI_Match_Analysis!$F$2:$F$8,"Not Found")</f>
        <v>Not Found</v>
      </c>
    </row>
    <row r="7103" spans="1:20" hidden="1" x14ac:dyDescent="0.3">
      <c r="A7103">
        <v>31</v>
      </c>
      <c r="B7103" s="1">
        <v>46133</v>
      </c>
      <c r="C7103" t="s">
        <v>162</v>
      </c>
      <c r="D7103" t="s">
        <v>75</v>
      </c>
      <c r="E7103" t="s">
        <v>54</v>
      </c>
      <c r="F7103" t="s">
        <v>25</v>
      </c>
      <c r="G7103">
        <v>2</v>
      </c>
      <c r="H7103">
        <v>3.2</v>
      </c>
      <c r="I7103" t="s">
        <v>239</v>
      </c>
      <c r="J7103" t="s">
        <v>168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83</v>
      </c>
      <c r="R7103" t="s">
        <v>83</v>
      </c>
      <c r="S7103" t="s">
        <v>83</v>
      </c>
      <c r="T7103" t="str">
        <f>_xlfn.XLOOKUP(A7103,MI_Match_Analysis!$A$2:$A$8,MI_Match_Analysis!$F$2:$F$8,"Not Found")</f>
        <v>Not Found</v>
      </c>
    </row>
    <row r="7104" spans="1:20" hidden="1" x14ac:dyDescent="0.3">
      <c r="A7104">
        <v>31</v>
      </c>
      <c r="B7104" s="1">
        <v>46133</v>
      </c>
      <c r="C7104" t="s">
        <v>162</v>
      </c>
      <c r="D7104" t="s">
        <v>75</v>
      </c>
      <c r="E7104" t="s">
        <v>54</v>
      </c>
      <c r="F7104" t="s">
        <v>25</v>
      </c>
      <c r="G7104">
        <v>2</v>
      </c>
      <c r="H7104">
        <v>3.3</v>
      </c>
      <c r="I7104" t="s">
        <v>239</v>
      </c>
      <c r="J7104" t="s">
        <v>168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83</v>
      </c>
      <c r="R7104" t="s">
        <v>83</v>
      </c>
      <c r="S7104" t="s">
        <v>83</v>
      </c>
      <c r="T7104" t="str">
        <f>_xlfn.XLOOKUP(A7104,MI_Match_Analysis!$A$2:$A$8,MI_Match_Analysis!$F$2:$F$8,"Not Found")</f>
        <v>Not Found</v>
      </c>
    </row>
    <row r="7105" spans="1:20" hidden="1" x14ac:dyDescent="0.3">
      <c r="A7105">
        <v>31</v>
      </c>
      <c r="B7105" s="1">
        <v>46133</v>
      </c>
      <c r="C7105" t="s">
        <v>162</v>
      </c>
      <c r="D7105" t="s">
        <v>75</v>
      </c>
      <c r="E7105" t="s">
        <v>54</v>
      </c>
      <c r="F7105" t="s">
        <v>25</v>
      </c>
      <c r="G7105">
        <v>2</v>
      </c>
      <c r="H7105">
        <v>3.4</v>
      </c>
      <c r="I7105" t="s">
        <v>232</v>
      </c>
      <c r="J7105" t="s">
        <v>168</v>
      </c>
      <c r="K7105">
        <v>1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83</v>
      </c>
      <c r="R7105" t="s">
        <v>83</v>
      </c>
      <c r="S7105" t="s">
        <v>83</v>
      </c>
      <c r="T7105" t="str">
        <f>_xlfn.XLOOKUP(A7105,MI_Match_Analysis!$A$2:$A$8,MI_Match_Analysis!$F$2:$F$8,"Not Found")</f>
        <v>Not Found</v>
      </c>
    </row>
    <row r="7106" spans="1:20" hidden="1" x14ac:dyDescent="0.3">
      <c r="A7106">
        <v>31</v>
      </c>
      <c r="B7106" s="1">
        <v>46133</v>
      </c>
      <c r="C7106" t="s">
        <v>162</v>
      </c>
      <c r="D7106" t="s">
        <v>75</v>
      </c>
      <c r="E7106" t="s">
        <v>54</v>
      </c>
      <c r="F7106" t="s">
        <v>25</v>
      </c>
      <c r="G7106">
        <v>2</v>
      </c>
      <c r="H7106">
        <v>3.5</v>
      </c>
      <c r="I7106" t="s">
        <v>239</v>
      </c>
      <c r="J7106" t="s">
        <v>168</v>
      </c>
      <c r="K7106">
        <v>6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83</v>
      </c>
      <c r="R7106" t="s">
        <v>83</v>
      </c>
      <c r="S7106" t="s">
        <v>83</v>
      </c>
      <c r="T7106" t="str">
        <f>_xlfn.XLOOKUP(A7106,MI_Match_Analysis!$A$2:$A$8,MI_Match_Analysis!$F$2:$F$8,"Not Found")</f>
        <v>Not Found</v>
      </c>
    </row>
    <row r="7107" spans="1:20" hidden="1" x14ac:dyDescent="0.3">
      <c r="A7107">
        <v>31</v>
      </c>
      <c r="B7107" s="1">
        <v>46133</v>
      </c>
      <c r="C7107" t="s">
        <v>162</v>
      </c>
      <c r="D7107" t="s">
        <v>75</v>
      </c>
      <c r="E7107" t="s">
        <v>54</v>
      </c>
      <c r="F7107" t="s">
        <v>25</v>
      </c>
      <c r="G7107">
        <v>2</v>
      </c>
      <c r="H7107">
        <v>3.6</v>
      </c>
      <c r="I7107" t="s">
        <v>239</v>
      </c>
      <c r="J7107" t="s">
        <v>168</v>
      </c>
      <c r="K7107">
        <v>4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83</v>
      </c>
      <c r="R7107" t="s">
        <v>83</v>
      </c>
      <c r="S7107" t="s">
        <v>83</v>
      </c>
      <c r="T7107" t="str">
        <f>_xlfn.XLOOKUP(A7107,MI_Match_Analysis!$A$2:$A$8,MI_Match_Analysis!$F$2:$F$8,"Not Found")</f>
        <v>Not Found</v>
      </c>
    </row>
    <row r="7108" spans="1:20" hidden="1" x14ac:dyDescent="0.3">
      <c r="A7108">
        <v>31</v>
      </c>
      <c r="B7108" s="1">
        <v>46133</v>
      </c>
      <c r="C7108" t="s">
        <v>162</v>
      </c>
      <c r="D7108" t="s">
        <v>75</v>
      </c>
      <c r="E7108" t="s">
        <v>54</v>
      </c>
      <c r="F7108" t="s">
        <v>25</v>
      </c>
      <c r="G7108">
        <v>2</v>
      </c>
      <c r="H7108">
        <v>4.0999999999999996</v>
      </c>
      <c r="I7108" t="s">
        <v>232</v>
      </c>
      <c r="J7108" t="s">
        <v>120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83</v>
      </c>
      <c r="R7108" t="s">
        <v>83</v>
      </c>
      <c r="S7108" t="s">
        <v>83</v>
      </c>
      <c r="T7108" t="str">
        <f>_xlfn.XLOOKUP(A7108,MI_Match_Analysis!$A$2:$A$8,MI_Match_Analysis!$F$2:$F$8,"Not Found")</f>
        <v>Not Found</v>
      </c>
    </row>
    <row r="7109" spans="1:20" hidden="1" x14ac:dyDescent="0.3">
      <c r="A7109">
        <v>31</v>
      </c>
      <c r="B7109" s="1">
        <v>46133</v>
      </c>
      <c r="C7109" t="s">
        <v>162</v>
      </c>
      <c r="D7109" t="s">
        <v>75</v>
      </c>
      <c r="E7109" t="s">
        <v>54</v>
      </c>
      <c r="F7109" t="s">
        <v>25</v>
      </c>
      <c r="G7109">
        <v>2</v>
      </c>
      <c r="H7109">
        <v>4.2</v>
      </c>
      <c r="I7109" t="s">
        <v>239</v>
      </c>
      <c r="J7109" t="s">
        <v>120</v>
      </c>
      <c r="K7109">
        <v>1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83</v>
      </c>
      <c r="R7109" t="s">
        <v>83</v>
      </c>
      <c r="S7109" t="s">
        <v>83</v>
      </c>
      <c r="T7109" t="str">
        <f>_xlfn.XLOOKUP(A7109,MI_Match_Analysis!$A$2:$A$8,MI_Match_Analysis!$F$2:$F$8,"Not Found")</f>
        <v>Not Found</v>
      </c>
    </row>
    <row r="7110" spans="1:20" hidden="1" x14ac:dyDescent="0.3">
      <c r="A7110">
        <v>31</v>
      </c>
      <c r="B7110" s="1">
        <v>46133</v>
      </c>
      <c r="C7110" t="s">
        <v>162</v>
      </c>
      <c r="D7110" t="s">
        <v>75</v>
      </c>
      <c r="E7110" t="s">
        <v>54</v>
      </c>
      <c r="F7110" t="s">
        <v>25</v>
      </c>
      <c r="G7110">
        <v>2</v>
      </c>
      <c r="H7110">
        <v>4.3</v>
      </c>
      <c r="I7110" t="s">
        <v>232</v>
      </c>
      <c r="J7110" t="s">
        <v>120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83</v>
      </c>
      <c r="R7110" t="s">
        <v>83</v>
      </c>
      <c r="S7110" t="s">
        <v>83</v>
      </c>
      <c r="T7110" t="str">
        <f>_xlfn.XLOOKUP(A7110,MI_Match_Analysis!$A$2:$A$8,MI_Match_Analysis!$F$2:$F$8,"Not Found")</f>
        <v>Not Found</v>
      </c>
    </row>
    <row r="7111" spans="1:20" hidden="1" x14ac:dyDescent="0.3">
      <c r="A7111">
        <v>31</v>
      </c>
      <c r="B7111" s="1">
        <v>46133</v>
      </c>
      <c r="C7111" t="s">
        <v>162</v>
      </c>
      <c r="D7111" t="s">
        <v>75</v>
      </c>
      <c r="E7111" t="s">
        <v>54</v>
      </c>
      <c r="F7111" t="s">
        <v>25</v>
      </c>
      <c r="G7111">
        <v>2</v>
      </c>
      <c r="H7111">
        <v>4.4000000000000004</v>
      </c>
      <c r="I7111" t="s">
        <v>232</v>
      </c>
      <c r="J7111" t="s">
        <v>120</v>
      </c>
      <c r="K7111">
        <v>6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83</v>
      </c>
      <c r="R7111" t="s">
        <v>83</v>
      </c>
      <c r="S7111" t="s">
        <v>83</v>
      </c>
      <c r="T7111" t="str">
        <f>_xlfn.XLOOKUP(A7111,MI_Match_Analysis!$A$2:$A$8,MI_Match_Analysis!$F$2:$F$8,"Not Found")</f>
        <v>Not Found</v>
      </c>
    </row>
    <row r="7112" spans="1:20" hidden="1" x14ac:dyDescent="0.3">
      <c r="A7112">
        <v>31</v>
      </c>
      <c r="B7112" s="1">
        <v>46133</v>
      </c>
      <c r="C7112" t="s">
        <v>162</v>
      </c>
      <c r="D7112" t="s">
        <v>75</v>
      </c>
      <c r="E7112" t="s">
        <v>54</v>
      </c>
      <c r="F7112" t="s">
        <v>25</v>
      </c>
      <c r="G7112">
        <v>2</v>
      </c>
      <c r="H7112">
        <v>4.5</v>
      </c>
      <c r="I7112" t="s">
        <v>232</v>
      </c>
      <c r="J7112" t="s">
        <v>120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83</v>
      </c>
      <c r="R7112" t="s">
        <v>83</v>
      </c>
      <c r="S7112" t="s">
        <v>83</v>
      </c>
      <c r="T7112" t="str">
        <f>_xlfn.XLOOKUP(A7112,MI_Match_Analysis!$A$2:$A$8,MI_Match_Analysis!$F$2:$F$8,"Not Found")</f>
        <v>Not Found</v>
      </c>
    </row>
    <row r="7113" spans="1:20" hidden="1" x14ac:dyDescent="0.3">
      <c r="A7113">
        <v>31</v>
      </c>
      <c r="B7113" s="1">
        <v>46133</v>
      </c>
      <c r="C7113" t="s">
        <v>162</v>
      </c>
      <c r="D7113" t="s">
        <v>75</v>
      </c>
      <c r="E7113" t="s">
        <v>54</v>
      </c>
      <c r="F7113" t="s">
        <v>25</v>
      </c>
      <c r="G7113">
        <v>2</v>
      </c>
      <c r="H7113">
        <v>4.5999999999999996</v>
      </c>
      <c r="I7113" t="s">
        <v>239</v>
      </c>
      <c r="J7113" t="s">
        <v>120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83</v>
      </c>
      <c r="R7113" t="s">
        <v>83</v>
      </c>
      <c r="S7113" t="s">
        <v>83</v>
      </c>
      <c r="T7113" t="str">
        <f>_xlfn.XLOOKUP(A7113,MI_Match_Analysis!$A$2:$A$8,MI_Match_Analysis!$F$2:$F$8,"Not Found")</f>
        <v>Not Found</v>
      </c>
    </row>
    <row r="7114" spans="1:20" hidden="1" x14ac:dyDescent="0.3">
      <c r="A7114">
        <v>31</v>
      </c>
      <c r="B7114" s="1">
        <v>46133</v>
      </c>
      <c r="C7114" t="s">
        <v>162</v>
      </c>
      <c r="D7114" t="s">
        <v>75</v>
      </c>
      <c r="E7114" t="s">
        <v>54</v>
      </c>
      <c r="F7114" t="s">
        <v>25</v>
      </c>
      <c r="G7114">
        <v>2</v>
      </c>
      <c r="H7114">
        <v>5.0999999999999996</v>
      </c>
      <c r="I7114" t="s">
        <v>232</v>
      </c>
      <c r="J7114" t="s">
        <v>107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83</v>
      </c>
      <c r="R7114" t="s">
        <v>83</v>
      </c>
      <c r="S7114" t="s">
        <v>83</v>
      </c>
      <c r="T7114" t="str">
        <f>_xlfn.XLOOKUP(A7114,MI_Match_Analysis!$A$2:$A$8,MI_Match_Analysis!$F$2:$F$8,"Not Found")</f>
        <v>Not Found</v>
      </c>
    </row>
    <row r="7115" spans="1:20" hidden="1" x14ac:dyDescent="0.3">
      <c r="A7115">
        <v>31</v>
      </c>
      <c r="B7115" s="1">
        <v>46133</v>
      </c>
      <c r="C7115" t="s">
        <v>162</v>
      </c>
      <c r="D7115" t="s">
        <v>75</v>
      </c>
      <c r="E7115" t="s">
        <v>54</v>
      </c>
      <c r="F7115" t="s">
        <v>25</v>
      </c>
      <c r="G7115">
        <v>2</v>
      </c>
      <c r="H7115">
        <v>5.2</v>
      </c>
      <c r="I7115" t="s">
        <v>239</v>
      </c>
      <c r="J7115" t="s">
        <v>107</v>
      </c>
      <c r="K7115">
        <v>4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83</v>
      </c>
      <c r="R7115" t="s">
        <v>83</v>
      </c>
      <c r="S7115" t="s">
        <v>83</v>
      </c>
      <c r="T7115" t="str">
        <f>_xlfn.XLOOKUP(A7115,MI_Match_Analysis!$A$2:$A$8,MI_Match_Analysis!$F$2:$F$8,"Not Found")</f>
        <v>Not Found</v>
      </c>
    </row>
    <row r="7116" spans="1:20" hidden="1" x14ac:dyDescent="0.3">
      <c r="A7116">
        <v>31</v>
      </c>
      <c r="B7116" s="1">
        <v>46133</v>
      </c>
      <c r="C7116" t="s">
        <v>162</v>
      </c>
      <c r="D7116" t="s">
        <v>75</v>
      </c>
      <c r="E7116" t="s">
        <v>54</v>
      </c>
      <c r="F7116" t="s">
        <v>25</v>
      </c>
      <c r="G7116">
        <v>2</v>
      </c>
      <c r="H7116">
        <v>5.3</v>
      </c>
      <c r="I7116" t="s">
        <v>239</v>
      </c>
      <c r="J7116" t="s">
        <v>107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83</v>
      </c>
      <c r="R7116" t="s">
        <v>83</v>
      </c>
      <c r="S7116" t="s">
        <v>83</v>
      </c>
      <c r="T7116" t="str">
        <f>_xlfn.XLOOKUP(A7116,MI_Match_Analysis!$A$2:$A$8,MI_Match_Analysis!$F$2:$F$8,"Not Found")</f>
        <v>Not Found</v>
      </c>
    </row>
    <row r="7117" spans="1:20" hidden="1" x14ac:dyDescent="0.3">
      <c r="A7117">
        <v>31</v>
      </c>
      <c r="B7117" s="1">
        <v>46133</v>
      </c>
      <c r="C7117" t="s">
        <v>162</v>
      </c>
      <c r="D7117" t="s">
        <v>75</v>
      </c>
      <c r="E7117" t="s">
        <v>54</v>
      </c>
      <c r="F7117" t="s">
        <v>25</v>
      </c>
      <c r="G7117">
        <v>2</v>
      </c>
      <c r="H7117">
        <v>5.4</v>
      </c>
      <c r="I7117" t="s">
        <v>239</v>
      </c>
      <c r="J7117" t="s">
        <v>107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83</v>
      </c>
      <c r="R7117" t="s">
        <v>83</v>
      </c>
      <c r="S7117" t="s">
        <v>83</v>
      </c>
      <c r="T7117" t="str">
        <f>_xlfn.XLOOKUP(A7117,MI_Match_Analysis!$A$2:$A$8,MI_Match_Analysis!$F$2:$F$8,"Not Found")</f>
        <v>Not Found</v>
      </c>
    </row>
    <row r="7118" spans="1:20" hidden="1" x14ac:dyDescent="0.3">
      <c r="A7118">
        <v>31</v>
      </c>
      <c r="B7118" s="1">
        <v>46133</v>
      </c>
      <c r="C7118" t="s">
        <v>162</v>
      </c>
      <c r="D7118" t="s">
        <v>75</v>
      </c>
      <c r="E7118" t="s">
        <v>54</v>
      </c>
      <c r="F7118" t="s">
        <v>25</v>
      </c>
      <c r="G7118">
        <v>2</v>
      </c>
      <c r="H7118">
        <v>5.5</v>
      </c>
      <c r="I7118" t="s">
        <v>239</v>
      </c>
      <c r="J7118" t="s">
        <v>107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83</v>
      </c>
      <c r="R7118" t="s">
        <v>83</v>
      </c>
      <c r="S7118" t="s">
        <v>83</v>
      </c>
      <c r="T7118" t="str">
        <f>_xlfn.XLOOKUP(A7118,MI_Match_Analysis!$A$2:$A$8,MI_Match_Analysis!$F$2:$F$8,"Not Found")</f>
        <v>Not Found</v>
      </c>
    </row>
    <row r="7119" spans="1:20" hidden="1" x14ac:dyDescent="0.3">
      <c r="A7119">
        <v>31</v>
      </c>
      <c r="B7119" s="1">
        <v>46133</v>
      </c>
      <c r="C7119" t="s">
        <v>162</v>
      </c>
      <c r="D7119" t="s">
        <v>75</v>
      </c>
      <c r="E7119" t="s">
        <v>54</v>
      </c>
      <c r="F7119" t="s">
        <v>25</v>
      </c>
      <c r="G7119">
        <v>2</v>
      </c>
      <c r="H7119">
        <v>5.6</v>
      </c>
      <c r="I7119" t="s">
        <v>239</v>
      </c>
      <c r="J7119" t="s">
        <v>107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83</v>
      </c>
      <c r="R7119" t="s">
        <v>83</v>
      </c>
      <c r="S7119" t="s">
        <v>83</v>
      </c>
      <c r="T7119" t="str">
        <f>_xlfn.XLOOKUP(A7119,MI_Match_Analysis!$A$2:$A$8,MI_Match_Analysis!$F$2:$F$8,"Not Found")</f>
        <v>Not Found</v>
      </c>
    </row>
    <row r="7120" spans="1:20" hidden="1" x14ac:dyDescent="0.3">
      <c r="A7120">
        <v>31</v>
      </c>
      <c r="B7120" s="1">
        <v>46133</v>
      </c>
      <c r="C7120" t="s">
        <v>162</v>
      </c>
      <c r="D7120" t="s">
        <v>75</v>
      </c>
      <c r="E7120" t="s">
        <v>54</v>
      </c>
      <c r="F7120" t="s">
        <v>25</v>
      </c>
      <c r="G7120">
        <v>2</v>
      </c>
      <c r="H7120">
        <v>6.1</v>
      </c>
      <c r="I7120" t="s">
        <v>232</v>
      </c>
      <c r="J7120" t="s">
        <v>284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83</v>
      </c>
      <c r="R7120" t="s">
        <v>83</v>
      </c>
      <c r="S7120" t="s">
        <v>83</v>
      </c>
      <c r="T7120" t="str">
        <f>_xlfn.XLOOKUP(A7120,MI_Match_Analysis!$A$2:$A$8,MI_Match_Analysis!$F$2:$F$8,"Not Found")</f>
        <v>Not Found</v>
      </c>
    </row>
    <row r="7121" spans="1:20" hidden="1" x14ac:dyDescent="0.3">
      <c r="A7121">
        <v>31</v>
      </c>
      <c r="B7121" s="1">
        <v>46133</v>
      </c>
      <c r="C7121" t="s">
        <v>162</v>
      </c>
      <c r="D7121" t="s">
        <v>75</v>
      </c>
      <c r="E7121" t="s">
        <v>54</v>
      </c>
      <c r="F7121" t="s">
        <v>25</v>
      </c>
      <c r="G7121">
        <v>2</v>
      </c>
      <c r="H7121">
        <v>6.2</v>
      </c>
      <c r="I7121" t="s">
        <v>239</v>
      </c>
      <c r="J7121" t="s">
        <v>284</v>
      </c>
      <c r="K7121">
        <v>2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83</v>
      </c>
      <c r="R7121" t="s">
        <v>83</v>
      </c>
      <c r="S7121" t="s">
        <v>83</v>
      </c>
      <c r="T7121" t="str">
        <f>_xlfn.XLOOKUP(A7121,MI_Match_Analysis!$A$2:$A$8,MI_Match_Analysis!$F$2:$F$8,"Not Found")</f>
        <v>Not Found</v>
      </c>
    </row>
    <row r="7122" spans="1:20" hidden="1" x14ac:dyDescent="0.3">
      <c r="A7122">
        <v>31</v>
      </c>
      <c r="B7122" s="1">
        <v>46133</v>
      </c>
      <c r="C7122" t="s">
        <v>162</v>
      </c>
      <c r="D7122" t="s">
        <v>75</v>
      </c>
      <c r="E7122" t="s">
        <v>54</v>
      </c>
      <c r="F7122" t="s">
        <v>25</v>
      </c>
      <c r="G7122">
        <v>2</v>
      </c>
      <c r="H7122">
        <v>6.3</v>
      </c>
      <c r="I7122" t="s">
        <v>239</v>
      </c>
      <c r="J7122" t="s">
        <v>284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83</v>
      </c>
      <c r="R7122" t="s">
        <v>83</v>
      </c>
      <c r="S7122" t="s">
        <v>83</v>
      </c>
      <c r="T7122" t="str">
        <f>_xlfn.XLOOKUP(A7122,MI_Match_Analysis!$A$2:$A$8,MI_Match_Analysis!$F$2:$F$8,"Not Found")</f>
        <v>Not Found</v>
      </c>
    </row>
    <row r="7123" spans="1:20" hidden="1" x14ac:dyDescent="0.3">
      <c r="A7123">
        <v>31</v>
      </c>
      <c r="B7123" s="1">
        <v>46133</v>
      </c>
      <c r="C7123" t="s">
        <v>162</v>
      </c>
      <c r="D7123" t="s">
        <v>75</v>
      </c>
      <c r="E7123" t="s">
        <v>54</v>
      </c>
      <c r="F7123" t="s">
        <v>25</v>
      </c>
      <c r="G7123">
        <v>2</v>
      </c>
      <c r="H7123">
        <v>6.3</v>
      </c>
      <c r="I7123" t="s">
        <v>239</v>
      </c>
      <c r="J7123" t="s">
        <v>284</v>
      </c>
      <c r="K7123">
        <v>0</v>
      </c>
      <c r="L7123">
        <v>1</v>
      </c>
      <c r="M7123">
        <v>1</v>
      </c>
      <c r="N7123">
        <v>0</v>
      </c>
      <c r="O7123">
        <v>0</v>
      </c>
      <c r="P7123">
        <v>0</v>
      </c>
      <c r="Q7123" t="s">
        <v>83</v>
      </c>
      <c r="R7123" t="s">
        <v>83</v>
      </c>
      <c r="S7123" t="s">
        <v>83</v>
      </c>
      <c r="T7123" t="str">
        <f>_xlfn.XLOOKUP(A7123,MI_Match_Analysis!$A$2:$A$8,MI_Match_Analysis!$F$2:$F$8,"Not Found")</f>
        <v>Not Found</v>
      </c>
    </row>
    <row r="7124" spans="1:20" hidden="1" x14ac:dyDescent="0.3">
      <c r="A7124">
        <v>31</v>
      </c>
      <c r="B7124" s="1">
        <v>46133</v>
      </c>
      <c r="C7124" t="s">
        <v>162</v>
      </c>
      <c r="D7124" t="s">
        <v>75</v>
      </c>
      <c r="E7124" t="s">
        <v>54</v>
      </c>
      <c r="F7124" t="s">
        <v>25</v>
      </c>
      <c r="G7124">
        <v>2</v>
      </c>
      <c r="H7124">
        <v>6.4</v>
      </c>
      <c r="I7124" t="s">
        <v>239</v>
      </c>
      <c r="J7124" t="s">
        <v>284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83</v>
      </c>
      <c r="R7124" t="s">
        <v>83</v>
      </c>
      <c r="S7124" t="s">
        <v>83</v>
      </c>
      <c r="T7124" t="str">
        <f>_xlfn.XLOOKUP(A7124,MI_Match_Analysis!$A$2:$A$8,MI_Match_Analysis!$F$2:$F$8,"Not Found")</f>
        <v>Not Found</v>
      </c>
    </row>
    <row r="7125" spans="1:20" hidden="1" x14ac:dyDescent="0.3">
      <c r="A7125">
        <v>31</v>
      </c>
      <c r="B7125" s="1">
        <v>46133</v>
      </c>
      <c r="C7125" t="s">
        <v>162</v>
      </c>
      <c r="D7125" t="s">
        <v>75</v>
      </c>
      <c r="E7125" t="s">
        <v>54</v>
      </c>
      <c r="F7125" t="s">
        <v>25</v>
      </c>
      <c r="G7125">
        <v>2</v>
      </c>
      <c r="H7125">
        <v>6.4</v>
      </c>
      <c r="I7125" t="s">
        <v>239</v>
      </c>
      <c r="J7125" t="s">
        <v>284</v>
      </c>
      <c r="K7125">
        <v>0</v>
      </c>
      <c r="L7125">
        <v>1</v>
      </c>
      <c r="M7125">
        <v>1</v>
      </c>
      <c r="N7125">
        <v>0</v>
      </c>
      <c r="O7125">
        <v>0</v>
      </c>
      <c r="P7125">
        <v>0</v>
      </c>
      <c r="Q7125" t="s">
        <v>83</v>
      </c>
      <c r="R7125" t="s">
        <v>83</v>
      </c>
      <c r="S7125" t="s">
        <v>83</v>
      </c>
      <c r="T7125" t="str">
        <f>_xlfn.XLOOKUP(A7125,MI_Match_Analysis!$A$2:$A$8,MI_Match_Analysis!$F$2:$F$8,"Not Found")</f>
        <v>Not Found</v>
      </c>
    </row>
    <row r="7126" spans="1:20" hidden="1" x14ac:dyDescent="0.3">
      <c r="A7126">
        <v>31</v>
      </c>
      <c r="B7126" s="1">
        <v>46133</v>
      </c>
      <c r="C7126" t="s">
        <v>162</v>
      </c>
      <c r="D7126" t="s">
        <v>75</v>
      </c>
      <c r="E7126" t="s">
        <v>54</v>
      </c>
      <c r="F7126" t="s">
        <v>25</v>
      </c>
      <c r="G7126">
        <v>2</v>
      </c>
      <c r="H7126">
        <v>6.5</v>
      </c>
      <c r="I7126" t="s">
        <v>239</v>
      </c>
      <c r="J7126" t="s">
        <v>284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83</v>
      </c>
      <c r="R7126" t="s">
        <v>83</v>
      </c>
      <c r="S7126" t="s">
        <v>83</v>
      </c>
      <c r="T7126" t="str">
        <f>_xlfn.XLOOKUP(A7126,MI_Match_Analysis!$A$2:$A$8,MI_Match_Analysis!$F$2:$F$8,"Not Found")</f>
        <v>Not Found</v>
      </c>
    </row>
    <row r="7127" spans="1:20" hidden="1" x14ac:dyDescent="0.3">
      <c r="A7127">
        <v>31</v>
      </c>
      <c r="B7127" s="1">
        <v>46133</v>
      </c>
      <c r="C7127" t="s">
        <v>162</v>
      </c>
      <c r="D7127" t="s">
        <v>75</v>
      </c>
      <c r="E7127" t="s">
        <v>54</v>
      </c>
      <c r="F7127" t="s">
        <v>25</v>
      </c>
      <c r="G7127">
        <v>2</v>
      </c>
      <c r="H7127">
        <v>6.6</v>
      </c>
      <c r="I7127" t="s">
        <v>232</v>
      </c>
      <c r="J7127" t="s">
        <v>284</v>
      </c>
      <c r="K7127">
        <v>1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83</v>
      </c>
      <c r="R7127" t="s">
        <v>83</v>
      </c>
      <c r="S7127" t="s">
        <v>83</v>
      </c>
      <c r="T7127" t="str">
        <f>_xlfn.XLOOKUP(A7127,MI_Match_Analysis!$A$2:$A$8,MI_Match_Analysis!$F$2:$F$8,"Not Found")</f>
        <v>Not Found</v>
      </c>
    </row>
    <row r="7128" spans="1:20" hidden="1" x14ac:dyDescent="0.3">
      <c r="A7128">
        <v>31</v>
      </c>
      <c r="B7128" s="1">
        <v>46133</v>
      </c>
      <c r="C7128" t="s">
        <v>162</v>
      </c>
      <c r="D7128" t="s">
        <v>75</v>
      </c>
      <c r="E7128" t="s">
        <v>54</v>
      </c>
      <c r="F7128" t="s">
        <v>25</v>
      </c>
      <c r="G7128">
        <v>2</v>
      </c>
      <c r="H7128">
        <v>7.1</v>
      </c>
      <c r="I7128" t="s">
        <v>232</v>
      </c>
      <c r="J7128" t="s">
        <v>96</v>
      </c>
      <c r="K7128">
        <v>1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83</v>
      </c>
      <c r="R7128" t="s">
        <v>83</v>
      </c>
      <c r="S7128" t="s">
        <v>83</v>
      </c>
      <c r="T7128" t="str">
        <f>_xlfn.XLOOKUP(A7128,MI_Match_Analysis!$A$2:$A$8,MI_Match_Analysis!$F$2:$F$8,"Not Found")</f>
        <v>Not Found</v>
      </c>
    </row>
    <row r="7129" spans="1:20" hidden="1" x14ac:dyDescent="0.3">
      <c r="A7129">
        <v>31</v>
      </c>
      <c r="B7129" s="1">
        <v>46133</v>
      </c>
      <c r="C7129" t="s">
        <v>162</v>
      </c>
      <c r="D7129" t="s">
        <v>75</v>
      </c>
      <c r="E7129" t="s">
        <v>54</v>
      </c>
      <c r="F7129" t="s">
        <v>25</v>
      </c>
      <c r="G7129">
        <v>2</v>
      </c>
      <c r="H7129">
        <v>7.2</v>
      </c>
      <c r="I7129" t="s">
        <v>239</v>
      </c>
      <c r="J7129" t="s">
        <v>96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83</v>
      </c>
      <c r="R7129" t="s">
        <v>83</v>
      </c>
      <c r="S7129" t="s">
        <v>83</v>
      </c>
      <c r="T7129" t="str">
        <f>_xlfn.XLOOKUP(A7129,MI_Match_Analysis!$A$2:$A$8,MI_Match_Analysis!$F$2:$F$8,"Not Found")</f>
        <v>Not Found</v>
      </c>
    </row>
    <row r="7130" spans="1:20" hidden="1" x14ac:dyDescent="0.3">
      <c r="A7130">
        <v>31</v>
      </c>
      <c r="B7130" s="1">
        <v>46133</v>
      </c>
      <c r="C7130" t="s">
        <v>162</v>
      </c>
      <c r="D7130" t="s">
        <v>75</v>
      </c>
      <c r="E7130" t="s">
        <v>54</v>
      </c>
      <c r="F7130" t="s">
        <v>25</v>
      </c>
      <c r="G7130">
        <v>2</v>
      </c>
      <c r="H7130">
        <v>7.3</v>
      </c>
      <c r="I7130" t="s">
        <v>232</v>
      </c>
      <c r="J7130" t="s">
        <v>96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83</v>
      </c>
      <c r="R7130" t="s">
        <v>83</v>
      </c>
      <c r="S7130" t="s">
        <v>83</v>
      </c>
      <c r="T7130" t="str">
        <f>_xlfn.XLOOKUP(A7130,MI_Match_Analysis!$A$2:$A$8,MI_Match_Analysis!$F$2:$F$8,"Not Found")</f>
        <v>Not Found</v>
      </c>
    </row>
    <row r="7131" spans="1:20" hidden="1" x14ac:dyDescent="0.3">
      <c r="A7131">
        <v>31</v>
      </c>
      <c r="B7131" s="1">
        <v>46133</v>
      </c>
      <c r="C7131" t="s">
        <v>162</v>
      </c>
      <c r="D7131" t="s">
        <v>75</v>
      </c>
      <c r="E7131" t="s">
        <v>54</v>
      </c>
      <c r="F7131" t="s">
        <v>25</v>
      </c>
      <c r="G7131">
        <v>2</v>
      </c>
      <c r="H7131">
        <v>7.4</v>
      </c>
      <c r="I7131" t="s">
        <v>239</v>
      </c>
      <c r="J7131" t="s">
        <v>96</v>
      </c>
      <c r="K7131">
        <v>6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83</v>
      </c>
      <c r="R7131" t="s">
        <v>83</v>
      </c>
      <c r="S7131" t="s">
        <v>83</v>
      </c>
      <c r="T7131" t="str">
        <f>_xlfn.XLOOKUP(A7131,MI_Match_Analysis!$A$2:$A$8,MI_Match_Analysis!$F$2:$F$8,"Not Found")</f>
        <v>Not Found</v>
      </c>
    </row>
    <row r="7132" spans="1:20" hidden="1" x14ac:dyDescent="0.3">
      <c r="A7132">
        <v>31</v>
      </c>
      <c r="B7132" s="1">
        <v>46133</v>
      </c>
      <c r="C7132" t="s">
        <v>162</v>
      </c>
      <c r="D7132" t="s">
        <v>75</v>
      </c>
      <c r="E7132" t="s">
        <v>54</v>
      </c>
      <c r="F7132" t="s">
        <v>25</v>
      </c>
      <c r="G7132">
        <v>2</v>
      </c>
      <c r="H7132">
        <v>7.5</v>
      </c>
      <c r="I7132" t="s">
        <v>239</v>
      </c>
      <c r="J7132" t="s">
        <v>96</v>
      </c>
      <c r="K7132">
        <v>6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83</v>
      </c>
      <c r="R7132" t="s">
        <v>83</v>
      </c>
      <c r="S7132" t="s">
        <v>83</v>
      </c>
      <c r="T7132" t="str">
        <f>_xlfn.XLOOKUP(A7132,MI_Match_Analysis!$A$2:$A$8,MI_Match_Analysis!$F$2:$F$8,"Not Found")</f>
        <v>Not Found</v>
      </c>
    </row>
    <row r="7133" spans="1:20" hidden="1" x14ac:dyDescent="0.3">
      <c r="A7133">
        <v>31</v>
      </c>
      <c r="B7133" s="1">
        <v>46133</v>
      </c>
      <c r="C7133" t="s">
        <v>162</v>
      </c>
      <c r="D7133" t="s">
        <v>75</v>
      </c>
      <c r="E7133" t="s">
        <v>54</v>
      </c>
      <c r="F7133" t="s">
        <v>25</v>
      </c>
      <c r="G7133">
        <v>2</v>
      </c>
      <c r="H7133">
        <v>7.6</v>
      </c>
      <c r="I7133" t="s">
        <v>239</v>
      </c>
      <c r="J7133" t="s">
        <v>96</v>
      </c>
      <c r="K7133">
        <v>4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83</v>
      </c>
      <c r="R7133" t="s">
        <v>83</v>
      </c>
      <c r="S7133" t="s">
        <v>83</v>
      </c>
      <c r="T7133" t="str">
        <f>_xlfn.XLOOKUP(A7133,MI_Match_Analysis!$A$2:$A$8,MI_Match_Analysis!$F$2:$F$8,"Not Found")</f>
        <v>Not Found</v>
      </c>
    </row>
    <row r="7134" spans="1:20" hidden="1" x14ac:dyDescent="0.3">
      <c r="A7134">
        <v>31</v>
      </c>
      <c r="B7134" s="1">
        <v>46133</v>
      </c>
      <c r="C7134" t="s">
        <v>162</v>
      </c>
      <c r="D7134" t="s">
        <v>75</v>
      </c>
      <c r="E7134" t="s">
        <v>54</v>
      </c>
      <c r="F7134" t="s">
        <v>25</v>
      </c>
      <c r="G7134">
        <v>2</v>
      </c>
      <c r="H7134">
        <v>8.1</v>
      </c>
      <c r="I7134" t="s">
        <v>232</v>
      </c>
      <c r="J7134" t="s">
        <v>168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83</v>
      </c>
      <c r="R7134" t="s">
        <v>83</v>
      </c>
      <c r="S7134" t="s">
        <v>83</v>
      </c>
      <c r="T7134" t="str">
        <f>_xlfn.XLOOKUP(A7134,MI_Match_Analysis!$A$2:$A$8,MI_Match_Analysis!$F$2:$F$8,"Not Found")</f>
        <v>Not Found</v>
      </c>
    </row>
    <row r="7135" spans="1:20" hidden="1" x14ac:dyDescent="0.3">
      <c r="A7135">
        <v>31</v>
      </c>
      <c r="B7135" s="1">
        <v>46133</v>
      </c>
      <c r="C7135" t="s">
        <v>162</v>
      </c>
      <c r="D7135" t="s">
        <v>75</v>
      </c>
      <c r="E7135" t="s">
        <v>54</v>
      </c>
      <c r="F7135" t="s">
        <v>25</v>
      </c>
      <c r="G7135">
        <v>2</v>
      </c>
      <c r="H7135">
        <v>8.1999999999999993</v>
      </c>
      <c r="I7135" t="s">
        <v>239</v>
      </c>
      <c r="J7135" t="s">
        <v>168</v>
      </c>
      <c r="K7135">
        <v>1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83</v>
      </c>
      <c r="R7135" t="s">
        <v>83</v>
      </c>
      <c r="S7135" t="s">
        <v>83</v>
      </c>
      <c r="T7135" t="str">
        <f>_xlfn.XLOOKUP(A7135,MI_Match_Analysis!$A$2:$A$8,MI_Match_Analysis!$F$2:$F$8,"Not Found")</f>
        <v>Not Found</v>
      </c>
    </row>
    <row r="7136" spans="1:20" hidden="1" x14ac:dyDescent="0.3">
      <c r="A7136">
        <v>31</v>
      </c>
      <c r="B7136" s="1">
        <v>46133</v>
      </c>
      <c r="C7136" t="s">
        <v>162</v>
      </c>
      <c r="D7136" t="s">
        <v>75</v>
      </c>
      <c r="E7136" t="s">
        <v>54</v>
      </c>
      <c r="F7136" t="s">
        <v>25</v>
      </c>
      <c r="G7136">
        <v>2</v>
      </c>
      <c r="H7136">
        <v>8.3000000000000007</v>
      </c>
      <c r="I7136" t="s">
        <v>232</v>
      </c>
      <c r="J7136" t="s">
        <v>168</v>
      </c>
      <c r="K7136">
        <v>2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83</v>
      </c>
      <c r="R7136" t="s">
        <v>83</v>
      </c>
      <c r="S7136" t="s">
        <v>83</v>
      </c>
      <c r="T7136" t="str">
        <f>_xlfn.XLOOKUP(A7136,MI_Match_Analysis!$A$2:$A$8,MI_Match_Analysis!$F$2:$F$8,"Not Found")</f>
        <v>Not Found</v>
      </c>
    </row>
    <row r="7137" spans="1:20" hidden="1" x14ac:dyDescent="0.3">
      <c r="A7137">
        <v>31</v>
      </c>
      <c r="B7137" s="1">
        <v>46133</v>
      </c>
      <c r="C7137" t="s">
        <v>162</v>
      </c>
      <c r="D7137" t="s">
        <v>75</v>
      </c>
      <c r="E7137" t="s">
        <v>54</v>
      </c>
      <c r="F7137" t="s">
        <v>25</v>
      </c>
      <c r="G7137">
        <v>2</v>
      </c>
      <c r="H7137">
        <v>8.4</v>
      </c>
      <c r="I7137" t="s">
        <v>232</v>
      </c>
      <c r="J7137" t="s">
        <v>168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83</v>
      </c>
      <c r="R7137" t="s">
        <v>83</v>
      </c>
      <c r="S7137" t="s">
        <v>83</v>
      </c>
      <c r="T7137" t="str">
        <f>_xlfn.XLOOKUP(A7137,MI_Match_Analysis!$A$2:$A$8,MI_Match_Analysis!$F$2:$F$8,"Not Found")</f>
        <v>Not Found</v>
      </c>
    </row>
    <row r="7138" spans="1:20" hidden="1" x14ac:dyDescent="0.3">
      <c r="A7138">
        <v>31</v>
      </c>
      <c r="B7138" s="1">
        <v>46133</v>
      </c>
      <c r="C7138" t="s">
        <v>162</v>
      </c>
      <c r="D7138" t="s">
        <v>75</v>
      </c>
      <c r="E7138" t="s">
        <v>54</v>
      </c>
      <c r="F7138" t="s">
        <v>25</v>
      </c>
      <c r="G7138">
        <v>2</v>
      </c>
      <c r="H7138">
        <v>8.5</v>
      </c>
      <c r="I7138" t="s">
        <v>232</v>
      </c>
      <c r="J7138" t="s">
        <v>168</v>
      </c>
      <c r="K7138">
        <v>2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83</v>
      </c>
      <c r="R7138" t="s">
        <v>83</v>
      </c>
      <c r="S7138" t="s">
        <v>83</v>
      </c>
      <c r="T7138" t="str">
        <f>_xlfn.XLOOKUP(A7138,MI_Match_Analysis!$A$2:$A$8,MI_Match_Analysis!$F$2:$F$8,"Not Found")</f>
        <v>Not Found</v>
      </c>
    </row>
    <row r="7139" spans="1:20" hidden="1" x14ac:dyDescent="0.3">
      <c r="A7139">
        <v>31</v>
      </c>
      <c r="B7139" s="1">
        <v>46133</v>
      </c>
      <c r="C7139" t="s">
        <v>162</v>
      </c>
      <c r="D7139" t="s">
        <v>75</v>
      </c>
      <c r="E7139" t="s">
        <v>54</v>
      </c>
      <c r="F7139" t="s">
        <v>25</v>
      </c>
      <c r="G7139">
        <v>2</v>
      </c>
      <c r="H7139">
        <v>8.6</v>
      </c>
      <c r="I7139" t="s">
        <v>232</v>
      </c>
      <c r="J7139" t="s">
        <v>168</v>
      </c>
      <c r="K7139">
        <v>6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83</v>
      </c>
      <c r="R7139" t="s">
        <v>83</v>
      </c>
      <c r="S7139" t="s">
        <v>83</v>
      </c>
      <c r="T7139" t="str">
        <f>_xlfn.XLOOKUP(A7139,MI_Match_Analysis!$A$2:$A$8,MI_Match_Analysis!$F$2:$F$8,"Not Found")</f>
        <v>Not Found</v>
      </c>
    </row>
    <row r="7140" spans="1:20" hidden="1" x14ac:dyDescent="0.3">
      <c r="A7140">
        <v>31</v>
      </c>
      <c r="B7140" s="1">
        <v>46133</v>
      </c>
      <c r="C7140" t="s">
        <v>162</v>
      </c>
      <c r="D7140" t="s">
        <v>75</v>
      </c>
      <c r="E7140" t="s">
        <v>54</v>
      </c>
      <c r="F7140" t="s">
        <v>25</v>
      </c>
      <c r="G7140">
        <v>2</v>
      </c>
      <c r="H7140">
        <v>9.1</v>
      </c>
      <c r="I7140" t="s">
        <v>239</v>
      </c>
      <c r="J7140" t="s">
        <v>107</v>
      </c>
      <c r="K7140">
        <v>4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83</v>
      </c>
      <c r="R7140" t="s">
        <v>83</v>
      </c>
      <c r="S7140" t="s">
        <v>83</v>
      </c>
      <c r="T7140" t="str">
        <f>_xlfn.XLOOKUP(A7140,MI_Match_Analysis!$A$2:$A$8,MI_Match_Analysis!$F$2:$F$8,"Not Found")</f>
        <v>Not Found</v>
      </c>
    </row>
    <row r="7141" spans="1:20" hidden="1" x14ac:dyDescent="0.3">
      <c r="A7141">
        <v>31</v>
      </c>
      <c r="B7141" s="1">
        <v>46133</v>
      </c>
      <c r="C7141" t="s">
        <v>162</v>
      </c>
      <c r="D7141" t="s">
        <v>75</v>
      </c>
      <c r="E7141" t="s">
        <v>54</v>
      </c>
      <c r="F7141" t="s">
        <v>25</v>
      </c>
      <c r="G7141">
        <v>2</v>
      </c>
      <c r="H7141">
        <v>9.1999999999999993</v>
      </c>
      <c r="I7141" t="s">
        <v>239</v>
      </c>
      <c r="J7141" t="s">
        <v>107</v>
      </c>
      <c r="K7141">
        <v>4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83</v>
      </c>
      <c r="R7141" t="s">
        <v>83</v>
      </c>
      <c r="S7141" t="s">
        <v>83</v>
      </c>
      <c r="T7141" t="str">
        <f>_xlfn.XLOOKUP(A7141,MI_Match_Analysis!$A$2:$A$8,MI_Match_Analysis!$F$2:$F$8,"Not Found")</f>
        <v>Not Found</v>
      </c>
    </row>
    <row r="7142" spans="1:20" hidden="1" x14ac:dyDescent="0.3">
      <c r="A7142">
        <v>31</v>
      </c>
      <c r="B7142" s="1">
        <v>46133</v>
      </c>
      <c r="C7142" t="s">
        <v>162</v>
      </c>
      <c r="D7142" t="s">
        <v>75</v>
      </c>
      <c r="E7142" t="s">
        <v>54</v>
      </c>
      <c r="F7142" t="s">
        <v>25</v>
      </c>
      <c r="G7142">
        <v>2</v>
      </c>
      <c r="H7142">
        <v>9.3000000000000007</v>
      </c>
      <c r="I7142" t="s">
        <v>239</v>
      </c>
      <c r="J7142" t="s">
        <v>107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83</v>
      </c>
      <c r="R7142" t="s">
        <v>83</v>
      </c>
      <c r="S7142" t="s">
        <v>83</v>
      </c>
      <c r="T7142" t="str">
        <f>_xlfn.XLOOKUP(A7142,MI_Match_Analysis!$A$2:$A$8,MI_Match_Analysis!$F$2:$F$8,"Not Found")</f>
        <v>Not Found</v>
      </c>
    </row>
    <row r="7143" spans="1:20" hidden="1" x14ac:dyDescent="0.3">
      <c r="A7143">
        <v>31</v>
      </c>
      <c r="B7143" s="1">
        <v>46133</v>
      </c>
      <c r="C7143" t="s">
        <v>162</v>
      </c>
      <c r="D7143" t="s">
        <v>75</v>
      </c>
      <c r="E7143" t="s">
        <v>54</v>
      </c>
      <c r="F7143" t="s">
        <v>25</v>
      </c>
      <c r="G7143">
        <v>2</v>
      </c>
      <c r="H7143">
        <v>9.4</v>
      </c>
      <c r="I7143" t="s">
        <v>232</v>
      </c>
      <c r="J7143" t="s">
        <v>107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165</v>
      </c>
      <c r="R7143" t="s">
        <v>232</v>
      </c>
      <c r="S7143" t="s">
        <v>95</v>
      </c>
      <c r="T7143" t="str">
        <f>_xlfn.XLOOKUP(A7143,MI_Match_Analysis!$A$2:$A$8,MI_Match_Analysis!$F$2:$F$8,"Not Found")</f>
        <v>Not Found</v>
      </c>
    </row>
    <row r="7144" spans="1:20" hidden="1" x14ac:dyDescent="0.3">
      <c r="A7144">
        <v>31</v>
      </c>
      <c r="B7144" s="1">
        <v>46133</v>
      </c>
      <c r="C7144" t="s">
        <v>162</v>
      </c>
      <c r="D7144" t="s">
        <v>75</v>
      </c>
      <c r="E7144" t="s">
        <v>54</v>
      </c>
      <c r="F7144" t="s">
        <v>25</v>
      </c>
      <c r="G7144">
        <v>2</v>
      </c>
      <c r="H7144">
        <v>9.5</v>
      </c>
      <c r="I7144" t="s">
        <v>55</v>
      </c>
      <c r="J7144" t="s">
        <v>107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83</v>
      </c>
      <c r="R7144" t="s">
        <v>83</v>
      </c>
      <c r="S7144" t="s">
        <v>83</v>
      </c>
      <c r="T7144" t="str">
        <f>_xlfn.XLOOKUP(A7144,MI_Match_Analysis!$A$2:$A$8,MI_Match_Analysis!$F$2:$F$8,"Not Found")</f>
        <v>Not Found</v>
      </c>
    </row>
    <row r="7145" spans="1:20" hidden="1" x14ac:dyDescent="0.3">
      <c r="A7145">
        <v>31</v>
      </c>
      <c r="B7145" s="1">
        <v>46133</v>
      </c>
      <c r="C7145" t="s">
        <v>162</v>
      </c>
      <c r="D7145" t="s">
        <v>75</v>
      </c>
      <c r="E7145" t="s">
        <v>54</v>
      </c>
      <c r="F7145" t="s">
        <v>25</v>
      </c>
      <c r="G7145">
        <v>2</v>
      </c>
      <c r="H7145">
        <v>9.6</v>
      </c>
      <c r="I7145" t="s">
        <v>55</v>
      </c>
      <c r="J7145" t="s">
        <v>107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83</v>
      </c>
      <c r="R7145" t="s">
        <v>83</v>
      </c>
      <c r="S7145" t="s">
        <v>83</v>
      </c>
      <c r="T7145" t="str">
        <f>_xlfn.XLOOKUP(A7145,MI_Match_Analysis!$A$2:$A$8,MI_Match_Analysis!$F$2:$F$8,"Not Found")</f>
        <v>Not Found</v>
      </c>
    </row>
    <row r="7146" spans="1:20" hidden="1" x14ac:dyDescent="0.3">
      <c r="A7146">
        <v>31</v>
      </c>
      <c r="B7146" s="1">
        <v>46133</v>
      </c>
      <c r="C7146" t="s">
        <v>162</v>
      </c>
      <c r="D7146" t="s">
        <v>75</v>
      </c>
      <c r="E7146" t="s">
        <v>54</v>
      </c>
      <c r="F7146" t="s">
        <v>25</v>
      </c>
      <c r="G7146">
        <v>2</v>
      </c>
      <c r="H7146">
        <v>10.1</v>
      </c>
      <c r="I7146" t="s">
        <v>239</v>
      </c>
      <c r="J7146" t="s">
        <v>120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165</v>
      </c>
      <c r="R7146" t="s">
        <v>239</v>
      </c>
      <c r="S7146" t="s">
        <v>95</v>
      </c>
      <c r="T7146" t="str">
        <f>_xlfn.XLOOKUP(A7146,MI_Match_Analysis!$A$2:$A$8,MI_Match_Analysis!$F$2:$F$8,"Not Found")</f>
        <v>Not Found</v>
      </c>
    </row>
    <row r="7147" spans="1:20" hidden="1" x14ac:dyDescent="0.3">
      <c r="A7147">
        <v>31</v>
      </c>
      <c r="B7147" s="1">
        <v>46133</v>
      </c>
      <c r="C7147" t="s">
        <v>162</v>
      </c>
      <c r="D7147" t="s">
        <v>75</v>
      </c>
      <c r="E7147" t="s">
        <v>54</v>
      </c>
      <c r="F7147" t="s">
        <v>25</v>
      </c>
      <c r="G7147">
        <v>2</v>
      </c>
      <c r="H7147">
        <v>10.199999999999999</v>
      </c>
      <c r="I7147" t="s">
        <v>237</v>
      </c>
      <c r="J7147" t="s">
        <v>120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167</v>
      </c>
      <c r="R7147" t="s">
        <v>237</v>
      </c>
      <c r="S7147" t="s">
        <v>83</v>
      </c>
      <c r="T7147" t="str">
        <f>_xlfn.XLOOKUP(A7147,MI_Match_Analysis!$A$2:$A$8,MI_Match_Analysis!$F$2:$F$8,"Not Found")</f>
        <v>Not Found</v>
      </c>
    </row>
    <row r="7148" spans="1:20" hidden="1" x14ac:dyDescent="0.3">
      <c r="A7148">
        <v>31</v>
      </c>
      <c r="B7148" s="1">
        <v>46133</v>
      </c>
      <c r="C7148" t="s">
        <v>162</v>
      </c>
      <c r="D7148" t="s">
        <v>75</v>
      </c>
      <c r="E7148" t="s">
        <v>54</v>
      </c>
      <c r="F7148" t="s">
        <v>25</v>
      </c>
      <c r="G7148">
        <v>2</v>
      </c>
      <c r="H7148">
        <v>10.3</v>
      </c>
      <c r="I7148" t="s">
        <v>118</v>
      </c>
      <c r="J7148" t="s">
        <v>120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83</v>
      </c>
      <c r="R7148" t="s">
        <v>83</v>
      </c>
      <c r="S7148" t="s">
        <v>83</v>
      </c>
      <c r="T7148" t="str">
        <f>_xlfn.XLOOKUP(A7148,MI_Match_Analysis!$A$2:$A$8,MI_Match_Analysis!$F$2:$F$8,"Not Found")</f>
        <v>Not Found</v>
      </c>
    </row>
    <row r="7149" spans="1:20" hidden="1" x14ac:dyDescent="0.3">
      <c r="A7149">
        <v>31</v>
      </c>
      <c r="B7149" s="1">
        <v>46133</v>
      </c>
      <c r="C7149" t="s">
        <v>162</v>
      </c>
      <c r="D7149" t="s">
        <v>75</v>
      </c>
      <c r="E7149" t="s">
        <v>54</v>
      </c>
      <c r="F7149" t="s">
        <v>25</v>
      </c>
      <c r="G7149">
        <v>2</v>
      </c>
      <c r="H7149">
        <v>10.4</v>
      </c>
      <c r="I7149" t="s">
        <v>118</v>
      </c>
      <c r="J7149" t="s">
        <v>120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83</v>
      </c>
      <c r="R7149" t="s">
        <v>83</v>
      </c>
      <c r="S7149" t="s">
        <v>83</v>
      </c>
      <c r="T7149" t="str">
        <f>_xlfn.XLOOKUP(A7149,MI_Match_Analysis!$A$2:$A$8,MI_Match_Analysis!$F$2:$F$8,"Not Found")</f>
        <v>Not Found</v>
      </c>
    </row>
    <row r="7150" spans="1:20" hidden="1" x14ac:dyDescent="0.3">
      <c r="A7150">
        <v>31</v>
      </c>
      <c r="B7150" s="1">
        <v>46133</v>
      </c>
      <c r="C7150" t="s">
        <v>162</v>
      </c>
      <c r="D7150" t="s">
        <v>75</v>
      </c>
      <c r="E7150" t="s">
        <v>54</v>
      </c>
      <c r="F7150" t="s">
        <v>25</v>
      </c>
      <c r="G7150">
        <v>2</v>
      </c>
      <c r="H7150">
        <v>10.5</v>
      </c>
      <c r="I7150" t="s">
        <v>55</v>
      </c>
      <c r="J7150" t="s">
        <v>120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83</v>
      </c>
      <c r="R7150" t="s">
        <v>83</v>
      </c>
      <c r="S7150" t="s">
        <v>83</v>
      </c>
      <c r="T7150" t="str">
        <f>_xlfn.XLOOKUP(A7150,MI_Match_Analysis!$A$2:$A$8,MI_Match_Analysis!$F$2:$F$8,"Not Found")</f>
        <v>Not Found</v>
      </c>
    </row>
    <row r="7151" spans="1:20" hidden="1" x14ac:dyDescent="0.3">
      <c r="A7151">
        <v>31</v>
      </c>
      <c r="B7151" s="1">
        <v>46133</v>
      </c>
      <c r="C7151" t="s">
        <v>162</v>
      </c>
      <c r="D7151" t="s">
        <v>75</v>
      </c>
      <c r="E7151" t="s">
        <v>54</v>
      </c>
      <c r="F7151" t="s">
        <v>25</v>
      </c>
      <c r="G7151">
        <v>2</v>
      </c>
      <c r="H7151">
        <v>10.6</v>
      </c>
      <c r="I7151" t="s">
        <v>118</v>
      </c>
      <c r="J7151" t="s">
        <v>120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83</v>
      </c>
      <c r="R7151" t="s">
        <v>83</v>
      </c>
      <c r="S7151" t="s">
        <v>83</v>
      </c>
      <c r="T7151" t="str">
        <f>_xlfn.XLOOKUP(A7151,MI_Match_Analysis!$A$2:$A$8,MI_Match_Analysis!$F$2:$F$8,"Not Found")</f>
        <v>Not Found</v>
      </c>
    </row>
    <row r="7152" spans="1:20" hidden="1" x14ac:dyDescent="0.3">
      <c r="A7152">
        <v>31</v>
      </c>
      <c r="B7152" s="1">
        <v>46133</v>
      </c>
      <c r="C7152" t="s">
        <v>162</v>
      </c>
      <c r="D7152" t="s">
        <v>75</v>
      </c>
      <c r="E7152" t="s">
        <v>54</v>
      </c>
      <c r="F7152" t="s">
        <v>25</v>
      </c>
      <c r="G7152">
        <v>2</v>
      </c>
      <c r="H7152">
        <v>11.1</v>
      </c>
      <c r="I7152" t="s">
        <v>55</v>
      </c>
      <c r="J7152" t="s">
        <v>96</v>
      </c>
      <c r="K7152">
        <v>6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83</v>
      </c>
      <c r="R7152" t="s">
        <v>83</v>
      </c>
      <c r="S7152" t="s">
        <v>83</v>
      </c>
      <c r="T7152" t="str">
        <f>_xlfn.XLOOKUP(A7152,MI_Match_Analysis!$A$2:$A$8,MI_Match_Analysis!$F$2:$F$8,"Not Found")</f>
        <v>Not Found</v>
      </c>
    </row>
    <row r="7153" spans="1:20" hidden="1" x14ac:dyDescent="0.3">
      <c r="A7153">
        <v>31</v>
      </c>
      <c r="B7153" s="1">
        <v>46133</v>
      </c>
      <c r="C7153" t="s">
        <v>162</v>
      </c>
      <c r="D7153" t="s">
        <v>75</v>
      </c>
      <c r="E7153" t="s">
        <v>54</v>
      </c>
      <c r="F7153" t="s">
        <v>25</v>
      </c>
      <c r="G7153">
        <v>2</v>
      </c>
      <c r="H7153">
        <v>11.2</v>
      </c>
      <c r="I7153" t="s">
        <v>55</v>
      </c>
      <c r="J7153" t="s">
        <v>96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83</v>
      </c>
      <c r="R7153" t="s">
        <v>83</v>
      </c>
      <c r="S7153" t="s">
        <v>83</v>
      </c>
      <c r="T7153" t="str">
        <f>_xlfn.XLOOKUP(A7153,MI_Match_Analysis!$A$2:$A$8,MI_Match_Analysis!$F$2:$F$8,"Not Found")</f>
        <v>Not Found</v>
      </c>
    </row>
    <row r="7154" spans="1:20" hidden="1" x14ac:dyDescent="0.3">
      <c r="A7154">
        <v>31</v>
      </c>
      <c r="B7154" s="1">
        <v>46133</v>
      </c>
      <c r="C7154" t="s">
        <v>162</v>
      </c>
      <c r="D7154" t="s">
        <v>75</v>
      </c>
      <c r="E7154" t="s">
        <v>54</v>
      </c>
      <c r="F7154" t="s">
        <v>25</v>
      </c>
      <c r="G7154">
        <v>2</v>
      </c>
      <c r="H7154">
        <v>11.3</v>
      </c>
      <c r="I7154" t="s">
        <v>55</v>
      </c>
      <c r="J7154" t="s">
        <v>96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83</v>
      </c>
      <c r="R7154" t="s">
        <v>83</v>
      </c>
      <c r="S7154" t="s">
        <v>83</v>
      </c>
      <c r="T7154" t="str">
        <f>_xlfn.XLOOKUP(A7154,MI_Match_Analysis!$A$2:$A$8,MI_Match_Analysis!$F$2:$F$8,"Not Found")</f>
        <v>Not Found</v>
      </c>
    </row>
    <row r="7155" spans="1:20" hidden="1" x14ac:dyDescent="0.3">
      <c r="A7155">
        <v>31</v>
      </c>
      <c r="B7155" s="1">
        <v>46133</v>
      </c>
      <c r="C7155" t="s">
        <v>162</v>
      </c>
      <c r="D7155" t="s">
        <v>75</v>
      </c>
      <c r="E7155" t="s">
        <v>54</v>
      </c>
      <c r="F7155" t="s">
        <v>25</v>
      </c>
      <c r="G7155">
        <v>2</v>
      </c>
      <c r="H7155">
        <v>11.4</v>
      </c>
      <c r="I7155" t="s">
        <v>118</v>
      </c>
      <c r="J7155" t="s">
        <v>96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83</v>
      </c>
      <c r="R7155" t="s">
        <v>83</v>
      </c>
      <c r="S7155" t="s">
        <v>83</v>
      </c>
      <c r="T7155" t="str">
        <f>_xlfn.XLOOKUP(A7155,MI_Match_Analysis!$A$2:$A$8,MI_Match_Analysis!$F$2:$F$8,"Not Found")</f>
        <v>Not Found</v>
      </c>
    </row>
    <row r="7156" spans="1:20" hidden="1" x14ac:dyDescent="0.3">
      <c r="A7156">
        <v>31</v>
      </c>
      <c r="B7156" s="1">
        <v>46133</v>
      </c>
      <c r="C7156" t="s">
        <v>162</v>
      </c>
      <c r="D7156" t="s">
        <v>75</v>
      </c>
      <c r="E7156" t="s">
        <v>54</v>
      </c>
      <c r="F7156" t="s">
        <v>25</v>
      </c>
      <c r="G7156">
        <v>2</v>
      </c>
      <c r="H7156">
        <v>11.5</v>
      </c>
      <c r="I7156" t="s">
        <v>55</v>
      </c>
      <c r="J7156" t="s">
        <v>96</v>
      </c>
      <c r="K7156">
        <v>1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83</v>
      </c>
      <c r="R7156" t="s">
        <v>83</v>
      </c>
      <c r="S7156" t="s">
        <v>83</v>
      </c>
      <c r="T7156" t="str">
        <f>_xlfn.XLOOKUP(A7156,MI_Match_Analysis!$A$2:$A$8,MI_Match_Analysis!$F$2:$F$8,"Not Found")</f>
        <v>Not Found</v>
      </c>
    </row>
    <row r="7157" spans="1:20" hidden="1" x14ac:dyDescent="0.3">
      <c r="A7157">
        <v>31</v>
      </c>
      <c r="B7157" s="1">
        <v>46133</v>
      </c>
      <c r="C7157" t="s">
        <v>162</v>
      </c>
      <c r="D7157" t="s">
        <v>75</v>
      </c>
      <c r="E7157" t="s">
        <v>54</v>
      </c>
      <c r="F7157" t="s">
        <v>25</v>
      </c>
      <c r="G7157">
        <v>2</v>
      </c>
      <c r="H7157">
        <v>11.6</v>
      </c>
      <c r="I7157" t="s">
        <v>118</v>
      </c>
      <c r="J7157" t="s">
        <v>96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83</v>
      </c>
      <c r="R7157" t="s">
        <v>83</v>
      </c>
      <c r="S7157" t="s">
        <v>83</v>
      </c>
      <c r="T7157" t="str">
        <f>_xlfn.XLOOKUP(A7157,MI_Match_Analysis!$A$2:$A$8,MI_Match_Analysis!$F$2:$F$8,"Not Found")</f>
        <v>Not Found</v>
      </c>
    </row>
    <row r="7158" spans="1:20" hidden="1" x14ac:dyDescent="0.3">
      <c r="A7158">
        <v>31</v>
      </c>
      <c r="B7158" s="1">
        <v>46133</v>
      </c>
      <c r="C7158" t="s">
        <v>162</v>
      </c>
      <c r="D7158" t="s">
        <v>75</v>
      </c>
      <c r="E7158" t="s">
        <v>54</v>
      </c>
      <c r="F7158" t="s">
        <v>25</v>
      </c>
      <c r="G7158">
        <v>2</v>
      </c>
      <c r="H7158">
        <v>12.1</v>
      </c>
      <c r="I7158" t="s">
        <v>55</v>
      </c>
      <c r="J7158" t="s">
        <v>284</v>
      </c>
      <c r="K7158">
        <v>4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83</v>
      </c>
      <c r="R7158" t="s">
        <v>83</v>
      </c>
      <c r="S7158" t="s">
        <v>83</v>
      </c>
      <c r="T7158" t="str">
        <f>_xlfn.XLOOKUP(A7158,MI_Match_Analysis!$A$2:$A$8,MI_Match_Analysis!$F$2:$F$8,"Not Found")</f>
        <v>Not Found</v>
      </c>
    </row>
    <row r="7159" spans="1:20" hidden="1" x14ac:dyDescent="0.3">
      <c r="A7159">
        <v>31</v>
      </c>
      <c r="B7159" s="1">
        <v>46133</v>
      </c>
      <c r="C7159" t="s">
        <v>162</v>
      </c>
      <c r="D7159" t="s">
        <v>75</v>
      </c>
      <c r="E7159" t="s">
        <v>54</v>
      </c>
      <c r="F7159" t="s">
        <v>25</v>
      </c>
      <c r="G7159">
        <v>2</v>
      </c>
      <c r="H7159">
        <v>12.2</v>
      </c>
      <c r="I7159" t="s">
        <v>55</v>
      </c>
      <c r="J7159" t="s">
        <v>284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83</v>
      </c>
      <c r="R7159" t="s">
        <v>83</v>
      </c>
      <c r="S7159" t="s">
        <v>83</v>
      </c>
      <c r="T7159" t="str">
        <f>_xlfn.XLOOKUP(A7159,MI_Match_Analysis!$A$2:$A$8,MI_Match_Analysis!$F$2:$F$8,"Not Found")</f>
        <v>Not Found</v>
      </c>
    </row>
    <row r="7160" spans="1:20" hidden="1" x14ac:dyDescent="0.3">
      <c r="A7160">
        <v>31</v>
      </c>
      <c r="B7160" s="1">
        <v>46133</v>
      </c>
      <c r="C7160" t="s">
        <v>162</v>
      </c>
      <c r="D7160" t="s">
        <v>75</v>
      </c>
      <c r="E7160" t="s">
        <v>54</v>
      </c>
      <c r="F7160" t="s">
        <v>25</v>
      </c>
      <c r="G7160">
        <v>2</v>
      </c>
      <c r="H7160">
        <v>12.3</v>
      </c>
      <c r="I7160" t="s">
        <v>118</v>
      </c>
      <c r="J7160" t="s">
        <v>284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83</v>
      </c>
      <c r="R7160" t="s">
        <v>83</v>
      </c>
      <c r="S7160" t="s">
        <v>83</v>
      </c>
      <c r="T7160" t="str">
        <f>_xlfn.XLOOKUP(A7160,MI_Match_Analysis!$A$2:$A$8,MI_Match_Analysis!$F$2:$F$8,"Not Found")</f>
        <v>Not Found</v>
      </c>
    </row>
    <row r="7161" spans="1:20" hidden="1" x14ac:dyDescent="0.3">
      <c r="A7161">
        <v>31</v>
      </c>
      <c r="B7161" s="1">
        <v>46133</v>
      </c>
      <c r="C7161" t="s">
        <v>162</v>
      </c>
      <c r="D7161" t="s">
        <v>75</v>
      </c>
      <c r="E7161" t="s">
        <v>54</v>
      </c>
      <c r="F7161" t="s">
        <v>25</v>
      </c>
      <c r="G7161">
        <v>2</v>
      </c>
      <c r="H7161">
        <v>12.4</v>
      </c>
      <c r="I7161" t="s">
        <v>55</v>
      </c>
      <c r="J7161" t="s">
        <v>284</v>
      </c>
      <c r="K7161">
        <v>4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83</v>
      </c>
      <c r="R7161" t="s">
        <v>83</v>
      </c>
      <c r="S7161" t="s">
        <v>83</v>
      </c>
      <c r="T7161" t="str">
        <f>_xlfn.XLOOKUP(A7161,MI_Match_Analysis!$A$2:$A$8,MI_Match_Analysis!$F$2:$F$8,"Not Found")</f>
        <v>Not Found</v>
      </c>
    </row>
    <row r="7162" spans="1:20" hidden="1" x14ac:dyDescent="0.3">
      <c r="A7162">
        <v>31</v>
      </c>
      <c r="B7162" s="1">
        <v>46133</v>
      </c>
      <c r="C7162" t="s">
        <v>162</v>
      </c>
      <c r="D7162" t="s">
        <v>75</v>
      </c>
      <c r="E7162" t="s">
        <v>54</v>
      </c>
      <c r="F7162" t="s">
        <v>25</v>
      </c>
      <c r="G7162">
        <v>2</v>
      </c>
      <c r="H7162">
        <v>12.5</v>
      </c>
      <c r="I7162" t="s">
        <v>55</v>
      </c>
      <c r="J7162" t="s">
        <v>284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83</v>
      </c>
      <c r="R7162" t="s">
        <v>83</v>
      </c>
      <c r="S7162" t="s">
        <v>83</v>
      </c>
      <c r="T7162" t="str">
        <f>_xlfn.XLOOKUP(A7162,MI_Match_Analysis!$A$2:$A$8,MI_Match_Analysis!$F$2:$F$8,"Not Found")</f>
        <v>Not Found</v>
      </c>
    </row>
    <row r="7163" spans="1:20" hidden="1" x14ac:dyDescent="0.3">
      <c r="A7163">
        <v>31</v>
      </c>
      <c r="B7163" s="1">
        <v>46133</v>
      </c>
      <c r="C7163" t="s">
        <v>162</v>
      </c>
      <c r="D7163" t="s">
        <v>75</v>
      </c>
      <c r="E7163" t="s">
        <v>54</v>
      </c>
      <c r="F7163" t="s">
        <v>25</v>
      </c>
      <c r="G7163">
        <v>2</v>
      </c>
      <c r="H7163">
        <v>12.6</v>
      </c>
      <c r="I7163" t="s">
        <v>118</v>
      </c>
      <c r="J7163" t="s">
        <v>284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83</v>
      </c>
      <c r="R7163" t="s">
        <v>83</v>
      </c>
      <c r="S7163" t="s">
        <v>83</v>
      </c>
      <c r="T7163" t="str">
        <f>_xlfn.XLOOKUP(A7163,MI_Match_Analysis!$A$2:$A$8,MI_Match_Analysis!$F$2:$F$8,"Not Found")</f>
        <v>Not Found</v>
      </c>
    </row>
    <row r="7164" spans="1:20" hidden="1" x14ac:dyDescent="0.3">
      <c r="A7164">
        <v>31</v>
      </c>
      <c r="B7164" s="1">
        <v>46133</v>
      </c>
      <c r="C7164" t="s">
        <v>162</v>
      </c>
      <c r="D7164" t="s">
        <v>75</v>
      </c>
      <c r="E7164" t="s">
        <v>54</v>
      </c>
      <c r="F7164" t="s">
        <v>25</v>
      </c>
      <c r="G7164">
        <v>2</v>
      </c>
      <c r="H7164">
        <v>13.1</v>
      </c>
      <c r="I7164" t="s">
        <v>118</v>
      </c>
      <c r="J7164" t="s">
        <v>168</v>
      </c>
      <c r="K7164">
        <v>6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83</v>
      </c>
      <c r="R7164" t="s">
        <v>83</v>
      </c>
      <c r="S7164" t="s">
        <v>83</v>
      </c>
      <c r="T7164" t="str">
        <f>_xlfn.XLOOKUP(A7164,MI_Match_Analysis!$A$2:$A$8,MI_Match_Analysis!$F$2:$F$8,"Not Found")</f>
        <v>Not Found</v>
      </c>
    </row>
    <row r="7165" spans="1:20" hidden="1" x14ac:dyDescent="0.3">
      <c r="A7165">
        <v>31</v>
      </c>
      <c r="B7165" s="1">
        <v>46133</v>
      </c>
      <c r="C7165" t="s">
        <v>162</v>
      </c>
      <c r="D7165" t="s">
        <v>75</v>
      </c>
      <c r="E7165" t="s">
        <v>54</v>
      </c>
      <c r="F7165" t="s">
        <v>25</v>
      </c>
      <c r="G7165">
        <v>2</v>
      </c>
      <c r="H7165">
        <v>13.2</v>
      </c>
      <c r="I7165" t="s">
        <v>118</v>
      </c>
      <c r="J7165" t="s">
        <v>168</v>
      </c>
      <c r="K7165">
        <v>1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83</v>
      </c>
      <c r="R7165" t="s">
        <v>83</v>
      </c>
      <c r="S7165" t="s">
        <v>83</v>
      </c>
      <c r="T7165" t="str">
        <f>_xlfn.XLOOKUP(A7165,MI_Match_Analysis!$A$2:$A$8,MI_Match_Analysis!$F$2:$F$8,"Not Found")</f>
        <v>Not Found</v>
      </c>
    </row>
    <row r="7166" spans="1:20" hidden="1" x14ac:dyDescent="0.3">
      <c r="A7166">
        <v>31</v>
      </c>
      <c r="B7166" s="1">
        <v>46133</v>
      </c>
      <c r="C7166" t="s">
        <v>162</v>
      </c>
      <c r="D7166" t="s">
        <v>75</v>
      </c>
      <c r="E7166" t="s">
        <v>54</v>
      </c>
      <c r="F7166" t="s">
        <v>25</v>
      </c>
      <c r="G7166">
        <v>2</v>
      </c>
      <c r="H7166">
        <v>13.3</v>
      </c>
      <c r="I7166" t="s">
        <v>55</v>
      </c>
      <c r="J7166" t="s">
        <v>168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83</v>
      </c>
      <c r="R7166" t="s">
        <v>83</v>
      </c>
      <c r="S7166" t="s">
        <v>83</v>
      </c>
      <c r="T7166" t="str">
        <f>_xlfn.XLOOKUP(A7166,MI_Match_Analysis!$A$2:$A$8,MI_Match_Analysis!$F$2:$F$8,"Not Found")</f>
        <v>Not Found</v>
      </c>
    </row>
    <row r="7167" spans="1:20" hidden="1" x14ac:dyDescent="0.3">
      <c r="A7167">
        <v>31</v>
      </c>
      <c r="B7167" s="1">
        <v>46133</v>
      </c>
      <c r="C7167" t="s">
        <v>162</v>
      </c>
      <c r="D7167" t="s">
        <v>75</v>
      </c>
      <c r="E7167" t="s">
        <v>54</v>
      </c>
      <c r="F7167" t="s">
        <v>25</v>
      </c>
      <c r="G7167">
        <v>2</v>
      </c>
      <c r="H7167">
        <v>13.4</v>
      </c>
      <c r="I7167" t="s">
        <v>55</v>
      </c>
      <c r="J7167" t="s">
        <v>168</v>
      </c>
      <c r="K7167">
        <v>2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83</v>
      </c>
      <c r="R7167" t="s">
        <v>83</v>
      </c>
      <c r="S7167" t="s">
        <v>83</v>
      </c>
      <c r="T7167" t="str">
        <f>_xlfn.XLOOKUP(A7167,MI_Match_Analysis!$A$2:$A$8,MI_Match_Analysis!$F$2:$F$8,"Not Found")</f>
        <v>Not Found</v>
      </c>
    </row>
    <row r="7168" spans="1:20" hidden="1" x14ac:dyDescent="0.3">
      <c r="A7168">
        <v>31</v>
      </c>
      <c r="B7168" s="1">
        <v>46133</v>
      </c>
      <c r="C7168" t="s">
        <v>162</v>
      </c>
      <c r="D7168" t="s">
        <v>75</v>
      </c>
      <c r="E7168" t="s">
        <v>54</v>
      </c>
      <c r="F7168" t="s">
        <v>25</v>
      </c>
      <c r="G7168">
        <v>2</v>
      </c>
      <c r="H7168">
        <v>13.5</v>
      </c>
      <c r="I7168" t="s">
        <v>55</v>
      </c>
      <c r="J7168" t="s">
        <v>168</v>
      </c>
      <c r="K7168">
        <v>6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83</v>
      </c>
      <c r="R7168" t="s">
        <v>83</v>
      </c>
      <c r="S7168" t="s">
        <v>83</v>
      </c>
      <c r="T7168" t="str">
        <f>_xlfn.XLOOKUP(A7168,MI_Match_Analysis!$A$2:$A$8,MI_Match_Analysis!$F$2:$F$8,"Not Found")</f>
        <v>Not Found</v>
      </c>
    </row>
    <row r="7169" spans="1:20" hidden="1" x14ac:dyDescent="0.3">
      <c r="A7169">
        <v>31</v>
      </c>
      <c r="B7169" s="1">
        <v>46133</v>
      </c>
      <c r="C7169" t="s">
        <v>162</v>
      </c>
      <c r="D7169" t="s">
        <v>75</v>
      </c>
      <c r="E7169" t="s">
        <v>54</v>
      </c>
      <c r="F7169" t="s">
        <v>25</v>
      </c>
      <c r="G7169">
        <v>2</v>
      </c>
      <c r="H7169">
        <v>13.6</v>
      </c>
      <c r="I7169" t="s">
        <v>55</v>
      </c>
      <c r="J7169" t="s">
        <v>168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83</v>
      </c>
      <c r="R7169" t="s">
        <v>83</v>
      </c>
      <c r="S7169" t="s">
        <v>83</v>
      </c>
      <c r="T7169" t="str">
        <f>_xlfn.XLOOKUP(A7169,MI_Match_Analysis!$A$2:$A$8,MI_Match_Analysis!$F$2:$F$8,"Not Found")</f>
        <v>Not Found</v>
      </c>
    </row>
    <row r="7170" spans="1:20" hidden="1" x14ac:dyDescent="0.3">
      <c r="A7170">
        <v>31</v>
      </c>
      <c r="B7170" s="1">
        <v>46133</v>
      </c>
      <c r="C7170" t="s">
        <v>162</v>
      </c>
      <c r="D7170" t="s">
        <v>75</v>
      </c>
      <c r="E7170" t="s">
        <v>54</v>
      </c>
      <c r="F7170" t="s">
        <v>25</v>
      </c>
      <c r="G7170">
        <v>2</v>
      </c>
      <c r="H7170">
        <v>14.1</v>
      </c>
      <c r="I7170" t="s">
        <v>55</v>
      </c>
      <c r="J7170" t="s">
        <v>107</v>
      </c>
      <c r="K7170">
        <v>1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83</v>
      </c>
      <c r="R7170" t="s">
        <v>83</v>
      </c>
      <c r="S7170" t="s">
        <v>83</v>
      </c>
      <c r="T7170" t="str">
        <f>_xlfn.XLOOKUP(A7170,MI_Match_Analysis!$A$2:$A$8,MI_Match_Analysis!$F$2:$F$8,"Not Found")</f>
        <v>Not Found</v>
      </c>
    </row>
    <row r="7171" spans="1:20" hidden="1" x14ac:dyDescent="0.3">
      <c r="A7171">
        <v>31</v>
      </c>
      <c r="B7171" s="1">
        <v>46133</v>
      </c>
      <c r="C7171" t="s">
        <v>162</v>
      </c>
      <c r="D7171" t="s">
        <v>75</v>
      </c>
      <c r="E7171" t="s">
        <v>54</v>
      </c>
      <c r="F7171" t="s">
        <v>25</v>
      </c>
      <c r="G7171">
        <v>2</v>
      </c>
      <c r="H7171">
        <v>14.2</v>
      </c>
      <c r="I7171" t="s">
        <v>118</v>
      </c>
      <c r="J7171" t="s">
        <v>107</v>
      </c>
      <c r="K7171">
        <v>4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83</v>
      </c>
      <c r="R7171" t="s">
        <v>83</v>
      </c>
      <c r="S7171" t="s">
        <v>83</v>
      </c>
      <c r="T7171" t="str">
        <f>_xlfn.XLOOKUP(A7171,MI_Match_Analysis!$A$2:$A$8,MI_Match_Analysis!$F$2:$F$8,"Not Found")</f>
        <v>Not Found</v>
      </c>
    </row>
    <row r="7172" spans="1:20" hidden="1" x14ac:dyDescent="0.3">
      <c r="A7172">
        <v>31</v>
      </c>
      <c r="B7172" s="1">
        <v>46133</v>
      </c>
      <c r="C7172" t="s">
        <v>162</v>
      </c>
      <c r="D7172" t="s">
        <v>75</v>
      </c>
      <c r="E7172" t="s">
        <v>54</v>
      </c>
      <c r="F7172" t="s">
        <v>25</v>
      </c>
      <c r="G7172">
        <v>2</v>
      </c>
      <c r="H7172">
        <v>14.3</v>
      </c>
      <c r="I7172" t="s">
        <v>118</v>
      </c>
      <c r="J7172" t="s">
        <v>107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83</v>
      </c>
      <c r="R7172" t="s">
        <v>83</v>
      </c>
      <c r="S7172" t="s">
        <v>83</v>
      </c>
      <c r="T7172" t="str">
        <f>_xlfn.XLOOKUP(A7172,MI_Match_Analysis!$A$2:$A$8,MI_Match_Analysis!$F$2:$F$8,"Not Found")</f>
        <v>Not Found</v>
      </c>
    </row>
    <row r="7173" spans="1:20" hidden="1" x14ac:dyDescent="0.3">
      <c r="A7173">
        <v>31</v>
      </c>
      <c r="B7173" s="1">
        <v>46133</v>
      </c>
      <c r="C7173" t="s">
        <v>162</v>
      </c>
      <c r="D7173" t="s">
        <v>75</v>
      </c>
      <c r="E7173" t="s">
        <v>54</v>
      </c>
      <c r="F7173" t="s">
        <v>25</v>
      </c>
      <c r="G7173">
        <v>2</v>
      </c>
      <c r="H7173">
        <v>14.4</v>
      </c>
      <c r="I7173" t="s">
        <v>55</v>
      </c>
      <c r="J7173" t="s">
        <v>107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83</v>
      </c>
      <c r="R7173" t="s">
        <v>83</v>
      </c>
      <c r="S7173" t="s">
        <v>83</v>
      </c>
      <c r="T7173" t="str">
        <f>_xlfn.XLOOKUP(A7173,MI_Match_Analysis!$A$2:$A$8,MI_Match_Analysis!$F$2:$F$8,"Not Found")</f>
        <v>Not Found</v>
      </c>
    </row>
    <row r="7174" spans="1:20" hidden="1" x14ac:dyDescent="0.3">
      <c r="A7174">
        <v>31</v>
      </c>
      <c r="B7174" s="1">
        <v>46133</v>
      </c>
      <c r="C7174" t="s">
        <v>162</v>
      </c>
      <c r="D7174" t="s">
        <v>75</v>
      </c>
      <c r="E7174" t="s">
        <v>54</v>
      </c>
      <c r="F7174" t="s">
        <v>25</v>
      </c>
      <c r="G7174">
        <v>2</v>
      </c>
      <c r="H7174">
        <v>14.5</v>
      </c>
      <c r="I7174" t="s">
        <v>118</v>
      </c>
      <c r="J7174" t="s">
        <v>107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83</v>
      </c>
      <c r="R7174" t="s">
        <v>83</v>
      </c>
      <c r="S7174" t="s">
        <v>83</v>
      </c>
      <c r="T7174" t="str">
        <f>_xlfn.XLOOKUP(A7174,MI_Match_Analysis!$A$2:$A$8,MI_Match_Analysis!$F$2:$F$8,"Not Found")</f>
        <v>Not Found</v>
      </c>
    </row>
    <row r="7175" spans="1:20" hidden="1" x14ac:dyDescent="0.3">
      <c r="A7175">
        <v>31</v>
      </c>
      <c r="B7175" s="1">
        <v>46133</v>
      </c>
      <c r="C7175" t="s">
        <v>162</v>
      </c>
      <c r="D7175" t="s">
        <v>75</v>
      </c>
      <c r="E7175" t="s">
        <v>54</v>
      </c>
      <c r="F7175" t="s">
        <v>25</v>
      </c>
      <c r="G7175">
        <v>2</v>
      </c>
      <c r="H7175">
        <v>14.6</v>
      </c>
      <c r="I7175" t="s">
        <v>55</v>
      </c>
      <c r="J7175" t="s">
        <v>107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83</v>
      </c>
      <c r="R7175" t="s">
        <v>83</v>
      </c>
      <c r="S7175" t="s">
        <v>83</v>
      </c>
      <c r="T7175" t="str">
        <f>_xlfn.XLOOKUP(A7175,MI_Match_Analysis!$A$2:$A$8,MI_Match_Analysis!$F$2:$F$8,"Not Found")</f>
        <v>Not Found</v>
      </c>
    </row>
    <row r="7176" spans="1:20" hidden="1" x14ac:dyDescent="0.3">
      <c r="A7176">
        <v>31</v>
      </c>
      <c r="B7176" s="1">
        <v>46133</v>
      </c>
      <c r="C7176" t="s">
        <v>162</v>
      </c>
      <c r="D7176" t="s">
        <v>75</v>
      </c>
      <c r="E7176" t="s">
        <v>54</v>
      </c>
      <c r="F7176" t="s">
        <v>25</v>
      </c>
      <c r="G7176">
        <v>2</v>
      </c>
      <c r="H7176">
        <v>15.1</v>
      </c>
      <c r="I7176" t="s">
        <v>55</v>
      </c>
      <c r="J7176" t="s">
        <v>120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83</v>
      </c>
      <c r="R7176" t="s">
        <v>83</v>
      </c>
      <c r="S7176" t="s">
        <v>83</v>
      </c>
      <c r="T7176" t="str">
        <f>_xlfn.XLOOKUP(A7176,MI_Match_Analysis!$A$2:$A$8,MI_Match_Analysis!$F$2:$F$8,"Not Found")</f>
        <v>Not Found</v>
      </c>
    </row>
    <row r="7177" spans="1:20" hidden="1" x14ac:dyDescent="0.3">
      <c r="A7177">
        <v>31</v>
      </c>
      <c r="B7177" s="1">
        <v>46133</v>
      </c>
      <c r="C7177" t="s">
        <v>162</v>
      </c>
      <c r="D7177" t="s">
        <v>75</v>
      </c>
      <c r="E7177" t="s">
        <v>54</v>
      </c>
      <c r="F7177" t="s">
        <v>25</v>
      </c>
      <c r="G7177">
        <v>2</v>
      </c>
      <c r="H7177">
        <v>15.2</v>
      </c>
      <c r="I7177" t="s">
        <v>118</v>
      </c>
      <c r="J7177" t="s">
        <v>120</v>
      </c>
      <c r="K7177">
        <v>4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83</v>
      </c>
      <c r="R7177" t="s">
        <v>83</v>
      </c>
      <c r="S7177" t="s">
        <v>83</v>
      </c>
      <c r="T7177" t="str">
        <f>_xlfn.XLOOKUP(A7177,MI_Match_Analysis!$A$2:$A$8,MI_Match_Analysis!$F$2:$F$8,"Not Found")</f>
        <v>Not Found</v>
      </c>
    </row>
    <row r="7178" spans="1:20" hidden="1" x14ac:dyDescent="0.3">
      <c r="A7178">
        <v>31</v>
      </c>
      <c r="B7178" s="1">
        <v>46133</v>
      </c>
      <c r="C7178" t="s">
        <v>162</v>
      </c>
      <c r="D7178" t="s">
        <v>75</v>
      </c>
      <c r="E7178" t="s">
        <v>54</v>
      </c>
      <c r="F7178" t="s">
        <v>25</v>
      </c>
      <c r="G7178">
        <v>2</v>
      </c>
      <c r="H7178">
        <v>15.3</v>
      </c>
      <c r="I7178" t="s">
        <v>118</v>
      </c>
      <c r="J7178" t="s">
        <v>120</v>
      </c>
      <c r="K7178">
        <v>2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83</v>
      </c>
      <c r="R7178" t="s">
        <v>83</v>
      </c>
      <c r="S7178" t="s">
        <v>83</v>
      </c>
      <c r="T7178" t="str">
        <f>_xlfn.XLOOKUP(A7178,MI_Match_Analysis!$A$2:$A$8,MI_Match_Analysis!$F$2:$F$8,"Not Found")</f>
        <v>Not Found</v>
      </c>
    </row>
    <row r="7179" spans="1:20" hidden="1" x14ac:dyDescent="0.3">
      <c r="A7179">
        <v>31</v>
      </c>
      <c r="B7179" s="1">
        <v>46133</v>
      </c>
      <c r="C7179" t="s">
        <v>162</v>
      </c>
      <c r="D7179" t="s">
        <v>75</v>
      </c>
      <c r="E7179" t="s">
        <v>54</v>
      </c>
      <c r="F7179" t="s">
        <v>25</v>
      </c>
      <c r="G7179">
        <v>2</v>
      </c>
      <c r="H7179">
        <v>15.4</v>
      </c>
      <c r="I7179" t="s">
        <v>118</v>
      </c>
      <c r="J7179" t="s">
        <v>120</v>
      </c>
      <c r="K7179">
        <v>4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83</v>
      </c>
      <c r="R7179" t="s">
        <v>83</v>
      </c>
      <c r="S7179" t="s">
        <v>83</v>
      </c>
      <c r="T7179" t="str">
        <f>_xlfn.XLOOKUP(A7179,MI_Match_Analysis!$A$2:$A$8,MI_Match_Analysis!$F$2:$F$8,"Not Found")</f>
        <v>Not Found</v>
      </c>
    </row>
    <row r="7180" spans="1:20" hidden="1" x14ac:dyDescent="0.3">
      <c r="A7180">
        <v>31</v>
      </c>
      <c r="B7180" s="1">
        <v>46133</v>
      </c>
      <c r="C7180" t="s">
        <v>162</v>
      </c>
      <c r="D7180" t="s">
        <v>75</v>
      </c>
      <c r="E7180" t="s">
        <v>54</v>
      </c>
      <c r="F7180" t="s">
        <v>25</v>
      </c>
      <c r="G7180">
        <v>2</v>
      </c>
      <c r="H7180">
        <v>15.5</v>
      </c>
      <c r="I7180" t="s">
        <v>118</v>
      </c>
      <c r="J7180" t="s">
        <v>120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165</v>
      </c>
      <c r="R7180" t="s">
        <v>118</v>
      </c>
      <c r="S7180" t="s">
        <v>107</v>
      </c>
      <c r="T7180" t="str">
        <f>_xlfn.XLOOKUP(A7180,MI_Match_Analysis!$A$2:$A$8,MI_Match_Analysis!$F$2:$F$8,"Not Found")</f>
        <v>Not Found</v>
      </c>
    </row>
    <row r="7181" spans="1:20" hidden="1" x14ac:dyDescent="0.3">
      <c r="A7181">
        <v>31</v>
      </c>
      <c r="B7181" s="1">
        <v>46133</v>
      </c>
      <c r="C7181" t="s">
        <v>162</v>
      </c>
      <c r="D7181" t="s">
        <v>75</v>
      </c>
      <c r="E7181" t="s">
        <v>54</v>
      </c>
      <c r="F7181" t="s">
        <v>25</v>
      </c>
      <c r="G7181">
        <v>2</v>
      </c>
      <c r="H7181">
        <v>15.6</v>
      </c>
      <c r="I7181" t="s">
        <v>266</v>
      </c>
      <c r="J7181" t="s">
        <v>120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83</v>
      </c>
      <c r="R7181" t="s">
        <v>83</v>
      </c>
      <c r="S7181" t="s">
        <v>83</v>
      </c>
      <c r="T7181" t="str">
        <f>_xlfn.XLOOKUP(A7181,MI_Match_Analysis!$A$2:$A$8,MI_Match_Analysis!$F$2:$F$8,"Not Found")</f>
        <v>Not Found</v>
      </c>
    </row>
    <row r="7182" spans="1:20" hidden="1" x14ac:dyDescent="0.3">
      <c r="A7182">
        <v>31</v>
      </c>
      <c r="B7182" s="1">
        <v>46133</v>
      </c>
      <c r="C7182" t="s">
        <v>162</v>
      </c>
      <c r="D7182" t="s">
        <v>75</v>
      </c>
      <c r="E7182" t="s">
        <v>54</v>
      </c>
      <c r="F7182" t="s">
        <v>25</v>
      </c>
      <c r="G7182">
        <v>2</v>
      </c>
      <c r="H7182">
        <v>16.100000000000001</v>
      </c>
      <c r="I7182" t="s">
        <v>266</v>
      </c>
      <c r="J7182" t="s">
        <v>174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83</v>
      </c>
      <c r="R7182" t="s">
        <v>83</v>
      </c>
      <c r="S7182" t="s">
        <v>83</v>
      </c>
      <c r="T7182" t="str">
        <f>_xlfn.XLOOKUP(A7182,MI_Match_Analysis!$A$2:$A$8,MI_Match_Analysis!$F$2:$F$8,"Not Found")</f>
        <v>Not Found</v>
      </c>
    </row>
    <row r="7183" spans="1:20" hidden="1" x14ac:dyDescent="0.3">
      <c r="A7183">
        <v>31</v>
      </c>
      <c r="B7183" s="1">
        <v>46133</v>
      </c>
      <c r="C7183" t="s">
        <v>162</v>
      </c>
      <c r="D7183" t="s">
        <v>75</v>
      </c>
      <c r="E7183" t="s">
        <v>54</v>
      </c>
      <c r="F7183" t="s">
        <v>25</v>
      </c>
      <c r="G7183">
        <v>2</v>
      </c>
      <c r="H7183">
        <v>16.2</v>
      </c>
      <c r="I7183" t="s">
        <v>55</v>
      </c>
      <c r="J7183" t="s">
        <v>174</v>
      </c>
      <c r="K7183">
        <v>2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83</v>
      </c>
      <c r="R7183" t="s">
        <v>83</v>
      </c>
      <c r="S7183" t="s">
        <v>83</v>
      </c>
      <c r="T7183" t="str">
        <f>_xlfn.XLOOKUP(A7183,MI_Match_Analysis!$A$2:$A$8,MI_Match_Analysis!$F$2:$F$8,"Not Found")</f>
        <v>Not Found</v>
      </c>
    </row>
    <row r="7184" spans="1:20" hidden="1" x14ac:dyDescent="0.3">
      <c r="A7184">
        <v>31</v>
      </c>
      <c r="B7184" s="1">
        <v>46133</v>
      </c>
      <c r="C7184" t="s">
        <v>162</v>
      </c>
      <c r="D7184" t="s">
        <v>75</v>
      </c>
      <c r="E7184" t="s">
        <v>54</v>
      </c>
      <c r="F7184" t="s">
        <v>25</v>
      </c>
      <c r="G7184">
        <v>2</v>
      </c>
      <c r="H7184">
        <v>16.3</v>
      </c>
      <c r="I7184" t="s">
        <v>55</v>
      </c>
      <c r="J7184" t="s">
        <v>174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83</v>
      </c>
      <c r="R7184" t="s">
        <v>83</v>
      </c>
      <c r="S7184" t="s">
        <v>83</v>
      </c>
      <c r="T7184" t="str">
        <f>_xlfn.XLOOKUP(A7184,MI_Match_Analysis!$A$2:$A$8,MI_Match_Analysis!$F$2:$F$8,"Not Found")</f>
        <v>Not Found</v>
      </c>
    </row>
    <row r="7185" spans="1:20" hidden="1" x14ac:dyDescent="0.3">
      <c r="A7185">
        <v>31</v>
      </c>
      <c r="B7185" s="1">
        <v>46133</v>
      </c>
      <c r="C7185" t="s">
        <v>162</v>
      </c>
      <c r="D7185" t="s">
        <v>75</v>
      </c>
      <c r="E7185" t="s">
        <v>54</v>
      </c>
      <c r="F7185" t="s">
        <v>25</v>
      </c>
      <c r="G7185">
        <v>2</v>
      </c>
      <c r="H7185">
        <v>16.399999999999999</v>
      </c>
      <c r="I7185" t="s">
        <v>266</v>
      </c>
      <c r="J7185" t="s">
        <v>174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83</v>
      </c>
      <c r="R7185" t="s">
        <v>83</v>
      </c>
      <c r="S7185" t="s">
        <v>83</v>
      </c>
      <c r="T7185" t="str">
        <f>_xlfn.XLOOKUP(A7185,MI_Match_Analysis!$A$2:$A$8,MI_Match_Analysis!$F$2:$F$8,"Not Found")</f>
        <v>Not Found</v>
      </c>
    </row>
    <row r="7186" spans="1:20" hidden="1" x14ac:dyDescent="0.3">
      <c r="A7186">
        <v>31</v>
      </c>
      <c r="B7186" s="1">
        <v>46133</v>
      </c>
      <c r="C7186" t="s">
        <v>162</v>
      </c>
      <c r="D7186" t="s">
        <v>75</v>
      </c>
      <c r="E7186" t="s">
        <v>54</v>
      </c>
      <c r="F7186" t="s">
        <v>25</v>
      </c>
      <c r="G7186">
        <v>2</v>
      </c>
      <c r="H7186">
        <v>16.5</v>
      </c>
      <c r="I7186" t="s">
        <v>266</v>
      </c>
      <c r="J7186" t="s">
        <v>174</v>
      </c>
      <c r="K7186">
        <v>2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83</v>
      </c>
      <c r="R7186" t="s">
        <v>83</v>
      </c>
      <c r="S7186" t="s">
        <v>83</v>
      </c>
      <c r="T7186" t="str">
        <f>_xlfn.XLOOKUP(A7186,MI_Match_Analysis!$A$2:$A$8,MI_Match_Analysis!$F$2:$F$8,"Not Found")</f>
        <v>Not Found</v>
      </c>
    </row>
    <row r="7187" spans="1:20" hidden="1" x14ac:dyDescent="0.3">
      <c r="A7187">
        <v>31</v>
      </c>
      <c r="B7187" s="1">
        <v>46133</v>
      </c>
      <c r="C7187" t="s">
        <v>162</v>
      </c>
      <c r="D7187" t="s">
        <v>75</v>
      </c>
      <c r="E7187" t="s">
        <v>54</v>
      </c>
      <c r="F7187" t="s">
        <v>25</v>
      </c>
      <c r="G7187">
        <v>2</v>
      </c>
      <c r="H7187">
        <v>16.600000000000001</v>
      </c>
      <c r="I7187" t="s">
        <v>266</v>
      </c>
      <c r="J7187" t="s">
        <v>174</v>
      </c>
      <c r="K7187">
        <v>4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83</v>
      </c>
      <c r="R7187" t="s">
        <v>83</v>
      </c>
      <c r="S7187" t="s">
        <v>83</v>
      </c>
      <c r="T7187" t="str">
        <f>_xlfn.XLOOKUP(A7187,MI_Match_Analysis!$A$2:$A$8,MI_Match_Analysis!$F$2:$F$8,"Not Found")</f>
        <v>Not Found</v>
      </c>
    </row>
    <row r="7188" spans="1:20" hidden="1" x14ac:dyDescent="0.3">
      <c r="A7188">
        <v>31</v>
      </c>
      <c r="B7188" s="1">
        <v>46133</v>
      </c>
      <c r="C7188" t="s">
        <v>162</v>
      </c>
      <c r="D7188" t="s">
        <v>75</v>
      </c>
      <c r="E7188" t="s">
        <v>54</v>
      </c>
      <c r="F7188" t="s">
        <v>25</v>
      </c>
      <c r="G7188">
        <v>2</v>
      </c>
      <c r="H7188">
        <v>17.100000000000001</v>
      </c>
      <c r="I7188" t="s">
        <v>55</v>
      </c>
      <c r="J7188" t="s">
        <v>120</v>
      </c>
      <c r="K7188">
        <v>1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83</v>
      </c>
      <c r="R7188" t="s">
        <v>83</v>
      </c>
      <c r="S7188" t="s">
        <v>83</v>
      </c>
      <c r="T7188" t="str">
        <f>_xlfn.XLOOKUP(A7188,MI_Match_Analysis!$A$2:$A$8,MI_Match_Analysis!$F$2:$F$8,"Not Found")</f>
        <v>Not Found</v>
      </c>
    </row>
    <row r="7189" spans="1:20" hidden="1" x14ac:dyDescent="0.3">
      <c r="A7189">
        <v>31</v>
      </c>
      <c r="B7189" s="1">
        <v>46133</v>
      </c>
      <c r="C7189" t="s">
        <v>162</v>
      </c>
      <c r="D7189" t="s">
        <v>75</v>
      </c>
      <c r="E7189" t="s">
        <v>54</v>
      </c>
      <c r="F7189" t="s">
        <v>25</v>
      </c>
      <c r="G7189">
        <v>2</v>
      </c>
      <c r="H7189">
        <v>17.2</v>
      </c>
      <c r="I7189" t="s">
        <v>266</v>
      </c>
      <c r="J7189" t="s">
        <v>120</v>
      </c>
      <c r="K7189">
        <v>2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83</v>
      </c>
      <c r="R7189" t="s">
        <v>83</v>
      </c>
      <c r="S7189" t="s">
        <v>83</v>
      </c>
      <c r="T7189" t="str">
        <f>_xlfn.XLOOKUP(A7189,MI_Match_Analysis!$A$2:$A$8,MI_Match_Analysis!$F$2:$F$8,"Not Found")</f>
        <v>Not Found</v>
      </c>
    </row>
    <row r="7190" spans="1:20" hidden="1" x14ac:dyDescent="0.3">
      <c r="A7190">
        <v>31</v>
      </c>
      <c r="B7190" s="1">
        <v>46133</v>
      </c>
      <c r="C7190" t="s">
        <v>162</v>
      </c>
      <c r="D7190" t="s">
        <v>75</v>
      </c>
      <c r="E7190" t="s">
        <v>54</v>
      </c>
      <c r="F7190" t="s">
        <v>25</v>
      </c>
      <c r="G7190">
        <v>2</v>
      </c>
      <c r="H7190">
        <v>17.3</v>
      </c>
      <c r="I7190" t="s">
        <v>266</v>
      </c>
      <c r="J7190" t="s">
        <v>120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83</v>
      </c>
      <c r="R7190" t="s">
        <v>83</v>
      </c>
      <c r="S7190" t="s">
        <v>83</v>
      </c>
      <c r="T7190" t="str">
        <f>_xlfn.XLOOKUP(A7190,MI_Match_Analysis!$A$2:$A$8,MI_Match_Analysis!$F$2:$F$8,"Not Found")</f>
        <v>Not Found</v>
      </c>
    </row>
    <row r="7191" spans="1:20" hidden="1" x14ac:dyDescent="0.3">
      <c r="A7191">
        <v>31</v>
      </c>
      <c r="B7191" s="1">
        <v>46133</v>
      </c>
      <c r="C7191" t="s">
        <v>162</v>
      </c>
      <c r="D7191" t="s">
        <v>75</v>
      </c>
      <c r="E7191" t="s">
        <v>54</v>
      </c>
      <c r="F7191" t="s">
        <v>25</v>
      </c>
      <c r="G7191">
        <v>2</v>
      </c>
      <c r="H7191">
        <v>17.399999999999999</v>
      </c>
      <c r="I7191" t="s">
        <v>266</v>
      </c>
      <c r="J7191" t="s">
        <v>120</v>
      </c>
      <c r="K7191">
        <v>4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83</v>
      </c>
      <c r="R7191" t="s">
        <v>83</v>
      </c>
      <c r="S7191" t="s">
        <v>83</v>
      </c>
      <c r="T7191" t="str">
        <f>_xlfn.XLOOKUP(A7191,MI_Match_Analysis!$A$2:$A$8,MI_Match_Analysis!$F$2:$F$8,"Not Found")</f>
        <v>Not Found</v>
      </c>
    </row>
    <row r="7192" spans="1:20" hidden="1" x14ac:dyDescent="0.3">
      <c r="A7192">
        <v>31</v>
      </c>
      <c r="B7192" s="1">
        <v>46133</v>
      </c>
      <c r="C7192" t="s">
        <v>162</v>
      </c>
      <c r="D7192" t="s">
        <v>75</v>
      </c>
      <c r="E7192" t="s">
        <v>54</v>
      </c>
      <c r="F7192" t="s">
        <v>25</v>
      </c>
      <c r="G7192">
        <v>2</v>
      </c>
      <c r="H7192">
        <v>17.5</v>
      </c>
      <c r="I7192" t="s">
        <v>266</v>
      </c>
      <c r="J7192" t="s">
        <v>120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83</v>
      </c>
      <c r="R7192" t="s">
        <v>83</v>
      </c>
      <c r="S7192" t="s">
        <v>83</v>
      </c>
      <c r="T7192" t="str">
        <f>_xlfn.XLOOKUP(A7192,MI_Match_Analysis!$A$2:$A$8,MI_Match_Analysis!$F$2:$F$8,"Not Found")</f>
        <v>Not Found</v>
      </c>
    </row>
    <row r="7193" spans="1:20" hidden="1" x14ac:dyDescent="0.3">
      <c r="A7193">
        <v>31</v>
      </c>
      <c r="B7193" s="1">
        <v>46133</v>
      </c>
      <c r="C7193" t="s">
        <v>162</v>
      </c>
      <c r="D7193" t="s">
        <v>75</v>
      </c>
      <c r="E7193" t="s">
        <v>54</v>
      </c>
      <c r="F7193" t="s">
        <v>25</v>
      </c>
      <c r="G7193">
        <v>2</v>
      </c>
      <c r="H7193">
        <v>17.5</v>
      </c>
      <c r="I7193" t="s">
        <v>266</v>
      </c>
      <c r="J7193" t="s">
        <v>120</v>
      </c>
      <c r="K7193">
        <v>0</v>
      </c>
      <c r="L7193">
        <v>1</v>
      </c>
      <c r="M7193">
        <v>1</v>
      </c>
      <c r="N7193">
        <v>0</v>
      </c>
      <c r="O7193">
        <v>0</v>
      </c>
      <c r="P7193">
        <v>0</v>
      </c>
      <c r="Q7193" t="s">
        <v>83</v>
      </c>
      <c r="R7193" t="s">
        <v>83</v>
      </c>
      <c r="S7193" t="s">
        <v>83</v>
      </c>
      <c r="T7193" t="str">
        <f>_xlfn.XLOOKUP(A7193,MI_Match_Analysis!$A$2:$A$8,MI_Match_Analysis!$F$2:$F$8,"Not Found")</f>
        <v>Not Found</v>
      </c>
    </row>
    <row r="7194" spans="1:20" hidden="1" x14ac:dyDescent="0.3">
      <c r="A7194">
        <v>31</v>
      </c>
      <c r="B7194" s="1">
        <v>46133</v>
      </c>
      <c r="C7194" t="s">
        <v>162</v>
      </c>
      <c r="D7194" t="s">
        <v>75</v>
      </c>
      <c r="E7194" t="s">
        <v>54</v>
      </c>
      <c r="F7194" t="s">
        <v>25</v>
      </c>
      <c r="G7194">
        <v>2</v>
      </c>
      <c r="H7194">
        <v>17.600000000000001</v>
      </c>
      <c r="I7194" t="s">
        <v>266</v>
      </c>
      <c r="J7194" t="s">
        <v>120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165</v>
      </c>
      <c r="R7194" t="s">
        <v>266</v>
      </c>
      <c r="S7194" t="s">
        <v>173</v>
      </c>
      <c r="T7194" t="str">
        <f>_xlfn.XLOOKUP(A7194,MI_Match_Analysis!$A$2:$A$8,MI_Match_Analysis!$F$2:$F$8,"Not Found")</f>
        <v>Not Found</v>
      </c>
    </row>
    <row r="7195" spans="1:20" hidden="1" x14ac:dyDescent="0.3">
      <c r="A7195">
        <v>31</v>
      </c>
      <c r="B7195" s="1">
        <v>46133</v>
      </c>
      <c r="C7195" t="s">
        <v>162</v>
      </c>
      <c r="D7195" t="s">
        <v>75</v>
      </c>
      <c r="E7195" t="s">
        <v>54</v>
      </c>
      <c r="F7195" t="s">
        <v>25</v>
      </c>
      <c r="G7195">
        <v>2</v>
      </c>
      <c r="H7195">
        <v>18.100000000000001</v>
      </c>
      <c r="I7195" t="s">
        <v>55</v>
      </c>
      <c r="J7195" t="s">
        <v>107</v>
      </c>
      <c r="K7195">
        <v>2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83</v>
      </c>
      <c r="R7195" t="s">
        <v>83</v>
      </c>
      <c r="S7195" t="s">
        <v>83</v>
      </c>
      <c r="T7195" t="str">
        <f>_xlfn.XLOOKUP(A7195,MI_Match_Analysis!$A$2:$A$8,MI_Match_Analysis!$F$2:$F$8,"Not Found")</f>
        <v>Not Found</v>
      </c>
    </row>
    <row r="7196" spans="1:20" hidden="1" x14ac:dyDescent="0.3">
      <c r="A7196">
        <v>31</v>
      </c>
      <c r="B7196" s="1">
        <v>46133</v>
      </c>
      <c r="C7196" t="s">
        <v>162</v>
      </c>
      <c r="D7196" t="s">
        <v>75</v>
      </c>
      <c r="E7196" t="s">
        <v>54</v>
      </c>
      <c r="F7196" t="s">
        <v>25</v>
      </c>
      <c r="G7196">
        <v>2</v>
      </c>
      <c r="H7196">
        <v>18.2</v>
      </c>
      <c r="I7196" t="s">
        <v>55</v>
      </c>
      <c r="J7196" t="s">
        <v>107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83</v>
      </c>
      <c r="R7196" t="s">
        <v>83</v>
      </c>
      <c r="S7196" t="s">
        <v>83</v>
      </c>
      <c r="T7196" t="str">
        <f>_xlfn.XLOOKUP(A7196,MI_Match_Analysis!$A$2:$A$8,MI_Match_Analysis!$F$2:$F$8,"Not Found")</f>
        <v>Not Found</v>
      </c>
    </row>
    <row r="7197" spans="1:20" hidden="1" x14ac:dyDescent="0.3">
      <c r="A7197">
        <v>31</v>
      </c>
      <c r="B7197" s="1">
        <v>46133</v>
      </c>
      <c r="C7197" t="s">
        <v>162</v>
      </c>
      <c r="D7197" t="s">
        <v>75</v>
      </c>
      <c r="E7197" t="s">
        <v>54</v>
      </c>
      <c r="F7197" t="s">
        <v>25</v>
      </c>
      <c r="G7197">
        <v>2</v>
      </c>
      <c r="H7197">
        <v>18.3</v>
      </c>
      <c r="I7197" t="s">
        <v>55</v>
      </c>
      <c r="J7197" t="s">
        <v>107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83</v>
      </c>
      <c r="R7197" t="s">
        <v>83</v>
      </c>
      <c r="S7197" t="s">
        <v>83</v>
      </c>
      <c r="T7197" t="str">
        <f>_xlfn.XLOOKUP(A7197,MI_Match_Analysis!$A$2:$A$8,MI_Match_Analysis!$F$2:$F$8,"Not Found")</f>
        <v>Not Found</v>
      </c>
    </row>
    <row r="7198" spans="1:20" hidden="1" x14ac:dyDescent="0.3">
      <c r="A7198">
        <v>31</v>
      </c>
      <c r="B7198" s="1">
        <v>46133</v>
      </c>
      <c r="C7198" t="s">
        <v>162</v>
      </c>
      <c r="D7198" t="s">
        <v>75</v>
      </c>
      <c r="E7198" t="s">
        <v>54</v>
      </c>
      <c r="F7198" t="s">
        <v>25</v>
      </c>
      <c r="G7198">
        <v>2</v>
      </c>
      <c r="H7198">
        <v>18.399999999999999</v>
      </c>
      <c r="I7198" t="s">
        <v>229</v>
      </c>
      <c r="J7198" t="s">
        <v>107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83</v>
      </c>
      <c r="R7198" t="s">
        <v>83</v>
      </c>
      <c r="S7198" t="s">
        <v>83</v>
      </c>
      <c r="T7198" t="str">
        <f>_xlfn.XLOOKUP(A7198,MI_Match_Analysis!$A$2:$A$8,MI_Match_Analysis!$F$2:$F$8,"Not Found")</f>
        <v>Not Found</v>
      </c>
    </row>
    <row r="7199" spans="1:20" hidden="1" x14ac:dyDescent="0.3">
      <c r="A7199">
        <v>31</v>
      </c>
      <c r="B7199" s="1">
        <v>46133</v>
      </c>
      <c r="C7199" t="s">
        <v>162</v>
      </c>
      <c r="D7199" t="s">
        <v>75</v>
      </c>
      <c r="E7199" t="s">
        <v>54</v>
      </c>
      <c r="F7199" t="s">
        <v>25</v>
      </c>
      <c r="G7199">
        <v>2</v>
      </c>
      <c r="H7199">
        <v>18.5</v>
      </c>
      <c r="I7199" t="s">
        <v>55</v>
      </c>
      <c r="J7199" t="s">
        <v>107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83</v>
      </c>
      <c r="R7199" t="s">
        <v>83</v>
      </c>
      <c r="S7199" t="s">
        <v>83</v>
      </c>
      <c r="T7199" t="str">
        <f>_xlfn.XLOOKUP(A7199,MI_Match_Analysis!$A$2:$A$8,MI_Match_Analysis!$F$2:$F$8,"Not Found")</f>
        <v>Not Found</v>
      </c>
    </row>
    <row r="7200" spans="1:20" hidden="1" x14ac:dyDescent="0.3">
      <c r="A7200">
        <v>31</v>
      </c>
      <c r="B7200" s="1">
        <v>46133</v>
      </c>
      <c r="C7200" t="s">
        <v>162</v>
      </c>
      <c r="D7200" t="s">
        <v>75</v>
      </c>
      <c r="E7200" t="s">
        <v>54</v>
      </c>
      <c r="F7200" t="s">
        <v>25</v>
      </c>
      <c r="G7200">
        <v>2</v>
      </c>
      <c r="H7200">
        <v>18.600000000000001</v>
      </c>
      <c r="I7200" t="s">
        <v>229</v>
      </c>
      <c r="J7200" t="s">
        <v>107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83</v>
      </c>
      <c r="R7200" t="s">
        <v>83</v>
      </c>
      <c r="S7200" t="s">
        <v>83</v>
      </c>
      <c r="T7200" t="str">
        <f>_xlfn.XLOOKUP(A7200,MI_Match_Analysis!$A$2:$A$8,MI_Match_Analysis!$F$2:$F$8,"Not Found")</f>
        <v>Not Found</v>
      </c>
    </row>
    <row r="7201" spans="1:20" hidden="1" x14ac:dyDescent="0.3">
      <c r="A7201">
        <v>31</v>
      </c>
      <c r="B7201" s="1">
        <v>46133</v>
      </c>
      <c r="C7201" t="s">
        <v>162</v>
      </c>
      <c r="D7201" t="s">
        <v>75</v>
      </c>
      <c r="E7201" t="s">
        <v>54</v>
      </c>
      <c r="F7201" t="s">
        <v>25</v>
      </c>
      <c r="G7201">
        <v>2</v>
      </c>
      <c r="H7201">
        <v>19.100000000000001</v>
      </c>
      <c r="I7201" t="s">
        <v>229</v>
      </c>
      <c r="J7201" t="s">
        <v>174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165</v>
      </c>
      <c r="R7201" t="s">
        <v>229</v>
      </c>
      <c r="S7201" t="s">
        <v>168</v>
      </c>
      <c r="T7201" t="str">
        <f>_xlfn.XLOOKUP(A7201,MI_Match_Analysis!$A$2:$A$8,MI_Match_Analysis!$F$2:$F$8,"Not Found")</f>
        <v>Not Found</v>
      </c>
    </row>
    <row r="7202" spans="1:20" hidden="1" x14ac:dyDescent="0.3">
      <c r="A7202">
        <v>31</v>
      </c>
      <c r="B7202" s="1">
        <v>46133</v>
      </c>
      <c r="C7202" t="s">
        <v>162</v>
      </c>
      <c r="D7202" t="s">
        <v>75</v>
      </c>
      <c r="E7202" t="s">
        <v>54</v>
      </c>
      <c r="F7202" t="s">
        <v>25</v>
      </c>
      <c r="G7202">
        <v>2</v>
      </c>
      <c r="H7202">
        <v>19.2</v>
      </c>
      <c r="I7202" t="s">
        <v>136</v>
      </c>
      <c r="J7202" t="s">
        <v>174</v>
      </c>
      <c r="K7202">
        <v>1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83</v>
      </c>
      <c r="R7202" t="s">
        <v>83</v>
      </c>
      <c r="S7202" t="s">
        <v>83</v>
      </c>
      <c r="T7202" t="str">
        <f>_xlfn.XLOOKUP(A7202,MI_Match_Analysis!$A$2:$A$8,MI_Match_Analysis!$F$2:$F$8,"Not Found")</f>
        <v>Not Found</v>
      </c>
    </row>
    <row r="7203" spans="1:20" hidden="1" x14ac:dyDescent="0.3">
      <c r="A7203">
        <v>31</v>
      </c>
      <c r="B7203" s="1">
        <v>46133</v>
      </c>
      <c r="C7203" t="s">
        <v>162</v>
      </c>
      <c r="D7203" t="s">
        <v>75</v>
      </c>
      <c r="E7203" t="s">
        <v>54</v>
      </c>
      <c r="F7203" t="s">
        <v>25</v>
      </c>
      <c r="G7203">
        <v>2</v>
      </c>
      <c r="H7203">
        <v>19.3</v>
      </c>
      <c r="I7203" t="s">
        <v>55</v>
      </c>
      <c r="J7203" t="s">
        <v>174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83</v>
      </c>
      <c r="R7203" t="s">
        <v>83</v>
      </c>
      <c r="S7203" t="s">
        <v>83</v>
      </c>
      <c r="T7203" t="str">
        <f>_xlfn.XLOOKUP(A7203,MI_Match_Analysis!$A$2:$A$8,MI_Match_Analysis!$F$2:$F$8,"Not Found")</f>
        <v>Not Found</v>
      </c>
    </row>
    <row r="7204" spans="1:20" hidden="1" x14ac:dyDescent="0.3">
      <c r="A7204">
        <v>31</v>
      </c>
      <c r="B7204" s="1">
        <v>46133</v>
      </c>
      <c r="C7204" t="s">
        <v>162</v>
      </c>
      <c r="D7204" t="s">
        <v>75</v>
      </c>
      <c r="E7204" t="s">
        <v>54</v>
      </c>
      <c r="F7204" t="s">
        <v>25</v>
      </c>
      <c r="G7204">
        <v>2</v>
      </c>
      <c r="H7204">
        <v>19.399999999999999</v>
      </c>
      <c r="I7204" t="s">
        <v>136</v>
      </c>
      <c r="J7204" t="s">
        <v>174</v>
      </c>
      <c r="K7204">
        <v>0</v>
      </c>
      <c r="L7204">
        <v>1</v>
      </c>
      <c r="M7204">
        <v>0</v>
      </c>
      <c r="N7204">
        <v>1</v>
      </c>
      <c r="O7204">
        <v>0</v>
      </c>
      <c r="P7204">
        <v>0</v>
      </c>
      <c r="Q7204" t="s">
        <v>83</v>
      </c>
      <c r="R7204" t="s">
        <v>83</v>
      </c>
      <c r="S7204" t="s">
        <v>83</v>
      </c>
      <c r="T7204" t="str">
        <f>_xlfn.XLOOKUP(A7204,MI_Match_Analysis!$A$2:$A$8,MI_Match_Analysis!$F$2:$F$8,"Not Found")</f>
        <v>Not Found</v>
      </c>
    </row>
    <row r="7205" spans="1:20" hidden="1" x14ac:dyDescent="0.3">
      <c r="A7205">
        <v>31</v>
      </c>
      <c r="B7205" s="1">
        <v>46133</v>
      </c>
      <c r="C7205" t="s">
        <v>162</v>
      </c>
      <c r="D7205" t="s">
        <v>75</v>
      </c>
      <c r="E7205" t="s">
        <v>54</v>
      </c>
      <c r="F7205" t="s">
        <v>25</v>
      </c>
      <c r="G7205">
        <v>2</v>
      </c>
      <c r="H7205">
        <v>19.5</v>
      </c>
      <c r="I7205" t="s">
        <v>55</v>
      </c>
      <c r="J7205" t="s">
        <v>174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165</v>
      </c>
      <c r="R7205" t="s">
        <v>55</v>
      </c>
      <c r="S7205" t="s">
        <v>284</v>
      </c>
      <c r="T7205" t="str">
        <f>_xlfn.XLOOKUP(A7205,MI_Match_Analysis!$A$2:$A$8,MI_Match_Analysis!$F$2:$F$8,"Not Found")</f>
        <v>Not Found</v>
      </c>
    </row>
    <row r="7206" spans="1:20" hidden="1" x14ac:dyDescent="0.3">
      <c r="A7206">
        <v>31</v>
      </c>
      <c r="B7206" s="1">
        <v>46133</v>
      </c>
      <c r="C7206" t="s">
        <v>162</v>
      </c>
      <c r="D7206" t="s">
        <v>75</v>
      </c>
      <c r="E7206" t="s">
        <v>54</v>
      </c>
      <c r="F7206" t="s">
        <v>25</v>
      </c>
      <c r="G7206">
        <v>2</v>
      </c>
      <c r="H7206">
        <v>19.600000000000001</v>
      </c>
      <c r="I7206" t="s">
        <v>56</v>
      </c>
      <c r="J7206" t="s">
        <v>174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165</v>
      </c>
      <c r="R7206" t="s">
        <v>56</v>
      </c>
      <c r="S7206" t="s">
        <v>284</v>
      </c>
      <c r="T7206" t="str">
        <f>_xlfn.XLOOKUP(A7206,MI_Match_Analysis!$A$2:$A$8,MI_Match_Analysis!$F$2:$F$8,"Not Found")</f>
        <v>Not Found</v>
      </c>
    </row>
    <row r="7207" spans="1:20" hidden="1" x14ac:dyDescent="0.3">
      <c r="A7207">
        <v>32</v>
      </c>
      <c r="B7207" s="1">
        <v>46134</v>
      </c>
      <c r="C7207" t="s">
        <v>162</v>
      </c>
      <c r="D7207" t="s">
        <v>227</v>
      </c>
      <c r="E7207" t="s">
        <v>40</v>
      </c>
      <c r="F7207" t="s">
        <v>53</v>
      </c>
      <c r="G7207">
        <v>1</v>
      </c>
      <c r="H7207">
        <v>0.1</v>
      </c>
      <c r="I7207" t="s">
        <v>84</v>
      </c>
      <c r="J7207" t="s">
        <v>76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83</v>
      </c>
      <c r="R7207" t="s">
        <v>83</v>
      </c>
      <c r="S7207" t="s">
        <v>83</v>
      </c>
      <c r="T7207" t="str">
        <f>_xlfn.XLOOKUP(A7207,MI_Match_Analysis!$A$2:$A$8,MI_Match_Analysis!$F$2:$F$8,"Not Found")</f>
        <v>Not Found</v>
      </c>
    </row>
    <row r="7208" spans="1:20" hidden="1" x14ac:dyDescent="0.3">
      <c r="A7208">
        <v>32</v>
      </c>
      <c r="B7208" s="1">
        <v>46134</v>
      </c>
      <c r="C7208" t="s">
        <v>162</v>
      </c>
      <c r="D7208" t="s">
        <v>227</v>
      </c>
      <c r="E7208" t="s">
        <v>40</v>
      </c>
      <c r="F7208" t="s">
        <v>53</v>
      </c>
      <c r="G7208">
        <v>1</v>
      </c>
      <c r="H7208">
        <v>0.1</v>
      </c>
      <c r="I7208" t="s">
        <v>84</v>
      </c>
      <c r="J7208" t="s">
        <v>76</v>
      </c>
      <c r="K7208">
        <v>0</v>
      </c>
      <c r="L7208">
        <v>1</v>
      </c>
      <c r="M7208">
        <v>1</v>
      </c>
      <c r="N7208">
        <v>0</v>
      </c>
      <c r="O7208">
        <v>0</v>
      </c>
      <c r="P7208">
        <v>0</v>
      </c>
      <c r="Q7208" t="s">
        <v>83</v>
      </c>
      <c r="R7208" t="s">
        <v>83</v>
      </c>
      <c r="S7208" t="s">
        <v>83</v>
      </c>
      <c r="T7208" t="str">
        <f>_xlfn.XLOOKUP(A7208,MI_Match_Analysis!$A$2:$A$8,MI_Match_Analysis!$F$2:$F$8,"Not Found")</f>
        <v>Not Found</v>
      </c>
    </row>
    <row r="7209" spans="1:20" hidden="1" x14ac:dyDescent="0.3">
      <c r="A7209">
        <v>32</v>
      </c>
      <c r="B7209" s="1">
        <v>46134</v>
      </c>
      <c r="C7209" t="s">
        <v>162</v>
      </c>
      <c r="D7209" t="s">
        <v>227</v>
      </c>
      <c r="E7209" t="s">
        <v>40</v>
      </c>
      <c r="F7209" t="s">
        <v>53</v>
      </c>
      <c r="G7209">
        <v>1</v>
      </c>
      <c r="H7209">
        <v>0.2</v>
      </c>
      <c r="I7209" t="s">
        <v>84</v>
      </c>
      <c r="J7209" t="s">
        <v>76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83</v>
      </c>
      <c r="R7209" t="s">
        <v>83</v>
      </c>
      <c r="S7209" t="s">
        <v>83</v>
      </c>
      <c r="T7209" t="str">
        <f>_xlfn.XLOOKUP(A7209,MI_Match_Analysis!$A$2:$A$8,MI_Match_Analysis!$F$2:$F$8,"Not Found")</f>
        <v>Not Found</v>
      </c>
    </row>
    <row r="7210" spans="1:20" hidden="1" x14ac:dyDescent="0.3">
      <c r="A7210">
        <v>32</v>
      </c>
      <c r="B7210" s="1">
        <v>46134</v>
      </c>
      <c r="C7210" t="s">
        <v>162</v>
      </c>
      <c r="D7210" t="s">
        <v>227</v>
      </c>
      <c r="E7210" t="s">
        <v>40</v>
      </c>
      <c r="F7210" t="s">
        <v>53</v>
      </c>
      <c r="G7210">
        <v>1</v>
      </c>
      <c r="H7210">
        <v>0.3</v>
      </c>
      <c r="I7210" t="s">
        <v>84</v>
      </c>
      <c r="J7210" t="s">
        <v>76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83</v>
      </c>
      <c r="R7210" t="s">
        <v>83</v>
      </c>
      <c r="S7210" t="s">
        <v>83</v>
      </c>
      <c r="T7210" t="str">
        <f>_xlfn.XLOOKUP(A7210,MI_Match_Analysis!$A$2:$A$8,MI_Match_Analysis!$F$2:$F$8,"Not Found")</f>
        <v>Not Found</v>
      </c>
    </row>
    <row r="7211" spans="1:20" hidden="1" x14ac:dyDescent="0.3">
      <c r="A7211">
        <v>32</v>
      </c>
      <c r="B7211" s="1">
        <v>46134</v>
      </c>
      <c r="C7211" t="s">
        <v>162</v>
      </c>
      <c r="D7211" t="s">
        <v>227</v>
      </c>
      <c r="E7211" t="s">
        <v>40</v>
      </c>
      <c r="F7211" t="s">
        <v>53</v>
      </c>
      <c r="G7211">
        <v>1</v>
      </c>
      <c r="H7211">
        <v>0.3</v>
      </c>
      <c r="I7211" t="s">
        <v>84</v>
      </c>
      <c r="J7211" t="s">
        <v>76</v>
      </c>
      <c r="K7211">
        <v>0</v>
      </c>
      <c r="L7211">
        <v>1</v>
      </c>
      <c r="M7211">
        <v>1</v>
      </c>
      <c r="N7211">
        <v>0</v>
      </c>
      <c r="O7211">
        <v>0</v>
      </c>
      <c r="P7211">
        <v>0</v>
      </c>
      <c r="Q7211" t="s">
        <v>83</v>
      </c>
      <c r="R7211" t="s">
        <v>83</v>
      </c>
      <c r="S7211" t="s">
        <v>83</v>
      </c>
      <c r="T7211" t="str">
        <f>_xlfn.XLOOKUP(A7211,MI_Match_Analysis!$A$2:$A$8,MI_Match_Analysis!$F$2:$F$8,"Not Found")</f>
        <v>Not Found</v>
      </c>
    </row>
    <row r="7212" spans="1:20" hidden="1" x14ac:dyDescent="0.3">
      <c r="A7212">
        <v>32</v>
      </c>
      <c r="B7212" s="1">
        <v>46134</v>
      </c>
      <c r="C7212" t="s">
        <v>162</v>
      </c>
      <c r="D7212" t="s">
        <v>227</v>
      </c>
      <c r="E7212" t="s">
        <v>40</v>
      </c>
      <c r="F7212" t="s">
        <v>53</v>
      </c>
      <c r="G7212">
        <v>1</v>
      </c>
      <c r="H7212">
        <v>0.4</v>
      </c>
      <c r="I7212" t="s">
        <v>84</v>
      </c>
      <c r="J7212" t="s">
        <v>76</v>
      </c>
      <c r="K7212">
        <v>4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83</v>
      </c>
      <c r="R7212" t="s">
        <v>83</v>
      </c>
      <c r="S7212" t="s">
        <v>83</v>
      </c>
      <c r="T7212" t="str">
        <f>_xlfn.XLOOKUP(A7212,MI_Match_Analysis!$A$2:$A$8,MI_Match_Analysis!$F$2:$F$8,"Not Found")</f>
        <v>Not Found</v>
      </c>
    </row>
    <row r="7213" spans="1:20" hidden="1" x14ac:dyDescent="0.3">
      <c r="A7213">
        <v>32</v>
      </c>
      <c r="B7213" s="1">
        <v>46134</v>
      </c>
      <c r="C7213" t="s">
        <v>162</v>
      </c>
      <c r="D7213" t="s">
        <v>227</v>
      </c>
      <c r="E7213" t="s">
        <v>40</v>
      </c>
      <c r="F7213" t="s">
        <v>53</v>
      </c>
      <c r="G7213">
        <v>1</v>
      </c>
      <c r="H7213">
        <v>0.5</v>
      </c>
      <c r="I7213" t="s">
        <v>84</v>
      </c>
      <c r="J7213" t="s">
        <v>76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83</v>
      </c>
      <c r="R7213" t="s">
        <v>83</v>
      </c>
      <c r="S7213" t="s">
        <v>83</v>
      </c>
      <c r="T7213" t="str">
        <f>_xlfn.XLOOKUP(A7213,MI_Match_Analysis!$A$2:$A$8,MI_Match_Analysis!$F$2:$F$8,"Not Found")</f>
        <v>Not Found</v>
      </c>
    </row>
    <row r="7214" spans="1:20" hidden="1" x14ac:dyDescent="0.3">
      <c r="A7214">
        <v>32</v>
      </c>
      <c r="B7214" s="1">
        <v>46134</v>
      </c>
      <c r="C7214" t="s">
        <v>162</v>
      </c>
      <c r="D7214" t="s">
        <v>227</v>
      </c>
      <c r="E7214" t="s">
        <v>40</v>
      </c>
      <c r="F7214" t="s">
        <v>53</v>
      </c>
      <c r="G7214">
        <v>1</v>
      </c>
      <c r="H7214">
        <v>0.6</v>
      </c>
      <c r="I7214" t="s">
        <v>84</v>
      </c>
      <c r="J7214" t="s">
        <v>76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83</v>
      </c>
      <c r="R7214" t="s">
        <v>83</v>
      </c>
      <c r="S7214" t="s">
        <v>83</v>
      </c>
      <c r="T7214" t="str">
        <f>_xlfn.XLOOKUP(A7214,MI_Match_Analysis!$A$2:$A$8,MI_Match_Analysis!$F$2:$F$8,"Not Found")</f>
        <v>Not Found</v>
      </c>
    </row>
    <row r="7215" spans="1:20" hidden="1" x14ac:dyDescent="0.3">
      <c r="A7215">
        <v>32</v>
      </c>
      <c r="B7215" s="1">
        <v>46134</v>
      </c>
      <c r="C7215" t="s">
        <v>162</v>
      </c>
      <c r="D7215" t="s">
        <v>227</v>
      </c>
      <c r="E7215" t="s">
        <v>40</v>
      </c>
      <c r="F7215" t="s">
        <v>53</v>
      </c>
      <c r="G7215">
        <v>1</v>
      </c>
      <c r="H7215">
        <v>1.1000000000000001</v>
      </c>
      <c r="I7215" t="s">
        <v>84</v>
      </c>
      <c r="J7215" t="s">
        <v>124</v>
      </c>
      <c r="K7215">
        <v>5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83</v>
      </c>
      <c r="R7215" t="s">
        <v>83</v>
      </c>
      <c r="S7215" t="s">
        <v>83</v>
      </c>
      <c r="T7215" t="str">
        <f>_xlfn.XLOOKUP(A7215,MI_Match_Analysis!$A$2:$A$8,MI_Match_Analysis!$F$2:$F$8,"Not Found")</f>
        <v>Not Found</v>
      </c>
    </row>
    <row r="7216" spans="1:20" hidden="1" x14ac:dyDescent="0.3">
      <c r="A7216">
        <v>32</v>
      </c>
      <c r="B7216" s="1">
        <v>46134</v>
      </c>
      <c r="C7216" t="s">
        <v>162</v>
      </c>
      <c r="D7216" t="s">
        <v>227</v>
      </c>
      <c r="E7216" t="s">
        <v>40</v>
      </c>
      <c r="F7216" t="s">
        <v>53</v>
      </c>
      <c r="G7216">
        <v>1</v>
      </c>
      <c r="H7216">
        <v>1.2</v>
      </c>
      <c r="I7216" t="s">
        <v>43</v>
      </c>
      <c r="J7216" t="s">
        <v>124</v>
      </c>
      <c r="K7216">
        <v>4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83</v>
      </c>
      <c r="R7216" t="s">
        <v>83</v>
      </c>
      <c r="S7216" t="s">
        <v>83</v>
      </c>
      <c r="T7216" t="str">
        <f>_xlfn.XLOOKUP(A7216,MI_Match_Analysis!$A$2:$A$8,MI_Match_Analysis!$F$2:$F$8,"Not Found")</f>
        <v>Not Found</v>
      </c>
    </row>
    <row r="7217" spans="1:20" hidden="1" x14ac:dyDescent="0.3">
      <c r="A7217">
        <v>32</v>
      </c>
      <c r="B7217" s="1">
        <v>46134</v>
      </c>
      <c r="C7217" t="s">
        <v>162</v>
      </c>
      <c r="D7217" t="s">
        <v>227</v>
      </c>
      <c r="E7217" t="s">
        <v>40</v>
      </c>
      <c r="F7217" t="s">
        <v>53</v>
      </c>
      <c r="G7217">
        <v>1</v>
      </c>
      <c r="H7217">
        <v>1.3</v>
      </c>
      <c r="I7217" t="s">
        <v>43</v>
      </c>
      <c r="J7217" t="s">
        <v>124</v>
      </c>
      <c r="K7217">
        <v>4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83</v>
      </c>
      <c r="R7217" t="s">
        <v>83</v>
      </c>
      <c r="S7217" t="s">
        <v>83</v>
      </c>
      <c r="T7217" t="str">
        <f>_xlfn.XLOOKUP(A7217,MI_Match_Analysis!$A$2:$A$8,MI_Match_Analysis!$F$2:$F$8,"Not Found")</f>
        <v>Not Found</v>
      </c>
    </row>
    <row r="7218" spans="1:20" hidden="1" x14ac:dyDescent="0.3">
      <c r="A7218">
        <v>32</v>
      </c>
      <c r="B7218" s="1">
        <v>46134</v>
      </c>
      <c r="C7218" t="s">
        <v>162</v>
      </c>
      <c r="D7218" t="s">
        <v>227</v>
      </c>
      <c r="E7218" t="s">
        <v>40</v>
      </c>
      <c r="F7218" t="s">
        <v>53</v>
      </c>
      <c r="G7218">
        <v>1</v>
      </c>
      <c r="H7218">
        <v>1.4</v>
      </c>
      <c r="I7218" t="s">
        <v>43</v>
      </c>
      <c r="J7218" t="s">
        <v>124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83</v>
      </c>
      <c r="R7218" t="s">
        <v>83</v>
      </c>
      <c r="S7218" t="s">
        <v>83</v>
      </c>
      <c r="T7218" t="str">
        <f>_xlfn.XLOOKUP(A7218,MI_Match_Analysis!$A$2:$A$8,MI_Match_Analysis!$F$2:$F$8,"Not Found")</f>
        <v>Not Found</v>
      </c>
    </row>
    <row r="7219" spans="1:20" hidden="1" x14ac:dyDescent="0.3">
      <c r="A7219">
        <v>32</v>
      </c>
      <c r="B7219" s="1">
        <v>46134</v>
      </c>
      <c r="C7219" t="s">
        <v>162</v>
      </c>
      <c r="D7219" t="s">
        <v>227</v>
      </c>
      <c r="E7219" t="s">
        <v>40</v>
      </c>
      <c r="F7219" t="s">
        <v>53</v>
      </c>
      <c r="G7219">
        <v>1</v>
      </c>
      <c r="H7219">
        <v>1.5</v>
      </c>
      <c r="I7219" t="s">
        <v>43</v>
      </c>
      <c r="J7219" t="s">
        <v>124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83</v>
      </c>
      <c r="R7219" t="s">
        <v>83</v>
      </c>
      <c r="S7219" t="s">
        <v>83</v>
      </c>
      <c r="T7219" t="str">
        <f>_xlfn.XLOOKUP(A7219,MI_Match_Analysis!$A$2:$A$8,MI_Match_Analysis!$F$2:$F$8,"Not Found")</f>
        <v>Not Found</v>
      </c>
    </row>
    <row r="7220" spans="1:20" hidden="1" x14ac:dyDescent="0.3">
      <c r="A7220">
        <v>32</v>
      </c>
      <c r="B7220" s="1">
        <v>46134</v>
      </c>
      <c r="C7220" t="s">
        <v>162</v>
      </c>
      <c r="D7220" t="s">
        <v>227</v>
      </c>
      <c r="E7220" t="s">
        <v>40</v>
      </c>
      <c r="F7220" t="s">
        <v>53</v>
      </c>
      <c r="G7220">
        <v>1</v>
      </c>
      <c r="H7220">
        <v>1.6</v>
      </c>
      <c r="I7220" t="s">
        <v>43</v>
      </c>
      <c r="J7220" t="s">
        <v>124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83</v>
      </c>
      <c r="R7220" t="s">
        <v>83</v>
      </c>
      <c r="S7220" t="s">
        <v>83</v>
      </c>
      <c r="T7220" t="str">
        <f>_xlfn.XLOOKUP(A7220,MI_Match_Analysis!$A$2:$A$8,MI_Match_Analysis!$F$2:$F$8,"Not Found")</f>
        <v>Not Found</v>
      </c>
    </row>
    <row r="7221" spans="1:20" hidden="1" x14ac:dyDescent="0.3">
      <c r="A7221">
        <v>32</v>
      </c>
      <c r="B7221" s="1">
        <v>46134</v>
      </c>
      <c r="C7221" t="s">
        <v>162</v>
      </c>
      <c r="D7221" t="s">
        <v>227</v>
      </c>
      <c r="E7221" t="s">
        <v>40</v>
      </c>
      <c r="F7221" t="s">
        <v>53</v>
      </c>
      <c r="G7221">
        <v>1</v>
      </c>
      <c r="H7221">
        <v>2.1</v>
      </c>
      <c r="I7221" t="s">
        <v>84</v>
      </c>
      <c r="J7221" t="s">
        <v>76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83</v>
      </c>
      <c r="R7221" t="s">
        <v>83</v>
      </c>
      <c r="S7221" t="s">
        <v>83</v>
      </c>
      <c r="T7221" t="str">
        <f>_xlfn.XLOOKUP(A7221,MI_Match_Analysis!$A$2:$A$8,MI_Match_Analysis!$F$2:$F$8,"Not Found")</f>
        <v>Not Found</v>
      </c>
    </row>
    <row r="7222" spans="1:20" hidden="1" x14ac:dyDescent="0.3">
      <c r="A7222">
        <v>32</v>
      </c>
      <c r="B7222" s="1">
        <v>46134</v>
      </c>
      <c r="C7222" t="s">
        <v>162</v>
      </c>
      <c r="D7222" t="s">
        <v>227</v>
      </c>
      <c r="E7222" t="s">
        <v>40</v>
      </c>
      <c r="F7222" t="s">
        <v>53</v>
      </c>
      <c r="G7222">
        <v>1</v>
      </c>
      <c r="H7222">
        <v>2.2000000000000002</v>
      </c>
      <c r="I7222" t="s">
        <v>84</v>
      </c>
      <c r="J7222" t="s">
        <v>76</v>
      </c>
      <c r="K7222">
        <v>4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83</v>
      </c>
      <c r="R7222" t="s">
        <v>83</v>
      </c>
      <c r="S7222" t="s">
        <v>83</v>
      </c>
      <c r="T7222" t="str">
        <f>_xlfn.XLOOKUP(A7222,MI_Match_Analysis!$A$2:$A$8,MI_Match_Analysis!$F$2:$F$8,"Not Found")</f>
        <v>Not Found</v>
      </c>
    </row>
    <row r="7223" spans="1:20" hidden="1" x14ac:dyDescent="0.3">
      <c r="A7223">
        <v>32</v>
      </c>
      <c r="B7223" s="1">
        <v>46134</v>
      </c>
      <c r="C7223" t="s">
        <v>162</v>
      </c>
      <c r="D7223" t="s">
        <v>227</v>
      </c>
      <c r="E7223" t="s">
        <v>40</v>
      </c>
      <c r="F7223" t="s">
        <v>53</v>
      </c>
      <c r="G7223">
        <v>1</v>
      </c>
      <c r="H7223">
        <v>2.2999999999999998</v>
      </c>
      <c r="I7223" t="s">
        <v>84</v>
      </c>
      <c r="J7223" t="s">
        <v>76</v>
      </c>
      <c r="K7223">
        <v>4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83</v>
      </c>
      <c r="R7223" t="s">
        <v>83</v>
      </c>
      <c r="S7223" t="s">
        <v>83</v>
      </c>
      <c r="T7223" t="str">
        <f>_xlfn.XLOOKUP(A7223,MI_Match_Analysis!$A$2:$A$8,MI_Match_Analysis!$F$2:$F$8,"Not Found")</f>
        <v>Not Found</v>
      </c>
    </row>
    <row r="7224" spans="1:20" hidden="1" x14ac:dyDescent="0.3">
      <c r="A7224">
        <v>32</v>
      </c>
      <c r="B7224" s="1">
        <v>46134</v>
      </c>
      <c r="C7224" t="s">
        <v>162</v>
      </c>
      <c r="D7224" t="s">
        <v>227</v>
      </c>
      <c r="E7224" t="s">
        <v>40</v>
      </c>
      <c r="F7224" t="s">
        <v>53</v>
      </c>
      <c r="G7224">
        <v>1</v>
      </c>
      <c r="H7224">
        <v>2.4</v>
      </c>
      <c r="I7224" t="s">
        <v>84</v>
      </c>
      <c r="J7224" t="s">
        <v>76</v>
      </c>
      <c r="K7224">
        <v>4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83</v>
      </c>
      <c r="R7224" t="s">
        <v>83</v>
      </c>
      <c r="S7224" t="s">
        <v>83</v>
      </c>
      <c r="T7224" t="str">
        <f>_xlfn.XLOOKUP(A7224,MI_Match_Analysis!$A$2:$A$8,MI_Match_Analysis!$F$2:$F$8,"Not Found")</f>
        <v>Not Found</v>
      </c>
    </row>
    <row r="7225" spans="1:20" hidden="1" x14ac:dyDescent="0.3">
      <c r="A7225">
        <v>32</v>
      </c>
      <c r="B7225" s="1">
        <v>46134</v>
      </c>
      <c r="C7225" t="s">
        <v>162</v>
      </c>
      <c r="D7225" t="s">
        <v>227</v>
      </c>
      <c r="E7225" t="s">
        <v>40</v>
      </c>
      <c r="F7225" t="s">
        <v>53</v>
      </c>
      <c r="G7225">
        <v>1</v>
      </c>
      <c r="H7225">
        <v>2.5</v>
      </c>
      <c r="I7225" t="s">
        <v>84</v>
      </c>
      <c r="J7225" t="s">
        <v>76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165</v>
      </c>
      <c r="R7225" t="s">
        <v>84</v>
      </c>
      <c r="S7225" t="s">
        <v>77</v>
      </c>
      <c r="T7225" t="str">
        <f>_xlfn.XLOOKUP(A7225,MI_Match_Analysis!$A$2:$A$8,MI_Match_Analysis!$F$2:$F$8,"Not Found")</f>
        <v>Not Found</v>
      </c>
    </row>
    <row r="7226" spans="1:20" hidden="1" x14ac:dyDescent="0.3">
      <c r="A7226">
        <v>32</v>
      </c>
      <c r="B7226" s="1">
        <v>46134</v>
      </c>
      <c r="C7226" t="s">
        <v>162</v>
      </c>
      <c r="D7226" t="s">
        <v>227</v>
      </c>
      <c r="E7226" t="s">
        <v>40</v>
      </c>
      <c r="F7226" t="s">
        <v>53</v>
      </c>
      <c r="G7226">
        <v>1</v>
      </c>
      <c r="H7226">
        <v>2.6</v>
      </c>
      <c r="I7226" t="s">
        <v>74</v>
      </c>
      <c r="J7226" t="s">
        <v>76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165</v>
      </c>
      <c r="R7226" t="s">
        <v>74</v>
      </c>
      <c r="S7226" t="s">
        <v>77</v>
      </c>
      <c r="T7226" t="str">
        <f>_xlfn.XLOOKUP(A7226,MI_Match_Analysis!$A$2:$A$8,MI_Match_Analysis!$F$2:$F$8,"Not Found")</f>
        <v>Not Found</v>
      </c>
    </row>
    <row r="7227" spans="1:20" hidden="1" x14ac:dyDescent="0.3">
      <c r="A7227">
        <v>32</v>
      </c>
      <c r="B7227" s="1">
        <v>46134</v>
      </c>
      <c r="C7227" t="s">
        <v>162</v>
      </c>
      <c r="D7227" t="s">
        <v>227</v>
      </c>
      <c r="E7227" t="s">
        <v>40</v>
      </c>
      <c r="F7227" t="s">
        <v>53</v>
      </c>
      <c r="G7227">
        <v>1</v>
      </c>
      <c r="H7227">
        <v>3.1</v>
      </c>
      <c r="I7227" t="s">
        <v>43</v>
      </c>
      <c r="J7227" t="s">
        <v>141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83</v>
      </c>
      <c r="R7227" t="s">
        <v>83</v>
      </c>
      <c r="S7227" t="s">
        <v>83</v>
      </c>
      <c r="T7227" t="str">
        <f>_xlfn.XLOOKUP(A7227,MI_Match_Analysis!$A$2:$A$8,MI_Match_Analysis!$F$2:$F$8,"Not Found")</f>
        <v>Not Found</v>
      </c>
    </row>
    <row r="7228" spans="1:20" hidden="1" x14ac:dyDescent="0.3">
      <c r="A7228">
        <v>32</v>
      </c>
      <c r="B7228" s="1">
        <v>46134</v>
      </c>
      <c r="C7228" t="s">
        <v>162</v>
      </c>
      <c r="D7228" t="s">
        <v>227</v>
      </c>
      <c r="E7228" t="s">
        <v>40</v>
      </c>
      <c r="F7228" t="s">
        <v>53</v>
      </c>
      <c r="G7228">
        <v>1</v>
      </c>
      <c r="H7228">
        <v>3.2</v>
      </c>
      <c r="I7228" t="s">
        <v>43</v>
      </c>
      <c r="J7228" t="s">
        <v>141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83</v>
      </c>
      <c r="R7228" t="s">
        <v>83</v>
      </c>
      <c r="S7228" t="s">
        <v>83</v>
      </c>
      <c r="T7228" t="str">
        <f>_xlfn.XLOOKUP(A7228,MI_Match_Analysis!$A$2:$A$8,MI_Match_Analysis!$F$2:$F$8,"Not Found")</f>
        <v>Not Found</v>
      </c>
    </row>
    <row r="7229" spans="1:20" hidden="1" x14ac:dyDescent="0.3">
      <c r="A7229">
        <v>32</v>
      </c>
      <c r="B7229" s="1">
        <v>46134</v>
      </c>
      <c r="C7229" t="s">
        <v>162</v>
      </c>
      <c r="D7229" t="s">
        <v>227</v>
      </c>
      <c r="E7229" t="s">
        <v>40</v>
      </c>
      <c r="F7229" t="s">
        <v>53</v>
      </c>
      <c r="G7229">
        <v>1</v>
      </c>
      <c r="H7229">
        <v>3.3</v>
      </c>
      <c r="I7229" t="s">
        <v>43</v>
      </c>
      <c r="J7229" t="s">
        <v>141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83</v>
      </c>
      <c r="R7229" t="s">
        <v>83</v>
      </c>
      <c r="S7229" t="s">
        <v>83</v>
      </c>
      <c r="T7229" t="str">
        <f>_xlfn.XLOOKUP(A7229,MI_Match_Analysis!$A$2:$A$8,MI_Match_Analysis!$F$2:$F$8,"Not Found")</f>
        <v>Not Found</v>
      </c>
    </row>
    <row r="7230" spans="1:20" hidden="1" x14ac:dyDescent="0.3">
      <c r="A7230">
        <v>32</v>
      </c>
      <c r="B7230" s="1">
        <v>46134</v>
      </c>
      <c r="C7230" t="s">
        <v>162</v>
      </c>
      <c r="D7230" t="s">
        <v>227</v>
      </c>
      <c r="E7230" t="s">
        <v>40</v>
      </c>
      <c r="F7230" t="s">
        <v>53</v>
      </c>
      <c r="G7230">
        <v>1</v>
      </c>
      <c r="H7230">
        <v>3.4</v>
      </c>
      <c r="I7230" t="s">
        <v>43</v>
      </c>
      <c r="J7230" t="s">
        <v>141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83</v>
      </c>
      <c r="R7230" t="s">
        <v>83</v>
      </c>
      <c r="S7230" t="s">
        <v>83</v>
      </c>
      <c r="T7230" t="str">
        <f>_xlfn.XLOOKUP(A7230,MI_Match_Analysis!$A$2:$A$8,MI_Match_Analysis!$F$2:$F$8,"Not Found")</f>
        <v>Not Found</v>
      </c>
    </row>
    <row r="7231" spans="1:20" hidden="1" x14ac:dyDescent="0.3">
      <c r="A7231">
        <v>32</v>
      </c>
      <c r="B7231" s="1">
        <v>46134</v>
      </c>
      <c r="C7231" t="s">
        <v>162</v>
      </c>
      <c r="D7231" t="s">
        <v>227</v>
      </c>
      <c r="E7231" t="s">
        <v>40</v>
      </c>
      <c r="F7231" t="s">
        <v>53</v>
      </c>
      <c r="G7231">
        <v>1</v>
      </c>
      <c r="H7231">
        <v>3.5</v>
      </c>
      <c r="I7231" t="s">
        <v>43</v>
      </c>
      <c r="J7231" t="s">
        <v>141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83</v>
      </c>
      <c r="R7231" t="s">
        <v>83</v>
      </c>
      <c r="S7231" t="s">
        <v>83</v>
      </c>
      <c r="T7231" t="str">
        <f>_xlfn.XLOOKUP(A7231,MI_Match_Analysis!$A$2:$A$8,MI_Match_Analysis!$F$2:$F$8,"Not Found")</f>
        <v>Not Found</v>
      </c>
    </row>
    <row r="7232" spans="1:20" hidden="1" x14ac:dyDescent="0.3">
      <c r="A7232">
        <v>32</v>
      </c>
      <c r="B7232" s="1">
        <v>46134</v>
      </c>
      <c r="C7232" t="s">
        <v>162</v>
      </c>
      <c r="D7232" t="s">
        <v>227</v>
      </c>
      <c r="E7232" t="s">
        <v>40</v>
      </c>
      <c r="F7232" t="s">
        <v>53</v>
      </c>
      <c r="G7232">
        <v>1</v>
      </c>
      <c r="H7232">
        <v>3.6</v>
      </c>
      <c r="I7232" t="s">
        <v>43</v>
      </c>
      <c r="J7232" t="s">
        <v>141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165</v>
      </c>
      <c r="R7232" t="s">
        <v>43</v>
      </c>
      <c r="S7232" t="s">
        <v>254</v>
      </c>
      <c r="T7232" t="str">
        <f>_xlfn.XLOOKUP(A7232,MI_Match_Analysis!$A$2:$A$8,MI_Match_Analysis!$F$2:$F$8,"Not Found")</f>
        <v>Not Found</v>
      </c>
    </row>
    <row r="7233" spans="1:20" hidden="1" x14ac:dyDescent="0.3">
      <c r="A7233">
        <v>32</v>
      </c>
      <c r="B7233" s="1">
        <v>46134</v>
      </c>
      <c r="C7233" t="s">
        <v>162</v>
      </c>
      <c r="D7233" t="s">
        <v>227</v>
      </c>
      <c r="E7233" t="s">
        <v>40</v>
      </c>
      <c r="F7233" t="s">
        <v>53</v>
      </c>
      <c r="G7233">
        <v>1</v>
      </c>
      <c r="H7233">
        <v>4.0999999999999996</v>
      </c>
      <c r="I7233" t="s">
        <v>211</v>
      </c>
      <c r="J7233" t="s">
        <v>76</v>
      </c>
      <c r="K7233">
        <v>0</v>
      </c>
      <c r="L7233">
        <v>1</v>
      </c>
      <c r="M7233">
        <v>1</v>
      </c>
      <c r="N7233">
        <v>0</v>
      </c>
      <c r="O7233">
        <v>0</v>
      </c>
      <c r="P7233">
        <v>0</v>
      </c>
      <c r="Q7233" t="s">
        <v>83</v>
      </c>
      <c r="R7233" t="s">
        <v>83</v>
      </c>
      <c r="S7233" t="s">
        <v>83</v>
      </c>
      <c r="T7233" t="str">
        <f>_xlfn.XLOOKUP(A7233,MI_Match_Analysis!$A$2:$A$8,MI_Match_Analysis!$F$2:$F$8,"Not Found")</f>
        <v>Not Found</v>
      </c>
    </row>
    <row r="7234" spans="1:20" hidden="1" x14ac:dyDescent="0.3">
      <c r="A7234">
        <v>32</v>
      </c>
      <c r="B7234" s="1">
        <v>46134</v>
      </c>
      <c r="C7234" t="s">
        <v>162</v>
      </c>
      <c r="D7234" t="s">
        <v>227</v>
      </c>
      <c r="E7234" t="s">
        <v>40</v>
      </c>
      <c r="F7234" t="s">
        <v>53</v>
      </c>
      <c r="G7234">
        <v>1</v>
      </c>
      <c r="H7234">
        <v>4.0999999999999996</v>
      </c>
      <c r="I7234" t="s">
        <v>211</v>
      </c>
      <c r="J7234" t="s">
        <v>76</v>
      </c>
      <c r="K7234">
        <v>4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83</v>
      </c>
      <c r="R7234" t="s">
        <v>83</v>
      </c>
      <c r="S7234" t="s">
        <v>83</v>
      </c>
      <c r="T7234" t="str">
        <f>_xlfn.XLOOKUP(A7234,MI_Match_Analysis!$A$2:$A$8,MI_Match_Analysis!$F$2:$F$8,"Not Found")</f>
        <v>Not Found</v>
      </c>
    </row>
    <row r="7235" spans="1:20" hidden="1" x14ac:dyDescent="0.3">
      <c r="A7235">
        <v>32</v>
      </c>
      <c r="B7235" s="1">
        <v>46134</v>
      </c>
      <c r="C7235" t="s">
        <v>162</v>
      </c>
      <c r="D7235" t="s">
        <v>227</v>
      </c>
      <c r="E7235" t="s">
        <v>40</v>
      </c>
      <c r="F7235" t="s">
        <v>53</v>
      </c>
      <c r="G7235">
        <v>1</v>
      </c>
      <c r="H7235">
        <v>4.2</v>
      </c>
      <c r="I7235" t="s">
        <v>211</v>
      </c>
      <c r="J7235" t="s">
        <v>76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83</v>
      </c>
      <c r="R7235" t="s">
        <v>83</v>
      </c>
      <c r="S7235" t="s">
        <v>83</v>
      </c>
      <c r="T7235" t="str">
        <f>_xlfn.XLOOKUP(A7235,MI_Match_Analysis!$A$2:$A$8,MI_Match_Analysis!$F$2:$F$8,"Not Found")</f>
        <v>Not Found</v>
      </c>
    </row>
    <row r="7236" spans="1:20" hidden="1" x14ac:dyDescent="0.3">
      <c r="A7236">
        <v>32</v>
      </c>
      <c r="B7236" s="1">
        <v>46134</v>
      </c>
      <c r="C7236" t="s">
        <v>162</v>
      </c>
      <c r="D7236" t="s">
        <v>227</v>
      </c>
      <c r="E7236" t="s">
        <v>40</v>
      </c>
      <c r="F7236" t="s">
        <v>53</v>
      </c>
      <c r="G7236">
        <v>1</v>
      </c>
      <c r="H7236">
        <v>4.3</v>
      </c>
      <c r="I7236" t="s">
        <v>211</v>
      </c>
      <c r="J7236" t="s">
        <v>76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83</v>
      </c>
      <c r="R7236" t="s">
        <v>83</v>
      </c>
      <c r="S7236" t="s">
        <v>83</v>
      </c>
      <c r="T7236" t="str">
        <f>_xlfn.XLOOKUP(A7236,MI_Match_Analysis!$A$2:$A$8,MI_Match_Analysis!$F$2:$F$8,"Not Found")</f>
        <v>Not Found</v>
      </c>
    </row>
    <row r="7237" spans="1:20" hidden="1" x14ac:dyDescent="0.3">
      <c r="A7237">
        <v>32</v>
      </c>
      <c r="B7237" s="1">
        <v>46134</v>
      </c>
      <c r="C7237" t="s">
        <v>162</v>
      </c>
      <c r="D7237" t="s">
        <v>227</v>
      </c>
      <c r="E7237" t="s">
        <v>40</v>
      </c>
      <c r="F7237" t="s">
        <v>53</v>
      </c>
      <c r="G7237">
        <v>1</v>
      </c>
      <c r="H7237">
        <v>4.4000000000000004</v>
      </c>
      <c r="I7237" t="s">
        <v>211</v>
      </c>
      <c r="J7237" t="s">
        <v>76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83</v>
      </c>
      <c r="R7237" t="s">
        <v>83</v>
      </c>
      <c r="S7237" t="s">
        <v>83</v>
      </c>
      <c r="T7237" t="str">
        <f>_xlfn.XLOOKUP(A7237,MI_Match_Analysis!$A$2:$A$8,MI_Match_Analysis!$F$2:$F$8,"Not Found")</f>
        <v>Not Found</v>
      </c>
    </row>
    <row r="7238" spans="1:20" hidden="1" x14ac:dyDescent="0.3">
      <c r="A7238">
        <v>32</v>
      </c>
      <c r="B7238" s="1">
        <v>46134</v>
      </c>
      <c r="C7238" t="s">
        <v>162</v>
      </c>
      <c r="D7238" t="s">
        <v>227</v>
      </c>
      <c r="E7238" t="s">
        <v>40</v>
      </c>
      <c r="F7238" t="s">
        <v>53</v>
      </c>
      <c r="G7238">
        <v>1</v>
      </c>
      <c r="H7238">
        <v>4.5</v>
      </c>
      <c r="I7238" t="s">
        <v>211</v>
      </c>
      <c r="J7238" t="s">
        <v>76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83</v>
      </c>
      <c r="R7238" t="s">
        <v>83</v>
      </c>
      <c r="S7238" t="s">
        <v>83</v>
      </c>
      <c r="T7238" t="str">
        <f>_xlfn.XLOOKUP(A7238,MI_Match_Analysis!$A$2:$A$8,MI_Match_Analysis!$F$2:$F$8,"Not Found")</f>
        <v>Not Found</v>
      </c>
    </row>
    <row r="7239" spans="1:20" hidden="1" x14ac:dyDescent="0.3">
      <c r="A7239">
        <v>32</v>
      </c>
      <c r="B7239" s="1">
        <v>46134</v>
      </c>
      <c r="C7239" t="s">
        <v>162</v>
      </c>
      <c r="D7239" t="s">
        <v>227</v>
      </c>
      <c r="E7239" t="s">
        <v>40</v>
      </c>
      <c r="F7239" t="s">
        <v>53</v>
      </c>
      <c r="G7239">
        <v>1</v>
      </c>
      <c r="H7239">
        <v>4.5999999999999996</v>
      </c>
      <c r="I7239" t="s">
        <v>211</v>
      </c>
      <c r="J7239" t="s">
        <v>76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83</v>
      </c>
      <c r="R7239" t="s">
        <v>83</v>
      </c>
      <c r="S7239" t="s">
        <v>83</v>
      </c>
      <c r="T7239" t="str">
        <f>_xlfn.XLOOKUP(A7239,MI_Match_Analysis!$A$2:$A$8,MI_Match_Analysis!$F$2:$F$8,"Not Found")</f>
        <v>Not Found</v>
      </c>
    </row>
    <row r="7240" spans="1:20" hidden="1" x14ac:dyDescent="0.3">
      <c r="A7240">
        <v>32</v>
      </c>
      <c r="B7240" s="1">
        <v>46134</v>
      </c>
      <c r="C7240" t="s">
        <v>162</v>
      </c>
      <c r="D7240" t="s">
        <v>227</v>
      </c>
      <c r="E7240" t="s">
        <v>40</v>
      </c>
      <c r="F7240" t="s">
        <v>53</v>
      </c>
      <c r="G7240">
        <v>1</v>
      </c>
      <c r="H7240">
        <v>5.0999999999999996</v>
      </c>
      <c r="I7240" t="s">
        <v>249</v>
      </c>
      <c r="J7240" t="s">
        <v>141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83</v>
      </c>
      <c r="R7240" t="s">
        <v>83</v>
      </c>
      <c r="S7240" t="s">
        <v>83</v>
      </c>
      <c r="T7240" t="str">
        <f>_xlfn.XLOOKUP(A7240,MI_Match_Analysis!$A$2:$A$8,MI_Match_Analysis!$F$2:$F$8,"Not Found")</f>
        <v>Not Found</v>
      </c>
    </row>
    <row r="7241" spans="1:20" hidden="1" x14ac:dyDescent="0.3">
      <c r="A7241">
        <v>32</v>
      </c>
      <c r="B7241" s="1">
        <v>46134</v>
      </c>
      <c r="C7241" t="s">
        <v>162</v>
      </c>
      <c r="D7241" t="s">
        <v>227</v>
      </c>
      <c r="E7241" t="s">
        <v>40</v>
      </c>
      <c r="F7241" t="s">
        <v>53</v>
      </c>
      <c r="G7241">
        <v>1</v>
      </c>
      <c r="H7241">
        <v>5.2</v>
      </c>
      <c r="I7241" t="s">
        <v>249</v>
      </c>
      <c r="J7241" t="s">
        <v>141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83</v>
      </c>
      <c r="R7241" t="s">
        <v>83</v>
      </c>
      <c r="S7241" t="s">
        <v>83</v>
      </c>
      <c r="T7241" t="str">
        <f>_xlfn.XLOOKUP(A7241,MI_Match_Analysis!$A$2:$A$8,MI_Match_Analysis!$F$2:$F$8,"Not Found")</f>
        <v>Not Found</v>
      </c>
    </row>
    <row r="7242" spans="1:20" hidden="1" x14ac:dyDescent="0.3">
      <c r="A7242">
        <v>32</v>
      </c>
      <c r="B7242" s="1">
        <v>46134</v>
      </c>
      <c r="C7242" t="s">
        <v>162</v>
      </c>
      <c r="D7242" t="s">
        <v>227</v>
      </c>
      <c r="E7242" t="s">
        <v>40</v>
      </c>
      <c r="F7242" t="s">
        <v>53</v>
      </c>
      <c r="G7242">
        <v>1</v>
      </c>
      <c r="H7242">
        <v>5.3</v>
      </c>
      <c r="I7242" t="s">
        <v>211</v>
      </c>
      <c r="J7242" t="s">
        <v>141</v>
      </c>
      <c r="K7242">
        <v>4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83</v>
      </c>
      <c r="R7242" t="s">
        <v>83</v>
      </c>
      <c r="S7242" t="s">
        <v>83</v>
      </c>
      <c r="T7242" t="str">
        <f>_xlfn.XLOOKUP(A7242,MI_Match_Analysis!$A$2:$A$8,MI_Match_Analysis!$F$2:$F$8,"Not Found")</f>
        <v>Not Found</v>
      </c>
    </row>
    <row r="7243" spans="1:20" hidden="1" x14ac:dyDescent="0.3">
      <c r="A7243">
        <v>32</v>
      </c>
      <c r="B7243" s="1">
        <v>46134</v>
      </c>
      <c r="C7243" t="s">
        <v>162</v>
      </c>
      <c r="D7243" t="s">
        <v>227</v>
      </c>
      <c r="E7243" t="s">
        <v>40</v>
      </c>
      <c r="F7243" t="s">
        <v>53</v>
      </c>
      <c r="G7243">
        <v>1</v>
      </c>
      <c r="H7243">
        <v>5.4</v>
      </c>
      <c r="I7243" t="s">
        <v>211</v>
      </c>
      <c r="J7243" t="s">
        <v>141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83</v>
      </c>
      <c r="R7243" t="s">
        <v>83</v>
      </c>
      <c r="S7243" t="s">
        <v>83</v>
      </c>
      <c r="T7243" t="str">
        <f>_xlfn.XLOOKUP(A7243,MI_Match_Analysis!$A$2:$A$8,MI_Match_Analysis!$F$2:$F$8,"Not Found")</f>
        <v>Not Found</v>
      </c>
    </row>
    <row r="7244" spans="1:20" hidden="1" x14ac:dyDescent="0.3">
      <c r="A7244">
        <v>32</v>
      </c>
      <c r="B7244" s="1">
        <v>46134</v>
      </c>
      <c r="C7244" t="s">
        <v>162</v>
      </c>
      <c r="D7244" t="s">
        <v>227</v>
      </c>
      <c r="E7244" t="s">
        <v>40</v>
      </c>
      <c r="F7244" t="s">
        <v>53</v>
      </c>
      <c r="G7244">
        <v>1</v>
      </c>
      <c r="H7244">
        <v>5.5</v>
      </c>
      <c r="I7244" t="s">
        <v>211</v>
      </c>
      <c r="J7244" t="s">
        <v>141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83</v>
      </c>
      <c r="R7244" t="s">
        <v>83</v>
      </c>
      <c r="S7244" t="s">
        <v>83</v>
      </c>
      <c r="T7244" t="str">
        <f>_xlfn.XLOOKUP(A7244,MI_Match_Analysis!$A$2:$A$8,MI_Match_Analysis!$F$2:$F$8,"Not Found")</f>
        <v>Not Found</v>
      </c>
    </row>
    <row r="7245" spans="1:20" hidden="1" x14ac:dyDescent="0.3">
      <c r="A7245">
        <v>32</v>
      </c>
      <c r="B7245" s="1">
        <v>46134</v>
      </c>
      <c r="C7245" t="s">
        <v>162</v>
      </c>
      <c r="D7245" t="s">
        <v>227</v>
      </c>
      <c r="E7245" t="s">
        <v>40</v>
      </c>
      <c r="F7245" t="s">
        <v>53</v>
      </c>
      <c r="G7245">
        <v>1</v>
      </c>
      <c r="H7245">
        <v>5.6</v>
      </c>
      <c r="I7245" t="s">
        <v>249</v>
      </c>
      <c r="J7245" t="s">
        <v>141</v>
      </c>
      <c r="K7245">
        <v>1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83</v>
      </c>
      <c r="R7245" t="s">
        <v>83</v>
      </c>
      <c r="S7245" t="s">
        <v>83</v>
      </c>
      <c r="T7245" t="str">
        <f>_xlfn.XLOOKUP(A7245,MI_Match_Analysis!$A$2:$A$8,MI_Match_Analysis!$F$2:$F$8,"Not Found")</f>
        <v>Not Found</v>
      </c>
    </row>
    <row r="7246" spans="1:20" hidden="1" x14ac:dyDescent="0.3">
      <c r="A7246">
        <v>32</v>
      </c>
      <c r="B7246" s="1">
        <v>46134</v>
      </c>
      <c r="C7246" t="s">
        <v>162</v>
      </c>
      <c r="D7246" t="s">
        <v>227</v>
      </c>
      <c r="E7246" t="s">
        <v>40</v>
      </c>
      <c r="F7246" t="s">
        <v>53</v>
      </c>
      <c r="G7246">
        <v>1</v>
      </c>
      <c r="H7246">
        <v>6.1</v>
      </c>
      <c r="I7246" t="s">
        <v>249</v>
      </c>
      <c r="J7246" t="s">
        <v>286</v>
      </c>
      <c r="K7246">
        <v>2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83</v>
      </c>
      <c r="R7246" t="s">
        <v>83</v>
      </c>
      <c r="S7246" t="s">
        <v>83</v>
      </c>
      <c r="T7246" t="str">
        <f>_xlfn.XLOOKUP(A7246,MI_Match_Analysis!$A$2:$A$8,MI_Match_Analysis!$F$2:$F$8,"Not Found")</f>
        <v>Not Found</v>
      </c>
    </row>
    <row r="7247" spans="1:20" hidden="1" x14ac:dyDescent="0.3">
      <c r="A7247">
        <v>32</v>
      </c>
      <c r="B7247" s="1">
        <v>46134</v>
      </c>
      <c r="C7247" t="s">
        <v>162</v>
      </c>
      <c r="D7247" t="s">
        <v>227</v>
      </c>
      <c r="E7247" t="s">
        <v>40</v>
      </c>
      <c r="F7247" t="s">
        <v>53</v>
      </c>
      <c r="G7247">
        <v>1</v>
      </c>
      <c r="H7247">
        <v>6.2</v>
      </c>
      <c r="I7247" t="s">
        <v>249</v>
      </c>
      <c r="J7247" t="s">
        <v>286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83</v>
      </c>
      <c r="R7247" t="s">
        <v>83</v>
      </c>
      <c r="S7247" t="s">
        <v>83</v>
      </c>
      <c r="T7247" t="str">
        <f>_xlfn.XLOOKUP(A7247,MI_Match_Analysis!$A$2:$A$8,MI_Match_Analysis!$F$2:$F$8,"Not Found")</f>
        <v>Not Found</v>
      </c>
    </row>
    <row r="7248" spans="1:20" hidden="1" x14ac:dyDescent="0.3">
      <c r="A7248">
        <v>32</v>
      </c>
      <c r="B7248" s="1">
        <v>46134</v>
      </c>
      <c r="C7248" t="s">
        <v>162</v>
      </c>
      <c r="D7248" t="s">
        <v>227</v>
      </c>
      <c r="E7248" t="s">
        <v>40</v>
      </c>
      <c r="F7248" t="s">
        <v>53</v>
      </c>
      <c r="G7248">
        <v>1</v>
      </c>
      <c r="H7248">
        <v>6.2</v>
      </c>
      <c r="I7248" t="s">
        <v>249</v>
      </c>
      <c r="J7248" t="s">
        <v>286</v>
      </c>
      <c r="K7248">
        <v>0</v>
      </c>
      <c r="L7248">
        <v>1</v>
      </c>
      <c r="M7248">
        <v>1</v>
      </c>
      <c r="N7248">
        <v>0</v>
      </c>
      <c r="O7248">
        <v>0</v>
      </c>
      <c r="P7248">
        <v>0</v>
      </c>
      <c r="Q7248" t="s">
        <v>83</v>
      </c>
      <c r="R7248" t="s">
        <v>83</v>
      </c>
      <c r="S7248" t="s">
        <v>83</v>
      </c>
      <c r="T7248" t="str">
        <f>_xlfn.XLOOKUP(A7248,MI_Match_Analysis!$A$2:$A$8,MI_Match_Analysis!$F$2:$F$8,"Not Found")</f>
        <v>Not Found</v>
      </c>
    </row>
    <row r="7249" spans="1:20" hidden="1" x14ac:dyDescent="0.3">
      <c r="A7249">
        <v>32</v>
      </c>
      <c r="B7249" s="1">
        <v>46134</v>
      </c>
      <c r="C7249" t="s">
        <v>162</v>
      </c>
      <c r="D7249" t="s">
        <v>227</v>
      </c>
      <c r="E7249" t="s">
        <v>40</v>
      </c>
      <c r="F7249" t="s">
        <v>53</v>
      </c>
      <c r="G7249">
        <v>1</v>
      </c>
      <c r="H7249">
        <v>6.3</v>
      </c>
      <c r="I7249" t="s">
        <v>249</v>
      </c>
      <c r="J7249" t="s">
        <v>286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83</v>
      </c>
      <c r="R7249" t="s">
        <v>83</v>
      </c>
      <c r="S7249" t="s">
        <v>83</v>
      </c>
      <c r="T7249" t="str">
        <f>_xlfn.XLOOKUP(A7249,MI_Match_Analysis!$A$2:$A$8,MI_Match_Analysis!$F$2:$F$8,"Not Found")</f>
        <v>Not Found</v>
      </c>
    </row>
    <row r="7250" spans="1:20" hidden="1" x14ac:dyDescent="0.3">
      <c r="A7250">
        <v>32</v>
      </c>
      <c r="B7250" s="1">
        <v>46134</v>
      </c>
      <c r="C7250" t="s">
        <v>162</v>
      </c>
      <c r="D7250" t="s">
        <v>227</v>
      </c>
      <c r="E7250" t="s">
        <v>40</v>
      </c>
      <c r="F7250" t="s">
        <v>53</v>
      </c>
      <c r="G7250">
        <v>1</v>
      </c>
      <c r="H7250">
        <v>6.4</v>
      </c>
      <c r="I7250" t="s">
        <v>211</v>
      </c>
      <c r="J7250" t="s">
        <v>286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83</v>
      </c>
      <c r="R7250" t="s">
        <v>83</v>
      </c>
      <c r="S7250" t="s">
        <v>83</v>
      </c>
      <c r="T7250" t="str">
        <f>_xlfn.XLOOKUP(A7250,MI_Match_Analysis!$A$2:$A$8,MI_Match_Analysis!$F$2:$F$8,"Not Found")</f>
        <v>Not Found</v>
      </c>
    </row>
    <row r="7251" spans="1:20" hidden="1" x14ac:dyDescent="0.3">
      <c r="A7251">
        <v>32</v>
      </c>
      <c r="B7251" s="1">
        <v>46134</v>
      </c>
      <c r="C7251" t="s">
        <v>162</v>
      </c>
      <c r="D7251" t="s">
        <v>227</v>
      </c>
      <c r="E7251" t="s">
        <v>40</v>
      </c>
      <c r="F7251" t="s">
        <v>53</v>
      </c>
      <c r="G7251">
        <v>1</v>
      </c>
      <c r="H7251">
        <v>6.5</v>
      </c>
      <c r="I7251" t="s">
        <v>211</v>
      </c>
      <c r="J7251" t="s">
        <v>286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83</v>
      </c>
      <c r="R7251" t="s">
        <v>83</v>
      </c>
      <c r="S7251" t="s">
        <v>83</v>
      </c>
      <c r="T7251" t="str">
        <f>_xlfn.XLOOKUP(A7251,MI_Match_Analysis!$A$2:$A$8,MI_Match_Analysis!$F$2:$F$8,"Not Found")</f>
        <v>Not Found</v>
      </c>
    </row>
    <row r="7252" spans="1:20" hidden="1" x14ac:dyDescent="0.3">
      <c r="A7252">
        <v>32</v>
      </c>
      <c r="B7252" s="1">
        <v>46134</v>
      </c>
      <c r="C7252" t="s">
        <v>162</v>
      </c>
      <c r="D7252" t="s">
        <v>227</v>
      </c>
      <c r="E7252" t="s">
        <v>40</v>
      </c>
      <c r="F7252" t="s">
        <v>53</v>
      </c>
      <c r="G7252">
        <v>1</v>
      </c>
      <c r="H7252">
        <v>6.6</v>
      </c>
      <c r="I7252" t="s">
        <v>211</v>
      </c>
      <c r="J7252" t="s">
        <v>286</v>
      </c>
      <c r="K7252">
        <v>6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83</v>
      </c>
      <c r="R7252" t="s">
        <v>83</v>
      </c>
      <c r="S7252" t="s">
        <v>83</v>
      </c>
      <c r="T7252" t="str">
        <f>_xlfn.XLOOKUP(A7252,MI_Match_Analysis!$A$2:$A$8,MI_Match_Analysis!$F$2:$F$8,"Not Found")</f>
        <v>Not Found</v>
      </c>
    </row>
    <row r="7253" spans="1:20" hidden="1" x14ac:dyDescent="0.3">
      <c r="A7253">
        <v>32</v>
      </c>
      <c r="B7253" s="1">
        <v>46134</v>
      </c>
      <c r="C7253" t="s">
        <v>162</v>
      </c>
      <c r="D7253" t="s">
        <v>227</v>
      </c>
      <c r="E7253" t="s">
        <v>40</v>
      </c>
      <c r="F7253" t="s">
        <v>53</v>
      </c>
      <c r="G7253">
        <v>1</v>
      </c>
      <c r="H7253">
        <v>7.1</v>
      </c>
      <c r="I7253" t="s">
        <v>249</v>
      </c>
      <c r="J7253" t="s">
        <v>254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83</v>
      </c>
      <c r="R7253" t="s">
        <v>83</v>
      </c>
      <c r="S7253" t="s">
        <v>83</v>
      </c>
      <c r="T7253" t="str">
        <f>_xlfn.XLOOKUP(A7253,MI_Match_Analysis!$A$2:$A$8,MI_Match_Analysis!$F$2:$F$8,"Not Found")</f>
        <v>Not Found</v>
      </c>
    </row>
    <row r="7254" spans="1:20" hidden="1" x14ac:dyDescent="0.3">
      <c r="A7254">
        <v>32</v>
      </c>
      <c r="B7254" s="1">
        <v>46134</v>
      </c>
      <c r="C7254" t="s">
        <v>162</v>
      </c>
      <c r="D7254" t="s">
        <v>227</v>
      </c>
      <c r="E7254" t="s">
        <v>40</v>
      </c>
      <c r="F7254" t="s">
        <v>53</v>
      </c>
      <c r="G7254">
        <v>1</v>
      </c>
      <c r="H7254">
        <v>7.2</v>
      </c>
      <c r="I7254" t="s">
        <v>211</v>
      </c>
      <c r="J7254" t="s">
        <v>254</v>
      </c>
      <c r="K7254">
        <v>2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83</v>
      </c>
      <c r="R7254" t="s">
        <v>83</v>
      </c>
      <c r="S7254" t="s">
        <v>83</v>
      </c>
      <c r="T7254" t="str">
        <f>_xlfn.XLOOKUP(A7254,MI_Match_Analysis!$A$2:$A$8,MI_Match_Analysis!$F$2:$F$8,"Not Found")</f>
        <v>Not Found</v>
      </c>
    </row>
    <row r="7255" spans="1:20" hidden="1" x14ac:dyDescent="0.3">
      <c r="A7255">
        <v>32</v>
      </c>
      <c r="B7255" s="1">
        <v>46134</v>
      </c>
      <c r="C7255" t="s">
        <v>162</v>
      </c>
      <c r="D7255" t="s">
        <v>227</v>
      </c>
      <c r="E7255" t="s">
        <v>40</v>
      </c>
      <c r="F7255" t="s">
        <v>53</v>
      </c>
      <c r="G7255">
        <v>1</v>
      </c>
      <c r="H7255">
        <v>7.3</v>
      </c>
      <c r="I7255" t="s">
        <v>211</v>
      </c>
      <c r="J7255" t="s">
        <v>254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83</v>
      </c>
      <c r="R7255" t="s">
        <v>83</v>
      </c>
      <c r="S7255" t="s">
        <v>83</v>
      </c>
      <c r="T7255" t="str">
        <f>_xlfn.XLOOKUP(A7255,MI_Match_Analysis!$A$2:$A$8,MI_Match_Analysis!$F$2:$F$8,"Not Found")</f>
        <v>Not Found</v>
      </c>
    </row>
    <row r="7256" spans="1:20" hidden="1" x14ac:dyDescent="0.3">
      <c r="A7256">
        <v>32</v>
      </c>
      <c r="B7256" s="1">
        <v>46134</v>
      </c>
      <c r="C7256" t="s">
        <v>162</v>
      </c>
      <c r="D7256" t="s">
        <v>227</v>
      </c>
      <c r="E7256" t="s">
        <v>40</v>
      </c>
      <c r="F7256" t="s">
        <v>53</v>
      </c>
      <c r="G7256">
        <v>1</v>
      </c>
      <c r="H7256">
        <v>7.4</v>
      </c>
      <c r="I7256" t="s">
        <v>249</v>
      </c>
      <c r="J7256" t="s">
        <v>254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83</v>
      </c>
      <c r="R7256" t="s">
        <v>83</v>
      </c>
      <c r="S7256" t="s">
        <v>83</v>
      </c>
      <c r="T7256" t="str">
        <f>_xlfn.XLOOKUP(A7256,MI_Match_Analysis!$A$2:$A$8,MI_Match_Analysis!$F$2:$F$8,"Not Found")</f>
        <v>Not Found</v>
      </c>
    </row>
    <row r="7257" spans="1:20" hidden="1" x14ac:dyDescent="0.3">
      <c r="A7257">
        <v>32</v>
      </c>
      <c r="B7257" s="1">
        <v>46134</v>
      </c>
      <c r="C7257" t="s">
        <v>162</v>
      </c>
      <c r="D7257" t="s">
        <v>227</v>
      </c>
      <c r="E7257" t="s">
        <v>40</v>
      </c>
      <c r="F7257" t="s">
        <v>53</v>
      </c>
      <c r="G7257">
        <v>1</v>
      </c>
      <c r="H7257">
        <v>7.5</v>
      </c>
      <c r="I7257" t="s">
        <v>211</v>
      </c>
      <c r="J7257" t="s">
        <v>254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83</v>
      </c>
      <c r="R7257" t="s">
        <v>83</v>
      </c>
      <c r="S7257" t="s">
        <v>83</v>
      </c>
      <c r="T7257" t="str">
        <f>_xlfn.XLOOKUP(A7257,MI_Match_Analysis!$A$2:$A$8,MI_Match_Analysis!$F$2:$F$8,"Not Found")</f>
        <v>Not Found</v>
      </c>
    </row>
    <row r="7258" spans="1:20" hidden="1" x14ac:dyDescent="0.3">
      <c r="A7258">
        <v>32</v>
      </c>
      <c r="B7258" s="1">
        <v>46134</v>
      </c>
      <c r="C7258" t="s">
        <v>162</v>
      </c>
      <c r="D7258" t="s">
        <v>227</v>
      </c>
      <c r="E7258" t="s">
        <v>40</v>
      </c>
      <c r="F7258" t="s">
        <v>53</v>
      </c>
      <c r="G7258">
        <v>1</v>
      </c>
      <c r="H7258">
        <v>7.6</v>
      </c>
      <c r="I7258" t="s">
        <v>211</v>
      </c>
      <c r="J7258" t="s">
        <v>254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83</v>
      </c>
      <c r="R7258" t="s">
        <v>83</v>
      </c>
      <c r="S7258" t="s">
        <v>83</v>
      </c>
      <c r="T7258" t="str">
        <f>_xlfn.XLOOKUP(A7258,MI_Match_Analysis!$A$2:$A$8,MI_Match_Analysis!$F$2:$F$8,"Not Found")</f>
        <v>Not Found</v>
      </c>
    </row>
    <row r="7259" spans="1:20" hidden="1" x14ac:dyDescent="0.3">
      <c r="A7259">
        <v>32</v>
      </c>
      <c r="B7259" s="1">
        <v>46134</v>
      </c>
      <c r="C7259" t="s">
        <v>162</v>
      </c>
      <c r="D7259" t="s">
        <v>227</v>
      </c>
      <c r="E7259" t="s">
        <v>40</v>
      </c>
      <c r="F7259" t="s">
        <v>53</v>
      </c>
      <c r="G7259">
        <v>1</v>
      </c>
      <c r="H7259">
        <v>8.1</v>
      </c>
      <c r="I7259" t="s">
        <v>211</v>
      </c>
      <c r="J7259" t="s">
        <v>124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83</v>
      </c>
      <c r="R7259" t="s">
        <v>83</v>
      </c>
      <c r="S7259" t="s">
        <v>83</v>
      </c>
      <c r="T7259" t="str">
        <f>_xlfn.XLOOKUP(A7259,MI_Match_Analysis!$A$2:$A$8,MI_Match_Analysis!$F$2:$F$8,"Not Found")</f>
        <v>Not Found</v>
      </c>
    </row>
    <row r="7260" spans="1:20" hidden="1" x14ac:dyDescent="0.3">
      <c r="A7260">
        <v>32</v>
      </c>
      <c r="B7260" s="1">
        <v>46134</v>
      </c>
      <c r="C7260" t="s">
        <v>162</v>
      </c>
      <c r="D7260" t="s">
        <v>227</v>
      </c>
      <c r="E7260" t="s">
        <v>40</v>
      </c>
      <c r="F7260" t="s">
        <v>53</v>
      </c>
      <c r="G7260">
        <v>1</v>
      </c>
      <c r="H7260">
        <v>8.1999999999999993</v>
      </c>
      <c r="I7260" t="s">
        <v>249</v>
      </c>
      <c r="J7260" t="s">
        <v>124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83</v>
      </c>
      <c r="R7260" t="s">
        <v>83</v>
      </c>
      <c r="S7260" t="s">
        <v>83</v>
      </c>
      <c r="T7260" t="str">
        <f>_xlfn.XLOOKUP(A7260,MI_Match_Analysis!$A$2:$A$8,MI_Match_Analysis!$F$2:$F$8,"Not Found")</f>
        <v>Not Found</v>
      </c>
    </row>
    <row r="7261" spans="1:20" hidden="1" x14ac:dyDescent="0.3">
      <c r="A7261">
        <v>32</v>
      </c>
      <c r="B7261" s="1">
        <v>46134</v>
      </c>
      <c r="C7261" t="s">
        <v>162</v>
      </c>
      <c r="D7261" t="s">
        <v>227</v>
      </c>
      <c r="E7261" t="s">
        <v>40</v>
      </c>
      <c r="F7261" t="s">
        <v>53</v>
      </c>
      <c r="G7261">
        <v>1</v>
      </c>
      <c r="H7261">
        <v>8.3000000000000007</v>
      </c>
      <c r="I7261" t="s">
        <v>249</v>
      </c>
      <c r="J7261" t="s">
        <v>124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83</v>
      </c>
      <c r="R7261" t="s">
        <v>83</v>
      </c>
      <c r="S7261" t="s">
        <v>83</v>
      </c>
      <c r="T7261" t="str">
        <f>_xlfn.XLOOKUP(A7261,MI_Match_Analysis!$A$2:$A$8,MI_Match_Analysis!$F$2:$F$8,"Not Found")</f>
        <v>Not Found</v>
      </c>
    </row>
    <row r="7262" spans="1:20" hidden="1" x14ac:dyDescent="0.3">
      <c r="A7262">
        <v>32</v>
      </c>
      <c r="B7262" s="1">
        <v>46134</v>
      </c>
      <c r="C7262" t="s">
        <v>162</v>
      </c>
      <c r="D7262" t="s">
        <v>227</v>
      </c>
      <c r="E7262" t="s">
        <v>40</v>
      </c>
      <c r="F7262" t="s">
        <v>53</v>
      </c>
      <c r="G7262">
        <v>1</v>
      </c>
      <c r="H7262">
        <v>8.4</v>
      </c>
      <c r="I7262" t="s">
        <v>249</v>
      </c>
      <c r="J7262" t="s">
        <v>124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83</v>
      </c>
      <c r="R7262" t="s">
        <v>83</v>
      </c>
      <c r="S7262" t="s">
        <v>83</v>
      </c>
      <c r="T7262" t="str">
        <f>_xlfn.XLOOKUP(A7262,MI_Match_Analysis!$A$2:$A$8,MI_Match_Analysis!$F$2:$F$8,"Not Found")</f>
        <v>Not Found</v>
      </c>
    </row>
    <row r="7263" spans="1:20" hidden="1" x14ac:dyDescent="0.3">
      <c r="A7263">
        <v>32</v>
      </c>
      <c r="B7263" s="1">
        <v>46134</v>
      </c>
      <c r="C7263" t="s">
        <v>162</v>
      </c>
      <c r="D7263" t="s">
        <v>227</v>
      </c>
      <c r="E7263" t="s">
        <v>40</v>
      </c>
      <c r="F7263" t="s">
        <v>53</v>
      </c>
      <c r="G7263">
        <v>1</v>
      </c>
      <c r="H7263">
        <v>8.5</v>
      </c>
      <c r="I7263" t="s">
        <v>211</v>
      </c>
      <c r="J7263" t="s">
        <v>124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83</v>
      </c>
      <c r="R7263" t="s">
        <v>83</v>
      </c>
      <c r="S7263" t="s">
        <v>83</v>
      </c>
      <c r="T7263" t="str">
        <f>_xlfn.XLOOKUP(A7263,MI_Match_Analysis!$A$2:$A$8,MI_Match_Analysis!$F$2:$F$8,"Not Found")</f>
        <v>Not Found</v>
      </c>
    </row>
    <row r="7264" spans="1:20" hidden="1" x14ac:dyDescent="0.3">
      <c r="A7264">
        <v>32</v>
      </c>
      <c r="B7264" s="1">
        <v>46134</v>
      </c>
      <c r="C7264" t="s">
        <v>162</v>
      </c>
      <c r="D7264" t="s">
        <v>227</v>
      </c>
      <c r="E7264" t="s">
        <v>40</v>
      </c>
      <c r="F7264" t="s">
        <v>53</v>
      </c>
      <c r="G7264">
        <v>1</v>
      </c>
      <c r="H7264">
        <v>8.6</v>
      </c>
      <c r="I7264" t="s">
        <v>211</v>
      </c>
      <c r="J7264" t="s">
        <v>124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165</v>
      </c>
      <c r="R7264" t="s">
        <v>211</v>
      </c>
      <c r="S7264" t="s">
        <v>233</v>
      </c>
      <c r="T7264" t="str">
        <f>_xlfn.XLOOKUP(A7264,MI_Match_Analysis!$A$2:$A$8,MI_Match_Analysis!$F$2:$F$8,"Not Found")</f>
        <v>Not Found</v>
      </c>
    </row>
    <row r="7265" spans="1:20" hidden="1" x14ac:dyDescent="0.3">
      <c r="A7265">
        <v>32</v>
      </c>
      <c r="B7265" s="1">
        <v>46134</v>
      </c>
      <c r="C7265" t="s">
        <v>162</v>
      </c>
      <c r="D7265" t="s">
        <v>227</v>
      </c>
      <c r="E7265" t="s">
        <v>40</v>
      </c>
      <c r="F7265" t="s">
        <v>53</v>
      </c>
      <c r="G7265">
        <v>1</v>
      </c>
      <c r="H7265">
        <v>9.1</v>
      </c>
      <c r="I7265" t="s">
        <v>249</v>
      </c>
      <c r="J7265" t="s">
        <v>286</v>
      </c>
      <c r="K7265">
        <v>6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83</v>
      </c>
      <c r="R7265" t="s">
        <v>83</v>
      </c>
      <c r="S7265" t="s">
        <v>83</v>
      </c>
      <c r="T7265" t="str">
        <f>_xlfn.XLOOKUP(A7265,MI_Match_Analysis!$A$2:$A$8,MI_Match_Analysis!$F$2:$F$8,"Not Found")</f>
        <v>Not Found</v>
      </c>
    </row>
    <row r="7266" spans="1:20" hidden="1" x14ac:dyDescent="0.3">
      <c r="A7266">
        <v>32</v>
      </c>
      <c r="B7266" s="1">
        <v>46134</v>
      </c>
      <c r="C7266" t="s">
        <v>162</v>
      </c>
      <c r="D7266" t="s">
        <v>227</v>
      </c>
      <c r="E7266" t="s">
        <v>40</v>
      </c>
      <c r="F7266" t="s">
        <v>53</v>
      </c>
      <c r="G7266">
        <v>1</v>
      </c>
      <c r="H7266">
        <v>9.1999999999999993</v>
      </c>
      <c r="I7266" t="s">
        <v>249</v>
      </c>
      <c r="J7266" t="s">
        <v>286</v>
      </c>
      <c r="K7266">
        <v>4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83</v>
      </c>
      <c r="R7266" t="s">
        <v>83</v>
      </c>
      <c r="S7266" t="s">
        <v>83</v>
      </c>
      <c r="T7266" t="str">
        <f>_xlfn.XLOOKUP(A7266,MI_Match_Analysis!$A$2:$A$8,MI_Match_Analysis!$F$2:$F$8,"Not Found")</f>
        <v>Not Found</v>
      </c>
    </row>
    <row r="7267" spans="1:20" hidden="1" x14ac:dyDescent="0.3">
      <c r="A7267">
        <v>32</v>
      </c>
      <c r="B7267" s="1">
        <v>46134</v>
      </c>
      <c r="C7267" t="s">
        <v>162</v>
      </c>
      <c r="D7267" t="s">
        <v>227</v>
      </c>
      <c r="E7267" t="s">
        <v>40</v>
      </c>
      <c r="F7267" t="s">
        <v>53</v>
      </c>
      <c r="G7267">
        <v>1</v>
      </c>
      <c r="H7267">
        <v>9.3000000000000007</v>
      </c>
      <c r="I7267" t="s">
        <v>249</v>
      </c>
      <c r="J7267" t="s">
        <v>286</v>
      </c>
      <c r="K7267">
        <v>4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83</v>
      </c>
      <c r="R7267" t="s">
        <v>83</v>
      </c>
      <c r="S7267" t="s">
        <v>83</v>
      </c>
      <c r="T7267" t="str">
        <f>_xlfn.XLOOKUP(A7267,MI_Match_Analysis!$A$2:$A$8,MI_Match_Analysis!$F$2:$F$8,"Not Found")</f>
        <v>Not Found</v>
      </c>
    </row>
    <row r="7268" spans="1:20" hidden="1" x14ac:dyDescent="0.3">
      <c r="A7268">
        <v>32</v>
      </c>
      <c r="B7268" s="1">
        <v>46134</v>
      </c>
      <c r="C7268" t="s">
        <v>162</v>
      </c>
      <c r="D7268" t="s">
        <v>227</v>
      </c>
      <c r="E7268" t="s">
        <v>40</v>
      </c>
      <c r="F7268" t="s">
        <v>53</v>
      </c>
      <c r="G7268">
        <v>1</v>
      </c>
      <c r="H7268">
        <v>9.4</v>
      </c>
      <c r="I7268" t="s">
        <v>249</v>
      </c>
      <c r="J7268" t="s">
        <v>286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83</v>
      </c>
      <c r="R7268" t="s">
        <v>83</v>
      </c>
      <c r="S7268" t="s">
        <v>83</v>
      </c>
      <c r="T7268" t="str">
        <f>_xlfn.XLOOKUP(A7268,MI_Match_Analysis!$A$2:$A$8,MI_Match_Analysis!$F$2:$F$8,"Not Found")</f>
        <v>Not Found</v>
      </c>
    </row>
    <row r="7269" spans="1:20" hidden="1" x14ac:dyDescent="0.3">
      <c r="A7269">
        <v>32</v>
      </c>
      <c r="B7269" s="1">
        <v>46134</v>
      </c>
      <c r="C7269" t="s">
        <v>162</v>
      </c>
      <c r="D7269" t="s">
        <v>227</v>
      </c>
      <c r="E7269" t="s">
        <v>40</v>
      </c>
      <c r="F7269" t="s">
        <v>53</v>
      </c>
      <c r="G7269">
        <v>1</v>
      </c>
      <c r="H7269">
        <v>9.5</v>
      </c>
      <c r="I7269" t="s">
        <v>249</v>
      </c>
      <c r="J7269" t="s">
        <v>286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83</v>
      </c>
      <c r="R7269" t="s">
        <v>83</v>
      </c>
      <c r="S7269" t="s">
        <v>83</v>
      </c>
      <c r="T7269" t="str">
        <f>_xlfn.XLOOKUP(A7269,MI_Match_Analysis!$A$2:$A$8,MI_Match_Analysis!$F$2:$F$8,"Not Found")</f>
        <v>Not Found</v>
      </c>
    </row>
    <row r="7270" spans="1:20" hidden="1" x14ac:dyDescent="0.3">
      <c r="A7270">
        <v>32</v>
      </c>
      <c r="B7270" s="1">
        <v>46134</v>
      </c>
      <c r="C7270" t="s">
        <v>162</v>
      </c>
      <c r="D7270" t="s">
        <v>227</v>
      </c>
      <c r="E7270" t="s">
        <v>40</v>
      </c>
      <c r="F7270" t="s">
        <v>53</v>
      </c>
      <c r="G7270">
        <v>1</v>
      </c>
      <c r="H7270">
        <v>9.6</v>
      </c>
      <c r="I7270" t="s">
        <v>249</v>
      </c>
      <c r="J7270" t="s">
        <v>286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83</v>
      </c>
      <c r="R7270" t="s">
        <v>83</v>
      </c>
      <c r="S7270" t="s">
        <v>83</v>
      </c>
      <c r="T7270" t="str">
        <f>_xlfn.XLOOKUP(A7270,MI_Match_Analysis!$A$2:$A$8,MI_Match_Analysis!$F$2:$F$8,"Not Found")</f>
        <v>Not Found</v>
      </c>
    </row>
    <row r="7271" spans="1:20" hidden="1" x14ac:dyDescent="0.3">
      <c r="A7271">
        <v>32</v>
      </c>
      <c r="B7271" s="1">
        <v>46134</v>
      </c>
      <c r="C7271" t="s">
        <v>162</v>
      </c>
      <c r="D7271" t="s">
        <v>227</v>
      </c>
      <c r="E7271" t="s">
        <v>40</v>
      </c>
      <c r="F7271" t="s">
        <v>53</v>
      </c>
      <c r="G7271">
        <v>1</v>
      </c>
      <c r="H7271">
        <v>10.1</v>
      </c>
      <c r="I7271" t="s">
        <v>129</v>
      </c>
      <c r="J7271" t="s">
        <v>141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83</v>
      </c>
      <c r="R7271" t="s">
        <v>83</v>
      </c>
      <c r="S7271" t="s">
        <v>83</v>
      </c>
      <c r="T7271" t="str">
        <f>_xlfn.XLOOKUP(A7271,MI_Match_Analysis!$A$2:$A$8,MI_Match_Analysis!$F$2:$F$8,"Not Found")</f>
        <v>Not Found</v>
      </c>
    </row>
    <row r="7272" spans="1:20" hidden="1" x14ac:dyDescent="0.3">
      <c r="A7272">
        <v>32</v>
      </c>
      <c r="B7272" s="1">
        <v>46134</v>
      </c>
      <c r="C7272" t="s">
        <v>162</v>
      </c>
      <c r="D7272" t="s">
        <v>227</v>
      </c>
      <c r="E7272" t="s">
        <v>40</v>
      </c>
      <c r="F7272" t="s">
        <v>53</v>
      </c>
      <c r="G7272">
        <v>1</v>
      </c>
      <c r="H7272">
        <v>10.199999999999999</v>
      </c>
      <c r="I7272" t="s">
        <v>249</v>
      </c>
      <c r="J7272" t="s">
        <v>141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165</v>
      </c>
      <c r="R7272" t="s">
        <v>249</v>
      </c>
      <c r="S7272" t="s">
        <v>124</v>
      </c>
      <c r="T7272" t="str">
        <f>_xlfn.XLOOKUP(A7272,MI_Match_Analysis!$A$2:$A$8,MI_Match_Analysis!$F$2:$F$8,"Not Found")</f>
        <v>Not Found</v>
      </c>
    </row>
    <row r="7273" spans="1:20" hidden="1" x14ac:dyDescent="0.3">
      <c r="A7273">
        <v>32</v>
      </c>
      <c r="B7273" s="1">
        <v>46134</v>
      </c>
      <c r="C7273" t="s">
        <v>162</v>
      </c>
      <c r="D7273" t="s">
        <v>227</v>
      </c>
      <c r="E7273" t="s">
        <v>40</v>
      </c>
      <c r="F7273" t="s">
        <v>53</v>
      </c>
      <c r="G7273">
        <v>1</v>
      </c>
      <c r="H7273">
        <v>10.3</v>
      </c>
      <c r="I7273" t="s">
        <v>250</v>
      </c>
      <c r="J7273" t="s">
        <v>141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83</v>
      </c>
      <c r="R7273" t="s">
        <v>83</v>
      </c>
      <c r="S7273" t="s">
        <v>83</v>
      </c>
      <c r="T7273" t="str">
        <f>_xlfn.XLOOKUP(A7273,MI_Match_Analysis!$A$2:$A$8,MI_Match_Analysis!$F$2:$F$8,"Not Found")</f>
        <v>Not Found</v>
      </c>
    </row>
    <row r="7274" spans="1:20" hidden="1" x14ac:dyDescent="0.3">
      <c r="A7274">
        <v>32</v>
      </c>
      <c r="B7274" s="1">
        <v>46134</v>
      </c>
      <c r="C7274" t="s">
        <v>162</v>
      </c>
      <c r="D7274" t="s">
        <v>227</v>
      </c>
      <c r="E7274" t="s">
        <v>40</v>
      </c>
      <c r="F7274" t="s">
        <v>53</v>
      </c>
      <c r="G7274">
        <v>1</v>
      </c>
      <c r="H7274">
        <v>10.4</v>
      </c>
      <c r="I7274" t="s">
        <v>250</v>
      </c>
      <c r="J7274" t="s">
        <v>141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83</v>
      </c>
      <c r="R7274" t="s">
        <v>83</v>
      </c>
      <c r="S7274" t="s">
        <v>83</v>
      </c>
      <c r="T7274" t="str">
        <f>_xlfn.XLOOKUP(A7274,MI_Match_Analysis!$A$2:$A$8,MI_Match_Analysis!$F$2:$F$8,"Not Found")</f>
        <v>Not Found</v>
      </c>
    </row>
    <row r="7275" spans="1:20" hidden="1" x14ac:dyDescent="0.3">
      <c r="A7275">
        <v>32</v>
      </c>
      <c r="B7275" s="1">
        <v>46134</v>
      </c>
      <c r="C7275" t="s">
        <v>162</v>
      </c>
      <c r="D7275" t="s">
        <v>227</v>
      </c>
      <c r="E7275" t="s">
        <v>40</v>
      </c>
      <c r="F7275" t="s">
        <v>53</v>
      </c>
      <c r="G7275">
        <v>1</v>
      </c>
      <c r="H7275">
        <v>10.5</v>
      </c>
      <c r="I7275" t="s">
        <v>129</v>
      </c>
      <c r="J7275" t="s">
        <v>141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83</v>
      </c>
      <c r="R7275" t="s">
        <v>83</v>
      </c>
      <c r="S7275" t="s">
        <v>83</v>
      </c>
      <c r="T7275" t="str">
        <f>_xlfn.XLOOKUP(A7275,MI_Match_Analysis!$A$2:$A$8,MI_Match_Analysis!$F$2:$F$8,"Not Found")</f>
        <v>Not Found</v>
      </c>
    </row>
    <row r="7276" spans="1:20" hidden="1" x14ac:dyDescent="0.3">
      <c r="A7276">
        <v>32</v>
      </c>
      <c r="B7276" s="1">
        <v>46134</v>
      </c>
      <c r="C7276" t="s">
        <v>162</v>
      </c>
      <c r="D7276" t="s">
        <v>227</v>
      </c>
      <c r="E7276" t="s">
        <v>40</v>
      </c>
      <c r="F7276" t="s">
        <v>53</v>
      </c>
      <c r="G7276">
        <v>1</v>
      </c>
      <c r="H7276">
        <v>10.6</v>
      </c>
      <c r="I7276" t="s">
        <v>250</v>
      </c>
      <c r="J7276" t="s">
        <v>141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83</v>
      </c>
      <c r="R7276" t="s">
        <v>83</v>
      </c>
      <c r="S7276" t="s">
        <v>83</v>
      </c>
      <c r="T7276" t="str">
        <f>_xlfn.XLOOKUP(A7276,MI_Match_Analysis!$A$2:$A$8,MI_Match_Analysis!$F$2:$F$8,"Not Found")</f>
        <v>Not Found</v>
      </c>
    </row>
    <row r="7277" spans="1:20" hidden="1" x14ac:dyDescent="0.3">
      <c r="A7277">
        <v>32</v>
      </c>
      <c r="B7277" s="1">
        <v>46134</v>
      </c>
      <c r="C7277" t="s">
        <v>162</v>
      </c>
      <c r="D7277" t="s">
        <v>227</v>
      </c>
      <c r="E7277" t="s">
        <v>40</v>
      </c>
      <c r="F7277" t="s">
        <v>53</v>
      </c>
      <c r="G7277">
        <v>1</v>
      </c>
      <c r="H7277">
        <v>11.1</v>
      </c>
      <c r="I7277" t="s">
        <v>250</v>
      </c>
      <c r="J7277" t="s">
        <v>254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83</v>
      </c>
      <c r="R7277" t="s">
        <v>83</v>
      </c>
      <c r="S7277" t="s">
        <v>83</v>
      </c>
      <c r="T7277" t="str">
        <f>_xlfn.XLOOKUP(A7277,MI_Match_Analysis!$A$2:$A$8,MI_Match_Analysis!$F$2:$F$8,"Not Found")</f>
        <v>Not Found</v>
      </c>
    </row>
    <row r="7278" spans="1:20" hidden="1" x14ac:dyDescent="0.3">
      <c r="A7278">
        <v>32</v>
      </c>
      <c r="B7278" s="1">
        <v>46134</v>
      </c>
      <c r="C7278" t="s">
        <v>162</v>
      </c>
      <c r="D7278" t="s">
        <v>227</v>
      </c>
      <c r="E7278" t="s">
        <v>40</v>
      </c>
      <c r="F7278" t="s">
        <v>53</v>
      </c>
      <c r="G7278">
        <v>1</v>
      </c>
      <c r="H7278">
        <v>11.2</v>
      </c>
      <c r="I7278" t="s">
        <v>250</v>
      </c>
      <c r="J7278" t="s">
        <v>254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83</v>
      </c>
      <c r="R7278" t="s">
        <v>83</v>
      </c>
      <c r="S7278" t="s">
        <v>83</v>
      </c>
      <c r="T7278" t="str">
        <f>_xlfn.XLOOKUP(A7278,MI_Match_Analysis!$A$2:$A$8,MI_Match_Analysis!$F$2:$F$8,"Not Found")</f>
        <v>Not Found</v>
      </c>
    </row>
    <row r="7279" spans="1:20" hidden="1" x14ac:dyDescent="0.3">
      <c r="A7279">
        <v>32</v>
      </c>
      <c r="B7279" s="1">
        <v>46134</v>
      </c>
      <c r="C7279" t="s">
        <v>162</v>
      </c>
      <c r="D7279" t="s">
        <v>227</v>
      </c>
      <c r="E7279" t="s">
        <v>40</v>
      </c>
      <c r="F7279" t="s">
        <v>53</v>
      </c>
      <c r="G7279">
        <v>1</v>
      </c>
      <c r="H7279">
        <v>11.3</v>
      </c>
      <c r="I7279" t="s">
        <v>250</v>
      </c>
      <c r="J7279" t="s">
        <v>254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83</v>
      </c>
      <c r="R7279" t="s">
        <v>83</v>
      </c>
      <c r="S7279" t="s">
        <v>83</v>
      </c>
      <c r="T7279" t="str">
        <f>_xlfn.XLOOKUP(A7279,MI_Match_Analysis!$A$2:$A$8,MI_Match_Analysis!$F$2:$F$8,"Not Found")</f>
        <v>Not Found</v>
      </c>
    </row>
    <row r="7280" spans="1:20" hidden="1" x14ac:dyDescent="0.3">
      <c r="A7280">
        <v>32</v>
      </c>
      <c r="B7280" s="1">
        <v>46134</v>
      </c>
      <c r="C7280" t="s">
        <v>162</v>
      </c>
      <c r="D7280" t="s">
        <v>227</v>
      </c>
      <c r="E7280" t="s">
        <v>40</v>
      </c>
      <c r="F7280" t="s">
        <v>53</v>
      </c>
      <c r="G7280">
        <v>1</v>
      </c>
      <c r="H7280">
        <v>11.4</v>
      </c>
      <c r="I7280" t="s">
        <v>129</v>
      </c>
      <c r="J7280" t="s">
        <v>254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83</v>
      </c>
      <c r="R7280" t="s">
        <v>83</v>
      </c>
      <c r="S7280" t="s">
        <v>83</v>
      </c>
      <c r="T7280" t="str">
        <f>_xlfn.XLOOKUP(A7280,MI_Match_Analysis!$A$2:$A$8,MI_Match_Analysis!$F$2:$F$8,"Not Found")</f>
        <v>Not Found</v>
      </c>
    </row>
    <row r="7281" spans="1:20" hidden="1" x14ac:dyDescent="0.3">
      <c r="A7281">
        <v>32</v>
      </c>
      <c r="B7281" s="1">
        <v>46134</v>
      </c>
      <c r="C7281" t="s">
        <v>162</v>
      </c>
      <c r="D7281" t="s">
        <v>227</v>
      </c>
      <c r="E7281" t="s">
        <v>40</v>
      </c>
      <c r="F7281" t="s">
        <v>53</v>
      </c>
      <c r="G7281">
        <v>1</v>
      </c>
      <c r="H7281">
        <v>11.5</v>
      </c>
      <c r="I7281" t="s">
        <v>250</v>
      </c>
      <c r="J7281" t="s">
        <v>254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83</v>
      </c>
      <c r="R7281" t="s">
        <v>83</v>
      </c>
      <c r="S7281" t="s">
        <v>83</v>
      </c>
      <c r="T7281" t="str">
        <f>_xlfn.XLOOKUP(A7281,MI_Match_Analysis!$A$2:$A$8,MI_Match_Analysis!$F$2:$F$8,"Not Found")</f>
        <v>Not Found</v>
      </c>
    </row>
    <row r="7282" spans="1:20" hidden="1" x14ac:dyDescent="0.3">
      <c r="A7282">
        <v>32</v>
      </c>
      <c r="B7282" s="1">
        <v>46134</v>
      </c>
      <c r="C7282" t="s">
        <v>162</v>
      </c>
      <c r="D7282" t="s">
        <v>227</v>
      </c>
      <c r="E7282" t="s">
        <v>40</v>
      </c>
      <c r="F7282" t="s">
        <v>53</v>
      </c>
      <c r="G7282">
        <v>1</v>
      </c>
      <c r="H7282">
        <v>11.6</v>
      </c>
      <c r="I7282" t="s">
        <v>129</v>
      </c>
      <c r="J7282" t="s">
        <v>254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83</v>
      </c>
      <c r="R7282" t="s">
        <v>83</v>
      </c>
      <c r="S7282" t="s">
        <v>83</v>
      </c>
      <c r="T7282" t="str">
        <f>_xlfn.XLOOKUP(A7282,MI_Match_Analysis!$A$2:$A$8,MI_Match_Analysis!$F$2:$F$8,"Not Found")</f>
        <v>Not Found</v>
      </c>
    </row>
    <row r="7283" spans="1:20" hidden="1" x14ac:dyDescent="0.3">
      <c r="A7283">
        <v>32</v>
      </c>
      <c r="B7283" s="1">
        <v>46134</v>
      </c>
      <c r="C7283" t="s">
        <v>162</v>
      </c>
      <c r="D7283" t="s">
        <v>227</v>
      </c>
      <c r="E7283" t="s">
        <v>40</v>
      </c>
      <c r="F7283" t="s">
        <v>53</v>
      </c>
      <c r="G7283">
        <v>1</v>
      </c>
      <c r="H7283">
        <v>12.1</v>
      </c>
      <c r="I7283" t="s">
        <v>250</v>
      </c>
      <c r="J7283" t="s">
        <v>76</v>
      </c>
      <c r="K7283">
        <v>4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83</v>
      </c>
      <c r="R7283" t="s">
        <v>83</v>
      </c>
      <c r="S7283" t="s">
        <v>83</v>
      </c>
      <c r="T7283" t="str">
        <f>_xlfn.XLOOKUP(A7283,MI_Match_Analysis!$A$2:$A$8,MI_Match_Analysis!$F$2:$F$8,"Not Found")</f>
        <v>Not Found</v>
      </c>
    </row>
    <row r="7284" spans="1:20" hidden="1" x14ac:dyDescent="0.3">
      <c r="A7284">
        <v>32</v>
      </c>
      <c r="B7284" s="1">
        <v>46134</v>
      </c>
      <c r="C7284" t="s">
        <v>162</v>
      </c>
      <c r="D7284" t="s">
        <v>227</v>
      </c>
      <c r="E7284" t="s">
        <v>40</v>
      </c>
      <c r="F7284" t="s">
        <v>53</v>
      </c>
      <c r="G7284">
        <v>1</v>
      </c>
      <c r="H7284">
        <v>12.2</v>
      </c>
      <c r="I7284" t="s">
        <v>250</v>
      </c>
      <c r="J7284" t="s">
        <v>76</v>
      </c>
      <c r="K7284">
        <v>1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83</v>
      </c>
      <c r="R7284" t="s">
        <v>83</v>
      </c>
      <c r="S7284" t="s">
        <v>83</v>
      </c>
      <c r="T7284" t="str">
        <f>_xlfn.XLOOKUP(A7284,MI_Match_Analysis!$A$2:$A$8,MI_Match_Analysis!$F$2:$F$8,"Not Found")</f>
        <v>Not Found</v>
      </c>
    </row>
    <row r="7285" spans="1:20" hidden="1" x14ac:dyDescent="0.3">
      <c r="A7285">
        <v>32</v>
      </c>
      <c r="B7285" s="1">
        <v>46134</v>
      </c>
      <c r="C7285" t="s">
        <v>162</v>
      </c>
      <c r="D7285" t="s">
        <v>227</v>
      </c>
      <c r="E7285" t="s">
        <v>40</v>
      </c>
      <c r="F7285" t="s">
        <v>53</v>
      </c>
      <c r="G7285">
        <v>1</v>
      </c>
      <c r="H7285">
        <v>12.3</v>
      </c>
      <c r="I7285" t="s">
        <v>129</v>
      </c>
      <c r="J7285" t="s">
        <v>76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83</v>
      </c>
      <c r="R7285" t="s">
        <v>83</v>
      </c>
      <c r="S7285" t="s">
        <v>83</v>
      </c>
      <c r="T7285" t="str">
        <f>_xlfn.XLOOKUP(A7285,MI_Match_Analysis!$A$2:$A$8,MI_Match_Analysis!$F$2:$F$8,"Not Found")</f>
        <v>Not Found</v>
      </c>
    </row>
    <row r="7286" spans="1:20" hidden="1" x14ac:dyDescent="0.3">
      <c r="A7286">
        <v>32</v>
      </c>
      <c r="B7286" s="1">
        <v>46134</v>
      </c>
      <c r="C7286" t="s">
        <v>162</v>
      </c>
      <c r="D7286" t="s">
        <v>227</v>
      </c>
      <c r="E7286" t="s">
        <v>40</v>
      </c>
      <c r="F7286" t="s">
        <v>53</v>
      </c>
      <c r="G7286">
        <v>1</v>
      </c>
      <c r="H7286">
        <v>12.4</v>
      </c>
      <c r="I7286" t="s">
        <v>129</v>
      </c>
      <c r="J7286" t="s">
        <v>76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83</v>
      </c>
      <c r="R7286" t="s">
        <v>83</v>
      </c>
      <c r="S7286" t="s">
        <v>83</v>
      </c>
      <c r="T7286" t="str">
        <f>_xlfn.XLOOKUP(A7286,MI_Match_Analysis!$A$2:$A$8,MI_Match_Analysis!$F$2:$F$8,"Not Found")</f>
        <v>Not Found</v>
      </c>
    </row>
    <row r="7287" spans="1:20" hidden="1" x14ac:dyDescent="0.3">
      <c r="A7287">
        <v>32</v>
      </c>
      <c r="B7287" s="1">
        <v>46134</v>
      </c>
      <c r="C7287" t="s">
        <v>162</v>
      </c>
      <c r="D7287" t="s">
        <v>227</v>
      </c>
      <c r="E7287" t="s">
        <v>40</v>
      </c>
      <c r="F7287" t="s">
        <v>53</v>
      </c>
      <c r="G7287">
        <v>1</v>
      </c>
      <c r="H7287">
        <v>12.5</v>
      </c>
      <c r="I7287" t="s">
        <v>129</v>
      </c>
      <c r="J7287" t="s">
        <v>76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83</v>
      </c>
      <c r="R7287" t="s">
        <v>83</v>
      </c>
      <c r="S7287" t="s">
        <v>83</v>
      </c>
      <c r="T7287" t="str">
        <f>_xlfn.XLOOKUP(A7287,MI_Match_Analysis!$A$2:$A$8,MI_Match_Analysis!$F$2:$F$8,"Not Found")</f>
        <v>Not Found</v>
      </c>
    </row>
    <row r="7288" spans="1:20" hidden="1" x14ac:dyDescent="0.3">
      <c r="A7288">
        <v>32</v>
      </c>
      <c r="B7288" s="1">
        <v>46134</v>
      </c>
      <c r="C7288" t="s">
        <v>162</v>
      </c>
      <c r="D7288" t="s">
        <v>227</v>
      </c>
      <c r="E7288" t="s">
        <v>40</v>
      </c>
      <c r="F7288" t="s">
        <v>53</v>
      </c>
      <c r="G7288">
        <v>1</v>
      </c>
      <c r="H7288">
        <v>12.6</v>
      </c>
      <c r="I7288" t="s">
        <v>250</v>
      </c>
      <c r="J7288" t="s">
        <v>76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83</v>
      </c>
      <c r="R7288" t="s">
        <v>83</v>
      </c>
      <c r="S7288" t="s">
        <v>83</v>
      </c>
      <c r="T7288" t="str">
        <f>_xlfn.XLOOKUP(A7288,MI_Match_Analysis!$A$2:$A$8,MI_Match_Analysis!$F$2:$F$8,"Not Found")</f>
        <v>Not Found</v>
      </c>
    </row>
    <row r="7289" spans="1:20" hidden="1" x14ac:dyDescent="0.3">
      <c r="A7289">
        <v>32</v>
      </c>
      <c r="B7289" s="1">
        <v>46134</v>
      </c>
      <c r="C7289" t="s">
        <v>162</v>
      </c>
      <c r="D7289" t="s">
        <v>227</v>
      </c>
      <c r="E7289" t="s">
        <v>40</v>
      </c>
      <c r="F7289" t="s">
        <v>53</v>
      </c>
      <c r="G7289">
        <v>1</v>
      </c>
      <c r="H7289">
        <v>13.1</v>
      </c>
      <c r="I7289" t="s">
        <v>129</v>
      </c>
      <c r="J7289" t="s">
        <v>254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83</v>
      </c>
      <c r="R7289" t="s">
        <v>83</v>
      </c>
      <c r="S7289" t="s">
        <v>83</v>
      </c>
      <c r="T7289" t="str">
        <f>_xlfn.XLOOKUP(A7289,MI_Match_Analysis!$A$2:$A$8,MI_Match_Analysis!$F$2:$F$8,"Not Found")</f>
        <v>Not Found</v>
      </c>
    </row>
    <row r="7290" spans="1:20" hidden="1" x14ac:dyDescent="0.3">
      <c r="A7290">
        <v>32</v>
      </c>
      <c r="B7290" s="1">
        <v>46134</v>
      </c>
      <c r="C7290" t="s">
        <v>162</v>
      </c>
      <c r="D7290" t="s">
        <v>227</v>
      </c>
      <c r="E7290" t="s">
        <v>40</v>
      </c>
      <c r="F7290" t="s">
        <v>53</v>
      </c>
      <c r="G7290">
        <v>1</v>
      </c>
      <c r="H7290">
        <v>13.2</v>
      </c>
      <c r="I7290" t="s">
        <v>250</v>
      </c>
      <c r="J7290" t="s">
        <v>254</v>
      </c>
      <c r="K7290">
        <v>2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83</v>
      </c>
      <c r="R7290" t="s">
        <v>83</v>
      </c>
      <c r="S7290" t="s">
        <v>83</v>
      </c>
      <c r="T7290" t="str">
        <f>_xlfn.XLOOKUP(A7290,MI_Match_Analysis!$A$2:$A$8,MI_Match_Analysis!$F$2:$F$8,"Not Found")</f>
        <v>Not Found</v>
      </c>
    </row>
    <row r="7291" spans="1:20" hidden="1" x14ac:dyDescent="0.3">
      <c r="A7291">
        <v>32</v>
      </c>
      <c r="B7291" s="1">
        <v>46134</v>
      </c>
      <c r="C7291" t="s">
        <v>162</v>
      </c>
      <c r="D7291" t="s">
        <v>227</v>
      </c>
      <c r="E7291" t="s">
        <v>40</v>
      </c>
      <c r="F7291" t="s">
        <v>53</v>
      </c>
      <c r="G7291">
        <v>1</v>
      </c>
      <c r="H7291">
        <v>13.3</v>
      </c>
      <c r="I7291" t="s">
        <v>250</v>
      </c>
      <c r="J7291" t="s">
        <v>254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83</v>
      </c>
      <c r="R7291" t="s">
        <v>83</v>
      </c>
      <c r="S7291" t="s">
        <v>83</v>
      </c>
      <c r="T7291" t="str">
        <f>_xlfn.XLOOKUP(A7291,MI_Match_Analysis!$A$2:$A$8,MI_Match_Analysis!$F$2:$F$8,"Not Found")</f>
        <v>Not Found</v>
      </c>
    </row>
    <row r="7292" spans="1:20" hidden="1" x14ac:dyDescent="0.3">
      <c r="A7292">
        <v>32</v>
      </c>
      <c r="B7292" s="1">
        <v>46134</v>
      </c>
      <c r="C7292" t="s">
        <v>162</v>
      </c>
      <c r="D7292" t="s">
        <v>227</v>
      </c>
      <c r="E7292" t="s">
        <v>40</v>
      </c>
      <c r="F7292" t="s">
        <v>53</v>
      </c>
      <c r="G7292">
        <v>1</v>
      </c>
      <c r="H7292">
        <v>13.4</v>
      </c>
      <c r="I7292" t="s">
        <v>250</v>
      </c>
      <c r="J7292" t="s">
        <v>254</v>
      </c>
      <c r="K7292">
        <v>1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83</v>
      </c>
      <c r="R7292" t="s">
        <v>83</v>
      </c>
      <c r="S7292" t="s">
        <v>83</v>
      </c>
      <c r="T7292" t="str">
        <f>_xlfn.XLOOKUP(A7292,MI_Match_Analysis!$A$2:$A$8,MI_Match_Analysis!$F$2:$F$8,"Not Found")</f>
        <v>Not Found</v>
      </c>
    </row>
    <row r="7293" spans="1:20" hidden="1" x14ac:dyDescent="0.3">
      <c r="A7293">
        <v>32</v>
      </c>
      <c r="B7293" s="1">
        <v>46134</v>
      </c>
      <c r="C7293" t="s">
        <v>162</v>
      </c>
      <c r="D7293" t="s">
        <v>227</v>
      </c>
      <c r="E7293" t="s">
        <v>40</v>
      </c>
      <c r="F7293" t="s">
        <v>53</v>
      </c>
      <c r="G7293">
        <v>1</v>
      </c>
      <c r="H7293">
        <v>13.5</v>
      </c>
      <c r="I7293" t="s">
        <v>129</v>
      </c>
      <c r="J7293" t="s">
        <v>254</v>
      </c>
      <c r="K7293">
        <v>1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83</v>
      </c>
      <c r="R7293" t="s">
        <v>83</v>
      </c>
      <c r="S7293" t="s">
        <v>83</v>
      </c>
      <c r="T7293" t="str">
        <f>_xlfn.XLOOKUP(A7293,MI_Match_Analysis!$A$2:$A$8,MI_Match_Analysis!$F$2:$F$8,"Not Found")</f>
        <v>Not Found</v>
      </c>
    </row>
    <row r="7294" spans="1:20" hidden="1" x14ac:dyDescent="0.3">
      <c r="A7294">
        <v>32</v>
      </c>
      <c r="B7294" s="1">
        <v>46134</v>
      </c>
      <c r="C7294" t="s">
        <v>162</v>
      </c>
      <c r="D7294" t="s">
        <v>227</v>
      </c>
      <c r="E7294" t="s">
        <v>40</v>
      </c>
      <c r="F7294" t="s">
        <v>53</v>
      </c>
      <c r="G7294">
        <v>1</v>
      </c>
      <c r="H7294">
        <v>13.6</v>
      </c>
      <c r="I7294" t="s">
        <v>250</v>
      </c>
      <c r="J7294" t="s">
        <v>254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83</v>
      </c>
      <c r="R7294" t="s">
        <v>83</v>
      </c>
      <c r="S7294" t="s">
        <v>83</v>
      </c>
      <c r="T7294" t="str">
        <f>_xlfn.XLOOKUP(A7294,MI_Match_Analysis!$A$2:$A$8,MI_Match_Analysis!$F$2:$F$8,"Not Found")</f>
        <v>Not Found</v>
      </c>
    </row>
    <row r="7295" spans="1:20" hidden="1" x14ac:dyDescent="0.3">
      <c r="A7295">
        <v>32</v>
      </c>
      <c r="B7295" s="1">
        <v>46134</v>
      </c>
      <c r="C7295" t="s">
        <v>162</v>
      </c>
      <c r="D7295" t="s">
        <v>227</v>
      </c>
      <c r="E7295" t="s">
        <v>40</v>
      </c>
      <c r="F7295" t="s">
        <v>53</v>
      </c>
      <c r="G7295">
        <v>1</v>
      </c>
      <c r="H7295">
        <v>14.1</v>
      </c>
      <c r="I7295" t="s">
        <v>250</v>
      </c>
      <c r="J7295" t="s">
        <v>286</v>
      </c>
      <c r="K7295">
        <v>2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83</v>
      </c>
      <c r="R7295" t="s">
        <v>83</v>
      </c>
      <c r="S7295" t="s">
        <v>83</v>
      </c>
      <c r="T7295" t="str">
        <f>_xlfn.XLOOKUP(A7295,MI_Match_Analysis!$A$2:$A$8,MI_Match_Analysis!$F$2:$F$8,"Not Found")</f>
        <v>Not Found</v>
      </c>
    </row>
    <row r="7296" spans="1:20" hidden="1" x14ac:dyDescent="0.3">
      <c r="A7296">
        <v>32</v>
      </c>
      <c r="B7296" s="1">
        <v>46134</v>
      </c>
      <c r="C7296" t="s">
        <v>162</v>
      </c>
      <c r="D7296" t="s">
        <v>227</v>
      </c>
      <c r="E7296" t="s">
        <v>40</v>
      </c>
      <c r="F7296" t="s">
        <v>53</v>
      </c>
      <c r="G7296">
        <v>1</v>
      </c>
      <c r="H7296">
        <v>14.2</v>
      </c>
      <c r="I7296" t="s">
        <v>250</v>
      </c>
      <c r="J7296" t="s">
        <v>286</v>
      </c>
      <c r="K7296">
        <v>1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83</v>
      </c>
      <c r="R7296" t="s">
        <v>83</v>
      </c>
      <c r="S7296" t="s">
        <v>83</v>
      </c>
      <c r="T7296" t="str">
        <f>_xlfn.XLOOKUP(A7296,MI_Match_Analysis!$A$2:$A$8,MI_Match_Analysis!$F$2:$F$8,"Not Found")</f>
        <v>Not Found</v>
      </c>
    </row>
    <row r="7297" spans="1:20" hidden="1" x14ac:dyDescent="0.3">
      <c r="A7297">
        <v>32</v>
      </c>
      <c r="B7297" s="1">
        <v>46134</v>
      </c>
      <c r="C7297" t="s">
        <v>162</v>
      </c>
      <c r="D7297" t="s">
        <v>227</v>
      </c>
      <c r="E7297" t="s">
        <v>40</v>
      </c>
      <c r="F7297" t="s">
        <v>53</v>
      </c>
      <c r="G7297">
        <v>1</v>
      </c>
      <c r="H7297">
        <v>14.3</v>
      </c>
      <c r="I7297" t="s">
        <v>129</v>
      </c>
      <c r="J7297" t="s">
        <v>286</v>
      </c>
      <c r="K7297">
        <v>2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83</v>
      </c>
      <c r="R7297" t="s">
        <v>83</v>
      </c>
      <c r="S7297" t="s">
        <v>83</v>
      </c>
      <c r="T7297" t="str">
        <f>_xlfn.XLOOKUP(A7297,MI_Match_Analysis!$A$2:$A$8,MI_Match_Analysis!$F$2:$F$8,"Not Found")</f>
        <v>Not Found</v>
      </c>
    </row>
    <row r="7298" spans="1:20" hidden="1" x14ac:dyDescent="0.3">
      <c r="A7298">
        <v>32</v>
      </c>
      <c r="B7298" s="1">
        <v>46134</v>
      </c>
      <c r="C7298" t="s">
        <v>162</v>
      </c>
      <c r="D7298" t="s">
        <v>227</v>
      </c>
      <c r="E7298" t="s">
        <v>40</v>
      </c>
      <c r="F7298" t="s">
        <v>53</v>
      </c>
      <c r="G7298">
        <v>1</v>
      </c>
      <c r="H7298">
        <v>14.4</v>
      </c>
      <c r="I7298" t="s">
        <v>129</v>
      </c>
      <c r="J7298" t="s">
        <v>286</v>
      </c>
      <c r="K7298">
        <v>2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83</v>
      </c>
      <c r="R7298" t="s">
        <v>83</v>
      </c>
      <c r="S7298" t="s">
        <v>83</v>
      </c>
      <c r="T7298" t="str">
        <f>_xlfn.XLOOKUP(A7298,MI_Match_Analysis!$A$2:$A$8,MI_Match_Analysis!$F$2:$F$8,"Not Found")</f>
        <v>Not Found</v>
      </c>
    </row>
    <row r="7299" spans="1:20" hidden="1" x14ac:dyDescent="0.3">
      <c r="A7299">
        <v>32</v>
      </c>
      <c r="B7299" s="1">
        <v>46134</v>
      </c>
      <c r="C7299" t="s">
        <v>162</v>
      </c>
      <c r="D7299" t="s">
        <v>227</v>
      </c>
      <c r="E7299" t="s">
        <v>40</v>
      </c>
      <c r="F7299" t="s">
        <v>53</v>
      </c>
      <c r="G7299">
        <v>1</v>
      </c>
      <c r="H7299">
        <v>14.5</v>
      </c>
      <c r="I7299" t="s">
        <v>129</v>
      </c>
      <c r="J7299" t="s">
        <v>286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83</v>
      </c>
      <c r="R7299" t="s">
        <v>83</v>
      </c>
      <c r="S7299" t="s">
        <v>83</v>
      </c>
      <c r="T7299" t="str">
        <f>_xlfn.XLOOKUP(A7299,MI_Match_Analysis!$A$2:$A$8,MI_Match_Analysis!$F$2:$F$8,"Not Found")</f>
        <v>Not Found</v>
      </c>
    </row>
    <row r="7300" spans="1:20" hidden="1" x14ac:dyDescent="0.3">
      <c r="A7300">
        <v>32</v>
      </c>
      <c r="B7300" s="1">
        <v>46134</v>
      </c>
      <c r="C7300" t="s">
        <v>162</v>
      </c>
      <c r="D7300" t="s">
        <v>227</v>
      </c>
      <c r="E7300" t="s">
        <v>40</v>
      </c>
      <c r="F7300" t="s">
        <v>53</v>
      </c>
      <c r="G7300">
        <v>1</v>
      </c>
      <c r="H7300">
        <v>14.6</v>
      </c>
      <c r="I7300" t="s">
        <v>250</v>
      </c>
      <c r="J7300" t="s">
        <v>286</v>
      </c>
      <c r="K7300">
        <v>4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83</v>
      </c>
      <c r="R7300" t="s">
        <v>83</v>
      </c>
      <c r="S7300" t="s">
        <v>83</v>
      </c>
      <c r="T7300" t="str">
        <f>_xlfn.XLOOKUP(A7300,MI_Match_Analysis!$A$2:$A$8,MI_Match_Analysis!$F$2:$F$8,"Not Found")</f>
        <v>Not Found</v>
      </c>
    </row>
    <row r="7301" spans="1:20" hidden="1" x14ac:dyDescent="0.3">
      <c r="A7301">
        <v>32</v>
      </c>
      <c r="B7301" s="1">
        <v>46134</v>
      </c>
      <c r="C7301" t="s">
        <v>162</v>
      </c>
      <c r="D7301" t="s">
        <v>227</v>
      </c>
      <c r="E7301" t="s">
        <v>40</v>
      </c>
      <c r="F7301" t="s">
        <v>53</v>
      </c>
      <c r="G7301">
        <v>1</v>
      </c>
      <c r="H7301">
        <v>15.1</v>
      </c>
      <c r="I7301" t="s">
        <v>129</v>
      </c>
      <c r="J7301" t="s">
        <v>124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83</v>
      </c>
      <c r="R7301" t="s">
        <v>83</v>
      </c>
      <c r="S7301" t="s">
        <v>83</v>
      </c>
      <c r="T7301" t="str">
        <f>_xlfn.XLOOKUP(A7301,MI_Match_Analysis!$A$2:$A$8,MI_Match_Analysis!$F$2:$F$8,"Not Found")</f>
        <v>Not Found</v>
      </c>
    </row>
    <row r="7302" spans="1:20" hidden="1" x14ac:dyDescent="0.3">
      <c r="A7302">
        <v>32</v>
      </c>
      <c r="B7302" s="1">
        <v>46134</v>
      </c>
      <c r="C7302" t="s">
        <v>162</v>
      </c>
      <c r="D7302" t="s">
        <v>227</v>
      </c>
      <c r="E7302" t="s">
        <v>40</v>
      </c>
      <c r="F7302" t="s">
        <v>53</v>
      </c>
      <c r="G7302">
        <v>1</v>
      </c>
      <c r="H7302">
        <v>15.2</v>
      </c>
      <c r="I7302" t="s">
        <v>129</v>
      </c>
      <c r="J7302" t="s">
        <v>124</v>
      </c>
      <c r="K7302">
        <v>2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83</v>
      </c>
      <c r="R7302" t="s">
        <v>83</v>
      </c>
      <c r="S7302" t="s">
        <v>83</v>
      </c>
      <c r="T7302" t="str">
        <f>_xlfn.XLOOKUP(A7302,MI_Match_Analysis!$A$2:$A$8,MI_Match_Analysis!$F$2:$F$8,"Not Found")</f>
        <v>Not Found</v>
      </c>
    </row>
    <row r="7303" spans="1:20" hidden="1" x14ac:dyDescent="0.3">
      <c r="A7303">
        <v>32</v>
      </c>
      <c r="B7303" s="1">
        <v>46134</v>
      </c>
      <c r="C7303" t="s">
        <v>162</v>
      </c>
      <c r="D7303" t="s">
        <v>227</v>
      </c>
      <c r="E7303" t="s">
        <v>40</v>
      </c>
      <c r="F7303" t="s">
        <v>53</v>
      </c>
      <c r="G7303">
        <v>1</v>
      </c>
      <c r="H7303">
        <v>15.3</v>
      </c>
      <c r="I7303" t="s">
        <v>129</v>
      </c>
      <c r="J7303" t="s">
        <v>124</v>
      </c>
      <c r="K7303">
        <v>1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83</v>
      </c>
      <c r="R7303" t="s">
        <v>83</v>
      </c>
      <c r="S7303" t="s">
        <v>83</v>
      </c>
      <c r="T7303" t="str">
        <f>_xlfn.XLOOKUP(A7303,MI_Match_Analysis!$A$2:$A$8,MI_Match_Analysis!$F$2:$F$8,"Not Found")</f>
        <v>Not Found</v>
      </c>
    </row>
    <row r="7304" spans="1:20" hidden="1" x14ac:dyDescent="0.3">
      <c r="A7304">
        <v>32</v>
      </c>
      <c r="B7304" s="1">
        <v>46134</v>
      </c>
      <c r="C7304" t="s">
        <v>162</v>
      </c>
      <c r="D7304" t="s">
        <v>227</v>
      </c>
      <c r="E7304" t="s">
        <v>40</v>
      </c>
      <c r="F7304" t="s">
        <v>53</v>
      </c>
      <c r="G7304">
        <v>1</v>
      </c>
      <c r="H7304">
        <v>15.4</v>
      </c>
      <c r="I7304" t="s">
        <v>250</v>
      </c>
      <c r="J7304" t="s">
        <v>124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83</v>
      </c>
      <c r="R7304" t="s">
        <v>83</v>
      </c>
      <c r="S7304" t="s">
        <v>83</v>
      </c>
      <c r="T7304" t="str">
        <f>_xlfn.XLOOKUP(A7304,MI_Match_Analysis!$A$2:$A$8,MI_Match_Analysis!$F$2:$F$8,"Not Found")</f>
        <v>Not Found</v>
      </c>
    </row>
    <row r="7305" spans="1:20" hidden="1" x14ac:dyDescent="0.3">
      <c r="A7305">
        <v>32</v>
      </c>
      <c r="B7305" s="1">
        <v>46134</v>
      </c>
      <c r="C7305" t="s">
        <v>162</v>
      </c>
      <c r="D7305" t="s">
        <v>227</v>
      </c>
      <c r="E7305" t="s">
        <v>40</v>
      </c>
      <c r="F7305" t="s">
        <v>53</v>
      </c>
      <c r="G7305">
        <v>1</v>
      </c>
      <c r="H7305">
        <v>15.5</v>
      </c>
      <c r="I7305" t="s">
        <v>250</v>
      </c>
      <c r="J7305" t="s">
        <v>124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165</v>
      </c>
      <c r="R7305" t="s">
        <v>250</v>
      </c>
      <c r="S7305" t="s">
        <v>141</v>
      </c>
      <c r="T7305" t="str">
        <f>_xlfn.XLOOKUP(A7305,MI_Match_Analysis!$A$2:$A$8,MI_Match_Analysis!$F$2:$F$8,"Not Found")</f>
        <v>Not Found</v>
      </c>
    </row>
    <row r="7306" spans="1:20" hidden="1" x14ac:dyDescent="0.3">
      <c r="A7306">
        <v>32</v>
      </c>
      <c r="B7306" s="1">
        <v>46134</v>
      </c>
      <c r="C7306" t="s">
        <v>162</v>
      </c>
      <c r="D7306" t="s">
        <v>227</v>
      </c>
      <c r="E7306" t="s">
        <v>40</v>
      </c>
      <c r="F7306" t="s">
        <v>53</v>
      </c>
      <c r="G7306">
        <v>1</v>
      </c>
      <c r="H7306">
        <v>15.6</v>
      </c>
      <c r="I7306" t="s">
        <v>287</v>
      </c>
      <c r="J7306" t="s">
        <v>124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83</v>
      </c>
      <c r="R7306" t="s">
        <v>83</v>
      </c>
      <c r="S7306" t="s">
        <v>83</v>
      </c>
      <c r="T7306" t="str">
        <f>_xlfn.XLOOKUP(A7306,MI_Match_Analysis!$A$2:$A$8,MI_Match_Analysis!$F$2:$F$8,"Not Found")</f>
        <v>Not Found</v>
      </c>
    </row>
    <row r="7307" spans="1:20" hidden="1" x14ac:dyDescent="0.3">
      <c r="A7307">
        <v>32</v>
      </c>
      <c r="B7307" s="1">
        <v>46134</v>
      </c>
      <c r="C7307" t="s">
        <v>162</v>
      </c>
      <c r="D7307" t="s">
        <v>227</v>
      </c>
      <c r="E7307" t="s">
        <v>40</v>
      </c>
      <c r="F7307" t="s">
        <v>53</v>
      </c>
      <c r="G7307">
        <v>1</v>
      </c>
      <c r="H7307">
        <v>16.100000000000001</v>
      </c>
      <c r="I7307" t="s">
        <v>129</v>
      </c>
      <c r="J7307" t="s">
        <v>141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83</v>
      </c>
      <c r="R7307" t="s">
        <v>83</v>
      </c>
      <c r="S7307" t="s">
        <v>83</v>
      </c>
      <c r="T7307" t="str">
        <f>_xlfn.XLOOKUP(A7307,MI_Match_Analysis!$A$2:$A$8,MI_Match_Analysis!$F$2:$F$8,"Not Found")</f>
        <v>Not Found</v>
      </c>
    </row>
    <row r="7308" spans="1:20" hidden="1" x14ac:dyDescent="0.3">
      <c r="A7308">
        <v>32</v>
      </c>
      <c r="B7308" s="1">
        <v>46134</v>
      </c>
      <c r="C7308" t="s">
        <v>162</v>
      </c>
      <c r="D7308" t="s">
        <v>227</v>
      </c>
      <c r="E7308" t="s">
        <v>40</v>
      </c>
      <c r="F7308" t="s">
        <v>53</v>
      </c>
      <c r="G7308">
        <v>1</v>
      </c>
      <c r="H7308">
        <v>16.2</v>
      </c>
      <c r="I7308" t="s">
        <v>129</v>
      </c>
      <c r="J7308" t="s">
        <v>141</v>
      </c>
      <c r="K7308">
        <v>1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83</v>
      </c>
      <c r="R7308" t="s">
        <v>83</v>
      </c>
      <c r="S7308" t="s">
        <v>83</v>
      </c>
      <c r="T7308" t="str">
        <f>_xlfn.XLOOKUP(A7308,MI_Match_Analysis!$A$2:$A$8,MI_Match_Analysis!$F$2:$F$8,"Not Found")</f>
        <v>Not Found</v>
      </c>
    </row>
    <row r="7309" spans="1:20" hidden="1" x14ac:dyDescent="0.3">
      <c r="A7309">
        <v>32</v>
      </c>
      <c r="B7309" s="1">
        <v>46134</v>
      </c>
      <c r="C7309" t="s">
        <v>162</v>
      </c>
      <c r="D7309" t="s">
        <v>227</v>
      </c>
      <c r="E7309" t="s">
        <v>40</v>
      </c>
      <c r="F7309" t="s">
        <v>53</v>
      </c>
      <c r="G7309">
        <v>1</v>
      </c>
      <c r="H7309">
        <v>16.3</v>
      </c>
      <c r="I7309" t="s">
        <v>287</v>
      </c>
      <c r="J7309" t="s">
        <v>141</v>
      </c>
      <c r="K7309">
        <v>1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83</v>
      </c>
      <c r="R7309" t="s">
        <v>83</v>
      </c>
      <c r="S7309" t="s">
        <v>83</v>
      </c>
      <c r="T7309" t="str">
        <f>_xlfn.XLOOKUP(A7309,MI_Match_Analysis!$A$2:$A$8,MI_Match_Analysis!$F$2:$F$8,"Not Found")</f>
        <v>Not Found</v>
      </c>
    </row>
    <row r="7310" spans="1:20" hidden="1" x14ac:dyDescent="0.3">
      <c r="A7310">
        <v>32</v>
      </c>
      <c r="B7310" s="1">
        <v>46134</v>
      </c>
      <c r="C7310" t="s">
        <v>162</v>
      </c>
      <c r="D7310" t="s">
        <v>227</v>
      </c>
      <c r="E7310" t="s">
        <v>40</v>
      </c>
      <c r="F7310" t="s">
        <v>53</v>
      </c>
      <c r="G7310">
        <v>1</v>
      </c>
      <c r="H7310">
        <v>16.399999999999999</v>
      </c>
      <c r="I7310" t="s">
        <v>129</v>
      </c>
      <c r="J7310" t="s">
        <v>141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83</v>
      </c>
      <c r="R7310" t="s">
        <v>83</v>
      </c>
      <c r="S7310" t="s">
        <v>83</v>
      </c>
      <c r="T7310" t="str">
        <f>_xlfn.XLOOKUP(A7310,MI_Match_Analysis!$A$2:$A$8,MI_Match_Analysis!$F$2:$F$8,"Not Found")</f>
        <v>Not Found</v>
      </c>
    </row>
    <row r="7311" spans="1:20" hidden="1" x14ac:dyDescent="0.3">
      <c r="A7311">
        <v>32</v>
      </c>
      <c r="B7311" s="1">
        <v>46134</v>
      </c>
      <c r="C7311" t="s">
        <v>162</v>
      </c>
      <c r="D7311" t="s">
        <v>227</v>
      </c>
      <c r="E7311" t="s">
        <v>40</v>
      </c>
      <c r="F7311" t="s">
        <v>53</v>
      </c>
      <c r="G7311">
        <v>1</v>
      </c>
      <c r="H7311">
        <v>16.5</v>
      </c>
      <c r="I7311" t="s">
        <v>287</v>
      </c>
      <c r="J7311" t="s">
        <v>141</v>
      </c>
      <c r="K7311">
        <v>1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83</v>
      </c>
      <c r="R7311" t="s">
        <v>83</v>
      </c>
      <c r="S7311" t="s">
        <v>83</v>
      </c>
      <c r="T7311" t="str">
        <f>_xlfn.XLOOKUP(A7311,MI_Match_Analysis!$A$2:$A$8,MI_Match_Analysis!$F$2:$F$8,"Not Found")</f>
        <v>Not Found</v>
      </c>
    </row>
    <row r="7312" spans="1:20" hidden="1" x14ac:dyDescent="0.3">
      <c r="A7312">
        <v>32</v>
      </c>
      <c r="B7312" s="1">
        <v>46134</v>
      </c>
      <c r="C7312" t="s">
        <v>162</v>
      </c>
      <c r="D7312" t="s">
        <v>227</v>
      </c>
      <c r="E7312" t="s">
        <v>40</v>
      </c>
      <c r="F7312" t="s">
        <v>53</v>
      </c>
      <c r="G7312">
        <v>1</v>
      </c>
      <c r="H7312">
        <v>16.600000000000001</v>
      </c>
      <c r="I7312" t="s">
        <v>129</v>
      </c>
      <c r="J7312" t="s">
        <v>141</v>
      </c>
      <c r="K7312">
        <v>2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83</v>
      </c>
      <c r="R7312" t="s">
        <v>83</v>
      </c>
      <c r="S7312" t="s">
        <v>83</v>
      </c>
      <c r="T7312" t="str">
        <f>_xlfn.XLOOKUP(A7312,MI_Match_Analysis!$A$2:$A$8,MI_Match_Analysis!$F$2:$F$8,"Not Found")</f>
        <v>Not Found</v>
      </c>
    </row>
    <row r="7313" spans="1:20" hidden="1" x14ac:dyDescent="0.3">
      <c r="A7313">
        <v>32</v>
      </c>
      <c r="B7313" s="1">
        <v>46134</v>
      </c>
      <c r="C7313" t="s">
        <v>162</v>
      </c>
      <c r="D7313" t="s">
        <v>227</v>
      </c>
      <c r="E7313" t="s">
        <v>40</v>
      </c>
      <c r="F7313" t="s">
        <v>53</v>
      </c>
      <c r="G7313">
        <v>1</v>
      </c>
      <c r="H7313">
        <v>17.100000000000001</v>
      </c>
      <c r="I7313" t="s">
        <v>287</v>
      </c>
      <c r="J7313" t="s">
        <v>254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83</v>
      </c>
      <c r="R7313" t="s">
        <v>83</v>
      </c>
      <c r="S7313" t="s">
        <v>83</v>
      </c>
      <c r="T7313" t="str">
        <f>_xlfn.XLOOKUP(A7313,MI_Match_Analysis!$A$2:$A$8,MI_Match_Analysis!$F$2:$F$8,"Not Found")</f>
        <v>Not Found</v>
      </c>
    </row>
    <row r="7314" spans="1:20" hidden="1" x14ac:dyDescent="0.3">
      <c r="A7314">
        <v>32</v>
      </c>
      <c r="B7314" s="1">
        <v>46134</v>
      </c>
      <c r="C7314" t="s">
        <v>162</v>
      </c>
      <c r="D7314" t="s">
        <v>227</v>
      </c>
      <c r="E7314" t="s">
        <v>40</v>
      </c>
      <c r="F7314" t="s">
        <v>53</v>
      </c>
      <c r="G7314">
        <v>1</v>
      </c>
      <c r="H7314">
        <v>17.2</v>
      </c>
      <c r="I7314" t="s">
        <v>129</v>
      </c>
      <c r="J7314" t="s">
        <v>254</v>
      </c>
      <c r="K7314">
        <v>2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83</v>
      </c>
      <c r="R7314" t="s">
        <v>83</v>
      </c>
      <c r="S7314" t="s">
        <v>83</v>
      </c>
      <c r="T7314" t="str">
        <f>_xlfn.XLOOKUP(A7314,MI_Match_Analysis!$A$2:$A$8,MI_Match_Analysis!$F$2:$F$8,"Not Found")</f>
        <v>Not Found</v>
      </c>
    </row>
    <row r="7315" spans="1:20" hidden="1" x14ac:dyDescent="0.3">
      <c r="A7315">
        <v>32</v>
      </c>
      <c r="B7315" s="1">
        <v>46134</v>
      </c>
      <c r="C7315" t="s">
        <v>162</v>
      </c>
      <c r="D7315" t="s">
        <v>227</v>
      </c>
      <c r="E7315" t="s">
        <v>40</v>
      </c>
      <c r="F7315" t="s">
        <v>53</v>
      </c>
      <c r="G7315">
        <v>1</v>
      </c>
      <c r="H7315">
        <v>17.3</v>
      </c>
      <c r="I7315" t="s">
        <v>129</v>
      </c>
      <c r="J7315" t="s">
        <v>254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83</v>
      </c>
      <c r="R7315" t="s">
        <v>83</v>
      </c>
      <c r="S7315" t="s">
        <v>83</v>
      </c>
      <c r="T7315" t="str">
        <f>_xlfn.XLOOKUP(A7315,MI_Match_Analysis!$A$2:$A$8,MI_Match_Analysis!$F$2:$F$8,"Not Found")</f>
        <v>Not Found</v>
      </c>
    </row>
    <row r="7316" spans="1:20" hidden="1" x14ac:dyDescent="0.3">
      <c r="A7316">
        <v>32</v>
      </c>
      <c r="B7316" s="1">
        <v>46134</v>
      </c>
      <c r="C7316" t="s">
        <v>162</v>
      </c>
      <c r="D7316" t="s">
        <v>227</v>
      </c>
      <c r="E7316" t="s">
        <v>40</v>
      </c>
      <c r="F7316" t="s">
        <v>53</v>
      </c>
      <c r="G7316">
        <v>1</v>
      </c>
      <c r="H7316">
        <v>17.399999999999999</v>
      </c>
      <c r="I7316" t="s">
        <v>287</v>
      </c>
      <c r="J7316" t="s">
        <v>254</v>
      </c>
      <c r="K7316">
        <v>2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83</v>
      </c>
      <c r="R7316" t="s">
        <v>83</v>
      </c>
      <c r="S7316" t="s">
        <v>83</v>
      </c>
      <c r="T7316" t="str">
        <f>_xlfn.XLOOKUP(A7316,MI_Match_Analysis!$A$2:$A$8,MI_Match_Analysis!$F$2:$F$8,"Not Found")</f>
        <v>Not Found</v>
      </c>
    </row>
    <row r="7317" spans="1:20" hidden="1" x14ac:dyDescent="0.3">
      <c r="A7317">
        <v>32</v>
      </c>
      <c r="B7317" s="1">
        <v>46134</v>
      </c>
      <c r="C7317" t="s">
        <v>162</v>
      </c>
      <c r="D7317" t="s">
        <v>227</v>
      </c>
      <c r="E7317" t="s">
        <v>40</v>
      </c>
      <c r="F7317" t="s">
        <v>53</v>
      </c>
      <c r="G7317">
        <v>1</v>
      </c>
      <c r="H7317">
        <v>17.5</v>
      </c>
      <c r="I7317" t="s">
        <v>287</v>
      </c>
      <c r="J7317" t="s">
        <v>254</v>
      </c>
      <c r="K7317">
        <v>4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83</v>
      </c>
      <c r="R7317" t="s">
        <v>83</v>
      </c>
      <c r="S7317" t="s">
        <v>83</v>
      </c>
      <c r="T7317" t="str">
        <f>_xlfn.XLOOKUP(A7317,MI_Match_Analysis!$A$2:$A$8,MI_Match_Analysis!$F$2:$F$8,"Not Found")</f>
        <v>Not Found</v>
      </c>
    </row>
    <row r="7318" spans="1:20" hidden="1" x14ac:dyDescent="0.3">
      <c r="A7318">
        <v>32</v>
      </c>
      <c r="B7318" s="1">
        <v>46134</v>
      </c>
      <c r="C7318" t="s">
        <v>162</v>
      </c>
      <c r="D7318" t="s">
        <v>227</v>
      </c>
      <c r="E7318" t="s">
        <v>40</v>
      </c>
      <c r="F7318" t="s">
        <v>53</v>
      </c>
      <c r="G7318">
        <v>1</v>
      </c>
      <c r="H7318">
        <v>17.600000000000001</v>
      </c>
      <c r="I7318" t="s">
        <v>287</v>
      </c>
      <c r="J7318" t="s">
        <v>254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83</v>
      </c>
      <c r="R7318" t="s">
        <v>83</v>
      </c>
      <c r="S7318" t="s">
        <v>83</v>
      </c>
      <c r="T7318" t="str">
        <f>_xlfn.XLOOKUP(A7318,MI_Match_Analysis!$A$2:$A$8,MI_Match_Analysis!$F$2:$F$8,"Not Found")</f>
        <v>Not Found</v>
      </c>
    </row>
    <row r="7319" spans="1:20" hidden="1" x14ac:dyDescent="0.3">
      <c r="A7319">
        <v>32</v>
      </c>
      <c r="B7319" s="1">
        <v>46134</v>
      </c>
      <c r="C7319" t="s">
        <v>162</v>
      </c>
      <c r="D7319" t="s">
        <v>227</v>
      </c>
      <c r="E7319" t="s">
        <v>40</v>
      </c>
      <c r="F7319" t="s">
        <v>53</v>
      </c>
      <c r="G7319">
        <v>1</v>
      </c>
      <c r="H7319">
        <v>18.100000000000001</v>
      </c>
      <c r="I7319" t="s">
        <v>287</v>
      </c>
      <c r="J7319" t="s">
        <v>124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83</v>
      </c>
      <c r="R7319" t="s">
        <v>83</v>
      </c>
      <c r="S7319" t="s">
        <v>83</v>
      </c>
      <c r="T7319" t="str">
        <f>_xlfn.XLOOKUP(A7319,MI_Match_Analysis!$A$2:$A$8,MI_Match_Analysis!$F$2:$F$8,"Not Found")</f>
        <v>Not Found</v>
      </c>
    </row>
    <row r="7320" spans="1:20" hidden="1" x14ac:dyDescent="0.3">
      <c r="A7320">
        <v>32</v>
      </c>
      <c r="B7320" s="1">
        <v>46134</v>
      </c>
      <c r="C7320" t="s">
        <v>162</v>
      </c>
      <c r="D7320" t="s">
        <v>227</v>
      </c>
      <c r="E7320" t="s">
        <v>40</v>
      </c>
      <c r="F7320" t="s">
        <v>53</v>
      </c>
      <c r="G7320">
        <v>1</v>
      </c>
      <c r="H7320">
        <v>18.2</v>
      </c>
      <c r="I7320" t="s">
        <v>287</v>
      </c>
      <c r="J7320" t="s">
        <v>124</v>
      </c>
      <c r="K7320">
        <v>4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83</v>
      </c>
      <c r="R7320" t="s">
        <v>83</v>
      </c>
      <c r="S7320" t="s">
        <v>83</v>
      </c>
      <c r="T7320" t="str">
        <f>_xlfn.XLOOKUP(A7320,MI_Match_Analysis!$A$2:$A$8,MI_Match_Analysis!$F$2:$F$8,"Not Found")</f>
        <v>Not Found</v>
      </c>
    </row>
    <row r="7321" spans="1:20" hidden="1" x14ac:dyDescent="0.3">
      <c r="A7321">
        <v>32</v>
      </c>
      <c r="B7321" s="1">
        <v>46134</v>
      </c>
      <c r="C7321" t="s">
        <v>162</v>
      </c>
      <c r="D7321" t="s">
        <v>227</v>
      </c>
      <c r="E7321" t="s">
        <v>40</v>
      </c>
      <c r="F7321" t="s">
        <v>53</v>
      </c>
      <c r="G7321">
        <v>1</v>
      </c>
      <c r="H7321">
        <v>18.3</v>
      </c>
      <c r="I7321" t="s">
        <v>287</v>
      </c>
      <c r="J7321" t="s">
        <v>124</v>
      </c>
      <c r="K7321">
        <v>1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83</v>
      </c>
      <c r="R7321" t="s">
        <v>83</v>
      </c>
      <c r="S7321" t="s">
        <v>83</v>
      </c>
      <c r="T7321" t="str">
        <f>_xlfn.XLOOKUP(A7321,MI_Match_Analysis!$A$2:$A$8,MI_Match_Analysis!$F$2:$F$8,"Not Found")</f>
        <v>Not Found</v>
      </c>
    </row>
    <row r="7322" spans="1:20" hidden="1" x14ac:dyDescent="0.3">
      <c r="A7322">
        <v>32</v>
      </c>
      <c r="B7322" s="1">
        <v>46134</v>
      </c>
      <c r="C7322" t="s">
        <v>162</v>
      </c>
      <c r="D7322" t="s">
        <v>227</v>
      </c>
      <c r="E7322" t="s">
        <v>40</v>
      </c>
      <c r="F7322" t="s">
        <v>53</v>
      </c>
      <c r="G7322">
        <v>1</v>
      </c>
      <c r="H7322">
        <v>18.399999999999999</v>
      </c>
      <c r="I7322" t="s">
        <v>129</v>
      </c>
      <c r="J7322" t="s">
        <v>124</v>
      </c>
      <c r="K7322">
        <v>2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83</v>
      </c>
      <c r="R7322" t="s">
        <v>83</v>
      </c>
      <c r="S7322" t="s">
        <v>83</v>
      </c>
      <c r="T7322" t="str">
        <f>_xlfn.XLOOKUP(A7322,MI_Match_Analysis!$A$2:$A$8,MI_Match_Analysis!$F$2:$F$8,"Not Found")</f>
        <v>Not Found</v>
      </c>
    </row>
    <row r="7323" spans="1:20" hidden="1" x14ac:dyDescent="0.3">
      <c r="A7323">
        <v>32</v>
      </c>
      <c r="B7323" s="1">
        <v>46134</v>
      </c>
      <c r="C7323" t="s">
        <v>162</v>
      </c>
      <c r="D7323" t="s">
        <v>227</v>
      </c>
      <c r="E7323" t="s">
        <v>40</v>
      </c>
      <c r="F7323" t="s">
        <v>53</v>
      </c>
      <c r="G7323">
        <v>1</v>
      </c>
      <c r="H7323">
        <v>18.5</v>
      </c>
      <c r="I7323" t="s">
        <v>129</v>
      </c>
      <c r="J7323" t="s">
        <v>124</v>
      </c>
      <c r="K7323">
        <v>0</v>
      </c>
      <c r="L7323">
        <v>1</v>
      </c>
      <c r="M7323">
        <v>0</v>
      </c>
      <c r="N7323">
        <v>1</v>
      </c>
      <c r="O7323">
        <v>0</v>
      </c>
      <c r="P7323">
        <v>0</v>
      </c>
      <c r="Q7323" t="s">
        <v>83</v>
      </c>
      <c r="R7323" t="s">
        <v>83</v>
      </c>
      <c r="S7323" t="s">
        <v>83</v>
      </c>
      <c r="T7323" t="str">
        <f>_xlfn.XLOOKUP(A7323,MI_Match_Analysis!$A$2:$A$8,MI_Match_Analysis!$F$2:$F$8,"Not Found")</f>
        <v>Not Found</v>
      </c>
    </row>
    <row r="7324" spans="1:20" hidden="1" x14ac:dyDescent="0.3">
      <c r="A7324">
        <v>32</v>
      </c>
      <c r="B7324" s="1">
        <v>46134</v>
      </c>
      <c r="C7324" t="s">
        <v>162</v>
      </c>
      <c r="D7324" t="s">
        <v>227</v>
      </c>
      <c r="E7324" t="s">
        <v>40</v>
      </c>
      <c r="F7324" t="s">
        <v>53</v>
      </c>
      <c r="G7324">
        <v>1</v>
      </c>
      <c r="H7324">
        <v>18.600000000000001</v>
      </c>
      <c r="I7324" t="s">
        <v>287</v>
      </c>
      <c r="J7324" t="s">
        <v>124</v>
      </c>
      <c r="K7324">
        <v>4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83</v>
      </c>
      <c r="R7324" t="s">
        <v>83</v>
      </c>
      <c r="S7324" t="s">
        <v>83</v>
      </c>
      <c r="T7324" t="str">
        <f>_xlfn.XLOOKUP(A7324,MI_Match_Analysis!$A$2:$A$8,MI_Match_Analysis!$F$2:$F$8,"Not Found")</f>
        <v>Not Found</v>
      </c>
    </row>
    <row r="7325" spans="1:20" hidden="1" x14ac:dyDescent="0.3">
      <c r="A7325">
        <v>32</v>
      </c>
      <c r="B7325" s="1">
        <v>46134</v>
      </c>
      <c r="C7325" t="s">
        <v>162</v>
      </c>
      <c r="D7325" t="s">
        <v>227</v>
      </c>
      <c r="E7325" t="s">
        <v>40</v>
      </c>
      <c r="F7325" t="s">
        <v>53</v>
      </c>
      <c r="G7325">
        <v>1</v>
      </c>
      <c r="H7325">
        <v>19.100000000000001</v>
      </c>
      <c r="I7325" t="s">
        <v>129</v>
      </c>
      <c r="J7325" t="s">
        <v>286</v>
      </c>
      <c r="K7325">
        <v>4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83</v>
      </c>
      <c r="R7325" t="s">
        <v>83</v>
      </c>
      <c r="S7325" t="s">
        <v>83</v>
      </c>
      <c r="T7325" t="str">
        <f>_xlfn.XLOOKUP(A7325,MI_Match_Analysis!$A$2:$A$8,MI_Match_Analysis!$F$2:$F$8,"Not Found")</f>
        <v>Not Found</v>
      </c>
    </row>
    <row r="7326" spans="1:20" hidden="1" x14ac:dyDescent="0.3">
      <c r="A7326">
        <v>32</v>
      </c>
      <c r="B7326" s="1">
        <v>46134</v>
      </c>
      <c r="C7326" t="s">
        <v>162</v>
      </c>
      <c r="D7326" t="s">
        <v>227</v>
      </c>
      <c r="E7326" t="s">
        <v>40</v>
      </c>
      <c r="F7326" t="s">
        <v>53</v>
      </c>
      <c r="G7326">
        <v>1</v>
      </c>
      <c r="H7326">
        <v>19.2</v>
      </c>
      <c r="I7326" t="s">
        <v>129</v>
      </c>
      <c r="J7326" t="s">
        <v>286</v>
      </c>
      <c r="K7326">
        <v>2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83</v>
      </c>
      <c r="R7326" t="s">
        <v>83</v>
      </c>
      <c r="S7326" t="s">
        <v>83</v>
      </c>
      <c r="T7326" t="str">
        <f>_xlfn.XLOOKUP(A7326,MI_Match_Analysis!$A$2:$A$8,MI_Match_Analysis!$F$2:$F$8,"Not Found")</f>
        <v>Not Found</v>
      </c>
    </row>
    <row r="7327" spans="1:20" hidden="1" x14ac:dyDescent="0.3">
      <c r="A7327">
        <v>32</v>
      </c>
      <c r="B7327" s="1">
        <v>46134</v>
      </c>
      <c r="C7327" t="s">
        <v>162</v>
      </c>
      <c r="D7327" t="s">
        <v>227</v>
      </c>
      <c r="E7327" t="s">
        <v>40</v>
      </c>
      <c r="F7327" t="s">
        <v>53</v>
      </c>
      <c r="G7327">
        <v>1</v>
      </c>
      <c r="H7327">
        <v>19.3</v>
      </c>
      <c r="I7327" t="s">
        <v>129</v>
      </c>
      <c r="J7327" t="s">
        <v>286</v>
      </c>
      <c r="K7327">
        <v>4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83</v>
      </c>
      <c r="R7327" t="s">
        <v>83</v>
      </c>
      <c r="S7327" t="s">
        <v>83</v>
      </c>
      <c r="T7327" t="str">
        <f>_xlfn.XLOOKUP(A7327,MI_Match_Analysis!$A$2:$A$8,MI_Match_Analysis!$F$2:$F$8,"Not Found")</f>
        <v>Not Found</v>
      </c>
    </row>
    <row r="7328" spans="1:20" hidden="1" x14ac:dyDescent="0.3">
      <c r="A7328">
        <v>32</v>
      </c>
      <c r="B7328" s="1">
        <v>46134</v>
      </c>
      <c r="C7328" t="s">
        <v>162</v>
      </c>
      <c r="D7328" t="s">
        <v>227</v>
      </c>
      <c r="E7328" t="s">
        <v>40</v>
      </c>
      <c r="F7328" t="s">
        <v>53</v>
      </c>
      <c r="G7328">
        <v>1</v>
      </c>
      <c r="H7328">
        <v>19.399999999999999</v>
      </c>
      <c r="I7328" t="s">
        <v>129</v>
      </c>
      <c r="J7328" t="s">
        <v>286</v>
      </c>
      <c r="K7328">
        <v>2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83</v>
      </c>
      <c r="R7328" t="s">
        <v>83</v>
      </c>
      <c r="S7328" t="s">
        <v>83</v>
      </c>
      <c r="T7328" t="str">
        <f>_xlfn.XLOOKUP(A7328,MI_Match_Analysis!$A$2:$A$8,MI_Match_Analysis!$F$2:$F$8,"Not Found")</f>
        <v>Not Found</v>
      </c>
    </row>
    <row r="7329" spans="1:20" hidden="1" x14ac:dyDescent="0.3">
      <c r="A7329">
        <v>32</v>
      </c>
      <c r="B7329" s="1">
        <v>46134</v>
      </c>
      <c r="C7329" t="s">
        <v>162</v>
      </c>
      <c r="D7329" t="s">
        <v>227</v>
      </c>
      <c r="E7329" t="s">
        <v>40</v>
      </c>
      <c r="F7329" t="s">
        <v>53</v>
      </c>
      <c r="G7329">
        <v>1</v>
      </c>
      <c r="H7329">
        <v>19.5</v>
      </c>
      <c r="I7329" t="s">
        <v>129</v>
      </c>
      <c r="J7329" t="s">
        <v>286</v>
      </c>
      <c r="K7329">
        <v>2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83</v>
      </c>
      <c r="R7329" t="s">
        <v>83</v>
      </c>
      <c r="S7329" t="s">
        <v>83</v>
      </c>
      <c r="T7329" t="str">
        <f>_xlfn.XLOOKUP(A7329,MI_Match_Analysis!$A$2:$A$8,MI_Match_Analysis!$F$2:$F$8,"Not Found")</f>
        <v>Not Found</v>
      </c>
    </row>
    <row r="7330" spans="1:20" hidden="1" x14ac:dyDescent="0.3">
      <c r="A7330">
        <v>32</v>
      </c>
      <c r="B7330" s="1">
        <v>46134</v>
      </c>
      <c r="C7330" t="s">
        <v>162</v>
      </c>
      <c r="D7330" t="s">
        <v>227</v>
      </c>
      <c r="E7330" t="s">
        <v>40</v>
      </c>
      <c r="F7330" t="s">
        <v>53</v>
      </c>
      <c r="G7330">
        <v>1</v>
      </c>
      <c r="H7330">
        <v>19.600000000000001</v>
      </c>
      <c r="I7330" t="s">
        <v>129</v>
      </c>
      <c r="J7330" t="s">
        <v>286</v>
      </c>
      <c r="K7330">
        <v>6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83</v>
      </c>
      <c r="R7330" t="s">
        <v>83</v>
      </c>
      <c r="S7330" t="s">
        <v>83</v>
      </c>
      <c r="T7330" t="str">
        <f>_xlfn.XLOOKUP(A7330,MI_Match_Analysis!$A$2:$A$8,MI_Match_Analysis!$F$2:$F$8,"Not Found")</f>
        <v>Not Found</v>
      </c>
    </row>
    <row r="7331" spans="1:20" hidden="1" x14ac:dyDescent="0.3">
      <c r="A7331">
        <v>32</v>
      </c>
      <c r="B7331" s="1">
        <v>46134</v>
      </c>
      <c r="C7331" t="s">
        <v>162</v>
      </c>
      <c r="D7331" t="s">
        <v>227</v>
      </c>
      <c r="E7331" t="s">
        <v>53</v>
      </c>
      <c r="F7331" t="s">
        <v>40</v>
      </c>
      <c r="G7331">
        <v>2</v>
      </c>
      <c r="H7331">
        <v>0.1</v>
      </c>
      <c r="I7331" t="s">
        <v>130</v>
      </c>
      <c r="J7331" t="s">
        <v>44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83</v>
      </c>
      <c r="R7331" t="s">
        <v>83</v>
      </c>
      <c r="S7331" t="s">
        <v>83</v>
      </c>
      <c r="T7331" t="str">
        <f>_xlfn.XLOOKUP(A7331,MI_Match_Analysis!$A$2:$A$8,MI_Match_Analysis!$F$2:$F$8,"Not Found")</f>
        <v>Not Found</v>
      </c>
    </row>
    <row r="7332" spans="1:20" hidden="1" x14ac:dyDescent="0.3">
      <c r="A7332">
        <v>32</v>
      </c>
      <c r="B7332" s="1">
        <v>46134</v>
      </c>
      <c r="C7332" t="s">
        <v>162</v>
      </c>
      <c r="D7332" t="s">
        <v>227</v>
      </c>
      <c r="E7332" t="s">
        <v>53</v>
      </c>
      <c r="F7332" t="s">
        <v>40</v>
      </c>
      <c r="G7332">
        <v>2</v>
      </c>
      <c r="H7332">
        <v>0.2</v>
      </c>
      <c r="I7332" t="s">
        <v>130</v>
      </c>
      <c r="J7332" t="s">
        <v>44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83</v>
      </c>
      <c r="R7332" t="s">
        <v>83</v>
      </c>
      <c r="S7332" t="s">
        <v>83</v>
      </c>
      <c r="T7332" t="str">
        <f>_xlfn.XLOOKUP(A7332,MI_Match_Analysis!$A$2:$A$8,MI_Match_Analysis!$F$2:$F$8,"Not Found")</f>
        <v>Not Found</v>
      </c>
    </row>
    <row r="7333" spans="1:20" hidden="1" x14ac:dyDescent="0.3">
      <c r="A7333">
        <v>32</v>
      </c>
      <c r="B7333" s="1">
        <v>46134</v>
      </c>
      <c r="C7333" t="s">
        <v>162</v>
      </c>
      <c r="D7333" t="s">
        <v>227</v>
      </c>
      <c r="E7333" t="s">
        <v>53</v>
      </c>
      <c r="F7333" t="s">
        <v>40</v>
      </c>
      <c r="G7333">
        <v>2</v>
      </c>
      <c r="H7333">
        <v>0.3</v>
      </c>
      <c r="I7333" t="s">
        <v>130</v>
      </c>
      <c r="J7333" t="s">
        <v>44</v>
      </c>
      <c r="K7333">
        <v>4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83</v>
      </c>
      <c r="R7333" t="s">
        <v>83</v>
      </c>
      <c r="S7333" t="s">
        <v>83</v>
      </c>
      <c r="T7333" t="str">
        <f>_xlfn.XLOOKUP(A7333,MI_Match_Analysis!$A$2:$A$8,MI_Match_Analysis!$F$2:$F$8,"Not Found")</f>
        <v>Not Found</v>
      </c>
    </row>
    <row r="7334" spans="1:20" hidden="1" x14ac:dyDescent="0.3">
      <c r="A7334">
        <v>32</v>
      </c>
      <c r="B7334" s="1">
        <v>46134</v>
      </c>
      <c r="C7334" t="s">
        <v>162</v>
      </c>
      <c r="D7334" t="s">
        <v>227</v>
      </c>
      <c r="E7334" t="s">
        <v>53</v>
      </c>
      <c r="F7334" t="s">
        <v>40</v>
      </c>
      <c r="G7334">
        <v>2</v>
      </c>
      <c r="H7334">
        <v>0.4</v>
      </c>
      <c r="I7334" t="s">
        <v>130</v>
      </c>
      <c r="J7334" t="s">
        <v>44</v>
      </c>
      <c r="K7334">
        <v>4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83</v>
      </c>
      <c r="R7334" t="s">
        <v>83</v>
      </c>
      <c r="S7334" t="s">
        <v>83</v>
      </c>
      <c r="T7334" t="str">
        <f>_xlfn.XLOOKUP(A7334,MI_Match_Analysis!$A$2:$A$8,MI_Match_Analysis!$F$2:$F$8,"Not Found")</f>
        <v>Not Found</v>
      </c>
    </row>
    <row r="7335" spans="1:20" hidden="1" x14ac:dyDescent="0.3">
      <c r="A7335">
        <v>32</v>
      </c>
      <c r="B7335" s="1">
        <v>46134</v>
      </c>
      <c r="C7335" t="s">
        <v>162</v>
      </c>
      <c r="D7335" t="s">
        <v>227</v>
      </c>
      <c r="E7335" t="s">
        <v>53</v>
      </c>
      <c r="F7335" t="s">
        <v>40</v>
      </c>
      <c r="G7335">
        <v>2</v>
      </c>
      <c r="H7335">
        <v>0.5</v>
      </c>
      <c r="I7335" t="s">
        <v>130</v>
      </c>
      <c r="J7335" t="s">
        <v>44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83</v>
      </c>
      <c r="R7335" t="s">
        <v>83</v>
      </c>
      <c r="S7335" t="s">
        <v>83</v>
      </c>
      <c r="T7335" t="str">
        <f>_xlfn.XLOOKUP(A7335,MI_Match_Analysis!$A$2:$A$8,MI_Match_Analysis!$F$2:$F$8,"Not Found")</f>
        <v>Not Found</v>
      </c>
    </row>
    <row r="7336" spans="1:20" hidden="1" x14ac:dyDescent="0.3">
      <c r="A7336">
        <v>32</v>
      </c>
      <c r="B7336" s="1">
        <v>46134</v>
      </c>
      <c r="C7336" t="s">
        <v>162</v>
      </c>
      <c r="D7336" t="s">
        <v>227</v>
      </c>
      <c r="E7336" t="s">
        <v>53</v>
      </c>
      <c r="F7336" t="s">
        <v>40</v>
      </c>
      <c r="G7336">
        <v>2</v>
      </c>
      <c r="H7336">
        <v>0.6</v>
      </c>
      <c r="I7336" t="s">
        <v>230</v>
      </c>
      <c r="J7336" t="s">
        <v>44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195</v>
      </c>
      <c r="R7336" t="s">
        <v>230</v>
      </c>
      <c r="S7336" t="s">
        <v>288</v>
      </c>
      <c r="T7336" t="str">
        <f>_xlfn.XLOOKUP(A7336,MI_Match_Analysis!$A$2:$A$8,MI_Match_Analysis!$F$2:$F$8,"Not Found")</f>
        <v>Not Found</v>
      </c>
    </row>
    <row r="7337" spans="1:20" hidden="1" x14ac:dyDescent="0.3">
      <c r="A7337">
        <v>32</v>
      </c>
      <c r="B7337" s="1">
        <v>46134</v>
      </c>
      <c r="C7337" t="s">
        <v>162</v>
      </c>
      <c r="D7337" t="s">
        <v>227</v>
      </c>
      <c r="E7337" t="s">
        <v>53</v>
      </c>
      <c r="F7337" t="s">
        <v>40</v>
      </c>
      <c r="G7337">
        <v>2</v>
      </c>
      <c r="H7337">
        <v>1.1000000000000001</v>
      </c>
      <c r="I7337" t="s">
        <v>130</v>
      </c>
      <c r="J7337" t="s">
        <v>42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83</v>
      </c>
      <c r="R7337" t="s">
        <v>83</v>
      </c>
      <c r="S7337" t="s">
        <v>83</v>
      </c>
      <c r="T7337" t="str">
        <f>_xlfn.XLOOKUP(A7337,MI_Match_Analysis!$A$2:$A$8,MI_Match_Analysis!$F$2:$F$8,"Not Found")</f>
        <v>Not Found</v>
      </c>
    </row>
    <row r="7338" spans="1:20" hidden="1" x14ac:dyDescent="0.3">
      <c r="A7338">
        <v>32</v>
      </c>
      <c r="B7338" s="1">
        <v>46134</v>
      </c>
      <c r="C7338" t="s">
        <v>162</v>
      </c>
      <c r="D7338" t="s">
        <v>227</v>
      </c>
      <c r="E7338" t="s">
        <v>53</v>
      </c>
      <c r="F7338" t="s">
        <v>40</v>
      </c>
      <c r="G7338">
        <v>2</v>
      </c>
      <c r="H7338">
        <v>1.2</v>
      </c>
      <c r="I7338" t="s">
        <v>77</v>
      </c>
      <c r="J7338" t="s">
        <v>42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83</v>
      </c>
      <c r="R7338" t="s">
        <v>83</v>
      </c>
      <c r="S7338" t="s">
        <v>83</v>
      </c>
      <c r="T7338" t="str">
        <f>_xlfn.XLOOKUP(A7338,MI_Match_Analysis!$A$2:$A$8,MI_Match_Analysis!$F$2:$F$8,"Not Found")</f>
        <v>Not Found</v>
      </c>
    </row>
    <row r="7339" spans="1:20" hidden="1" x14ac:dyDescent="0.3">
      <c r="A7339">
        <v>32</v>
      </c>
      <c r="B7339" s="1">
        <v>46134</v>
      </c>
      <c r="C7339" t="s">
        <v>162</v>
      </c>
      <c r="D7339" t="s">
        <v>227</v>
      </c>
      <c r="E7339" t="s">
        <v>53</v>
      </c>
      <c r="F7339" t="s">
        <v>40</v>
      </c>
      <c r="G7339">
        <v>2</v>
      </c>
      <c r="H7339">
        <v>1.3</v>
      </c>
      <c r="I7339" t="s">
        <v>77</v>
      </c>
      <c r="J7339" t="s">
        <v>42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83</v>
      </c>
      <c r="R7339" t="s">
        <v>83</v>
      </c>
      <c r="S7339" t="s">
        <v>83</v>
      </c>
      <c r="T7339" t="str">
        <f>_xlfn.XLOOKUP(A7339,MI_Match_Analysis!$A$2:$A$8,MI_Match_Analysis!$F$2:$F$8,"Not Found")</f>
        <v>Not Found</v>
      </c>
    </row>
    <row r="7340" spans="1:20" hidden="1" x14ac:dyDescent="0.3">
      <c r="A7340">
        <v>32</v>
      </c>
      <c r="B7340" s="1">
        <v>46134</v>
      </c>
      <c r="C7340" t="s">
        <v>162</v>
      </c>
      <c r="D7340" t="s">
        <v>227</v>
      </c>
      <c r="E7340" t="s">
        <v>53</v>
      </c>
      <c r="F7340" t="s">
        <v>40</v>
      </c>
      <c r="G7340">
        <v>2</v>
      </c>
      <c r="H7340">
        <v>1.4</v>
      </c>
      <c r="I7340" t="s">
        <v>77</v>
      </c>
      <c r="J7340" t="s">
        <v>42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165</v>
      </c>
      <c r="R7340" t="s">
        <v>77</v>
      </c>
      <c r="S7340" t="s">
        <v>74</v>
      </c>
      <c r="T7340" t="str">
        <f>_xlfn.XLOOKUP(A7340,MI_Match_Analysis!$A$2:$A$8,MI_Match_Analysis!$F$2:$F$8,"Not Found")</f>
        <v>Not Found</v>
      </c>
    </row>
    <row r="7341" spans="1:20" hidden="1" x14ac:dyDescent="0.3">
      <c r="A7341">
        <v>32</v>
      </c>
      <c r="B7341" s="1">
        <v>46134</v>
      </c>
      <c r="C7341" t="s">
        <v>162</v>
      </c>
      <c r="D7341" t="s">
        <v>227</v>
      </c>
      <c r="E7341" t="s">
        <v>53</v>
      </c>
      <c r="F7341" t="s">
        <v>40</v>
      </c>
      <c r="G7341">
        <v>2</v>
      </c>
      <c r="H7341">
        <v>1.5</v>
      </c>
      <c r="I7341" t="s">
        <v>228</v>
      </c>
      <c r="J7341" t="s">
        <v>42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83</v>
      </c>
      <c r="R7341" t="s">
        <v>83</v>
      </c>
      <c r="S7341" t="s">
        <v>83</v>
      </c>
      <c r="T7341" t="str">
        <f>_xlfn.XLOOKUP(A7341,MI_Match_Analysis!$A$2:$A$8,MI_Match_Analysis!$F$2:$F$8,"Not Found")</f>
        <v>Not Found</v>
      </c>
    </row>
    <row r="7342" spans="1:20" hidden="1" x14ac:dyDescent="0.3">
      <c r="A7342">
        <v>32</v>
      </c>
      <c r="B7342" s="1">
        <v>46134</v>
      </c>
      <c r="C7342" t="s">
        <v>162</v>
      </c>
      <c r="D7342" t="s">
        <v>227</v>
      </c>
      <c r="E7342" t="s">
        <v>53</v>
      </c>
      <c r="F7342" t="s">
        <v>40</v>
      </c>
      <c r="G7342">
        <v>2</v>
      </c>
      <c r="H7342">
        <v>1.6</v>
      </c>
      <c r="I7342" t="s">
        <v>228</v>
      </c>
      <c r="J7342" t="s">
        <v>42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83</v>
      </c>
      <c r="R7342" t="s">
        <v>83</v>
      </c>
      <c r="S7342" t="s">
        <v>83</v>
      </c>
      <c r="T7342" t="str">
        <f>_xlfn.XLOOKUP(A7342,MI_Match_Analysis!$A$2:$A$8,MI_Match_Analysis!$F$2:$F$8,"Not Found")</f>
        <v>Not Found</v>
      </c>
    </row>
    <row r="7343" spans="1:20" hidden="1" x14ac:dyDescent="0.3">
      <c r="A7343">
        <v>32</v>
      </c>
      <c r="B7343" s="1">
        <v>46134</v>
      </c>
      <c r="C7343" t="s">
        <v>162</v>
      </c>
      <c r="D7343" t="s">
        <v>227</v>
      </c>
      <c r="E7343" t="s">
        <v>53</v>
      </c>
      <c r="F7343" t="s">
        <v>40</v>
      </c>
      <c r="G7343">
        <v>2</v>
      </c>
      <c r="H7343">
        <v>2.1</v>
      </c>
      <c r="I7343" t="s">
        <v>130</v>
      </c>
      <c r="J7343" t="s">
        <v>44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83</v>
      </c>
      <c r="R7343" t="s">
        <v>83</v>
      </c>
      <c r="S7343" t="s">
        <v>83</v>
      </c>
      <c r="T7343" t="str">
        <f>_xlfn.XLOOKUP(A7343,MI_Match_Analysis!$A$2:$A$8,MI_Match_Analysis!$F$2:$F$8,"Not Found")</f>
        <v>Not Found</v>
      </c>
    </row>
    <row r="7344" spans="1:20" hidden="1" x14ac:dyDescent="0.3">
      <c r="A7344">
        <v>32</v>
      </c>
      <c r="B7344" s="1">
        <v>46134</v>
      </c>
      <c r="C7344" t="s">
        <v>162</v>
      </c>
      <c r="D7344" t="s">
        <v>227</v>
      </c>
      <c r="E7344" t="s">
        <v>53</v>
      </c>
      <c r="F7344" t="s">
        <v>40</v>
      </c>
      <c r="G7344">
        <v>2</v>
      </c>
      <c r="H7344">
        <v>2.2000000000000002</v>
      </c>
      <c r="I7344" t="s">
        <v>228</v>
      </c>
      <c r="J7344" t="s">
        <v>44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83</v>
      </c>
      <c r="R7344" t="s">
        <v>83</v>
      </c>
      <c r="S7344" t="s">
        <v>83</v>
      </c>
      <c r="T7344" t="str">
        <f>_xlfn.XLOOKUP(A7344,MI_Match_Analysis!$A$2:$A$8,MI_Match_Analysis!$F$2:$F$8,"Not Found")</f>
        <v>Not Found</v>
      </c>
    </row>
    <row r="7345" spans="1:20" hidden="1" x14ac:dyDescent="0.3">
      <c r="A7345">
        <v>32</v>
      </c>
      <c r="B7345" s="1">
        <v>46134</v>
      </c>
      <c r="C7345" t="s">
        <v>162</v>
      </c>
      <c r="D7345" t="s">
        <v>227</v>
      </c>
      <c r="E7345" t="s">
        <v>53</v>
      </c>
      <c r="F7345" t="s">
        <v>40</v>
      </c>
      <c r="G7345">
        <v>2</v>
      </c>
      <c r="H7345">
        <v>2.2999999999999998</v>
      </c>
      <c r="I7345" t="s">
        <v>228</v>
      </c>
      <c r="J7345" t="s">
        <v>44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83</v>
      </c>
      <c r="R7345" t="s">
        <v>83</v>
      </c>
      <c r="S7345" t="s">
        <v>83</v>
      </c>
      <c r="T7345" t="str">
        <f>_xlfn.XLOOKUP(A7345,MI_Match_Analysis!$A$2:$A$8,MI_Match_Analysis!$F$2:$F$8,"Not Found")</f>
        <v>Not Found</v>
      </c>
    </row>
    <row r="7346" spans="1:20" hidden="1" x14ac:dyDescent="0.3">
      <c r="A7346">
        <v>32</v>
      </c>
      <c r="B7346" s="1">
        <v>46134</v>
      </c>
      <c r="C7346" t="s">
        <v>162</v>
      </c>
      <c r="D7346" t="s">
        <v>227</v>
      </c>
      <c r="E7346" t="s">
        <v>53</v>
      </c>
      <c r="F7346" t="s">
        <v>40</v>
      </c>
      <c r="G7346">
        <v>2</v>
      </c>
      <c r="H7346">
        <v>2.4</v>
      </c>
      <c r="I7346" t="s">
        <v>228</v>
      </c>
      <c r="J7346" t="s">
        <v>44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83</v>
      </c>
      <c r="R7346" t="s">
        <v>83</v>
      </c>
      <c r="S7346" t="s">
        <v>83</v>
      </c>
      <c r="T7346" t="str">
        <f>_xlfn.XLOOKUP(A7346,MI_Match_Analysis!$A$2:$A$8,MI_Match_Analysis!$F$2:$F$8,"Not Found")</f>
        <v>Not Found</v>
      </c>
    </row>
    <row r="7347" spans="1:20" hidden="1" x14ac:dyDescent="0.3">
      <c r="A7347">
        <v>32</v>
      </c>
      <c r="B7347" s="1">
        <v>46134</v>
      </c>
      <c r="C7347" t="s">
        <v>162</v>
      </c>
      <c r="D7347" t="s">
        <v>227</v>
      </c>
      <c r="E7347" t="s">
        <v>53</v>
      </c>
      <c r="F7347" t="s">
        <v>40</v>
      </c>
      <c r="G7347">
        <v>2</v>
      </c>
      <c r="H7347">
        <v>2.5</v>
      </c>
      <c r="I7347" t="s">
        <v>228</v>
      </c>
      <c r="J7347" t="s">
        <v>44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165</v>
      </c>
      <c r="R7347" t="s">
        <v>228</v>
      </c>
      <c r="S7347" t="s">
        <v>74</v>
      </c>
      <c r="T7347" t="str">
        <f>_xlfn.XLOOKUP(A7347,MI_Match_Analysis!$A$2:$A$8,MI_Match_Analysis!$F$2:$F$8,"Not Found")</f>
        <v>Not Found</v>
      </c>
    </row>
    <row r="7348" spans="1:20" hidden="1" x14ac:dyDescent="0.3">
      <c r="A7348">
        <v>32</v>
      </c>
      <c r="B7348" s="1">
        <v>46134</v>
      </c>
      <c r="C7348" t="s">
        <v>162</v>
      </c>
      <c r="D7348" t="s">
        <v>227</v>
      </c>
      <c r="E7348" t="s">
        <v>53</v>
      </c>
      <c r="F7348" t="s">
        <v>40</v>
      </c>
      <c r="G7348">
        <v>2</v>
      </c>
      <c r="H7348">
        <v>2.6</v>
      </c>
      <c r="I7348" t="s">
        <v>233</v>
      </c>
      <c r="J7348" t="s">
        <v>44</v>
      </c>
      <c r="K7348">
        <v>0</v>
      </c>
      <c r="L7348">
        <v>1</v>
      </c>
      <c r="M7348">
        <v>1</v>
      </c>
      <c r="N7348">
        <v>0</v>
      </c>
      <c r="O7348">
        <v>0</v>
      </c>
      <c r="P7348">
        <v>0</v>
      </c>
      <c r="Q7348" t="s">
        <v>83</v>
      </c>
      <c r="R7348" t="s">
        <v>83</v>
      </c>
      <c r="S7348" t="s">
        <v>83</v>
      </c>
      <c r="T7348" t="str">
        <f>_xlfn.XLOOKUP(A7348,MI_Match_Analysis!$A$2:$A$8,MI_Match_Analysis!$F$2:$F$8,"Not Found")</f>
        <v>Not Found</v>
      </c>
    </row>
    <row r="7349" spans="1:20" hidden="1" x14ac:dyDescent="0.3">
      <c r="A7349">
        <v>32</v>
      </c>
      <c r="B7349" s="1">
        <v>46134</v>
      </c>
      <c r="C7349" t="s">
        <v>162</v>
      </c>
      <c r="D7349" t="s">
        <v>227</v>
      </c>
      <c r="E7349" t="s">
        <v>53</v>
      </c>
      <c r="F7349" t="s">
        <v>40</v>
      </c>
      <c r="G7349">
        <v>2</v>
      </c>
      <c r="H7349">
        <v>2.6</v>
      </c>
      <c r="I7349" t="s">
        <v>233</v>
      </c>
      <c r="J7349" t="s">
        <v>44</v>
      </c>
      <c r="K7349">
        <v>4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83</v>
      </c>
      <c r="R7349" t="s">
        <v>83</v>
      </c>
      <c r="S7349" t="s">
        <v>83</v>
      </c>
      <c r="T7349" t="str">
        <f>_xlfn.XLOOKUP(A7349,MI_Match_Analysis!$A$2:$A$8,MI_Match_Analysis!$F$2:$F$8,"Not Found")</f>
        <v>Not Found</v>
      </c>
    </row>
    <row r="7350" spans="1:20" hidden="1" x14ac:dyDescent="0.3">
      <c r="A7350">
        <v>32</v>
      </c>
      <c r="B7350" s="1">
        <v>46134</v>
      </c>
      <c r="C7350" t="s">
        <v>162</v>
      </c>
      <c r="D7350" t="s">
        <v>227</v>
      </c>
      <c r="E7350" t="s">
        <v>53</v>
      </c>
      <c r="F7350" t="s">
        <v>40</v>
      </c>
      <c r="G7350">
        <v>2</v>
      </c>
      <c r="H7350">
        <v>3.1</v>
      </c>
      <c r="I7350" t="s">
        <v>130</v>
      </c>
      <c r="J7350" t="s">
        <v>42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83</v>
      </c>
      <c r="R7350" t="s">
        <v>83</v>
      </c>
      <c r="S7350" t="s">
        <v>83</v>
      </c>
      <c r="T7350" t="str">
        <f>_xlfn.XLOOKUP(A7350,MI_Match_Analysis!$A$2:$A$8,MI_Match_Analysis!$F$2:$F$8,"Not Found")</f>
        <v>Not Found</v>
      </c>
    </row>
    <row r="7351" spans="1:20" hidden="1" x14ac:dyDescent="0.3">
      <c r="A7351">
        <v>32</v>
      </c>
      <c r="B7351" s="1">
        <v>46134</v>
      </c>
      <c r="C7351" t="s">
        <v>162</v>
      </c>
      <c r="D7351" t="s">
        <v>227</v>
      </c>
      <c r="E7351" t="s">
        <v>53</v>
      </c>
      <c r="F7351" t="s">
        <v>40</v>
      </c>
      <c r="G7351">
        <v>2</v>
      </c>
      <c r="H7351">
        <v>3.2</v>
      </c>
      <c r="I7351" t="s">
        <v>130</v>
      </c>
      <c r="J7351" t="s">
        <v>42</v>
      </c>
      <c r="K7351">
        <v>4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83</v>
      </c>
      <c r="R7351" t="s">
        <v>83</v>
      </c>
      <c r="S7351" t="s">
        <v>83</v>
      </c>
      <c r="T7351" t="str">
        <f>_xlfn.XLOOKUP(A7351,MI_Match_Analysis!$A$2:$A$8,MI_Match_Analysis!$F$2:$F$8,"Not Found")</f>
        <v>Not Found</v>
      </c>
    </row>
    <row r="7352" spans="1:20" hidden="1" x14ac:dyDescent="0.3">
      <c r="A7352">
        <v>32</v>
      </c>
      <c r="B7352" s="1">
        <v>46134</v>
      </c>
      <c r="C7352" t="s">
        <v>162</v>
      </c>
      <c r="D7352" t="s">
        <v>227</v>
      </c>
      <c r="E7352" t="s">
        <v>53</v>
      </c>
      <c r="F7352" t="s">
        <v>40</v>
      </c>
      <c r="G7352">
        <v>2</v>
      </c>
      <c r="H7352">
        <v>3.3</v>
      </c>
      <c r="I7352" t="s">
        <v>130</v>
      </c>
      <c r="J7352" t="s">
        <v>42</v>
      </c>
      <c r="K7352">
        <v>0</v>
      </c>
      <c r="L7352">
        <v>1</v>
      </c>
      <c r="M7352">
        <v>0</v>
      </c>
      <c r="N7352">
        <v>1</v>
      </c>
      <c r="O7352">
        <v>0</v>
      </c>
      <c r="P7352">
        <v>0</v>
      </c>
      <c r="Q7352" t="s">
        <v>83</v>
      </c>
      <c r="R7352" t="s">
        <v>83</v>
      </c>
      <c r="S7352" t="s">
        <v>83</v>
      </c>
      <c r="T7352" t="str">
        <f>_xlfn.XLOOKUP(A7352,MI_Match_Analysis!$A$2:$A$8,MI_Match_Analysis!$F$2:$F$8,"Not Found")</f>
        <v>Not Found</v>
      </c>
    </row>
    <row r="7353" spans="1:20" hidden="1" x14ac:dyDescent="0.3">
      <c r="A7353">
        <v>32</v>
      </c>
      <c r="B7353" s="1">
        <v>46134</v>
      </c>
      <c r="C7353" t="s">
        <v>162</v>
      </c>
      <c r="D7353" t="s">
        <v>227</v>
      </c>
      <c r="E7353" t="s">
        <v>53</v>
      </c>
      <c r="F7353" t="s">
        <v>40</v>
      </c>
      <c r="G7353">
        <v>2</v>
      </c>
      <c r="H7353">
        <v>3.4</v>
      </c>
      <c r="I7353" t="s">
        <v>233</v>
      </c>
      <c r="J7353" t="s">
        <v>42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83</v>
      </c>
      <c r="R7353" t="s">
        <v>83</v>
      </c>
      <c r="S7353" t="s">
        <v>83</v>
      </c>
      <c r="T7353" t="str">
        <f>_xlfn.XLOOKUP(A7353,MI_Match_Analysis!$A$2:$A$8,MI_Match_Analysis!$F$2:$F$8,"Not Found")</f>
        <v>Not Found</v>
      </c>
    </row>
    <row r="7354" spans="1:20" hidden="1" x14ac:dyDescent="0.3">
      <c r="A7354">
        <v>32</v>
      </c>
      <c r="B7354" s="1">
        <v>46134</v>
      </c>
      <c r="C7354" t="s">
        <v>162</v>
      </c>
      <c r="D7354" t="s">
        <v>227</v>
      </c>
      <c r="E7354" t="s">
        <v>53</v>
      </c>
      <c r="F7354" t="s">
        <v>40</v>
      </c>
      <c r="G7354">
        <v>2</v>
      </c>
      <c r="H7354">
        <v>3.5</v>
      </c>
      <c r="I7354" t="s">
        <v>130</v>
      </c>
      <c r="J7354" t="s">
        <v>42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83</v>
      </c>
      <c r="R7354" t="s">
        <v>83</v>
      </c>
      <c r="S7354" t="s">
        <v>83</v>
      </c>
      <c r="T7354" t="str">
        <f>_xlfn.XLOOKUP(A7354,MI_Match_Analysis!$A$2:$A$8,MI_Match_Analysis!$F$2:$F$8,"Not Found")</f>
        <v>Not Found</v>
      </c>
    </row>
    <row r="7355" spans="1:20" hidden="1" x14ac:dyDescent="0.3">
      <c r="A7355">
        <v>32</v>
      </c>
      <c r="B7355" s="1">
        <v>46134</v>
      </c>
      <c r="C7355" t="s">
        <v>162</v>
      </c>
      <c r="D7355" t="s">
        <v>227</v>
      </c>
      <c r="E7355" t="s">
        <v>53</v>
      </c>
      <c r="F7355" t="s">
        <v>40</v>
      </c>
      <c r="G7355">
        <v>2</v>
      </c>
      <c r="H7355">
        <v>3.6</v>
      </c>
      <c r="I7355" t="s">
        <v>130</v>
      </c>
      <c r="J7355" t="s">
        <v>42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83</v>
      </c>
      <c r="R7355" t="s">
        <v>83</v>
      </c>
      <c r="S7355" t="s">
        <v>83</v>
      </c>
      <c r="T7355" t="str">
        <f>_xlfn.XLOOKUP(A7355,MI_Match_Analysis!$A$2:$A$8,MI_Match_Analysis!$F$2:$F$8,"Not Found")</f>
        <v>Not Found</v>
      </c>
    </row>
    <row r="7356" spans="1:20" hidden="1" x14ac:dyDescent="0.3">
      <c r="A7356">
        <v>32</v>
      </c>
      <c r="B7356" s="1">
        <v>46134</v>
      </c>
      <c r="C7356" t="s">
        <v>162</v>
      </c>
      <c r="D7356" t="s">
        <v>227</v>
      </c>
      <c r="E7356" t="s">
        <v>53</v>
      </c>
      <c r="F7356" t="s">
        <v>40</v>
      </c>
      <c r="G7356">
        <v>2</v>
      </c>
      <c r="H7356">
        <v>4.0999999999999996</v>
      </c>
      <c r="I7356" t="s">
        <v>233</v>
      </c>
      <c r="J7356" t="s">
        <v>44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83</v>
      </c>
      <c r="R7356" t="s">
        <v>83</v>
      </c>
      <c r="S7356" t="s">
        <v>83</v>
      </c>
      <c r="T7356" t="str">
        <f>_xlfn.XLOOKUP(A7356,MI_Match_Analysis!$A$2:$A$8,MI_Match_Analysis!$F$2:$F$8,"Not Found")</f>
        <v>Not Found</v>
      </c>
    </row>
    <row r="7357" spans="1:20" hidden="1" x14ac:dyDescent="0.3">
      <c r="A7357">
        <v>32</v>
      </c>
      <c r="B7357" s="1">
        <v>46134</v>
      </c>
      <c r="C7357" t="s">
        <v>162</v>
      </c>
      <c r="D7357" t="s">
        <v>227</v>
      </c>
      <c r="E7357" t="s">
        <v>53</v>
      </c>
      <c r="F7357" t="s">
        <v>40</v>
      </c>
      <c r="G7357">
        <v>2</v>
      </c>
      <c r="H7357">
        <v>4.2</v>
      </c>
      <c r="I7357" t="s">
        <v>233</v>
      </c>
      <c r="J7357" t="s">
        <v>44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83</v>
      </c>
      <c r="R7357" t="s">
        <v>83</v>
      </c>
      <c r="S7357" t="s">
        <v>83</v>
      </c>
      <c r="T7357" t="str">
        <f>_xlfn.XLOOKUP(A7357,MI_Match_Analysis!$A$2:$A$8,MI_Match_Analysis!$F$2:$F$8,"Not Found")</f>
        <v>Not Found</v>
      </c>
    </row>
    <row r="7358" spans="1:20" hidden="1" x14ac:dyDescent="0.3">
      <c r="A7358">
        <v>32</v>
      </c>
      <c r="B7358" s="1">
        <v>46134</v>
      </c>
      <c r="C7358" t="s">
        <v>162</v>
      </c>
      <c r="D7358" t="s">
        <v>227</v>
      </c>
      <c r="E7358" t="s">
        <v>53</v>
      </c>
      <c r="F7358" t="s">
        <v>40</v>
      </c>
      <c r="G7358">
        <v>2</v>
      </c>
      <c r="H7358">
        <v>4.3</v>
      </c>
      <c r="I7358" t="s">
        <v>233</v>
      </c>
      <c r="J7358" t="s">
        <v>44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83</v>
      </c>
      <c r="R7358" t="s">
        <v>83</v>
      </c>
      <c r="S7358" t="s">
        <v>83</v>
      </c>
      <c r="T7358" t="str">
        <f>_xlfn.XLOOKUP(A7358,MI_Match_Analysis!$A$2:$A$8,MI_Match_Analysis!$F$2:$F$8,"Not Found")</f>
        <v>Not Found</v>
      </c>
    </row>
    <row r="7359" spans="1:20" hidden="1" x14ac:dyDescent="0.3">
      <c r="A7359">
        <v>32</v>
      </c>
      <c r="B7359" s="1">
        <v>46134</v>
      </c>
      <c r="C7359" t="s">
        <v>162</v>
      </c>
      <c r="D7359" t="s">
        <v>227</v>
      </c>
      <c r="E7359" t="s">
        <v>53</v>
      </c>
      <c r="F7359" t="s">
        <v>40</v>
      </c>
      <c r="G7359">
        <v>2</v>
      </c>
      <c r="H7359">
        <v>4.4000000000000004</v>
      </c>
      <c r="I7359" t="s">
        <v>233</v>
      </c>
      <c r="J7359" t="s">
        <v>44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83</v>
      </c>
      <c r="R7359" t="s">
        <v>83</v>
      </c>
      <c r="S7359" t="s">
        <v>83</v>
      </c>
      <c r="T7359" t="str">
        <f>_xlfn.XLOOKUP(A7359,MI_Match_Analysis!$A$2:$A$8,MI_Match_Analysis!$F$2:$F$8,"Not Found")</f>
        <v>Not Found</v>
      </c>
    </row>
    <row r="7360" spans="1:20" hidden="1" x14ac:dyDescent="0.3">
      <c r="A7360">
        <v>32</v>
      </c>
      <c r="B7360" s="1">
        <v>46134</v>
      </c>
      <c r="C7360" t="s">
        <v>162</v>
      </c>
      <c r="D7360" t="s">
        <v>227</v>
      </c>
      <c r="E7360" t="s">
        <v>53</v>
      </c>
      <c r="F7360" t="s">
        <v>40</v>
      </c>
      <c r="G7360">
        <v>2</v>
      </c>
      <c r="H7360">
        <v>4.5</v>
      </c>
      <c r="I7360" t="s">
        <v>233</v>
      </c>
      <c r="J7360" t="s">
        <v>44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83</v>
      </c>
      <c r="R7360" t="s">
        <v>83</v>
      </c>
      <c r="S7360" t="s">
        <v>83</v>
      </c>
      <c r="T7360" t="str">
        <f>_xlfn.XLOOKUP(A7360,MI_Match_Analysis!$A$2:$A$8,MI_Match_Analysis!$F$2:$F$8,"Not Found")</f>
        <v>Not Found</v>
      </c>
    </row>
    <row r="7361" spans="1:20" hidden="1" x14ac:dyDescent="0.3">
      <c r="A7361">
        <v>32</v>
      </c>
      <c r="B7361" s="1">
        <v>46134</v>
      </c>
      <c r="C7361" t="s">
        <v>162</v>
      </c>
      <c r="D7361" t="s">
        <v>227</v>
      </c>
      <c r="E7361" t="s">
        <v>53</v>
      </c>
      <c r="F7361" t="s">
        <v>40</v>
      </c>
      <c r="G7361">
        <v>2</v>
      </c>
      <c r="H7361">
        <v>4.5999999999999996</v>
      </c>
      <c r="I7361" t="s">
        <v>233</v>
      </c>
      <c r="J7361" t="s">
        <v>44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83</v>
      </c>
      <c r="R7361" t="s">
        <v>83</v>
      </c>
      <c r="S7361" t="s">
        <v>83</v>
      </c>
      <c r="T7361" t="str">
        <f>_xlfn.XLOOKUP(A7361,MI_Match_Analysis!$A$2:$A$8,MI_Match_Analysis!$F$2:$F$8,"Not Found")</f>
        <v>Not Found</v>
      </c>
    </row>
    <row r="7362" spans="1:20" hidden="1" x14ac:dyDescent="0.3">
      <c r="A7362">
        <v>32</v>
      </c>
      <c r="B7362" s="1">
        <v>46134</v>
      </c>
      <c r="C7362" t="s">
        <v>162</v>
      </c>
      <c r="D7362" t="s">
        <v>227</v>
      </c>
      <c r="E7362" t="s">
        <v>53</v>
      </c>
      <c r="F7362" t="s">
        <v>40</v>
      </c>
      <c r="G7362">
        <v>2</v>
      </c>
      <c r="H7362">
        <v>5.0999999999999996</v>
      </c>
      <c r="I7362" t="s">
        <v>130</v>
      </c>
      <c r="J7362" t="s">
        <v>42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83</v>
      </c>
      <c r="R7362" t="s">
        <v>83</v>
      </c>
      <c r="S7362" t="s">
        <v>83</v>
      </c>
      <c r="T7362" t="str">
        <f>_xlfn.XLOOKUP(A7362,MI_Match_Analysis!$A$2:$A$8,MI_Match_Analysis!$F$2:$F$8,"Not Found")</f>
        <v>Not Found</v>
      </c>
    </row>
    <row r="7363" spans="1:20" hidden="1" x14ac:dyDescent="0.3">
      <c r="A7363">
        <v>32</v>
      </c>
      <c r="B7363" s="1">
        <v>46134</v>
      </c>
      <c r="C7363" t="s">
        <v>162</v>
      </c>
      <c r="D7363" t="s">
        <v>227</v>
      </c>
      <c r="E7363" t="s">
        <v>53</v>
      </c>
      <c r="F7363" t="s">
        <v>40</v>
      </c>
      <c r="G7363">
        <v>2</v>
      </c>
      <c r="H7363">
        <v>5.2</v>
      </c>
      <c r="I7363" t="s">
        <v>233</v>
      </c>
      <c r="J7363" t="s">
        <v>42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83</v>
      </c>
      <c r="R7363" t="s">
        <v>83</v>
      </c>
      <c r="S7363" t="s">
        <v>83</v>
      </c>
      <c r="T7363" t="str">
        <f>_xlfn.XLOOKUP(A7363,MI_Match_Analysis!$A$2:$A$8,MI_Match_Analysis!$F$2:$F$8,"Not Found")</f>
        <v>Not Found</v>
      </c>
    </row>
    <row r="7364" spans="1:20" hidden="1" x14ac:dyDescent="0.3">
      <c r="A7364">
        <v>32</v>
      </c>
      <c r="B7364" s="1">
        <v>46134</v>
      </c>
      <c r="C7364" t="s">
        <v>162</v>
      </c>
      <c r="D7364" t="s">
        <v>227</v>
      </c>
      <c r="E7364" t="s">
        <v>53</v>
      </c>
      <c r="F7364" t="s">
        <v>40</v>
      </c>
      <c r="G7364">
        <v>2</v>
      </c>
      <c r="H7364">
        <v>5.3</v>
      </c>
      <c r="I7364" t="s">
        <v>233</v>
      </c>
      <c r="J7364" t="s">
        <v>42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83</v>
      </c>
      <c r="R7364" t="s">
        <v>83</v>
      </c>
      <c r="S7364" t="s">
        <v>83</v>
      </c>
      <c r="T7364" t="str">
        <f>_xlfn.XLOOKUP(A7364,MI_Match_Analysis!$A$2:$A$8,MI_Match_Analysis!$F$2:$F$8,"Not Found")</f>
        <v>Not Found</v>
      </c>
    </row>
    <row r="7365" spans="1:20" hidden="1" x14ac:dyDescent="0.3">
      <c r="A7365">
        <v>32</v>
      </c>
      <c r="B7365" s="1">
        <v>46134</v>
      </c>
      <c r="C7365" t="s">
        <v>162</v>
      </c>
      <c r="D7365" t="s">
        <v>227</v>
      </c>
      <c r="E7365" t="s">
        <v>53</v>
      </c>
      <c r="F7365" t="s">
        <v>40</v>
      </c>
      <c r="G7365">
        <v>2</v>
      </c>
      <c r="H7365">
        <v>5.4</v>
      </c>
      <c r="I7365" t="s">
        <v>130</v>
      </c>
      <c r="J7365" t="s">
        <v>42</v>
      </c>
      <c r="K7365">
        <v>6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83</v>
      </c>
      <c r="R7365" t="s">
        <v>83</v>
      </c>
      <c r="S7365" t="s">
        <v>83</v>
      </c>
      <c r="T7365" t="str">
        <f>_xlfn.XLOOKUP(A7365,MI_Match_Analysis!$A$2:$A$8,MI_Match_Analysis!$F$2:$F$8,"Not Found")</f>
        <v>Not Found</v>
      </c>
    </row>
    <row r="7366" spans="1:20" hidden="1" x14ac:dyDescent="0.3">
      <c r="A7366">
        <v>32</v>
      </c>
      <c r="B7366" s="1">
        <v>46134</v>
      </c>
      <c r="C7366" t="s">
        <v>162</v>
      </c>
      <c r="D7366" t="s">
        <v>227</v>
      </c>
      <c r="E7366" t="s">
        <v>53</v>
      </c>
      <c r="F7366" t="s">
        <v>40</v>
      </c>
      <c r="G7366">
        <v>2</v>
      </c>
      <c r="H7366">
        <v>5.5</v>
      </c>
      <c r="I7366" t="s">
        <v>130</v>
      </c>
      <c r="J7366" t="s">
        <v>42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83</v>
      </c>
      <c r="R7366" t="s">
        <v>83</v>
      </c>
      <c r="S7366" t="s">
        <v>83</v>
      </c>
      <c r="T7366" t="str">
        <f>_xlfn.XLOOKUP(A7366,MI_Match_Analysis!$A$2:$A$8,MI_Match_Analysis!$F$2:$F$8,"Not Found")</f>
        <v>Not Found</v>
      </c>
    </row>
    <row r="7367" spans="1:20" hidden="1" x14ac:dyDescent="0.3">
      <c r="A7367">
        <v>32</v>
      </c>
      <c r="B7367" s="1">
        <v>46134</v>
      </c>
      <c r="C7367" t="s">
        <v>162</v>
      </c>
      <c r="D7367" t="s">
        <v>227</v>
      </c>
      <c r="E7367" t="s">
        <v>53</v>
      </c>
      <c r="F7367" t="s">
        <v>40</v>
      </c>
      <c r="G7367">
        <v>2</v>
      </c>
      <c r="H7367">
        <v>5.6</v>
      </c>
      <c r="I7367" t="s">
        <v>130</v>
      </c>
      <c r="J7367" t="s">
        <v>42</v>
      </c>
      <c r="K7367">
        <v>1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83</v>
      </c>
      <c r="R7367" t="s">
        <v>83</v>
      </c>
      <c r="S7367" t="s">
        <v>83</v>
      </c>
      <c r="T7367" t="str">
        <f>_xlfn.XLOOKUP(A7367,MI_Match_Analysis!$A$2:$A$8,MI_Match_Analysis!$F$2:$F$8,"Not Found")</f>
        <v>Not Found</v>
      </c>
    </row>
    <row r="7368" spans="1:20" hidden="1" x14ac:dyDescent="0.3">
      <c r="A7368">
        <v>32</v>
      </c>
      <c r="B7368" s="1">
        <v>46134</v>
      </c>
      <c r="C7368" t="s">
        <v>162</v>
      </c>
      <c r="D7368" t="s">
        <v>227</v>
      </c>
      <c r="E7368" t="s">
        <v>53</v>
      </c>
      <c r="F7368" t="s">
        <v>40</v>
      </c>
      <c r="G7368">
        <v>2</v>
      </c>
      <c r="H7368">
        <v>6.1</v>
      </c>
      <c r="I7368" t="s">
        <v>130</v>
      </c>
      <c r="J7368" t="s">
        <v>203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83</v>
      </c>
      <c r="R7368" t="s">
        <v>83</v>
      </c>
      <c r="S7368" t="s">
        <v>83</v>
      </c>
      <c r="T7368" t="str">
        <f>_xlfn.XLOOKUP(A7368,MI_Match_Analysis!$A$2:$A$8,MI_Match_Analysis!$F$2:$F$8,"Not Found")</f>
        <v>Not Found</v>
      </c>
    </row>
    <row r="7369" spans="1:20" hidden="1" x14ac:dyDescent="0.3">
      <c r="A7369">
        <v>32</v>
      </c>
      <c r="B7369" s="1">
        <v>46134</v>
      </c>
      <c r="C7369" t="s">
        <v>162</v>
      </c>
      <c r="D7369" t="s">
        <v>227</v>
      </c>
      <c r="E7369" t="s">
        <v>53</v>
      </c>
      <c r="F7369" t="s">
        <v>40</v>
      </c>
      <c r="G7369">
        <v>2</v>
      </c>
      <c r="H7369">
        <v>6.2</v>
      </c>
      <c r="I7369" t="s">
        <v>130</v>
      </c>
      <c r="J7369" t="s">
        <v>203</v>
      </c>
      <c r="K7369">
        <v>1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83</v>
      </c>
      <c r="R7369" t="s">
        <v>83</v>
      </c>
      <c r="S7369" t="s">
        <v>83</v>
      </c>
      <c r="T7369" t="str">
        <f>_xlfn.XLOOKUP(A7369,MI_Match_Analysis!$A$2:$A$8,MI_Match_Analysis!$F$2:$F$8,"Not Found")</f>
        <v>Not Found</v>
      </c>
    </row>
    <row r="7370" spans="1:20" hidden="1" x14ac:dyDescent="0.3">
      <c r="A7370">
        <v>32</v>
      </c>
      <c r="B7370" s="1">
        <v>46134</v>
      </c>
      <c r="C7370" t="s">
        <v>162</v>
      </c>
      <c r="D7370" t="s">
        <v>227</v>
      </c>
      <c r="E7370" t="s">
        <v>53</v>
      </c>
      <c r="F7370" t="s">
        <v>40</v>
      </c>
      <c r="G7370">
        <v>2</v>
      </c>
      <c r="H7370">
        <v>6.3</v>
      </c>
      <c r="I7370" t="s">
        <v>233</v>
      </c>
      <c r="J7370" t="s">
        <v>203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83</v>
      </c>
      <c r="R7370" t="s">
        <v>83</v>
      </c>
      <c r="S7370" t="s">
        <v>83</v>
      </c>
      <c r="T7370" t="str">
        <f>_xlfn.XLOOKUP(A7370,MI_Match_Analysis!$A$2:$A$8,MI_Match_Analysis!$F$2:$F$8,"Not Found")</f>
        <v>Not Found</v>
      </c>
    </row>
    <row r="7371" spans="1:20" hidden="1" x14ac:dyDescent="0.3">
      <c r="A7371">
        <v>32</v>
      </c>
      <c r="B7371" s="1">
        <v>46134</v>
      </c>
      <c r="C7371" t="s">
        <v>162</v>
      </c>
      <c r="D7371" t="s">
        <v>227</v>
      </c>
      <c r="E7371" t="s">
        <v>53</v>
      </c>
      <c r="F7371" t="s">
        <v>40</v>
      </c>
      <c r="G7371">
        <v>2</v>
      </c>
      <c r="H7371">
        <v>6.4</v>
      </c>
      <c r="I7371" t="s">
        <v>233</v>
      </c>
      <c r="J7371" t="s">
        <v>203</v>
      </c>
      <c r="K7371">
        <v>4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83</v>
      </c>
      <c r="R7371" t="s">
        <v>83</v>
      </c>
      <c r="S7371" t="s">
        <v>83</v>
      </c>
      <c r="T7371" t="str">
        <f>_xlfn.XLOOKUP(A7371,MI_Match_Analysis!$A$2:$A$8,MI_Match_Analysis!$F$2:$F$8,"Not Found")</f>
        <v>Not Found</v>
      </c>
    </row>
    <row r="7372" spans="1:20" hidden="1" x14ac:dyDescent="0.3">
      <c r="A7372">
        <v>32</v>
      </c>
      <c r="B7372" s="1">
        <v>46134</v>
      </c>
      <c r="C7372" t="s">
        <v>162</v>
      </c>
      <c r="D7372" t="s">
        <v>227</v>
      </c>
      <c r="E7372" t="s">
        <v>53</v>
      </c>
      <c r="F7372" t="s">
        <v>40</v>
      </c>
      <c r="G7372">
        <v>2</v>
      </c>
      <c r="H7372">
        <v>6.5</v>
      </c>
      <c r="I7372" t="s">
        <v>233</v>
      </c>
      <c r="J7372" t="s">
        <v>203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83</v>
      </c>
      <c r="R7372" t="s">
        <v>83</v>
      </c>
      <c r="S7372" t="s">
        <v>83</v>
      </c>
      <c r="T7372" t="str">
        <f>_xlfn.XLOOKUP(A7372,MI_Match_Analysis!$A$2:$A$8,MI_Match_Analysis!$F$2:$F$8,"Not Found")</f>
        <v>Not Found</v>
      </c>
    </row>
    <row r="7373" spans="1:20" hidden="1" x14ac:dyDescent="0.3">
      <c r="A7373">
        <v>32</v>
      </c>
      <c r="B7373" s="1">
        <v>46134</v>
      </c>
      <c r="C7373" t="s">
        <v>162</v>
      </c>
      <c r="D7373" t="s">
        <v>227</v>
      </c>
      <c r="E7373" t="s">
        <v>53</v>
      </c>
      <c r="F7373" t="s">
        <v>40</v>
      </c>
      <c r="G7373">
        <v>2</v>
      </c>
      <c r="H7373">
        <v>6.6</v>
      </c>
      <c r="I7373" t="s">
        <v>233</v>
      </c>
      <c r="J7373" t="s">
        <v>203</v>
      </c>
      <c r="K7373">
        <v>4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83</v>
      </c>
      <c r="R7373" t="s">
        <v>83</v>
      </c>
      <c r="S7373" t="s">
        <v>83</v>
      </c>
      <c r="T7373" t="str">
        <f>_xlfn.XLOOKUP(A7373,MI_Match_Analysis!$A$2:$A$8,MI_Match_Analysis!$F$2:$F$8,"Not Found")</f>
        <v>Not Found</v>
      </c>
    </row>
    <row r="7374" spans="1:20" hidden="1" x14ac:dyDescent="0.3">
      <c r="A7374">
        <v>32</v>
      </c>
      <c r="B7374" s="1">
        <v>46134</v>
      </c>
      <c r="C7374" t="s">
        <v>162</v>
      </c>
      <c r="D7374" t="s">
        <v>227</v>
      </c>
      <c r="E7374" t="s">
        <v>53</v>
      </c>
      <c r="F7374" t="s">
        <v>40</v>
      </c>
      <c r="G7374">
        <v>2</v>
      </c>
      <c r="H7374">
        <v>7.1</v>
      </c>
      <c r="I7374" t="s">
        <v>130</v>
      </c>
      <c r="J7374" t="s">
        <v>129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83</v>
      </c>
      <c r="R7374" t="s">
        <v>83</v>
      </c>
      <c r="S7374" t="s">
        <v>83</v>
      </c>
      <c r="T7374" t="str">
        <f>_xlfn.XLOOKUP(A7374,MI_Match_Analysis!$A$2:$A$8,MI_Match_Analysis!$F$2:$F$8,"Not Found")</f>
        <v>Not Found</v>
      </c>
    </row>
    <row r="7375" spans="1:20" hidden="1" x14ac:dyDescent="0.3">
      <c r="A7375">
        <v>32</v>
      </c>
      <c r="B7375" s="1">
        <v>46134</v>
      </c>
      <c r="C7375" t="s">
        <v>162</v>
      </c>
      <c r="D7375" t="s">
        <v>227</v>
      </c>
      <c r="E7375" t="s">
        <v>53</v>
      </c>
      <c r="F7375" t="s">
        <v>40</v>
      </c>
      <c r="G7375">
        <v>2</v>
      </c>
      <c r="H7375">
        <v>7.2</v>
      </c>
      <c r="I7375" t="s">
        <v>130</v>
      </c>
      <c r="J7375" t="s">
        <v>129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83</v>
      </c>
      <c r="R7375" t="s">
        <v>83</v>
      </c>
      <c r="S7375" t="s">
        <v>83</v>
      </c>
      <c r="T7375" t="str">
        <f>_xlfn.XLOOKUP(A7375,MI_Match_Analysis!$A$2:$A$8,MI_Match_Analysis!$F$2:$F$8,"Not Found")</f>
        <v>Not Found</v>
      </c>
    </row>
    <row r="7376" spans="1:20" hidden="1" x14ac:dyDescent="0.3">
      <c r="A7376">
        <v>32</v>
      </c>
      <c r="B7376" s="1">
        <v>46134</v>
      </c>
      <c r="C7376" t="s">
        <v>162</v>
      </c>
      <c r="D7376" t="s">
        <v>227</v>
      </c>
      <c r="E7376" t="s">
        <v>53</v>
      </c>
      <c r="F7376" t="s">
        <v>40</v>
      </c>
      <c r="G7376">
        <v>2</v>
      </c>
      <c r="H7376">
        <v>7.3</v>
      </c>
      <c r="I7376" t="s">
        <v>233</v>
      </c>
      <c r="J7376" t="s">
        <v>129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83</v>
      </c>
      <c r="R7376" t="s">
        <v>83</v>
      </c>
      <c r="S7376" t="s">
        <v>83</v>
      </c>
      <c r="T7376" t="str">
        <f>_xlfn.XLOOKUP(A7376,MI_Match_Analysis!$A$2:$A$8,MI_Match_Analysis!$F$2:$F$8,"Not Found")</f>
        <v>Not Found</v>
      </c>
    </row>
    <row r="7377" spans="1:20" hidden="1" x14ac:dyDescent="0.3">
      <c r="A7377">
        <v>32</v>
      </c>
      <c r="B7377" s="1">
        <v>46134</v>
      </c>
      <c r="C7377" t="s">
        <v>162</v>
      </c>
      <c r="D7377" t="s">
        <v>227</v>
      </c>
      <c r="E7377" t="s">
        <v>53</v>
      </c>
      <c r="F7377" t="s">
        <v>40</v>
      </c>
      <c r="G7377">
        <v>2</v>
      </c>
      <c r="H7377">
        <v>7.4</v>
      </c>
      <c r="I7377" t="s">
        <v>130</v>
      </c>
      <c r="J7377" t="s">
        <v>129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83</v>
      </c>
      <c r="R7377" t="s">
        <v>83</v>
      </c>
      <c r="S7377" t="s">
        <v>83</v>
      </c>
      <c r="T7377" t="str">
        <f>_xlfn.XLOOKUP(A7377,MI_Match_Analysis!$A$2:$A$8,MI_Match_Analysis!$F$2:$F$8,"Not Found")</f>
        <v>Not Found</v>
      </c>
    </row>
    <row r="7378" spans="1:20" hidden="1" x14ac:dyDescent="0.3">
      <c r="A7378">
        <v>32</v>
      </c>
      <c r="B7378" s="1">
        <v>46134</v>
      </c>
      <c r="C7378" t="s">
        <v>162</v>
      </c>
      <c r="D7378" t="s">
        <v>227</v>
      </c>
      <c r="E7378" t="s">
        <v>53</v>
      </c>
      <c r="F7378" t="s">
        <v>40</v>
      </c>
      <c r="G7378">
        <v>2</v>
      </c>
      <c r="H7378">
        <v>7.5</v>
      </c>
      <c r="I7378" t="s">
        <v>233</v>
      </c>
      <c r="J7378" t="s">
        <v>129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83</v>
      </c>
      <c r="R7378" t="s">
        <v>83</v>
      </c>
      <c r="S7378" t="s">
        <v>83</v>
      </c>
      <c r="T7378" t="str">
        <f>_xlfn.XLOOKUP(A7378,MI_Match_Analysis!$A$2:$A$8,MI_Match_Analysis!$F$2:$F$8,"Not Found")</f>
        <v>Not Found</v>
      </c>
    </row>
    <row r="7379" spans="1:20" hidden="1" x14ac:dyDescent="0.3">
      <c r="A7379">
        <v>32</v>
      </c>
      <c r="B7379" s="1">
        <v>46134</v>
      </c>
      <c r="C7379" t="s">
        <v>162</v>
      </c>
      <c r="D7379" t="s">
        <v>227</v>
      </c>
      <c r="E7379" t="s">
        <v>53</v>
      </c>
      <c r="F7379" t="s">
        <v>40</v>
      </c>
      <c r="G7379">
        <v>2</v>
      </c>
      <c r="H7379">
        <v>7.6</v>
      </c>
      <c r="I7379" t="s">
        <v>233</v>
      </c>
      <c r="J7379" t="s">
        <v>129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83</v>
      </c>
      <c r="R7379" t="s">
        <v>83</v>
      </c>
      <c r="S7379" t="s">
        <v>83</v>
      </c>
      <c r="T7379" t="str">
        <f>_xlfn.XLOOKUP(A7379,MI_Match_Analysis!$A$2:$A$8,MI_Match_Analysis!$F$2:$F$8,"Not Found")</f>
        <v>Not Found</v>
      </c>
    </row>
    <row r="7380" spans="1:20" hidden="1" x14ac:dyDescent="0.3">
      <c r="A7380">
        <v>32</v>
      </c>
      <c r="B7380" s="1">
        <v>46134</v>
      </c>
      <c r="C7380" t="s">
        <v>162</v>
      </c>
      <c r="D7380" t="s">
        <v>227</v>
      </c>
      <c r="E7380" t="s">
        <v>53</v>
      </c>
      <c r="F7380" t="s">
        <v>40</v>
      </c>
      <c r="G7380">
        <v>2</v>
      </c>
      <c r="H7380">
        <v>8.1</v>
      </c>
      <c r="I7380" t="s">
        <v>233</v>
      </c>
      <c r="J7380" t="s">
        <v>73</v>
      </c>
      <c r="K7380">
        <v>1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83</v>
      </c>
      <c r="R7380" t="s">
        <v>83</v>
      </c>
      <c r="S7380" t="s">
        <v>83</v>
      </c>
      <c r="T7380" t="str">
        <f>_xlfn.XLOOKUP(A7380,MI_Match_Analysis!$A$2:$A$8,MI_Match_Analysis!$F$2:$F$8,"Not Found")</f>
        <v>Not Found</v>
      </c>
    </row>
    <row r="7381" spans="1:20" hidden="1" x14ac:dyDescent="0.3">
      <c r="A7381">
        <v>32</v>
      </c>
      <c r="B7381" s="1">
        <v>46134</v>
      </c>
      <c r="C7381" t="s">
        <v>162</v>
      </c>
      <c r="D7381" t="s">
        <v>227</v>
      </c>
      <c r="E7381" t="s">
        <v>53</v>
      </c>
      <c r="F7381" t="s">
        <v>40</v>
      </c>
      <c r="G7381">
        <v>2</v>
      </c>
      <c r="H7381">
        <v>8.1999999999999993</v>
      </c>
      <c r="I7381" t="s">
        <v>130</v>
      </c>
      <c r="J7381" t="s">
        <v>73</v>
      </c>
      <c r="K7381">
        <v>2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83</v>
      </c>
      <c r="R7381" t="s">
        <v>83</v>
      </c>
      <c r="S7381" t="s">
        <v>83</v>
      </c>
      <c r="T7381" t="str">
        <f>_xlfn.XLOOKUP(A7381,MI_Match_Analysis!$A$2:$A$8,MI_Match_Analysis!$F$2:$F$8,"Not Found")</f>
        <v>Not Found</v>
      </c>
    </row>
    <row r="7382" spans="1:20" hidden="1" x14ac:dyDescent="0.3">
      <c r="A7382">
        <v>32</v>
      </c>
      <c r="B7382" s="1">
        <v>46134</v>
      </c>
      <c r="C7382" t="s">
        <v>162</v>
      </c>
      <c r="D7382" t="s">
        <v>227</v>
      </c>
      <c r="E7382" t="s">
        <v>53</v>
      </c>
      <c r="F7382" t="s">
        <v>40</v>
      </c>
      <c r="G7382">
        <v>2</v>
      </c>
      <c r="H7382">
        <v>8.3000000000000007</v>
      </c>
      <c r="I7382" t="s">
        <v>130</v>
      </c>
      <c r="J7382" t="s">
        <v>73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83</v>
      </c>
      <c r="R7382" t="s">
        <v>83</v>
      </c>
      <c r="S7382" t="s">
        <v>83</v>
      </c>
      <c r="T7382" t="str">
        <f>_xlfn.XLOOKUP(A7382,MI_Match_Analysis!$A$2:$A$8,MI_Match_Analysis!$F$2:$F$8,"Not Found")</f>
        <v>Not Found</v>
      </c>
    </row>
    <row r="7383" spans="1:20" hidden="1" x14ac:dyDescent="0.3">
      <c r="A7383">
        <v>32</v>
      </c>
      <c r="B7383" s="1">
        <v>46134</v>
      </c>
      <c r="C7383" t="s">
        <v>162</v>
      </c>
      <c r="D7383" t="s">
        <v>227</v>
      </c>
      <c r="E7383" t="s">
        <v>53</v>
      </c>
      <c r="F7383" t="s">
        <v>40</v>
      </c>
      <c r="G7383">
        <v>2</v>
      </c>
      <c r="H7383">
        <v>8.4</v>
      </c>
      <c r="I7383" t="s">
        <v>233</v>
      </c>
      <c r="J7383" t="s">
        <v>73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83</v>
      </c>
      <c r="R7383" t="s">
        <v>83</v>
      </c>
      <c r="S7383" t="s">
        <v>83</v>
      </c>
      <c r="T7383" t="str">
        <f>_xlfn.XLOOKUP(A7383,MI_Match_Analysis!$A$2:$A$8,MI_Match_Analysis!$F$2:$F$8,"Not Found")</f>
        <v>Not Found</v>
      </c>
    </row>
    <row r="7384" spans="1:20" hidden="1" x14ac:dyDescent="0.3">
      <c r="A7384">
        <v>32</v>
      </c>
      <c r="B7384" s="1">
        <v>46134</v>
      </c>
      <c r="C7384" t="s">
        <v>162</v>
      </c>
      <c r="D7384" t="s">
        <v>227</v>
      </c>
      <c r="E7384" t="s">
        <v>53</v>
      </c>
      <c r="F7384" t="s">
        <v>40</v>
      </c>
      <c r="G7384">
        <v>2</v>
      </c>
      <c r="H7384">
        <v>8.4</v>
      </c>
      <c r="I7384" t="s">
        <v>233</v>
      </c>
      <c r="J7384" t="s">
        <v>73</v>
      </c>
      <c r="K7384">
        <v>0</v>
      </c>
      <c r="L7384">
        <v>1</v>
      </c>
      <c r="M7384">
        <v>1</v>
      </c>
      <c r="N7384">
        <v>0</v>
      </c>
      <c r="O7384">
        <v>0</v>
      </c>
      <c r="P7384">
        <v>0</v>
      </c>
      <c r="Q7384" t="s">
        <v>83</v>
      </c>
      <c r="R7384" t="s">
        <v>83</v>
      </c>
      <c r="S7384" t="s">
        <v>83</v>
      </c>
      <c r="T7384" t="str">
        <f>_xlfn.XLOOKUP(A7384,MI_Match_Analysis!$A$2:$A$8,MI_Match_Analysis!$F$2:$F$8,"Not Found")</f>
        <v>Not Found</v>
      </c>
    </row>
    <row r="7385" spans="1:20" hidden="1" x14ac:dyDescent="0.3">
      <c r="A7385">
        <v>32</v>
      </c>
      <c r="B7385" s="1">
        <v>46134</v>
      </c>
      <c r="C7385" t="s">
        <v>162</v>
      </c>
      <c r="D7385" t="s">
        <v>227</v>
      </c>
      <c r="E7385" t="s">
        <v>53</v>
      </c>
      <c r="F7385" t="s">
        <v>40</v>
      </c>
      <c r="G7385">
        <v>2</v>
      </c>
      <c r="H7385">
        <v>8.5</v>
      </c>
      <c r="I7385" t="s">
        <v>233</v>
      </c>
      <c r="J7385" t="s">
        <v>73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83</v>
      </c>
      <c r="R7385" t="s">
        <v>83</v>
      </c>
      <c r="S7385" t="s">
        <v>83</v>
      </c>
      <c r="T7385" t="str">
        <f>_xlfn.XLOOKUP(A7385,MI_Match_Analysis!$A$2:$A$8,MI_Match_Analysis!$F$2:$F$8,"Not Found")</f>
        <v>Not Found</v>
      </c>
    </row>
    <row r="7386" spans="1:20" hidden="1" x14ac:dyDescent="0.3">
      <c r="A7386">
        <v>32</v>
      </c>
      <c r="B7386" s="1">
        <v>46134</v>
      </c>
      <c r="C7386" t="s">
        <v>162</v>
      </c>
      <c r="D7386" t="s">
        <v>227</v>
      </c>
      <c r="E7386" t="s">
        <v>53</v>
      </c>
      <c r="F7386" t="s">
        <v>40</v>
      </c>
      <c r="G7386">
        <v>2</v>
      </c>
      <c r="H7386">
        <v>8.6</v>
      </c>
      <c r="I7386" t="s">
        <v>233</v>
      </c>
      <c r="J7386" t="s">
        <v>73</v>
      </c>
      <c r="K7386">
        <v>1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83</v>
      </c>
      <c r="R7386" t="s">
        <v>83</v>
      </c>
      <c r="S7386" t="s">
        <v>83</v>
      </c>
      <c r="T7386" t="str">
        <f>_xlfn.XLOOKUP(A7386,MI_Match_Analysis!$A$2:$A$8,MI_Match_Analysis!$F$2:$F$8,"Not Found")</f>
        <v>Not Found</v>
      </c>
    </row>
    <row r="7387" spans="1:20" hidden="1" x14ac:dyDescent="0.3">
      <c r="A7387">
        <v>32</v>
      </c>
      <c r="B7387" s="1">
        <v>46134</v>
      </c>
      <c r="C7387" t="s">
        <v>162</v>
      </c>
      <c r="D7387" t="s">
        <v>227</v>
      </c>
      <c r="E7387" t="s">
        <v>53</v>
      </c>
      <c r="F7387" t="s">
        <v>40</v>
      </c>
      <c r="G7387">
        <v>2</v>
      </c>
      <c r="H7387">
        <v>9.1</v>
      </c>
      <c r="I7387" t="s">
        <v>233</v>
      </c>
      <c r="J7387" t="s">
        <v>129</v>
      </c>
      <c r="K7387">
        <v>2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83</v>
      </c>
      <c r="R7387" t="s">
        <v>83</v>
      </c>
      <c r="S7387" t="s">
        <v>83</v>
      </c>
      <c r="T7387" t="str">
        <f>_xlfn.XLOOKUP(A7387,MI_Match_Analysis!$A$2:$A$8,MI_Match_Analysis!$F$2:$F$8,"Not Found")</f>
        <v>Not Found</v>
      </c>
    </row>
    <row r="7388" spans="1:20" hidden="1" x14ac:dyDescent="0.3">
      <c r="A7388">
        <v>32</v>
      </c>
      <c r="B7388" s="1">
        <v>46134</v>
      </c>
      <c r="C7388" t="s">
        <v>162</v>
      </c>
      <c r="D7388" t="s">
        <v>227</v>
      </c>
      <c r="E7388" t="s">
        <v>53</v>
      </c>
      <c r="F7388" t="s">
        <v>40</v>
      </c>
      <c r="G7388">
        <v>2</v>
      </c>
      <c r="H7388">
        <v>9.1999999999999993</v>
      </c>
      <c r="I7388" t="s">
        <v>233</v>
      </c>
      <c r="J7388" t="s">
        <v>129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83</v>
      </c>
      <c r="R7388" t="s">
        <v>83</v>
      </c>
      <c r="S7388" t="s">
        <v>83</v>
      </c>
      <c r="T7388" t="str">
        <f>_xlfn.XLOOKUP(A7388,MI_Match_Analysis!$A$2:$A$8,MI_Match_Analysis!$F$2:$F$8,"Not Found")</f>
        <v>Not Found</v>
      </c>
    </row>
    <row r="7389" spans="1:20" hidden="1" x14ac:dyDescent="0.3">
      <c r="A7389">
        <v>32</v>
      </c>
      <c r="B7389" s="1">
        <v>46134</v>
      </c>
      <c r="C7389" t="s">
        <v>162</v>
      </c>
      <c r="D7389" t="s">
        <v>227</v>
      </c>
      <c r="E7389" t="s">
        <v>53</v>
      </c>
      <c r="F7389" t="s">
        <v>40</v>
      </c>
      <c r="G7389">
        <v>2</v>
      </c>
      <c r="H7389">
        <v>9.3000000000000007</v>
      </c>
      <c r="I7389" t="s">
        <v>233</v>
      </c>
      <c r="J7389" t="s">
        <v>129</v>
      </c>
      <c r="K7389">
        <v>2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83</v>
      </c>
      <c r="R7389" t="s">
        <v>83</v>
      </c>
      <c r="S7389" t="s">
        <v>83</v>
      </c>
      <c r="T7389" t="str">
        <f>_xlfn.XLOOKUP(A7389,MI_Match_Analysis!$A$2:$A$8,MI_Match_Analysis!$F$2:$F$8,"Not Found")</f>
        <v>Not Found</v>
      </c>
    </row>
    <row r="7390" spans="1:20" hidden="1" x14ac:dyDescent="0.3">
      <c r="A7390">
        <v>32</v>
      </c>
      <c r="B7390" s="1">
        <v>46134</v>
      </c>
      <c r="C7390" t="s">
        <v>162</v>
      </c>
      <c r="D7390" t="s">
        <v>227</v>
      </c>
      <c r="E7390" t="s">
        <v>53</v>
      </c>
      <c r="F7390" t="s">
        <v>40</v>
      </c>
      <c r="G7390">
        <v>2</v>
      </c>
      <c r="H7390">
        <v>9.4</v>
      </c>
      <c r="I7390" t="s">
        <v>233</v>
      </c>
      <c r="J7390" t="s">
        <v>129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165</v>
      </c>
      <c r="R7390" t="s">
        <v>233</v>
      </c>
      <c r="S7390" t="s">
        <v>250</v>
      </c>
      <c r="T7390" t="str">
        <f>_xlfn.XLOOKUP(A7390,MI_Match_Analysis!$A$2:$A$8,MI_Match_Analysis!$F$2:$F$8,"Not Found")</f>
        <v>Not Found</v>
      </c>
    </row>
    <row r="7391" spans="1:20" hidden="1" x14ac:dyDescent="0.3">
      <c r="A7391">
        <v>32</v>
      </c>
      <c r="B7391" s="1">
        <v>46134</v>
      </c>
      <c r="C7391" t="s">
        <v>162</v>
      </c>
      <c r="D7391" t="s">
        <v>227</v>
      </c>
      <c r="E7391" t="s">
        <v>53</v>
      </c>
      <c r="F7391" t="s">
        <v>40</v>
      </c>
      <c r="G7391">
        <v>2</v>
      </c>
      <c r="H7391">
        <v>9.5</v>
      </c>
      <c r="I7391" t="s">
        <v>280</v>
      </c>
      <c r="J7391" t="s">
        <v>129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83</v>
      </c>
      <c r="R7391" t="s">
        <v>83</v>
      </c>
      <c r="S7391" t="s">
        <v>83</v>
      </c>
      <c r="T7391" t="str">
        <f>_xlfn.XLOOKUP(A7391,MI_Match_Analysis!$A$2:$A$8,MI_Match_Analysis!$F$2:$F$8,"Not Found")</f>
        <v>Not Found</v>
      </c>
    </row>
    <row r="7392" spans="1:20" hidden="1" x14ac:dyDescent="0.3">
      <c r="A7392">
        <v>32</v>
      </c>
      <c r="B7392" s="1">
        <v>46134</v>
      </c>
      <c r="C7392" t="s">
        <v>162</v>
      </c>
      <c r="D7392" t="s">
        <v>227</v>
      </c>
      <c r="E7392" t="s">
        <v>53</v>
      </c>
      <c r="F7392" t="s">
        <v>40</v>
      </c>
      <c r="G7392">
        <v>2</v>
      </c>
      <c r="H7392">
        <v>9.6</v>
      </c>
      <c r="I7392" t="s">
        <v>130</v>
      </c>
      <c r="J7392" t="s">
        <v>129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83</v>
      </c>
      <c r="R7392" t="s">
        <v>83</v>
      </c>
      <c r="S7392" t="s">
        <v>83</v>
      </c>
      <c r="T7392" t="str">
        <f>_xlfn.XLOOKUP(A7392,MI_Match_Analysis!$A$2:$A$8,MI_Match_Analysis!$F$2:$F$8,"Not Found")</f>
        <v>Not Found</v>
      </c>
    </row>
    <row r="7393" spans="1:20" hidden="1" x14ac:dyDescent="0.3">
      <c r="A7393">
        <v>32</v>
      </c>
      <c r="B7393" s="1">
        <v>46134</v>
      </c>
      <c r="C7393" t="s">
        <v>162</v>
      </c>
      <c r="D7393" t="s">
        <v>227</v>
      </c>
      <c r="E7393" t="s">
        <v>53</v>
      </c>
      <c r="F7393" t="s">
        <v>40</v>
      </c>
      <c r="G7393">
        <v>2</v>
      </c>
      <c r="H7393">
        <v>10.1</v>
      </c>
      <c r="I7393" t="s">
        <v>280</v>
      </c>
      <c r="J7393" t="s">
        <v>73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83</v>
      </c>
      <c r="R7393" t="s">
        <v>83</v>
      </c>
      <c r="S7393" t="s">
        <v>83</v>
      </c>
      <c r="T7393" t="str">
        <f>_xlfn.XLOOKUP(A7393,MI_Match_Analysis!$A$2:$A$8,MI_Match_Analysis!$F$2:$F$8,"Not Found")</f>
        <v>Not Found</v>
      </c>
    </row>
    <row r="7394" spans="1:20" hidden="1" x14ac:dyDescent="0.3">
      <c r="A7394">
        <v>32</v>
      </c>
      <c r="B7394" s="1">
        <v>46134</v>
      </c>
      <c r="C7394" t="s">
        <v>162</v>
      </c>
      <c r="D7394" t="s">
        <v>227</v>
      </c>
      <c r="E7394" t="s">
        <v>53</v>
      </c>
      <c r="F7394" t="s">
        <v>40</v>
      </c>
      <c r="G7394">
        <v>2</v>
      </c>
      <c r="H7394">
        <v>10.199999999999999</v>
      </c>
      <c r="I7394" t="s">
        <v>130</v>
      </c>
      <c r="J7394" t="s">
        <v>73</v>
      </c>
      <c r="K7394">
        <v>4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83</v>
      </c>
      <c r="R7394" t="s">
        <v>83</v>
      </c>
      <c r="S7394" t="s">
        <v>83</v>
      </c>
      <c r="T7394" t="str">
        <f>_xlfn.XLOOKUP(A7394,MI_Match_Analysis!$A$2:$A$8,MI_Match_Analysis!$F$2:$F$8,"Not Found")</f>
        <v>Not Found</v>
      </c>
    </row>
    <row r="7395" spans="1:20" hidden="1" x14ac:dyDescent="0.3">
      <c r="A7395">
        <v>32</v>
      </c>
      <c r="B7395" s="1">
        <v>46134</v>
      </c>
      <c r="C7395" t="s">
        <v>162</v>
      </c>
      <c r="D7395" t="s">
        <v>227</v>
      </c>
      <c r="E7395" t="s">
        <v>53</v>
      </c>
      <c r="F7395" t="s">
        <v>40</v>
      </c>
      <c r="G7395">
        <v>2</v>
      </c>
      <c r="H7395">
        <v>10.3</v>
      </c>
      <c r="I7395" t="s">
        <v>130</v>
      </c>
      <c r="J7395" t="s">
        <v>73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83</v>
      </c>
      <c r="R7395" t="s">
        <v>83</v>
      </c>
      <c r="S7395" t="s">
        <v>83</v>
      </c>
      <c r="T7395" t="str">
        <f>_xlfn.XLOOKUP(A7395,MI_Match_Analysis!$A$2:$A$8,MI_Match_Analysis!$F$2:$F$8,"Not Found")</f>
        <v>Not Found</v>
      </c>
    </row>
    <row r="7396" spans="1:20" hidden="1" x14ac:dyDescent="0.3">
      <c r="A7396">
        <v>32</v>
      </c>
      <c r="B7396" s="1">
        <v>46134</v>
      </c>
      <c r="C7396" t="s">
        <v>162</v>
      </c>
      <c r="D7396" t="s">
        <v>227</v>
      </c>
      <c r="E7396" t="s">
        <v>53</v>
      </c>
      <c r="F7396" t="s">
        <v>40</v>
      </c>
      <c r="G7396">
        <v>2</v>
      </c>
      <c r="H7396">
        <v>10.4</v>
      </c>
      <c r="I7396" t="s">
        <v>130</v>
      </c>
      <c r="J7396" t="s">
        <v>73</v>
      </c>
      <c r="K7396">
        <v>1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83</v>
      </c>
      <c r="R7396" t="s">
        <v>83</v>
      </c>
      <c r="S7396" t="s">
        <v>83</v>
      </c>
      <c r="T7396" t="str">
        <f>_xlfn.XLOOKUP(A7396,MI_Match_Analysis!$A$2:$A$8,MI_Match_Analysis!$F$2:$F$8,"Not Found")</f>
        <v>Not Found</v>
      </c>
    </row>
    <row r="7397" spans="1:20" hidden="1" x14ac:dyDescent="0.3">
      <c r="A7397">
        <v>32</v>
      </c>
      <c r="B7397" s="1">
        <v>46134</v>
      </c>
      <c r="C7397" t="s">
        <v>162</v>
      </c>
      <c r="D7397" t="s">
        <v>227</v>
      </c>
      <c r="E7397" t="s">
        <v>53</v>
      </c>
      <c r="F7397" t="s">
        <v>40</v>
      </c>
      <c r="G7397">
        <v>2</v>
      </c>
      <c r="H7397">
        <v>10.5</v>
      </c>
      <c r="I7397" t="s">
        <v>280</v>
      </c>
      <c r="J7397" t="s">
        <v>73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83</v>
      </c>
      <c r="R7397" t="s">
        <v>83</v>
      </c>
      <c r="S7397" t="s">
        <v>83</v>
      </c>
      <c r="T7397" t="str">
        <f>_xlfn.XLOOKUP(A7397,MI_Match_Analysis!$A$2:$A$8,MI_Match_Analysis!$F$2:$F$8,"Not Found")</f>
        <v>Not Found</v>
      </c>
    </row>
    <row r="7398" spans="1:20" hidden="1" x14ac:dyDescent="0.3">
      <c r="A7398">
        <v>32</v>
      </c>
      <c r="B7398" s="1">
        <v>46134</v>
      </c>
      <c r="C7398" t="s">
        <v>162</v>
      </c>
      <c r="D7398" t="s">
        <v>227</v>
      </c>
      <c r="E7398" t="s">
        <v>53</v>
      </c>
      <c r="F7398" t="s">
        <v>40</v>
      </c>
      <c r="G7398">
        <v>2</v>
      </c>
      <c r="H7398">
        <v>10.5</v>
      </c>
      <c r="I7398" t="s">
        <v>280</v>
      </c>
      <c r="J7398" t="s">
        <v>73</v>
      </c>
      <c r="K7398">
        <v>0</v>
      </c>
      <c r="L7398">
        <v>1</v>
      </c>
      <c r="M7398">
        <v>1</v>
      </c>
      <c r="N7398">
        <v>0</v>
      </c>
      <c r="O7398">
        <v>0</v>
      </c>
      <c r="P7398">
        <v>0</v>
      </c>
      <c r="Q7398" t="s">
        <v>83</v>
      </c>
      <c r="R7398" t="s">
        <v>83</v>
      </c>
      <c r="S7398" t="s">
        <v>83</v>
      </c>
      <c r="T7398" t="str">
        <f>_xlfn.XLOOKUP(A7398,MI_Match_Analysis!$A$2:$A$8,MI_Match_Analysis!$F$2:$F$8,"Not Found")</f>
        <v>Not Found</v>
      </c>
    </row>
    <row r="7399" spans="1:20" hidden="1" x14ac:dyDescent="0.3">
      <c r="A7399">
        <v>32</v>
      </c>
      <c r="B7399" s="1">
        <v>46134</v>
      </c>
      <c r="C7399" t="s">
        <v>162</v>
      </c>
      <c r="D7399" t="s">
        <v>227</v>
      </c>
      <c r="E7399" t="s">
        <v>53</v>
      </c>
      <c r="F7399" t="s">
        <v>40</v>
      </c>
      <c r="G7399">
        <v>2</v>
      </c>
      <c r="H7399">
        <v>10.6</v>
      </c>
      <c r="I7399" t="s">
        <v>280</v>
      </c>
      <c r="J7399" t="s">
        <v>73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83</v>
      </c>
      <c r="R7399" t="s">
        <v>83</v>
      </c>
      <c r="S7399" t="s">
        <v>83</v>
      </c>
      <c r="T7399" t="str">
        <f>_xlfn.XLOOKUP(A7399,MI_Match_Analysis!$A$2:$A$8,MI_Match_Analysis!$F$2:$F$8,"Not Found")</f>
        <v>Not Found</v>
      </c>
    </row>
    <row r="7400" spans="1:20" hidden="1" x14ac:dyDescent="0.3">
      <c r="A7400">
        <v>32</v>
      </c>
      <c r="B7400" s="1">
        <v>46134</v>
      </c>
      <c r="C7400" t="s">
        <v>162</v>
      </c>
      <c r="D7400" t="s">
        <v>227</v>
      </c>
      <c r="E7400" t="s">
        <v>53</v>
      </c>
      <c r="F7400" t="s">
        <v>40</v>
      </c>
      <c r="G7400">
        <v>2</v>
      </c>
      <c r="H7400">
        <v>11.1</v>
      </c>
      <c r="I7400" t="s">
        <v>130</v>
      </c>
      <c r="J7400" t="s">
        <v>129</v>
      </c>
      <c r="K7400">
        <v>4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83</v>
      </c>
      <c r="R7400" t="s">
        <v>83</v>
      </c>
      <c r="S7400" t="s">
        <v>83</v>
      </c>
      <c r="T7400" t="str">
        <f>_xlfn.XLOOKUP(A7400,MI_Match_Analysis!$A$2:$A$8,MI_Match_Analysis!$F$2:$F$8,"Not Found")</f>
        <v>Not Found</v>
      </c>
    </row>
    <row r="7401" spans="1:20" hidden="1" x14ac:dyDescent="0.3">
      <c r="A7401">
        <v>32</v>
      </c>
      <c r="B7401" s="1">
        <v>46134</v>
      </c>
      <c r="C7401" t="s">
        <v>162</v>
      </c>
      <c r="D7401" t="s">
        <v>227</v>
      </c>
      <c r="E7401" t="s">
        <v>53</v>
      </c>
      <c r="F7401" t="s">
        <v>40</v>
      </c>
      <c r="G7401">
        <v>2</v>
      </c>
      <c r="H7401">
        <v>11.2</v>
      </c>
      <c r="I7401" t="s">
        <v>130</v>
      </c>
      <c r="J7401" t="s">
        <v>129</v>
      </c>
      <c r="K7401">
        <v>4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83</v>
      </c>
      <c r="R7401" t="s">
        <v>83</v>
      </c>
      <c r="S7401" t="s">
        <v>83</v>
      </c>
      <c r="T7401" t="str">
        <f>_xlfn.XLOOKUP(A7401,MI_Match_Analysis!$A$2:$A$8,MI_Match_Analysis!$F$2:$F$8,"Not Found")</f>
        <v>Not Found</v>
      </c>
    </row>
    <row r="7402" spans="1:20" hidden="1" x14ac:dyDescent="0.3">
      <c r="A7402">
        <v>32</v>
      </c>
      <c r="B7402" s="1">
        <v>46134</v>
      </c>
      <c r="C7402" t="s">
        <v>162</v>
      </c>
      <c r="D7402" t="s">
        <v>227</v>
      </c>
      <c r="E7402" t="s">
        <v>53</v>
      </c>
      <c r="F7402" t="s">
        <v>40</v>
      </c>
      <c r="G7402">
        <v>2</v>
      </c>
      <c r="H7402">
        <v>11.3</v>
      </c>
      <c r="I7402" t="s">
        <v>130</v>
      </c>
      <c r="J7402" t="s">
        <v>129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83</v>
      </c>
      <c r="R7402" t="s">
        <v>83</v>
      </c>
      <c r="S7402" t="s">
        <v>83</v>
      </c>
      <c r="T7402" t="str">
        <f>_xlfn.XLOOKUP(A7402,MI_Match_Analysis!$A$2:$A$8,MI_Match_Analysis!$F$2:$F$8,"Not Found")</f>
        <v>Not Found</v>
      </c>
    </row>
    <row r="7403" spans="1:20" hidden="1" x14ac:dyDescent="0.3">
      <c r="A7403">
        <v>32</v>
      </c>
      <c r="B7403" s="1">
        <v>46134</v>
      </c>
      <c r="C7403" t="s">
        <v>162</v>
      </c>
      <c r="D7403" t="s">
        <v>227</v>
      </c>
      <c r="E7403" t="s">
        <v>53</v>
      </c>
      <c r="F7403" t="s">
        <v>40</v>
      </c>
      <c r="G7403">
        <v>2</v>
      </c>
      <c r="H7403">
        <v>11.4</v>
      </c>
      <c r="I7403" t="s">
        <v>280</v>
      </c>
      <c r="J7403" t="s">
        <v>129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83</v>
      </c>
      <c r="R7403" t="s">
        <v>83</v>
      </c>
      <c r="S7403" t="s">
        <v>83</v>
      </c>
      <c r="T7403" t="str">
        <f>_xlfn.XLOOKUP(A7403,MI_Match_Analysis!$A$2:$A$8,MI_Match_Analysis!$F$2:$F$8,"Not Found")</f>
        <v>Not Found</v>
      </c>
    </row>
    <row r="7404" spans="1:20" hidden="1" x14ac:dyDescent="0.3">
      <c r="A7404">
        <v>32</v>
      </c>
      <c r="B7404" s="1">
        <v>46134</v>
      </c>
      <c r="C7404" t="s">
        <v>162</v>
      </c>
      <c r="D7404" t="s">
        <v>227</v>
      </c>
      <c r="E7404" t="s">
        <v>53</v>
      </c>
      <c r="F7404" t="s">
        <v>40</v>
      </c>
      <c r="G7404">
        <v>2</v>
      </c>
      <c r="H7404">
        <v>11.5</v>
      </c>
      <c r="I7404" t="s">
        <v>130</v>
      </c>
      <c r="J7404" t="s">
        <v>129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83</v>
      </c>
      <c r="R7404" t="s">
        <v>83</v>
      </c>
      <c r="S7404" t="s">
        <v>83</v>
      </c>
      <c r="T7404" t="str">
        <f>_xlfn.XLOOKUP(A7404,MI_Match_Analysis!$A$2:$A$8,MI_Match_Analysis!$F$2:$F$8,"Not Found")</f>
        <v>Not Found</v>
      </c>
    </row>
    <row r="7405" spans="1:20" hidden="1" x14ac:dyDescent="0.3">
      <c r="A7405">
        <v>32</v>
      </c>
      <c r="B7405" s="1">
        <v>46134</v>
      </c>
      <c r="C7405" t="s">
        <v>162</v>
      </c>
      <c r="D7405" t="s">
        <v>227</v>
      </c>
      <c r="E7405" t="s">
        <v>53</v>
      </c>
      <c r="F7405" t="s">
        <v>40</v>
      </c>
      <c r="G7405">
        <v>2</v>
      </c>
      <c r="H7405">
        <v>11.6</v>
      </c>
      <c r="I7405" t="s">
        <v>280</v>
      </c>
      <c r="J7405" t="s">
        <v>289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83</v>
      </c>
      <c r="R7405" t="s">
        <v>83</v>
      </c>
      <c r="S7405" t="s">
        <v>83</v>
      </c>
      <c r="T7405" t="str">
        <f>_xlfn.XLOOKUP(A7405,MI_Match_Analysis!$A$2:$A$8,MI_Match_Analysis!$F$2:$F$8,"Not Found")</f>
        <v>Not Found</v>
      </c>
    </row>
    <row r="7406" spans="1:20" hidden="1" x14ac:dyDescent="0.3">
      <c r="A7406">
        <v>32</v>
      </c>
      <c r="B7406" s="1">
        <v>46134</v>
      </c>
      <c r="C7406" t="s">
        <v>162</v>
      </c>
      <c r="D7406" t="s">
        <v>227</v>
      </c>
      <c r="E7406" t="s">
        <v>53</v>
      </c>
      <c r="F7406" t="s">
        <v>40</v>
      </c>
      <c r="G7406">
        <v>2</v>
      </c>
      <c r="H7406">
        <v>12.1</v>
      </c>
      <c r="I7406" t="s">
        <v>280</v>
      </c>
      <c r="J7406" t="s">
        <v>203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83</v>
      </c>
      <c r="R7406" t="s">
        <v>83</v>
      </c>
      <c r="S7406" t="s">
        <v>83</v>
      </c>
      <c r="T7406" t="str">
        <f>_xlfn.XLOOKUP(A7406,MI_Match_Analysis!$A$2:$A$8,MI_Match_Analysis!$F$2:$F$8,"Not Found")</f>
        <v>Not Found</v>
      </c>
    </row>
    <row r="7407" spans="1:20" hidden="1" x14ac:dyDescent="0.3">
      <c r="A7407">
        <v>32</v>
      </c>
      <c r="B7407" s="1">
        <v>46134</v>
      </c>
      <c r="C7407" t="s">
        <v>162</v>
      </c>
      <c r="D7407" t="s">
        <v>227</v>
      </c>
      <c r="E7407" t="s">
        <v>53</v>
      </c>
      <c r="F7407" t="s">
        <v>40</v>
      </c>
      <c r="G7407">
        <v>2</v>
      </c>
      <c r="H7407">
        <v>12.2</v>
      </c>
      <c r="I7407" t="s">
        <v>130</v>
      </c>
      <c r="J7407" t="s">
        <v>203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83</v>
      </c>
      <c r="R7407" t="s">
        <v>83</v>
      </c>
      <c r="S7407" t="s">
        <v>83</v>
      </c>
      <c r="T7407" t="str">
        <f>_xlfn.XLOOKUP(A7407,MI_Match_Analysis!$A$2:$A$8,MI_Match_Analysis!$F$2:$F$8,"Not Found")</f>
        <v>Not Found</v>
      </c>
    </row>
    <row r="7408" spans="1:20" hidden="1" x14ac:dyDescent="0.3">
      <c r="A7408">
        <v>32</v>
      </c>
      <c r="B7408" s="1">
        <v>46134</v>
      </c>
      <c r="C7408" t="s">
        <v>162</v>
      </c>
      <c r="D7408" t="s">
        <v>227</v>
      </c>
      <c r="E7408" t="s">
        <v>53</v>
      </c>
      <c r="F7408" t="s">
        <v>40</v>
      </c>
      <c r="G7408">
        <v>2</v>
      </c>
      <c r="H7408">
        <v>12.3</v>
      </c>
      <c r="I7408" t="s">
        <v>280</v>
      </c>
      <c r="J7408" t="s">
        <v>203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83</v>
      </c>
      <c r="R7408" t="s">
        <v>83</v>
      </c>
      <c r="S7408" t="s">
        <v>83</v>
      </c>
      <c r="T7408" t="str">
        <f>_xlfn.XLOOKUP(A7408,MI_Match_Analysis!$A$2:$A$8,MI_Match_Analysis!$F$2:$F$8,"Not Found")</f>
        <v>Not Found</v>
      </c>
    </row>
    <row r="7409" spans="1:20" hidden="1" x14ac:dyDescent="0.3">
      <c r="A7409">
        <v>32</v>
      </c>
      <c r="B7409" s="1">
        <v>46134</v>
      </c>
      <c r="C7409" t="s">
        <v>162</v>
      </c>
      <c r="D7409" t="s">
        <v>227</v>
      </c>
      <c r="E7409" t="s">
        <v>53</v>
      </c>
      <c r="F7409" t="s">
        <v>40</v>
      </c>
      <c r="G7409">
        <v>2</v>
      </c>
      <c r="H7409">
        <v>12.4</v>
      </c>
      <c r="I7409" t="s">
        <v>130</v>
      </c>
      <c r="J7409" t="s">
        <v>203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83</v>
      </c>
      <c r="R7409" t="s">
        <v>83</v>
      </c>
      <c r="S7409" t="s">
        <v>83</v>
      </c>
      <c r="T7409" t="str">
        <f>_xlfn.XLOOKUP(A7409,MI_Match_Analysis!$A$2:$A$8,MI_Match_Analysis!$F$2:$F$8,"Not Found")</f>
        <v>Not Found</v>
      </c>
    </row>
    <row r="7410" spans="1:20" hidden="1" x14ac:dyDescent="0.3">
      <c r="A7410">
        <v>32</v>
      </c>
      <c r="B7410" s="1">
        <v>46134</v>
      </c>
      <c r="C7410" t="s">
        <v>162</v>
      </c>
      <c r="D7410" t="s">
        <v>227</v>
      </c>
      <c r="E7410" t="s">
        <v>53</v>
      </c>
      <c r="F7410" t="s">
        <v>40</v>
      </c>
      <c r="G7410">
        <v>2</v>
      </c>
      <c r="H7410">
        <v>12.5</v>
      </c>
      <c r="I7410" t="s">
        <v>280</v>
      </c>
      <c r="J7410" t="s">
        <v>203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83</v>
      </c>
      <c r="R7410" t="s">
        <v>83</v>
      </c>
      <c r="S7410" t="s">
        <v>83</v>
      </c>
      <c r="T7410" t="str">
        <f>_xlfn.XLOOKUP(A7410,MI_Match_Analysis!$A$2:$A$8,MI_Match_Analysis!$F$2:$F$8,"Not Found")</f>
        <v>Not Found</v>
      </c>
    </row>
    <row r="7411" spans="1:20" hidden="1" x14ac:dyDescent="0.3">
      <c r="A7411">
        <v>32</v>
      </c>
      <c r="B7411" s="1">
        <v>46134</v>
      </c>
      <c r="C7411" t="s">
        <v>162</v>
      </c>
      <c r="D7411" t="s">
        <v>227</v>
      </c>
      <c r="E7411" t="s">
        <v>53</v>
      </c>
      <c r="F7411" t="s">
        <v>40</v>
      </c>
      <c r="G7411">
        <v>2</v>
      </c>
      <c r="H7411">
        <v>12.6</v>
      </c>
      <c r="I7411" t="s">
        <v>130</v>
      </c>
      <c r="J7411" t="s">
        <v>203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83</v>
      </c>
      <c r="R7411" t="s">
        <v>83</v>
      </c>
      <c r="S7411" t="s">
        <v>83</v>
      </c>
      <c r="T7411" t="str">
        <f>_xlfn.XLOOKUP(A7411,MI_Match_Analysis!$A$2:$A$8,MI_Match_Analysis!$F$2:$F$8,"Not Found")</f>
        <v>Not Found</v>
      </c>
    </row>
    <row r="7412" spans="1:20" hidden="1" x14ac:dyDescent="0.3">
      <c r="A7412">
        <v>32</v>
      </c>
      <c r="B7412" s="1">
        <v>46134</v>
      </c>
      <c r="C7412" t="s">
        <v>162</v>
      </c>
      <c r="D7412" t="s">
        <v>227</v>
      </c>
      <c r="E7412" t="s">
        <v>53</v>
      </c>
      <c r="F7412" t="s">
        <v>40</v>
      </c>
      <c r="G7412">
        <v>2</v>
      </c>
      <c r="H7412">
        <v>13.1</v>
      </c>
      <c r="I7412" t="s">
        <v>130</v>
      </c>
      <c r="J7412" t="s">
        <v>129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83</v>
      </c>
      <c r="R7412" t="s">
        <v>83</v>
      </c>
      <c r="S7412" t="s">
        <v>83</v>
      </c>
      <c r="T7412" t="str">
        <f>_xlfn.XLOOKUP(A7412,MI_Match_Analysis!$A$2:$A$8,MI_Match_Analysis!$F$2:$F$8,"Not Found")</f>
        <v>Not Found</v>
      </c>
    </row>
    <row r="7413" spans="1:20" hidden="1" x14ac:dyDescent="0.3">
      <c r="A7413">
        <v>32</v>
      </c>
      <c r="B7413" s="1">
        <v>46134</v>
      </c>
      <c r="C7413" t="s">
        <v>162</v>
      </c>
      <c r="D7413" t="s">
        <v>227</v>
      </c>
      <c r="E7413" t="s">
        <v>53</v>
      </c>
      <c r="F7413" t="s">
        <v>40</v>
      </c>
      <c r="G7413">
        <v>2</v>
      </c>
      <c r="H7413">
        <v>13.1</v>
      </c>
      <c r="I7413" t="s">
        <v>130</v>
      </c>
      <c r="J7413" t="s">
        <v>129</v>
      </c>
      <c r="K7413">
        <v>0</v>
      </c>
      <c r="L7413">
        <v>1</v>
      </c>
      <c r="M7413">
        <v>1</v>
      </c>
      <c r="N7413">
        <v>0</v>
      </c>
      <c r="O7413">
        <v>0</v>
      </c>
      <c r="P7413">
        <v>0</v>
      </c>
      <c r="Q7413" t="s">
        <v>83</v>
      </c>
      <c r="R7413" t="s">
        <v>83</v>
      </c>
      <c r="S7413" t="s">
        <v>83</v>
      </c>
      <c r="T7413" t="str">
        <f>_xlfn.XLOOKUP(A7413,MI_Match_Analysis!$A$2:$A$8,MI_Match_Analysis!$F$2:$F$8,"Not Found")</f>
        <v>Not Found</v>
      </c>
    </row>
    <row r="7414" spans="1:20" hidden="1" x14ac:dyDescent="0.3">
      <c r="A7414">
        <v>32</v>
      </c>
      <c r="B7414" s="1">
        <v>46134</v>
      </c>
      <c r="C7414" t="s">
        <v>162</v>
      </c>
      <c r="D7414" t="s">
        <v>227</v>
      </c>
      <c r="E7414" t="s">
        <v>53</v>
      </c>
      <c r="F7414" t="s">
        <v>40</v>
      </c>
      <c r="G7414">
        <v>2</v>
      </c>
      <c r="H7414">
        <v>13.2</v>
      </c>
      <c r="I7414" t="s">
        <v>130</v>
      </c>
      <c r="J7414" t="s">
        <v>129</v>
      </c>
      <c r="K7414">
        <v>0</v>
      </c>
      <c r="L7414">
        <v>1</v>
      </c>
      <c r="M7414">
        <v>0</v>
      </c>
      <c r="N7414">
        <v>1</v>
      </c>
      <c r="O7414">
        <v>0</v>
      </c>
      <c r="P7414">
        <v>0</v>
      </c>
      <c r="Q7414" t="s">
        <v>83</v>
      </c>
      <c r="R7414" t="s">
        <v>83</v>
      </c>
      <c r="S7414" t="s">
        <v>83</v>
      </c>
      <c r="T7414" t="str">
        <f>_xlfn.XLOOKUP(A7414,MI_Match_Analysis!$A$2:$A$8,MI_Match_Analysis!$F$2:$F$8,"Not Found")</f>
        <v>Not Found</v>
      </c>
    </row>
    <row r="7415" spans="1:20" hidden="1" x14ac:dyDescent="0.3">
      <c r="A7415">
        <v>32</v>
      </c>
      <c r="B7415" s="1">
        <v>46134</v>
      </c>
      <c r="C7415" t="s">
        <v>162</v>
      </c>
      <c r="D7415" t="s">
        <v>227</v>
      </c>
      <c r="E7415" t="s">
        <v>53</v>
      </c>
      <c r="F7415" t="s">
        <v>40</v>
      </c>
      <c r="G7415">
        <v>2</v>
      </c>
      <c r="H7415">
        <v>13.3</v>
      </c>
      <c r="I7415" t="s">
        <v>280</v>
      </c>
      <c r="J7415" t="s">
        <v>129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83</v>
      </c>
      <c r="R7415" t="s">
        <v>83</v>
      </c>
      <c r="S7415" t="s">
        <v>83</v>
      </c>
      <c r="T7415" t="str">
        <f>_xlfn.XLOOKUP(A7415,MI_Match_Analysis!$A$2:$A$8,MI_Match_Analysis!$F$2:$F$8,"Not Found")</f>
        <v>Not Found</v>
      </c>
    </row>
    <row r="7416" spans="1:20" hidden="1" x14ac:dyDescent="0.3">
      <c r="A7416">
        <v>32</v>
      </c>
      <c r="B7416" s="1">
        <v>46134</v>
      </c>
      <c r="C7416" t="s">
        <v>162</v>
      </c>
      <c r="D7416" t="s">
        <v>227</v>
      </c>
      <c r="E7416" t="s">
        <v>53</v>
      </c>
      <c r="F7416" t="s">
        <v>40</v>
      </c>
      <c r="G7416">
        <v>2</v>
      </c>
      <c r="H7416">
        <v>13.4</v>
      </c>
      <c r="I7416" t="s">
        <v>280</v>
      </c>
      <c r="J7416" t="s">
        <v>129</v>
      </c>
      <c r="K7416">
        <v>6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83</v>
      </c>
      <c r="R7416" t="s">
        <v>83</v>
      </c>
      <c r="S7416" t="s">
        <v>83</v>
      </c>
      <c r="T7416" t="str">
        <f>_xlfn.XLOOKUP(A7416,MI_Match_Analysis!$A$2:$A$8,MI_Match_Analysis!$F$2:$F$8,"Not Found")</f>
        <v>Not Found</v>
      </c>
    </row>
    <row r="7417" spans="1:20" hidden="1" x14ac:dyDescent="0.3">
      <c r="A7417">
        <v>32</v>
      </c>
      <c r="B7417" s="1">
        <v>46134</v>
      </c>
      <c r="C7417" t="s">
        <v>162</v>
      </c>
      <c r="D7417" t="s">
        <v>227</v>
      </c>
      <c r="E7417" t="s">
        <v>53</v>
      </c>
      <c r="F7417" t="s">
        <v>40</v>
      </c>
      <c r="G7417">
        <v>2</v>
      </c>
      <c r="H7417">
        <v>13.5</v>
      </c>
      <c r="I7417" t="s">
        <v>280</v>
      </c>
      <c r="J7417" t="s">
        <v>129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83</v>
      </c>
      <c r="R7417" t="s">
        <v>83</v>
      </c>
      <c r="S7417" t="s">
        <v>83</v>
      </c>
      <c r="T7417" t="str">
        <f>_xlfn.XLOOKUP(A7417,MI_Match_Analysis!$A$2:$A$8,MI_Match_Analysis!$F$2:$F$8,"Not Found")</f>
        <v>Not Found</v>
      </c>
    </row>
    <row r="7418" spans="1:20" hidden="1" x14ac:dyDescent="0.3">
      <c r="A7418">
        <v>32</v>
      </c>
      <c r="B7418" s="1">
        <v>46134</v>
      </c>
      <c r="C7418" t="s">
        <v>162</v>
      </c>
      <c r="D7418" t="s">
        <v>227</v>
      </c>
      <c r="E7418" t="s">
        <v>53</v>
      </c>
      <c r="F7418" t="s">
        <v>40</v>
      </c>
      <c r="G7418">
        <v>2</v>
      </c>
      <c r="H7418">
        <v>13.6</v>
      </c>
      <c r="I7418" t="s">
        <v>280</v>
      </c>
      <c r="J7418" t="s">
        <v>129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83</v>
      </c>
      <c r="R7418" t="s">
        <v>83</v>
      </c>
      <c r="S7418" t="s">
        <v>83</v>
      </c>
      <c r="T7418" t="str">
        <f>_xlfn.XLOOKUP(A7418,MI_Match_Analysis!$A$2:$A$8,MI_Match_Analysis!$F$2:$F$8,"Not Found")</f>
        <v>Not Found</v>
      </c>
    </row>
    <row r="7419" spans="1:20" hidden="1" x14ac:dyDescent="0.3">
      <c r="A7419">
        <v>32</v>
      </c>
      <c r="B7419" s="1">
        <v>46134</v>
      </c>
      <c r="C7419" t="s">
        <v>162</v>
      </c>
      <c r="D7419" t="s">
        <v>227</v>
      </c>
      <c r="E7419" t="s">
        <v>53</v>
      </c>
      <c r="F7419" t="s">
        <v>40</v>
      </c>
      <c r="G7419">
        <v>2</v>
      </c>
      <c r="H7419">
        <v>14.1</v>
      </c>
      <c r="I7419" t="s">
        <v>280</v>
      </c>
      <c r="J7419" t="s">
        <v>73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83</v>
      </c>
      <c r="R7419" t="s">
        <v>83</v>
      </c>
      <c r="S7419" t="s">
        <v>83</v>
      </c>
      <c r="T7419" t="str">
        <f>_xlfn.XLOOKUP(A7419,MI_Match_Analysis!$A$2:$A$8,MI_Match_Analysis!$F$2:$F$8,"Not Found")</f>
        <v>Not Found</v>
      </c>
    </row>
    <row r="7420" spans="1:20" hidden="1" x14ac:dyDescent="0.3">
      <c r="A7420">
        <v>32</v>
      </c>
      <c r="B7420" s="1">
        <v>46134</v>
      </c>
      <c r="C7420" t="s">
        <v>162</v>
      </c>
      <c r="D7420" t="s">
        <v>227</v>
      </c>
      <c r="E7420" t="s">
        <v>53</v>
      </c>
      <c r="F7420" t="s">
        <v>40</v>
      </c>
      <c r="G7420">
        <v>2</v>
      </c>
      <c r="H7420">
        <v>14.2</v>
      </c>
      <c r="I7420" t="s">
        <v>130</v>
      </c>
      <c r="J7420" t="s">
        <v>73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83</v>
      </c>
      <c r="R7420" t="s">
        <v>83</v>
      </c>
      <c r="S7420" t="s">
        <v>83</v>
      </c>
      <c r="T7420" t="str">
        <f>_xlfn.XLOOKUP(A7420,MI_Match_Analysis!$A$2:$A$8,MI_Match_Analysis!$F$2:$F$8,"Not Found")</f>
        <v>Not Found</v>
      </c>
    </row>
    <row r="7421" spans="1:20" hidden="1" x14ac:dyDescent="0.3">
      <c r="A7421">
        <v>32</v>
      </c>
      <c r="B7421" s="1">
        <v>46134</v>
      </c>
      <c r="C7421" t="s">
        <v>162</v>
      </c>
      <c r="D7421" t="s">
        <v>227</v>
      </c>
      <c r="E7421" t="s">
        <v>53</v>
      </c>
      <c r="F7421" t="s">
        <v>40</v>
      </c>
      <c r="G7421">
        <v>2</v>
      </c>
      <c r="H7421">
        <v>14.3</v>
      </c>
      <c r="I7421" t="s">
        <v>280</v>
      </c>
      <c r="J7421" t="s">
        <v>73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167</v>
      </c>
      <c r="R7421" t="s">
        <v>280</v>
      </c>
      <c r="S7421" t="s">
        <v>83</v>
      </c>
      <c r="T7421" t="str">
        <f>_xlfn.XLOOKUP(A7421,MI_Match_Analysis!$A$2:$A$8,MI_Match_Analysis!$F$2:$F$8,"Not Found")</f>
        <v>Not Found</v>
      </c>
    </row>
    <row r="7422" spans="1:20" hidden="1" x14ac:dyDescent="0.3">
      <c r="A7422">
        <v>32</v>
      </c>
      <c r="B7422" s="1">
        <v>46134</v>
      </c>
      <c r="C7422" t="s">
        <v>162</v>
      </c>
      <c r="D7422" t="s">
        <v>227</v>
      </c>
      <c r="E7422" t="s">
        <v>53</v>
      </c>
      <c r="F7422" t="s">
        <v>40</v>
      </c>
      <c r="G7422">
        <v>2</v>
      </c>
      <c r="H7422">
        <v>14.4</v>
      </c>
      <c r="I7422" t="s">
        <v>89</v>
      </c>
      <c r="J7422" t="s">
        <v>73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83</v>
      </c>
      <c r="R7422" t="s">
        <v>83</v>
      </c>
      <c r="S7422" t="s">
        <v>83</v>
      </c>
      <c r="T7422" t="str">
        <f>_xlfn.XLOOKUP(A7422,MI_Match_Analysis!$A$2:$A$8,MI_Match_Analysis!$F$2:$F$8,"Not Found")</f>
        <v>Not Found</v>
      </c>
    </row>
    <row r="7423" spans="1:20" hidden="1" x14ac:dyDescent="0.3">
      <c r="A7423">
        <v>32</v>
      </c>
      <c r="B7423" s="1">
        <v>46134</v>
      </c>
      <c r="C7423" t="s">
        <v>162</v>
      </c>
      <c r="D7423" t="s">
        <v>227</v>
      </c>
      <c r="E7423" t="s">
        <v>53</v>
      </c>
      <c r="F7423" t="s">
        <v>40</v>
      </c>
      <c r="G7423">
        <v>2</v>
      </c>
      <c r="H7423">
        <v>14.5</v>
      </c>
      <c r="I7423" t="s">
        <v>130</v>
      </c>
      <c r="J7423" t="s">
        <v>73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83</v>
      </c>
      <c r="R7423" t="s">
        <v>83</v>
      </c>
      <c r="S7423" t="s">
        <v>83</v>
      </c>
      <c r="T7423" t="str">
        <f>_xlfn.XLOOKUP(A7423,MI_Match_Analysis!$A$2:$A$8,MI_Match_Analysis!$F$2:$F$8,"Not Found")</f>
        <v>Not Found</v>
      </c>
    </row>
    <row r="7424" spans="1:20" hidden="1" x14ac:dyDescent="0.3">
      <c r="A7424">
        <v>32</v>
      </c>
      <c r="B7424" s="1">
        <v>46134</v>
      </c>
      <c r="C7424" t="s">
        <v>162</v>
      </c>
      <c r="D7424" t="s">
        <v>227</v>
      </c>
      <c r="E7424" t="s">
        <v>53</v>
      </c>
      <c r="F7424" t="s">
        <v>40</v>
      </c>
      <c r="G7424">
        <v>2</v>
      </c>
      <c r="H7424">
        <v>14.6</v>
      </c>
      <c r="I7424" t="s">
        <v>89</v>
      </c>
      <c r="J7424" t="s">
        <v>73</v>
      </c>
      <c r="K7424">
        <v>6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83</v>
      </c>
      <c r="R7424" t="s">
        <v>83</v>
      </c>
      <c r="S7424" t="s">
        <v>83</v>
      </c>
      <c r="T7424" t="str">
        <f>_xlfn.XLOOKUP(A7424,MI_Match_Analysis!$A$2:$A$8,MI_Match_Analysis!$F$2:$F$8,"Not Found")</f>
        <v>Not Found</v>
      </c>
    </row>
    <row r="7425" spans="1:20" hidden="1" x14ac:dyDescent="0.3">
      <c r="A7425">
        <v>32</v>
      </c>
      <c r="B7425" s="1">
        <v>46134</v>
      </c>
      <c r="C7425" t="s">
        <v>162</v>
      </c>
      <c r="D7425" t="s">
        <v>227</v>
      </c>
      <c r="E7425" t="s">
        <v>53</v>
      </c>
      <c r="F7425" t="s">
        <v>40</v>
      </c>
      <c r="G7425">
        <v>2</v>
      </c>
      <c r="H7425">
        <v>15.1</v>
      </c>
      <c r="I7425" t="s">
        <v>130</v>
      </c>
      <c r="J7425" t="s">
        <v>42</v>
      </c>
      <c r="K7425">
        <v>6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83</v>
      </c>
      <c r="R7425" t="s">
        <v>83</v>
      </c>
      <c r="S7425" t="s">
        <v>83</v>
      </c>
      <c r="T7425" t="str">
        <f>_xlfn.XLOOKUP(A7425,MI_Match_Analysis!$A$2:$A$8,MI_Match_Analysis!$F$2:$F$8,"Not Found")</f>
        <v>Not Found</v>
      </c>
    </row>
    <row r="7426" spans="1:20" hidden="1" x14ac:dyDescent="0.3">
      <c r="A7426">
        <v>32</v>
      </c>
      <c r="B7426" s="1">
        <v>46134</v>
      </c>
      <c r="C7426" t="s">
        <v>162</v>
      </c>
      <c r="D7426" t="s">
        <v>227</v>
      </c>
      <c r="E7426" t="s">
        <v>53</v>
      </c>
      <c r="F7426" t="s">
        <v>40</v>
      </c>
      <c r="G7426">
        <v>2</v>
      </c>
      <c r="H7426">
        <v>15.2</v>
      </c>
      <c r="I7426" t="s">
        <v>130</v>
      </c>
      <c r="J7426" t="s">
        <v>42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83</v>
      </c>
      <c r="R7426" t="s">
        <v>83</v>
      </c>
      <c r="S7426" t="s">
        <v>83</v>
      </c>
      <c r="T7426" t="str">
        <f>_xlfn.XLOOKUP(A7426,MI_Match_Analysis!$A$2:$A$8,MI_Match_Analysis!$F$2:$F$8,"Not Found")</f>
        <v>Not Found</v>
      </c>
    </row>
    <row r="7427" spans="1:20" hidden="1" x14ac:dyDescent="0.3">
      <c r="A7427">
        <v>32</v>
      </c>
      <c r="B7427" s="1">
        <v>46134</v>
      </c>
      <c r="C7427" t="s">
        <v>162</v>
      </c>
      <c r="D7427" t="s">
        <v>227</v>
      </c>
      <c r="E7427" t="s">
        <v>53</v>
      </c>
      <c r="F7427" t="s">
        <v>40</v>
      </c>
      <c r="G7427">
        <v>2</v>
      </c>
      <c r="H7427">
        <v>15.3</v>
      </c>
      <c r="I7427" t="s">
        <v>130</v>
      </c>
      <c r="J7427" t="s">
        <v>42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165</v>
      </c>
      <c r="R7427" t="s">
        <v>130</v>
      </c>
      <c r="S7427" t="s">
        <v>211</v>
      </c>
      <c r="T7427" t="str">
        <f>_xlfn.XLOOKUP(A7427,MI_Match_Analysis!$A$2:$A$8,MI_Match_Analysis!$F$2:$F$8,"Not Found")</f>
        <v>Not Found</v>
      </c>
    </row>
    <row r="7428" spans="1:20" hidden="1" x14ac:dyDescent="0.3">
      <c r="A7428">
        <v>32</v>
      </c>
      <c r="B7428" s="1">
        <v>46134</v>
      </c>
      <c r="C7428" t="s">
        <v>162</v>
      </c>
      <c r="D7428" t="s">
        <v>227</v>
      </c>
      <c r="E7428" t="s">
        <v>53</v>
      </c>
      <c r="F7428" t="s">
        <v>40</v>
      </c>
      <c r="G7428">
        <v>2</v>
      </c>
      <c r="H7428">
        <v>15.4</v>
      </c>
      <c r="I7428" t="s">
        <v>76</v>
      </c>
      <c r="J7428" t="s">
        <v>42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83</v>
      </c>
      <c r="R7428" t="s">
        <v>83</v>
      </c>
      <c r="S7428" t="s">
        <v>83</v>
      </c>
      <c r="T7428" t="str">
        <f>_xlfn.XLOOKUP(A7428,MI_Match_Analysis!$A$2:$A$8,MI_Match_Analysis!$F$2:$F$8,"Not Found")</f>
        <v>Not Found</v>
      </c>
    </row>
    <row r="7429" spans="1:20" hidden="1" x14ac:dyDescent="0.3">
      <c r="A7429">
        <v>32</v>
      </c>
      <c r="B7429" s="1">
        <v>46134</v>
      </c>
      <c r="C7429" t="s">
        <v>162</v>
      </c>
      <c r="D7429" t="s">
        <v>227</v>
      </c>
      <c r="E7429" t="s">
        <v>53</v>
      </c>
      <c r="F7429" t="s">
        <v>40</v>
      </c>
      <c r="G7429">
        <v>2</v>
      </c>
      <c r="H7429">
        <v>15.5</v>
      </c>
      <c r="I7429" t="s">
        <v>76</v>
      </c>
      <c r="J7429" t="s">
        <v>42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83</v>
      </c>
      <c r="R7429" t="s">
        <v>83</v>
      </c>
      <c r="S7429" t="s">
        <v>83</v>
      </c>
      <c r="T7429" t="str">
        <f>_xlfn.XLOOKUP(A7429,MI_Match_Analysis!$A$2:$A$8,MI_Match_Analysis!$F$2:$F$8,"Not Found")</f>
        <v>Not Found</v>
      </c>
    </row>
    <row r="7430" spans="1:20" hidden="1" x14ac:dyDescent="0.3">
      <c r="A7430">
        <v>32</v>
      </c>
      <c r="B7430" s="1">
        <v>46134</v>
      </c>
      <c r="C7430" t="s">
        <v>162</v>
      </c>
      <c r="D7430" t="s">
        <v>227</v>
      </c>
      <c r="E7430" t="s">
        <v>53</v>
      </c>
      <c r="F7430" t="s">
        <v>40</v>
      </c>
      <c r="G7430">
        <v>2</v>
      </c>
      <c r="H7430">
        <v>15.6</v>
      </c>
      <c r="I7430" t="s">
        <v>76</v>
      </c>
      <c r="J7430" t="s">
        <v>42</v>
      </c>
      <c r="K7430">
        <v>6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83</v>
      </c>
      <c r="R7430" t="s">
        <v>83</v>
      </c>
      <c r="S7430" t="s">
        <v>83</v>
      </c>
      <c r="T7430" t="str">
        <f>_xlfn.XLOOKUP(A7430,MI_Match_Analysis!$A$2:$A$8,MI_Match_Analysis!$F$2:$F$8,"Not Found")</f>
        <v>Not Found</v>
      </c>
    </row>
    <row r="7431" spans="1:20" hidden="1" x14ac:dyDescent="0.3">
      <c r="A7431">
        <v>32</v>
      </c>
      <c r="B7431" s="1">
        <v>46134</v>
      </c>
      <c r="C7431" t="s">
        <v>162</v>
      </c>
      <c r="D7431" t="s">
        <v>227</v>
      </c>
      <c r="E7431" t="s">
        <v>53</v>
      </c>
      <c r="F7431" t="s">
        <v>40</v>
      </c>
      <c r="G7431">
        <v>2</v>
      </c>
      <c r="H7431">
        <v>16.100000000000001</v>
      </c>
      <c r="I7431" t="s">
        <v>89</v>
      </c>
      <c r="J7431" t="s">
        <v>203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165</v>
      </c>
      <c r="R7431" t="s">
        <v>89</v>
      </c>
      <c r="S7431" t="s">
        <v>211</v>
      </c>
      <c r="T7431" t="str">
        <f>_xlfn.XLOOKUP(A7431,MI_Match_Analysis!$A$2:$A$8,MI_Match_Analysis!$F$2:$F$8,"Not Found")</f>
        <v>Not Found</v>
      </c>
    </row>
    <row r="7432" spans="1:20" hidden="1" x14ac:dyDescent="0.3">
      <c r="A7432">
        <v>32</v>
      </c>
      <c r="B7432" s="1">
        <v>46134</v>
      </c>
      <c r="C7432" t="s">
        <v>162</v>
      </c>
      <c r="D7432" t="s">
        <v>227</v>
      </c>
      <c r="E7432" t="s">
        <v>53</v>
      </c>
      <c r="F7432" t="s">
        <v>40</v>
      </c>
      <c r="G7432">
        <v>2</v>
      </c>
      <c r="H7432">
        <v>16.2</v>
      </c>
      <c r="I7432" t="s">
        <v>286</v>
      </c>
      <c r="J7432" t="s">
        <v>203</v>
      </c>
      <c r="K7432">
        <v>0</v>
      </c>
      <c r="L7432">
        <v>1</v>
      </c>
      <c r="M7432">
        <v>1</v>
      </c>
      <c r="N7432">
        <v>0</v>
      </c>
      <c r="O7432">
        <v>0</v>
      </c>
      <c r="P7432">
        <v>0</v>
      </c>
      <c r="Q7432" t="s">
        <v>83</v>
      </c>
      <c r="R7432" t="s">
        <v>83</v>
      </c>
      <c r="S7432" t="s">
        <v>83</v>
      </c>
      <c r="T7432" t="str">
        <f>_xlfn.XLOOKUP(A7432,MI_Match_Analysis!$A$2:$A$8,MI_Match_Analysis!$F$2:$F$8,"Not Found")</f>
        <v>Not Found</v>
      </c>
    </row>
    <row r="7433" spans="1:20" hidden="1" x14ac:dyDescent="0.3">
      <c r="A7433">
        <v>32</v>
      </c>
      <c r="B7433" s="1">
        <v>46134</v>
      </c>
      <c r="C7433" t="s">
        <v>162</v>
      </c>
      <c r="D7433" t="s">
        <v>227</v>
      </c>
      <c r="E7433" t="s">
        <v>53</v>
      </c>
      <c r="F7433" t="s">
        <v>40</v>
      </c>
      <c r="G7433">
        <v>2</v>
      </c>
      <c r="H7433">
        <v>16.2</v>
      </c>
      <c r="I7433" t="s">
        <v>286</v>
      </c>
      <c r="J7433" t="s">
        <v>203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83</v>
      </c>
      <c r="R7433" t="s">
        <v>83</v>
      </c>
      <c r="S7433" t="s">
        <v>83</v>
      </c>
      <c r="T7433" t="str">
        <f>_xlfn.XLOOKUP(A7433,MI_Match_Analysis!$A$2:$A$8,MI_Match_Analysis!$F$2:$F$8,"Not Found")</f>
        <v>Not Found</v>
      </c>
    </row>
    <row r="7434" spans="1:20" hidden="1" x14ac:dyDescent="0.3">
      <c r="A7434">
        <v>32</v>
      </c>
      <c r="B7434" s="1">
        <v>46134</v>
      </c>
      <c r="C7434" t="s">
        <v>162</v>
      </c>
      <c r="D7434" t="s">
        <v>227</v>
      </c>
      <c r="E7434" t="s">
        <v>53</v>
      </c>
      <c r="F7434" t="s">
        <v>40</v>
      </c>
      <c r="G7434">
        <v>2</v>
      </c>
      <c r="H7434">
        <v>16.3</v>
      </c>
      <c r="I7434" t="s">
        <v>76</v>
      </c>
      <c r="J7434" t="s">
        <v>203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167</v>
      </c>
      <c r="R7434" t="s">
        <v>76</v>
      </c>
      <c r="S7434" t="s">
        <v>83</v>
      </c>
      <c r="T7434" t="str">
        <f>_xlfn.XLOOKUP(A7434,MI_Match_Analysis!$A$2:$A$8,MI_Match_Analysis!$F$2:$F$8,"Not Found")</f>
        <v>Not Found</v>
      </c>
    </row>
    <row r="7435" spans="1:20" hidden="1" x14ac:dyDescent="0.3">
      <c r="A7435">
        <v>32</v>
      </c>
      <c r="B7435" s="1">
        <v>46134</v>
      </c>
      <c r="C7435" t="s">
        <v>162</v>
      </c>
      <c r="D7435" t="s">
        <v>227</v>
      </c>
      <c r="E7435" t="s">
        <v>53</v>
      </c>
      <c r="F7435" t="s">
        <v>40</v>
      </c>
      <c r="G7435">
        <v>2</v>
      </c>
      <c r="H7435">
        <v>16.399999999999999</v>
      </c>
      <c r="I7435" t="s">
        <v>254</v>
      </c>
      <c r="J7435" t="s">
        <v>203</v>
      </c>
      <c r="K7435">
        <v>1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83</v>
      </c>
      <c r="R7435" t="s">
        <v>83</v>
      </c>
      <c r="S7435" t="s">
        <v>83</v>
      </c>
      <c r="T7435" t="str">
        <f>_xlfn.XLOOKUP(A7435,MI_Match_Analysis!$A$2:$A$8,MI_Match_Analysis!$F$2:$F$8,"Not Found")</f>
        <v>Not Found</v>
      </c>
    </row>
    <row r="7436" spans="1:20" hidden="1" x14ac:dyDescent="0.3">
      <c r="A7436">
        <v>32</v>
      </c>
      <c r="B7436" s="1">
        <v>46134</v>
      </c>
      <c r="C7436" t="s">
        <v>162</v>
      </c>
      <c r="D7436" t="s">
        <v>227</v>
      </c>
      <c r="E7436" t="s">
        <v>53</v>
      </c>
      <c r="F7436" t="s">
        <v>40</v>
      </c>
      <c r="G7436">
        <v>2</v>
      </c>
      <c r="H7436">
        <v>16.5</v>
      </c>
      <c r="I7436" t="s">
        <v>286</v>
      </c>
      <c r="J7436" t="s">
        <v>203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83</v>
      </c>
      <c r="R7436" t="s">
        <v>83</v>
      </c>
      <c r="S7436" t="s">
        <v>83</v>
      </c>
      <c r="T7436" t="str">
        <f>_xlfn.XLOOKUP(A7436,MI_Match_Analysis!$A$2:$A$8,MI_Match_Analysis!$F$2:$F$8,"Not Found")</f>
        <v>Not Found</v>
      </c>
    </row>
    <row r="7437" spans="1:20" hidden="1" x14ac:dyDescent="0.3">
      <c r="A7437">
        <v>32</v>
      </c>
      <c r="B7437" s="1">
        <v>46134</v>
      </c>
      <c r="C7437" t="s">
        <v>162</v>
      </c>
      <c r="D7437" t="s">
        <v>227</v>
      </c>
      <c r="E7437" t="s">
        <v>53</v>
      </c>
      <c r="F7437" t="s">
        <v>40</v>
      </c>
      <c r="G7437">
        <v>2</v>
      </c>
      <c r="H7437">
        <v>16.600000000000001</v>
      </c>
      <c r="I7437" t="s">
        <v>286</v>
      </c>
      <c r="J7437" t="s">
        <v>203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83</v>
      </c>
      <c r="R7437" t="s">
        <v>83</v>
      </c>
      <c r="S7437" t="s">
        <v>83</v>
      </c>
      <c r="T7437" t="str">
        <f>_xlfn.XLOOKUP(A7437,MI_Match_Analysis!$A$2:$A$8,MI_Match_Analysis!$F$2:$F$8,"Not Found")</f>
        <v>Not Found</v>
      </c>
    </row>
    <row r="7438" spans="1:20" hidden="1" x14ac:dyDescent="0.3">
      <c r="A7438">
        <v>32</v>
      </c>
      <c r="B7438" s="1">
        <v>46134</v>
      </c>
      <c r="C7438" t="s">
        <v>162</v>
      </c>
      <c r="D7438" t="s">
        <v>227</v>
      </c>
      <c r="E7438" t="s">
        <v>53</v>
      </c>
      <c r="F7438" t="s">
        <v>40</v>
      </c>
      <c r="G7438">
        <v>2</v>
      </c>
      <c r="H7438">
        <v>17.100000000000001</v>
      </c>
      <c r="I7438" t="s">
        <v>254</v>
      </c>
      <c r="J7438" t="s">
        <v>44</v>
      </c>
      <c r="K7438">
        <v>1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83</v>
      </c>
      <c r="R7438" t="s">
        <v>83</v>
      </c>
      <c r="S7438" t="s">
        <v>83</v>
      </c>
      <c r="T7438" t="str">
        <f>_xlfn.XLOOKUP(A7438,MI_Match_Analysis!$A$2:$A$8,MI_Match_Analysis!$F$2:$F$8,"Not Found")</f>
        <v>Not Found</v>
      </c>
    </row>
    <row r="7439" spans="1:20" hidden="1" x14ac:dyDescent="0.3">
      <c r="A7439">
        <v>32</v>
      </c>
      <c r="B7439" s="1">
        <v>46134</v>
      </c>
      <c r="C7439" t="s">
        <v>162</v>
      </c>
      <c r="D7439" t="s">
        <v>227</v>
      </c>
      <c r="E7439" t="s">
        <v>53</v>
      </c>
      <c r="F7439" t="s">
        <v>40</v>
      </c>
      <c r="G7439">
        <v>2</v>
      </c>
      <c r="H7439">
        <v>17.2</v>
      </c>
      <c r="I7439" t="s">
        <v>286</v>
      </c>
      <c r="J7439" t="s">
        <v>44</v>
      </c>
      <c r="K7439">
        <v>4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83</v>
      </c>
      <c r="R7439" t="s">
        <v>83</v>
      </c>
      <c r="S7439" t="s">
        <v>83</v>
      </c>
      <c r="T7439" t="str">
        <f>_xlfn.XLOOKUP(A7439,MI_Match_Analysis!$A$2:$A$8,MI_Match_Analysis!$F$2:$F$8,"Not Found")</f>
        <v>Not Found</v>
      </c>
    </row>
    <row r="7440" spans="1:20" hidden="1" x14ac:dyDescent="0.3">
      <c r="A7440">
        <v>32</v>
      </c>
      <c r="B7440" s="1">
        <v>46134</v>
      </c>
      <c r="C7440" t="s">
        <v>162</v>
      </c>
      <c r="D7440" t="s">
        <v>227</v>
      </c>
      <c r="E7440" t="s">
        <v>53</v>
      </c>
      <c r="F7440" t="s">
        <v>40</v>
      </c>
      <c r="G7440">
        <v>2</v>
      </c>
      <c r="H7440">
        <v>17.3</v>
      </c>
      <c r="I7440" t="s">
        <v>286</v>
      </c>
      <c r="J7440" t="s">
        <v>44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165</v>
      </c>
      <c r="R7440" t="s">
        <v>286</v>
      </c>
      <c r="S7440" t="s">
        <v>74</v>
      </c>
      <c r="T7440" t="str">
        <f>_xlfn.XLOOKUP(A7440,MI_Match_Analysis!$A$2:$A$8,MI_Match_Analysis!$F$2:$F$8,"Not Found")</f>
        <v>Not Found</v>
      </c>
    </row>
    <row r="7441" spans="1:20" hidden="1" x14ac:dyDescent="0.3">
      <c r="A7441">
        <v>32</v>
      </c>
      <c r="B7441" s="1">
        <v>46134</v>
      </c>
      <c r="C7441" t="s">
        <v>162</v>
      </c>
      <c r="D7441" t="s">
        <v>227</v>
      </c>
      <c r="E7441" t="s">
        <v>53</v>
      </c>
      <c r="F7441" t="s">
        <v>40</v>
      </c>
      <c r="G7441">
        <v>2</v>
      </c>
      <c r="H7441">
        <v>17.399999999999999</v>
      </c>
      <c r="I7441" t="s">
        <v>141</v>
      </c>
      <c r="J7441" t="s">
        <v>44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83</v>
      </c>
      <c r="R7441" t="s">
        <v>83</v>
      </c>
      <c r="S7441" t="s">
        <v>83</v>
      </c>
      <c r="T7441" t="str">
        <f>_xlfn.XLOOKUP(A7441,MI_Match_Analysis!$A$2:$A$8,MI_Match_Analysis!$F$2:$F$8,"Not Found")</f>
        <v>Not Found</v>
      </c>
    </row>
    <row r="7442" spans="1:20" hidden="1" x14ac:dyDescent="0.3">
      <c r="A7442">
        <v>32</v>
      </c>
      <c r="B7442" s="1">
        <v>46134</v>
      </c>
      <c r="C7442" t="s">
        <v>162</v>
      </c>
      <c r="D7442" t="s">
        <v>227</v>
      </c>
      <c r="E7442" t="s">
        <v>53</v>
      </c>
      <c r="F7442" t="s">
        <v>40</v>
      </c>
      <c r="G7442">
        <v>2</v>
      </c>
      <c r="H7442">
        <v>17.5</v>
      </c>
      <c r="I7442" t="s">
        <v>141</v>
      </c>
      <c r="J7442" t="s">
        <v>44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83</v>
      </c>
      <c r="R7442" t="s">
        <v>83</v>
      </c>
      <c r="S7442" t="s">
        <v>83</v>
      </c>
      <c r="T7442" t="str">
        <f>_xlfn.XLOOKUP(A7442,MI_Match_Analysis!$A$2:$A$8,MI_Match_Analysis!$F$2:$F$8,"Not Found")</f>
        <v>Not Found</v>
      </c>
    </row>
    <row r="7443" spans="1:20" hidden="1" x14ac:dyDescent="0.3">
      <c r="A7443">
        <v>32</v>
      </c>
      <c r="B7443" s="1">
        <v>46134</v>
      </c>
      <c r="C7443" t="s">
        <v>162</v>
      </c>
      <c r="D7443" t="s">
        <v>227</v>
      </c>
      <c r="E7443" t="s">
        <v>53</v>
      </c>
      <c r="F7443" t="s">
        <v>40</v>
      </c>
      <c r="G7443">
        <v>2</v>
      </c>
      <c r="H7443">
        <v>17.600000000000001</v>
      </c>
      <c r="I7443" t="s">
        <v>141</v>
      </c>
      <c r="J7443" t="s">
        <v>44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167</v>
      </c>
      <c r="R7443" t="s">
        <v>141</v>
      </c>
      <c r="S7443" t="s">
        <v>83</v>
      </c>
      <c r="T7443" t="str">
        <f>_xlfn.XLOOKUP(A7443,MI_Match_Analysis!$A$2:$A$8,MI_Match_Analysis!$F$2:$F$8,"Not Found")</f>
        <v>Not Found</v>
      </c>
    </row>
    <row r="7444" spans="1:20" x14ac:dyDescent="0.3">
      <c r="A7444">
        <v>33</v>
      </c>
      <c r="B7444" s="1">
        <v>46135</v>
      </c>
      <c r="C7444" t="s">
        <v>162</v>
      </c>
      <c r="D7444" t="s">
        <v>33</v>
      </c>
      <c r="E7444" t="s">
        <v>41</v>
      </c>
      <c r="F7444" t="s">
        <v>34</v>
      </c>
      <c r="G7444">
        <v>1</v>
      </c>
      <c r="H7444">
        <v>0.1</v>
      </c>
      <c r="I7444" t="s">
        <v>98</v>
      </c>
      <c r="J7444" t="s">
        <v>184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83</v>
      </c>
      <c r="R7444" t="s">
        <v>83</v>
      </c>
      <c r="S7444" t="s">
        <v>83</v>
      </c>
      <c r="T7444" t="str">
        <f>_xlfn.XLOOKUP(A7444,MI_Match_Analysis!$A$2:$A$8,MI_Match_Analysis!$F$2:$F$8,"Not Found")</f>
        <v>Loss</v>
      </c>
    </row>
    <row r="7445" spans="1:20" x14ac:dyDescent="0.3">
      <c r="A7445">
        <v>33</v>
      </c>
      <c r="B7445" s="1">
        <v>46135</v>
      </c>
      <c r="C7445" t="s">
        <v>162</v>
      </c>
      <c r="D7445" t="s">
        <v>33</v>
      </c>
      <c r="E7445" t="s">
        <v>41</v>
      </c>
      <c r="F7445" t="s">
        <v>34</v>
      </c>
      <c r="G7445">
        <v>1</v>
      </c>
      <c r="H7445">
        <v>0.2</v>
      </c>
      <c r="I7445" t="s">
        <v>98</v>
      </c>
      <c r="J7445" t="s">
        <v>184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83</v>
      </c>
      <c r="R7445" t="s">
        <v>83</v>
      </c>
      <c r="S7445" t="s">
        <v>83</v>
      </c>
      <c r="T7445" t="str">
        <f>_xlfn.XLOOKUP(A7445,MI_Match_Analysis!$A$2:$A$8,MI_Match_Analysis!$F$2:$F$8,"Not Found")</f>
        <v>Loss</v>
      </c>
    </row>
    <row r="7446" spans="1:20" x14ac:dyDescent="0.3">
      <c r="A7446">
        <v>33</v>
      </c>
      <c r="B7446" s="1">
        <v>46135</v>
      </c>
      <c r="C7446" t="s">
        <v>162</v>
      </c>
      <c r="D7446" t="s">
        <v>33</v>
      </c>
      <c r="E7446" t="s">
        <v>41</v>
      </c>
      <c r="F7446" t="s">
        <v>34</v>
      </c>
      <c r="G7446">
        <v>1</v>
      </c>
      <c r="H7446">
        <v>0.3</v>
      </c>
      <c r="I7446" t="s">
        <v>199</v>
      </c>
      <c r="J7446" t="s">
        <v>184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83</v>
      </c>
      <c r="R7446" t="s">
        <v>83</v>
      </c>
      <c r="S7446" t="s">
        <v>83</v>
      </c>
      <c r="T7446" t="str">
        <f>_xlfn.XLOOKUP(A7446,MI_Match_Analysis!$A$2:$A$8,MI_Match_Analysis!$F$2:$F$8,"Not Found")</f>
        <v>Loss</v>
      </c>
    </row>
    <row r="7447" spans="1:20" x14ac:dyDescent="0.3">
      <c r="A7447">
        <v>33</v>
      </c>
      <c r="B7447" s="1">
        <v>46135</v>
      </c>
      <c r="C7447" t="s">
        <v>162</v>
      </c>
      <c r="D7447" t="s">
        <v>33</v>
      </c>
      <c r="E7447" t="s">
        <v>41</v>
      </c>
      <c r="F7447" t="s">
        <v>34</v>
      </c>
      <c r="G7447">
        <v>1</v>
      </c>
      <c r="H7447">
        <v>0.4</v>
      </c>
      <c r="I7447" t="s">
        <v>199</v>
      </c>
      <c r="J7447" t="s">
        <v>184</v>
      </c>
      <c r="K7447">
        <v>0</v>
      </c>
      <c r="L7447">
        <v>1</v>
      </c>
      <c r="M7447">
        <v>0</v>
      </c>
      <c r="N7447">
        <v>1</v>
      </c>
      <c r="O7447">
        <v>0</v>
      </c>
      <c r="P7447">
        <v>0</v>
      </c>
      <c r="Q7447" t="s">
        <v>83</v>
      </c>
      <c r="R7447" t="s">
        <v>83</v>
      </c>
      <c r="S7447" t="s">
        <v>83</v>
      </c>
      <c r="T7447" t="str">
        <f>_xlfn.XLOOKUP(A7447,MI_Match_Analysis!$A$2:$A$8,MI_Match_Analysis!$F$2:$F$8,"Not Found")</f>
        <v>Loss</v>
      </c>
    </row>
    <row r="7448" spans="1:20" x14ac:dyDescent="0.3">
      <c r="A7448">
        <v>33</v>
      </c>
      <c r="B7448" s="1">
        <v>46135</v>
      </c>
      <c r="C7448" t="s">
        <v>162</v>
      </c>
      <c r="D7448" t="s">
        <v>33</v>
      </c>
      <c r="E7448" t="s">
        <v>41</v>
      </c>
      <c r="F7448" t="s">
        <v>34</v>
      </c>
      <c r="G7448">
        <v>1</v>
      </c>
      <c r="H7448">
        <v>0.5</v>
      </c>
      <c r="I7448" t="s">
        <v>98</v>
      </c>
      <c r="J7448" t="s">
        <v>184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83</v>
      </c>
      <c r="R7448" t="s">
        <v>83</v>
      </c>
      <c r="S7448" t="s">
        <v>83</v>
      </c>
      <c r="T7448" t="str">
        <f>_xlfn.XLOOKUP(A7448,MI_Match_Analysis!$A$2:$A$8,MI_Match_Analysis!$F$2:$F$8,"Not Found")</f>
        <v>Loss</v>
      </c>
    </row>
    <row r="7449" spans="1:20" x14ac:dyDescent="0.3">
      <c r="A7449">
        <v>33</v>
      </c>
      <c r="B7449" s="1">
        <v>46135</v>
      </c>
      <c r="C7449" t="s">
        <v>162</v>
      </c>
      <c r="D7449" t="s">
        <v>33</v>
      </c>
      <c r="E7449" t="s">
        <v>41</v>
      </c>
      <c r="F7449" t="s">
        <v>34</v>
      </c>
      <c r="G7449">
        <v>1</v>
      </c>
      <c r="H7449">
        <v>0.6</v>
      </c>
      <c r="I7449" t="s">
        <v>98</v>
      </c>
      <c r="J7449" t="s">
        <v>184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83</v>
      </c>
      <c r="R7449" t="s">
        <v>83</v>
      </c>
      <c r="S7449" t="s">
        <v>83</v>
      </c>
      <c r="T7449" t="str">
        <f>_xlfn.XLOOKUP(A7449,MI_Match_Analysis!$A$2:$A$8,MI_Match_Analysis!$F$2:$F$8,"Not Found")</f>
        <v>Loss</v>
      </c>
    </row>
    <row r="7450" spans="1:20" x14ac:dyDescent="0.3">
      <c r="A7450">
        <v>33</v>
      </c>
      <c r="B7450" s="1">
        <v>46135</v>
      </c>
      <c r="C7450" t="s">
        <v>162</v>
      </c>
      <c r="D7450" t="s">
        <v>33</v>
      </c>
      <c r="E7450" t="s">
        <v>41</v>
      </c>
      <c r="F7450" t="s">
        <v>34</v>
      </c>
      <c r="G7450">
        <v>1</v>
      </c>
      <c r="H7450">
        <v>0.6</v>
      </c>
      <c r="I7450" t="s">
        <v>98</v>
      </c>
      <c r="J7450" t="s">
        <v>184</v>
      </c>
      <c r="K7450">
        <v>4</v>
      </c>
      <c r="L7450">
        <v>1</v>
      </c>
      <c r="M7450">
        <v>0</v>
      </c>
      <c r="N7450">
        <v>0</v>
      </c>
      <c r="O7450">
        <v>0</v>
      </c>
      <c r="P7450">
        <v>1</v>
      </c>
      <c r="Q7450" t="s">
        <v>83</v>
      </c>
      <c r="R7450" t="s">
        <v>83</v>
      </c>
      <c r="S7450" t="s">
        <v>83</v>
      </c>
      <c r="T7450" t="str">
        <f>_xlfn.XLOOKUP(A7450,MI_Match_Analysis!$A$2:$A$8,MI_Match_Analysis!$F$2:$F$8,"Not Found")</f>
        <v>Loss</v>
      </c>
    </row>
    <row r="7451" spans="1:20" x14ac:dyDescent="0.3">
      <c r="A7451">
        <v>33</v>
      </c>
      <c r="B7451" s="1">
        <v>46135</v>
      </c>
      <c r="C7451" t="s">
        <v>162</v>
      </c>
      <c r="D7451" t="s">
        <v>33</v>
      </c>
      <c r="E7451" t="s">
        <v>41</v>
      </c>
      <c r="F7451" t="s">
        <v>34</v>
      </c>
      <c r="G7451">
        <v>1</v>
      </c>
      <c r="H7451">
        <v>1.1000000000000001</v>
      </c>
      <c r="I7451" t="s">
        <v>199</v>
      </c>
      <c r="J7451" t="s">
        <v>182</v>
      </c>
      <c r="K7451">
        <v>2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83</v>
      </c>
      <c r="R7451" t="s">
        <v>83</v>
      </c>
      <c r="S7451" t="s">
        <v>83</v>
      </c>
      <c r="T7451" t="str">
        <f>_xlfn.XLOOKUP(A7451,MI_Match_Analysis!$A$2:$A$8,MI_Match_Analysis!$F$2:$F$8,"Not Found")</f>
        <v>Loss</v>
      </c>
    </row>
    <row r="7452" spans="1:20" x14ac:dyDescent="0.3">
      <c r="A7452">
        <v>33</v>
      </c>
      <c r="B7452" s="1">
        <v>46135</v>
      </c>
      <c r="C7452" t="s">
        <v>162</v>
      </c>
      <c r="D7452" t="s">
        <v>33</v>
      </c>
      <c r="E7452" t="s">
        <v>41</v>
      </c>
      <c r="F7452" t="s">
        <v>34</v>
      </c>
      <c r="G7452">
        <v>1</v>
      </c>
      <c r="H7452">
        <v>1.2</v>
      </c>
      <c r="I7452" t="s">
        <v>199</v>
      </c>
      <c r="J7452" t="s">
        <v>182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83</v>
      </c>
      <c r="R7452" t="s">
        <v>83</v>
      </c>
      <c r="S7452" t="s">
        <v>83</v>
      </c>
      <c r="T7452" t="str">
        <f>_xlfn.XLOOKUP(A7452,MI_Match_Analysis!$A$2:$A$8,MI_Match_Analysis!$F$2:$F$8,"Not Found")</f>
        <v>Loss</v>
      </c>
    </row>
    <row r="7453" spans="1:20" x14ac:dyDescent="0.3">
      <c r="A7453">
        <v>33</v>
      </c>
      <c r="B7453" s="1">
        <v>46135</v>
      </c>
      <c r="C7453" t="s">
        <v>162</v>
      </c>
      <c r="D7453" t="s">
        <v>33</v>
      </c>
      <c r="E7453" t="s">
        <v>41</v>
      </c>
      <c r="F7453" t="s">
        <v>34</v>
      </c>
      <c r="G7453">
        <v>1</v>
      </c>
      <c r="H7453">
        <v>1.3</v>
      </c>
      <c r="I7453" t="s">
        <v>199</v>
      </c>
      <c r="J7453" t="s">
        <v>182</v>
      </c>
      <c r="K7453">
        <v>0</v>
      </c>
      <c r="L7453">
        <v>1</v>
      </c>
      <c r="M7453">
        <v>1</v>
      </c>
      <c r="N7453">
        <v>0</v>
      </c>
      <c r="O7453">
        <v>0</v>
      </c>
      <c r="P7453">
        <v>0</v>
      </c>
      <c r="Q7453" t="s">
        <v>83</v>
      </c>
      <c r="R7453" t="s">
        <v>83</v>
      </c>
      <c r="S7453" t="s">
        <v>83</v>
      </c>
      <c r="T7453" t="str">
        <f>_xlfn.XLOOKUP(A7453,MI_Match_Analysis!$A$2:$A$8,MI_Match_Analysis!$F$2:$F$8,"Not Found")</f>
        <v>Loss</v>
      </c>
    </row>
    <row r="7454" spans="1:20" x14ac:dyDescent="0.3">
      <c r="A7454">
        <v>33</v>
      </c>
      <c r="B7454" s="1">
        <v>46135</v>
      </c>
      <c r="C7454" t="s">
        <v>162</v>
      </c>
      <c r="D7454" t="s">
        <v>33</v>
      </c>
      <c r="E7454" t="s">
        <v>41</v>
      </c>
      <c r="F7454" t="s">
        <v>34</v>
      </c>
      <c r="G7454">
        <v>1</v>
      </c>
      <c r="H7454">
        <v>1.3</v>
      </c>
      <c r="I7454" t="s">
        <v>199</v>
      </c>
      <c r="J7454" t="s">
        <v>182</v>
      </c>
      <c r="K7454">
        <v>4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83</v>
      </c>
      <c r="R7454" t="s">
        <v>83</v>
      </c>
      <c r="S7454" t="s">
        <v>83</v>
      </c>
      <c r="T7454" t="str">
        <f>_xlfn.XLOOKUP(A7454,MI_Match_Analysis!$A$2:$A$8,MI_Match_Analysis!$F$2:$F$8,"Not Found")</f>
        <v>Loss</v>
      </c>
    </row>
    <row r="7455" spans="1:20" x14ac:dyDescent="0.3">
      <c r="A7455">
        <v>33</v>
      </c>
      <c r="B7455" s="1">
        <v>46135</v>
      </c>
      <c r="C7455" t="s">
        <v>162</v>
      </c>
      <c r="D7455" t="s">
        <v>33</v>
      </c>
      <c r="E7455" t="s">
        <v>41</v>
      </c>
      <c r="F7455" t="s">
        <v>34</v>
      </c>
      <c r="G7455">
        <v>1</v>
      </c>
      <c r="H7455">
        <v>1.3</v>
      </c>
      <c r="I7455" t="s">
        <v>199</v>
      </c>
      <c r="J7455" t="s">
        <v>182</v>
      </c>
      <c r="K7455">
        <v>4</v>
      </c>
      <c r="L7455">
        <v>1</v>
      </c>
      <c r="M7455">
        <v>0</v>
      </c>
      <c r="N7455">
        <v>0</v>
      </c>
      <c r="O7455">
        <v>0</v>
      </c>
      <c r="P7455">
        <v>1</v>
      </c>
      <c r="Q7455" t="s">
        <v>83</v>
      </c>
      <c r="R7455" t="s">
        <v>83</v>
      </c>
      <c r="S7455" t="s">
        <v>83</v>
      </c>
      <c r="T7455" t="str">
        <f>_xlfn.XLOOKUP(A7455,MI_Match_Analysis!$A$2:$A$8,MI_Match_Analysis!$F$2:$F$8,"Not Found")</f>
        <v>Loss</v>
      </c>
    </row>
    <row r="7456" spans="1:20" x14ac:dyDescent="0.3">
      <c r="A7456">
        <v>33</v>
      </c>
      <c r="B7456" s="1">
        <v>46135</v>
      </c>
      <c r="C7456" t="s">
        <v>162</v>
      </c>
      <c r="D7456" t="s">
        <v>33</v>
      </c>
      <c r="E7456" t="s">
        <v>41</v>
      </c>
      <c r="F7456" t="s">
        <v>34</v>
      </c>
      <c r="G7456">
        <v>1</v>
      </c>
      <c r="H7456">
        <v>1.4</v>
      </c>
      <c r="I7456" t="s">
        <v>199</v>
      </c>
      <c r="J7456" t="s">
        <v>182</v>
      </c>
      <c r="K7456">
        <v>6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83</v>
      </c>
      <c r="R7456" t="s">
        <v>83</v>
      </c>
      <c r="S7456" t="s">
        <v>83</v>
      </c>
      <c r="T7456" t="str">
        <f>_xlfn.XLOOKUP(A7456,MI_Match_Analysis!$A$2:$A$8,MI_Match_Analysis!$F$2:$F$8,"Not Found")</f>
        <v>Loss</v>
      </c>
    </row>
    <row r="7457" spans="1:20" x14ac:dyDescent="0.3">
      <c r="A7457">
        <v>33</v>
      </c>
      <c r="B7457" s="1">
        <v>46135</v>
      </c>
      <c r="C7457" t="s">
        <v>162</v>
      </c>
      <c r="D7457" t="s">
        <v>33</v>
      </c>
      <c r="E7457" t="s">
        <v>41</v>
      </c>
      <c r="F7457" t="s">
        <v>34</v>
      </c>
      <c r="G7457">
        <v>1</v>
      </c>
      <c r="H7457">
        <v>1.5</v>
      </c>
      <c r="I7457" t="s">
        <v>199</v>
      </c>
      <c r="J7457" t="s">
        <v>182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83</v>
      </c>
      <c r="R7457" t="s">
        <v>83</v>
      </c>
      <c r="S7457" t="s">
        <v>83</v>
      </c>
      <c r="T7457" t="str">
        <f>_xlfn.XLOOKUP(A7457,MI_Match_Analysis!$A$2:$A$8,MI_Match_Analysis!$F$2:$F$8,"Not Found")</f>
        <v>Loss</v>
      </c>
    </row>
    <row r="7458" spans="1:20" x14ac:dyDescent="0.3">
      <c r="A7458">
        <v>33</v>
      </c>
      <c r="B7458" s="1">
        <v>46135</v>
      </c>
      <c r="C7458" t="s">
        <v>162</v>
      </c>
      <c r="D7458" t="s">
        <v>33</v>
      </c>
      <c r="E7458" t="s">
        <v>41</v>
      </c>
      <c r="F7458" t="s">
        <v>34</v>
      </c>
      <c r="G7458">
        <v>1</v>
      </c>
      <c r="H7458">
        <v>1.6</v>
      </c>
      <c r="I7458" t="s">
        <v>199</v>
      </c>
      <c r="J7458" t="s">
        <v>182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83</v>
      </c>
      <c r="R7458" t="s">
        <v>83</v>
      </c>
      <c r="S7458" t="s">
        <v>83</v>
      </c>
      <c r="T7458" t="str">
        <f>_xlfn.XLOOKUP(A7458,MI_Match_Analysis!$A$2:$A$8,MI_Match_Analysis!$F$2:$F$8,"Not Found")</f>
        <v>Loss</v>
      </c>
    </row>
    <row r="7459" spans="1:20" x14ac:dyDescent="0.3">
      <c r="A7459">
        <v>33</v>
      </c>
      <c r="B7459" s="1">
        <v>46135</v>
      </c>
      <c r="C7459" t="s">
        <v>162</v>
      </c>
      <c r="D7459" t="s">
        <v>33</v>
      </c>
      <c r="E7459" t="s">
        <v>41</v>
      </c>
      <c r="F7459" t="s">
        <v>34</v>
      </c>
      <c r="G7459">
        <v>1</v>
      </c>
      <c r="H7459">
        <v>2.1</v>
      </c>
      <c r="I7459" t="s">
        <v>199</v>
      </c>
      <c r="J7459" t="s">
        <v>183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83</v>
      </c>
      <c r="R7459" t="s">
        <v>83</v>
      </c>
      <c r="S7459" t="s">
        <v>83</v>
      </c>
      <c r="T7459" t="str">
        <f>_xlfn.XLOOKUP(A7459,MI_Match_Analysis!$A$2:$A$8,MI_Match_Analysis!$F$2:$F$8,"Not Found")</f>
        <v>Loss</v>
      </c>
    </row>
    <row r="7460" spans="1:20" x14ac:dyDescent="0.3">
      <c r="A7460">
        <v>33</v>
      </c>
      <c r="B7460" s="1">
        <v>46135</v>
      </c>
      <c r="C7460" t="s">
        <v>162</v>
      </c>
      <c r="D7460" t="s">
        <v>33</v>
      </c>
      <c r="E7460" t="s">
        <v>41</v>
      </c>
      <c r="F7460" t="s">
        <v>34</v>
      </c>
      <c r="G7460">
        <v>1</v>
      </c>
      <c r="H7460">
        <v>2.2000000000000002</v>
      </c>
      <c r="I7460" t="s">
        <v>199</v>
      </c>
      <c r="J7460" t="s">
        <v>183</v>
      </c>
      <c r="K7460">
        <v>4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83</v>
      </c>
      <c r="R7460" t="s">
        <v>83</v>
      </c>
      <c r="S7460" t="s">
        <v>83</v>
      </c>
      <c r="T7460" t="str">
        <f>_xlfn.XLOOKUP(A7460,MI_Match_Analysis!$A$2:$A$8,MI_Match_Analysis!$F$2:$F$8,"Not Found")</f>
        <v>Loss</v>
      </c>
    </row>
    <row r="7461" spans="1:20" x14ac:dyDescent="0.3">
      <c r="A7461">
        <v>33</v>
      </c>
      <c r="B7461" s="1">
        <v>46135</v>
      </c>
      <c r="C7461" t="s">
        <v>162</v>
      </c>
      <c r="D7461" t="s">
        <v>33</v>
      </c>
      <c r="E7461" t="s">
        <v>41</v>
      </c>
      <c r="F7461" t="s">
        <v>34</v>
      </c>
      <c r="G7461">
        <v>1</v>
      </c>
      <c r="H7461">
        <v>2.2999999999999998</v>
      </c>
      <c r="I7461" t="s">
        <v>199</v>
      </c>
      <c r="J7461" t="s">
        <v>183</v>
      </c>
      <c r="K7461">
        <v>1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83</v>
      </c>
      <c r="R7461" t="s">
        <v>83</v>
      </c>
      <c r="S7461" t="s">
        <v>83</v>
      </c>
      <c r="T7461" t="str">
        <f>_xlfn.XLOOKUP(A7461,MI_Match_Analysis!$A$2:$A$8,MI_Match_Analysis!$F$2:$F$8,"Not Found")</f>
        <v>Loss</v>
      </c>
    </row>
    <row r="7462" spans="1:20" x14ac:dyDescent="0.3">
      <c r="A7462">
        <v>33</v>
      </c>
      <c r="B7462" s="1">
        <v>46135</v>
      </c>
      <c r="C7462" t="s">
        <v>162</v>
      </c>
      <c r="D7462" t="s">
        <v>33</v>
      </c>
      <c r="E7462" t="s">
        <v>41</v>
      </c>
      <c r="F7462" t="s">
        <v>34</v>
      </c>
      <c r="G7462">
        <v>1</v>
      </c>
      <c r="H7462">
        <v>2.4</v>
      </c>
      <c r="I7462" t="s">
        <v>98</v>
      </c>
      <c r="J7462" t="s">
        <v>183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83</v>
      </c>
      <c r="R7462" t="s">
        <v>83</v>
      </c>
      <c r="S7462" t="s">
        <v>83</v>
      </c>
      <c r="T7462" t="str">
        <f>_xlfn.XLOOKUP(A7462,MI_Match_Analysis!$A$2:$A$8,MI_Match_Analysis!$F$2:$F$8,"Not Found")</f>
        <v>Loss</v>
      </c>
    </row>
    <row r="7463" spans="1:20" x14ac:dyDescent="0.3">
      <c r="A7463">
        <v>33</v>
      </c>
      <c r="B7463" s="1">
        <v>46135</v>
      </c>
      <c r="C7463" t="s">
        <v>162</v>
      </c>
      <c r="D7463" t="s">
        <v>33</v>
      </c>
      <c r="E7463" t="s">
        <v>41</v>
      </c>
      <c r="F7463" t="s">
        <v>34</v>
      </c>
      <c r="G7463">
        <v>1</v>
      </c>
      <c r="H7463">
        <v>2.5</v>
      </c>
      <c r="I7463" t="s">
        <v>199</v>
      </c>
      <c r="J7463" t="s">
        <v>183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83</v>
      </c>
      <c r="R7463" t="s">
        <v>83</v>
      </c>
      <c r="S7463" t="s">
        <v>83</v>
      </c>
      <c r="T7463" t="str">
        <f>_xlfn.XLOOKUP(A7463,MI_Match_Analysis!$A$2:$A$8,MI_Match_Analysis!$F$2:$F$8,"Not Found")</f>
        <v>Loss</v>
      </c>
    </row>
    <row r="7464" spans="1:20" x14ac:dyDescent="0.3">
      <c r="A7464">
        <v>33</v>
      </c>
      <c r="B7464" s="1">
        <v>46135</v>
      </c>
      <c r="C7464" t="s">
        <v>162</v>
      </c>
      <c r="D7464" t="s">
        <v>33</v>
      </c>
      <c r="E7464" t="s">
        <v>41</v>
      </c>
      <c r="F7464" t="s">
        <v>34</v>
      </c>
      <c r="G7464">
        <v>1</v>
      </c>
      <c r="H7464">
        <v>2.6</v>
      </c>
      <c r="I7464" t="s">
        <v>199</v>
      </c>
      <c r="J7464" t="s">
        <v>183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165</v>
      </c>
      <c r="R7464" t="s">
        <v>199</v>
      </c>
      <c r="S7464" t="s">
        <v>126</v>
      </c>
      <c r="T7464" t="str">
        <f>_xlfn.XLOOKUP(A7464,MI_Match_Analysis!$A$2:$A$8,MI_Match_Analysis!$F$2:$F$8,"Not Found")</f>
        <v>Loss</v>
      </c>
    </row>
    <row r="7465" spans="1:20" x14ac:dyDescent="0.3">
      <c r="A7465">
        <v>33</v>
      </c>
      <c r="B7465" s="1">
        <v>46135</v>
      </c>
      <c r="C7465" t="s">
        <v>162</v>
      </c>
      <c r="D7465" t="s">
        <v>33</v>
      </c>
      <c r="E7465" t="s">
        <v>41</v>
      </c>
      <c r="F7465" t="s">
        <v>34</v>
      </c>
      <c r="G7465">
        <v>1</v>
      </c>
      <c r="H7465">
        <v>3.1</v>
      </c>
      <c r="I7465" t="s">
        <v>98</v>
      </c>
      <c r="J7465" t="s">
        <v>182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83</v>
      </c>
      <c r="R7465" t="s">
        <v>83</v>
      </c>
      <c r="S7465" t="s">
        <v>83</v>
      </c>
      <c r="T7465" t="str">
        <f>_xlfn.XLOOKUP(A7465,MI_Match_Analysis!$A$2:$A$8,MI_Match_Analysis!$F$2:$F$8,"Not Found")</f>
        <v>Loss</v>
      </c>
    </row>
    <row r="7466" spans="1:20" x14ac:dyDescent="0.3">
      <c r="A7466">
        <v>33</v>
      </c>
      <c r="B7466" s="1">
        <v>46135</v>
      </c>
      <c r="C7466" t="s">
        <v>162</v>
      </c>
      <c r="D7466" t="s">
        <v>33</v>
      </c>
      <c r="E7466" t="s">
        <v>41</v>
      </c>
      <c r="F7466" t="s">
        <v>34</v>
      </c>
      <c r="G7466">
        <v>1</v>
      </c>
      <c r="H7466">
        <v>3.2</v>
      </c>
      <c r="I7466" t="s">
        <v>98</v>
      </c>
      <c r="J7466" t="s">
        <v>182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83</v>
      </c>
      <c r="R7466" t="s">
        <v>83</v>
      </c>
      <c r="S7466" t="s">
        <v>83</v>
      </c>
      <c r="T7466" t="str">
        <f>_xlfn.XLOOKUP(A7466,MI_Match_Analysis!$A$2:$A$8,MI_Match_Analysis!$F$2:$F$8,"Not Found")</f>
        <v>Loss</v>
      </c>
    </row>
    <row r="7467" spans="1:20" x14ac:dyDescent="0.3">
      <c r="A7467">
        <v>33</v>
      </c>
      <c r="B7467" s="1">
        <v>46135</v>
      </c>
      <c r="C7467" t="s">
        <v>162</v>
      </c>
      <c r="D7467" t="s">
        <v>33</v>
      </c>
      <c r="E7467" t="s">
        <v>41</v>
      </c>
      <c r="F7467" t="s">
        <v>34</v>
      </c>
      <c r="G7467">
        <v>1</v>
      </c>
      <c r="H7467">
        <v>3.3</v>
      </c>
      <c r="I7467" t="s">
        <v>98</v>
      </c>
      <c r="J7467" t="s">
        <v>182</v>
      </c>
      <c r="K7467">
        <v>4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83</v>
      </c>
      <c r="R7467" t="s">
        <v>83</v>
      </c>
      <c r="S7467" t="s">
        <v>83</v>
      </c>
      <c r="T7467" t="str">
        <f>_xlfn.XLOOKUP(A7467,MI_Match_Analysis!$A$2:$A$8,MI_Match_Analysis!$F$2:$F$8,"Not Found")</f>
        <v>Loss</v>
      </c>
    </row>
    <row r="7468" spans="1:20" x14ac:dyDescent="0.3">
      <c r="A7468">
        <v>33</v>
      </c>
      <c r="B7468" s="1">
        <v>46135</v>
      </c>
      <c r="C7468" t="s">
        <v>162</v>
      </c>
      <c r="D7468" t="s">
        <v>33</v>
      </c>
      <c r="E7468" t="s">
        <v>41</v>
      </c>
      <c r="F7468" t="s">
        <v>34</v>
      </c>
      <c r="G7468">
        <v>1</v>
      </c>
      <c r="H7468">
        <v>3.4</v>
      </c>
      <c r="I7468" t="s">
        <v>98</v>
      </c>
      <c r="J7468" t="s">
        <v>182</v>
      </c>
      <c r="K7468">
        <v>6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83</v>
      </c>
      <c r="R7468" t="s">
        <v>83</v>
      </c>
      <c r="S7468" t="s">
        <v>83</v>
      </c>
      <c r="T7468" t="str">
        <f>_xlfn.XLOOKUP(A7468,MI_Match_Analysis!$A$2:$A$8,MI_Match_Analysis!$F$2:$F$8,"Not Found")</f>
        <v>Loss</v>
      </c>
    </row>
    <row r="7469" spans="1:20" x14ac:dyDescent="0.3">
      <c r="A7469">
        <v>33</v>
      </c>
      <c r="B7469" s="1">
        <v>46135</v>
      </c>
      <c r="C7469" t="s">
        <v>162</v>
      </c>
      <c r="D7469" t="s">
        <v>33</v>
      </c>
      <c r="E7469" t="s">
        <v>41</v>
      </c>
      <c r="F7469" t="s">
        <v>34</v>
      </c>
      <c r="G7469">
        <v>1</v>
      </c>
      <c r="H7469">
        <v>3.5</v>
      </c>
      <c r="I7469" t="s">
        <v>98</v>
      </c>
      <c r="J7469" t="s">
        <v>182</v>
      </c>
      <c r="K7469">
        <v>4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83</v>
      </c>
      <c r="R7469" t="s">
        <v>83</v>
      </c>
      <c r="S7469" t="s">
        <v>83</v>
      </c>
      <c r="T7469" t="str">
        <f>_xlfn.XLOOKUP(A7469,MI_Match_Analysis!$A$2:$A$8,MI_Match_Analysis!$F$2:$F$8,"Not Found")</f>
        <v>Loss</v>
      </c>
    </row>
    <row r="7470" spans="1:20" x14ac:dyDescent="0.3">
      <c r="A7470">
        <v>33</v>
      </c>
      <c r="B7470" s="1">
        <v>46135</v>
      </c>
      <c r="C7470" t="s">
        <v>162</v>
      </c>
      <c r="D7470" t="s">
        <v>33</v>
      </c>
      <c r="E7470" t="s">
        <v>41</v>
      </c>
      <c r="F7470" t="s">
        <v>34</v>
      </c>
      <c r="G7470">
        <v>1</v>
      </c>
      <c r="H7470">
        <v>3.6</v>
      </c>
      <c r="I7470" t="s">
        <v>98</v>
      </c>
      <c r="J7470" t="s">
        <v>182</v>
      </c>
      <c r="K7470">
        <v>0</v>
      </c>
      <c r="L7470">
        <v>1</v>
      </c>
      <c r="M7470">
        <v>1</v>
      </c>
      <c r="N7470">
        <v>0</v>
      </c>
      <c r="O7470">
        <v>0</v>
      </c>
      <c r="P7470">
        <v>0</v>
      </c>
      <c r="Q7470" t="s">
        <v>83</v>
      </c>
      <c r="R7470" t="s">
        <v>83</v>
      </c>
      <c r="S7470" t="s">
        <v>83</v>
      </c>
      <c r="T7470" t="str">
        <f>_xlfn.XLOOKUP(A7470,MI_Match_Analysis!$A$2:$A$8,MI_Match_Analysis!$F$2:$F$8,"Not Found")</f>
        <v>Loss</v>
      </c>
    </row>
    <row r="7471" spans="1:20" x14ac:dyDescent="0.3">
      <c r="A7471">
        <v>33</v>
      </c>
      <c r="B7471" s="1">
        <v>46135</v>
      </c>
      <c r="C7471" t="s">
        <v>162</v>
      </c>
      <c r="D7471" t="s">
        <v>33</v>
      </c>
      <c r="E7471" t="s">
        <v>41</v>
      </c>
      <c r="F7471" t="s">
        <v>34</v>
      </c>
      <c r="G7471">
        <v>1</v>
      </c>
      <c r="H7471">
        <v>3.6</v>
      </c>
      <c r="I7471" t="s">
        <v>98</v>
      </c>
      <c r="J7471" t="s">
        <v>182</v>
      </c>
      <c r="K7471">
        <v>4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83</v>
      </c>
      <c r="R7471" t="s">
        <v>83</v>
      </c>
      <c r="S7471" t="s">
        <v>83</v>
      </c>
      <c r="T7471" t="str">
        <f>_xlfn.XLOOKUP(A7471,MI_Match_Analysis!$A$2:$A$8,MI_Match_Analysis!$F$2:$F$8,"Not Found")</f>
        <v>Loss</v>
      </c>
    </row>
    <row r="7472" spans="1:20" x14ac:dyDescent="0.3">
      <c r="A7472">
        <v>33</v>
      </c>
      <c r="B7472" s="1">
        <v>46135</v>
      </c>
      <c r="C7472" t="s">
        <v>162</v>
      </c>
      <c r="D7472" t="s">
        <v>33</v>
      </c>
      <c r="E7472" t="s">
        <v>41</v>
      </c>
      <c r="F7472" t="s">
        <v>34</v>
      </c>
      <c r="G7472">
        <v>1</v>
      </c>
      <c r="H7472">
        <v>4.0999999999999996</v>
      </c>
      <c r="I7472" t="s">
        <v>201</v>
      </c>
      <c r="J7472" t="s">
        <v>184</v>
      </c>
      <c r="K7472">
        <v>4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83</v>
      </c>
      <c r="R7472" t="s">
        <v>83</v>
      </c>
      <c r="S7472" t="s">
        <v>83</v>
      </c>
      <c r="T7472" t="str">
        <f>_xlfn.XLOOKUP(A7472,MI_Match_Analysis!$A$2:$A$8,MI_Match_Analysis!$F$2:$F$8,"Not Found")</f>
        <v>Loss</v>
      </c>
    </row>
    <row r="7473" spans="1:20" x14ac:dyDescent="0.3">
      <c r="A7473">
        <v>33</v>
      </c>
      <c r="B7473" s="1">
        <v>46135</v>
      </c>
      <c r="C7473" t="s">
        <v>162</v>
      </c>
      <c r="D7473" t="s">
        <v>33</v>
      </c>
      <c r="E7473" t="s">
        <v>41</v>
      </c>
      <c r="F7473" t="s">
        <v>34</v>
      </c>
      <c r="G7473">
        <v>1</v>
      </c>
      <c r="H7473">
        <v>4.2</v>
      </c>
      <c r="I7473" t="s">
        <v>201</v>
      </c>
      <c r="J7473" t="s">
        <v>184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83</v>
      </c>
      <c r="R7473" t="s">
        <v>83</v>
      </c>
      <c r="S7473" t="s">
        <v>83</v>
      </c>
      <c r="T7473" t="str">
        <f>_xlfn.XLOOKUP(A7473,MI_Match_Analysis!$A$2:$A$8,MI_Match_Analysis!$F$2:$F$8,"Not Found")</f>
        <v>Loss</v>
      </c>
    </row>
    <row r="7474" spans="1:20" x14ac:dyDescent="0.3">
      <c r="A7474">
        <v>33</v>
      </c>
      <c r="B7474" s="1">
        <v>46135</v>
      </c>
      <c r="C7474" t="s">
        <v>162</v>
      </c>
      <c r="D7474" t="s">
        <v>33</v>
      </c>
      <c r="E7474" t="s">
        <v>41</v>
      </c>
      <c r="F7474" t="s">
        <v>34</v>
      </c>
      <c r="G7474">
        <v>1</v>
      </c>
      <c r="H7474">
        <v>4.3</v>
      </c>
      <c r="I7474" t="s">
        <v>98</v>
      </c>
      <c r="J7474" t="s">
        <v>184</v>
      </c>
      <c r="K7474">
        <v>6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83</v>
      </c>
      <c r="R7474" t="s">
        <v>83</v>
      </c>
      <c r="S7474" t="s">
        <v>83</v>
      </c>
      <c r="T7474" t="str">
        <f>_xlfn.XLOOKUP(A7474,MI_Match_Analysis!$A$2:$A$8,MI_Match_Analysis!$F$2:$F$8,"Not Found")</f>
        <v>Loss</v>
      </c>
    </row>
    <row r="7475" spans="1:20" x14ac:dyDescent="0.3">
      <c r="A7475">
        <v>33</v>
      </c>
      <c r="B7475" s="1">
        <v>46135</v>
      </c>
      <c r="C7475" t="s">
        <v>162</v>
      </c>
      <c r="D7475" t="s">
        <v>33</v>
      </c>
      <c r="E7475" t="s">
        <v>41</v>
      </c>
      <c r="F7475" t="s">
        <v>34</v>
      </c>
      <c r="G7475">
        <v>1</v>
      </c>
      <c r="H7475">
        <v>4.4000000000000004</v>
      </c>
      <c r="I7475" t="s">
        <v>98</v>
      </c>
      <c r="J7475" t="s">
        <v>184</v>
      </c>
      <c r="K7475">
        <v>1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83</v>
      </c>
      <c r="R7475" t="s">
        <v>83</v>
      </c>
      <c r="S7475" t="s">
        <v>83</v>
      </c>
      <c r="T7475" t="str">
        <f>_xlfn.XLOOKUP(A7475,MI_Match_Analysis!$A$2:$A$8,MI_Match_Analysis!$F$2:$F$8,"Not Found")</f>
        <v>Loss</v>
      </c>
    </row>
    <row r="7476" spans="1:20" x14ac:dyDescent="0.3">
      <c r="A7476">
        <v>33</v>
      </c>
      <c r="B7476" s="1">
        <v>46135</v>
      </c>
      <c r="C7476" t="s">
        <v>162</v>
      </c>
      <c r="D7476" t="s">
        <v>33</v>
      </c>
      <c r="E7476" t="s">
        <v>41</v>
      </c>
      <c r="F7476" t="s">
        <v>34</v>
      </c>
      <c r="G7476">
        <v>1</v>
      </c>
      <c r="H7476">
        <v>4.5</v>
      </c>
      <c r="I7476" t="s">
        <v>201</v>
      </c>
      <c r="J7476" t="s">
        <v>184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83</v>
      </c>
      <c r="R7476" t="s">
        <v>83</v>
      </c>
      <c r="S7476" t="s">
        <v>83</v>
      </c>
      <c r="T7476" t="str">
        <f>_xlfn.XLOOKUP(A7476,MI_Match_Analysis!$A$2:$A$8,MI_Match_Analysis!$F$2:$F$8,"Not Found")</f>
        <v>Loss</v>
      </c>
    </row>
    <row r="7477" spans="1:20" x14ac:dyDescent="0.3">
      <c r="A7477">
        <v>33</v>
      </c>
      <c r="B7477" s="1">
        <v>46135</v>
      </c>
      <c r="C7477" t="s">
        <v>162</v>
      </c>
      <c r="D7477" t="s">
        <v>33</v>
      </c>
      <c r="E7477" t="s">
        <v>41</v>
      </c>
      <c r="F7477" t="s">
        <v>34</v>
      </c>
      <c r="G7477">
        <v>1</v>
      </c>
      <c r="H7477">
        <v>4.5999999999999996</v>
      </c>
      <c r="I7477" t="s">
        <v>201</v>
      </c>
      <c r="J7477" t="s">
        <v>184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83</v>
      </c>
      <c r="R7477" t="s">
        <v>83</v>
      </c>
      <c r="S7477" t="s">
        <v>83</v>
      </c>
      <c r="T7477" t="str">
        <f>_xlfn.XLOOKUP(A7477,MI_Match_Analysis!$A$2:$A$8,MI_Match_Analysis!$F$2:$F$8,"Not Found")</f>
        <v>Loss</v>
      </c>
    </row>
    <row r="7478" spans="1:20" x14ac:dyDescent="0.3">
      <c r="A7478">
        <v>33</v>
      </c>
      <c r="B7478" s="1">
        <v>46135</v>
      </c>
      <c r="C7478" t="s">
        <v>162</v>
      </c>
      <c r="D7478" t="s">
        <v>33</v>
      </c>
      <c r="E7478" t="s">
        <v>41</v>
      </c>
      <c r="F7478" t="s">
        <v>34</v>
      </c>
      <c r="G7478">
        <v>1</v>
      </c>
      <c r="H7478">
        <v>5.0999999999999996</v>
      </c>
      <c r="I7478" t="s">
        <v>201</v>
      </c>
      <c r="J7478" t="s">
        <v>245</v>
      </c>
      <c r="K7478">
        <v>4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83</v>
      </c>
      <c r="R7478" t="s">
        <v>83</v>
      </c>
      <c r="S7478" t="s">
        <v>83</v>
      </c>
      <c r="T7478" t="str">
        <f>_xlfn.XLOOKUP(A7478,MI_Match_Analysis!$A$2:$A$8,MI_Match_Analysis!$F$2:$F$8,"Not Found")</f>
        <v>Loss</v>
      </c>
    </row>
    <row r="7479" spans="1:20" x14ac:dyDescent="0.3">
      <c r="A7479">
        <v>33</v>
      </c>
      <c r="B7479" s="1">
        <v>46135</v>
      </c>
      <c r="C7479" t="s">
        <v>162</v>
      </c>
      <c r="D7479" t="s">
        <v>33</v>
      </c>
      <c r="E7479" t="s">
        <v>41</v>
      </c>
      <c r="F7479" t="s">
        <v>34</v>
      </c>
      <c r="G7479">
        <v>1</v>
      </c>
      <c r="H7479">
        <v>5.2</v>
      </c>
      <c r="I7479" t="s">
        <v>201</v>
      </c>
      <c r="J7479" t="s">
        <v>245</v>
      </c>
      <c r="K7479">
        <v>4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83</v>
      </c>
      <c r="R7479" t="s">
        <v>83</v>
      </c>
      <c r="S7479" t="s">
        <v>83</v>
      </c>
      <c r="T7479" t="str">
        <f>_xlfn.XLOOKUP(A7479,MI_Match_Analysis!$A$2:$A$8,MI_Match_Analysis!$F$2:$F$8,"Not Found")</f>
        <v>Loss</v>
      </c>
    </row>
    <row r="7480" spans="1:20" x14ac:dyDescent="0.3">
      <c r="A7480">
        <v>33</v>
      </c>
      <c r="B7480" s="1">
        <v>46135</v>
      </c>
      <c r="C7480" t="s">
        <v>162</v>
      </c>
      <c r="D7480" t="s">
        <v>33</v>
      </c>
      <c r="E7480" t="s">
        <v>41</v>
      </c>
      <c r="F7480" t="s">
        <v>34</v>
      </c>
      <c r="G7480">
        <v>1</v>
      </c>
      <c r="H7480">
        <v>5.3</v>
      </c>
      <c r="I7480" t="s">
        <v>201</v>
      </c>
      <c r="J7480" t="s">
        <v>245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83</v>
      </c>
      <c r="R7480" t="s">
        <v>83</v>
      </c>
      <c r="S7480" t="s">
        <v>83</v>
      </c>
      <c r="T7480" t="str">
        <f>_xlfn.XLOOKUP(A7480,MI_Match_Analysis!$A$2:$A$8,MI_Match_Analysis!$F$2:$F$8,"Not Found")</f>
        <v>Loss</v>
      </c>
    </row>
    <row r="7481" spans="1:20" x14ac:dyDescent="0.3">
      <c r="A7481">
        <v>33</v>
      </c>
      <c r="B7481" s="1">
        <v>46135</v>
      </c>
      <c r="C7481" t="s">
        <v>162</v>
      </c>
      <c r="D7481" t="s">
        <v>33</v>
      </c>
      <c r="E7481" t="s">
        <v>41</v>
      </c>
      <c r="F7481" t="s">
        <v>34</v>
      </c>
      <c r="G7481">
        <v>1</v>
      </c>
      <c r="H7481">
        <v>5.4</v>
      </c>
      <c r="I7481" t="s">
        <v>201</v>
      </c>
      <c r="J7481" t="s">
        <v>245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167</v>
      </c>
      <c r="R7481" t="s">
        <v>201</v>
      </c>
      <c r="S7481" t="s">
        <v>83</v>
      </c>
      <c r="T7481" t="str">
        <f>_xlfn.XLOOKUP(A7481,MI_Match_Analysis!$A$2:$A$8,MI_Match_Analysis!$F$2:$F$8,"Not Found")</f>
        <v>Loss</v>
      </c>
    </row>
    <row r="7482" spans="1:20" x14ac:dyDescent="0.3">
      <c r="A7482">
        <v>33</v>
      </c>
      <c r="B7482" s="1">
        <v>46135</v>
      </c>
      <c r="C7482" t="s">
        <v>162</v>
      </c>
      <c r="D7482" t="s">
        <v>33</v>
      </c>
      <c r="E7482" t="s">
        <v>41</v>
      </c>
      <c r="F7482" t="s">
        <v>34</v>
      </c>
      <c r="G7482">
        <v>1</v>
      </c>
      <c r="H7482">
        <v>5.5</v>
      </c>
      <c r="I7482" t="s">
        <v>206</v>
      </c>
      <c r="J7482" t="s">
        <v>245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83</v>
      </c>
      <c r="R7482" t="s">
        <v>83</v>
      </c>
      <c r="S7482" t="s">
        <v>83</v>
      </c>
      <c r="T7482" t="str">
        <f>_xlfn.XLOOKUP(A7482,MI_Match_Analysis!$A$2:$A$8,MI_Match_Analysis!$F$2:$F$8,"Not Found")</f>
        <v>Loss</v>
      </c>
    </row>
    <row r="7483" spans="1:20" x14ac:dyDescent="0.3">
      <c r="A7483">
        <v>33</v>
      </c>
      <c r="B7483" s="1">
        <v>46135</v>
      </c>
      <c r="C7483" t="s">
        <v>162</v>
      </c>
      <c r="D7483" t="s">
        <v>33</v>
      </c>
      <c r="E7483" t="s">
        <v>41</v>
      </c>
      <c r="F7483" t="s">
        <v>34</v>
      </c>
      <c r="G7483">
        <v>1</v>
      </c>
      <c r="H7483">
        <v>5.6</v>
      </c>
      <c r="I7483" t="s">
        <v>98</v>
      </c>
      <c r="J7483" t="s">
        <v>245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83</v>
      </c>
      <c r="R7483" t="s">
        <v>83</v>
      </c>
      <c r="S7483" t="s">
        <v>83</v>
      </c>
      <c r="T7483" t="str">
        <f>_xlfn.XLOOKUP(A7483,MI_Match_Analysis!$A$2:$A$8,MI_Match_Analysis!$F$2:$F$8,"Not Found")</f>
        <v>Loss</v>
      </c>
    </row>
    <row r="7484" spans="1:20" x14ac:dyDescent="0.3">
      <c r="A7484">
        <v>33</v>
      </c>
      <c r="B7484" s="1">
        <v>46135</v>
      </c>
      <c r="C7484" t="s">
        <v>162</v>
      </c>
      <c r="D7484" t="s">
        <v>33</v>
      </c>
      <c r="E7484" t="s">
        <v>41</v>
      </c>
      <c r="F7484" t="s">
        <v>34</v>
      </c>
      <c r="G7484">
        <v>1</v>
      </c>
      <c r="H7484">
        <v>6.1</v>
      </c>
      <c r="I7484" t="s">
        <v>206</v>
      </c>
      <c r="J7484" t="s">
        <v>183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83</v>
      </c>
      <c r="R7484" t="s">
        <v>83</v>
      </c>
      <c r="S7484" t="s">
        <v>83</v>
      </c>
      <c r="T7484" t="str">
        <f>_xlfn.XLOOKUP(A7484,MI_Match_Analysis!$A$2:$A$8,MI_Match_Analysis!$F$2:$F$8,"Not Found")</f>
        <v>Loss</v>
      </c>
    </row>
    <row r="7485" spans="1:20" x14ac:dyDescent="0.3">
      <c r="A7485">
        <v>33</v>
      </c>
      <c r="B7485" s="1">
        <v>46135</v>
      </c>
      <c r="C7485" t="s">
        <v>162</v>
      </c>
      <c r="D7485" t="s">
        <v>33</v>
      </c>
      <c r="E7485" t="s">
        <v>41</v>
      </c>
      <c r="F7485" t="s">
        <v>34</v>
      </c>
      <c r="G7485">
        <v>1</v>
      </c>
      <c r="H7485">
        <v>6.2</v>
      </c>
      <c r="I7485" t="s">
        <v>206</v>
      </c>
      <c r="J7485" t="s">
        <v>183</v>
      </c>
      <c r="K7485">
        <v>1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83</v>
      </c>
      <c r="R7485" t="s">
        <v>83</v>
      </c>
      <c r="S7485" t="s">
        <v>83</v>
      </c>
      <c r="T7485" t="str">
        <f>_xlfn.XLOOKUP(A7485,MI_Match_Analysis!$A$2:$A$8,MI_Match_Analysis!$F$2:$F$8,"Not Found")</f>
        <v>Loss</v>
      </c>
    </row>
    <row r="7486" spans="1:20" x14ac:dyDescent="0.3">
      <c r="A7486">
        <v>33</v>
      </c>
      <c r="B7486" s="1">
        <v>46135</v>
      </c>
      <c r="C7486" t="s">
        <v>162</v>
      </c>
      <c r="D7486" t="s">
        <v>33</v>
      </c>
      <c r="E7486" t="s">
        <v>41</v>
      </c>
      <c r="F7486" t="s">
        <v>34</v>
      </c>
      <c r="G7486">
        <v>1</v>
      </c>
      <c r="H7486">
        <v>6.3</v>
      </c>
      <c r="I7486" t="s">
        <v>98</v>
      </c>
      <c r="J7486" t="s">
        <v>183</v>
      </c>
      <c r="K7486">
        <v>6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83</v>
      </c>
      <c r="R7486" t="s">
        <v>83</v>
      </c>
      <c r="S7486" t="s">
        <v>83</v>
      </c>
      <c r="T7486" t="str">
        <f>_xlfn.XLOOKUP(A7486,MI_Match_Analysis!$A$2:$A$8,MI_Match_Analysis!$F$2:$F$8,"Not Found")</f>
        <v>Loss</v>
      </c>
    </row>
    <row r="7487" spans="1:20" x14ac:dyDescent="0.3">
      <c r="A7487">
        <v>33</v>
      </c>
      <c r="B7487" s="1">
        <v>46135</v>
      </c>
      <c r="C7487" t="s">
        <v>162</v>
      </c>
      <c r="D7487" t="s">
        <v>33</v>
      </c>
      <c r="E7487" t="s">
        <v>41</v>
      </c>
      <c r="F7487" t="s">
        <v>34</v>
      </c>
      <c r="G7487">
        <v>1</v>
      </c>
      <c r="H7487">
        <v>6.4</v>
      </c>
      <c r="I7487" t="s">
        <v>98</v>
      </c>
      <c r="J7487" t="s">
        <v>183</v>
      </c>
      <c r="K7487">
        <v>1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83</v>
      </c>
      <c r="R7487" t="s">
        <v>83</v>
      </c>
      <c r="S7487" t="s">
        <v>83</v>
      </c>
      <c r="T7487" t="str">
        <f>_xlfn.XLOOKUP(A7487,MI_Match_Analysis!$A$2:$A$8,MI_Match_Analysis!$F$2:$F$8,"Not Found")</f>
        <v>Loss</v>
      </c>
    </row>
    <row r="7488" spans="1:20" x14ac:dyDescent="0.3">
      <c r="A7488">
        <v>33</v>
      </c>
      <c r="B7488" s="1">
        <v>46135</v>
      </c>
      <c r="C7488" t="s">
        <v>162</v>
      </c>
      <c r="D7488" t="s">
        <v>33</v>
      </c>
      <c r="E7488" t="s">
        <v>41</v>
      </c>
      <c r="F7488" t="s">
        <v>34</v>
      </c>
      <c r="G7488">
        <v>1</v>
      </c>
      <c r="H7488">
        <v>6.5</v>
      </c>
      <c r="I7488" t="s">
        <v>206</v>
      </c>
      <c r="J7488" t="s">
        <v>183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83</v>
      </c>
      <c r="R7488" t="s">
        <v>83</v>
      </c>
      <c r="S7488" t="s">
        <v>83</v>
      </c>
      <c r="T7488" t="str">
        <f>_xlfn.XLOOKUP(A7488,MI_Match_Analysis!$A$2:$A$8,MI_Match_Analysis!$F$2:$F$8,"Not Found")</f>
        <v>Loss</v>
      </c>
    </row>
    <row r="7489" spans="1:20" x14ac:dyDescent="0.3">
      <c r="A7489">
        <v>33</v>
      </c>
      <c r="B7489" s="1">
        <v>46135</v>
      </c>
      <c r="C7489" t="s">
        <v>162</v>
      </c>
      <c r="D7489" t="s">
        <v>33</v>
      </c>
      <c r="E7489" t="s">
        <v>41</v>
      </c>
      <c r="F7489" t="s">
        <v>34</v>
      </c>
      <c r="G7489">
        <v>1</v>
      </c>
      <c r="H7489">
        <v>6.6</v>
      </c>
      <c r="I7489" t="s">
        <v>98</v>
      </c>
      <c r="J7489" t="s">
        <v>183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83</v>
      </c>
      <c r="R7489" t="s">
        <v>83</v>
      </c>
      <c r="S7489" t="s">
        <v>83</v>
      </c>
      <c r="T7489" t="str">
        <f>_xlfn.XLOOKUP(A7489,MI_Match_Analysis!$A$2:$A$8,MI_Match_Analysis!$F$2:$F$8,"Not Found")</f>
        <v>Loss</v>
      </c>
    </row>
    <row r="7490" spans="1:20" x14ac:dyDescent="0.3">
      <c r="A7490">
        <v>33</v>
      </c>
      <c r="B7490" s="1">
        <v>46135</v>
      </c>
      <c r="C7490" t="s">
        <v>162</v>
      </c>
      <c r="D7490" t="s">
        <v>33</v>
      </c>
      <c r="E7490" t="s">
        <v>41</v>
      </c>
      <c r="F7490" t="s">
        <v>34</v>
      </c>
      <c r="G7490">
        <v>1</v>
      </c>
      <c r="H7490">
        <v>7.1</v>
      </c>
      <c r="I7490" t="s">
        <v>98</v>
      </c>
      <c r="J7490" t="s">
        <v>127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83</v>
      </c>
      <c r="R7490" t="s">
        <v>83</v>
      </c>
      <c r="S7490" t="s">
        <v>83</v>
      </c>
      <c r="T7490" t="str">
        <f>_xlfn.XLOOKUP(A7490,MI_Match_Analysis!$A$2:$A$8,MI_Match_Analysis!$F$2:$F$8,"Not Found")</f>
        <v>Loss</v>
      </c>
    </row>
    <row r="7491" spans="1:20" x14ac:dyDescent="0.3">
      <c r="A7491">
        <v>33</v>
      </c>
      <c r="B7491" s="1">
        <v>46135</v>
      </c>
      <c r="C7491" t="s">
        <v>162</v>
      </c>
      <c r="D7491" t="s">
        <v>33</v>
      </c>
      <c r="E7491" t="s">
        <v>41</v>
      </c>
      <c r="F7491" t="s">
        <v>34</v>
      </c>
      <c r="G7491">
        <v>1</v>
      </c>
      <c r="H7491">
        <v>7.2</v>
      </c>
      <c r="I7491" t="s">
        <v>206</v>
      </c>
      <c r="J7491" t="s">
        <v>127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83</v>
      </c>
      <c r="R7491" t="s">
        <v>83</v>
      </c>
      <c r="S7491" t="s">
        <v>83</v>
      </c>
      <c r="T7491" t="str">
        <f>_xlfn.XLOOKUP(A7491,MI_Match_Analysis!$A$2:$A$8,MI_Match_Analysis!$F$2:$F$8,"Not Found")</f>
        <v>Loss</v>
      </c>
    </row>
    <row r="7492" spans="1:20" x14ac:dyDescent="0.3">
      <c r="A7492">
        <v>33</v>
      </c>
      <c r="B7492" s="1">
        <v>46135</v>
      </c>
      <c r="C7492" t="s">
        <v>162</v>
      </c>
      <c r="D7492" t="s">
        <v>33</v>
      </c>
      <c r="E7492" t="s">
        <v>41</v>
      </c>
      <c r="F7492" t="s">
        <v>34</v>
      </c>
      <c r="G7492">
        <v>1</v>
      </c>
      <c r="H7492">
        <v>7.3</v>
      </c>
      <c r="I7492" t="s">
        <v>206</v>
      </c>
      <c r="J7492" t="s">
        <v>127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83</v>
      </c>
      <c r="R7492" t="s">
        <v>83</v>
      </c>
      <c r="S7492" t="s">
        <v>83</v>
      </c>
      <c r="T7492" t="str">
        <f>_xlfn.XLOOKUP(A7492,MI_Match_Analysis!$A$2:$A$8,MI_Match_Analysis!$F$2:$F$8,"Not Found")</f>
        <v>Loss</v>
      </c>
    </row>
    <row r="7493" spans="1:20" x14ac:dyDescent="0.3">
      <c r="A7493">
        <v>33</v>
      </c>
      <c r="B7493" s="1">
        <v>46135</v>
      </c>
      <c r="C7493" t="s">
        <v>162</v>
      </c>
      <c r="D7493" t="s">
        <v>33</v>
      </c>
      <c r="E7493" t="s">
        <v>41</v>
      </c>
      <c r="F7493" t="s">
        <v>34</v>
      </c>
      <c r="G7493">
        <v>1</v>
      </c>
      <c r="H7493">
        <v>7.4</v>
      </c>
      <c r="I7493" t="s">
        <v>98</v>
      </c>
      <c r="J7493" t="s">
        <v>127</v>
      </c>
      <c r="K7493">
        <v>4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83</v>
      </c>
      <c r="R7493" t="s">
        <v>83</v>
      </c>
      <c r="S7493" t="s">
        <v>83</v>
      </c>
      <c r="T7493" t="str">
        <f>_xlfn.XLOOKUP(A7493,MI_Match_Analysis!$A$2:$A$8,MI_Match_Analysis!$F$2:$F$8,"Not Found")</f>
        <v>Loss</v>
      </c>
    </row>
    <row r="7494" spans="1:20" x14ac:dyDescent="0.3">
      <c r="A7494">
        <v>33</v>
      </c>
      <c r="B7494" s="1">
        <v>46135</v>
      </c>
      <c r="C7494" t="s">
        <v>162</v>
      </c>
      <c r="D7494" t="s">
        <v>33</v>
      </c>
      <c r="E7494" t="s">
        <v>41</v>
      </c>
      <c r="F7494" t="s">
        <v>34</v>
      </c>
      <c r="G7494">
        <v>1</v>
      </c>
      <c r="H7494">
        <v>7.5</v>
      </c>
      <c r="I7494" t="s">
        <v>98</v>
      </c>
      <c r="J7494" t="s">
        <v>127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83</v>
      </c>
      <c r="R7494" t="s">
        <v>83</v>
      </c>
      <c r="S7494" t="s">
        <v>83</v>
      </c>
      <c r="T7494" t="str">
        <f>_xlfn.XLOOKUP(A7494,MI_Match_Analysis!$A$2:$A$8,MI_Match_Analysis!$F$2:$F$8,"Not Found")</f>
        <v>Loss</v>
      </c>
    </row>
    <row r="7495" spans="1:20" x14ac:dyDescent="0.3">
      <c r="A7495">
        <v>33</v>
      </c>
      <c r="B7495" s="1">
        <v>46135</v>
      </c>
      <c r="C7495" t="s">
        <v>162</v>
      </c>
      <c r="D7495" t="s">
        <v>33</v>
      </c>
      <c r="E7495" t="s">
        <v>41</v>
      </c>
      <c r="F7495" t="s">
        <v>34</v>
      </c>
      <c r="G7495">
        <v>1</v>
      </c>
      <c r="H7495">
        <v>7.6</v>
      </c>
      <c r="I7495" t="s">
        <v>206</v>
      </c>
      <c r="J7495" t="s">
        <v>127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83</v>
      </c>
      <c r="R7495" t="s">
        <v>83</v>
      </c>
      <c r="S7495" t="s">
        <v>83</v>
      </c>
      <c r="T7495" t="str">
        <f>_xlfn.XLOOKUP(A7495,MI_Match_Analysis!$A$2:$A$8,MI_Match_Analysis!$F$2:$F$8,"Not Found")</f>
        <v>Loss</v>
      </c>
    </row>
    <row r="7496" spans="1:20" x14ac:dyDescent="0.3">
      <c r="A7496">
        <v>33</v>
      </c>
      <c r="B7496" s="1">
        <v>46135</v>
      </c>
      <c r="C7496" t="s">
        <v>162</v>
      </c>
      <c r="D7496" t="s">
        <v>33</v>
      </c>
      <c r="E7496" t="s">
        <v>41</v>
      </c>
      <c r="F7496" t="s">
        <v>34</v>
      </c>
      <c r="G7496">
        <v>1</v>
      </c>
      <c r="H7496">
        <v>8.1</v>
      </c>
      <c r="I7496" t="s">
        <v>206</v>
      </c>
      <c r="J7496" t="s">
        <v>183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167</v>
      </c>
      <c r="R7496" t="s">
        <v>206</v>
      </c>
      <c r="S7496" t="s">
        <v>83</v>
      </c>
      <c r="T7496" t="str">
        <f>_xlfn.XLOOKUP(A7496,MI_Match_Analysis!$A$2:$A$8,MI_Match_Analysis!$F$2:$F$8,"Not Found")</f>
        <v>Loss</v>
      </c>
    </row>
    <row r="7497" spans="1:20" x14ac:dyDescent="0.3">
      <c r="A7497">
        <v>33</v>
      </c>
      <c r="B7497" s="1">
        <v>46135</v>
      </c>
      <c r="C7497" t="s">
        <v>162</v>
      </c>
      <c r="D7497" t="s">
        <v>33</v>
      </c>
      <c r="E7497" t="s">
        <v>41</v>
      </c>
      <c r="F7497" t="s">
        <v>34</v>
      </c>
      <c r="G7497">
        <v>1</v>
      </c>
      <c r="H7497">
        <v>8.1999999999999993</v>
      </c>
      <c r="I7497" t="s">
        <v>264</v>
      </c>
      <c r="J7497" t="s">
        <v>183</v>
      </c>
      <c r="K7497">
        <v>1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83</v>
      </c>
      <c r="R7497" t="s">
        <v>83</v>
      </c>
      <c r="S7497" t="s">
        <v>83</v>
      </c>
      <c r="T7497" t="str">
        <f>_xlfn.XLOOKUP(A7497,MI_Match_Analysis!$A$2:$A$8,MI_Match_Analysis!$F$2:$F$8,"Not Found")</f>
        <v>Loss</v>
      </c>
    </row>
    <row r="7498" spans="1:20" x14ac:dyDescent="0.3">
      <c r="A7498">
        <v>33</v>
      </c>
      <c r="B7498" s="1">
        <v>46135</v>
      </c>
      <c r="C7498" t="s">
        <v>162</v>
      </c>
      <c r="D7498" t="s">
        <v>33</v>
      </c>
      <c r="E7498" t="s">
        <v>41</v>
      </c>
      <c r="F7498" t="s">
        <v>34</v>
      </c>
      <c r="G7498">
        <v>1</v>
      </c>
      <c r="H7498">
        <v>8.3000000000000007</v>
      </c>
      <c r="I7498" t="s">
        <v>98</v>
      </c>
      <c r="J7498" t="s">
        <v>183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83</v>
      </c>
      <c r="R7498" t="s">
        <v>83</v>
      </c>
      <c r="S7498" t="s">
        <v>83</v>
      </c>
      <c r="T7498" t="str">
        <f>_xlfn.XLOOKUP(A7498,MI_Match_Analysis!$A$2:$A$8,MI_Match_Analysis!$F$2:$F$8,"Not Found")</f>
        <v>Loss</v>
      </c>
    </row>
    <row r="7499" spans="1:20" x14ac:dyDescent="0.3">
      <c r="A7499">
        <v>33</v>
      </c>
      <c r="B7499" s="1">
        <v>46135</v>
      </c>
      <c r="C7499" t="s">
        <v>162</v>
      </c>
      <c r="D7499" t="s">
        <v>33</v>
      </c>
      <c r="E7499" t="s">
        <v>41</v>
      </c>
      <c r="F7499" t="s">
        <v>34</v>
      </c>
      <c r="G7499">
        <v>1</v>
      </c>
      <c r="H7499">
        <v>8.4</v>
      </c>
      <c r="I7499" t="s">
        <v>264</v>
      </c>
      <c r="J7499" t="s">
        <v>183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83</v>
      </c>
      <c r="R7499" t="s">
        <v>83</v>
      </c>
      <c r="S7499" t="s">
        <v>83</v>
      </c>
      <c r="T7499" t="str">
        <f>_xlfn.XLOOKUP(A7499,MI_Match_Analysis!$A$2:$A$8,MI_Match_Analysis!$F$2:$F$8,"Not Found")</f>
        <v>Loss</v>
      </c>
    </row>
    <row r="7500" spans="1:20" x14ac:dyDescent="0.3">
      <c r="A7500">
        <v>33</v>
      </c>
      <c r="B7500" s="1">
        <v>46135</v>
      </c>
      <c r="C7500" t="s">
        <v>162</v>
      </c>
      <c r="D7500" t="s">
        <v>33</v>
      </c>
      <c r="E7500" t="s">
        <v>41</v>
      </c>
      <c r="F7500" t="s">
        <v>34</v>
      </c>
      <c r="G7500">
        <v>1</v>
      </c>
      <c r="H7500">
        <v>8.5</v>
      </c>
      <c r="I7500" t="s">
        <v>98</v>
      </c>
      <c r="J7500" t="s">
        <v>183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83</v>
      </c>
      <c r="R7500" t="s">
        <v>83</v>
      </c>
      <c r="S7500" t="s">
        <v>83</v>
      </c>
      <c r="T7500" t="str">
        <f>_xlfn.XLOOKUP(A7500,MI_Match_Analysis!$A$2:$A$8,MI_Match_Analysis!$F$2:$F$8,"Not Found")</f>
        <v>Loss</v>
      </c>
    </row>
    <row r="7501" spans="1:20" x14ac:dyDescent="0.3">
      <c r="A7501">
        <v>33</v>
      </c>
      <c r="B7501" s="1">
        <v>46135</v>
      </c>
      <c r="C7501" t="s">
        <v>162</v>
      </c>
      <c r="D7501" t="s">
        <v>33</v>
      </c>
      <c r="E7501" t="s">
        <v>41</v>
      </c>
      <c r="F7501" t="s">
        <v>34</v>
      </c>
      <c r="G7501">
        <v>1</v>
      </c>
      <c r="H7501">
        <v>8.6</v>
      </c>
      <c r="I7501" t="s">
        <v>264</v>
      </c>
      <c r="J7501" t="s">
        <v>183</v>
      </c>
      <c r="K7501">
        <v>1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83</v>
      </c>
      <c r="R7501" t="s">
        <v>83</v>
      </c>
      <c r="S7501" t="s">
        <v>83</v>
      </c>
      <c r="T7501" t="str">
        <f>_xlfn.XLOOKUP(A7501,MI_Match_Analysis!$A$2:$A$8,MI_Match_Analysis!$F$2:$F$8,"Not Found")</f>
        <v>Loss</v>
      </c>
    </row>
    <row r="7502" spans="1:20" x14ac:dyDescent="0.3">
      <c r="A7502">
        <v>33</v>
      </c>
      <c r="B7502" s="1">
        <v>46135</v>
      </c>
      <c r="C7502" t="s">
        <v>162</v>
      </c>
      <c r="D7502" t="s">
        <v>33</v>
      </c>
      <c r="E7502" t="s">
        <v>41</v>
      </c>
      <c r="F7502" t="s">
        <v>34</v>
      </c>
      <c r="G7502">
        <v>1</v>
      </c>
      <c r="H7502">
        <v>9.1</v>
      </c>
      <c r="I7502" t="s">
        <v>264</v>
      </c>
      <c r="J7502" t="s">
        <v>245</v>
      </c>
      <c r="K7502">
        <v>6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83</v>
      </c>
      <c r="R7502" t="s">
        <v>83</v>
      </c>
      <c r="S7502" t="s">
        <v>83</v>
      </c>
      <c r="T7502" t="str">
        <f>_xlfn.XLOOKUP(A7502,MI_Match_Analysis!$A$2:$A$8,MI_Match_Analysis!$F$2:$F$8,"Not Found")</f>
        <v>Loss</v>
      </c>
    </row>
    <row r="7503" spans="1:20" x14ac:dyDescent="0.3">
      <c r="A7503">
        <v>33</v>
      </c>
      <c r="B7503" s="1">
        <v>46135</v>
      </c>
      <c r="C7503" t="s">
        <v>162</v>
      </c>
      <c r="D7503" t="s">
        <v>33</v>
      </c>
      <c r="E7503" t="s">
        <v>41</v>
      </c>
      <c r="F7503" t="s">
        <v>34</v>
      </c>
      <c r="G7503">
        <v>1</v>
      </c>
      <c r="H7503">
        <v>9.1999999999999993</v>
      </c>
      <c r="I7503" t="s">
        <v>264</v>
      </c>
      <c r="J7503" t="s">
        <v>245</v>
      </c>
      <c r="K7503">
        <v>0</v>
      </c>
      <c r="L7503">
        <v>1</v>
      </c>
      <c r="M7503">
        <v>1</v>
      </c>
      <c r="N7503">
        <v>0</v>
      </c>
      <c r="O7503">
        <v>0</v>
      </c>
      <c r="P7503">
        <v>0</v>
      </c>
      <c r="Q7503" t="s">
        <v>83</v>
      </c>
      <c r="R7503" t="s">
        <v>83</v>
      </c>
      <c r="S7503" t="s">
        <v>83</v>
      </c>
      <c r="T7503" t="str">
        <f>_xlfn.XLOOKUP(A7503,MI_Match_Analysis!$A$2:$A$8,MI_Match_Analysis!$F$2:$F$8,"Not Found")</f>
        <v>Loss</v>
      </c>
    </row>
    <row r="7504" spans="1:20" x14ac:dyDescent="0.3">
      <c r="A7504">
        <v>33</v>
      </c>
      <c r="B7504" s="1">
        <v>46135</v>
      </c>
      <c r="C7504" t="s">
        <v>162</v>
      </c>
      <c r="D7504" t="s">
        <v>33</v>
      </c>
      <c r="E7504" t="s">
        <v>41</v>
      </c>
      <c r="F7504" t="s">
        <v>34</v>
      </c>
      <c r="G7504">
        <v>1</v>
      </c>
      <c r="H7504">
        <v>9.1999999999999993</v>
      </c>
      <c r="I7504" t="s">
        <v>264</v>
      </c>
      <c r="J7504" t="s">
        <v>245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83</v>
      </c>
      <c r="R7504" t="s">
        <v>83</v>
      </c>
      <c r="S7504" t="s">
        <v>83</v>
      </c>
      <c r="T7504" t="str">
        <f>_xlfn.XLOOKUP(A7504,MI_Match_Analysis!$A$2:$A$8,MI_Match_Analysis!$F$2:$F$8,"Not Found")</f>
        <v>Loss</v>
      </c>
    </row>
    <row r="7505" spans="1:20" x14ac:dyDescent="0.3">
      <c r="A7505">
        <v>33</v>
      </c>
      <c r="B7505" s="1">
        <v>46135</v>
      </c>
      <c r="C7505" t="s">
        <v>162</v>
      </c>
      <c r="D7505" t="s">
        <v>33</v>
      </c>
      <c r="E7505" t="s">
        <v>41</v>
      </c>
      <c r="F7505" t="s">
        <v>34</v>
      </c>
      <c r="G7505">
        <v>1</v>
      </c>
      <c r="H7505">
        <v>9.3000000000000007</v>
      </c>
      <c r="I7505" t="s">
        <v>98</v>
      </c>
      <c r="J7505" t="s">
        <v>245</v>
      </c>
      <c r="K7505">
        <v>1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83</v>
      </c>
      <c r="R7505" t="s">
        <v>83</v>
      </c>
      <c r="S7505" t="s">
        <v>83</v>
      </c>
      <c r="T7505" t="str">
        <f>_xlfn.XLOOKUP(A7505,MI_Match_Analysis!$A$2:$A$8,MI_Match_Analysis!$F$2:$F$8,"Not Found")</f>
        <v>Loss</v>
      </c>
    </row>
    <row r="7506" spans="1:20" x14ac:dyDescent="0.3">
      <c r="A7506">
        <v>33</v>
      </c>
      <c r="B7506" s="1">
        <v>46135</v>
      </c>
      <c r="C7506" t="s">
        <v>162</v>
      </c>
      <c r="D7506" t="s">
        <v>33</v>
      </c>
      <c r="E7506" t="s">
        <v>41</v>
      </c>
      <c r="F7506" t="s">
        <v>34</v>
      </c>
      <c r="G7506">
        <v>1</v>
      </c>
      <c r="H7506">
        <v>9.4</v>
      </c>
      <c r="I7506" t="s">
        <v>264</v>
      </c>
      <c r="J7506" t="s">
        <v>245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83</v>
      </c>
      <c r="R7506" t="s">
        <v>83</v>
      </c>
      <c r="S7506" t="s">
        <v>83</v>
      </c>
      <c r="T7506" t="str">
        <f>_xlfn.XLOOKUP(A7506,MI_Match_Analysis!$A$2:$A$8,MI_Match_Analysis!$F$2:$F$8,"Not Found")</f>
        <v>Loss</v>
      </c>
    </row>
    <row r="7507" spans="1:20" x14ac:dyDescent="0.3">
      <c r="A7507">
        <v>33</v>
      </c>
      <c r="B7507" s="1">
        <v>46135</v>
      </c>
      <c r="C7507" t="s">
        <v>162</v>
      </c>
      <c r="D7507" t="s">
        <v>33</v>
      </c>
      <c r="E7507" t="s">
        <v>41</v>
      </c>
      <c r="F7507" t="s">
        <v>34</v>
      </c>
      <c r="G7507">
        <v>1</v>
      </c>
      <c r="H7507">
        <v>9.5</v>
      </c>
      <c r="I7507" t="s">
        <v>264</v>
      </c>
      <c r="J7507" t="s">
        <v>245</v>
      </c>
      <c r="K7507">
        <v>6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83</v>
      </c>
      <c r="R7507" t="s">
        <v>83</v>
      </c>
      <c r="S7507" t="s">
        <v>83</v>
      </c>
      <c r="T7507" t="str">
        <f>_xlfn.XLOOKUP(A7507,MI_Match_Analysis!$A$2:$A$8,MI_Match_Analysis!$F$2:$F$8,"Not Found")</f>
        <v>Loss</v>
      </c>
    </row>
    <row r="7508" spans="1:20" x14ac:dyDescent="0.3">
      <c r="A7508">
        <v>33</v>
      </c>
      <c r="B7508" s="1">
        <v>46135</v>
      </c>
      <c r="C7508" t="s">
        <v>162</v>
      </c>
      <c r="D7508" t="s">
        <v>33</v>
      </c>
      <c r="E7508" t="s">
        <v>41</v>
      </c>
      <c r="F7508" t="s">
        <v>34</v>
      </c>
      <c r="G7508">
        <v>1</v>
      </c>
      <c r="H7508">
        <v>9.6</v>
      </c>
      <c r="I7508" t="s">
        <v>264</v>
      </c>
      <c r="J7508" t="s">
        <v>245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83</v>
      </c>
      <c r="R7508" t="s">
        <v>83</v>
      </c>
      <c r="S7508" t="s">
        <v>83</v>
      </c>
      <c r="T7508" t="str">
        <f>_xlfn.XLOOKUP(A7508,MI_Match_Analysis!$A$2:$A$8,MI_Match_Analysis!$F$2:$F$8,"Not Found")</f>
        <v>Loss</v>
      </c>
    </row>
    <row r="7509" spans="1:20" x14ac:dyDescent="0.3">
      <c r="A7509">
        <v>33</v>
      </c>
      <c r="B7509" s="1">
        <v>46135</v>
      </c>
      <c r="C7509" t="s">
        <v>162</v>
      </c>
      <c r="D7509" t="s">
        <v>33</v>
      </c>
      <c r="E7509" t="s">
        <v>41</v>
      </c>
      <c r="F7509" t="s">
        <v>34</v>
      </c>
      <c r="G7509">
        <v>1</v>
      </c>
      <c r="H7509">
        <v>10.1</v>
      </c>
      <c r="I7509" t="s">
        <v>98</v>
      </c>
      <c r="J7509" t="s">
        <v>127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83</v>
      </c>
      <c r="R7509" t="s">
        <v>83</v>
      </c>
      <c r="S7509" t="s">
        <v>83</v>
      </c>
      <c r="T7509" t="str">
        <f>_xlfn.XLOOKUP(A7509,MI_Match_Analysis!$A$2:$A$8,MI_Match_Analysis!$F$2:$F$8,"Not Found")</f>
        <v>Loss</v>
      </c>
    </row>
    <row r="7510" spans="1:20" x14ac:dyDescent="0.3">
      <c r="A7510">
        <v>33</v>
      </c>
      <c r="B7510" s="1">
        <v>46135</v>
      </c>
      <c r="C7510" t="s">
        <v>162</v>
      </c>
      <c r="D7510" t="s">
        <v>33</v>
      </c>
      <c r="E7510" t="s">
        <v>41</v>
      </c>
      <c r="F7510" t="s">
        <v>34</v>
      </c>
      <c r="G7510">
        <v>1</v>
      </c>
      <c r="H7510">
        <v>10.199999999999999</v>
      </c>
      <c r="I7510" t="s">
        <v>264</v>
      </c>
      <c r="J7510" t="s">
        <v>127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83</v>
      </c>
      <c r="R7510" t="s">
        <v>83</v>
      </c>
      <c r="S7510" t="s">
        <v>83</v>
      </c>
      <c r="T7510" t="str">
        <f>_xlfn.XLOOKUP(A7510,MI_Match_Analysis!$A$2:$A$8,MI_Match_Analysis!$F$2:$F$8,"Not Found")</f>
        <v>Loss</v>
      </c>
    </row>
    <row r="7511" spans="1:20" x14ac:dyDescent="0.3">
      <c r="A7511">
        <v>33</v>
      </c>
      <c r="B7511" s="1">
        <v>46135</v>
      </c>
      <c r="C7511" t="s">
        <v>162</v>
      </c>
      <c r="D7511" t="s">
        <v>33</v>
      </c>
      <c r="E7511" t="s">
        <v>41</v>
      </c>
      <c r="F7511" t="s">
        <v>34</v>
      </c>
      <c r="G7511">
        <v>1</v>
      </c>
      <c r="H7511">
        <v>10.3</v>
      </c>
      <c r="I7511" t="s">
        <v>98</v>
      </c>
      <c r="J7511" t="s">
        <v>127</v>
      </c>
      <c r="K7511">
        <v>4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83</v>
      </c>
      <c r="R7511" t="s">
        <v>83</v>
      </c>
      <c r="S7511" t="s">
        <v>83</v>
      </c>
      <c r="T7511" t="str">
        <f>_xlfn.XLOOKUP(A7511,MI_Match_Analysis!$A$2:$A$8,MI_Match_Analysis!$F$2:$F$8,"Not Found")</f>
        <v>Loss</v>
      </c>
    </row>
    <row r="7512" spans="1:20" x14ac:dyDescent="0.3">
      <c r="A7512">
        <v>33</v>
      </c>
      <c r="B7512" s="1">
        <v>46135</v>
      </c>
      <c r="C7512" t="s">
        <v>162</v>
      </c>
      <c r="D7512" t="s">
        <v>33</v>
      </c>
      <c r="E7512" t="s">
        <v>41</v>
      </c>
      <c r="F7512" t="s">
        <v>34</v>
      </c>
      <c r="G7512">
        <v>1</v>
      </c>
      <c r="H7512">
        <v>10.4</v>
      </c>
      <c r="I7512" t="s">
        <v>98</v>
      </c>
      <c r="J7512" t="s">
        <v>127</v>
      </c>
      <c r="K7512">
        <v>1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83</v>
      </c>
      <c r="R7512" t="s">
        <v>83</v>
      </c>
      <c r="S7512" t="s">
        <v>83</v>
      </c>
      <c r="T7512" t="str">
        <f>_xlfn.XLOOKUP(A7512,MI_Match_Analysis!$A$2:$A$8,MI_Match_Analysis!$F$2:$F$8,"Not Found")</f>
        <v>Loss</v>
      </c>
    </row>
    <row r="7513" spans="1:20" x14ac:dyDescent="0.3">
      <c r="A7513">
        <v>33</v>
      </c>
      <c r="B7513" s="1">
        <v>46135</v>
      </c>
      <c r="C7513" t="s">
        <v>162</v>
      </c>
      <c r="D7513" t="s">
        <v>33</v>
      </c>
      <c r="E7513" t="s">
        <v>41</v>
      </c>
      <c r="F7513" t="s">
        <v>34</v>
      </c>
      <c r="G7513">
        <v>1</v>
      </c>
      <c r="H7513">
        <v>10.5</v>
      </c>
      <c r="I7513" t="s">
        <v>264</v>
      </c>
      <c r="J7513" t="s">
        <v>127</v>
      </c>
      <c r="K7513">
        <v>4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83</v>
      </c>
      <c r="R7513" t="s">
        <v>83</v>
      </c>
      <c r="S7513" t="s">
        <v>83</v>
      </c>
      <c r="T7513" t="str">
        <f>_xlfn.XLOOKUP(A7513,MI_Match_Analysis!$A$2:$A$8,MI_Match_Analysis!$F$2:$F$8,"Not Found")</f>
        <v>Loss</v>
      </c>
    </row>
    <row r="7514" spans="1:20" x14ac:dyDescent="0.3">
      <c r="A7514">
        <v>33</v>
      </c>
      <c r="B7514" s="1">
        <v>46135</v>
      </c>
      <c r="C7514" t="s">
        <v>162</v>
      </c>
      <c r="D7514" t="s">
        <v>33</v>
      </c>
      <c r="E7514" t="s">
        <v>41</v>
      </c>
      <c r="F7514" t="s">
        <v>34</v>
      </c>
      <c r="G7514">
        <v>1</v>
      </c>
      <c r="H7514">
        <v>10.6</v>
      </c>
      <c r="I7514" t="s">
        <v>264</v>
      </c>
      <c r="J7514" t="s">
        <v>127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165</v>
      </c>
      <c r="R7514" t="s">
        <v>264</v>
      </c>
      <c r="S7514" t="s">
        <v>184</v>
      </c>
      <c r="T7514" t="str">
        <f>_xlfn.XLOOKUP(A7514,MI_Match_Analysis!$A$2:$A$8,MI_Match_Analysis!$F$2:$F$8,"Not Found")</f>
        <v>Loss</v>
      </c>
    </row>
    <row r="7515" spans="1:20" x14ac:dyDescent="0.3">
      <c r="A7515">
        <v>33</v>
      </c>
      <c r="B7515" s="1">
        <v>46135</v>
      </c>
      <c r="C7515" t="s">
        <v>162</v>
      </c>
      <c r="D7515" t="s">
        <v>33</v>
      </c>
      <c r="E7515" t="s">
        <v>41</v>
      </c>
      <c r="F7515" t="s">
        <v>34</v>
      </c>
      <c r="G7515">
        <v>1</v>
      </c>
      <c r="H7515">
        <v>11.1</v>
      </c>
      <c r="I7515" t="s">
        <v>98</v>
      </c>
      <c r="J7515" t="s">
        <v>245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83</v>
      </c>
      <c r="R7515" t="s">
        <v>83</v>
      </c>
      <c r="S7515" t="s">
        <v>83</v>
      </c>
      <c r="T7515" t="str">
        <f>_xlfn.XLOOKUP(A7515,MI_Match_Analysis!$A$2:$A$8,MI_Match_Analysis!$F$2:$F$8,"Not Found")</f>
        <v>Loss</v>
      </c>
    </row>
    <row r="7516" spans="1:20" x14ac:dyDescent="0.3">
      <c r="A7516">
        <v>33</v>
      </c>
      <c r="B7516" s="1">
        <v>46135</v>
      </c>
      <c r="C7516" t="s">
        <v>162</v>
      </c>
      <c r="D7516" t="s">
        <v>33</v>
      </c>
      <c r="E7516" t="s">
        <v>41</v>
      </c>
      <c r="F7516" t="s">
        <v>34</v>
      </c>
      <c r="G7516">
        <v>1</v>
      </c>
      <c r="H7516">
        <v>11.2</v>
      </c>
      <c r="I7516" t="s">
        <v>204</v>
      </c>
      <c r="J7516" t="s">
        <v>245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83</v>
      </c>
      <c r="R7516" t="s">
        <v>83</v>
      </c>
      <c r="S7516" t="s">
        <v>83</v>
      </c>
      <c r="T7516" t="str">
        <f>_xlfn.XLOOKUP(A7516,MI_Match_Analysis!$A$2:$A$8,MI_Match_Analysis!$F$2:$F$8,"Not Found")</f>
        <v>Loss</v>
      </c>
    </row>
    <row r="7517" spans="1:20" x14ac:dyDescent="0.3">
      <c r="A7517">
        <v>33</v>
      </c>
      <c r="B7517" s="1">
        <v>46135</v>
      </c>
      <c r="C7517" t="s">
        <v>162</v>
      </c>
      <c r="D7517" t="s">
        <v>33</v>
      </c>
      <c r="E7517" t="s">
        <v>41</v>
      </c>
      <c r="F7517" t="s">
        <v>34</v>
      </c>
      <c r="G7517">
        <v>1</v>
      </c>
      <c r="H7517">
        <v>11.3</v>
      </c>
      <c r="I7517" t="s">
        <v>98</v>
      </c>
      <c r="J7517" t="s">
        <v>245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83</v>
      </c>
      <c r="R7517" t="s">
        <v>83</v>
      </c>
      <c r="S7517" t="s">
        <v>83</v>
      </c>
      <c r="T7517" t="str">
        <f>_xlfn.XLOOKUP(A7517,MI_Match_Analysis!$A$2:$A$8,MI_Match_Analysis!$F$2:$F$8,"Not Found")</f>
        <v>Loss</v>
      </c>
    </row>
    <row r="7518" spans="1:20" x14ac:dyDescent="0.3">
      <c r="A7518">
        <v>33</v>
      </c>
      <c r="B7518" s="1">
        <v>46135</v>
      </c>
      <c r="C7518" t="s">
        <v>162</v>
      </c>
      <c r="D7518" t="s">
        <v>33</v>
      </c>
      <c r="E7518" t="s">
        <v>41</v>
      </c>
      <c r="F7518" t="s">
        <v>34</v>
      </c>
      <c r="G7518">
        <v>1</v>
      </c>
      <c r="H7518">
        <v>11.4</v>
      </c>
      <c r="I7518" t="s">
        <v>204</v>
      </c>
      <c r="J7518" t="s">
        <v>245</v>
      </c>
      <c r="K7518">
        <v>0</v>
      </c>
      <c r="L7518">
        <v>1</v>
      </c>
      <c r="M7518">
        <v>1</v>
      </c>
      <c r="N7518">
        <v>0</v>
      </c>
      <c r="O7518">
        <v>0</v>
      </c>
      <c r="P7518">
        <v>0</v>
      </c>
      <c r="Q7518" t="s">
        <v>83</v>
      </c>
      <c r="R7518" t="s">
        <v>83</v>
      </c>
      <c r="S7518" t="s">
        <v>83</v>
      </c>
      <c r="T7518" t="str">
        <f>_xlfn.XLOOKUP(A7518,MI_Match_Analysis!$A$2:$A$8,MI_Match_Analysis!$F$2:$F$8,"Not Found")</f>
        <v>Loss</v>
      </c>
    </row>
    <row r="7519" spans="1:20" x14ac:dyDescent="0.3">
      <c r="A7519">
        <v>33</v>
      </c>
      <c r="B7519" s="1">
        <v>46135</v>
      </c>
      <c r="C7519" t="s">
        <v>162</v>
      </c>
      <c r="D7519" t="s">
        <v>33</v>
      </c>
      <c r="E7519" t="s">
        <v>41</v>
      </c>
      <c r="F7519" t="s">
        <v>34</v>
      </c>
      <c r="G7519">
        <v>1</v>
      </c>
      <c r="H7519">
        <v>11.4</v>
      </c>
      <c r="I7519" t="s">
        <v>204</v>
      </c>
      <c r="J7519" t="s">
        <v>245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83</v>
      </c>
      <c r="R7519" t="s">
        <v>83</v>
      </c>
      <c r="S7519" t="s">
        <v>83</v>
      </c>
      <c r="T7519" t="str">
        <f>_xlfn.XLOOKUP(A7519,MI_Match_Analysis!$A$2:$A$8,MI_Match_Analysis!$F$2:$F$8,"Not Found")</f>
        <v>Loss</v>
      </c>
    </row>
    <row r="7520" spans="1:20" x14ac:dyDescent="0.3">
      <c r="A7520">
        <v>33</v>
      </c>
      <c r="B7520" s="1">
        <v>46135</v>
      </c>
      <c r="C7520" t="s">
        <v>162</v>
      </c>
      <c r="D7520" t="s">
        <v>33</v>
      </c>
      <c r="E7520" t="s">
        <v>41</v>
      </c>
      <c r="F7520" t="s">
        <v>34</v>
      </c>
      <c r="G7520">
        <v>1</v>
      </c>
      <c r="H7520">
        <v>11.5</v>
      </c>
      <c r="I7520" t="s">
        <v>98</v>
      </c>
      <c r="J7520" t="s">
        <v>245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83</v>
      </c>
      <c r="R7520" t="s">
        <v>83</v>
      </c>
      <c r="S7520" t="s">
        <v>83</v>
      </c>
      <c r="T7520" t="str">
        <f>_xlfn.XLOOKUP(A7520,MI_Match_Analysis!$A$2:$A$8,MI_Match_Analysis!$F$2:$F$8,"Not Found")</f>
        <v>Loss</v>
      </c>
    </row>
    <row r="7521" spans="1:20" x14ac:dyDescent="0.3">
      <c r="A7521">
        <v>33</v>
      </c>
      <c r="B7521" s="1">
        <v>46135</v>
      </c>
      <c r="C7521" t="s">
        <v>162</v>
      </c>
      <c r="D7521" t="s">
        <v>33</v>
      </c>
      <c r="E7521" t="s">
        <v>41</v>
      </c>
      <c r="F7521" t="s">
        <v>34</v>
      </c>
      <c r="G7521">
        <v>1</v>
      </c>
      <c r="H7521">
        <v>11.6</v>
      </c>
      <c r="I7521" t="s">
        <v>204</v>
      </c>
      <c r="J7521" t="s">
        <v>245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83</v>
      </c>
      <c r="R7521" t="s">
        <v>83</v>
      </c>
      <c r="S7521" t="s">
        <v>83</v>
      </c>
      <c r="T7521" t="str">
        <f>_xlfn.XLOOKUP(A7521,MI_Match_Analysis!$A$2:$A$8,MI_Match_Analysis!$F$2:$F$8,"Not Found")</f>
        <v>Loss</v>
      </c>
    </row>
    <row r="7522" spans="1:20" x14ac:dyDescent="0.3">
      <c r="A7522">
        <v>33</v>
      </c>
      <c r="B7522" s="1">
        <v>46135</v>
      </c>
      <c r="C7522" t="s">
        <v>162</v>
      </c>
      <c r="D7522" t="s">
        <v>33</v>
      </c>
      <c r="E7522" t="s">
        <v>41</v>
      </c>
      <c r="F7522" t="s">
        <v>34</v>
      </c>
      <c r="G7522">
        <v>1</v>
      </c>
      <c r="H7522">
        <v>12.1</v>
      </c>
      <c r="I7522" t="s">
        <v>98</v>
      </c>
      <c r="J7522" t="s">
        <v>127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83</v>
      </c>
      <c r="R7522" t="s">
        <v>83</v>
      </c>
      <c r="S7522" t="s">
        <v>83</v>
      </c>
      <c r="T7522" t="str">
        <f>_xlfn.XLOOKUP(A7522,MI_Match_Analysis!$A$2:$A$8,MI_Match_Analysis!$F$2:$F$8,"Not Found")</f>
        <v>Loss</v>
      </c>
    </row>
    <row r="7523" spans="1:20" x14ac:dyDescent="0.3">
      <c r="A7523">
        <v>33</v>
      </c>
      <c r="B7523" s="1">
        <v>46135</v>
      </c>
      <c r="C7523" t="s">
        <v>162</v>
      </c>
      <c r="D7523" t="s">
        <v>33</v>
      </c>
      <c r="E7523" t="s">
        <v>41</v>
      </c>
      <c r="F7523" t="s">
        <v>34</v>
      </c>
      <c r="G7523">
        <v>1</v>
      </c>
      <c r="H7523">
        <v>12.2</v>
      </c>
      <c r="I7523" t="s">
        <v>204</v>
      </c>
      <c r="J7523" t="s">
        <v>127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83</v>
      </c>
      <c r="R7523" t="s">
        <v>83</v>
      </c>
      <c r="S7523" t="s">
        <v>83</v>
      </c>
      <c r="T7523" t="str">
        <f>_xlfn.XLOOKUP(A7523,MI_Match_Analysis!$A$2:$A$8,MI_Match_Analysis!$F$2:$F$8,"Not Found")</f>
        <v>Loss</v>
      </c>
    </row>
    <row r="7524" spans="1:20" x14ac:dyDescent="0.3">
      <c r="A7524">
        <v>33</v>
      </c>
      <c r="B7524" s="1">
        <v>46135</v>
      </c>
      <c r="C7524" t="s">
        <v>162</v>
      </c>
      <c r="D7524" t="s">
        <v>33</v>
      </c>
      <c r="E7524" t="s">
        <v>41</v>
      </c>
      <c r="F7524" t="s">
        <v>34</v>
      </c>
      <c r="G7524">
        <v>1</v>
      </c>
      <c r="H7524">
        <v>12.3</v>
      </c>
      <c r="I7524" t="s">
        <v>204</v>
      </c>
      <c r="J7524" t="s">
        <v>127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83</v>
      </c>
      <c r="R7524" t="s">
        <v>83</v>
      </c>
      <c r="S7524" t="s">
        <v>83</v>
      </c>
      <c r="T7524" t="str">
        <f>_xlfn.XLOOKUP(A7524,MI_Match_Analysis!$A$2:$A$8,MI_Match_Analysis!$F$2:$F$8,"Not Found")</f>
        <v>Loss</v>
      </c>
    </row>
    <row r="7525" spans="1:20" x14ac:dyDescent="0.3">
      <c r="A7525">
        <v>33</v>
      </c>
      <c r="B7525" s="1">
        <v>46135</v>
      </c>
      <c r="C7525" t="s">
        <v>162</v>
      </c>
      <c r="D7525" t="s">
        <v>33</v>
      </c>
      <c r="E7525" t="s">
        <v>41</v>
      </c>
      <c r="F7525" t="s">
        <v>34</v>
      </c>
      <c r="G7525">
        <v>1</v>
      </c>
      <c r="H7525">
        <v>12.4</v>
      </c>
      <c r="I7525" t="s">
        <v>204</v>
      </c>
      <c r="J7525" t="s">
        <v>127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83</v>
      </c>
      <c r="R7525" t="s">
        <v>83</v>
      </c>
      <c r="S7525" t="s">
        <v>83</v>
      </c>
      <c r="T7525" t="str">
        <f>_xlfn.XLOOKUP(A7525,MI_Match_Analysis!$A$2:$A$8,MI_Match_Analysis!$F$2:$F$8,"Not Found")</f>
        <v>Loss</v>
      </c>
    </row>
    <row r="7526" spans="1:20" x14ac:dyDescent="0.3">
      <c r="A7526">
        <v>33</v>
      </c>
      <c r="B7526" s="1">
        <v>46135</v>
      </c>
      <c r="C7526" t="s">
        <v>162</v>
      </c>
      <c r="D7526" t="s">
        <v>33</v>
      </c>
      <c r="E7526" t="s">
        <v>41</v>
      </c>
      <c r="F7526" t="s">
        <v>34</v>
      </c>
      <c r="G7526">
        <v>1</v>
      </c>
      <c r="H7526">
        <v>12.5</v>
      </c>
      <c r="I7526" t="s">
        <v>98</v>
      </c>
      <c r="J7526" t="s">
        <v>127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83</v>
      </c>
      <c r="R7526" t="s">
        <v>83</v>
      </c>
      <c r="S7526" t="s">
        <v>83</v>
      </c>
      <c r="T7526" t="str">
        <f>_xlfn.XLOOKUP(A7526,MI_Match_Analysis!$A$2:$A$8,MI_Match_Analysis!$F$2:$F$8,"Not Found")</f>
        <v>Loss</v>
      </c>
    </row>
    <row r="7527" spans="1:20" x14ac:dyDescent="0.3">
      <c r="A7527">
        <v>33</v>
      </c>
      <c r="B7527" s="1">
        <v>46135</v>
      </c>
      <c r="C7527" t="s">
        <v>162</v>
      </c>
      <c r="D7527" t="s">
        <v>33</v>
      </c>
      <c r="E7527" t="s">
        <v>41</v>
      </c>
      <c r="F7527" t="s">
        <v>34</v>
      </c>
      <c r="G7527">
        <v>1</v>
      </c>
      <c r="H7527">
        <v>12.6</v>
      </c>
      <c r="I7527" t="s">
        <v>98</v>
      </c>
      <c r="J7527" t="s">
        <v>127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83</v>
      </c>
      <c r="R7527" t="s">
        <v>83</v>
      </c>
      <c r="S7527" t="s">
        <v>83</v>
      </c>
      <c r="T7527" t="str">
        <f>_xlfn.XLOOKUP(A7527,MI_Match_Analysis!$A$2:$A$8,MI_Match_Analysis!$F$2:$F$8,"Not Found")</f>
        <v>Loss</v>
      </c>
    </row>
    <row r="7528" spans="1:20" x14ac:dyDescent="0.3">
      <c r="A7528">
        <v>33</v>
      </c>
      <c r="B7528" s="1">
        <v>46135</v>
      </c>
      <c r="C7528" t="s">
        <v>162</v>
      </c>
      <c r="D7528" t="s">
        <v>33</v>
      </c>
      <c r="E7528" t="s">
        <v>41</v>
      </c>
      <c r="F7528" t="s">
        <v>34</v>
      </c>
      <c r="G7528">
        <v>1</v>
      </c>
      <c r="H7528">
        <v>13.1</v>
      </c>
      <c r="I7528" t="s">
        <v>98</v>
      </c>
      <c r="J7528" t="s">
        <v>245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83</v>
      </c>
      <c r="R7528" t="s">
        <v>83</v>
      </c>
      <c r="S7528" t="s">
        <v>83</v>
      </c>
      <c r="T7528" t="str">
        <f>_xlfn.XLOOKUP(A7528,MI_Match_Analysis!$A$2:$A$8,MI_Match_Analysis!$F$2:$F$8,"Not Found")</f>
        <v>Loss</v>
      </c>
    </row>
    <row r="7529" spans="1:20" x14ac:dyDescent="0.3">
      <c r="A7529">
        <v>33</v>
      </c>
      <c r="B7529" s="1">
        <v>46135</v>
      </c>
      <c r="C7529" t="s">
        <v>162</v>
      </c>
      <c r="D7529" t="s">
        <v>33</v>
      </c>
      <c r="E7529" t="s">
        <v>41</v>
      </c>
      <c r="F7529" t="s">
        <v>34</v>
      </c>
      <c r="G7529">
        <v>1</v>
      </c>
      <c r="H7529">
        <v>13.2</v>
      </c>
      <c r="I7529" t="s">
        <v>204</v>
      </c>
      <c r="J7529" t="s">
        <v>245</v>
      </c>
      <c r="K7529">
        <v>6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83</v>
      </c>
      <c r="R7529" t="s">
        <v>83</v>
      </c>
      <c r="S7529" t="s">
        <v>83</v>
      </c>
      <c r="T7529" t="str">
        <f>_xlfn.XLOOKUP(A7529,MI_Match_Analysis!$A$2:$A$8,MI_Match_Analysis!$F$2:$F$8,"Not Found")</f>
        <v>Loss</v>
      </c>
    </row>
    <row r="7530" spans="1:20" x14ac:dyDescent="0.3">
      <c r="A7530">
        <v>33</v>
      </c>
      <c r="B7530" s="1">
        <v>46135</v>
      </c>
      <c r="C7530" t="s">
        <v>162</v>
      </c>
      <c r="D7530" t="s">
        <v>33</v>
      </c>
      <c r="E7530" t="s">
        <v>41</v>
      </c>
      <c r="F7530" t="s">
        <v>34</v>
      </c>
      <c r="G7530">
        <v>1</v>
      </c>
      <c r="H7530">
        <v>13.3</v>
      </c>
      <c r="I7530" t="s">
        <v>204</v>
      </c>
      <c r="J7530" t="s">
        <v>245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83</v>
      </c>
      <c r="R7530" t="s">
        <v>83</v>
      </c>
      <c r="S7530" t="s">
        <v>83</v>
      </c>
      <c r="T7530" t="str">
        <f>_xlfn.XLOOKUP(A7530,MI_Match_Analysis!$A$2:$A$8,MI_Match_Analysis!$F$2:$F$8,"Not Found")</f>
        <v>Loss</v>
      </c>
    </row>
    <row r="7531" spans="1:20" x14ac:dyDescent="0.3">
      <c r="A7531">
        <v>33</v>
      </c>
      <c r="B7531" s="1">
        <v>46135</v>
      </c>
      <c r="C7531" t="s">
        <v>162</v>
      </c>
      <c r="D7531" t="s">
        <v>33</v>
      </c>
      <c r="E7531" t="s">
        <v>41</v>
      </c>
      <c r="F7531" t="s">
        <v>34</v>
      </c>
      <c r="G7531">
        <v>1</v>
      </c>
      <c r="H7531">
        <v>13.4</v>
      </c>
      <c r="I7531" t="s">
        <v>204</v>
      </c>
      <c r="J7531" t="s">
        <v>245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83</v>
      </c>
      <c r="R7531" t="s">
        <v>83</v>
      </c>
      <c r="S7531" t="s">
        <v>83</v>
      </c>
      <c r="T7531" t="str">
        <f>_xlfn.XLOOKUP(A7531,MI_Match_Analysis!$A$2:$A$8,MI_Match_Analysis!$F$2:$F$8,"Not Found")</f>
        <v>Loss</v>
      </c>
    </row>
    <row r="7532" spans="1:20" x14ac:dyDescent="0.3">
      <c r="A7532">
        <v>33</v>
      </c>
      <c r="B7532" s="1">
        <v>46135</v>
      </c>
      <c r="C7532" t="s">
        <v>162</v>
      </c>
      <c r="D7532" t="s">
        <v>33</v>
      </c>
      <c r="E7532" t="s">
        <v>41</v>
      </c>
      <c r="F7532" t="s">
        <v>34</v>
      </c>
      <c r="G7532">
        <v>1</v>
      </c>
      <c r="H7532">
        <v>13.5</v>
      </c>
      <c r="I7532" t="s">
        <v>204</v>
      </c>
      <c r="J7532" t="s">
        <v>245</v>
      </c>
      <c r="K7532">
        <v>6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83</v>
      </c>
      <c r="R7532" t="s">
        <v>83</v>
      </c>
      <c r="S7532" t="s">
        <v>83</v>
      </c>
      <c r="T7532" t="str">
        <f>_xlfn.XLOOKUP(A7532,MI_Match_Analysis!$A$2:$A$8,MI_Match_Analysis!$F$2:$F$8,"Not Found")</f>
        <v>Loss</v>
      </c>
    </row>
    <row r="7533" spans="1:20" x14ac:dyDescent="0.3">
      <c r="A7533">
        <v>33</v>
      </c>
      <c r="B7533" s="1">
        <v>46135</v>
      </c>
      <c r="C7533" t="s">
        <v>162</v>
      </c>
      <c r="D7533" t="s">
        <v>33</v>
      </c>
      <c r="E7533" t="s">
        <v>41</v>
      </c>
      <c r="F7533" t="s">
        <v>34</v>
      </c>
      <c r="G7533">
        <v>1</v>
      </c>
      <c r="H7533">
        <v>13.6</v>
      </c>
      <c r="I7533" t="s">
        <v>204</v>
      </c>
      <c r="J7533" t="s">
        <v>245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83</v>
      </c>
      <c r="R7533" t="s">
        <v>83</v>
      </c>
      <c r="S7533" t="s">
        <v>83</v>
      </c>
      <c r="T7533" t="str">
        <f>_xlfn.XLOOKUP(A7533,MI_Match_Analysis!$A$2:$A$8,MI_Match_Analysis!$F$2:$F$8,"Not Found")</f>
        <v>Loss</v>
      </c>
    </row>
    <row r="7534" spans="1:20" x14ac:dyDescent="0.3">
      <c r="A7534">
        <v>33</v>
      </c>
      <c r="B7534" s="1">
        <v>46135</v>
      </c>
      <c r="C7534" t="s">
        <v>162</v>
      </c>
      <c r="D7534" t="s">
        <v>33</v>
      </c>
      <c r="E7534" t="s">
        <v>41</v>
      </c>
      <c r="F7534" t="s">
        <v>34</v>
      </c>
      <c r="G7534">
        <v>1</v>
      </c>
      <c r="H7534">
        <v>14.1</v>
      </c>
      <c r="I7534" t="s">
        <v>204</v>
      </c>
      <c r="J7534" t="s">
        <v>183</v>
      </c>
      <c r="K7534">
        <v>1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83</v>
      </c>
      <c r="R7534" t="s">
        <v>83</v>
      </c>
      <c r="S7534" t="s">
        <v>83</v>
      </c>
      <c r="T7534" t="str">
        <f>_xlfn.XLOOKUP(A7534,MI_Match_Analysis!$A$2:$A$8,MI_Match_Analysis!$F$2:$F$8,"Not Found")</f>
        <v>Loss</v>
      </c>
    </row>
    <row r="7535" spans="1:20" x14ac:dyDescent="0.3">
      <c r="A7535">
        <v>33</v>
      </c>
      <c r="B7535" s="1">
        <v>46135</v>
      </c>
      <c r="C7535" t="s">
        <v>162</v>
      </c>
      <c r="D7535" t="s">
        <v>33</v>
      </c>
      <c r="E7535" t="s">
        <v>41</v>
      </c>
      <c r="F7535" t="s">
        <v>34</v>
      </c>
      <c r="G7535">
        <v>1</v>
      </c>
      <c r="H7535">
        <v>14.2</v>
      </c>
      <c r="I7535" t="s">
        <v>98</v>
      </c>
      <c r="J7535" t="s">
        <v>183</v>
      </c>
      <c r="K7535">
        <v>1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83</v>
      </c>
      <c r="R7535" t="s">
        <v>83</v>
      </c>
      <c r="S7535" t="s">
        <v>83</v>
      </c>
      <c r="T7535" t="str">
        <f>_xlfn.XLOOKUP(A7535,MI_Match_Analysis!$A$2:$A$8,MI_Match_Analysis!$F$2:$F$8,"Not Found")</f>
        <v>Loss</v>
      </c>
    </row>
    <row r="7536" spans="1:20" x14ac:dyDescent="0.3">
      <c r="A7536">
        <v>33</v>
      </c>
      <c r="B7536" s="1">
        <v>46135</v>
      </c>
      <c r="C7536" t="s">
        <v>162</v>
      </c>
      <c r="D7536" t="s">
        <v>33</v>
      </c>
      <c r="E7536" t="s">
        <v>41</v>
      </c>
      <c r="F7536" t="s">
        <v>34</v>
      </c>
      <c r="G7536">
        <v>1</v>
      </c>
      <c r="H7536">
        <v>14.3</v>
      </c>
      <c r="I7536" t="s">
        <v>204</v>
      </c>
      <c r="J7536" t="s">
        <v>183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83</v>
      </c>
      <c r="R7536" t="s">
        <v>83</v>
      </c>
      <c r="S7536" t="s">
        <v>83</v>
      </c>
      <c r="T7536" t="str">
        <f>_xlfn.XLOOKUP(A7536,MI_Match_Analysis!$A$2:$A$8,MI_Match_Analysis!$F$2:$F$8,"Not Found")</f>
        <v>Loss</v>
      </c>
    </row>
    <row r="7537" spans="1:20" x14ac:dyDescent="0.3">
      <c r="A7537">
        <v>33</v>
      </c>
      <c r="B7537" s="1">
        <v>46135</v>
      </c>
      <c r="C7537" t="s">
        <v>162</v>
      </c>
      <c r="D7537" t="s">
        <v>33</v>
      </c>
      <c r="E7537" t="s">
        <v>41</v>
      </c>
      <c r="F7537" t="s">
        <v>34</v>
      </c>
      <c r="G7537">
        <v>1</v>
      </c>
      <c r="H7537">
        <v>14.4</v>
      </c>
      <c r="I7537" t="s">
        <v>98</v>
      </c>
      <c r="J7537" t="s">
        <v>183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83</v>
      </c>
      <c r="R7537" t="s">
        <v>83</v>
      </c>
      <c r="S7537" t="s">
        <v>83</v>
      </c>
      <c r="T7537" t="str">
        <f>_xlfn.XLOOKUP(A7537,MI_Match_Analysis!$A$2:$A$8,MI_Match_Analysis!$F$2:$F$8,"Not Found")</f>
        <v>Loss</v>
      </c>
    </row>
    <row r="7538" spans="1:20" x14ac:dyDescent="0.3">
      <c r="A7538">
        <v>33</v>
      </c>
      <c r="B7538" s="1">
        <v>46135</v>
      </c>
      <c r="C7538" t="s">
        <v>162</v>
      </c>
      <c r="D7538" t="s">
        <v>33</v>
      </c>
      <c r="E7538" t="s">
        <v>41</v>
      </c>
      <c r="F7538" t="s">
        <v>34</v>
      </c>
      <c r="G7538">
        <v>1</v>
      </c>
      <c r="H7538">
        <v>14.5</v>
      </c>
      <c r="I7538" t="s">
        <v>204</v>
      </c>
      <c r="J7538" t="s">
        <v>183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83</v>
      </c>
      <c r="R7538" t="s">
        <v>83</v>
      </c>
      <c r="S7538" t="s">
        <v>83</v>
      </c>
      <c r="T7538" t="str">
        <f>_xlfn.XLOOKUP(A7538,MI_Match_Analysis!$A$2:$A$8,MI_Match_Analysis!$F$2:$F$8,"Not Found")</f>
        <v>Loss</v>
      </c>
    </row>
    <row r="7539" spans="1:20" x14ac:dyDescent="0.3">
      <c r="A7539">
        <v>33</v>
      </c>
      <c r="B7539" s="1">
        <v>46135</v>
      </c>
      <c r="C7539" t="s">
        <v>162</v>
      </c>
      <c r="D7539" t="s">
        <v>33</v>
      </c>
      <c r="E7539" t="s">
        <v>41</v>
      </c>
      <c r="F7539" t="s">
        <v>34</v>
      </c>
      <c r="G7539">
        <v>1</v>
      </c>
      <c r="H7539">
        <v>14.6</v>
      </c>
      <c r="I7539" t="s">
        <v>204</v>
      </c>
      <c r="J7539" t="s">
        <v>183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83</v>
      </c>
      <c r="R7539" t="s">
        <v>83</v>
      </c>
      <c r="S7539" t="s">
        <v>83</v>
      </c>
      <c r="T7539" t="str">
        <f>_xlfn.XLOOKUP(A7539,MI_Match_Analysis!$A$2:$A$8,MI_Match_Analysis!$F$2:$F$8,"Not Found")</f>
        <v>Loss</v>
      </c>
    </row>
    <row r="7540" spans="1:20" x14ac:dyDescent="0.3">
      <c r="A7540">
        <v>33</v>
      </c>
      <c r="B7540" s="1">
        <v>46135</v>
      </c>
      <c r="C7540" t="s">
        <v>162</v>
      </c>
      <c r="D7540" t="s">
        <v>33</v>
      </c>
      <c r="E7540" t="s">
        <v>41</v>
      </c>
      <c r="F7540" t="s">
        <v>34</v>
      </c>
      <c r="G7540">
        <v>1</v>
      </c>
      <c r="H7540">
        <v>15.1</v>
      </c>
      <c r="I7540" t="s">
        <v>98</v>
      </c>
      <c r="J7540" t="s">
        <v>282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83</v>
      </c>
      <c r="R7540" t="s">
        <v>83</v>
      </c>
      <c r="S7540" t="s">
        <v>83</v>
      </c>
      <c r="T7540" t="str">
        <f>_xlfn.XLOOKUP(A7540,MI_Match_Analysis!$A$2:$A$8,MI_Match_Analysis!$F$2:$F$8,"Not Found")</f>
        <v>Loss</v>
      </c>
    </row>
    <row r="7541" spans="1:20" x14ac:dyDescent="0.3">
      <c r="A7541">
        <v>33</v>
      </c>
      <c r="B7541" s="1">
        <v>46135</v>
      </c>
      <c r="C7541" t="s">
        <v>162</v>
      </c>
      <c r="D7541" t="s">
        <v>33</v>
      </c>
      <c r="E7541" t="s">
        <v>41</v>
      </c>
      <c r="F7541" t="s">
        <v>34</v>
      </c>
      <c r="G7541">
        <v>1</v>
      </c>
      <c r="H7541">
        <v>15.2</v>
      </c>
      <c r="I7541" t="s">
        <v>98</v>
      </c>
      <c r="J7541" t="s">
        <v>282</v>
      </c>
      <c r="K7541">
        <v>6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83</v>
      </c>
      <c r="R7541" t="s">
        <v>83</v>
      </c>
      <c r="S7541" t="s">
        <v>83</v>
      </c>
      <c r="T7541" t="str">
        <f>_xlfn.XLOOKUP(A7541,MI_Match_Analysis!$A$2:$A$8,MI_Match_Analysis!$F$2:$F$8,"Not Found")</f>
        <v>Loss</v>
      </c>
    </row>
    <row r="7542" spans="1:20" x14ac:dyDescent="0.3">
      <c r="A7542">
        <v>33</v>
      </c>
      <c r="B7542" s="1">
        <v>46135</v>
      </c>
      <c r="C7542" t="s">
        <v>162</v>
      </c>
      <c r="D7542" t="s">
        <v>33</v>
      </c>
      <c r="E7542" t="s">
        <v>41</v>
      </c>
      <c r="F7542" t="s">
        <v>34</v>
      </c>
      <c r="G7542">
        <v>1</v>
      </c>
      <c r="H7542">
        <v>15.3</v>
      </c>
      <c r="I7542" t="s">
        <v>98</v>
      </c>
      <c r="J7542" t="s">
        <v>282</v>
      </c>
      <c r="K7542">
        <v>4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83</v>
      </c>
      <c r="R7542" t="s">
        <v>83</v>
      </c>
      <c r="S7542" t="s">
        <v>83</v>
      </c>
      <c r="T7542" t="str">
        <f>_xlfn.XLOOKUP(A7542,MI_Match_Analysis!$A$2:$A$8,MI_Match_Analysis!$F$2:$F$8,"Not Found")</f>
        <v>Loss</v>
      </c>
    </row>
    <row r="7543" spans="1:20" x14ac:dyDescent="0.3">
      <c r="A7543">
        <v>33</v>
      </c>
      <c r="B7543" s="1">
        <v>46135</v>
      </c>
      <c r="C7543" t="s">
        <v>162</v>
      </c>
      <c r="D7543" t="s">
        <v>33</v>
      </c>
      <c r="E7543" t="s">
        <v>41</v>
      </c>
      <c r="F7543" t="s">
        <v>34</v>
      </c>
      <c r="G7543">
        <v>1</v>
      </c>
      <c r="H7543">
        <v>15.4</v>
      </c>
      <c r="I7543" t="s">
        <v>98</v>
      </c>
      <c r="J7543" t="s">
        <v>282</v>
      </c>
      <c r="K7543">
        <v>4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83</v>
      </c>
      <c r="R7543" t="s">
        <v>83</v>
      </c>
      <c r="S7543" t="s">
        <v>83</v>
      </c>
      <c r="T7543" t="str">
        <f>_xlfn.XLOOKUP(A7543,MI_Match_Analysis!$A$2:$A$8,MI_Match_Analysis!$F$2:$F$8,"Not Found")</f>
        <v>Loss</v>
      </c>
    </row>
    <row r="7544" spans="1:20" x14ac:dyDescent="0.3">
      <c r="A7544">
        <v>33</v>
      </c>
      <c r="B7544" s="1">
        <v>46135</v>
      </c>
      <c r="C7544" t="s">
        <v>162</v>
      </c>
      <c r="D7544" t="s">
        <v>33</v>
      </c>
      <c r="E7544" t="s">
        <v>41</v>
      </c>
      <c r="F7544" t="s">
        <v>34</v>
      </c>
      <c r="G7544">
        <v>1</v>
      </c>
      <c r="H7544">
        <v>15.5</v>
      </c>
      <c r="I7544" t="s">
        <v>98</v>
      </c>
      <c r="J7544" t="s">
        <v>282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83</v>
      </c>
      <c r="R7544" t="s">
        <v>83</v>
      </c>
      <c r="S7544" t="s">
        <v>83</v>
      </c>
      <c r="T7544" t="str">
        <f>_xlfn.XLOOKUP(A7544,MI_Match_Analysis!$A$2:$A$8,MI_Match_Analysis!$F$2:$F$8,"Not Found")</f>
        <v>Loss</v>
      </c>
    </row>
    <row r="7545" spans="1:20" x14ac:dyDescent="0.3">
      <c r="A7545">
        <v>33</v>
      </c>
      <c r="B7545" s="1">
        <v>46135</v>
      </c>
      <c r="C7545" t="s">
        <v>162</v>
      </c>
      <c r="D7545" t="s">
        <v>33</v>
      </c>
      <c r="E7545" t="s">
        <v>41</v>
      </c>
      <c r="F7545" t="s">
        <v>34</v>
      </c>
      <c r="G7545">
        <v>1</v>
      </c>
      <c r="H7545">
        <v>15.6</v>
      </c>
      <c r="I7545" t="s">
        <v>98</v>
      </c>
      <c r="J7545" t="s">
        <v>282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83</v>
      </c>
      <c r="R7545" t="s">
        <v>83</v>
      </c>
      <c r="S7545" t="s">
        <v>83</v>
      </c>
      <c r="T7545" t="str">
        <f>_xlfn.XLOOKUP(A7545,MI_Match_Analysis!$A$2:$A$8,MI_Match_Analysis!$F$2:$F$8,"Not Found")</f>
        <v>Loss</v>
      </c>
    </row>
    <row r="7546" spans="1:20" x14ac:dyDescent="0.3">
      <c r="A7546">
        <v>33</v>
      </c>
      <c r="B7546" s="1">
        <v>46135</v>
      </c>
      <c r="C7546" t="s">
        <v>162</v>
      </c>
      <c r="D7546" t="s">
        <v>33</v>
      </c>
      <c r="E7546" t="s">
        <v>41</v>
      </c>
      <c r="F7546" t="s">
        <v>34</v>
      </c>
      <c r="G7546">
        <v>1</v>
      </c>
      <c r="H7546">
        <v>16.100000000000001</v>
      </c>
      <c r="I7546" t="s">
        <v>98</v>
      </c>
      <c r="J7546" t="s">
        <v>184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83</v>
      </c>
      <c r="R7546" t="s">
        <v>83</v>
      </c>
      <c r="S7546" t="s">
        <v>83</v>
      </c>
      <c r="T7546" t="str">
        <f>_xlfn.XLOOKUP(A7546,MI_Match_Analysis!$A$2:$A$8,MI_Match_Analysis!$F$2:$F$8,"Not Found")</f>
        <v>Loss</v>
      </c>
    </row>
    <row r="7547" spans="1:20" x14ac:dyDescent="0.3">
      <c r="A7547">
        <v>33</v>
      </c>
      <c r="B7547" s="1">
        <v>46135</v>
      </c>
      <c r="C7547" t="s">
        <v>162</v>
      </c>
      <c r="D7547" t="s">
        <v>33</v>
      </c>
      <c r="E7547" t="s">
        <v>41</v>
      </c>
      <c r="F7547" t="s">
        <v>34</v>
      </c>
      <c r="G7547">
        <v>1</v>
      </c>
      <c r="H7547">
        <v>16.2</v>
      </c>
      <c r="I7547" t="s">
        <v>204</v>
      </c>
      <c r="J7547" t="s">
        <v>184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83</v>
      </c>
      <c r="R7547" t="s">
        <v>83</v>
      </c>
      <c r="S7547" t="s">
        <v>83</v>
      </c>
      <c r="T7547" t="str">
        <f>_xlfn.XLOOKUP(A7547,MI_Match_Analysis!$A$2:$A$8,MI_Match_Analysis!$F$2:$F$8,"Not Found")</f>
        <v>Loss</v>
      </c>
    </row>
    <row r="7548" spans="1:20" x14ac:dyDescent="0.3">
      <c r="A7548">
        <v>33</v>
      </c>
      <c r="B7548" s="1">
        <v>46135</v>
      </c>
      <c r="C7548" t="s">
        <v>162</v>
      </c>
      <c r="D7548" t="s">
        <v>33</v>
      </c>
      <c r="E7548" t="s">
        <v>41</v>
      </c>
      <c r="F7548" t="s">
        <v>34</v>
      </c>
      <c r="G7548">
        <v>1</v>
      </c>
      <c r="H7548">
        <v>16.3</v>
      </c>
      <c r="I7548" t="s">
        <v>204</v>
      </c>
      <c r="J7548" t="s">
        <v>184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83</v>
      </c>
      <c r="R7548" t="s">
        <v>83</v>
      </c>
      <c r="S7548" t="s">
        <v>83</v>
      </c>
      <c r="T7548" t="str">
        <f>_xlfn.XLOOKUP(A7548,MI_Match_Analysis!$A$2:$A$8,MI_Match_Analysis!$F$2:$F$8,"Not Found")</f>
        <v>Loss</v>
      </c>
    </row>
    <row r="7549" spans="1:20" x14ac:dyDescent="0.3">
      <c r="A7549">
        <v>33</v>
      </c>
      <c r="B7549" s="1">
        <v>46135</v>
      </c>
      <c r="C7549" t="s">
        <v>162</v>
      </c>
      <c r="D7549" t="s">
        <v>33</v>
      </c>
      <c r="E7549" t="s">
        <v>41</v>
      </c>
      <c r="F7549" t="s">
        <v>34</v>
      </c>
      <c r="G7549">
        <v>1</v>
      </c>
      <c r="H7549">
        <v>16.399999999999999</v>
      </c>
      <c r="I7549" t="s">
        <v>204</v>
      </c>
      <c r="J7549" t="s">
        <v>184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83</v>
      </c>
      <c r="R7549" t="s">
        <v>83</v>
      </c>
      <c r="S7549" t="s">
        <v>83</v>
      </c>
      <c r="T7549" t="str">
        <f>_xlfn.XLOOKUP(A7549,MI_Match_Analysis!$A$2:$A$8,MI_Match_Analysis!$F$2:$F$8,"Not Found")</f>
        <v>Loss</v>
      </c>
    </row>
    <row r="7550" spans="1:20" x14ac:dyDescent="0.3">
      <c r="A7550">
        <v>33</v>
      </c>
      <c r="B7550" s="1">
        <v>46135</v>
      </c>
      <c r="C7550" t="s">
        <v>162</v>
      </c>
      <c r="D7550" t="s">
        <v>33</v>
      </c>
      <c r="E7550" t="s">
        <v>41</v>
      </c>
      <c r="F7550" t="s">
        <v>34</v>
      </c>
      <c r="G7550">
        <v>1</v>
      </c>
      <c r="H7550">
        <v>16.5</v>
      </c>
      <c r="I7550" t="s">
        <v>204</v>
      </c>
      <c r="J7550" t="s">
        <v>184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165</v>
      </c>
      <c r="R7550" t="s">
        <v>204</v>
      </c>
      <c r="S7550" t="s">
        <v>245</v>
      </c>
      <c r="T7550" t="str">
        <f>_xlfn.XLOOKUP(A7550,MI_Match_Analysis!$A$2:$A$8,MI_Match_Analysis!$F$2:$F$8,"Not Found")</f>
        <v>Loss</v>
      </c>
    </row>
    <row r="7551" spans="1:20" x14ac:dyDescent="0.3">
      <c r="A7551">
        <v>33</v>
      </c>
      <c r="B7551" s="1">
        <v>46135</v>
      </c>
      <c r="C7551" t="s">
        <v>162</v>
      </c>
      <c r="D7551" t="s">
        <v>33</v>
      </c>
      <c r="E7551" t="s">
        <v>41</v>
      </c>
      <c r="F7551" t="s">
        <v>34</v>
      </c>
      <c r="G7551">
        <v>1</v>
      </c>
      <c r="H7551">
        <v>16.600000000000001</v>
      </c>
      <c r="I7551" t="s">
        <v>99</v>
      </c>
      <c r="J7551" t="s">
        <v>184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83</v>
      </c>
      <c r="R7551" t="s">
        <v>83</v>
      </c>
      <c r="S7551" t="s">
        <v>83</v>
      </c>
      <c r="T7551" t="str">
        <f>_xlfn.XLOOKUP(A7551,MI_Match_Analysis!$A$2:$A$8,MI_Match_Analysis!$F$2:$F$8,"Not Found")</f>
        <v>Loss</v>
      </c>
    </row>
    <row r="7552" spans="1:20" x14ac:dyDescent="0.3">
      <c r="A7552">
        <v>33</v>
      </c>
      <c r="B7552" s="1">
        <v>46135</v>
      </c>
      <c r="C7552" t="s">
        <v>162</v>
      </c>
      <c r="D7552" t="s">
        <v>33</v>
      </c>
      <c r="E7552" t="s">
        <v>41</v>
      </c>
      <c r="F7552" t="s">
        <v>34</v>
      </c>
      <c r="G7552">
        <v>1</v>
      </c>
      <c r="H7552">
        <v>17.100000000000001</v>
      </c>
      <c r="I7552" t="s">
        <v>99</v>
      </c>
      <c r="J7552" t="s">
        <v>127</v>
      </c>
      <c r="K7552">
        <v>4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83</v>
      </c>
      <c r="R7552" t="s">
        <v>83</v>
      </c>
      <c r="S7552" t="s">
        <v>83</v>
      </c>
      <c r="T7552" t="str">
        <f>_xlfn.XLOOKUP(A7552,MI_Match_Analysis!$A$2:$A$8,MI_Match_Analysis!$F$2:$F$8,"Not Found")</f>
        <v>Loss</v>
      </c>
    </row>
    <row r="7553" spans="1:20" x14ac:dyDescent="0.3">
      <c r="A7553">
        <v>33</v>
      </c>
      <c r="B7553" s="1">
        <v>46135</v>
      </c>
      <c r="C7553" t="s">
        <v>162</v>
      </c>
      <c r="D7553" t="s">
        <v>33</v>
      </c>
      <c r="E7553" t="s">
        <v>41</v>
      </c>
      <c r="F7553" t="s">
        <v>34</v>
      </c>
      <c r="G7553">
        <v>1</v>
      </c>
      <c r="H7553">
        <v>17.2</v>
      </c>
      <c r="I7553" t="s">
        <v>99</v>
      </c>
      <c r="J7553" t="s">
        <v>127</v>
      </c>
      <c r="K7553">
        <v>0</v>
      </c>
      <c r="L7553">
        <v>1</v>
      </c>
      <c r="M7553">
        <v>1</v>
      </c>
      <c r="N7553">
        <v>0</v>
      </c>
      <c r="O7553">
        <v>0</v>
      </c>
      <c r="P7553">
        <v>0</v>
      </c>
      <c r="Q7553" t="s">
        <v>83</v>
      </c>
      <c r="R7553" t="s">
        <v>83</v>
      </c>
      <c r="S7553" t="s">
        <v>83</v>
      </c>
      <c r="T7553" t="str">
        <f>_xlfn.XLOOKUP(A7553,MI_Match_Analysis!$A$2:$A$8,MI_Match_Analysis!$F$2:$F$8,"Not Found")</f>
        <v>Loss</v>
      </c>
    </row>
    <row r="7554" spans="1:20" x14ac:dyDescent="0.3">
      <c r="A7554">
        <v>33</v>
      </c>
      <c r="B7554" s="1">
        <v>46135</v>
      </c>
      <c r="C7554" t="s">
        <v>162</v>
      </c>
      <c r="D7554" t="s">
        <v>33</v>
      </c>
      <c r="E7554" t="s">
        <v>41</v>
      </c>
      <c r="F7554" t="s">
        <v>34</v>
      </c>
      <c r="G7554">
        <v>1</v>
      </c>
      <c r="H7554">
        <v>17.2</v>
      </c>
      <c r="I7554" t="s">
        <v>99</v>
      </c>
      <c r="J7554" t="s">
        <v>127</v>
      </c>
      <c r="K7554">
        <v>4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83</v>
      </c>
      <c r="R7554" t="s">
        <v>83</v>
      </c>
      <c r="S7554" t="s">
        <v>83</v>
      </c>
      <c r="T7554" t="str">
        <f>_xlfn.XLOOKUP(A7554,MI_Match_Analysis!$A$2:$A$8,MI_Match_Analysis!$F$2:$F$8,"Not Found")</f>
        <v>Loss</v>
      </c>
    </row>
    <row r="7555" spans="1:20" x14ac:dyDescent="0.3">
      <c r="A7555">
        <v>33</v>
      </c>
      <c r="B7555" s="1">
        <v>46135</v>
      </c>
      <c r="C7555" t="s">
        <v>162</v>
      </c>
      <c r="D7555" t="s">
        <v>33</v>
      </c>
      <c r="E7555" t="s">
        <v>41</v>
      </c>
      <c r="F7555" t="s">
        <v>34</v>
      </c>
      <c r="G7555">
        <v>1</v>
      </c>
      <c r="H7555">
        <v>17.3</v>
      </c>
      <c r="I7555" t="s">
        <v>99</v>
      </c>
      <c r="J7555" t="s">
        <v>127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83</v>
      </c>
      <c r="R7555" t="s">
        <v>83</v>
      </c>
      <c r="S7555" t="s">
        <v>83</v>
      </c>
      <c r="T7555" t="str">
        <f>_xlfn.XLOOKUP(A7555,MI_Match_Analysis!$A$2:$A$8,MI_Match_Analysis!$F$2:$F$8,"Not Found")</f>
        <v>Loss</v>
      </c>
    </row>
    <row r="7556" spans="1:20" x14ac:dyDescent="0.3">
      <c r="A7556">
        <v>33</v>
      </c>
      <c r="B7556" s="1">
        <v>46135</v>
      </c>
      <c r="C7556" t="s">
        <v>162</v>
      </c>
      <c r="D7556" t="s">
        <v>33</v>
      </c>
      <c r="E7556" t="s">
        <v>41</v>
      </c>
      <c r="F7556" t="s">
        <v>34</v>
      </c>
      <c r="G7556">
        <v>1</v>
      </c>
      <c r="H7556">
        <v>17.399999999999999</v>
      </c>
      <c r="I7556" t="s">
        <v>99</v>
      </c>
      <c r="J7556" t="s">
        <v>127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83</v>
      </c>
      <c r="R7556" t="s">
        <v>83</v>
      </c>
      <c r="S7556" t="s">
        <v>83</v>
      </c>
      <c r="T7556" t="str">
        <f>_xlfn.XLOOKUP(A7556,MI_Match_Analysis!$A$2:$A$8,MI_Match_Analysis!$F$2:$F$8,"Not Found")</f>
        <v>Loss</v>
      </c>
    </row>
    <row r="7557" spans="1:20" x14ac:dyDescent="0.3">
      <c r="A7557">
        <v>33</v>
      </c>
      <c r="B7557" s="1">
        <v>46135</v>
      </c>
      <c r="C7557" t="s">
        <v>162</v>
      </c>
      <c r="D7557" t="s">
        <v>33</v>
      </c>
      <c r="E7557" t="s">
        <v>41</v>
      </c>
      <c r="F7557" t="s">
        <v>34</v>
      </c>
      <c r="G7557">
        <v>1</v>
      </c>
      <c r="H7557">
        <v>17.5</v>
      </c>
      <c r="I7557" t="s">
        <v>99</v>
      </c>
      <c r="J7557" t="s">
        <v>127</v>
      </c>
      <c r="K7557">
        <v>6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83</v>
      </c>
      <c r="R7557" t="s">
        <v>83</v>
      </c>
      <c r="S7557" t="s">
        <v>83</v>
      </c>
      <c r="T7557" t="str">
        <f>_xlfn.XLOOKUP(A7557,MI_Match_Analysis!$A$2:$A$8,MI_Match_Analysis!$F$2:$F$8,"Not Found")</f>
        <v>Loss</v>
      </c>
    </row>
    <row r="7558" spans="1:20" x14ac:dyDescent="0.3">
      <c r="A7558">
        <v>33</v>
      </c>
      <c r="B7558" s="1">
        <v>46135</v>
      </c>
      <c r="C7558" t="s">
        <v>162</v>
      </c>
      <c r="D7558" t="s">
        <v>33</v>
      </c>
      <c r="E7558" t="s">
        <v>41</v>
      </c>
      <c r="F7558" t="s">
        <v>34</v>
      </c>
      <c r="G7558">
        <v>1</v>
      </c>
      <c r="H7558">
        <v>17.600000000000001</v>
      </c>
      <c r="I7558" t="s">
        <v>99</v>
      </c>
      <c r="J7558" t="s">
        <v>127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165</v>
      </c>
      <c r="R7558" t="s">
        <v>99</v>
      </c>
      <c r="S7558" t="s">
        <v>197</v>
      </c>
      <c r="T7558" t="str">
        <f>_xlfn.XLOOKUP(A7558,MI_Match_Analysis!$A$2:$A$8,MI_Match_Analysis!$F$2:$F$8,"Not Found")</f>
        <v>Loss</v>
      </c>
    </row>
    <row r="7559" spans="1:20" x14ac:dyDescent="0.3">
      <c r="A7559">
        <v>33</v>
      </c>
      <c r="B7559" s="1">
        <v>46135</v>
      </c>
      <c r="C7559" t="s">
        <v>162</v>
      </c>
      <c r="D7559" t="s">
        <v>33</v>
      </c>
      <c r="E7559" t="s">
        <v>41</v>
      </c>
      <c r="F7559" t="s">
        <v>34</v>
      </c>
      <c r="G7559">
        <v>1</v>
      </c>
      <c r="H7559">
        <v>18.100000000000001</v>
      </c>
      <c r="I7559" t="s">
        <v>98</v>
      </c>
      <c r="J7559" t="s">
        <v>184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83</v>
      </c>
      <c r="R7559" t="s">
        <v>83</v>
      </c>
      <c r="S7559" t="s">
        <v>83</v>
      </c>
      <c r="T7559" t="str">
        <f>_xlfn.XLOOKUP(A7559,MI_Match_Analysis!$A$2:$A$8,MI_Match_Analysis!$F$2:$F$8,"Not Found")</f>
        <v>Loss</v>
      </c>
    </row>
    <row r="7560" spans="1:20" x14ac:dyDescent="0.3">
      <c r="A7560">
        <v>33</v>
      </c>
      <c r="B7560" s="1">
        <v>46135</v>
      </c>
      <c r="C7560" t="s">
        <v>162</v>
      </c>
      <c r="D7560" t="s">
        <v>33</v>
      </c>
      <c r="E7560" t="s">
        <v>41</v>
      </c>
      <c r="F7560" t="s">
        <v>34</v>
      </c>
      <c r="G7560">
        <v>1</v>
      </c>
      <c r="H7560">
        <v>18.2</v>
      </c>
      <c r="I7560" t="s">
        <v>132</v>
      </c>
      <c r="J7560" t="s">
        <v>184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83</v>
      </c>
      <c r="R7560" t="s">
        <v>83</v>
      </c>
      <c r="S7560" t="s">
        <v>83</v>
      </c>
      <c r="T7560" t="str">
        <f>_xlfn.XLOOKUP(A7560,MI_Match_Analysis!$A$2:$A$8,MI_Match_Analysis!$F$2:$F$8,"Not Found")</f>
        <v>Loss</v>
      </c>
    </row>
    <row r="7561" spans="1:20" x14ac:dyDescent="0.3">
      <c r="A7561">
        <v>33</v>
      </c>
      <c r="B7561" s="1">
        <v>46135</v>
      </c>
      <c r="C7561" t="s">
        <v>162</v>
      </c>
      <c r="D7561" t="s">
        <v>33</v>
      </c>
      <c r="E7561" t="s">
        <v>41</v>
      </c>
      <c r="F7561" t="s">
        <v>34</v>
      </c>
      <c r="G7561">
        <v>1</v>
      </c>
      <c r="H7561">
        <v>18.3</v>
      </c>
      <c r="I7561" t="s">
        <v>98</v>
      </c>
      <c r="J7561" t="s">
        <v>184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83</v>
      </c>
      <c r="R7561" t="s">
        <v>83</v>
      </c>
      <c r="S7561" t="s">
        <v>83</v>
      </c>
      <c r="T7561" t="str">
        <f>_xlfn.XLOOKUP(A7561,MI_Match_Analysis!$A$2:$A$8,MI_Match_Analysis!$F$2:$F$8,"Not Found")</f>
        <v>Loss</v>
      </c>
    </row>
    <row r="7562" spans="1:20" x14ac:dyDescent="0.3">
      <c r="A7562">
        <v>33</v>
      </c>
      <c r="B7562" s="1">
        <v>46135</v>
      </c>
      <c r="C7562" t="s">
        <v>162</v>
      </c>
      <c r="D7562" t="s">
        <v>33</v>
      </c>
      <c r="E7562" t="s">
        <v>41</v>
      </c>
      <c r="F7562" t="s">
        <v>34</v>
      </c>
      <c r="G7562">
        <v>1</v>
      </c>
      <c r="H7562">
        <v>18.399999999999999</v>
      </c>
      <c r="I7562" t="s">
        <v>132</v>
      </c>
      <c r="J7562" t="s">
        <v>184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83</v>
      </c>
      <c r="R7562" t="s">
        <v>83</v>
      </c>
      <c r="S7562" t="s">
        <v>83</v>
      </c>
      <c r="T7562" t="str">
        <f>_xlfn.XLOOKUP(A7562,MI_Match_Analysis!$A$2:$A$8,MI_Match_Analysis!$F$2:$F$8,"Not Found")</f>
        <v>Loss</v>
      </c>
    </row>
    <row r="7563" spans="1:20" x14ac:dyDescent="0.3">
      <c r="A7563">
        <v>33</v>
      </c>
      <c r="B7563" s="1">
        <v>46135</v>
      </c>
      <c r="C7563" t="s">
        <v>162</v>
      </c>
      <c r="D7563" t="s">
        <v>33</v>
      </c>
      <c r="E7563" t="s">
        <v>41</v>
      </c>
      <c r="F7563" t="s">
        <v>34</v>
      </c>
      <c r="G7563">
        <v>1</v>
      </c>
      <c r="H7563">
        <v>18.5</v>
      </c>
      <c r="I7563" t="s">
        <v>98</v>
      </c>
      <c r="J7563" t="s">
        <v>184</v>
      </c>
      <c r="K7563">
        <v>0</v>
      </c>
      <c r="L7563">
        <v>1</v>
      </c>
      <c r="M7563">
        <v>0</v>
      </c>
      <c r="N7563">
        <v>0</v>
      </c>
      <c r="O7563">
        <v>0</v>
      </c>
      <c r="P7563">
        <v>1</v>
      </c>
      <c r="Q7563" t="s">
        <v>83</v>
      </c>
      <c r="R7563" t="s">
        <v>83</v>
      </c>
      <c r="S7563" t="s">
        <v>83</v>
      </c>
      <c r="T7563" t="str">
        <f>_xlfn.XLOOKUP(A7563,MI_Match_Analysis!$A$2:$A$8,MI_Match_Analysis!$F$2:$F$8,"Not Found")</f>
        <v>Loss</v>
      </c>
    </row>
    <row r="7564" spans="1:20" x14ac:dyDescent="0.3">
      <c r="A7564">
        <v>33</v>
      </c>
      <c r="B7564" s="1">
        <v>46135</v>
      </c>
      <c r="C7564" t="s">
        <v>162</v>
      </c>
      <c r="D7564" t="s">
        <v>33</v>
      </c>
      <c r="E7564" t="s">
        <v>41</v>
      </c>
      <c r="F7564" t="s">
        <v>34</v>
      </c>
      <c r="G7564">
        <v>1</v>
      </c>
      <c r="H7564">
        <v>18.5</v>
      </c>
      <c r="I7564" t="s">
        <v>98</v>
      </c>
      <c r="J7564" t="s">
        <v>184</v>
      </c>
      <c r="K7564">
        <v>4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83</v>
      </c>
      <c r="R7564" t="s">
        <v>83</v>
      </c>
      <c r="S7564" t="s">
        <v>83</v>
      </c>
      <c r="T7564" t="str">
        <f>_xlfn.XLOOKUP(A7564,MI_Match_Analysis!$A$2:$A$8,MI_Match_Analysis!$F$2:$F$8,"Not Found")</f>
        <v>Loss</v>
      </c>
    </row>
    <row r="7565" spans="1:20" x14ac:dyDescent="0.3">
      <c r="A7565">
        <v>33</v>
      </c>
      <c r="B7565" s="1">
        <v>46135</v>
      </c>
      <c r="C7565" t="s">
        <v>162</v>
      </c>
      <c r="D7565" t="s">
        <v>33</v>
      </c>
      <c r="E7565" t="s">
        <v>41</v>
      </c>
      <c r="F7565" t="s">
        <v>34</v>
      </c>
      <c r="G7565">
        <v>1</v>
      </c>
      <c r="H7565">
        <v>18.600000000000001</v>
      </c>
      <c r="I7565" t="s">
        <v>98</v>
      </c>
      <c r="J7565" t="s">
        <v>184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83</v>
      </c>
      <c r="R7565" t="s">
        <v>83</v>
      </c>
      <c r="S7565" t="s">
        <v>83</v>
      </c>
      <c r="T7565" t="str">
        <f>_xlfn.XLOOKUP(A7565,MI_Match_Analysis!$A$2:$A$8,MI_Match_Analysis!$F$2:$F$8,"Not Found")</f>
        <v>Loss</v>
      </c>
    </row>
    <row r="7566" spans="1:20" x14ac:dyDescent="0.3">
      <c r="A7566">
        <v>33</v>
      </c>
      <c r="B7566" s="1">
        <v>46135</v>
      </c>
      <c r="C7566" t="s">
        <v>162</v>
      </c>
      <c r="D7566" t="s">
        <v>33</v>
      </c>
      <c r="E7566" t="s">
        <v>41</v>
      </c>
      <c r="F7566" t="s">
        <v>34</v>
      </c>
      <c r="G7566">
        <v>1</v>
      </c>
      <c r="H7566">
        <v>19.100000000000001</v>
      </c>
      <c r="I7566" t="s">
        <v>98</v>
      </c>
      <c r="J7566" t="s">
        <v>282</v>
      </c>
      <c r="K7566">
        <v>6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83</v>
      </c>
      <c r="R7566" t="s">
        <v>83</v>
      </c>
      <c r="S7566" t="s">
        <v>83</v>
      </c>
      <c r="T7566" t="str">
        <f>_xlfn.XLOOKUP(A7566,MI_Match_Analysis!$A$2:$A$8,MI_Match_Analysis!$F$2:$F$8,"Not Found")</f>
        <v>Loss</v>
      </c>
    </row>
    <row r="7567" spans="1:20" x14ac:dyDescent="0.3">
      <c r="A7567">
        <v>33</v>
      </c>
      <c r="B7567" s="1">
        <v>46135</v>
      </c>
      <c r="C7567" t="s">
        <v>162</v>
      </c>
      <c r="D7567" t="s">
        <v>33</v>
      </c>
      <c r="E7567" t="s">
        <v>41</v>
      </c>
      <c r="F7567" t="s">
        <v>34</v>
      </c>
      <c r="G7567">
        <v>1</v>
      </c>
      <c r="H7567">
        <v>19.2</v>
      </c>
      <c r="I7567" t="s">
        <v>98</v>
      </c>
      <c r="J7567" t="s">
        <v>282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83</v>
      </c>
      <c r="R7567" t="s">
        <v>83</v>
      </c>
      <c r="S7567" t="s">
        <v>83</v>
      </c>
      <c r="T7567" t="str">
        <f>_xlfn.XLOOKUP(A7567,MI_Match_Analysis!$A$2:$A$8,MI_Match_Analysis!$F$2:$F$8,"Not Found")</f>
        <v>Loss</v>
      </c>
    </row>
    <row r="7568" spans="1:20" x14ac:dyDescent="0.3">
      <c r="A7568">
        <v>33</v>
      </c>
      <c r="B7568" s="1">
        <v>46135</v>
      </c>
      <c r="C7568" t="s">
        <v>162</v>
      </c>
      <c r="D7568" t="s">
        <v>33</v>
      </c>
      <c r="E7568" t="s">
        <v>41</v>
      </c>
      <c r="F7568" t="s">
        <v>34</v>
      </c>
      <c r="G7568">
        <v>1</v>
      </c>
      <c r="H7568">
        <v>19.3</v>
      </c>
      <c r="I7568" t="s">
        <v>98</v>
      </c>
      <c r="J7568" t="s">
        <v>282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83</v>
      </c>
      <c r="R7568" t="s">
        <v>83</v>
      </c>
      <c r="S7568" t="s">
        <v>83</v>
      </c>
      <c r="T7568" t="str">
        <f>_xlfn.XLOOKUP(A7568,MI_Match_Analysis!$A$2:$A$8,MI_Match_Analysis!$F$2:$F$8,"Not Found")</f>
        <v>Loss</v>
      </c>
    </row>
    <row r="7569" spans="1:20" x14ac:dyDescent="0.3">
      <c r="A7569">
        <v>33</v>
      </c>
      <c r="B7569" s="1">
        <v>46135</v>
      </c>
      <c r="C7569" t="s">
        <v>162</v>
      </c>
      <c r="D7569" t="s">
        <v>33</v>
      </c>
      <c r="E7569" t="s">
        <v>41</v>
      </c>
      <c r="F7569" t="s">
        <v>34</v>
      </c>
      <c r="G7569">
        <v>1</v>
      </c>
      <c r="H7569">
        <v>19.399999999999999</v>
      </c>
      <c r="I7569" t="s">
        <v>98</v>
      </c>
      <c r="J7569" t="s">
        <v>282</v>
      </c>
      <c r="K7569">
        <v>6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83</v>
      </c>
      <c r="R7569" t="s">
        <v>83</v>
      </c>
      <c r="S7569" t="s">
        <v>83</v>
      </c>
      <c r="T7569" t="str">
        <f>_xlfn.XLOOKUP(A7569,MI_Match_Analysis!$A$2:$A$8,MI_Match_Analysis!$F$2:$F$8,"Not Found")</f>
        <v>Loss</v>
      </c>
    </row>
    <row r="7570" spans="1:20" x14ac:dyDescent="0.3">
      <c r="A7570">
        <v>33</v>
      </c>
      <c r="B7570" s="1">
        <v>46135</v>
      </c>
      <c r="C7570" t="s">
        <v>162</v>
      </c>
      <c r="D7570" t="s">
        <v>33</v>
      </c>
      <c r="E7570" t="s">
        <v>41</v>
      </c>
      <c r="F7570" t="s">
        <v>34</v>
      </c>
      <c r="G7570">
        <v>1</v>
      </c>
      <c r="H7570">
        <v>19.5</v>
      </c>
      <c r="I7570" t="s">
        <v>98</v>
      </c>
      <c r="J7570" t="s">
        <v>282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83</v>
      </c>
      <c r="R7570" t="s">
        <v>83</v>
      </c>
      <c r="S7570" t="s">
        <v>83</v>
      </c>
      <c r="T7570" t="str">
        <f>_xlfn.XLOOKUP(A7570,MI_Match_Analysis!$A$2:$A$8,MI_Match_Analysis!$F$2:$F$8,"Not Found")</f>
        <v>Loss</v>
      </c>
    </row>
    <row r="7571" spans="1:20" x14ac:dyDescent="0.3">
      <c r="A7571">
        <v>33</v>
      </c>
      <c r="B7571" s="1">
        <v>46135</v>
      </c>
      <c r="C7571" t="s">
        <v>162</v>
      </c>
      <c r="D7571" t="s">
        <v>33</v>
      </c>
      <c r="E7571" t="s">
        <v>41</v>
      </c>
      <c r="F7571" t="s">
        <v>34</v>
      </c>
      <c r="G7571">
        <v>1</v>
      </c>
      <c r="H7571">
        <v>19.600000000000001</v>
      </c>
      <c r="I7571" t="s">
        <v>98</v>
      </c>
      <c r="J7571" t="s">
        <v>282</v>
      </c>
      <c r="K7571">
        <v>4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83</v>
      </c>
      <c r="R7571" t="s">
        <v>83</v>
      </c>
      <c r="S7571" t="s">
        <v>83</v>
      </c>
      <c r="T7571" t="str">
        <f>_xlfn.XLOOKUP(A7571,MI_Match_Analysis!$A$2:$A$8,MI_Match_Analysis!$F$2:$F$8,"Not Found")</f>
        <v>Loss</v>
      </c>
    </row>
    <row r="7572" spans="1:20" x14ac:dyDescent="0.3">
      <c r="A7572">
        <v>33</v>
      </c>
      <c r="B7572" s="1">
        <v>46135</v>
      </c>
      <c r="C7572" t="s">
        <v>162</v>
      </c>
      <c r="D7572" t="s">
        <v>33</v>
      </c>
      <c r="E7572" t="s">
        <v>34</v>
      </c>
      <c r="F7572" t="s">
        <v>41</v>
      </c>
      <c r="G7572">
        <v>2</v>
      </c>
      <c r="H7572">
        <v>0.1</v>
      </c>
      <c r="I7572" t="s">
        <v>115</v>
      </c>
      <c r="J7572" t="s">
        <v>132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83</v>
      </c>
      <c r="R7572" t="s">
        <v>83</v>
      </c>
      <c r="S7572" t="s">
        <v>83</v>
      </c>
      <c r="T7572" t="str">
        <f>_xlfn.XLOOKUP(A7572,MI_Match_Analysis!$A$2:$A$8,MI_Match_Analysis!$F$2:$F$8,"Not Found")</f>
        <v>Loss</v>
      </c>
    </row>
    <row r="7573" spans="1:20" x14ac:dyDescent="0.3">
      <c r="A7573">
        <v>33</v>
      </c>
      <c r="B7573" s="1">
        <v>46135</v>
      </c>
      <c r="C7573" t="s">
        <v>162</v>
      </c>
      <c r="D7573" t="s">
        <v>33</v>
      </c>
      <c r="E7573" t="s">
        <v>34</v>
      </c>
      <c r="F7573" t="s">
        <v>41</v>
      </c>
      <c r="G7573">
        <v>2</v>
      </c>
      <c r="H7573">
        <v>0.2</v>
      </c>
      <c r="I7573" t="s">
        <v>115</v>
      </c>
      <c r="J7573" t="s">
        <v>132</v>
      </c>
      <c r="K7573">
        <v>6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83</v>
      </c>
      <c r="R7573" t="s">
        <v>83</v>
      </c>
      <c r="S7573" t="s">
        <v>83</v>
      </c>
      <c r="T7573" t="str">
        <f>_xlfn.XLOOKUP(A7573,MI_Match_Analysis!$A$2:$A$8,MI_Match_Analysis!$F$2:$F$8,"Not Found")</f>
        <v>Loss</v>
      </c>
    </row>
    <row r="7574" spans="1:20" x14ac:dyDescent="0.3">
      <c r="A7574">
        <v>33</v>
      </c>
      <c r="B7574" s="1">
        <v>46135</v>
      </c>
      <c r="C7574" t="s">
        <v>162</v>
      </c>
      <c r="D7574" t="s">
        <v>33</v>
      </c>
      <c r="E7574" t="s">
        <v>34</v>
      </c>
      <c r="F7574" t="s">
        <v>41</v>
      </c>
      <c r="G7574">
        <v>2</v>
      </c>
      <c r="H7574">
        <v>0.3</v>
      </c>
      <c r="I7574" t="s">
        <v>115</v>
      </c>
      <c r="J7574" t="s">
        <v>132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83</v>
      </c>
      <c r="R7574" t="s">
        <v>83</v>
      </c>
      <c r="S7574" t="s">
        <v>83</v>
      </c>
      <c r="T7574" t="str">
        <f>_xlfn.XLOOKUP(A7574,MI_Match_Analysis!$A$2:$A$8,MI_Match_Analysis!$F$2:$F$8,"Not Found")</f>
        <v>Loss</v>
      </c>
    </row>
    <row r="7575" spans="1:20" x14ac:dyDescent="0.3">
      <c r="A7575">
        <v>33</v>
      </c>
      <c r="B7575" s="1">
        <v>46135</v>
      </c>
      <c r="C7575" t="s">
        <v>162</v>
      </c>
      <c r="D7575" t="s">
        <v>33</v>
      </c>
      <c r="E7575" t="s">
        <v>34</v>
      </c>
      <c r="F7575" t="s">
        <v>41</v>
      </c>
      <c r="G7575">
        <v>2</v>
      </c>
      <c r="H7575">
        <v>0.4</v>
      </c>
      <c r="I7575" t="s">
        <v>115</v>
      </c>
      <c r="J7575" t="s">
        <v>132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83</v>
      </c>
      <c r="R7575" t="s">
        <v>83</v>
      </c>
      <c r="S7575" t="s">
        <v>83</v>
      </c>
      <c r="T7575" t="str">
        <f>_xlfn.XLOOKUP(A7575,MI_Match_Analysis!$A$2:$A$8,MI_Match_Analysis!$F$2:$F$8,"Not Found")</f>
        <v>Loss</v>
      </c>
    </row>
    <row r="7576" spans="1:20" x14ac:dyDescent="0.3">
      <c r="A7576">
        <v>33</v>
      </c>
      <c r="B7576" s="1">
        <v>46135</v>
      </c>
      <c r="C7576" t="s">
        <v>162</v>
      </c>
      <c r="D7576" t="s">
        <v>33</v>
      </c>
      <c r="E7576" t="s">
        <v>34</v>
      </c>
      <c r="F7576" t="s">
        <v>41</v>
      </c>
      <c r="G7576">
        <v>2</v>
      </c>
      <c r="H7576">
        <v>0.5</v>
      </c>
      <c r="I7576" t="s">
        <v>115</v>
      </c>
      <c r="J7576" t="s">
        <v>132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83</v>
      </c>
      <c r="R7576" t="s">
        <v>83</v>
      </c>
      <c r="S7576" t="s">
        <v>83</v>
      </c>
      <c r="T7576" t="str">
        <f>_xlfn.XLOOKUP(A7576,MI_Match_Analysis!$A$2:$A$8,MI_Match_Analysis!$F$2:$F$8,"Not Found")</f>
        <v>Loss</v>
      </c>
    </row>
    <row r="7577" spans="1:20" x14ac:dyDescent="0.3">
      <c r="A7577">
        <v>33</v>
      </c>
      <c r="B7577" s="1">
        <v>46135</v>
      </c>
      <c r="C7577" t="s">
        <v>162</v>
      </c>
      <c r="D7577" t="s">
        <v>33</v>
      </c>
      <c r="E7577" t="s">
        <v>34</v>
      </c>
      <c r="F7577" t="s">
        <v>41</v>
      </c>
      <c r="G7577">
        <v>2</v>
      </c>
      <c r="H7577">
        <v>0.6</v>
      </c>
      <c r="I7577" t="s">
        <v>281</v>
      </c>
      <c r="J7577" t="s">
        <v>132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165</v>
      </c>
      <c r="R7577" t="s">
        <v>281</v>
      </c>
      <c r="S7577" t="s">
        <v>98</v>
      </c>
      <c r="T7577" t="str">
        <f>_xlfn.XLOOKUP(A7577,MI_Match_Analysis!$A$2:$A$8,MI_Match_Analysis!$F$2:$F$8,"Not Found")</f>
        <v>Loss</v>
      </c>
    </row>
    <row r="7578" spans="1:20" x14ac:dyDescent="0.3">
      <c r="A7578">
        <v>33</v>
      </c>
      <c r="B7578" s="1">
        <v>46135</v>
      </c>
      <c r="C7578" t="s">
        <v>162</v>
      </c>
      <c r="D7578" t="s">
        <v>33</v>
      </c>
      <c r="E7578" t="s">
        <v>34</v>
      </c>
      <c r="F7578" t="s">
        <v>41</v>
      </c>
      <c r="G7578">
        <v>2</v>
      </c>
      <c r="H7578">
        <v>1.1000000000000001</v>
      </c>
      <c r="I7578" t="s">
        <v>115</v>
      </c>
      <c r="J7578" t="s">
        <v>276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83</v>
      </c>
      <c r="R7578" t="s">
        <v>83</v>
      </c>
      <c r="S7578" t="s">
        <v>83</v>
      </c>
      <c r="T7578" t="str">
        <f>_xlfn.XLOOKUP(A7578,MI_Match_Analysis!$A$2:$A$8,MI_Match_Analysis!$F$2:$F$8,"Not Found")</f>
        <v>Loss</v>
      </c>
    </row>
    <row r="7579" spans="1:20" x14ac:dyDescent="0.3">
      <c r="A7579">
        <v>33</v>
      </c>
      <c r="B7579" s="1">
        <v>46135</v>
      </c>
      <c r="C7579" t="s">
        <v>162</v>
      </c>
      <c r="D7579" t="s">
        <v>33</v>
      </c>
      <c r="E7579" t="s">
        <v>34</v>
      </c>
      <c r="F7579" t="s">
        <v>41</v>
      </c>
      <c r="G7579">
        <v>2</v>
      </c>
      <c r="H7579">
        <v>1.2</v>
      </c>
      <c r="I7579" t="s">
        <v>115</v>
      </c>
      <c r="J7579" t="s">
        <v>276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83</v>
      </c>
      <c r="R7579" t="s">
        <v>83</v>
      </c>
      <c r="S7579" t="s">
        <v>83</v>
      </c>
      <c r="T7579" t="str">
        <f>_xlfn.XLOOKUP(A7579,MI_Match_Analysis!$A$2:$A$8,MI_Match_Analysis!$F$2:$F$8,"Not Found")</f>
        <v>Loss</v>
      </c>
    </row>
    <row r="7580" spans="1:20" x14ac:dyDescent="0.3">
      <c r="A7580">
        <v>33</v>
      </c>
      <c r="B7580" s="1">
        <v>46135</v>
      </c>
      <c r="C7580" t="s">
        <v>162</v>
      </c>
      <c r="D7580" t="s">
        <v>33</v>
      </c>
      <c r="E7580" t="s">
        <v>34</v>
      </c>
      <c r="F7580" t="s">
        <v>41</v>
      </c>
      <c r="G7580">
        <v>2</v>
      </c>
      <c r="H7580">
        <v>1.3</v>
      </c>
      <c r="I7580" t="s">
        <v>115</v>
      </c>
      <c r="J7580" t="s">
        <v>276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83</v>
      </c>
      <c r="R7580" t="s">
        <v>83</v>
      </c>
      <c r="S7580" t="s">
        <v>83</v>
      </c>
      <c r="T7580" t="str">
        <f>_xlfn.XLOOKUP(A7580,MI_Match_Analysis!$A$2:$A$8,MI_Match_Analysis!$F$2:$F$8,"Not Found")</f>
        <v>Loss</v>
      </c>
    </row>
    <row r="7581" spans="1:20" x14ac:dyDescent="0.3">
      <c r="A7581">
        <v>33</v>
      </c>
      <c r="B7581" s="1">
        <v>46135</v>
      </c>
      <c r="C7581" t="s">
        <v>162</v>
      </c>
      <c r="D7581" t="s">
        <v>33</v>
      </c>
      <c r="E7581" t="s">
        <v>34</v>
      </c>
      <c r="F7581" t="s">
        <v>41</v>
      </c>
      <c r="G7581">
        <v>2</v>
      </c>
      <c r="H7581">
        <v>1.4</v>
      </c>
      <c r="I7581" t="s">
        <v>115</v>
      </c>
      <c r="J7581" t="s">
        <v>276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83</v>
      </c>
      <c r="R7581" t="s">
        <v>83</v>
      </c>
      <c r="S7581" t="s">
        <v>83</v>
      </c>
      <c r="T7581" t="str">
        <f>_xlfn.XLOOKUP(A7581,MI_Match_Analysis!$A$2:$A$8,MI_Match_Analysis!$F$2:$F$8,"Not Found")</f>
        <v>Loss</v>
      </c>
    </row>
    <row r="7582" spans="1:20" x14ac:dyDescent="0.3">
      <c r="A7582">
        <v>33</v>
      </c>
      <c r="B7582" s="1">
        <v>46135</v>
      </c>
      <c r="C7582" t="s">
        <v>162</v>
      </c>
      <c r="D7582" t="s">
        <v>33</v>
      </c>
      <c r="E7582" t="s">
        <v>34</v>
      </c>
      <c r="F7582" t="s">
        <v>41</v>
      </c>
      <c r="G7582">
        <v>2</v>
      </c>
      <c r="H7582">
        <v>1.5</v>
      </c>
      <c r="I7582" t="s">
        <v>115</v>
      </c>
      <c r="J7582" t="s">
        <v>276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167</v>
      </c>
      <c r="R7582" t="s">
        <v>115</v>
      </c>
      <c r="S7582" t="s">
        <v>83</v>
      </c>
      <c r="T7582" t="str">
        <f>_xlfn.XLOOKUP(A7582,MI_Match_Analysis!$A$2:$A$8,MI_Match_Analysis!$F$2:$F$8,"Not Found")</f>
        <v>Loss</v>
      </c>
    </row>
    <row r="7583" spans="1:20" x14ac:dyDescent="0.3">
      <c r="A7583">
        <v>33</v>
      </c>
      <c r="B7583" s="1">
        <v>46135</v>
      </c>
      <c r="C7583" t="s">
        <v>162</v>
      </c>
      <c r="D7583" t="s">
        <v>33</v>
      </c>
      <c r="E7583" t="s">
        <v>34</v>
      </c>
      <c r="F7583" t="s">
        <v>41</v>
      </c>
      <c r="G7583">
        <v>2</v>
      </c>
      <c r="H7583">
        <v>1.6</v>
      </c>
      <c r="I7583" t="s">
        <v>194</v>
      </c>
      <c r="J7583" t="s">
        <v>276</v>
      </c>
      <c r="K7583">
        <v>4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83</v>
      </c>
      <c r="R7583" t="s">
        <v>83</v>
      </c>
      <c r="S7583" t="s">
        <v>83</v>
      </c>
      <c r="T7583" t="str">
        <f>_xlfn.XLOOKUP(A7583,MI_Match_Analysis!$A$2:$A$8,MI_Match_Analysis!$F$2:$F$8,"Not Found")</f>
        <v>Loss</v>
      </c>
    </row>
    <row r="7584" spans="1:20" x14ac:dyDescent="0.3">
      <c r="A7584">
        <v>33</v>
      </c>
      <c r="B7584" s="1">
        <v>46135</v>
      </c>
      <c r="C7584" t="s">
        <v>162</v>
      </c>
      <c r="D7584" t="s">
        <v>33</v>
      </c>
      <c r="E7584" t="s">
        <v>34</v>
      </c>
      <c r="F7584" t="s">
        <v>41</v>
      </c>
      <c r="G7584">
        <v>2</v>
      </c>
      <c r="H7584">
        <v>2.1</v>
      </c>
      <c r="I7584" t="s">
        <v>197</v>
      </c>
      <c r="J7584" t="s">
        <v>132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83</v>
      </c>
      <c r="R7584" t="s">
        <v>83</v>
      </c>
      <c r="S7584" t="s">
        <v>83</v>
      </c>
      <c r="T7584" t="str">
        <f>_xlfn.XLOOKUP(A7584,MI_Match_Analysis!$A$2:$A$8,MI_Match_Analysis!$F$2:$F$8,"Not Found")</f>
        <v>Loss</v>
      </c>
    </row>
    <row r="7585" spans="1:20" x14ac:dyDescent="0.3">
      <c r="A7585">
        <v>33</v>
      </c>
      <c r="B7585" s="1">
        <v>46135</v>
      </c>
      <c r="C7585" t="s">
        <v>162</v>
      </c>
      <c r="D7585" t="s">
        <v>33</v>
      </c>
      <c r="E7585" t="s">
        <v>34</v>
      </c>
      <c r="F7585" t="s">
        <v>41</v>
      </c>
      <c r="G7585">
        <v>2</v>
      </c>
      <c r="H7585">
        <v>2.2000000000000002</v>
      </c>
      <c r="I7585" t="s">
        <v>197</v>
      </c>
      <c r="J7585" t="s">
        <v>132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83</v>
      </c>
      <c r="R7585" t="s">
        <v>83</v>
      </c>
      <c r="S7585" t="s">
        <v>83</v>
      </c>
      <c r="T7585" t="str">
        <f>_xlfn.XLOOKUP(A7585,MI_Match_Analysis!$A$2:$A$8,MI_Match_Analysis!$F$2:$F$8,"Not Found")</f>
        <v>Loss</v>
      </c>
    </row>
    <row r="7586" spans="1:20" x14ac:dyDescent="0.3">
      <c r="A7586">
        <v>33</v>
      </c>
      <c r="B7586" s="1">
        <v>46135</v>
      </c>
      <c r="C7586" t="s">
        <v>162</v>
      </c>
      <c r="D7586" t="s">
        <v>33</v>
      </c>
      <c r="E7586" t="s">
        <v>34</v>
      </c>
      <c r="F7586" t="s">
        <v>41</v>
      </c>
      <c r="G7586">
        <v>2</v>
      </c>
      <c r="H7586">
        <v>2.2999999999999998</v>
      </c>
      <c r="I7586" t="s">
        <v>197</v>
      </c>
      <c r="J7586" t="s">
        <v>132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167</v>
      </c>
      <c r="R7586" t="s">
        <v>197</v>
      </c>
      <c r="S7586" t="s">
        <v>83</v>
      </c>
      <c r="T7586" t="str">
        <f>_xlfn.XLOOKUP(A7586,MI_Match_Analysis!$A$2:$A$8,MI_Match_Analysis!$F$2:$F$8,"Not Found")</f>
        <v>Loss</v>
      </c>
    </row>
    <row r="7587" spans="1:20" x14ac:dyDescent="0.3">
      <c r="A7587">
        <v>33</v>
      </c>
      <c r="B7587" s="1">
        <v>46135</v>
      </c>
      <c r="C7587" t="s">
        <v>162</v>
      </c>
      <c r="D7587" t="s">
        <v>33</v>
      </c>
      <c r="E7587" t="s">
        <v>34</v>
      </c>
      <c r="F7587" t="s">
        <v>41</v>
      </c>
      <c r="G7587">
        <v>2</v>
      </c>
      <c r="H7587">
        <v>2.4</v>
      </c>
      <c r="I7587" t="s">
        <v>126</v>
      </c>
      <c r="J7587" t="s">
        <v>132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83</v>
      </c>
      <c r="R7587" t="s">
        <v>83</v>
      </c>
      <c r="S7587" t="s">
        <v>83</v>
      </c>
      <c r="T7587" t="str">
        <f>_xlfn.XLOOKUP(A7587,MI_Match_Analysis!$A$2:$A$8,MI_Match_Analysis!$F$2:$F$8,"Not Found")</f>
        <v>Loss</v>
      </c>
    </row>
    <row r="7588" spans="1:20" x14ac:dyDescent="0.3">
      <c r="A7588">
        <v>33</v>
      </c>
      <c r="B7588" s="1">
        <v>46135</v>
      </c>
      <c r="C7588" t="s">
        <v>162</v>
      </c>
      <c r="D7588" t="s">
        <v>33</v>
      </c>
      <c r="E7588" t="s">
        <v>34</v>
      </c>
      <c r="F7588" t="s">
        <v>41</v>
      </c>
      <c r="G7588">
        <v>2</v>
      </c>
      <c r="H7588">
        <v>2.5</v>
      </c>
      <c r="I7588" t="s">
        <v>126</v>
      </c>
      <c r="J7588" t="s">
        <v>132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83</v>
      </c>
      <c r="R7588" t="s">
        <v>83</v>
      </c>
      <c r="S7588" t="s">
        <v>83</v>
      </c>
      <c r="T7588" t="str">
        <f>_xlfn.XLOOKUP(A7588,MI_Match_Analysis!$A$2:$A$8,MI_Match_Analysis!$F$2:$F$8,"Not Found")</f>
        <v>Loss</v>
      </c>
    </row>
    <row r="7589" spans="1:20" x14ac:dyDescent="0.3">
      <c r="A7589">
        <v>33</v>
      </c>
      <c r="B7589" s="1">
        <v>46135</v>
      </c>
      <c r="C7589" t="s">
        <v>162</v>
      </c>
      <c r="D7589" t="s">
        <v>33</v>
      </c>
      <c r="E7589" t="s">
        <v>34</v>
      </c>
      <c r="F7589" t="s">
        <v>41</v>
      </c>
      <c r="G7589">
        <v>2</v>
      </c>
      <c r="H7589">
        <v>2.6</v>
      </c>
      <c r="I7589" t="s">
        <v>126</v>
      </c>
      <c r="J7589" t="s">
        <v>132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83</v>
      </c>
      <c r="R7589" t="s">
        <v>83</v>
      </c>
      <c r="S7589" t="s">
        <v>83</v>
      </c>
      <c r="T7589" t="str">
        <f>_xlfn.XLOOKUP(A7589,MI_Match_Analysis!$A$2:$A$8,MI_Match_Analysis!$F$2:$F$8,"Not Found")</f>
        <v>Loss</v>
      </c>
    </row>
    <row r="7590" spans="1:20" x14ac:dyDescent="0.3">
      <c r="A7590">
        <v>33</v>
      </c>
      <c r="B7590" s="1">
        <v>46135</v>
      </c>
      <c r="C7590" t="s">
        <v>162</v>
      </c>
      <c r="D7590" t="s">
        <v>33</v>
      </c>
      <c r="E7590" t="s">
        <v>34</v>
      </c>
      <c r="F7590" t="s">
        <v>41</v>
      </c>
      <c r="G7590">
        <v>2</v>
      </c>
      <c r="H7590">
        <v>3.1</v>
      </c>
      <c r="I7590" t="s">
        <v>194</v>
      </c>
      <c r="J7590" t="s">
        <v>276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83</v>
      </c>
      <c r="R7590" t="s">
        <v>83</v>
      </c>
      <c r="S7590" t="s">
        <v>83</v>
      </c>
      <c r="T7590" t="str">
        <f>_xlfn.XLOOKUP(A7590,MI_Match_Analysis!$A$2:$A$8,MI_Match_Analysis!$F$2:$F$8,"Not Found")</f>
        <v>Loss</v>
      </c>
    </row>
    <row r="7591" spans="1:20" x14ac:dyDescent="0.3">
      <c r="A7591">
        <v>33</v>
      </c>
      <c r="B7591" s="1">
        <v>46135</v>
      </c>
      <c r="C7591" t="s">
        <v>162</v>
      </c>
      <c r="D7591" t="s">
        <v>33</v>
      </c>
      <c r="E7591" t="s">
        <v>34</v>
      </c>
      <c r="F7591" t="s">
        <v>41</v>
      </c>
      <c r="G7591">
        <v>2</v>
      </c>
      <c r="H7591">
        <v>3.2</v>
      </c>
      <c r="I7591" t="s">
        <v>126</v>
      </c>
      <c r="J7591" t="s">
        <v>276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83</v>
      </c>
      <c r="R7591" t="s">
        <v>83</v>
      </c>
      <c r="S7591" t="s">
        <v>83</v>
      </c>
      <c r="T7591" t="str">
        <f>_xlfn.XLOOKUP(A7591,MI_Match_Analysis!$A$2:$A$8,MI_Match_Analysis!$F$2:$F$8,"Not Found")</f>
        <v>Loss</v>
      </c>
    </row>
    <row r="7592" spans="1:20" x14ac:dyDescent="0.3">
      <c r="A7592">
        <v>33</v>
      </c>
      <c r="B7592" s="1">
        <v>46135</v>
      </c>
      <c r="C7592" t="s">
        <v>162</v>
      </c>
      <c r="D7592" t="s">
        <v>33</v>
      </c>
      <c r="E7592" t="s">
        <v>34</v>
      </c>
      <c r="F7592" t="s">
        <v>41</v>
      </c>
      <c r="G7592">
        <v>2</v>
      </c>
      <c r="H7592">
        <v>3.3</v>
      </c>
      <c r="I7592" t="s">
        <v>126</v>
      </c>
      <c r="J7592" t="s">
        <v>276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83</v>
      </c>
      <c r="R7592" t="s">
        <v>83</v>
      </c>
      <c r="S7592" t="s">
        <v>83</v>
      </c>
      <c r="T7592" t="str">
        <f>_xlfn.XLOOKUP(A7592,MI_Match_Analysis!$A$2:$A$8,MI_Match_Analysis!$F$2:$F$8,"Not Found")</f>
        <v>Loss</v>
      </c>
    </row>
    <row r="7593" spans="1:20" x14ac:dyDescent="0.3">
      <c r="A7593">
        <v>33</v>
      </c>
      <c r="B7593" s="1">
        <v>46135</v>
      </c>
      <c r="C7593" t="s">
        <v>162</v>
      </c>
      <c r="D7593" t="s">
        <v>33</v>
      </c>
      <c r="E7593" t="s">
        <v>34</v>
      </c>
      <c r="F7593" t="s">
        <v>41</v>
      </c>
      <c r="G7593">
        <v>2</v>
      </c>
      <c r="H7593">
        <v>3.4</v>
      </c>
      <c r="I7593" t="s">
        <v>194</v>
      </c>
      <c r="J7593" t="s">
        <v>276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83</v>
      </c>
      <c r="R7593" t="s">
        <v>83</v>
      </c>
      <c r="S7593" t="s">
        <v>83</v>
      </c>
      <c r="T7593" t="str">
        <f>_xlfn.XLOOKUP(A7593,MI_Match_Analysis!$A$2:$A$8,MI_Match_Analysis!$F$2:$F$8,"Not Found")</f>
        <v>Loss</v>
      </c>
    </row>
    <row r="7594" spans="1:20" x14ac:dyDescent="0.3">
      <c r="A7594">
        <v>33</v>
      </c>
      <c r="B7594" s="1">
        <v>46135</v>
      </c>
      <c r="C7594" t="s">
        <v>162</v>
      </c>
      <c r="D7594" t="s">
        <v>33</v>
      </c>
      <c r="E7594" t="s">
        <v>34</v>
      </c>
      <c r="F7594" t="s">
        <v>41</v>
      </c>
      <c r="G7594">
        <v>2</v>
      </c>
      <c r="H7594">
        <v>3.5</v>
      </c>
      <c r="I7594" t="s">
        <v>194</v>
      </c>
      <c r="J7594" t="s">
        <v>276</v>
      </c>
      <c r="K7594">
        <v>4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83</v>
      </c>
      <c r="R7594" t="s">
        <v>83</v>
      </c>
      <c r="S7594" t="s">
        <v>83</v>
      </c>
      <c r="T7594" t="str">
        <f>_xlfn.XLOOKUP(A7594,MI_Match_Analysis!$A$2:$A$8,MI_Match_Analysis!$F$2:$F$8,"Not Found")</f>
        <v>Loss</v>
      </c>
    </row>
    <row r="7595" spans="1:20" x14ac:dyDescent="0.3">
      <c r="A7595">
        <v>33</v>
      </c>
      <c r="B7595" s="1">
        <v>46135</v>
      </c>
      <c r="C7595" t="s">
        <v>162</v>
      </c>
      <c r="D7595" t="s">
        <v>33</v>
      </c>
      <c r="E7595" t="s">
        <v>34</v>
      </c>
      <c r="F7595" t="s">
        <v>41</v>
      </c>
      <c r="G7595">
        <v>2</v>
      </c>
      <c r="H7595">
        <v>3.6</v>
      </c>
      <c r="I7595" t="s">
        <v>194</v>
      </c>
      <c r="J7595" t="s">
        <v>276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83</v>
      </c>
      <c r="R7595" t="s">
        <v>83</v>
      </c>
      <c r="S7595" t="s">
        <v>83</v>
      </c>
      <c r="T7595" t="str">
        <f>_xlfn.XLOOKUP(A7595,MI_Match_Analysis!$A$2:$A$8,MI_Match_Analysis!$F$2:$F$8,"Not Found")</f>
        <v>Loss</v>
      </c>
    </row>
    <row r="7596" spans="1:20" x14ac:dyDescent="0.3">
      <c r="A7596">
        <v>33</v>
      </c>
      <c r="B7596" s="1">
        <v>46135</v>
      </c>
      <c r="C7596" t="s">
        <v>162</v>
      </c>
      <c r="D7596" t="s">
        <v>33</v>
      </c>
      <c r="E7596" t="s">
        <v>34</v>
      </c>
      <c r="F7596" t="s">
        <v>41</v>
      </c>
      <c r="G7596">
        <v>2</v>
      </c>
      <c r="H7596">
        <v>4.0999999999999996</v>
      </c>
      <c r="I7596" t="s">
        <v>126</v>
      </c>
      <c r="J7596" t="s">
        <v>208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83</v>
      </c>
      <c r="R7596" t="s">
        <v>83</v>
      </c>
      <c r="S7596" t="s">
        <v>83</v>
      </c>
      <c r="T7596" t="str">
        <f>_xlfn.XLOOKUP(A7596,MI_Match_Analysis!$A$2:$A$8,MI_Match_Analysis!$F$2:$F$8,"Not Found")</f>
        <v>Loss</v>
      </c>
    </row>
    <row r="7597" spans="1:20" x14ac:dyDescent="0.3">
      <c r="A7597">
        <v>33</v>
      </c>
      <c r="B7597" s="1">
        <v>46135</v>
      </c>
      <c r="C7597" t="s">
        <v>162</v>
      </c>
      <c r="D7597" t="s">
        <v>33</v>
      </c>
      <c r="E7597" t="s">
        <v>34</v>
      </c>
      <c r="F7597" t="s">
        <v>41</v>
      </c>
      <c r="G7597">
        <v>2</v>
      </c>
      <c r="H7597">
        <v>4.2</v>
      </c>
      <c r="I7597" t="s">
        <v>194</v>
      </c>
      <c r="J7597" t="s">
        <v>208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83</v>
      </c>
      <c r="R7597" t="s">
        <v>83</v>
      </c>
      <c r="S7597" t="s">
        <v>83</v>
      </c>
      <c r="T7597" t="str">
        <f>_xlfn.XLOOKUP(A7597,MI_Match_Analysis!$A$2:$A$8,MI_Match_Analysis!$F$2:$F$8,"Not Found")</f>
        <v>Loss</v>
      </c>
    </row>
    <row r="7598" spans="1:20" x14ac:dyDescent="0.3">
      <c r="A7598">
        <v>33</v>
      </c>
      <c r="B7598" s="1">
        <v>46135</v>
      </c>
      <c r="C7598" t="s">
        <v>162</v>
      </c>
      <c r="D7598" t="s">
        <v>33</v>
      </c>
      <c r="E7598" t="s">
        <v>34</v>
      </c>
      <c r="F7598" t="s">
        <v>41</v>
      </c>
      <c r="G7598">
        <v>2</v>
      </c>
      <c r="H7598">
        <v>4.3</v>
      </c>
      <c r="I7598" t="s">
        <v>126</v>
      </c>
      <c r="J7598" t="s">
        <v>208</v>
      </c>
      <c r="K7598">
        <v>4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83</v>
      </c>
      <c r="R7598" t="s">
        <v>83</v>
      </c>
      <c r="S7598" t="s">
        <v>83</v>
      </c>
      <c r="T7598" t="str">
        <f>_xlfn.XLOOKUP(A7598,MI_Match_Analysis!$A$2:$A$8,MI_Match_Analysis!$F$2:$F$8,"Not Found")</f>
        <v>Loss</v>
      </c>
    </row>
    <row r="7599" spans="1:20" x14ac:dyDescent="0.3">
      <c r="A7599">
        <v>33</v>
      </c>
      <c r="B7599" s="1">
        <v>46135</v>
      </c>
      <c r="C7599" t="s">
        <v>162</v>
      </c>
      <c r="D7599" t="s">
        <v>33</v>
      </c>
      <c r="E7599" t="s">
        <v>34</v>
      </c>
      <c r="F7599" t="s">
        <v>41</v>
      </c>
      <c r="G7599">
        <v>2</v>
      </c>
      <c r="H7599">
        <v>4.4000000000000004</v>
      </c>
      <c r="I7599" t="s">
        <v>126</v>
      </c>
      <c r="J7599" t="s">
        <v>208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83</v>
      </c>
      <c r="R7599" t="s">
        <v>83</v>
      </c>
      <c r="S7599" t="s">
        <v>83</v>
      </c>
      <c r="T7599" t="str">
        <f>_xlfn.XLOOKUP(A7599,MI_Match_Analysis!$A$2:$A$8,MI_Match_Analysis!$F$2:$F$8,"Not Found")</f>
        <v>Loss</v>
      </c>
    </row>
    <row r="7600" spans="1:20" x14ac:dyDescent="0.3">
      <c r="A7600">
        <v>33</v>
      </c>
      <c r="B7600" s="1">
        <v>46135</v>
      </c>
      <c r="C7600" t="s">
        <v>162</v>
      </c>
      <c r="D7600" t="s">
        <v>33</v>
      </c>
      <c r="E7600" t="s">
        <v>34</v>
      </c>
      <c r="F7600" t="s">
        <v>41</v>
      </c>
      <c r="G7600">
        <v>2</v>
      </c>
      <c r="H7600">
        <v>4.5</v>
      </c>
      <c r="I7600" t="s">
        <v>194</v>
      </c>
      <c r="J7600" t="s">
        <v>208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83</v>
      </c>
      <c r="R7600" t="s">
        <v>83</v>
      </c>
      <c r="S7600" t="s">
        <v>83</v>
      </c>
      <c r="T7600" t="str">
        <f>_xlfn.XLOOKUP(A7600,MI_Match_Analysis!$A$2:$A$8,MI_Match_Analysis!$F$2:$F$8,"Not Found")</f>
        <v>Loss</v>
      </c>
    </row>
    <row r="7601" spans="1:20" x14ac:dyDescent="0.3">
      <c r="A7601">
        <v>33</v>
      </c>
      <c r="B7601" s="1">
        <v>46135</v>
      </c>
      <c r="C7601" t="s">
        <v>162</v>
      </c>
      <c r="D7601" t="s">
        <v>33</v>
      </c>
      <c r="E7601" t="s">
        <v>34</v>
      </c>
      <c r="F7601" t="s">
        <v>41</v>
      </c>
      <c r="G7601">
        <v>2</v>
      </c>
      <c r="H7601">
        <v>4.5999999999999996</v>
      </c>
      <c r="I7601" t="s">
        <v>194</v>
      </c>
      <c r="J7601" t="s">
        <v>208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83</v>
      </c>
      <c r="R7601" t="s">
        <v>83</v>
      </c>
      <c r="S7601" t="s">
        <v>83</v>
      </c>
      <c r="T7601" t="str">
        <f>_xlfn.XLOOKUP(A7601,MI_Match_Analysis!$A$2:$A$8,MI_Match_Analysis!$F$2:$F$8,"Not Found")</f>
        <v>Loss</v>
      </c>
    </row>
    <row r="7602" spans="1:20" x14ac:dyDescent="0.3">
      <c r="A7602">
        <v>33</v>
      </c>
      <c r="B7602" s="1">
        <v>46135</v>
      </c>
      <c r="C7602" t="s">
        <v>162</v>
      </c>
      <c r="D7602" t="s">
        <v>33</v>
      </c>
      <c r="E7602" t="s">
        <v>34</v>
      </c>
      <c r="F7602" t="s">
        <v>41</v>
      </c>
      <c r="G7602">
        <v>2</v>
      </c>
      <c r="H7602">
        <v>5.0999999999999996</v>
      </c>
      <c r="I7602" t="s">
        <v>126</v>
      </c>
      <c r="J7602" t="s">
        <v>276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83</v>
      </c>
      <c r="R7602" t="s">
        <v>83</v>
      </c>
      <c r="S7602" t="s">
        <v>83</v>
      </c>
      <c r="T7602" t="str">
        <f>_xlfn.XLOOKUP(A7602,MI_Match_Analysis!$A$2:$A$8,MI_Match_Analysis!$F$2:$F$8,"Not Found")</f>
        <v>Loss</v>
      </c>
    </row>
    <row r="7603" spans="1:20" x14ac:dyDescent="0.3">
      <c r="A7603">
        <v>33</v>
      </c>
      <c r="B7603" s="1">
        <v>46135</v>
      </c>
      <c r="C7603" t="s">
        <v>162</v>
      </c>
      <c r="D7603" t="s">
        <v>33</v>
      </c>
      <c r="E7603" t="s">
        <v>34</v>
      </c>
      <c r="F7603" t="s">
        <v>41</v>
      </c>
      <c r="G7603">
        <v>2</v>
      </c>
      <c r="H7603">
        <v>5.2</v>
      </c>
      <c r="I7603" t="s">
        <v>194</v>
      </c>
      <c r="J7603" t="s">
        <v>276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83</v>
      </c>
      <c r="R7603" t="s">
        <v>83</v>
      </c>
      <c r="S7603" t="s">
        <v>83</v>
      </c>
      <c r="T7603" t="str">
        <f>_xlfn.XLOOKUP(A7603,MI_Match_Analysis!$A$2:$A$8,MI_Match_Analysis!$F$2:$F$8,"Not Found")</f>
        <v>Loss</v>
      </c>
    </row>
    <row r="7604" spans="1:20" x14ac:dyDescent="0.3">
      <c r="A7604">
        <v>33</v>
      </c>
      <c r="B7604" s="1">
        <v>46135</v>
      </c>
      <c r="C7604" t="s">
        <v>162</v>
      </c>
      <c r="D7604" t="s">
        <v>33</v>
      </c>
      <c r="E7604" t="s">
        <v>34</v>
      </c>
      <c r="F7604" t="s">
        <v>41</v>
      </c>
      <c r="G7604">
        <v>2</v>
      </c>
      <c r="H7604">
        <v>5.3</v>
      </c>
      <c r="I7604" t="s">
        <v>194</v>
      </c>
      <c r="J7604" t="s">
        <v>276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83</v>
      </c>
      <c r="R7604" t="s">
        <v>83</v>
      </c>
      <c r="S7604" t="s">
        <v>83</v>
      </c>
      <c r="T7604" t="str">
        <f>_xlfn.XLOOKUP(A7604,MI_Match_Analysis!$A$2:$A$8,MI_Match_Analysis!$F$2:$F$8,"Not Found")</f>
        <v>Loss</v>
      </c>
    </row>
    <row r="7605" spans="1:20" x14ac:dyDescent="0.3">
      <c r="A7605">
        <v>33</v>
      </c>
      <c r="B7605" s="1">
        <v>46135</v>
      </c>
      <c r="C7605" t="s">
        <v>162</v>
      </c>
      <c r="D7605" t="s">
        <v>33</v>
      </c>
      <c r="E7605" t="s">
        <v>34</v>
      </c>
      <c r="F7605" t="s">
        <v>41</v>
      </c>
      <c r="G7605">
        <v>2</v>
      </c>
      <c r="H7605">
        <v>5.4</v>
      </c>
      <c r="I7605" t="s">
        <v>126</v>
      </c>
      <c r="J7605" t="s">
        <v>276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83</v>
      </c>
      <c r="R7605" t="s">
        <v>83</v>
      </c>
      <c r="S7605" t="s">
        <v>83</v>
      </c>
      <c r="T7605" t="str">
        <f>_xlfn.XLOOKUP(A7605,MI_Match_Analysis!$A$2:$A$8,MI_Match_Analysis!$F$2:$F$8,"Not Found")</f>
        <v>Loss</v>
      </c>
    </row>
    <row r="7606" spans="1:20" x14ac:dyDescent="0.3">
      <c r="A7606">
        <v>33</v>
      </c>
      <c r="B7606" s="1">
        <v>46135</v>
      </c>
      <c r="C7606" t="s">
        <v>162</v>
      </c>
      <c r="D7606" t="s">
        <v>33</v>
      </c>
      <c r="E7606" t="s">
        <v>34</v>
      </c>
      <c r="F7606" t="s">
        <v>41</v>
      </c>
      <c r="G7606">
        <v>2</v>
      </c>
      <c r="H7606">
        <v>5.5</v>
      </c>
      <c r="I7606" t="s">
        <v>126</v>
      </c>
      <c r="J7606" t="s">
        <v>276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83</v>
      </c>
      <c r="R7606" t="s">
        <v>83</v>
      </c>
      <c r="S7606" t="s">
        <v>83</v>
      </c>
      <c r="T7606" t="str">
        <f>_xlfn.XLOOKUP(A7606,MI_Match_Analysis!$A$2:$A$8,MI_Match_Analysis!$F$2:$F$8,"Not Found")</f>
        <v>Loss</v>
      </c>
    </row>
    <row r="7607" spans="1:20" x14ac:dyDescent="0.3">
      <c r="A7607">
        <v>33</v>
      </c>
      <c r="B7607" s="1">
        <v>46135</v>
      </c>
      <c r="C7607" t="s">
        <v>162</v>
      </c>
      <c r="D7607" t="s">
        <v>33</v>
      </c>
      <c r="E7607" t="s">
        <v>34</v>
      </c>
      <c r="F7607" t="s">
        <v>41</v>
      </c>
      <c r="G7607">
        <v>2</v>
      </c>
      <c r="H7607">
        <v>5.6</v>
      </c>
      <c r="I7607" t="s">
        <v>126</v>
      </c>
      <c r="J7607" t="s">
        <v>276</v>
      </c>
      <c r="K7607">
        <v>0</v>
      </c>
      <c r="L7607">
        <v>1</v>
      </c>
      <c r="M7607">
        <v>1</v>
      </c>
      <c r="N7607">
        <v>0</v>
      </c>
      <c r="O7607">
        <v>0</v>
      </c>
      <c r="P7607">
        <v>0</v>
      </c>
      <c r="Q7607" t="s">
        <v>83</v>
      </c>
      <c r="R7607" t="s">
        <v>83</v>
      </c>
      <c r="S7607" t="s">
        <v>83</v>
      </c>
      <c r="T7607" t="str">
        <f>_xlfn.XLOOKUP(A7607,MI_Match_Analysis!$A$2:$A$8,MI_Match_Analysis!$F$2:$F$8,"Not Found")</f>
        <v>Loss</v>
      </c>
    </row>
    <row r="7608" spans="1:20" x14ac:dyDescent="0.3">
      <c r="A7608">
        <v>33</v>
      </c>
      <c r="B7608" s="1">
        <v>46135</v>
      </c>
      <c r="C7608" t="s">
        <v>162</v>
      </c>
      <c r="D7608" t="s">
        <v>33</v>
      </c>
      <c r="E7608" t="s">
        <v>34</v>
      </c>
      <c r="F7608" t="s">
        <v>41</v>
      </c>
      <c r="G7608">
        <v>2</v>
      </c>
      <c r="H7608">
        <v>5.6</v>
      </c>
      <c r="I7608" t="s">
        <v>126</v>
      </c>
      <c r="J7608" t="s">
        <v>276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83</v>
      </c>
      <c r="R7608" t="s">
        <v>83</v>
      </c>
      <c r="S7608" t="s">
        <v>83</v>
      </c>
      <c r="T7608" t="str">
        <f>_xlfn.XLOOKUP(A7608,MI_Match_Analysis!$A$2:$A$8,MI_Match_Analysis!$F$2:$F$8,"Not Found")</f>
        <v>Loss</v>
      </c>
    </row>
    <row r="7609" spans="1:20" x14ac:dyDescent="0.3">
      <c r="A7609">
        <v>33</v>
      </c>
      <c r="B7609" s="1">
        <v>46135</v>
      </c>
      <c r="C7609" t="s">
        <v>162</v>
      </c>
      <c r="D7609" t="s">
        <v>33</v>
      </c>
      <c r="E7609" t="s">
        <v>34</v>
      </c>
      <c r="F7609" t="s">
        <v>41</v>
      </c>
      <c r="G7609">
        <v>2</v>
      </c>
      <c r="H7609">
        <v>6.1</v>
      </c>
      <c r="I7609" t="s">
        <v>126</v>
      </c>
      <c r="J7609" t="s">
        <v>208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83</v>
      </c>
      <c r="R7609" t="s">
        <v>83</v>
      </c>
      <c r="S7609" t="s">
        <v>83</v>
      </c>
      <c r="T7609" t="str">
        <f>_xlfn.XLOOKUP(A7609,MI_Match_Analysis!$A$2:$A$8,MI_Match_Analysis!$F$2:$F$8,"Not Found")</f>
        <v>Loss</v>
      </c>
    </row>
    <row r="7610" spans="1:20" x14ac:dyDescent="0.3">
      <c r="A7610">
        <v>33</v>
      </c>
      <c r="B7610" s="1">
        <v>46135</v>
      </c>
      <c r="C7610" t="s">
        <v>162</v>
      </c>
      <c r="D7610" t="s">
        <v>33</v>
      </c>
      <c r="E7610" t="s">
        <v>34</v>
      </c>
      <c r="F7610" t="s">
        <v>41</v>
      </c>
      <c r="G7610">
        <v>2</v>
      </c>
      <c r="H7610">
        <v>6.2</v>
      </c>
      <c r="I7610" t="s">
        <v>126</v>
      </c>
      <c r="J7610" t="s">
        <v>208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83</v>
      </c>
      <c r="R7610" t="s">
        <v>83</v>
      </c>
      <c r="S7610" t="s">
        <v>83</v>
      </c>
      <c r="T7610" t="str">
        <f>_xlfn.XLOOKUP(A7610,MI_Match_Analysis!$A$2:$A$8,MI_Match_Analysis!$F$2:$F$8,"Not Found")</f>
        <v>Loss</v>
      </c>
    </row>
    <row r="7611" spans="1:20" x14ac:dyDescent="0.3">
      <c r="A7611">
        <v>33</v>
      </c>
      <c r="B7611" s="1">
        <v>46135</v>
      </c>
      <c r="C7611" t="s">
        <v>162</v>
      </c>
      <c r="D7611" t="s">
        <v>33</v>
      </c>
      <c r="E7611" t="s">
        <v>34</v>
      </c>
      <c r="F7611" t="s">
        <v>41</v>
      </c>
      <c r="G7611">
        <v>2</v>
      </c>
      <c r="H7611">
        <v>6.3</v>
      </c>
      <c r="I7611" t="s">
        <v>194</v>
      </c>
      <c r="J7611" t="s">
        <v>208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83</v>
      </c>
      <c r="R7611" t="s">
        <v>83</v>
      </c>
      <c r="S7611" t="s">
        <v>83</v>
      </c>
      <c r="T7611" t="str">
        <f>_xlfn.XLOOKUP(A7611,MI_Match_Analysis!$A$2:$A$8,MI_Match_Analysis!$F$2:$F$8,"Not Found")</f>
        <v>Loss</v>
      </c>
    </row>
    <row r="7612" spans="1:20" x14ac:dyDescent="0.3">
      <c r="A7612">
        <v>33</v>
      </c>
      <c r="B7612" s="1">
        <v>46135</v>
      </c>
      <c r="C7612" t="s">
        <v>162</v>
      </c>
      <c r="D7612" t="s">
        <v>33</v>
      </c>
      <c r="E7612" t="s">
        <v>34</v>
      </c>
      <c r="F7612" t="s">
        <v>41</v>
      </c>
      <c r="G7612">
        <v>2</v>
      </c>
      <c r="H7612">
        <v>6.4</v>
      </c>
      <c r="I7612" t="s">
        <v>194</v>
      </c>
      <c r="J7612" t="s">
        <v>208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83</v>
      </c>
      <c r="R7612" t="s">
        <v>83</v>
      </c>
      <c r="S7612" t="s">
        <v>83</v>
      </c>
      <c r="T7612" t="str">
        <f>_xlfn.XLOOKUP(A7612,MI_Match_Analysis!$A$2:$A$8,MI_Match_Analysis!$F$2:$F$8,"Not Found")</f>
        <v>Loss</v>
      </c>
    </row>
    <row r="7613" spans="1:20" x14ac:dyDescent="0.3">
      <c r="A7613">
        <v>33</v>
      </c>
      <c r="B7613" s="1">
        <v>46135</v>
      </c>
      <c r="C7613" t="s">
        <v>162</v>
      </c>
      <c r="D7613" t="s">
        <v>33</v>
      </c>
      <c r="E7613" t="s">
        <v>34</v>
      </c>
      <c r="F7613" t="s">
        <v>41</v>
      </c>
      <c r="G7613">
        <v>2</v>
      </c>
      <c r="H7613">
        <v>6.5</v>
      </c>
      <c r="I7613" t="s">
        <v>194</v>
      </c>
      <c r="J7613" t="s">
        <v>208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83</v>
      </c>
      <c r="R7613" t="s">
        <v>83</v>
      </c>
      <c r="S7613" t="s">
        <v>83</v>
      </c>
      <c r="T7613" t="str">
        <f>_xlfn.XLOOKUP(A7613,MI_Match_Analysis!$A$2:$A$8,MI_Match_Analysis!$F$2:$F$8,"Not Found")</f>
        <v>Loss</v>
      </c>
    </row>
    <row r="7614" spans="1:20" x14ac:dyDescent="0.3">
      <c r="A7614">
        <v>33</v>
      </c>
      <c r="B7614" s="1">
        <v>46135</v>
      </c>
      <c r="C7614" t="s">
        <v>162</v>
      </c>
      <c r="D7614" t="s">
        <v>33</v>
      </c>
      <c r="E7614" t="s">
        <v>34</v>
      </c>
      <c r="F7614" t="s">
        <v>41</v>
      </c>
      <c r="G7614">
        <v>2</v>
      </c>
      <c r="H7614">
        <v>6.6</v>
      </c>
      <c r="I7614" t="s">
        <v>194</v>
      </c>
      <c r="J7614" t="s">
        <v>208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83</v>
      </c>
      <c r="R7614" t="s">
        <v>83</v>
      </c>
      <c r="S7614" t="s">
        <v>83</v>
      </c>
      <c r="T7614" t="str">
        <f>_xlfn.XLOOKUP(A7614,MI_Match_Analysis!$A$2:$A$8,MI_Match_Analysis!$F$2:$F$8,"Not Found")</f>
        <v>Loss</v>
      </c>
    </row>
    <row r="7615" spans="1:20" x14ac:dyDescent="0.3">
      <c r="A7615">
        <v>33</v>
      </c>
      <c r="B7615" s="1">
        <v>46135</v>
      </c>
      <c r="C7615" t="s">
        <v>162</v>
      </c>
      <c r="D7615" t="s">
        <v>33</v>
      </c>
      <c r="E7615" t="s">
        <v>34</v>
      </c>
      <c r="F7615" t="s">
        <v>41</v>
      </c>
      <c r="G7615">
        <v>2</v>
      </c>
      <c r="H7615">
        <v>7.1</v>
      </c>
      <c r="I7615" t="s">
        <v>126</v>
      </c>
      <c r="J7615" t="s">
        <v>276</v>
      </c>
      <c r="K7615">
        <v>4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83</v>
      </c>
      <c r="R7615" t="s">
        <v>83</v>
      </c>
      <c r="S7615" t="s">
        <v>83</v>
      </c>
      <c r="T7615" t="str">
        <f>_xlfn.XLOOKUP(A7615,MI_Match_Analysis!$A$2:$A$8,MI_Match_Analysis!$F$2:$F$8,"Not Found")</f>
        <v>Loss</v>
      </c>
    </row>
    <row r="7616" spans="1:20" x14ac:dyDescent="0.3">
      <c r="A7616">
        <v>33</v>
      </c>
      <c r="B7616" s="1">
        <v>46135</v>
      </c>
      <c r="C7616" t="s">
        <v>162</v>
      </c>
      <c r="D7616" t="s">
        <v>33</v>
      </c>
      <c r="E7616" t="s">
        <v>34</v>
      </c>
      <c r="F7616" t="s">
        <v>41</v>
      </c>
      <c r="G7616">
        <v>2</v>
      </c>
      <c r="H7616">
        <v>7.2</v>
      </c>
      <c r="I7616" t="s">
        <v>126</v>
      </c>
      <c r="J7616" t="s">
        <v>276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83</v>
      </c>
      <c r="R7616" t="s">
        <v>83</v>
      </c>
      <c r="S7616" t="s">
        <v>83</v>
      </c>
      <c r="T7616" t="str">
        <f>_xlfn.XLOOKUP(A7616,MI_Match_Analysis!$A$2:$A$8,MI_Match_Analysis!$F$2:$F$8,"Not Found")</f>
        <v>Loss</v>
      </c>
    </row>
    <row r="7617" spans="1:20" x14ac:dyDescent="0.3">
      <c r="A7617">
        <v>33</v>
      </c>
      <c r="B7617" s="1">
        <v>46135</v>
      </c>
      <c r="C7617" t="s">
        <v>162</v>
      </c>
      <c r="D7617" t="s">
        <v>33</v>
      </c>
      <c r="E7617" t="s">
        <v>34</v>
      </c>
      <c r="F7617" t="s">
        <v>41</v>
      </c>
      <c r="G7617">
        <v>2</v>
      </c>
      <c r="H7617">
        <v>7.3</v>
      </c>
      <c r="I7617" t="s">
        <v>194</v>
      </c>
      <c r="J7617" t="s">
        <v>276</v>
      </c>
      <c r="K7617">
        <v>4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83</v>
      </c>
      <c r="R7617" t="s">
        <v>83</v>
      </c>
      <c r="S7617" t="s">
        <v>83</v>
      </c>
      <c r="T7617" t="str">
        <f>_xlfn.XLOOKUP(A7617,MI_Match_Analysis!$A$2:$A$8,MI_Match_Analysis!$F$2:$F$8,"Not Found")</f>
        <v>Loss</v>
      </c>
    </row>
    <row r="7618" spans="1:20" x14ac:dyDescent="0.3">
      <c r="A7618">
        <v>33</v>
      </c>
      <c r="B7618" s="1">
        <v>46135</v>
      </c>
      <c r="C7618" t="s">
        <v>162</v>
      </c>
      <c r="D7618" t="s">
        <v>33</v>
      </c>
      <c r="E7618" t="s">
        <v>34</v>
      </c>
      <c r="F7618" t="s">
        <v>41</v>
      </c>
      <c r="G7618">
        <v>2</v>
      </c>
      <c r="H7618">
        <v>7.4</v>
      </c>
      <c r="I7618" t="s">
        <v>194</v>
      </c>
      <c r="J7618" t="s">
        <v>276</v>
      </c>
      <c r="K7618">
        <v>4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83</v>
      </c>
      <c r="R7618" t="s">
        <v>83</v>
      </c>
      <c r="S7618" t="s">
        <v>83</v>
      </c>
      <c r="T7618" t="str">
        <f>_xlfn.XLOOKUP(A7618,MI_Match_Analysis!$A$2:$A$8,MI_Match_Analysis!$F$2:$F$8,"Not Found")</f>
        <v>Loss</v>
      </c>
    </row>
    <row r="7619" spans="1:20" x14ac:dyDescent="0.3">
      <c r="A7619">
        <v>33</v>
      </c>
      <c r="B7619" s="1">
        <v>46135</v>
      </c>
      <c r="C7619" t="s">
        <v>162</v>
      </c>
      <c r="D7619" t="s">
        <v>33</v>
      </c>
      <c r="E7619" t="s">
        <v>34</v>
      </c>
      <c r="F7619" t="s">
        <v>41</v>
      </c>
      <c r="G7619">
        <v>2</v>
      </c>
      <c r="H7619">
        <v>7.5</v>
      </c>
      <c r="I7619" t="s">
        <v>194</v>
      </c>
      <c r="J7619" t="s">
        <v>276</v>
      </c>
      <c r="K7619">
        <v>0</v>
      </c>
      <c r="L7619">
        <v>1</v>
      </c>
      <c r="M7619">
        <v>1</v>
      </c>
      <c r="N7619">
        <v>0</v>
      </c>
      <c r="O7619">
        <v>0</v>
      </c>
      <c r="P7619">
        <v>0</v>
      </c>
      <c r="Q7619" t="s">
        <v>83</v>
      </c>
      <c r="R7619" t="s">
        <v>83</v>
      </c>
      <c r="S7619" t="s">
        <v>83</v>
      </c>
      <c r="T7619" t="str">
        <f>_xlfn.XLOOKUP(A7619,MI_Match_Analysis!$A$2:$A$8,MI_Match_Analysis!$F$2:$F$8,"Not Found")</f>
        <v>Loss</v>
      </c>
    </row>
    <row r="7620" spans="1:20" x14ac:dyDescent="0.3">
      <c r="A7620">
        <v>33</v>
      </c>
      <c r="B7620" s="1">
        <v>46135</v>
      </c>
      <c r="C7620" t="s">
        <v>162</v>
      </c>
      <c r="D7620" t="s">
        <v>33</v>
      </c>
      <c r="E7620" t="s">
        <v>34</v>
      </c>
      <c r="F7620" t="s">
        <v>41</v>
      </c>
      <c r="G7620">
        <v>2</v>
      </c>
      <c r="H7620">
        <v>7.5</v>
      </c>
      <c r="I7620" t="s">
        <v>194</v>
      </c>
      <c r="J7620" t="s">
        <v>276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83</v>
      </c>
      <c r="R7620" t="s">
        <v>83</v>
      </c>
      <c r="S7620" t="s">
        <v>83</v>
      </c>
      <c r="T7620" t="str">
        <f>_xlfn.XLOOKUP(A7620,MI_Match_Analysis!$A$2:$A$8,MI_Match_Analysis!$F$2:$F$8,"Not Found")</f>
        <v>Loss</v>
      </c>
    </row>
    <row r="7621" spans="1:20" x14ac:dyDescent="0.3">
      <c r="A7621">
        <v>33</v>
      </c>
      <c r="B7621" s="1">
        <v>46135</v>
      </c>
      <c r="C7621" t="s">
        <v>162</v>
      </c>
      <c r="D7621" t="s">
        <v>33</v>
      </c>
      <c r="E7621" t="s">
        <v>34</v>
      </c>
      <c r="F7621" t="s">
        <v>41</v>
      </c>
      <c r="G7621">
        <v>2</v>
      </c>
      <c r="H7621">
        <v>7.6</v>
      </c>
      <c r="I7621" t="s">
        <v>126</v>
      </c>
      <c r="J7621" t="s">
        <v>276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83</v>
      </c>
      <c r="R7621" t="s">
        <v>83</v>
      </c>
      <c r="S7621" t="s">
        <v>83</v>
      </c>
      <c r="T7621" t="str">
        <f>_xlfn.XLOOKUP(A7621,MI_Match_Analysis!$A$2:$A$8,MI_Match_Analysis!$F$2:$F$8,"Not Found")</f>
        <v>Loss</v>
      </c>
    </row>
    <row r="7622" spans="1:20" x14ac:dyDescent="0.3">
      <c r="A7622">
        <v>33</v>
      </c>
      <c r="B7622" s="1">
        <v>46135</v>
      </c>
      <c r="C7622" t="s">
        <v>162</v>
      </c>
      <c r="D7622" t="s">
        <v>33</v>
      </c>
      <c r="E7622" t="s">
        <v>34</v>
      </c>
      <c r="F7622" t="s">
        <v>41</v>
      </c>
      <c r="G7622">
        <v>2</v>
      </c>
      <c r="H7622">
        <v>8.1</v>
      </c>
      <c r="I7622" t="s">
        <v>194</v>
      </c>
      <c r="J7622" t="s">
        <v>109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83</v>
      </c>
      <c r="R7622" t="s">
        <v>83</v>
      </c>
      <c r="S7622" t="s">
        <v>83</v>
      </c>
      <c r="T7622" t="str">
        <f>_xlfn.XLOOKUP(A7622,MI_Match_Analysis!$A$2:$A$8,MI_Match_Analysis!$F$2:$F$8,"Not Found")</f>
        <v>Loss</v>
      </c>
    </row>
    <row r="7623" spans="1:20" x14ac:dyDescent="0.3">
      <c r="A7623">
        <v>33</v>
      </c>
      <c r="B7623" s="1">
        <v>46135</v>
      </c>
      <c r="C7623" t="s">
        <v>162</v>
      </c>
      <c r="D7623" t="s">
        <v>33</v>
      </c>
      <c r="E7623" t="s">
        <v>34</v>
      </c>
      <c r="F7623" t="s">
        <v>41</v>
      </c>
      <c r="G7623">
        <v>2</v>
      </c>
      <c r="H7623">
        <v>8.1</v>
      </c>
      <c r="I7623" t="s">
        <v>126</v>
      </c>
      <c r="J7623" t="s">
        <v>109</v>
      </c>
      <c r="K7623">
        <v>0</v>
      </c>
      <c r="L7623">
        <v>2</v>
      </c>
      <c r="M7623">
        <v>1</v>
      </c>
      <c r="N7623">
        <v>0</v>
      </c>
      <c r="O7623">
        <v>0</v>
      </c>
      <c r="P7623">
        <v>0</v>
      </c>
      <c r="Q7623" t="s">
        <v>83</v>
      </c>
      <c r="R7623" t="s">
        <v>83</v>
      </c>
      <c r="S7623" t="s">
        <v>83</v>
      </c>
      <c r="T7623" t="str">
        <f>_xlfn.XLOOKUP(A7623,MI_Match_Analysis!$A$2:$A$8,MI_Match_Analysis!$F$2:$F$8,"Not Found")</f>
        <v>Loss</v>
      </c>
    </row>
    <row r="7624" spans="1:20" x14ac:dyDescent="0.3">
      <c r="A7624">
        <v>33</v>
      </c>
      <c r="B7624" s="1">
        <v>46135</v>
      </c>
      <c r="C7624" t="s">
        <v>162</v>
      </c>
      <c r="D7624" t="s">
        <v>33</v>
      </c>
      <c r="E7624" t="s">
        <v>34</v>
      </c>
      <c r="F7624" t="s">
        <v>41</v>
      </c>
      <c r="G7624">
        <v>2</v>
      </c>
      <c r="H7624">
        <v>8.1999999999999993</v>
      </c>
      <c r="I7624" t="s">
        <v>194</v>
      </c>
      <c r="J7624" t="s">
        <v>109</v>
      </c>
      <c r="K7624">
        <v>1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83</v>
      </c>
      <c r="R7624" t="s">
        <v>83</v>
      </c>
      <c r="S7624" t="s">
        <v>83</v>
      </c>
      <c r="T7624" t="str">
        <f>_xlfn.XLOOKUP(A7624,MI_Match_Analysis!$A$2:$A$8,MI_Match_Analysis!$F$2:$F$8,"Not Found")</f>
        <v>Loss</v>
      </c>
    </row>
    <row r="7625" spans="1:20" x14ac:dyDescent="0.3">
      <c r="A7625">
        <v>33</v>
      </c>
      <c r="B7625" s="1">
        <v>46135</v>
      </c>
      <c r="C7625" t="s">
        <v>162</v>
      </c>
      <c r="D7625" t="s">
        <v>33</v>
      </c>
      <c r="E7625" t="s">
        <v>34</v>
      </c>
      <c r="F7625" t="s">
        <v>41</v>
      </c>
      <c r="G7625">
        <v>2</v>
      </c>
      <c r="H7625">
        <v>8.3000000000000007</v>
      </c>
      <c r="I7625" t="s">
        <v>126</v>
      </c>
      <c r="J7625" t="s">
        <v>109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83</v>
      </c>
      <c r="R7625" t="s">
        <v>83</v>
      </c>
      <c r="S7625" t="s">
        <v>83</v>
      </c>
      <c r="T7625" t="str">
        <f>_xlfn.XLOOKUP(A7625,MI_Match_Analysis!$A$2:$A$8,MI_Match_Analysis!$F$2:$F$8,"Not Found")</f>
        <v>Loss</v>
      </c>
    </row>
    <row r="7626" spans="1:20" x14ac:dyDescent="0.3">
      <c r="A7626">
        <v>33</v>
      </c>
      <c r="B7626" s="1">
        <v>46135</v>
      </c>
      <c r="C7626" t="s">
        <v>162</v>
      </c>
      <c r="D7626" t="s">
        <v>33</v>
      </c>
      <c r="E7626" t="s">
        <v>34</v>
      </c>
      <c r="F7626" t="s">
        <v>41</v>
      </c>
      <c r="G7626">
        <v>2</v>
      </c>
      <c r="H7626">
        <v>8.4</v>
      </c>
      <c r="I7626" t="s">
        <v>194</v>
      </c>
      <c r="J7626" t="s">
        <v>109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83</v>
      </c>
      <c r="R7626" t="s">
        <v>83</v>
      </c>
      <c r="S7626" t="s">
        <v>83</v>
      </c>
      <c r="T7626" t="str">
        <f>_xlfn.XLOOKUP(A7626,MI_Match_Analysis!$A$2:$A$8,MI_Match_Analysis!$F$2:$F$8,"Not Found")</f>
        <v>Loss</v>
      </c>
    </row>
    <row r="7627" spans="1:20" x14ac:dyDescent="0.3">
      <c r="A7627">
        <v>33</v>
      </c>
      <c r="B7627" s="1">
        <v>46135</v>
      </c>
      <c r="C7627" t="s">
        <v>162</v>
      </c>
      <c r="D7627" t="s">
        <v>33</v>
      </c>
      <c r="E7627" t="s">
        <v>34</v>
      </c>
      <c r="F7627" t="s">
        <v>41</v>
      </c>
      <c r="G7627">
        <v>2</v>
      </c>
      <c r="H7627">
        <v>8.5</v>
      </c>
      <c r="I7627" t="s">
        <v>126</v>
      </c>
      <c r="J7627" t="s">
        <v>109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83</v>
      </c>
      <c r="R7627" t="s">
        <v>83</v>
      </c>
      <c r="S7627" t="s">
        <v>83</v>
      </c>
      <c r="T7627" t="str">
        <f>_xlfn.XLOOKUP(A7627,MI_Match_Analysis!$A$2:$A$8,MI_Match_Analysis!$F$2:$F$8,"Not Found")</f>
        <v>Loss</v>
      </c>
    </row>
    <row r="7628" spans="1:20" x14ac:dyDescent="0.3">
      <c r="A7628">
        <v>33</v>
      </c>
      <c r="B7628" s="1">
        <v>46135</v>
      </c>
      <c r="C7628" t="s">
        <v>162</v>
      </c>
      <c r="D7628" t="s">
        <v>33</v>
      </c>
      <c r="E7628" t="s">
        <v>34</v>
      </c>
      <c r="F7628" t="s">
        <v>41</v>
      </c>
      <c r="G7628">
        <v>2</v>
      </c>
      <c r="H7628">
        <v>8.6</v>
      </c>
      <c r="I7628" t="s">
        <v>194</v>
      </c>
      <c r="J7628" t="s">
        <v>109</v>
      </c>
      <c r="K7628">
        <v>4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83</v>
      </c>
      <c r="R7628" t="s">
        <v>83</v>
      </c>
      <c r="S7628" t="s">
        <v>83</v>
      </c>
      <c r="T7628" t="str">
        <f>_xlfn.XLOOKUP(A7628,MI_Match_Analysis!$A$2:$A$8,MI_Match_Analysis!$F$2:$F$8,"Not Found")</f>
        <v>Loss</v>
      </c>
    </row>
    <row r="7629" spans="1:20" x14ac:dyDescent="0.3">
      <c r="A7629">
        <v>33</v>
      </c>
      <c r="B7629" s="1">
        <v>46135</v>
      </c>
      <c r="C7629" t="s">
        <v>162</v>
      </c>
      <c r="D7629" t="s">
        <v>33</v>
      </c>
      <c r="E7629" t="s">
        <v>34</v>
      </c>
      <c r="F7629" t="s">
        <v>41</v>
      </c>
      <c r="G7629">
        <v>2</v>
      </c>
      <c r="H7629">
        <v>9.1</v>
      </c>
      <c r="I7629" t="s">
        <v>126</v>
      </c>
      <c r="J7629" t="s">
        <v>99</v>
      </c>
      <c r="K7629">
        <v>4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83</v>
      </c>
      <c r="R7629" t="s">
        <v>83</v>
      </c>
      <c r="S7629" t="s">
        <v>83</v>
      </c>
      <c r="T7629" t="str">
        <f>_xlfn.XLOOKUP(A7629,MI_Match_Analysis!$A$2:$A$8,MI_Match_Analysis!$F$2:$F$8,"Not Found")</f>
        <v>Loss</v>
      </c>
    </row>
    <row r="7630" spans="1:20" x14ac:dyDescent="0.3">
      <c r="A7630">
        <v>33</v>
      </c>
      <c r="B7630" s="1">
        <v>46135</v>
      </c>
      <c r="C7630" t="s">
        <v>162</v>
      </c>
      <c r="D7630" t="s">
        <v>33</v>
      </c>
      <c r="E7630" t="s">
        <v>34</v>
      </c>
      <c r="F7630" t="s">
        <v>41</v>
      </c>
      <c r="G7630">
        <v>2</v>
      </c>
      <c r="H7630">
        <v>9.1999999999999993</v>
      </c>
      <c r="I7630" t="s">
        <v>126</v>
      </c>
      <c r="J7630" t="s">
        <v>99</v>
      </c>
      <c r="K7630">
        <v>2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83</v>
      </c>
      <c r="R7630" t="s">
        <v>83</v>
      </c>
      <c r="S7630" t="s">
        <v>83</v>
      </c>
      <c r="T7630" t="str">
        <f>_xlfn.XLOOKUP(A7630,MI_Match_Analysis!$A$2:$A$8,MI_Match_Analysis!$F$2:$F$8,"Not Found")</f>
        <v>Loss</v>
      </c>
    </row>
    <row r="7631" spans="1:20" x14ac:dyDescent="0.3">
      <c r="A7631">
        <v>33</v>
      </c>
      <c r="B7631" s="1">
        <v>46135</v>
      </c>
      <c r="C7631" t="s">
        <v>162</v>
      </c>
      <c r="D7631" t="s">
        <v>33</v>
      </c>
      <c r="E7631" t="s">
        <v>34</v>
      </c>
      <c r="F7631" t="s">
        <v>41</v>
      </c>
      <c r="G7631">
        <v>2</v>
      </c>
      <c r="H7631">
        <v>9.3000000000000007</v>
      </c>
      <c r="I7631" t="s">
        <v>126</v>
      </c>
      <c r="J7631" t="s">
        <v>99</v>
      </c>
      <c r="K7631">
        <v>4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83</v>
      </c>
      <c r="R7631" t="s">
        <v>83</v>
      </c>
      <c r="S7631" t="s">
        <v>83</v>
      </c>
      <c r="T7631" t="str">
        <f>_xlfn.XLOOKUP(A7631,MI_Match_Analysis!$A$2:$A$8,MI_Match_Analysis!$F$2:$F$8,"Not Found")</f>
        <v>Loss</v>
      </c>
    </row>
    <row r="7632" spans="1:20" x14ac:dyDescent="0.3">
      <c r="A7632">
        <v>33</v>
      </c>
      <c r="B7632" s="1">
        <v>46135</v>
      </c>
      <c r="C7632" t="s">
        <v>162</v>
      </c>
      <c r="D7632" t="s">
        <v>33</v>
      </c>
      <c r="E7632" t="s">
        <v>34</v>
      </c>
      <c r="F7632" t="s">
        <v>41</v>
      </c>
      <c r="G7632">
        <v>2</v>
      </c>
      <c r="H7632">
        <v>9.4</v>
      </c>
      <c r="I7632" t="s">
        <v>126</v>
      </c>
      <c r="J7632" t="s">
        <v>99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83</v>
      </c>
      <c r="R7632" t="s">
        <v>83</v>
      </c>
      <c r="S7632" t="s">
        <v>83</v>
      </c>
      <c r="T7632" t="str">
        <f>_xlfn.XLOOKUP(A7632,MI_Match_Analysis!$A$2:$A$8,MI_Match_Analysis!$F$2:$F$8,"Not Found")</f>
        <v>Loss</v>
      </c>
    </row>
    <row r="7633" spans="1:20" x14ac:dyDescent="0.3">
      <c r="A7633">
        <v>33</v>
      </c>
      <c r="B7633" s="1">
        <v>46135</v>
      </c>
      <c r="C7633" t="s">
        <v>162</v>
      </c>
      <c r="D7633" t="s">
        <v>33</v>
      </c>
      <c r="E7633" t="s">
        <v>34</v>
      </c>
      <c r="F7633" t="s">
        <v>41</v>
      </c>
      <c r="G7633">
        <v>2</v>
      </c>
      <c r="H7633">
        <v>9.5</v>
      </c>
      <c r="I7633" t="s">
        <v>194</v>
      </c>
      <c r="J7633" t="s">
        <v>99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83</v>
      </c>
      <c r="R7633" t="s">
        <v>83</v>
      </c>
      <c r="S7633" t="s">
        <v>83</v>
      </c>
      <c r="T7633" t="str">
        <f>_xlfn.XLOOKUP(A7633,MI_Match_Analysis!$A$2:$A$8,MI_Match_Analysis!$F$2:$F$8,"Not Found")</f>
        <v>Loss</v>
      </c>
    </row>
    <row r="7634" spans="1:20" x14ac:dyDescent="0.3">
      <c r="A7634">
        <v>33</v>
      </c>
      <c r="B7634" s="1">
        <v>46135</v>
      </c>
      <c r="C7634" t="s">
        <v>162</v>
      </c>
      <c r="D7634" t="s">
        <v>33</v>
      </c>
      <c r="E7634" t="s">
        <v>34</v>
      </c>
      <c r="F7634" t="s">
        <v>41</v>
      </c>
      <c r="G7634">
        <v>2</v>
      </c>
      <c r="H7634">
        <v>9.6</v>
      </c>
      <c r="I7634" t="s">
        <v>126</v>
      </c>
      <c r="J7634" t="s">
        <v>99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83</v>
      </c>
      <c r="R7634" t="s">
        <v>83</v>
      </c>
      <c r="S7634" t="s">
        <v>83</v>
      </c>
      <c r="T7634" t="str">
        <f>_xlfn.XLOOKUP(A7634,MI_Match_Analysis!$A$2:$A$8,MI_Match_Analysis!$F$2:$F$8,"Not Found")</f>
        <v>Loss</v>
      </c>
    </row>
    <row r="7635" spans="1:20" x14ac:dyDescent="0.3">
      <c r="A7635">
        <v>33</v>
      </c>
      <c r="B7635" s="1">
        <v>46135</v>
      </c>
      <c r="C7635" t="s">
        <v>162</v>
      </c>
      <c r="D7635" t="s">
        <v>33</v>
      </c>
      <c r="E7635" t="s">
        <v>34</v>
      </c>
      <c r="F7635" t="s">
        <v>41</v>
      </c>
      <c r="G7635">
        <v>2</v>
      </c>
      <c r="H7635">
        <v>10.1</v>
      </c>
      <c r="I7635" t="s">
        <v>126</v>
      </c>
      <c r="J7635" t="s">
        <v>109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83</v>
      </c>
      <c r="R7635" t="s">
        <v>83</v>
      </c>
      <c r="S7635" t="s">
        <v>83</v>
      </c>
      <c r="T7635" t="str">
        <f>_xlfn.XLOOKUP(A7635,MI_Match_Analysis!$A$2:$A$8,MI_Match_Analysis!$F$2:$F$8,"Not Found")</f>
        <v>Loss</v>
      </c>
    </row>
    <row r="7636" spans="1:20" x14ac:dyDescent="0.3">
      <c r="A7636">
        <v>33</v>
      </c>
      <c r="B7636" s="1">
        <v>46135</v>
      </c>
      <c r="C7636" t="s">
        <v>162</v>
      </c>
      <c r="D7636" t="s">
        <v>33</v>
      </c>
      <c r="E7636" t="s">
        <v>34</v>
      </c>
      <c r="F7636" t="s">
        <v>41</v>
      </c>
      <c r="G7636">
        <v>2</v>
      </c>
      <c r="H7636">
        <v>10.199999999999999</v>
      </c>
      <c r="I7636" t="s">
        <v>194</v>
      </c>
      <c r="J7636" t="s">
        <v>109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83</v>
      </c>
      <c r="R7636" t="s">
        <v>83</v>
      </c>
      <c r="S7636" t="s">
        <v>83</v>
      </c>
      <c r="T7636" t="str">
        <f>_xlfn.XLOOKUP(A7636,MI_Match_Analysis!$A$2:$A$8,MI_Match_Analysis!$F$2:$F$8,"Not Found")</f>
        <v>Loss</v>
      </c>
    </row>
    <row r="7637" spans="1:20" x14ac:dyDescent="0.3">
      <c r="A7637">
        <v>33</v>
      </c>
      <c r="B7637" s="1">
        <v>46135</v>
      </c>
      <c r="C7637" t="s">
        <v>162</v>
      </c>
      <c r="D7637" t="s">
        <v>33</v>
      </c>
      <c r="E7637" t="s">
        <v>34</v>
      </c>
      <c r="F7637" t="s">
        <v>41</v>
      </c>
      <c r="G7637">
        <v>2</v>
      </c>
      <c r="H7637">
        <v>10.3</v>
      </c>
      <c r="I7637" t="s">
        <v>194</v>
      </c>
      <c r="J7637" t="s">
        <v>109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83</v>
      </c>
      <c r="R7637" t="s">
        <v>83</v>
      </c>
      <c r="S7637" t="s">
        <v>83</v>
      </c>
      <c r="T7637" t="str">
        <f>_xlfn.XLOOKUP(A7637,MI_Match_Analysis!$A$2:$A$8,MI_Match_Analysis!$F$2:$F$8,"Not Found")</f>
        <v>Loss</v>
      </c>
    </row>
    <row r="7638" spans="1:20" x14ac:dyDescent="0.3">
      <c r="A7638">
        <v>33</v>
      </c>
      <c r="B7638" s="1">
        <v>46135</v>
      </c>
      <c r="C7638" t="s">
        <v>162</v>
      </c>
      <c r="D7638" t="s">
        <v>33</v>
      </c>
      <c r="E7638" t="s">
        <v>34</v>
      </c>
      <c r="F7638" t="s">
        <v>41</v>
      </c>
      <c r="G7638">
        <v>2</v>
      </c>
      <c r="H7638">
        <v>10.4</v>
      </c>
      <c r="I7638" t="s">
        <v>126</v>
      </c>
      <c r="J7638" t="s">
        <v>109</v>
      </c>
      <c r="K7638">
        <v>4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83</v>
      </c>
      <c r="R7638" t="s">
        <v>83</v>
      </c>
      <c r="S7638" t="s">
        <v>83</v>
      </c>
      <c r="T7638" t="str">
        <f>_xlfn.XLOOKUP(A7638,MI_Match_Analysis!$A$2:$A$8,MI_Match_Analysis!$F$2:$F$8,"Not Found")</f>
        <v>Loss</v>
      </c>
    </row>
    <row r="7639" spans="1:20" x14ac:dyDescent="0.3">
      <c r="A7639">
        <v>33</v>
      </c>
      <c r="B7639" s="1">
        <v>46135</v>
      </c>
      <c r="C7639" t="s">
        <v>162</v>
      </c>
      <c r="D7639" t="s">
        <v>33</v>
      </c>
      <c r="E7639" t="s">
        <v>34</v>
      </c>
      <c r="F7639" t="s">
        <v>41</v>
      </c>
      <c r="G7639">
        <v>2</v>
      </c>
      <c r="H7639">
        <v>10.5</v>
      </c>
      <c r="I7639" t="s">
        <v>126</v>
      </c>
      <c r="J7639" t="s">
        <v>109</v>
      </c>
      <c r="K7639">
        <v>1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83</v>
      </c>
      <c r="R7639" t="s">
        <v>83</v>
      </c>
      <c r="S7639" t="s">
        <v>83</v>
      </c>
      <c r="T7639" t="str">
        <f>_xlfn.XLOOKUP(A7639,MI_Match_Analysis!$A$2:$A$8,MI_Match_Analysis!$F$2:$F$8,"Not Found")</f>
        <v>Loss</v>
      </c>
    </row>
    <row r="7640" spans="1:20" x14ac:dyDescent="0.3">
      <c r="A7640">
        <v>33</v>
      </c>
      <c r="B7640" s="1">
        <v>46135</v>
      </c>
      <c r="C7640" t="s">
        <v>162</v>
      </c>
      <c r="D7640" t="s">
        <v>33</v>
      </c>
      <c r="E7640" t="s">
        <v>34</v>
      </c>
      <c r="F7640" t="s">
        <v>41</v>
      </c>
      <c r="G7640">
        <v>2</v>
      </c>
      <c r="H7640">
        <v>10.6</v>
      </c>
      <c r="I7640" t="s">
        <v>194</v>
      </c>
      <c r="J7640" t="s">
        <v>109</v>
      </c>
      <c r="K7640">
        <v>2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83</v>
      </c>
      <c r="R7640" t="s">
        <v>83</v>
      </c>
      <c r="S7640" t="s">
        <v>83</v>
      </c>
      <c r="T7640" t="str">
        <f>_xlfn.XLOOKUP(A7640,MI_Match_Analysis!$A$2:$A$8,MI_Match_Analysis!$F$2:$F$8,"Not Found")</f>
        <v>Loss</v>
      </c>
    </row>
    <row r="7641" spans="1:20" x14ac:dyDescent="0.3">
      <c r="A7641">
        <v>33</v>
      </c>
      <c r="B7641" s="1">
        <v>46135</v>
      </c>
      <c r="C7641" t="s">
        <v>162</v>
      </c>
      <c r="D7641" t="s">
        <v>33</v>
      </c>
      <c r="E7641" t="s">
        <v>34</v>
      </c>
      <c r="F7641" t="s">
        <v>41</v>
      </c>
      <c r="G7641">
        <v>2</v>
      </c>
      <c r="H7641">
        <v>11.1</v>
      </c>
      <c r="I7641" t="s">
        <v>126</v>
      </c>
      <c r="J7641" t="s">
        <v>132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83</v>
      </c>
      <c r="R7641" t="s">
        <v>83</v>
      </c>
      <c r="S7641" t="s">
        <v>83</v>
      </c>
      <c r="T7641" t="str">
        <f>_xlfn.XLOOKUP(A7641,MI_Match_Analysis!$A$2:$A$8,MI_Match_Analysis!$F$2:$F$8,"Not Found")</f>
        <v>Loss</v>
      </c>
    </row>
    <row r="7642" spans="1:20" x14ac:dyDescent="0.3">
      <c r="A7642">
        <v>33</v>
      </c>
      <c r="B7642" s="1">
        <v>46135</v>
      </c>
      <c r="C7642" t="s">
        <v>162</v>
      </c>
      <c r="D7642" t="s">
        <v>33</v>
      </c>
      <c r="E7642" t="s">
        <v>34</v>
      </c>
      <c r="F7642" t="s">
        <v>41</v>
      </c>
      <c r="G7642">
        <v>2</v>
      </c>
      <c r="H7642">
        <v>11.2</v>
      </c>
      <c r="I7642" t="s">
        <v>194</v>
      </c>
      <c r="J7642" t="s">
        <v>132</v>
      </c>
      <c r="K7642">
        <v>2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83</v>
      </c>
      <c r="R7642" t="s">
        <v>83</v>
      </c>
      <c r="S7642" t="s">
        <v>83</v>
      </c>
      <c r="T7642" t="str">
        <f>_xlfn.XLOOKUP(A7642,MI_Match_Analysis!$A$2:$A$8,MI_Match_Analysis!$F$2:$F$8,"Not Found")</f>
        <v>Loss</v>
      </c>
    </row>
    <row r="7643" spans="1:20" x14ac:dyDescent="0.3">
      <c r="A7643">
        <v>33</v>
      </c>
      <c r="B7643" s="1">
        <v>46135</v>
      </c>
      <c r="C7643" t="s">
        <v>162</v>
      </c>
      <c r="D7643" t="s">
        <v>33</v>
      </c>
      <c r="E7643" t="s">
        <v>34</v>
      </c>
      <c r="F7643" t="s">
        <v>41</v>
      </c>
      <c r="G7643">
        <v>2</v>
      </c>
      <c r="H7643">
        <v>11.3</v>
      </c>
      <c r="I7643" t="s">
        <v>194</v>
      </c>
      <c r="J7643" t="s">
        <v>132</v>
      </c>
      <c r="K7643">
        <v>2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83</v>
      </c>
      <c r="R7643" t="s">
        <v>83</v>
      </c>
      <c r="S7643" t="s">
        <v>83</v>
      </c>
      <c r="T7643" t="str">
        <f>_xlfn.XLOOKUP(A7643,MI_Match_Analysis!$A$2:$A$8,MI_Match_Analysis!$F$2:$F$8,"Not Found")</f>
        <v>Loss</v>
      </c>
    </row>
    <row r="7644" spans="1:20" x14ac:dyDescent="0.3">
      <c r="A7644">
        <v>33</v>
      </c>
      <c r="B7644" s="1">
        <v>46135</v>
      </c>
      <c r="C7644" t="s">
        <v>162</v>
      </c>
      <c r="D7644" t="s">
        <v>33</v>
      </c>
      <c r="E7644" t="s">
        <v>34</v>
      </c>
      <c r="F7644" t="s">
        <v>41</v>
      </c>
      <c r="G7644">
        <v>2</v>
      </c>
      <c r="H7644">
        <v>11.4</v>
      </c>
      <c r="I7644" t="s">
        <v>194</v>
      </c>
      <c r="J7644" t="s">
        <v>132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83</v>
      </c>
      <c r="R7644" t="s">
        <v>83</v>
      </c>
      <c r="S7644" t="s">
        <v>83</v>
      </c>
      <c r="T7644" t="str">
        <f>_xlfn.XLOOKUP(A7644,MI_Match_Analysis!$A$2:$A$8,MI_Match_Analysis!$F$2:$F$8,"Not Found")</f>
        <v>Loss</v>
      </c>
    </row>
    <row r="7645" spans="1:20" x14ac:dyDescent="0.3">
      <c r="A7645">
        <v>33</v>
      </c>
      <c r="B7645" s="1">
        <v>46135</v>
      </c>
      <c r="C7645" t="s">
        <v>162</v>
      </c>
      <c r="D7645" t="s">
        <v>33</v>
      </c>
      <c r="E7645" t="s">
        <v>34</v>
      </c>
      <c r="F7645" t="s">
        <v>41</v>
      </c>
      <c r="G7645">
        <v>2</v>
      </c>
      <c r="H7645">
        <v>11.5</v>
      </c>
      <c r="I7645" t="s">
        <v>126</v>
      </c>
      <c r="J7645" t="s">
        <v>132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167</v>
      </c>
      <c r="R7645" t="s">
        <v>126</v>
      </c>
      <c r="S7645" t="s">
        <v>83</v>
      </c>
      <c r="T7645" t="str">
        <f>_xlfn.XLOOKUP(A7645,MI_Match_Analysis!$A$2:$A$8,MI_Match_Analysis!$F$2:$F$8,"Not Found")</f>
        <v>Loss</v>
      </c>
    </row>
    <row r="7646" spans="1:20" x14ac:dyDescent="0.3">
      <c r="A7646">
        <v>33</v>
      </c>
      <c r="B7646" s="1">
        <v>46135</v>
      </c>
      <c r="C7646" t="s">
        <v>162</v>
      </c>
      <c r="D7646" t="s">
        <v>33</v>
      </c>
      <c r="E7646" t="s">
        <v>34</v>
      </c>
      <c r="F7646" t="s">
        <v>41</v>
      </c>
      <c r="G7646">
        <v>2</v>
      </c>
      <c r="H7646">
        <v>11.6</v>
      </c>
      <c r="I7646" t="s">
        <v>182</v>
      </c>
      <c r="J7646" t="s">
        <v>132</v>
      </c>
      <c r="K7646">
        <v>1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83</v>
      </c>
      <c r="R7646" t="s">
        <v>83</v>
      </c>
      <c r="S7646" t="s">
        <v>83</v>
      </c>
      <c r="T7646" t="str">
        <f>_xlfn.XLOOKUP(A7646,MI_Match_Analysis!$A$2:$A$8,MI_Match_Analysis!$F$2:$F$8,"Not Found")</f>
        <v>Loss</v>
      </c>
    </row>
    <row r="7647" spans="1:20" x14ac:dyDescent="0.3">
      <c r="A7647">
        <v>33</v>
      </c>
      <c r="B7647" s="1">
        <v>46135</v>
      </c>
      <c r="C7647" t="s">
        <v>162</v>
      </c>
      <c r="D7647" t="s">
        <v>33</v>
      </c>
      <c r="E7647" t="s">
        <v>34</v>
      </c>
      <c r="F7647" t="s">
        <v>41</v>
      </c>
      <c r="G7647">
        <v>2</v>
      </c>
      <c r="H7647">
        <v>12.1</v>
      </c>
      <c r="I7647" t="s">
        <v>182</v>
      </c>
      <c r="J7647" t="s">
        <v>109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165</v>
      </c>
      <c r="R7647" t="s">
        <v>182</v>
      </c>
      <c r="S7647" t="s">
        <v>276</v>
      </c>
      <c r="T7647" t="str">
        <f>_xlfn.XLOOKUP(A7647,MI_Match_Analysis!$A$2:$A$8,MI_Match_Analysis!$F$2:$F$8,"Not Found")</f>
        <v>Loss</v>
      </c>
    </row>
    <row r="7648" spans="1:20" x14ac:dyDescent="0.3">
      <c r="A7648">
        <v>33</v>
      </c>
      <c r="B7648" s="1">
        <v>46135</v>
      </c>
      <c r="C7648" t="s">
        <v>162</v>
      </c>
      <c r="D7648" t="s">
        <v>33</v>
      </c>
      <c r="E7648" t="s">
        <v>34</v>
      </c>
      <c r="F7648" t="s">
        <v>41</v>
      </c>
      <c r="G7648">
        <v>2</v>
      </c>
      <c r="H7648">
        <v>12.2</v>
      </c>
      <c r="I7648" t="s">
        <v>187</v>
      </c>
      <c r="J7648" t="s">
        <v>109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165</v>
      </c>
      <c r="R7648" t="s">
        <v>187</v>
      </c>
      <c r="S7648" t="s">
        <v>208</v>
      </c>
      <c r="T7648" t="str">
        <f>_xlfn.XLOOKUP(A7648,MI_Match_Analysis!$A$2:$A$8,MI_Match_Analysis!$F$2:$F$8,"Not Found")</f>
        <v>Loss</v>
      </c>
    </row>
    <row r="7649" spans="1:20" x14ac:dyDescent="0.3">
      <c r="A7649">
        <v>33</v>
      </c>
      <c r="B7649" s="1">
        <v>46135</v>
      </c>
      <c r="C7649" t="s">
        <v>162</v>
      </c>
      <c r="D7649" t="s">
        <v>33</v>
      </c>
      <c r="E7649" t="s">
        <v>34</v>
      </c>
      <c r="F7649" t="s">
        <v>41</v>
      </c>
      <c r="G7649">
        <v>2</v>
      </c>
      <c r="H7649">
        <v>12.3</v>
      </c>
      <c r="I7649" t="s">
        <v>36</v>
      </c>
      <c r="J7649" t="s">
        <v>109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83</v>
      </c>
      <c r="R7649" t="s">
        <v>83</v>
      </c>
      <c r="S7649" t="s">
        <v>83</v>
      </c>
      <c r="T7649" t="str">
        <f>_xlfn.XLOOKUP(A7649,MI_Match_Analysis!$A$2:$A$8,MI_Match_Analysis!$F$2:$F$8,"Not Found")</f>
        <v>Loss</v>
      </c>
    </row>
    <row r="7650" spans="1:20" x14ac:dyDescent="0.3">
      <c r="A7650">
        <v>33</v>
      </c>
      <c r="B7650" s="1">
        <v>46135</v>
      </c>
      <c r="C7650" t="s">
        <v>162</v>
      </c>
      <c r="D7650" t="s">
        <v>33</v>
      </c>
      <c r="E7650" t="s">
        <v>34</v>
      </c>
      <c r="F7650" t="s">
        <v>41</v>
      </c>
      <c r="G7650">
        <v>2</v>
      </c>
      <c r="H7650">
        <v>12.4</v>
      </c>
      <c r="I7650" t="s">
        <v>36</v>
      </c>
      <c r="J7650" t="s">
        <v>109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83</v>
      </c>
      <c r="R7650" t="s">
        <v>83</v>
      </c>
      <c r="S7650" t="s">
        <v>83</v>
      </c>
      <c r="T7650" t="str">
        <f>_xlfn.XLOOKUP(A7650,MI_Match_Analysis!$A$2:$A$8,MI_Match_Analysis!$F$2:$F$8,"Not Found")</f>
        <v>Loss</v>
      </c>
    </row>
    <row r="7651" spans="1:20" x14ac:dyDescent="0.3">
      <c r="A7651">
        <v>33</v>
      </c>
      <c r="B7651" s="1">
        <v>46135</v>
      </c>
      <c r="C7651" t="s">
        <v>162</v>
      </c>
      <c r="D7651" t="s">
        <v>33</v>
      </c>
      <c r="E7651" t="s">
        <v>34</v>
      </c>
      <c r="F7651" t="s">
        <v>41</v>
      </c>
      <c r="G7651">
        <v>2</v>
      </c>
      <c r="H7651">
        <v>12.5</v>
      </c>
      <c r="I7651" t="s">
        <v>36</v>
      </c>
      <c r="J7651" t="s">
        <v>109</v>
      </c>
      <c r="K7651">
        <v>0</v>
      </c>
      <c r="L7651">
        <v>1</v>
      </c>
      <c r="M7651">
        <v>0</v>
      </c>
      <c r="N7651">
        <v>1</v>
      </c>
      <c r="O7651">
        <v>0</v>
      </c>
      <c r="P7651">
        <v>0</v>
      </c>
      <c r="Q7651" t="s">
        <v>83</v>
      </c>
      <c r="R7651" t="s">
        <v>83</v>
      </c>
      <c r="S7651" t="s">
        <v>83</v>
      </c>
      <c r="T7651" t="str">
        <f>_xlfn.XLOOKUP(A7651,MI_Match_Analysis!$A$2:$A$8,MI_Match_Analysis!$F$2:$F$8,"Not Found")</f>
        <v>Loss</v>
      </c>
    </row>
    <row r="7652" spans="1:20" x14ac:dyDescent="0.3">
      <c r="A7652">
        <v>33</v>
      </c>
      <c r="B7652" s="1">
        <v>46135</v>
      </c>
      <c r="C7652" t="s">
        <v>162</v>
      </c>
      <c r="D7652" t="s">
        <v>33</v>
      </c>
      <c r="E7652" t="s">
        <v>34</v>
      </c>
      <c r="F7652" t="s">
        <v>41</v>
      </c>
      <c r="G7652">
        <v>2</v>
      </c>
      <c r="H7652">
        <v>12.6</v>
      </c>
      <c r="I7652" t="s">
        <v>194</v>
      </c>
      <c r="J7652" t="s">
        <v>109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83</v>
      </c>
      <c r="R7652" t="s">
        <v>83</v>
      </c>
      <c r="S7652" t="s">
        <v>83</v>
      </c>
      <c r="T7652" t="str">
        <f>_xlfn.XLOOKUP(A7652,MI_Match_Analysis!$A$2:$A$8,MI_Match_Analysis!$F$2:$F$8,"Not Found")</f>
        <v>Loss</v>
      </c>
    </row>
    <row r="7653" spans="1:20" x14ac:dyDescent="0.3">
      <c r="A7653">
        <v>33</v>
      </c>
      <c r="B7653" s="1">
        <v>46135</v>
      </c>
      <c r="C7653" t="s">
        <v>162</v>
      </c>
      <c r="D7653" t="s">
        <v>33</v>
      </c>
      <c r="E7653" t="s">
        <v>34</v>
      </c>
      <c r="F7653" t="s">
        <v>41</v>
      </c>
      <c r="G7653">
        <v>2</v>
      </c>
      <c r="H7653">
        <v>13.1</v>
      </c>
      <c r="I7653" t="s">
        <v>194</v>
      </c>
      <c r="J7653" t="s">
        <v>132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165</v>
      </c>
      <c r="R7653" t="s">
        <v>194</v>
      </c>
      <c r="S7653" t="s">
        <v>201</v>
      </c>
      <c r="T7653" t="str">
        <f>_xlfn.XLOOKUP(A7653,MI_Match_Analysis!$A$2:$A$8,MI_Match_Analysis!$F$2:$F$8,"Not Found")</f>
        <v>Loss</v>
      </c>
    </row>
    <row r="7654" spans="1:20" x14ac:dyDescent="0.3">
      <c r="A7654">
        <v>33</v>
      </c>
      <c r="B7654" s="1">
        <v>46135</v>
      </c>
      <c r="C7654" t="s">
        <v>162</v>
      </c>
      <c r="D7654" t="s">
        <v>33</v>
      </c>
      <c r="E7654" t="s">
        <v>34</v>
      </c>
      <c r="F7654" t="s">
        <v>41</v>
      </c>
      <c r="G7654">
        <v>2</v>
      </c>
      <c r="H7654">
        <v>13.2</v>
      </c>
      <c r="I7654" t="s">
        <v>282</v>
      </c>
      <c r="J7654" t="s">
        <v>132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83</v>
      </c>
      <c r="R7654" t="s">
        <v>83</v>
      </c>
      <c r="S7654" t="s">
        <v>83</v>
      </c>
      <c r="T7654" t="str">
        <f>_xlfn.XLOOKUP(A7654,MI_Match_Analysis!$A$2:$A$8,MI_Match_Analysis!$F$2:$F$8,"Not Found")</f>
        <v>Loss</v>
      </c>
    </row>
    <row r="7655" spans="1:20" x14ac:dyDescent="0.3">
      <c r="A7655">
        <v>33</v>
      </c>
      <c r="B7655" s="1">
        <v>46135</v>
      </c>
      <c r="C7655" t="s">
        <v>162</v>
      </c>
      <c r="D7655" t="s">
        <v>33</v>
      </c>
      <c r="E7655" t="s">
        <v>34</v>
      </c>
      <c r="F7655" t="s">
        <v>41</v>
      </c>
      <c r="G7655">
        <v>2</v>
      </c>
      <c r="H7655">
        <v>13.3</v>
      </c>
      <c r="I7655" t="s">
        <v>282</v>
      </c>
      <c r="J7655" t="s">
        <v>132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83</v>
      </c>
      <c r="R7655" t="s">
        <v>83</v>
      </c>
      <c r="S7655" t="s">
        <v>83</v>
      </c>
      <c r="T7655" t="str">
        <f>_xlfn.XLOOKUP(A7655,MI_Match_Analysis!$A$2:$A$8,MI_Match_Analysis!$F$2:$F$8,"Not Found")</f>
        <v>Loss</v>
      </c>
    </row>
    <row r="7656" spans="1:20" x14ac:dyDescent="0.3">
      <c r="A7656">
        <v>33</v>
      </c>
      <c r="B7656" s="1">
        <v>46135</v>
      </c>
      <c r="C7656" t="s">
        <v>162</v>
      </c>
      <c r="D7656" t="s">
        <v>33</v>
      </c>
      <c r="E7656" t="s">
        <v>34</v>
      </c>
      <c r="F7656" t="s">
        <v>41</v>
      </c>
      <c r="G7656">
        <v>2</v>
      </c>
      <c r="H7656">
        <v>13.4</v>
      </c>
      <c r="I7656" t="s">
        <v>36</v>
      </c>
      <c r="J7656" t="s">
        <v>132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83</v>
      </c>
      <c r="R7656" t="s">
        <v>83</v>
      </c>
      <c r="S7656" t="s">
        <v>83</v>
      </c>
      <c r="T7656" t="str">
        <f>_xlfn.XLOOKUP(A7656,MI_Match_Analysis!$A$2:$A$8,MI_Match_Analysis!$F$2:$F$8,"Not Found")</f>
        <v>Loss</v>
      </c>
    </row>
    <row r="7657" spans="1:20" x14ac:dyDescent="0.3">
      <c r="A7657">
        <v>33</v>
      </c>
      <c r="B7657" s="1">
        <v>46135</v>
      </c>
      <c r="C7657" t="s">
        <v>162</v>
      </c>
      <c r="D7657" t="s">
        <v>33</v>
      </c>
      <c r="E7657" t="s">
        <v>34</v>
      </c>
      <c r="F7657" t="s">
        <v>41</v>
      </c>
      <c r="G7657">
        <v>2</v>
      </c>
      <c r="H7657">
        <v>13.5</v>
      </c>
      <c r="I7657" t="s">
        <v>282</v>
      </c>
      <c r="J7657" t="s">
        <v>132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83</v>
      </c>
      <c r="R7657" t="s">
        <v>83</v>
      </c>
      <c r="S7657" t="s">
        <v>83</v>
      </c>
      <c r="T7657" t="str">
        <f>_xlfn.XLOOKUP(A7657,MI_Match_Analysis!$A$2:$A$8,MI_Match_Analysis!$F$2:$F$8,"Not Found")</f>
        <v>Loss</v>
      </c>
    </row>
    <row r="7658" spans="1:20" x14ac:dyDescent="0.3">
      <c r="A7658">
        <v>33</v>
      </c>
      <c r="B7658" s="1">
        <v>46135</v>
      </c>
      <c r="C7658" t="s">
        <v>162</v>
      </c>
      <c r="D7658" t="s">
        <v>33</v>
      </c>
      <c r="E7658" t="s">
        <v>34</v>
      </c>
      <c r="F7658" t="s">
        <v>41</v>
      </c>
      <c r="G7658">
        <v>2</v>
      </c>
      <c r="H7658">
        <v>13.6</v>
      </c>
      <c r="I7658" t="s">
        <v>282</v>
      </c>
      <c r="J7658" t="s">
        <v>132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83</v>
      </c>
      <c r="R7658" t="s">
        <v>83</v>
      </c>
      <c r="S7658" t="s">
        <v>83</v>
      </c>
      <c r="T7658" t="str">
        <f>_xlfn.XLOOKUP(A7658,MI_Match_Analysis!$A$2:$A$8,MI_Match_Analysis!$F$2:$F$8,"Not Found")</f>
        <v>Loss</v>
      </c>
    </row>
    <row r="7659" spans="1:20" x14ac:dyDescent="0.3">
      <c r="A7659">
        <v>33</v>
      </c>
      <c r="B7659" s="1">
        <v>46135</v>
      </c>
      <c r="C7659" t="s">
        <v>162</v>
      </c>
      <c r="D7659" t="s">
        <v>33</v>
      </c>
      <c r="E7659" t="s">
        <v>34</v>
      </c>
      <c r="F7659" t="s">
        <v>41</v>
      </c>
      <c r="G7659">
        <v>2</v>
      </c>
      <c r="H7659">
        <v>14.1</v>
      </c>
      <c r="I7659" t="s">
        <v>282</v>
      </c>
      <c r="J7659" t="s">
        <v>109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83</v>
      </c>
      <c r="R7659" t="s">
        <v>83</v>
      </c>
      <c r="S7659" t="s">
        <v>83</v>
      </c>
      <c r="T7659" t="str">
        <f>_xlfn.XLOOKUP(A7659,MI_Match_Analysis!$A$2:$A$8,MI_Match_Analysis!$F$2:$F$8,"Not Found")</f>
        <v>Loss</v>
      </c>
    </row>
    <row r="7660" spans="1:20" x14ac:dyDescent="0.3">
      <c r="A7660">
        <v>33</v>
      </c>
      <c r="B7660" s="1">
        <v>46135</v>
      </c>
      <c r="C7660" t="s">
        <v>162</v>
      </c>
      <c r="D7660" t="s">
        <v>33</v>
      </c>
      <c r="E7660" t="s">
        <v>34</v>
      </c>
      <c r="F7660" t="s">
        <v>41</v>
      </c>
      <c r="G7660">
        <v>2</v>
      </c>
      <c r="H7660">
        <v>14.2</v>
      </c>
      <c r="I7660" t="s">
        <v>36</v>
      </c>
      <c r="J7660" t="s">
        <v>109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83</v>
      </c>
      <c r="R7660" t="s">
        <v>83</v>
      </c>
      <c r="S7660" t="s">
        <v>83</v>
      </c>
      <c r="T7660" t="str">
        <f>_xlfn.XLOOKUP(A7660,MI_Match_Analysis!$A$2:$A$8,MI_Match_Analysis!$F$2:$F$8,"Not Found")</f>
        <v>Loss</v>
      </c>
    </row>
    <row r="7661" spans="1:20" x14ac:dyDescent="0.3">
      <c r="A7661">
        <v>33</v>
      </c>
      <c r="B7661" s="1">
        <v>46135</v>
      </c>
      <c r="C7661" t="s">
        <v>162</v>
      </c>
      <c r="D7661" t="s">
        <v>33</v>
      </c>
      <c r="E7661" t="s">
        <v>34</v>
      </c>
      <c r="F7661" t="s">
        <v>41</v>
      </c>
      <c r="G7661">
        <v>2</v>
      </c>
      <c r="H7661">
        <v>14.3</v>
      </c>
      <c r="I7661" t="s">
        <v>282</v>
      </c>
      <c r="J7661" t="s">
        <v>109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83</v>
      </c>
      <c r="R7661" t="s">
        <v>83</v>
      </c>
      <c r="S7661" t="s">
        <v>83</v>
      </c>
      <c r="T7661" t="str">
        <f>_xlfn.XLOOKUP(A7661,MI_Match_Analysis!$A$2:$A$8,MI_Match_Analysis!$F$2:$F$8,"Not Found")</f>
        <v>Loss</v>
      </c>
    </row>
    <row r="7662" spans="1:20" x14ac:dyDescent="0.3">
      <c r="A7662">
        <v>33</v>
      </c>
      <c r="B7662" s="1">
        <v>46135</v>
      </c>
      <c r="C7662" t="s">
        <v>162</v>
      </c>
      <c r="D7662" t="s">
        <v>33</v>
      </c>
      <c r="E7662" t="s">
        <v>34</v>
      </c>
      <c r="F7662" t="s">
        <v>41</v>
      </c>
      <c r="G7662">
        <v>2</v>
      </c>
      <c r="H7662">
        <v>14.4</v>
      </c>
      <c r="I7662" t="s">
        <v>282</v>
      </c>
      <c r="J7662" t="s">
        <v>109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83</v>
      </c>
      <c r="R7662" t="s">
        <v>83</v>
      </c>
      <c r="S7662" t="s">
        <v>83</v>
      </c>
      <c r="T7662" t="str">
        <f>_xlfn.XLOOKUP(A7662,MI_Match_Analysis!$A$2:$A$8,MI_Match_Analysis!$F$2:$F$8,"Not Found")</f>
        <v>Loss</v>
      </c>
    </row>
    <row r="7663" spans="1:20" x14ac:dyDescent="0.3">
      <c r="A7663">
        <v>33</v>
      </c>
      <c r="B7663" s="1">
        <v>46135</v>
      </c>
      <c r="C7663" t="s">
        <v>162</v>
      </c>
      <c r="D7663" t="s">
        <v>33</v>
      </c>
      <c r="E7663" t="s">
        <v>34</v>
      </c>
      <c r="F7663" t="s">
        <v>41</v>
      </c>
      <c r="G7663">
        <v>2</v>
      </c>
      <c r="H7663">
        <v>14.5</v>
      </c>
      <c r="I7663" t="s">
        <v>36</v>
      </c>
      <c r="J7663" t="s">
        <v>109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83</v>
      </c>
      <c r="R7663" t="s">
        <v>83</v>
      </c>
      <c r="S7663" t="s">
        <v>83</v>
      </c>
      <c r="T7663" t="str">
        <f>_xlfn.XLOOKUP(A7663,MI_Match_Analysis!$A$2:$A$8,MI_Match_Analysis!$F$2:$F$8,"Not Found")</f>
        <v>Loss</v>
      </c>
    </row>
    <row r="7664" spans="1:20" x14ac:dyDescent="0.3">
      <c r="A7664">
        <v>33</v>
      </c>
      <c r="B7664" s="1">
        <v>46135</v>
      </c>
      <c r="C7664" t="s">
        <v>162</v>
      </c>
      <c r="D7664" t="s">
        <v>33</v>
      </c>
      <c r="E7664" t="s">
        <v>34</v>
      </c>
      <c r="F7664" t="s">
        <v>41</v>
      </c>
      <c r="G7664">
        <v>2</v>
      </c>
      <c r="H7664">
        <v>14.6</v>
      </c>
      <c r="I7664" t="s">
        <v>282</v>
      </c>
      <c r="J7664" t="s">
        <v>109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83</v>
      </c>
      <c r="R7664" t="s">
        <v>83</v>
      </c>
      <c r="S7664" t="s">
        <v>83</v>
      </c>
      <c r="T7664" t="str">
        <f>_xlfn.XLOOKUP(A7664,MI_Match_Analysis!$A$2:$A$8,MI_Match_Analysis!$F$2:$F$8,"Not Found")</f>
        <v>Loss</v>
      </c>
    </row>
    <row r="7665" spans="1:20" x14ac:dyDescent="0.3">
      <c r="A7665">
        <v>33</v>
      </c>
      <c r="B7665" s="1">
        <v>46135</v>
      </c>
      <c r="C7665" t="s">
        <v>162</v>
      </c>
      <c r="D7665" t="s">
        <v>33</v>
      </c>
      <c r="E7665" t="s">
        <v>34</v>
      </c>
      <c r="F7665" t="s">
        <v>41</v>
      </c>
      <c r="G7665">
        <v>2</v>
      </c>
      <c r="H7665">
        <v>15.1</v>
      </c>
      <c r="I7665" t="s">
        <v>36</v>
      </c>
      <c r="J7665" t="s">
        <v>265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83</v>
      </c>
      <c r="R7665" t="s">
        <v>83</v>
      </c>
      <c r="S7665" t="s">
        <v>83</v>
      </c>
      <c r="T7665" t="str">
        <f>_xlfn.XLOOKUP(A7665,MI_Match_Analysis!$A$2:$A$8,MI_Match_Analysis!$F$2:$F$8,"Not Found")</f>
        <v>Loss</v>
      </c>
    </row>
    <row r="7666" spans="1:20" x14ac:dyDescent="0.3">
      <c r="A7666">
        <v>33</v>
      </c>
      <c r="B7666" s="1">
        <v>46135</v>
      </c>
      <c r="C7666" t="s">
        <v>162</v>
      </c>
      <c r="D7666" t="s">
        <v>33</v>
      </c>
      <c r="E7666" t="s">
        <v>34</v>
      </c>
      <c r="F7666" t="s">
        <v>41</v>
      </c>
      <c r="G7666">
        <v>2</v>
      </c>
      <c r="H7666">
        <v>15.2</v>
      </c>
      <c r="I7666" t="s">
        <v>36</v>
      </c>
      <c r="J7666" t="s">
        <v>265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83</v>
      </c>
      <c r="R7666" t="s">
        <v>83</v>
      </c>
      <c r="S7666" t="s">
        <v>83</v>
      </c>
      <c r="T7666" t="str">
        <f>_xlfn.XLOOKUP(A7666,MI_Match_Analysis!$A$2:$A$8,MI_Match_Analysis!$F$2:$F$8,"Not Found")</f>
        <v>Loss</v>
      </c>
    </row>
    <row r="7667" spans="1:20" x14ac:dyDescent="0.3">
      <c r="A7667">
        <v>33</v>
      </c>
      <c r="B7667" s="1">
        <v>46135</v>
      </c>
      <c r="C7667" t="s">
        <v>162</v>
      </c>
      <c r="D7667" t="s">
        <v>33</v>
      </c>
      <c r="E7667" t="s">
        <v>34</v>
      </c>
      <c r="F7667" t="s">
        <v>41</v>
      </c>
      <c r="G7667">
        <v>2</v>
      </c>
      <c r="H7667">
        <v>15.3</v>
      </c>
      <c r="I7667" t="s">
        <v>282</v>
      </c>
      <c r="J7667" t="s">
        <v>265</v>
      </c>
      <c r="K7667">
        <v>2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83</v>
      </c>
      <c r="R7667" t="s">
        <v>83</v>
      </c>
      <c r="S7667" t="s">
        <v>83</v>
      </c>
      <c r="T7667" t="str">
        <f>_xlfn.XLOOKUP(A7667,MI_Match_Analysis!$A$2:$A$8,MI_Match_Analysis!$F$2:$F$8,"Not Found")</f>
        <v>Loss</v>
      </c>
    </row>
    <row r="7668" spans="1:20" x14ac:dyDescent="0.3">
      <c r="A7668">
        <v>33</v>
      </c>
      <c r="B7668" s="1">
        <v>46135</v>
      </c>
      <c r="C7668" t="s">
        <v>162</v>
      </c>
      <c r="D7668" t="s">
        <v>33</v>
      </c>
      <c r="E7668" t="s">
        <v>34</v>
      </c>
      <c r="F7668" t="s">
        <v>41</v>
      </c>
      <c r="G7668">
        <v>2</v>
      </c>
      <c r="H7668">
        <v>15.4</v>
      </c>
      <c r="I7668" t="s">
        <v>282</v>
      </c>
      <c r="J7668" t="s">
        <v>265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83</v>
      </c>
      <c r="R7668" t="s">
        <v>83</v>
      </c>
      <c r="S7668" t="s">
        <v>83</v>
      </c>
      <c r="T7668" t="str">
        <f>_xlfn.XLOOKUP(A7668,MI_Match_Analysis!$A$2:$A$8,MI_Match_Analysis!$F$2:$F$8,"Not Found")</f>
        <v>Loss</v>
      </c>
    </row>
    <row r="7669" spans="1:20" x14ac:dyDescent="0.3">
      <c r="A7669">
        <v>33</v>
      </c>
      <c r="B7669" s="1">
        <v>46135</v>
      </c>
      <c r="C7669" t="s">
        <v>162</v>
      </c>
      <c r="D7669" t="s">
        <v>33</v>
      </c>
      <c r="E7669" t="s">
        <v>34</v>
      </c>
      <c r="F7669" t="s">
        <v>41</v>
      </c>
      <c r="G7669">
        <v>2</v>
      </c>
      <c r="H7669">
        <v>15.5</v>
      </c>
      <c r="I7669" t="s">
        <v>36</v>
      </c>
      <c r="J7669" t="s">
        <v>265</v>
      </c>
      <c r="K7669">
        <v>1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83</v>
      </c>
      <c r="R7669" t="s">
        <v>83</v>
      </c>
      <c r="S7669" t="s">
        <v>83</v>
      </c>
      <c r="T7669" t="str">
        <f>_xlfn.XLOOKUP(A7669,MI_Match_Analysis!$A$2:$A$8,MI_Match_Analysis!$F$2:$F$8,"Not Found")</f>
        <v>Loss</v>
      </c>
    </row>
    <row r="7670" spans="1:20" x14ac:dyDescent="0.3">
      <c r="A7670">
        <v>33</v>
      </c>
      <c r="B7670" s="1">
        <v>46135</v>
      </c>
      <c r="C7670" t="s">
        <v>162</v>
      </c>
      <c r="D7670" t="s">
        <v>33</v>
      </c>
      <c r="E7670" t="s">
        <v>34</v>
      </c>
      <c r="F7670" t="s">
        <v>41</v>
      </c>
      <c r="G7670">
        <v>2</v>
      </c>
      <c r="H7670">
        <v>15.6</v>
      </c>
      <c r="I7670" t="s">
        <v>282</v>
      </c>
      <c r="J7670" t="s">
        <v>265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83</v>
      </c>
      <c r="R7670" t="s">
        <v>83</v>
      </c>
      <c r="S7670" t="s">
        <v>83</v>
      </c>
      <c r="T7670" t="str">
        <f>_xlfn.XLOOKUP(A7670,MI_Match_Analysis!$A$2:$A$8,MI_Match_Analysis!$F$2:$F$8,"Not Found")</f>
        <v>Loss</v>
      </c>
    </row>
    <row r="7671" spans="1:20" x14ac:dyDescent="0.3">
      <c r="A7671">
        <v>33</v>
      </c>
      <c r="B7671" s="1">
        <v>46135</v>
      </c>
      <c r="C7671" t="s">
        <v>162</v>
      </c>
      <c r="D7671" t="s">
        <v>33</v>
      </c>
      <c r="E7671" t="s">
        <v>34</v>
      </c>
      <c r="F7671" t="s">
        <v>41</v>
      </c>
      <c r="G7671">
        <v>2</v>
      </c>
      <c r="H7671">
        <v>16.100000000000001</v>
      </c>
      <c r="I7671" t="s">
        <v>36</v>
      </c>
      <c r="J7671" t="s">
        <v>99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83</v>
      </c>
      <c r="R7671" t="s">
        <v>83</v>
      </c>
      <c r="S7671" t="s">
        <v>83</v>
      </c>
      <c r="T7671" t="str">
        <f>_xlfn.XLOOKUP(A7671,MI_Match_Analysis!$A$2:$A$8,MI_Match_Analysis!$F$2:$F$8,"Not Found")</f>
        <v>Loss</v>
      </c>
    </row>
    <row r="7672" spans="1:20" x14ac:dyDescent="0.3">
      <c r="A7672">
        <v>33</v>
      </c>
      <c r="B7672" s="1">
        <v>46135</v>
      </c>
      <c r="C7672" t="s">
        <v>162</v>
      </c>
      <c r="D7672" t="s">
        <v>33</v>
      </c>
      <c r="E7672" t="s">
        <v>34</v>
      </c>
      <c r="F7672" t="s">
        <v>41</v>
      </c>
      <c r="G7672">
        <v>2</v>
      </c>
      <c r="H7672">
        <v>16.2</v>
      </c>
      <c r="I7672" t="s">
        <v>36</v>
      </c>
      <c r="J7672" t="s">
        <v>99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83</v>
      </c>
      <c r="R7672" t="s">
        <v>83</v>
      </c>
      <c r="S7672" t="s">
        <v>83</v>
      </c>
      <c r="T7672" t="str">
        <f>_xlfn.XLOOKUP(A7672,MI_Match_Analysis!$A$2:$A$8,MI_Match_Analysis!$F$2:$F$8,"Not Found")</f>
        <v>Loss</v>
      </c>
    </row>
    <row r="7673" spans="1:20" x14ac:dyDescent="0.3">
      <c r="A7673">
        <v>33</v>
      </c>
      <c r="B7673" s="1">
        <v>46135</v>
      </c>
      <c r="C7673" t="s">
        <v>162</v>
      </c>
      <c r="D7673" t="s">
        <v>33</v>
      </c>
      <c r="E7673" t="s">
        <v>34</v>
      </c>
      <c r="F7673" t="s">
        <v>41</v>
      </c>
      <c r="G7673">
        <v>2</v>
      </c>
      <c r="H7673">
        <v>16.3</v>
      </c>
      <c r="I7673" t="s">
        <v>282</v>
      </c>
      <c r="J7673" t="s">
        <v>99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83</v>
      </c>
      <c r="R7673" t="s">
        <v>83</v>
      </c>
      <c r="S7673" t="s">
        <v>83</v>
      </c>
      <c r="T7673" t="str">
        <f>_xlfn.XLOOKUP(A7673,MI_Match_Analysis!$A$2:$A$8,MI_Match_Analysis!$F$2:$F$8,"Not Found")</f>
        <v>Loss</v>
      </c>
    </row>
    <row r="7674" spans="1:20" x14ac:dyDescent="0.3">
      <c r="A7674">
        <v>33</v>
      </c>
      <c r="B7674" s="1">
        <v>46135</v>
      </c>
      <c r="C7674" t="s">
        <v>162</v>
      </c>
      <c r="D7674" t="s">
        <v>33</v>
      </c>
      <c r="E7674" t="s">
        <v>34</v>
      </c>
      <c r="F7674" t="s">
        <v>41</v>
      </c>
      <c r="G7674">
        <v>2</v>
      </c>
      <c r="H7674">
        <v>16.399999999999999</v>
      </c>
      <c r="I7674" t="s">
        <v>282</v>
      </c>
      <c r="J7674" t="s">
        <v>99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83</v>
      </c>
      <c r="R7674" t="s">
        <v>83</v>
      </c>
      <c r="S7674" t="s">
        <v>83</v>
      </c>
      <c r="T7674" t="str">
        <f>_xlfn.XLOOKUP(A7674,MI_Match_Analysis!$A$2:$A$8,MI_Match_Analysis!$F$2:$F$8,"Not Found")</f>
        <v>Loss</v>
      </c>
    </row>
    <row r="7675" spans="1:20" x14ac:dyDescent="0.3">
      <c r="A7675">
        <v>33</v>
      </c>
      <c r="B7675" s="1">
        <v>46135</v>
      </c>
      <c r="C7675" t="s">
        <v>162</v>
      </c>
      <c r="D7675" t="s">
        <v>33</v>
      </c>
      <c r="E7675" t="s">
        <v>34</v>
      </c>
      <c r="F7675" t="s">
        <v>41</v>
      </c>
      <c r="G7675">
        <v>2</v>
      </c>
      <c r="H7675">
        <v>16.5</v>
      </c>
      <c r="I7675" t="s">
        <v>282</v>
      </c>
      <c r="J7675" t="s">
        <v>99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83</v>
      </c>
      <c r="R7675" t="s">
        <v>83</v>
      </c>
      <c r="S7675" t="s">
        <v>83</v>
      </c>
      <c r="T7675" t="str">
        <f>_xlfn.XLOOKUP(A7675,MI_Match_Analysis!$A$2:$A$8,MI_Match_Analysis!$F$2:$F$8,"Not Found")</f>
        <v>Loss</v>
      </c>
    </row>
    <row r="7676" spans="1:20" x14ac:dyDescent="0.3">
      <c r="A7676">
        <v>33</v>
      </c>
      <c r="B7676" s="1">
        <v>46135</v>
      </c>
      <c r="C7676" t="s">
        <v>162</v>
      </c>
      <c r="D7676" t="s">
        <v>33</v>
      </c>
      <c r="E7676" t="s">
        <v>34</v>
      </c>
      <c r="F7676" t="s">
        <v>41</v>
      </c>
      <c r="G7676">
        <v>2</v>
      </c>
      <c r="H7676">
        <v>16.600000000000001</v>
      </c>
      <c r="I7676" t="s">
        <v>282</v>
      </c>
      <c r="J7676" t="s">
        <v>99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165</v>
      </c>
      <c r="R7676" t="s">
        <v>282</v>
      </c>
      <c r="S7676" t="s">
        <v>265</v>
      </c>
      <c r="T7676" t="str">
        <f>_xlfn.XLOOKUP(A7676,MI_Match_Analysis!$A$2:$A$8,MI_Match_Analysis!$F$2:$F$8,"Not Found")</f>
        <v>Loss</v>
      </c>
    </row>
    <row r="7677" spans="1:20" x14ac:dyDescent="0.3">
      <c r="A7677">
        <v>33</v>
      </c>
      <c r="B7677" s="1">
        <v>46135</v>
      </c>
      <c r="C7677" t="s">
        <v>162</v>
      </c>
      <c r="D7677" t="s">
        <v>33</v>
      </c>
      <c r="E7677" t="s">
        <v>34</v>
      </c>
      <c r="F7677" t="s">
        <v>41</v>
      </c>
      <c r="G7677">
        <v>2</v>
      </c>
      <c r="H7677">
        <v>17.100000000000001</v>
      </c>
      <c r="I7677" t="s">
        <v>36</v>
      </c>
      <c r="J7677" t="s">
        <v>208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165</v>
      </c>
      <c r="R7677" t="s">
        <v>36</v>
      </c>
      <c r="S7677" t="s">
        <v>264</v>
      </c>
      <c r="T7677" t="str">
        <f>_xlfn.XLOOKUP(A7677,MI_Match_Analysis!$A$2:$A$8,MI_Match_Analysis!$F$2:$F$8,"Not Found")</f>
        <v>Loss</v>
      </c>
    </row>
    <row r="7678" spans="1:20" x14ac:dyDescent="0.3">
      <c r="A7678">
        <v>33</v>
      </c>
      <c r="B7678" s="1">
        <v>46135</v>
      </c>
      <c r="C7678" t="s">
        <v>162</v>
      </c>
      <c r="D7678" t="s">
        <v>33</v>
      </c>
      <c r="E7678" t="s">
        <v>34</v>
      </c>
      <c r="F7678" t="s">
        <v>41</v>
      </c>
      <c r="G7678">
        <v>2</v>
      </c>
      <c r="H7678">
        <v>17.2</v>
      </c>
      <c r="I7678" t="s">
        <v>184</v>
      </c>
      <c r="J7678" t="s">
        <v>208</v>
      </c>
      <c r="K7678">
        <v>0</v>
      </c>
      <c r="L7678">
        <v>1</v>
      </c>
      <c r="M7678">
        <v>1</v>
      </c>
      <c r="N7678">
        <v>0</v>
      </c>
      <c r="O7678">
        <v>0</v>
      </c>
      <c r="P7678">
        <v>0</v>
      </c>
      <c r="Q7678" t="s">
        <v>83</v>
      </c>
      <c r="R7678" t="s">
        <v>83</v>
      </c>
      <c r="S7678" t="s">
        <v>83</v>
      </c>
      <c r="T7678" t="str">
        <f>_xlfn.XLOOKUP(A7678,MI_Match_Analysis!$A$2:$A$8,MI_Match_Analysis!$F$2:$F$8,"Not Found")</f>
        <v>Loss</v>
      </c>
    </row>
    <row r="7679" spans="1:20" x14ac:dyDescent="0.3">
      <c r="A7679">
        <v>33</v>
      </c>
      <c r="B7679" s="1">
        <v>46135</v>
      </c>
      <c r="C7679" t="s">
        <v>162</v>
      </c>
      <c r="D7679" t="s">
        <v>33</v>
      </c>
      <c r="E7679" t="s">
        <v>34</v>
      </c>
      <c r="F7679" t="s">
        <v>41</v>
      </c>
      <c r="G7679">
        <v>2</v>
      </c>
      <c r="H7679">
        <v>17.2</v>
      </c>
      <c r="I7679" t="s">
        <v>184</v>
      </c>
      <c r="J7679" t="s">
        <v>208</v>
      </c>
      <c r="K7679">
        <v>1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83</v>
      </c>
      <c r="R7679" t="s">
        <v>83</v>
      </c>
      <c r="S7679" t="s">
        <v>83</v>
      </c>
      <c r="T7679" t="str">
        <f>_xlfn.XLOOKUP(A7679,MI_Match_Analysis!$A$2:$A$8,MI_Match_Analysis!$F$2:$F$8,"Not Found")</f>
        <v>Loss</v>
      </c>
    </row>
    <row r="7680" spans="1:20" x14ac:dyDescent="0.3">
      <c r="A7680">
        <v>33</v>
      </c>
      <c r="B7680" s="1">
        <v>46135</v>
      </c>
      <c r="C7680" t="s">
        <v>162</v>
      </c>
      <c r="D7680" t="s">
        <v>33</v>
      </c>
      <c r="E7680" t="s">
        <v>34</v>
      </c>
      <c r="F7680" t="s">
        <v>41</v>
      </c>
      <c r="G7680">
        <v>2</v>
      </c>
      <c r="H7680">
        <v>17.3</v>
      </c>
      <c r="I7680" t="s">
        <v>127</v>
      </c>
      <c r="J7680" t="s">
        <v>208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83</v>
      </c>
      <c r="R7680" t="s">
        <v>83</v>
      </c>
      <c r="S7680" t="s">
        <v>83</v>
      </c>
      <c r="T7680" t="str">
        <f>_xlfn.XLOOKUP(A7680,MI_Match_Analysis!$A$2:$A$8,MI_Match_Analysis!$F$2:$F$8,"Not Found")</f>
        <v>Loss</v>
      </c>
    </row>
    <row r="7681" spans="1:20" x14ac:dyDescent="0.3">
      <c r="A7681">
        <v>33</v>
      </c>
      <c r="B7681" s="1">
        <v>46135</v>
      </c>
      <c r="C7681" t="s">
        <v>162</v>
      </c>
      <c r="D7681" t="s">
        <v>33</v>
      </c>
      <c r="E7681" t="s">
        <v>34</v>
      </c>
      <c r="F7681" t="s">
        <v>41</v>
      </c>
      <c r="G7681">
        <v>2</v>
      </c>
      <c r="H7681">
        <v>17.399999999999999</v>
      </c>
      <c r="I7681" t="s">
        <v>127</v>
      </c>
      <c r="J7681" t="s">
        <v>208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83</v>
      </c>
      <c r="R7681" t="s">
        <v>83</v>
      </c>
      <c r="S7681" t="s">
        <v>83</v>
      </c>
      <c r="T7681" t="str">
        <f>_xlfn.XLOOKUP(A7681,MI_Match_Analysis!$A$2:$A$8,MI_Match_Analysis!$F$2:$F$8,"Not Found")</f>
        <v>Loss</v>
      </c>
    </row>
    <row r="7682" spans="1:20" x14ac:dyDescent="0.3">
      <c r="A7682">
        <v>33</v>
      </c>
      <c r="B7682" s="1">
        <v>46135</v>
      </c>
      <c r="C7682" t="s">
        <v>162</v>
      </c>
      <c r="D7682" t="s">
        <v>33</v>
      </c>
      <c r="E7682" t="s">
        <v>34</v>
      </c>
      <c r="F7682" t="s">
        <v>41</v>
      </c>
      <c r="G7682">
        <v>2</v>
      </c>
      <c r="H7682">
        <v>17.5</v>
      </c>
      <c r="I7682" t="s">
        <v>127</v>
      </c>
      <c r="J7682" t="s">
        <v>208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83</v>
      </c>
      <c r="R7682" t="s">
        <v>83</v>
      </c>
      <c r="S7682" t="s">
        <v>83</v>
      </c>
      <c r="T7682" t="str">
        <f>_xlfn.XLOOKUP(A7682,MI_Match_Analysis!$A$2:$A$8,MI_Match_Analysis!$F$2:$F$8,"Not Found")</f>
        <v>Loss</v>
      </c>
    </row>
    <row r="7683" spans="1:20" x14ac:dyDescent="0.3">
      <c r="A7683">
        <v>33</v>
      </c>
      <c r="B7683" s="1">
        <v>46135</v>
      </c>
      <c r="C7683" t="s">
        <v>162</v>
      </c>
      <c r="D7683" t="s">
        <v>33</v>
      </c>
      <c r="E7683" t="s">
        <v>34</v>
      </c>
      <c r="F7683" t="s">
        <v>41</v>
      </c>
      <c r="G7683">
        <v>2</v>
      </c>
      <c r="H7683">
        <v>17.600000000000001</v>
      </c>
      <c r="I7683" t="s">
        <v>127</v>
      </c>
      <c r="J7683" t="s">
        <v>208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83</v>
      </c>
      <c r="R7683" t="s">
        <v>83</v>
      </c>
      <c r="S7683" t="s">
        <v>83</v>
      </c>
      <c r="T7683" t="str">
        <f>_xlfn.XLOOKUP(A7683,MI_Match_Analysis!$A$2:$A$8,MI_Match_Analysis!$F$2:$F$8,"Not Found")</f>
        <v>Loss</v>
      </c>
    </row>
    <row r="7684" spans="1:20" x14ac:dyDescent="0.3">
      <c r="A7684">
        <v>33</v>
      </c>
      <c r="B7684" s="1">
        <v>46135</v>
      </c>
      <c r="C7684" t="s">
        <v>162</v>
      </c>
      <c r="D7684" t="s">
        <v>33</v>
      </c>
      <c r="E7684" t="s">
        <v>34</v>
      </c>
      <c r="F7684" t="s">
        <v>41</v>
      </c>
      <c r="G7684">
        <v>2</v>
      </c>
      <c r="H7684">
        <v>18.100000000000001</v>
      </c>
      <c r="I7684" t="s">
        <v>184</v>
      </c>
      <c r="J7684" t="s">
        <v>265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83</v>
      </c>
      <c r="R7684" t="s">
        <v>83</v>
      </c>
      <c r="S7684" t="s">
        <v>83</v>
      </c>
      <c r="T7684" t="str">
        <f>_xlfn.XLOOKUP(A7684,MI_Match_Analysis!$A$2:$A$8,MI_Match_Analysis!$F$2:$F$8,"Not Found")</f>
        <v>Loss</v>
      </c>
    </row>
    <row r="7685" spans="1:20" x14ac:dyDescent="0.3">
      <c r="A7685">
        <v>33</v>
      </c>
      <c r="B7685" s="1">
        <v>46135</v>
      </c>
      <c r="C7685" t="s">
        <v>162</v>
      </c>
      <c r="D7685" t="s">
        <v>33</v>
      </c>
      <c r="E7685" t="s">
        <v>34</v>
      </c>
      <c r="F7685" t="s">
        <v>41</v>
      </c>
      <c r="G7685">
        <v>2</v>
      </c>
      <c r="H7685">
        <v>18.2</v>
      </c>
      <c r="I7685" t="s">
        <v>184</v>
      </c>
      <c r="J7685" t="s">
        <v>265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83</v>
      </c>
      <c r="R7685" t="s">
        <v>83</v>
      </c>
      <c r="S7685" t="s">
        <v>83</v>
      </c>
      <c r="T7685" t="str">
        <f>_xlfn.XLOOKUP(A7685,MI_Match_Analysis!$A$2:$A$8,MI_Match_Analysis!$F$2:$F$8,"Not Found")</f>
        <v>Loss</v>
      </c>
    </row>
    <row r="7686" spans="1:20" x14ac:dyDescent="0.3">
      <c r="A7686">
        <v>33</v>
      </c>
      <c r="B7686" s="1">
        <v>46135</v>
      </c>
      <c r="C7686" t="s">
        <v>162</v>
      </c>
      <c r="D7686" t="s">
        <v>33</v>
      </c>
      <c r="E7686" t="s">
        <v>34</v>
      </c>
      <c r="F7686" t="s">
        <v>41</v>
      </c>
      <c r="G7686">
        <v>2</v>
      </c>
      <c r="H7686">
        <v>18.3</v>
      </c>
      <c r="I7686" t="s">
        <v>127</v>
      </c>
      <c r="J7686" t="s">
        <v>265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83</v>
      </c>
      <c r="R7686" t="s">
        <v>83</v>
      </c>
      <c r="S7686" t="s">
        <v>83</v>
      </c>
      <c r="T7686" t="str">
        <f>_xlfn.XLOOKUP(A7686,MI_Match_Analysis!$A$2:$A$8,MI_Match_Analysis!$F$2:$F$8,"Not Found")</f>
        <v>Loss</v>
      </c>
    </row>
    <row r="7687" spans="1:20" x14ac:dyDescent="0.3">
      <c r="A7687">
        <v>33</v>
      </c>
      <c r="B7687" s="1">
        <v>46135</v>
      </c>
      <c r="C7687" t="s">
        <v>162</v>
      </c>
      <c r="D7687" t="s">
        <v>33</v>
      </c>
      <c r="E7687" t="s">
        <v>34</v>
      </c>
      <c r="F7687" t="s">
        <v>41</v>
      </c>
      <c r="G7687">
        <v>2</v>
      </c>
      <c r="H7687">
        <v>18.399999999999999</v>
      </c>
      <c r="I7687" t="s">
        <v>127</v>
      </c>
      <c r="J7687" t="s">
        <v>265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83</v>
      </c>
      <c r="R7687" t="s">
        <v>83</v>
      </c>
      <c r="S7687" t="s">
        <v>83</v>
      </c>
      <c r="T7687" t="str">
        <f>_xlfn.XLOOKUP(A7687,MI_Match_Analysis!$A$2:$A$8,MI_Match_Analysis!$F$2:$F$8,"Not Found")</f>
        <v>Loss</v>
      </c>
    </row>
    <row r="7688" spans="1:20" x14ac:dyDescent="0.3">
      <c r="A7688">
        <v>33</v>
      </c>
      <c r="B7688" s="1">
        <v>46135</v>
      </c>
      <c r="C7688" t="s">
        <v>162</v>
      </c>
      <c r="D7688" t="s">
        <v>33</v>
      </c>
      <c r="E7688" t="s">
        <v>34</v>
      </c>
      <c r="F7688" t="s">
        <v>41</v>
      </c>
      <c r="G7688">
        <v>2</v>
      </c>
      <c r="H7688">
        <v>18.5</v>
      </c>
      <c r="I7688" t="s">
        <v>184</v>
      </c>
      <c r="J7688" t="s">
        <v>265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83</v>
      </c>
      <c r="R7688" t="s">
        <v>83</v>
      </c>
      <c r="S7688" t="s">
        <v>83</v>
      </c>
      <c r="T7688" t="str">
        <f>_xlfn.XLOOKUP(A7688,MI_Match_Analysis!$A$2:$A$8,MI_Match_Analysis!$F$2:$F$8,"Not Found")</f>
        <v>Loss</v>
      </c>
    </row>
    <row r="7689" spans="1:20" x14ac:dyDescent="0.3">
      <c r="A7689">
        <v>33</v>
      </c>
      <c r="B7689" s="1">
        <v>46135</v>
      </c>
      <c r="C7689" t="s">
        <v>162</v>
      </c>
      <c r="D7689" t="s">
        <v>33</v>
      </c>
      <c r="E7689" t="s">
        <v>34</v>
      </c>
      <c r="F7689" t="s">
        <v>41</v>
      </c>
      <c r="G7689">
        <v>2</v>
      </c>
      <c r="H7689">
        <v>18.600000000000001</v>
      </c>
      <c r="I7689" t="s">
        <v>184</v>
      </c>
      <c r="J7689" t="s">
        <v>265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165</v>
      </c>
      <c r="R7689" t="s">
        <v>184</v>
      </c>
      <c r="S7689" t="s">
        <v>98</v>
      </c>
      <c r="T7689" t="str">
        <f>_xlfn.XLOOKUP(A7689,MI_Match_Analysis!$A$2:$A$8,MI_Match_Analysis!$F$2:$F$8,"Not Found")</f>
        <v>Loss</v>
      </c>
    </row>
    <row r="7690" spans="1:20" hidden="1" x14ac:dyDescent="0.3">
      <c r="A7690">
        <v>34</v>
      </c>
      <c r="B7690" s="1">
        <v>46136</v>
      </c>
      <c r="C7690" t="s">
        <v>162</v>
      </c>
      <c r="D7690" t="s">
        <v>163</v>
      </c>
      <c r="E7690" t="s">
        <v>48</v>
      </c>
      <c r="F7690" t="s">
        <v>24</v>
      </c>
      <c r="G7690">
        <v>1</v>
      </c>
      <c r="H7690">
        <v>0.1</v>
      </c>
      <c r="I7690" t="s">
        <v>213</v>
      </c>
      <c r="J7690" t="s">
        <v>80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83</v>
      </c>
      <c r="R7690" t="s">
        <v>83</v>
      </c>
      <c r="S7690" t="s">
        <v>83</v>
      </c>
      <c r="T7690" t="str">
        <f>_xlfn.XLOOKUP(A7690,MI_Match_Analysis!$A$2:$A$8,MI_Match_Analysis!$F$2:$F$8,"Not Found")</f>
        <v>Not Found</v>
      </c>
    </row>
    <row r="7691" spans="1:20" hidden="1" x14ac:dyDescent="0.3">
      <c r="A7691">
        <v>34</v>
      </c>
      <c r="B7691" s="1">
        <v>46136</v>
      </c>
      <c r="C7691" t="s">
        <v>162</v>
      </c>
      <c r="D7691" t="s">
        <v>163</v>
      </c>
      <c r="E7691" t="s">
        <v>48</v>
      </c>
      <c r="F7691" t="s">
        <v>24</v>
      </c>
      <c r="G7691">
        <v>1</v>
      </c>
      <c r="H7691">
        <v>0.2</v>
      </c>
      <c r="I7691" t="s">
        <v>116</v>
      </c>
      <c r="J7691" t="s">
        <v>80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83</v>
      </c>
      <c r="R7691" t="s">
        <v>83</v>
      </c>
      <c r="S7691" t="s">
        <v>83</v>
      </c>
      <c r="T7691" t="str">
        <f>_xlfn.XLOOKUP(A7691,MI_Match_Analysis!$A$2:$A$8,MI_Match_Analysis!$F$2:$F$8,"Not Found")</f>
        <v>Not Found</v>
      </c>
    </row>
    <row r="7692" spans="1:20" hidden="1" x14ac:dyDescent="0.3">
      <c r="A7692">
        <v>34</v>
      </c>
      <c r="B7692" s="1">
        <v>46136</v>
      </c>
      <c r="C7692" t="s">
        <v>162</v>
      </c>
      <c r="D7692" t="s">
        <v>163</v>
      </c>
      <c r="E7692" t="s">
        <v>48</v>
      </c>
      <c r="F7692" t="s">
        <v>24</v>
      </c>
      <c r="G7692">
        <v>1</v>
      </c>
      <c r="H7692">
        <v>0.3</v>
      </c>
      <c r="I7692" t="s">
        <v>116</v>
      </c>
      <c r="J7692" t="s">
        <v>80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83</v>
      </c>
      <c r="R7692" t="s">
        <v>83</v>
      </c>
      <c r="S7692" t="s">
        <v>83</v>
      </c>
      <c r="T7692" t="str">
        <f>_xlfn.XLOOKUP(A7692,MI_Match_Analysis!$A$2:$A$8,MI_Match_Analysis!$F$2:$F$8,"Not Found")</f>
        <v>Not Found</v>
      </c>
    </row>
    <row r="7693" spans="1:20" hidden="1" x14ac:dyDescent="0.3">
      <c r="A7693">
        <v>34</v>
      </c>
      <c r="B7693" s="1">
        <v>46136</v>
      </c>
      <c r="C7693" t="s">
        <v>162</v>
      </c>
      <c r="D7693" t="s">
        <v>163</v>
      </c>
      <c r="E7693" t="s">
        <v>48</v>
      </c>
      <c r="F7693" t="s">
        <v>24</v>
      </c>
      <c r="G7693">
        <v>1</v>
      </c>
      <c r="H7693">
        <v>0.4</v>
      </c>
      <c r="I7693" t="s">
        <v>213</v>
      </c>
      <c r="J7693" t="s">
        <v>80</v>
      </c>
      <c r="K7693">
        <v>4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83</v>
      </c>
      <c r="R7693" t="s">
        <v>83</v>
      </c>
      <c r="S7693" t="s">
        <v>83</v>
      </c>
      <c r="T7693" t="str">
        <f>_xlfn.XLOOKUP(A7693,MI_Match_Analysis!$A$2:$A$8,MI_Match_Analysis!$F$2:$F$8,"Not Found")</f>
        <v>Not Found</v>
      </c>
    </row>
    <row r="7694" spans="1:20" hidden="1" x14ac:dyDescent="0.3">
      <c r="A7694">
        <v>34</v>
      </c>
      <c r="B7694" s="1">
        <v>46136</v>
      </c>
      <c r="C7694" t="s">
        <v>162</v>
      </c>
      <c r="D7694" t="s">
        <v>163</v>
      </c>
      <c r="E7694" t="s">
        <v>48</v>
      </c>
      <c r="F7694" t="s">
        <v>24</v>
      </c>
      <c r="G7694">
        <v>1</v>
      </c>
      <c r="H7694">
        <v>0.5</v>
      </c>
      <c r="I7694" t="s">
        <v>213</v>
      </c>
      <c r="J7694" t="s">
        <v>80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83</v>
      </c>
      <c r="R7694" t="s">
        <v>83</v>
      </c>
      <c r="S7694" t="s">
        <v>83</v>
      </c>
      <c r="T7694" t="str">
        <f>_xlfn.XLOOKUP(A7694,MI_Match_Analysis!$A$2:$A$8,MI_Match_Analysis!$F$2:$F$8,"Not Found")</f>
        <v>Not Found</v>
      </c>
    </row>
    <row r="7695" spans="1:20" hidden="1" x14ac:dyDescent="0.3">
      <c r="A7695">
        <v>34</v>
      </c>
      <c r="B7695" s="1">
        <v>46136</v>
      </c>
      <c r="C7695" t="s">
        <v>162</v>
      </c>
      <c r="D7695" t="s">
        <v>163</v>
      </c>
      <c r="E7695" t="s">
        <v>48</v>
      </c>
      <c r="F7695" t="s">
        <v>24</v>
      </c>
      <c r="G7695">
        <v>1</v>
      </c>
      <c r="H7695">
        <v>0.6</v>
      </c>
      <c r="I7695" t="s">
        <v>213</v>
      </c>
      <c r="J7695" t="s">
        <v>80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83</v>
      </c>
      <c r="R7695" t="s">
        <v>83</v>
      </c>
      <c r="S7695" t="s">
        <v>83</v>
      </c>
      <c r="T7695" t="str">
        <f>_xlfn.XLOOKUP(A7695,MI_Match_Analysis!$A$2:$A$8,MI_Match_Analysis!$F$2:$F$8,"Not Found")</f>
        <v>Not Found</v>
      </c>
    </row>
    <row r="7696" spans="1:20" hidden="1" x14ac:dyDescent="0.3">
      <c r="A7696">
        <v>34</v>
      </c>
      <c r="B7696" s="1">
        <v>46136</v>
      </c>
      <c r="C7696" t="s">
        <v>162</v>
      </c>
      <c r="D7696" t="s">
        <v>163</v>
      </c>
      <c r="E7696" t="s">
        <v>48</v>
      </c>
      <c r="F7696" t="s">
        <v>24</v>
      </c>
      <c r="G7696">
        <v>1</v>
      </c>
      <c r="H7696">
        <v>1.1000000000000001</v>
      </c>
      <c r="I7696" t="s">
        <v>213</v>
      </c>
      <c r="J7696" t="s">
        <v>111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83</v>
      </c>
      <c r="R7696" t="s">
        <v>83</v>
      </c>
      <c r="S7696" t="s">
        <v>83</v>
      </c>
      <c r="T7696" t="str">
        <f>_xlfn.XLOOKUP(A7696,MI_Match_Analysis!$A$2:$A$8,MI_Match_Analysis!$F$2:$F$8,"Not Found")</f>
        <v>Not Found</v>
      </c>
    </row>
    <row r="7697" spans="1:20" hidden="1" x14ac:dyDescent="0.3">
      <c r="A7697">
        <v>34</v>
      </c>
      <c r="B7697" s="1">
        <v>46136</v>
      </c>
      <c r="C7697" t="s">
        <v>162</v>
      </c>
      <c r="D7697" t="s">
        <v>163</v>
      </c>
      <c r="E7697" t="s">
        <v>48</v>
      </c>
      <c r="F7697" t="s">
        <v>24</v>
      </c>
      <c r="G7697">
        <v>1</v>
      </c>
      <c r="H7697">
        <v>1.2</v>
      </c>
      <c r="I7697" t="s">
        <v>213</v>
      </c>
      <c r="J7697" t="s">
        <v>111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83</v>
      </c>
      <c r="R7697" t="s">
        <v>83</v>
      </c>
      <c r="S7697" t="s">
        <v>83</v>
      </c>
      <c r="T7697" t="str">
        <f>_xlfn.XLOOKUP(A7697,MI_Match_Analysis!$A$2:$A$8,MI_Match_Analysis!$F$2:$F$8,"Not Found")</f>
        <v>Not Found</v>
      </c>
    </row>
    <row r="7698" spans="1:20" hidden="1" x14ac:dyDescent="0.3">
      <c r="A7698">
        <v>34</v>
      </c>
      <c r="B7698" s="1">
        <v>46136</v>
      </c>
      <c r="C7698" t="s">
        <v>162</v>
      </c>
      <c r="D7698" t="s">
        <v>163</v>
      </c>
      <c r="E7698" t="s">
        <v>48</v>
      </c>
      <c r="F7698" t="s">
        <v>24</v>
      </c>
      <c r="G7698">
        <v>1</v>
      </c>
      <c r="H7698">
        <v>1.3</v>
      </c>
      <c r="I7698" t="s">
        <v>213</v>
      </c>
      <c r="J7698" t="s">
        <v>111</v>
      </c>
      <c r="K7698">
        <v>2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83</v>
      </c>
      <c r="R7698" t="s">
        <v>83</v>
      </c>
      <c r="S7698" t="s">
        <v>83</v>
      </c>
      <c r="T7698" t="str">
        <f>_xlfn.XLOOKUP(A7698,MI_Match_Analysis!$A$2:$A$8,MI_Match_Analysis!$F$2:$F$8,"Not Found")</f>
        <v>Not Found</v>
      </c>
    </row>
    <row r="7699" spans="1:20" hidden="1" x14ac:dyDescent="0.3">
      <c r="A7699">
        <v>34</v>
      </c>
      <c r="B7699" s="1">
        <v>46136</v>
      </c>
      <c r="C7699" t="s">
        <v>162</v>
      </c>
      <c r="D7699" t="s">
        <v>163</v>
      </c>
      <c r="E7699" t="s">
        <v>48</v>
      </c>
      <c r="F7699" t="s">
        <v>24</v>
      </c>
      <c r="G7699">
        <v>1</v>
      </c>
      <c r="H7699">
        <v>1.4</v>
      </c>
      <c r="I7699" t="s">
        <v>213</v>
      </c>
      <c r="J7699" t="s">
        <v>111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83</v>
      </c>
      <c r="R7699" t="s">
        <v>83</v>
      </c>
      <c r="S7699" t="s">
        <v>83</v>
      </c>
      <c r="T7699" t="str">
        <f>_xlfn.XLOOKUP(A7699,MI_Match_Analysis!$A$2:$A$8,MI_Match_Analysis!$F$2:$F$8,"Not Found")</f>
        <v>Not Found</v>
      </c>
    </row>
    <row r="7700" spans="1:20" hidden="1" x14ac:dyDescent="0.3">
      <c r="A7700">
        <v>34</v>
      </c>
      <c r="B7700" s="1">
        <v>46136</v>
      </c>
      <c r="C7700" t="s">
        <v>162</v>
      </c>
      <c r="D7700" t="s">
        <v>163</v>
      </c>
      <c r="E7700" t="s">
        <v>48</v>
      </c>
      <c r="F7700" t="s">
        <v>24</v>
      </c>
      <c r="G7700">
        <v>1</v>
      </c>
      <c r="H7700">
        <v>1.4</v>
      </c>
      <c r="I7700" t="s">
        <v>213</v>
      </c>
      <c r="J7700" t="s">
        <v>111</v>
      </c>
      <c r="K7700">
        <v>0</v>
      </c>
      <c r="L7700">
        <v>1</v>
      </c>
      <c r="M7700">
        <v>1</v>
      </c>
      <c r="N7700">
        <v>0</v>
      </c>
      <c r="O7700">
        <v>0</v>
      </c>
      <c r="P7700">
        <v>0</v>
      </c>
      <c r="Q7700" t="s">
        <v>83</v>
      </c>
      <c r="R7700" t="s">
        <v>83</v>
      </c>
      <c r="S7700" t="s">
        <v>83</v>
      </c>
      <c r="T7700" t="str">
        <f>_xlfn.XLOOKUP(A7700,MI_Match_Analysis!$A$2:$A$8,MI_Match_Analysis!$F$2:$F$8,"Not Found")</f>
        <v>Not Found</v>
      </c>
    </row>
    <row r="7701" spans="1:20" hidden="1" x14ac:dyDescent="0.3">
      <c r="A7701">
        <v>34</v>
      </c>
      <c r="B7701" s="1">
        <v>46136</v>
      </c>
      <c r="C7701" t="s">
        <v>162</v>
      </c>
      <c r="D7701" t="s">
        <v>163</v>
      </c>
      <c r="E7701" t="s">
        <v>48</v>
      </c>
      <c r="F7701" t="s">
        <v>24</v>
      </c>
      <c r="G7701">
        <v>1</v>
      </c>
      <c r="H7701">
        <v>1.5</v>
      </c>
      <c r="I7701" t="s">
        <v>213</v>
      </c>
      <c r="J7701" t="s">
        <v>111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83</v>
      </c>
      <c r="R7701" t="s">
        <v>83</v>
      </c>
      <c r="S7701" t="s">
        <v>83</v>
      </c>
      <c r="T7701" t="str">
        <f>_xlfn.XLOOKUP(A7701,MI_Match_Analysis!$A$2:$A$8,MI_Match_Analysis!$F$2:$F$8,"Not Found")</f>
        <v>Not Found</v>
      </c>
    </row>
    <row r="7702" spans="1:20" hidden="1" x14ac:dyDescent="0.3">
      <c r="A7702">
        <v>34</v>
      </c>
      <c r="B7702" s="1">
        <v>46136</v>
      </c>
      <c r="C7702" t="s">
        <v>162</v>
      </c>
      <c r="D7702" t="s">
        <v>163</v>
      </c>
      <c r="E7702" t="s">
        <v>48</v>
      </c>
      <c r="F7702" t="s">
        <v>24</v>
      </c>
      <c r="G7702">
        <v>1</v>
      </c>
      <c r="H7702">
        <v>1.6</v>
      </c>
      <c r="I7702" t="s">
        <v>213</v>
      </c>
      <c r="J7702" t="s">
        <v>111</v>
      </c>
      <c r="K7702">
        <v>0</v>
      </c>
      <c r="L7702">
        <v>1</v>
      </c>
      <c r="M7702">
        <v>0</v>
      </c>
      <c r="N7702">
        <v>1</v>
      </c>
      <c r="O7702">
        <v>0</v>
      </c>
      <c r="P7702">
        <v>0</v>
      </c>
      <c r="Q7702" t="s">
        <v>83</v>
      </c>
      <c r="R7702" t="s">
        <v>83</v>
      </c>
      <c r="S7702" t="s">
        <v>83</v>
      </c>
      <c r="T7702" t="str">
        <f>_xlfn.XLOOKUP(A7702,MI_Match_Analysis!$A$2:$A$8,MI_Match_Analysis!$F$2:$F$8,"Not Found")</f>
        <v>Not Found</v>
      </c>
    </row>
    <row r="7703" spans="1:20" hidden="1" x14ac:dyDescent="0.3">
      <c r="A7703">
        <v>34</v>
      </c>
      <c r="B7703" s="1">
        <v>46136</v>
      </c>
      <c r="C7703" t="s">
        <v>162</v>
      </c>
      <c r="D7703" t="s">
        <v>163</v>
      </c>
      <c r="E7703" t="s">
        <v>48</v>
      </c>
      <c r="F7703" t="s">
        <v>24</v>
      </c>
      <c r="G7703">
        <v>1</v>
      </c>
      <c r="H7703">
        <v>2.1</v>
      </c>
      <c r="I7703" t="s">
        <v>213</v>
      </c>
      <c r="J7703" t="s">
        <v>80</v>
      </c>
      <c r="K7703">
        <v>4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83</v>
      </c>
      <c r="R7703" t="s">
        <v>83</v>
      </c>
      <c r="S7703" t="s">
        <v>83</v>
      </c>
      <c r="T7703" t="str">
        <f>_xlfn.XLOOKUP(A7703,MI_Match_Analysis!$A$2:$A$8,MI_Match_Analysis!$F$2:$F$8,"Not Found")</f>
        <v>Not Found</v>
      </c>
    </row>
    <row r="7704" spans="1:20" hidden="1" x14ac:dyDescent="0.3">
      <c r="A7704">
        <v>34</v>
      </c>
      <c r="B7704" s="1">
        <v>46136</v>
      </c>
      <c r="C7704" t="s">
        <v>162</v>
      </c>
      <c r="D7704" t="s">
        <v>163</v>
      </c>
      <c r="E7704" t="s">
        <v>48</v>
      </c>
      <c r="F7704" t="s">
        <v>24</v>
      </c>
      <c r="G7704">
        <v>1</v>
      </c>
      <c r="H7704">
        <v>2.2000000000000002</v>
      </c>
      <c r="I7704" t="s">
        <v>213</v>
      </c>
      <c r="J7704" t="s">
        <v>80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83</v>
      </c>
      <c r="R7704" t="s">
        <v>83</v>
      </c>
      <c r="S7704" t="s">
        <v>83</v>
      </c>
      <c r="T7704" t="str">
        <f>_xlfn.XLOOKUP(A7704,MI_Match_Analysis!$A$2:$A$8,MI_Match_Analysis!$F$2:$F$8,"Not Found")</f>
        <v>Not Found</v>
      </c>
    </row>
    <row r="7705" spans="1:20" hidden="1" x14ac:dyDescent="0.3">
      <c r="A7705">
        <v>34</v>
      </c>
      <c r="B7705" s="1">
        <v>46136</v>
      </c>
      <c r="C7705" t="s">
        <v>162</v>
      </c>
      <c r="D7705" t="s">
        <v>163</v>
      </c>
      <c r="E7705" t="s">
        <v>48</v>
      </c>
      <c r="F7705" t="s">
        <v>24</v>
      </c>
      <c r="G7705">
        <v>1</v>
      </c>
      <c r="H7705">
        <v>2.2999999999999998</v>
      </c>
      <c r="I7705" t="s">
        <v>213</v>
      </c>
      <c r="J7705" t="s">
        <v>80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83</v>
      </c>
      <c r="R7705" t="s">
        <v>83</v>
      </c>
      <c r="S7705" t="s">
        <v>83</v>
      </c>
      <c r="T7705" t="str">
        <f>_xlfn.XLOOKUP(A7705,MI_Match_Analysis!$A$2:$A$8,MI_Match_Analysis!$F$2:$F$8,"Not Found")</f>
        <v>Not Found</v>
      </c>
    </row>
    <row r="7706" spans="1:20" hidden="1" x14ac:dyDescent="0.3">
      <c r="A7706">
        <v>34</v>
      </c>
      <c r="B7706" s="1">
        <v>46136</v>
      </c>
      <c r="C7706" t="s">
        <v>162</v>
      </c>
      <c r="D7706" t="s">
        <v>163</v>
      </c>
      <c r="E7706" t="s">
        <v>48</v>
      </c>
      <c r="F7706" t="s">
        <v>24</v>
      </c>
      <c r="G7706">
        <v>1</v>
      </c>
      <c r="H7706">
        <v>2.4</v>
      </c>
      <c r="I7706" t="s">
        <v>213</v>
      </c>
      <c r="J7706" t="s">
        <v>80</v>
      </c>
      <c r="K7706">
        <v>4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83</v>
      </c>
      <c r="R7706" t="s">
        <v>83</v>
      </c>
      <c r="S7706" t="s">
        <v>83</v>
      </c>
      <c r="T7706" t="str">
        <f>_xlfn.XLOOKUP(A7706,MI_Match_Analysis!$A$2:$A$8,MI_Match_Analysis!$F$2:$F$8,"Not Found")</f>
        <v>Not Found</v>
      </c>
    </row>
    <row r="7707" spans="1:20" hidden="1" x14ac:dyDescent="0.3">
      <c r="A7707">
        <v>34</v>
      </c>
      <c r="B7707" s="1">
        <v>46136</v>
      </c>
      <c r="C7707" t="s">
        <v>162</v>
      </c>
      <c r="D7707" t="s">
        <v>163</v>
      </c>
      <c r="E7707" t="s">
        <v>48</v>
      </c>
      <c r="F7707" t="s">
        <v>24</v>
      </c>
      <c r="G7707">
        <v>1</v>
      </c>
      <c r="H7707">
        <v>2.5</v>
      </c>
      <c r="I7707" t="s">
        <v>213</v>
      </c>
      <c r="J7707" t="s">
        <v>80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83</v>
      </c>
      <c r="R7707" t="s">
        <v>83</v>
      </c>
      <c r="S7707" t="s">
        <v>83</v>
      </c>
      <c r="T7707" t="str">
        <f>_xlfn.XLOOKUP(A7707,MI_Match_Analysis!$A$2:$A$8,MI_Match_Analysis!$F$2:$F$8,"Not Found")</f>
        <v>Not Found</v>
      </c>
    </row>
    <row r="7708" spans="1:20" hidden="1" x14ac:dyDescent="0.3">
      <c r="A7708">
        <v>34</v>
      </c>
      <c r="B7708" s="1">
        <v>46136</v>
      </c>
      <c r="C7708" t="s">
        <v>162</v>
      </c>
      <c r="D7708" t="s">
        <v>163</v>
      </c>
      <c r="E7708" t="s">
        <v>48</v>
      </c>
      <c r="F7708" t="s">
        <v>24</v>
      </c>
      <c r="G7708">
        <v>1</v>
      </c>
      <c r="H7708">
        <v>2.6</v>
      </c>
      <c r="I7708" t="s">
        <v>213</v>
      </c>
      <c r="J7708" t="s">
        <v>80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83</v>
      </c>
      <c r="R7708" t="s">
        <v>83</v>
      </c>
      <c r="S7708" t="s">
        <v>83</v>
      </c>
      <c r="T7708" t="str">
        <f>_xlfn.XLOOKUP(A7708,MI_Match_Analysis!$A$2:$A$8,MI_Match_Analysis!$F$2:$F$8,"Not Found")</f>
        <v>Not Found</v>
      </c>
    </row>
    <row r="7709" spans="1:20" hidden="1" x14ac:dyDescent="0.3">
      <c r="A7709">
        <v>34</v>
      </c>
      <c r="B7709" s="1">
        <v>46136</v>
      </c>
      <c r="C7709" t="s">
        <v>162</v>
      </c>
      <c r="D7709" t="s">
        <v>163</v>
      </c>
      <c r="E7709" t="s">
        <v>48</v>
      </c>
      <c r="F7709" t="s">
        <v>24</v>
      </c>
      <c r="G7709">
        <v>1</v>
      </c>
      <c r="H7709">
        <v>3.1</v>
      </c>
      <c r="I7709" t="s">
        <v>213</v>
      </c>
      <c r="J7709" t="s">
        <v>269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83</v>
      </c>
      <c r="R7709" t="s">
        <v>83</v>
      </c>
      <c r="S7709" t="s">
        <v>83</v>
      </c>
      <c r="T7709" t="str">
        <f>_xlfn.XLOOKUP(A7709,MI_Match_Analysis!$A$2:$A$8,MI_Match_Analysis!$F$2:$F$8,"Not Found")</f>
        <v>Not Found</v>
      </c>
    </row>
    <row r="7710" spans="1:20" hidden="1" x14ac:dyDescent="0.3">
      <c r="A7710">
        <v>34</v>
      </c>
      <c r="B7710" s="1">
        <v>46136</v>
      </c>
      <c r="C7710" t="s">
        <v>162</v>
      </c>
      <c r="D7710" t="s">
        <v>163</v>
      </c>
      <c r="E7710" t="s">
        <v>48</v>
      </c>
      <c r="F7710" t="s">
        <v>24</v>
      </c>
      <c r="G7710">
        <v>1</v>
      </c>
      <c r="H7710">
        <v>3.2</v>
      </c>
      <c r="I7710" t="s">
        <v>213</v>
      </c>
      <c r="J7710" t="s">
        <v>269</v>
      </c>
      <c r="K7710">
        <v>4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83</v>
      </c>
      <c r="R7710" t="s">
        <v>83</v>
      </c>
      <c r="S7710" t="s">
        <v>83</v>
      </c>
      <c r="T7710" t="str">
        <f>_xlfn.XLOOKUP(A7710,MI_Match_Analysis!$A$2:$A$8,MI_Match_Analysis!$F$2:$F$8,"Not Found")</f>
        <v>Not Found</v>
      </c>
    </row>
    <row r="7711" spans="1:20" hidden="1" x14ac:dyDescent="0.3">
      <c r="A7711">
        <v>34</v>
      </c>
      <c r="B7711" s="1">
        <v>46136</v>
      </c>
      <c r="C7711" t="s">
        <v>162</v>
      </c>
      <c r="D7711" t="s">
        <v>163</v>
      </c>
      <c r="E7711" t="s">
        <v>48</v>
      </c>
      <c r="F7711" t="s">
        <v>24</v>
      </c>
      <c r="G7711">
        <v>1</v>
      </c>
      <c r="H7711">
        <v>3.3</v>
      </c>
      <c r="I7711" t="s">
        <v>213</v>
      </c>
      <c r="J7711" t="s">
        <v>269</v>
      </c>
      <c r="K7711">
        <v>4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83</v>
      </c>
      <c r="R7711" t="s">
        <v>83</v>
      </c>
      <c r="S7711" t="s">
        <v>83</v>
      </c>
      <c r="T7711" t="str">
        <f>_xlfn.XLOOKUP(A7711,MI_Match_Analysis!$A$2:$A$8,MI_Match_Analysis!$F$2:$F$8,"Not Found")</f>
        <v>Not Found</v>
      </c>
    </row>
    <row r="7712" spans="1:20" hidden="1" x14ac:dyDescent="0.3">
      <c r="A7712">
        <v>34</v>
      </c>
      <c r="B7712" s="1">
        <v>46136</v>
      </c>
      <c r="C7712" t="s">
        <v>162</v>
      </c>
      <c r="D7712" t="s">
        <v>163</v>
      </c>
      <c r="E7712" t="s">
        <v>48</v>
      </c>
      <c r="F7712" t="s">
        <v>24</v>
      </c>
      <c r="G7712">
        <v>1</v>
      </c>
      <c r="H7712">
        <v>3.4</v>
      </c>
      <c r="I7712" t="s">
        <v>213</v>
      </c>
      <c r="J7712" t="s">
        <v>269</v>
      </c>
      <c r="K7712">
        <v>1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83</v>
      </c>
      <c r="R7712" t="s">
        <v>83</v>
      </c>
      <c r="S7712" t="s">
        <v>83</v>
      </c>
      <c r="T7712" t="str">
        <f>_xlfn.XLOOKUP(A7712,MI_Match_Analysis!$A$2:$A$8,MI_Match_Analysis!$F$2:$F$8,"Not Found")</f>
        <v>Not Found</v>
      </c>
    </row>
    <row r="7713" spans="1:20" hidden="1" x14ac:dyDescent="0.3">
      <c r="A7713">
        <v>34</v>
      </c>
      <c r="B7713" s="1">
        <v>46136</v>
      </c>
      <c r="C7713" t="s">
        <v>162</v>
      </c>
      <c r="D7713" t="s">
        <v>163</v>
      </c>
      <c r="E7713" t="s">
        <v>48</v>
      </c>
      <c r="F7713" t="s">
        <v>24</v>
      </c>
      <c r="G7713">
        <v>1</v>
      </c>
      <c r="H7713">
        <v>3.5</v>
      </c>
      <c r="I7713" t="s">
        <v>116</v>
      </c>
      <c r="J7713" t="s">
        <v>269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83</v>
      </c>
      <c r="R7713" t="s">
        <v>83</v>
      </c>
      <c r="S7713" t="s">
        <v>83</v>
      </c>
      <c r="T7713" t="str">
        <f>_xlfn.XLOOKUP(A7713,MI_Match_Analysis!$A$2:$A$8,MI_Match_Analysis!$F$2:$F$8,"Not Found")</f>
        <v>Not Found</v>
      </c>
    </row>
    <row r="7714" spans="1:20" hidden="1" x14ac:dyDescent="0.3">
      <c r="A7714">
        <v>34</v>
      </c>
      <c r="B7714" s="1">
        <v>46136</v>
      </c>
      <c r="C7714" t="s">
        <v>162</v>
      </c>
      <c r="D7714" t="s">
        <v>163</v>
      </c>
      <c r="E7714" t="s">
        <v>48</v>
      </c>
      <c r="F7714" t="s">
        <v>24</v>
      </c>
      <c r="G7714">
        <v>1</v>
      </c>
      <c r="H7714">
        <v>3.6</v>
      </c>
      <c r="I7714" t="s">
        <v>213</v>
      </c>
      <c r="J7714" t="s">
        <v>269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83</v>
      </c>
      <c r="R7714" t="s">
        <v>83</v>
      </c>
      <c r="S7714" t="s">
        <v>83</v>
      </c>
      <c r="T7714" t="str">
        <f>_xlfn.XLOOKUP(A7714,MI_Match_Analysis!$A$2:$A$8,MI_Match_Analysis!$F$2:$F$8,"Not Found")</f>
        <v>Not Found</v>
      </c>
    </row>
    <row r="7715" spans="1:20" hidden="1" x14ac:dyDescent="0.3">
      <c r="A7715">
        <v>34</v>
      </c>
      <c r="B7715" s="1">
        <v>46136</v>
      </c>
      <c r="C7715" t="s">
        <v>162</v>
      </c>
      <c r="D7715" t="s">
        <v>163</v>
      </c>
      <c r="E7715" t="s">
        <v>48</v>
      </c>
      <c r="F7715" t="s">
        <v>24</v>
      </c>
      <c r="G7715">
        <v>1</v>
      </c>
      <c r="H7715">
        <v>4.0999999999999996</v>
      </c>
      <c r="I7715" t="s">
        <v>213</v>
      </c>
      <c r="J7715" t="s">
        <v>111</v>
      </c>
      <c r="K7715">
        <v>4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83</v>
      </c>
      <c r="R7715" t="s">
        <v>83</v>
      </c>
      <c r="S7715" t="s">
        <v>83</v>
      </c>
      <c r="T7715" t="str">
        <f>_xlfn.XLOOKUP(A7715,MI_Match_Analysis!$A$2:$A$8,MI_Match_Analysis!$F$2:$F$8,"Not Found")</f>
        <v>Not Found</v>
      </c>
    </row>
    <row r="7716" spans="1:20" hidden="1" x14ac:dyDescent="0.3">
      <c r="A7716">
        <v>34</v>
      </c>
      <c r="B7716" s="1">
        <v>46136</v>
      </c>
      <c r="C7716" t="s">
        <v>162</v>
      </c>
      <c r="D7716" t="s">
        <v>163</v>
      </c>
      <c r="E7716" t="s">
        <v>48</v>
      </c>
      <c r="F7716" t="s">
        <v>24</v>
      </c>
      <c r="G7716">
        <v>1</v>
      </c>
      <c r="H7716">
        <v>4.2</v>
      </c>
      <c r="I7716" t="s">
        <v>213</v>
      </c>
      <c r="J7716" t="s">
        <v>111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83</v>
      </c>
      <c r="R7716" t="s">
        <v>83</v>
      </c>
      <c r="S7716" t="s">
        <v>83</v>
      </c>
      <c r="T7716" t="str">
        <f>_xlfn.XLOOKUP(A7716,MI_Match_Analysis!$A$2:$A$8,MI_Match_Analysis!$F$2:$F$8,"Not Found")</f>
        <v>Not Found</v>
      </c>
    </row>
    <row r="7717" spans="1:20" hidden="1" x14ac:dyDescent="0.3">
      <c r="A7717">
        <v>34</v>
      </c>
      <c r="B7717" s="1">
        <v>46136</v>
      </c>
      <c r="C7717" t="s">
        <v>162</v>
      </c>
      <c r="D7717" t="s">
        <v>163</v>
      </c>
      <c r="E7717" t="s">
        <v>48</v>
      </c>
      <c r="F7717" t="s">
        <v>24</v>
      </c>
      <c r="G7717">
        <v>1</v>
      </c>
      <c r="H7717">
        <v>4.3</v>
      </c>
      <c r="I7717" t="s">
        <v>213</v>
      </c>
      <c r="J7717" t="s">
        <v>111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83</v>
      </c>
      <c r="R7717" t="s">
        <v>83</v>
      </c>
      <c r="S7717" t="s">
        <v>83</v>
      </c>
      <c r="T7717" t="str">
        <f>_xlfn.XLOOKUP(A7717,MI_Match_Analysis!$A$2:$A$8,MI_Match_Analysis!$F$2:$F$8,"Not Found")</f>
        <v>Not Found</v>
      </c>
    </row>
    <row r="7718" spans="1:20" hidden="1" x14ac:dyDescent="0.3">
      <c r="A7718">
        <v>34</v>
      </c>
      <c r="B7718" s="1">
        <v>46136</v>
      </c>
      <c r="C7718" t="s">
        <v>162</v>
      </c>
      <c r="D7718" t="s">
        <v>163</v>
      </c>
      <c r="E7718" t="s">
        <v>48</v>
      </c>
      <c r="F7718" t="s">
        <v>24</v>
      </c>
      <c r="G7718">
        <v>1</v>
      </c>
      <c r="H7718">
        <v>4.4000000000000004</v>
      </c>
      <c r="I7718" t="s">
        <v>213</v>
      </c>
      <c r="J7718" t="s">
        <v>111</v>
      </c>
      <c r="K7718">
        <v>6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83</v>
      </c>
      <c r="R7718" t="s">
        <v>83</v>
      </c>
      <c r="S7718" t="s">
        <v>83</v>
      </c>
      <c r="T7718" t="str">
        <f>_xlfn.XLOOKUP(A7718,MI_Match_Analysis!$A$2:$A$8,MI_Match_Analysis!$F$2:$F$8,"Not Found")</f>
        <v>Not Found</v>
      </c>
    </row>
    <row r="7719" spans="1:20" hidden="1" x14ac:dyDescent="0.3">
      <c r="A7719">
        <v>34</v>
      </c>
      <c r="B7719" s="1">
        <v>46136</v>
      </c>
      <c r="C7719" t="s">
        <v>162</v>
      </c>
      <c r="D7719" t="s">
        <v>163</v>
      </c>
      <c r="E7719" t="s">
        <v>48</v>
      </c>
      <c r="F7719" t="s">
        <v>24</v>
      </c>
      <c r="G7719">
        <v>1</v>
      </c>
      <c r="H7719">
        <v>4.5</v>
      </c>
      <c r="I7719" t="s">
        <v>213</v>
      </c>
      <c r="J7719" t="s">
        <v>111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83</v>
      </c>
      <c r="R7719" t="s">
        <v>83</v>
      </c>
      <c r="S7719" t="s">
        <v>83</v>
      </c>
      <c r="T7719" t="str">
        <f>_xlfn.XLOOKUP(A7719,MI_Match_Analysis!$A$2:$A$8,MI_Match_Analysis!$F$2:$F$8,"Not Found")</f>
        <v>Not Found</v>
      </c>
    </row>
    <row r="7720" spans="1:20" hidden="1" x14ac:dyDescent="0.3">
      <c r="A7720">
        <v>34</v>
      </c>
      <c r="B7720" s="1">
        <v>46136</v>
      </c>
      <c r="C7720" t="s">
        <v>162</v>
      </c>
      <c r="D7720" t="s">
        <v>163</v>
      </c>
      <c r="E7720" t="s">
        <v>48</v>
      </c>
      <c r="F7720" t="s">
        <v>24</v>
      </c>
      <c r="G7720">
        <v>1</v>
      </c>
      <c r="H7720">
        <v>4.5999999999999996</v>
      </c>
      <c r="I7720" t="s">
        <v>213</v>
      </c>
      <c r="J7720" t="s">
        <v>111</v>
      </c>
      <c r="K7720">
        <v>4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83</v>
      </c>
      <c r="R7720" t="s">
        <v>83</v>
      </c>
      <c r="S7720" t="s">
        <v>83</v>
      </c>
      <c r="T7720" t="str">
        <f>_xlfn.XLOOKUP(A7720,MI_Match_Analysis!$A$2:$A$8,MI_Match_Analysis!$F$2:$F$8,"Not Found")</f>
        <v>Not Found</v>
      </c>
    </row>
    <row r="7721" spans="1:20" hidden="1" x14ac:dyDescent="0.3">
      <c r="A7721">
        <v>34</v>
      </c>
      <c r="B7721" s="1">
        <v>46136</v>
      </c>
      <c r="C7721" t="s">
        <v>162</v>
      </c>
      <c r="D7721" t="s">
        <v>163</v>
      </c>
      <c r="E7721" t="s">
        <v>48</v>
      </c>
      <c r="F7721" t="s">
        <v>24</v>
      </c>
      <c r="G7721">
        <v>1</v>
      </c>
      <c r="H7721">
        <v>5.0999999999999996</v>
      </c>
      <c r="I7721" t="s">
        <v>116</v>
      </c>
      <c r="J7721" t="s">
        <v>269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83</v>
      </c>
      <c r="R7721" t="s">
        <v>83</v>
      </c>
      <c r="S7721" t="s">
        <v>83</v>
      </c>
      <c r="T7721" t="str">
        <f>_xlfn.XLOOKUP(A7721,MI_Match_Analysis!$A$2:$A$8,MI_Match_Analysis!$F$2:$F$8,"Not Found")</f>
        <v>Not Found</v>
      </c>
    </row>
    <row r="7722" spans="1:20" hidden="1" x14ac:dyDescent="0.3">
      <c r="A7722">
        <v>34</v>
      </c>
      <c r="B7722" s="1">
        <v>46136</v>
      </c>
      <c r="C7722" t="s">
        <v>162</v>
      </c>
      <c r="D7722" t="s">
        <v>163</v>
      </c>
      <c r="E7722" t="s">
        <v>48</v>
      </c>
      <c r="F7722" t="s">
        <v>24</v>
      </c>
      <c r="G7722">
        <v>1</v>
      </c>
      <c r="H7722">
        <v>5.2</v>
      </c>
      <c r="I7722" t="s">
        <v>116</v>
      </c>
      <c r="J7722" t="s">
        <v>269</v>
      </c>
      <c r="K7722">
        <v>2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83</v>
      </c>
      <c r="R7722" t="s">
        <v>83</v>
      </c>
      <c r="S7722" t="s">
        <v>83</v>
      </c>
      <c r="T7722" t="str">
        <f>_xlfn.XLOOKUP(A7722,MI_Match_Analysis!$A$2:$A$8,MI_Match_Analysis!$F$2:$F$8,"Not Found")</f>
        <v>Not Found</v>
      </c>
    </row>
    <row r="7723" spans="1:20" hidden="1" x14ac:dyDescent="0.3">
      <c r="A7723">
        <v>34</v>
      </c>
      <c r="B7723" s="1">
        <v>46136</v>
      </c>
      <c r="C7723" t="s">
        <v>162</v>
      </c>
      <c r="D7723" t="s">
        <v>163</v>
      </c>
      <c r="E7723" t="s">
        <v>48</v>
      </c>
      <c r="F7723" t="s">
        <v>24</v>
      </c>
      <c r="G7723">
        <v>1</v>
      </c>
      <c r="H7723">
        <v>5.3</v>
      </c>
      <c r="I7723" t="s">
        <v>116</v>
      </c>
      <c r="J7723" t="s">
        <v>269</v>
      </c>
      <c r="K7723">
        <v>4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83</v>
      </c>
      <c r="R7723" t="s">
        <v>83</v>
      </c>
      <c r="S7723" t="s">
        <v>83</v>
      </c>
      <c r="T7723" t="str">
        <f>_xlfn.XLOOKUP(A7723,MI_Match_Analysis!$A$2:$A$8,MI_Match_Analysis!$F$2:$F$8,"Not Found")</f>
        <v>Not Found</v>
      </c>
    </row>
    <row r="7724" spans="1:20" hidden="1" x14ac:dyDescent="0.3">
      <c r="A7724">
        <v>34</v>
      </c>
      <c r="B7724" s="1">
        <v>46136</v>
      </c>
      <c r="C7724" t="s">
        <v>162</v>
      </c>
      <c r="D7724" t="s">
        <v>163</v>
      </c>
      <c r="E7724" t="s">
        <v>48</v>
      </c>
      <c r="F7724" t="s">
        <v>24</v>
      </c>
      <c r="G7724">
        <v>1</v>
      </c>
      <c r="H7724">
        <v>5.4</v>
      </c>
      <c r="I7724" t="s">
        <v>116</v>
      </c>
      <c r="J7724" t="s">
        <v>269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83</v>
      </c>
      <c r="R7724" t="s">
        <v>83</v>
      </c>
      <c r="S7724" t="s">
        <v>83</v>
      </c>
      <c r="T7724" t="str">
        <f>_xlfn.XLOOKUP(A7724,MI_Match_Analysis!$A$2:$A$8,MI_Match_Analysis!$F$2:$F$8,"Not Found")</f>
        <v>Not Found</v>
      </c>
    </row>
    <row r="7725" spans="1:20" hidden="1" x14ac:dyDescent="0.3">
      <c r="A7725">
        <v>34</v>
      </c>
      <c r="B7725" s="1">
        <v>46136</v>
      </c>
      <c r="C7725" t="s">
        <v>162</v>
      </c>
      <c r="D7725" t="s">
        <v>163</v>
      </c>
      <c r="E7725" t="s">
        <v>48</v>
      </c>
      <c r="F7725" t="s">
        <v>24</v>
      </c>
      <c r="G7725">
        <v>1</v>
      </c>
      <c r="H7725">
        <v>5.5</v>
      </c>
      <c r="I7725" t="s">
        <v>213</v>
      </c>
      <c r="J7725" t="s">
        <v>269</v>
      </c>
      <c r="K7725">
        <v>4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83</v>
      </c>
      <c r="R7725" t="s">
        <v>83</v>
      </c>
      <c r="S7725" t="s">
        <v>83</v>
      </c>
      <c r="T7725" t="str">
        <f>_xlfn.XLOOKUP(A7725,MI_Match_Analysis!$A$2:$A$8,MI_Match_Analysis!$F$2:$F$8,"Not Found")</f>
        <v>Not Found</v>
      </c>
    </row>
    <row r="7726" spans="1:20" hidden="1" x14ac:dyDescent="0.3">
      <c r="A7726">
        <v>34</v>
      </c>
      <c r="B7726" s="1">
        <v>46136</v>
      </c>
      <c r="C7726" t="s">
        <v>162</v>
      </c>
      <c r="D7726" t="s">
        <v>163</v>
      </c>
      <c r="E7726" t="s">
        <v>48</v>
      </c>
      <c r="F7726" t="s">
        <v>24</v>
      </c>
      <c r="G7726">
        <v>1</v>
      </c>
      <c r="H7726">
        <v>5.6</v>
      </c>
      <c r="I7726" t="s">
        <v>213</v>
      </c>
      <c r="J7726" t="s">
        <v>269</v>
      </c>
      <c r="K7726">
        <v>1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83</v>
      </c>
      <c r="R7726" t="s">
        <v>83</v>
      </c>
      <c r="S7726" t="s">
        <v>83</v>
      </c>
      <c r="T7726" t="str">
        <f>_xlfn.XLOOKUP(A7726,MI_Match_Analysis!$A$2:$A$8,MI_Match_Analysis!$F$2:$F$8,"Not Found")</f>
        <v>Not Found</v>
      </c>
    </row>
    <row r="7727" spans="1:20" hidden="1" x14ac:dyDescent="0.3">
      <c r="A7727">
        <v>34</v>
      </c>
      <c r="B7727" s="1">
        <v>46136</v>
      </c>
      <c r="C7727" t="s">
        <v>162</v>
      </c>
      <c r="D7727" t="s">
        <v>163</v>
      </c>
      <c r="E7727" t="s">
        <v>48</v>
      </c>
      <c r="F7727" t="s">
        <v>24</v>
      </c>
      <c r="G7727">
        <v>1</v>
      </c>
      <c r="H7727">
        <v>6.1</v>
      </c>
      <c r="I7727" t="s">
        <v>213</v>
      </c>
      <c r="J7727" t="s">
        <v>92</v>
      </c>
      <c r="K7727">
        <v>1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83</v>
      </c>
      <c r="R7727" t="s">
        <v>83</v>
      </c>
      <c r="S7727" t="s">
        <v>83</v>
      </c>
      <c r="T7727" t="str">
        <f>_xlfn.XLOOKUP(A7727,MI_Match_Analysis!$A$2:$A$8,MI_Match_Analysis!$F$2:$F$8,"Not Found")</f>
        <v>Not Found</v>
      </c>
    </row>
    <row r="7728" spans="1:20" hidden="1" x14ac:dyDescent="0.3">
      <c r="A7728">
        <v>34</v>
      </c>
      <c r="B7728" s="1">
        <v>46136</v>
      </c>
      <c r="C7728" t="s">
        <v>162</v>
      </c>
      <c r="D7728" t="s">
        <v>163</v>
      </c>
      <c r="E7728" t="s">
        <v>48</v>
      </c>
      <c r="F7728" t="s">
        <v>24</v>
      </c>
      <c r="G7728">
        <v>1</v>
      </c>
      <c r="H7728">
        <v>6.2</v>
      </c>
      <c r="I7728" t="s">
        <v>116</v>
      </c>
      <c r="J7728" t="s">
        <v>92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83</v>
      </c>
      <c r="R7728" t="s">
        <v>83</v>
      </c>
      <c r="S7728" t="s">
        <v>83</v>
      </c>
      <c r="T7728" t="str">
        <f>_xlfn.XLOOKUP(A7728,MI_Match_Analysis!$A$2:$A$8,MI_Match_Analysis!$F$2:$F$8,"Not Found")</f>
        <v>Not Found</v>
      </c>
    </row>
    <row r="7729" spans="1:20" hidden="1" x14ac:dyDescent="0.3">
      <c r="A7729">
        <v>34</v>
      </c>
      <c r="B7729" s="1">
        <v>46136</v>
      </c>
      <c r="C7729" t="s">
        <v>162</v>
      </c>
      <c r="D7729" t="s">
        <v>163</v>
      </c>
      <c r="E7729" t="s">
        <v>48</v>
      </c>
      <c r="F7729" t="s">
        <v>24</v>
      </c>
      <c r="G7729">
        <v>1</v>
      </c>
      <c r="H7729">
        <v>6.3</v>
      </c>
      <c r="I7729" t="s">
        <v>213</v>
      </c>
      <c r="J7729" t="s">
        <v>92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83</v>
      </c>
      <c r="R7729" t="s">
        <v>83</v>
      </c>
      <c r="S7729" t="s">
        <v>83</v>
      </c>
      <c r="T7729" t="str">
        <f>_xlfn.XLOOKUP(A7729,MI_Match_Analysis!$A$2:$A$8,MI_Match_Analysis!$F$2:$F$8,"Not Found")</f>
        <v>Not Found</v>
      </c>
    </row>
    <row r="7730" spans="1:20" hidden="1" x14ac:dyDescent="0.3">
      <c r="A7730">
        <v>34</v>
      </c>
      <c r="B7730" s="1">
        <v>46136</v>
      </c>
      <c r="C7730" t="s">
        <v>162</v>
      </c>
      <c r="D7730" t="s">
        <v>163</v>
      </c>
      <c r="E7730" t="s">
        <v>48</v>
      </c>
      <c r="F7730" t="s">
        <v>24</v>
      </c>
      <c r="G7730">
        <v>1</v>
      </c>
      <c r="H7730">
        <v>6.4</v>
      </c>
      <c r="I7730" t="s">
        <v>116</v>
      </c>
      <c r="J7730" t="s">
        <v>92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83</v>
      </c>
      <c r="R7730" t="s">
        <v>83</v>
      </c>
      <c r="S7730" t="s">
        <v>83</v>
      </c>
      <c r="T7730" t="str">
        <f>_xlfn.XLOOKUP(A7730,MI_Match_Analysis!$A$2:$A$8,MI_Match_Analysis!$F$2:$F$8,"Not Found")</f>
        <v>Not Found</v>
      </c>
    </row>
    <row r="7731" spans="1:20" hidden="1" x14ac:dyDescent="0.3">
      <c r="A7731">
        <v>34</v>
      </c>
      <c r="B7731" s="1">
        <v>46136</v>
      </c>
      <c r="C7731" t="s">
        <v>162</v>
      </c>
      <c r="D7731" t="s">
        <v>163</v>
      </c>
      <c r="E7731" t="s">
        <v>48</v>
      </c>
      <c r="F7731" t="s">
        <v>24</v>
      </c>
      <c r="G7731">
        <v>1</v>
      </c>
      <c r="H7731">
        <v>6.5</v>
      </c>
      <c r="I7731" t="s">
        <v>116</v>
      </c>
      <c r="J7731" t="s">
        <v>92</v>
      </c>
      <c r="K7731">
        <v>1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83</v>
      </c>
      <c r="R7731" t="s">
        <v>83</v>
      </c>
      <c r="S7731" t="s">
        <v>83</v>
      </c>
      <c r="T7731" t="str">
        <f>_xlfn.XLOOKUP(A7731,MI_Match_Analysis!$A$2:$A$8,MI_Match_Analysis!$F$2:$F$8,"Not Found")</f>
        <v>Not Found</v>
      </c>
    </row>
    <row r="7732" spans="1:20" hidden="1" x14ac:dyDescent="0.3">
      <c r="A7732">
        <v>34</v>
      </c>
      <c r="B7732" s="1">
        <v>46136</v>
      </c>
      <c r="C7732" t="s">
        <v>162</v>
      </c>
      <c r="D7732" t="s">
        <v>163</v>
      </c>
      <c r="E7732" t="s">
        <v>48</v>
      </c>
      <c r="F7732" t="s">
        <v>24</v>
      </c>
      <c r="G7732">
        <v>1</v>
      </c>
      <c r="H7732">
        <v>6.6</v>
      </c>
      <c r="I7732" t="s">
        <v>213</v>
      </c>
      <c r="J7732" t="s">
        <v>92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83</v>
      </c>
      <c r="R7732" t="s">
        <v>83</v>
      </c>
      <c r="S7732" t="s">
        <v>83</v>
      </c>
      <c r="T7732" t="str">
        <f>_xlfn.XLOOKUP(A7732,MI_Match_Analysis!$A$2:$A$8,MI_Match_Analysis!$F$2:$F$8,"Not Found")</f>
        <v>Not Found</v>
      </c>
    </row>
    <row r="7733" spans="1:20" hidden="1" x14ac:dyDescent="0.3">
      <c r="A7733">
        <v>34</v>
      </c>
      <c r="B7733" s="1">
        <v>46136</v>
      </c>
      <c r="C7733" t="s">
        <v>162</v>
      </c>
      <c r="D7733" t="s">
        <v>163</v>
      </c>
      <c r="E7733" t="s">
        <v>48</v>
      </c>
      <c r="F7733" t="s">
        <v>24</v>
      </c>
      <c r="G7733">
        <v>1</v>
      </c>
      <c r="H7733">
        <v>7.1</v>
      </c>
      <c r="I7733" t="s">
        <v>116</v>
      </c>
      <c r="J7733" t="s">
        <v>171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83</v>
      </c>
      <c r="R7733" t="s">
        <v>83</v>
      </c>
      <c r="S7733" t="s">
        <v>83</v>
      </c>
      <c r="T7733" t="str">
        <f>_xlfn.XLOOKUP(A7733,MI_Match_Analysis!$A$2:$A$8,MI_Match_Analysis!$F$2:$F$8,"Not Found")</f>
        <v>Not Found</v>
      </c>
    </row>
    <row r="7734" spans="1:20" hidden="1" x14ac:dyDescent="0.3">
      <c r="A7734">
        <v>34</v>
      </c>
      <c r="B7734" s="1">
        <v>46136</v>
      </c>
      <c r="C7734" t="s">
        <v>162</v>
      </c>
      <c r="D7734" t="s">
        <v>163</v>
      </c>
      <c r="E7734" t="s">
        <v>48</v>
      </c>
      <c r="F7734" t="s">
        <v>24</v>
      </c>
      <c r="G7734">
        <v>1</v>
      </c>
      <c r="H7734">
        <v>7.2</v>
      </c>
      <c r="I7734" t="s">
        <v>213</v>
      </c>
      <c r="J7734" t="s">
        <v>171</v>
      </c>
      <c r="K7734">
        <v>6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83</v>
      </c>
      <c r="R7734" t="s">
        <v>83</v>
      </c>
      <c r="S7734" t="s">
        <v>83</v>
      </c>
      <c r="T7734" t="str">
        <f>_xlfn.XLOOKUP(A7734,MI_Match_Analysis!$A$2:$A$8,MI_Match_Analysis!$F$2:$F$8,"Not Found")</f>
        <v>Not Found</v>
      </c>
    </row>
    <row r="7735" spans="1:20" hidden="1" x14ac:dyDescent="0.3">
      <c r="A7735">
        <v>34</v>
      </c>
      <c r="B7735" s="1">
        <v>46136</v>
      </c>
      <c r="C7735" t="s">
        <v>162</v>
      </c>
      <c r="D7735" t="s">
        <v>163</v>
      </c>
      <c r="E7735" t="s">
        <v>48</v>
      </c>
      <c r="F7735" t="s">
        <v>24</v>
      </c>
      <c r="G7735">
        <v>1</v>
      </c>
      <c r="H7735">
        <v>7.3</v>
      </c>
      <c r="I7735" t="s">
        <v>213</v>
      </c>
      <c r="J7735" t="s">
        <v>171</v>
      </c>
      <c r="K7735">
        <v>4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83</v>
      </c>
      <c r="R7735" t="s">
        <v>83</v>
      </c>
      <c r="S7735" t="s">
        <v>83</v>
      </c>
      <c r="T7735" t="str">
        <f>_xlfn.XLOOKUP(A7735,MI_Match_Analysis!$A$2:$A$8,MI_Match_Analysis!$F$2:$F$8,"Not Found")</f>
        <v>Not Found</v>
      </c>
    </row>
    <row r="7736" spans="1:20" hidden="1" x14ac:dyDescent="0.3">
      <c r="A7736">
        <v>34</v>
      </c>
      <c r="B7736" s="1">
        <v>46136</v>
      </c>
      <c r="C7736" t="s">
        <v>162</v>
      </c>
      <c r="D7736" t="s">
        <v>163</v>
      </c>
      <c r="E7736" t="s">
        <v>48</v>
      </c>
      <c r="F7736" t="s">
        <v>24</v>
      </c>
      <c r="G7736">
        <v>1</v>
      </c>
      <c r="H7736">
        <v>7.4</v>
      </c>
      <c r="I7736" t="s">
        <v>213</v>
      </c>
      <c r="J7736" t="s">
        <v>171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83</v>
      </c>
      <c r="R7736" t="s">
        <v>83</v>
      </c>
      <c r="S7736" t="s">
        <v>83</v>
      </c>
      <c r="T7736" t="str">
        <f>_xlfn.XLOOKUP(A7736,MI_Match_Analysis!$A$2:$A$8,MI_Match_Analysis!$F$2:$F$8,"Not Found")</f>
        <v>Not Found</v>
      </c>
    </row>
    <row r="7737" spans="1:20" hidden="1" x14ac:dyDescent="0.3">
      <c r="A7737">
        <v>34</v>
      </c>
      <c r="B7737" s="1">
        <v>46136</v>
      </c>
      <c r="C7737" t="s">
        <v>162</v>
      </c>
      <c r="D7737" t="s">
        <v>163</v>
      </c>
      <c r="E7737" t="s">
        <v>48</v>
      </c>
      <c r="F7737" t="s">
        <v>24</v>
      </c>
      <c r="G7737">
        <v>1</v>
      </c>
      <c r="H7737">
        <v>7.5</v>
      </c>
      <c r="I7737" t="s">
        <v>116</v>
      </c>
      <c r="J7737" t="s">
        <v>171</v>
      </c>
      <c r="K7737">
        <v>4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83</v>
      </c>
      <c r="R7737" t="s">
        <v>83</v>
      </c>
      <c r="S7737" t="s">
        <v>83</v>
      </c>
      <c r="T7737" t="str">
        <f>_xlfn.XLOOKUP(A7737,MI_Match_Analysis!$A$2:$A$8,MI_Match_Analysis!$F$2:$F$8,"Not Found")</f>
        <v>Not Found</v>
      </c>
    </row>
    <row r="7738" spans="1:20" hidden="1" x14ac:dyDescent="0.3">
      <c r="A7738">
        <v>34</v>
      </c>
      <c r="B7738" s="1">
        <v>46136</v>
      </c>
      <c r="C7738" t="s">
        <v>162</v>
      </c>
      <c r="D7738" t="s">
        <v>163</v>
      </c>
      <c r="E7738" t="s">
        <v>48</v>
      </c>
      <c r="F7738" t="s">
        <v>24</v>
      </c>
      <c r="G7738">
        <v>1</v>
      </c>
      <c r="H7738">
        <v>7.6</v>
      </c>
      <c r="I7738" t="s">
        <v>116</v>
      </c>
      <c r="J7738" t="s">
        <v>171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83</v>
      </c>
      <c r="R7738" t="s">
        <v>83</v>
      </c>
      <c r="S7738" t="s">
        <v>83</v>
      </c>
      <c r="T7738" t="str">
        <f>_xlfn.XLOOKUP(A7738,MI_Match_Analysis!$A$2:$A$8,MI_Match_Analysis!$F$2:$F$8,"Not Found")</f>
        <v>Not Found</v>
      </c>
    </row>
    <row r="7739" spans="1:20" hidden="1" x14ac:dyDescent="0.3">
      <c r="A7739">
        <v>34</v>
      </c>
      <c r="B7739" s="1">
        <v>46136</v>
      </c>
      <c r="C7739" t="s">
        <v>162</v>
      </c>
      <c r="D7739" t="s">
        <v>163</v>
      </c>
      <c r="E7739" t="s">
        <v>48</v>
      </c>
      <c r="F7739" t="s">
        <v>24</v>
      </c>
      <c r="G7739">
        <v>1</v>
      </c>
      <c r="H7739">
        <v>8.1</v>
      </c>
      <c r="I7739" t="s">
        <v>116</v>
      </c>
      <c r="J7739" t="s">
        <v>92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83</v>
      </c>
      <c r="R7739" t="s">
        <v>83</v>
      </c>
      <c r="S7739" t="s">
        <v>83</v>
      </c>
      <c r="T7739" t="str">
        <f>_xlfn.XLOOKUP(A7739,MI_Match_Analysis!$A$2:$A$8,MI_Match_Analysis!$F$2:$F$8,"Not Found")</f>
        <v>Not Found</v>
      </c>
    </row>
    <row r="7740" spans="1:20" hidden="1" x14ac:dyDescent="0.3">
      <c r="A7740">
        <v>34</v>
      </c>
      <c r="B7740" s="1">
        <v>46136</v>
      </c>
      <c r="C7740" t="s">
        <v>162</v>
      </c>
      <c r="D7740" t="s">
        <v>163</v>
      </c>
      <c r="E7740" t="s">
        <v>48</v>
      </c>
      <c r="F7740" t="s">
        <v>24</v>
      </c>
      <c r="G7740">
        <v>1</v>
      </c>
      <c r="H7740">
        <v>8.1999999999999993</v>
      </c>
      <c r="I7740" t="s">
        <v>213</v>
      </c>
      <c r="J7740" t="s">
        <v>92</v>
      </c>
      <c r="K7740">
        <v>0</v>
      </c>
      <c r="L7740">
        <v>1</v>
      </c>
      <c r="M7740">
        <v>1</v>
      </c>
      <c r="N7740">
        <v>0</v>
      </c>
      <c r="O7740">
        <v>0</v>
      </c>
      <c r="P7740">
        <v>0</v>
      </c>
      <c r="Q7740" t="s">
        <v>83</v>
      </c>
      <c r="R7740" t="s">
        <v>83</v>
      </c>
      <c r="S7740" t="s">
        <v>83</v>
      </c>
      <c r="T7740" t="str">
        <f>_xlfn.XLOOKUP(A7740,MI_Match_Analysis!$A$2:$A$8,MI_Match_Analysis!$F$2:$F$8,"Not Found")</f>
        <v>Not Found</v>
      </c>
    </row>
    <row r="7741" spans="1:20" hidden="1" x14ac:dyDescent="0.3">
      <c r="A7741">
        <v>34</v>
      </c>
      <c r="B7741" s="1">
        <v>46136</v>
      </c>
      <c r="C7741" t="s">
        <v>162</v>
      </c>
      <c r="D7741" t="s">
        <v>163</v>
      </c>
      <c r="E7741" t="s">
        <v>48</v>
      </c>
      <c r="F7741" t="s">
        <v>24</v>
      </c>
      <c r="G7741">
        <v>1</v>
      </c>
      <c r="H7741">
        <v>8.1999999999999993</v>
      </c>
      <c r="I7741" t="s">
        <v>213</v>
      </c>
      <c r="J7741" t="s">
        <v>92</v>
      </c>
      <c r="K7741">
        <v>6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83</v>
      </c>
      <c r="R7741" t="s">
        <v>83</v>
      </c>
      <c r="S7741" t="s">
        <v>83</v>
      </c>
      <c r="T7741" t="str">
        <f>_xlfn.XLOOKUP(A7741,MI_Match_Analysis!$A$2:$A$8,MI_Match_Analysis!$F$2:$F$8,"Not Found")</f>
        <v>Not Found</v>
      </c>
    </row>
    <row r="7742" spans="1:20" hidden="1" x14ac:dyDescent="0.3">
      <c r="A7742">
        <v>34</v>
      </c>
      <c r="B7742" s="1">
        <v>46136</v>
      </c>
      <c r="C7742" t="s">
        <v>162</v>
      </c>
      <c r="D7742" t="s">
        <v>163</v>
      </c>
      <c r="E7742" t="s">
        <v>48</v>
      </c>
      <c r="F7742" t="s">
        <v>24</v>
      </c>
      <c r="G7742">
        <v>1</v>
      </c>
      <c r="H7742">
        <v>8.3000000000000007</v>
      </c>
      <c r="I7742" t="s">
        <v>213</v>
      </c>
      <c r="J7742" t="s">
        <v>92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83</v>
      </c>
      <c r="R7742" t="s">
        <v>83</v>
      </c>
      <c r="S7742" t="s">
        <v>83</v>
      </c>
      <c r="T7742" t="str">
        <f>_xlfn.XLOOKUP(A7742,MI_Match_Analysis!$A$2:$A$8,MI_Match_Analysis!$F$2:$F$8,"Not Found")</f>
        <v>Not Found</v>
      </c>
    </row>
    <row r="7743" spans="1:20" hidden="1" x14ac:dyDescent="0.3">
      <c r="A7743">
        <v>34</v>
      </c>
      <c r="B7743" s="1">
        <v>46136</v>
      </c>
      <c r="C7743" t="s">
        <v>162</v>
      </c>
      <c r="D7743" t="s">
        <v>163</v>
      </c>
      <c r="E7743" t="s">
        <v>48</v>
      </c>
      <c r="F7743" t="s">
        <v>24</v>
      </c>
      <c r="G7743">
        <v>1</v>
      </c>
      <c r="H7743">
        <v>8.4</v>
      </c>
      <c r="I7743" t="s">
        <v>116</v>
      </c>
      <c r="J7743" t="s">
        <v>92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83</v>
      </c>
      <c r="R7743" t="s">
        <v>83</v>
      </c>
      <c r="S7743" t="s">
        <v>83</v>
      </c>
      <c r="T7743" t="str">
        <f>_xlfn.XLOOKUP(A7743,MI_Match_Analysis!$A$2:$A$8,MI_Match_Analysis!$F$2:$F$8,"Not Found")</f>
        <v>Not Found</v>
      </c>
    </row>
    <row r="7744" spans="1:20" hidden="1" x14ac:dyDescent="0.3">
      <c r="A7744">
        <v>34</v>
      </c>
      <c r="B7744" s="1">
        <v>46136</v>
      </c>
      <c r="C7744" t="s">
        <v>162</v>
      </c>
      <c r="D7744" t="s">
        <v>163</v>
      </c>
      <c r="E7744" t="s">
        <v>48</v>
      </c>
      <c r="F7744" t="s">
        <v>24</v>
      </c>
      <c r="G7744">
        <v>1</v>
      </c>
      <c r="H7744">
        <v>8.5</v>
      </c>
      <c r="I7744" t="s">
        <v>213</v>
      </c>
      <c r="J7744" t="s">
        <v>92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83</v>
      </c>
      <c r="R7744" t="s">
        <v>83</v>
      </c>
      <c r="S7744" t="s">
        <v>83</v>
      </c>
      <c r="T7744" t="str">
        <f>_xlfn.XLOOKUP(A7744,MI_Match_Analysis!$A$2:$A$8,MI_Match_Analysis!$F$2:$F$8,"Not Found")</f>
        <v>Not Found</v>
      </c>
    </row>
    <row r="7745" spans="1:20" hidden="1" x14ac:dyDescent="0.3">
      <c r="A7745">
        <v>34</v>
      </c>
      <c r="B7745" s="1">
        <v>46136</v>
      </c>
      <c r="C7745" t="s">
        <v>162</v>
      </c>
      <c r="D7745" t="s">
        <v>163</v>
      </c>
      <c r="E7745" t="s">
        <v>48</v>
      </c>
      <c r="F7745" t="s">
        <v>24</v>
      </c>
      <c r="G7745">
        <v>1</v>
      </c>
      <c r="H7745">
        <v>8.6</v>
      </c>
      <c r="I7745" t="s">
        <v>213</v>
      </c>
      <c r="J7745" t="s">
        <v>92</v>
      </c>
      <c r="K7745">
        <v>6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83</v>
      </c>
      <c r="R7745" t="s">
        <v>83</v>
      </c>
      <c r="S7745" t="s">
        <v>83</v>
      </c>
      <c r="T7745" t="str">
        <f>_xlfn.XLOOKUP(A7745,MI_Match_Analysis!$A$2:$A$8,MI_Match_Analysis!$F$2:$F$8,"Not Found")</f>
        <v>Not Found</v>
      </c>
    </row>
    <row r="7746" spans="1:20" hidden="1" x14ac:dyDescent="0.3">
      <c r="A7746">
        <v>34</v>
      </c>
      <c r="B7746" s="1">
        <v>46136</v>
      </c>
      <c r="C7746" t="s">
        <v>162</v>
      </c>
      <c r="D7746" t="s">
        <v>163</v>
      </c>
      <c r="E7746" t="s">
        <v>48</v>
      </c>
      <c r="F7746" t="s">
        <v>24</v>
      </c>
      <c r="G7746">
        <v>1</v>
      </c>
      <c r="H7746">
        <v>9.1</v>
      </c>
      <c r="I7746" t="s">
        <v>116</v>
      </c>
      <c r="J7746" t="s">
        <v>104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83</v>
      </c>
      <c r="R7746" t="s">
        <v>83</v>
      </c>
      <c r="S7746" t="s">
        <v>83</v>
      </c>
      <c r="T7746" t="str">
        <f>_xlfn.XLOOKUP(A7746,MI_Match_Analysis!$A$2:$A$8,MI_Match_Analysis!$F$2:$F$8,"Not Found")</f>
        <v>Not Found</v>
      </c>
    </row>
    <row r="7747" spans="1:20" hidden="1" x14ac:dyDescent="0.3">
      <c r="A7747">
        <v>34</v>
      </c>
      <c r="B7747" s="1">
        <v>46136</v>
      </c>
      <c r="C7747" t="s">
        <v>162</v>
      </c>
      <c r="D7747" t="s">
        <v>163</v>
      </c>
      <c r="E7747" t="s">
        <v>48</v>
      </c>
      <c r="F7747" t="s">
        <v>24</v>
      </c>
      <c r="G7747">
        <v>1</v>
      </c>
      <c r="H7747">
        <v>9.1999999999999993</v>
      </c>
      <c r="I7747" t="s">
        <v>213</v>
      </c>
      <c r="J7747" t="s">
        <v>104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83</v>
      </c>
      <c r="R7747" t="s">
        <v>83</v>
      </c>
      <c r="S7747" t="s">
        <v>83</v>
      </c>
      <c r="T7747" t="str">
        <f>_xlfn.XLOOKUP(A7747,MI_Match_Analysis!$A$2:$A$8,MI_Match_Analysis!$F$2:$F$8,"Not Found")</f>
        <v>Not Found</v>
      </c>
    </row>
    <row r="7748" spans="1:20" hidden="1" x14ac:dyDescent="0.3">
      <c r="A7748">
        <v>34</v>
      </c>
      <c r="B7748" s="1">
        <v>46136</v>
      </c>
      <c r="C7748" t="s">
        <v>162</v>
      </c>
      <c r="D7748" t="s">
        <v>163</v>
      </c>
      <c r="E7748" t="s">
        <v>48</v>
      </c>
      <c r="F7748" t="s">
        <v>24</v>
      </c>
      <c r="G7748">
        <v>1</v>
      </c>
      <c r="H7748">
        <v>9.3000000000000007</v>
      </c>
      <c r="I7748" t="s">
        <v>116</v>
      </c>
      <c r="J7748" t="s">
        <v>104</v>
      </c>
      <c r="K7748">
        <v>0</v>
      </c>
      <c r="L7748">
        <v>1</v>
      </c>
      <c r="M7748">
        <v>1</v>
      </c>
      <c r="N7748">
        <v>0</v>
      </c>
      <c r="O7748">
        <v>0</v>
      </c>
      <c r="P7748">
        <v>0</v>
      </c>
      <c r="Q7748" t="s">
        <v>83</v>
      </c>
      <c r="R7748" t="s">
        <v>83</v>
      </c>
      <c r="S7748" t="s">
        <v>83</v>
      </c>
      <c r="T7748" t="str">
        <f>_xlfn.XLOOKUP(A7748,MI_Match_Analysis!$A$2:$A$8,MI_Match_Analysis!$F$2:$F$8,"Not Found")</f>
        <v>Not Found</v>
      </c>
    </row>
    <row r="7749" spans="1:20" hidden="1" x14ac:dyDescent="0.3">
      <c r="A7749">
        <v>34</v>
      </c>
      <c r="B7749" s="1">
        <v>46136</v>
      </c>
      <c r="C7749" t="s">
        <v>162</v>
      </c>
      <c r="D7749" t="s">
        <v>163</v>
      </c>
      <c r="E7749" t="s">
        <v>48</v>
      </c>
      <c r="F7749" t="s">
        <v>24</v>
      </c>
      <c r="G7749">
        <v>1</v>
      </c>
      <c r="H7749">
        <v>9.3000000000000007</v>
      </c>
      <c r="I7749" t="s">
        <v>116</v>
      </c>
      <c r="J7749" t="s">
        <v>104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83</v>
      </c>
      <c r="R7749" t="s">
        <v>83</v>
      </c>
      <c r="S7749" t="s">
        <v>83</v>
      </c>
      <c r="T7749" t="str">
        <f>_xlfn.XLOOKUP(A7749,MI_Match_Analysis!$A$2:$A$8,MI_Match_Analysis!$F$2:$F$8,"Not Found")</f>
        <v>Not Found</v>
      </c>
    </row>
    <row r="7750" spans="1:20" hidden="1" x14ac:dyDescent="0.3">
      <c r="A7750">
        <v>34</v>
      </c>
      <c r="B7750" s="1">
        <v>46136</v>
      </c>
      <c r="C7750" t="s">
        <v>162</v>
      </c>
      <c r="D7750" t="s">
        <v>163</v>
      </c>
      <c r="E7750" t="s">
        <v>48</v>
      </c>
      <c r="F7750" t="s">
        <v>24</v>
      </c>
      <c r="G7750">
        <v>1</v>
      </c>
      <c r="H7750">
        <v>9.4</v>
      </c>
      <c r="I7750" t="s">
        <v>213</v>
      </c>
      <c r="J7750" t="s">
        <v>104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83</v>
      </c>
      <c r="R7750" t="s">
        <v>83</v>
      </c>
      <c r="S7750" t="s">
        <v>83</v>
      </c>
      <c r="T7750" t="str">
        <f>_xlfn.XLOOKUP(A7750,MI_Match_Analysis!$A$2:$A$8,MI_Match_Analysis!$F$2:$F$8,"Not Found")</f>
        <v>Not Found</v>
      </c>
    </row>
    <row r="7751" spans="1:20" hidden="1" x14ac:dyDescent="0.3">
      <c r="A7751">
        <v>34</v>
      </c>
      <c r="B7751" s="1">
        <v>46136</v>
      </c>
      <c r="C7751" t="s">
        <v>162</v>
      </c>
      <c r="D7751" t="s">
        <v>163</v>
      </c>
      <c r="E7751" t="s">
        <v>48</v>
      </c>
      <c r="F7751" t="s">
        <v>24</v>
      </c>
      <c r="G7751">
        <v>1</v>
      </c>
      <c r="H7751">
        <v>9.5</v>
      </c>
      <c r="I7751" t="s">
        <v>116</v>
      </c>
      <c r="J7751" t="s">
        <v>104</v>
      </c>
      <c r="K7751">
        <v>1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83</v>
      </c>
      <c r="R7751" t="s">
        <v>83</v>
      </c>
      <c r="S7751" t="s">
        <v>83</v>
      </c>
      <c r="T7751" t="str">
        <f>_xlfn.XLOOKUP(A7751,MI_Match_Analysis!$A$2:$A$8,MI_Match_Analysis!$F$2:$F$8,"Not Found")</f>
        <v>Not Found</v>
      </c>
    </row>
    <row r="7752" spans="1:20" hidden="1" x14ac:dyDescent="0.3">
      <c r="A7752">
        <v>34</v>
      </c>
      <c r="B7752" s="1">
        <v>46136</v>
      </c>
      <c r="C7752" t="s">
        <v>162</v>
      </c>
      <c r="D7752" t="s">
        <v>163</v>
      </c>
      <c r="E7752" t="s">
        <v>48</v>
      </c>
      <c r="F7752" t="s">
        <v>24</v>
      </c>
      <c r="G7752">
        <v>1</v>
      </c>
      <c r="H7752">
        <v>9.6</v>
      </c>
      <c r="I7752" t="s">
        <v>213</v>
      </c>
      <c r="J7752" t="s">
        <v>104</v>
      </c>
      <c r="K7752">
        <v>4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83</v>
      </c>
      <c r="R7752" t="s">
        <v>83</v>
      </c>
      <c r="S7752" t="s">
        <v>83</v>
      </c>
      <c r="T7752" t="str">
        <f>_xlfn.XLOOKUP(A7752,MI_Match_Analysis!$A$2:$A$8,MI_Match_Analysis!$F$2:$F$8,"Not Found")</f>
        <v>Not Found</v>
      </c>
    </row>
    <row r="7753" spans="1:20" hidden="1" x14ac:dyDescent="0.3">
      <c r="A7753">
        <v>34</v>
      </c>
      <c r="B7753" s="1">
        <v>46136</v>
      </c>
      <c r="C7753" t="s">
        <v>162</v>
      </c>
      <c r="D7753" t="s">
        <v>163</v>
      </c>
      <c r="E7753" t="s">
        <v>48</v>
      </c>
      <c r="F7753" t="s">
        <v>24</v>
      </c>
      <c r="G7753">
        <v>1</v>
      </c>
      <c r="H7753">
        <v>10.1</v>
      </c>
      <c r="I7753" t="s">
        <v>116</v>
      </c>
      <c r="J7753" t="s">
        <v>92</v>
      </c>
      <c r="K7753">
        <v>6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83</v>
      </c>
      <c r="R7753" t="s">
        <v>83</v>
      </c>
      <c r="S7753" t="s">
        <v>83</v>
      </c>
      <c r="T7753" t="str">
        <f>_xlfn.XLOOKUP(A7753,MI_Match_Analysis!$A$2:$A$8,MI_Match_Analysis!$F$2:$F$8,"Not Found")</f>
        <v>Not Found</v>
      </c>
    </row>
    <row r="7754" spans="1:20" hidden="1" x14ac:dyDescent="0.3">
      <c r="A7754">
        <v>34</v>
      </c>
      <c r="B7754" s="1">
        <v>46136</v>
      </c>
      <c r="C7754" t="s">
        <v>162</v>
      </c>
      <c r="D7754" t="s">
        <v>163</v>
      </c>
      <c r="E7754" t="s">
        <v>48</v>
      </c>
      <c r="F7754" t="s">
        <v>24</v>
      </c>
      <c r="G7754">
        <v>1</v>
      </c>
      <c r="H7754">
        <v>10.199999999999999</v>
      </c>
      <c r="I7754" t="s">
        <v>116</v>
      </c>
      <c r="J7754" t="s">
        <v>92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83</v>
      </c>
      <c r="R7754" t="s">
        <v>83</v>
      </c>
      <c r="S7754" t="s">
        <v>83</v>
      </c>
      <c r="T7754" t="str">
        <f>_xlfn.XLOOKUP(A7754,MI_Match_Analysis!$A$2:$A$8,MI_Match_Analysis!$F$2:$F$8,"Not Found")</f>
        <v>Not Found</v>
      </c>
    </row>
    <row r="7755" spans="1:20" hidden="1" x14ac:dyDescent="0.3">
      <c r="A7755">
        <v>34</v>
      </c>
      <c r="B7755" s="1">
        <v>46136</v>
      </c>
      <c r="C7755" t="s">
        <v>162</v>
      </c>
      <c r="D7755" t="s">
        <v>163</v>
      </c>
      <c r="E7755" t="s">
        <v>48</v>
      </c>
      <c r="F7755" t="s">
        <v>24</v>
      </c>
      <c r="G7755">
        <v>1</v>
      </c>
      <c r="H7755">
        <v>10.3</v>
      </c>
      <c r="I7755" t="s">
        <v>213</v>
      </c>
      <c r="J7755" t="s">
        <v>92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83</v>
      </c>
      <c r="R7755" t="s">
        <v>83</v>
      </c>
      <c r="S7755" t="s">
        <v>83</v>
      </c>
      <c r="T7755" t="str">
        <f>_xlfn.XLOOKUP(A7755,MI_Match_Analysis!$A$2:$A$8,MI_Match_Analysis!$F$2:$F$8,"Not Found")</f>
        <v>Not Found</v>
      </c>
    </row>
    <row r="7756" spans="1:20" hidden="1" x14ac:dyDescent="0.3">
      <c r="A7756">
        <v>34</v>
      </c>
      <c r="B7756" s="1">
        <v>46136</v>
      </c>
      <c r="C7756" t="s">
        <v>162</v>
      </c>
      <c r="D7756" t="s">
        <v>163</v>
      </c>
      <c r="E7756" t="s">
        <v>48</v>
      </c>
      <c r="F7756" t="s">
        <v>24</v>
      </c>
      <c r="G7756">
        <v>1</v>
      </c>
      <c r="H7756">
        <v>10.4</v>
      </c>
      <c r="I7756" t="s">
        <v>116</v>
      </c>
      <c r="J7756" t="s">
        <v>92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83</v>
      </c>
      <c r="R7756" t="s">
        <v>83</v>
      </c>
      <c r="S7756" t="s">
        <v>83</v>
      </c>
      <c r="T7756" t="str">
        <f>_xlfn.XLOOKUP(A7756,MI_Match_Analysis!$A$2:$A$8,MI_Match_Analysis!$F$2:$F$8,"Not Found")</f>
        <v>Not Found</v>
      </c>
    </row>
    <row r="7757" spans="1:20" hidden="1" x14ac:dyDescent="0.3">
      <c r="A7757">
        <v>34</v>
      </c>
      <c r="B7757" s="1">
        <v>46136</v>
      </c>
      <c r="C7757" t="s">
        <v>162</v>
      </c>
      <c r="D7757" t="s">
        <v>163</v>
      </c>
      <c r="E7757" t="s">
        <v>48</v>
      </c>
      <c r="F7757" t="s">
        <v>24</v>
      </c>
      <c r="G7757">
        <v>1</v>
      </c>
      <c r="H7757">
        <v>10.5</v>
      </c>
      <c r="I7757" t="s">
        <v>213</v>
      </c>
      <c r="J7757" t="s">
        <v>92</v>
      </c>
      <c r="K7757">
        <v>2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83</v>
      </c>
      <c r="R7757" t="s">
        <v>83</v>
      </c>
      <c r="S7757" t="s">
        <v>83</v>
      </c>
      <c r="T7757" t="str">
        <f>_xlfn.XLOOKUP(A7757,MI_Match_Analysis!$A$2:$A$8,MI_Match_Analysis!$F$2:$F$8,"Not Found")</f>
        <v>Not Found</v>
      </c>
    </row>
    <row r="7758" spans="1:20" hidden="1" x14ac:dyDescent="0.3">
      <c r="A7758">
        <v>34</v>
      </c>
      <c r="B7758" s="1">
        <v>46136</v>
      </c>
      <c r="C7758" t="s">
        <v>162</v>
      </c>
      <c r="D7758" t="s">
        <v>163</v>
      </c>
      <c r="E7758" t="s">
        <v>48</v>
      </c>
      <c r="F7758" t="s">
        <v>24</v>
      </c>
      <c r="G7758">
        <v>1</v>
      </c>
      <c r="H7758">
        <v>10.6</v>
      </c>
      <c r="I7758" t="s">
        <v>213</v>
      </c>
      <c r="J7758" t="s">
        <v>92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83</v>
      </c>
      <c r="R7758" t="s">
        <v>83</v>
      </c>
      <c r="S7758" t="s">
        <v>83</v>
      </c>
      <c r="T7758" t="str">
        <f>_xlfn.XLOOKUP(A7758,MI_Match_Analysis!$A$2:$A$8,MI_Match_Analysis!$F$2:$F$8,"Not Found")</f>
        <v>Not Found</v>
      </c>
    </row>
    <row r="7759" spans="1:20" hidden="1" x14ac:dyDescent="0.3">
      <c r="A7759">
        <v>34</v>
      </c>
      <c r="B7759" s="1">
        <v>46136</v>
      </c>
      <c r="C7759" t="s">
        <v>162</v>
      </c>
      <c r="D7759" t="s">
        <v>163</v>
      </c>
      <c r="E7759" t="s">
        <v>48</v>
      </c>
      <c r="F7759" t="s">
        <v>24</v>
      </c>
      <c r="G7759">
        <v>1</v>
      </c>
      <c r="H7759">
        <v>11.1</v>
      </c>
      <c r="I7759" t="s">
        <v>213</v>
      </c>
      <c r="J7759" t="s">
        <v>269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83</v>
      </c>
      <c r="R7759" t="s">
        <v>83</v>
      </c>
      <c r="S7759" t="s">
        <v>83</v>
      </c>
      <c r="T7759" t="str">
        <f>_xlfn.XLOOKUP(A7759,MI_Match_Analysis!$A$2:$A$8,MI_Match_Analysis!$F$2:$F$8,"Not Found")</f>
        <v>Not Found</v>
      </c>
    </row>
    <row r="7760" spans="1:20" hidden="1" x14ac:dyDescent="0.3">
      <c r="A7760">
        <v>34</v>
      </c>
      <c r="B7760" s="1">
        <v>46136</v>
      </c>
      <c r="C7760" t="s">
        <v>162</v>
      </c>
      <c r="D7760" t="s">
        <v>163</v>
      </c>
      <c r="E7760" t="s">
        <v>48</v>
      </c>
      <c r="F7760" t="s">
        <v>24</v>
      </c>
      <c r="G7760">
        <v>1</v>
      </c>
      <c r="H7760">
        <v>11.2</v>
      </c>
      <c r="I7760" t="s">
        <v>116</v>
      </c>
      <c r="J7760" t="s">
        <v>269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83</v>
      </c>
      <c r="R7760" t="s">
        <v>83</v>
      </c>
      <c r="S7760" t="s">
        <v>83</v>
      </c>
      <c r="T7760" t="str">
        <f>_xlfn.XLOOKUP(A7760,MI_Match_Analysis!$A$2:$A$8,MI_Match_Analysis!$F$2:$F$8,"Not Found")</f>
        <v>Not Found</v>
      </c>
    </row>
    <row r="7761" spans="1:20" hidden="1" x14ac:dyDescent="0.3">
      <c r="A7761">
        <v>34</v>
      </c>
      <c r="B7761" s="1">
        <v>46136</v>
      </c>
      <c r="C7761" t="s">
        <v>162</v>
      </c>
      <c r="D7761" t="s">
        <v>163</v>
      </c>
      <c r="E7761" t="s">
        <v>48</v>
      </c>
      <c r="F7761" t="s">
        <v>24</v>
      </c>
      <c r="G7761">
        <v>1</v>
      </c>
      <c r="H7761">
        <v>11.3</v>
      </c>
      <c r="I7761" t="s">
        <v>213</v>
      </c>
      <c r="J7761" t="s">
        <v>269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83</v>
      </c>
      <c r="R7761" t="s">
        <v>83</v>
      </c>
      <c r="S7761" t="s">
        <v>83</v>
      </c>
      <c r="T7761" t="str">
        <f>_xlfn.XLOOKUP(A7761,MI_Match_Analysis!$A$2:$A$8,MI_Match_Analysis!$F$2:$F$8,"Not Found")</f>
        <v>Not Found</v>
      </c>
    </row>
    <row r="7762" spans="1:20" hidden="1" x14ac:dyDescent="0.3">
      <c r="A7762">
        <v>34</v>
      </c>
      <c r="B7762" s="1">
        <v>46136</v>
      </c>
      <c r="C7762" t="s">
        <v>162</v>
      </c>
      <c r="D7762" t="s">
        <v>163</v>
      </c>
      <c r="E7762" t="s">
        <v>48</v>
      </c>
      <c r="F7762" t="s">
        <v>24</v>
      </c>
      <c r="G7762">
        <v>1</v>
      </c>
      <c r="H7762">
        <v>11.4</v>
      </c>
      <c r="I7762" t="s">
        <v>213</v>
      </c>
      <c r="J7762" t="s">
        <v>269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83</v>
      </c>
      <c r="R7762" t="s">
        <v>83</v>
      </c>
      <c r="S7762" t="s">
        <v>83</v>
      </c>
      <c r="T7762" t="str">
        <f>_xlfn.XLOOKUP(A7762,MI_Match_Analysis!$A$2:$A$8,MI_Match_Analysis!$F$2:$F$8,"Not Found")</f>
        <v>Not Found</v>
      </c>
    </row>
    <row r="7763" spans="1:20" hidden="1" x14ac:dyDescent="0.3">
      <c r="A7763">
        <v>34</v>
      </c>
      <c r="B7763" s="1">
        <v>46136</v>
      </c>
      <c r="C7763" t="s">
        <v>162</v>
      </c>
      <c r="D7763" t="s">
        <v>163</v>
      </c>
      <c r="E7763" t="s">
        <v>48</v>
      </c>
      <c r="F7763" t="s">
        <v>24</v>
      </c>
      <c r="G7763">
        <v>1</v>
      </c>
      <c r="H7763">
        <v>11.5</v>
      </c>
      <c r="I7763" t="s">
        <v>116</v>
      </c>
      <c r="J7763" t="s">
        <v>269</v>
      </c>
      <c r="K7763">
        <v>1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83</v>
      </c>
      <c r="R7763" t="s">
        <v>83</v>
      </c>
      <c r="S7763" t="s">
        <v>83</v>
      </c>
      <c r="T7763" t="str">
        <f>_xlfn.XLOOKUP(A7763,MI_Match_Analysis!$A$2:$A$8,MI_Match_Analysis!$F$2:$F$8,"Not Found")</f>
        <v>Not Found</v>
      </c>
    </row>
    <row r="7764" spans="1:20" hidden="1" x14ac:dyDescent="0.3">
      <c r="A7764">
        <v>34</v>
      </c>
      <c r="B7764" s="1">
        <v>46136</v>
      </c>
      <c r="C7764" t="s">
        <v>162</v>
      </c>
      <c r="D7764" t="s">
        <v>163</v>
      </c>
      <c r="E7764" t="s">
        <v>48</v>
      </c>
      <c r="F7764" t="s">
        <v>24</v>
      </c>
      <c r="G7764">
        <v>1</v>
      </c>
      <c r="H7764">
        <v>11.6</v>
      </c>
      <c r="I7764" t="s">
        <v>213</v>
      </c>
      <c r="J7764" t="s">
        <v>269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83</v>
      </c>
      <c r="R7764" t="s">
        <v>83</v>
      </c>
      <c r="S7764" t="s">
        <v>83</v>
      </c>
      <c r="T7764" t="str">
        <f>_xlfn.XLOOKUP(A7764,MI_Match_Analysis!$A$2:$A$8,MI_Match_Analysis!$F$2:$F$8,"Not Found")</f>
        <v>Not Found</v>
      </c>
    </row>
    <row r="7765" spans="1:20" hidden="1" x14ac:dyDescent="0.3">
      <c r="A7765">
        <v>34</v>
      </c>
      <c r="B7765" s="1">
        <v>46136</v>
      </c>
      <c r="C7765" t="s">
        <v>162</v>
      </c>
      <c r="D7765" t="s">
        <v>163</v>
      </c>
      <c r="E7765" t="s">
        <v>48</v>
      </c>
      <c r="F7765" t="s">
        <v>24</v>
      </c>
      <c r="G7765">
        <v>1</v>
      </c>
      <c r="H7765">
        <v>12.1</v>
      </c>
      <c r="I7765" t="s">
        <v>213</v>
      </c>
      <c r="J7765" t="s">
        <v>104</v>
      </c>
      <c r="K7765">
        <v>6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83</v>
      </c>
      <c r="R7765" t="s">
        <v>83</v>
      </c>
      <c r="S7765" t="s">
        <v>83</v>
      </c>
      <c r="T7765" t="str">
        <f>_xlfn.XLOOKUP(A7765,MI_Match_Analysis!$A$2:$A$8,MI_Match_Analysis!$F$2:$F$8,"Not Found")</f>
        <v>Not Found</v>
      </c>
    </row>
    <row r="7766" spans="1:20" hidden="1" x14ac:dyDescent="0.3">
      <c r="A7766">
        <v>34</v>
      </c>
      <c r="B7766" s="1">
        <v>46136</v>
      </c>
      <c r="C7766" t="s">
        <v>162</v>
      </c>
      <c r="D7766" t="s">
        <v>163</v>
      </c>
      <c r="E7766" t="s">
        <v>48</v>
      </c>
      <c r="F7766" t="s">
        <v>24</v>
      </c>
      <c r="G7766">
        <v>1</v>
      </c>
      <c r="H7766">
        <v>12.2</v>
      </c>
      <c r="I7766" t="s">
        <v>213</v>
      </c>
      <c r="J7766" t="s">
        <v>104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83</v>
      </c>
      <c r="R7766" t="s">
        <v>83</v>
      </c>
      <c r="S7766" t="s">
        <v>83</v>
      </c>
      <c r="T7766" t="str">
        <f>_xlfn.XLOOKUP(A7766,MI_Match_Analysis!$A$2:$A$8,MI_Match_Analysis!$F$2:$F$8,"Not Found")</f>
        <v>Not Found</v>
      </c>
    </row>
    <row r="7767" spans="1:20" hidden="1" x14ac:dyDescent="0.3">
      <c r="A7767">
        <v>34</v>
      </c>
      <c r="B7767" s="1">
        <v>46136</v>
      </c>
      <c r="C7767" t="s">
        <v>162</v>
      </c>
      <c r="D7767" t="s">
        <v>163</v>
      </c>
      <c r="E7767" t="s">
        <v>48</v>
      </c>
      <c r="F7767" t="s">
        <v>24</v>
      </c>
      <c r="G7767">
        <v>1</v>
      </c>
      <c r="H7767">
        <v>12.3</v>
      </c>
      <c r="I7767" t="s">
        <v>213</v>
      </c>
      <c r="J7767" t="s">
        <v>104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83</v>
      </c>
      <c r="R7767" t="s">
        <v>83</v>
      </c>
      <c r="S7767" t="s">
        <v>83</v>
      </c>
      <c r="T7767" t="str">
        <f>_xlfn.XLOOKUP(A7767,MI_Match_Analysis!$A$2:$A$8,MI_Match_Analysis!$F$2:$F$8,"Not Found")</f>
        <v>Not Found</v>
      </c>
    </row>
    <row r="7768" spans="1:20" hidden="1" x14ac:dyDescent="0.3">
      <c r="A7768">
        <v>34</v>
      </c>
      <c r="B7768" s="1">
        <v>46136</v>
      </c>
      <c r="C7768" t="s">
        <v>162</v>
      </c>
      <c r="D7768" t="s">
        <v>163</v>
      </c>
      <c r="E7768" t="s">
        <v>48</v>
      </c>
      <c r="F7768" t="s">
        <v>24</v>
      </c>
      <c r="G7768">
        <v>1</v>
      </c>
      <c r="H7768">
        <v>12.4</v>
      </c>
      <c r="I7768" t="s">
        <v>116</v>
      </c>
      <c r="J7768" t="s">
        <v>104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165</v>
      </c>
      <c r="R7768" t="s">
        <v>116</v>
      </c>
      <c r="S7768" t="s">
        <v>144</v>
      </c>
      <c r="T7768" t="str">
        <f>_xlfn.XLOOKUP(A7768,MI_Match_Analysis!$A$2:$A$8,MI_Match_Analysis!$F$2:$F$8,"Not Found")</f>
        <v>Not Found</v>
      </c>
    </row>
    <row r="7769" spans="1:20" hidden="1" x14ac:dyDescent="0.3">
      <c r="A7769">
        <v>34</v>
      </c>
      <c r="B7769" s="1">
        <v>46136</v>
      </c>
      <c r="C7769" t="s">
        <v>162</v>
      </c>
      <c r="D7769" t="s">
        <v>163</v>
      </c>
      <c r="E7769" t="s">
        <v>48</v>
      </c>
      <c r="F7769" t="s">
        <v>24</v>
      </c>
      <c r="G7769">
        <v>1</v>
      </c>
      <c r="H7769">
        <v>12.5</v>
      </c>
      <c r="I7769" t="s">
        <v>101</v>
      </c>
      <c r="J7769" t="s">
        <v>104</v>
      </c>
      <c r="K7769">
        <v>0</v>
      </c>
      <c r="L7769">
        <v>2</v>
      </c>
      <c r="M7769">
        <v>0</v>
      </c>
      <c r="N7769">
        <v>1</v>
      </c>
      <c r="O7769">
        <v>0</v>
      </c>
      <c r="P7769">
        <v>0</v>
      </c>
      <c r="Q7769" t="s">
        <v>83</v>
      </c>
      <c r="R7769" t="s">
        <v>83</v>
      </c>
      <c r="S7769" t="s">
        <v>83</v>
      </c>
      <c r="T7769" t="str">
        <f>_xlfn.XLOOKUP(A7769,MI_Match_Analysis!$A$2:$A$8,MI_Match_Analysis!$F$2:$F$8,"Not Found")</f>
        <v>Not Found</v>
      </c>
    </row>
    <row r="7770" spans="1:20" hidden="1" x14ac:dyDescent="0.3">
      <c r="A7770">
        <v>34</v>
      </c>
      <c r="B7770" s="1">
        <v>46136</v>
      </c>
      <c r="C7770" t="s">
        <v>162</v>
      </c>
      <c r="D7770" t="s">
        <v>163</v>
      </c>
      <c r="E7770" t="s">
        <v>48</v>
      </c>
      <c r="F7770" t="s">
        <v>24</v>
      </c>
      <c r="G7770">
        <v>1</v>
      </c>
      <c r="H7770">
        <v>12.6</v>
      </c>
      <c r="I7770" t="s">
        <v>101</v>
      </c>
      <c r="J7770" t="s">
        <v>104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83</v>
      </c>
      <c r="R7770" t="s">
        <v>83</v>
      </c>
      <c r="S7770" t="s">
        <v>83</v>
      </c>
      <c r="T7770" t="str">
        <f>_xlfn.XLOOKUP(A7770,MI_Match_Analysis!$A$2:$A$8,MI_Match_Analysis!$F$2:$F$8,"Not Found")</f>
        <v>Not Found</v>
      </c>
    </row>
    <row r="7771" spans="1:20" hidden="1" x14ac:dyDescent="0.3">
      <c r="A7771">
        <v>34</v>
      </c>
      <c r="B7771" s="1">
        <v>46136</v>
      </c>
      <c r="C7771" t="s">
        <v>162</v>
      </c>
      <c r="D7771" t="s">
        <v>163</v>
      </c>
      <c r="E7771" t="s">
        <v>48</v>
      </c>
      <c r="F7771" t="s">
        <v>24</v>
      </c>
      <c r="G7771">
        <v>1</v>
      </c>
      <c r="H7771">
        <v>13.1</v>
      </c>
      <c r="I7771" t="s">
        <v>101</v>
      </c>
      <c r="J7771" t="s">
        <v>80</v>
      </c>
      <c r="K7771">
        <v>2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83</v>
      </c>
      <c r="R7771" t="s">
        <v>83</v>
      </c>
      <c r="S7771" t="s">
        <v>83</v>
      </c>
      <c r="T7771" t="str">
        <f>_xlfn.XLOOKUP(A7771,MI_Match_Analysis!$A$2:$A$8,MI_Match_Analysis!$F$2:$F$8,"Not Found")</f>
        <v>Not Found</v>
      </c>
    </row>
    <row r="7772" spans="1:20" hidden="1" x14ac:dyDescent="0.3">
      <c r="A7772">
        <v>34</v>
      </c>
      <c r="B7772" s="1">
        <v>46136</v>
      </c>
      <c r="C7772" t="s">
        <v>162</v>
      </c>
      <c r="D7772" t="s">
        <v>163</v>
      </c>
      <c r="E7772" t="s">
        <v>48</v>
      </c>
      <c r="F7772" t="s">
        <v>24</v>
      </c>
      <c r="G7772">
        <v>1</v>
      </c>
      <c r="H7772">
        <v>13.2</v>
      </c>
      <c r="I7772" t="s">
        <v>101</v>
      </c>
      <c r="J7772" t="s">
        <v>80</v>
      </c>
      <c r="K7772">
        <v>1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83</v>
      </c>
      <c r="R7772" t="s">
        <v>83</v>
      </c>
      <c r="S7772" t="s">
        <v>83</v>
      </c>
      <c r="T7772" t="str">
        <f>_xlfn.XLOOKUP(A7772,MI_Match_Analysis!$A$2:$A$8,MI_Match_Analysis!$F$2:$F$8,"Not Found")</f>
        <v>Not Found</v>
      </c>
    </row>
    <row r="7773" spans="1:20" hidden="1" x14ac:dyDescent="0.3">
      <c r="A7773">
        <v>34</v>
      </c>
      <c r="B7773" s="1">
        <v>46136</v>
      </c>
      <c r="C7773" t="s">
        <v>162</v>
      </c>
      <c r="D7773" t="s">
        <v>163</v>
      </c>
      <c r="E7773" t="s">
        <v>48</v>
      </c>
      <c r="F7773" t="s">
        <v>24</v>
      </c>
      <c r="G7773">
        <v>1</v>
      </c>
      <c r="H7773">
        <v>13.3</v>
      </c>
      <c r="I7773" t="s">
        <v>213</v>
      </c>
      <c r="J7773" t="s">
        <v>80</v>
      </c>
      <c r="K7773">
        <v>4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83</v>
      </c>
      <c r="R7773" t="s">
        <v>83</v>
      </c>
      <c r="S7773" t="s">
        <v>83</v>
      </c>
      <c r="T7773" t="str">
        <f>_xlfn.XLOOKUP(A7773,MI_Match_Analysis!$A$2:$A$8,MI_Match_Analysis!$F$2:$F$8,"Not Found")</f>
        <v>Not Found</v>
      </c>
    </row>
    <row r="7774" spans="1:20" hidden="1" x14ac:dyDescent="0.3">
      <c r="A7774">
        <v>34</v>
      </c>
      <c r="B7774" s="1">
        <v>46136</v>
      </c>
      <c r="C7774" t="s">
        <v>162</v>
      </c>
      <c r="D7774" t="s">
        <v>163</v>
      </c>
      <c r="E7774" t="s">
        <v>48</v>
      </c>
      <c r="F7774" t="s">
        <v>24</v>
      </c>
      <c r="G7774">
        <v>1</v>
      </c>
      <c r="H7774">
        <v>13.4</v>
      </c>
      <c r="I7774" t="s">
        <v>213</v>
      </c>
      <c r="J7774" t="s">
        <v>80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83</v>
      </c>
      <c r="R7774" t="s">
        <v>83</v>
      </c>
      <c r="S7774" t="s">
        <v>83</v>
      </c>
      <c r="T7774" t="str">
        <f>_xlfn.XLOOKUP(A7774,MI_Match_Analysis!$A$2:$A$8,MI_Match_Analysis!$F$2:$F$8,"Not Found")</f>
        <v>Not Found</v>
      </c>
    </row>
    <row r="7775" spans="1:20" hidden="1" x14ac:dyDescent="0.3">
      <c r="A7775">
        <v>34</v>
      </c>
      <c r="B7775" s="1">
        <v>46136</v>
      </c>
      <c r="C7775" t="s">
        <v>162</v>
      </c>
      <c r="D7775" t="s">
        <v>163</v>
      </c>
      <c r="E7775" t="s">
        <v>48</v>
      </c>
      <c r="F7775" t="s">
        <v>24</v>
      </c>
      <c r="G7775">
        <v>1</v>
      </c>
      <c r="H7775">
        <v>13.5</v>
      </c>
      <c r="I7775" t="s">
        <v>101</v>
      </c>
      <c r="J7775" t="s">
        <v>80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83</v>
      </c>
      <c r="R7775" t="s">
        <v>83</v>
      </c>
      <c r="S7775" t="s">
        <v>83</v>
      </c>
      <c r="T7775" t="str">
        <f>_xlfn.XLOOKUP(A7775,MI_Match_Analysis!$A$2:$A$8,MI_Match_Analysis!$F$2:$F$8,"Not Found")</f>
        <v>Not Found</v>
      </c>
    </row>
    <row r="7776" spans="1:20" hidden="1" x14ac:dyDescent="0.3">
      <c r="A7776">
        <v>34</v>
      </c>
      <c r="B7776" s="1">
        <v>46136</v>
      </c>
      <c r="C7776" t="s">
        <v>162</v>
      </c>
      <c r="D7776" t="s">
        <v>163</v>
      </c>
      <c r="E7776" t="s">
        <v>48</v>
      </c>
      <c r="F7776" t="s">
        <v>24</v>
      </c>
      <c r="G7776">
        <v>1</v>
      </c>
      <c r="H7776">
        <v>13.6</v>
      </c>
      <c r="I7776" t="s">
        <v>213</v>
      </c>
      <c r="J7776" t="s">
        <v>80</v>
      </c>
      <c r="K7776">
        <v>1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83</v>
      </c>
      <c r="R7776" t="s">
        <v>83</v>
      </c>
      <c r="S7776" t="s">
        <v>83</v>
      </c>
      <c r="T7776" t="str">
        <f>_xlfn.XLOOKUP(A7776,MI_Match_Analysis!$A$2:$A$8,MI_Match_Analysis!$F$2:$F$8,"Not Found")</f>
        <v>Not Found</v>
      </c>
    </row>
    <row r="7777" spans="1:20" hidden="1" x14ac:dyDescent="0.3">
      <c r="A7777">
        <v>34</v>
      </c>
      <c r="B7777" s="1">
        <v>46136</v>
      </c>
      <c r="C7777" t="s">
        <v>162</v>
      </c>
      <c r="D7777" t="s">
        <v>163</v>
      </c>
      <c r="E7777" t="s">
        <v>48</v>
      </c>
      <c r="F7777" t="s">
        <v>24</v>
      </c>
      <c r="G7777">
        <v>1</v>
      </c>
      <c r="H7777">
        <v>14.1</v>
      </c>
      <c r="I7777" t="s">
        <v>213</v>
      </c>
      <c r="J7777" t="s">
        <v>104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83</v>
      </c>
      <c r="R7777" t="s">
        <v>83</v>
      </c>
      <c r="S7777" t="s">
        <v>83</v>
      </c>
      <c r="T7777" t="str">
        <f>_xlfn.XLOOKUP(A7777,MI_Match_Analysis!$A$2:$A$8,MI_Match_Analysis!$F$2:$F$8,"Not Found")</f>
        <v>Not Found</v>
      </c>
    </row>
    <row r="7778" spans="1:20" hidden="1" x14ac:dyDescent="0.3">
      <c r="A7778">
        <v>34</v>
      </c>
      <c r="B7778" s="1">
        <v>46136</v>
      </c>
      <c r="C7778" t="s">
        <v>162</v>
      </c>
      <c r="D7778" t="s">
        <v>163</v>
      </c>
      <c r="E7778" t="s">
        <v>48</v>
      </c>
      <c r="F7778" t="s">
        <v>24</v>
      </c>
      <c r="G7778">
        <v>1</v>
      </c>
      <c r="H7778">
        <v>14.2</v>
      </c>
      <c r="I7778" t="s">
        <v>101</v>
      </c>
      <c r="J7778" t="s">
        <v>104</v>
      </c>
      <c r="K7778">
        <v>4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83</v>
      </c>
      <c r="R7778" t="s">
        <v>83</v>
      </c>
      <c r="S7778" t="s">
        <v>83</v>
      </c>
      <c r="T7778" t="str">
        <f>_xlfn.XLOOKUP(A7778,MI_Match_Analysis!$A$2:$A$8,MI_Match_Analysis!$F$2:$F$8,"Not Found")</f>
        <v>Not Found</v>
      </c>
    </row>
    <row r="7779" spans="1:20" hidden="1" x14ac:dyDescent="0.3">
      <c r="A7779">
        <v>34</v>
      </c>
      <c r="B7779" s="1">
        <v>46136</v>
      </c>
      <c r="C7779" t="s">
        <v>162</v>
      </c>
      <c r="D7779" t="s">
        <v>163</v>
      </c>
      <c r="E7779" t="s">
        <v>48</v>
      </c>
      <c r="F7779" t="s">
        <v>24</v>
      </c>
      <c r="G7779">
        <v>1</v>
      </c>
      <c r="H7779">
        <v>14.3</v>
      </c>
      <c r="I7779" t="s">
        <v>101</v>
      </c>
      <c r="J7779" t="s">
        <v>104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83</v>
      </c>
      <c r="R7779" t="s">
        <v>83</v>
      </c>
      <c r="S7779" t="s">
        <v>83</v>
      </c>
      <c r="T7779" t="str">
        <f>_xlfn.XLOOKUP(A7779,MI_Match_Analysis!$A$2:$A$8,MI_Match_Analysis!$F$2:$F$8,"Not Found")</f>
        <v>Not Found</v>
      </c>
    </row>
    <row r="7780" spans="1:20" hidden="1" x14ac:dyDescent="0.3">
      <c r="A7780">
        <v>34</v>
      </c>
      <c r="B7780" s="1">
        <v>46136</v>
      </c>
      <c r="C7780" t="s">
        <v>162</v>
      </c>
      <c r="D7780" t="s">
        <v>163</v>
      </c>
      <c r="E7780" t="s">
        <v>48</v>
      </c>
      <c r="F7780" t="s">
        <v>24</v>
      </c>
      <c r="G7780">
        <v>1</v>
      </c>
      <c r="H7780">
        <v>14.4</v>
      </c>
      <c r="I7780" t="s">
        <v>213</v>
      </c>
      <c r="J7780" t="s">
        <v>104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83</v>
      </c>
      <c r="R7780" t="s">
        <v>83</v>
      </c>
      <c r="S7780" t="s">
        <v>83</v>
      </c>
      <c r="T7780" t="str">
        <f>_xlfn.XLOOKUP(A7780,MI_Match_Analysis!$A$2:$A$8,MI_Match_Analysis!$F$2:$F$8,"Not Found")</f>
        <v>Not Found</v>
      </c>
    </row>
    <row r="7781" spans="1:20" hidden="1" x14ac:dyDescent="0.3">
      <c r="A7781">
        <v>34</v>
      </c>
      <c r="B7781" s="1">
        <v>46136</v>
      </c>
      <c r="C7781" t="s">
        <v>162</v>
      </c>
      <c r="D7781" t="s">
        <v>163</v>
      </c>
      <c r="E7781" t="s">
        <v>48</v>
      </c>
      <c r="F7781" t="s">
        <v>24</v>
      </c>
      <c r="G7781">
        <v>1</v>
      </c>
      <c r="H7781">
        <v>14.5</v>
      </c>
      <c r="I7781" t="s">
        <v>101</v>
      </c>
      <c r="J7781" t="s">
        <v>104</v>
      </c>
      <c r="K7781">
        <v>6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83</v>
      </c>
      <c r="R7781" t="s">
        <v>83</v>
      </c>
      <c r="S7781" t="s">
        <v>83</v>
      </c>
      <c r="T7781" t="str">
        <f>_xlfn.XLOOKUP(A7781,MI_Match_Analysis!$A$2:$A$8,MI_Match_Analysis!$F$2:$F$8,"Not Found")</f>
        <v>Not Found</v>
      </c>
    </row>
    <row r="7782" spans="1:20" hidden="1" x14ac:dyDescent="0.3">
      <c r="A7782">
        <v>34</v>
      </c>
      <c r="B7782" s="1">
        <v>46136</v>
      </c>
      <c r="C7782" t="s">
        <v>162</v>
      </c>
      <c r="D7782" t="s">
        <v>163</v>
      </c>
      <c r="E7782" t="s">
        <v>48</v>
      </c>
      <c r="F7782" t="s">
        <v>24</v>
      </c>
      <c r="G7782">
        <v>1</v>
      </c>
      <c r="H7782">
        <v>14.6</v>
      </c>
      <c r="I7782" t="s">
        <v>101</v>
      </c>
      <c r="J7782" t="s">
        <v>104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83</v>
      </c>
      <c r="R7782" t="s">
        <v>83</v>
      </c>
      <c r="S7782" t="s">
        <v>83</v>
      </c>
      <c r="T7782" t="str">
        <f>_xlfn.XLOOKUP(A7782,MI_Match_Analysis!$A$2:$A$8,MI_Match_Analysis!$F$2:$F$8,"Not Found")</f>
        <v>Not Found</v>
      </c>
    </row>
    <row r="7783" spans="1:20" hidden="1" x14ac:dyDescent="0.3">
      <c r="A7783">
        <v>34</v>
      </c>
      <c r="B7783" s="1">
        <v>46136</v>
      </c>
      <c r="C7783" t="s">
        <v>162</v>
      </c>
      <c r="D7783" t="s">
        <v>163</v>
      </c>
      <c r="E7783" t="s">
        <v>48</v>
      </c>
      <c r="F7783" t="s">
        <v>24</v>
      </c>
      <c r="G7783">
        <v>1</v>
      </c>
      <c r="H7783">
        <v>15.1</v>
      </c>
      <c r="I7783" t="s">
        <v>101</v>
      </c>
      <c r="J7783" t="s">
        <v>111</v>
      </c>
      <c r="K7783">
        <v>4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83</v>
      </c>
      <c r="R7783" t="s">
        <v>83</v>
      </c>
      <c r="S7783" t="s">
        <v>83</v>
      </c>
      <c r="T7783" t="str">
        <f>_xlfn.XLOOKUP(A7783,MI_Match_Analysis!$A$2:$A$8,MI_Match_Analysis!$F$2:$F$8,"Not Found")</f>
        <v>Not Found</v>
      </c>
    </row>
    <row r="7784" spans="1:20" hidden="1" x14ac:dyDescent="0.3">
      <c r="A7784">
        <v>34</v>
      </c>
      <c r="B7784" s="1">
        <v>46136</v>
      </c>
      <c r="C7784" t="s">
        <v>162</v>
      </c>
      <c r="D7784" t="s">
        <v>163</v>
      </c>
      <c r="E7784" t="s">
        <v>48</v>
      </c>
      <c r="F7784" t="s">
        <v>24</v>
      </c>
      <c r="G7784">
        <v>1</v>
      </c>
      <c r="H7784">
        <v>15.2</v>
      </c>
      <c r="I7784" t="s">
        <v>101</v>
      </c>
      <c r="J7784" t="s">
        <v>111</v>
      </c>
      <c r="K7784">
        <v>1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83</v>
      </c>
      <c r="R7784" t="s">
        <v>83</v>
      </c>
      <c r="S7784" t="s">
        <v>83</v>
      </c>
      <c r="T7784" t="str">
        <f>_xlfn.XLOOKUP(A7784,MI_Match_Analysis!$A$2:$A$8,MI_Match_Analysis!$F$2:$F$8,"Not Found")</f>
        <v>Not Found</v>
      </c>
    </row>
    <row r="7785" spans="1:20" hidden="1" x14ac:dyDescent="0.3">
      <c r="A7785">
        <v>34</v>
      </c>
      <c r="B7785" s="1">
        <v>46136</v>
      </c>
      <c r="C7785" t="s">
        <v>162</v>
      </c>
      <c r="D7785" t="s">
        <v>163</v>
      </c>
      <c r="E7785" t="s">
        <v>48</v>
      </c>
      <c r="F7785" t="s">
        <v>24</v>
      </c>
      <c r="G7785">
        <v>1</v>
      </c>
      <c r="H7785">
        <v>15.3</v>
      </c>
      <c r="I7785" t="s">
        <v>213</v>
      </c>
      <c r="J7785" t="s">
        <v>111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165</v>
      </c>
      <c r="R7785" t="s">
        <v>213</v>
      </c>
      <c r="S7785" t="s">
        <v>111</v>
      </c>
      <c r="T7785" t="str">
        <f>_xlfn.XLOOKUP(A7785,MI_Match_Analysis!$A$2:$A$8,MI_Match_Analysis!$F$2:$F$8,"Not Found")</f>
        <v>Not Found</v>
      </c>
    </row>
    <row r="7786" spans="1:20" hidden="1" x14ac:dyDescent="0.3">
      <c r="A7786">
        <v>34</v>
      </c>
      <c r="B7786" s="1">
        <v>46136</v>
      </c>
      <c r="C7786" t="s">
        <v>162</v>
      </c>
      <c r="D7786" t="s">
        <v>163</v>
      </c>
      <c r="E7786" t="s">
        <v>48</v>
      </c>
      <c r="F7786" t="s">
        <v>24</v>
      </c>
      <c r="G7786">
        <v>1</v>
      </c>
      <c r="H7786">
        <v>15.4</v>
      </c>
      <c r="I7786" t="s">
        <v>218</v>
      </c>
      <c r="J7786" t="s">
        <v>111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83</v>
      </c>
      <c r="R7786" t="s">
        <v>83</v>
      </c>
      <c r="S7786" t="s">
        <v>83</v>
      </c>
      <c r="T7786" t="str">
        <f>_xlfn.XLOOKUP(A7786,MI_Match_Analysis!$A$2:$A$8,MI_Match_Analysis!$F$2:$F$8,"Not Found")</f>
        <v>Not Found</v>
      </c>
    </row>
    <row r="7787" spans="1:20" hidden="1" x14ac:dyDescent="0.3">
      <c r="A7787">
        <v>34</v>
      </c>
      <c r="B7787" s="1">
        <v>46136</v>
      </c>
      <c r="C7787" t="s">
        <v>162</v>
      </c>
      <c r="D7787" t="s">
        <v>163</v>
      </c>
      <c r="E7787" t="s">
        <v>48</v>
      </c>
      <c r="F7787" t="s">
        <v>24</v>
      </c>
      <c r="G7787">
        <v>1</v>
      </c>
      <c r="H7787">
        <v>15.5</v>
      </c>
      <c r="I7787" t="s">
        <v>218</v>
      </c>
      <c r="J7787" t="s">
        <v>111</v>
      </c>
      <c r="K7787">
        <v>6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83</v>
      </c>
      <c r="R7787" t="s">
        <v>83</v>
      </c>
      <c r="S7787" t="s">
        <v>83</v>
      </c>
      <c r="T7787" t="str">
        <f>_xlfn.XLOOKUP(A7787,MI_Match_Analysis!$A$2:$A$8,MI_Match_Analysis!$F$2:$F$8,"Not Found")</f>
        <v>Not Found</v>
      </c>
    </row>
    <row r="7788" spans="1:20" hidden="1" x14ac:dyDescent="0.3">
      <c r="A7788">
        <v>34</v>
      </c>
      <c r="B7788" s="1">
        <v>46136</v>
      </c>
      <c r="C7788" t="s">
        <v>162</v>
      </c>
      <c r="D7788" t="s">
        <v>163</v>
      </c>
      <c r="E7788" t="s">
        <v>48</v>
      </c>
      <c r="F7788" t="s">
        <v>24</v>
      </c>
      <c r="G7788">
        <v>1</v>
      </c>
      <c r="H7788">
        <v>15.6</v>
      </c>
      <c r="I7788" t="s">
        <v>218</v>
      </c>
      <c r="J7788" t="s">
        <v>111</v>
      </c>
      <c r="K7788">
        <v>4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83</v>
      </c>
      <c r="R7788" t="s">
        <v>83</v>
      </c>
      <c r="S7788" t="s">
        <v>83</v>
      </c>
      <c r="T7788" t="str">
        <f>_xlfn.XLOOKUP(A7788,MI_Match_Analysis!$A$2:$A$8,MI_Match_Analysis!$F$2:$F$8,"Not Found")</f>
        <v>Not Found</v>
      </c>
    </row>
    <row r="7789" spans="1:20" hidden="1" x14ac:dyDescent="0.3">
      <c r="A7789">
        <v>34</v>
      </c>
      <c r="B7789" s="1">
        <v>46136</v>
      </c>
      <c r="C7789" t="s">
        <v>162</v>
      </c>
      <c r="D7789" t="s">
        <v>163</v>
      </c>
      <c r="E7789" t="s">
        <v>48</v>
      </c>
      <c r="F7789" t="s">
        <v>24</v>
      </c>
      <c r="G7789">
        <v>1</v>
      </c>
      <c r="H7789">
        <v>16.100000000000001</v>
      </c>
      <c r="I7789" t="s">
        <v>101</v>
      </c>
      <c r="J7789" t="s">
        <v>104</v>
      </c>
      <c r="K7789">
        <v>1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83</v>
      </c>
      <c r="R7789" t="s">
        <v>83</v>
      </c>
      <c r="S7789" t="s">
        <v>83</v>
      </c>
      <c r="T7789" t="str">
        <f>_xlfn.XLOOKUP(A7789,MI_Match_Analysis!$A$2:$A$8,MI_Match_Analysis!$F$2:$F$8,"Not Found")</f>
        <v>Not Found</v>
      </c>
    </row>
    <row r="7790" spans="1:20" hidden="1" x14ac:dyDescent="0.3">
      <c r="A7790">
        <v>34</v>
      </c>
      <c r="B7790" s="1">
        <v>46136</v>
      </c>
      <c r="C7790" t="s">
        <v>162</v>
      </c>
      <c r="D7790" t="s">
        <v>163</v>
      </c>
      <c r="E7790" t="s">
        <v>48</v>
      </c>
      <c r="F7790" t="s">
        <v>24</v>
      </c>
      <c r="G7790">
        <v>1</v>
      </c>
      <c r="H7790">
        <v>16.2</v>
      </c>
      <c r="I7790" t="s">
        <v>218</v>
      </c>
      <c r="J7790" t="s">
        <v>104</v>
      </c>
      <c r="K7790">
        <v>1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83</v>
      </c>
      <c r="R7790" t="s">
        <v>83</v>
      </c>
      <c r="S7790" t="s">
        <v>83</v>
      </c>
      <c r="T7790" t="str">
        <f>_xlfn.XLOOKUP(A7790,MI_Match_Analysis!$A$2:$A$8,MI_Match_Analysis!$F$2:$F$8,"Not Found")</f>
        <v>Not Found</v>
      </c>
    </row>
    <row r="7791" spans="1:20" hidden="1" x14ac:dyDescent="0.3">
      <c r="A7791">
        <v>34</v>
      </c>
      <c r="B7791" s="1">
        <v>46136</v>
      </c>
      <c r="C7791" t="s">
        <v>162</v>
      </c>
      <c r="D7791" t="s">
        <v>163</v>
      </c>
      <c r="E7791" t="s">
        <v>48</v>
      </c>
      <c r="F7791" t="s">
        <v>24</v>
      </c>
      <c r="G7791">
        <v>1</v>
      </c>
      <c r="H7791">
        <v>16.3</v>
      </c>
      <c r="I7791" t="s">
        <v>101</v>
      </c>
      <c r="J7791" t="s">
        <v>104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83</v>
      </c>
      <c r="R7791" t="s">
        <v>83</v>
      </c>
      <c r="S7791" t="s">
        <v>83</v>
      </c>
      <c r="T7791" t="str">
        <f>_xlfn.XLOOKUP(A7791,MI_Match_Analysis!$A$2:$A$8,MI_Match_Analysis!$F$2:$F$8,"Not Found")</f>
        <v>Not Found</v>
      </c>
    </row>
    <row r="7792" spans="1:20" hidden="1" x14ac:dyDescent="0.3">
      <c r="A7792">
        <v>34</v>
      </c>
      <c r="B7792" s="1">
        <v>46136</v>
      </c>
      <c r="C7792" t="s">
        <v>162</v>
      </c>
      <c r="D7792" t="s">
        <v>163</v>
      </c>
      <c r="E7792" t="s">
        <v>48</v>
      </c>
      <c r="F7792" t="s">
        <v>24</v>
      </c>
      <c r="G7792">
        <v>1</v>
      </c>
      <c r="H7792">
        <v>16.399999999999999</v>
      </c>
      <c r="I7792" t="s">
        <v>218</v>
      </c>
      <c r="J7792" t="s">
        <v>104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83</v>
      </c>
      <c r="R7792" t="s">
        <v>83</v>
      </c>
      <c r="S7792" t="s">
        <v>83</v>
      </c>
      <c r="T7792" t="str">
        <f>_xlfn.XLOOKUP(A7792,MI_Match_Analysis!$A$2:$A$8,MI_Match_Analysis!$F$2:$F$8,"Not Found")</f>
        <v>Not Found</v>
      </c>
    </row>
    <row r="7793" spans="1:20" hidden="1" x14ac:dyDescent="0.3">
      <c r="A7793">
        <v>34</v>
      </c>
      <c r="B7793" s="1">
        <v>46136</v>
      </c>
      <c r="C7793" t="s">
        <v>162</v>
      </c>
      <c r="D7793" t="s">
        <v>163</v>
      </c>
      <c r="E7793" t="s">
        <v>48</v>
      </c>
      <c r="F7793" t="s">
        <v>24</v>
      </c>
      <c r="G7793">
        <v>1</v>
      </c>
      <c r="H7793">
        <v>16.5</v>
      </c>
      <c r="I7793" t="s">
        <v>218</v>
      </c>
      <c r="J7793" t="s">
        <v>104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83</v>
      </c>
      <c r="R7793" t="s">
        <v>83</v>
      </c>
      <c r="S7793" t="s">
        <v>83</v>
      </c>
      <c r="T7793" t="str">
        <f>_xlfn.XLOOKUP(A7793,MI_Match_Analysis!$A$2:$A$8,MI_Match_Analysis!$F$2:$F$8,"Not Found")</f>
        <v>Not Found</v>
      </c>
    </row>
    <row r="7794" spans="1:20" hidden="1" x14ac:dyDescent="0.3">
      <c r="A7794">
        <v>34</v>
      </c>
      <c r="B7794" s="1">
        <v>46136</v>
      </c>
      <c r="C7794" t="s">
        <v>162</v>
      </c>
      <c r="D7794" t="s">
        <v>163</v>
      </c>
      <c r="E7794" t="s">
        <v>48</v>
      </c>
      <c r="F7794" t="s">
        <v>24</v>
      </c>
      <c r="G7794">
        <v>1</v>
      </c>
      <c r="H7794">
        <v>16.600000000000001</v>
      </c>
      <c r="I7794" t="s">
        <v>101</v>
      </c>
      <c r="J7794" t="s">
        <v>104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83</v>
      </c>
      <c r="R7794" t="s">
        <v>83</v>
      </c>
      <c r="S7794" t="s">
        <v>83</v>
      </c>
      <c r="T7794" t="str">
        <f>_xlfn.XLOOKUP(A7794,MI_Match_Analysis!$A$2:$A$8,MI_Match_Analysis!$F$2:$F$8,"Not Found")</f>
        <v>Not Found</v>
      </c>
    </row>
    <row r="7795" spans="1:20" hidden="1" x14ac:dyDescent="0.3">
      <c r="A7795">
        <v>34</v>
      </c>
      <c r="B7795" s="1">
        <v>46136</v>
      </c>
      <c r="C7795" t="s">
        <v>162</v>
      </c>
      <c r="D7795" t="s">
        <v>163</v>
      </c>
      <c r="E7795" t="s">
        <v>48</v>
      </c>
      <c r="F7795" t="s">
        <v>24</v>
      </c>
      <c r="G7795">
        <v>1</v>
      </c>
      <c r="H7795">
        <v>17.100000000000001</v>
      </c>
      <c r="I7795" t="s">
        <v>218</v>
      </c>
      <c r="J7795" t="s">
        <v>80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83</v>
      </c>
      <c r="R7795" t="s">
        <v>83</v>
      </c>
      <c r="S7795" t="s">
        <v>83</v>
      </c>
      <c r="T7795" t="str">
        <f>_xlfn.XLOOKUP(A7795,MI_Match_Analysis!$A$2:$A$8,MI_Match_Analysis!$F$2:$F$8,"Not Found")</f>
        <v>Not Found</v>
      </c>
    </row>
    <row r="7796" spans="1:20" hidden="1" x14ac:dyDescent="0.3">
      <c r="A7796">
        <v>34</v>
      </c>
      <c r="B7796" s="1">
        <v>46136</v>
      </c>
      <c r="C7796" t="s">
        <v>162</v>
      </c>
      <c r="D7796" t="s">
        <v>163</v>
      </c>
      <c r="E7796" t="s">
        <v>48</v>
      </c>
      <c r="F7796" t="s">
        <v>24</v>
      </c>
      <c r="G7796">
        <v>1</v>
      </c>
      <c r="H7796">
        <v>17.2</v>
      </c>
      <c r="I7796" t="s">
        <v>101</v>
      </c>
      <c r="J7796" t="s">
        <v>80</v>
      </c>
      <c r="K7796">
        <v>1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83</v>
      </c>
      <c r="R7796" t="s">
        <v>83</v>
      </c>
      <c r="S7796" t="s">
        <v>83</v>
      </c>
      <c r="T7796" t="str">
        <f>_xlfn.XLOOKUP(A7796,MI_Match_Analysis!$A$2:$A$8,MI_Match_Analysis!$F$2:$F$8,"Not Found")</f>
        <v>Not Found</v>
      </c>
    </row>
    <row r="7797" spans="1:20" hidden="1" x14ac:dyDescent="0.3">
      <c r="A7797">
        <v>34</v>
      </c>
      <c r="B7797" s="1">
        <v>46136</v>
      </c>
      <c r="C7797" t="s">
        <v>162</v>
      </c>
      <c r="D7797" t="s">
        <v>163</v>
      </c>
      <c r="E7797" t="s">
        <v>48</v>
      </c>
      <c r="F7797" t="s">
        <v>24</v>
      </c>
      <c r="G7797">
        <v>1</v>
      </c>
      <c r="H7797">
        <v>17.3</v>
      </c>
      <c r="I7797" t="s">
        <v>218</v>
      </c>
      <c r="J7797" t="s">
        <v>80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83</v>
      </c>
      <c r="R7797" t="s">
        <v>83</v>
      </c>
      <c r="S7797" t="s">
        <v>83</v>
      </c>
      <c r="T7797" t="str">
        <f>_xlfn.XLOOKUP(A7797,MI_Match_Analysis!$A$2:$A$8,MI_Match_Analysis!$F$2:$F$8,"Not Found")</f>
        <v>Not Found</v>
      </c>
    </row>
    <row r="7798" spans="1:20" hidden="1" x14ac:dyDescent="0.3">
      <c r="A7798">
        <v>34</v>
      </c>
      <c r="B7798" s="1">
        <v>46136</v>
      </c>
      <c r="C7798" t="s">
        <v>162</v>
      </c>
      <c r="D7798" t="s">
        <v>163</v>
      </c>
      <c r="E7798" t="s">
        <v>48</v>
      </c>
      <c r="F7798" t="s">
        <v>24</v>
      </c>
      <c r="G7798">
        <v>1</v>
      </c>
      <c r="H7798">
        <v>17.399999999999999</v>
      </c>
      <c r="I7798" t="s">
        <v>101</v>
      </c>
      <c r="J7798" t="s">
        <v>80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165</v>
      </c>
      <c r="R7798" t="s">
        <v>101</v>
      </c>
      <c r="S7798" t="s">
        <v>111</v>
      </c>
      <c r="T7798" t="str">
        <f>_xlfn.XLOOKUP(A7798,MI_Match_Analysis!$A$2:$A$8,MI_Match_Analysis!$F$2:$F$8,"Not Found")</f>
        <v>Not Found</v>
      </c>
    </row>
    <row r="7799" spans="1:20" hidden="1" x14ac:dyDescent="0.3">
      <c r="A7799">
        <v>34</v>
      </c>
      <c r="B7799" s="1">
        <v>46136</v>
      </c>
      <c r="C7799" t="s">
        <v>162</v>
      </c>
      <c r="D7799" t="s">
        <v>163</v>
      </c>
      <c r="E7799" t="s">
        <v>48</v>
      </c>
      <c r="F7799" t="s">
        <v>24</v>
      </c>
      <c r="G7799">
        <v>1</v>
      </c>
      <c r="H7799">
        <v>17.5</v>
      </c>
      <c r="I7799" t="s">
        <v>290</v>
      </c>
      <c r="J7799" t="s">
        <v>80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83</v>
      </c>
      <c r="R7799" t="s">
        <v>83</v>
      </c>
      <c r="S7799" t="s">
        <v>83</v>
      </c>
      <c r="T7799" t="str">
        <f>_xlfn.XLOOKUP(A7799,MI_Match_Analysis!$A$2:$A$8,MI_Match_Analysis!$F$2:$F$8,"Not Found")</f>
        <v>Not Found</v>
      </c>
    </row>
    <row r="7800" spans="1:20" hidden="1" x14ac:dyDescent="0.3">
      <c r="A7800">
        <v>34</v>
      </c>
      <c r="B7800" s="1">
        <v>46136</v>
      </c>
      <c r="C7800" t="s">
        <v>162</v>
      </c>
      <c r="D7800" t="s">
        <v>163</v>
      </c>
      <c r="E7800" t="s">
        <v>48</v>
      </c>
      <c r="F7800" t="s">
        <v>24</v>
      </c>
      <c r="G7800">
        <v>1</v>
      </c>
      <c r="H7800">
        <v>17.600000000000001</v>
      </c>
      <c r="I7800" t="s">
        <v>218</v>
      </c>
      <c r="J7800" t="s">
        <v>80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83</v>
      </c>
      <c r="R7800" t="s">
        <v>83</v>
      </c>
      <c r="S7800" t="s">
        <v>83</v>
      </c>
      <c r="T7800" t="str">
        <f>_xlfn.XLOOKUP(A7800,MI_Match_Analysis!$A$2:$A$8,MI_Match_Analysis!$F$2:$F$8,"Not Found")</f>
        <v>Not Found</v>
      </c>
    </row>
    <row r="7801" spans="1:20" hidden="1" x14ac:dyDescent="0.3">
      <c r="A7801">
        <v>34</v>
      </c>
      <c r="B7801" s="1">
        <v>46136</v>
      </c>
      <c r="C7801" t="s">
        <v>162</v>
      </c>
      <c r="D7801" t="s">
        <v>163</v>
      </c>
      <c r="E7801" t="s">
        <v>48</v>
      </c>
      <c r="F7801" t="s">
        <v>24</v>
      </c>
      <c r="G7801">
        <v>1</v>
      </c>
      <c r="H7801">
        <v>18.100000000000001</v>
      </c>
      <c r="I7801" t="s">
        <v>218</v>
      </c>
      <c r="J7801" t="s">
        <v>111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83</v>
      </c>
      <c r="R7801" t="s">
        <v>83</v>
      </c>
      <c r="S7801" t="s">
        <v>83</v>
      </c>
      <c r="T7801" t="str">
        <f>_xlfn.XLOOKUP(A7801,MI_Match_Analysis!$A$2:$A$8,MI_Match_Analysis!$F$2:$F$8,"Not Found")</f>
        <v>Not Found</v>
      </c>
    </row>
    <row r="7802" spans="1:20" hidden="1" x14ac:dyDescent="0.3">
      <c r="A7802">
        <v>34</v>
      </c>
      <c r="B7802" s="1">
        <v>46136</v>
      </c>
      <c r="C7802" t="s">
        <v>162</v>
      </c>
      <c r="D7802" t="s">
        <v>163</v>
      </c>
      <c r="E7802" t="s">
        <v>48</v>
      </c>
      <c r="F7802" t="s">
        <v>24</v>
      </c>
      <c r="G7802">
        <v>1</v>
      </c>
      <c r="H7802">
        <v>18.2</v>
      </c>
      <c r="I7802" t="s">
        <v>290</v>
      </c>
      <c r="J7802" t="s">
        <v>111</v>
      </c>
      <c r="K7802">
        <v>2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83</v>
      </c>
      <c r="R7802" t="s">
        <v>83</v>
      </c>
      <c r="S7802" t="s">
        <v>83</v>
      </c>
      <c r="T7802" t="str">
        <f>_xlfn.XLOOKUP(A7802,MI_Match_Analysis!$A$2:$A$8,MI_Match_Analysis!$F$2:$F$8,"Not Found")</f>
        <v>Not Found</v>
      </c>
    </row>
    <row r="7803" spans="1:20" hidden="1" x14ac:dyDescent="0.3">
      <c r="A7803">
        <v>34</v>
      </c>
      <c r="B7803" s="1">
        <v>46136</v>
      </c>
      <c r="C7803" t="s">
        <v>162</v>
      </c>
      <c r="D7803" t="s">
        <v>163</v>
      </c>
      <c r="E7803" t="s">
        <v>48</v>
      </c>
      <c r="F7803" t="s">
        <v>24</v>
      </c>
      <c r="G7803">
        <v>1</v>
      </c>
      <c r="H7803">
        <v>18.3</v>
      </c>
      <c r="I7803" t="s">
        <v>290</v>
      </c>
      <c r="J7803" t="s">
        <v>111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83</v>
      </c>
      <c r="R7803" t="s">
        <v>83</v>
      </c>
      <c r="S7803" t="s">
        <v>83</v>
      </c>
      <c r="T7803" t="str">
        <f>_xlfn.XLOOKUP(A7803,MI_Match_Analysis!$A$2:$A$8,MI_Match_Analysis!$F$2:$F$8,"Not Found")</f>
        <v>Not Found</v>
      </c>
    </row>
    <row r="7804" spans="1:20" hidden="1" x14ac:dyDescent="0.3">
      <c r="A7804">
        <v>34</v>
      </c>
      <c r="B7804" s="1">
        <v>46136</v>
      </c>
      <c r="C7804" t="s">
        <v>162</v>
      </c>
      <c r="D7804" t="s">
        <v>163</v>
      </c>
      <c r="E7804" t="s">
        <v>48</v>
      </c>
      <c r="F7804" t="s">
        <v>24</v>
      </c>
      <c r="G7804">
        <v>1</v>
      </c>
      <c r="H7804">
        <v>18.399999999999999</v>
      </c>
      <c r="I7804" t="s">
        <v>290</v>
      </c>
      <c r="J7804" t="s">
        <v>111</v>
      </c>
      <c r="K7804">
        <v>2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83</v>
      </c>
      <c r="R7804" t="s">
        <v>83</v>
      </c>
      <c r="S7804" t="s">
        <v>83</v>
      </c>
      <c r="T7804" t="str">
        <f>_xlfn.XLOOKUP(A7804,MI_Match_Analysis!$A$2:$A$8,MI_Match_Analysis!$F$2:$F$8,"Not Found")</f>
        <v>Not Found</v>
      </c>
    </row>
    <row r="7805" spans="1:20" hidden="1" x14ac:dyDescent="0.3">
      <c r="A7805">
        <v>34</v>
      </c>
      <c r="B7805" s="1">
        <v>46136</v>
      </c>
      <c r="C7805" t="s">
        <v>162</v>
      </c>
      <c r="D7805" t="s">
        <v>163</v>
      </c>
      <c r="E7805" t="s">
        <v>48</v>
      </c>
      <c r="F7805" t="s">
        <v>24</v>
      </c>
      <c r="G7805">
        <v>1</v>
      </c>
      <c r="H7805">
        <v>18.5</v>
      </c>
      <c r="I7805" t="s">
        <v>290</v>
      </c>
      <c r="J7805" t="s">
        <v>111</v>
      </c>
      <c r="K7805">
        <v>1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83</v>
      </c>
      <c r="R7805" t="s">
        <v>83</v>
      </c>
      <c r="S7805" t="s">
        <v>83</v>
      </c>
      <c r="T7805" t="str">
        <f>_xlfn.XLOOKUP(A7805,MI_Match_Analysis!$A$2:$A$8,MI_Match_Analysis!$F$2:$F$8,"Not Found")</f>
        <v>Not Found</v>
      </c>
    </row>
    <row r="7806" spans="1:20" hidden="1" x14ac:dyDescent="0.3">
      <c r="A7806">
        <v>34</v>
      </c>
      <c r="B7806" s="1">
        <v>46136</v>
      </c>
      <c r="C7806" t="s">
        <v>162</v>
      </c>
      <c r="D7806" t="s">
        <v>163</v>
      </c>
      <c r="E7806" t="s">
        <v>48</v>
      </c>
      <c r="F7806" t="s">
        <v>24</v>
      </c>
      <c r="G7806">
        <v>1</v>
      </c>
      <c r="H7806">
        <v>18.600000000000001</v>
      </c>
      <c r="I7806" t="s">
        <v>218</v>
      </c>
      <c r="J7806" t="s">
        <v>111</v>
      </c>
      <c r="K7806">
        <v>2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83</v>
      </c>
      <c r="R7806" t="s">
        <v>83</v>
      </c>
      <c r="S7806" t="s">
        <v>83</v>
      </c>
      <c r="T7806" t="str">
        <f>_xlfn.XLOOKUP(A7806,MI_Match_Analysis!$A$2:$A$8,MI_Match_Analysis!$F$2:$F$8,"Not Found")</f>
        <v>Not Found</v>
      </c>
    </row>
    <row r="7807" spans="1:20" hidden="1" x14ac:dyDescent="0.3">
      <c r="A7807">
        <v>34</v>
      </c>
      <c r="B7807" s="1">
        <v>46136</v>
      </c>
      <c r="C7807" t="s">
        <v>162</v>
      </c>
      <c r="D7807" t="s">
        <v>163</v>
      </c>
      <c r="E7807" t="s">
        <v>48</v>
      </c>
      <c r="F7807" t="s">
        <v>24</v>
      </c>
      <c r="G7807">
        <v>1</v>
      </c>
      <c r="H7807">
        <v>19.100000000000001</v>
      </c>
      <c r="I7807" t="s">
        <v>290</v>
      </c>
      <c r="J7807" t="s">
        <v>92</v>
      </c>
      <c r="K7807">
        <v>6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83</v>
      </c>
      <c r="R7807" t="s">
        <v>83</v>
      </c>
      <c r="S7807" t="s">
        <v>83</v>
      </c>
      <c r="T7807" t="str">
        <f>_xlfn.XLOOKUP(A7807,MI_Match_Analysis!$A$2:$A$8,MI_Match_Analysis!$F$2:$F$8,"Not Found")</f>
        <v>Not Found</v>
      </c>
    </row>
    <row r="7808" spans="1:20" hidden="1" x14ac:dyDescent="0.3">
      <c r="A7808">
        <v>34</v>
      </c>
      <c r="B7808" s="1">
        <v>46136</v>
      </c>
      <c r="C7808" t="s">
        <v>162</v>
      </c>
      <c r="D7808" t="s">
        <v>163</v>
      </c>
      <c r="E7808" t="s">
        <v>48</v>
      </c>
      <c r="F7808" t="s">
        <v>24</v>
      </c>
      <c r="G7808">
        <v>1</v>
      </c>
      <c r="H7808">
        <v>19.2</v>
      </c>
      <c r="I7808" t="s">
        <v>290</v>
      </c>
      <c r="J7808" t="s">
        <v>92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83</v>
      </c>
      <c r="R7808" t="s">
        <v>83</v>
      </c>
      <c r="S7808" t="s">
        <v>83</v>
      </c>
      <c r="T7808" t="str">
        <f>_xlfn.XLOOKUP(A7808,MI_Match_Analysis!$A$2:$A$8,MI_Match_Analysis!$F$2:$F$8,"Not Found")</f>
        <v>Not Found</v>
      </c>
    </row>
    <row r="7809" spans="1:20" hidden="1" x14ac:dyDescent="0.3">
      <c r="A7809">
        <v>34</v>
      </c>
      <c r="B7809" s="1">
        <v>46136</v>
      </c>
      <c r="C7809" t="s">
        <v>162</v>
      </c>
      <c r="D7809" t="s">
        <v>163</v>
      </c>
      <c r="E7809" t="s">
        <v>48</v>
      </c>
      <c r="F7809" t="s">
        <v>24</v>
      </c>
      <c r="G7809">
        <v>1</v>
      </c>
      <c r="H7809">
        <v>19.3</v>
      </c>
      <c r="I7809" t="s">
        <v>290</v>
      </c>
      <c r="J7809" t="s">
        <v>92</v>
      </c>
      <c r="K7809">
        <v>6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83</v>
      </c>
      <c r="R7809" t="s">
        <v>83</v>
      </c>
      <c r="S7809" t="s">
        <v>83</v>
      </c>
      <c r="T7809" t="str">
        <f>_xlfn.XLOOKUP(A7809,MI_Match_Analysis!$A$2:$A$8,MI_Match_Analysis!$F$2:$F$8,"Not Found")</f>
        <v>Not Found</v>
      </c>
    </row>
    <row r="7810" spans="1:20" hidden="1" x14ac:dyDescent="0.3">
      <c r="A7810">
        <v>34</v>
      </c>
      <c r="B7810" s="1">
        <v>46136</v>
      </c>
      <c r="C7810" t="s">
        <v>162</v>
      </c>
      <c r="D7810" t="s">
        <v>163</v>
      </c>
      <c r="E7810" t="s">
        <v>48</v>
      </c>
      <c r="F7810" t="s">
        <v>24</v>
      </c>
      <c r="G7810">
        <v>1</v>
      </c>
      <c r="H7810">
        <v>19.399999999999999</v>
      </c>
      <c r="I7810" t="s">
        <v>290</v>
      </c>
      <c r="J7810" t="s">
        <v>92</v>
      </c>
      <c r="K7810">
        <v>4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83</v>
      </c>
      <c r="R7810" t="s">
        <v>83</v>
      </c>
      <c r="S7810" t="s">
        <v>83</v>
      </c>
      <c r="T7810" t="str">
        <f>_xlfn.XLOOKUP(A7810,MI_Match_Analysis!$A$2:$A$8,MI_Match_Analysis!$F$2:$F$8,"Not Found")</f>
        <v>Not Found</v>
      </c>
    </row>
    <row r="7811" spans="1:20" hidden="1" x14ac:dyDescent="0.3">
      <c r="A7811">
        <v>34</v>
      </c>
      <c r="B7811" s="1">
        <v>46136</v>
      </c>
      <c r="C7811" t="s">
        <v>162</v>
      </c>
      <c r="D7811" t="s">
        <v>163</v>
      </c>
      <c r="E7811" t="s">
        <v>48</v>
      </c>
      <c r="F7811" t="s">
        <v>24</v>
      </c>
      <c r="G7811">
        <v>1</v>
      </c>
      <c r="H7811">
        <v>19.5</v>
      </c>
      <c r="I7811" t="s">
        <v>290</v>
      </c>
      <c r="J7811" t="s">
        <v>92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83</v>
      </c>
      <c r="R7811" t="s">
        <v>83</v>
      </c>
      <c r="S7811" t="s">
        <v>83</v>
      </c>
      <c r="T7811" t="str">
        <f>_xlfn.XLOOKUP(A7811,MI_Match_Analysis!$A$2:$A$8,MI_Match_Analysis!$F$2:$F$8,"Not Found")</f>
        <v>Not Found</v>
      </c>
    </row>
    <row r="7812" spans="1:20" hidden="1" x14ac:dyDescent="0.3">
      <c r="A7812">
        <v>34</v>
      </c>
      <c r="B7812" s="1">
        <v>46136</v>
      </c>
      <c r="C7812" t="s">
        <v>162</v>
      </c>
      <c r="D7812" t="s">
        <v>163</v>
      </c>
      <c r="E7812" t="s">
        <v>48</v>
      </c>
      <c r="F7812" t="s">
        <v>24</v>
      </c>
      <c r="G7812">
        <v>1</v>
      </c>
      <c r="H7812">
        <v>19.600000000000001</v>
      </c>
      <c r="I7812" t="s">
        <v>218</v>
      </c>
      <c r="J7812" t="s">
        <v>92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83</v>
      </c>
      <c r="R7812" t="s">
        <v>83</v>
      </c>
      <c r="S7812" t="s">
        <v>83</v>
      </c>
      <c r="T7812" t="str">
        <f>_xlfn.XLOOKUP(A7812,MI_Match_Analysis!$A$2:$A$8,MI_Match_Analysis!$F$2:$F$8,"Not Found")</f>
        <v>Not Found</v>
      </c>
    </row>
    <row r="7813" spans="1:20" hidden="1" x14ac:dyDescent="0.3">
      <c r="A7813">
        <v>34</v>
      </c>
      <c r="B7813" s="1">
        <v>46136</v>
      </c>
      <c r="C7813" t="s">
        <v>162</v>
      </c>
      <c r="D7813" t="s">
        <v>163</v>
      </c>
      <c r="E7813" t="s">
        <v>24</v>
      </c>
      <c r="F7813" t="s">
        <v>48</v>
      </c>
      <c r="G7813">
        <v>2</v>
      </c>
      <c r="H7813">
        <v>0.1</v>
      </c>
      <c r="I7813" t="s">
        <v>291</v>
      </c>
      <c r="J7813" t="s">
        <v>221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83</v>
      </c>
      <c r="R7813" t="s">
        <v>83</v>
      </c>
      <c r="S7813" t="s">
        <v>83</v>
      </c>
      <c r="T7813" t="str">
        <f>_xlfn.XLOOKUP(A7813,MI_Match_Analysis!$A$2:$A$8,MI_Match_Analysis!$F$2:$F$8,"Not Found")</f>
        <v>Not Found</v>
      </c>
    </row>
    <row r="7814" spans="1:20" hidden="1" x14ac:dyDescent="0.3">
      <c r="A7814">
        <v>34</v>
      </c>
      <c r="B7814" s="1">
        <v>46136</v>
      </c>
      <c r="C7814" t="s">
        <v>162</v>
      </c>
      <c r="D7814" t="s">
        <v>163</v>
      </c>
      <c r="E7814" t="s">
        <v>24</v>
      </c>
      <c r="F7814" t="s">
        <v>48</v>
      </c>
      <c r="G7814">
        <v>2</v>
      </c>
      <c r="H7814">
        <v>0.2</v>
      </c>
      <c r="I7814" t="s">
        <v>291</v>
      </c>
      <c r="J7814" t="s">
        <v>221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83</v>
      </c>
      <c r="R7814" t="s">
        <v>83</v>
      </c>
      <c r="S7814" t="s">
        <v>83</v>
      </c>
      <c r="T7814" t="str">
        <f>_xlfn.XLOOKUP(A7814,MI_Match_Analysis!$A$2:$A$8,MI_Match_Analysis!$F$2:$F$8,"Not Found")</f>
        <v>Not Found</v>
      </c>
    </row>
    <row r="7815" spans="1:20" hidden="1" x14ac:dyDescent="0.3">
      <c r="A7815">
        <v>34</v>
      </c>
      <c r="B7815" s="1">
        <v>46136</v>
      </c>
      <c r="C7815" t="s">
        <v>162</v>
      </c>
      <c r="D7815" t="s">
        <v>163</v>
      </c>
      <c r="E7815" t="s">
        <v>24</v>
      </c>
      <c r="F7815" t="s">
        <v>48</v>
      </c>
      <c r="G7815">
        <v>2</v>
      </c>
      <c r="H7815">
        <v>0.3</v>
      </c>
      <c r="I7815" t="s">
        <v>112</v>
      </c>
      <c r="J7815" t="s">
        <v>221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83</v>
      </c>
      <c r="R7815" t="s">
        <v>83</v>
      </c>
      <c r="S7815" t="s">
        <v>83</v>
      </c>
      <c r="T7815" t="str">
        <f>_xlfn.XLOOKUP(A7815,MI_Match_Analysis!$A$2:$A$8,MI_Match_Analysis!$F$2:$F$8,"Not Found")</f>
        <v>Not Found</v>
      </c>
    </row>
    <row r="7816" spans="1:20" hidden="1" x14ac:dyDescent="0.3">
      <c r="A7816">
        <v>34</v>
      </c>
      <c r="B7816" s="1">
        <v>46136</v>
      </c>
      <c r="C7816" t="s">
        <v>162</v>
      </c>
      <c r="D7816" t="s">
        <v>163</v>
      </c>
      <c r="E7816" t="s">
        <v>24</v>
      </c>
      <c r="F7816" t="s">
        <v>48</v>
      </c>
      <c r="G7816">
        <v>2</v>
      </c>
      <c r="H7816">
        <v>0.4</v>
      </c>
      <c r="I7816" t="s">
        <v>112</v>
      </c>
      <c r="J7816" t="s">
        <v>221</v>
      </c>
      <c r="K7816">
        <v>2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83</v>
      </c>
      <c r="R7816" t="s">
        <v>83</v>
      </c>
      <c r="S7816" t="s">
        <v>83</v>
      </c>
      <c r="T7816" t="str">
        <f>_xlfn.XLOOKUP(A7816,MI_Match_Analysis!$A$2:$A$8,MI_Match_Analysis!$F$2:$F$8,"Not Found")</f>
        <v>Not Found</v>
      </c>
    </row>
    <row r="7817" spans="1:20" hidden="1" x14ac:dyDescent="0.3">
      <c r="A7817">
        <v>34</v>
      </c>
      <c r="B7817" s="1">
        <v>46136</v>
      </c>
      <c r="C7817" t="s">
        <v>162</v>
      </c>
      <c r="D7817" t="s">
        <v>163</v>
      </c>
      <c r="E7817" t="s">
        <v>24</v>
      </c>
      <c r="F7817" t="s">
        <v>48</v>
      </c>
      <c r="G7817">
        <v>2</v>
      </c>
      <c r="H7817">
        <v>0.5</v>
      </c>
      <c r="I7817" t="s">
        <v>112</v>
      </c>
      <c r="J7817" t="s">
        <v>221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83</v>
      </c>
      <c r="R7817" t="s">
        <v>83</v>
      </c>
      <c r="S7817" t="s">
        <v>83</v>
      </c>
      <c r="T7817" t="str">
        <f>_xlfn.XLOOKUP(A7817,MI_Match_Analysis!$A$2:$A$8,MI_Match_Analysis!$F$2:$F$8,"Not Found")</f>
        <v>Not Found</v>
      </c>
    </row>
    <row r="7818" spans="1:20" hidden="1" x14ac:dyDescent="0.3">
      <c r="A7818">
        <v>34</v>
      </c>
      <c r="B7818" s="1">
        <v>46136</v>
      </c>
      <c r="C7818" t="s">
        <v>162</v>
      </c>
      <c r="D7818" t="s">
        <v>163</v>
      </c>
      <c r="E7818" t="s">
        <v>24</v>
      </c>
      <c r="F7818" t="s">
        <v>48</v>
      </c>
      <c r="G7818">
        <v>2</v>
      </c>
      <c r="H7818">
        <v>0.6</v>
      </c>
      <c r="I7818" t="s">
        <v>291</v>
      </c>
      <c r="J7818" t="s">
        <v>221</v>
      </c>
      <c r="K7818">
        <v>0</v>
      </c>
      <c r="L7818">
        <v>1</v>
      </c>
      <c r="M7818">
        <v>0</v>
      </c>
      <c r="N7818">
        <v>1</v>
      </c>
      <c r="O7818">
        <v>0</v>
      </c>
      <c r="P7818">
        <v>0</v>
      </c>
      <c r="Q7818" t="s">
        <v>83</v>
      </c>
      <c r="R7818" t="s">
        <v>83</v>
      </c>
      <c r="S7818" t="s">
        <v>83</v>
      </c>
      <c r="T7818" t="str">
        <f>_xlfn.XLOOKUP(A7818,MI_Match_Analysis!$A$2:$A$8,MI_Match_Analysis!$F$2:$F$8,"Not Found")</f>
        <v>Not Found</v>
      </c>
    </row>
    <row r="7819" spans="1:20" hidden="1" x14ac:dyDescent="0.3">
      <c r="A7819">
        <v>34</v>
      </c>
      <c r="B7819" s="1">
        <v>46136</v>
      </c>
      <c r="C7819" t="s">
        <v>162</v>
      </c>
      <c r="D7819" t="s">
        <v>163</v>
      </c>
      <c r="E7819" t="s">
        <v>24</v>
      </c>
      <c r="F7819" t="s">
        <v>48</v>
      </c>
      <c r="G7819">
        <v>2</v>
      </c>
      <c r="H7819">
        <v>1.1000000000000001</v>
      </c>
      <c r="I7819" t="s">
        <v>291</v>
      </c>
      <c r="J7819" t="s">
        <v>117</v>
      </c>
      <c r="K7819">
        <v>4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83</v>
      </c>
      <c r="R7819" t="s">
        <v>83</v>
      </c>
      <c r="S7819" t="s">
        <v>83</v>
      </c>
      <c r="T7819" t="str">
        <f>_xlfn.XLOOKUP(A7819,MI_Match_Analysis!$A$2:$A$8,MI_Match_Analysis!$F$2:$F$8,"Not Found")</f>
        <v>Not Found</v>
      </c>
    </row>
    <row r="7820" spans="1:20" hidden="1" x14ac:dyDescent="0.3">
      <c r="A7820">
        <v>34</v>
      </c>
      <c r="B7820" s="1">
        <v>46136</v>
      </c>
      <c r="C7820" t="s">
        <v>162</v>
      </c>
      <c r="D7820" t="s">
        <v>163</v>
      </c>
      <c r="E7820" t="s">
        <v>24</v>
      </c>
      <c r="F7820" t="s">
        <v>48</v>
      </c>
      <c r="G7820">
        <v>2</v>
      </c>
      <c r="H7820">
        <v>1.2</v>
      </c>
      <c r="I7820" t="s">
        <v>291</v>
      </c>
      <c r="J7820" t="s">
        <v>117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83</v>
      </c>
      <c r="R7820" t="s">
        <v>83</v>
      </c>
      <c r="S7820" t="s">
        <v>83</v>
      </c>
      <c r="T7820" t="str">
        <f>_xlfn.XLOOKUP(A7820,MI_Match_Analysis!$A$2:$A$8,MI_Match_Analysis!$F$2:$F$8,"Not Found")</f>
        <v>Not Found</v>
      </c>
    </row>
    <row r="7821" spans="1:20" hidden="1" x14ac:dyDescent="0.3">
      <c r="A7821">
        <v>34</v>
      </c>
      <c r="B7821" s="1">
        <v>46136</v>
      </c>
      <c r="C7821" t="s">
        <v>162</v>
      </c>
      <c r="D7821" t="s">
        <v>163</v>
      </c>
      <c r="E7821" t="s">
        <v>24</v>
      </c>
      <c r="F7821" t="s">
        <v>48</v>
      </c>
      <c r="G7821">
        <v>2</v>
      </c>
      <c r="H7821">
        <v>1.3</v>
      </c>
      <c r="I7821" t="s">
        <v>291</v>
      </c>
      <c r="J7821" t="s">
        <v>117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83</v>
      </c>
      <c r="R7821" t="s">
        <v>83</v>
      </c>
      <c r="S7821" t="s">
        <v>83</v>
      </c>
      <c r="T7821" t="str">
        <f>_xlfn.XLOOKUP(A7821,MI_Match_Analysis!$A$2:$A$8,MI_Match_Analysis!$F$2:$F$8,"Not Found")</f>
        <v>Not Found</v>
      </c>
    </row>
    <row r="7822" spans="1:20" hidden="1" x14ac:dyDescent="0.3">
      <c r="A7822">
        <v>34</v>
      </c>
      <c r="B7822" s="1">
        <v>46136</v>
      </c>
      <c r="C7822" t="s">
        <v>162</v>
      </c>
      <c r="D7822" t="s">
        <v>163</v>
      </c>
      <c r="E7822" t="s">
        <v>24</v>
      </c>
      <c r="F7822" t="s">
        <v>48</v>
      </c>
      <c r="G7822">
        <v>2</v>
      </c>
      <c r="H7822">
        <v>1.4</v>
      </c>
      <c r="I7822" t="s">
        <v>112</v>
      </c>
      <c r="J7822" t="s">
        <v>117</v>
      </c>
      <c r="K7822">
        <v>4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83</v>
      </c>
      <c r="R7822" t="s">
        <v>83</v>
      </c>
      <c r="S7822" t="s">
        <v>83</v>
      </c>
      <c r="T7822" t="str">
        <f>_xlfn.XLOOKUP(A7822,MI_Match_Analysis!$A$2:$A$8,MI_Match_Analysis!$F$2:$F$8,"Not Found")</f>
        <v>Not Found</v>
      </c>
    </row>
    <row r="7823" spans="1:20" hidden="1" x14ac:dyDescent="0.3">
      <c r="A7823">
        <v>34</v>
      </c>
      <c r="B7823" s="1">
        <v>46136</v>
      </c>
      <c r="C7823" t="s">
        <v>162</v>
      </c>
      <c r="D7823" t="s">
        <v>163</v>
      </c>
      <c r="E7823" t="s">
        <v>24</v>
      </c>
      <c r="F7823" t="s">
        <v>48</v>
      </c>
      <c r="G7823">
        <v>2</v>
      </c>
      <c r="H7823">
        <v>1.5</v>
      </c>
      <c r="I7823" t="s">
        <v>112</v>
      </c>
      <c r="J7823" t="s">
        <v>117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83</v>
      </c>
      <c r="R7823" t="s">
        <v>83</v>
      </c>
      <c r="S7823" t="s">
        <v>83</v>
      </c>
      <c r="T7823" t="str">
        <f>_xlfn.XLOOKUP(A7823,MI_Match_Analysis!$A$2:$A$8,MI_Match_Analysis!$F$2:$F$8,"Not Found")</f>
        <v>Not Found</v>
      </c>
    </row>
    <row r="7824" spans="1:20" hidden="1" x14ac:dyDescent="0.3">
      <c r="A7824">
        <v>34</v>
      </c>
      <c r="B7824" s="1">
        <v>46136</v>
      </c>
      <c r="C7824" t="s">
        <v>162</v>
      </c>
      <c r="D7824" t="s">
        <v>163</v>
      </c>
      <c r="E7824" t="s">
        <v>24</v>
      </c>
      <c r="F7824" t="s">
        <v>48</v>
      </c>
      <c r="G7824">
        <v>2</v>
      </c>
      <c r="H7824">
        <v>1.6</v>
      </c>
      <c r="I7824" t="s">
        <v>112</v>
      </c>
      <c r="J7824" t="s">
        <v>117</v>
      </c>
      <c r="K7824">
        <v>0</v>
      </c>
      <c r="L7824">
        <v>1</v>
      </c>
      <c r="M7824">
        <v>0</v>
      </c>
      <c r="N7824">
        <v>1</v>
      </c>
      <c r="O7824">
        <v>0</v>
      </c>
      <c r="P7824">
        <v>0</v>
      </c>
      <c r="Q7824" t="s">
        <v>83</v>
      </c>
      <c r="R7824" t="s">
        <v>83</v>
      </c>
      <c r="S7824" t="s">
        <v>83</v>
      </c>
      <c r="T7824" t="str">
        <f>_xlfn.XLOOKUP(A7824,MI_Match_Analysis!$A$2:$A$8,MI_Match_Analysis!$F$2:$F$8,"Not Found")</f>
        <v>Not Found</v>
      </c>
    </row>
    <row r="7825" spans="1:20" hidden="1" x14ac:dyDescent="0.3">
      <c r="A7825">
        <v>34</v>
      </c>
      <c r="B7825" s="1">
        <v>46136</v>
      </c>
      <c r="C7825" t="s">
        <v>162</v>
      </c>
      <c r="D7825" t="s">
        <v>163</v>
      </c>
      <c r="E7825" t="s">
        <v>24</v>
      </c>
      <c r="F7825" t="s">
        <v>48</v>
      </c>
      <c r="G7825">
        <v>2</v>
      </c>
      <c r="H7825">
        <v>2.1</v>
      </c>
      <c r="I7825" t="s">
        <v>112</v>
      </c>
      <c r="J7825" t="s">
        <v>221</v>
      </c>
      <c r="K7825">
        <v>2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83</v>
      </c>
      <c r="R7825" t="s">
        <v>83</v>
      </c>
      <c r="S7825" t="s">
        <v>83</v>
      </c>
      <c r="T7825" t="str">
        <f>_xlfn.XLOOKUP(A7825,MI_Match_Analysis!$A$2:$A$8,MI_Match_Analysis!$F$2:$F$8,"Not Found")</f>
        <v>Not Found</v>
      </c>
    </row>
    <row r="7826" spans="1:20" hidden="1" x14ac:dyDescent="0.3">
      <c r="A7826">
        <v>34</v>
      </c>
      <c r="B7826" s="1">
        <v>46136</v>
      </c>
      <c r="C7826" t="s">
        <v>162</v>
      </c>
      <c r="D7826" t="s">
        <v>163</v>
      </c>
      <c r="E7826" t="s">
        <v>24</v>
      </c>
      <c r="F7826" t="s">
        <v>48</v>
      </c>
      <c r="G7826">
        <v>2</v>
      </c>
      <c r="H7826">
        <v>2.2000000000000002</v>
      </c>
      <c r="I7826" t="s">
        <v>112</v>
      </c>
      <c r="J7826" t="s">
        <v>221</v>
      </c>
      <c r="K7826">
        <v>1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83</v>
      </c>
      <c r="R7826" t="s">
        <v>83</v>
      </c>
      <c r="S7826" t="s">
        <v>83</v>
      </c>
      <c r="T7826" t="str">
        <f>_xlfn.XLOOKUP(A7826,MI_Match_Analysis!$A$2:$A$8,MI_Match_Analysis!$F$2:$F$8,"Not Found")</f>
        <v>Not Found</v>
      </c>
    </row>
    <row r="7827" spans="1:20" hidden="1" x14ac:dyDescent="0.3">
      <c r="A7827">
        <v>34</v>
      </c>
      <c r="B7827" s="1">
        <v>46136</v>
      </c>
      <c r="C7827" t="s">
        <v>162</v>
      </c>
      <c r="D7827" t="s">
        <v>163</v>
      </c>
      <c r="E7827" t="s">
        <v>24</v>
      </c>
      <c r="F7827" t="s">
        <v>48</v>
      </c>
      <c r="G7827">
        <v>2</v>
      </c>
      <c r="H7827">
        <v>2.2999999999999998</v>
      </c>
      <c r="I7827" t="s">
        <v>291</v>
      </c>
      <c r="J7827" t="s">
        <v>221</v>
      </c>
      <c r="K7827">
        <v>4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83</v>
      </c>
      <c r="R7827" t="s">
        <v>83</v>
      </c>
      <c r="S7827" t="s">
        <v>83</v>
      </c>
      <c r="T7827" t="str">
        <f>_xlfn.XLOOKUP(A7827,MI_Match_Analysis!$A$2:$A$8,MI_Match_Analysis!$F$2:$F$8,"Not Found")</f>
        <v>Not Found</v>
      </c>
    </row>
    <row r="7828" spans="1:20" hidden="1" x14ac:dyDescent="0.3">
      <c r="A7828">
        <v>34</v>
      </c>
      <c r="B7828" s="1">
        <v>46136</v>
      </c>
      <c r="C7828" t="s">
        <v>162</v>
      </c>
      <c r="D7828" t="s">
        <v>163</v>
      </c>
      <c r="E7828" t="s">
        <v>24</v>
      </c>
      <c r="F7828" t="s">
        <v>48</v>
      </c>
      <c r="G7828">
        <v>2</v>
      </c>
      <c r="H7828">
        <v>2.4</v>
      </c>
      <c r="I7828" t="s">
        <v>291</v>
      </c>
      <c r="J7828" t="s">
        <v>221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83</v>
      </c>
      <c r="R7828" t="s">
        <v>83</v>
      </c>
      <c r="S7828" t="s">
        <v>83</v>
      </c>
      <c r="T7828" t="str">
        <f>_xlfn.XLOOKUP(A7828,MI_Match_Analysis!$A$2:$A$8,MI_Match_Analysis!$F$2:$F$8,"Not Found")</f>
        <v>Not Found</v>
      </c>
    </row>
    <row r="7829" spans="1:20" hidden="1" x14ac:dyDescent="0.3">
      <c r="A7829">
        <v>34</v>
      </c>
      <c r="B7829" s="1">
        <v>46136</v>
      </c>
      <c r="C7829" t="s">
        <v>162</v>
      </c>
      <c r="D7829" t="s">
        <v>163</v>
      </c>
      <c r="E7829" t="s">
        <v>24</v>
      </c>
      <c r="F7829" t="s">
        <v>48</v>
      </c>
      <c r="G7829">
        <v>2</v>
      </c>
      <c r="H7829">
        <v>2.5</v>
      </c>
      <c r="I7829" t="s">
        <v>291</v>
      </c>
      <c r="J7829" t="s">
        <v>221</v>
      </c>
      <c r="K7829">
        <v>4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83</v>
      </c>
      <c r="R7829" t="s">
        <v>83</v>
      </c>
      <c r="S7829" t="s">
        <v>83</v>
      </c>
      <c r="T7829" t="str">
        <f>_xlfn.XLOOKUP(A7829,MI_Match_Analysis!$A$2:$A$8,MI_Match_Analysis!$F$2:$F$8,"Not Found")</f>
        <v>Not Found</v>
      </c>
    </row>
    <row r="7830" spans="1:20" hidden="1" x14ac:dyDescent="0.3">
      <c r="A7830">
        <v>34</v>
      </c>
      <c r="B7830" s="1">
        <v>46136</v>
      </c>
      <c r="C7830" t="s">
        <v>162</v>
      </c>
      <c r="D7830" t="s">
        <v>163</v>
      </c>
      <c r="E7830" t="s">
        <v>24</v>
      </c>
      <c r="F7830" t="s">
        <v>48</v>
      </c>
      <c r="G7830">
        <v>2</v>
      </c>
      <c r="H7830">
        <v>2.6</v>
      </c>
      <c r="I7830" t="s">
        <v>291</v>
      </c>
      <c r="J7830" t="s">
        <v>221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165</v>
      </c>
      <c r="R7830" t="s">
        <v>291</v>
      </c>
      <c r="S7830" t="s">
        <v>219</v>
      </c>
      <c r="T7830" t="str">
        <f>_xlfn.XLOOKUP(A7830,MI_Match_Analysis!$A$2:$A$8,MI_Match_Analysis!$F$2:$F$8,"Not Found")</f>
        <v>Not Found</v>
      </c>
    </row>
    <row r="7831" spans="1:20" hidden="1" x14ac:dyDescent="0.3">
      <c r="A7831">
        <v>34</v>
      </c>
      <c r="B7831" s="1">
        <v>46136</v>
      </c>
      <c r="C7831" t="s">
        <v>162</v>
      </c>
      <c r="D7831" t="s">
        <v>163</v>
      </c>
      <c r="E7831" t="s">
        <v>24</v>
      </c>
      <c r="F7831" t="s">
        <v>48</v>
      </c>
      <c r="G7831">
        <v>2</v>
      </c>
      <c r="H7831">
        <v>3.1</v>
      </c>
      <c r="I7831" t="s">
        <v>112</v>
      </c>
      <c r="J7831" t="s">
        <v>117</v>
      </c>
      <c r="K7831">
        <v>4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83</v>
      </c>
      <c r="R7831" t="s">
        <v>83</v>
      </c>
      <c r="S7831" t="s">
        <v>83</v>
      </c>
      <c r="T7831" t="str">
        <f>_xlfn.XLOOKUP(A7831,MI_Match_Analysis!$A$2:$A$8,MI_Match_Analysis!$F$2:$F$8,"Not Found")</f>
        <v>Not Found</v>
      </c>
    </row>
    <row r="7832" spans="1:20" hidden="1" x14ac:dyDescent="0.3">
      <c r="A7832">
        <v>34</v>
      </c>
      <c r="B7832" s="1">
        <v>46136</v>
      </c>
      <c r="C7832" t="s">
        <v>162</v>
      </c>
      <c r="D7832" t="s">
        <v>163</v>
      </c>
      <c r="E7832" t="s">
        <v>24</v>
      </c>
      <c r="F7832" t="s">
        <v>48</v>
      </c>
      <c r="G7832">
        <v>2</v>
      </c>
      <c r="H7832">
        <v>3.2</v>
      </c>
      <c r="I7832" t="s">
        <v>112</v>
      </c>
      <c r="J7832" t="s">
        <v>117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83</v>
      </c>
      <c r="R7832" t="s">
        <v>83</v>
      </c>
      <c r="S7832" t="s">
        <v>83</v>
      </c>
      <c r="T7832" t="str">
        <f>_xlfn.XLOOKUP(A7832,MI_Match_Analysis!$A$2:$A$8,MI_Match_Analysis!$F$2:$F$8,"Not Found")</f>
        <v>Not Found</v>
      </c>
    </row>
    <row r="7833" spans="1:20" hidden="1" x14ac:dyDescent="0.3">
      <c r="A7833">
        <v>34</v>
      </c>
      <c r="B7833" s="1">
        <v>46136</v>
      </c>
      <c r="C7833" t="s">
        <v>162</v>
      </c>
      <c r="D7833" t="s">
        <v>163</v>
      </c>
      <c r="E7833" t="s">
        <v>24</v>
      </c>
      <c r="F7833" t="s">
        <v>48</v>
      </c>
      <c r="G7833">
        <v>2</v>
      </c>
      <c r="H7833">
        <v>3.3</v>
      </c>
      <c r="I7833" t="s">
        <v>144</v>
      </c>
      <c r="J7833" t="s">
        <v>117</v>
      </c>
      <c r="K7833">
        <v>6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83</v>
      </c>
      <c r="R7833" t="s">
        <v>83</v>
      </c>
      <c r="S7833" t="s">
        <v>83</v>
      </c>
      <c r="T7833" t="str">
        <f>_xlfn.XLOOKUP(A7833,MI_Match_Analysis!$A$2:$A$8,MI_Match_Analysis!$F$2:$F$8,"Not Found")</f>
        <v>Not Found</v>
      </c>
    </row>
    <row r="7834" spans="1:20" hidden="1" x14ac:dyDescent="0.3">
      <c r="A7834">
        <v>34</v>
      </c>
      <c r="B7834" s="1">
        <v>46136</v>
      </c>
      <c r="C7834" t="s">
        <v>162</v>
      </c>
      <c r="D7834" t="s">
        <v>163</v>
      </c>
      <c r="E7834" t="s">
        <v>24</v>
      </c>
      <c r="F7834" t="s">
        <v>48</v>
      </c>
      <c r="G7834">
        <v>2</v>
      </c>
      <c r="H7834">
        <v>3.4</v>
      </c>
      <c r="I7834" t="s">
        <v>144</v>
      </c>
      <c r="J7834" t="s">
        <v>117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83</v>
      </c>
      <c r="R7834" t="s">
        <v>83</v>
      </c>
      <c r="S7834" t="s">
        <v>83</v>
      </c>
      <c r="T7834" t="str">
        <f>_xlfn.XLOOKUP(A7834,MI_Match_Analysis!$A$2:$A$8,MI_Match_Analysis!$F$2:$F$8,"Not Found")</f>
        <v>Not Found</v>
      </c>
    </row>
    <row r="7835" spans="1:20" hidden="1" x14ac:dyDescent="0.3">
      <c r="A7835">
        <v>34</v>
      </c>
      <c r="B7835" s="1">
        <v>46136</v>
      </c>
      <c r="C7835" t="s">
        <v>162</v>
      </c>
      <c r="D7835" t="s">
        <v>163</v>
      </c>
      <c r="E7835" t="s">
        <v>24</v>
      </c>
      <c r="F7835" t="s">
        <v>48</v>
      </c>
      <c r="G7835">
        <v>2</v>
      </c>
      <c r="H7835">
        <v>3.5</v>
      </c>
      <c r="I7835" t="s">
        <v>112</v>
      </c>
      <c r="J7835" t="s">
        <v>117</v>
      </c>
      <c r="K7835">
        <v>1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83</v>
      </c>
      <c r="R7835" t="s">
        <v>83</v>
      </c>
      <c r="S7835" t="s">
        <v>83</v>
      </c>
      <c r="T7835" t="str">
        <f>_xlfn.XLOOKUP(A7835,MI_Match_Analysis!$A$2:$A$8,MI_Match_Analysis!$F$2:$F$8,"Not Found")</f>
        <v>Not Found</v>
      </c>
    </row>
    <row r="7836" spans="1:20" hidden="1" x14ac:dyDescent="0.3">
      <c r="A7836">
        <v>34</v>
      </c>
      <c r="B7836" s="1">
        <v>46136</v>
      </c>
      <c r="C7836" t="s">
        <v>162</v>
      </c>
      <c r="D7836" t="s">
        <v>163</v>
      </c>
      <c r="E7836" t="s">
        <v>24</v>
      </c>
      <c r="F7836" t="s">
        <v>48</v>
      </c>
      <c r="G7836">
        <v>2</v>
      </c>
      <c r="H7836">
        <v>3.6</v>
      </c>
      <c r="I7836" t="s">
        <v>144</v>
      </c>
      <c r="J7836" t="s">
        <v>117</v>
      </c>
      <c r="K7836">
        <v>1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83</v>
      </c>
      <c r="R7836" t="s">
        <v>83</v>
      </c>
      <c r="S7836" t="s">
        <v>83</v>
      </c>
      <c r="T7836" t="str">
        <f>_xlfn.XLOOKUP(A7836,MI_Match_Analysis!$A$2:$A$8,MI_Match_Analysis!$F$2:$F$8,"Not Found")</f>
        <v>Not Found</v>
      </c>
    </row>
    <row r="7837" spans="1:20" hidden="1" x14ac:dyDescent="0.3">
      <c r="A7837">
        <v>34</v>
      </c>
      <c r="B7837" s="1">
        <v>46136</v>
      </c>
      <c r="C7837" t="s">
        <v>162</v>
      </c>
      <c r="D7837" t="s">
        <v>163</v>
      </c>
      <c r="E7837" t="s">
        <v>24</v>
      </c>
      <c r="F7837" t="s">
        <v>48</v>
      </c>
      <c r="G7837">
        <v>2</v>
      </c>
      <c r="H7837">
        <v>4.0999999999999996</v>
      </c>
      <c r="I7837" t="s">
        <v>144</v>
      </c>
      <c r="J7837" t="s">
        <v>221</v>
      </c>
      <c r="K7837">
        <v>4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83</v>
      </c>
      <c r="R7837" t="s">
        <v>83</v>
      </c>
      <c r="S7837" t="s">
        <v>83</v>
      </c>
      <c r="T7837" t="str">
        <f>_xlfn.XLOOKUP(A7837,MI_Match_Analysis!$A$2:$A$8,MI_Match_Analysis!$F$2:$F$8,"Not Found")</f>
        <v>Not Found</v>
      </c>
    </row>
    <row r="7838" spans="1:20" hidden="1" x14ac:dyDescent="0.3">
      <c r="A7838">
        <v>34</v>
      </c>
      <c r="B7838" s="1">
        <v>46136</v>
      </c>
      <c r="C7838" t="s">
        <v>162</v>
      </c>
      <c r="D7838" t="s">
        <v>163</v>
      </c>
      <c r="E7838" t="s">
        <v>24</v>
      </c>
      <c r="F7838" t="s">
        <v>48</v>
      </c>
      <c r="G7838">
        <v>2</v>
      </c>
      <c r="H7838">
        <v>4.2</v>
      </c>
      <c r="I7838" t="s">
        <v>144</v>
      </c>
      <c r="J7838" t="s">
        <v>221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83</v>
      </c>
      <c r="R7838" t="s">
        <v>83</v>
      </c>
      <c r="S7838" t="s">
        <v>83</v>
      </c>
      <c r="T7838" t="str">
        <f>_xlfn.XLOOKUP(A7838,MI_Match_Analysis!$A$2:$A$8,MI_Match_Analysis!$F$2:$F$8,"Not Found")</f>
        <v>Not Found</v>
      </c>
    </row>
    <row r="7839" spans="1:20" hidden="1" x14ac:dyDescent="0.3">
      <c r="A7839">
        <v>34</v>
      </c>
      <c r="B7839" s="1">
        <v>46136</v>
      </c>
      <c r="C7839" t="s">
        <v>162</v>
      </c>
      <c r="D7839" t="s">
        <v>163</v>
      </c>
      <c r="E7839" t="s">
        <v>24</v>
      </c>
      <c r="F7839" t="s">
        <v>48</v>
      </c>
      <c r="G7839">
        <v>2</v>
      </c>
      <c r="H7839">
        <v>4.3</v>
      </c>
      <c r="I7839" t="s">
        <v>144</v>
      </c>
      <c r="J7839" t="s">
        <v>221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83</v>
      </c>
      <c r="R7839" t="s">
        <v>83</v>
      </c>
      <c r="S7839" t="s">
        <v>83</v>
      </c>
      <c r="T7839" t="str">
        <f>_xlfn.XLOOKUP(A7839,MI_Match_Analysis!$A$2:$A$8,MI_Match_Analysis!$F$2:$F$8,"Not Found")</f>
        <v>Not Found</v>
      </c>
    </row>
    <row r="7840" spans="1:20" hidden="1" x14ac:dyDescent="0.3">
      <c r="A7840">
        <v>34</v>
      </c>
      <c r="B7840" s="1">
        <v>46136</v>
      </c>
      <c r="C7840" t="s">
        <v>162</v>
      </c>
      <c r="D7840" t="s">
        <v>163</v>
      </c>
      <c r="E7840" t="s">
        <v>24</v>
      </c>
      <c r="F7840" t="s">
        <v>48</v>
      </c>
      <c r="G7840">
        <v>2</v>
      </c>
      <c r="H7840">
        <v>4.4000000000000004</v>
      </c>
      <c r="I7840" t="s">
        <v>144</v>
      </c>
      <c r="J7840" t="s">
        <v>221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83</v>
      </c>
      <c r="R7840" t="s">
        <v>83</v>
      </c>
      <c r="S7840" t="s">
        <v>83</v>
      </c>
      <c r="T7840" t="str">
        <f>_xlfn.XLOOKUP(A7840,MI_Match_Analysis!$A$2:$A$8,MI_Match_Analysis!$F$2:$F$8,"Not Found")</f>
        <v>Not Found</v>
      </c>
    </row>
    <row r="7841" spans="1:20" hidden="1" x14ac:dyDescent="0.3">
      <c r="A7841">
        <v>34</v>
      </c>
      <c r="B7841" s="1">
        <v>46136</v>
      </c>
      <c r="C7841" t="s">
        <v>162</v>
      </c>
      <c r="D7841" t="s">
        <v>163</v>
      </c>
      <c r="E7841" t="s">
        <v>24</v>
      </c>
      <c r="F7841" t="s">
        <v>48</v>
      </c>
      <c r="G7841">
        <v>2</v>
      </c>
      <c r="H7841">
        <v>4.5</v>
      </c>
      <c r="I7841" t="s">
        <v>144</v>
      </c>
      <c r="J7841" t="s">
        <v>221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83</v>
      </c>
      <c r="R7841" t="s">
        <v>83</v>
      </c>
      <c r="S7841" t="s">
        <v>83</v>
      </c>
      <c r="T7841" t="str">
        <f>_xlfn.XLOOKUP(A7841,MI_Match_Analysis!$A$2:$A$8,MI_Match_Analysis!$F$2:$F$8,"Not Found")</f>
        <v>Not Found</v>
      </c>
    </row>
    <row r="7842" spans="1:20" hidden="1" x14ac:dyDescent="0.3">
      <c r="A7842">
        <v>34</v>
      </c>
      <c r="B7842" s="1">
        <v>46136</v>
      </c>
      <c r="C7842" t="s">
        <v>162</v>
      </c>
      <c r="D7842" t="s">
        <v>163</v>
      </c>
      <c r="E7842" t="s">
        <v>24</v>
      </c>
      <c r="F7842" t="s">
        <v>48</v>
      </c>
      <c r="G7842">
        <v>2</v>
      </c>
      <c r="H7842">
        <v>4.5999999999999996</v>
      </c>
      <c r="I7842" t="s">
        <v>144</v>
      </c>
      <c r="J7842" t="s">
        <v>221</v>
      </c>
      <c r="K7842">
        <v>6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83</v>
      </c>
      <c r="R7842" t="s">
        <v>83</v>
      </c>
      <c r="S7842" t="s">
        <v>83</v>
      </c>
      <c r="T7842" t="str">
        <f>_xlfn.XLOOKUP(A7842,MI_Match_Analysis!$A$2:$A$8,MI_Match_Analysis!$F$2:$F$8,"Not Found")</f>
        <v>Not Found</v>
      </c>
    </row>
    <row r="7843" spans="1:20" hidden="1" x14ac:dyDescent="0.3">
      <c r="A7843">
        <v>34</v>
      </c>
      <c r="B7843" s="1">
        <v>46136</v>
      </c>
      <c r="C7843" t="s">
        <v>162</v>
      </c>
      <c r="D7843" t="s">
        <v>163</v>
      </c>
      <c r="E7843" t="s">
        <v>24</v>
      </c>
      <c r="F7843" t="s">
        <v>48</v>
      </c>
      <c r="G7843">
        <v>2</v>
      </c>
      <c r="H7843">
        <v>5.0999999999999996</v>
      </c>
      <c r="I7843" t="s">
        <v>112</v>
      </c>
      <c r="J7843" t="s">
        <v>290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83</v>
      </c>
      <c r="R7843" t="s">
        <v>83</v>
      </c>
      <c r="S7843" t="s">
        <v>83</v>
      </c>
      <c r="T7843" t="str">
        <f>_xlfn.XLOOKUP(A7843,MI_Match_Analysis!$A$2:$A$8,MI_Match_Analysis!$F$2:$F$8,"Not Found")</f>
        <v>Not Found</v>
      </c>
    </row>
    <row r="7844" spans="1:20" hidden="1" x14ac:dyDescent="0.3">
      <c r="A7844">
        <v>34</v>
      </c>
      <c r="B7844" s="1">
        <v>46136</v>
      </c>
      <c r="C7844" t="s">
        <v>162</v>
      </c>
      <c r="D7844" t="s">
        <v>163</v>
      </c>
      <c r="E7844" t="s">
        <v>24</v>
      </c>
      <c r="F7844" t="s">
        <v>48</v>
      </c>
      <c r="G7844">
        <v>2</v>
      </c>
      <c r="H7844">
        <v>5.2</v>
      </c>
      <c r="I7844" t="s">
        <v>144</v>
      </c>
      <c r="J7844" t="s">
        <v>290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83</v>
      </c>
      <c r="R7844" t="s">
        <v>83</v>
      </c>
      <c r="S7844" t="s">
        <v>83</v>
      </c>
      <c r="T7844" t="str">
        <f>_xlfn.XLOOKUP(A7844,MI_Match_Analysis!$A$2:$A$8,MI_Match_Analysis!$F$2:$F$8,"Not Found")</f>
        <v>Not Found</v>
      </c>
    </row>
    <row r="7845" spans="1:20" hidden="1" x14ac:dyDescent="0.3">
      <c r="A7845">
        <v>34</v>
      </c>
      <c r="B7845" s="1">
        <v>46136</v>
      </c>
      <c r="C7845" t="s">
        <v>162</v>
      </c>
      <c r="D7845" t="s">
        <v>163</v>
      </c>
      <c r="E7845" t="s">
        <v>24</v>
      </c>
      <c r="F7845" t="s">
        <v>48</v>
      </c>
      <c r="G7845">
        <v>2</v>
      </c>
      <c r="H7845">
        <v>5.3</v>
      </c>
      <c r="I7845" t="s">
        <v>112</v>
      </c>
      <c r="J7845" t="s">
        <v>290</v>
      </c>
      <c r="K7845">
        <v>4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83</v>
      </c>
      <c r="R7845" t="s">
        <v>83</v>
      </c>
      <c r="S7845" t="s">
        <v>83</v>
      </c>
      <c r="T7845" t="str">
        <f>_xlfn.XLOOKUP(A7845,MI_Match_Analysis!$A$2:$A$8,MI_Match_Analysis!$F$2:$F$8,"Not Found")</f>
        <v>Not Found</v>
      </c>
    </row>
    <row r="7846" spans="1:20" hidden="1" x14ac:dyDescent="0.3">
      <c r="A7846">
        <v>34</v>
      </c>
      <c r="B7846" s="1">
        <v>46136</v>
      </c>
      <c r="C7846" t="s">
        <v>162</v>
      </c>
      <c r="D7846" t="s">
        <v>163</v>
      </c>
      <c r="E7846" t="s">
        <v>24</v>
      </c>
      <c r="F7846" t="s">
        <v>48</v>
      </c>
      <c r="G7846">
        <v>2</v>
      </c>
      <c r="H7846">
        <v>5.4</v>
      </c>
      <c r="I7846" t="s">
        <v>112</v>
      </c>
      <c r="J7846" t="s">
        <v>290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83</v>
      </c>
      <c r="R7846" t="s">
        <v>83</v>
      </c>
      <c r="S7846" t="s">
        <v>83</v>
      </c>
      <c r="T7846" t="str">
        <f>_xlfn.XLOOKUP(A7846,MI_Match_Analysis!$A$2:$A$8,MI_Match_Analysis!$F$2:$F$8,"Not Found")</f>
        <v>Not Found</v>
      </c>
    </row>
    <row r="7847" spans="1:20" hidden="1" x14ac:dyDescent="0.3">
      <c r="A7847">
        <v>34</v>
      </c>
      <c r="B7847" s="1">
        <v>46136</v>
      </c>
      <c r="C7847" t="s">
        <v>162</v>
      </c>
      <c r="D7847" t="s">
        <v>163</v>
      </c>
      <c r="E7847" t="s">
        <v>24</v>
      </c>
      <c r="F7847" t="s">
        <v>48</v>
      </c>
      <c r="G7847">
        <v>2</v>
      </c>
      <c r="H7847">
        <v>5.5</v>
      </c>
      <c r="I7847" t="s">
        <v>112</v>
      </c>
      <c r="J7847" t="s">
        <v>290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83</v>
      </c>
      <c r="R7847" t="s">
        <v>83</v>
      </c>
      <c r="S7847" t="s">
        <v>83</v>
      </c>
      <c r="T7847" t="str">
        <f>_xlfn.XLOOKUP(A7847,MI_Match_Analysis!$A$2:$A$8,MI_Match_Analysis!$F$2:$F$8,"Not Found")</f>
        <v>Not Found</v>
      </c>
    </row>
    <row r="7848" spans="1:20" hidden="1" x14ac:dyDescent="0.3">
      <c r="A7848">
        <v>34</v>
      </c>
      <c r="B7848" s="1">
        <v>46136</v>
      </c>
      <c r="C7848" t="s">
        <v>162</v>
      </c>
      <c r="D7848" t="s">
        <v>163</v>
      </c>
      <c r="E7848" t="s">
        <v>24</v>
      </c>
      <c r="F7848" t="s">
        <v>48</v>
      </c>
      <c r="G7848">
        <v>2</v>
      </c>
      <c r="H7848">
        <v>5.6</v>
      </c>
      <c r="I7848" t="s">
        <v>144</v>
      </c>
      <c r="J7848" t="s">
        <v>290</v>
      </c>
      <c r="K7848">
        <v>1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83</v>
      </c>
      <c r="R7848" t="s">
        <v>83</v>
      </c>
      <c r="S7848" t="s">
        <v>83</v>
      </c>
      <c r="T7848" t="str">
        <f>_xlfn.XLOOKUP(A7848,MI_Match_Analysis!$A$2:$A$8,MI_Match_Analysis!$F$2:$F$8,"Not Found")</f>
        <v>Not Found</v>
      </c>
    </row>
    <row r="7849" spans="1:20" hidden="1" x14ac:dyDescent="0.3">
      <c r="A7849">
        <v>34</v>
      </c>
      <c r="B7849" s="1">
        <v>46136</v>
      </c>
      <c r="C7849" t="s">
        <v>162</v>
      </c>
      <c r="D7849" t="s">
        <v>163</v>
      </c>
      <c r="E7849" t="s">
        <v>24</v>
      </c>
      <c r="F7849" t="s">
        <v>48</v>
      </c>
      <c r="G7849">
        <v>2</v>
      </c>
      <c r="H7849">
        <v>6.1</v>
      </c>
      <c r="I7849" t="s">
        <v>144</v>
      </c>
      <c r="J7849" t="s">
        <v>50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83</v>
      </c>
      <c r="R7849" t="s">
        <v>83</v>
      </c>
      <c r="S7849" t="s">
        <v>83</v>
      </c>
      <c r="T7849" t="str">
        <f>_xlfn.XLOOKUP(A7849,MI_Match_Analysis!$A$2:$A$8,MI_Match_Analysis!$F$2:$F$8,"Not Found")</f>
        <v>Not Found</v>
      </c>
    </row>
    <row r="7850" spans="1:20" hidden="1" x14ac:dyDescent="0.3">
      <c r="A7850">
        <v>34</v>
      </c>
      <c r="B7850" s="1">
        <v>46136</v>
      </c>
      <c r="C7850" t="s">
        <v>162</v>
      </c>
      <c r="D7850" t="s">
        <v>163</v>
      </c>
      <c r="E7850" t="s">
        <v>24</v>
      </c>
      <c r="F7850" t="s">
        <v>48</v>
      </c>
      <c r="G7850">
        <v>2</v>
      </c>
      <c r="H7850">
        <v>6.2</v>
      </c>
      <c r="I7850" t="s">
        <v>112</v>
      </c>
      <c r="J7850" t="s">
        <v>50</v>
      </c>
      <c r="K7850">
        <v>2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83</v>
      </c>
      <c r="R7850" t="s">
        <v>83</v>
      </c>
      <c r="S7850" t="s">
        <v>83</v>
      </c>
      <c r="T7850" t="str">
        <f>_xlfn.XLOOKUP(A7850,MI_Match_Analysis!$A$2:$A$8,MI_Match_Analysis!$F$2:$F$8,"Not Found")</f>
        <v>Not Found</v>
      </c>
    </row>
    <row r="7851" spans="1:20" hidden="1" x14ac:dyDescent="0.3">
      <c r="A7851">
        <v>34</v>
      </c>
      <c r="B7851" s="1">
        <v>46136</v>
      </c>
      <c r="C7851" t="s">
        <v>162</v>
      </c>
      <c r="D7851" t="s">
        <v>163</v>
      </c>
      <c r="E7851" t="s">
        <v>24</v>
      </c>
      <c r="F7851" t="s">
        <v>48</v>
      </c>
      <c r="G7851">
        <v>2</v>
      </c>
      <c r="H7851">
        <v>6.3</v>
      </c>
      <c r="I7851" t="s">
        <v>112</v>
      </c>
      <c r="J7851" t="s">
        <v>50</v>
      </c>
      <c r="K7851">
        <v>4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83</v>
      </c>
      <c r="R7851" t="s">
        <v>83</v>
      </c>
      <c r="S7851" t="s">
        <v>83</v>
      </c>
      <c r="T7851" t="str">
        <f>_xlfn.XLOOKUP(A7851,MI_Match_Analysis!$A$2:$A$8,MI_Match_Analysis!$F$2:$F$8,"Not Found")</f>
        <v>Not Found</v>
      </c>
    </row>
    <row r="7852" spans="1:20" hidden="1" x14ac:dyDescent="0.3">
      <c r="A7852">
        <v>34</v>
      </c>
      <c r="B7852" s="1">
        <v>46136</v>
      </c>
      <c r="C7852" t="s">
        <v>162</v>
      </c>
      <c r="D7852" t="s">
        <v>163</v>
      </c>
      <c r="E7852" t="s">
        <v>24</v>
      </c>
      <c r="F7852" t="s">
        <v>48</v>
      </c>
      <c r="G7852">
        <v>2</v>
      </c>
      <c r="H7852">
        <v>6.4</v>
      </c>
      <c r="I7852" t="s">
        <v>112</v>
      </c>
      <c r="J7852" t="s">
        <v>50</v>
      </c>
      <c r="K7852">
        <v>4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83</v>
      </c>
      <c r="R7852" t="s">
        <v>83</v>
      </c>
      <c r="S7852" t="s">
        <v>83</v>
      </c>
      <c r="T7852" t="str">
        <f>_xlfn.XLOOKUP(A7852,MI_Match_Analysis!$A$2:$A$8,MI_Match_Analysis!$F$2:$F$8,"Not Found")</f>
        <v>Not Found</v>
      </c>
    </row>
    <row r="7853" spans="1:20" hidden="1" x14ac:dyDescent="0.3">
      <c r="A7853">
        <v>34</v>
      </c>
      <c r="B7853" s="1">
        <v>46136</v>
      </c>
      <c r="C7853" t="s">
        <v>162</v>
      </c>
      <c r="D7853" t="s">
        <v>163</v>
      </c>
      <c r="E7853" t="s">
        <v>24</v>
      </c>
      <c r="F7853" t="s">
        <v>48</v>
      </c>
      <c r="G7853">
        <v>2</v>
      </c>
      <c r="H7853">
        <v>6.5</v>
      </c>
      <c r="I7853" t="s">
        <v>112</v>
      </c>
      <c r="J7853" t="s">
        <v>50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83</v>
      </c>
      <c r="R7853" t="s">
        <v>83</v>
      </c>
      <c r="S7853" t="s">
        <v>83</v>
      </c>
      <c r="T7853" t="str">
        <f>_xlfn.XLOOKUP(A7853,MI_Match_Analysis!$A$2:$A$8,MI_Match_Analysis!$F$2:$F$8,"Not Found")</f>
        <v>Not Found</v>
      </c>
    </row>
    <row r="7854" spans="1:20" hidden="1" x14ac:dyDescent="0.3">
      <c r="A7854">
        <v>34</v>
      </c>
      <c r="B7854" s="1">
        <v>46136</v>
      </c>
      <c r="C7854" t="s">
        <v>162</v>
      </c>
      <c r="D7854" t="s">
        <v>163</v>
      </c>
      <c r="E7854" t="s">
        <v>24</v>
      </c>
      <c r="F7854" t="s">
        <v>48</v>
      </c>
      <c r="G7854">
        <v>2</v>
      </c>
      <c r="H7854">
        <v>6.6</v>
      </c>
      <c r="I7854" t="s">
        <v>112</v>
      </c>
      <c r="J7854" t="s">
        <v>50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83</v>
      </c>
      <c r="R7854" t="s">
        <v>83</v>
      </c>
      <c r="S7854" t="s">
        <v>83</v>
      </c>
      <c r="T7854" t="str">
        <f>_xlfn.XLOOKUP(A7854,MI_Match_Analysis!$A$2:$A$8,MI_Match_Analysis!$F$2:$F$8,"Not Found")</f>
        <v>Not Found</v>
      </c>
    </row>
    <row r="7855" spans="1:20" hidden="1" x14ac:dyDescent="0.3">
      <c r="A7855">
        <v>34</v>
      </c>
      <c r="B7855" s="1">
        <v>46136</v>
      </c>
      <c r="C7855" t="s">
        <v>162</v>
      </c>
      <c r="D7855" t="s">
        <v>163</v>
      </c>
      <c r="E7855" t="s">
        <v>24</v>
      </c>
      <c r="F7855" t="s">
        <v>48</v>
      </c>
      <c r="G7855">
        <v>2</v>
      </c>
      <c r="H7855">
        <v>7.1</v>
      </c>
      <c r="I7855" t="s">
        <v>112</v>
      </c>
      <c r="J7855" t="s">
        <v>86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83</v>
      </c>
      <c r="R7855" t="s">
        <v>83</v>
      </c>
      <c r="S7855" t="s">
        <v>83</v>
      </c>
      <c r="T7855" t="str">
        <f>_xlfn.XLOOKUP(A7855,MI_Match_Analysis!$A$2:$A$8,MI_Match_Analysis!$F$2:$F$8,"Not Found")</f>
        <v>Not Found</v>
      </c>
    </row>
    <row r="7856" spans="1:20" hidden="1" x14ac:dyDescent="0.3">
      <c r="A7856">
        <v>34</v>
      </c>
      <c r="B7856" s="1">
        <v>46136</v>
      </c>
      <c r="C7856" t="s">
        <v>162</v>
      </c>
      <c r="D7856" t="s">
        <v>163</v>
      </c>
      <c r="E7856" t="s">
        <v>24</v>
      </c>
      <c r="F7856" t="s">
        <v>48</v>
      </c>
      <c r="G7856">
        <v>2</v>
      </c>
      <c r="H7856">
        <v>7.2</v>
      </c>
      <c r="I7856" t="s">
        <v>112</v>
      </c>
      <c r="J7856" t="s">
        <v>86</v>
      </c>
      <c r="K7856">
        <v>6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83</v>
      </c>
      <c r="R7856" t="s">
        <v>83</v>
      </c>
      <c r="S7856" t="s">
        <v>83</v>
      </c>
      <c r="T7856" t="str">
        <f>_xlfn.XLOOKUP(A7856,MI_Match_Analysis!$A$2:$A$8,MI_Match_Analysis!$F$2:$F$8,"Not Found")</f>
        <v>Not Found</v>
      </c>
    </row>
    <row r="7857" spans="1:20" hidden="1" x14ac:dyDescent="0.3">
      <c r="A7857">
        <v>34</v>
      </c>
      <c r="B7857" s="1">
        <v>46136</v>
      </c>
      <c r="C7857" t="s">
        <v>162</v>
      </c>
      <c r="D7857" t="s">
        <v>163</v>
      </c>
      <c r="E7857" t="s">
        <v>24</v>
      </c>
      <c r="F7857" t="s">
        <v>48</v>
      </c>
      <c r="G7857">
        <v>2</v>
      </c>
      <c r="H7857">
        <v>7.3</v>
      </c>
      <c r="I7857" t="s">
        <v>112</v>
      </c>
      <c r="J7857" t="s">
        <v>86</v>
      </c>
      <c r="K7857">
        <v>4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83</v>
      </c>
      <c r="R7857" t="s">
        <v>83</v>
      </c>
      <c r="S7857" t="s">
        <v>83</v>
      </c>
      <c r="T7857" t="str">
        <f>_xlfn.XLOOKUP(A7857,MI_Match_Analysis!$A$2:$A$8,MI_Match_Analysis!$F$2:$F$8,"Not Found")</f>
        <v>Not Found</v>
      </c>
    </row>
    <row r="7858" spans="1:20" hidden="1" x14ac:dyDescent="0.3">
      <c r="A7858">
        <v>34</v>
      </c>
      <c r="B7858" s="1">
        <v>46136</v>
      </c>
      <c r="C7858" t="s">
        <v>162</v>
      </c>
      <c r="D7858" t="s">
        <v>163</v>
      </c>
      <c r="E7858" t="s">
        <v>24</v>
      </c>
      <c r="F7858" t="s">
        <v>48</v>
      </c>
      <c r="G7858">
        <v>2</v>
      </c>
      <c r="H7858">
        <v>7.4</v>
      </c>
      <c r="I7858" t="s">
        <v>112</v>
      </c>
      <c r="J7858" t="s">
        <v>86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83</v>
      </c>
      <c r="R7858" t="s">
        <v>83</v>
      </c>
      <c r="S7858" t="s">
        <v>83</v>
      </c>
      <c r="T7858" t="str">
        <f>_xlfn.XLOOKUP(A7858,MI_Match_Analysis!$A$2:$A$8,MI_Match_Analysis!$F$2:$F$8,"Not Found")</f>
        <v>Not Found</v>
      </c>
    </row>
    <row r="7859" spans="1:20" hidden="1" x14ac:dyDescent="0.3">
      <c r="A7859">
        <v>34</v>
      </c>
      <c r="B7859" s="1">
        <v>46136</v>
      </c>
      <c r="C7859" t="s">
        <v>162</v>
      </c>
      <c r="D7859" t="s">
        <v>163</v>
      </c>
      <c r="E7859" t="s">
        <v>24</v>
      </c>
      <c r="F7859" t="s">
        <v>48</v>
      </c>
      <c r="G7859">
        <v>2</v>
      </c>
      <c r="H7859">
        <v>7.5</v>
      </c>
      <c r="I7859" t="s">
        <v>144</v>
      </c>
      <c r="J7859" t="s">
        <v>86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83</v>
      </c>
      <c r="R7859" t="s">
        <v>83</v>
      </c>
      <c r="S7859" t="s">
        <v>83</v>
      </c>
      <c r="T7859" t="str">
        <f>_xlfn.XLOOKUP(A7859,MI_Match_Analysis!$A$2:$A$8,MI_Match_Analysis!$F$2:$F$8,"Not Found")</f>
        <v>Not Found</v>
      </c>
    </row>
    <row r="7860" spans="1:20" hidden="1" x14ac:dyDescent="0.3">
      <c r="A7860">
        <v>34</v>
      </c>
      <c r="B7860" s="1">
        <v>46136</v>
      </c>
      <c r="C7860" t="s">
        <v>162</v>
      </c>
      <c r="D7860" t="s">
        <v>163</v>
      </c>
      <c r="E7860" t="s">
        <v>24</v>
      </c>
      <c r="F7860" t="s">
        <v>48</v>
      </c>
      <c r="G7860">
        <v>2</v>
      </c>
      <c r="H7860">
        <v>7.6</v>
      </c>
      <c r="I7860" t="s">
        <v>112</v>
      </c>
      <c r="J7860" t="s">
        <v>86</v>
      </c>
      <c r="K7860">
        <v>1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83</v>
      </c>
      <c r="R7860" t="s">
        <v>83</v>
      </c>
      <c r="S7860" t="s">
        <v>83</v>
      </c>
      <c r="T7860" t="str">
        <f>_xlfn.XLOOKUP(A7860,MI_Match_Analysis!$A$2:$A$8,MI_Match_Analysis!$F$2:$F$8,"Not Found")</f>
        <v>Not Found</v>
      </c>
    </row>
    <row r="7861" spans="1:20" hidden="1" x14ac:dyDescent="0.3">
      <c r="A7861">
        <v>34</v>
      </c>
      <c r="B7861" s="1">
        <v>46136</v>
      </c>
      <c r="C7861" t="s">
        <v>162</v>
      </c>
      <c r="D7861" t="s">
        <v>163</v>
      </c>
      <c r="E7861" t="s">
        <v>24</v>
      </c>
      <c r="F7861" t="s">
        <v>48</v>
      </c>
      <c r="G7861">
        <v>2</v>
      </c>
      <c r="H7861">
        <v>8.1</v>
      </c>
      <c r="I7861" t="s">
        <v>112</v>
      </c>
      <c r="J7861" t="s">
        <v>50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83</v>
      </c>
      <c r="R7861" t="s">
        <v>83</v>
      </c>
      <c r="S7861" t="s">
        <v>83</v>
      </c>
      <c r="T7861" t="str">
        <f>_xlfn.XLOOKUP(A7861,MI_Match_Analysis!$A$2:$A$8,MI_Match_Analysis!$F$2:$F$8,"Not Found")</f>
        <v>Not Found</v>
      </c>
    </row>
    <row r="7862" spans="1:20" hidden="1" x14ac:dyDescent="0.3">
      <c r="A7862">
        <v>34</v>
      </c>
      <c r="B7862" s="1">
        <v>46136</v>
      </c>
      <c r="C7862" t="s">
        <v>162</v>
      </c>
      <c r="D7862" t="s">
        <v>163</v>
      </c>
      <c r="E7862" t="s">
        <v>24</v>
      </c>
      <c r="F7862" t="s">
        <v>48</v>
      </c>
      <c r="G7862">
        <v>2</v>
      </c>
      <c r="H7862">
        <v>8.1999999999999993</v>
      </c>
      <c r="I7862" t="s">
        <v>144</v>
      </c>
      <c r="J7862" t="s">
        <v>50</v>
      </c>
      <c r="K7862">
        <v>4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83</v>
      </c>
      <c r="R7862" t="s">
        <v>83</v>
      </c>
      <c r="S7862" t="s">
        <v>83</v>
      </c>
      <c r="T7862" t="str">
        <f>_xlfn.XLOOKUP(A7862,MI_Match_Analysis!$A$2:$A$8,MI_Match_Analysis!$F$2:$F$8,"Not Found")</f>
        <v>Not Found</v>
      </c>
    </row>
    <row r="7863" spans="1:20" hidden="1" x14ac:dyDescent="0.3">
      <c r="A7863">
        <v>34</v>
      </c>
      <c r="B7863" s="1">
        <v>46136</v>
      </c>
      <c r="C7863" t="s">
        <v>162</v>
      </c>
      <c r="D7863" t="s">
        <v>163</v>
      </c>
      <c r="E7863" t="s">
        <v>24</v>
      </c>
      <c r="F7863" t="s">
        <v>48</v>
      </c>
      <c r="G7863">
        <v>2</v>
      </c>
      <c r="H7863">
        <v>8.3000000000000007</v>
      </c>
      <c r="I7863" t="s">
        <v>144</v>
      </c>
      <c r="J7863" t="s">
        <v>50</v>
      </c>
      <c r="K7863">
        <v>6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83</v>
      </c>
      <c r="R7863" t="s">
        <v>83</v>
      </c>
      <c r="S7863" t="s">
        <v>83</v>
      </c>
      <c r="T7863" t="str">
        <f>_xlfn.XLOOKUP(A7863,MI_Match_Analysis!$A$2:$A$8,MI_Match_Analysis!$F$2:$F$8,"Not Found")</f>
        <v>Not Found</v>
      </c>
    </row>
    <row r="7864" spans="1:20" hidden="1" x14ac:dyDescent="0.3">
      <c r="A7864">
        <v>34</v>
      </c>
      <c r="B7864" s="1">
        <v>46136</v>
      </c>
      <c r="C7864" t="s">
        <v>162</v>
      </c>
      <c r="D7864" t="s">
        <v>163</v>
      </c>
      <c r="E7864" t="s">
        <v>24</v>
      </c>
      <c r="F7864" t="s">
        <v>48</v>
      </c>
      <c r="G7864">
        <v>2</v>
      </c>
      <c r="H7864">
        <v>8.4</v>
      </c>
      <c r="I7864" t="s">
        <v>144</v>
      </c>
      <c r="J7864" t="s">
        <v>50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83</v>
      </c>
      <c r="R7864" t="s">
        <v>83</v>
      </c>
      <c r="S7864" t="s">
        <v>83</v>
      </c>
      <c r="T7864" t="str">
        <f>_xlfn.XLOOKUP(A7864,MI_Match_Analysis!$A$2:$A$8,MI_Match_Analysis!$F$2:$F$8,"Not Found")</f>
        <v>Not Found</v>
      </c>
    </row>
    <row r="7865" spans="1:20" hidden="1" x14ac:dyDescent="0.3">
      <c r="A7865">
        <v>34</v>
      </c>
      <c r="B7865" s="1">
        <v>46136</v>
      </c>
      <c r="C7865" t="s">
        <v>162</v>
      </c>
      <c r="D7865" t="s">
        <v>163</v>
      </c>
      <c r="E7865" t="s">
        <v>24</v>
      </c>
      <c r="F7865" t="s">
        <v>48</v>
      </c>
      <c r="G7865">
        <v>2</v>
      </c>
      <c r="H7865">
        <v>8.5</v>
      </c>
      <c r="I7865" t="s">
        <v>112</v>
      </c>
      <c r="J7865" t="s">
        <v>50</v>
      </c>
      <c r="K7865">
        <v>1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83</v>
      </c>
      <c r="R7865" t="s">
        <v>83</v>
      </c>
      <c r="S7865" t="s">
        <v>83</v>
      </c>
      <c r="T7865" t="str">
        <f>_xlfn.XLOOKUP(A7865,MI_Match_Analysis!$A$2:$A$8,MI_Match_Analysis!$F$2:$F$8,"Not Found")</f>
        <v>Not Found</v>
      </c>
    </row>
    <row r="7866" spans="1:20" hidden="1" x14ac:dyDescent="0.3">
      <c r="A7866">
        <v>34</v>
      </c>
      <c r="B7866" s="1">
        <v>46136</v>
      </c>
      <c r="C7866" t="s">
        <v>162</v>
      </c>
      <c r="D7866" t="s">
        <v>163</v>
      </c>
      <c r="E7866" t="s">
        <v>24</v>
      </c>
      <c r="F7866" t="s">
        <v>48</v>
      </c>
      <c r="G7866">
        <v>2</v>
      </c>
      <c r="H7866">
        <v>8.6</v>
      </c>
      <c r="I7866" t="s">
        <v>144</v>
      </c>
      <c r="J7866" t="s">
        <v>50</v>
      </c>
      <c r="K7866">
        <v>6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83</v>
      </c>
      <c r="R7866" t="s">
        <v>83</v>
      </c>
      <c r="S7866" t="s">
        <v>83</v>
      </c>
      <c r="T7866" t="str">
        <f>_xlfn.XLOOKUP(A7866,MI_Match_Analysis!$A$2:$A$8,MI_Match_Analysis!$F$2:$F$8,"Not Found")</f>
        <v>Not Found</v>
      </c>
    </row>
    <row r="7867" spans="1:20" hidden="1" x14ac:dyDescent="0.3">
      <c r="A7867">
        <v>34</v>
      </c>
      <c r="B7867" s="1">
        <v>46136</v>
      </c>
      <c r="C7867" t="s">
        <v>162</v>
      </c>
      <c r="D7867" t="s">
        <v>163</v>
      </c>
      <c r="E7867" t="s">
        <v>24</v>
      </c>
      <c r="F7867" t="s">
        <v>48</v>
      </c>
      <c r="G7867">
        <v>2</v>
      </c>
      <c r="H7867">
        <v>9.1</v>
      </c>
      <c r="I7867" t="s">
        <v>112</v>
      </c>
      <c r="J7867" t="s">
        <v>86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83</v>
      </c>
      <c r="R7867" t="s">
        <v>83</v>
      </c>
      <c r="S7867" t="s">
        <v>83</v>
      </c>
      <c r="T7867" t="str">
        <f>_xlfn.XLOOKUP(A7867,MI_Match_Analysis!$A$2:$A$8,MI_Match_Analysis!$F$2:$F$8,"Not Found")</f>
        <v>Not Found</v>
      </c>
    </row>
    <row r="7868" spans="1:20" hidden="1" x14ac:dyDescent="0.3">
      <c r="A7868">
        <v>34</v>
      </c>
      <c r="B7868" s="1">
        <v>46136</v>
      </c>
      <c r="C7868" t="s">
        <v>162</v>
      </c>
      <c r="D7868" t="s">
        <v>163</v>
      </c>
      <c r="E7868" t="s">
        <v>24</v>
      </c>
      <c r="F7868" t="s">
        <v>48</v>
      </c>
      <c r="G7868">
        <v>2</v>
      </c>
      <c r="H7868">
        <v>9.1999999999999993</v>
      </c>
      <c r="I7868" t="s">
        <v>144</v>
      </c>
      <c r="J7868" t="s">
        <v>86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83</v>
      </c>
      <c r="R7868" t="s">
        <v>83</v>
      </c>
      <c r="S7868" t="s">
        <v>83</v>
      </c>
      <c r="T7868" t="str">
        <f>_xlfn.XLOOKUP(A7868,MI_Match_Analysis!$A$2:$A$8,MI_Match_Analysis!$F$2:$F$8,"Not Found")</f>
        <v>Not Found</v>
      </c>
    </row>
    <row r="7869" spans="1:20" hidden="1" x14ac:dyDescent="0.3">
      <c r="A7869">
        <v>34</v>
      </c>
      <c r="B7869" s="1">
        <v>46136</v>
      </c>
      <c r="C7869" t="s">
        <v>162</v>
      </c>
      <c r="D7869" t="s">
        <v>163</v>
      </c>
      <c r="E7869" t="s">
        <v>24</v>
      </c>
      <c r="F7869" t="s">
        <v>48</v>
      </c>
      <c r="G7869">
        <v>2</v>
      </c>
      <c r="H7869">
        <v>9.3000000000000007</v>
      </c>
      <c r="I7869" t="s">
        <v>144</v>
      </c>
      <c r="J7869" t="s">
        <v>86</v>
      </c>
      <c r="K7869">
        <v>6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83</v>
      </c>
      <c r="R7869" t="s">
        <v>83</v>
      </c>
      <c r="S7869" t="s">
        <v>83</v>
      </c>
      <c r="T7869" t="str">
        <f>_xlfn.XLOOKUP(A7869,MI_Match_Analysis!$A$2:$A$8,MI_Match_Analysis!$F$2:$F$8,"Not Found")</f>
        <v>Not Found</v>
      </c>
    </row>
    <row r="7870" spans="1:20" hidden="1" x14ac:dyDescent="0.3">
      <c r="A7870">
        <v>34</v>
      </c>
      <c r="B7870" s="1">
        <v>46136</v>
      </c>
      <c r="C7870" t="s">
        <v>162</v>
      </c>
      <c r="D7870" t="s">
        <v>163</v>
      </c>
      <c r="E7870" t="s">
        <v>24</v>
      </c>
      <c r="F7870" t="s">
        <v>48</v>
      </c>
      <c r="G7870">
        <v>2</v>
      </c>
      <c r="H7870">
        <v>9.4</v>
      </c>
      <c r="I7870" t="s">
        <v>144</v>
      </c>
      <c r="J7870" t="s">
        <v>86</v>
      </c>
      <c r="K7870">
        <v>0</v>
      </c>
      <c r="L7870">
        <v>1</v>
      </c>
      <c r="M7870">
        <v>1</v>
      </c>
      <c r="N7870">
        <v>0</v>
      </c>
      <c r="O7870">
        <v>0</v>
      </c>
      <c r="P7870">
        <v>0</v>
      </c>
      <c r="Q7870" t="s">
        <v>83</v>
      </c>
      <c r="R7870" t="s">
        <v>83</v>
      </c>
      <c r="S7870" t="s">
        <v>83</v>
      </c>
      <c r="T7870" t="str">
        <f>_xlfn.XLOOKUP(A7870,MI_Match_Analysis!$A$2:$A$8,MI_Match_Analysis!$F$2:$F$8,"Not Found")</f>
        <v>Not Found</v>
      </c>
    </row>
    <row r="7871" spans="1:20" hidden="1" x14ac:dyDescent="0.3">
      <c r="A7871">
        <v>34</v>
      </c>
      <c r="B7871" s="1">
        <v>46136</v>
      </c>
      <c r="C7871" t="s">
        <v>162</v>
      </c>
      <c r="D7871" t="s">
        <v>163</v>
      </c>
      <c r="E7871" t="s">
        <v>24</v>
      </c>
      <c r="F7871" t="s">
        <v>48</v>
      </c>
      <c r="G7871">
        <v>2</v>
      </c>
      <c r="H7871">
        <v>9.4</v>
      </c>
      <c r="I7871" t="s">
        <v>144</v>
      </c>
      <c r="J7871" t="s">
        <v>86</v>
      </c>
      <c r="K7871">
        <v>6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83</v>
      </c>
      <c r="R7871" t="s">
        <v>83</v>
      </c>
      <c r="S7871" t="s">
        <v>83</v>
      </c>
      <c r="T7871" t="str">
        <f>_xlfn.XLOOKUP(A7871,MI_Match_Analysis!$A$2:$A$8,MI_Match_Analysis!$F$2:$F$8,"Not Found")</f>
        <v>Not Found</v>
      </c>
    </row>
    <row r="7872" spans="1:20" hidden="1" x14ac:dyDescent="0.3">
      <c r="A7872">
        <v>34</v>
      </c>
      <c r="B7872" s="1">
        <v>46136</v>
      </c>
      <c r="C7872" t="s">
        <v>162</v>
      </c>
      <c r="D7872" t="s">
        <v>163</v>
      </c>
      <c r="E7872" t="s">
        <v>24</v>
      </c>
      <c r="F7872" t="s">
        <v>48</v>
      </c>
      <c r="G7872">
        <v>2</v>
      </c>
      <c r="H7872">
        <v>9.5</v>
      </c>
      <c r="I7872" t="s">
        <v>144</v>
      </c>
      <c r="J7872" t="s">
        <v>86</v>
      </c>
      <c r="K7872">
        <v>1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83</v>
      </c>
      <c r="R7872" t="s">
        <v>83</v>
      </c>
      <c r="S7872" t="s">
        <v>83</v>
      </c>
      <c r="T7872" t="str">
        <f>_xlfn.XLOOKUP(A7872,MI_Match_Analysis!$A$2:$A$8,MI_Match_Analysis!$F$2:$F$8,"Not Found")</f>
        <v>Not Found</v>
      </c>
    </row>
    <row r="7873" spans="1:20" hidden="1" x14ac:dyDescent="0.3">
      <c r="A7873">
        <v>34</v>
      </c>
      <c r="B7873" s="1">
        <v>46136</v>
      </c>
      <c r="C7873" t="s">
        <v>162</v>
      </c>
      <c r="D7873" t="s">
        <v>163</v>
      </c>
      <c r="E7873" t="s">
        <v>24</v>
      </c>
      <c r="F7873" t="s">
        <v>48</v>
      </c>
      <c r="G7873">
        <v>2</v>
      </c>
      <c r="H7873">
        <v>9.6</v>
      </c>
      <c r="I7873" t="s">
        <v>112</v>
      </c>
      <c r="J7873" t="s">
        <v>86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83</v>
      </c>
      <c r="R7873" t="s">
        <v>83</v>
      </c>
      <c r="S7873" t="s">
        <v>83</v>
      </c>
      <c r="T7873" t="str">
        <f>_xlfn.XLOOKUP(A7873,MI_Match_Analysis!$A$2:$A$8,MI_Match_Analysis!$F$2:$F$8,"Not Found")</f>
        <v>Not Found</v>
      </c>
    </row>
    <row r="7874" spans="1:20" hidden="1" x14ac:dyDescent="0.3">
      <c r="A7874">
        <v>34</v>
      </c>
      <c r="B7874" s="1">
        <v>46136</v>
      </c>
      <c r="C7874" t="s">
        <v>162</v>
      </c>
      <c r="D7874" t="s">
        <v>163</v>
      </c>
      <c r="E7874" t="s">
        <v>24</v>
      </c>
      <c r="F7874" t="s">
        <v>48</v>
      </c>
      <c r="G7874">
        <v>2</v>
      </c>
      <c r="H7874">
        <v>10.1</v>
      </c>
      <c r="I7874" t="s">
        <v>112</v>
      </c>
      <c r="J7874" t="s">
        <v>117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83</v>
      </c>
      <c r="R7874" t="s">
        <v>83</v>
      </c>
      <c r="S7874" t="s">
        <v>83</v>
      </c>
      <c r="T7874" t="str">
        <f>_xlfn.XLOOKUP(A7874,MI_Match_Analysis!$A$2:$A$8,MI_Match_Analysis!$F$2:$F$8,"Not Found")</f>
        <v>Not Found</v>
      </c>
    </row>
    <row r="7875" spans="1:20" hidden="1" x14ac:dyDescent="0.3">
      <c r="A7875">
        <v>34</v>
      </c>
      <c r="B7875" s="1">
        <v>46136</v>
      </c>
      <c r="C7875" t="s">
        <v>162</v>
      </c>
      <c r="D7875" t="s">
        <v>163</v>
      </c>
      <c r="E7875" t="s">
        <v>24</v>
      </c>
      <c r="F7875" t="s">
        <v>48</v>
      </c>
      <c r="G7875">
        <v>2</v>
      </c>
      <c r="H7875">
        <v>10.199999999999999</v>
      </c>
      <c r="I7875" t="s">
        <v>144</v>
      </c>
      <c r="J7875" t="s">
        <v>117</v>
      </c>
      <c r="K7875">
        <v>1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83</v>
      </c>
      <c r="R7875" t="s">
        <v>83</v>
      </c>
      <c r="S7875" t="s">
        <v>83</v>
      </c>
      <c r="T7875" t="str">
        <f>_xlfn.XLOOKUP(A7875,MI_Match_Analysis!$A$2:$A$8,MI_Match_Analysis!$F$2:$F$8,"Not Found")</f>
        <v>Not Found</v>
      </c>
    </row>
    <row r="7876" spans="1:20" hidden="1" x14ac:dyDescent="0.3">
      <c r="A7876">
        <v>34</v>
      </c>
      <c r="B7876" s="1">
        <v>46136</v>
      </c>
      <c r="C7876" t="s">
        <v>162</v>
      </c>
      <c r="D7876" t="s">
        <v>163</v>
      </c>
      <c r="E7876" t="s">
        <v>24</v>
      </c>
      <c r="F7876" t="s">
        <v>48</v>
      </c>
      <c r="G7876">
        <v>2</v>
      </c>
      <c r="H7876">
        <v>10.3</v>
      </c>
      <c r="I7876" t="s">
        <v>112</v>
      </c>
      <c r="J7876" t="s">
        <v>117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83</v>
      </c>
      <c r="R7876" t="s">
        <v>83</v>
      </c>
      <c r="S7876" t="s">
        <v>83</v>
      </c>
      <c r="T7876" t="str">
        <f>_xlfn.XLOOKUP(A7876,MI_Match_Analysis!$A$2:$A$8,MI_Match_Analysis!$F$2:$F$8,"Not Found")</f>
        <v>Not Found</v>
      </c>
    </row>
    <row r="7877" spans="1:20" hidden="1" x14ac:dyDescent="0.3">
      <c r="A7877">
        <v>34</v>
      </c>
      <c r="B7877" s="1">
        <v>46136</v>
      </c>
      <c r="C7877" t="s">
        <v>162</v>
      </c>
      <c r="D7877" t="s">
        <v>163</v>
      </c>
      <c r="E7877" t="s">
        <v>24</v>
      </c>
      <c r="F7877" t="s">
        <v>48</v>
      </c>
      <c r="G7877">
        <v>2</v>
      </c>
      <c r="H7877">
        <v>10.4</v>
      </c>
      <c r="I7877" t="s">
        <v>112</v>
      </c>
      <c r="J7877" t="s">
        <v>117</v>
      </c>
      <c r="K7877">
        <v>4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83</v>
      </c>
      <c r="R7877" t="s">
        <v>83</v>
      </c>
      <c r="S7877" t="s">
        <v>83</v>
      </c>
      <c r="T7877" t="str">
        <f>_xlfn.XLOOKUP(A7877,MI_Match_Analysis!$A$2:$A$8,MI_Match_Analysis!$F$2:$F$8,"Not Found")</f>
        <v>Not Found</v>
      </c>
    </row>
    <row r="7878" spans="1:20" hidden="1" x14ac:dyDescent="0.3">
      <c r="A7878">
        <v>34</v>
      </c>
      <c r="B7878" s="1">
        <v>46136</v>
      </c>
      <c r="C7878" t="s">
        <v>162</v>
      </c>
      <c r="D7878" t="s">
        <v>163</v>
      </c>
      <c r="E7878" t="s">
        <v>24</v>
      </c>
      <c r="F7878" t="s">
        <v>48</v>
      </c>
      <c r="G7878">
        <v>2</v>
      </c>
      <c r="H7878">
        <v>10.5</v>
      </c>
      <c r="I7878" t="s">
        <v>112</v>
      </c>
      <c r="J7878" t="s">
        <v>117</v>
      </c>
      <c r="K7878">
        <v>6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83</v>
      </c>
      <c r="R7878" t="s">
        <v>83</v>
      </c>
      <c r="S7878" t="s">
        <v>83</v>
      </c>
      <c r="T7878" t="str">
        <f>_xlfn.XLOOKUP(A7878,MI_Match_Analysis!$A$2:$A$8,MI_Match_Analysis!$F$2:$F$8,"Not Found")</f>
        <v>Not Found</v>
      </c>
    </row>
    <row r="7879" spans="1:20" hidden="1" x14ac:dyDescent="0.3">
      <c r="A7879">
        <v>34</v>
      </c>
      <c r="B7879" s="1">
        <v>46136</v>
      </c>
      <c r="C7879" t="s">
        <v>162</v>
      </c>
      <c r="D7879" t="s">
        <v>163</v>
      </c>
      <c r="E7879" t="s">
        <v>24</v>
      </c>
      <c r="F7879" t="s">
        <v>48</v>
      </c>
      <c r="G7879">
        <v>2</v>
      </c>
      <c r="H7879">
        <v>10.6</v>
      </c>
      <c r="I7879" t="s">
        <v>112</v>
      </c>
      <c r="J7879" t="s">
        <v>117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83</v>
      </c>
      <c r="R7879" t="s">
        <v>83</v>
      </c>
      <c r="S7879" t="s">
        <v>83</v>
      </c>
      <c r="T7879" t="str">
        <f>_xlfn.XLOOKUP(A7879,MI_Match_Analysis!$A$2:$A$8,MI_Match_Analysis!$F$2:$F$8,"Not Found")</f>
        <v>Not Found</v>
      </c>
    </row>
    <row r="7880" spans="1:20" hidden="1" x14ac:dyDescent="0.3">
      <c r="A7880">
        <v>34</v>
      </c>
      <c r="B7880" s="1">
        <v>46136</v>
      </c>
      <c r="C7880" t="s">
        <v>162</v>
      </c>
      <c r="D7880" t="s">
        <v>163</v>
      </c>
      <c r="E7880" t="s">
        <v>24</v>
      </c>
      <c r="F7880" t="s">
        <v>48</v>
      </c>
      <c r="G7880">
        <v>2</v>
      </c>
      <c r="H7880">
        <v>11.1</v>
      </c>
      <c r="I7880" t="s">
        <v>112</v>
      </c>
      <c r="J7880" t="s">
        <v>290</v>
      </c>
      <c r="K7880">
        <v>1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83</v>
      </c>
      <c r="R7880" t="s">
        <v>83</v>
      </c>
      <c r="S7880" t="s">
        <v>83</v>
      </c>
      <c r="T7880" t="str">
        <f>_xlfn.XLOOKUP(A7880,MI_Match_Analysis!$A$2:$A$8,MI_Match_Analysis!$F$2:$F$8,"Not Found")</f>
        <v>Not Found</v>
      </c>
    </row>
    <row r="7881" spans="1:20" hidden="1" x14ac:dyDescent="0.3">
      <c r="A7881">
        <v>34</v>
      </c>
      <c r="B7881" s="1">
        <v>46136</v>
      </c>
      <c r="C7881" t="s">
        <v>162</v>
      </c>
      <c r="D7881" t="s">
        <v>163</v>
      </c>
      <c r="E7881" t="s">
        <v>24</v>
      </c>
      <c r="F7881" t="s">
        <v>48</v>
      </c>
      <c r="G7881">
        <v>2</v>
      </c>
      <c r="H7881">
        <v>11.2</v>
      </c>
      <c r="I7881" t="s">
        <v>144</v>
      </c>
      <c r="J7881" t="s">
        <v>290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83</v>
      </c>
      <c r="R7881" t="s">
        <v>83</v>
      </c>
      <c r="S7881" t="s">
        <v>83</v>
      </c>
      <c r="T7881" t="str">
        <f>_xlfn.XLOOKUP(A7881,MI_Match_Analysis!$A$2:$A$8,MI_Match_Analysis!$F$2:$F$8,"Not Found")</f>
        <v>Not Found</v>
      </c>
    </row>
    <row r="7882" spans="1:20" hidden="1" x14ac:dyDescent="0.3">
      <c r="A7882">
        <v>34</v>
      </c>
      <c r="B7882" s="1">
        <v>46136</v>
      </c>
      <c r="C7882" t="s">
        <v>162</v>
      </c>
      <c r="D7882" t="s">
        <v>163</v>
      </c>
      <c r="E7882" t="s">
        <v>24</v>
      </c>
      <c r="F7882" t="s">
        <v>48</v>
      </c>
      <c r="G7882">
        <v>2</v>
      </c>
      <c r="H7882">
        <v>11.3</v>
      </c>
      <c r="I7882" t="s">
        <v>144</v>
      </c>
      <c r="J7882" t="s">
        <v>290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83</v>
      </c>
      <c r="R7882" t="s">
        <v>83</v>
      </c>
      <c r="S7882" t="s">
        <v>83</v>
      </c>
      <c r="T7882" t="str">
        <f>_xlfn.XLOOKUP(A7882,MI_Match_Analysis!$A$2:$A$8,MI_Match_Analysis!$F$2:$F$8,"Not Found")</f>
        <v>Not Found</v>
      </c>
    </row>
    <row r="7883" spans="1:20" hidden="1" x14ac:dyDescent="0.3">
      <c r="A7883">
        <v>34</v>
      </c>
      <c r="B7883" s="1">
        <v>46136</v>
      </c>
      <c r="C7883" t="s">
        <v>162</v>
      </c>
      <c r="D7883" t="s">
        <v>163</v>
      </c>
      <c r="E7883" t="s">
        <v>24</v>
      </c>
      <c r="F7883" t="s">
        <v>48</v>
      </c>
      <c r="G7883">
        <v>2</v>
      </c>
      <c r="H7883">
        <v>11.4</v>
      </c>
      <c r="I7883" t="s">
        <v>112</v>
      </c>
      <c r="J7883" t="s">
        <v>290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83</v>
      </c>
      <c r="R7883" t="s">
        <v>83</v>
      </c>
      <c r="S7883" t="s">
        <v>83</v>
      </c>
      <c r="T7883" t="str">
        <f>_xlfn.XLOOKUP(A7883,MI_Match_Analysis!$A$2:$A$8,MI_Match_Analysis!$F$2:$F$8,"Not Found")</f>
        <v>Not Found</v>
      </c>
    </row>
    <row r="7884" spans="1:20" hidden="1" x14ac:dyDescent="0.3">
      <c r="A7884">
        <v>34</v>
      </c>
      <c r="B7884" s="1">
        <v>46136</v>
      </c>
      <c r="C7884" t="s">
        <v>162</v>
      </c>
      <c r="D7884" t="s">
        <v>163</v>
      </c>
      <c r="E7884" t="s">
        <v>24</v>
      </c>
      <c r="F7884" t="s">
        <v>48</v>
      </c>
      <c r="G7884">
        <v>2</v>
      </c>
      <c r="H7884">
        <v>11.5</v>
      </c>
      <c r="I7884" t="s">
        <v>112</v>
      </c>
      <c r="J7884" t="s">
        <v>290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83</v>
      </c>
      <c r="R7884" t="s">
        <v>83</v>
      </c>
      <c r="S7884" t="s">
        <v>83</v>
      </c>
      <c r="T7884" t="str">
        <f>_xlfn.XLOOKUP(A7884,MI_Match_Analysis!$A$2:$A$8,MI_Match_Analysis!$F$2:$F$8,"Not Found")</f>
        <v>Not Found</v>
      </c>
    </row>
    <row r="7885" spans="1:20" hidden="1" x14ac:dyDescent="0.3">
      <c r="A7885">
        <v>34</v>
      </c>
      <c r="B7885" s="1">
        <v>46136</v>
      </c>
      <c r="C7885" t="s">
        <v>162</v>
      </c>
      <c r="D7885" t="s">
        <v>163</v>
      </c>
      <c r="E7885" t="s">
        <v>24</v>
      </c>
      <c r="F7885" t="s">
        <v>48</v>
      </c>
      <c r="G7885">
        <v>2</v>
      </c>
      <c r="H7885">
        <v>11.6</v>
      </c>
      <c r="I7885" t="s">
        <v>144</v>
      </c>
      <c r="J7885" t="s">
        <v>290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83</v>
      </c>
      <c r="R7885" t="s">
        <v>83</v>
      </c>
      <c r="S7885" t="s">
        <v>83</v>
      </c>
      <c r="T7885" t="str">
        <f>_xlfn.XLOOKUP(A7885,MI_Match_Analysis!$A$2:$A$8,MI_Match_Analysis!$F$2:$F$8,"Not Found")</f>
        <v>Not Found</v>
      </c>
    </row>
    <row r="7886" spans="1:20" hidden="1" x14ac:dyDescent="0.3">
      <c r="A7886">
        <v>34</v>
      </c>
      <c r="B7886" s="1">
        <v>46136</v>
      </c>
      <c r="C7886" t="s">
        <v>162</v>
      </c>
      <c r="D7886" t="s">
        <v>163</v>
      </c>
      <c r="E7886" t="s">
        <v>24</v>
      </c>
      <c r="F7886" t="s">
        <v>48</v>
      </c>
      <c r="G7886">
        <v>2</v>
      </c>
      <c r="H7886">
        <v>12.1</v>
      </c>
      <c r="I7886" t="s">
        <v>112</v>
      </c>
      <c r="J7886" t="s">
        <v>86</v>
      </c>
      <c r="K7886">
        <v>4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83</v>
      </c>
      <c r="R7886" t="s">
        <v>83</v>
      </c>
      <c r="S7886" t="s">
        <v>83</v>
      </c>
      <c r="T7886" t="str">
        <f>_xlfn.XLOOKUP(A7886,MI_Match_Analysis!$A$2:$A$8,MI_Match_Analysis!$F$2:$F$8,"Not Found")</f>
        <v>Not Found</v>
      </c>
    </row>
    <row r="7887" spans="1:20" hidden="1" x14ac:dyDescent="0.3">
      <c r="A7887">
        <v>34</v>
      </c>
      <c r="B7887" s="1">
        <v>46136</v>
      </c>
      <c r="C7887" t="s">
        <v>162</v>
      </c>
      <c r="D7887" t="s">
        <v>163</v>
      </c>
      <c r="E7887" t="s">
        <v>24</v>
      </c>
      <c r="F7887" t="s">
        <v>48</v>
      </c>
      <c r="G7887">
        <v>2</v>
      </c>
      <c r="H7887">
        <v>12.2</v>
      </c>
      <c r="I7887" t="s">
        <v>112</v>
      </c>
      <c r="J7887" t="s">
        <v>86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83</v>
      </c>
      <c r="R7887" t="s">
        <v>83</v>
      </c>
      <c r="S7887" t="s">
        <v>83</v>
      </c>
      <c r="T7887" t="str">
        <f>_xlfn.XLOOKUP(A7887,MI_Match_Analysis!$A$2:$A$8,MI_Match_Analysis!$F$2:$F$8,"Not Found")</f>
        <v>Not Found</v>
      </c>
    </row>
    <row r="7888" spans="1:20" hidden="1" x14ac:dyDescent="0.3">
      <c r="A7888">
        <v>34</v>
      </c>
      <c r="B7888" s="1">
        <v>46136</v>
      </c>
      <c r="C7888" t="s">
        <v>162</v>
      </c>
      <c r="D7888" t="s">
        <v>163</v>
      </c>
      <c r="E7888" t="s">
        <v>24</v>
      </c>
      <c r="F7888" t="s">
        <v>48</v>
      </c>
      <c r="G7888">
        <v>2</v>
      </c>
      <c r="H7888">
        <v>12.3</v>
      </c>
      <c r="I7888" t="s">
        <v>144</v>
      </c>
      <c r="J7888" t="s">
        <v>86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83</v>
      </c>
      <c r="R7888" t="s">
        <v>83</v>
      </c>
      <c r="S7888" t="s">
        <v>83</v>
      </c>
      <c r="T7888" t="str">
        <f>_xlfn.XLOOKUP(A7888,MI_Match_Analysis!$A$2:$A$8,MI_Match_Analysis!$F$2:$F$8,"Not Found")</f>
        <v>Not Found</v>
      </c>
    </row>
    <row r="7889" spans="1:20" hidden="1" x14ac:dyDescent="0.3">
      <c r="A7889">
        <v>34</v>
      </c>
      <c r="B7889" s="1">
        <v>46136</v>
      </c>
      <c r="C7889" t="s">
        <v>162</v>
      </c>
      <c r="D7889" t="s">
        <v>163</v>
      </c>
      <c r="E7889" t="s">
        <v>24</v>
      </c>
      <c r="F7889" t="s">
        <v>48</v>
      </c>
      <c r="G7889">
        <v>2</v>
      </c>
      <c r="H7889">
        <v>12.4</v>
      </c>
      <c r="I7889" t="s">
        <v>112</v>
      </c>
      <c r="J7889" t="s">
        <v>86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83</v>
      </c>
      <c r="R7889" t="s">
        <v>83</v>
      </c>
      <c r="S7889" t="s">
        <v>83</v>
      </c>
      <c r="T7889" t="str">
        <f>_xlfn.XLOOKUP(A7889,MI_Match_Analysis!$A$2:$A$8,MI_Match_Analysis!$F$2:$F$8,"Not Found")</f>
        <v>Not Found</v>
      </c>
    </row>
    <row r="7890" spans="1:20" hidden="1" x14ac:dyDescent="0.3">
      <c r="A7890">
        <v>34</v>
      </c>
      <c r="B7890" s="1">
        <v>46136</v>
      </c>
      <c r="C7890" t="s">
        <v>162</v>
      </c>
      <c r="D7890" t="s">
        <v>163</v>
      </c>
      <c r="E7890" t="s">
        <v>24</v>
      </c>
      <c r="F7890" t="s">
        <v>48</v>
      </c>
      <c r="G7890">
        <v>2</v>
      </c>
      <c r="H7890">
        <v>12.5</v>
      </c>
      <c r="I7890" t="s">
        <v>144</v>
      </c>
      <c r="J7890" t="s">
        <v>86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167</v>
      </c>
      <c r="R7890" t="s">
        <v>144</v>
      </c>
      <c r="S7890" t="s">
        <v>83</v>
      </c>
      <c r="T7890" t="str">
        <f>_xlfn.XLOOKUP(A7890,MI_Match_Analysis!$A$2:$A$8,MI_Match_Analysis!$F$2:$F$8,"Not Found")</f>
        <v>Not Found</v>
      </c>
    </row>
    <row r="7891" spans="1:20" hidden="1" x14ac:dyDescent="0.3">
      <c r="A7891">
        <v>34</v>
      </c>
      <c r="B7891" s="1">
        <v>46136</v>
      </c>
      <c r="C7891" t="s">
        <v>162</v>
      </c>
      <c r="D7891" t="s">
        <v>163</v>
      </c>
      <c r="E7891" t="s">
        <v>24</v>
      </c>
      <c r="F7891" t="s">
        <v>48</v>
      </c>
      <c r="G7891">
        <v>2</v>
      </c>
      <c r="H7891">
        <v>12.6</v>
      </c>
      <c r="I7891" t="s">
        <v>178</v>
      </c>
      <c r="J7891" t="s">
        <v>86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83</v>
      </c>
      <c r="R7891" t="s">
        <v>83</v>
      </c>
      <c r="S7891" t="s">
        <v>83</v>
      </c>
      <c r="T7891" t="str">
        <f>_xlfn.XLOOKUP(A7891,MI_Match_Analysis!$A$2:$A$8,MI_Match_Analysis!$F$2:$F$8,"Not Found")</f>
        <v>Not Found</v>
      </c>
    </row>
    <row r="7892" spans="1:20" hidden="1" x14ac:dyDescent="0.3">
      <c r="A7892">
        <v>34</v>
      </c>
      <c r="B7892" s="1">
        <v>46136</v>
      </c>
      <c r="C7892" t="s">
        <v>162</v>
      </c>
      <c r="D7892" t="s">
        <v>163</v>
      </c>
      <c r="E7892" t="s">
        <v>24</v>
      </c>
      <c r="F7892" t="s">
        <v>48</v>
      </c>
      <c r="G7892">
        <v>2</v>
      </c>
      <c r="H7892">
        <v>13.1</v>
      </c>
      <c r="I7892" t="s">
        <v>112</v>
      </c>
      <c r="J7892" t="s">
        <v>290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83</v>
      </c>
      <c r="R7892" t="s">
        <v>83</v>
      </c>
      <c r="S7892" t="s">
        <v>83</v>
      </c>
      <c r="T7892" t="str">
        <f>_xlfn.XLOOKUP(A7892,MI_Match_Analysis!$A$2:$A$8,MI_Match_Analysis!$F$2:$F$8,"Not Found")</f>
        <v>Not Found</v>
      </c>
    </row>
    <row r="7893" spans="1:20" hidden="1" x14ac:dyDescent="0.3">
      <c r="A7893">
        <v>34</v>
      </c>
      <c r="B7893" s="1">
        <v>46136</v>
      </c>
      <c r="C7893" t="s">
        <v>162</v>
      </c>
      <c r="D7893" t="s">
        <v>163</v>
      </c>
      <c r="E7893" t="s">
        <v>24</v>
      </c>
      <c r="F7893" t="s">
        <v>48</v>
      </c>
      <c r="G7893">
        <v>2</v>
      </c>
      <c r="H7893">
        <v>13.1</v>
      </c>
      <c r="I7893" t="s">
        <v>112</v>
      </c>
      <c r="J7893" t="s">
        <v>290</v>
      </c>
      <c r="K7893">
        <v>0</v>
      </c>
      <c r="L7893">
        <v>1</v>
      </c>
      <c r="M7893">
        <v>1</v>
      </c>
      <c r="N7893">
        <v>0</v>
      </c>
      <c r="O7893">
        <v>0</v>
      </c>
      <c r="P7893">
        <v>0</v>
      </c>
      <c r="Q7893" t="s">
        <v>83</v>
      </c>
      <c r="R7893" t="s">
        <v>83</v>
      </c>
      <c r="S7893" t="s">
        <v>83</v>
      </c>
      <c r="T7893" t="str">
        <f>_xlfn.XLOOKUP(A7893,MI_Match_Analysis!$A$2:$A$8,MI_Match_Analysis!$F$2:$F$8,"Not Found")</f>
        <v>Not Found</v>
      </c>
    </row>
    <row r="7894" spans="1:20" hidden="1" x14ac:dyDescent="0.3">
      <c r="A7894">
        <v>34</v>
      </c>
      <c r="B7894" s="1">
        <v>46136</v>
      </c>
      <c r="C7894" t="s">
        <v>162</v>
      </c>
      <c r="D7894" t="s">
        <v>163</v>
      </c>
      <c r="E7894" t="s">
        <v>24</v>
      </c>
      <c r="F7894" t="s">
        <v>48</v>
      </c>
      <c r="G7894">
        <v>2</v>
      </c>
      <c r="H7894">
        <v>13.2</v>
      </c>
      <c r="I7894" t="s">
        <v>112</v>
      </c>
      <c r="J7894" t="s">
        <v>290</v>
      </c>
      <c r="K7894">
        <v>6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83</v>
      </c>
      <c r="R7894" t="s">
        <v>83</v>
      </c>
      <c r="S7894" t="s">
        <v>83</v>
      </c>
      <c r="T7894" t="str">
        <f>_xlfn.XLOOKUP(A7894,MI_Match_Analysis!$A$2:$A$8,MI_Match_Analysis!$F$2:$F$8,"Not Found")</f>
        <v>Not Found</v>
      </c>
    </row>
    <row r="7895" spans="1:20" hidden="1" x14ac:dyDescent="0.3">
      <c r="A7895">
        <v>34</v>
      </c>
      <c r="B7895" s="1">
        <v>46136</v>
      </c>
      <c r="C7895" t="s">
        <v>162</v>
      </c>
      <c r="D7895" t="s">
        <v>163</v>
      </c>
      <c r="E7895" t="s">
        <v>24</v>
      </c>
      <c r="F7895" t="s">
        <v>48</v>
      </c>
      <c r="G7895">
        <v>2</v>
      </c>
      <c r="H7895">
        <v>13.3</v>
      </c>
      <c r="I7895" t="s">
        <v>112</v>
      </c>
      <c r="J7895" t="s">
        <v>290</v>
      </c>
      <c r="K7895">
        <v>6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83</v>
      </c>
      <c r="R7895" t="s">
        <v>83</v>
      </c>
      <c r="S7895" t="s">
        <v>83</v>
      </c>
      <c r="T7895" t="str">
        <f>_xlfn.XLOOKUP(A7895,MI_Match_Analysis!$A$2:$A$8,MI_Match_Analysis!$F$2:$F$8,"Not Found")</f>
        <v>Not Found</v>
      </c>
    </row>
    <row r="7896" spans="1:20" hidden="1" x14ac:dyDescent="0.3">
      <c r="A7896">
        <v>34</v>
      </c>
      <c r="B7896" s="1">
        <v>46136</v>
      </c>
      <c r="C7896" t="s">
        <v>162</v>
      </c>
      <c r="D7896" t="s">
        <v>163</v>
      </c>
      <c r="E7896" t="s">
        <v>24</v>
      </c>
      <c r="F7896" t="s">
        <v>48</v>
      </c>
      <c r="G7896">
        <v>2</v>
      </c>
      <c r="H7896">
        <v>13.4</v>
      </c>
      <c r="I7896" t="s">
        <v>112</v>
      </c>
      <c r="J7896" t="s">
        <v>290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167</v>
      </c>
      <c r="R7896" t="s">
        <v>112</v>
      </c>
      <c r="S7896" t="s">
        <v>83</v>
      </c>
      <c r="T7896" t="str">
        <f>_xlfn.XLOOKUP(A7896,MI_Match_Analysis!$A$2:$A$8,MI_Match_Analysis!$F$2:$F$8,"Not Found")</f>
        <v>Not Found</v>
      </c>
    </row>
    <row r="7897" spans="1:20" hidden="1" x14ac:dyDescent="0.3">
      <c r="A7897">
        <v>34</v>
      </c>
      <c r="B7897" s="1">
        <v>46136</v>
      </c>
      <c r="C7897" t="s">
        <v>162</v>
      </c>
      <c r="D7897" t="s">
        <v>163</v>
      </c>
      <c r="E7897" t="s">
        <v>24</v>
      </c>
      <c r="F7897" t="s">
        <v>48</v>
      </c>
      <c r="G7897">
        <v>2</v>
      </c>
      <c r="H7897">
        <v>13.5</v>
      </c>
      <c r="I7897" t="s">
        <v>166</v>
      </c>
      <c r="J7897" t="s">
        <v>290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83</v>
      </c>
      <c r="R7897" t="s">
        <v>83</v>
      </c>
      <c r="S7897" t="s">
        <v>83</v>
      </c>
      <c r="T7897" t="str">
        <f>_xlfn.XLOOKUP(A7897,MI_Match_Analysis!$A$2:$A$8,MI_Match_Analysis!$F$2:$F$8,"Not Found")</f>
        <v>Not Found</v>
      </c>
    </row>
    <row r="7898" spans="1:20" hidden="1" x14ac:dyDescent="0.3">
      <c r="A7898">
        <v>34</v>
      </c>
      <c r="B7898" s="1">
        <v>46136</v>
      </c>
      <c r="C7898" t="s">
        <v>162</v>
      </c>
      <c r="D7898" t="s">
        <v>163</v>
      </c>
      <c r="E7898" t="s">
        <v>24</v>
      </c>
      <c r="F7898" t="s">
        <v>48</v>
      </c>
      <c r="G7898">
        <v>2</v>
      </c>
      <c r="H7898">
        <v>13.6</v>
      </c>
      <c r="I7898" t="s">
        <v>166</v>
      </c>
      <c r="J7898" t="s">
        <v>290</v>
      </c>
      <c r="K7898">
        <v>4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83</v>
      </c>
      <c r="R7898" t="s">
        <v>83</v>
      </c>
      <c r="S7898" t="s">
        <v>83</v>
      </c>
      <c r="T7898" t="str">
        <f>_xlfn.XLOOKUP(A7898,MI_Match_Analysis!$A$2:$A$8,MI_Match_Analysis!$F$2:$F$8,"Not Found")</f>
        <v>Not Found</v>
      </c>
    </row>
    <row r="7899" spans="1:20" hidden="1" x14ac:dyDescent="0.3">
      <c r="A7899">
        <v>34</v>
      </c>
      <c r="B7899" s="1">
        <v>46136</v>
      </c>
      <c r="C7899" t="s">
        <v>162</v>
      </c>
      <c r="D7899" t="s">
        <v>163</v>
      </c>
      <c r="E7899" t="s">
        <v>24</v>
      </c>
      <c r="F7899" t="s">
        <v>48</v>
      </c>
      <c r="G7899">
        <v>2</v>
      </c>
      <c r="H7899">
        <v>14.1</v>
      </c>
      <c r="I7899" t="s">
        <v>178</v>
      </c>
      <c r="J7899" t="s">
        <v>86</v>
      </c>
      <c r="K7899">
        <v>6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83</v>
      </c>
      <c r="R7899" t="s">
        <v>83</v>
      </c>
      <c r="S7899" t="s">
        <v>83</v>
      </c>
      <c r="T7899" t="str">
        <f>_xlfn.XLOOKUP(A7899,MI_Match_Analysis!$A$2:$A$8,MI_Match_Analysis!$F$2:$F$8,"Not Found")</f>
        <v>Not Found</v>
      </c>
    </row>
    <row r="7900" spans="1:20" hidden="1" x14ac:dyDescent="0.3">
      <c r="A7900">
        <v>34</v>
      </c>
      <c r="B7900" s="1">
        <v>46136</v>
      </c>
      <c r="C7900" t="s">
        <v>162</v>
      </c>
      <c r="D7900" t="s">
        <v>163</v>
      </c>
      <c r="E7900" t="s">
        <v>24</v>
      </c>
      <c r="F7900" t="s">
        <v>48</v>
      </c>
      <c r="G7900">
        <v>2</v>
      </c>
      <c r="H7900">
        <v>14.2</v>
      </c>
      <c r="I7900" t="s">
        <v>178</v>
      </c>
      <c r="J7900" t="s">
        <v>86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83</v>
      </c>
      <c r="R7900" t="s">
        <v>83</v>
      </c>
      <c r="S7900" t="s">
        <v>83</v>
      </c>
      <c r="T7900" t="str">
        <f>_xlfn.XLOOKUP(A7900,MI_Match_Analysis!$A$2:$A$8,MI_Match_Analysis!$F$2:$F$8,"Not Found")</f>
        <v>Not Found</v>
      </c>
    </row>
    <row r="7901" spans="1:20" hidden="1" x14ac:dyDescent="0.3">
      <c r="A7901">
        <v>34</v>
      </c>
      <c r="B7901" s="1">
        <v>46136</v>
      </c>
      <c r="C7901" t="s">
        <v>162</v>
      </c>
      <c r="D7901" t="s">
        <v>163</v>
      </c>
      <c r="E7901" t="s">
        <v>24</v>
      </c>
      <c r="F7901" t="s">
        <v>48</v>
      </c>
      <c r="G7901">
        <v>2</v>
      </c>
      <c r="H7901">
        <v>14.3</v>
      </c>
      <c r="I7901" t="s">
        <v>166</v>
      </c>
      <c r="J7901" t="s">
        <v>86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83</v>
      </c>
      <c r="R7901" t="s">
        <v>83</v>
      </c>
      <c r="S7901" t="s">
        <v>83</v>
      </c>
      <c r="T7901" t="str">
        <f>_xlfn.XLOOKUP(A7901,MI_Match_Analysis!$A$2:$A$8,MI_Match_Analysis!$F$2:$F$8,"Not Found")</f>
        <v>Not Found</v>
      </c>
    </row>
    <row r="7902" spans="1:20" hidden="1" x14ac:dyDescent="0.3">
      <c r="A7902">
        <v>34</v>
      </c>
      <c r="B7902" s="1">
        <v>46136</v>
      </c>
      <c r="C7902" t="s">
        <v>162</v>
      </c>
      <c r="D7902" t="s">
        <v>163</v>
      </c>
      <c r="E7902" t="s">
        <v>24</v>
      </c>
      <c r="F7902" t="s">
        <v>48</v>
      </c>
      <c r="G7902">
        <v>2</v>
      </c>
      <c r="H7902">
        <v>14.4</v>
      </c>
      <c r="I7902" t="s">
        <v>166</v>
      </c>
      <c r="J7902" t="s">
        <v>86</v>
      </c>
      <c r="K7902">
        <v>6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83</v>
      </c>
      <c r="R7902" t="s">
        <v>83</v>
      </c>
      <c r="S7902" t="s">
        <v>83</v>
      </c>
      <c r="T7902" t="str">
        <f>_xlfn.XLOOKUP(A7902,MI_Match_Analysis!$A$2:$A$8,MI_Match_Analysis!$F$2:$F$8,"Not Found")</f>
        <v>Not Found</v>
      </c>
    </row>
    <row r="7903" spans="1:20" hidden="1" x14ac:dyDescent="0.3">
      <c r="A7903">
        <v>34</v>
      </c>
      <c r="B7903" s="1">
        <v>46136</v>
      </c>
      <c r="C7903" t="s">
        <v>162</v>
      </c>
      <c r="D7903" t="s">
        <v>163</v>
      </c>
      <c r="E7903" t="s">
        <v>24</v>
      </c>
      <c r="F7903" t="s">
        <v>48</v>
      </c>
      <c r="G7903">
        <v>2</v>
      </c>
      <c r="H7903">
        <v>14.5</v>
      </c>
      <c r="I7903" t="s">
        <v>166</v>
      </c>
      <c r="J7903" t="s">
        <v>86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83</v>
      </c>
      <c r="R7903" t="s">
        <v>83</v>
      </c>
      <c r="S7903" t="s">
        <v>83</v>
      </c>
      <c r="T7903" t="str">
        <f>_xlfn.XLOOKUP(A7903,MI_Match_Analysis!$A$2:$A$8,MI_Match_Analysis!$F$2:$F$8,"Not Found")</f>
        <v>Not Found</v>
      </c>
    </row>
    <row r="7904" spans="1:20" hidden="1" x14ac:dyDescent="0.3">
      <c r="A7904">
        <v>34</v>
      </c>
      <c r="B7904" s="1">
        <v>46136</v>
      </c>
      <c r="C7904" t="s">
        <v>162</v>
      </c>
      <c r="D7904" t="s">
        <v>163</v>
      </c>
      <c r="E7904" t="s">
        <v>24</v>
      </c>
      <c r="F7904" t="s">
        <v>48</v>
      </c>
      <c r="G7904">
        <v>2</v>
      </c>
      <c r="H7904">
        <v>14.6</v>
      </c>
      <c r="I7904" t="s">
        <v>166</v>
      </c>
      <c r="J7904" t="s">
        <v>86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165</v>
      </c>
      <c r="R7904" t="s">
        <v>166</v>
      </c>
      <c r="S7904" t="s">
        <v>292</v>
      </c>
      <c r="T7904" t="str">
        <f>_xlfn.XLOOKUP(A7904,MI_Match_Analysis!$A$2:$A$8,MI_Match_Analysis!$F$2:$F$8,"Not Found")</f>
        <v>Not Found</v>
      </c>
    </row>
    <row r="7905" spans="1:20" hidden="1" x14ac:dyDescent="0.3">
      <c r="A7905">
        <v>34</v>
      </c>
      <c r="B7905" s="1">
        <v>46136</v>
      </c>
      <c r="C7905" t="s">
        <v>162</v>
      </c>
      <c r="D7905" t="s">
        <v>163</v>
      </c>
      <c r="E7905" t="s">
        <v>24</v>
      </c>
      <c r="F7905" t="s">
        <v>48</v>
      </c>
      <c r="G7905">
        <v>2</v>
      </c>
      <c r="H7905">
        <v>15.1</v>
      </c>
      <c r="I7905" t="s">
        <v>178</v>
      </c>
      <c r="J7905" t="s">
        <v>292</v>
      </c>
      <c r="K7905">
        <v>1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83</v>
      </c>
      <c r="R7905" t="s">
        <v>83</v>
      </c>
      <c r="S7905" t="s">
        <v>83</v>
      </c>
      <c r="T7905" t="str">
        <f>_xlfn.XLOOKUP(A7905,MI_Match_Analysis!$A$2:$A$8,MI_Match_Analysis!$F$2:$F$8,"Not Found")</f>
        <v>Not Found</v>
      </c>
    </row>
    <row r="7906" spans="1:20" hidden="1" x14ac:dyDescent="0.3">
      <c r="A7906">
        <v>34</v>
      </c>
      <c r="B7906" s="1">
        <v>46136</v>
      </c>
      <c r="C7906" t="s">
        <v>162</v>
      </c>
      <c r="D7906" t="s">
        <v>163</v>
      </c>
      <c r="E7906" t="s">
        <v>24</v>
      </c>
      <c r="F7906" t="s">
        <v>48</v>
      </c>
      <c r="G7906">
        <v>2</v>
      </c>
      <c r="H7906">
        <v>15.2</v>
      </c>
      <c r="I7906" t="s">
        <v>79</v>
      </c>
      <c r="J7906" t="s">
        <v>292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83</v>
      </c>
      <c r="R7906" t="s">
        <v>83</v>
      </c>
      <c r="S7906" t="s">
        <v>83</v>
      </c>
      <c r="T7906" t="str">
        <f>_xlfn.XLOOKUP(A7906,MI_Match_Analysis!$A$2:$A$8,MI_Match_Analysis!$F$2:$F$8,"Not Found")</f>
        <v>Not Found</v>
      </c>
    </row>
    <row r="7907" spans="1:20" hidden="1" x14ac:dyDescent="0.3">
      <c r="A7907">
        <v>34</v>
      </c>
      <c r="B7907" s="1">
        <v>46136</v>
      </c>
      <c r="C7907" t="s">
        <v>162</v>
      </c>
      <c r="D7907" t="s">
        <v>163</v>
      </c>
      <c r="E7907" t="s">
        <v>24</v>
      </c>
      <c r="F7907" t="s">
        <v>48</v>
      </c>
      <c r="G7907">
        <v>2</v>
      </c>
      <c r="H7907">
        <v>15.3</v>
      </c>
      <c r="I7907" t="s">
        <v>178</v>
      </c>
      <c r="J7907" t="s">
        <v>292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165</v>
      </c>
      <c r="R7907" t="s">
        <v>178</v>
      </c>
      <c r="S7907" t="s">
        <v>218</v>
      </c>
      <c r="T7907" t="str">
        <f>_xlfn.XLOOKUP(A7907,MI_Match_Analysis!$A$2:$A$8,MI_Match_Analysis!$F$2:$F$8,"Not Found")</f>
        <v>Not Found</v>
      </c>
    </row>
    <row r="7908" spans="1:20" hidden="1" x14ac:dyDescent="0.3">
      <c r="A7908">
        <v>34</v>
      </c>
      <c r="B7908" s="1">
        <v>46136</v>
      </c>
      <c r="C7908" t="s">
        <v>162</v>
      </c>
      <c r="D7908" t="s">
        <v>163</v>
      </c>
      <c r="E7908" t="s">
        <v>24</v>
      </c>
      <c r="F7908" t="s">
        <v>48</v>
      </c>
      <c r="G7908">
        <v>2</v>
      </c>
      <c r="H7908">
        <v>15.4</v>
      </c>
      <c r="I7908" t="s">
        <v>92</v>
      </c>
      <c r="J7908" t="s">
        <v>292</v>
      </c>
      <c r="K7908">
        <v>1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83</v>
      </c>
      <c r="R7908" t="s">
        <v>83</v>
      </c>
      <c r="S7908" t="s">
        <v>83</v>
      </c>
      <c r="T7908" t="str">
        <f>_xlfn.XLOOKUP(A7908,MI_Match_Analysis!$A$2:$A$8,MI_Match_Analysis!$F$2:$F$8,"Not Found")</f>
        <v>Not Found</v>
      </c>
    </row>
    <row r="7909" spans="1:20" hidden="1" x14ac:dyDescent="0.3">
      <c r="A7909">
        <v>34</v>
      </c>
      <c r="B7909" s="1">
        <v>46136</v>
      </c>
      <c r="C7909" t="s">
        <v>162</v>
      </c>
      <c r="D7909" t="s">
        <v>163</v>
      </c>
      <c r="E7909" t="s">
        <v>24</v>
      </c>
      <c r="F7909" t="s">
        <v>48</v>
      </c>
      <c r="G7909">
        <v>2</v>
      </c>
      <c r="H7909">
        <v>15.5</v>
      </c>
      <c r="I7909" t="s">
        <v>79</v>
      </c>
      <c r="J7909" t="s">
        <v>292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83</v>
      </c>
      <c r="R7909" t="s">
        <v>83</v>
      </c>
      <c r="S7909" t="s">
        <v>83</v>
      </c>
      <c r="T7909" t="str">
        <f>_xlfn.XLOOKUP(A7909,MI_Match_Analysis!$A$2:$A$8,MI_Match_Analysis!$F$2:$F$8,"Not Found")</f>
        <v>Not Found</v>
      </c>
    </row>
    <row r="7910" spans="1:20" hidden="1" x14ac:dyDescent="0.3">
      <c r="A7910">
        <v>34</v>
      </c>
      <c r="B7910" s="1">
        <v>46136</v>
      </c>
      <c r="C7910" t="s">
        <v>162</v>
      </c>
      <c r="D7910" t="s">
        <v>163</v>
      </c>
      <c r="E7910" t="s">
        <v>24</v>
      </c>
      <c r="F7910" t="s">
        <v>48</v>
      </c>
      <c r="G7910">
        <v>2</v>
      </c>
      <c r="H7910">
        <v>15.6</v>
      </c>
      <c r="I7910" t="s">
        <v>79</v>
      </c>
      <c r="J7910" t="s">
        <v>292</v>
      </c>
      <c r="K7910">
        <v>1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83</v>
      </c>
      <c r="R7910" t="s">
        <v>83</v>
      </c>
      <c r="S7910" t="s">
        <v>83</v>
      </c>
      <c r="T7910" t="str">
        <f>_xlfn.XLOOKUP(A7910,MI_Match_Analysis!$A$2:$A$8,MI_Match_Analysis!$F$2:$F$8,"Not Found")</f>
        <v>Not Found</v>
      </c>
    </row>
    <row r="7911" spans="1:20" hidden="1" x14ac:dyDescent="0.3">
      <c r="A7911">
        <v>34</v>
      </c>
      <c r="B7911" s="1">
        <v>46136</v>
      </c>
      <c r="C7911" t="s">
        <v>162</v>
      </c>
      <c r="D7911" t="s">
        <v>163</v>
      </c>
      <c r="E7911" t="s">
        <v>24</v>
      </c>
      <c r="F7911" t="s">
        <v>48</v>
      </c>
      <c r="G7911">
        <v>2</v>
      </c>
      <c r="H7911">
        <v>16.100000000000001</v>
      </c>
      <c r="I7911" t="s">
        <v>79</v>
      </c>
      <c r="J7911" t="s">
        <v>117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83</v>
      </c>
      <c r="R7911" t="s">
        <v>83</v>
      </c>
      <c r="S7911" t="s">
        <v>83</v>
      </c>
      <c r="T7911" t="str">
        <f>_xlfn.XLOOKUP(A7911,MI_Match_Analysis!$A$2:$A$8,MI_Match_Analysis!$F$2:$F$8,"Not Found")</f>
        <v>Not Found</v>
      </c>
    </row>
    <row r="7912" spans="1:20" hidden="1" x14ac:dyDescent="0.3">
      <c r="A7912">
        <v>34</v>
      </c>
      <c r="B7912" s="1">
        <v>46136</v>
      </c>
      <c r="C7912" t="s">
        <v>162</v>
      </c>
      <c r="D7912" t="s">
        <v>163</v>
      </c>
      <c r="E7912" t="s">
        <v>24</v>
      </c>
      <c r="F7912" t="s">
        <v>48</v>
      </c>
      <c r="G7912">
        <v>2</v>
      </c>
      <c r="H7912">
        <v>16.2</v>
      </c>
      <c r="I7912" t="s">
        <v>92</v>
      </c>
      <c r="J7912" t="s">
        <v>117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83</v>
      </c>
      <c r="R7912" t="s">
        <v>83</v>
      </c>
      <c r="S7912" t="s">
        <v>83</v>
      </c>
      <c r="T7912" t="str">
        <f>_xlfn.XLOOKUP(A7912,MI_Match_Analysis!$A$2:$A$8,MI_Match_Analysis!$F$2:$F$8,"Not Found")</f>
        <v>Not Found</v>
      </c>
    </row>
    <row r="7913" spans="1:20" hidden="1" x14ac:dyDescent="0.3">
      <c r="A7913">
        <v>34</v>
      </c>
      <c r="B7913" s="1">
        <v>46136</v>
      </c>
      <c r="C7913" t="s">
        <v>162</v>
      </c>
      <c r="D7913" t="s">
        <v>163</v>
      </c>
      <c r="E7913" t="s">
        <v>24</v>
      </c>
      <c r="F7913" t="s">
        <v>48</v>
      </c>
      <c r="G7913">
        <v>2</v>
      </c>
      <c r="H7913">
        <v>16.3</v>
      </c>
      <c r="I7913" t="s">
        <v>79</v>
      </c>
      <c r="J7913" t="s">
        <v>117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83</v>
      </c>
      <c r="R7913" t="s">
        <v>83</v>
      </c>
      <c r="S7913" t="s">
        <v>83</v>
      </c>
      <c r="T7913" t="str">
        <f>_xlfn.XLOOKUP(A7913,MI_Match_Analysis!$A$2:$A$8,MI_Match_Analysis!$F$2:$F$8,"Not Found")</f>
        <v>Not Found</v>
      </c>
    </row>
    <row r="7914" spans="1:20" hidden="1" x14ac:dyDescent="0.3">
      <c r="A7914">
        <v>34</v>
      </c>
      <c r="B7914" s="1">
        <v>46136</v>
      </c>
      <c r="C7914" t="s">
        <v>162</v>
      </c>
      <c r="D7914" t="s">
        <v>163</v>
      </c>
      <c r="E7914" t="s">
        <v>24</v>
      </c>
      <c r="F7914" t="s">
        <v>48</v>
      </c>
      <c r="G7914">
        <v>2</v>
      </c>
      <c r="H7914">
        <v>16.399999999999999</v>
      </c>
      <c r="I7914" t="s">
        <v>79</v>
      </c>
      <c r="J7914" t="s">
        <v>117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83</v>
      </c>
      <c r="R7914" t="s">
        <v>83</v>
      </c>
      <c r="S7914" t="s">
        <v>83</v>
      </c>
      <c r="T7914" t="str">
        <f>_xlfn.XLOOKUP(A7914,MI_Match_Analysis!$A$2:$A$8,MI_Match_Analysis!$F$2:$F$8,"Not Found")</f>
        <v>Not Found</v>
      </c>
    </row>
    <row r="7915" spans="1:20" hidden="1" x14ac:dyDescent="0.3">
      <c r="A7915">
        <v>34</v>
      </c>
      <c r="B7915" s="1">
        <v>46136</v>
      </c>
      <c r="C7915" t="s">
        <v>162</v>
      </c>
      <c r="D7915" t="s">
        <v>163</v>
      </c>
      <c r="E7915" t="s">
        <v>24</v>
      </c>
      <c r="F7915" t="s">
        <v>48</v>
      </c>
      <c r="G7915">
        <v>2</v>
      </c>
      <c r="H7915">
        <v>16.5</v>
      </c>
      <c r="I7915" t="s">
        <v>79</v>
      </c>
      <c r="J7915" t="s">
        <v>117</v>
      </c>
      <c r="K7915">
        <v>0</v>
      </c>
      <c r="L7915">
        <v>1</v>
      </c>
      <c r="M7915">
        <v>1</v>
      </c>
      <c r="N7915">
        <v>0</v>
      </c>
      <c r="O7915">
        <v>0</v>
      </c>
      <c r="P7915">
        <v>0</v>
      </c>
      <c r="Q7915" t="s">
        <v>83</v>
      </c>
      <c r="R7915" t="s">
        <v>83</v>
      </c>
      <c r="S7915" t="s">
        <v>83</v>
      </c>
      <c r="T7915" t="str">
        <f>_xlfn.XLOOKUP(A7915,MI_Match_Analysis!$A$2:$A$8,MI_Match_Analysis!$F$2:$F$8,"Not Found")</f>
        <v>Not Found</v>
      </c>
    </row>
    <row r="7916" spans="1:20" hidden="1" x14ac:dyDescent="0.3">
      <c r="A7916">
        <v>34</v>
      </c>
      <c r="B7916" s="1">
        <v>46136</v>
      </c>
      <c r="C7916" t="s">
        <v>162</v>
      </c>
      <c r="D7916" t="s">
        <v>163</v>
      </c>
      <c r="E7916" t="s">
        <v>24</v>
      </c>
      <c r="F7916" t="s">
        <v>48</v>
      </c>
      <c r="G7916">
        <v>2</v>
      </c>
      <c r="H7916">
        <v>16.5</v>
      </c>
      <c r="I7916" t="s">
        <v>79</v>
      </c>
      <c r="J7916" t="s">
        <v>117</v>
      </c>
      <c r="K7916">
        <v>6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83</v>
      </c>
      <c r="R7916" t="s">
        <v>83</v>
      </c>
      <c r="S7916" t="s">
        <v>83</v>
      </c>
      <c r="T7916" t="str">
        <f>_xlfn.XLOOKUP(A7916,MI_Match_Analysis!$A$2:$A$8,MI_Match_Analysis!$F$2:$F$8,"Not Found")</f>
        <v>Not Found</v>
      </c>
    </row>
    <row r="7917" spans="1:20" hidden="1" x14ac:dyDescent="0.3">
      <c r="A7917">
        <v>34</v>
      </c>
      <c r="B7917" s="1">
        <v>46136</v>
      </c>
      <c r="C7917" t="s">
        <v>162</v>
      </c>
      <c r="D7917" t="s">
        <v>163</v>
      </c>
      <c r="E7917" t="s">
        <v>24</v>
      </c>
      <c r="F7917" t="s">
        <v>48</v>
      </c>
      <c r="G7917">
        <v>2</v>
      </c>
      <c r="H7917">
        <v>16.600000000000001</v>
      </c>
      <c r="I7917" t="s">
        <v>79</v>
      </c>
      <c r="J7917" t="s">
        <v>117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83</v>
      </c>
      <c r="R7917" t="s">
        <v>83</v>
      </c>
      <c r="S7917" t="s">
        <v>83</v>
      </c>
      <c r="T7917" t="str">
        <f>_xlfn.XLOOKUP(A7917,MI_Match_Analysis!$A$2:$A$8,MI_Match_Analysis!$F$2:$F$8,"Not Found")</f>
        <v>Not Found</v>
      </c>
    </row>
    <row r="7918" spans="1:20" hidden="1" x14ac:dyDescent="0.3">
      <c r="A7918">
        <v>34</v>
      </c>
      <c r="B7918" s="1">
        <v>46136</v>
      </c>
      <c r="C7918" t="s">
        <v>162</v>
      </c>
      <c r="D7918" t="s">
        <v>163</v>
      </c>
      <c r="E7918" t="s">
        <v>24</v>
      </c>
      <c r="F7918" t="s">
        <v>48</v>
      </c>
      <c r="G7918">
        <v>2</v>
      </c>
      <c r="H7918">
        <v>17.100000000000001</v>
      </c>
      <c r="I7918" t="s">
        <v>92</v>
      </c>
      <c r="J7918" t="s">
        <v>292</v>
      </c>
      <c r="K7918">
        <v>4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83</v>
      </c>
      <c r="R7918" t="s">
        <v>83</v>
      </c>
      <c r="S7918" t="s">
        <v>83</v>
      </c>
      <c r="T7918" t="str">
        <f>_xlfn.XLOOKUP(A7918,MI_Match_Analysis!$A$2:$A$8,MI_Match_Analysis!$F$2:$F$8,"Not Found")</f>
        <v>Not Found</v>
      </c>
    </row>
    <row r="7919" spans="1:20" hidden="1" x14ac:dyDescent="0.3">
      <c r="A7919">
        <v>34</v>
      </c>
      <c r="B7919" s="1">
        <v>46136</v>
      </c>
      <c r="C7919" t="s">
        <v>162</v>
      </c>
      <c r="D7919" t="s">
        <v>163</v>
      </c>
      <c r="E7919" t="s">
        <v>24</v>
      </c>
      <c r="F7919" t="s">
        <v>48</v>
      </c>
      <c r="G7919">
        <v>2</v>
      </c>
      <c r="H7919">
        <v>17.2</v>
      </c>
      <c r="I7919" t="s">
        <v>92</v>
      </c>
      <c r="J7919" t="s">
        <v>292</v>
      </c>
      <c r="K7919">
        <v>4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83</v>
      </c>
      <c r="R7919" t="s">
        <v>83</v>
      </c>
      <c r="S7919" t="s">
        <v>83</v>
      </c>
      <c r="T7919" t="str">
        <f>_xlfn.XLOOKUP(A7919,MI_Match_Analysis!$A$2:$A$8,MI_Match_Analysis!$F$2:$F$8,"Not Found")</f>
        <v>Not Found</v>
      </c>
    </row>
    <row r="7920" spans="1:20" hidden="1" x14ac:dyDescent="0.3">
      <c r="A7920">
        <v>34</v>
      </c>
      <c r="B7920" s="1">
        <v>46136</v>
      </c>
      <c r="C7920" t="s">
        <v>162</v>
      </c>
      <c r="D7920" t="s">
        <v>163</v>
      </c>
      <c r="E7920" t="s">
        <v>24</v>
      </c>
      <c r="F7920" t="s">
        <v>48</v>
      </c>
      <c r="G7920">
        <v>2</v>
      </c>
      <c r="H7920">
        <v>17.3</v>
      </c>
      <c r="I7920" t="s">
        <v>92</v>
      </c>
      <c r="J7920" t="s">
        <v>292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83</v>
      </c>
      <c r="R7920" t="s">
        <v>83</v>
      </c>
      <c r="S7920" t="s">
        <v>83</v>
      </c>
      <c r="T7920" t="str">
        <f>_xlfn.XLOOKUP(A7920,MI_Match_Analysis!$A$2:$A$8,MI_Match_Analysis!$F$2:$F$8,"Not Found")</f>
        <v>Not Found</v>
      </c>
    </row>
    <row r="7921" spans="1:20" hidden="1" x14ac:dyDescent="0.3">
      <c r="A7921">
        <v>34</v>
      </c>
      <c r="B7921" s="1">
        <v>46136</v>
      </c>
      <c r="C7921" t="s">
        <v>162</v>
      </c>
      <c r="D7921" t="s">
        <v>163</v>
      </c>
      <c r="E7921" t="s">
        <v>24</v>
      </c>
      <c r="F7921" t="s">
        <v>48</v>
      </c>
      <c r="G7921">
        <v>2</v>
      </c>
      <c r="H7921">
        <v>17.399999999999999</v>
      </c>
      <c r="I7921" t="s">
        <v>92</v>
      </c>
      <c r="J7921" t="s">
        <v>292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83</v>
      </c>
      <c r="R7921" t="s">
        <v>83</v>
      </c>
      <c r="S7921" t="s">
        <v>83</v>
      </c>
      <c r="T7921" t="str">
        <f>_xlfn.XLOOKUP(A7921,MI_Match_Analysis!$A$2:$A$8,MI_Match_Analysis!$F$2:$F$8,"Not Found")</f>
        <v>Not Found</v>
      </c>
    </row>
    <row r="7922" spans="1:20" hidden="1" x14ac:dyDescent="0.3">
      <c r="A7922">
        <v>34</v>
      </c>
      <c r="B7922" s="1">
        <v>46136</v>
      </c>
      <c r="C7922" t="s">
        <v>162</v>
      </c>
      <c r="D7922" t="s">
        <v>163</v>
      </c>
      <c r="E7922" t="s">
        <v>24</v>
      </c>
      <c r="F7922" t="s">
        <v>48</v>
      </c>
      <c r="G7922">
        <v>2</v>
      </c>
      <c r="H7922">
        <v>17.5</v>
      </c>
      <c r="I7922" t="s">
        <v>92</v>
      </c>
      <c r="J7922" t="s">
        <v>292</v>
      </c>
      <c r="K7922">
        <v>6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83</v>
      </c>
      <c r="R7922" t="s">
        <v>83</v>
      </c>
      <c r="S7922" t="s">
        <v>83</v>
      </c>
      <c r="T7922" t="str">
        <f>_xlfn.XLOOKUP(A7922,MI_Match_Analysis!$A$2:$A$8,MI_Match_Analysis!$F$2:$F$8,"Not Found")</f>
        <v>Not Found</v>
      </c>
    </row>
    <row r="7923" spans="1:20" hidden="1" x14ac:dyDescent="0.3">
      <c r="A7923">
        <v>34</v>
      </c>
      <c r="B7923" s="1">
        <v>46136</v>
      </c>
      <c r="C7923" t="s">
        <v>162</v>
      </c>
      <c r="D7923" t="s">
        <v>163</v>
      </c>
      <c r="E7923" t="s">
        <v>24</v>
      </c>
      <c r="F7923" t="s">
        <v>48</v>
      </c>
      <c r="G7923">
        <v>2</v>
      </c>
      <c r="H7923">
        <v>17.600000000000001</v>
      </c>
      <c r="I7923" t="s">
        <v>92</v>
      </c>
      <c r="J7923" t="s">
        <v>292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83</v>
      </c>
      <c r="R7923" t="s">
        <v>83</v>
      </c>
      <c r="S7923" t="s">
        <v>83</v>
      </c>
      <c r="T7923" t="str">
        <f>_xlfn.XLOOKUP(A7923,MI_Match_Analysis!$A$2:$A$8,MI_Match_Analysis!$F$2:$F$8,"Not Found")</f>
        <v>Not Found</v>
      </c>
    </row>
    <row r="7924" spans="1:20" hidden="1" x14ac:dyDescent="0.3">
      <c r="A7924">
        <v>34</v>
      </c>
      <c r="B7924" s="1">
        <v>46136</v>
      </c>
      <c r="C7924" t="s">
        <v>162</v>
      </c>
      <c r="D7924" t="s">
        <v>163</v>
      </c>
      <c r="E7924" t="s">
        <v>24</v>
      </c>
      <c r="F7924" t="s">
        <v>48</v>
      </c>
      <c r="G7924">
        <v>2</v>
      </c>
      <c r="H7924">
        <v>18.100000000000001</v>
      </c>
      <c r="I7924" t="s">
        <v>92</v>
      </c>
      <c r="J7924" t="s">
        <v>290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83</v>
      </c>
      <c r="R7924" t="s">
        <v>83</v>
      </c>
      <c r="S7924" t="s">
        <v>83</v>
      </c>
      <c r="T7924" t="str">
        <f>_xlfn.XLOOKUP(A7924,MI_Match_Analysis!$A$2:$A$8,MI_Match_Analysis!$F$2:$F$8,"Not Found")</f>
        <v>Not Found</v>
      </c>
    </row>
    <row r="7925" spans="1:20" hidden="1" x14ac:dyDescent="0.3">
      <c r="A7925">
        <v>34</v>
      </c>
      <c r="B7925" s="1">
        <v>46136</v>
      </c>
      <c r="C7925" t="s">
        <v>162</v>
      </c>
      <c r="D7925" t="s">
        <v>163</v>
      </c>
      <c r="E7925" t="s">
        <v>24</v>
      </c>
      <c r="F7925" t="s">
        <v>48</v>
      </c>
      <c r="G7925">
        <v>2</v>
      </c>
      <c r="H7925">
        <v>18.2</v>
      </c>
      <c r="I7925" t="s">
        <v>92</v>
      </c>
      <c r="J7925" t="s">
        <v>290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83</v>
      </c>
      <c r="R7925" t="s">
        <v>83</v>
      </c>
      <c r="S7925" t="s">
        <v>83</v>
      </c>
      <c r="T7925" t="str">
        <f>_xlfn.XLOOKUP(A7925,MI_Match_Analysis!$A$2:$A$8,MI_Match_Analysis!$F$2:$F$8,"Not Found")</f>
        <v>Not Found</v>
      </c>
    </row>
    <row r="7926" spans="1:20" hidden="1" x14ac:dyDescent="0.3">
      <c r="A7926">
        <v>34</v>
      </c>
      <c r="B7926" s="1">
        <v>46136</v>
      </c>
      <c r="C7926" t="s">
        <v>162</v>
      </c>
      <c r="D7926" t="s">
        <v>163</v>
      </c>
      <c r="E7926" t="s">
        <v>24</v>
      </c>
      <c r="F7926" t="s">
        <v>48</v>
      </c>
      <c r="G7926">
        <v>2</v>
      </c>
      <c r="H7926">
        <v>18.3</v>
      </c>
      <c r="I7926" t="s">
        <v>79</v>
      </c>
      <c r="J7926" t="s">
        <v>290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83</v>
      </c>
      <c r="R7926" t="s">
        <v>83</v>
      </c>
      <c r="S7926" t="s">
        <v>83</v>
      </c>
      <c r="T7926" t="str">
        <f>_xlfn.XLOOKUP(A7926,MI_Match_Analysis!$A$2:$A$8,MI_Match_Analysis!$F$2:$F$8,"Not Found")</f>
        <v>Not Found</v>
      </c>
    </row>
    <row r="7927" spans="1:20" hidden="1" x14ac:dyDescent="0.3">
      <c r="A7927">
        <v>34</v>
      </c>
      <c r="B7927" s="1">
        <v>46136</v>
      </c>
      <c r="C7927" t="s">
        <v>162</v>
      </c>
      <c r="D7927" t="s">
        <v>163</v>
      </c>
      <c r="E7927" t="s">
        <v>24</v>
      </c>
      <c r="F7927" t="s">
        <v>48</v>
      </c>
      <c r="G7927">
        <v>2</v>
      </c>
      <c r="H7927">
        <v>18.399999999999999</v>
      </c>
      <c r="I7927" t="s">
        <v>92</v>
      </c>
      <c r="J7927" t="s">
        <v>290</v>
      </c>
      <c r="K7927">
        <v>4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83</v>
      </c>
      <c r="R7927" t="s">
        <v>83</v>
      </c>
      <c r="S7927" t="s">
        <v>83</v>
      </c>
      <c r="T7927" t="str">
        <f>_xlfn.XLOOKUP(A7927,MI_Match_Analysis!$A$2:$A$8,MI_Match_Analysis!$F$2:$F$8,"Not Found")</f>
        <v>Not Found</v>
      </c>
    </row>
    <row r="7928" spans="1:20" hidden="1" x14ac:dyDescent="0.3">
      <c r="A7928">
        <v>34</v>
      </c>
      <c r="B7928" s="1">
        <v>46136</v>
      </c>
      <c r="C7928" t="s">
        <v>162</v>
      </c>
      <c r="D7928" t="s">
        <v>163</v>
      </c>
      <c r="E7928" t="s">
        <v>24</v>
      </c>
      <c r="F7928" t="s">
        <v>48</v>
      </c>
      <c r="G7928">
        <v>2</v>
      </c>
      <c r="H7928">
        <v>18.5</v>
      </c>
      <c r="I7928" t="s">
        <v>92</v>
      </c>
      <c r="J7928" t="s">
        <v>290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83</v>
      </c>
      <c r="R7928" t="s">
        <v>83</v>
      </c>
      <c r="S7928" t="s">
        <v>83</v>
      </c>
      <c r="T7928" t="str">
        <f>_xlfn.XLOOKUP(A7928,MI_Match_Analysis!$A$2:$A$8,MI_Match_Analysis!$F$2:$F$8,"Not Found")</f>
        <v>Not Found</v>
      </c>
    </row>
    <row r="7929" spans="1:20" hidden="1" x14ac:dyDescent="0.3">
      <c r="A7929">
        <v>35</v>
      </c>
      <c r="B7929" s="1">
        <v>46137</v>
      </c>
      <c r="C7929" t="s">
        <v>162</v>
      </c>
      <c r="D7929" t="s">
        <v>68</v>
      </c>
      <c r="E7929" t="s">
        <v>54</v>
      </c>
      <c r="F7929" t="s">
        <v>47</v>
      </c>
      <c r="G7929">
        <v>1</v>
      </c>
      <c r="H7929">
        <v>0.1</v>
      </c>
      <c r="I7929" t="s">
        <v>240</v>
      </c>
      <c r="J7929" t="s">
        <v>114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83</v>
      </c>
      <c r="R7929" t="s">
        <v>83</v>
      </c>
      <c r="S7929" t="s">
        <v>83</v>
      </c>
      <c r="T7929" t="str">
        <f>_xlfn.XLOOKUP(A7929,MI_Match_Analysis!$A$2:$A$8,MI_Match_Analysis!$F$2:$F$8,"Not Found")</f>
        <v>Not Found</v>
      </c>
    </row>
    <row r="7930" spans="1:20" hidden="1" x14ac:dyDescent="0.3">
      <c r="A7930">
        <v>35</v>
      </c>
      <c r="B7930" s="1">
        <v>46137</v>
      </c>
      <c r="C7930" t="s">
        <v>162</v>
      </c>
      <c r="D7930" t="s">
        <v>68</v>
      </c>
      <c r="E7930" t="s">
        <v>54</v>
      </c>
      <c r="F7930" t="s">
        <v>47</v>
      </c>
      <c r="G7930">
        <v>1</v>
      </c>
      <c r="H7930">
        <v>0.2</v>
      </c>
      <c r="I7930" t="s">
        <v>240</v>
      </c>
      <c r="J7930" t="s">
        <v>114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83</v>
      </c>
      <c r="R7930" t="s">
        <v>83</v>
      </c>
      <c r="S7930" t="s">
        <v>83</v>
      </c>
      <c r="T7930" t="str">
        <f>_xlfn.XLOOKUP(A7930,MI_Match_Analysis!$A$2:$A$8,MI_Match_Analysis!$F$2:$F$8,"Not Found")</f>
        <v>Not Found</v>
      </c>
    </row>
    <row r="7931" spans="1:20" hidden="1" x14ac:dyDescent="0.3">
      <c r="A7931">
        <v>35</v>
      </c>
      <c r="B7931" s="1">
        <v>46137</v>
      </c>
      <c r="C7931" t="s">
        <v>162</v>
      </c>
      <c r="D7931" t="s">
        <v>68</v>
      </c>
      <c r="E7931" t="s">
        <v>54</v>
      </c>
      <c r="F7931" t="s">
        <v>47</v>
      </c>
      <c r="G7931">
        <v>1</v>
      </c>
      <c r="H7931">
        <v>0.3</v>
      </c>
      <c r="I7931" t="s">
        <v>232</v>
      </c>
      <c r="J7931" t="s">
        <v>114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83</v>
      </c>
      <c r="R7931" t="s">
        <v>83</v>
      </c>
      <c r="S7931" t="s">
        <v>83</v>
      </c>
      <c r="T7931" t="str">
        <f>_xlfn.XLOOKUP(A7931,MI_Match_Analysis!$A$2:$A$8,MI_Match_Analysis!$F$2:$F$8,"Not Found")</f>
        <v>Not Found</v>
      </c>
    </row>
    <row r="7932" spans="1:20" hidden="1" x14ac:dyDescent="0.3">
      <c r="A7932">
        <v>35</v>
      </c>
      <c r="B7932" s="1">
        <v>46137</v>
      </c>
      <c r="C7932" t="s">
        <v>162</v>
      </c>
      <c r="D7932" t="s">
        <v>68</v>
      </c>
      <c r="E7932" t="s">
        <v>54</v>
      </c>
      <c r="F7932" t="s">
        <v>47</v>
      </c>
      <c r="G7932">
        <v>1</v>
      </c>
      <c r="H7932">
        <v>0.4</v>
      </c>
      <c r="I7932" t="s">
        <v>240</v>
      </c>
      <c r="J7932" t="s">
        <v>114</v>
      </c>
      <c r="K7932">
        <v>4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83</v>
      </c>
      <c r="R7932" t="s">
        <v>83</v>
      </c>
      <c r="S7932" t="s">
        <v>83</v>
      </c>
      <c r="T7932" t="str">
        <f>_xlfn.XLOOKUP(A7932,MI_Match_Analysis!$A$2:$A$8,MI_Match_Analysis!$F$2:$F$8,"Not Found")</f>
        <v>Not Found</v>
      </c>
    </row>
    <row r="7933" spans="1:20" hidden="1" x14ac:dyDescent="0.3">
      <c r="A7933">
        <v>35</v>
      </c>
      <c r="B7933" s="1">
        <v>46137</v>
      </c>
      <c r="C7933" t="s">
        <v>162</v>
      </c>
      <c r="D7933" t="s">
        <v>68</v>
      </c>
      <c r="E7933" t="s">
        <v>54</v>
      </c>
      <c r="F7933" t="s">
        <v>47</v>
      </c>
      <c r="G7933">
        <v>1</v>
      </c>
      <c r="H7933">
        <v>0.5</v>
      </c>
      <c r="I7933" t="s">
        <v>240</v>
      </c>
      <c r="J7933" t="s">
        <v>114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83</v>
      </c>
      <c r="R7933" t="s">
        <v>83</v>
      </c>
      <c r="S7933" t="s">
        <v>83</v>
      </c>
      <c r="T7933" t="str">
        <f>_xlfn.XLOOKUP(A7933,MI_Match_Analysis!$A$2:$A$8,MI_Match_Analysis!$F$2:$F$8,"Not Found")</f>
        <v>Not Found</v>
      </c>
    </row>
    <row r="7934" spans="1:20" hidden="1" x14ac:dyDescent="0.3">
      <c r="A7934">
        <v>35</v>
      </c>
      <c r="B7934" s="1">
        <v>46137</v>
      </c>
      <c r="C7934" t="s">
        <v>162</v>
      </c>
      <c r="D7934" t="s">
        <v>68</v>
      </c>
      <c r="E7934" t="s">
        <v>54</v>
      </c>
      <c r="F7934" t="s">
        <v>47</v>
      </c>
      <c r="G7934">
        <v>1</v>
      </c>
      <c r="H7934">
        <v>0.6</v>
      </c>
      <c r="I7934" t="s">
        <v>232</v>
      </c>
      <c r="J7934" t="s">
        <v>114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83</v>
      </c>
      <c r="R7934" t="s">
        <v>83</v>
      </c>
      <c r="S7934" t="s">
        <v>83</v>
      </c>
      <c r="T7934" t="str">
        <f>_xlfn.XLOOKUP(A7934,MI_Match_Analysis!$A$2:$A$8,MI_Match_Analysis!$F$2:$F$8,"Not Found")</f>
        <v>Not Found</v>
      </c>
    </row>
    <row r="7935" spans="1:20" hidden="1" x14ac:dyDescent="0.3">
      <c r="A7935">
        <v>35</v>
      </c>
      <c r="B7935" s="1">
        <v>46137</v>
      </c>
      <c r="C7935" t="s">
        <v>162</v>
      </c>
      <c r="D7935" t="s">
        <v>68</v>
      </c>
      <c r="E7935" t="s">
        <v>54</v>
      </c>
      <c r="F7935" t="s">
        <v>47</v>
      </c>
      <c r="G7935">
        <v>1</v>
      </c>
      <c r="H7935">
        <v>1.1000000000000001</v>
      </c>
      <c r="I7935" t="s">
        <v>232</v>
      </c>
      <c r="J7935" t="s">
        <v>214</v>
      </c>
      <c r="K7935">
        <v>4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83</v>
      </c>
      <c r="R7935" t="s">
        <v>83</v>
      </c>
      <c r="S7935" t="s">
        <v>83</v>
      </c>
      <c r="T7935" t="str">
        <f>_xlfn.XLOOKUP(A7935,MI_Match_Analysis!$A$2:$A$8,MI_Match_Analysis!$F$2:$F$8,"Not Found")</f>
        <v>Not Found</v>
      </c>
    </row>
    <row r="7936" spans="1:20" hidden="1" x14ac:dyDescent="0.3">
      <c r="A7936">
        <v>35</v>
      </c>
      <c r="B7936" s="1">
        <v>46137</v>
      </c>
      <c r="C7936" t="s">
        <v>162</v>
      </c>
      <c r="D7936" t="s">
        <v>68</v>
      </c>
      <c r="E7936" t="s">
        <v>54</v>
      </c>
      <c r="F7936" t="s">
        <v>47</v>
      </c>
      <c r="G7936">
        <v>1</v>
      </c>
      <c r="H7936">
        <v>1.2</v>
      </c>
      <c r="I7936" t="s">
        <v>232</v>
      </c>
      <c r="J7936" t="s">
        <v>214</v>
      </c>
      <c r="K7936">
        <v>4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83</v>
      </c>
      <c r="R7936" t="s">
        <v>83</v>
      </c>
      <c r="S7936" t="s">
        <v>83</v>
      </c>
      <c r="T7936" t="str">
        <f>_xlfn.XLOOKUP(A7936,MI_Match_Analysis!$A$2:$A$8,MI_Match_Analysis!$F$2:$F$8,"Not Found")</f>
        <v>Not Found</v>
      </c>
    </row>
    <row r="7937" spans="1:20" hidden="1" x14ac:dyDescent="0.3">
      <c r="A7937">
        <v>35</v>
      </c>
      <c r="B7937" s="1">
        <v>46137</v>
      </c>
      <c r="C7937" t="s">
        <v>162</v>
      </c>
      <c r="D7937" t="s">
        <v>68</v>
      </c>
      <c r="E7937" t="s">
        <v>54</v>
      </c>
      <c r="F7937" t="s">
        <v>47</v>
      </c>
      <c r="G7937">
        <v>1</v>
      </c>
      <c r="H7937">
        <v>1.3</v>
      </c>
      <c r="I7937" t="s">
        <v>232</v>
      </c>
      <c r="J7937" t="s">
        <v>214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83</v>
      </c>
      <c r="R7937" t="s">
        <v>83</v>
      </c>
      <c r="S7937" t="s">
        <v>83</v>
      </c>
      <c r="T7937" t="str">
        <f>_xlfn.XLOOKUP(A7937,MI_Match_Analysis!$A$2:$A$8,MI_Match_Analysis!$F$2:$F$8,"Not Found")</f>
        <v>Not Found</v>
      </c>
    </row>
    <row r="7938" spans="1:20" hidden="1" x14ac:dyDescent="0.3">
      <c r="A7938">
        <v>35</v>
      </c>
      <c r="B7938" s="1">
        <v>46137</v>
      </c>
      <c r="C7938" t="s">
        <v>162</v>
      </c>
      <c r="D7938" t="s">
        <v>68</v>
      </c>
      <c r="E7938" t="s">
        <v>54</v>
      </c>
      <c r="F7938" t="s">
        <v>47</v>
      </c>
      <c r="G7938">
        <v>1</v>
      </c>
      <c r="H7938">
        <v>1.4</v>
      </c>
      <c r="I7938" t="s">
        <v>240</v>
      </c>
      <c r="J7938" t="s">
        <v>214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83</v>
      </c>
      <c r="R7938" t="s">
        <v>83</v>
      </c>
      <c r="S7938" t="s">
        <v>83</v>
      </c>
      <c r="T7938" t="str">
        <f>_xlfn.XLOOKUP(A7938,MI_Match_Analysis!$A$2:$A$8,MI_Match_Analysis!$F$2:$F$8,"Not Found")</f>
        <v>Not Found</v>
      </c>
    </row>
    <row r="7939" spans="1:20" hidden="1" x14ac:dyDescent="0.3">
      <c r="A7939">
        <v>35</v>
      </c>
      <c r="B7939" s="1">
        <v>46137</v>
      </c>
      <c r="C7939" t="s">
        <v>162</v>
      </c>
      <c r="D7939" t="s">
        <v>68</v>
      </c>
      <c r="E7939" t="s">
        <v>54</v>
      </c>
      <c r="F7939" t="s">
        <v>47</v>
      </c>
      <c r="G7939">
        <v>1</v>
      </c>
      <c r="H7939">
        <v>1.5</v>
      </c>
      <c r="I7939" t="s">
        <v>232</v>
      </c>
      <c r="J7939" t="s">
        <v>214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83</v>
      </c>
      <c r="R7939" t="s">
        <v>83</v>
      </c>
      <c r="S7939" t="s">
        <v>83</v>
      </c>
      <c r="T7939" t="str">
        <f>_xlfn.XLOOKUP(A7939,MI_Match_Analysis!$A$2:$A$8,MI_Match_Analysis!$F$2:$F$8,"Not Found")</f>
        <v>Not Found</v>
      </c>
    </row>
    <row r="7940" spans="1:20" hidden="1" x14ac:dyDescent="0.3">
      <c r="A7940">
        <v>35</v>
      </c>
      <c r="B7940" s="1">
        <v>46137</v>
      </c>
      <c r="C7940" t="s">
        <v>162</v>
      </c>
      <c r="D7940" t="s">
        <v>68</v>
      </c>
      <c r="E7940" t="s">
        <v>54</v>
      </c>
      <c r="F7940" t="s">
        <v>47</v>
      </c>
      <c r="G7940">
        <v>1</v>
      </c>
      <c r="H7940">
        <v>1.6</v>
      </c>
      <c r="I7940" t="s">
        <v>240</v>
      </c>
      <c r="J7940" t="s">
        <v>214</v>
      </c>
      <c r="K7940">
        <v>4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83</v>
      </c>
      <c r="R7940" t="s">
        <v>83</v>
      </c>
      <c r="S7940" t="s">
        <v>83</v>
      </c>
      <c r="T7940" t="str">
        <f>_xlfn.XLOOKUP(A7940,MI_Match_Analysis!$A$2:$A$8,MI_Match_Analysis!$F$2:$F$8,"Not Found")</f>
        <v>Not Found</v>
      </c>
    </row>
    <row r="7941" spans="1:20" hidden="1" x14ac:dyDescent="0.3">
      <c r="A7941">
        <v>35</v>
      </c>
      <c r="B7941" s="1">
        <v>46137</v>
      </c>
      <c r="C7941" t="s">
        <v>162</v>
      </c>
      <c r="D7941" t="s">
        <v>68</v>
      </c>
      <c r="E7941" t="s">
        <v>54</v>
      </c>
      <c r="F7941" t="s">
        <v>47</v>
      </c>
      <c r="G7941">
        <v>1</v>
      </c>
      <c r="H7941">
        <v>2.1</v>
      </c>
      <c r="I7941" t="s">
        <v>232</v>
      </c>
      <c r="J7941" t="s">
        <v>114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83</v>
      </c>
      <c r="R7941" t="s">
        <v>83</v>
      </c>
      <c r="S7941" t="s">
        <v>83</v>
      </c>
      <c r="T7941" t="str">
        <f>_xlfn.XLOOKUP(A7941,MI_Match_Analysis!$A$2:$A$8,MI_Match_Analysis!$F$2:$F$8,"Not Found")</f>
        <v>Not Found</v>
      </c>
    </row>
    <row r="7942" spans="1:20" hidden="1" x14ac:dyDescent="0.3">
      <c r="A7942">
        <v>35</v>
      </c>
      <c r="B7942" s="1">
        <v>46137</v>
      </c>
      <c r="C7942" t="s">
        <v>162</v>
      </c>
      <c r="D7942" t="s">
        <v>68</v>
      </c>
      <c r="E7942" t="s">
        <v>54</v>
      </c>
      <c r="F7942" t="s">
        <v>47</v>
      </c>
      <c r="G7942">
        <v>1</v>
      </c>
      <c r="H7942">
        <v>2.2000000000000002</v>
      </c>
      <c r="I7942" t="s">
        <v>232</v>
      </c>
      <c r="J7942" t="s">
        <v>114</v>
      </c>
      <c r="K7942">
        <v>4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83</v>
      </c>
      <c r="R7942" t="s">
        <v>83</v>
      </c>
      <c r="S7942" t="s">
        <v>83</v>
      </c>
      <c r="T7942" t="str">
        <f>_xlfn.XLOOKUP(A7942,MI_Match_Analysis!$A$2:$A$8,MI_Match_Analysis!$F$2:$F$8,"Not Found")</f>
        <v>Not Found</v>
      </c>
    </row>
    <row r="7943" spans="1:20" hidden="1" x14ac:dyDescent="0.3">
      <c r="A7943">
        <v>35</v>
      </c>
      <c r="B7943" s="1">
        <v>46137</v>
      </c>
      <c r="C7943" t="s">
        <v>162</v>
      </c>
      <c r="D7943" t="s">
        <v>68</v>
      </c>
      <c r="E7943" t="s">
        <v>54</v>
      </c>
      <c r="F7943" t="s">
        <v>47</v>
      </c>
      <c r="G7943">
        <v>1</v>
      </c>
      <c r="H7943">
        <v>2.2999999999999998</v>
      </c>
      <c r="I7943" t="s">
        <v>232</v>
      </c>
      <c r="J7943" t="s">
        <v>114</v>
      </c>
      <c r="K7943">
        <v>1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83</v>
      </c>
      <c r="R7943" t="s">
        <v>83</v>
      </c>
      <c r="S7943" t="s">
        <v>83</v>
      </c>
      <c r="T7943" t="str">
        <f>_xlfn.XLOOKUP(A7943,MI_Match_Analysis!$A$2:$A$8,MI_Match_Analysis!$F$2:$F$8,"Not Found")</f>
        <v>Not Found</v>
      </c>
    </row>
    <row r="7944" spans="1:20" hidden="1" x14ac:dyDescent="0.3">
      <c r="A7944">
        <v>35</v>
      </c>
      <c r="B7944" s="1">
        <v>46137</v>
      </c>
      <c r="C7944" t="s">
        <v>162</v>
      </c>
      <c r="D7944" t="s">
        <v>68</v>
      </c>
      <c r="E7944" t="s">
        <v>54</v>
      </c>
      <c r="F7944" t="s">
        <v>47</v>
      </c>
      <c r="G7944">
        <v>1</v>
      </c>
      <c r="H7944">
        <v>2.4</v>
      </c>
      <c r="I7944" t="s">
        <v>240</v>
      </c>
      <c r="J7944" t="s">
        <v>114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165</v>
      </c>
      <c r="R7944" t="s">
        <v>240</v>
      </c>
      <c r="S7944" t="s">
        <v>223</v>
      </c>
      <c r="T7944" t="str">
        <f>_xlfn.XLOOKUP(A7944,MI_Match_Analysis!$A$2:$A$8,MI_Match_Analysis!$F$2:$F$8,"Not Found")</f>
        <v>Not Found</v>
      </c>
    </row>
    <row r="7945" spans="1:20" hidden="1" x14ac:dyDescent="0.3">
      <c r="A7945">
        <v>35</v>
      </c>
      <c r="B7945" s="1">
        <v>46137</v>
      </c>
      <c r="C7945" t="s">
        <v>162</v>
      </c>
      <c r="D7945" t="s">
        <v>68</v>
      </c>
      <c r="E7945" t="s">
        <v>54</v>
      </c>
      <c r="F7945" t="s">
        <v>47</v>
      </c>
      <c r="G7945">
        <v>1</v>
      </c>
      <c r="H7945">
        <v>2.5</v>
      </c>
      <c r="I7945" t="s">
        <v>239</v>
      </c>
      <c r="J7945" t="s">
        <v>114</v>
      </c>
      <c r="K7945">
        <v>1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83</v>
      </c>
      <c r="R7945" t="s">
        <v>83</v>
      </c>
      <c r="S7945" t="s">
        <v>83</v>
      </c>
      <c r="T7945" t="str">
        <f>_xlfn.XLOOKUP(A7945,MI_Match_Analysis!$A$2:$A$8,MI_Match_Analysis!$F$2:$F$8,"Not Found")</f>
        <v>Not Found</v>
      </c>
    </row>
    <row r="7946" spans="1:20" hidden="1" x14ac:dyDescent="0.3">
      <c r="A7946">
        <v>35</v>
      </c>
      <c r="B7946" s="1">
        <v>46137</v>
      </c>
      <c r="C7946" t="s">
        <v>162</v>
      </c>
      <c r="D7946" t="s">
        <v>68</v>
      </c>
      <c r="E7946" t="s">
        <v>54</v>
      </c>
      <c r="F7946" t="s">
        <v>47</v>
      </c>
      <c r="G7946">
        <v>1</v>
      </c>
      <c r="H7946">
        <v>2.6</v>
      </c>
      <c r="I7946" t="s">
        <v>232</v>
      </c>
      <c r="J7946" t="s">
        <v>114</v>
      </c>
      <c r="K7946">
        <v>6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83</v>
      </c>
      <c r="R7946" t="s">
        <v>83</v>
      </c>
      <c r="S7946" t="s">
        <v>83</v>
      </c>
      <c r="T7946" t="str">
        <f>_xlfn.XLOOKUP(A7946,MI_Match_Analysis!$A$2:$A$8,MI_Match_Analysis!$F$2:$F$8,"Not Found")</f>
        <v>Not Found</v>
      </c>
    </row>
    <row r="7947" spans="1:20" hidden="1" x14ac:dyDescent="0.3">
      <c r="A7947">
        <v>35</v>
      </c>
      <c r="B7947" s="1">
        <v>46137</v>
      </c>
      <c r="C7947" t="s">
        <v>162</v>
      </c>
      <c r="D7947" t="s">
        <v>68</v>
      </c>
      <c r="E7947" t="s">
        <v>54</v>
      </c>
      <c r="F7947" t="s">
        <v>47</v>
      </c>
      <c r="G7947">
        <v>1</v>
      </c>
      <c r="H7947">
        <v>3.1</v>
      </c>
      <c r="I7947" t="s">
        <v>239</v>
      </c>
      <c r="J7947" t="s">
        <v>215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83</v>
      </c>
      <c r="R7947" t="s">
        <v>83</v>
      </c>
      <c r="S7947" t="s">
        <v>83</v>
      </c>
      <c r="T7947" t="str">
        <f>_xlfn.XLOOKUP(A7947,MI_Match_Analysis!$A$2:$A$8,MI_Match_Analysis!$F$2:$F$8,"Not Found")</f>
        <v>Not Found</v>
      </c>
    </row>
    <row r="7948" spans="1:20" hidden="1" x14ac:dyDescent="0.3">
      <c r="A7948">
        <v>35</v>
      </c>
      <c r="B7948" s="1">
        <v>46137</v>
      </c>
      <c r="C7948" t="s">
        <v>162</v>
      </c>
      <c r="D7948" t="s">
        <v>68</v>
      </c>
      <c r="E7948" t="s">
        <v>54</v>
      </c>
      <c r="F7948" t="s">
        <v>47</v>
      </c>
      <c r="G7948">
        <v>1</v>
      </c>
      <c r="H7948">
        <v>3.2</v>
      </c>
      <c r="I7948" t="s">
        <v>239</v>
      </c>
      <c r="J7948" t="s">
        <v>215</v>
      </c>
      <c r="K7948">
        <v>4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83</v>
      </c>
      <c r="R7948" t="s">
        <v>83</v>
      </c>
      <c r="S7948" t="s">
        <v>83</v>
      </c>
      <c r="T7948" t="str">
        <f>_xlfn.XLOOKUP(A7948,MI_Match_Analysis!$A$2:$A$8,MI_Match_Analysis!$F$2:$F$8,"Not Found")</f>
        <v>Not Found</v>
      </c>
    </row>
    <row r="7949" spans="1:20" hidden="1" x14ac:dyDescent="0.3">
      <c r="A7949">
        <v>35</v>
      </c>
      <c r="B7949" s="1">
        <v>46137</v>
      </c>
      <c r="C7949" t="s">
        <v>162</v>
      </c>
      <c r="D7949" t="s">
        <v>68</v>
      </c>
      <c r="E7949" t="s">
        <v>54</v>
      </c>
      <c r="F7949" t="s">
        <v>47</v>
      </c>
      <c r="G7949">
        <v>1</v>
      </c>
      <c r="H7949">
        <v>3.3</v>
      </c>
      <c r="I7949" t="s">
        <v>239</v>
      </c>
      <c r="J7949" t="s">
        <v>215</v>
      </c>
      <c r="K7949">
        <v>4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83</v>
      </c>
      <c r="R7949" t="s">
        <v>83</v>
      </c>
      <c r="S7949" t="s">
        <v>83</v>
      </c>
      <c r="T7949" t="str">
        <f>_xlfn.XLOOKUP(A7949,MI_Match_Analysis!$A$2:$A$8,MI_Match_Analysis!$F$2:$F$8,"Not Found")</f>
        <v>Not Found</v>
      </c>
    </row>
    <row r="7950" spans="1:20" hidden="1" x14ac:dyDescent="0.3">
      <c r="A7950">
        <v>35</v>
      </c>
      <c r="B7950" s="1">
        <v>46137</v>
      </c>
      <c r="C7950" t="s">
        <v>162</v>
      </c>
      <c r="D7950" t="s">
        <v>68</v>
      </c>
      <c r="E7950" t="s">
        <v>54</v>
      </c>
      <c r="F7950" t="s">
        <v>47</v>
      </c>
      <c r="G7950">
        <v>1</v>
      </c>
      <c r="H7950">
        <v>3.4</v>
      </c>
      <c r="I7950" t="s">
        <v>239</v>
      </c>
      <c r="J7950" t="s">
        <v>215</v>
      </c>
      <c r="K7950">
        <v>2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83</v>
      </c>
      <c r="R7950" t="s">
        <v>83</v>
      </c>
      <c r="S7950" t="s">
        <v>83</v>
      </c>
      <c r="T7950" t="str">
        <f>_xlfn.XLOOKUP(A7950,MI_Match_Analysis!$A$2:$A$8,MI_Match_Analysis!$F$2:$F$8,"Not Found")</f>
        <v>Not Found</v>
      </c>
    </row>
    <row r="7951" spans="1:20" hidden="1" x14ac:dyDescent="0.3">
      <c r="A7951">
        <v>35</v>
      </c>
      <c r="B7951" s="1">
        <v>46137</v>
      </c>
      <c r="C7951" t="s">
        <v>162</v>
      </c>
      <c r="D7951" t="s">
        <v>68</v>
      </c>
      <c r="E7951" t="s">
        <v>54</v>
      </c>
      <c r="F7951" t="s">
        <v>47</v>
      </c>
      <c r="G7951">
        <v>1</v>
      </c>
      <c r="H7951">
        <v>3.5</v>
      </c>
      <c r="I7951" t="s">
        <v>239</v>
      </c>
      <c r="J7951" t="s">
        <v>215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83</v>
      </c>
      <c r="R7951" t="s">
        <v>83</v>
      </c>
      <c r="S7951" t="s">
        <v>83</v>
      </c>
      <c r="T7951" t="str">
        <f>_xlfn.XLOOKUP(A7951,MI_Match_Analysis!$A$2:$A$8,MI_Match_Analysis!$F$2:$F$8,"Not Found")</f>
        <v>Not Found</v>
      </c>
    </row>
    <row r="7952" spans="1:20" hidden="1" x14ac:dyDescent="0.3">
      <c r="A7952">
        <v>35</v>
      </c>
      <c r="B7952" s="1">
        <v>46137</v>
      </c>
      <c r="C7952" t="s">
        <v>162</v>
      </c>
      <c r="D7952" t="s">
        <v>68</v>
      </c>
      <c r="E7952" t="s">
        <v>54</v>
      </c>
      <c r="F7952" t="s">
        <v>47</v>
      </c>
      <c r="G7952">
        <v>1</v>
      </c>
      <c r="H7952">
        <v>3.6</v>
      </c>
      <c r="I7952" t="s">
        <v>239</v>
      </c>
      <c r="J7952" t="s">
        <v>215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83</v>
      </c>
      <c r="R7952" t="s">
        <v>83</v>
      </c>
      <c r="S7952" t="s">
        <v>83</v>
      </c>
      <c r="T7952" t="str">
        <f>_xlfn.XLOOKUP(A7952,MI_Match_Analysis!$A$2:$A$8,MI_Match_Analysis!$F$2:$F$8,"Not Found")</f>
        <v>Not Found</v>
      </c>
    </row>
    <row r="7953" spans="1:20" hidden="1" x14ac:dyDescent="0.3">
      <c r="A7953">
        <v>35</v>
      </c>
      <c r="B7953" s="1">
        <v>46137</v>
      </c>
      <c r="C7953" t="s">
        <v>162</v>
      </c>
      <c r="D7953" t="s">
        <v>68</v>
      </c>
      <c r="E7953" t="s">
        <v>54</v>
      </c>
      <c r="F7953" t="s">
        <v>47</v>
      </c>
      <c r="G7953">
        <v>1</v>
      </c>
      <c r="H7953">
        <v>4.0999999999999996</v>
      </c>
      <c r="I7953" t="s">
        <v>232</v>
      </c>
      <c r="J7953" t="s">
        <v>66</v>
      </c>
      <c r="K7953">
        <v>1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83</v>
      </c>
      <c r="R7953" t="s">
        <v>83</v>
      </c>
      <c r="S7953" t="s">
        <v>83</v>
      </c>
      <c r="T7953" t="str">
        <f>_xlfn.XLOOKUP(A7953,MI_Match_Analysis!$A$2:$A$8,MI_Match_Analysis!$F$2:$F$8,"Not Found")</f>
        <v>Not Found</v>
      </c>
    </row>
    <row r="7954" spans="1:20" hidden="1" x14ac:dyDescent="0.3">
      <c r="A7954">
        <v>35</v>
      </c>
      <c r="B7954" s="1">
        <v>46137</v>
      </c>
      <c r="C7954" t="s">
        <v>162</v>
      </c>
      <c r="D7954" t="s">
        <v>68</v>
      </c>
      <c r="E7954" t="s">
        <v>54</v>
      </c>
      <c r="F7954" t="s">
        <v>47</v>
      </c>
      <c r="G7954">
        <v>1</v>
      </c>
      <c r="H7954">
        <v>4.2</v>
      </c>
      <c r="I7954" t="s">
        <v>239</v>
      </c>
      <c r="J7954" t="s">
        <v>66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83</v>
      </c>
      <c r="R7954" t="s">
        <v>83</v>
      </c>
      <c r="S7954" t="s">
        <v>83</v>
      </c>
      <c r="T7954" t="str">
        <f>_xlfn.XLOOKUP(A7954,MI_Match_Analysis!$A$2:$A$8,MI_Match_Analysis!$F$2:$F$8,"Not Found")</f>
        <v>Not Found</v>
      </c>
    </row>
    <row r="7955" spans="1:20" hidden="1" x14ac:dyDescent="0.3">
      <c r="A7955">
        <v>35</v>
      </c>
      <c r="B7955" s="1">
        <v>46137</v>
      </c>
      <c r="C7955" t="s">
        <v>162</v>
      </c>
      <c r="D7955" t="s">
        <v>68</v>
      </c>
      <c r="E7955" t="s">
        <v>54</v>
      </c>
      <c r="F7955" t="s">
        <v>47</v>
      </c>
      <c r="G7955">
        <v>1</v>
      </c>
      <c r="H7955">
        <v>4.3</v>
      </c>
      <c r="I7955" t="s">
        <v>239</v>
      </c>
      <c r="J7955" t="s">
        <v>66</v>
      </c>
      <c r="K7955">
        <v>4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83</v>
      </c>
      <c r="R7955" t="s">
        <v>83</v>
      </c>
      <c r="S7955" t="s">
        <v>83</v>
      </c>
      <c r="T7955" t="str">
        <f>_xlfn.XLOOKUP(A7955,MI_Match_Analysis!$A$2:$A$8,MI_Match_Analysis!$F$2:$F$8,"Not Found")</f>
        <v>Not Found</v>
      </c>
    </row>
    <row r="7956" spans="1:20" hidden="1" x14ac:dyDescent="0.3">
      <c r="A7956">
        <v>35</v>
      </c>
      <c r="B7956" s="1">
        <v>46137</v>
      </c>
      <c r="C7956" t="s">
        <v>162</v>
      </c>
      <c r="D7956" t="s">
        <v>68</v>
      </c>
      <c r="E7956" t="s">
        <v>54</v>
      </c>
      <c r="F7956" t="s">
        <v>47</v>
      </c>
      <c r="G7956">
        <v>1</v>
      </c>
      <c r="H7956">
        <v>4.4000000000000004</v>
      </c>
      <c r="I7956" t="s">
        <v>239</v>
      </c>
      <c r="J7956" t="s">
        <v>66</v>
      </c>
      <c r="K7956">
        <v>4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83</v>
      </c>
      <c r="R7956" t="s">
        <v>83</v>
      </c>
      <c r="S7956" t="s">
        <v>83</v>
      </c>
      <c r="T7956" t="str">
        <f>_xlfn.XLOOKUP(A7956,MI_Match_Analysis!$A$2:$A$8,MI_Match_Analysis!$F$2:$F$8,"Not Found")</f>
        <v>Not Found</v>
      </c>
    </row>
    <row r="7957" spans="1:20" hidden="1" x14ac:dyDescent="0.3">
      <c r="A7957">
        <v>35</v>
      </c>
      <c r="B7957" s="1">
        <v>46137</v>
      </c>
      <c r="C7957" t="s">
        <v>162</v>
      </c>
      <c r="D7957" t="s">
        <v>68</v>
      </c>
      <c r="E7957" t="s">
        <v>54</v>
      </c>
      <c r="F7957" t="s">
        <v>47</v>
      </c>
      <c r="G7957">
        <v>1</v>
      </c>
      <c r="H7957">
        <v>4.5</v>
      </c>
      <c r="I7957" t="s">
        <v>239</v>
      </c>
      <c r="J7957" t="s">
        <v>66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83</v>
      </c>
      <c r="R7957" t="s">
        <v>83</v>
      </c>
      <c r="S7957" t="s">
        <v>83</v>
      </c>
      <c r="T7957" t="str">
        <f>_xlfn.XLOOKUP(A7957,MI_Match_Analysis!$A$2:$A$8,MI_Match_Analysis!$F$2:$F$8,"Not Found")</f>
        <v>Not Found</v>
      </c>
    </row>
    <row r="7958" spans="1:20" hidden="1" x14ac:dyDescent="0.3">
      <c r="A7958">
        <v>35</v>
      </c>
      <c r="B7958" s="1">
        <v>46137</v>
      </c>
      <c r="C7958" t="s">
        <v>162</v>
      </c>
      <c r="D7958" t="s">
        <v>68</v>
      </c>
      <c r="E7958" t="s">
        <v>54</v>
      </c>
      <c r="F7958" t="s">
        <v>47</v>
      </c>
      <c r="G7958">
        <v>1</v>
      </c>
      <c r="H7958">
        <v>4.5999999999999996</v>
      </c>
      <c r="I7958" t="s">
        <v>232</v>
      </c>
      <c r="J7958" t="s">
        <v>66</v>
      </c>
      <c r="K7958">
        <v>6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83</v>
      </c>
      <c r="R7958" t="s">
        <v>83</v>
      </c>
      <c r="S7958" t="s">
        <v>83</v>
      </c>
      <c r="T7958" t="str">
        <f>_xlfn.XLOOKUP(A7958,MI_Match_Analysis!$A$2:$A$8,MI_Match_Analysis!$F$2:$F$8,"Not Found")</f>
        <v>Not Found</v>
      </c>
    </row>
    <row r="7959" spans="1:20" hidden="1" x14ac:dyDescent="0.3">
      <c r="A7959">
        <v>35</v>
      </c>
      <c r="B7959" s="1">
        <v>46137</v>
      </c>
      <c r="C7959" t="s">
        <v>162</v>
      </c>
      <c r="D7959" t="s">
        <v>68</v>
      </c>
      <c r="E7959" t="s">
        <v>54</v>
      </c>
      <c r="F7959" t="s">
        <v>47</v>
      </c>
      <c r="G7959">
        <v>1</v>
      </c>
      <c r="H7959">
        <v>5.0999999999999996</v>
      </c>
      <c r="I7959" t="s">
        <v>239</v>
      </c>
      <c r="J7959" t="s">
        <v>215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83</v>
      </c>
      <c r="R7959" t="s">
        <v>83</v>
      </c>
      <c r="S7959" t="s">
        <v>83</v>
      </c>
      <c r="T7959" t="str">
        <f>_xlfn.XLOOKUP(A7959,MI_Match_Analysis!$A$2:$A$8,MI_Match_Analysis!$F$2:$F$8,"Not Found")</f>
        <v>Not Found</v>
      </c>
    </row>
    <row r="7960" spans="1:20" hidden="1" x14ac:dyDescent="0.3">
      <c r="A7960">
        <v>35</v>
      </c>
      <c r="B7960" s="1">
        <v>46137</v>
      </c>
      <c r="C7960" t="s">
        <v>162</v>
      </c>
      <c r="D7960" t="s">
        <v>68</v>
      </c>
      <c r="E7960" t="s">
        <v>54</v>
      </c>
      <c r="F7960" t="s">
        <v>47</v>
      </c>
      <c r="G7960">
        <v>1</v>
      </c>
      <c r="H7960">
        <v>5.2</v>
      </c>
      <c r="I7960" t="s">
        <v>232</v>
      </c>
      <c r="J7960" t="s">
        <v>215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83</v>
      </c>
      <c r="R7960" t="s">
        <v>83</v>
      </c>
      <c r="S7960" t="s">
        <v>83</v>
      </c>
      <c r="T7960" t="str">
        <f>_xlfn.XLOOKUP(A7960,MI_Match_Analysis!$A$2:$A$8,MI_Match_Analysis!$F$2:$F$8,"Not Found")</f>
        <v>Not Found</v>
      </c>
    </row>
    <row r="7961" spans="1:20" hidden="1" x14ac:dyDescent="0.3">
      <c r="A7961">
        <v>35</v>
      </c>
      <c r="B7961" s="1">
        <v>46137</v>
      </c>
      <c r="C7961" t="s">
        <v>162</v>
      </c>
      <c r="D7961" t="s">
        <v>68</v>
      </c>
      <c r="E7961" t="s">
        <v>54</v>
      </c>
      <c r="F7961" t="s">
        <v>47</v>
      </c>
      <c r="G7961">
        <v>1</v>
      </c>
      <c r="H7961">
        <v>5.3</v>
      </c>
      <c r="I7961" t="s">
        <v>232</v>
      </c>
      <c r="J7961" t="s">
        <v>215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83</v>
      </c>
      <c r="R7961" t="s">
        <v>83</v>
      </c>
      <c r="S7961" t="s">
        <v>83</v>
      </c>
      <c r="T7961" t="str">
        <f>_xlfn.XLOOKUP(A7961,MI_Match_Analysis!$A$2:$A$8,MI_Match_Analysis!$F$2:$F$8,"Not Found")</f>
        <v>Not Found</v>
      </c>
    </row>
    <row r="7962" spans="1:20" hidden="1" x14ac:dyDescent="0.3">
      <c r="A7962">
        <v>35</v>
      </c>
      <c r="B7962" s="1">
        <v>46137</v>
      </c>
      <c r="C7962" t="s">
        <v>162</v>
      </c>
      <c r="D7962" t="s">
        <v>68</v>
      </c>
      <c r="E7962" t="s">
        <v>54</v>
      </c>
      <c r="F7962" t="s">
        <v>47</v>
      </c>
      <c r="G7962">
        <v>1</v>
      </c>
      <c r="H7962">
        <v>5.4</v>
      </c>
      <c r="I7962" t="s">
        <v>239</v>
      </c>
      <c r="J7962" t="s">
        <v>215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83</v>
      </c>
      <c r="R7962" t="s">
        <v>83</v>
      </c>
      <c r="S7962" t="s">
        <v>83</v>
      </c>
      <c r="T7962" t="str">
        <f>_xlfn.XLOOKUP(A7962,MI_Match_Analysis!$A$2:$A$8,MI_Match_Analysis!$F$2:$F$8,"Not Found")</f>
        <v>Not Found</v>
      </c>
    </row>
    <row r="7963" spans="1:20" hidden="1" x14ac:dyDescent="0.3">
      <c r="A7963">
        <v>35</v>
      </c>
      <c r="B7963" s="1">
        <v>46137</v>
      </c>
      <c r="C7963" t="s">
        <v>162</v>
      </c>
      <c r="D7963" t="s">
        <v>68</v>
      </c>
      <c r="E7963" t="s">
        <v>54</v>
      </c>
      <c r="F7963" t="s">
        <v>47</v>
      </c>
      <c r="G7963">
        <v>1</v>
      </c>
      <c r="H7963">
        <v>5.5</v>
      </c>
      <c r="I7963" t="s">
        <v>232</v>
      </c>
      <c r="J7963" t="s">
        <v>215</v>
      </c>
      <c r="K7963">
        <v>4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83</v>
      </c>
      <c r="R7963" t="s">
        <v>83</v>
      </c>
      <c r="S7963" t="s">
        <v>83</v>
      </c>
      <c r="T7963" t="str">
        <f>_xlfn.XLOOKUP(A7963,MI_Match_Analysis!$A$2:$A$8,MI_Match_Analysis!$F$2:$F$8,"Not Found")</f>
        <v>Not Found</v>
      </c>
    </row>
    <row r="7964" spans="1:20" hidden="1" x14ac:dyDescent="0.3">
      <c r="A7964">
        <v>35</v>
      </c>
      <c r="B7964" s="1">
        <v>46137</v>
      </c>
      <c r="C7964" t="s">
        <v>162</v>
      </c>
      <c r="D7964" t="s">
        <v>68</v>
      </c>
      <c r="E7964" t="s">
        <v>54</v>
      </c>
      <c r="F7964" t="s">
        <v>47</v>
      </c>
      <c r="G7964">
        <v>1</v>
      </c>
      <c r="H7964">
        <v>5.6</v>
      </c>
      <c r="I7964" t="s">
        <v>232</v>
      </c>
      <c r="J7964" t="s">
        <v>215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83</v>
      </c>
      <c r="R7964" t="s">
        <v>83</v>
      </c>
      <c r="S7964" t="s">
        <v>83</v>
      </c>
      <c r="T7964" t="str">
        <f>_xlfn.XLOOKUP(A7964,MI_Match_Analysis!$A$2:$A$8,MI_Match_Analysis!$F$2:$F$8,"Not Found")</f>
        <v>Not Found</v>
      </c>
    </row>
    <row r="7965" spans="1:20" hidden="1" x14ac:dyDescent="0.3">
      <c r="A7965">
        <v>35</v>
      </c>
      <c r="B7965" s="1">
        <v>46137</v>
      </c>
      <c r="C7965" t="s">
        <v>162</v>
      </c>
      <c r="D7965" t="s">
        <v>68</v>
      </c>
      <c r="E7965" t="s">
        <v>54</v>
      </c>
      <c r="F7965" t="s">
        <v>47</v>
      </c>
      <c r="G7965">
        <v>1</v>
      </c>
      <c r="H7965">
        <v>6.1</v>
      </c>
      <c r="I7965" t="s">
        <v>239</v>
      </c>
      <c r="J7965" t="s">
        <v>216</v>
      </c>
      <c r="K7965">
        <v>1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83</v>
      </c>
      <c r="R7965" t="s">
        <v>83</v>
      </c>
      <c r="S7965" t="s">
        <v>83</v>
      </c>
      <c r="T7965" t="str">
        <f>_xlfn.XLOOKUP(A7965,MI_Match_Analysis!$A$2:$A$8,MI_Match_Analysis!$F$2:$F$8,"Not Found")</f>
        <v>Not Found</v>
      </c>
    </row>
    <row r="7966" spans="1:20" hidden="1" x14ac:dyDescent="0.3">
      <c r="A7966">
        <v>35</v>
      </c>
      <c r="B7966" s="1">
        <v>46137</v>
      </c>
      <c r="C7966" t="s">
        <v>162</v>
      </c>
      <c r="D7966" t="s">
        <v>68</v>
      </c>
      <c r="E7966" t="s">
        <v>54</v>
      </c>
      <c r="F7966" t="s">
        <v>47</v>
      </c>
      <c r="G7966">
        <v>1</v>
      </c>
      <c r="H7966">
        <v>6.2</v>
      </c>
      <c r="I7966" t="s">
        <v>232</v>
      </c>
      <c r="J7966" t="s">
        <v>216</v>
      </c>
      <c r="K7966">
        <v>6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83</v>
      </c>
      <c r="R7966" t="s">
        <v>83</v>
      </c>
      <c r="S7966" t="s">
        <v>83</v>
      </c>
      <c r="T7966" t="str">
        <f>_xlfn.XLOOKUP(A7966,MI_Match_Analysis!$A$2:$A$8,MI_Match_Analysis!$F$2:$F$8,"Not Found")</f>
        <v>Not Found</v>
      </c>
    </row>
    <row r="7967" spans="1:20" hidden="1" x14ac:dyDescent="0.3">
      <c r="A7967">
        <v>35</v>
      </c>
      <c r="B7967" s="1">
        <v>46137</v>
      </c>
      <c r="C7967" t="s">
        <v>162</v>
      </c>
      <c r="D7967" t="s">
        <v>68</v>
      </c>
      <c r="E7967" t="s">
        <v>54</v>
      </c>
      <c r="F7967" t="s">
        <v>47</v>
      </c>
      <c r="G7967">
        <v>1</v>
      </c>
      <c r="H7967">
        <v>6.3</v>
      </c>
      <c r="I7967" t="s">
        <v>232</v>
      </c>
      <c r="J7967" t="s">
        <v>216</v>
      </c>
      <c r="K7967">
        <v>1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83</v>
      </c>
      <c r="R7967" t="s">
        <v>83</v>
      </c>
      <c r="S7967" t="s">
        <v>83</v>
      </c>
      <c r="T7967" t="str">
        <f>_xlfn.XLOOKUP(A7967,MI_Match_Analysis!$A$2:$A$8,MI_Match_Analysis!$F$2:$F$8,"Not Found")</f>
        <v>Not Found</v>
      </c>
    </row>
    <row r="7968" spans="1:20" hidden="1" x14ac:dyDescent="0.3">
      <c r="A7968">
        <v>35</v>
      </c>
      <c r="B7968" s="1">
        <v>46137</v>
      </c>
      <c r="C7968" t="s">
        <v>162</v>
      </c>
      <c r="D7968" t="s">
        <v>68</v>
      </c>
      <c r="E7968" t="s">
        <v>54</v>
      </c>
      <c r="F7968" t="s">
        <v>47</v>
      </c>
      <c r="G7968">
        <v>1</v>
      </c>
      <c r="H7968">
        <v>6.4</v>
      </c>
      <c r="I7968" t="s">
        <v>239</v>
      </c>
      <c r="J7968" t="s">
        <v>216</v>
      </c>
      <c r="K7968">
        <v>1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83</v>
      </c>
      <c r="R7968" t="s">
        <v>83</v>
      </c>
      <c r="S7968" t="s">
        <v>83</v>
      </c>
      <c r="T7968" t="str">
        <f>_xlfn.XLOOKUP(A7968,MI_Match_Analysis!$A$2:$A$8,MI_Match_Analysis!$F$2:$F$8,"Not Found")</f>
        <v>Not Found</v>
      </c>
    </row>
    <row r="7969" spans="1:20" hidden="1" x14ac:dyDescent="0.3">
      <c r="A7969">
        <v>35</v>
      </c>
      <c r="B7969" s="1">
        <v>46137</v>
      </c>
      <c r="C7969" t="s">
        <v>162</v>
      </c>
      <c r="D7969" t="s">
        <v>68</v>
      </c>
      <c r="E7969" t="s">
        <v>54</v>
      </c>
      <c r="F7969" t="s">
        <v>47</v>
      </c>
      <c r="G7969">
        <v>1</v>
      </c>
      <c r="H7969">
        <v>6.5</v>
      </c>
      <c r="I7969" t="s">
        <v>232</v>
      </c>
      <c r="J7969" t="s">
        <v>216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83</v>
      </c>
      <c r="R7969" t="s">
        <v>83</v>
      </c>
      <c r="S7969" t="s">
        <v>83</v>
      </c>
      <c r="T7969" t="str">
        <f>_xlfn.XLOOKUP(A7969,MI_Match_Analysis!$A$2:$A$8,MI_Match_Analysis!$F$2:$F$8,"Not Found")</f>
        <v>Not Found</v>
      </c>
    </row>
    <row r="7970" spans="1:20" hidden="1" x14ac:dyDescent="0.3">
      <c r="A7970">
        <v>35</v>
      </c>
      <c r="B7970" s="1">
        <v>46137</v>
      </c>
      <c r="C7970" t="s">
        <v>162</v>
      </c>
      <c r="D7970" t="s">
        <v>68</v>
      </c>
      <c r="E7970" t="s">
        <v>54</v>
      </c>
      <c r="F7970" t="s">
        <v>47</v>
      </c>
      <c r="G7970">
        <v>1</v>
      </c>
      <c r="H7970">
        <v>6.6</v>
      </c>
      <c r="I7970" t="s">
        <v>239</v>
      </c>
      <c r="J7970" t="s">
        <v>216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83</v>
      </c>
      <c r="R7970" t="s">
        <v>83</v>
      </c>
      <c r="S7970" t="s">
        <v>83</v>
      </c>
      <c r="T7970" t="str">
        <f>_xlfn.XLOOKUP(A7970,MI_Match_Analysis!$A$2:$A$8,MI_Match_Analysis!$F$2:$F$8,"Not Found")</f>
        <v>Not Found</v>
      </c>
    </row>
    <row r="7971" spans="1:20" hidden="1" x14ac:dyDescent="0.3">
      <c r="A7971">
        <v>35</v>
      </c>
      <c r="B7971" s="1">
        <v>46137</v>
      </c>
      <c r="C7971" t="s">
        <v>162</v>
      </c>
      <c r="D7971" t="s">
        <v>68</v>
      </c>
      <c r="E7971" t="s">
        <v>54</v>
      </c>
      <c r="F7971" t="s">
        <v>47</v>
      </c>
      <c r="G7971">
        <v>1</v>
      </c>
      <c r="H7971">
        <v>7.1</v>
      </c>
      <c r="I7971" t="s">
        <v>232</v>
      </c>
      <c r="J7971" t="s">
        <v>214</v>
      </c>
      <c r="K7971">
        <v>1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83</v>
      </c>
      <c r="R7971" t="s">
        <v>83</v>
      </c>
      <c r="S7971" t="s">
        <v>83</v>
      </c>
      <c r="T7971" t="str">
        <f>_xlfn.XLOOKUP(A7971,MI_Match_Analysis!$A$2:$A$8,MI_Match_Analysis!$F$2:$F$8,"Not Found")</f>
        <v>Not Found</v>
      </c>
    </row>
    <row r="7972" spans="1:20" hidden="1" x14ac:dyDescent="0.3">
      <c r="A7972">
        <v>35</v>
      </c>
      <c r="B7972" s="1">
        <v>46137</v>
      </c>
      <c r="C7972" t="s">
        <v>162</v>
      </c>
      <c r="D7972" t="s">
        <v>68</v>
      </c>
      <c r="E7972" t="s">
        <v>54</v>
      </c>
      <c r="F7972" t="s">
        <v>47</v>
      </c>
      <c r="G7972">
        <v>1</v>
      </c>
      <c r="H7972">
        <v>7.2</v>
      </c>
      <c r="I7972" t="s">
        <v>239</v>
      </c>
      <c r="J7972" t="s">
        <v>214</v>
      </c>
      <c r="K7972">
        <v>4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83</v>
      </c>
      <c r="R7972" t="s">
        <v>83</v>
      </c>
      <c r="S7972" t="s">
        <v>83</v>
      </c>
      <c r="T7972" t="str">
        <f>_xlfn.XLOOKUP(A7972,MI_Match_Analysis!$A$2:$A$8,MI_Match_Analysis!$F$2:$F$8,"Not Found")</f>
        <v>Not Found</v>
      </c>
    </row>
    <row r="7973" spans="1:20" hidden="1" x14ac:dyDescent="0.3">
      <c r="A7973">
        <v>35</v>
      </c>
      <c r="B7973" s="1">
        <v>46137</v>
      </c>
      <c r="C7973" t="s">
        <v>162</v>
      </c>
      <c r="D7973" t="s">
        <v>68</v>
      </c>
      <c r="E7973" t="s">
        <v>54</v>
      </c>
      <c r="F7973" t="s">
        <v>47</v>
      </c>
      <c r="G7973">
        <v>1</v>
      </c>
      <c r="H7973">
        <v>7.3</v>
      </c>
      <c r="I7973" t="s">
        <v>239</v>
      </c>
      <c r="J7973" t="s">
        <v>214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83</v>
      </c>
      <c r="R7973" t="s">
        <v>83</v>
      </c>
      <c r="S7973" t="s">
        <v>83</v>
      </c>
      <c r="T7973" t="str">
        <f>_xlfn.XLOOKUP(A7973,MI_Match_Analysis!$A$2:$A$8,MI_Match_Analysis!$F$2:$F$8,"Not Found")</f>
        <v>Not Found</v>
      </c>
    </row>
    <row r="7974" spans="1:20" hidden="1" x14ac:dyDescent="0.3">
      <c r="A7974">
        <v>35</v>
      </c>
      <c r="B7974" s="1">
        <v>46137</v>
      </c>
      <c r="C7974" t="s">
        <v>162</v>
      </c>
      <c r="D7974" t="s">
        <v>68</v>
      </c>
      <c r="E7974" t="s">
        <v>54</v>
      </c>
      <c r="F7974" t="s">
        <v>47</v>
      </c>
      <c r="G7974">
        <v>1</v>
      </c>
      <c r="H7974">
        <v>7.4</v>
      </c>
      <c r="I7974" t="s">
        <v>232</v>
      </c>
      <c r="J7974" t="s">
        <v>214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83</v>
      </c>
      <c r="R7974" t="s">
        <v>83</v>
      </c>
      <c r="S7974" t="s">
        <v>83</v>
      </c>
      <c r="T7974" t="str">
        <f>_xlfn.XLOOKUP(A7974,MI_Match_Analysis!$A$2:$A$8,MI_Match_Analysis!$F$2:$F$8,"Not Found")</f>
        <v>Not Found</v>
      </c>
    </row>
    <row r="7975" spans="1:20" hidden="1" x14ac:dyDescent="0.3">
      <c r="A7975">
        <v>35</v>
      </c>
      <c r="B7975" s="1">
        <v>46137</v>
      </c>
      <c r="C7975" t="s">
        <v>162</v>
      </c>
      <c r="D7975" t="s">
        <v>68</v>
      </c>
      <c r="E7975" t="s">
        <v>54</v>
      </c>
      <c r="F7975" t="s">
        <v>47</v>
      </c>
      <c r="G7975">
        <v>1</v>
      </c>
      <c r="H7975">
        <v>7.5</v>
      </c>
      <c r="I7975" t="s">
        <v>239</v>
      </c>
      <c r="J7975" t="s">
        <v>214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83</v>
      </c>
      <c r="R7975" t="s">
        <v>83</v>
      </c>
      <c r="S7975" t="s">
        <v>83</v>
      </c>
      <c r="T7975" t="str">
        <f>_xlfn.XLOOKUP(A7975,MI_Match_Analysis!$A$2:$A$8,MI_Match_Analysis!$F$2:$F$8,"Not Found")</f>
        <v>Not Found</v>
      </c>
    </row>
    <row r="7976" spans="1:20" hidden="1" x14ac:dyDescent="0.3">
      <c r="A7976">
        <v>35</v>
      </c>
      <c r="B7976" s="1">
        <v>46137</v>
      </c>
      <c r="C7976" t="s">
        <v>162</v>
      </c>
      <c r="D7976" t="s">
        <v>68</v>
      </c>
      <c r="E7976" t="s">
        <v>54</v>
      </c>
      <c r="F7976" t="s">
        <v>47</v>
      </c>
      <c r="G7976">
        <v>1</v>
      </c>
      <c r="H7976">
        <v>7.6</v>
      </c>
      <c r="I7976" t="s">
        <v>232</v>
      </c>
      <c r="J7976" t="s">
        <v>214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83</v>
      </c>
      <c r="R7976" t="s">
        <v>83</v>
      </c>
      <c r="S7976" t="s">
        <v>83</v>
      </c>
      <c r="T7976" t="str">
        <f>_xlfn.XLOOKUP(A7976,MI_Match_Analysis!$A$2:$A$8,MI_Match_Analysis!$F$2:$F$8,"Not Found")</f>
        <v>Not Found</v>
      </c>
    </row>
    <row r="7977" spans="1:20" hidden="1" x14ac:dyDescent="0.3">
      <c r="A7977">
        <v>35</v>
      </c>
      <c r="B7977" s="1">
        <v>46137</v>
      </c>
      <c r="C7977" t="s">
        <v>162</v>
      </c>
      <c r="D7977" t="s">
        <v>68</v>
      </c>
      <c r="E7977" t="s">
        <v>54</v>
      </c>
      <c r="F7977" t="s">
        <v>47</v>
      </c>
      <c r="G7977">
        <v>1</v>
      </c>
      <c r="H7977">
        <v>8.1</v>
      </c>
      <c r="I7977" t="s">
        <v>232</v>
      </c>
      <c r="J7977" t="s">
        <v>216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83</v>
      </c>
      <c r="R7977" t="s">
        <v>83</v>
      </c>
      <c r="S7977" t="s">
        <v>83</v>
      </c>
      <c r="T7977" t="str">
        <f>_xlfn.XLOOKUP(A7977,MI_Match_Analysis!$A$2:$A$8,MI_Match_Analysis!$F$2:$F$8,"Not Found")</f>
        <v>Not Found</v>
      </c>
    </row>
    <row r="7978" spans="1:20" hidden="1" x14ac:dyDescent="0.3">
      <c r="A7978">
        <v>35</v>
      </c>
      <c r="B7978" s="1">
        <v>46137</v>
      </c>
      <c r="C7978" t="s">
        <v>162</v>
      </c>
      <c r="D7978" t="s">
        <v>68</v>
      </c>
      <c r="E7978" t="s">
        <v>54</v>
      </c>
      <c r="F7978" t="s">
        <v>47</v>
      </c>
      <c r="G7978">
        <v>1</v>
      </c>
      <c r="H7978">
        <v>8.1999999999999993</v>
      </c>
      <c r="I7978" t="s">
        <v>239</v>
      </c>
      <c r="J7978" t="s">
        <v>216</v>
      </c>
      <c r="K7978">
        <v>2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83</v>
      </c>
      <c r="R7978" t="s">
        <v>83</v>
      </c>
      <c r="S7978" t="s">
        <v>83</v>
      </c>
      <c r="T7978" t="str">
        <f>_xlfn.XLOOKUP(A7978,MI_Match_Analysis!$A$2:$A$8,MI_Match_Analysis!$F$2:$F$8,"Not Found")</f>
        <v>Not Found</v>
      </c>
    </row>
    <row r="7979" spans="1:20" hidden="1" x14ac:dyDescent="0.3">
      <c r="A7979">
        <v>35</v>
      </c>
      <c r="B7979" s="1">
        <v>46137</v>
      </c>
      <c r="C7979" t="s">
        <v>162</v>
      </c>
      <c r="D7979" t="s">
        <v>68</v>
      </c>
      <c r="E7979" t="s">
        <v>54</v>
      </c>
      <c r="F7979" t="s">
        <v>47</v>
      </c>
      <c r="G7979">
        <v>1</v>
      </c>
      <c r="H7979">
        <v>8.3000000000000007</v>
      </c>
      <c r="I7979" t="s">
        <v>239</v>
      </c>
      <c r="J7979" t="s">
        <v>216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83</v>
      </c>
      <c r="R7979" t="s">
        <v>83</v>
      </c>
      <c r="S7979" t="s">
        <v>83</v>
      </c>
      <c r="T7979" t="str">
        <f>_xlfn.XLOOKUP(A7979,MI_Match_Analysis!$A$2:$A$8,MI_Match_Analysis!$F$2:$F$8,"Not Found")</f>
        <v>Not Found</v>
      </c>
    </row>
    <row r="7980" spans="1:20" hidden="1" x14ac:dyDescent="0.3">
      <c r="A7980">
        <v>35</v>
      </c>
      <c r="B7980" s="1">
        <v>46137</v>
      </c>
      <c r="C7980" t="s">
        <v>162</v>
      </c>
      <c r="D7980" t="s">
        <v>68</v>
      </c>
      <c r="E7980" t="s">
        <v>54</v>
      </c>
      <c r="F7980" t="s">
        <v>47</v>
      </c>
      <c r="G7980">
        <v>1</v>
      </c>
      <c r="H7980">
        <v>8.4</v>
      </c>
      <c r="I7980" t="s">
        <v>232</v>
      </c>
      <c r="J7980" t="s">
        <v>216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83</v>
      </c>
      <c r="R7980" t="s">
        <v>83</v>
      </c>
      <c r="S7980" t="s">
        <v>83</v>
      </c>
      <c r="T7980" t="str">
        <f>_xlfn.XLOOKUP(A7980,MI_Match_Analysis!$A$2:$A$8,MI_Match_Analysis!$F$2:$F$8,"Not Found")</f>
        <v>Not Found</v>
      </c>
    </row>
    <row r="7981" spans="1:20" hidden="1" x14ac:dyDescent="0.3">
      <c r="A7981">
        <v>35</v>
      </c>
      <c r="B7981" s="1">
        <v>46137</v>
      </c>
      <c r="C7981" t="s">
        <v>162</v>
      </c>
      <c r="D7981" t="s">
        <v>68</v>
      </c>
      <c r="E7981" t="s">
        <v>54</v>
      </c>
      <c r="F7981" t="s">
        <v>47</v>
      </c>
      <c r="G7981">
        <v>1</v>
      </c>
      <c r="H7981">
        <v>8.5</v>
      </c>
      <c r="I7981" t="s">
        <v>239</v>
      </c>
      <c r="J7981" t="s">
        <v>216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83</v>
      </c>
      <c r="R7981" t="s">
        <v>83</v>
      </c>
      <c r="S7981" t="s">
        <v>83</v>
      </c>
      <c r="T7981" t="str">
        <f>_xlfn.XLOOKUP(A7981,MI_Match_Analysis!$A$2:$A$8,MI_Match_Analysis!$F$2:$F$8,"Not Found")</f>
        <v>Not Found</v>
      </c>
    </row>
    <row r="7982" spans="1:20" hidden="1" x14ac:dyDescent="0.3">
      <c r="A7982">
        <v>35</v>
      </c>
      <c r="B7982" s="1">
        <v>46137</v>
      </c>
      <c r="C7982" t="s">
        <v>162</v>
      </c>
      <c r="D7982" t="s">
        <v>68</v>
      </c>
      <c r="E7982" t="s">
        <v>54</v>
      </c>
      <c r="F7982" t="s">
        <v>47</v>
      </c>
      <c r="G7982">
        <v>1</v>
      </c>
      <c r="H7982">
        <v>8.6</v>
      </c>
      <c r="I7982" t="s">
        <v>232</v>
      </c>
      <c r="J7982" t="s">
        <v>216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83</v>
      </c>
      <c r="R7982" t="s">
        <v>83</v>
      </c>
      <c r="S7982" t="s">
        <v>83</v>
      </c>
      <c r="T7982" t="str">
        <f>_xlfn.XLOOKUP(A7982,MI_Match_Analysis!$A$2:$A$8,MI_Match_Analysis!$F$2:$F$8,"Not Found")</f>
        <v>Not Found</v>
      </c>
    </row>
    <row r="7983" spans="1:20" hidden="1" x14ac:dyDescent="0.3">
      <c r="A7983">
        <v>35</v>
      </c>
      <c r="B7983" s="1">
        <v>46137</v>
      </c>
      <c r="C7983" t="s">
        <v>162</v>
      </c>
      <c r="D7983" t="s">
        <v>68</v>
      </c>
      <c r="E7983" t="s">
        <v>54</v>
      </c>
      <c r="F7983" t="s">
        <v>47</v>
      </c>
      <c r="G7983">
        <v>1</v>
      </c>
      <c r="H7983">
        <v>9.1</v>
      </c>
      <c r="I7983" t="s">
        <v>232</v>
      </c>
      <c r="J7983" t="s">
        <v>66</v>
      </c>
      <c r="K7983">
        <v>2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83</v>
      </c>
      <c r="R7983" t="s">
        <v>83</v>
      </c>
      <c r="S7983" t="s">
        <v>83</v>
      </c>
      <c r="T7983" t="str">
        <f>_xlfn.XLOOKUP(A7983,MI_Match_Analysis!$A$2:$A$8,MI_Match_Analysis!$F$2:$F$8,"Not Found")</f>
        <v>Not Found</v>
      </c>
    </row>
    <row r="7984" spans="1:20" hidden="1" x14ac:dyDescent="0.3">
      <c r="A7984">
        <v>35</v>
      </c>
      <c r="B7984" s="1">
        <v>46137</v>
      </c>
      <c r="C7984" t="s">
        <v>162</v>
      </c>
      <c r="D7984" t="s">
        <v>68</v>
      </c>
      <c r="E7984" t="s">
        <v>54</v>
      </c>
      <c r="F7984" t="s">
        <v>47</v>
      </c>
      <c r="G7984">
        <v>1</v>
      </c>
      <c r="H7984">
        <v>9.1999999999999993</v>
      </c>
      <c r="I7984" t="s">
        <v>232</v>
      </c>
      <c r="J7984" t="s">
        <v>66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83</v>
      </c>
      <c r="R7984" t="s">
        <v>83</v>
      </c>
      <c r="S7984" t="s">
        <v>83</v>
      </c>
      <c r="T7984" t="str">
        <f>_xlfn.XLOOKUP(A7984,MI_Match_Analysis!$A$2:$A$8,MI_Match_Analysis!$F$2:$F$8,"Not Found")</f>
        <v>Not Found</v>
      </c>
    </row>
    <row r="7985" spans="1:20" hidden="1" x14ac:dyDescent="0.3">
      <c r="A7985">
        <v>35</v>
      </c>
      <c r="B7985" s="1">
        <v>46137</v>
      </c>
      <c r="C7985" t="s">
        <v>162</v>
      </c>
      <c r="D7985" t="s">
        <v>68</v>
      </c>
      <c r="E7985" t="s">
        <v>54</v>
      </c>
      <c r="F7985" t="s">
        <v>47</v>
      </c>
      <c r="G7985">
        <v>1</v>
      </c>
      <c r="H7985">
        <v>9.3000000000000007</v>
      </c>
      <c r="I7985" t="s">
        <v>232</v>
      </c>
      <c r="J7985" t="s">
        <v>66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83</v>
      </c>
      <c r="R7985" t="s">
        <v>83</v>
      </c>
      <c r="S7985" t="s">
        <v>83</v>
      </c>
      <c r="T7985" t="str">
        <f>_xlfn.XLOOKUP(A7985,MI_Match_Analysis!$A$2:$A$8,MI_Match_Analysis!$F$2:$F$8,"Not Found")</f>
        <v>Not Found</v>
      </c>
    </row>
    <row r="7986" spans="1:20" hidden="1" x14ac:dyDescent="0.3">
      <c r="A7986">
        <v>35</v>
      </c>
      <c r="B7986" s="1">
        <v>46137</v>
      </c>
      <c r="C7986" t="s">
        <v>162</v>
      </c>
      <c r="D7986" t="s">
        <v>68</v>
      </c>
      <c r="E7986" t="s">
        <v>54</v>
      </c>
      <c r="F7986" t="s">
        <v>47</v>
      </c>
      <c r="G7986">
        <v>1</v>
      </c>
      <c r="H7986">
        <v>9.4</v>
      </c>
      <c r="I7986" t="s">
        <v>239</v>
      </c>
      <c r="J7986" t="s">
        <v>66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83</v>
      </c>
      <c r="R7986" t="s">
        <v>83</v>
      </c>
      <c r="S7986" t="s">
        <v>83</v>
      </c>
      <c r="T7986" t="str">
        <f>_xlfn.XLOOKUP(A7986,MI_Match_Analysis!$A$2:$A$8,MI_Match_Analysis!$F$2:$F$8,"Not Found")</f>
        <v>Not Found</v>
      </c>
    </row>
    <row r="7987" spans="1:20" hidden="1" x14ac:dyDescent="0.3">
      <c r="A7987">
        <v>35</v>
      </c>
      <c r="B7987" s="1">
        <v>46137</v>
      </c>
      <c r="C7987" t="s">
        <v>162</v>
      </c>
      <c r="D7987" t="s">
        <v>68</v>
      </c>
      <c r="E7987" t="s">
        <v>54</v>
      </c>
      <c r="F7987" t="s">
        <v>47</v>
      </c>
      <c r="G7987">
        <v>1</v>
      </c>
      <c r="H7987">
        <v>9.5</v>
      </c>
      <c r="I7987" t="s">
        <v>239</v>
      </c>
      <c r="J7987" t="s">
        <v>66</v>
      </c>
      <c r="K7987">
        <v>1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83</v>
      </c>
      <c r="R7987" t="s">
        <v>83</v>
      </c>
      <c r="S7987" t="s">
        <v>83</v>
      </c>
      <c r="T7987" t="str">
        <f>_xlfn.XLOOKUP(A7987,MI_Match_Analysis!$A$2:$A$8,MI_Match_Analysis!$F$2:$F$8,"Not Found")</f>
        <v>Not Found</v>
      </c>
    </row>
    <row r="7988" spans="1:20" hidden="1" x14ac:dyDescent="0.3">
      <c r="A7988">
        <v>35</v>
      </c>
      <c r="B7988" s="1">
        <v>46137</v>
      </c>
      <c r="C7988" t="s">
        <v>162</v>
      </c>
      <c r="D7988" t="s">
        <v>68</v>
      </c>
      <c r="E7988" t="s">
        <v>54</v>
      </c>
      <c r="F7988" t="s">
        <v>47</v>
      </c>
      <c r="G7988">
        <v>1</v>
      </c>
      <c r="H7988">
        <v>9.6</v>
      </c>
      <c r="I7988" t="s">
        <v>232</v>
      </c>
      <c r="J7988" t="s">
        <v>66</v>
      </c>
      <c r="K7988">
        <v>4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83</v>
      </c>
      <c r="R7988" t="s">
        <v>83</v>
      </c>
      <c r="S7988" t="s">
        <v>83</v>
      </c>
      <c r="T7988" t="str">
        <f>_xlfn.XLOOKUP(A7988,MI_Match_Analysis!$A$2:$A$8,MI_Match_Analysis!$F$2:$F$8,"Not Found")</f>
        <v>Not Found</v>
      </c>
    </row>
    <row r="7989" spans="1:20" hidden="1" x14ac:dyDescent="0.3">
      <c r="A7989">
        <v>35</v>
      </c>
      <c r="B7989" s="1">
        <v>46137</v>
      </c>
      <c r="C7989" t="s">
        <v>162</v>
      </c>
      <c r="D7989" t="s">
        <v>68</v>
      </c>
      <c r="E7989" t="s">
        <v>54</v>
      </c>
      <c r="F7989" t="s">
        <v>47</v>
      </c>
      <c r="G7989">
        <v>1</v>
      </c>
      <c r="H7989">
        <v>10.1</v>
      </c>
      <c r="I7989" t="s">
        <v>239</v>
      </c>
      <c r="J7989" t="s">
        <v>216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83</v>
      </c>
      <c r="R7989" t="s">
        <v>83</v>
      </c>
      <c r="S7989" t="s">
        <v>83</v>
      </c>
      <c r="T7989" t="str">
        <f>_xlfn.XLOOKUP(A7989,MI_Match_Analysis!$A$2:$A$8,MI_Match_Analysis!$F$2:$F$8,"Not Found")</f>
        <v>Not Found</v>
      </c>
    </row>
    <row r="7990" spans="1:20" hidden="1" x14ac:dyDescent="0.3">
      <c r="A7990">
        <v>35</v>
      </c>
      <c r="B7990" s="1">
        <v>46137</v>
      </c>
      <c r="C7990" t="s">
        <v>162</v>
      </c>
      <c r="D7990" t="s">
        <v>68</v>
      </c>
      <c r="E7990" t="s">
        <v>54</v>
      </c>
      <c r="F7990" t="s">
        <v>47</v>
      </c>
      <c r="G7990">
        <v>1</v>
      </c>
      <c r="H7990">
        <v>10.199999999999999</v>
      </c>
      <c r="I7990" t="s">
        <v>239</v>
      </c>
      <c r="J7990" t="s">
        <v>216</v>
      </c>
      <c r="K7990">
        <v>1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83</v>
      </c>
      <c r="R7990" t="s">
        <v>83</v>
      </c>
      <c r="S7990" t="s">
        <v>83</v>
      </c>
      <c r="T7990" t="str">
        <f>_xlfn.XLOOKUP(A7990,MI_Match_Analysis!$A$2:$A$8,MI_Match_Analysis!$F$2:$F$8,"Not Found")</f>
        <v>Not Found</v>
      </c>
    </row>
    <row r="7991" spans="1:20" hidden="1" x14ac:dyDescent="0.3">
      <c r="A7991">
        <v>35</v>
      </c>
      <c r="B7991" s="1">
        <v>46137</v>
      </c>
      <c r="C7991" t="s">
        <v>162</v>
      </c>
      <c r="D7991" t="s">
        <v>68</v>
      </c>
      <c r="E7991" t="s">
        <v>54</v>
      </c>
      <c r="F7991" t="s">
        <v>47</v>
      </c>
      <c r="G7991">
        <v>1</v>
      </c>
      <c r="H7991">
        <v>10.199999999999999</v>
      </c>
      <c r="I7991" t="s">
        <v>232</v>
      </c>
      <c r="J7991" t="s">
        <v>216</v>
      </c>
      <c r="K7991">
        <v>1</v>
      </c>
      <c r="L7991">
        <v>1</v>
      </c>
      <c r="M7991">
        <v>0</v>
      </c>
      <c r="N7991">
        <v>0</v>
      </c>
      <c r="O7991">
        <v>0</v>
      </c>
      <c r="P7991">
        <v>1</v>
      </c>
      <c r="Q7991" t="s">
        <v>83</v>
      </c>
      <c r="R7991" t="s">
        <v>83</v>
      </c>
      <c r="S7991" t="s">
        <v>83</v>
      </c>
      <c r="T7991" t="str">
        <f>_xlfn.XLOOKUP(A7991,MI_Match_Analysis!$A$2:$A$8,MI_Match_Analysis!$F$2:$F$8,"Not Found")</f>
        <v>Not Found</v>
      </c>
    </row>
    <row r="7992" spans="1:20" hidden="1" x14ac:dyDescent="0.3">
      <c r="A7992">
        <v>35</v>
      </c>
      <c r="B7992" s="1">
        <v>46137</v>
      </c>
      <c r="C7992" t="s">
        <v>162</v>
      </c>
      <c r="D7992" t="s">
        <v>68</v>
      </c>
      <c r="E7992" t="s">
        <v>54</v>
      </c>
      <c r="F7992" t="s">
        <v>47</v>
      </c>
      <c r="G7992">
        <v>1</v>
      </c>
      <c r="H7992">
        <v>10.3</v>
      </c>
      <c r="I7992" t="s">
        <v>232</v>
      </c>
      <c r="J7992" t="s">
        <v>216</v>
      </c>
      <c r="K7992">
        <v>4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83</v>
      </c>
      <c r="R7992" t="s">
        <v>83</v>
      </c>
      <c r="S7992" t="s">
        <v>83</v>
      </c>
      <c r="T7992" t="str">
        <f>_xlfn.XLOOKUP(A7992,MI_Match_Analysis!$A$2:$A$8,MI_Match_Analysis!$F$2:$F$8,"Not Found")</f>
        <v>Not Found</v>
      </c>
    </row>
    <row r="7993" spans="1:20" hidden="1" x14ac:dyDescent="0.3">
      <c r="A7993">
        <v>35</v>
      </c>
      <c r="B7993" s="1">
        <v>46137</v>
      </c>
      <c r="C7993" t="s">
        <v>162</v>
      </c>
      <c r="D7993" t="s">
        <v>68</v>
      </c>
      <c r="E7993" t="s">
        <v>54</v>
      </c>
      <c r="F7993" t="s">
        <v>47</v>
      </c>
      <c r="G7993">
        <v>1</v>
      </c>
      <c r="H7993">
        <v>10.4</v>
      </c>
      <c r="I7993" t="s">
        <v>232</v>
      </c>
      <c r="J7993" t="s">
        <v>216</v>
      </c>
      <c r="K7993">
        <v>4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83</v>
      </c>
      <c r="R7993" t="s">
        <v>83</v>
      </c>
      <c r="S7993" t="s">
        <v>83</v>
      </c>
      <c r="T7993" t="str">
        <f>_xlfn.XLOOKUP(A7993,MI_Match_Analysis!$A$2:$A$8,MI_Match_Analysis!$F$2:$F$8,"Not Found")</f>
        <v>Not Found</v>
      </c>
    </row>
    <row r="7994" spans="1:20" hidden="1" x14ac:dyDescent="0.3">
      <c r="A7994">
        <v>35</v>
      </c>
      <c r="B7994" s="1">
        <v>46137</v>
      </c>
      <c r="C7994" t="s">
        <v>162</v>
      </c>
      <c r="D7994" t="s">
        <v>68</v>
      </c>
      <c r="E7994" t="s">
        <v>54</v>
      </c>
      <c r="F7994" t="s">
        <v>47</v>
      </c>
      <c r="G7994">
        <v>1</v>
      </c>
      <c r="H7994">
        <v>10.5</v>
      </c>
      <c r="I7994" t="s">
        <v>232</v>
      </c>
      <c r="J7994" t="s">
        <v>216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83</v>
      </c>
      <c r="R7994" t="s">
        <v>83</v>
      </c>
      <c r="S7994" t="s">
        <v>83</v>
      </c>
      <c r="T7994" t="str">
        <f>_xlfn.XLOOKUP(A7994,MI_Match_Analysis!$A$2:$A$8,MI_Match_Analysis!$F$2:$F$8,"Not Found")</f>
        <v>Not Found</v>
      </c>
    </row>
    <row r="7995" spans="1:20" hidden="1" x14ac:dyDescent="0.3">
      <c r="A7995">
        <v>35</v>
      </c>
      <c r="B7995" s="1">
        <v>46137</v>
      </c>
      <c r="C7995" t="s">
        <v>162</v>
      </c>
      <c r="D7995" t="s">
        <v>68</v>
      </c>
      <c r="E7995" t="s">
        <v>54</v>
      </c>
      <c r="F7995" t="s">
        <v>47</v>
      </c>
      <c r="G7995">
        <v>1</v>
      </c>
      <c r="H7995">
        <v>10.6</v>
      </c>
      <c r="I7995" t="s">
        <v>232</v>
      </c>
      <c r="J7995" t="s">
        <v>216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83</v>
      </c>
      <c r="R7995" t="s">
        <v>83</v>
      </c>
      <c r="S7995" t="s">
        <v>83</v>
      </c>
      <c r="T7995" t="str">
        <f>_xlfn.XLOOKUP(A7995,MI_Match_Analysis!$A$2:$A$8,MI_Match_Analysis!$F$2:$F$8,"Not Found")</f>
        <v>Not Found</v>
      </c>
    </row>
    <row r="7996" spans="1:20" hidden="1" x14ac:dyDescent="0.3">
      <c r="A7996">
        <v>35</v>
      </c>
      <c r="B7996" s="1">
        <v>46137</v>
      </c>
      <c r="C7996" t="s">
        <v>162</v>
      </c>
      <c r="D7996" t="s">
        <v>68</v>
      </c>
      <c r="E7996" t="s">
        <v>54</v>
      </c>
      <c r="F7996" t="s">
        <v>47</v>
      </c>
      <c r="G7996">
        <v>1</v>
      </c>
      <c r="H7996">
        <v>11.1</v>
      </c>
      <c r="I7996" t="s">
        <v>239</v>
      </c>
      <c r="J7996" t="s">
        <v>214</v>
      </c>
      <c r="K7996">
        <v>6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83</v>
      </c>
      <c r="R7996" t="s">
        <v>83</v>
      </c>
      <c r="S7996" t="s">
        <v>83</v>
      </c>
      <c r="T7996" t="str">
        <f>_xlfn.XLOOKUP(A7996,MI_Match_Analysis!$A$2:$A$8,MI_Match_Analysis!$F$2:$F$8,"Not Found")</f>
        <v>Not Found</v>
      </c>
    </row>
    <row r="7997" spans="1:20" hidden="1" x14ac:dyDescent="0.3">
      <c r="A7997">
        <v>35</v>
      </c>
      <c r="B7997" s="1">
        <v>46137</v>
      </c>
      <c r="C7997" t="s">
        <v>162</v>
      </c>
      <c r="D7997" t="s">
        <v>68</v>
      </c>
      <c r="E7997" t="s">
        <v>54</v>
      </c>
      <c r="F7997" t="s">
        <v>47</v>
      </c>
      <c r="G7997">
        <v>1</v>
      </c>
      <c r="H7997">
        <v>11.2</v>
      </c>
      <c r="I7997" t="s">
        <v>239</v>
      </c>
      <c r="J7997" t="s">
        <v>214</v>
      </c>
      <c r="K7997">
        <v>4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83</v>
      </c>
      <c r="R7997" t="s">
        <v>83</v>
      </c>
      <c r="S7997" t="s">
        <v>83</v>
      </c>
      <c r="T7997" t="str">
        <f>_xlfn.XLOOKUP(A7997,MI_Match_Analysis!$A$2:$A$8,MI_Match_Analysis!$F$2:$F$8,"Not Found")</f>
        <v>Not Found</v>
      </c>
    </row>
    <row r="7998" spans="1:20" hidden="1" x14ac:dyDescent="0.3">
      <c r="A7998">
        <v>35</v>
      </c>
      <c r="B7998" s="1">
        <v>46137</v>
      </c>
      <c r="C7998" t="s">
        <v>162</v>
      </c>
      <c r="D7998" t="s">
        <v>68</v>
      </c>
      <c r="E7998" t="s">
        <v>54</v>
      </c>
      <c r="F7998" t="s">
        <v>47</v>
      </c>
      <c r="G7998">
        <v>1</v>
      </c>
      <c r="H7998">
        <v>11.3</v>
      </c>
      <c r="I7998" t="s">
        <v>239</v>
      </c>
      <c r="J7998" t="s">
        <v>214</v>
      </c>
      <c r="K7998">
        <v>4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83</v>
      </c>
      <c r="R7998" t="s">
        <v>83</v>
      </c>
      <c r="S7998" t="s">
        <v>83</v>
      </c>
      <c r="T7998" t="str">
        <f>_xlfn.XLOOKUP(A7998,MI_Match_Analysis!$A$2:$A$8,MI_Match_Analysis!$F$2:$F$8,"Not Found")</f>
        <v>Not Found</v>
      </c>
    </row>
    <row r="7999" spans="1:20" hidden="1" x14ac:dyDescent="0.3">
      <c r="A7999">
        <v>35</v>
      </c>
      <c r="B7999" s="1">
        <v>46137</v>
      </c>
      <c r="C7999" t="s">
        <v>162</v>
      </c>
      <c r="D7999" t="s">
        <v>68</v>
      </c>
      <c r="E7999" t="s">
        <v>54</v>
      </c>
      <c r="F7999" t="s">
        <v>47</v>
      </c>
      <c r="G7999">
        <v>1</v>
      </c>
      <c r="H7999">
        <v>11.4</v>
      </c>
      <c r="I7999" t="s">
        <v>239</v>
      </c>
      <c r="J7999" t="s">
        <v>214</v>
      </c>
      <c r="K7999">
        <v>4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83</v>
      </c>
      <c r="R7999" t="s">
        <v>83</v>
      </c>
      <c r="S7999" t="s">
        <v>83</v>
      </c>
      <c r="T7999" t="str">
        <f>_xlfn.XLOOKUP(A7999,MI_Match_Analysis!$A$2:$A$8,MI_Match_Analysis!$F$2:$F$8,"Not Found")</f>
        <v>Not Found</v>
      </c>
    </row>
    <row r="8000" spans="1:20" hidden="1" x14ac:dyDescent="0.3">
      <c r="A8000">
        <v>35</v>
      </c>
      <c r="B8000" s="1">
        <v>46137</v>
      </c>
      <c r="C8000" t="s">
        <v>162</v>
      </c>
      <c r="D8000" t="s">
        <v>68</v>
      </c>
      <c r="E8000" t="s">
        <v>54</v>
      </c>
      <c r="F8000" t="s">
        <v>47</v>
      </c>
      <c r="G8000">
        <v>1</v>
      </c>
      <c r="H8000">
        <v>11.5</v>
      </c>
      <c r="I8000" t="s">
        <v>239</v>
      </c>
      <c r="J8000" t="s">
        <v>214</v>
      </c>
      <c r="K8000">
        <v>4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83</v>
      </c>
      <c r="R8000" t="s">
        <v>83</v>
      </c>
      <c r="S8000" t="s">
        <v>83</v>
      </c>
      <c r="T8000" t="str">
        <f>_xlfn.XLOOKUP(A8000,MI_Match_Analysis!$A$2:$A$8,MI_Match_Analysis!$F$2:$F$8,"Not Found")</f>
        <v>Not Found</v>
      </c>
    </row>
    <row r="8001" spans="1:20" hidden="1" x14ac:dyDescent="0.3">
      <c r="A8001">
        <v>35</v>
      </c>
      <c r="B8001" s="1">
        <v>46137</v>
      </c>
      <c r="C8001" t="s">
        <v>162</v>
      </c>
      <c r="D8001" t="s">
        <v>68</v>
      </c>
      <c r="E8001" t="s">
        <v>54</v>
      </c>
      <c r="F8001" t="s">
        <v>47</v>
      </c>
      <c r="G8001">
        <v>1</v>
      </c>
      <c r="H8001">
        <v>11.6</v>
      </c>
      <c r="I8001" t="s">
        <v>239</v>
      </c>
      <c r="J8001" t="s">
        <v>214</v>
      </c>
      <c r="K8001">
        <v>6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83</v>
      </c>
      <c r="R8001" t="s">
        <v>83</v>
      </c>
      <c r="S8001" t="s">
        <v>83</v>
      </c>
      <c r="T8001" t="str">
        <f>_xlfn.XLOOKUP(A8001,MI_Match_Analysis!$A$2:$A$8,MI_Match_Analysis!$F$2:$F$8,"Not Found")</f>
        <v>Not Found</v>
      </c>
    </row>
    <row r="8002" spans="1:20" hidden="1" x14ac:dyDescent="0.3">
      <c r="A8002">
        <v>35</v>
      </c>
      <c r="B8002" s="1">
        <v>46137</v>
      </c>
      <c r="C8002" t="s">
        <v>162</v>
      </c>
      <c r="D8002" t="s">
        <v>68</v>
      </c>
      <c r="E8002" t="s">
        <v>54</v>
      </c>
      <c r="F8002" t="s">
        <v>47</v>
      </c>
      <c r="G8002">
        <v>1</v>
      </c>
      <c r="H8002">
        <v>12.1</v>
      </c>
      <c r="I8002" t="s">
        <v>232</v>
      </c>
      <c r="J8002" t="s">
        <v>226</v>
      </c>
      <c r="K8002">
        <v>0</v>
      </c>
      <c r="L8002">
        <v>1</v>
      </c>
      <c r="M8002">
        <v>1</v>
      </c>
      <c r="N8002">
        <v>0</v>
      </c>
      <c r="O8002">
        <v>0</v>
      </c>
      <c r="P8002">
        <v>0</v>
      </c>
      <c r="Q8002" t="s">
        <v>83</v>
      </c>
      <c r="R8002" t="s">
        <v>83</v>
      </c>
      <c r="S8002" t="s">
        <v>83</v>
      </c>
      <c r="T8002" t="str">
        <f>_xlfn.XLOOKUP(A8002,MI_Match_Analysis!$A$2:$A$8,MI_Match_Analysis!$F$2:$F$8,"Not Found")</f>
        <v>Not Found</v>
      </c>
    </row>
    <row r="8003" spans="1:20" hidden="1" x14ac:dyDescent="0.3">
      <c r="A8003">
        <v>35</v>
      </c>
      <c r="B8003" s="1">
        <v>46137</v>
      </c>
      <c r="C8003" t="s">
        <v>162</v>
      </c>
      <c r="D8003" t="s">
        <v>68</v>
      </c>
      <c r="E8003" t="s">
        <v>54</v>
      </c>
      <c r="F8003" t="s">
        <v>47</v>
      </c>
      <c r="G8003">
        <v>1</v>
      </c>
      <c r="H8003">
        <v>12.1</v>
      </c>
      <c r="I8003" t="s">
        <v>232</v>
      </c>
      <c r="J8003" t="s">
        <v>226</v>
      </c>
      <c r="K8003">
        <v>1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83</v>
      </c>
      <c r="R8003" t="s">
        <v>83</v>
      </c>
      <c r="S8003" t="s">
        <v>83</v>
      </c>
      <c r="T8003" t="str">
        <f>_xlfn.XLOOKUP(A8003,MI_Match_Analysis!$A$2:$A$8,MI_Match_Analysis!$F$2:$F$8,"Not Found")</f>
        <v>Not Found</v>
      </c>
    </row>
    <row r="8004" spans="1:20" hidden="1" x14ac:dyDescent="0.3">
      <c r="A8004">
        <v>35</v>
      </c>
      <c r="B8004" s="1">
        <v>46137</v>
      </c>
      <c r="C8004" t="s">
        <v>162</v>
      </c>
      <c r="D8004" t="s">
        <v>68</v>
      </c>
      <c r="E8004" t="s">
        <v>54</v>
      </c>
      <c r="F8004" t="s">
        <v>47</v>
      </c>
      <c r="G8004">
        <v>1</v>
      </c>
      <c r="H8004">
        <v>12.2</v>
      </c>
      <c r="I8004" t="s">
        <v>239</v>
      </c>
      <c r="J8004" t="s">
        <v>226</v>
      </c>
      <c r="K8004">
        <v>1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83</v>
      </c>
      <c r="R8004" t="s">
        <v>83</v>
      </c>
      <c r="S8004" t="s">
        <v>83</v>
      </c>
      <c r="T8004" t="str">
        <f>_xlfn.XLOOKUP(A8004,MI_Match_Analysis!$A$2:$A$8,MI_Match_Analysis!$F$2:$F$8,"Not Found")</f>
        <v>Not Found</v>
      </c>
    </row>
    <row r="8005" spans="1:20" hidden="1" x14ac:dyDescent="0.3">
      <c r="A8005">
        <v>35</v>
      </c>
      <c r="B8005" s="1">
        <v>46137</v>
      </c>
      <c r="C8005" t="s">
        <v>162</v>
      </c>
      <c r="D8005" t="s">
        <v>68</v>
      </c>
      <c r="E8005" t="s">
        <v>54</v>
      </c>
      <c r="F8005" t="s">
        <v>47</v>
      </c>
      <c r="G8005">
        <v>1</v>
      </c>
      <c r="H8005">
        <v>12.3</v>
      </c>
      <c r="I8005" t="s">
        <v>232</v>
      </c>
      <c r="J8005" t="s">
        <v>226</v>
      </c>
      <c r="K8005">
        <v>6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83</v>
      </c>
      <c r="R8005" t="s">
        <v>83</v>
      </c>
      <c r="S8005" t="s">
        <v>83</v>
      </c>
      <c r="T8005" t="str">
        <f>_xlfn.XLOOKUP(A8005,MI_Match_Analysis!$A$2:$A$8,MI_Match_Analysis!$F$2:$F$8,"Not Found")</f>
        <v>Not Found</v>
      </c>
    </row>
    <row r="8006" spans="1:20" hidden="1" x14ac:dyDescent="0.3">
      <c r="A8006">
        <v>35</v>
      </c>
      <c r="B8006" s="1">
        <v>46137</v>
      </c>
      <c r="C8006" t="s">
        <v>162</v>
      </c>
      <c r="D8006" t="s">
        <v>68</v>
      </c>
      <c r="E8006" t="s">
        <v>54</v>
      </c>
      <c r="F8006" t="s">
        <v>47</v>
      </c>
      <c r="G8006">
        <v>1</v>
      </c>
      <c r="H8006">
        <v>12.4</v>
      </c>
      <c r="I8006" t="s">
        <v>232</v>
      </c>
      <c r="J8006" t="s">
        <v>226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83</v>
      </c>
      <c r="R8006" t="s">
        <v>83</v>
      </c>
      <c r="S8006" t="s">
        <v>83</v>
      </c>
      <c r="T8006" t="str">
        <f>_xlfn.XLOOKUP(A8006,MI_Match_Analysis!$A$2:$A$8,MI_Match_Analysis!$F$2:$F$8,"Not Found")</f>
        <v>Not Found</v>
      </c>
    </row>
    <row r="8007" spans="1:20" hidden="1" x14ac:dyDescent="0.3">
      <c r="A8007">
        <v>35</v>
      </c>
      <c r="B8007" s="1">
        <v>46137</v>
      </c>
      <c r="C8007" t="s">
        <v>162</v>
      </c>
      <c r="D8007" t="s">
        <v>68</v>
      </c>
      <c r="E8007" t="s">
        <v>54</v>
      </c>
      <c r="F8007" t="s">
        <v>47</v>
      </c>
      <c r="G8007">
        <v>1</v>
      </c>
      <c r="H8007">
        <v>12.4</v>
      </c>
      <c r="I8007" t="s">
        <v>232</v>
      </c>
      <c r="J8007" t="s">
        <v>226</v>
      </c>
      <c r="K8007">
        <v>0</v>
      </c>
      <c r="L8007">
        <v>1</v>
      </c>
      <c r="M8007">
        <v>1</v>
      </c>
      <c r="N8007">
        <v>0</v>
      </c>
      <c r="O8007">
        <v>0</v>
      </c>
      <c r="P8007">
        <v>0</v>
      </c>
      <c r="Q8007" t="s">
        <v>83</v>
      </c>
      <c r="R8007" t="s">
        <v>83</v>
      </c>
      <c r="S8007" t="s">
        <v>83</v>
      </c>
      <c r="T8007" t="str">
        <f>_xlfn.XLOOKUP(A8007,MI_Match_Analysis!$A$2:$A$8,MI_Match_Analysis!$F$2:$F$8,"Not Found")</f>
        <v>Not Found</v>
      </c>
    </row>
    <row r="8008" spans="1:20" hidden="1" x14ac:dyDescent="0.3">
      <c r="A8008">
        <v>35</v>
      </c>
      <c r="B8008" s="1">
        <v>46137</v>
      </c>
      <c r="C8008" t="s">
        <v>162</v>
      </c>
      <c r="D8008" t="s">
        <v>68</v>
      </c>
      <c r="E8008" t="s">
        <v>54</v>
      </c>
      <c r="F8008" t="s">
        <v>47</v>
      </c>
      <c r="G8008">
        <v>1</v>
      </c>
      <c r="H8008">
        <v>12.5</v>
      </c>
      <c r="I8008" t="s">
        <v>232</v>
      </c>
      <c r="J8008" t="s">
        <v>226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83</v>
      </c>
      <c r="R8008" t="s">
        <v>83</v>
      </c>
      <c r="S8008" t="s">
        <v>83</v>
      </c>
      <c r="T8008" t="str">
        <f>_xlfn.XLOOKUP(A8008,MI_Match_Analysis!$A$2:$A$8,MI_Match_Analysis!$F$2:$F$8,"Not Found")</f>
        <v>Not Found</v>
      </c>
    </row>
    <row r="8009" spans="1:20" hidden="1" x14ac:dyDescent="0.3">
      <c r="A8009">
        <v>35</v>
      </c>
      <c r="B8009" s="1">
        <v>46137</v>
      </c>
      <c r="C8009" t="s">
        <v>162</v>
      </c>
      <c r="D8009" t="s">
        <v>68</v>
      </c>
      <c r="E8009" t="s">
        <v>54</v>
      </c>
      <c r="F8009" t="s">
        <v>47</v>
      </c>
      <c r="G8009">
        <v>1</v>
      </c>
      <c r="H8009">
        <v>12.6</v>
      </c>
      <c r="I8009" t="s">
        <v>232</v>
      </c>
      <c r="J8009" t="s">
        <v>226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83</v>
      </c>
      <c r="R8009" t="s">
        <v>83</v>
      </c>
      <c r="S8009" t="s">
        <v>83</v>
      </c>
      <c r="T8009" t="str">
        <f>_xlfn.XLOOKUP(A8009,MI_Match_Analysis!$A$2:$A$8,MI_Match_Analysis!$F$2:$F$8,"Not Found")</f>
        <v>Not Found</v>
      </c>
    </row>
    <row r="8010" spans="1:20" hidden="1" x14ac:dyDescent="0.3">
      <c r="A8010">
        <v>35</v>
      </c>
      <c r="B8010" s="1">
        <v>46137</v>
      </c>
      <c r="C8010" t="s">
        <v>162</v>
      </c>
      <c r="D8010" t="s">
        <v>68</v>
      </c>
      <c r="E8010" t="s">
        <v>54</v>
      </c>
      <c r="F8010" t="s">
        <v>47</v>
      </c>
      <c r="G8010">
        <v>1</v>
      </c>
      <c r="H8010">
        <v>13.1</v>
      </c>
      <c r="I8010" t="s">
        <v>232</v>
      </c>
      <c r="J8010" t="s">
        <v>114</v>
      </c>
      <c r="K8010">
        <v>4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83</v>
      </c>
      <c r="R8010" t="s">
        <v>83</v>
      </c>
      <c r="S8010" t="s">
        <v>83</v>
      </c>
      <c r="T8010" t="str">
        <f>_xlfn.XLOOKUP(A8010,MI_Match_Analysis!$A$2:$A$8,MI_Match_Analysis!$F$2:$F$8,"Not Found")</f>
        <v>Not Found</v>
      </c>
    </row>
    <row r="8011" spans="1:20" hidden="1" x14ac:dyDescent="0.3">
      <c r="A8011">
        <v>35</v>
      </c>
      <c r="B8011" s="1">
        <v>46137</v>
      </c>
      <c r="C8011" t="s">
        <v>162</v>
      </c>
      <c r="D8011" t="s">
        <v>68</v>
      </c>
      <c r="E8011" t="s">
        <v>54</v>
      </c>
      <c r="F8011" t="s">
        <v>47</v>
      </c>
      <c r="G8011">
        <v>1</v>
      </c>
      <c r="H8011">
        <v>13.2</v>
      </c>
      <c r="I8011" t="s">
        <v>232</v>
      </c>
      <c r="J8011" t="s">
        <v>114</v>
      </c>
      <c r="K8011">
        <v>6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83</v>
      </c>
      <c r="R8011" t="s">
        <v>83</v>
      </c>
      <c r="S8011" t="s">
        <v>83</v>
      </c>
      <c r="T8011" t="str">
        <f>_xlfn.XLOOKUP(A8011,MI_Match_Analysis!$A$2:$A$8,MI_Match_Analysis!$F$2:$F$8,"Not Found")</f>
        <v>Not Found</v>
      </c>
    </row>
    <row r="8012" spans="1:20" hidden="1" x14ac:dyDescent="0.3">
      <c r="A8012">
        <v>35</v>
      </c>
      <c r="B8012" s="1">
        <v>46137</v>
      </c>
      <c r="C8012" t="s">
        <v>162</v>
      </c>
      <c r="D8012" t="s">
        <v>68</v>
      </c>
      <c r="E8012" t="s">
        <v>54</v>
      </c>
      <c r="F8012" t="s">
        <v>47</v>
      </c>
      <c r="G8012">
        <v>1</v>
      </c>
      <c r="H8012">
        <v>13.3</v>
      </c>
      <c r="I8012" t="s">
        <v>232</v>
      </c>
      <c r="J8012" t="s">
        <v>114</v>
      </c>
      <c r="K8012">
        <v>4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83</v>
      </c>
      <c r="R8012" t="s">
        <v>83</v>
      </c>
      <c r="S8012" t="s">
        <v>83</v>
      </c>
      <c r="T8012" t="str">
        <f>_xlfn.XLOOKUP(A8012,MI_Match_Analysis!$A$2:$A$8,MI_Match_Analysis!$F$2:$F$8,"Not Found")</f>
        <v>Not Found</v>
      </c>
    </row>
    <row r="8013" spans="1:20" hidden="1" x14ac:dyDescent="0.3">
      <c r="A8013">
        <v>35</v>
      </c>
      <c r="B8013" s="1">
        <v>46137</v>
      </c>
      <c r="C8013" t="s">
        <v>162</v>
      </c>
      <c r="D8013" t="s">
        <v>68</v>
      </c>
      <c r="E8013" t="s">
        <v>54</v>
      </c>
      <c r="F8013" t="s">
        <v>47</v>
      </c>
      <c r="G8013">
        <v>1</v>
      </c>
      <c r="H8013">
        <v>13.4</v>
      </c>
      <c r="I8013" t="s">
        <v>232</v>
      </c>
      <c r="J8013" t="s">
        <v>114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83</v>
      </c>
      <c r="R8013" t="s">
        <v>83</v>
      </c>
      <c r="S8013" t="s">
        <v>83</v>
      </c>
      <c r="T8013" t="str">
        <f>_xlfn.XLOOKUP(A8013,MI_Match_Analysis!$A$2:$A$8,MI_Match_Analysis!$F$2:$F$8,"Not Found")</f>
        <v>Not Found</v>
      </c>
    </row>
    <row r="8014" spans="1:20" hidden="1" x14ac:dyDescent="0.3">
      <c r="A8014">
        <v>35</v>
      </c>
      <c r="B8014" s="1">
        <v>46137</v>
      </c>
      <c r="C8014" t="s">
        <v>162</v>
      </c>
      <c r="D8014" t="s">
        <v>68</v>
      </c>
      <c r="E8014" t="s">
        <v>54</v>
      </c>
      <c r="F8014" t="s">
        <v>47</v>
      </c>
      <c r="G8014">
        <v>1</v>
      </c>
      <c r="H8014">
        <v>13.5</v>
      </c>
      <c r="I8014" t="s">
        <v>239</v>
      </c>
      <c r="J8014" t="s">
        <v>114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83</v>
      </c>
      <c r="R8014" t="s">
        <v>83</v>
      </c>
      <c r="S8014" t="s">
        <v>83</v>
      </c>
      <c r="T8014" t="str">
        <f>_xlfn.XLOOKUP(A8014,MI_Match_Analysis!$A$2:$A$8,MI_Match_Analysis!$F$2:$F$8,"Not Found")</f>
        <v>Not Found</v>
      </c>
    </row>
    <row r="8015" spans="1:20" hidden="1" x14ac:dyDescent="0.3">
      <c r="A8015">
        <v>35</v>
      </c>
      <c r="B8015" s="1">
        <v>46137</v>
      </c>
      <c r="C8015" t="s">
        <v>162</v>
      </c>
      <c r="D8015" t="s">
        <v>68</v>
      </c>
      <c r="E8015" t="s">
        <v>54</v>
      </c>
      <c r="F8015" t="s">
        <v>47</v>
      </c>
      <c r="G8015">
        <v>1</v>
      </c>
      <c r="H8015">
        <v>13.6</v>
      </c>
      <c r="I8015" t="s">
        <v>232</v>
      </c>
      <c r="J8015" t="s">
        <v>114</v>
      </c>
      <c r="K8015">
        <v>4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83</v>
      </c>
      <c r="R8015" t="s">
        <v>83</v>
      </c>
      <c r="S8015" t="s">
        <v>83</v>
      </c>
      <c r="T8015" t="str">
        <f>_xlfn.XLOOKUP(A8015,MI_Match_Analysis!$A$2:$A$8,MI_Match_Analysis!$F$2:$F$8,"Not Found")</f>
        <v>Not Found</v>
      </c>
    </row>
    <row r="8016" spans="1:20" hidden="1" x14ac:dyDescent="0.3">
      <c r="A8016">
        <v>35</v>
      </c>
      <c r="B8016" s="1">
        <v>46137</v>
      </c>
      <c r="C8016" t="s">
        <v>162</v>
      </c>
      <c r="D8016" t="s">
        <v>68</v>
      </c>
      <c r="E8016" t="s">
        <v>54</v>
      </c>
      <c r="F8016" t="s">
        <v>47</v>
      </c>
      <c r="G8016">
        <v>1</v>
      </c>
      <c r="H8016">
        <v>14.1</v>
      </c>
      <c r="I8016" t="s">
        <v>239</v>
      </c>
      <c r="J8016" t="s">
        <v>215</v>
      </c>
      <c r="K8016">
        <v>4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83</v>
      </c>
      <c r="R8016" t="s">
        <v>83</v>
      </c>
      <c r="S8016" t="s">
        <v>83</v>
      </c>
      <c r="T8016" t="str">
        <f>_xlfn.XLOOKUP(A8016,MI_Match_Analysis!$A$2:$A$8,MI_Match_Analysis!$F$2:$F$8,"Not Found")</f>
        <v>Not Found</v>
      </c>
    </row>
    <row r="8017" spans="1:20" hidden="1" x14ac:dyDescent="0.3">
      <c r="A8017">
        <v>35</v>
      </c>
      <c r="B8017" s="1">
        <v>46137</v>
      </c>
      <c r="C8017" t="s">
        <v>162</v>
      </c>
      <c r="D8017" t="s">
        <v>68</v>
      </c>
      <c r="E8017" t="s">
        <v>54</v>
      </c>
      <c r="F8017" t="s">
        <v>47</v>
      </c>
      <c r="G8017">
        <v>1</v>
      </c>
      <c r="H8017">
        <v>14.2</v>
      </c>
      <c r="I8017" t="s">
        <v>239</v>
      </c>
      <c r="J8017" t="s">
        <v>215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83</v>
      </c>
      <c r="R8017" t="s">
        <v>83</v>
      </c>
      <c r="S8017" t="s">
        <v>83</v>
      </c>
      <c r="T8017" t="str">
        <f>_xlfn.XLOOKUP(A8017,MI_Match_Analysis!$A$2:$A$8,MI_Match_Analysis!$F$2:$F$8,"Not Found")</f>
        <v>Not Found</v>
      </c>
    </row>
    <row r="8018" spans="1:20" hidden="1" x14ac:dyDescent="0.3">
      <c r="A8018">
        <v>35</v>
      </c>
      <c r="B8018" s="1">
        <v>46137</v>
      </c>
      <c r="C8018" t="s">
        <v>162</v>
      </c>
      <c r="D8018" t="s">
        <v>68</v>
      </c>
      <c r="E8018" t="s">
        <v>54</v>
      </c>
      <c r="F8018" t="s">
        <v>47</v>
      </c>
      <c r="G8018">
        <v>1</v>
      </c>
      <c r="H8018">
        <v>14.3</v>
      </c>
      <c r="I8018" t="s">
        <v>232</v>
      </c>
      <c r="J8018" t="s">
        <v>215</v>
      </c>
      <c r="K8018">
        <v>4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83</v>
      </c>
      <c r="R8018" t="s">
        <v>83</v>
      </c>
      <c r="S8018" t="s">
        <v>83</v>
      </c>
      <c r="T8018" t="str">
        <f>_xlfn.XLOOKUP(A8018,MI_Match_Analysis!$A$2:$A$8,MI_Match_Analysis!$F$2:$F$8,"Not Found")</f>
        <v>Not Found</v>
      </c>
    </row>
    <row r="8019" spans="1:20" hidden="1" x14ac:dyDescent="0.3">
      <c r="A8019">
        <v>35</v>
      </c>
      <c r="B8019" s="1">
        <v>46137</v>
      </c>
      <c r="C8019" t="s">
        <v>162</v>
      </c>
      <c r="D8019" t="s">
        <v>68</v>
      </c>
      <c r="E8019" t="s">
        <v>54</v>
      </c>
      <c r="F8019" t="s">
        <v>47</v>
      </c>
      <c r="G8019">
        <v>1</v>
      </c>
      <c r="H8019">
        <v>14.4</v>
      </c>
      <c r="I8019" t="s">
        <v>232</v>
      </c>
      <c r="J8019" t="s">
        <v>215</v>
      </c>
      <c r="K8019">
        <v>2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83</v>
      </c>
      <c r="R8019" t="s">
        <v>83</v>
      </c>
      <c r="S8019" t="s">
        <v>83</v>
      </c>
      <c r="T8019" t="str">
        <f>_xlfn.XLOOKUP(A8019,MI_Match_Analysis!$A$2:$A$8,MI_Match_Analysis!$F$2:$F$8,"Not Found")</f>
        <v>Not Found</v>
      </c>
    </row>
    <row r="8020" spans="1:20" hidden="1" x14ac:dyDescent="0.3">
      <c r="A8020">
        <v>35</v>
      </c>
      <c r="B8020" s="1">
        <v>46137</v>
      </c>
      <c r="C8020" t="s">
        <v>162</v>
      </c>
      <c r="D8020" t="s">
        <v>68</v>
      </c>
      <c r="E8020" t="s">
        <v>54</v>
      </c>
      <c r="F8020" t="s">
        <v>47</v>
      </c>
      <c r="G8020">
        <v>1</v>
      </c>
      <c r="H8020">
        <v>14.5</v>
      </c>
      <c r="I8020" t="s">
        <v>232</v>
      </c>
      <c r="J8020" t="s">
        <v>215</v>
      </c>
      <c r="K8020">
        <v>4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83</v>
      </c>
      <c r="R8020" t="s">
        <v>83</v>
      </c>
      <c r="S8020" t="s">
        <v>83</v>
      </c>
      <c r="T8020" t="str">
        <f>_xlfn.XLOOKUP(A8020,MI_Match_Analysis!$A$2:$A$8,MI_Match_Analysis!$F$2:$F$8,"Not Found")</f>
        <v>Not Found</v>
      </c>
    </row>
    <row r="8021" spans="1:20" hidden="1" x14ac:dyDescent="0.3">
      <c r="A8021">
        <v>35</v>
      </c>
      <c r="B8021" s="1">
        <v>46137</v>
      </c>
      <c r="C8021" t="s">
        <v>162</v>
      </c>
      <c r="D8021" t="s">
        <v>68</v>
      </c>
      <c r="E8021" t="s">
        <v>54</v>
      </c>
      <c r="F8021" t="s">
        <v>47</v>
      </c>
      <c r="G8021">
        <v>1</v>
      </c>
      <c r="H8021">
        <v>14.6</v>
      </c>
      <c r="I8021" t="s">
        <v>232</v>
      </c>
      <c r="J8021" t="s">
        <v>215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83</v>
      </c>
      <c r="R8021" t="s">
        <v>83</v>
      </c>
      <c r="S8021" t="s">
        <v>83</v>
      </c>
      <c r="T8021" t="str">
        <f>_xlfn.XLOOKUP(A8021,MI_Match_Analysis!$A$2:$A$8,MI_Match_Analysis!$F$2:$F$8,"Not Found")</f>
        <v>Not Found</v>
      </c>
    </row>
    <row r="8022" spans="1:20" hidden="1" x14ac:dyDescent="0.3">
      <c r="A8022">
        <v>35</v>
      </c>
      <c r="B8022" s="1">
        <v>46137</v>
      </c>
      <c r="C8022" t="s">
        <v>162</v>
      </c>
      <c r="D8022" t="s">
        <v>68</v>
      </c>
      <c r="E8022" t="s">
        <v>54</v>
      </c>
      <c r="F8022" t="s">
        <v>47</v>
      </c>
      <c r="G8022">
        <v>1</v>
      </c>
      <c r="H8022">
        <v>15.1</v>
      </c>
      <c r="I8022" t="s">
        <v>232</v>
      </c>
      <c r="J8022" t="s">
        <v>66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83</v>
      </c>
      <c r="R8022" t="s">
        <v>83</v>
      </c>
      <c r="S8022" t="s">
        <v>83</v>
      </c>
      <c r="T8022" t="str">
        <f>_xlfn.XLOOKUP(A8022,MI_Match_Analysis!$A$2:$A$8,MI_Match_Analysis!$F$2:$F$8,"Not Found")</f>
        <v>Not Found</v>
      </c>
    </row>
    <row r="8023" spans="1:20" hidden="1" x14ac:dyDescent="0.3">
      <c r="A8023">
        <v>35</v>
      </c>
      <c r="B8023" s="1">
        <v>46137</v>
      </c>
      <c r="C8023" t="s">
        <v>162</v>
      </c>
      <c r="D8023" t="s">
        <v>68</v>
      </c>
      <c r="E8023" t="s">
        <v>54</v>
      </c>
      <c r="F8023" t="s">
        <v>47</v>
      </c>
      <c r="G8023">
        <v>1</v>
      </c>
      <c r="H8023">
        <v>15.2</v>
      </c>
      <c r="I8023" t="s">
        <v>232</v>
      </c>
      <c r="J8023" t="s">
        <v>66</v>
      </c>
      <c r="K8023">
        <v>6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83</v>
      </c>
      <c r="R8023" t="s">
        <v>83</v>
      </c>
      <c r="S8023" t="s">
        <v>83</v>
      </c>
      <c r="T8023" t="str">
        <f>_xlfn.XLOOKUP(A8023,MI_Match_Analysis!$A$2:$A$8,MI_Match_Analysis!$F$2:$F$8,"Not Found")</f>
        <v>Not Found</v>
      </c>
    </row>
    <row r="8024" spans="1:20" hidden="1" x14ac:dyDescent="0.3">
      <c r="A8024">
        <v>35</v>
      </c>
      <c r="B8024" s="1">
        <v>46137</v>
      </c>
      <c r="C8024" t="s">
        <v>162</v>
      </c>
      <c r="D8024" t="s">
        <v>68</v>
      </c>
      <c r="E8024" t="s">
        <v>54</v>
      </c>
      <c r="F8024" t="s">
        <v>47</v>
      </c>
      <c r="G8024">
        <v>1</v>
      </c>
      <c r="H8024">
        <v>15.3</v>
      </c>
      <c r="I8024" t="s">
        <v>232</v>
      </c>
      <c r="J8024" t="s">
        <v>66</v>
      </c>
      <c r="K8024">
        <v>0</v>
      </c>
      <c r="L8024">
        <v>1</v>
      </c>
      <c r="M8024">
        <v>1</v>
      </c>
      <c r="N8024">
        <v>0</v>
      </c>
      <c r="O8024">
        <v>0</v>
      </c>
      <c r="P8024">
        <v>0</v>
      </c>
      <c r="Q8024" t="s">
        <v>83</v>
      </c>
      <c r="R8024" t="s">
        <v>83</v>
      </c>
      <c r="S8024" t="s">
        <v>83</v>
      </c>
      <c r="T8024" t="str">
        <f>_xlfn.XLOOKUP(A8024,MI_Match_Analysis!$A$2:$A$8,MI_Match_Analysis!$F$2:$F$8,"Not Found")</f>
        <v>Not Found</v>
      </c>
    </row>
    <row r="8025" spans="1:20" hidden="1" x14ac:dyDescent="0.3">
      <c r="A8025">
        <v>35</v>
      </c>
      <c r="B8025" s="1">
        <v>46137</v>
      </c>
      <c r="C8025" t="s">
        <v>162</v>
      </c>
      <c r="D8025" t="s">
        <v>68</v>
      </c>
      <c r="E8025" t="s">
        <v>54</v>
      </c>
      <c r="F8025" t="s">
        <v>47</v>
      </c>
      <c r="G8025">
        <v>1</v>
      </c>
      <c r="H8025">
        <v>15.3</v>
      </c>
      <c r="I8025" t="s">
        <v>232</v>
      </c>
      <c r="J8025" t="s">
        <v>66</v>
      </c>
      <c r="K8025">
        <v>6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83</v>
      </c>
      <c r="R8025" t="s">
        <v>83</v>
      </c>
      <c r="S8025" t="s">
        <v>83</v>
      </c>
      <c r="T8025" t="str">
        <f>_xlfn.XLOOKUP(A8025,MI_Match_Analysis!$A$2:$A$8,MI_Match_Analysis!$F$2:$F$8,"Not Found")</f>
        <v>Not Found</v>
      </c>
    </row>
    <row r="8026" spans="1:20" hidden="1" x14ac:dyDescent="0.3">
      <c r="A8026">
        <v>35</v>
      </c>
      <c r="B8026" s="1">
        <v>46137</v>
      </c>
      <c r="C8026" t="s">
        <v>162</v>
      </c>
      <c r="D8026" t="s">
        <v>68</v>
      </c>
      <c r="E8026" t="s">
        <v>54</v>
      </c>
      <c r="F8026" t="s">
        <v>47</v>
      </c>
      <c r="G8026">
        <v>1</v>
      </c>
      <c r="H8026">
        <v>15.4</v>
      </c>
      <c r="I8026" t="s">
        <v>232</v>
      </c>
      <c r="J8026" t="s">
        <v>66</v>
      </c>
      <c r="K8026">
        <v>6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83</v>
      </c>
      <c r="R8026" t="s">
        <v>83</v>
      </c>
      <c r="S8026" t="s">
        <v>83</v>
      </c>
      <c r="T8026" t="str">
        <f>_xlfn.XLOOKUP(A8026,MI_Match_Analysis!$A$2:$A$8,MI_Match_Analysis!$F$2:$F$8,"Not Found")</f>
        <v>Not Found</v>
      </c>
    </row>
    <row r="8027" spans="1:20" hidden="1" x14ac:dyDescent="0.3">
      <c r="A8027">
        <v>35</v>
      </c>
      <c r="B8027" s="1">
        <v>46137</v>
      </c>
      <c r="C8027" t="s">
        <v>162</v>
      </c>
      <c r="D8027" t="s">
        <v>68</v>
      </c>
      <c r="E8027" t="s">
        <v>54</v>
      </c>
      <c r="F8027" t="s">
        <v>47</v>
      </c>
      <c r="G8027">
        <v>1</v>
      </c>
      <c r="H8027">
        <v>15.5</v>
      </c>
      <c r="I8027" t="s">
        <v>232</v>
      </c>
      <c r="J8027" t="s">
        <v>66</v>
      </c>
      <c r="K8027">
        <v>4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83</v>
      </c>
      <c r="R8027" t="s">
        <v>83</v>
      </c>
      <c r="S8027" t="s">
        <v>83</v>
      </c>
      <c r="T8027" t="str">
        <f>_xlfn.XLOOKUP(A8027,MI_Match_Analysis!$A$2:$A$8,MI_Match_Analysis!$F$2:$F$8,"Not Found")</f>
        <v>Not Found</v>
      </c>
    </row>
    <row r="8028" spans="1:20" hidden="1" x14ac:dyDescent="0.3">
      <c r="A8028">
        <v>35</v>
      </c>
      <c r="B8028" s="1">
        <v>46137</v>
      </c>
      <c r="C8028" t="s">
        <v>162</v>
      </c>
      <c r="D8028" t="s">
        <v>68</v>
      </c>
      <c r="E8028" t="s">
        <v>54</v>
      </c>
      <c r="F8028" t="s">
        <v>47</v>
      </c>
      <c r="G8028">
        <v>1</v>
      </c>
      <c r="H8028">
        <v>15.6</v>
      </c>
      <c r="I8028" t="s">
        <v>232</v>
      </c>
      <c r="J8028" t="s">
        <v>66</v>
      </c>
      <c r="K8028">
        <v>1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83</v>
      </c>
      <c r="R8028" t="s">
        <v>83</v>
      </c>
      <c r="S8028" t="s">
        <v>83</v>
      </c>
      <c r="T8028" t="str">
        <f>_xlfn.XLOOKUP(A8028,MI_Match_Analysis!$A$2:$A$8,MI_Match_Analysis!$F$2:$F$8,"Not Found")</f>
        <v>Not Found</v>
      </c>
    </row>
    <row r="8029" spans="1:20" hidden="1" x14ac:dyDescent="0.3">
      <c r="A8029">
        <v>35</v>
      </c>
      <c r="B8029" s="1">
        <v>46137</v>
      </c>
      <c r="C8029" t="s">
        <v>162</v>
      </c>
      <c r="D8029" t="s">
        <v>68</v>
      </c>
      <c r="E8029" t="s">
        <v>54</v>
      </c>
      <c r="F8029" t="s">
        <v>47</v>
      </c>
      <c r="G8029">
        <v>1</v>
      </c>
      <c r="H8029">
        <v>16.100000000000001</v>
      </c>
      <c r="I8029" t="s">
        <v>232</v>
      </c>
      <c r="J8029" t="s">
        <v>216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83</v>
      </c>
      <c r="R8029" t="s">
        <v>83</v>
      </c>
      <c r="S8029" t="s">
        <v>83</v>
      </c>
      <c r="T8029" t="str">
        <f>_xlfn.XLOOKUP(A8029,MI_Match_Analysis!$A$2:$A$8,MI_Match_Analysis!$F$2:$F$8,"Not Found")</f>
        <v>Not Found</v>
      </c>
    </row>
    <row r="8030" spans="1:20" hidden="1" x14ac:dyDescent="0.3">
      <c r="A8030">
        <v>35</v>
      </c>
      <c r="B8030" s="1">
        <v>46137</v>
      </c>
      <c r="C8030" t="s">
        <v>162</v>
      </c>
      <c r="D8030" t="s">
        <v>68</v>
      </c>
      <c r="E8030" t="s">
        <v>54</v>
      </c>
      <c r="F8030" t="s">
        <v>47</v>
      </c>
      <c r="G8030">
        <v>1</v>
      </c>
      <c r="H8030">
        <v>16.2</v>
      </c>
      <c r="I8030" t="s">
        <v>239</v>
      </c>
      <c r="J8030" t="s">
        <v>216</v>
      </c>
      <c r="K8030">
        <v>0</v>
      </c>
      <c r="L8030">
        <v>1</v>
      </c>
      <c r="M8030">
        <v>1</v>
      </c>
      <c r="N8030">
        <v>0</v>
      </c>
      <c r="O8030">
        <v>0</v>
      </c>
      <c r="P8030">
        <v>0</v>
      </c>
      <c r="Q8030" t="s">
        <v>83</v>
      </c>
      <c r="R8030" t="s">
        <v>83</v>
      </c>
      <c r="S8030" t="s">
        <v>83</v>
      </c>
      <c r="T8030" t="str">
        <f>_xlfn.XLOOKUP(A8030,MI_Match_Analysis!$A$2:$A$8,MI_Match_Analysis!$F$2:$F$8,"Not Found")</f>
        <v>Not Found</v>
      </c>
    </row>
    <row r="8031" spans="1:20" hidden="1" x14ac:dyDescent="0.3">
      <c r="A8031">
        <v>35</v>
      </c>
      <c r="B8031" s="1">
        <v>46137</v>
      </c>
      <c r="C8031" t="s">
        <v>162</v>
      </c>
      <c r="D8031" t="s">
        <v>68</v>
      </c>
      <c r="E8031" t="s">
        <v>54</v>
      </c>
      <c r="F8031" t="s">
        <v>47</v>
      </c>
      <c r="G8031">
        <v>1</v>
      </c>
      <c r="H8031">
        <v>16.2</v>
      </c>
      <c r="I8031" t="s">
        <v>239</v>
      </c>
      <c r="J8031" t="s">
        <v>216</v>
      </c>
      <c r="K8031">
        <v>1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83</v>
      </c>
      <c r="R8031" t="s">
        <v>83</v>
      </c>
      <c r="S8031" t="s">
        <v>83</v>
      </c>
      <c r="T8031" t="str">
        <f>_xlfn.XLOOKUP(A8031,MI_Match_Analysis!$A$2:$A$8,MI_Match_Analysis!$F$2:$F$8,"Not Found")</f>
        <v>Not Found</v>
      </c>
    </row>
    <row r="8032" spans="1:20" hidden="1" x14ac:dyDescent="0.3">
      <c r="A8032">
        <v>35</v>
      </c>
      <c r="B8032" s="1">
        <v>46137</v>
      </c>
      <c r="C8032" t="s">
        <v>162</v>
      </c>
      <c r="D8032" t="s">
        <v>68</v>
      </c>
      <c r="E8032" t="s">
        <v>54</v>
      </c>
      <c r="F8032" t="s">
        <v>47</v>
      </c>
      <c r="G8032">
        <v>1</v>
      </c>
      <c r="H8032">
        <v>16.3</v>
      </c>
      <c r="I8032" t="s">
        <v>232</v>
      </c>
      <c r="J8032" t="s">
        <v>216</v>
      </c>
      <c r="K8032">
        <v>0</v>
      </c>
      <c r="L8032">
        <v>1</v>
      </c>
      <c r="M8032">
        <v>1</v>
      </c>
      <c r="N8032">
        <v>0</v>
      </c>
      <c r="O8032">
        <v>0</v>
      </c>
      <c r="P8032">
        <v>0</v>
      </c>
      <c r="Q8032" t="s">
        <v>83</v>
      </c>
      <c r="R8032" t="s">
        <v>83</v>
      </c>
      <c r="S8032" t="s">
        <v>83</v>
      </c>
      <c r="T8032" t="str">
        <f>_xlfn.XLOOKUP(A8032,MI_Match_Analysis!$A$2:$A$8,MI_Match_Analysis!$F$2:$F$8,"Not Found")</f>
        <v>Not Found</v>
      </c>
    </row>
    <row r="8033" spans="1:20" hidden="1" x14ac:dyDescent="0.3">
      <c r="A8033">
        <v>35</v>
      </c>
      <c r="B8033" s="1">
        <v>46137</v>
      </c>
      <c r="C8033" t="s">
        <v>162</v>
      </c>
      <c r="D8033" t="s">
        <v>68</v>
      </c>
      <c r="E8033" t="s">
        <v>54</v>
      </c>
      <c r="F8033" t="s">
        <v>47</v>
      </c>
      <c r="G8033">
        <v>1</v>
      </c>
      <c r="H8033">
        <v>16.3</v>
      </c>
      <c r="I8033" t="s">
        <v>232</v>
      </c>
      <c r="J8033" t="s">
        <v>216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83</v>
      </c>
      <c r="R8033" t="s">
        <v>83</v>
      </c>
      <c r="S8033" t="s">
        <v>83</v>
      </c>
      <c r="T8033" t="str">
        <f>_xlfn.XLOOKUP(A8033,MI_Match_Analysis!$A$2:$A$8,MI_Match_Analysis!$F$2:$F$8,"Not Found")</f>
        <v>Not Found</v>
      </c>
    </row>
    <row r="8034" spans="1:20" hidden="1" x14ac:dyDescent="0.3">
      <c r="A8034">
        <v>35</v>
      </c>
      <c r="B8034" s="1">
        <v>46137</v>
      </c>
      <c r="C8034" t="s">
        <v>162</v>
      </c>
      <c r="D8034" t="s">
        <v>68</v>
      </c>
      <c r="E8034" t="s">
        <v>54</v>
      </c>
      <c r="F8034" t="s">
        <v>47</v>
      </c>
      <c r="G8034">
        <v>1</v>
      </c>
      <c r="H8034">
        <v>16.399999999999999</v>
      </c>
      <c r="I8034" t="s">
        <v>239</v>
      </c>
      <c r="J8034" t="s">
        <v>216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83</v>
      </c>
      <c r="R8034" t="s">
        <v>83</v>
      </c>
      <c r="S8034" t="s">
        <v>83</v>
      </c>
      <c r="T8034" t="str">
        <f>_xlfn.XLOOKUP(A8034,MI_Match_Analysis!$A$2:$A$8,MI_Match_Analysis!$F$2:$F$8,"Not Found")</f>
        <v>Not Found</v>
      </c>
    </row>
    <row r="8035" spans="1:20" hidden="1" x14ac:dyDescent="0.3">
      <c r="A8035">
        <v>35</v>
      </c>
      <c r="B8035" s="1">
        <v>46137</v>
      </c>
      <c r="C8035" t="s">
        <v>162</v>
      </c>
      <c r="D8035" t="s">
        <v>68</v>
      </c>
      <c r="E8035" t="s">
        <v>54</v>
      </c>
      <c r="F8035" t="s">
        <v>47</v>
      </c>
      <c r="G8035">
        <v>1</v>
      </c>
      <c r="H8035">
        <v>16.5</v>
      </c>
      <c r="I8035" t="s">
        <v>232</v>
      </c>
      <c r="J8035" t="s">
        <v>216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83</v>
      </c>
      <c r="R8035" t="s">
        <v>83</v>
      </c>
      <c r="S8035" t="s">
        <v>83</v>
      </c>
      <c r="T8035" t="str">
        <f>_xlfn.XLOOKUP(A8035,MI_Match_Analysis!$A$2:$A$8,MI_Match_Analysis!$F$2:$F$8,"Not Found")</f>
        <v>Not Found</v>
      </c>
    </row>
    <row r="8036" spans="1:20" hidden="1" x14ac:dyDescent="0.3">
      <c r="A8036">
        <v>35</v>
      </c>
      <c r="B8036" s="1">
        <v>46137</v>
      </c>
      <c r="C8036" t="s">
        <v>162</v>
      </c>
      <c r="D8036" t="s">
        <v>68</v>
      </c>
      <c r="E8036" t="s">
        <v>54</v>
      </c>
      <c r="F8036" t="s">
        <v>47</v>
      </c>
      <c r="G8036">
        <v>1</v>
      </c>
      <c r="H8036">
        <v>16.600000000000001</v>
      </c>
      <c r="I8036" t="s">
        <v>239</v>
      </c>
      <c r="J8036" t="s">
        <v>216</v>
      </c>
      <c r="K8036">
        <v>6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83</v>
      </c>
      <c r="R8036" t="s">
        <v>83</v>
      </c>
      <c r="S8036" t="s">
        <v>83</v>
      </c>
      <c r="T8036" t="str">
        <f>_xlfn.XLOOKUP(A8036,MI_Match_Analysis!$A$2:$A$8,MI_Match_Analysis!$F$2:$F$8,"Not Found")</f>
        <v>Not Found</v>
      </c>
    </row>
    <row r="8037" spans="1:20" hidden="1" x14ac:dyDescent="0.3">
      <c r="A8037">
        <v>35</v>
      </c>
      <c r="B8037" s="1">
        <v>46137</v>
      </c>
      <c r="C8037" t="s">
        <v>162</v>
      </c>
      <c r="D8037" t="s">
        <v>68</v>
      </c>
      <c r="E8037" t="s">
        <v>54</v>
      </c>
      <c r="F8037" t="s">
        <v>47</v>
      </c>
      <c r="G8037">
        <v>1</v>
      </c>
      <c r="H8037">
        <v>17.100000000000001</v>
      </c>
      <c r="I8037" t="s">
        <v>232</v>
      </c>
      <c r="J8037" t="s">
        <v>215</v>
      </c>
      <c r="K8037">
        <v>6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83</v>
      </c>
      <c r="R8037" t="s">
        <v>83</v>
      </c>
      <c r="S8037" t="s">
        <v>83</v>
      </c>
      <c r="T8037" t="str">
        <f>_xlfn.XLOOKUP(A8037,MI_Match_Analysis!$A$2:$A$8,MI_Match_Analysis!$F$2:$F$8,"Not Found")</f>
        <v>Not Found</v>
      </c>
    </row>
    <row r="8038" spans="1:20" hidden="1" x14ac:dyDescent="0.3">
      <c r="A8038">
        <v>35</v>
      </c>
      <c r="B8038" s="1">
        <v>46137</v>
      </c>
      <c r="C8038" t="s">
        <v>162</v>
      </c>
      <c r="D8038" t="s">
        <v>68</v>
      </c>
      <c r="E8038" t="s">
        <v>54</v>
      </c>
      <c r="F8038" t="s">
        <v>47</v>
      </c>
      <c r="G8038">
        <v>1</v>
      </c>
      <c r="H8038">
        <v>17.2</v>
      </c>
      <c r="I8038" t="s">
        <v>232</v>
      </c>
      <c r="J8038" t="s">
        <v>215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83</v>
      </c>
      <c r="R8038" t="s">
        <v>83</v>
      </c>
      <c r="S8038" t="s">
        <v>83</v>
      </c>
      <c r="T8038" t="str">
        <f>_xlfn.XLOOKUP(A8038,MI_Match_Analysis!$A$2:$A$8,MI_Match_Analysis!$F$2:$F$8,"Not Found")</f>
        <v>Not Found</v>
      </c>
    </row>
    <row r="8039" spans="1:20" hidden="1" x14ac:dyDescent="0.3">
      <c r="A8039">
        <v>35</v>
      </c>
      <c r="B8039" s="1">
        <v>46137</v>
      </c>
      <c r="C8039" t="s">
        <v>162</v>
      </c>
      <c r="D8039" t="s">
        <v>68</v>
      </c>
      <c r="E8039" t="s">
        <v>54</v>
      </c>
      <c r="F8039" t="s">
        <v>47</v>
      </c>
      <c r="G8039">
        <v>1</v>
      </c>
      <c r="H8039">
        <v>17.3</v>
      </c>
      <c r="I8039" t="s">
        <v>232</v>
      </c>
      <c r="J8039" t="s">
        <v>215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83</v>
      </c>
      <c r="R8039" t="s">
        <v>83</v>
      </c>
      <c r="S8039" t="s">
        <v>83</v>
      </c>
      <c r="T8039" t="str">
        <f>_xlfn.XLOOKUP(A8039,MI_Match_Analysis!$A$2:$A$8,MI_Match_Analysis!$F$2:$F$8,"Not Found")</f>
        <v>Not Found</v>
      </c>
    </row>
    <row r="8040" spans="1:20" hidden="1" x14ac:dyDescent="0.3">
      <c r="A8040">
        <v>35</v>
      </c>
      <c r="B8040" s="1">
        <v>46137</v>
      </c>
      <c r="C8040" t="s">
        <v>162</v>
      </c>
      <c r="D8040" t="s">
        <v>68</v>
      </c>
      <c r="E8040" t="s">
        <v>54</v>
      </c>
      <c r="F8040" t="s">
        <v>47</v>
      </c>
      <c r="G8040">
        <v>1</v>
      </c>
      <c r="H8040">
        <v>17.399999999999999</v>
      </c>
      <c r="I8040" t="s">
        <v>239</v>
      </c>
      <c r="J8040" t="s">
        <v>215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83</v>
      </c>
      <c r="R8040" t="s">
        <v>83</v>
      </c>
      <c r="S8040" t="s">
        <v>83</v>
      </c>
      <c r="T8040" t="str">
        <f>_xlfn.XLOOKUP(A8040,MI_Match_Analysis!$A$2:$A$8,MI_Match_Analysis!$F$2:$F$8,"Not Found")</f>
        <v>Not Found</v>
      </c>
    </row>
    <row r="8041" spans="1:20" hidden="1" x14ac:dyDescent="0.3">
      <c r="A8041">
        <v>35</v>
      </c>
      <c r="B8041" s="1">
        <v>46137</v>
      </c>
      <c r="C8041" t="s">
        <v>162</v>
      </c>
      <c r="D8041" t="s">
        <v>68</v>
      </c>
      <c r="E8041" t="s">
        <v>54</v>
      </c>
      <c r="F8041" t="s">
        <v>47</v>
      </c>
      <c r="G8041">
        <v>1</v>
      </c>
      <c r="H8041">
        <v>17.5</v>
      </c>
      <c r="I8041" t="s">
        <v>239</v>
      </c>
      <c r="J8041" t="s">
        <v>215</v>
      </c>
      <c r="K8041">
        <v>1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83</v>
      </c>
      <c r="R8041" t="s">
        <v>83</v>
      </c>
      <c r="S8041" t="s">
        <v>83</v>
      </c>
      <c r="T8041" t="str">
        <f>_xlfn.XLOOKUP(A8041,MI_Match_Analysis!$A$2:$A$8,MI_Match_Analysis!$F$2:$F$8,"Not Found")</f>
        <v>Not Found</v>
      </c>
    </row>
    <row r="8042" spans="1:20" hidden="1" x14ac:dyDescent="0.3">
      <c r="A8042">
        <v>35</v>
      </c>
      <c r="B8042" s="1">
        <v>46137</v>
      </c>
      <c r="C8042" t="s">
        <v>162</v>
      </c>
      <c r="D8042" t="s">
        <v>68</v>
      </c>
      <c r="E8042" t="s">
        <v>54</v>
      </c>
      <c r="F8042" t="s">
        <v>47</v>
      </c>
      <c r="G8042">
        <v>1</v>
      </c>
      <c r="H8042">
        <v>17.600000000000001</v>
      </c>
      <c r="I8042" t="s">
        <v>232</v>
      </c>
      <c r="J8042" t="s">
        <v>215</v>
      </c>
      <c r="K8042">
        <v>4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83</v>
      </c>
      <c r="R8042" t="s">
        <v>83</v>
      </c>
      <c r="S8042" t="s">
        <v>83</v>
      </c>
      <c r="T8042" t="str">
        <f>_xlfn.XLOOKUP(A8042,MI_Match_Analysis!$A$2:$A$8,MI_Match_Analysis!$F$2:$F$8,"Not Found")</f>
        <v>Not Found</v>
      </c>
    </row>
    <row r="8043" spans="1:20" hidden="1" x14ac:dyDescent="0.3">
      <c r="A8043">
        <v>35</v>
      </c>
      <c r="B8043" s="1">
        <v>46137</v>
      </c>
      <c r="C8043" t="s">
        <v>162</v>
      </c>
      <c r="D8043" t="s">
        <v>68</v>
      </c>
      <c r="E8043" t="s">
        <v>54</v>
      </c>
      <c r="F8043" t="s">
        <v>47</v>
      </c>
      <c r="G8043">
        <v>1</v>
      </c>
      <c r="H8043">
        <v>18.100000000000001</v>
      </c>
      <c r="I8043" t="s">
        <v>239</v>
      </c>
      <c r="J8043" t="s">
        <v>214</v>
      </c>
      <c r="K8043">
        <v>6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83</v>
      </c>
      <c r="R8043" t="s">
        <v>83</v>
      </c>
      <c r="S8043" t="s">
        <v>83</v>
      </c>
      <c r="T8043" t="str">
        <f>_xlfn.XLOOKUP(A8043,MI_Match_Analysis!$A$2:$A$8,MI_Match_Analysis!$F$2:$F$8,"Not Found")</f>
        <v>Not Found</v>
      </c>
    </row>
    <row r="8044" spans="1:20" hidden="1" x14ac:dyDescent="0.3">
      <c r="A8044">
        <v>35</v>
      </c>
      <c r="B8044" s="1">
        <v>46137</v>
      </c>
      <c r="C8044" t="s">
        <v>162</v>
      </c>
      <c r="D8044" t="s">
        <v>68</v>
      </c>
      <c r="E8044" t="s">
        <v>54</v>
      </c>
      <c r="F8044" t="s">
        <v>47</v>
      </c>
      <c r="G8044">
        <v>1</v>
      </c>
      <c r="H8044">
        <v>18.2</v>
      </c>
      <c r="I8044" t="s">
        <v>239</v>
      </c>
      <c r="J8044" t="s">
        <v>214</v>
      </c>
      <c r="K8044">
        <v>4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83</v>
      </c>
      <c r="R8044" t="s">
        <v>83</v>
      </c>
      <c r="S8044" t="s">
        <v>83</v>
      </c>
      <c r="T8044" t="str">
        <f>_xlfn.XLOOKUP(A8044,MI_Match_Analysis!$A$2:$A$8,MI_Match_Analysis!$F$2:$F$8,"Not Found")</f>
        <v>Not Found</v>
      </c>
    </row>
    <row r="8045" spans="1:20" hidden="1" x14ac:dyDescent="0.3">
      <c r="A8045">
        <v>35</v>
      </c>
      <c r="B8045" s="1">
        <v>46137</v>
      </c>
      <c r="C8045" t="s">
        <v>162</v>
      </c>
      <c r="D8045" t="s">
        <v>68</v>
      </c>
      <c r="E8045" t="s">
        <v>54</v>
      </c>
      <c r="F8045" t="s">
        <v>47</v>
      </c>
      <c r="G8045">
        <v>1</v>
      </c>
      <c r="H8045">
        <v>18.3</v>
      </c>
      <c r="I8045" t="s">
        <v>239</v>
      </c>
      <c r="J8045" t="s">
        <v>214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165</v>
      </c>
      <c r="R8045" t="s">
        <v>239</v>
      </c>
      <c r="S8045" t="s">
        <v>94</v>
      </c>
      <c r="T8045" t="str">
        <f>_xlfn.XLOOKUP(A8045,MI_Match_Analysis!$A$2:$A$8,MI_Match_Analysis!$F$2:$F$8,"Not Found")</f>
        <v>Not Found</v>
      </c>
    </row>
    <row r="8046" spans="1:20" hidden="1" x14ac:dyDescent="0.3">
      <c r="A8046">
        <v>35</v>
      </c>
      <c r="B8046" s="1">
        <v>46137</v>
      </c>
      <c r="C8046" t="s">
        <v>162</v>
      </c>
      <c r="D8046" t="s">
        <v>68</v>
      </c>
      <c r="E8046" t="s">
        <v>54</v>
      </c>
      <c r="F8046" t="s">
        <v>47</v>
      </c>
      <c r="G8046">
        <v>1</v>
      </c>
      <c r="H8046">
        <v>18.399999999999999</v>
      </c>
      <c r="I8046" t="s">
        <v>237</v>
      </c>
      <c r="J8046" t="s">
        <v>214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83</v>
      </c>
      <c r="R8046" t="s">
        <v>83</v>
      </c>
      <c r="S8046" t="s">
        <v>83</v>
      </c>
      <c r="T8046" t="str">
        <f>_xlfn.XLOOKUP(A8046,MI_Match_Analysis!$A$2:$A$8,MI_Match_Analysis!$F$2:$F$8,"Not Found")</f>
        <v>Not Found</v>
      </c>
    </row>
    <row r="8047" spans="1:20" hidden="1" x14ac:dyDescent="0.3">
      <c r="A8047">
        <v>35</v>
      </c>
      <c r="B8047" s="1">
        <v>46137</v>
      </c>
      <c r="C8047" t="s">
        <v>162</v>
      </c>
      <c r="D8047" t="s">
        <v>68</v>
      </c>
      <c r="E8047" t="s">
        <v>54</v>
      </c>
      <c r="F8047" t="s">
        <v>47</v>
      </c>
      <c r="G8047">
        <v>1</v>
      </c>
      <c r="H8047">
        <v>18.5</v>
      </c>
      <c r="I8047" t="s">
        <v>232</v>
      </c>
      <c r="J8047" t="s">
        <v>214</v>
      </c>
      <c r="K8047">
        <v>0</v>
      </c>
      <c r="L8047">
        <v>1</v>
      </c>
      <c r="M8047">
        <v>1</v>
      </c>
      <c r="N8047">
        <v>0</v>
      </c>
      <c r="O8047">
        <v>0</v>
      </c>
      <c r="P8047">
        <v>0</v>
      </c>
      <c r="Q8047" t="s">
        <v>83</v>
      </c>
      <c r="R8047" t="s">
        <v>83</v>
      </c>
      <c r="S8047" t="s">
        <v>83</v>
      </c>
      <c r="T8047" t="str">
        <f>_xlfn.XLOOKUP(A8047,MI_Match_Analysis!$A$2:$A$8,MI_Match_Analysis!$F$2:$F$8,"Not Found")</f>
        <v>Not Found</v>
      </c>
    </row>
    <row r="8048" spans="1:20" hidden="1" x14ac:dyDescent="0.3">
      <c r="A8048">
        <v>35</v>
      </c>
      <c r="B8048" s="1">
        <v>46137</v>
      </c>
      <c r="C8048" t="s">
        <v>162</v>
      </c>
      <c r="D8048" t="s">
        <v>68</v>
      </c>
      <c r="E8048" t="s">
        <v>54</v>
      </c>
      <c r="F8048" t="s">
        <v>47</v>
      </c>
      <c r="G8048">
        <v>1</v>
      </c>
      <c r="H8048">
        <v>18.5</v>
      </c>
      <c r="I8048" t="s">
        <v>232</v>
      </c>
      <c r="J8048" t="s">
        <v>214</v>
      </c>
      <c r="K8048">
        <v>4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83</v>
      </c>
      <c r="R8048" t="s">
        <v>83</v>
      </c>
      <c r="S8048" t="s">
        <v>83</v>
      </c>
      <c r="T8048" t="str">
        <f>_xlfn.XLOOKUP(A8048,MI_Match_Analysis!$A$2:$A$8,MI_Match_Analysis!$F$2:$F$8,"Not Found")</f>
        <v>Not Found</v>
      </c>
    </row>
    <row r="8049" spans="1:20" hidden="1" x14ac:dyDescent="0.3">
      <c r="A8049">
        <v>35</v>
      </c>
      <c r="B8049" s="1">
        <v>46137</v>
      </c>
      <c r="C8049" t="s">
        <v>162</v>
      </c>
      <c r="D8049" t="s">
        <v>68</v>
      </c>
      <c r="E8049" t="s">
        <v>54</v>
      </c>
      <c r="F8049" t="s">
        <v>47</v>
      </c>
      <c r="G8049">
        <v>1</v>
      </c>
      <c r="H8049">
        <v>18.600000000000001</v>
      </c>
      <c r="I8049" t="s">
        <v>232</v>
      </c>
      <c r="J8049" t="s">
        <v>214</v>
      </c>
      <c r="K8049">
        <v>1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83</v>
      </c>
      <c r="R8049" t="s">
        <v>83</v>
      </c>
      <c r="S8049" t="s">
        <v>83</v>
      </c>
      <c r="T8049" t="str">
        <f>_xlfn.XLOOKUP(A8049,MI_Match_Analysis!$A$2:$A$8,MI_Match_Analysis!$F$2:$F$8,"Not Found")</f>
        <v>Not Found</v>
      </c>
    </row>
    <row r="8050" spans="1:20" hidden="1" x14ac:dyDescent="0.3">
      <c r="A8050">
        <v>35</v>
      </c>
      <c r="B8050" s="1">
        <v>46137</v>
      </c>
      <c r="C8050" t="s">
        <v>162</v>
      </c>
      <c r="D8050" t="s">
        <v>68</v>
      </c>
      <c r="E8050" t="s">
        <v>54</v>
      </c>
      <c r="F8050" t="s">
        <v>47</v>
      </c>
      <c r="G8050">
        <v>1</v>
      </c>
      <c r="H8050">
        <v>19.100000000000001</v>
      </c>
      <c r="I8050" t="s">
        <v>232</v>
      </c>
      <c r="J8050" t="s">
        <v>114</v>
      </c>
      <c r="K8050">
        <v>1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83</v>
      </c>
      <c r="R8050" t="s">
        <v>83</v>
      </c>
      <c r="S8050" t="s">
        <v>83</v>
      </c>
      <c r="T8050" t="str">
        <f>_xlfn.XLOOKUP(A8050,MI_Match_Analysis!$A$2:$A$8,MI_Match_Analysis!$F$2:$F$8,"Not Found")</f>
        <v>Not Found</v>
      </c>
    </row>
    <row r="8051" spans="1:20" hidden="1" x14ac:dyDescent="0.3">
      <c r="A8051">
        <v>35</v>
      </c>
      <c r="B8051" s="1">
        <v>46137</v>
      </c>
      <c r="C8051" t="s">
        <v>162</v>
      </c>
      <c r="D8051" t="s">
        <v>68</v>
      </c>
      <c r="E8051" t="s">
        <v>54</v>
      </c>
      <c r="F8051" t="s">
        <v>47</v>
      </c>
      <c r="G8051">
        <v>1</v>
      </c>
      <c r="H8051">
        <v>19.2</v>
      </c>
      <c r="I8051" t="s">
        <v>237</v>
      </c>
      <c r="J8051" t="s">
        <v>114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83</v>
      </c>
      <c r="R8051" t="s">
        <v>83</v>
      </c>
      <c r="S8051" t="s">
        <v>83</v>
      </c>
      <c r="T8051" t="str">
        <f>_xlfn.XLOOKUP(A8051,MI_Match_Analysis!$A$2:$A$8,MI_Match_Analysis!$F$2:$F$8,"Not Found")</f>
        <v>Not Found</v>
      </c>
    </row>
    <row r="8052" spans="1:20" hidden="1" x14ac:dyDescent="0.3">
      <c r="A8052">
        <v>35</v>
      </c>
      <c r="B8052" s="1">
        <v>46137</v>
      </c>
      <c r="C8052" t="s">
        <v>162</v>
      </c>
      <c r="D8052" t="s">
        <v>68</v>
      </c>
      <c r="E8052" t="s">
        <v>54</v>
      </c>
      <c r="F8052" t="s">
        <v>47</v>
      </c>
      <c r="G8052">
        <v>1</v>
      </c>
      <c r="H8052">
        <v>19.3</v>
      </c>
      <c r="I8052" t="s">
        <v>232</v>
      </c>
      <c r="J8052" t="s">
        <v>114</v>
      </c>
      <c r="K8052">
        <v>1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83</v>
      </c>
      <c r="R8052" t="s">
        <v>83</v>
      </c>
      <c r="S8052" t="s">
        <v>83</v>
      </c>
      <c r="T8052" t="str">
        <f>_xlfn.XLOOKUP(A8052,MI_Match_Analysis!$A$2:$A$8,MI_Match_Analysis!$F$2:$F$8,"Not Found")</f>
        <v>Not Found</v>
      </c>
    </row>
    <row r="8053" spans="1:20" hidden="1" x14ac:dyDescent="0.3">
      <c r="A8053">
        <v>35</v>
      </c>
      <c r="B8053" s="1">
        <v>46137</v>
      </c>
      <c r="C8053" t="s">
        <v>162</v>
      </c>
      <c r="D8053" t="s">
        <v>68</v>
      </c>
      <c r="E8053" t="s">
        <v>54</v>
      </c>
      <c r="F8053" t="s">
        <v>47</v>
      </c>
      <c r="G8053">
        <v>1</v>
      </c>
      <c r="H8053">
        <v>19.399999999999999</v>
      </c>
      <c r="I8053" t="s">
        <v>237</v>
      </c>
      <c r="J8053" t="s">
        <v>114</v>
      </c>
      <c r="K8053">
        <v>1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83</v>
      </c>
      <c r="R8053" t="s">
        <v>83</v>
      </c>
      <c r="S8053" t="s">
        <v>83</v>
      </c>
      <c r="T8053" t="str">
        <f>_xlfn.XLOOKUP(A8053,MI_Match_Analysis!$A$2:$A$8,MI_Match_Analysis!$F$2:$F$8,"Not Found")</f>
        <v>Not Found</v>
      </c>
    </row>
    <row r="8054" spans="1:20" hidden="1" x14ac:dyDescent="0.3">
      <c r="A8054">
        <v>35</v>
      </c>
      <c r="B8054" s="1">
        <v>46137</v>
      </c>
      <c r="C8054" t="s">
        <v>162</v>
      </c>
      <c r="D8054" t="s">
        <v>68</v>
      </c>
      <c r="E8054" t="s">
        <v>54</v>
      </c>
      <c r="F8054" t="s">
        <v>47</v>
      </c>
      <c r="G8054">
        <v>1</v>
      </c>
      <c r="H8054">
        <v>19.5</v>
      </c>
      <c r="I8054" t="s">
        <v>232</v>
      </c>
      <c r="J8054" t="s">
        <v>114</v>
      </c>
      <c r="K8054">
        <v>4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83</v>
      </c>
      <c r="R8054" t="s">
        <v>83</v>
      </c>
      <c r="S8054" t="s">
        <v>83</v>
      </c>
      <c r="T8054" t="str">
        <f>_xlfn.XLOOKUP(A8054,MI_Match_Analysis!$A$2:$A$8,MI_Match_Analysis!$F$2:$F$8,"Not Found")</f>
        <v>Not Found</v>
      </c>
    </row>
    <row r="8055" spans="1:20" hidden="1" x14ac:dyDescent="0.3">
      <c r="A8055">
        <v>35</v>
      </c>
      <c r="B8055" s="1">
        <v>46137</v>
      </c>
      <c r="C8055" t="s">
        <v>162</v>
      </c>
      <c r="D8055" t="s">
        <v>68</v>
      </c>
      <c r="E8055" t="s">
        <v>54</v>
      </c>
      <c r="F8055" t="s">
        <v>47</v>
      </c>
      <c r="G8055">
        <v>1</v>
      </c>
      <c r="H8055">
        <v>19.600000000000001</v>
      </c>
      <c r="I8055" t="s">
        <v>232</v>
      </c>
      <c r="J8055" t="s">
        <v>114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83</v>
      </c>
      <c r="R8055" t="s">
        <v>83</v>
      </c>
      <c r="S8055" t="s">
        <v>83</v>
      </c>
      <c r="T8055" t="str">
        <f>_xlfn.XLOOKUP(A8055,MI_Match_Analysis!$A$2:$A$8,MI_Match_Analysis!$F$2:$F$8,"Not Found")</f>
        <v>Not Found</v>
      </c>
    </row>
    <row r="8056" spans="1:20" hidden="1" x14ac:dyDescent="0.3">
      <c r="A8056">
        <v>35</v>
      </c>
      <c r="B8056" s="1">
        <v>46137</v>
      </c>
      <c r="C8056" t="s">
        <v>162</v>
      </c>
      <c r="D8056" t="s">
        <v>68</v>
      </c>
      <c r="E8056" t="s">
        <v>47</v>
      </c>
      <c r="F8056" t="s">
        <v>54</v>
      </c>
      <c r="G8056">
        <v>2</v>
      </c>
      <c r="H8056">
        <v>0.1</v>
      </c>
      <c r="I8056" t="s">
        <v>64</v>
      </c>
      <c r="J8056" t="s">
        <v>263</v>
      </c>
      <c r="K8056">
        <v>6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83</v>
      </c>
      <c r="R8056" t="s">
        <v>83</v>
      </c>
      <c r="S8056" t="s">
        <v>83</v>
      </c>
      <c r="T8056" t="str">
        <f>_xlfn.XLOOKUP(A8056,MI_Match_Analysis!$A$2:$A$8,MI_Match_Analysis!$F$2:$F$8,"Not Found")</f>
        <v>Not Found</v>
      </c>
    </row>
    <row r="8057" spans="1:20" hidden="1" x14ac:dyDescent="0.3">
      <c r="A8057">
        <v>35</v>
      </c>
      <c r="B8057" s="1">
        <v>46137</v>
      </c>
      <c r="C8057" t="s">
        <v>162</v>
      </c>
      <c r="D8057" t="s">
        <v>68</v>
      </c>
      <c r="E8057" t="s">
        <v>47</v>
      </c>
      <c r="F8057" t="s">
        <v>54</v>
      </c>
      <c r="G8057">
        <v>2</v>
      </c>
      <c r="H8057">
        <v>0.2</v>
      </c>
      <c r="I8057" t="s">
        <v>64</v>
      </c>
      <c r="J8057" t="s">
        <v>263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83</v>
      </c>
      <c r="R8057" t="s">
        <v>83</v>
      </c>
      <c r="S8057" t="s">
        <v>83</v>
      </c>
      <c r="T8057" t="str">
        <f>_xlfn.XLOOKUP(A8057,MI_Match_Analysis!$A$2:$A$8,MI_Match_Analysis!$F$2:$F$8,"Not Found")</f>
        <v>Not Found</v>
      </c>
    </row>
    <row r="8058" spans="1:20" hidden="1" x14ac:dyDescent="0.3">
      <c r="A8058">
        <v>35</v>
      </c>
      <c r="B8058" s="1">
        <v>46137</v>
      </c>
      <c r="C8058" t="s">
        <v>162</v>
      </c>
      <c r="D8058" t="s">
        <v>68</v>
      </c>
      <c r="E8058" t="s">
        <v>47</v>
      </c>
      <c r="F8058" t="s">
        <v>54</v>
      </c>
      <c r="G8058">
        <v>2</v>
      </c>
      <c r="H8058">
        <v>0.3</v>
      </c>
      <c r="I8058" t="s">
        <v>64</v>
      </c>
      <c r="J8058" t="s">
        <v>263</v>
      </c>
      <c r="K8058">
        <v>0</v>
      </c>
      <c r="L8058">
        <v>1</v>
      </c>
      <c r="M8058">
        <v>0</v>
      </c>
      <c r="N8058">
        <v>1</v>
      </c>
      <c r="O8058">
        <v>0</v>
      </c>
      <c r="P8058">
        <v>0</v>
      </c>
      <c r="Q8058" t="s">
        <v>83</v>
      </c>
      <c r="R8058" t="s">
        <v>83</v>
      </c>
      <c r="S8058" t="s">
        <v>83</v>
      </c>
      <c r="T8058" t="str">
        <f>_xlfn.XLOOKUP(A8058,MI_Match_Analysis!$A$2:$A$8,MI_Match_Analysis!$F$2:$F$8,"Not Found")</f>
        <v>Not Found</v>
      </c>
    </row>
    <row r="8059" spans="1:20" hidden="1" x14ac:dyDescent="0.3">
      <c r="A8059">
        <v>35</v>
      </c>
      <c r="B8059" s="1">
        <v>46137</v>
      </c>
      <c r="C8059" t="s">
        <v>162</v>
      </c>
      <c r="D8059" t="s">
        <v>68</v>
      </c>
      <c r="E8059" t="s">
        <v>47</v>
      </c>
      <c r="F8059" t="s">
        <v>54</v>
      </c>
      <c r="G8059">
        <v>2</v>
      </c>
      <c r="H8059">
        <v>0.4</v>
      </c>
      <c r="I8059" t="s">
        <v>223</v>
      </c>
      <c r="J8059" t="s">
        <v>263</v>
      </c>
      <c r="K8059">
        <v>1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83</v>
      </c>
      <c r="R8059" t="s">
        <v>83</v>
      </c>
      <c r="S8059" t="s">
        <v>83</v>
      </c>
      <c r="T8059" t="str">
        <f>_xlfn.XLOOKUP(A8059,MI_Match_Analysis!$A$2:$A$8,MI_Match_Analysis!$F$2:$F$8,"Not Found")</f>
        <v>Not Found</v>
      </c>
    </row>
    <row r="8060" spans="1:20" hidden="1" x14ac:dyDescent="0.3">
      <c r="A8060">
        <v>35</v>
      </c>
      <c r="B8060" s="1">
        <v>46137</v>
      </c>
      <c r="C8060" t="s">
        <v>162</v>
      </c>
      <c r="D8060" t="s">
        <v>68</v>
      </c>
      <c r="E8060" t="s">
        <v>47</v>
      </c>
      <c r="F8060" t="s">
        <v>54</v>
      </c>
      <c r="G8060">
        <v>2</v>
      </c>
      <c r="H8060">
        <v>0.5</v>
      </c>
      <c r="I8060" t="s">
        <v>64</v>
      </c>
      <c r="J8060" t="s">
        <v>263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83</v>
      </c>
      <c r="R8060" t="s">
        <v>83</v>
      </c>
      <c r="S8060" t="s">
        <v>83</v>
      </c>
      <c r="T8060" t="str">
        <f>_xlfn.XLOOKUP(A8060,MI_Match_Analysis!$A$2:$A$8,MI_Match_Analysis!$F$2:$F$8,"Not Found")</f>
        <v>Not Found</v>
      </c>
    </row>
    <row r="8061" spans="1:20" hidden="1" x14ac:dyDescent="0.3">
      <c r="A8061">
        <v>35</v>
      </c>
      <c r="B8061" s="1">
        <v>46137</v>
      </c>
      <c r="C8061" t="s">
        <v>162</v>
      </c>
      <c r="D8061" t="s">
        <v>68</v>
      </c>
      <c r="E8061" t="s">
        <v>47</v>
      </c>
      <c r="F8061" t="s">
        <v>54</v>
      </c>
      <c r="G8061">
        <v>2</v>
      </c>
      <c r="H8061">
        <v>0.6</v>
      </c>
      <c r="I8061" t="s">
        <v>223</v>
      </c>
      <c r="J8061" t="s">
        <v>263</v>
      </c>
      <c r="K8061">
        <v>6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83</v>
      </c>
      <c r="R8061" t="s">
        <v>83</v>
      </c>
      <c r="S8061" t="s">
        <v>83</v>
      </c>
      <c r="T8061" t="str">
        <f>_xlfn.XLOOKUP(A8061,MI_Match_Analysis!$A$2:$A$8,MI_Match_Analysis!$F$2:$F$8,"Not Found")</f>
        <v>Not Found</v>
      </c>
    </row>
    <row r="8062" spans="1:20" hidden="1" x14ac:dyDescent="0.3">
      <c r="A8062">
        <v>35</v>
      </c>
      <c r="B8062" s="1">
        <v>46137</v>
      </c>
      <c r="C8062" t="s">
        <v>162</v>
      </c>
      <c r="D8062" t="s">
        <v>68</v>
      </c>
      <c r="E8062" t="s">
        <v>47</v>
      </c>
      <c r="F8062" t="s">
        <v>54</v>
      </c>
      <c r="G8062">
        <v>2</v>
      </c>
      <c r="H8062">
        <v>1.1000000000000001</v>
      </c>
      <c r="I8062" t="s">
        <v>64</v>
      </c>
      <c r="J8062" t="s">
        <v>69</v>
      </c>
      <c r="K8062">
        <v>1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83</v>
      </c>
      <c r="R8062" t="s">
        <v>83</v>
      </c>
      <c r="S8062" t="s">
        <v>83</v>
      </c>
      <c r="T8062" t="str">
        <f>_xlfn.XLOOKUP(A8062,MI_Match_Analysis!$A$2:$A$8,MI_Match_Analysis!$F$2:$F$8,"Not Found")</f>
        <v>Not Found</v>
      </c>
    </row>
    <row r="8063" spans="1:20" hidden="1" x14ac:dyDescent="0.3">
      <c r="A8063">
        <v>35</v>
      </c>
      <c r="B8063" s="1">
        <v>46137</v>
      </c>
      <c r="C8063" t="s">
        <v>162</v>
      </c>
      <c r="D8063" t="s">
        <v>68</v>
      </c>
      <c r="E8063" t="s">
        <v>47</v>
      </c>
      <c r="F8063" t="s">
        <v>54</v>
      </c>
      <c r="G8063">
        <v>2</v>
      </c>
      <c r="H8063">
        <v>1.2</v>
      </c>
      <c r="I8063" t="s">
        <v>223</v>
      </c>
      <c r="J8063" t="s">
        <v>69</v>
      </c>
      <c r="K8063">
        <v>6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83</v>
      </c>
      <c r="R8063" t="s">
        <v>83</v>
      </c>
      <c r="S8063" t="s">
        <v>83</v>
      </c>
      <c r="T8063" t="str">
        <f>_xlfn.XLOOKUP(A8063,MI_Match_Analysis!$A$2:$A$8,MI_Match_Analysis!$F$2:$F$8,"Not Found")</f>
        <v>Not Found</v>
      </c>
    </row>
    <row r="8064" spans="1:20" hidden="1" x14ac:dyDescent="0.3">
      <c r="A8064">
        <v>35</v>
      </c>
      <c r="B8064" s="1">
        <v>46137</v>
      </c>
      <c r="C8064" t="s">
        <v>162</v>
      </c>
      <c r="D8064" t="s">
        <v>68</v>
      </c>
      <c r="E8064" t="s">
        <v>47</v>
      </c>
      <c r="F8064" t="s">
        <v>54</v>
      </c>
      <c r="G8064">
        <v>2</v>
      </c>
      <c r="H8064">
        <v>1.3</v>
      </c>
      <c r="I8064" t="s">
        <v>223</v>
      </c>
      <c r="J8064" t="s">
        <v>69</v>
      </c>
      <c r="K8064">
        <v>0</v>
      </c>
      <c r="L8064">
        <v>1</v>
      </c>
      <c r="M8064">
        <v>1</v>
      </c>
      <c r="N8064">
        <v>0</v>
      </c>
      <c r="O8064">
        <v>0</v>
      </c>
      <c r="P8064">
        <v>0</v>
      </c>
      <c r="Q8064" t="s">
        <v>83</v>
      </c>
      <c r="R8064" t="s">
        <v>83</v>
      </c>
      <c r="S8064" t="s">
        <v>83</v>
      </c>
      <c r="T8064" t="str">
        <f>_xlfn.XLOOKUP(A8064,MI_Match_Analysis!$A$2:$A$8,MI_Match_Analysis!$F$2:$F$8,"Not Found")</f>
        <v>Not Found</v>
      </c>
    </row>
    <row r="8065" spans="1:20" hidden="1" x14ac:dyDescent="0.3">
      <c r="A8065">
        <v>35</v>
      </c>
      <c r="B8065" s="1">
        <v>46137</v>
      </c>
      <c r="C8065" t="s">
        <v>162</v>
      </c>
      <c r="D8065" t="s">
        <v>68</v>
      </c>
      <c r="E8065" t="s">
        <v>47</v>
      </c>
      <c r="F8065" t="s">
        <v>54</v>
      </c>
      <c r="G8065">
        <v>2</v>
      </c>
      <c r="H8065">
        <v>1.3</v>
      </c>
      <c r="I8065" t="s">
        <v>223</v>
      </c>
      <c r="J8065" t="s">
        <v>69</v>
      </c>
      <c r="K8065">
        <v>2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83</v>
      </c>
      <c r="R8065" t="s">
        <v>83</v>
      </c>
      <c r="S8065" t="s">
        <v>83</v>
      </c>
      <c r="T8065" t="str">
        <f>_xlfn.XLOOKUP(A8065,MI_Match_Analysis!$A$2:$A$8,MI_Match_Analysis!$F$2:$F$8,"Not Found")</f>
        <v>Not Found</v>
      </c>
    </row>
    <row r="8066" spans="1:20" hidden="1" x14ac:dyDescent="0.3">
      <c r="A8066">
        <v>35</v>
      </c>
      <c r="B8066" s="1">
        <v>46137</v>
      </c>
      <c r="C8066" t="s">
        <v>162</v>
      </c>
      <c r="D8066" t="s">
        <v>68</v>
      </c>
      <c r="E8066" t="s">
        <v>47</v>
      </c>
      <c r="F8066" t="s">
        <v>54</v>
      </c>
      <c r="G8066">
        <v>2</v>
      </c>
      <c r="H8066">
        <v>1.4</v>
      </c>
      <c r="I8066" t="s">
        <v>223</v>
      </c>
      <c r="J8066" t="s">
        <v>69</v>
      </c>
      <c r="K8066">
        <v>4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83</v>
      </c>
      <c r="R8066" t="s">
        <v>83</v>
      </c>
      <c r="S8066" t="s">
        <v>83</v>
      </c>
      <c r="T8066" t="str">
        <f>_xlfn.XLOOKUP(A8066,MI_Match_Analysis!$A$2:$A$8,MI_Match_Analysis!$F$2:$F$8,"Not Found")</f>
        <v>Not Found</v>
      </c>
    </row>
    <row r="8067" spans="1:20" hidden="1" x14ac:dyDescent="0.3">
      <c r="A8067">
        <v>35</v>
      </c>
      <c r="B8067" s="1">
        <v>46137</v>
      </c>
      <c r="C8067" t="s">
        <v>162</v>
      </c>
      <c r="D8067" t="s">
        <v>68</v>
      </c>
      <c r="E8067" t="s">
        <v>47</v>
      </c>
      <c r="F8067" t="s">
        <v>54</v>
      </c>
      <c r="G8067">
        <v>2</v>
      </c>
      <c r="H8067">
        <v>1.5</v>
      </c>
      <c r="I8067" t="s">
        <v>223</v>
      </c>
      <c r="J8067" t="s">
        <v>69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83</v>
      </c>
      <c r="R8067" t="s">
        <v>83</v>
      </c>
      <c r="S8067" t="s">
        <v>83</v>
      </c>
      <c r="T8067" t="str">
        <f>_xlfn.XLOOKUP(A8067,MI_Match_Analysis!$A$2:$A$8,MI_Match_Analysis!$F$2:$F$8,"Not Found")</f>
        <v>Not Found</v>
      </c>
    </row>
    <row r="8068" spans="1:20" hidden="1" x14ac:dyDescent="0.3">
      <c r="A8068">
        <v>35</v>
      </c>
      <c r="B8068" s="1">
        <v>46137</v>
      </c>
      <c r="C8068" t="s">
        <v>162</v>
      </c>
      <c r="D8068" t="s">
        <v>68</v>
      </c>
      <c r="E8068" t="s">
        <v>47</v>
      </c>
      <c r="F8068" t="s">
        <v>54</v>
      </c>
      <c r="G8068">
        <v>2</v>
      </c>
      <c r="H8068">
        <v>1.6</v>
      </c>
      <c r="I8068" t="s">
        <v>64</v>
      </c>
      <c r="J8068" t="s">
        <v>69</v>
      </c>
      <c r="K8068">
        <v>6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83</v>
      </c>
      <c r="R8068" t="s">
        <v>83</v>
      </c>
      <c r="S8068" t="s">
        <v>83</v>
      </c>
      <c r="T8068" t="str">
        <f>_xlfn.XLOOKUP(A8068,MI_Match_Analysis!$A$2:$A$8,MI_Match_Analysis!$F$2:$F$8,"Not Found")</f>
        <v>Not Found</v>
      </c>
    </row>
    <row r="8069" spans="1:20" hidden="1" x14ac:dyDescent="0.3">
      <c r="A8069">
        <v>35</v>
      </c>
      <c r="B8069" s="1">
        <v>46137</v>
      </c>
      <c r="C8069" t="s">
        <v>162</v>
      </c>
      <c r="D8069" t="s">
        <v>68</v>
      </c>
      <c r="E8069" t="s">
        <v>47</v>
      </c>
      <c r="F8069" t="s">
        <v>54</v>
      </c>
      <c r="G8069">
        <v>2</v>
      </c>
      <c r="H8069">
        <v>2.1</v>
      </c>
      <c r="I8069" t="s">
        <v>223</v>
      </c>
      <c r="J8069" t="s">
        <v>229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83</v>
      </c>
      <c r="R8069" t="s">
        <v>83</v>
      </c>
      <c r="S8069" t="s">
        <v>83</v>
      </c>
      <c r="T8069" t="str">
        <f>_xlfn.XLOOKUP(A8069,MI_Match_Analysis!$A$2:$A$8,MI_Match_Analysis!$F$2:$F$8,"Not Found")</f>
        <v>Not Found</v>
      </c>
    </row>
    <row r="8070" spans="1:20" hidden="1" x14ac:dyDescent="0.3">
      <c r="A8070">
        <v>35</v>
      </c>
      <c r="B8070" s="1">
        <v>46137</v>
      </c>
      <c r="C8070" t="s">
        <v>162</v>
      </c>
      <c r="D8070" t="s">
        <v>68</v>
      </c>
      <c r="E8070" t="s">
        <v>47</v>
      </c>
      <c r="F8070" t="s">
        <v>54</v>
      </c>
      <c r="G8070">
        <v>2</v>
      </c>
      <c r="H8070">
        <v>2.2000000000000002</v>
      </c>
      <c r="I8070" t="s">
        <v>64</v>
      </c>
      <c r="J8070" t="s">
        <v>229</v>
      </c>
      <c r="K8070">
        <v>4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83</v>
      </c>
      <c r="R8070" t="s">
        <v>83</v>
      </c>
      <c r="S8070" t="s">
        <v>83</v>
      </c>
      <c r="T8070" t="str">
        <f>_xlfn.XLOOKUP(A8070,MI_Match_Analysis!$A$2:$A$8,MI_Match_Analysis!$F$2:$F$8,"Not Found")</f>
        <v>Not Found</v>
      </c>
    </row>
    <row r="8071" spans="1:20" hidden="1" x14ac:dyDescent="0.3">
      <c r="A8071">
        <v>35</v>
      </c>
      <c r="B8071" s="1">
        <v>46137</v>
      </c>
      <c r="C8071" t="s">
        <v>162</v>
      </c>
      <c r="D8071" t="s">
        <v>68</v>
      </c>
      <c r="E8071" t="s">
        <v>47</v>
      </c>
      <c r="F8071" t="s">
        <v>54</v>
      </c>
      <c r="G8071">
        <v>2</v>
      </c>
      <c r="H8071">
        <v>2.2999999999999998</v>
      </c>
      <c r="I8071" t="s">
        <v>64</v>
      </c>
      <c r="J8071" t="s">
        <v>229</v>
      </c>
      <c r="K8071">
        <v>0</v>
      </c>
      <c r="L8071">
        <v>1</v>
      </c>
      <c r="M8071">
        <v>1</v>
      </c>
      <c r="N8071">
        <v>0</v>
      </c>
      <c r="O8071">
        <v>0</v>
      </c>
      <c r="P8071">
        <v>0</v>
      </c>
      <c r="Q8071" t="s">
        <v>83</v>
      </c>
      <c r="R8071" t="s">
        <v>83</v>
      </c>
      <c r="S8071" t="s">
        <v>83</v>
      </c>
      <c r="T8071" t="str">
        <f>_xlfn.XLOOKUP(A8071,MI_Match_Analysis!$A$2:$A$8,MI_Match_Analysis!$F$2:$F$8,"Not Found")</f>
        <v>Not Found</v>
      </c>
    </row>
    <row r="8072" spans="1:20" hidden="1" x14ac:dyDescent="0.3">
      <c r="A8072">
        <v>35</v>
      </c>
      <c r="B8072" s="1">
        <v>46137</v>
      </c>
      <c r="C8072" t="s">
        <v>162</v>
      </c>
      <c r="D8072" t="s">
        <v>68</v>
      </c>
      <c r="E8072" t="s">
        <v>47</v>
      </c>
      <c r="F8072" t="s">
        <v>54</v>
      </c>
      <c r="G8072">
        <v>2</v>
      </c>
      <c r="H8072">
        <v>2.2999999999999998</v>
      </c>
      <c r="I8072" t="s">
        <v>64</v>
      </c>
      <c r="J8072" t="s">
        <v>229</v>
      </c>
      <c r="K8072">
        <v>1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83</v>
      </c>
      <c r="R8072" t="s">
        <v>83</v>
      </c>
      <c r="S8072" t="s">
        <v>83</v>
      </c>
      <c r="T8072" t="str">
        <f>_xlfn.XLOOKUP(A8072,MI_Match_Analysis!$A$2:$A$8,MI_Match_Analysis!$F$2:$F$8,"Not Found")</f>
        <v>Not Found</v>
      </c>
    </row>
    <row r="8073" spans="1:20" hidden="1" x14ac:dyDescent="0.3">
      <c r="A8073">
        <v>35</v>
      </c>
      <c r="B8073" s="1">
        <v>46137</v>
      </c>
      <c r="C8073" t="s">
        <v>162</v>
      </c>
      <c r="D8073" t="s">
        <v>68</v>
      </c>
      <c r="E8073" t="s">
        <v>47</v>
      </c>
      <c r="F8073" t="s">
        <v>54</v>
      </c>
      <c r="G8073">
        <v>2</v>
      </c>
      <c r="H8073">
        <v>2.4</v>
      </c>
      <c r="I8073" t="s">
        <v>223</v>
      </c>
      <c r="J8073" t="s">
        <v>229</v>
      </c>
      <c r="K8073">
        <v>1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83</v>
      </c>
      <c r="R8073" t="s">
        <v>83</v>
      </c>
      <c r="S8073" t="s">
        <v>83</v>
      </c>
      <c r="T8073" t="str">
        <f>_xlfn.XLOOKUP(A8073,MI_Match_Analysis!$A$2:$A$8,MI_Match_Analysis!$F$2:$F$8,"Not Found")</f>
        <v>Not Found</v>
      </c>
    </row>
    <row r="8074" spans="1:20" hidden="1" x14ac:dyDescent="0.3">
      <c r="A8074">
        <v>35</v>
      </c>
      <c r="B8074" s="1">
        <v>46137</v>
      </c>
      <c r="C8074" t="s">
        <v>162</v>
      </c>
      <c r="D8074" t="s">
        <v>68</v>
      </c>
      <c r="E8074" t="s">
        <v>47</v>
      </c>
      <c r="F8074" t="s">
        <v>54</v>
      </c>
      <c r="G8074">
        <v>2</v>
      </c>
      <c r="H8074">
        <v>2.5</v>
      </c>
      <c r="I8074" t="s">
        <v>64</v>
      </c>
      <c r="J8074" t="s">
        <v>229</v>
      </c>
      <c r="K8074">
        <v>6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83</v>
      </c>
      <c r="R8074" t="s">
        <v>83</v>
      </c>
      <c r="S8074" t="s">
        <v>83</v>
      </c>
      <c r="T8074" t="str">
        <f>_xlfn.XLOOKUP(A8074,MI_Match_Analysis!$A$2:$A$8,MI_Match_Analysis!$F$2:$F$8,"Not Found")</f>
        <v>Not Found</v>
      </c>
    </row>
    <row r="8075" spans="1:20" hidden="1" x14ac:dyDescent="0.3">
      <c r="A8075">
        <v>35</v>
      </c>
      <c r="B8075" s="1">
        <v>46137</v>
      </c>
      <c r="C8075" t="s">
        <v>162</v>
      </c>
      <c r="D8075" t="s">
        <v>68</v>
      </c>
      <c r="E8075" t="s">
        <v>47</v>
      </c>
      <c r="F8075" t="s">
        <v>54</v>
      </c>
      <c r="G8075">
        <v>2</v>
      </c>
      <c r="H8075">
        <v>2.6</v>
      </c>
      <c r="I8075" t="s">
        <v>64</v>
      </c>
      <c r="J8075" t="s">
        <v>229</v>
      </c>
      <c r="K8075">
        <v>6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83</v>
      </c>
      <c r="R8075" t="s">
        <v>83</v>
      </c>
      <c r="S8075" t="s">
        <v>83</v>
      </c>
      <c r="T8075" t="str">
        <f>_xlfn.XLOOKUP(A8075,MI_Match_Analysis!$A$2:$A$8,MI_Match_Analysis!$F$2:$F$8,"Not Found")</f>
        <v>Not Found</v>
      </c>
    </row>
    <row r="8076" spans="1:20" hidden="1" x14ac:dyDescent="0.3">
      <c r="A8076">
        <v>35</v>
      </c>
      <c r="B8076" s="1">
        <v>46137</v>
      </c>
      <c r="C8076" t="s">
        <v>162</v>
      </c>
      <c r="D8076" t="s">
        <v>68</v>
      </c>
      <c r="E8076" t="s">
        <v>47</v>
      </c>
      <c r="F8076" t="s">
        <v>54</v>
      </c>
      <c r="G8076">
        <v>2</v>
      </c>
      <c r="H8076">
        <v>3.1</v>
      </c>
      <c r="I8076" t="s">
        <v>223</v>
      </c>
      <c r="J8076" t="s">
        <v>263</v>
      </c>
      <c r="K8076">
        <v>6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83</v>
      </c>
      <c r="R8076" t="s">
        <v>83</v>
      </c>
      <c r="S8076" t="s">
        <v>83</v>
      </c>
      <c r="T8076" t="str">
        <f>_xlfn.XLOOKUP(A8076,MI_Match_Analysis!$A$2:$A$8,MI_Match_Analysis!$F$2:$F$8,"Not Found")</f>
        <v>Not Found</v>
      </c>
    </row>
    <row r="8077" spans="1:20" hidden="1" x14ac:dyDescent="0.3">
      <c r="A8077">
        <v>35</v>
      </c>
      <c r="B8077" s="1">
        <v>46137</v>
      </c>
      <c r="C8077" t="s">
        <v>162</v>
      </c>
      <c r="D8077" t="s">
        <v>68</v>
      </c>
      <c r="E8077" t="s">
        <v>47</v>
      </c>
      <c r="F8077" t="s">
        <v>54</v>
      </c>
      <c r="G8077">
        <v>2</v>
      </c>
      <c r="H8077">
        <v>3.1</v>
      </c>
      <c r="I8077" t="s">
        <v>223</v>
      </c>
      <c r="J8077" t="s">
        <v>263</v>
      </c>
      <c r="K8077">
        <v>6</v>
      </c>
      <c r="L8077">
        <v>1</v>
      </c>
      <c r="M8077">
        <v>0</v>
      </c>
      <c r="N8077">
        <v>0</v>
      </c>
      <c r="O8077">
        <v>0</v>
      </c>
      <c r="P8077">
        <v>1</v>
      </c>
      <c r="Q8077" t="s">
        <v>83</v>
      </c>
      <c r="R8077" t="s">
        <v>83</v>
      </c>
      <c r="S8077" t="s">
        <v>83</v>
      </c>
      <c r="T8077" t="str">
        <f>_xlfn.XLOOKUP(A8077,MI_Match_Analysis!$A$2:$A$8,MI_Match_Analysis!$F$2:$F$8,"Not Found")</f>
        <v>Not Found</v>
      </c>
    </row>
    <row r="8078" spans="1:20" hidden="1" x14ac:dyDescent="0.3">
      <c r="A8078">
        <v>35</v>
      </c>
      <c r="B8078" s="1">
        <v>46137</v>
      </c>
      <c r="C8078" t="s">
        <v>162</v>
      </c>
      <c r="D8078" t="s">
        <v>68</v>
      </c>
      <c r="E8078" t="s">
        <v>47</v>
      </c>
      <c r="F8078" t="s">
        <v>54</v>
      </c>
      <c r="G8078">
        <v>2</v>
      </c>
      <c r="H8078">
        <v>3.2</v>
      </c>
      <c r="I8078" t="s">
        <v>223</v>
      </c>
      <c r="J8078" t="s">
        <v>263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83</v>
      </c>
      <c r="R8078" t="s">
        <v>83</v>
      </c>
      <c r="S8078" t="s">
        <v>83</v>
      </c>
      <c r="T8078" t="str">
        <f>_xlfn.XLOOKUP(A8078,MI_Match_Analysis!$A$2:$A$8,MI_Match_Analysis!$F$2:$F$8,"Not Found")</f>
        <v>Not Found</v>
      </c>
    </row>
    <row r="8079" spans="1:20" hidden="1" x14ac:dyDescent="0.3">
      <c r="A8079">
        <v>35</v>
      </c>
      <c r="B8079" s="1">
        <v>46137</v>
      </c>
      <c r="C8079" t="s">
        <v>162</v>
      </c>
      <c r="D8079" t="s">
        <v>68</v>
      </c>
      <c r="E8079" t="s">
        <v>47</v>
      </c>
      <c r="F8079" t="s">
        <v>54</v>
      </c>
      <c r="G8079">
        <v>2</v>
      </c>
      <c r="H8079">
        <v>3.3</v>
      </c>
      <c r="I8079" t="s">
        <v>223</v>
      </c>
      <c r="J8079" t="s">
        <v>263</v>
      </c>
      <c r="K8079">
        <v>6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83</v>
      </c>
      <c r="R8079" t="s">
        <v>83</v>
      </c>
      <c r="S8079" t="s">
        <v>83</v>
      </c>
      <c r="T8079" t="str">
        <f>_xlfn.XLOOKUP(A8079,MI_Match_Analysis!$A$2:$A$8,MI_Match_Analysis!$F$2:$F$8,"Not Found")</f>
        <v>Not Found</v>
      </c>
    </row>
    <row r="8080" spans="1:20" hidden="1" x14ac:dyDescent="0.3">
      <c r="A8080">
        <v>35</v>
      </c>
      <c r="B8080" s="1">
        <v>46137</v>
      </c>
      <c r="C8080" t="s">
        <v>162</v>
      </c>
      <c r="D8080" t="s">
        <v>68</v>
      </c>
      <c r="E8080" t="s">
        <v>47</v>
      </c>
      <c r="F8080" t="s">
        <v>54</v>
      </c>
      <c r="G8080">
        <v>2</v>
      </c>
      <c r="H8080">
        <v>3.4</v>
      </c>
      <c r="I8080" t="s">
        <v>223</v>
      </c>
      <c r="J8080" t="s">
        <v>263</v>
      </c>
      <c r="K8080">
        <v>0</v>
      </c>
      <c r="L8080">
        <v>1</v>
      </c>
      <c r="M8080">
        <v>1</v>
      </c>
      <c r="N8080">
        <v>0</v>
      </c>
      <c r="O8080">
        <v>0</v>
      </c>
      <c r="P8080">
        <v>0</v>
      </c>
      <c r="Q8080" t="s">
        <v>83</v>
      </c>
      <c r="R8080" t="s">
        <v>83</v>
      </c>
      <c r="S8080" t="s">
        <v>83</v>
      </c>
      <c r="T8080" t="str">
        <f>_xlfn.XLOOKUP(A8080,MI_Match_Analysis!$A$2:$A$8,MI_Match_Analysis!$F$2:$F$8,"Not Found")</f>
        <v>Not Found</v>
      </c>
    </row>
    <row r="8081" spans="1:20" hidden="1" x14ac:dyDescent="0.3">
      <c r="A8081">
        <v>35</v>
      </c>
      <c r="B8081" s="1">
        <v>46137</v>
      </c>
      <c r="C8081" t="s">
        <v>162</v>
      </c>
      <c r="D8081" t="s">
        <v>68</v>
      </c>
      <c r="E8081" t="s">
        <v>47</v>
      </c>
      <c r="F8081" t="s">
        <v>54</v>
      </c>
      <c r="G8081">
        <v>2</v>
      </c>
      <c r="H8081">
        <v>3.4</v>
      </c>
      <c r="I8081" t="s">
        <v>223</v>
      </c>
      <c r="J8081" t="s">
        <v>263</v>
      </c>
      <c r="K8081">
        <v>1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83</v>
      </c>
      <c r="R8081" t="s">
        <v>83</v>
      </c>
      <c r="S8081" t="s">
        <v>83</v>
      </c>
      <c r="T8081" t="str">
        <f>_xlfn.XLOOKUP(A8081,MI_Match_Analysis!$A$2:$A$8,MI_Match_Analysis!$F$2:$F$8,"Not Found")</f>
        <v>Not Found</v>
      </c>
    </row>
    <row r="8082" spans="1:20" hidden="1" x14ac:dyDescent="0.3">
      <c r="A8082">
        <v>35</v>
      </c>
      <c r="B8082" s="1">
        <v>46137</v>
      </c>
      <c r="C8082" t="s">
        <v>162</v>
      </c>
      <c r="D8082" t="s">
        <v>68</v>
      </c>
      <c r="E8082" t="s">
        <v>47</v>
      </c>
      <c r="F8082" t="s">
        <v>54</v>
      </c>
      <c r="G8082">
        <v>2</v>
      </c>
      <c r="H8082">
        <v>3.5</v>
      </c>
      <c r="I8082" t="s">
        <v>64</v>
      </c>
      <c r="J8082" t="s">
        <v>263</v>
      </c>
      <c r="K8082">
        <v>6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83</v>
      </c>
      <c r="R8082" t="s">
        <v>83</v>
      </c>
      <c r="S8082" t="s">
        <v>83</v>
      </c>
      <c r="T8082" t="str">
        <f>_xlfn.XLOOKUP(A8082,MI_Match_Analysis!$A$2:$A$8,MI_Match_Analysis!$F$2:$F$8,"Not Found")</f>
        <v>Not Found</v>
      </c>
    </row>
    <row r="8083" spans="1:20" hidden="1" x14ac:dyDescent="0.3">
      <c r="A8083">
        <v>35</v>
      </c>
      <c r="B8083" s="1">
        <v>46137</v>
      </c>
      <c r="C8083" t="s">
        <v>162</v>
      </c>
      <c r="D8083" t="s">
        <v>68</v>
      </c>
      <c r="E8083" t="s">
        <v>47</v>
      </c>
      <c r="F8083" t="s">
        <v>54</v>
      </c>
      <c r="G8083">
        <v>2</v>
      </c>
      <c r="H8083">
        <v>3.6</v>
      </c>
      <c r="I8083" t="s">
        <v>64</v>
      </c>
      <c r="J8083" t="s">
        <v>263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83</v>
      </c>
      <c r="R8083" t="s">
        <v>83</v>
      </c>
      <c r="S8083" t="s">
        <v>83</v>
      </c>
      <c r="T8083" t="str">
        <f>_xlfn.XLOOKUP(A8083,MI_Match_Analysis!$A$2:$A$8,MI_Match_Analysis!$F$2:$F$8,"Not Found")</f>
        <v>Not Found</v>
      </c>
    </row>
    <row r="8084" spans="1:20" hidden="1" x14ac:dyDescent="0.3">
      <c r="A8084">
        <v>35</v>
      </c>
      <c r="B8084" s="1">
        <v>46137</v>
      </c>
      <c r="C8084" t="s">
        <v>162</v>
      </c>
      <c r="D8084" t="s">
        <v>68</v>
      </c>
      <c r="E8084" t="s">
        <v>47</v>
      </c>
      <c r="F8084" t="s">
        <v>54</v>
      </c>
      <c r="G8084">
        <v>2</v>
      </c>
      <c r="H8084">
        <v>4.0999999999999996</v>
      </c>
      <c r="I8084" t="s">
        <v>223</v>
      </c>
      <c r="J8084" t="s">
        <v>231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83</v>
      </c>
      <c r="R8084" t="s">
        <v>83</v>
      </c>
      <c r="S8084" t="s">
        <v>83</v>
      </c>
      <c r="T8084" t="str">
        <f>_xlfn.XLOOKUP(A8084,MI_Match_Analysis!$A$2:$A$8,MI_Match_Analysis!$F$2:$F$8,"Not Found")</f>
        <v>Not Found</v>
      </c>
    </row>
    <row r="8085" spans="1:20" hidden="1" x14ac:dyDescent="0.3">
      <c r="A8085">
        <v>35</v>
      </c>
      <c r="B8085" s="1">
        <v>46137</v>
      </c>
      <c r="C8085" t="s">
        <v>162</v>
      </c>
      <c r="D8085" t="s">
        <v>68</v>
      </c>
      <c r="E8085" t="s">
        <v>47</v>
      </c>
      <c r="F8085" t="s">
        <v>54</v>
      </c>
      <c r="G8085">
        <v>2</v>
      </c>
      <c r="H8085">
        <v>4.2</v>
      </c>
      <c r="I8085" t="s">
        <v>64</v>
      </c>
      <c r="J8085" t="s">
        <v>231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83</v>
      </c>
      <c r="R8085" t="s">
        <v>83</v>
      </c>
      <c r="S8085" t="s">
        <v>83</v>
      </c>
      <c r="T8085" t="str">
        <f>_xlfn.XLOOKUP(A8085,MI_Match_Analysis!$A$2:$A$8,MI_Match_Analysis!$F$2:$F$8,"Not Found")</f>
        <v>Not Found</v>
      </c>
    </row>
    <row r="8086" spans="1:20" hidden="1" x14ac:dyDescent="0.3">
      <c r="A8086">
        <v>35</v>
      </c>
      <c r="B8086" s="1">
        <v>46137</v>
      </c>
      <c r="C8086" t="s">
        <v>162</v>
      </c>
      <c r="D8086" t="s">
        <v>68</v>
      </c>
      <c r="E8086" t="s">
        <v>47</v>
      </c>
      <c r="F8086" t="s">
        <v>54</v>
      </c>
      <c r="G8086">
        <v>2</v>
      </c>
      <c r="H8086">
        <v>4.2</v>
      </c>
      <c r="I8086" t="s">
        <v>64</v>
      </c>
      <c r="J8086" t="s">
        <v>231</v>
      </c>
      <c r="K8086">
        <v>0</v>
      </c>
      <c r="L8086">
        <v>1</v>
      </c>
      <c r="M8086">
        <v>1</v>
      </c>
      <c r="N8086">
        <v>0</v>
      </c>
      <c r="O8086">
        <v>0</v>
      </c>
      <c r="P8086">
        <v>0</v>
      </c>
      <c r="Q8086" t="s">
        <v>83</v>
      </c>
      <c r="R8086" t="s">
        <v>83</v>
      </c>
      <c r="S8086" t="s">
        <v>83</v>
      </c>
      <c r="T8086" t="str">
        <f>_xlfn.XLOOKUP(A8086,MI_Match_Analysis!$A$2:$A$8,MI_Match_Analysis!$F$2:$F$8,"Not Found")</f>
        <v>Not Found</v>
      </c>
    </row>
    <row r="8087" spans="1:20" hidden="1" x14ac:dyDescent="0.3">
      <c r="A8087">
        <v>35</v>
      </c>
      <c r="B8087" s="1">
        <v>46137</v>
      </c>
      <c r="C8087" t="s">
        <v>162</v>
      </c>
      <c r="D8087" t="s">
        <v>68</v>
      </c>
      <c r="E8087" t="s">
        <v>47</v>
      </c>
      <c r="F8087" t="s">
        <v>54</v>
      </c>
      <c r="G8087">
        <v>2</v>
      </c>
      <c r="H8087">
        <v>4.3</v>
      </c>
      <c r="I8087" t="s">
        <v>64</v>
      </c>
      <c r="J8087" t="s">
        <v>231</v>
      </c>
      <c r="K8087">
        <v>1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83</v>
      </c>
      <c r="R8087" t="s">
        <v>83</v>
      </c>
      <c r="S8087" t="s">
        <v>83</v>
      </c>
      <c r="T8087" t="str">
        <f>_xlfn.XLOOKUP(A8087,MI_Match_Analysis!$A$2:$A$8,MI_Match_Analysis!$F$2:$F$8,"Not Found")</f>
        <v>Not Found</v>
      </c>
    </row>
    <row r="8088" spans="1:20" hidden="1" x14ac:dyDescent="0.3">
      <c r="A8088">
        <v>35</v>
      </c>
      <c r="B8088" s="1">
        <v>46137</v>
      </c>
      <c r="C8088" t="s">
        <v>162</v>
      </c>
      <c r="D8088" t="s">
        <v>68</v>
      </c>
      <c r="E8088" t="s">
        <v>47</v>
      </c>
      <c r="F8088" t="s">
        <v>54</v>
      </c>
      <c r="G8088">
        <v>2</v>
      </c>
      <c r="H8088">
        <v>4.4000000000000004</v>
      </c>
      <c r="I8088" t="s">
        <v>223</v>
      </c>
      <c r="J8088" t="s">
        <v>231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83</v>
      </c>
      <c r="R8088" t="s">
        <v>83</v>
      </c>
      <c r="S8088" t="s">
        <v>83</v>
      </c>
      <c r="T8088" t="str">
        <f>_xlfn.XLOOKUP(A8088,MI_Match_Analysis!$A$2:$A$8,MI_Match_Analysis!$F$2:$F$8,"Not Found")</f>
        <v>Not Found</v>
      </c>
    </row>
    <row r="8089" spans="1:20" hidden="1" x14ac:dyDescent="0.3">
      <c r="A8089">
        <v>35</v>
      </c>
      <c r="B8089" s="1">
        <v>46137</v>
      </c>
      <c r="C8089" t="s">
        <v>162</v>
      </c>
      <c r="D8089" t="s">
        <v>68</v>
      </c>
      <c r="E8089" t="s">
        <v>47</v>
      </c>
      <c r="F8089" t="s">
        <v>54</v>
      </c>
      <c r="G8089">
        <v>2</v>
      </c>
      <c r="H8089">
        <v>4.4000000000000004</v>
      </c>
      <c r="I8089" t="s">
        <v>223</v>
      </c>
      <c r="J8089" t="s">
        <v>231</v>
      </c>
      <c r="K8089">
        <v>0</v>
      </c>
      <c r="L8089">
        <v>1</v>
      </c>
      <c r="M8089">
        <v>1</v>
      </c>
      <c r="N8089">
        <v>0</v>
      </c>
      <c r="O8089">
        <v>0</v>
      </c>
      <c r="P8089">
        <v>0</v>
      </c>
      <c r="Q8089" t="s">
        <v>83</v>
      </c>
      <c r="R8089" t="s">
        <v>83</v>
      </c>
      <c r="S8089" t="s">
        <v>83</v>
      </c>
      <c r="T8089" t="str">
        <f>_xlfn.XLOOKUP(A8089,MI_Match_Analysis!$A$2:$A$8,MI_Match_Analysis!$F$2:$F$8,"Not Found")</f>
        <v>Not Found</v>
      </c>
    </row>
    <row r="8090" spans="1:20" hidden="1" x14ac:dyDescent="0.3">
      <c r="A8090">
        <v>35</v>
      </c>
      <c r="B8090" s="1">
        <v>46137</v>
      </c>
      <c r="C8090" t="s">
        <v>162</v>
      </c>
      <c r="D8090" t="s">
        <v>68</v>
      </c>
      <c r="E8090" t="s">
        <v>47</v>
      </c>
      <c r="F8090" t="s">
        <v>54</v>
      </c>
      <c r="G8090">
        <v>2</v>
      </c>
      <c r="H8090">
        <v>4.5</v>
      </c>
      <c r="I8090" t="s">
        <v>223</v>
      </c>
      <c r="J8090" t="s">
        <v>231</v>
      </c>
      <c r="K8090">
        <v>4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83</v>
      </c>
      <c r="R8090" t="s">
        <v>83</v>
      </c>
      <c r="S8090" t="s">
        <v>83</v>
      </c>
      <c r="T8090" t="str">
        <f>_xlfn.XLOOKUP(A8090,MI_Match_Analysis!$A$2:$A$8,MI_Match_Analysis!$F$2:$F$8,"Not Found")</f>
        <v>Not Found</v>
      </c>
    </row>
    <row r="8091" spans="1:20" hidden="1" x14ac:dyDescent="0.3">
      <c r="A8091">
        <v>35</v>
      </c>
      <c r="B8091" s="1">
        <v>46137</v>
      </c>
      <c r="C8091" t="s">
        <v>162</v>
      </c>
      <c r="D8091" t="s">
        <v>68</v>
      </c>
      <c r="E8091" t="s">
        <v>47</v>
      </c>
      <c r="F8091" t="s">
        <v>54</v>
      </c>
      <c r="G8091">
        <v>2</v>
      </c>
      <c r="H8091">
        <v>4.5999999999999996</v>
      </c>
      <c r="I8091" t="s">
        <v>223</v>
      </c>
      <c r="J8091" t="s">
        <v>231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83</v>
      </c>
      <c r="R8091" t="s">
        <v>83</v>
      </c>
      <c r="S8091" t="s">
        <v>83</v>
      </c>
      <c r="T8091" t="str">
        <f>_xlfn.XLOOKUP(A8091,MI_Match_Analysis!$A$2:$A$8,MI_Match_Analysis!$F$2:$F$8,"Not Found")</f>
        <v>Not Found</v>
      </c>
    </row>
    <row r="8092" spans="1:20" hidden="1" x14ac:dyDescent="0.3">
      <c r="A8092">
        <v>35</v>
      </c>
      <c r="B8092" s="1">
        <v>46137</v>
      </c>
      <c r="C8092" t="s">
        <v>162</v>
      </c>
      <c r="D8092" t="s">
        <v>68</v>
      </c>
      <c r="E8092" t="s">
        <v>47</v>
      </c>
      <c r="F8092" t="s">
        <v>54</v>
      </c>
      <c r="G8092">
        <v>2</v>
      </c>
      <c r="H8092">
        <v>5.0999999999999996</v>
      </c>
      <c r="I8092" t="s">
        <v>223</v>
      </c>
      <c r="J8092" t="s">
        <v>69</v>
      </c>
      <c r="K8092">
        <v>4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83</v>
      </c>
      <c r="R8092" t="s">
        <v>83</v>
      </c>
      <c r="S8092" t="s">
        <v>83</v>
      </c>
      <c r="T8092" t="str">
        <f>_xlfn.XLOOKUP(A8092,MI_Match_Analysis!$A$2:$A$8,MI_Match_Analysis!$F$2:$F$8,"Not Found")</f>
        <v>Not Found</v>
      </c>
    </row>
    <row r="8093" spans="1:20" hidden="1" x14ac:dyDescent="0.3">
      <c r="A8093">
        <v>35</v>
      </c>
      <c r="B8093" s="1">
        <v>46137</v>
      </c>
      <c r="C8093" t="s">
        <v>162</v>
      </c>
      <c r="D8093" t="s">
        <v>68</v>
      </c>
      <c r="E8093" t="s">
        <v>47</v>
      </c>
      <c r="F8093" t="s">
        <v>54</v>
      </c>
      <c r="G8093">
        <v>2</v>
      </c>
      <c r="H8093">
        <v>5.2</v>
      </c>
      <c r="I8093" t="s">
        <v>223</v>
      </c>
      <c r="J8093" t="s">
        <v>69</v>
      </c>
      <c r="K8093">
        <v>4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83</v>
      </c>
      <c r="R8093" t="s">
        <v>83</v>
      </c>
      <c r="S8093" t="s">
        <v>83</v>
      </c>
      <c r="T8093" t="str">
        <f>_xlfn.XLOOKUP(A8093,MI_Match_Analysis!$A$2:$A$8,MI_Match_Analysis!$F$2:$F$8,"Not Found")</f>
        <v>Not Found</v>
      </c>
    </row>
    <row r="8094" spans="1:20" hidden="1" x14ac:dyDescent="0.3">
      <c r="A8094">
        <v>35</v>
      </c>
      <c r="B8094" s="1">
        <v>46137</v>
      </c>
      <c r="C8094" t="s">
        <v>162</v>
      </c>
      <c r="D8094" t="s">
        <v>68</v>
      </c>
      <c r="E8094" t="s">
        <v>47</v>
      </c>
      <c r="F8094" t="s">
        <v>54</v>
      </c>
      <c r="G8094">
        <v>2</v>
      </c>
      <c r="H8094">
        <v>5.3</v>
      </c>
      <c r="I8094" t="s">
        <v>223</v>
      </c>
      <c r="J8094" t="s">
        <v>69</v>
      </c>
      <c r="K8094">
        <v>4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83</v>
      </c>
      <c r="R8094" t="s">
        <v>83</v>
      </c>
      <c r="S8094" t="s">
        <v>83</v>
      </c>
      <c r="T8094" t="str">
        <f>_xlfn.XLOOKUP(A8094,MI_Match_Analysis!$A$2:$A$8,MI_Match_Analysis!$F$2:$F$8,"Not Found")</f>
        <v>Not Found</v>
      </c>
    </row>
    <row r="8095" spans="1:20" hidden="1" x14ac:dyDescent="0.3">
      <c r="A8095">
        <v>35</v>
      </c>
      <c r="B8095" s="1">
        <v>46137</v>
      </c>
      <c r="C8095" t="s">
        <v>162</v>
      </c>
      <c r="D8095" t="s">
        <v>68</v>
      </c>
      <c r="E8095" t="s">
        <v>47</v>
      </c>
      <c r="F8095" t="s">
        <v>54</v>
      </c>
      <c r="G8095">
        <v>2</v>
      </c>
      <c r="H8095">
        <v>5.4</v>
      </c>
      <c r="I8095" t="s">
        <v>223</v>
      </c>
      <c r="J8095" t="s">
        <v>69</v>
      </c>
      <c r="K8095">
        <v>4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83</v>
      </c>
      <c r="R8095" t="s">
        <v>83</v>
      </c>
      <c r="S8095" t="s">
        <v>83</v>
      </c>
      <c r="T8095" t="str">
        <f>_xlfn.XLOOKUP(A8095,MI_Match_Analysis!$A$2:$A$8,MI_Match_Analysis!$F$2:$F$8,"Not Found")</f>
        <v>Not Found</v>
      </c>
    </row>
    <row r="8096" spans="1:20" hidden="1" x14ac:dyDescent="0.3">
      <c r="A8096">
        <v>35</v>
      </c>
      <c r="B8096" s="1">
        <v>46137</v>
      </c>
      <c r="C8096" t="s">
        <v>162</v>
      </c>
      <c r="D8096" t="s">
        <v>68</v>
      </c>
      <c r="E8096" t="s">
        <v>47</v>
      </c>
      <c r="F8096" t="s">
        <v>54</v>
      </c>
      <c r="G8096">
        <v>2</v>
      </c>
      <c r="H8096">
        <v>5.5</v>
      </c>
      <c r="I8096" t="s">
        <v>223</v>
      </c>
      <c r="J8096" t="s">
        <v>69</v>
      </c>
      <c r="K8096">
        <v>4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83</v>
      </c>
      <c r="R8096" t="s">
        <v>83</v>
      </c>
      <c r="S8096" t="s">
        <v>83</v>
      </c>
      <c r="T8096" t="str">
        <f>_xlfn.XLOOKUP(A8096,MI_Match_Analysis!$A$2:$A$8,MI_Match_Analysis!$F$2:$F$8,"Not Found")</f>
        <v>Not Found</v>
      </c>
    </row>
    <row r="8097" spans="1:20" hidden="1" x14ac:dyDescent="0.3">
      <c r="A8097">
        <v>35</v>
      </c>
      <c r="B8097" s="1">
        <v>46137</v>
      </c>
      <c r="C8097" t="s">
        <v>162</v>
      </c>
      <c r="D8097" t="s">
        <v>68</v>
      </c>
      <c r="E8097" t="s">
        <v>47</v>
      </c>
      <c r="F8097" t="s">
        <v>54</v>
      </c>
      <c r="G8097">
        <v>2</v>
      </c>
      <c r="H8097">
        <v>5.6</v>
      </c>
      <c r="I8097" t="s">
        <v>223</v>
      </c>
      <c r="J8097" t="s">
        <v>69</v>
      </c>
      <c r="K8097">
        <v>4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83</v>
      </c>
      <c r="R8097" t="s">
        <v>83</v>
      </c>
      <c r="S8097" t="s">
        <v>83</v>
      </c>
      <c r="T8097" t="str">
        <f>_xlfn.XLOOKUP(A8097,MI_Match_Analysis!$A$2:$A$8,MI_Match_Analysis!$F$2:$F$8,"Not Found")</f>
        <v>Not Found</v>
      </c>
    </row>
    <row r="8098" spans="1:20" hidden="1" x14ac:dyDescent="0.3">
      <c r="A8098">
        <v>35</v>
      </c>
      <c r="B8098" s="1">
        <v>46137</v>
      </c>
      <c r="C8098" t="s">
        <v>162</v>
      </c>
      <c r="D8098" t="s">
        <v>68</v>
      </c>
      <c r="E8098" t="s">
        <v>47</v>
      </c>
      <c r="F8098" t="s">
        <v>54</v>
      </c>
      <c r="G8098">
        <v>2</v>
      </c>
      <c r="H8098">
        <v>6.1</v>
      </c>
      <c r="I8098" t="s">
        <v>64</v>
      </c>
      <c r="J8098" t="s">
        <v>229</v>
      </c>
      <c r="K8098">
        <v>4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83</v>
      </c>
      <c r="R8098" t="s">
        <v>83</v>
      </c>
      <c r="S8098" t="s">
        <v>83</v>
      </c>
      <c r="T8098" t="str">
        <f>_xlfn.XLOOKUP(A8098,MI_Match_Analysis!$A$2:$A$8,MI_Match_Analysis!$F$2:$F$8,"Not Found")</f>
        <v>Not Found</v>
      </c>
    </row>
    <row r="8099" spans="1:20" hidden="1" x14ac:dyDescent="0.3">
      <c r="A8099">
        <v>35</v>
      </c>
      <c r="B8099" s="1">
        <v>46137</v>
      </c>
      <c r="C8099" t="s">
        <v>162</v>
      </c>
      <c r="D8099" t="s">
        <v>68</v>
      </c>
      <c r="E8099" t="s">
        <v>47</v>
      </c>
      <c r="F8099" t="s">
        <v>54</v>
      </c>
      <c r="G8099">
        <v>2</v>
      </c>
      <c r="H8099">
        <v>6.2</v>
      </c>
      <c r="I8099" t="s">
        <v>64</v>
      </c>
      <c r="J8099" t="s">
        <v>229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83</v>
      </c>
      <c r="R8099" t="s">
        <v>83</v>
      </c>
      <c r="S8099" t="s">
        <v>83</v>
      </c>
      <c r="T8099" t="str">
        <f>_xlfn.XLOOKUP(A8099,MI_Match_Analysis!$A$2:$A$8,MI_Match_Analysis!$F$2:$F$8,"Not Found")</f>
        <v>Not Found</v>
      </c>
    </row>
    <row r="8100" spans="1:20" hidden="1" x14ac:dyDescent="0.3">
      <c r="A8100">
        <v>35</v>
      </c>
      <c r="B8100" s="1">
        <v>46137</v>
      </c>
      <c r="C8100" t="s">
        <v>162</v>
      </c>
      <c r="D8100" t="s">
        <v>68</v>
      </c>
      <c r="E8100" t="s">
        <v>47</v>
      </c>
      <c r="F8100" t="s">
        <v>54</v>
      </c>
      <c r="G8100">
        <v>2</v>
      </c>
      <c r="H8100">
        <v>6.3</v>
      </c>
      <c r="I8100" t="s">
        <v>223</v>
      </c>
      <c r="J8100" t="s">
        <v>229</v>
      </c>
      <c r="K8100">
        <v>4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83</v>
      </c>
      <c r="R8100" t="s">
        <v>83</v>
      </c>
      <c r="S8100" t="s">
        <v>83</v>
      </c>
      <c r="T8100" t="str">
        <f>_xlfn.XLOOKUP(A8100,MI_Match_Analysis!$A$2:$A$8,MI_Match_Analysis!$F$2:$F$8,"Not Found")</f>
        <v>Not Found</v>
      </c>
    </row>
    <row r="8101" spans="1:20" hidden="1" x14ac:dyDescent="0.3">
      <c r="A8101">
        <v>35</v>
      </c>
      <c r="B8101" s="1">
        <v>46137</v>
      </c>
      <c r="C8101" t="s">
        <v>162</v>
      </c>
      <c r="D8101" t="s">
        <v>68</v>
      </c>
      <c r="E8101" t="s">
        <v>47</v>
      </c>
      <c r="F8101" t="s">
        <v>54</v>
      </c>
      <c r="G8101">
        <v>2</v>
      </c>
      <c r="H8101">
        <v>6.4</v>
      </c>
      <c r="I8101" t="s">
        <v>223</v>
      </c>
      <c r="J8101" t="s">
        <v>229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83</v>
      </c>
      <c r="R8101" t="s">
        <v>83</v>
      </c>
      <c r="S8101" t="s">
        <v>83</v>
      </c>
      <c r="T8101" t="str">
        <f>_xlfn.XLOOKUP(A8101,MI_Match_Analysis!$A$2:$A$8,MI_Match_Analysis!$F$2:$F$8,"Not Found")</f>
        <v>Not Found</v>
      </c>
    </row>
    <row r="8102" spans="1:20" hidden="1" x14ac:dyDescent="0.3">
      <c r="A8102">
        <v>35</v>
      </c>
      <c r="B8102" s="1">
        <v>46137</v>
      </c>
      <c r="C8102" t="s">
        <v>162</v>
      </c>
      <c r="D8102" t="s">
        <v>68</v>
      </c>
      <c r="E8102" t="s">
        <v>47</v>
      </c>
      <c r="F8102" t="s">
        <v>54</v>
      </c>
      <c r="G8102">
        <v>2</v>
      </c>
      <c r="H8102">
        <v>6.5</v>
      </c>
      <c r="I8102" t="s">
        <v>64</v>
      </c>
      <c r="J8102" t="s">
        <v>229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165</v>
      </c>
      <c r="R8102" t="s">
        <v>64</v>
      </c>
      <c r="S8102" t="s">
        <v>55</v>
      </c>
      <c r="T8102" t="str">
        <f>_xlfn.XLOOKUP(A8102,MI_Match_Analysis!$A$2:$A$8,MI_Match_Analysis!$F$2:$F$8,"Not Found")</f>
        <v>Not Found</v>
      </c>
    </row>
    <row r="8103" spans="1:20" hidden="1" x14ac:dyDescent="0.3">
      <c r="A8103">
        <v>35</v>
      </c>
      <c r="B8103" s="1">
        <v>46137</v>
      </c>
      <c r="C8103" t="s">
        <v>162</v>
      </c>
      <c r="D8103" t="s">
        <v>68</v>
      </c>
      <c r="E8103" t="s">
        <v>47</v>
      </c>
      <c r="F8103" t="s">
        <v>54</v>
      </c>
      <c r="G8103">
        <v>2</v>
      </c>
      <c r="H8103">
        <v>6.6</v>
      </c>
      <c r="I8103" t="s">
        <v>49</v>
      </c>
      <c r="J8103" t="s">
        <v>229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83</v>
      </c>
      <c r="R8103" t="s">
        <v>83</v>
      </c>
      <c r="S8103" t="s">
        <v>83</v>
      </c>
      <c r="T8103" t="str">
        <f>_xlfn.XLOOKUP(A8103,MI_Match_Analysis!$A$2:$A$8,MI_Match_Analysis!$F$2:$F$8,"Not Found")</f>
        <v>Not Found</v>
      </c>
    </row>
    <row r="8104" spans="1:20" hidden="1" x14ac:dyDescent="0.3">
      <c r="A8104">
        <v>35</v>
      </c>
      <c r="B8104" s="1">
        <v>46137</v>
      </c>
      <c r="C8104" t="s">
        <v>162</v>
      </c>
      <c r="D8104" t="s">
        <v>68</v>
      </c>
      <c r="E8104" t="s">
        <v>47</v>
      </c>
      <c r="F8104" t="s">
        <v>54</v>
      </c>
      <c r="G8104">
        <v>2</v>
      </c>
      <c r="H8104">
        <v>7.1</v>
      </c>
      <c r="I8104" t="s">
        <v>49</v>
      </c>
      <c r="J8104" t="s">
        <v>136</v>
      </c>
      <c r="K8104">
        <v>4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83</v>
      </c>
      <c r="R8104" t="s">
        <v>83</v>
      </c>
      <c r="S8104" t="s">
        <v>83</v>
      </c>
      <c r="T8104" t="str">
        <f>_xlfn.XLOOKUP(A8104,MI_Match_Analysis!$A$2:$A$8,MI_Match_Analysis!$F$2:$F$8,"Not Found")</f>
        <v>Not Found</v>
      </c>
    </row>
    <row r="8105" spans="1:20" hidden="1" x14ac:dyDescent="0.3">
      <c r="A8105">
        <v>35</v>
      </c>
      <c r="B8105" s="1">
        <v>46137</v>
      </c>
      <c r="C8105" t="s">
        <v>162</v>
      </c>
      <c r="D8105" t="s">
        <v>68</v>
      </c>
      <c r="E8105" t="s">
        <v>47</v>
      </c>
      <c r="F8105" t="s">
        <v>54</v>
      </c>
      <c r="G8105">
        <v>2</v>
      </c>
      <c r="H8105">
        <v>7.2</v>
      </c>
      <c r="I8105" t="s">
        <v>49</v>
      </c>
      <c r="J8105" t="s">
        <v>136</v>
      </c>
      <c r="K8105">
        <v>1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83</v>
      </c>
      <c r="R8105" t="s">
        <v>83</v>
      </c>
      <c r="S8105" t="s">
        <v>83</v>
      </c>
      <c r="T8105" t="str">
        <f>_xlfn.XLOOKUP(A8105,MI_Match_Analysis!$A$2:$A$8,MI_Match_Analysis!$F$2:$F$8,"Not Found")</f>
        <v>Not Found</v>
      </c>
    </row>
    <row r="8106" spans="1:20" hidden="1" x14ac:dyDescent="0.3">
      <c r="A8106">
        <v>35</v>
      </c>
      <c r="B8106" s="1">
        <v>46137</v>
      </c>
      <c r="C8106" t="s">
        <v>162</v>
      </c>
      <c r="D8106" t="s">
        <v>68</v>
      </c>
      <c r="E8106" t="s">
        <v>47</v>
      </c>
      <c r="F8106" t="s">
        <v>54</v>
      </c>
      <c r="G8106">
        <v>2</v>
      </c>
      <c r="H8106">
        <v>7.3</v>
      </c>
      <c r="I8106" t="s">
        <v>223</v>
      </c>
      <c r="J8106" t="s">
        <v>136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205</v>
      </c>
      <c r="R8106" t="s">
        <v>223</v>
      </c>
      <c r="S8106" t="s">
        <v>83</v>
      </c>
      <c r="T8106" t="str">
        <f>_xlfn.XLOOKUP(A8106,MI_Match_Analysis!$A$2:$A$8,MI_Match_Analysis!$F$2:$F$8,"Not Found")</f>
        <v>Not Found</v>
      </c>
    </row>
    <row r="8107" spans="1:20" hidden="1" x14ac:dyDescent="0.3">
      <c r="A8107">
        <v>35</v>
      </c>
      <c r="B8107" s="1">
        <v>46137</v>
      </c>
      <c r="C8107" t="s">
        <v>162</v>
      </c>
      <c r="D8107" t="s">
        <v>68</v>
      </c>
      <c r="E8107" t="s">
        <v>47</v>
      </c>
      <c r="F8107" t="s">
        <v>54</v>
      </c>
      <c r="G8107">
        <v>2</v>
      </c>
      <c r="H8107">
        <v>7.4</v>
      </c>
      <c r="I8107" t="s">
        <v>94</v>
      </c>
      <c r="J8107" t="s">
        <v>136</v>
      </c>
      <c r="K8107">
        <v>1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83</v>
      </c>
      <c r="R8107" t="s">
        <v>83</v>
      </c>
      <c r="S8107" t="s">
        <v>83</v>
      </c>
      <c r="T8107" t="str">
        <f>_xlfn.XLOOKUP(A8107,MI_Match_Analysis!$A$2:$A$8,MI_Match_Analysis!$F$2:$F$8,"Not Found")</f>
        <v>Not Found</v>
      </c>
    </row>
    <row r="8108" spans="1:20" hidden="1" x14ac:dyDescent="0.3">
      <c r="A8108">
        <v>35</v>
      </c>
      <c r="B8108" s="1">
        <v>46137</v>
      </c>
      <c r="C8108" t="s">
        <v>162</v>
      </c>
      <c r="D8108" t="s">
        <v>68</v>
      </c>
      <c r="E8108" t="s">
        <v>47</v>
      </c>
      <c r="F8108" t="s">
        <v>54</v>
      </c>
      <c r="G8108">
        <v>2</v>
      </c>
      <c r="H8108">
        <v>7.5</v>
      </c>
      <c r="I8108" t="s">
        <v>49</v>
      </c>
      <c r="J8108" t="s">
        <v>136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83</v>
      </c>
      <c r="R8108" t="s">
        <v>83</v>
      </c>
      <c r="S8108" t="s">
        <v>83</v>
      </c>
      <c r="T8108" t="str">
        <f>_xlfn.XLOOKUP(A8108,MI_Match_Analysis!$A$2:$A$8,MI_Match_Analysis!$F$2:$F$8,"Not Found")</f>
        <v>Not Found</v>
      </c>
    </row>
    <row r="8109" spans="1:20" hidden="1" x14ac:dyDescent="0.3">
      <c r="A8109">
        <v>35</v>
      </c>
      <c r="B8109" s="1">
        <v>46137</v>
      </c>
      <c r="C8109" t="s">
        <v>162</v>
      </c>
      <c r="D8109" t="s">
        <v>68</v>
      </c>
      <c r="E8109" t="s">
        <v>47</v>
      </c>
      <c r="F8109" t="s">
        <v>54</v>
      </c>
      <c r="G8109">
        <v>2</v>
      </c>
      <c r="H8109">
        <v>7.6</v>
      </c>
      <c r="I8109" t="s">
        <v>49</v>
      </c>
      <c r="J8109" t="s">
        <v>136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83</v>
      </c>
      <c r="R8109" t="s">
        <v>83</v>
      </c>
      <c r="S8109" t="s">
        <v>83</v>
      </c>
      <c r="T8109" t="str">
        <f>_xlfn.XLOOKUP(A8109,MI_Match_Analysis!$A$2:$A$8,MI_Match_Analysis!$F$2:$F$8,"Not Found")</f>
        <v>Not Found</v>
      </c>
    </row>
    <row r="8110" spans="1:20" hidden="1" x14ac:dyDescent="0.3">
      <c r="A8110">
        <v>35</v>
      </c>
      <c r="B8110" s="1">
        <v>46137</v>
      </c>
      <c r="C8110" t="s">
        <v>162</v>
      </c>
      <c r="D8110" t="s">
        <v>68</v>
      </c>
      <c r="E8110" t="s">
        <v>47</v>
      </c>
      <c r="F8110" t="s">
        <v>54</v>
      </c>
      <c r="G8110">
        <v>2</v>
      </c>
      <c r="H8110">
        <v>8.1</v>
      </c>
      <c r="I8110" t="s">
        <v>49</v>
      </c>
      <c r="J8110" t="s">
        <v>229</v>
      </c>
      <c r="K8110">
        <v>6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83</v>
      </c>
      <c r="R8110" t="s">
        <v>83</v>
      </c>
      <c r="S8110" t="s">
        <v>83</v>
      </c>
      <c r="T8110" t="str">
        <f>_xlfn.XLOOKUP(A8110,MI_Match_Analysis!$A$2:$A$8,MI_Match_Analysis!$F$2:$F$8,"Not Found")</f>
        <v>Not Found</v>
      </c>
    </row>
    <row r="8111" spans="1:20" hidden="1" x14ac:dyDescent="0.3">
      <c r="A8111">
        <v>35</v>
      </c>
      <c r="B8111" s="1">
        <v>46137</v>
      </c>
      <c r="C8111" t="s">
        <v>162</v>
      </c>
      <c r="D8111" t="s">
        <v>68</v>
      </c>
      <c r="E8111" t="s">
        <v>47</v>
      </c>
      <c r="F8111" t="s">
        <v>54</v>
      </c>
      <c r="G8111">
        <v>2</v>
      </c>
      <c r="H8111">
        <v>8.1999999999999993</v>
      </c>
      <c r="I8111" t="s">
        <v>49</v>
      </c>
      <c r="J8111" t="s">
        <v>229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83</v>
      </c>
      <c r="R8111" t="s">
        <v>83</v>
      </c>
      <c r="S8111" t="s">
        <v>83</v>
      </c>
      <c r="T8111" t="str">
        <f>_xlfn.XLOOKUP(A8111,MI_Match_Analysis!$A$2:$A$8,MI_Match_Analysis!$F$2:$F$8,"Not Found")</f>
        <v>Not Found</v>
      </c>
    </row>
    <row r="8112" spans="1:20" hidden="1" x14ac:dyDescent="0.3">
      <c r="A8112">
        <v>35</v>
      </c>
      <c r="B8112" s="1">
        <v>46137</v>
      </c>
      <c r="C8112" t="s">
        <v>162</v>
      </c>
      <c r="D8112" t="s">
        <v>68</v>
      </c>
      <c r="E8112" t="s">
        <v>47</v>
      </c>
      <c r="F8112" t="s">
        <v>54</v>
      </c>
      <c r="G8112">
        <v>2</v>
      </c>
      <c r="H8112">
        <v>8.3000000000000007</v>
      </c>
      <c r="I8112" t="s">
        <v>94</v>
      </c>
      <c r="J8112" t="s">
        <v>229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83</v>
      </c>
      <c r="R8112" t="s">
        <v>83</v>
      </c>
      <c r="S8112" t="s">
        <v>83</v>
      </c>
      <c r="T8112" t="str">
        <f>_xlfn.XLOOKUP(A8112,MI_Match_Analysis!$A$2:$A$8,MI_Match_Analysis!$F$2:$F$8,"Not Found")</f>
        <v>Not Found</v>
      </c>
    </row>
    <row r="8113" spans="1:20" hidden="1" x14ac:dyDescent="0.3">
      <c r="A8113">
        <v>35</v>
      </c>
      <c r="B8113" s="1">
        <v>46137</v>
      </c>
      <c r="C8113" t="s">
        <v>162</v>
      </c>
      <c r="D8113" t="s">
        <v>68</v>
      </c>
      <c r="E8113" t="s">
        <v>47</v>
      </c>
      <c r="F8113" t="s">
        <v>54</v>
      </c>
      <c r="G8113">
        <v>2</v>
      </c>
      <c r="H8113">
        <v>8.4</v>
      </c>
      <c r="I8113" t="s">
        <v>94</v>
      </c>
      <c r="J8113" t="s">
        <v>229</v>
      </c>
      <c r="K8113">
        <v>1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83</v>
      </c>
      <c r="R8113" t="s">
        <v>83</v>
      </c>
      <c r="S8113" t="s">
        <v>83</v>
      </c>
      <c r="T8113" t="str">
        <f>_xlfn.XLOOKUP(A8113,MI_Match_Analysis!$A$2:$A$8,MI_Match_Analysis!$F$2:$F$8,"Not Found")</f>
        <v>Not Found</v>
      </c>
    </row>
    <row r="8114" spans="1:20" hidden="1" x14ac:dyDescent="0.3">
      <c r="A8114">
        <v>35</v>
      </c>
      <c r="B8114" s="1">
        <v>46137</v>
      </c>
      <c r="C8114" t="s">
        <v>162</v>
      </c>
      <c r="D8114" t="s">
        <v>68</v>
      </c>
      <c r="E8114" t="s">
        <v>47</v>
      </c>
      <c r="F8114" t="s">
        <v>54</v>
      </c>
      <c r="G8114">
        <v>2</v>
      </c>
      <c r="H8114">
        <v>8.5</v>
      </c>
      <c r="I8114" t="s">
        <v>49</v>
      </c>
      <c r="J8114" t="s">
        <v>229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83</v>
      </c>
      <c r="R8114" t="s">
        <v>83</v>
      </c>
      <c r="S8114" t="s">
        <v>83</v>
      </c>
      <c r="T8114" t="str">
        <f>_xlfn.XLOOKUP(A8114,MI_Match_Analysis!$A$2:$A$8,MI_Match_Analysis!$F$2:$F$8,"Not Found")</f>
        <v>Not Found</v>
      </c>
    </row>
    <row r="8115" spans="1:20" hidden="1" x14ac:dyDescent="0.3">
      <c r="A8115">
        <v>35</v>
      </c>
      <c r="B8115" s="1">
        <v>46137</v>
      </c>
      <c r="C8115" t="s">
        <v>162</v>
      </c>
      <c r="D8115" t="s">
        <v>68</v>
      </c>
      <c r="E8115" t="s">
        <v>47</v>
      </c>
      <c r="F8115" t="s">
        <v>54</v>
      </c>
      <c r="G8115">
        <v>2</v>
      </c>
      <c r="H8115">
        <v>8.6</v>
      </c>
      <c r="I8115" t="s">
        <v>94</v>
      </c>
      <c r="J8115" t="s">
        <v>229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83</v>
      </c>
      <c r="R8115" t="s">
        <v>83</v>
      </c>
      <c r="S8115" t="s">
        <v>83</v>
      </c>
      <c r="T8115" t="str">
        <f>_xlfn.XLOOKUP(A8115,MI_Match_Analysis!$A$2:$A$8,MI_Match_Analysis!$F$2:$F$8,"Not Found")</f>
        <v>Not Found</v>
      </c>
    </row>
    <row r="8116" spans="1:20" hidden="1" x14ac:dyDescent="0.3">
      <c r="A8116">
        <v>35</v>
      </c>
      <c r="B8116" s="1">
        <v>46137</v>
      </c>
      <c r="C8116" t="s">
        <v>162</v>
      </c>
      <c r="D8116" t="s">
        <v>68</v>
      </c>
      <c r="E8116" t="s">
        <v>47</v>
      </c>
      <c r="F8116" t="s">
        <v>54</v>
      </c>
      <c r="G8116">
        <v>2</v>
      </c>
      <c r="H8116">
        <v>9.1</v>
      </c>
      <c r="I8116" t="s">
        <v>49</v>
      </c>
      <c r="J8116" t="s">
        <v>136</v>
      </c>
      <c r="K8116">
        <v>2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83</v>
      </c>
      <c r="R8116" t="s">
        <v>83</v>
      </c>
      <c r="S8116" t="s">
        <v>83</v>
      </c>
      <c r="T8116" t="str">
        <f>_xlfn.XLOOKUP(A8116,MI_Match_Analysis!$A$2:$A$8,MI_Match_Analysis!$F$2:$F$8,"Not Found")</f>
        <v>Not Found</v>
      </c>
    </row>
    <row r="8117" spans="1:20" hidden="1" x14ac:dyDescent="0.3">
      <c r="A8117">
        <v>35</v>
      </c>
      <c r="B8117" s="1">
        <v>46137</v>
      </c>
      <c r="C8117" t="s">
        <v>162</v>
      </c>
      <c r="D8117" t="s">
        <v>68</v>
      </c>
      <c r="E8117" t="s">
        <v>47</v>
      </c>
      <c r="F8117" t="s">
        <v>54</v>
      </c>
      <c r="G8117">
        <v>2</v>
      </c>
      <c r="H8117">
        <v>9.1999999999999993</v>
      </c>
      <c r="I8117" t="s">
        <v>49</v>
      </c>
      <c r="J8117" t="s">
        <v>136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167</v>
      </c>
      <c r="R8117" t="s">
        <v>49</v>
      </c>
      <c r="S8117" t="s">
        <v>83</v>
      </c>
      <c r="T8117" t="str">
        <f>_xlfn.XLOOKUP(A8117,MI_Match_Analysis!$A$2:$A$8,MI_Match_Analysis!$F$2:$F$8,"Not Found")</f>
        <v>Not Found</v>
      </c>
    </row>
    <row r="8118" spans="1:20" hidden="1" x14ac:dyDescent="0.3">
      <c r="A8118">
        <v>35</v>
      </c>
      <c r="B8118" s="1">
        <v>46137</v>
      </c>
      <c r="C8118" t="s">
        <v>162</v>
      </c>
      <c r="D8118" t="s">
        <v>68</v>
      </c>
      <c r="E8118" t="s">
        <v>47</v>
      </c>
      <c r="F8118" t="s">
        <v>54</v>
      </c>
      <c r="G8118">
        <v>2</v>
      </c>
      <c r="H8118">
        <v>9.3000000000000007</v>
      </c>
      <c r="I8118" t="s">
        <v>224</v>
      </c>
      <c r="J8118" t="s">
        <v>136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83</v>
      </c>
      <c r="R8118" t="s">
        <v>83</v>
      </c>
      <c r="S8118" t="s">
        <v>83</v>
      </c>
      <c r="T8118" t="str">
        <f>_xlfn.XLOOKUP(A8118,MI_Match_Analysis!$A$2:$A$8,MI_Match_Analysis!$F$2:$F$8,"Not Found")</f>
        <v>Not Found</v>
      </c>
    </row>
    <row r="8119" spans="1:20" hidden="1" x14ac:dyDescent="0.3">
      <c r="A8119">
        <v>35</v>
      </c>
      <c r="B8119" s="1">
        <v>46137</v>
      </c>
      <c r="C8119" t="s">
        <v>162</v>
      </c>
      <c r="D8119" t="s">
        <v>68</v>
      </c>
      <c r="E8119" t="s">
        <v>47</v>
      </c>
      <c r="F8119" t="s">
        <v>54</v>
      </c>
      <c r="G8119">
        <v>2</v>
      </c>
      <c r="H8119">
        <v>9.4</v>
      </c>
      <c r="I8119" t="s">
        <v>94</v>
      </c>
      <c r="J8119" t="s">
        <v>136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83</v>
      </c>
      <c r="R8119" t="s">
        <v>83</v>
      </c>
      <c r="S8119" t="s">
        <v>83</v>
      </c>
      <c r="T8119" t="str">
        <f>_xlfn.XLOOKUP(A8119,MI_Match_Analysis!$A$2:$A$8,MI_Match_Analysis!$F$2:$F$8,"Not Found")</f>
        <v>Not Found</v>
      </c>
    </row>
    <row r="8120" spans="1:20" hidden="1" x14ac:dyDescent="0.3">
      <c r="A8120">
        <v>35</v>
      </c>
      <c r="B8120" s="1">
        <v>46137</v>
      </c>
      <c r="C8120" t="s">
        <v>162</v>
      </c>
      <c r="D8120" t="s">
        <v>68</v>
      </c>
      <c r="E8120" t="s">
        <v>47</v>
      </c>
      <c r="F8120" t="s">
        <v>54</v>
      </c>
      <c r="G8120">
        <v>2</v>
      </c>
      <c r="H8120">
        <v>9.5</v>
      </c>
      <c r="I8120" t="s">
        <v>224</v>
      </c>
      <c r="J8120" t="s">
        <v>136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83</v>
      </c>
      <c r="R8120" t="s">
        <v>83</v>
      </c>
      <c r="S8120" t="s">
        <v>83</v>
      </c>
      <c r="T8120" t="str">
        <f>_xlfn.XLOOKUP(A8120,MI_Match_Analysis!$A$2:$A$8,MI_Match_Analysis!$F$2:$F$8,"Not Found")</f>
        <v>Not Found</v>
      </c>
    </row>
    <row r="8121" spans="1:20" hidden="1" x14ac:dyDescent="0.3">
      <c r="A8121">
        <v>35</v>
      </c>
      <c r="B8121" s="1">
        <v>46137</v>
      </c>
      <c r="C8121" t="s">
        <v>162</v>
      </c>
      <c r="D8121" t="s">
        <v>68</v>
      </c>
      <c r="E8121" t="s">
        <v>47</v>
      </c>
      <c r="F8121" t="s">
        <v>54</v>
      </c>
      <c r="G8121">
        <v>2</v>
      </c>
      <c r="H8121">
        <v>9.6</v>
      </c>
      <c r="I8121" t="s">
        <v>224</v>
      </c>
      <c r="J8121" t="s">
        <v>136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83</v>
      </c>
      <c r="R8121" t="s">
        <v>83</v>
      </c>
      <c r="S8121" t="s">
        <v>83</v>
      </c>
      <c r="T8121" t="str">
        <f>_xlfn.XLOOKUP(A8121,MI_Match_Analysis!$A$2:$A$8,MI_Match_Analysis!$F$2:$F$8,"Not Found")</f>
        <v>Not Found</v>
      </c>
    </row>
    <row r="8122" spans="1:20" hidden="1" x14ac:dyDescent="0.3">
      <c r="A8122">
        <v>35</v>
      </c>
      <c r="B8122" s="1">
        <v>46137</v>
      </c>
      <c r="C8122" t="s">
        <v>162</v>
      </c>
      <c r="D8122" t="s">
        <v>68</v>
      </c>
      <c r="E8122" t="s">
        <v>47</v>
      </c>
      <c r="F8122" t="s">
        <v>54</v>
      </c>
      <c r="G8122">
        <v>2</v>
      </c>
      <c r="H8122">
        <v>10.1</v>
      </c>
      <c r="I8122" t="s">
        <v>94</v>
      </c>
      <c r="J8122" t="s">
        <v>235</v>
      </c>
      <c r="K8122">
        <v>4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83</v>
      </c>
      <c r="R8122" t="s">
        <v>83</v>
      </c>
      <c r="S8122" t="s">
        <v>83</v>
      </c>
      <c r="T8122" t="str">
        <f>_xlfn.XLOOKUP(A8122,MI_Match_Analysis!$A$2:$A$8,MI_Match_Analysis!$F$2:$F$8,"Not Found")</f>
        <v>Not Found</v>
      </c>
    </row>
    <row r="8123" spans="1:20" hidden="1" x14ac:dyDescent="0.3">
      <c r="A8123">
        <v>35</v>
      </c>
      <c r="B8123" s="1">
        <v>46137</v>
      </c>
      <c r="C8123" t="s">
        <v>162</v>
      </c>
      <c r="D8123" t="s">
        <v>68</v>
      </c>
      <c r="E8123" t="s">
        <v>47</v>
      </c>
      <c r="F8123" t="s">
        <v>54</v>
      </c>
      <c r="G8123">
        <v>2</v>
      </c>
      <c r="H8123">
        <v>10.199999999999999</v>
      </c>
      <c r="I8123" t="s">
        <v>94</v>
      </c>
      <c r="J8123" t="s">
        <v>235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83</v>
      </c>
      <c r="R8123" t="s">
        <v>83</v>
      </c>
      <c r="S8123" t="s">
        <v>83</v>
      </c>
      <c r="T8123" t="str">
        <f>_xlfn.XLOOKUP(A8123,MI_Match_Analysis!$A$2:$A$8,MI_Match_Analysis!$F$2:$F$8,"Not Found")</f>
        <v>Not Found</v>
      </c>
    </row>
    <row r="8124" spans="1:20" hidden="1" x14ac:dyDescent="0.3">
      <c r="A8124">
        <v>35</v>
      </c>
      <c r="B8124" s="1">
        <v>46137</v>
      </c>
      <c r="C8124" t="s">
        <v>162</v>
      </c>
      <c r="D8124" t="s">
        <v>68</v>
      </c>
      <c r="E8124" t="s">
        <v>47</v>
      </c>
      <c r="F8124" t="s">
        <v>54</v>
      </c>
      <c r="G8124">
        <v>2</v>
      </c>
      <c r="H8124">
        <v>10.3</v>
      </c>
      <c r="I8124" t="s">
        <v>224</v>
      </c>
      <c r="J8124" t="s">
        <v>235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83</v>
      </c>
      <c r="R8124" t="s">
        <v>83</v>
      </c>
      <c r="S8124" t="s">
        <v>83</v>
      </c>
      <c r="T8124" t="str">
        <f>_xlfn.XLOOKUP(A8124,MI_Match_Analysis!$A$2:$A$8,MI_Match_Analysis!$F$2:$F$8,"Not Found")</f>
        <v>Not Found</v>
      </c>
    </row>
    <row r="8125" spans="1:20" hidden="1" x14ac:dyDescent="0.3">
      <c r="A8125">
        <v>35</v>
      </c>
      <c r="B8125" s="1">
        <v>46137</v>
      </c>
      <c r="C8125" t="s">
        <v>162</v>
      </c>
      <c r="D8125" t="s">
        <v>68</v>
      </c>
      <c r="E8125" t="s">
        <v>47</v>
      </c>
      <c r="F8125" t="s">
        <v>54</v>
      </c>
      <c r="G8125">
        <v>2</v>
      </c>
      <c r="H8125">
        <v>10.4</v>
      </c>
      <c r="I8125" t="s">
        <v>94</v>
      </c>
      <c r="J8125" t="s">
        <v>235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83</v>
      </c>
      <c r="R8125" t="s">
        <v>83</v>
      </c>
      <c r="S8125" t="s">
        <v>83</v>
      </c>
      <c r="T8125" t="str">
        <f>_xlfn.XLOOKUP(A8125,MI_Match_Analysis!$A$2:$A$8,MI_Match_Analysis!$F$2:$F$8,"Not Found")</f>
        <v>Not Found</v>
      </c>
    </row>
    <row r="8126" spans="1:20" hidden="1" x14ac:dyDescent="0.3">
      <c r="A8126">
        <v>35</v>
      </c>
      <c r="B8126" s="1">
        <v>46137</v>
      </c>
      <c r="C8126" t="s">
        <v>162</v>
      </c>
      <c r="D8126" t="s">
        <v>68</v>
      </c>
      <c r="E8126" t="s">
        <v>47</v>
      </c>
      <c r="F8126" t="s">
        <v>54</v>
      </c>
      <c r="G8126">
        <v>2</v>
      </c>
      <c r="H8126">
        <v>10.4</v>
      </c>
      <c r="I8126" t="s">
        <v>94</v>
      </c>
      <c r="J8126" t="s">
        <v>235</v>
      </c>
      <c r="K8126">
        <v>0</v>
      </c>
      <c r="L8126">
        <v>1</v>
      </c>
      <c r="M8126">
        <v>1</v>
      </c>
      <c r="N8126">
        <v>0</v>
      </c>
      <c r="O8126">
        <v>0</v>
      </c>
      <c r="P8126">
        <v>0</v>
      </c>
      <c r="Q8126" t="s">
        <v>83</v>
      </c>
      <c r="R8126" t="s">
        <v>83</v>
      </c>
      <c r="S8126" t="s">
        <v>83</v>
      </c>
      <c r="T8126" t="str">
        <f>_xlfn.XLOOKUP(A8126,MI_Match_Analysis!$A$2:$A$8,MI_Match_Analysis!$F$2:$F$8,"Not Found")</f>
        <v>Not Found</v>
      </c>
    </row>
    <row r="8127" spans="1:20" hidden="1" x14ac:dyDescent="0.3">
      <c r="A8127">
        <v>35</v>
      </c>
      <c r="B8127" s="1">
        <v>46137</v>
      </c>
      <c r="C8127" t="s">
        <v>162</v>
      </c>
      <c r="D8127" t="s">
        <v>68</v>
      </c>
      <c r="E8127" t="s">
        <v>47</v>
      </c>
      <c r="F8127" t="s">
        <v>54</v>
      </c>
      <c r="G8127">
        <v>2</v>
      </c>
      <c r="H8127">
        <v>10.5</v>
      </c>
      <c r="I8127" t="s">
        <v>94</v>
      </c>
      <c r="J8127" t="s">
        <v>235</v>
      </c>
      <c r="K8127">
        <v>6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83</v>
      </c>
      <c r="R8127" t="s">
        <v>83</v>
      </c>
      <c r="S8127" t="s">
        <v>83</v>
      </c>
      <c r="T8127" t="str">
        <f>_xlfn.XLOOKUP(A8127,MI_Match_Analysis!$A$2:$A$8,MI_Match_Analysis!$F$2:$F$8,"Not Found")</f>
        <v>Not Found</v>
      </c>
    </row>
    <row r="8128" spans="1:20" hidden="1" x14ac:dyDescent="0.3">
      <c r="A8128">
        <v>35</v>
      </c>
      <c r="B8128" s="1">
        <v>46137</v>
      </c>
      <c r="C8128" t="s">
        <v>162</v>
      </c>
      <c r="D8128" t="s">
        <v>68</v>
      </c>
      <c r="E8128" t="s">
        <v>47</v>
      </c>
      <c r="F8128" t="s">
        <v>54</v>
      </c>
      <c r="G8128">
        <v>2</v>
      </c>
      <c r="H8128">
        <v>10.6</v>
      </c>
      <c r="I8128" t="s">
        <v>94</v>
      </c>
      <c r="J8128" t="s">
        <v>235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83</v>
      </c>
      <c r="R8128" t="s">
        <v>83</v>
      </c>
      <c r="S8128" t="s">
        <v>83</v>
      </c>
      <c r="T8128" t="str">
        <f>_xlfn.XLOOKUP(A8128,MI_Match_Analysis!$A$2:$A$8,MI_Match_Analysis!$F$2:$F$8,"Not Found")</f>
        <v>Not Found</v>
      </c>
    </row>
    <row r="8129" spans="1:20" hidden="1" x14ac:dyDescent="0.3">
      <c r="A8129">
        <v>35</v>
      </c>
      <c r="B8129" s="1">
        <v>46137</v>
      </c>
      <c r="C8129" t="s">
        <v>162</v>
      </c>
      <c r="D8129" t="s">
        <v>68</v>
      </c>
      <c r="E8129" t="s">
        <v>47</v>
      </c>
      <c r="F8129" t="s">
        <v>54</v>
      </c>
      <c r="G8129">
        <v>2</v>
      </c>
      <c r="H8129">
        <v>11.1</v>
      </c>
      <c r="I8129" t="s">
        <v>94</v>
      </c>
      <c r="J8129" t="s">
        <v>136</v>
      </c>
      <c r="K8129">
        <v>6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83</v>
      </c>
      <c r="R8129" t="s">
        <v>83</v>
      </c>
      <c r="S8129" t="s">
        <v>83</v>
      </c>
      <c r="T8129" t="str">
        <f>_xlfn.XLOOKUP(A8129,MI_Match_Analysis!$A$2:$A$8,MI_Match_Analysis!$F$2:$F$8,"Not Found")</f>
        <v>Not Found</v>
      </c>
    </row>
    <row r="8130" spans="1:20" hidden="1" x14ac:dyDescent="0.3">
      <c r="A8130">
        <v>35</v>
      </c>
      <c r="B8130" s="1">
        <v>46137</v>
      </c>
      <c r="C8130" t="s">
        <v>162</v>
      </c>
      <c r="D8130" t="s">
        <v>68</v>
      </c>
      <c r="E8130" t="s">
        <v>47</v>
      </c>
      <c r="F8130" t="s">
        <v>54</v>
      </c>
      <c r="G8130">
        <v>2</v>
      </c>
      <c r="H8130">
        <v>11.2</v>
      </c>
      <c r="I8130" t="s">
        <v>94</v>
      </c>
      <c r="J8130" t="s">
        <v>136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83</v>
      </c>
      <c r="R8130" t="s">
        <v>83</v>
      </c>
      <c r="S8130" t="s">
        <v>83</v>
      </c>
      <c r="T8130" t="str">
        <f>_xlfn.XLOOKUP(A8130,MI_Match_Analysis!$A$2:$A$8,MI_Match_Analysis!$F$2:$F$8,"Not Found")</f>
        <v>Not Found</v>
      </c>
    </row>
    <row r="8131" spans="1:20" hidden="1" x14ac:dyDescent="0.3">
      <c r="A8131">
        <v>35</v>
      </c>
      <c r="B8131" s="1">
        <v>46137</v>
      </c>
      <c r="C8131" t="s">
        <v>162</v>
      </c>
      <c r="D8131" t="s">
        <v>68</v>
      </c>
      <c r="E8131" t="s">
        <v>47</v>
      </c>
      <c r="F8131" t="s">
        <v>54</v>
      </c>
      <c r="G8131">
        <v>2</v>
      </c>
      <c r="H8131">
        <v>11.3</v>
      </c>
      <c r="I8131" t="s">
        <v>224</v>
      </c>
      <c r="J8131" t="s">
        <v>136</v>
      </c>
      <c r="K8131">
        <v>0</v>
      </c>
      <c r="L8131">
        <v>1</v>
      </c>
      <c r="M8131">
        <v>1</v>
      </c>
      <c r="N8131">
        <v>0</v>
      </c>
      <c r="O8131">
        <v>0</v>
      </c>
      <c r="P8131">
        <v>0</v>
      </c>
      <c r="Q8131" t="s">
        <v>83</v>
      </c>
      <c r="R8131" t="s">
        <v>83</v>
      </c>
      <c r="S8131" t="s">
        <v>83</v>
      </c>
      <c r="T8131" t="str">
        <f>_xlfn.XLOOKUP(A8131,MI_Match_Analysis!$A$2:$A$8,MI_Match_Analysis!$F$2:$F$8,"Not Found")</f>
        <v>Not Found</v>
      </c>
    </row>
    <row r="8132" spans="1:20" hidden="1" x14ac:dyDescent="0.3">
      <c r="A8132">
        <v>35</v>
      </c>
      <c r="B8132" s="1">
        <v>46137</v>
      </c>
      <c r="C8132" t="s">
        <v>162</v>
      </c>
      <c r="D8132" t="s">
        <v>68</v>
      </c>
      <c r="E8132" t="s">
        <v>47</v>
      </c>
      <c r="F8132" t="s">
        <v>54</v>
      </c>
      <c r="G8132">
        <v>2</v>
      </c>
      <c r="H8132">
        <v>11.3</v>
      </c>
      <c r="I8132" t="s">
        <v>224</v>
      </c>
      <c r="J8132" t="s">
        <v>136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83</v>
      </c>
      <c r="R8132" t="s">
        <v>83</v>
      </c>
      <c r="S8132" t="s">
        <v>83</v>
      </c>
      <c r="T8132" t="str">
        <f>_xlfn.XLOOKUP(A8132,MI_Match_Analysis!$A$2:$A$8,MI_Match_Analysis!$F$2:$F$8,"Not Found")</f>
        <v>Not Found</v>
      </c>
    </row>
    <row r="8133" spans="1:20" hidden="1" x14ac:dyDescent="0.3">
      <c r="A8133">
        <v>35</v>
      </c>
      <c r="B8133" s="1">
        <v>46137</v>
      </c>
      <c r="C8133" t="s">
        <v>162</v>
      </c>
      <c r="D8133" t="s">
        <v>68</v>
      </c>
      <c r="E8133" t="s">
        <v>47</v>
      </c>
      <c r="F8133" t="s">
        <v>54</v>
      </c>
      <c r="G8133">
        <v>2</v>
      </c>
      <c r="H8133">
        <v>11.4</v>
      </c>
      <c r="I8133" t="s">
        <v>94</v>
      </c>
      <c r="J8133" t="s">
        <v>136</v>
      </c>
      <c r="K8133">
        <v>2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83</v>
      </c>
      <c r="R8133" t="s">
        <v>83</v>
      </c>
      <c r="S8133" t="s">
        <v>83</v>
      </c>
      <c r="T8133" t="str">
        <f>_xlfn.XLOOKUP(A8133,MI_Match_Analysis!$A$2:$A$8,MI_Match_Analysis!$F$2:$F$8,"Not Found")</f>
        <v>Not Found</v>
      </c>
    </row>
    <row r="8134" spans="1:20" hidden="1" x14ac:dyDescent="0.3">
      <c r="A8134">
        <v>35</v>
      </c>
      <c r="B8134" s="1">
        <v>46137</v>
      </c>
      <c r="C8134" t="s">
        <v>162</v>
      </c>
      <c r="D8134" t="s">
        <v>68</v>
      </c>
      <c r="E8134" t="s">
        <v>47</v>
      </c>
      <c r="F8134" t="s">
        <v>54</v>
      </c>
      <c r="G8134">
        <v>2</v>
      </c>
      <c r="H8134">
        <v>11.5</v>
      </c>
      <c r="I8134" t="s">
        <v>94</v>
      </c>
      <c r="J8134" t="s">
        <v>136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83</v>
      </c>
      <c r="R8134" t="s">
        <v>83</v>
      </c>
      <c r="S8134" t="s">
        <v>83</v>
      </c>
      <c r="T8134" t="str">
        <f>_xlfn.XLOOKUP(A8134,MI_Match_Analysis!$A$2:$A$8,MI_Match_Analysis!$F$2:$F$8,"Not Found")</f>
        <v>Not Found</v>
      </c>
    </row>
    <row r="8135" spans="1:20" hidden="1" x14ac:dyDescent="0.3">
      <c r="A8135">
        <v>35</v>
      </c>
      <c r="B8135" s="1">
        <v>46137</v>
      </c>
      <c r="C8135" t="s">
        <v>162</v>
      </c>
      <c r="D8135" t="s">
        <v>68</v>
      </c>
      <c r="E8135" t="s">
        <v>47</v>
      </c>
      <c r="F8135" t="s">
        <v>54</v>
      </c>
      <c r="G8135">
        <v>2</v>
      </c>
      <c r="H8135">
        <v>11.6</v>
      </c>
      <c r="I8135" t="s">
        <v>224</v>
      </c>
      <c r="J8135" t="s">
        <v>136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83</v>
      </c>
      <c r="R8135" t="s">
        <v>83</v>
      </c>
      <c r="S8135" t="s">
        <v>83</v>
      </c>
      <c r="T8135" t="str">
        <f>_xlfn.XLOOKUP(A8135,MI_Match_Analysis!$A$2:$A$8,MI_Match_Analysis!$F$2:$F$8,"Not Found")</f>
        <v>Not Found</v>
      </c>
    </row>
    <row r="8136" spans="1:20" hidden="1" x14ac:dyDescent="0.3">
      <c r="A8136">
        <v>35</v>
      </c>
      <c r="B8136" s="1">
        <v>46137</v>
      </c>
      <c r="C8136" t="s">
        <v>162</v>
      </c>
      <c r="D8136" t="s">
        <v>68</v>
      </c>
      <c r="E8136" t="s">
        <v>47</v>
      </c>
      <c r="F8136" t="s">
        <v>54</v>
      </c>
      <c r="G8136">
        <v>2</v>
      </c>
      <c r="H8136">
        <v>12.1</v>
      </c>
      <c r="I8136" t="s">
        <v>94</v>
      </c>
      <c r="J8136" t="s">
        <v>229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83</v>
      </c>
      <c r="R8136" t="s">
        <v>83</v>
      </c>
      <c r="S8136" t="s">
        <v>83</v>
      </c>
      <c r="T8136" t="str">
        <f>_xlfn.XLOOKUP(A8136,MI_Match_Analysis!$A$2:$A$8,MI_Match_Analysis!$F$2:$F$8,"Not Found")</f>
        <v>Not Found</v>
      </c>
    </row>
    <row r="8137" spans="1:20" hidden="1" x14ac:dyDescent="0.3">
      <c r="A8137">
        <v>35</v>
      </c>
      <c r="B8137" s="1">
        <v>46137</v>
      </c>
      <c r="C8137" t="s">
        <v>162</v>
      </c>
      <c r="D8137" t="s">
        <v>68</v>
      </c>
      <c r="E8137" t="s">
        <v>47</v>
      </c>
      <c r="F8137" t="s">
        <v>54</v>
      </c>
      <c r="G8137">
        <v>2</v>
      </c>
      <c r="H8137">
        <v>12.2</v>
      </c>
      <c r="I8137" t="s">
        <v>224</v>
      </c>
      <c r="J8137" t="s">
        <v>229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83</v>
      </c>
      <c r="R8137" t="s">
        <v>83</v>
      </c>
      <c r="S8137" t="s">
        <v>83</v>
      </c>
      <c r="T8137" t="str">
        <f>_xlfn.XLOOKUP(A8137,MI_Match_Analysis!$A$2:$A$8,MI_Match_Analysis!$F$2:$F$8,"Not Found")</f>
        <v>Not Found</v>
      </c>
    </row>
    <row r="8138" spans="1:20" hidden="1" x14ac:dyDescent="0.3">
      <c r="A8138">
        <v>35</v>
      </c>
      <c r="B8138" s="1">
        <v>46137</v>
      </c>
      <c r="C8138" t="s">
        <v>162</v>
      </c>
      <c r="D8138" t="s">
        <v>68</v>
      </c>
      <c r="E8138" t="s">
        <v>47</v>
      </c>
      <c r="F8138" t="s">
        <v>54</v>
      </c>
      <c r="G8138">
        <v>2</v>
      </c>
      <c r="H8138">
        <v>12.3</v>
      </c>
      <c r="I8138" t="s">
        <v>94</v>
      </c>
      <c r="J8138" t="s">
        <v>229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83</v>
      </c>
      <c r="R8138" t="s">
        <v>83</v>
      </c>
      <c r="S8138" t="s">
        <v>83</v>
      </c>
      <c r="T8138" t="str">
        <f>_xlfn.XLOOKUP(A8138,MI_Match_Analysis!$A$2:$A$8,MI_Match_Analysis!$F$2:$F$8,"Not Found")</f>
        <v>Not Found</v>
      </c>
    </row>
    <row r="8139" spans="1:20" hidden="1" x14ac:dyDescent="0.3">
      <c r="A8139">
        <v>35</v>
      </c>
      <c r="B8139" s="1">
        <v>46137</v>
      </c>
      <c r="C8139" t="s">
        <v>162</v>
      </c>
      <c r="D8139" t="s">
        <v>68</v>
      </c>
      <c r="E8139" t="s">
        <v>47</v>
      </c>
      <c r="F8139" t="s">
        <v>54</v>
      </c>
      <c r="G8139">
        <v>2</v>
      </c>
      <c r="H8139">
        <v>12.4</v>
      </c>
      <c r="I8139" t="s">
        <v>224</v>
      </c>
      <c r="J8139" t="s">
        <v>229</v>
      </c>
      <c r="K8139">
        <v>1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83</v>
      </c>
      <c r="R8139" t="s">
        <v>83</v>
      </c>
      <c r="S8139" t="s">
        <v>83</v>
      </c>
      <c r="T8139" t="str">
        <f>_xlfn.XLOOKUP(A8139,MI_Match_Analysis!$A$2:$A$8,MI_Match_Analysis!$F$2:$F$8,"Not Found")</f>
        <v>Not Found</v>
      </c>
    </row>
    <row r="8140" spans="1:20" hidden="1" x14ac:dyDescent="0.3">
      <c r="A8140">
        <v>35</v>
      </c>
      <c r="B8140" s="1">
        <v>46137</v>
      </c>
      <c r="C8140" t="s">
        <v>162</v>
      </c>
      <c r="D8140" t="s">
        <v>68</v>
      </c>
      <c r="E8140" t="s">
        <v>47</v>
      </c>
      <c r="F8140" t="s">
        <v>54</v>
      </c>
      <c r="G8140">
        <v>2</v>
      </c>
      <c r="H8140">
        <v>12.5</v>
      </c>
      <c r="I8140" t="s">
        <v>94</v>
      </c>
      <c r="J8140" t="s">
        <v>229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83</v>
      </c>
      <c r="R8140" t="s">
        <v>83</v>
      </c>
      <c r="S8140" t="s">
        <v>83</v>
      </c>
      <c r="T8140" t="str">
        <f>_xlfn.XLOOKUP(A8140,MI_Match_Analysis!$A$2:$A$8,MI_Match_Analysis!$F$2:$F$8,"Not Found")</f>
        <v>Not Found</v>
      </c>
    </row>
    <row r="8141" spans="1:20" hidden="1" x14ac:dyDescent="0.3">
      <c r="A8141">
        <v>35</v>
      </c>
      <c r="B8141" s="1">
        <v>46137</v>
      </c>
      <c r="C8141" t="s">
        <v>162</v>
      </c>
      <c r="D8141" t="s">
        <v>68</v>
      </c>
      <c r="E8141" t="s">
        <v>47</v>
      </c>
      <c r="F8141" t="s">
        <v>54</v>
      </c>
      <c r="G8141">
        <v>2</v>
      </c>
      <c r="H8141">
        <v>12.6</v>
      </c>
      <c r="I8141" t="s">
        <v>94</v>
      </c>
      <c r="J8141" t="s">
        <v>229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83</v>
      </c>
      <c r="R8141" t="s">
        <v>83</v>
      </c>
      <c r="S8141" t="s">
        <v>83</v>
      </c>
      <c r="T8141" t="str">
        <f>_xlfn.XLOOKUP(A8141,MI_Match_Analysis!$A$2:$A$8,MI_Match_Analysis!$F$2:$F$8,"Not Found")</f>
        <v>Not Found</v>
      </c>
    </row>
    <row r="8142" spans="1:20" hidden="1" x14ac:dyDescent="0.3">
      <c r="A8142">
        <v>35</v>
      </c>
      <c r="B8142" s="1">
        <v>46137</v>
      </c>
      <c r="C8142" t="s">
        <v>162</v>
      </c>
      <c r="D8142" t="s">
        <v>68</v>
      </c>
      <c r="E8142" t="s">
        <v>47</v>
      </c>
      <c r="F8142" t="s">
        <v>54</v>
      </c>
      <c r="G8142">
        <v>2</v>
      </c>
      <c r="H8142">
        <v>13.1</v>
      </c>
      <c r="I8142" t="s">
        <v>224</v>
      </c>
      <c r="J8142" t="s">
        <v>231</v>
      </c>
      <c r="K8142">
        <v>0</v>
      </c>
      <c r="L8142">
        <v>1</v>
      </c>
      <c r="M8142">
        <v>1</v>
      </c>
      <c r="N8142">
        <v>0</v>
      </c>
      <c r="O8142">
        <v>0</v>
      </c>
      <c r="P8142">
        <v>0</v>
      </c>
      <c r="Q8142" t="s">
        <v>83</v>
      </c>
      <c r="R8142" t="s">
        <v>83</v>
      </c>
      <c r="S8142" t="s">
        <v>83</v>
      </c>
      <c r="T8142" t="str">
        <f>_xlfn.XLOOKUP(A8142,MI_Match_Analysis!$A$2:$A$8,MI_Match_Analysis!$F$2:$F$8,"Not Found")</f>
        <v>Not Found</v>
      </c>
    </row>
    <row r="8143" spans="1:20" hidden="1" x14ac:dyDescent="0.3">
      <c r="A8143">
        <v>35</v>
      </c>
      <c r="B8143" s="1">
        <v>46137</v>
      </c>
      <c r="C8143" t="s">
        <v>162</v>
      </c>
      <c r="D8143" t="s">
        <v>68</v>
      </c>
      <c r="E8143" t="s">
        <v>47</v>
      </c>
      <c r="F8143" t="s">
        <v>54</v>
      </c>
      <c r="G8143">
        <v>2</v>
      </c>
      <c r="H8143">
        <v>13.1</v>
      </c>
      <c r="I8143" t="s">
        <v>224</v>
      </c>
      <c r="J8143" t="s">
        <v>231</v>
      </c>
      <c r="K8143">
        <v>4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83</v>
      </c>
      <c r="R8143" t="s">
        <v>83</v>
      </c>
      <c r="S8143" t="s">
        <v>83</v>
      </c>
      <c r="T8143" t="str">
        <f>_xlfn.XLOOKUP(A8143,MI_Match_Analysis!$A$2:$A$8,MI_Match_Analysis!$F$2:$F$8,"Not Found")</f>
        <v>Not Found</v>
      </c>
    </row>
    <row r="8144" spans="1:20" hidden="1" x14ac:dyDescent="0.3">
      <c r="A8144">
        <v>35</v>
      </c>
      <c r="B8144" s="1">
        <v>46137</v>
      </c>
      <c r="C8144" t="s">
        <v>162</v>
      </c>
      <c r="D8144" t="s">
        <v>68</v>
      </c>
      <c r="E8144" t="s">
        <v>47</v>
      </c>
      <c r="F8144" t="s">
        <v>54</v>
      </c>
      <c r="G8144">
        <v>2</v>
      </c>
      <c r="H8144">
        <v>13.2</v>
      </c>
      <c r="I8144" t="s">
        <v>224</v>
      </c>
      <c r="J8144" t="s">
        <v>231</v>
      </c>
      <c r="K8144">
        <v>0</v>
      </c>
      <c r="L8144">
        <v>1</v>
      </c>
      <c r="M8144">
        <v>1</v>
      </c>
      <c r="N8144">
        <v>0</v>
      </c>
      <c r="O8144">
        <v>0</v>
      </c>
      <c r="P8144">
        <v>0</v>
      </c>
      <c r="Q8144" t="s">
        <v>83</v>
      </c>
      <c r="R8144" t="s">
        <v>83</v>
      </c>
      <c r="S8144" t="s">
        <v>83</v>
      </c>
      <c r="T8144" t="str">
        <f>_xlfn.XLOOKUP(A8144,MI_Match_Analysis!$A$2:$A$8,MI_Match_Analysis!$F$2:$F$8,"Not Found")</f>
        <v>Not Found</v>
      </c>
    </row>
    <row r="8145" spans="1:20" hidden="1" x14ac:dyDescent="0.3">
      <c r="A8145">
        <v>35</v>
      </c>
      <c r="B8145" s="1">
        <v>46137</v>
      </c>
      <c r="C8145" t="s">
        <v>162</v>
      </c>
      <c r="D8145" t="s">
        <v>68</v>
      </c>
      <c r="E8145" t="s">
        <v>47</v>
      </c>
      <c r="F8145" t="s">
        <v>54</v>
      </c>
      <c r="G8145">
        <v>2</v>
      </c>
      <c r="H8145">
        <v>13.2</v>
      </c>
      <c r="I8145" t="s">
        <v>224</v>
      </c>
      <c r="J8145" t="s">
        <v>231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83</v>
      </c>
      <c r="R8145" t="s">
        <v>83</v>
      </c>
      <c r="S8145" t="s">
        <v>83</v>
      </c>
      <c r="T8145" t="str">
        <f>_xlfn.XLOOKUP(A8145,MI_Match_Analysis!$A$2:$A$8,MI_Match_Analysis!$F$2:$F$8,"Not Found")</f>
        <v>Not Found</v>
      </c>
    </row>
    <row r="8146" spans="1:20" hidden="1" x14ac:dyDescent="0.3">
      <c r="A8146">
        <v>35</v>
      </c>
      <c r="B8146" s="1">
        <v>46137</v>
      </c>
      <c r="C8146" t="s">
        <v>162</v>
      </c>
      <c r="D8146" t="s">
        <v>68</v>
      </c>
      <c r="E8146" t="s">
        <v>47</v>
      </c>
      <c r="F8146" t="s">
        <v>54</v>
      </c>
      <c r="G8146">
        <v>2</v>
      </c>
      <c r="H8146">
        <v>13.3</v>
      </c>
      <c r="I8146" t="s">
        <v>94</v>
      </c>
      <c r="J8146" t="s">
        <v>231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83</v>
      </c>
      <c r="R8146" t="s">
        <v>83</v>
      </c>
      <c r="S8146" t="s">
        <v>83</v>
      </c>
      <c r="T8146" t="str">
        <f>_xlfn.XLOOKUP(A8146,MI_Match_Analysis!$A$2:$A$8,MI_Match_Analysis!$F$2:$F$8,"Not Found")</f>
        <v>Not Found</v>
      </c>
    </row>
    <row r="8147" spans="1:20" hidden="1" x14ac:dyDescent="0.3">
      <c r="A8147">
        <v>35</v>
      </c>
      <c r="B8147" s="1">
        <v>46137</v>
      </c>
      <c r="C8147" t="s">
        <v>162</v>
      </c>
      <c r="D8147" t="s">
        <v>68</v>
      </c>
      <c r="E8147" t="s">
        <v>47</v>
      </c>
      <c r="F8147" t="s">
        <v>54</v>
      </c>
      <c r="G8147">
        <v>2</v>
      </c>
      <c r="H8147">
        <v>13.4</v>
      </c>
      <c r="I8147" t="s">
        <v>224</v>
      </c>
      <c r="J8147" t="s">
        <v>231</v>
      </c>
      <c r="K8147">
        <v>6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83</v>
      </c>
      <c r="R8147" t="s">
        <v>83</v>
      </c>
      <c r="S8147" t="s">
        <v>83</v>
      </c>
      <c r="T8147" t="str">
        <f>_xlfn.XLOOKUP(A8147,MI_Match_Analysis!$A$2:$A$8,MI_Match_Analysis!$F$2:$F$8,"Not Found")</f>
        <v>Not Found</v>
      </c>
    </row>
    <row r="8148" spans="1:20" hidden="1" x14ac:dyDescent="0.3">
      <c r="A8148">
        <v>35</v>
      </c>
      <c r="B8148" s="1">
        <v>46137</v>
      </c>
      <c r="C8148" t="s">
        <v>162</v>
      </c>
      <c r="D8148" t="s">
        <v>68</v>
      </c>
      <c r="E8148" t="s">
        <v>47</v>
      </c>
      <c r="F8148" t="s">
        <v>54</v>
      </c>
      <c r="G8148">
        <v>2</v>
      </c>
      <c r="H8148">
        <v>13.5</v>
      </c>
      <c r="I8148" t="s">
        <v>224</v>
      </c>
      <c r="J8148" t="s">
        <v>231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83</v>
      </c>
      <c r="R8148" t="s">
        <v>83</v>
      </c>
      <c r="S8148" t="s">
        <v>83</v>
      </c>
      <c r="T8148" t="str">
        <f>_xlfn.XLOOKUP(A8148,MI_Match_Analysis!$A$2:$A$8,MI_Match_Analysis!$F$2:$F$8,"Not Found")</f>
        <v>Not Found</v>
      </c>
    </row>
    <row r="8149" spans="1:20" hidden="1" x14ac:dyDescent="0.3">
      <c r="A8149">
        <v>35</v>
      </c>
      <c r="B8149" s="1">
        <v>46137</v>
      </c>
      <c r="C8149" t="s">
        <v>162</v>
      </c>
      <c r="D8149" t="s">
        <v>68</v>
      </c>
      <c r="E8149" t="s">
        <v>47</v>
      </c>
      <c r="F8149" t="s">
        <v>54</v>
      </c>
      <c r="G8149">
        <v>2</v>
      </c>
      <c r="H8149">
        <v>13.6</v>
      </c>
      <c r="I8149" t="s">
        <v>94</v>
      </c>
      <c r="J8149" t="s">
        <v>231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83</v>
      </c>
      <c r="R8149" t="s">
        <v>83</v>
      </c>
      <c r="S8149" t="s">
        <v>83</v>
      </c>
      <c r="T8149" t="str">
        <f>_xlfn.XLOOKUP(A8149,MI_Match_Analysis!$A$2:$A$8,MI_Match_Analysis!$F$2:$F$8,"Not Found")</f>
        <v>Not Found</v>
      </c>
    </row>
    <row r="8150" spans="1:20" hidden="1" x14ac:dyDescent="0.3">
      <c r="A8150">
        <v>35</v>
      </c>
      <c r="B8150" s="1">
        <v>46137</v>
      </c>
      <c r="C8150" t="s">
        <v>162</v>
      </c>
      <c r="D8150" t="s">
        <v>68</v>
      </c>
      <c r="E8150" t="s">
        <v>47</v>
      </c>
      <c r="F8150" t="s">
        <v>54</v>
      </c>
      <c r="G8150">
        <v>2</v>
      </c>
      <c r="H8150">
        <v>14.1</v>
      </c>
      <c r="I8150" t="s">
        <v>224</v>
      </c>
      <c r="J8150" t="s">
        <v>235</v>
      </c>
      <c r="K8150">
        <v>4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83</v>
      </c>
      <c r="R8150" t="s">
        <v>83</v>
      </c>
      <c r="S8150" t="s">
        <v>83</v>
      </c>
      <c r="T8150" t="str">
        <f>_xlfn.XLOOKUP(A8150,MI_Match_Analysis!$A$2:$A$8,MI_Match_Analysis!$F$2:$F$8,"Not Found")</f>
        <v>Not Found</v>
      </c>
    </row>
    <row r="8151" spans="1:20" hidden="1" x14ac:dyDescent="0.3">
      <c r="A8151">
        <v>35</v>
      </c>
      <c r="B8151" s="1">
        <v>46137</v>
      </c>
      <c r="C8151" t="s">
        <v>162</v>
      </c>
      <c r="D8151" t="s">
        <v>68</v>
      </c>
      <c r="E8151" t="s">
        <v>47</v>
      </c>
      <c r="F8151" t="s">
        <v>54</v>
      </c>
      <c r="G8151">
        <v>2</v>
      </c>
      <c r="H8151">
        <v>14.2</v>
      </c>
      <c r="I8151" t="s">
        <v>224</v>
      </c>
      <c r="J8151" t="s">
        <v>235</v>
      </c>
      <c r="K8151">
        <v>4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83</v>
      </c>
      <c r="R8151" t="s">
        <v>83</v>
      </c>
      <c r="S8151" t="s">
        <v>83</v>
      </c>
      <c r="T8151" t="str">
        <f>_xlfn.XLOOKUP(A8151,MI_Match_Analysis!$A$2:$A$8,MI_Match_Analysis!$F$2:$F$8,"Not Found")</f>
        <v>Not Found</v>
      </c>
    </row>
    <row r="8152" spans="1:20" hidden="1" x14ac:dyDescent="0.3">
      <c r="A8152">
        <v>35</v>
      </c>
      <c r="B8152" s="1">
        <v>46137</v>
      </c>
      <c r="C8152" t="s">
        <v>162</v>
      </c>
      <c r="D8152" t="s">
        <v>68</v>
      </c>
      <c r="E8152" t="s">
        <v>47</v>
      </c>
      <c r="F8152" t="s">
        <v>54</v>
      </c>
      <c r="G8152">
        <v>2</v>
      </c>
      <c r="H8152">
        <v>14.3</v>
      </c>
      <c r="I8152" t="s">
        <v>224</v>
      </c>
      <c r="J8152" t="s">
        <v>235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165</v>
      </c>
      <c r="R8152" t="s">
        <v>224</v>
      </c>
      <c r="S8152" t="s">
        <v>293</v>
      </c>
      <c r="T8152" t="str">
        <f>_xlfn.XLOOKUP(A8152,MI_Match_Analysis!$A$2:$A$8,MI_Match_Analysis!$F$2:$F$8,"Not Found")</f>
        <v>Not Found</v>
      </c>
    </row>
    <row r="8153" spans="1:20" hidden="1" x14ac:dyDescent="0.3">
      <c r="A8153">
        <v>35</v>
      </c>
      <c r="B8153" s="1">
        <v>46137</v>
      </c>
      <c r="C8153" t="s">
        <v>162</v>
      </c>
      <c r="D8153" t="s">
        <v>68</v>
      </c>
      <c r="E8153" t="s">
        <v>47</v>
      </c>
      <c r="F8153" t="s">
        <v>54</v>
      </c>
      <c r="G8153">
        <v>2</v>
      </c>
      <c r="H8153">
        <v>14.4</v>
      </c>
      <c r="I8153" t="s">
        <v>225</v>
      </c>
      <c r="J8153" t="s">
        <v>235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83</v>
      </c>
      <c r="R8153" t="s">
        <v>83</v>
      </c>
      <c r="S8153" t="s">
        <v>83</v>
      </c>
      <c r="T8153" t="str">
        <f>_xlfn.XLOOKUP(A8153,MI_Match_Analysis!$A$2:$A$8,MI_Match_Analysis!$F$2:$F$8,"Not Found")</f>
        <v>Not Found</v>
      </c>
    </row>
    <row r="8154" spans="1:20" hidden="1" x14ac:dyDescent="0.3">
      <c r="A8154">
        <v>35</v>
      </c>
      <c r="B8154" s="1">
        <v>46137</v>
      </c>
      <c r="C8154" t="s">
        <v>162</v>
      </c>
      <c r="D8154" t="s">
        <v>68</v>
      </c>
      <c r="E8154" t="s">
        <v>47</v>
      </c>
      <c r="F8154" t="s">
        <v>54</v>
      </c>
      <c r="G8154">
        <v>2</v>
      </c>
      <c r="H8154">
        <v>14.5</v>
      </c>
      <c r="I8154" t="s">
        <v>225</v>
      </c>
      <c r="J8154" t="s">
        <v>235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83</v>
      </c>
      <c r="R8154" t="s">
        <v>83</v>
      </c>
      <c r="S8154" t="s">
        <v>83</v>
      </c>
      <c r="T8154" t="str">
        <f>_xlfn.XLOOKUP(A8154,MI_Match_Analysis!$A$2:$A$8,MI_Match_Analysis!$F$2:$F$8,"Not Found")</f>
        <v>Not Found</v>
      </c>
    </row>
    <row r="8155" spans="1:20" hidden="1" x14ac:dyDescent="0.3">
      <c r="A8155">
        <v>35</v>
      </c>
      <c r="B8155" s="1">
        <v>46137</v>
      </c>
      <c r="C8155" t="s">
        <v>162</v>
      </c>
      <c r="D8155" t="s">
        <v>68</v>
      </c>
      <c r="E8155" t="s">
        <v>47</v>
      </c>
      <c r="F8155" t="s">
        <v>54</v>
      </c>
      <c r="G8155">
        <v>2</v>
      </c>
      <c r="H8155">
        <v>14.6</v>
      </c>
      <c r="I8155" t="s">
        <v>94</v>
      </c>
      <c r="J8155" t="s">
        <v>235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83</v>
      </c>
      <c r="R8155" t="s">
        <v>83</v>
      </c>
      <c r="S8155" t="s">
        <v>83</v>
      </c>
      <c r="T8155" t="str">
        <f>_xlfn.XLOOKUP(A8155,MI_Match_Analysis!$A$2:$A$8,MI_Match_Analysis!$F$2:$F$8,"Not Found")</f>
        <v>Not Found</v>
      </c>
    </row>
    <row r="8156" spans="1:20" hidden="1" x14ac:dyDescent="0.3">
      <c r="A8156">
        <v>35</v>
      </c>
      <c r="B8156" s="1">
        <v>46137</v>
      </c>
      <c r="C8156" t="s">
        <v>162</v>
      </c>
      <c r="D8156" t="s">
        <v>68</v>
      </c>
      <c r="E8156" t="s">
        <v>47</v>
      </c>
      <c r="F8156" t="s">
        <v>54</v>
      </c>
      <c r="G8156">
        <v>2</v>
      </c>
      <c r="H8156">
        <v>15.1</v>
      </c>
      <c r="I8156" t="s">
        <v>94</v>
      </c>
      <c r="J8156" t="s">
        <v>136</v>
      </c>
      <c r="K8156">
        <v>6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83</v>
      </c>
      <c r="R8156" t="s">
        <v>83</v>
      </c>
      <c r="S8156" t="s">
        <v>83</v>
      </c>
      <c r="T8156" t="str">
        <f>_xlfn.XLOOKUP(A8156,MI_Match_Analysis!$A$2:$A$8,MI_Match_Analysis!$F$2:$F$8,"Not Found")</f>
        <v>Not Found</v>
      </c>
    </row>
    <row r="8157" spans="1:20" hidden="1" x14ac:dyDescent="0.3">
      <c r="A8157">
        <v>35</v>
      </c>
      <c r="B8157" s="1">
        <v>46137</v>
      </c>
      <c r="C8157" t="s">
        <v>162</v>
      </c>
      <c r="D8157" t="s">
        <v>68</v>
      </c>
      <c r="E8157" t="s">
        <v>47</v>
      </c>
      <c r="F8157" t="s">
        <v>54</v>
      </c>
      <c r="G8157">
        <v>2</v>
      </c>
      <c r="H8157">
        <v>15.2</v>
      </c>
      <c r="I8157" t="s">
        <v>94</v>
      </c>
      <c r="J8157" t="s">
        <v>136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83</v>
      </c>
      <c r="R8157" t="s">
        <v>83</v>
      </c>
      <c r="S8157" t="s">
        <v>83</v>
      </c>
      <c r="T8157" t="str">
        <f>_xlfn.XLOOKUP(A8157,MI_Match_Analysis!$A$2:$A$8,MI_Match_Analysis!$F$2:$F$8,"Not Found")</f>
        <v>Not Found</v>
      </c>
    </row>
    <row r="8158" spans="1:20" hidden="1" x14ac:dyDescent="0.3">
      <c r="A8158">
        <v>35</v>
      </c>
      <c r="B8158" s="1">
        <v>46137</v>
      </c>
      <c r="C8158" t="s">
        <v>162</v>
      </c>
      <c r="D8158" t="s">
        <v>68</v>
      </c>
      <c r="E8158" t="s">
        <v>47</v>
      </c>
      <c r="F8158" t="s">
        <v>54</v>
      </c>
      <c r="G8158">
        <v>2</v>
      </c>
      <c r="H8158">
        <v>15.3</v>
      </c>
      <c r="I8158" t="s">
        <v>94</v>
      </c>
      <c r="J8158" t="s">
        <v>136</v>
      </c>
      <c r="K8158">
        <v>4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83</v>
      </c>
      <c r="R8158" t="s">
        <v>83</v>
      </c>
      <c r="S8158" t="s">
        <v>83</v>
      </c>
      <c r="T8158" t="str">
        <f>_xlfn.XLOOKUP(A8158,MI_Match_Analysis!$A$2:$A$8,MI_Match_Analysis!$F$2:$F$8,"Not Found")</f>
        <v>Not Found</v>
      </c>
    </row>
    <row r="8159" spans="1:20" hidden="1" x14ac:dyDescent="0.3">
      <c r="A8159">
        <v>35</v>
      </c>
      <c r="B8159" s="1">
        <v>46137</v>
      </c>
      <c r="C8159" t="s">
        <v>162</v>
      </c>
      <c r="D8159" t="s">
        <v>68</v>
      </c>
      <c r="E8159" t="s">
        <v>47</v>
      </c>
      <c r="F8159" t="s">
        <v>54</v>
      </c>
      <c r="G8159">
        <v>2</v>
      </c>
      <c r="H8159">
        <v>15.4</v>
      </c>
      <c r="I8159" t="s">
        <v>94</v>
      </c>
      <c r="J8159" t="s">
        <v>136</v>
      </c>
      <c r="K8159">
        <v>0</v>
      </c>
      <c r="L8159">
        <v>1</v>
      </c>
      <c r="M8159">
        <v>1</v>
      </c>
      <c r="N8159">
        <v>0</v>
      </c>
      <c r="O8159">
        <v>0</v>
      </c>
      <c r="P8159">
        <v>0</v>
      </c>
      <c r="Q8159" t="s">
        <v>83</v>
      </c>
      <c r="R8159" t="s">
        <v>83</v>
      </c>
      <c r="S8159" t="s">
        <v>83</v>
      </c>
      <c r="T8159" t="str">
        <f>_xlfn.XLOOKUP(A8159,MI_Match_Analysis!$A$2:$A$8,MI_Match_Analysis!$F$2:$F$8,"Not Found")</f>
        <v>Not Found</v>
      </c>
    </row>
    <row r="8160" spans="1:20" hidden="1" x14ac:dyDescent="0.3">
      <c r="A8160">
        <v>35</v>
      </c>
      <c r="B8160" s="1">
        <v>46137</v>
      </c>
      <c r="C8160" t="s">
        <v>162</v>
      </c>
      <c r="D8160" t="s">
        <v>68</v>
      </c>
      <c r="E8160" t="s">
        <v>47</v>
      </c>
      <c r="F8160" t="s">
        <v>54</v>
      </c>
      <c r="G8160">
        <v>2</v>
      </c>
      <c r="H8160">
        <v>15.4</v>
      </c>
      <c r="I8160" t="s">
        <v>94</v>
      </c>
      <c r="J8160" t="s">
        <v>136</v>
      </c>
      <c r="K8160">
        <v>6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83</v>
      </c>
      <c r="R8160" t="s">
        <v>83</v>
      </c>
      <c r="S8160" t="s">
        <v>83</v>
      </c>
      <c r="T8160" t="str">
        <f>_xlfn.XLOOKUP(A8160,MI_Match_Analysis!$A$2:$A$8,MI_Match_Analysis!$F$2:$F$8,"Not Found")</f>
        <v>Not Found</v>
      </c>
    </row>
    <row r="8161" spans="1:20" hidden="1" x14ac:dyDescent="0.3">
      <c r="A8161">
        <v>35</v>
      </c>
      <c r="B8161" s="1">
        <v>46137</v>
      </c>
      <c r="C8161" t="s">
        <v>162</v>
      </c>
      <c r="D8161" t="s">
        <v>68</v>
      </c>
      <c r="E8161" t="s">
        <v>47</v>
      </c>
      <c r="F8161" t="s">
        <v>54</v>
      </c>
      <c r="G8161">
        <v>2</v>
      </c>
      <c r="H8161">
        <v>15.5</v>
      </c>
      <c r="I8161" t="s">
        <v>94</v>
      </c>
      <c r="J8161" t="s">
        <v>136</v>
      </c>
      <c r="K8161">
        <v>6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83</v>
      </c>
      <c r="R8161" t="s">
        <v>83</v>
      </c>
      <c r="S8161" t="s">
        <v>83</v>
      </c>
      <c r="T8161" t="str">
        <f>_xlfn.XLOOKUP(A8161,MI_Match_Analysis!$A$2:$A$8,MI_Match_Analysis!$F$2:$F$8,"Not Found")</f>
        <v>Not Found</v>
      </c>
    </row>
    <row r="8162" spans="1:20" hidden="1" x14ac:dyDescent="0.3">
      <c r="A8162">
        <v>35</v>
      </c>
      <c r="B8162" s="1">
        <v>46137</v>
      </c>
      <c r="C8162" t="s">
        <v>162</v>
      </c>
      <c r="D8162" t="s">
        <v>68</v>
      </c>
      <c r="E8162" t="s">
        <v>47</v>
      </c>
      <c r="F8162" t="s">
        <v>54</v>
      </c>
      <c r="G8162">
        <v>2</v>
      </c>
      <c r="H8162">
        <v>15.6</v>
      </c>
      <c r="I8162" t="s">
        <v>94</v>
      </c>
      <c r="J8162" t="s">
        <v>136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83</v>
      </c>
      <c r="R8162" t="s">
        <v>83</v>
      </c>
      <c r="S8162" t="s">
        <v>83</v>
      </c>
      <c r="T8162" t="str">
        <f>_xlfn.XLOOKUP(A8162,MI_Match_Analysis!$A$2:$A$8,MI_Match_Analysis!$F$2:$F$8,"Not Found")</f>
        <v>Not Found</v>
      </c>
    </row>
    <row r="8163" spans="1:20" hidden="1" x14ac:dyDescent="0.3">
      <c r="A8163">
        <v>35</v>
      </c>
      <c r="B8163" s="1">
        <v>46137</v>
      </c>
      <c r="C8163" t="s">
        <v>162</v>
      </c>
      <c r="D8163" t="s">
        <v>68</v>
      </c>
      <c r="E8163" t="s">
        <v>47</v>
      </c>
      <c r="F8163" t="s">
        <v>54</v>
      </c>
      <c r="G8163">
        <v>2</v>
      </c>
      <c r="H8163">
        <v>16.100000000000001</v>
      </c>
      <c r="I8163" t="s">
        <v>225</v>
      </c>
      <c r="J8163" t="s">
        <v>231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83</v>
      </c>
      <c r="R8163" t="s">
        <v>83</v>
      </c>
      <c r="S8163" t="s">
        <v>83</v>
      </c>
      <c r="T8163" t="str">
        <f>_xlfn.XLOOKUP(A8163,MI_Match_Analysis!$A$2:$A$8,MI_Match_Analysis!$F$2:$F$8,"Not Found")</f>
        <v>Not Found</v>
      </c>
    </row>
    <row r="8164" spans="1:20" hidden="1" x14ac:dyDescent="0.3">
      <c r="A8164">
        <v>35</v>
      </c>
      <c r="B8164" s="1">
        <v>46137</v>
      </c>
      <c r="C8164" t="s">
        <v>162</v>
      </c>
      <c r="D8164" t="s">
        <v>68</v>
      </c>
      <c r="E8164" t="s">
        <v>47</v>
      </c>
      <c r="F8164" t="s">
        <v>54</v>
      </c>
      <c r="G8164">
        <v>2</v>
      </c>
      <c r="H8164">
        <v>16.2</v>
      </c>
      <c r="I8164" t="s">
        <v>94</v>
      </c>
      <c r="J8164" t="s">
        <v>231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83</v>
      </c>
      <c r="R8164" t="s">
        <v>83</v>
      </c>
      <c r="S8164" t="s">
        <v>83</v>
      </c>
      <c r="T8164" t="str">
        <f>_xlfn.XLOOKUP(A8164,MI_Match_Analysis!$A$2:$A$8,MI_Match_Analysis!$F$2:$F$8,"Not Found")</f>
        <v>Not Found</v>
      </c>
    </row>
    <row r="8165" spans="1:20" hidden="1" x14ac:dyDescent="0.3">
      <c r="A8165">
        <v>35</v>
      </c>
      <c r="B8165" s="1">
        <v>46137</v>
      </c>
      <c r="C8165" t="s">
        <v>162</v>
      </c>
      <c r="D8165" t="s">
        <v>68</v>
      </c>
      <c r="E8165" t="s">
        <v>47</v>
      </c>
      <c r="F8165" t="s">
        <v>54</v>
      </c>
      <c r="G8165">
        <v>2</v>
      </c>
      <c r="H8165">
        <v>16.3</v>
      </c>
      <c r="I8165" t="s">
        <v>94</v>
      </c>
      <c r="J8165" t="s">
        <v>231</v>
      </c>
      <c r="K8165">
        <v>6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83</v>
      </c>
      <c r="R8165" t="s">
        <v>83</v>
      </c>
      <c r="S8165" t="s">
        <v>83</v>
      </c>
      <c r="T8165" t="str">
        <f>_xlfn.XLOOKUP(A8165,MI_Match_Analysis!$A$2:$A$8,MI_Match_Analysis!$F$2:$F$8,"Not Found")</f>
        <v>Not Found</v>
      </c>
    </row>
    <row r="8166" spans="1:20" hidden="1" x14ac:dyDescent="0.3">
      <c r="A8166">
        <v>35</v>
      </c>
      <c r="B8166" s="1">
        <v>46137</v>
      </c>
      <c r="C8166" t="s">
        <v>162</v>
      </c>
      <c r="D8166" t="s">
        <v>68</v>
      </c>
      <c r="E8166" t="s">
        <v>47</v>
      </c>
      <c r="F8166" t="s">
        <v>54</v>
      </c>
      <c r="G8166">
        <v>2</v>
      </c>
      <c r="H8166">
        <v>16.399999999999999</v>
      </c>
      <c r="I8166" t="s">
        <v>94</v>
      </c>
      <c r="J8166" t="s">
        <v>231</v>
      </c>
      <c r="K8166">
        <v>4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83</v>
      </c>
      <c r="R8166" t="s">
        <v>83</v>
      </c>
      <c r="S8166" t="s">
        <v>83</v>
      </c>
      <c r="T8166" t="str">
        <f>_xlfn.XLOOKUP(A8166,MI_Match_Analysis!$A$2:$A$8,MI_Match_Analysis!$F$2:$F$8,"Not Found")</f>
        <v>Not Found</v>
      </c>
    </row>
    <row r="8167" spans="1:20" hidden="1" x14ac:dyDescent="0.3">
      <c r="A8167">
        <v>35</v>
      </c>
      <c r="B8167" s="1">
        <v>46137</v>
      </c>
      <c r="C8167" t="s">
        <v>162</v>
      </c>
      <c r="D8167" t="s">
        <v>68</v>
      </c>
      <c r="E8167" t="s">
        <v>47</v>
      </c>
      <c r="F8167" t="s">
        <v>54</v>
      </c>
      <c r="G8167">
        <v>2</v>
      </c>
      <c r="H8167">
        <v>16.5</v>
      </c>
      <c r="I8167" t="s">
        <v>94</v>
      </c>
      <c r="J8167" t="s">
        <v>231</v>
      </c>
      <c r="K8167">
        <v>1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83</v>
      </c>
      <c r="R8167" t="s">
        <v>83</v>
      </c>
      <c r="S8167" t="s">
        <v>83</v>
      </c>
      <c r="T8167" t="str">
        <f>_xlfn.XLOOKUP(A8167,MI_Match_Analysis!$A$2:$A$8,MI_Match_Analysis!$F$2:$F$8,"Not Found")</f>
        <v>Not Found</v>
      </c>
    </row>
    <row r="8168" spans="1:20" hidden="1" x14ac:dyDescent="0.3">
      <c r="A8168">
        <v>35</v>
      </c>
      <c r="B8168" s="1">
        <v>46137</v>
      </c>
      <c r="C8168" t="s">
        <v>162</v>
      </c>
      <c r="D8168" t="s">
        <v>68</v>
      </c>
      <c r="E8168" t="s">
        <v>47</v>
      </c>
      <c r="F8168" t="s">
        <v>54</v>
      </c>
      <c r="G8168">
        <v>2</v>
      </c>
      <c r="H8168">
        <v>16.600000000000001</v>
      </c>
      <c r="I8168" t="s">
        <v>225</v>
      </c>
      <c r="J8168" t="s">
        <v>231</v>
      </c>
      <c r="K8168">
        <v>4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83</v>
      </c>
      <c r="R8168" t="s">
        <v>83</v>
      </c>
      <c r="S8168" t="s">
        <v>83</v>
      </c>
      <c r="T8168" t="str">
        <f>_xlfn.XLOOKUP(A8168,MI_Match_Analysis!$A$2:$A$8,MI_Match_Analysis!$F$2:$F$8,"Not Found")</f>
        <v>Not Found</v>
      </c>
    </row>
    <row r="8169" spans="1:20" hidden="1" x14ac:dyDescent="0.3">
      <c r="A8169">
        <v>35</v>
      </c>
      <c r="B8169" s="1">
        <v>46137</v>
      </c>
      <c r="C8169" t="s">
        <v>162</v>
      </c>
      <c r="D8169" t="s">
        <v>68</v>
      </c>
      <c r="E8169" t="s">
        <v>47</v>
      </c>
      <c r="F8169" t="s">
        <v>54</v>
      </c>
      <c r="G8169">
        <v>2</v>
      </c>
      <c r="H8169">
        <v>17.100000000000001</v>
      </c>
      <c r="I8169" t="s">
        <v>94</v>
      </c>
      <c r="J8169" t="s">
        <v>69</v>
      </c>
      <c r="K8169">
        <v>1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83</v>
      </c>
      <c r="R8169" t="s">
        <v>83</v>
      </c>
      <c r="S8169" t="s">
        <v>83</v>
      </c>
      <c r="T8169" t="str">
        <f>_xlfn.XLOOKUP(A8169,MI_Match_Analysis!$A$2:$A$8,MI_Match_Analysis!$F$2:$F$8,"Not Found")</f>
        <v>Not Found</v>
      </c>
    </row>
    <row r="8170" spans="1:20" hidden="1" x14ac:dyDescent="0.3">
      <c r="A8170">
        <v>35</v>
      </c>
      <c r="B8170" s="1">
        <v>46137</v>
      </c>
      <c r="C8170" t="s">
        <v>162</v>
      </c>
      <c r="D8170" t="s">
        <v>68</v>
      </c>
      <c r="E8170" t="s">
        <v>47</v>
      </c>
      <c r="F8170" t="s">
        <v>54</v>
      </c>
      <c r="G8170">
        <v>2</v>
      </c>
      <c r="H8170">
        <v>17.2</v>
      </c>
      <c r="I8170" t="s">
        <v>225</v>
      </c>
      <c r="J8170" t="s">
        <v>69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83</v>
      </c>
      <c r="R8170" t="s">
        <v>83</v>
      </c>
      <c r="S8170" t="s">
        <v>83</v>
      </c>
      <c r="T8170" t="str">
        <f>_xlfn.XLOOKUP(A8170,MI_Match_Analysis!$A$2:$A$8,MI_Match_Analysis!$F$2:$F$8,"Not Found")</f>
        <v>Not Found</v>
      </c>
    </row>
    <row r="8171" spans="1:20" hidden="1" x14ac:dyDescent="0.3">
      <c r="A8171">
        <v>35</v>
      </c>
      <c r="B8171" s="1">
        <v>46137</v>
      </c>
      <c r="C8171" t="s">
        <v>162</v>
      </c>
      <c r="D8171" t="s">
        <v>68</v>
      </c>
      <c r="E8171" t="s">
        <v>47</v>
      </c>
      <c r="F8171" t="s">
        <v>54</v>
      </c>
      <c r="G8171">
        <v>2</v>
      </c>
      <c r="H8171">
        <v>17.3</v>
      </c>
      <c r="I8171" t="s">
        <v>94</v>
      </c>
      <c r="J8171" t="s">
        <v>69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83</v>
      </c>
      <c r="R8171" t="s">
        <v>83</v>
      </c>
      <c r="S8171" t="s">
        <v>83</v>
      </c>
      <c r="T8171" t="str">
        <f>_xlfn.XLOOKUP(A8171,MI_Match_Analysis!$A$2:$A$8,MI_Match_Analysis!$F$2:$F$8,"Not Found")</f>
        <v>Not Found</v>
      </c>
    </row>
    <row r="8172" spans="1:20" hidden="1" x14ac:dyDescent="0.3">
      <c r="A8172">
        <v>35</v>
      </c>
      <c r="B8172" s="1">
        <v>46137</v>
      </c>
      <c r="C8172" t="s">
        <v>162</v>
      </c>
      <c r="D8172" t="s">
        <v>68</v>
      </c>
      <c r="E8172" t="s">
        <v>47</v>
      </c>
      <c r="F8172" t="s">
        <v>54</v>
      </c>
      <c r="G8172">
        <v>2</v>
      </c>
      <c r="H8172">
        <v>17.399999999999999</v>
      </c>
      <c r="I8172" t="s">
        <v>225</v>
      </c>
      <c r="J8172" t="s">
        <v>69</v>
      </c>
      <c r="K8172">
        <v>6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83</v>
      </c>
      <c r="R8172" t="s">
        <v>83</v>
      </c>
      <c r="S8172" t="s">
        <v>83</v>
      </c>
      <c r="T8172" t="str">
        <f>_xlfn.XLOOKUP(A8172,MI_Match_Analysis!$A$2:$A$8,MI_Match_Analysis!$F$2:$F$8,"Not Found")</f>
        <v>Not Found</v>
      </c>
    </row>
    <row r="8173" spans="1:20" hidden="1" x14ac:dyDescent="0.3">
      <c r="A8173">
        <v>35</v>
      </c>
      <c r="B8173" s="1">
        <v>46137</v>
      </c>
      <c r="C8173" t="s">
        <v>162</v>
      </c>
      <c r="D8173" t="s">
        <v>68</v>
      </c>
      <c r="E8173" t="s">
        <v>47</v>
      </c>
      <c r="F8173" t="s">
        <v>54</v>
      </c>
      <c r="G8173">
        <v>2</v>
      </c>
      <c r="H8173">
        <v>17.5</v>
      </c>
      <c r="I8173" t="s">
        <v>225</v>
      </c>
      <c r="J8173" t="s">
        <v>69</v>
      </c>
      <c r="K8173">
        <v>1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83</v>
      </c>
      <c r="R8173" t="s">
        <v>83</v>
      </c>
      <c r="S8173" t="s">
        <v>83</v>
      </c>
      <c r="T8173" t="str">
        <f>_xlfn.XLOOKUP(A8173,MI_Match_Analysis!$A$2:$A$8,MI_Match_Analysis!$F$2:$F$8,"Not Found")</f>
        <v>Not Found</v>
      </c>
    </row>
    <row r="8174" spans="1:20" hidden="1" x14ac:dyDescent="0.3">
      <c r="A8174">
        <v>35</v>
      </c>
      <c r="B8174" s="1">
        <v>46137</v>
      </c>
      <c r="C8174" t="s">
        <v>162</v>
      </c>
      <c r="D8174" t="s">
        <v>68</v>
      </c>
      <c r="E8174" t="s">
        <v>47</v>
      </c>
      <c r="F8174" t="s">
        <v>54</v>
      </c>
      <c r="G8174">
        <v>2</v>
      </c>
      <c r="H8174">
        <v>17.600000000000001</v>
      </c>
      <c r="I8174" t="s">
        <v>94</v>
      </c>
      <c r="J8174" t="s">
        <v>69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83</v>
      </c>
      <c r="R8174" t="s">
        <v>83</v>
      </c>
      <c r="S8174" t="s">
        <v>83</v>
      </c>
      <c r="T8174" t="str">
        <f>_xlfn.XLOOKUP(A8174,MI_Match_Analysis!$A$2:$A$8,MI_Match_Analysis!$F$2:$F$8,"Not Found")</f>
        <v>Not Found</v>
      </c>
    </row>
    <row r="8175" spans="1:20" hidden="1" x14ac:dyDescent="0.3">
      <c r="A8175">
        <v>35</v>
      </c>
      <c r="B8175" s="1">
        <v>46137</v>
      </c>
      <c r="C8175" t="s">
        <v>162</v>
      </c>
      <c r="D8175" t="s">
        <v>68</v>
      </c>
      <c r="E8175" t="s">
        <v>47</v>
      </c>
      <c r="F8175" t="s">
        <v>54</v>
      </c>
      <c r="G8175">
        <v>2</v>
      </c>
      <c r="H8175">
        <v>18.100000000000001</v>
      </c>
      <c r="I8175" t="s">
        <v>225</v>
      </c>
      <c r="J8175" t="s">
        <v>231</v>
      </c>
      <c r="K8175">
        <v>4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83</v>
      </c>
      <c r="R8175" t="s">
        <v>83</v>
      </c>
      <c r="S8175" t="s">
        <v>83</v>
      </c>
      <c r="T8175" t="str">
        <f>_xlfn.XLOOKUP(A8175,MI_Match_Analysis!$A$2:$A$8,MI_Match_Analysis!$F$2:$F$8,"Not Found")</f>
        <v>Not Found</v>
      </c>
    </row>
    <row r="8176" spans="1:20" hidden="1" x14ac:dyDescent="0.3">
      <c r="A8176">
        <v>35</v>
      </c>
      <c r="B8176" s="1">
        <v>46137</v>
      </c>
      <c r="C8176" t="s">
        <v>162</v>
      </c>
      <c r="D8176" t="s">
        <v>68</v>
      </c>
      <c r="E8176" t="s">
        <v>47</v>
      </c>
      <c r="F8176" t="s">
        <v>54</v>
      </c>
      <c r="G8176">
        <v>2</v>
      </c>
      <c r="H8176">
        <v>18.2</v>
      </c>
      <c r="I8176" t="s">
        <v>225</v>
      </c>
      <c r="J8176" t="s">
        <v>231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83</v>
      </c>
      <c r="R8176" t="s">
        <v>83</v>
      </c>
      <c r="S8176" t="s">
        <v>83</v>
      </c>
      <c r="T8176" t="str">
        <f>_xlfn.XLOOKUP(A8176,MI_Match_Analysis!$A$2:$A$8,MI_Match_Analysis!$F$2:$F$8,"Not Found")</f>
        <v>Not Found</v>
      </c>
    </row>
    <row r="8177" spans="1:20" hidden="1" x14ac:dyDescent="0.3">
      <c r="A8177">
        <v>35</v>
      </c>
      <c r="B8177" s="1">
        <v>46137</v>
      </c>
      <c r="C8177" t="s">
        <v>162</v>
      </c>
      <c r="D8177" t="s">
        <v>68</v>
      </c>
      <c r="E8177" t="s">
        <v>47</v>
      </c>
      <c r="F8177" t="s">
        <v>54</v>
      </c>
      <c r="G8177">
        <v>2</v>
      </c>
      <c r="H8177">
        <v>18.3</v>
      </c>
      <c r="I8177" t="s">
        <v>225</v>
      </c>
      <c r="J8177" t="s">
        <v>231</v>
      </c>
      <c r="K8177">
        <v>1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83</v>
      </c>
      <c r="R8177" t="s">
        <v>83</v>
      </c>
      <c r="S8177" t="s">
        <v>83</v>
      </c>
      <c r="T8177" t="str">
        <f>_xlfn.XLOOKUP(A8177,MI_Match_Analysis!$A$2:$A$8,MI_Match_Analysis!$F$2:$F$8,"Not Found")</f>
        <v>Not Found</v>
      </c>
    </row>
    <row r="8178" spans="1:20" hidden="1" x14ac:dyDescent="0.3">
      <c r="A8178">
        <v>35</v>
      </c>
      <c r="B8178" s="1">
        <v>46137</v>
      </c>
      <c r="C8178" t="s">
        <v>162</v>
      </c>
      <c r="D8178" t="s">
        <v>68</v>
      </c>
      <c r="E8178" t="s">
        <v>47</v>
      </c>
      <c r="F8178" t="s">
        <v>54</v>
      </c>
      <c r="G8178">
        <v>2</v>
      </c>
      <c r="H8178">
        <v>18.399999999999999</v>
      </c>
      <c r="I8178" t="s">
        <v>94</v>
      </c>
      <c r="J8178" t="s">
        <v>231</v>
      </c>
      <c r="K8178">
        <v>6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83</v>
      </c>
      <c r="R8178" t="s">
        <v>83</v>
      </c>
      <c r="S8178" t="s">
        <v>83</v>
      </c>
      <c r="T8178" t="str">
        <f>_xlfn.XLOOKUP(A8178,MI_Match_Analysis!$A$2:$A$8,MI_Match_Analysis!$F$2:$F$8,"Not Found")</f>
        <v>Not Found</v>
      </c>
    </row>
    <row r="8179" spans="1:20" hidden="1" x14ac:dyDescent="0.3">
      <c r="A8179">
        <v>35</v>
      </c>
      <c r="B8179" s="1">
        <v>46137</v>
      </c>
      <c r="C8179" t="s">
        <v>162</v>
      </c>
      <c r="D8179" t="s">
        <v>68</v>
      </c>
      <c r="E8179" t="s">
        <v>47</v>
      </c>
      <c r="F8179" t="s">
        <v>54</v>
      </c>
      <c r="G8179">
        <v>2</v>
      </c>
      <c r="H8179">
        <v>18.5</v>
      </c>
      <c r="I8179" t="s">
        <v>94</v>
      </c>
      <c r="J8179" t="s">
        <v>231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83</v>
      </c>
      <c r="R8179" t="s">
        <v>83</v>
      </c>
      <c r="S8179" t="s">
        <v>83</v>
      </c>
      <c r="T8179" t="str">
        <f>_xlfn.XLOOKUP(A8179,MI_Match_Analysis!$A$2:$A$8,MI_Match_Analysis!$F$2:$F$8,"Not Found")</f>
        <v>Not Found</v>
      </c>
    </row>
    <row r="8180" spans="1:20" hidden="1" x14ac:dyDescent="0.3">
      <c r="A8180">
        <v>35</v>
      </c>
      <c r="B8180" s="1">
        <v>46137</v>
      </c>
      <c r="C8180" t="s">
        <v>162</v>
      </c>
      <c r="D8180" t="s">
        <v>68</v>
      </c>
      <c r="E8180" t="s">
        <v>47</v>
      </c>
      <c r="F8180" t="s">
        <v>54</v>
      </c>
      <c r="G8180">
        <v>2</v>
      </c>
      <c r="H8180">
        <v>18.600000000000001</v>
      </c>
      <c r="I8180" t="s">
        <v>225</v>
      </c>
      <c r="J8180" t="s">
        <v>231</v>
      </c>
      <c r="K8180">
        <v>0</v>
      </c>
      <c r="L8180">
        <v>1</v>
      </c>
      <c r="M8180">
        <v>1</v>
      </c>
      <c r="N8180">
        <v>0</v>
      </c>
      <c r="O8180">
        <v>0</v>
      </c>
      <c r="P8180">
        <v>0</v>
      </c>
      <c r="Q8180" t="s">
        <v>83</v>
      </c>
      <c r="R8180" t="s">
        <v>83</v>
      </c>
      <c r="S8180" t="s">
        <v>83</v>
      </c>
      <c r="T8180" t="str">
        <f>_xlfn.XLOOKUP(A8180,MI_Match_Analysis!$A$2:$A$8,MI_Match_Analysis!$F$2:$F$8,"Not Found")</f>
        <v>Not Found</v>
      </c>
    </row>
    <row r="8181" spans="1:20" hidden="1" x14ac:dyDescent="0.3">
      <c r="A8181">
        <v>36</v>
      </c>
      <c r="B8181" s="1">
        <v>46137</v>
      </c>
      <c r="C8181" t="s">
        <v>162</v>
      </c>
      <c r="D8181" t="s">
        <v>138</v>
      </c>
      <c r="E8181" t="s">
        <v>40</v>
      </c>
      <c r="F8181" t="s">
        <v>25</v>
      </c>
      <c r="G8181">
        <v>1</v>
      </c>
      <c r="H8181">
        <v>0.1</v>
      </c>
      <c r="I8181" t="s">
        <v>84</v>
      </c>
      <c r="J8181" t="s">
        <v>106</v>
      </c>
      <c r="K8181">
        <v>1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83</v>
      </c>
      <c r="R8181" t="s">
        <v>83</v>
      </c>
      <c r="S8181" t="s">
        <v>83</v>
      </c>
      <c r="T8181" t="str">
        <f>_xlfn.XLOOKUP(A8181,MI_Match_Analysis!$A$2:$A$8,MI_Match_Analysis!$F$2:$F$8,"Not Found")</f>
        <v>Not Found</v>
      </c>
    </row>
    <row r="8182" spans="1:20" hidden="1" x14ac:dyDescent="0.3">
      <c r="A8182">
        <v>36</v>
      </c>
      <c r="B8182" s="1">
        <v>46137</v>
      </c>
      <c r="C8182" t="s">
        <v>162</v>
      </c>
      <c r="D8182" t="s">
        <v>138</v>
      </c>
      <c r="E8182" t="s">
        <v>40</v>
      </c>
      <c r="F8182" t="s">
        <v>25</v>
      </c>
      <c r="G8182">
        <v>1</v>
      </c>
      <c r="H8182">
        <v>0.2</v>
      </c>
      <c r="I8182" t="s">
        <v>43</v>
      </c>
      <c r="J8182" t="s">
        <v>106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83</v>
      </c>
      <c r="R8182" t="s">
        <v>83</v>
      </c>
      <c r="S8182" t="s">
        <v>83</v>
      </c>
      <c r="T8182" t="str">
        <f>_xlfn.XLOOKUP(A8182,MI_Match_Analysis!$A$2:$A$8,MI_Match_Analysis!$F$2:$F$8,"Not Found")</f>
        <v>Not Found</v>
      </c>
    </row>
    <row r="8183" spans="1:20" hidden="1" x14ac:dyDescent="0.3">
      <c r="A8183">
        <v>36</v>
      </c>
      <c r="B8183" s="1">
        <v>46137</v>
      </c>
      <c r="C8183" t="s">
        <v>162</v>
      </c>
      <c r="D8183" t="s">
        <v>138</v>
      </c>
      <c r="E8183" t="s">
        <v>40</v>
      </c>
      <c r="F8183" t="s">
        <v>25</v>
      </c>
      <c r="G8183">
        <v>1</v>
      </c>
      <c r="H8183">
        <v>0.3</v>
      </c>
      <c r="I8183" t="s">
        <v>43</v>
      </c>
      <c r="J8183" t="s">
        <v>106</v>
      </c>
      <c r="K8183">
        <v>6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83</v>
      </c>
      <c r="R8183" t="s">
        <v>83</v>
      </c>
      <c r="S8183" t="s">
        <v>83</v>
      </c>
      <c r="T8183" t="str">
        <f>_xlfn.XLOOKUP(A8183,MI_Match_Analysis!$A$2:$A$8,MI_Match_Analysis!$F$2:$F$8,"Not Found")</f>
        <v>Not Found</v>
      </c>
    </row>
    <row r="8184" spans="1:20" hidden="1" x14ac:dyDescent="0.3">
      <c r="A8184">
        <v>36</v>
      </c>
      <c r="B8184" s="1">
        <v>46137</v>
      </c>
      <c r="C8184" t="s">
        <v>162</v>
      </c>
      <c r="D8184" t="s">
        <v>138</v>
      </c>
      <c r="E8184" t="s">
        <v>40</v>
      </c>
      <c r="F8184" t="s">
        <v>25</v>
      </c>
      <c r="G8184">
        <v>1</v>
      </c>
      <c r="H8184">
        <v>0.4</v>
      </c>
      <c r="I8184" t="s">
        <v>43</v>
      </c>
      <c r="J8184" t="s">
        <v>106</v>
      </c>
      <c r="K8184">
        <v>6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83</v>
      </c>
      <c r="R8184" t="s">
        <v>83</v>
      </c>
      <c r="S8184" t="s">
        <v>83</v>
      </c>
      <c r="T8184" t="str">
        <f>_xlfn.XLOOKUP(A8184,MI_Match_Analysis!$A$2:$A$8,MI_Match_Analysis!$F$2:$F$8,"Not Found")</f>
        <v>Not Found</v>
      </c>
    </row>
    <row r="8185" spans="1:20" hidden="1" x14ac:dyDescent="0.3">
      <c r="A8185">
        <v>36</v>
      </c>
      <c r="B8185" s="1">
        <v>46137</v>
      </c>
      <c r="C8185" t="s">
        <v>162</v>
      </c>
      <c r="D8185" t="s">
        <v>138</v>
      </c>
      <c r="E8185" t="s">
        <v>40</v>
      </c>
      <c r="F8185" t="s">
        <v>25</v>
      </c>
      <c r="G8185">
        <v>1</v>
      </c>
      <c r="H8185">
        <v>0.5</v>
      </c>
      <c r="I8185" t="s">
        <v>43</v>
      </c>
      <c r="J8185" t="s">
        <v>106</v>
      </c>
      <c r="K8185">
        <v>6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83</v>
      </c>
      <c r="R8185" t="s">
        <v>83</v>
      </c>
      <c r="S8185" t="s">
        <v>83</v>
      </c>
      <c r="T8185" t="str">
        <f>_xlfn.XLOOKUP(A8185,MI_Match_Analysis!$A$2:$A$8,MI_Match_Analysis!$F$2:$F$8,"Not Found")</f>
        <v>Not Found</v>
      </c>
    </row>
    <row r="8186" spans="1:20" hidden="1" x14ac:dyDescent="0.3">
      <c r="A8186">
        <v>36</v>
      </c>
      <c r="B8186" s="1">
        <v>46137</v>
      </c>
      <c r="C8186" t="s">
        <v>162</v>
      </c>
      <c r="D8186" t="s">
        <v>138</v>
      </c>
      <c r="E8186" t="s">
        <v>40</v>
      </c>
      <c r="F8186" t="s">
        <v>25</v>
      </c>
      <c r="G8186">
        <v>1</v>
      </c>
      <c r="H8186">
        <v>0.6</v>
      </c>
      <c r="I8186" t="s">
        <v>43</v>
      </c>
      <c r="J8186" t="s">
        <v>106</v>
      </c>
      <c r="K8186">
        <v>6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83</v>
      </c>
      <c r="R8186" t="s">
        <v>83</v>
      </c>
      <c r="S8186" t="s">
        <v>83</v>
      </c>
      <c r="T8186" t="str">
        <f>_xlfn.XLOOKUP(A8186,MI_Match_Analysis!$A$2:$A$8,MI_Match_Analysis!$F$2:$F$8,"Not Found")</f>
        <v>Not Found</v>
      </c>
    </row>
    <row r="8187" spans="1:20" hidden="1" x14ac:dyDescent="0.3">
      <c r="A8187">
        <v>36</v>
      </c>
      <c r="B8187" s="1">
        <v>46137</v>
      </c>
      <c r="C8187" t="s">
        <v>162</v>
      </c>
      <c r="D8187" t="s">
        <v>138</v>
      </c>
      <c r="E8187" t="s">
        <v>40</v>
      </c>
      <c r="F8187" t="s">
        <v>25</v>
      </c>
      <c r="G8187">
        <v>1</v>
      </c>
      <c r="H8187">
        <v>1.1000000000000001</v>
      </c>
      <c r="I8187" t="s">
        <v>84</v>
      </c>
      <c r="J8187" t="s">
        <v>294</v>
      </c>
      <c r="K8187">
        <v>4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83</v>
      </c>
      <c r="R8187" t="s">
        <v>83</v>
      </c>
      <c r="S8187" t="s">
        <v>83</v>
      </c>
      <c r="T8187" t="str">
        <f>_xlfn.XLOOKUP(A8187,MI_Match_Analysis!$A$2:$A$8,MI_Match_Analysis!$F$2:$F$8,"Not Found")</f>
        <v>Not Found</v>
      </c>
    </row>
    <row r="8188" spans="1:20" hidden="1" x14ac:dyDescent="0.3">
      <c r="A8188">
        <v>36</v>
      </c>
      <c r="B8188" s="1">
        <v>46137</v>
      </c>
      <c r="C8188" t="s">
        <v>162</v>
      </c>
      <c r="D8188" t="s">
        <v>138</v>
      </c>
      <c r="E8188" t="s">
        <v>40</v>
      </c>
      <c r="F8188" t="s">
        <v>25</v>
      </c>
      <c r="G8188">
        <v>1</v>
      </c>
      <c r="H8188">
        <v>1.2</v>
      </c>
      <c r="I8188" t="s">
        <v>84</v>
      </c>
      <c r="J8188" t="s">
        <v>294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83</v>
      </c>
      <c r="R8188" t="s">
        <v>83</v>
      </c>
      <c r="S8188" t="s">
        <v>83</v>
      </c>
      <c r="T8188" t="str">
        <f>_xlfn.XLOOKUP(A8188,MI_Match_Analysis!$A$2:$A$8,MI_Match_Analysis!$F$2:$F$8,"Not Found")</f>
        <v>Not Found</v>
      </c>
    </row>
    <row r="8189" spans="1:20" hidden="1" x14ac:dyDescent="0.3">
      <c r="A8189">
        <v>36</v>
      </c>
      <c r="B8189" s="1">
        <v>46137</v>
      </c>
      <c r="C8189" t="s">
        <v>162</v>
      </c>
      <c r="D8189" t="s">
        <v>138</v>
      </c>
      <c r="E8189" t="s">
        <v>40</v>
      </c>
      <c r="F8189" t="s">
        <v>25</v>
      </c>
      <c r="G8189">
        <v>1</v>
      </c>
      <c r="H8189">
        <v>1.3</v>
      </c>
      <c r="I8189" t="s">
        <v>84</v>
      </c>
      <c r="J8189" t="s">
        <v>294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83</v>
      </c>
      <c r="R8189" t="s">
        <v>83</v>
      </c>
      <c r="S8189" t="s">
        <v>83</v>
      </c>
      <c r="T8189" t="str">
        <f>_xlfn.XLOOKUP(A8189,MI_Match_Analysis!$A$2:$A$8,MI_Match_Analysis!$F$2:$F$8,"Not Found")</f>
        <v>Not Found</v>
      </c>
    </row>
    <row r="8190" spans="1:20" hidden="1" x14ac:dyDescent="0.3">
      <c r="A8190">
        <v>36</v>
      </c>
      <c r="B8190" s="1">
        <v>46137</v>
      </c>
      <c r="C8190" t="s">
        <v>162</v>
      </c>
      <c r="D8190" t="s">
        <v>138</v>
      </c>
      <c r="E8190" t="s">
        <v>40</v>
      </c>
      <c r="F8190" t="s">
        <v>25</v>
      </c>
      <c r="G8190">
        <v>1</v>
      </c>
      <c r="H8190">
        <v>1.4</v>
      </c>
      <c r="I8190" t="s">
        <v>84</v>
      </c>
      <c r="J8190" t="s">
        <v>294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83</v>
      </c>
      <c r="R8190" t="s">
        <v>83</v>
      </c>
      <c r="S8190" t="s">
        <v>83</v>
      </c>
      <c r="T8190" t="str">
        <f>_xlfn.XLOOKUP(A8190,MI_Match_Analysis!$A$2:$A$8,MI_Match_Analysis!$F$2:$F$8,"Not Found")</f>
        <v>Not Found</v>
      </c>
    </row>
    <row r="8191" spans="1:20" hidden="1" x14ac:dyDescent="0.3">
      <c r="A8191">
        <v>36</v>
      </c>
      <c r="B8191" s="1">
        <v>46137</v>
      </c>
      <c r="C8191" t="s">
        <v>162</v>
      </c>
      <c r="D8191" t="s">
        <v>138</v>
      </c>
      <c r="E8191" t="s">
        <v>40</v>
      </c>
      <c r="F8191" t="s">
        <v>25</v>
      </c>
      <c r="G8191">
        <v>1</v>
      </c>
      <c r="H8191">
        <v>1.5</v>
      </c>
      <c r="I8191" t="s">
        <v>84</v>
      </c>
      <c r="J8191" t="s">
        <v>294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83</v>
      </c>
      <c r="R8191" t="s">
        <v>83</v>
      </c>
      <c r="S8191" t="s">
        <v>83</v>
      </c>
      <c r="T8191" t="str">
        <f>_xlfn.XLOOKUP(A8191,MI_Match_Analysis!$A$2:$A$8,MI_Match_Analysis!$F$2:$F$8,"Not Found")</f>
        <v>Not Found</v>
      </c>
    </row>
    <row r="8192" spans="1:20" hidden="1" x14ac:dyDescent="0.3">
      <c r="A8192">
        <v>36</v>
      </c>
      <c r="B8192" s="1">
        <v>46137</v>
      </c>
      <c r="C8192" t="s">
        <v>162</v>
      </c>
      <c r="D8192" t="s">
        <v>138</v>
      </c>
      <c r="E8192" t="s">
        <v>40</v>
      </c>
      <c r="F8192" t="s">
        <v>25</v>
      </c>
      <c r="G8192">
        <v>1</v>
      </c>
      <c r="H8192">
        <v>1.6</v>
      </c>
      <c r="I8192" t="s">
        <v>43</v>
      </c>
      <c r="J8192" t="s">
        <v>294</v>
      </c>
      <c r="K8192">
        <v>6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83</v>
      </c>
      <c r="R8192" t="s">
        <v>83</v>
      </c>
      <c r="S8192" t="s">
        <v>83</v>
      </c>
      <c r="T8192" t="str">
        <f>_xlfn.XLOOKUP(A8192,MI_Match_Analysis!$A$2:$A$8,MI_Match_Analysis!$F$2:$F$8,"Not Found")</f>
        <v>Not Found</v>
      </c>
    </row>
    <row r="8193" spans="1:20" hidden="1" x14ac:dyDescent="0.3">
      <c r="A8193">
        <v>36</v>
      </c>
      <c r="B8193" s="1">
        <v>46137</v>
      </c>
      <c r="C8193" t="s">
        <v>162</v>
      </c>
      <c r="D8193" t="s">
        <v>138</v>
      </c>
      <c r="E8193" t="s">
        <v>40</v>
      </c>
      <c r="F8193" t="s">
        <v>25</v>
      </c>
      <c r="G8193">
        <v>1</v>
      </c>
      <c r="H8193">
        <v>2.1</v>
      </c>
      <c r="I8193" t="s">
        <v>84</v>
      </c>
      <c r="J8193" t="s">
        <v>120</v>
      </c>
      <c r="K8193">
        <v>4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83</v>
      </c>
      <c r="R8193" t="s">
        <v>83</v>
      </c>
      <c r="S8193" t="s">
        <v>83</v>
      </c>
      <c r="T8193" t="str">
        <f>_xlfn.XLOOKUP(A8193,MI_Match_Analysis!$A$2:$A$8,MI_Match_Analysis!$F$2:$F$8,"Not Found")</f>
        <v>Not Found</v>
      </c>
    </row>
    <row r="8194" spans="1:20" hidden="1" x14ac:dyDescent="0.3">
      <c r="A8194">
        <v>36</v>
      </c>
      <c r="B8194" s="1">
        <v>46137</v>
      </c>
      <c r="C8194" t="s">
        <v>162</v>
      </c>
      <c r="D8194" t="s">
        <v>138</v>
      </c>
      <c r="E8194" t="s">
        <v>40</v>
      </c>
      <c r="F8194" t="s">
        <v>25</v>
      </c>
      <c r="G8194">
        <v>1</v>
      </c>
      <c r="H8194">
        <v>2.2000000000000002</v>
      </c>
      <c r="I8194" t="s">
        <v>84</v>
      </c>
      <c r="J8194" t="s">
        <v>120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165</v>
      </c>
      <c r="R8194" t="s">
        <v>84</v>
      </c>
      <c r="S8194" t="s">
        <v>170</v>
      </c>
      <c r="T8194" t="str">
        <f>_xlfn.XLOOKUP(A8194,MI_Match_Analysis!$A$2:$A$8,MI_Match_Analysis!$F$2:$F$8,"Not Found")</f>
        <v>Not Found</v>
      </c>
    </row>
    <row r="8195" spans="1:20" hidden="1" x14ac:dyDescent="0.3">
      <c r="A8195">
        <v>36</v>
      </c>
      <c r="B8195" s="1">
        <v>46137</v>
      </c>
      <c r="C8195" t="s">
        <v>162</v>
      </c>
      <c r="D8195" t="s">
        <v>138</v>
      </c>
      <c r="E8195" t="s">
        <v>40</v>
      </c>
      <c r="F8195" t="s">
        <v>25</v>
      </c>
      <c r="G8195">
        <v>1</v>
      </c>
      <c r="H8195">
        <v>2.2999999999999998</v>
      </c>
      <c r="I8195" t="s">
        <v>74</v>
      </c>
      <c r="J8195" t="s">
        <v>120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83</v>
      </c>
      <c r="R8195" t="s">
        <v>83</v>
      </c>
      <c r="S8195" t="s">
        <v>83</v>
      </c>
      <c r="T8195" t="str">
        <f>_xlfn.XLOOKUP(A8195,MI_Match_Analysis!$A$2:$A$8,MI_Match_Analysis!$F$2:$F$8,"Not Found")</f>
        <v>Not Found</v>
      </c>
    </row>
    <row r="8196" spans="1:20" hidden="1" x14ac:dyDescent="0.3">
      <c r="A8196">
        <v>36</v>
      </c>
      <c r="B8196" s="1">
        <v>46137</v>
      </c>
      <c r="C8196" t="s">
        <v>162</v>
      </c>
      <c r="D8196" t="s">
        <v>138</v>
      </c>
      <c r="E8196" t="s">
        <v>40</v>
      </c>
      <c r="F8196" t="s">
        <v>25</v>
      </c>
      <c r="G8196">
        <v>1</v>
      </c>
      <c r="H8196">
        <v>2.4</v>
      </c>
      <c r="I8196" t="s">
        <v>74</v>
      </c>
      <c r="J8196" t="s">
        <v>120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83</v>
      </c>
      <c r="R8196" t="s">
        <v>83</v>
      </c>
      <c r="S8196" t="s">
        <v>83</v>
      </c>
      <c r="T8196" t="str">
        <f>_xlfn.XLOOKUP(A8196,MI_Match_Analysis!$A$2:$A$8,MI_Match_Analysis!$F$2:$F$8,"Not Found")</f>
        <v>Not Found</v>
      </c>
    </row>
    <row r="8197" spans="1:20" hidden="1" x14ac:dyDescent="0.3">
      <c r="A8197">
        <v>36</v>
      </c>
      <c r="B8197" s="1">
        <v>46137</v>
      </c>
      <c r="C8197" t="s">
        <v>162</v>
      </c>
      <c r="D8197" t="s">
        <v>138</v>
      </c>
      <c r="E8197" t="s">
        <v>40</v>
      </c>
      <c r="F8197" t="s">
        <v>25</v>
      </c>
      <c r="G8197">
        <v>1</v>
      </c>
      <c r="H8197">
        <v>2.5</v>
      </c>
      <c r="I8197" t="s">
        <v>74</v>
      </c>
      <c r="J8197" t="s">
        <v>120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83</v>
      </c>
      <c r="R8197" t="s">
        <v>83</v>
      </c>
      <c r="S8197" t="s">
        <v>83</v>
      </c>
      <c r="T8197" t="str">
        <f>_xlfn.XLOOKUP(A8197,MI_Match_Analysis!$A$2:$A$8,MI_Match_Analysis!$F$2:$F$8,"Not Found")</f>
        <v>Not Found</v>
      </c>
    </row>
    <row r="8198" spans="1:20" hidden="1" x14ac:dyDescent="0.3">
      <c r="A8198">
        <v>36</v>
      </c>
      <c r="B8198" s="1">
        <v>46137</v>
      </c>
      <c r="C8198" t="s">
        <v>162</v>
      </c>
      <c r="D8198" t="s">
        <v>138</v>
      </c>
      <c r="E8198" t="s">
        <v>40</v>
      </c>
      <c r="F8198" t="s">
        <v>25</v>
      </c>
      <c r="G8198">
        <v>1</v>
      </c>
      <c r="H8198">
        <v>2.6</v>
      </c>
      <c r="I8198" t="s">
        <v>43</v>
      </c>
      <c r="J8198" t="s">
        <v>120</v>
      </c>
      <c r="K8198">
        <v>1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83</v>
      </c>
      <c r="R8198" t="s">
        <v>83</v>
      </c>
      <c r="S8198" t="s">
        <v>83</v>
      </c>
      <c r="T8198" t="str">
        <f>_xlfn.XLOOKUP(A8198,MI_Match_Analysis!$A$2:$A$8,MI_Match_Analysis!$F$2:$F$8,"Not Found")</f>
        <v>Not Found</v>
      </c>
    </row>
    <row r="8199" spans="1:20" hidden="1" x14ac:dyDescent="0.3">
      <c r="A8199">
        <v>36</v>
      </c>
      <c r="B8199" s="1">
        <v>46137</v>
      </c>
      <c r="C8199" t="s">
        <v>162</v>
      </c>
      <c r="D8199" t="s">
        <v>138</v>
      </c>
      <c r="E8199" t="s">
        <v>40</v>
      </c>
      <c r="F8199" t="s">
        <v>25</v>
      </c>
      <c r="G8199">
        <v>1</v>
      </c>
      <c r="H8199">
        <v>3.1</v>
      </c>
      <c r="I8199" t="s">
        <v>43</v>
      </c>
      <c r="J8199" t="s">
        <v>294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83</v>
      </c>
      <c r="R8199" t="s">
        <v>83</v>
      </c>
      <c r="S8199" t="s">
        <v>83</v>
      </c>
      <c r="T8199" t="str">
        <f>_xlfn.XLOOKUP(A8199,MI_Match_Analysis!$A$2:$A$8,MI_Match_Analysis!$F$2:$F$8,"Not Found")</f>
        <v>Not Found</v>
      </c>
    </row>
    <row r="8200" spans="1:20" hidden="1" x14ac:dyDescent="0.3">
      <c r="A8200">
        <v>36</v>
      </c>
      <c r="B8200" s="1">
        <v>46137</v>
      </c>
      <c r="C8200" t="s">
        <v>162</v>
      </c>
      <c r="D8200" t="s">
        <v>138</v>
      </c>
      <c r="E8200" t="s">
        <v>40</v>
      </c>
      <c r="F8200" t="s">
        <v>25</v>
      </c>
      <c r="G8200">
        <v>1</v>
      </c>
      <c r="H8200">
        <v>3.2</v>
      </c>
      <c r="I8200" t="s">
        <v>74</v>
      </c>
      <c r="J8200" t="s">
        <v>294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83</v>
      </c>
      <c r="R8200" t="s">
        <v>83</v>
      </c>
      <c r="S8200" t="s">
        <v>83</v>
      </c>
      <c r="T8200" t="str">
        <f>_xlfn.XLOOKUP(A8200,MI_Match_Analysis!$A$2:$A$8,MI_Match_Analysis!$F$2:$F$8,"Not Found")</f>
        <v>Not Found</v>
      </c>
    </row>
    <row r="8201" spans="1:20" hidden="1" x14ac:dyDescent="0.3">
      <c r="A8201">
        <v>36</v>
      </c>
      <c r="B8201" s="1">
        <v>46137</v>
      </c>
      <c r="C8201" t="s">
        <v>162</v>
      </c>
      <c r="D8201" t="s">
        <v>138</v>
      </c>
      <c r="E8201" t="s">
        <v>40</v>
      </c>
      <c r="F8201" t="s">
        <v>25</v>
      </c>
      <c r="G8201">
        <v>1</v>
      </c>
      <c r="H8201">
        <v>3.3</v>
      </c>
      <c r="I8201" t="s">
        <v>74</v>
      </c>
      <c r="J8201" t="s">
        <v>294</v>
      </c>
      <c r="K8201">
        <v>4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83</v>
      </c>
      <c r="R8201" t="s">
        <v>83</v>
      </c>
      <c r="S8201" t="s">
        <v>83</v>
      </c>
      <c r="T8201" t="str">
        <f>_xlfn.XLOOKUP(A8201,MI_Match_Analysis!$A$2:$A$8,MI_Match_Analysis!$F$2:$F$8,"Not Found")</f>
        <v>Not Found</v>
      </c>
    </row>
    <row r="8202" spans="1:20" hidden="1" x14ac:dyDescent="0.3">
      <c r="A8202">
        <v>36</v>
      </c>
      <c r="B8202" s="1">
        <v>46137</v>
      </c>
      <c r="C8202" t="s">
        <v>162</v>
      </c>
      <c r="D8202" t="s">
        <v>138</v>
      </c>
      <c r="E8202" t="s">
        <v>40</v>
      </c>
      <c r="F8202" t="s">
        <v>25</v>
      </c>
      <c r="G8202">
        <v>1</v>
      </c>
      <c r="H8202">
        <v>3.4</v>
      </c>
      <c r="I8202" t="s">
        <v>74</v>
      </c>
      <c r="J8202" t="s">
        <v>294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83</v>
      </c>
      <c r="R8202" t="s">
        <v>83</v>
      </c>
      <c r="S8202" t="s">
        <v>83</v>
      </c>
      <c r="T8202" t="str">
        <f>_xlfn.XLOOKUP(A8202,MI_Match_Analysis!$A$2:$A$8,MI_Match_Analysis!$F$2:$F$8,"Not Found")</f>
        <v>Not Found</v>
      </c>
    </row>
    <row r="8203" spans="1:20" hidden="1" x14ac:dyDescent="0.3">
      <c r="A8203">
        <v>36</v>
      </c>
      <c r="B8203" s="1">
        <v>46137</v>
      </c>
      <c r="C8203" t="s">
        <v>162</v>
      </c>
      <c r="D8203" t="s">
        <v>138</v>
      </c>
      <c r="E8203" t="s">
        <v>40</v>
      </c>
      <c r="F8203" t="s">
        <v>25</v>
      </c>
      <c r="G8203">
        <v>1</v>
      </c>
      <c r="H8203">
        <v>3.5</v>
      </c>
      <c r="I8203" t="s">
        <v>74</v>
      </c>
      <c r="J8203" t="s">
        <v>294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83</v>
      </c>
      <c r="R8203" t="s">
        <v>83</v>
      </c>
      <c r="S8203" t="s">
        <v>83</v>
      </c>
      <c r="T8203" t="str">
        <f>_xlfn.XLOOKUP(A8203,MI_Match_Analysis!$A$2:$A$8,MI_Match_Analysis!$F$2:$F$8,"Not Found")</f>
        <v>Not Found</v>
      </c>
    </row>
    <row r="8204" spans="1:20" hidden="1" x14ac:dyDescent="0.3">
      <c r="A8204">
        <v>36</v>
      </c>
      <c r="B8204" s="1">
        <v>46137</v>
      </c>
      <c r="C8204" t="s">
        <v>162</v>
      </c>
      <c r="D8204" t="s">
        <v>138</v>
      </c>
      <c r="E8204" t="s">
        <v>40</v>
      </c>
      <c r="F8204" t="s">
        <v>25</v>
      </c>
      <c r="G8204">
        <v>1</v>
      </c>
      <c r="H8204">
        <v>3.6</v>
      </c>
      <c r="I8204" t="s">
        <v>74</v>
      </c>
      <c r="J8204" t="s">
        <v>294</v>
      </c>
      <c r="K8204">
        <v>4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83</v>
      </c>
      <c r="R8204" t="s">
        <v>83</v>
      </c>
      <c r="S8204" t="s">
        <v>83</v>
      </c>
      <c r="T8204" t="str">
        <f>_xlfn.XLOOKUP(A8204,MI_Match_Analysis!$A$2:$A$8,MI_Match_Analysis!$F$2:$F$8,"Not Found")</f>
        <v>Not Found</v>
      </c>
    </row>
    <row r="8205" spans="1:20" hidden="1" x14ac:dyDescent="0.3">
      <c r="A8205">
        <v>36</v>
      </c>
      <c r="B8205" s="1">
        <v>46137</v>
      </c>
      <c r="C8205" t="s">
        <v>162</v>
      </c>
      <c r="D8205" t="s">
        <v>138</v>
      </c>
      <c r="E8205" t="s">
        <v>40</v>
      </c>
      <c r="F8205" t="s">
        <v>25</v>
      </c>
      <c r="G8205">
        <v>1</v>
      </c>
      <c r="H8205">
        <v>4.0999999999999996</v>
      </c>
      <c r="I8205" t="s">
        <v>43</v>
      </c>
      <c r="J8205" t="s">
        <v>120</v>
      </c>
      <c r="K8205">
        <v>4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83</v>
      </c>
      <c r="R8205" t="s">
        <v>83</v>
      </c>
      <c r="S8205" t="s">
        <v>83</v>
      </c>
      <c r="T8205" t="str">
        <f>_xlfn.XLOOKUP(A8205,MI_Match_Analysis!$A$2:$A$8,MI_Match_Analysis!$F$2:$F$8,"Not Found")</f>
        <v>Not Found</v>
      </c>
    </row>
    <row r="8206" spans="1:20" hidden="1" x14ac:dyDescent="0.3">
      <c r="A8206">
        <v>36</v>
      </c>
      <c r="B8206" s="1">
        <v>46137</v>
      </c>
      <c r="C8206" t="s">
        <v>162</v>
      </c>
      <c r="D8206" t="s">
        <v>138</v>
      </c>
      <c r="E8206" t="s">
        <v>40</v>
      </c>
      <c r="F8206" t="s">
        <v>25</v>
      </c>
      <c r="G8206">
        <v>1</v>
      </c>
      <c r="H8206">
        <v>4.2</v>
      </c>
      <c r="I8206" t="s">
        <v>43</v>
      </c>
      <c r="J8206" t="s">
        <v>120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83</v>
      </c>
      <c r="R8206" t="s">
        <v>83</v>
      </c>
      <c r="S8206" t="s">
        <v>83</v>
      </c>
      <c r="T8206" t="str">
        <f>_xlfn.XLOOKUP(A8206,MI_Match_Analysis!$A$2:$A$8,MI_Match_Analysis!$F$2:$F$8,"Not Found")</f>
        <v>Not Found</v>
      </c>
    </row>
    <row r="8207" spans="1:20" hidden="1" x14ac:dyDescent="0.3">
      <c r="A8207">
        <v>36</v>
      </c>
      <c r="B8207" s="1">
        <v>46137</v>
      </c>
      <c r="C8207" t="s">
        <v>162</v>
      </c>
      <c r="D8207" t="s">
        <v>138</v>
      </c>
      <c r="E8207" t="s">
        <v>40</v>
      </c>
      <c r="F8207" t="s">
        <v>25</v>
      </c>
      <c r="G8207">
        <v>1</v>
      </c>
      <c r="H8207">
        <v>4.3</v>
      </c>
      <c r="I8207" t="s">
        <v>43</v>
      </c>
      <c r="J8207" t="s">
        <v>120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83</v>
      </c>
      <c r="R8207" t="s">
        <v>83</v>
      </c>
      <c r="S8207" t="s">
        <v>83</v>
      </c>
      <c r="T8207" t="str">
        <f>_xlfn.XLOOKUP(A8207,MI_Match_Analysis!$A$2:$A$8,MI_Match_Analysis!$F$2:$F$8,"Not Found")</f>
        <v>Not Found</v>
      </c>
    </row>
    <row r="8208" spans="1:20" hidden="1" x14ac:dyDescent="0.3">
      <c r="A8208">
        <v>36</v>
      </c>
      <c r="B8208" s="1">
        <v>46137</v>
      </c>
      <c r="C8208" t="s">
        <v>162</v>
      </c>
      <c r="D8208" t="s">
        <v>138</v>
      </c>
      <c r="E8208" t="s">
        <v>40</v>
      </c>
      <c r="F8208" t="s">
        <v>25</v>
      </c>
      <c r="G8208">
        <v>1</v>
      </c>
      <c r="H8208">
        <v>4.4000000000000004</v>
      </c>
      <c r="I8208" t="s">
        <v>43</v>
      </c>
      <c r="J8208" t="s">
        <v>120</v>
      </c>
      <c r="K8208">
        <v>2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83</v>
      </c>
      <c r="R8208" t="s">
        <v>83</v>
      </c>
      <c r="S8208" t="s">
        <v>83</v>
      </c>
      <c r="T8208" t="str">
        <f>_xlfn.XLOOKUP(A8208,MI_Match_Analysis!$A$2:$A$8,MI_Match_Analysis!$F$2:$F$8,"Not Found")</f>
        <v>Not Found</v>
      </c>
    </row>
    <row r="8209" spans="1:20" hidden="1" x14ac:dyDescent="0.3">
      <c r="A8209">
        <v>36</v>
      </c>
      <c r="B8209" s="1">
        <v>46137</v>
      </c>
      <c r="C8209" t="s">
        <v>162</v>
      </c>
      <c r="D8209" t="s">
        <v>138</v>
      </c>
      <c r="E8209" t="s">
        <v>40</v>
      </c>
      <c r="F8209" t="s">
        <v>25</v>
      </c>
      <c r="G8209">
        <v>1</v>
      </c>
      <c r="H8209">
        <v>4.5</v>
      </c>
      <c r="I8209" t="s">
        <v>43</v>
      </c>
      <c r="J8209" t="s">
        <v>120</v>
      </c>
      <c r="K8209">
        <v>6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83</v>
      </c>
      <c r="R8209" t="s">
        <v>83</v>
      </c>
      <c r="S8209" t="s">
        <v>83</v>
      </c>
      <c r="T8209" t="str">
        <f>_xlfn.XLOOKUP(A8209,MI_Match_Analysis!$A$2:$A$8,MI_Match_Analysis!$F$2:$F$8,"Not Found")</f>
        <v>Not Found</v>
      </c>
    </row>
    <row r="8210" spans="1:20" hidden="1" x14ac:dyDescent="0.3">
      <c r="A8210">
        <v>36</v>
      </c>
      <c r="B8210" s="1">
        <v>46137</v>
      </c>
      <c r="C8210" t="s">
        <v>162</v>
      </c>
      <c r="D8210" t="s">
        <v>138</v>
      </c>
      <c r="E8210" t="s">
        <v>40</v>
      </c>
      <c r="F8210" t="s">
        <v>25</v>
      </c>
      <c r="G8210">
        <v>1</v>
      </c>
      <c r="H8210">
        <v>4.5999999999999996</v>
      </c>
      <c r="I8210" t="s">
        <v>43</v>
      </c>
      <c r="J8210" t="s">
        <v>120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83</v>
      </c>
      <c r="R8210" t="s">
        <v>83</v>
      </c>
      <c r="S8210" t="s">
        <v>83</v>
      </c>
      <c r="T8210" t="str">
        <f>_xlfn.XLOOKUP(A8210,MI_Match_Analysis!$A$2:$A$8,MI_Match_Analysis!$F$2:$F$8,"Not Found")</f>
        <v>Not Found</v>
      </c>
    </row>
    <row r="8211" spans="1:20" hidden="1" x14ac:dyDescent="0.3">
      <c r="A8211">
        <v>36</v>
      </c>
      <c r="B8211" s="1">
        <v>46137</v>
      </c>
      <c r="C8211" t="s">
        <v>162</v>
      </c>
      <c r="D8211" t="s">
        <v>138</v>
      </c>
      <c r="E8211" t="s">
        <v>40</v>
      </c>
      <c r="F8211" t="s">
        <v>25</v>
      </c>
      <c r="G8211">
        <v>1</v>
      </c>
      <c r="H8211">
        <v>5.0999999999999996</v>
      </c>
      <c r="I8211" t="s">
        <v>74</v>
      </c>
      <c r="J8211" t="s">
        <v>107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83</v>
      </c>
      <c r="R8211" t="s">
        <v>83</v>
      </c>
      <c r="S8211" t="s">
        <v>83</v>
      </c>
      <c r="T8211" t="str">
        <f>_xlfn.XLOOKUP(A8211,MI_Match_Analysis!$A$2:$A$8,MI_Match_Analysis!$F$2:$F$8,"Not Found")</f>
        <v>Not Found</v>
      </c>
    </row>
    <row r="8212" spans="1:20" hidden="1" x14ac:dyDescent="0.3">
      <c r="A8212">
        <v>36</v>
      </c>
      <c r="B8212" s="1">
        <v>46137</v>
      </c>
      <c r="C8212" t="s">
        <v>162</v>
      </c>
      <c r="D8212" t="s">
        <v>138</v>
      </c>
      <c r="E8212" t="s">
        <v>40</v>
      </c>
      <c r="F8212" t="s">
        <v>25</v>
      </c>
      <c r="G8212">
        <v>1</v>
      </c>
      <c r="H8212">
        <v>5.2</v>
      </c>
      <c r="I8212" t="s">
        <v>74</v>
      </c>
      <c r="J8212" t="s">
        <v>107</v>
      </c>
      <c r="K8212">
        <v>4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83</v>
      </c>
      <c r="R8212" t="s">
        <v>83</v>
      </c>
      <c r="S8212" t="s">
        <v>83</v>
      </c>
      <c r="T8212" t="str">
        <f>_xlfn.XLOOKUP(A8212,MI_Match_Analysis!$A$2:$A$8,MI_Match_Analysis!$F$2:$F$8,"Not Found")</f>
        <v>Not Found</v>
      </c>
    </row>
    <row r="8213" spans="1:20" hidden="1" x14ac:dyDescent="0.3">
      <c r="A8213">
        <v>36</v>
      </c>
      <c r="B8213" s="1">
        <v>46137</v>
      </c>
      <c r="C8213" t="s">
        <v>162</v>
      </c>
      <c r="D8213" t="s">
        <v>138</v>
      </c>
      <c r="E8213" t="s">
        <v>40</v>
      </c>
      <c r="F8213" t="s">
        <v>25</v>
      </c>
      <c r="G8213">
        <v>1</v>
      </c>
      <c r="H8213">
        <v>5.3</v>
      </c>
      <c r="I8213" t="s">
        <v>74</v>
      </c>
      <c r="J8213" t="s">
        <v>107</v>
      </c>
      <c r="K8213">
        <v>0</v>
      </c>
      <c r="L8213">
        <v>1</v>
      </c>
      <c r="M8213">
        <v>1</v>
      </c>
      <c r="N8213">
        <v>0</v>
      </c>
      <c r="O8213">
        <v>0</v>
      </c>
      <c r="P8213">
        <v>0</v>
      </c>
      <c r="Q8213" t="s">
        <v>83</v>
      </c>
      <c r="R8213" t="s">
        <v>83</v>
      </c>
      <c r="S8213" t="s">
        <v>83</v>
      </c>
      <c r="T8213" t="str">
        <f>_xlfn.XLOOKUP(A8213,MI_Match_Analysis!$A$2:$A$8,MI_Match_Analysis!$F$2:$F$8,"Not Found")</f>
        <v>Not Found</v>
      </c>
    </row>
    <row r="8214" spans="1:20" hidden="1" x14ac:dyDescent="0.3">
      <c r="A8214">
        <v>36</v>
      </c>
      <c r="B8214" s="1">
        <v>46137</v>
      </c>
      <c r="C8214" t="s">
        <v>162</v>
      </c>
      <c r="D8214" t="s">
        <v>138</v>
      </c>
      <c r="E8214" t="s">
        <v>40</v>
      </c>
      <c r="F8214" t="s">
        <v>25</v>
      </c>
      <c r="G8214">
        <v>1</v>
      </c>
      <c r="H8214">
        <v>5.3</v>
      </c>
      <c r="I8214" t="s">
        <v>74</v>
      </c>
      <c r="J8214" t="s">
        <v>107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83</v>
      </c>
      <c r="R8214" t="s">
        <v>83</v>
      </c>
      <c r="S8214" t="s">
        <v>83</v>
      </c>
      <c r="T8214" t="str">
        <f>_xlfn.XLOOKUP(A8214,MI_Match_Analysis!$A$2:$A$8,MI_Match_Analysis!$F$2:$F$8,"Not Found")</f>
        <v>Not Found</v>
      </c>
    </row>
    <row r="8215" spans="1:20" hidden="1" x14ac:dyDescent="0.3">
      <c r="A8215">
        <v>36</v>
      </c>
      <c r="B8215" s="1">
        <v>46137</v>
      </c>
      <c r="C8215" t="s">
        <v>162</v>
      </c>
      <c r="D8215" t="s">
        <v>138</v>
      </c>
      <c r="E8215" t="s">
        <v>40</v>
      </c>
      <c r="F8215" t="s">
        <v>25</v>
      </c>
      <c r="G8215">
        <v>1</v>
      </c>
      <c r="H8215">
        <v>5.4</v>
      </c>
      <c r="I8215" t="s">
        <v>43</v>
      </c>
      <c r="J8215" t="s">
        <v>107</v>
      </c>
      <c r="K8215">
        <v>6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83</v>
      </c>
      <c r="R8215" t="s">
        <v>83</v>
      </c>
      <c r="S8215" t="s">
        <v>83</v>
      </c>
      <c r="T8215" t="str">
        <f>_xlfn.XLOOKUP(A8215,MI_Match_Analysis!$A$2:$A$8,MI_Match_Analysis!$F$2:$F$8,"Not Found")</f>
        <v>Not Found</v>
      </c>
    </row>
    <row r="8216" spans="1:20" hidden="1" x14ac:dyDescent="0.3">
      <c r="A8216">
        <v>36</v>
      </c>
      <c r="B8216" s="1">
        <v>46137</v>
      </c>
      <c r="C8216" t="s">
        <v>162</v>
      </c>
      <c r="D8216" t="s">
        <v>138</v>
      </c>
      <c r="E8216" t="s">
        <v>40</v>
      </c>
      <c r="F8216" t="s">
        <v>25</v>
      </c>
      <c r="G8216">
        <v>1</v>
      </c>
      <c r="H8216">
        <v>5.5</v>
      </c>
      <c r="I8216" t="s">
        <v>43</v>
      </c>
      <c r="J8216" t="s">
        <v>107</v>
      </c>
      <c r="K8216">
        <v>1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83</v>
      </c>
      <c r="R8216" t="s">
        <v>83</v>
      </c>
      <c r="S8216" t="s">
        <v>83</v>
      </c>
      <c r="T8216" t="str">
        <f>_xlfn.XLOOKUP(A8216,MI_Match_Analysis!$A$2:$A$8,MI_Match_Analysis!$F$2:$F$8,"Not Found")</f>
        <v>Not Found</v>
      </c>
    </row>
    <row r="8217" spans="1:20" hidden="1" x14ac:dyDescent="0.3">
      <c r="A8217">
        <v>36</v>
      </c>
      <c r="B8217" s="1">
        <v>46137</v>
      </c>
      <c r="C8217" t="s">
        <v>162</v>
      </c>
      <c r="D8217" t="s">
        <v>138</v>
      </c>
      <c r="E8217" t="s">
        <v>40</v>
      </c>
      <c r="F8217" t="s">
        <v>25</v>
      </c>
      <c r="G8217">
        <v>1</v>
      </c>
      <c r="H8217">
        <v>5.6</v>
      </c>
      <c r="I8217" t="s">
        <v>74</v>
      </c>
      <c r="J8217" t="s">
        <v>107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83</v>
      </c>
      <c r="R8217" t="s">
        <v>83</v>
      </c>
      <c r="S8217" t="s">
        <v>83</v>
      </c>
      <c r="T8217" t="str">
        <f>_xlfn.XLOOKUP(A8217,MI_Match_Analysis!$A$2:$A$8,MI_Match_Analysis!$F$2:$F$8,"Not Found")</f>
        <v>Not Found</v>
      </c>
    </row>
    <row r="8218" spans="1:20" hidden="1" x14ac:dyDescent="0.3">
      <c r="A8218">
        <v>36</v>
      </c>
      <c r="B8218" s="1">
        <v>46137</v>
      </c>
      <c r="C8218" t="s">
        <v>162</v>
      </c>
      <c r="D8218" t="s">
        <v>138</v>
      </c>
      <c r="E8218" t="s">
        <v>40</v>
      </c>
      <c r="F8218" t="s">
        <v>25</v>
      </c>
      <c r="G8218">
        <v>1</v>
      </c>
      <c r="H8218">
        <v>6.1</v>
      </c>
      <c r="I8218" t="s">
        <v>43</v>
      </c>
      <c r="J8218" t="s">
        <v>96</v>
      </c>
      <c r="K8218">
        <v>1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83</v>
      </c>
      <c r="R8218" t="s">
        <v>83</v>
      </c>
      <c r="S8218" t="s">
        <v>83</v>
      </c>
      <c r="T8218" t="str">
        <f>_xlfn.XLOOKUP(A8218,MI_Match_Analysis!$A$2:$A$8,MI_Match_Analysis!$F$2:$F$8,"Not Found")</f>
        <v>Not Found</v>
      </c>
    </row>
    <row r="8219" spans="1:20" hidden="1" x14ac:dyDescent="0.3">
      <c r="A8219">
        <v>36</v>
      </c>
      <c r="B8219" s="1">
        <v>46137</v>
      </c>
      <c r="C8219" t="s">
        <v>162</v>
      </c>
      <c r="D8219" t="s">
        <v>138</v>
      </c>
      <c r="E8219" t="s">
        <v>40</v>
      </c>
      <c r="F8219" t="s">
        <v>25</v>
      </c>
      <c r="G8219">
        <v>1</v>
      </c>
      <c r="H8219">
        <v>6.2</v>
      </c>
      <c r="I8219" t="s">
        <v>74</v>
      </c>
      <c r="J8219" t="s">
        <v>96</v>
      </c>
      <c r="K8219">
        <v>4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83</v>
      </c>
      <c r="R8219" t="s">
        <v>83</v>
      </c>
      <c r="S8219" t="s">
        <v>83</v>
      </c>
      <c r="T8219" t="str">
        <f>_xlfn.XLOOKUP(A8219,MI_Match_Analysis!$A$2:$A$8,MI_Match_Analysis!$F$2:$F$8,"Not Found")</f>
        <v>Not Found</v>
      </c>
    </row>
    <row r="8220" spans="1:20" hidden="1" x14ac:dyDescent="0.3">
      <c r="A8220">
        <v>36</v>
      </c>
      <c r="B8220" s="1">
        <v>46137</v>
      </c>
      <c r="C8220" t="s">
        <v>162</v>
      </c>
      <c r="D8220" t="s">
        <v>138</v>
      </c>
      <c r="E8220" t="s">
        <v>40</v>
      </c>
      <c r="F8220" t="s">
        <v>25</v>
      </c>
      <c r="G8220">
        <v>1</v>
      </c>
      <c r="H8220">
        <v>6.3</v>
      </c>
      <c r="I8220" t="s">
        <v>74</v>
      </c>
      <c r="J8220" t="s">
        <v>96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83</v>
      </c>
      <c r="R8220" t="s">
        <v>83</v>
      </c>
      <c r="S8220" t="s">
        <v>83</v>
      </c>
      <c r="T8220" t="str">
        <f>_xlfn.XLOOKUP(A8220,MI_Match_Analysis!$A$2:$A$8,MI_Match_Analysis!$F$2:$F$8,"Not Found")</f>
        <v>Not Found</v>
      </c>
    </row>
    <row r="8221" spans="1:20" hidden="1" x14ac:dyDescent="0.3">
      <c r="A8221">
        <v>36</v>
      </c>
      <c r="B8221" s="1">
        <v>46137</v>
      </c>
      <c r="C8221" t="s">
        <v>162</v>
      </c>
      <c r="D8221" t="s">
        <v>138</v>
      </c>
      <c r="E8221" t="s">
        <v>40</v>
      </c>
      <c r="F8221" t="s">
        <v>25</v>
      </c>
      <c r="G8221">
        <v>1</v>
      </c>
      <c r="H8221">
        <v>6.4</v>
      </c>
      <c r="I8221" t="s">
        <v>74</v>
      </c>
      <c r="J8221" t="s">
        <v>96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83</v>
      </c>
      <c r="R8221" t="s">
        <v>83</v>
      </c>
      <c r="S8221" t="s">
        <v>83</v>
      </c>
      <c r="T8221" t="str">
        <f>_xlfn.XLOOKUP(A8221,MI_Match_Analysis!$A$2:$A$8,MI_Match_Analysis!$F$2:$F$8,"Not Found")</f>
        <v>Not Found</v>
      </c>
    </row>
    <row r="8222" spans="1:20" hidden="1" x14ac:dyDescent="0.3">
      <c r="A8222">
        <v>36</v>
      </c>
      <c r="B8222" s="1">
        <v>46137</v>
      </c>
      <c r="C8222" t="s">
        <v>162</v>
      </c>
      <c r="D8222" t="s">
        <v>138</v>
      </c>
      <c r="E8222" t="s">
        <v>40</v>
      </c>
      <c r="F8222" t="s">
        <v>25</v>
      </c>
      <c r="G8222">
        <v>1</v>
      </c>
      <c r="H8222">
        <v>6.5</v>
      </c>
      <c r="I8222" t="s">
        <v>43</v>
      </c>
      <c r="J8222" t="s">
        <v>96</v>
      </c>
      <c r="K8222">
        <v>6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83</v>
      </c>
      <c r="R8222" t="s">
        <v>83</v>
      </c>
      <c r="S8222" t="s">
        <v>83</v>
      </c>
      <c r="T8222" t="str">
        <f>_xlfn.XLOOKUP(A8222,MI_Match_Analysis!$A$2:$A$8,MI_Match_Analysis!$F$2:$F$8,"Not Found")</f>
        <v>Not Found</v>
      </c>
    </row>
    <row r="8223" spans="1:20" hidden="1" x14ac:dyDescent="0.3">
      <c r="A8223">
        <v>36</v>
      </c>
      <c r="B8223" s="1">
        <v>46137</v>
      </c>
      <c r="C8223" t="s">
        <v>162</v>
      </c>
      <c r="D8223" t="s">
        <v>138</v>
      </c>
      <c r="E8223" t="s">
        <v>40</v>
      </c>
      <c r="F8223" t="s">
        <v>25</v>
      </c>
      <c r="G8223">
        <v>1</v>
      </c>
      <c r="H8223">
        <v>6.6</v>
      </c>
      <c r="I8223" t="s">
        <v>43</v>
      </c>
      <c r="J8223" t="s">
        <v>96</v>
      </c>
      <c r="K8223">
        <v>4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83</v>
      </c>
      <c r="R8223" t="s">
        <v>83</v>
      </c>
      <c r="S8223" t="s">
        <v>83</v>
      </c>
      <c r="T8223" t="str">
        <f>_xlfn.XLOOKUP(A8223,MI_Match_Analysis!$A$2:$A$8,MI_Match_Analysis!$F$2:$F$8,"Not Found")</f>
        <v>Not Found</v>
      </c>
    </row>
    <row r="8224" spans="1:20" hidden="1" x14ac:dyDescent="0.3">
      <c r="A8224">
        <v>36</v>
      </c>
      <c r="B8224" s="1">
        <v>46137</v>
      </c>
      <c r="C8224" t="s">
        <v>162</v>
      </c>
      <c r="D8224" t="s">
        <v>138</v>
      </c>
      <c r="E8224" t="s">
        <v>40</v>
      </c>
      <c r="F8224" t="s">
        <v>25</v>
      </c>
      <c r="G8224">
        <v>1</v>
      </c>
      <c r="H8224">
        <v>7.1</v>
      </c>
      <c r="I8224" t="s">
        <v>74</v>
      </c>
      <c r="J8224" t="s">
        <v>294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83</v>
      </c>
      <c r="R8224" t="s">
        <v>83</v>
      </c>
      <c r="S8224" t="s">
        <v>83</v>
      </c>
      <c r="T8224" t="str">
        <f>_xlfn.XLOOKUP(A8224,MI_Match_Analysis!$A$2:$A$8,MI_Match_Analysis!$F$2:$F$8,"Not Found")</f>
        <v>Not Found</v>
      </c>
    </row>
    <row r="8225" spans="1:20" hidden="1" x14ac:dyDescent="0.3">
      <c r="A8225">
        <v>36</v>
      </c>
      <c r="B8225" s="1">
        <v>46137</v>
      </c>
      <c r="C8225" t="s">
        <v>162</v>
      </c>
      <c r="D8225" t="s">
        <v>138</v>
      </c>
      <c r="E8225" t="s">
        <v>40</v>
      </c>
      <c r="F8225" t="s">
        <v>25</v>
      </c>
      <c r="G8225">
        <v>1</v>
      </c>
      <c r="H8225">
        <v>7.2</v>
      </c>
      <c r="I8225" t="s">
        <v>74</v>
      </c>
      <c r="J8225" t="s">
        <v>294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83</v>
      </c>
      <c r="R8225" t="s">
        <v>83</v>
      </c>
      <c r="S8225" t="s">
        <v>83</v>
      </c>
      <c r="T8225" t="str">
        <f>_xlfn.XLOOKUP(A8225,MI_Match_Analysis!$A$2:$A$8,MI_Match_Analysis!$F$2:$F$8,"Not Found")</f>
        <v>Not Found</v>
      </c>
    </row>
    <row r="8226" spans="1:20" hidden="1" x14ac:dyDescent="0.3">
      <c r="A8226">
        <v>36</v>
      </c>
      <c r="B8226" s="1">
        <v>46137</v>
      </c>
      <c r="C8226" t="s">
        <v>162</v>
      </c>
      <c r="D8226" t="s">
        <v>138</v>
      </c>
      <c r="E8226" t="s">
        <v>40</v>
      </c>
      <c r="F8226" t="s">
        <v>25</v>
      </c>
      <c r="G8226">
        <v>1</v>
      </c>
      <c r="H8226">
        <v>7.3</v>
      </c>
      <c r="I8226" t="s">
        <v>74</v>
      </c>
      <c r="J8226" t="s">
        <v>294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83</v>
      </c>
      <c r="R8226" t="s">
        <v>83</v>
      </c>
      <c r="S8226" t="s">
        <v>83</v>
      </c>
      <c r="T8226" t="str">
        <f>_xlfn.XLOOKUP(A8226,MI_Match_Analysis!$A$2:$A$8,MI_Match_Analysis!$F$2:$F$8,"Not Found")</f>
        <v>Not Found</v>
      </c>
    </row>
    <row r="8227" spans="1:20" hidden="1" x14ac:dyDescent="0.3">
      <c r="A8227">
        <v>36</v>
      </c>
      <c r="B8227" s="1">
        <v>46137</v>
      </c>
      <c r="C8227" t="s">
        <v>162</v>
      </c>
      <c r="D8227" t="s">
        <v>138</v>
      </c>
      <c r="E8227" t="s">
        <v>40</v>
      </c>
      <c r="F8227" t="s">
        <v>25</v>
      </c>
      <c r="G8227">
        <v>1</v>
      </c>
      <c r="H8227">
        <v>7.4</v>
      </c>
      <c r="I8227" t="s">
        <v>43</v>
      </c>
      <c r="J8227" t="s">
        <v>294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83</v>
      </c>
      <c r="R8227" t="s">
        <v>83</v>
      </c>
      <c r="S8227" t="s">
        <v>83</v>
      </c>
      <c r="T8227" t="str">
        <f>_xlfn.XLOOKUP(A8227,MI_Match_Analysis!$A$2:$A$8,MI_Match_Analysis!$F$2:$F$8,"Not Found")</f>
        <v>Not Found</v>
      </c>
    </row>
    <row r="8228" spans="1:20" hidden="1" x14ac:dyDescent="0.3">
      <c r="A8228">
        <v>36</v>
      </c>
      <c r="B8228" s="1">
        <v>46137</v>
      </c>
      <c r="C8228" t="s">
        <v>162</v>
      </c>
      <c r="D8228" t="s">
        <v>138</v>
      </c>
      <c r="E8228" t="s">
        <v>40</v>
      </c>
      <c r="F8228" t="s">
        <v>25</v>
      </c>
      <c r="G8228">
        <v>1</v>
      </c>
      <c r="H8228">
        <v>7.5</v>
      </c>
      <c r="I8228" t="s">
        <v>74</v>
      </c>
      <c r="J8228" t="s">
        <v>294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83</v>
      </c>
      <c r="R8228" t="s">
        <v>83</v>
      </c>
      <c r="S8228" t="s">
        <v>83</v>
      </c>
      <c r="T8228" t="str">
        <f>_xlfn.XLOOKUP(A8228,MI_Match_Analysis!$A$2:$A$8,MI_Match_Analysis!$F$2:$F$8,"Not Found")</f>
        <v>Not Found</v>
      </c>
    </row>
    <row r="8229" spans="1:20" hidden="1" x14ac:dyDescent="0.3">
      <c r="A8229">
        <v>36</v>
      </c>
      <c r="B8229" s="1">
        <v>46137</v>
      </c>
      <c r="C8229" t="s">
        <v>162</v>
      </c>
      <c r="D8229" t="s">
        <v>138</v>
      </c>
      <c r="E8229" t="s">
        <v>40</v>
      </c>
      <c r="F8229" t="s">
        <v>25</v>
      </c>
      <c r="G8229">
        <v>1</v>
      </c>
      <c r="H8229">
        <v>7.6</v>
      </c>
      <c r="I8229" t="s">
        <v>43</v>
      </c>
      <c r="J8229" t="s">
        <v>294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83</v>
      </c>
      <c r="R8229" t="s">
        <v>83</v>
      </c>
      <c r="S8229" t="s">
        <v>83</v>
      </c>
      <c r="T8229" t="str">
        <f>_xlfn.XLOOKUP(A8229,MI_Match_Analysis!$A$2:$A$8,MI_Match_Analysis!$F$2:$F$8,"Not Found")</f>
        <v>Not Found</v>
      </c>
    </row>
    <row r="8230" spans="1:20" hidden="1" x14ac:dyDescent="0.3">
      <c r="A8230">
        <v>36</v>
      </c>
      <c r="B8230" s="1">
        <v>46137</v>
      </c>
      <c r="C8230" t="s">
        <v>162</v>
      </c>
      <c r="D8230" t="s">
        <v>138</v>
      </c>
      <c r="E8230" t="s">
        <v>40</v>
      </c>
      <c r="F8230" t="s">
        <v>25</v>
      </c>
      <c r="G8230">
        <v>1</v>
      </c>
      <c r="H8230">
        <v>8.1</v>
      </c>
      <c r="I8230" t="s">
        <v>74</v>
      </c>
      <c r="J8230" t="s">
        <v>107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83</v>
      </c>
      <c r="R8230" t="s">
        <v>83</v>
      </c>
      <c r="S8230" t="s">
        <v>83</v>
      </c>
      <c r="T8230" t="str">
        <f>_xlfn.XLOOKUP(A8230,MI_Match_Analysis!$A$2:$A$8,MI_Match_Analysis!$F$2:$F$8,"Not Found")</f>
        <v>Not Found</v>
      </c>
    </row>
    <row r="8231" spans="1:20" hidden="1" x14ac:dyDescent="0.3">
      <c r="A8231">
        <v>36</v>
      </c>
      <c r="B8231" s="1">
        <v>46137</v>
      </c>
      <c r="C8231" t="s">
        <v>162</v>
      </c>
      <c r="D8231" t="s">
        <v>138</v>
      </c>
      <c r="E8231" t="s">
        <v>40</v>
      </c>
      <c r="F8231" t="s">
        <v>25</v>
      </c>
      <c r="G8231">
        <v>1</v>
      </c>
      <c r="H8231">
        <v>8.1999999999999993</v>
      </c>
      <c r="I8231" t="s">
        <v>43</v>
      </c>
      <c r="J8231" t="s">
        <v>107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83</v>
      </c>
      <c r="R8231" t="s">
        <v>83</v>
      </c>
      <c r="S8231" t="s">
        <v>83</v>
      </c>
      <c r="T8231" t="str">
        <f>_xlfn.XLOOKUP(A8231,MI_Match_Analysis!$A$2:$A$8,MI_Match_Analysis!$F$2:$F$8,"Not Found")</f>
        <v>Not Found</v>
      </c>
    </row>
    <row r="8232" spans="1:20" hidden="1" x14ac:dyDescent="0.3">
      <c r="A8232">
        <v>36</v>
      </c>
      <c r="B8232" s="1">
        <v>46137</v>
      </c>
      <c r="C8232" t="s">
        <v>162</v>
      </c>
      <c r="D8232" t="s">
        <v>138</v>
      </c>
      <c r="E8232" t="s">
        <v>40</v>
      </c>
      <c r="F8232" t="s">
        <v>25</v>
      </c>
      <c r="G8232">
        <v>1</v>
      </c>
      <c r="H8232">
        <v>8.3000000000000007</v>
      </c>
      <c r="I8232" t="s">
        <v>43</v>
      </c>
      <c r="J8232" t="s">
        <v>107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83</v>
      </c>
      <c r="R8232" t="s">
        <v>83</v>
      </c>
      <c r="S8232" t="s">
        <v>83</v>
      </c>
      <c r="T8232" t="str">
        <f>_xlfn.XLOOKUP(A8232,MI_Match_Analysis!$A$2:$A$8,MI_Match_Analysis!$F$2:$F$8,"Not Found")</f>
        <v>Not Found</v>
      </c>
    </row>
    <row r="8233" spans="1:20" hidden="1" x14ac:dyDescent="0.3">
      <c r="A8233">
        <v>36</v>
      </c>
      <c r="B8233" s="1">
        <v>46137</v>
      </c>
      <c r="C8233" t="s">
        <v>162</v>
      </c>
      <c r="D8233" t="s">
        <v>138</v>
      </c>
      <c r="E8233" t="s">
        <v>40</v>
      </c>
      <c r="F8233" t="s">
        <v>25</v>
      </c>
      <c r="G8233">
        <v>1</v>
      </c>
      <c r="H8233">
        <v>8.4</v>
      </c>
      <c r="I8233" t="s">
        <v>43</v>
      </c>
      <c r="J8233" t="s">
        <v>107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83</v>
      </c>
      <c r="R8233" t="s">
        <v>83</v>
      </c>
      <c r="S8233" t="s">
        <v>83</v>
      </c>
      <c r="T8233" t="str">
        <f>_xlfn.XLOOKUP(A8233,MI_Match_Analysis!$A$2:$A$8,MI_Match_Analysis!$F$2:$F$8,"Not Found")</f>
        <v>Not Found</v>
      </c>
    </row>
    <row r="8234" spans="1:20" hidden="1" x14ac:dyDescent="0.3">
      <c r="A8234">
        <v>36</v>
      </c>
      <c r="B8234" s="1">
        <v>46137</v>
      </c>
      <c r="C8234" t="s">
        <v>162</v>
      </c>
      <c r="D8234" t="s">
        <v>138</v>
      </c>
      <c r="E8234" t="s">
        <v>40</v>
      </c>
      <c r="F8234" t="s">
        <v>25</v>
      </c>
      <c r="G8234">
        <v>1</v>
      </c>
      <c r="H8234">
        <v>8.5</v>
      </c>
      <c r="I8234" t="s">
        <v>74</v>
      </c>
      <c r="J8234" t="s">
        <v>107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83</v>
      </c>
      <c r="R8234" t="s">
        <v>83</v>
      </c>
      <c r="S8234" t="s">
        <v>83</v>
      </c>
      <c r="T8234" t="str">
        <f>_xlfn.XLOOKUP(A8234,MI_Match_Analysis!$A$2:$A$8,MI_Match_Analysis!$F$2:$F$8,"Not Found")</f>
        <v>Not Found</v>
      </c>
    </row>
    <row r="8235" spans="1:20" hidden="1" x14ac:dyDescent="0.3">
      <c r="A8235">
        <v>36</v>
      </c>
      <c r="B8235" s="1">
        <v>46137</v>
      </c>
      <c r="C8235" t="s">
        <v>162</v>
      </c>
      <c r="D8235" t="s">
        <v>138</v>
      </c>
      <c r="E8235" t="s">
        <v>40</v>
      </c>
      <c r="F8235" t="s">
        <v>25</v>
      </c>
      <c r="G8235">
        <v>1</v>
      </c>
      <c r="H8235">
        <v>8.6</v>
      </c>
      <c r="I8235" t="s">
        <v>43</v>
      </c>
      <c r="J8235" t="s">
        <v>107</v>
      </c>
      <c r="K8235">
        <v>6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83</v>
      </c>
      <c r="R8235" t="s">
        <v>83</v>
      </c>
      <c r="S8235" t="s">
        <v>83</v>
      </c>
      <c r="T8235" t="str">
        <f>_xlfn.XLOOKUP(A8235,MI_Match_Analysis!$A$2:$A$8,MI_Match_Analysis!$F$2:$F$8,"Not Found")</f>
        <v>Not Found</v>
      </c>
    </row>
    <row r="8236" spans="1:20" hidden="1" x14ac:dyDescent="0.3">
      <c r="A8236">
        <v>36</v>
      </c>
      <c r="B8236" s="1">
        <v>46137</v>
      </c>
      <c r="C8236" t="s">
        <v>162</v>
      </c>
      <c r="D8236" t="s">
        <v>138</v>
      </c>
      <c r="E8236" t="s">
        <v>40</v>
      </c>
      <c r="F8236" t="s">
        <v>25</v>
      </c>
      <c r="G8236">
        <v>1</v>
      </c>
      <c r="H8236">
        <v>9.1</v>
      </c>
      <c r="I8236" t="s">
        <v>74</v>
      </c>
      <c r="J8236" t="s">
        <v>106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83</v>
      </c>
      <c r="R8236" t="s">
        <v>83</v>
      </c>
      <c r="S8236" t="s">
        <v>83</v>
      </c>
      <c r="T8236" t="str">
        <f>_xlfn.XLOOKUP(A8236,MI_Match_Analysis!$A$2:$A$8,MI_Match_Analysis!$F$2:$F$8,"Not Found")</f>
        <v>Not Found</v>
      </c>
    </row>
    <row r="8237" spans="1:20" hidden="1" x14ac:dyDescent="0.3">
      <c r="A8237">
        <v>36</v>
      </c>
      <c r="B8237" s="1">
        <v>46137</v>
      </c>
      <c r="C8237" t="s">
        <v>162</v>
      </c>
      <c r="D8237" t="s">
        <v>138</v>
      </c>
      <c r="E8237" t="s">
        <v>40</v>
      </c>
      <c r="F8237" t="s">
        <v>25</v>
      </c>
      <c r="G8237">
        <v>1</v>
      </c>
      <c r="H8237">
        <v>9.1999999999999993</v>
      </c>
      <c r="I8237" t="s">
        <v>43</v>
      </c>
      <c r="J8237" t="s">
        <v>106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83</v>
      </c>
      <c r="R8237" t="s">
        <v>83</v>
      </c>
      <c r="S8237" t="s">
        <v>83</v>
      </c>
      <c r="T8237" t="str">
        <f>_xlfn.XLOOKUP(A8237,MI_Match_Analysis!$A$2:$A$8,MI_Match_Analysis!$F$2:$F$8,"Not Found")</f>
        <v>Not Found</v>
      </c>
    </row>
    <row r="8238" spans="1:20" hidden="1" x14ac:dyDescent="0.3">
      <c r="A8238">
        <v>36</v>
      </c>
      <c r="B8238" s="1">
        <v>46137</v>
      </c>
      <c r="C8238" t="s">
        <v>162</v>
      </c>
      <c r="D8238" t="s">
        <v>138</v>
      </c>
      <c r="E8238" t="s">
        <v>40</v>
      </c>
      <c r="F8238" t="s">
        <v>25</v>
      </c>
      <c r="G8238">
        <v>1</v>
      </c>
      <c r="H8238">
        <v>9.3000000000000007</v>
      </c>
      <c r="I8238" t="s">
        <v>74</v>
      </c>
      <c r="J8238" t="s">
        <v>106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83</v>
      </c>
      <c r="R8238" t="s">
        <v>83</v>
      </c>
      <c r="S8238" t="s">
        <v>83</v>
      </c>
      <c r="T8238" t="str">
        <f>_xlfn.XLOOKUP(A8238,MI_Match_Analysis!$A$2:$A$8,MI_Match_Analysis!$F$2:$F$8,"Not Found")</f>
        <v>Not Found</v>
      </c>
    </row>
    <row r="8239" spans="1:20" hidden="1" x14ac:dyDescent="0.3">
      <c r="A8239">
        <v>36</v>
      </c>
      <c r="B8239" s="1">
        <v>46137</v>
      </c>
      <c r="C8239" t="s">
        <v>162</v>
      </c>
      <c r="D8239" t="s">
        <v>138</v>
      </c>
      <c r="E8239" t="s">
        <v>40</v>
      </c>
      <c r="F8239" t="s">
        <v>25</v>
      </c>
      <c r="G8239">
        <v>1</v>
      </c>
      <c r="H8239">
        <v>9.4</v>
      </c>
      <c r="I8239" t="s">
        <v>43</v>
      </c>
      <c r="J8239" t="s">
        <v>106</v>
      </c>
      <c r="K8239">
        <v>4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83</v>
      </c>
      <c r="R8239" t="s">
        <v>83</v>
      </c>
      <c r="S8239" t="s">
        <v>83</v>
      </c>
      <c r="T8239" t="str">
        <f>_xlfn.XLOOKUP(A8239,MI_Match_Analysis!$A$2:$A$8,MI_Match_Analysis!$F$2:$F$8,"Not Found")</f>
        <v>Not Found</v>
      </c>
    </row>
    <row r="8240" spans="1:20" hidden="1" x14ac:dyDescent="0.3">
      <c r="A8240">
        <v>36</v>
      </c>
      <c r="B8240" s="1">
        <v>46137</v>
      </c>
      <c r="C8240" t="s">
        <v>162</v>
      </c>
      <c r="D8240" t="s">
        <v>138</v>
      </c>
      <c r="E8240" t="s">
        <v>40</v>
      </c>
      <c r="F8240" t="s">
        <v>25</v>
      </c>
      <c r="G8240">
        <v>1</v>
      </c>
      <c r="H8240">
        <v>9.5</v>
      </c>
      <c r="I8240" t="s">
        <v>43</v>
      </c>
      <c r="J8240" t="s">
        <v>106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83</v>
      </c>
      <c r="R8240" t="s">
        <v>83</v>
      </c>
      <c r="S8240" t="s">
        <v>83</v>
      </c>
      <c r="T8240" t="str">
        <f>_xlfn.XLOOKUP(A8240,MI_Match_Analysis!$A$2:$A$8,MI_Match_Analysis!$F$2:$F$8,"Not Found")</f>
        <v>Not Found</v>
      </c>
    </row>
    <row r="8241" spans="1:20" hidden="1" x14ac:dyDescent="0.3">
      <c r="A8241">
        <v>36</v>
      </c>
      <c r="B8241" s="1">
        <v>46137</v>
      </c>
      <c r="C8241" t="s">
        <v>162</v>
      </c>
      <c r="D8241" t="s">
        <v>138</v>
      </c>
      <c r="E8241" t="s">
        <v>40</v>
      </c>
      <c r="F8241" t="s">
        <v>25</v>
      </c>
      <c r="G8241">
        <v>1</v>
      </c>
      <c r="H8241">
        <v>9.6</v>
      </c>
      <c r="I8241" t="s">
        <v>43</v>
      </c>
      <c r="J8241" t="s">
        <v>106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83</v>
      </c>
      <c r="R8241" t="s">
        <v>83</v>
      </c>
      <c r="S8241" t="s">
        <v>83</v>
      </c>
      <c r="T8241" t="str">
        <f>_xlfn.XLOOKUP(A8241,MI_Match_Analysis!$A$2:$A$8,MI_Match_Analysis!$F$2:$F$8,"Not Found")</f>
        <v>Not Found</v>
      </c>
    </row>
    <row r="8242" spans="1:20" hidden="1" x14ac:dyDescent="0.3">
      <c r="A8242">
        <v>36</v>
      </c>
      <c r="B8242" s="1">
        <v>46137</v>
      </c>
      <c r="C8242" t="s">
        <v>162</v>
      </c>
      <c r="D8242" t="s">
        <v>138</v>
      </c>
      <c r="E8242" t="s">
        <v>40</v>
      </c>
      <c r="F8242" t="s">
        <v>25</v>
      </c>
      <c r="G8242">
        <v>1</v>
      </c>
      <c r="H8242">
        <v>10.1</v>
      </c>
      <c r="I8242" t="s">
        <v>43</v>
      </c>
      <c r="J8242" t="s">
        <v>120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83</v>
      </c>
      <c r="R8242" t="s">
        <v>83</v>
      </c>
      <c r="S8242" t="s">
        <v>83</v>
      </c>
      <c r="T8242" t="str">
        <f>_xlfn.XLOOKUP(A8242,MI_Match_Analysis!$A$2:$A$8,MI_Match_Analysis!$F$2:$F$8,"Not Found")</f>
        <v>Not Found</v>
      </c>
    </row>
    <row r="8243" spans="1:20" hidden="1" x14ac:dyDescent="0.3">
      <c r="A8243">
        <v>36</v>
      </c>
      <c r="B8243" s="1">
        <v>46137</v>
      </c>
      <c r="C8243" t="s">
        <v>162</v>
      </c>
      <c r="D8243" t="s">
        <v>138</v>
      </c>
      <c r="E8243" t="s">
        <v>40</v>
      </c>
      <c r="F8243" t="s">
        <v>25</v>
      </c>
      <c r="G8243">
        <v>1</v>
      </c>
      <c r="H8243">
        <v>10.199999999999999</v>
      </c>
      <c r="I8243" t="s">
        <v>74</v>
      </c>
      <c r="J8243" t="s">
        <v>120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83</v>
      </c>
      <c r="R8243" t="s">
        <v>83</v>
      </c>
      <c r="S8243" t="s">
        <v>83</v>
      </c>
      <c r="T8243" t="str">
        <f>_xlfn.XLOOKUP(A8243,MI_Match_Analysis!$A$2:$A$8,MI_Match_Analysis!$F$2:$F$8,"Not Found")</f>
        <v>Not Found</v>
      </c>
    </row>
    <row r="8244" spans="1:20" hidden="1" x14ac:dyDescent="0.3">
      <c r="A8244">
        <v>36</v>
      </c>
      <c r="B8244" s="1">
        <v>46137</v>
      </c>
      <c r="C8244" t="s">
        <v>162</v>
      </c>
      <c r="D8244" t="s">
        <v>138</v>
      </c>
      <c r="E8244" t="s">
        <v>40</v>
      </c>
      <c r="F8244" t="s">
        <v>25</v>
      </c>
      <c r="G8244">
        <v>1</v>
      </c>
      <c r="H8244">
        <v>10.199999999999999</v>
      </c>
      <c r="I8244" t="s">
        <v>74</v>
      </c>
      <c r="J8244" t="s">
        <v>120</v>
      </c>
      <c r="K8244">
        <v>0</v>
      </c>
      <c r="L8244">
        <v>1</v>
      </c>
      <c r="M8244">
        <v>1</v>
      </c>
      <c r="N8244">
        <v>0</v>
      </c>
      <c r="O8244">
        <v>0</v>
      </c>
      <c r="P8244">
        <v>0</v>
      </c>
      <c r="Q8244" t="s">
        <v>83</v>
      </c>
      <c r="R8244" t="s">
        <v>83</v>
      </c>
      <c r="S8244" t="s">
        <v>83</v>
      </c>
      <c r="T8244" t="str">
        <f>_xlfn.XLOOKUP(A8244,MI_Match_Analysis!$A$2:$A$8,MI_Match_Analysis!$F$2:$F$8,"Not Found")</f>
        <v>Not Found</v>
      </c>
    </row>
    <row r="8245" spans="1:20" hidden="1" x14ac:dyDescent="0.3">
      <c r="A8245">
        <v>36</v>
      </c>
      <c r="B8245" s="1">
        <v>46137</v>
      </c>
      <c r="C8245" t="s">
        <v>162</v>
      </c>
      <c r="D8245" t="s">
        <v>138</v>
      </c>
      <c r="E8245" t="s">
        <v>40</v>
      </c>
      <c r="F8245" t="s">
        <v>25</v>
      </c>
      <c r="G8245">
        <v>1</v>
      </c>
      <c r="H8245">
        <v>10.3</v>
      </c>
      <c r="I8245" t="s">
        <v>74</v>
      </c>
      <c r="J8245" t="s">
        <v>120</v>
      </c>
      <c r="K8245">
        <v>2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83</v>
      </c>
      <c r="R8245" t="s">
        <v>83</v>
      </c>
      <c r="S8245" t="s">
        <v>83</v>
      </c>
      <c r="T8245" t="str">
        <f>_xlfn.XLOOKUP(A8245,MI_Match_Analysis!$A$2:$A$8,MI_Match_Analysis!$F$2:$F$8,"Not Found")</f>
        <v>Not Found</v>
      </c>
    </row>
    <row r="8246" spans="1:20" hidden="1" x14ac:dyDescent="0.3">
      <c r="A8246">
        <v>36</v>
      </c>
      <c r="B8246" s="1">
        <v>46137</v>
      </c>
      <c r="C8246" t="s">
        <v>162</v>
      </c>
      <c r="D8246" t="s">
        <v>138</v>
      </c>
      <c r="E8246" t="s">
        <v>40</v>
      </c>
      <c r="F8246" t="s">
        <v>25</v>
      </c>
      <c r="G8246">
        <v>1</v>
      </c>
      <c r="H8246">
        <v>10.4</v>
      </c>
      <c r="I8246" t="s">
        <v>74</v>
      </c>
      <c r="J8246" t="s">
        <v>120</v>
      </c>
      <c r="K8246">
        <v>6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83</v>
      </c>
      <c r="R8246" t="s">
        <v>83</v>
      </c>
      <c r="S8246" t="s">
        <v>83</v>
      </c>
      <c r="T8246" t="str">
        <f>_xlfn.XLOOKUP(A8246,MI_Match_Analysis!$A$2:$A$8,MI_Match_Analysis!$F$2:$F$8,"Not Found")</f>
        <v>Not Found</v>
      </c>
    </row>
    <row r="8247" spans="1:20" hidden="1" x14ac:dyDescent="0.3">
      <c r="A8247">
        <v>36</v>
      </c>
      <c r="B8247" s="1">
        <v>46137</v>
      </c>
      <c r="C8247" t="s">
        <v>162</v>
      </c>
      <c r="D8247" t="s">
        <v>138</v>
      </c>
      <c r="E8247" t="s">
        <v>40</v>
      </c>
      <c r="F8247" t="s">
        <v>25</v>
      </c>
      <c r="G8247">
        <v>1</v>
      </c>
      <c r="H8247">
        <v>10.5</v>
      </c>
      <c r="I8247" t="s">
        <v>74</v>
      </c>
      <c r="J8247" t="s">
        <v>120</v>
      </c>
      <c r="K8247">
        <v>4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83</v>
      </c>
      <c r="R8247" t="s">
        <v>83</v>
      </c>
      <c r="S8247" t="s">
        <v>83</v>
      </c>
      <c r="T8247" t="str">
        <f>_xlfn.XLOOKUP(A8247,MI_Match_Analysis!$A$2:$A$8,MI_Match_Analysis!$F$2:$F$8,"Not Found")</f>
        <v>Not Found</v>
      </c>
    </row>
    <row r="8248" spans="1:20" hidden="1" x14ac:dyDescent="0.3">
      <c r="A8248">
        <v>36</v>
      </c>
      <c r="B8248" s="1">
        <v>46137</v>
      </c>
      <c r="C8248" t="s">
        <v>162</v>
      </c>
      <c r="D8248" t="s">
        <v>138</v>
      </c>
      <c r="E8248" t="s">
        <v>40</v>
      </c>
      <c r="F8248" t="s">
        <v>25</v>
      </c>
      <c r="G8248">
        <v>1</v>
      </c>
      <c r="H8248">
        <v>10.6</v>
      </c>
      <c r="I8248" t="s">
        <v>74</v>
      </c>
      <c r="J8248" t="s">
        <v>120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83</v>
      </c>
      <c r="R8248" t="s">
        <v>83</v>
      </c>
      <c r="S8248" t="s">
        <v>83</v>
      </c>
      <c r="T8248" t="str">
        <f>_xlfn.XLOOKUP(A8248,MI_Match_Analysis!$A$2:$A$8,MI_Match_Analysis!$F$2:$F$8,"Not Found")</f>
        <v>Not Found</v>
      </c>
    </row>
    <row r="8249" spans="1:20" hidden="1" x14ac:dyDescent="0.3">
      <c r="A8249">
        <v>36</v>
      </c>
      <c r="B8249" s="1">
        <v>46137</v>
      </c>
      <c r="C8249" t="s">
        <v>162</v>
      </c>
      <c r="D8249" t="s">
        <v>138</v>
      </c>
      <c r="E8249" t="s">
        <v>40</v>
      </c>
      <c r="F8249" t="s">
        <v>25</v>
      </c>
      <c r="G8249">
        <v>1</v>
      </c>
      <c r="H8249">
        <v>11.1</v>
      </c>
      <c r="I8249" t="s">
        <v>74</v>
      </c>
      <c r="J8249" t="s">
        <v>96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83</v>
      </c>
      <c r="R8249" t="s">
        <v>83</v>
      </c>
      <c r="S8249" t="s">
        <v>83</v>
      </c>
      <c r="T8249" t="str">
        <f>_xlfn.XLOOKUP(A8249,MI_Match_Analysis!$A$2:$A$8,MI_Match_Analysis!$F$2:$F$8,"Not Found")</f>
        <v>Not Found</v>
      </c>
    </row>
    <row r="8250" spans="1:20" hidden="1" x14ac:dyDescent="0.3">
      <c r="A8250">
        <v>36</v>
      </c>
      <c r="B8250" s="1">
        <v>46137</v>
      </c>
      <c r="C8250" t="s">
        <v>162</v>
      </c>
      <c r="D8250" t="s">
        <v>138</v>
      </c>
      <c r="E8250" t="s">
        <v>40</v>
      </c>
      <c r="F8250" t="s">
        <v>25</v>
      </c>
      <c r="G8250">
        <v>1</v>
      </c>
      <c r="H8250">
        <v>11.2</v>
      </c>
      <c r="I8250" t="s">
        <v>74</v>
      </c>
      <c r="J8250" t="s">
        <v>96</v>
      </c>
      <c r="K8250">
        <v>4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83</v>
      </c>
      <c r="R8250" t="s">
        <v>83</v>
      </c>
      <c r="S8250" t="s">
        <v>83</v>
      </c>
      <c r="T8250" t="str">
        <f>_xlfn.XLOOKUP(A8250,MI_Match_Analysis!$A$2:$A$8,MI_Match_Analysis!$F$2:$F$8,"Not Found")</f>
        <v>Not Found</v>
      </c>
    </row>
    <row r="8251" spans="1:20" hidden="1" x14ac:dyDescent="0.3">
      <c r="A8251">
        <v>36</v>
      </c>
      <c r="B8251" s="1">
        <v>46137</v>
      </c>
      <c r="C8251" t="s">
        <v>162</v>
      </c>
      <c r="D8251" t="s">
        <v>138</v>
      </c>
      <c r="E8251" t="s">
        <v>40</v>
      </c>
      <c r="F8251" t="s">
        <v>25</v>
      </c>
      <c r="G8251">
        <v>1</v>
      </c>
      <c r="H8251">
        <v>11.4</v>
      </c>
      <c r="I8251" t="s">
        <v>43</v>
      </c>
      <c r="J8251" t="s">
        <v>96</v>
      </c>
      <c r="K8251">
        <v>4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83</v>
      </c>
      <c r="R8251" t="s">
        <v>83</v>
      </c>
      <c r="S8251" t="s">
        <v>83</v>
      </c>
      <c r="T8251" t="str">
        <f>_xlfn.XLOOKUP(A8251,MI_Match_Analysis!$A$2:$A$8,MI_Match_Analysis!$F$2:$F$8,"Not Found")</f>
        <v>Not Found</v>
      </c>
    </row>
    <row r="8252" spans="1:20" hidden="1" x14ac:dyDescent="0.3">
      <c r="A8252">
        <v>36</v>
      </c>
      <c r="B8252" s="1">
        <v>46137</v>
      </c>
      <c r="C8252" t="s">
        <v>162</v>
      </c>
      <c r="D8252" t="s">
        <v>138</v>
      </c>
      <c r="E8252" t="s">
        <v>40</v>
      </c>
      <c r="F8252" t="s">
        <v>25</v>
      </c>
      <c r="G8252">
        <v>1</v>
      </c>
      <c r="H8252">
        <v>11.5</v>
      </c>
      <c r="I8252" t="s">
        <v>43</v>
      </c>
      <c r="J8252" t="s">
        <v>96</v>
      </c>
      <c r="K8252">
        <v>6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83</v>
      </c>
      <c r="R8252" t="s">
        <v>83</v>
      </c>
      <c r="S8252" t="s">
        <v>83</v>
      </c>
      <c r="T8252" t="str">
        <f>_xlfn.XLOOKUP(A8252,MI_Match_Analysis!$A$2:$A$8,MI_Match_Analysis!$F$2:$F$8,"Not Found")</f>
        <v>Not Found</v>
      </c>
    </row>
    <row r="8253" spans="1:20" hidden="1" x14ac:dyDescent="0.3">
      <c r="A8253">
        <v>36</v>
      </c>
      <c r="B8253" s="1">
        <v>46137</v>
      </c>
      <c r="C8253" t="s">
        <v>162</v>
      </c>
      <c r="D8253" t="s">
        <v>138</v>
      </c>
      <c r="E8253" t="s">
        <v>40</v>
      </c>
      <c r="F8253" t="s">
        <v>25</v>
      </c>
      <c r="G8253">
        <v>1</v>
      </c>
      <c r="H8253">
        <v>11.6</v>
      </c>
      <c r="I8253" t="s">
        <v>43</v>
      </c>
      <c r="J8253" t="s">
        <v>96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83</v>
      </c>
      <c r="R8253" t="s">
        <v>83</v>
      </c>
      <c r="S8253" t="s">
        <v>83</v>
      </c>
      <c r="T8253" t="str">
        <f>_xlfn.XLOOKUP(A8253,MI_Match_Analysis!$A$2:$A$8,MI_Match_Analysis!$F$2:$F$8,"Not Found")</f>
        <v>Not Found</v>
      </c>
    </row>
    <row r="8254" spans="1:20" hidden="1" x14ac:dyDescent="0.3">
      <c r="A8254">
        <v>36</v>
      </c>
      <c r="B8254" s="1">
        <v>46137</v>
      </c>
      <c r="C8254" t="s">
        <v>162</v>
      </c>
      <c r="D8254" t="s">
        <v>138</v>
      </c>
      <c r="E8254" t="s">
        <v>40</v>
      </c>
      <c r="F8254" t="s">
        <v>25</v>
      </c>
      <c r="G8254">
        <v>1</v>
      </c>
      <c r="H8254">
        <v>12.1</v>
      </c>
      <c r="I8254" t="s">
        <v>74</v>
      </c>
      <c r="J8254" t="s">
        <v>168</v>
      </c>
      <c r="K8254">
        <v>4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83</v>
      </c>
      <c r="R8254" t="s">
        <v>83</v>
      </c>
      <c r="S8254" t="s">
        <v>83</v>
      </c>
      <c r="T8254" t="str">
        <f>_xlfn.XLOOKUP(A8254,MI_Match_Analysis!$A$2:$A$8,MI_Match_Analysis!$F$2:$F$8,"Not Found")</f>
        <v>Not Found</v>
      </c>
    </row>
    <row r="8255" spans="1:20" hidden="1" x14ac:dyDescent="0.3">
      <c r="A8255">
        <v>36</v>
      </c>
      <c r="B8255" s="1">
        <v>46137</v>
      </c>
      <c r="C8255" t="s">
        <v>162</v>
      </c>
      <c r="D8255" t="s">
        <v>138</v>
      </c>
      <c r="E8255" t="s">
        <v>40</v>
      </c>
      <c r="F8255" t="s">
        <v>25</v>
      </c>
      <c r="G8255">
        <v>1</v>
      </c>
      <c r="H8255">
        <v>12.2</v>
      </c>
      <c r="I8255" t="s">
        <v>74</v>
      </c>
      <c r="J8255" t="s">
        <v>168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83</v>
      </c>
      <c r="R8255" t="s">
        <v>83</v>
      </c>
      <c r="S8255" t="s">
        <v>83</v>
      </c>
      <c r="T8255" t="str">
        <f>_xlfn.XLOOKUP(A8255,MI_Match_Analysis!$A$2:$A$8,MI_Match_Analysis!$F$2:$F$8,"Not Found")</f>
        <v>Not Found</v>
      </c>
    </row>
    <row r="8256" spans="1:20" hidden="1" x14ac:dyDescent="0.3">
      <c r="A8256">
        <v>36</v>
      </c>
      <c r="B8256" s="1">
        <v>46137</v>
      </c>
      <c r="C8256" t="s">
        <v>162</v>
      </c>
      <c r="D8256" t="s">
        <v>138</v>
      </c>
      <c r="E8256" t="s">
        <v>40</v>
      </c>
      <c r="F8256" t="s">
        <v>25</v>
      </c>
      <c r="G8256">
        <v>1</v>
      </c>
      <c r="H8256">
        <v>12.3</v>
      </c>
      <c r="I8256" t="s">
        <v>74</v>
      </c>
      <c r="J8256" t="s">
        <v>168</v>
      </c>
      <c r="K8256">
        <v>0</v>
      </c>
      <c r="L8256">
        <v>1</v>
      </c>
      <c r="M8256">
        <v>1</v>
      </c>
      <c r="N8256">
        <v>0</v>
      </c>
      <c r="O8256">
        <v>0</v>
      </c>
      <c r="P8256">
        <v>0</v>
      </c>
      <c r="Q8256" t="s">
        <v>83</v>
      </c>
      <c r="R8256" t="s">
        <v>83</v>
      </c>
      <c r="S8256" t="s">
        <v>83</v>
      </c>
      <c r="T8256" t="str">
        <f>_xlfn.XLOOKUP(A8256,MI_Match_Analysis!$A$2:$A$8,MI_Match_Analysis!$F$2:$F$8,"Not Found")</f>
        <v>Not Found</v>
      </c>
    </row>
    <row r="8257" spans="1:20" hidden="1" x14ac:dyDescent="0.3">
      <c r="A8257">
        <v>36</v>
      </c>
      <c r="B8257" s="1">
        <v>46137</v>
      </c>
      <c r="C8257" t="s">
        <v>162</v>
      </c>
      <c r="D8257" t="s">
        <v>138</v>
      </c>
      <c r="E8257" t="s">
        <v>40</v>
      </c>
      <c r="F8257" t="s">
        <v>25</v>
      </c>
      <c r="G8257">
        <v>1</v>
      </c>
      <c r="H8257">
        <v>12.3</v>
      </c>
      <c r="I8257" t="s">
        <v>74</v>
      </c>
      <c r="J8257" t="s">
        <v>168</v>
      </c>
      <c r="K8257">
        <v>4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83</v>
      </c>
      <c r="R8257" t="s">
        <v>83</v>
      </c>
      <c r="S8257" t="s">
        <v>83</v>
      </c>
      <c r="T8257" t="str">
        <f>_xlfn.XLOOKUP(A8257,MI_Match_Analysis!$A$2:$A$8,MI_Match_Analysis!$F$2:$F$8,"Not Found")</f>
        <v>Not Found</v>
      </c>
    </row>
    <row r="8258" spans="1:20" hidden="1" x14ac:dyDescent="0.3">
      <c r="A8258">
        <v>36</v>
      </c>
      <c r="B8258" s="1">
        <v>46137</v>
      </c>
      <c r="C8258" t="s">
        <v>162</v>
      </c>
      <c r="D8258" t="s">
        <v>138</v>
      </c>
      <c r="E8258" t="s">
        <v>40</v>
      </c>
      <c r="F8258" t="s">
        <v>25</v>
      </c>
      <c r="G8258">
        <v>1</v>
      </c>
      <c r="H8258">
        <v>12.4</v>
      </c>
      <c r="I8258" t="s">
        <v>74</v>
      </c>
      <c r="J8258" t="s">
        <v>168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165</v>
      </c>
      <c r="R8258" t="s">
        <v>74</v>
      </c>
      <c r="S8258" t="s">
        <v>173</v>
      </c>
      <c r="T8258" t="str">
        <f>_xlfn.XLOOKUP(A8258,MI_Match_Analysis!$A$2:$A$8,MI_Match_Analysis!$F$2:$F$8,"Not Found")</f>
        <v>Not Found</v>
      </c>
    </row>
    <row r="8259" spans="1:20" hidden="1" x14ac:dyDescent="0.3">
      <c r="A8259">
        <v>36</v>
      </c>
      <c r="B8259" s="1">
        <v>46137</v>
      </c>
      <c r="C8259" t="s">
        <v>162</v>
      </c>
      <c r="D8259" t="s">
        <v>138</v>
      </c>
      <c r="E8259" t="s">
        <v>40</v>
      </c>
      <c r="F8259" t="s">
        <v>25</v>
      </c>
      <c r="G8259">
        <v>1</v>
      </c>
      <c r="H8259">
        <v>12.4</v>
      </c>
      <c r="I8259" t="s">
        <v>74</v>
      </c>
      <c r="J8259" t="s">
        <v>168</v>
      </c>
      <c r="K8259">
        <v>0</v>
      </c>
      <c r="L8259">
        <v>1</v>
      </c>
      <c r="M8259">
        <v>1</v>
      </c>
      <c r="N8259">
        <v>0</v>
      </c>
      <c r="O8259">
        <v>0</v>
      </c>
      <c r="P8259">
        <v>0</v>
      </c>
      <c r="Q8259" t="s">
        <v>83</v>
      </c>
      <c r="R8259" t="s">
        <v>83</v>
      </c>
      <c r="S8259" t="s">
        <v>83</v>
      </c>
      <c r="T8259" t="str">
        <f>_xlfn.XLOOKUP(A8259,MI_Match_Analysis!$A$2:$A$8,MI_Match_Analysis!$F$2:$F$8,"Not Found")</f>
        <v>Not Found</v>
      </c>
    </row>
    <row r="8260" spans="1:20" hidden="1" x14ac:dyDescent="0.3">
      <c r="A8260">
        <v>36</v>
      </c>
      <c r="B8260" s="1">
        <v>46137</v>
      </c>
      <c r="C8260" t="s">
        <v>162</v>
      </c>
      <c r="D8260" t="s">
        <v>138</v>
      </c>
      <c r="E8260" t="s">
        <v>40</v>
      </c>
      <c r="F8260" t="s">
        <v>25</v>
      </c>
      <c r="G8260">
        <v>1</v>
      </c>
      <c r="H8260">
        <v>12.5</v>
      </c>
      <c r="I8260" t="s">
        <v>211</v>
      </c>
      <c r="J8260" t="s">
        <v>168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83</v>
      </c>
      <c r="R8260" t="s">
        <v>83</v>
      </c>
      <c r="S8260" t="s">
        <v>83</v>
      </c>
      <c r="T8260" t="str">
        <f>_xlfn.XLOOKUP(A8260,MI_Match_Analysis!$A$2:$A$8,MI_Match_Analysis!$F$2:$F$8,"Not Found")</f>
        <v>Not Found</v>
      </c>
    </row>
    <row r="8261" spans="1:20" hidden="1" x14ac:dyDescent="0.3">
      <c r="A8261">
        <v>36</v>
      </c>
      <c r="B8261" s="1">
        <v>46137</v>
      </c>
      <c r="C8261" t="s">
        <v>162</v>
      </c>
      <c r="D8261" t="s">
        <v>138</v>
      </c>
      <c r="E8261" t="s">
        <v>40</v>
      </c>
      <c r="F8261" t="s">
        <v>25</v>
      </c>
      <c r="G8261">
        <v>1</v>
      </c>
      <c r="H8261">
        <v>12.6</v>
      </c>
      <c r="I8261" t="s">
        <v>211</v>
      </c>
      <c r="J8261" t="s">
        <v>168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83</v>
      </c>
      <c r="R8261" t="s">
        <v>83</v>
      </c>
      <c r="S8261" t="s">
        <v>83</v>
      </c>
      <c r="T8261" t="str">
        <f>_xlfn.XLOOKUP(A8261,MI_Match_Analysis!$A$2:$A$8,MI_Match_Analysis!$F$2:$F$8,"Not Found")</f>
        <v>Not Found</v>
      </c>
    </row>
    <row r="8262" spans="1:20" hidden="1" x14ac:dyDescent="0.3">
      <c r="A8262">
        <v>36</v>
      </c>
      <c r="B8262" s="1">
        <v>46137</v>
      </c>
      <c r="C8262" t="s">
        <v>162</v>
      </c>
      <c r="D8262" t="s">
        <v>138</v>
      </c>
      <c r="E8262" t="s">
        <v>40</v>
      </c>
      <c r="F8262" t="s">
        <v>25</v>
      </c>
      <c r="G8262">
        <v>1</v>
      </c>
      <c r="H8262">
        <v>13.1</v>
      </c>
      <c r="I8262" t="s">
        <v>211</v>
      </c>
      <c r="J8262" t="s">
        <v>107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83</v>
      </c>
      <c r="R8262" t="s">
        <v>83</v>
      </c>
      <c r="S8262" t="s">
        <v>83</v>
      </c>
      <c r="T8262" t="str">
        <f>_xlfn.XLOOKUP(A8262,MI_Match_Analysis!$A$2:$A$8,MI_Match_Analysis!$F$2:$F$8,"Not Found")</f>
        <v>Not Found</v>
      </c>
    </row>
    <row r="8263" spans="1:20" hidden="1" x14ac:dyDescent="0.3">
      <c r="A8263">
        <v>36</v>
      </c>
      <c r="B8263" s="1">
        <v>46137</v>
      </c>
      <c r="C8263" t="s">
        <v>162</v>
      </c>
      <c r="D8263" t="s">
        <v>138</v>
      </c>
      <c r="E8263" t="s">
        <v>40</v>
      </c>
      <c r="F8263" t="s">
        <v>25</v>
      </c>
      <c r="G8263">
        <v>1</v>
      </c>
      <c r="H8263">
        <v>13.2</v>
      </c>
      <c r="I8263" t="s">
        <v>43</v>
      </c>
      <c r="J8263" t="s">
        <v>107</v>
      </c>
      <c r="K8263">
        <v>6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83</v>
      </c>
      <c r="R8263" t="s">
        <v>83</v>
      </c>
      <c r="S8263" t="s">
        <v>83</v>
      </c>
      <c r="T8263" t="str">
        <f>_xlfn.XLOOKUP(A8263,MI_Match_Analysis!$A$2:$A$8,MI_Match_Analysis!$F$2:$F$8,"Not Found")</f>
        <v>Not Found</v>
      </c>
    </row>
    <row r="8264" spans="1:20" hidden="1" x14ac:dyDescent="0.3">
      <c r="A8264">
        <v>36</v>
      </c>
      <c r="B8264" s="1">
        <v>46137</v>
      </c>
      <c r="C8264" t="s">
        <v>162</v>
      </c>
      <c r="D8264" t="s">
        <v>138</v>
      </c>
      <c r="E8264" t="s">
        <v>40</v>
      </c>
      <c r="F8264" t="s">
        <v>25</v>
      </c>
      <c r="G8264">
        <v>1</v>
      </c>
      <c r="H8264">
        <v>13.3</v>
      </c>
      <c r="I8264" t="s">
        <v>43</v>
      </c>
      <c r="J8264" t="s">
        <v>107</v>
      </c>
      <c r="K8264">
        <v>4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83</v>
      </c>
      <c r="R8264" t="s">
        <v>83</v>
      </c>
      <c r="S8264" t="s">
        <v>83</v>
      </c>
      <c r="T8264" t="str">
        <f>_xlfn.XLOOKUP(A8264,MI_Match_Analysis!$A$2:$A$8,MI_Match_Analysis!$F$2:$F$8,"Not Found")</f>
        <v>Not Found</v>
      </c>
    </row>
    <row r="8265" spans="1:20" hidden="1" x14ac:dyDescent="0.3">
      <c r="A8265">
        <v>36</v>
      </c>
      <c r="B8265" s="1">
        <v>46137</v>
      </c>
      <c r="C8265" t="s">
        <v>162</v>
      </c>
      <c r="D8265" t="s">
        <v>138</v>
      </c>
      <c r="E8265" t="s">
        <v>40</v>
      </c>
      <c r="F8265" t="s">
        <v>25</v>
      </c>
      <c r="G8265">
        <v>1</v>
      </c>
      <c r="H8265">
        <v>13.4</v>
      </c>
      <c r="I8265" t="s">
        <v>43</v>
      </c>
      <c r="J8265" t="s">
        <v>107</v>
      </c>
      <c r="K8265">
        <v>6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83</v>
      </c>
      <c r="R8265" t="s">
        <v>83</v>
      </c>
      <c r="S8265" t="s">
        <v>83</v>
      </c>
      <c r="T8265" t="str">
        <f>_xlfn.XLOOKUP(A8265,MI_Match_Analysis!$A$2:$A$8,MI_Match_Analysis!$F$2:$F$8,"Not Found")</f>
        <v>Not Found</v>
      </c>
    </row>
    <row r="8266" spans="1:20" hidden="1" x14ac:dyDescent="0.3">
      <c r="A8266">
        <v>36</v>
      </c>
      <c r="B8266" s="1">
        <v>46137</v>
      </c>
      <c r="C8266" t="s">
        <v>162</v>
      </c>
      <c r="D8266" t="s">
        <v>138</v>
      </c>
      <c r="E8266" t="s">
        <v>40</v>
      </c>
      <c r="F8266" t="s">
        <v>25</v>
      </c>
      <c r="G8266">
        <v>1</v>
      </c>
      <c r="H8266">
        <v>13.5</v>
      </c>
      <c r="I8266" t="s">
        <v>43</v>
      </c>
      <c r="J8266" t="s">
        <v>107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205</v>
      </c>
      <c r="R8266" t="s">
        <v>43</v>
      </c>
      <c r="S8266" t="s">
        <v>83</v>
      </c>
      <c r="T8266" t="str">
        <f>_xlfn.XLOOKUP(A8266,MI_Match_Analysis!$A$2:$A$8,MI_Match_Analysis!$F$2:$F$8,"Not Found")</f>
        <v>Not Found</v>
      </c>
    </row>
    <row r="8267" spans="1:20" hidden="1" x14ac:dyDescent="0.3">
      <c r="A8267">
        <v>36</v>
      </c>
      <c r="B8267" s="1">
        <v>46137</v>
      </c>
      <c r="C8267" t="s">
        <v>162</v>
      </c>
      <c r="D8267" t="s">
        <v>138</v>
      </c>
      <c r="E8267" t="s">
        <v>40</v>
      </c>
      <c r="F8267" t="s">
        <v>25</v>
      </c>
      <c r="G8267">
        <v>1</v>
      </c>
      <c r="H8267">
        <v>13.6</v>
      </c>
      <c r="I8267" t="s">
        <v>250</v>
      </c>
      <c r="J8267" t="s">
        <v>107</v>
      </c>
      <c r="K8267">
        <v>0</v>
      </c>
      <c r="L8267">
        <v>1</v>
      </c>
      <c r="M8267">
        <v>1</v>
      </c>
      <c r="N8267">
        <v>0</v>
      </c>
      <c r="O8267">
        <v>0</v>
      </c>
      <c r="P8267">
        <v>0</v>
      </c>
      <c r="Q8267" t="s">
        <v>83</v>
      </c>
      <c r="R8267" t="s">
        <v>83</v>
      </c>
      <c r="S8267" t="s">
        <v>83</v>
      </c>
      <c r="T8267" t="str">
        <f>_xlfn.XLOOKUP(A8267,MI_Match_Analysis!$A$2:$A$8,MI_Match_Analysis!$F$2:$F$8,"Not Found")</f>
        <v>Not Found</v>
      </c>
    </row>
    <row r="8268" spans="1:20" hidden="1" x14ac:dyDescent="0.3">
      <c r="A8268">
        <v>36</v>
      </c>
      <c r="B8268" s="1">
        <v>46137</v>
      </c>
      <c r="C8268" t="s">
        <v>162</v>
      </c>
      <c r="D8268" t="s">
        <v>138</v>
      </c>
      <c r="E8268" t="s">
        <v>40</v>
      </c>
      <c r="F8268" t="s">
        <v>25</v>
      </c>
      <c r="G8268">
        <v>1</v>
      </c>
      <c r="H8268">
        <v>13.6</v>
      </c>
      <c r="I8268" t="s">
        <v>250</v>
      </c>
      <c r="J8268" t="s">
        <v>107</v>
      </c>
      <c r="K8268">
        <v>4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83</v>
      </c>
      <c r="R8268" t="s">
        <v>83</v>
      </c>
      <c r="S8268" t="s">
        <v>83</v>
      </c>
      <c r="T8268" t="str">
        <f>_xlfn.XLOOKUP(A8268,MI_Match_Analysis!$A$2:$A$8,MI_Match_Analysis!$F$2:$F$8,"Not Found")</f>
        <v>Not Found</v>
      </c>
    </row>
    <row r="8269" spans="1:20" hidden="1" x14ac:dyDescent="0.3">
      <c r="A8269">
        <v>36</v>
      </c>
      <c r="B8269" s="1">
        <v>46137</v>
      </c>
      <c r="C8269" t="s">
        <v>162</v>
      </c>
      <c r="D8269" t="s">
        <v>138</v>
      </c>
      <c r="E8269" t="s">
        <v>40</v>
      </c>
      <c r="F8269" t="s">
        <v>25</v>
      </c>
      <c r="G8269">
        <v>1</v>
      </c>
      <c r="H8269">
        <v>14.1</v>
      </c>
      <c r="I8269" t="s">
        <v>211</v>
      </c>
      <c r="J8269" t="s">
        <v>168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83</v>
      </c>
      <c r="R8269" t="s">
        <v>83</v>
      </c>
      <c r="S8269" t="s">
        <v>83</v>
      </c>
      <c r="T8269" t="str">
        <f>_xlfn.XLOOKUP(A8269,MI_Match_Analysis!$A$2:$A$8,MI_Match_Analysis!$F$2:$F$8,"Not Found")</f>
        <v>Not Found</v>
      </c>
    </row>
    <row r="8270" spans="1:20" hidden="1" x14ac:dyDescent="0.3">
      <c r="A8270">
        <v>36</v>
      </c>
      <c r="B8270" s="1">
        <v>46137</v>
      </c>
      <c r="C8270" t="s">
        <v>162</v>
      </c>
      <c r="D8270" t="s">
        <v>138</v>
      </c>
      <c r="E8270" t="s">
        <v>40</v>
      </c>
      <c r="F8270" t="s">
        <v>25</v>
      </c>
      <c r="G8270">
        <v>1</v>
      </c>
      <c r="H8270">
        <v>14.2</v>
      </c>
      <c r="I8270" t="s">
        <v>250</v>
      </c>
      <c r="J8270" t="s">
        <v>168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83</v>
      </c>
      <c r="R8270" t="s">
        <v>83</v>
      </c>
      <c r="S8270" t="s">
        <v>83</v>
      </c>
      <c r="T8270" t="str">
        <f>_xlfn.XLOOKUP(A8270,MI_Match_Analysis!$A$2:$A$8,MI_Match_Analysis!$F$2:$F$8,"Not Found")</f>
        <v>Not Found</v>
      </c>
    </row>
    <row r="8271" spans="1:20" hidden="1" x14ac:dyDescent="0.3">
      <c r="A8271">
        <v>36</v>
      </c>
      <c r="B8271" s="1">
        <v>46137</v>
      </c>
      <c r="C8271" t="s">
        <v>162</v>
      </c>
      <c r="D8271" t="s">
        <v>138</v>
      </c>
      <c r="E8271" t="s">
        <v>40</v>
      </c>
      <c r="F8271" t="s">
        <v>25</v>
      </c>
      <c r="G8271">
        <v>1</v>
      </c>
      <c r="H8271">
        <v>14.3</v>
      </c>
      <c r="I8271" t="s">
        <v>211</v>
      </c>
      <c r="J8271" t="s">
        <v>168</v>
      </c>
      <c r="K8271">
        <v>2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83</v>
      </c>
      <c r="R8271" t="s">
        <v>83</v>
      </c>
      <c r="S8271" t="s">
        <v>83</v>
      </c>
      <c r="T8271" t="str">
        <f>_xlfn.XLOOKUP(A8271,MI_Match_Analysis!$A$2:$A$8,MI_Match_Analysis!$F$2:$F$8,"Not Found")</f>
        <v>Not Found</v>
      </c>
    </row>
    <row r="8272" spans="1:20" hidden="1" x14ac:dyDescent="0.3">
      <c r="A8272">
        <v>36</v>
      </c>
      <c r="B8272" s="1">
        <v>46137</v>
      </c>
      <c r="C8272" t="s">
        <v>162</v>
      </c>
      <c r="D8272" t="s">
        <v>138</v>
      </c>
      <c r="E8272" t="s">
        <v>40</v>
      </c>
      <c r="F8272" t="s">
        <v>25</v>
      </c>
      <c r="G8272">
        <v>1</v>
      </c>
      <c r="H8272">
        <v>14.4</v>
      </c>
      <c r="I8272" t="s">
        <v>211</v>
      </c>
      <c r="J8272" t="s">
        <v>168</v>
      </c>
      <c r="K8272">
        <v>1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83</v>
      </c>
      <c r="R8272" t="s">
        <v>83</v>
      </c>
      <c r="S8272" t="s">
        <v>83</v>
      </c>
      <c r="T8272" t="str">
        <f>_xlfn.XLOOKUP(A8272,MI_Match_Analysis!$A$2:$A$8,MI_Match_Analysis!$F$2:$F$8,"Not Found")</f>
        <v>Not Found</v>
      </c>
    </row>
    <row r="8273" spans="1:20" hidden="1" x14ac:dyDescent="0.3">
      <c r="A8273">
        <v>36</v>
      </c>
      <c r="B8273" s="1">
        <v>46137</v>
      </c>
      <c r="C8273" t="s">
        <v>162</v>
      </c>
      <c r="D8273" t="s">
        <v>138</v>
      </c>
      <c r="E8273" t="s">
        <v>40</v>
      </c>
      <c r="F8273" t="s">
        <v>25</v>
      </c>
      <c r="G8273">
        <v>1</v>
      </c>
      <c r="H8273">
        <v>14.5</v>
      </c>
      <c r="I8273" t="s">
        <v>250</v>
      </c>
      <c r="J8273" t="s">
        <v>168</v>
      </c>
      <c r="K8273">
        <v>4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83</v>
      </c>
      <c r="R8273" t="s">
        <v>83</v>
      </c>
      <c r="S8273" t="s">
        <v>83</v>
      </c>
      <c r="T8273" t="str">
        <f>_xlfn.XLOOKUP(A8273,MI_Match_Analysis!$A$2:$A$8,MI_Match_Analysis!$F$2:$F$8,"Not Found")</f>
        <v>Not Found</v>
      </c>
    </row>
    <row r="8274" spans="1:20" hidden="1" x14ac:dyDescent="0.3">
      <c r="A8274">
        <v>36</v>
      </c>
      <c r="B8274" s="1">
        <v>46137</v>
      </c>
      <c r="C8274" t="s">
        <v>162</v>
      </c>
      <c r="D8274" t="s">
        <v>138</v>
      </c>
      <c r="E8274" t="s">
        <v>40</v>
      </c>
      <c r="F8274" t="s">
        <v>25</v>
      </c>
      <c r="G8274">
        <v>1</v>
      </c>
      <c r="H8274">
        <v>14.6</v>
      </c>
      <c r="I8274" t="s">
        <v>250</v>
      </c>
      <c r="J8274" t="s">
        <v>168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83</v>
      </c>
      <c r="R8274" t="s">
        <v>83</v>
      </c>
      <c r="S8274" t="s">
        <v>83</v>
      </c>
      <c r="T8274" t="str">
        <f>_xlfn.XLOOKUP(A8274,MI_Match_Analysis!$A$2:$A$8,MI_Match_Analysis!$F$2:$F$8,"Not Found")</f>
        <v>Not Found</v>
      </c>
    </row>
    <row r="8275" spans="1:20" hidden="1" x14ac:dyDescent="0.3">
      <c r="A8275">
        <v>36</v>
      </c>
      <c r="B8275" s="1">
        <v>46137</v>
      </c>
      <c r="C8275" t="s">
        <v>162</v>
      </c>
      <c r="D8275" t="s">
        <v>138</v>
      </c>
      <c r="E8275" t="s">
        <v>40</v>
      </c>
      <c r="F8275" t="s">
        <v>25</v>
      </c>
      <c r="G8275">
        <v>1</v>
      </c>
      <c r="H8275">
        <v>15.1</v>
      </c>
      <c r="I8275" t="s">
        <v>211</v>
      </c>
      <c r="J8275" t="s">
        <v>106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83</v>
      </c>
      <c r="R8275" t="s">
        <v>83</v>
      </c>
      <c r="S8275" t="s">
        <v>83</v>
      </c>
      <c r="T8275" t="str">
        <f>_xlfn.XLOOKUP(A8275,MI_Match_Analysis!$A$2:$A$8,MI_Match_Analysis!$F$2:$F$8,"Not Found")</f>
        <v>Not Found</v>
      </c>
    </row>
    <row r="8276" spans="1:20" hidden="1" x14ac:dyDescent="0.3">
      <c r="A8276">
        <v>36</v>
      </c>
      <c r="B8276" s="1">
        <v>46137</v>
      </c>
      <c r="C8276" t="s">
        <v>162</v>
      </c>
      <c r="D8276" t="s">
        <v>138</v>
      </c>
      <c r="E8276" t="s">
        <v>40</v>
      </c>
      <c r="F8276" t="s">
        <v>25</v>
      </c>
      <c r="G8276">
        <v>1</v>
      </c>
      <c r="H8276">
        <v>15.2</v>
      </c>
      <c r="I8276" t="s">
        <v>211</v>
      </c>
      <c r="J8276" t="s">
        <v>106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83</v>
      </c>
      <c r="R8276" t="s">
        <v>83</v>
      </c>
      <c r="S8276" t="s">
        <v>83</v>
      </c>
      <c r="T8276" t="str">
        <f>_xlfn.XLOOKUP(A8276,MI_Match_Analysis!$A$2:$A$8,MI_Match_Analysis!$F$2:$F$8,"Not Found")</f>
        <v>Not Found</v>
      </c>
    </row>
    <row r="8277" spans="1:20" hidden="1" x14ac:dyDescent="0.3">
      <c r="A8277">
        <v>36</v>
      </c>
      <c r="B8277" s="1">
        <v>46137</v>
      </c>
      <c r="C8277" t="s">
        <v>162</v>
      </c>
      <c r="D8277" t="s">
        <v>138</v>
      </c>
      <c r="E8277" t="s">
        <v>40</v>
      </c>
      <c r="F8277" t="s">
        <v>25</v>
      </c>
      <c r="G8277">
        <v>1</v>
      </c>
      <c r="H8277">
        <v>15.3</v>
      </c>
      <c r="I8277" t="s">
        <v>250</v>
      </c>
      <c r="J8277" t="s">
        <v>106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83</v>
      </c>
      <c r="R8277" t="s">
        <v>83</v>
      </c>
      <c r="S8277" t="s">
        <v>83</v>
      </c>
      <c r="T8277" t="str">
        <f>_xlfn.XLOOKUP(A8277,MI_Match_Analysis!$A$2:$A$8,MI_Match_Analysis!$F$2:$F$8,"Not Found")</f>
        <v>Not Found</v>
      </c>
    </row>
    <row r="8278" spans="1:20" hidden="1" x14ac:dyDescent="0.3">
      <c r="A8278">
        <v>36</v>
      </c>
      <c r="B8278" s="1">
        <v>46137</v>
      </c>
      <c r="C8278" t="s">
        <v>162</v>
      </c>
      <c r="D8278" t="s">
        <v>138</v>
      </c>
      <c r="E8278" t="s">
        <v>40</v>
      </c>
      <c r="F8278" t="s">
        <v>25</v>
      </c>
      <c r="G8278">
        <v>1</v>
      </c>
      <c r="H8278">
        <v>15.4</v>
      </c>
      <c r="I8278" t="s">
        <v>250</v>
      </c>
      <c r="J8278" t="s">
        <v>106</v>
      </c>
      <c r="K8278">
        <v>6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83</v>
      </c>
      <c r="R8278" t="s">
        <v>83</v>
      </c>
      <c r="S8278" t="s">
        <v>83</v>
      </c>
      <c r="T8278" t="str">
        <f>_xlfn.XLOOKUP(A8278,MI_Match_Analysis!$A$2:$A$8,MI_Match_Analysis!$F$2:$F$8,"Not Found")</f>
        <v>Not Found</v>
      </c>
    </row>
    <row r="8279" spans="1:20" hidden="1" x14ac:dyDescent="0.3">
      <c r="A8279">
        <v>36</v>
      </c>
      <c r="B8279" s="1">
        <v>46137</v>
      </c>
      <c r="C8279" t="s">
        <v>162</v>
      </c>
      <c r="D8279" t="s">
        <v>138</v>
      </c>
      <c r="E8279" t="s">
        <v>40</v>
      </c>
      <c r="F8279" t="s">
        <v>25</v>
      </c>
      <c r="G8279">
        <v>1</v>
      </c>
      <c r="H8279">
        <v>15.5</v>
      </c>
      <c r="I8279" t="s">
        <v>250</v>
      </c>
      <c r="J8279" t="s">
        <v>106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83</v>
      </c>
      <c r="R8279" t="s">
        <v>83</v>
      </c>
      <c r="S8279" t="s">
        <v>83</v>
      </c>
      <c r="T8279" t="str">
        <f>_xlfn.XLOOKUP(A8279,MI_Match_Analysis!$A$2:$A$8,MI_Match_Analysis!$F$2:$F$8,"Not Found")</f>
        <v>Not Found</v>
      </c>
    </row>
    <row r="8280" spans="1:20" hidden="1" x14ac:dyDescent="0.3">
      <c r="A8280">
        <v>36</v>
      </c>
      <c r="B8280" s="1">
        <v>46137</v>
      </c>
      <c r="C8280" t="s">
        <v>162</v>
      </c>
      <c r="D8280" t="s">
        <v>138</v>
      </c>
      <c r="E8280" t="s">
        <v>40</v>
      </c>
      <c r="F8280" t="s">
        <v>25</v>
      </c>
      <c r="G8280">
        <v>1</v>
      </c>
      <c r="H8280">
        <v>15.6</v>
      </c>
      <c r="I8280" t="s">
        <v>250</v>
      </c>
      <c r="J8280" t="s">
        <v>106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83</v>
      </c>
      <c r="R8280" t="s">
        <v>83</v>
      </c>
      <c r="S8280" t="s">
        <v>83</v>
      </c>
      <c r="T8280" t="str">
        <f>_xlfn.XLOOKUP(A8280,MI_Match_Analysis!$A$2:$A$8,MI_Match_Analysis!$F$2:$F$8,"Not Found")</f>
        <v>Not Found</v>
      </c>
    </row>
    <row r="8281" spans="1:20" hidden="1" x14ac:dyDescent="0.3">
      <c r="A8281">
        <v>36</v>
      </c>
      <c r="B8281" s="1">
        <v>46137</v>
      </c>
      <c r="C8281" t="s">
        <v>162</v>
      </c>
      <c r="D8281" t="s">
        <v>138</v>
      </c>
      <c r="E8281" t="s">
        <v>40</v>
      </c>
      <c r="F8281" t="s">
        <v>25</v>
      </c>
      <c r="G8281">
        <v>1</v>
      </c>
      <c r="H8281">
        <v>16.100000000000001</v>
      </c>
      <c r="I8281" t="s">
        <v>211</v>
      </c>
      <c r="J8281" t="s">
        <v>294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167</v>
      </c>
      <c r="R8281" t="s">
        <v>211</v>
      </c>
      <c r="S8281" t="s">
        <v>83</v>
      </c>
      <c r="T8281" t="str">
        <f>_xlfn.XLOOKUP(A8281,MI_Match_Analysis!$A$2:$A$8,MI_Match_Analysis!$F$2:$F$8,"Not Found")</f>
        <v>Not Found</v>
      </c>
    </row>
    <row r="8282" spans="1:20" hidden="1" x14ac:dyDescent="0.3">
      <c r="A8282">
        <v>36</v>
      </c>
      <c r="B8282" s="1">
        <v>46137</v>
      </c>
      <c r="C8282" t="s">
        <v>162</v>
      </c>
      <c r="D8282" t="s">
        <v>138</v>
      </c>
      <c r="E8282" t="s">
        <v>40</v>
      </c>
      <c r="F8282" t="s">
        <v>25</v>
      </c>
      <c r="G8282">
        <v>1</v>
      </c>
      <c r="H8282">
        <v>16.2</v>
      </c>
      <c r="I8282" t="s">
        <v>249</v>
      </c>
      <c r="J8282" t="s">
        <v>294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83</v>
      </c>
      <c r="R8282" t="s">
        <v>83</v>
      </c>
      <c r="S8282" t="s">
        <v>83</v>
      </c>
      <c r="T8282" t="str">
        <f>_xlfn.XLOOKUP(A8282,MI_Match_Analysis!$A$2:$A$8,MI_Match_Analysis!$F$2:$F$8,"Not Found")</f>
        <v>Not Found</v>
      </c>
    </row>
    <row r="8283" spans="1:20" hidden="1" x14ac:dyDescent="0.3">
      <c r="A8283">
        <v>36</v>
      </c>
      <c r="B8283" s="1">
        <v>46137</v>
      </c>
      <c r="C8283" t="s">
        <v>162</v>
      </c>
      <c r="D8283" t="s">
        <v>138</v>
      </c>
      <c r="E8283" t="s">
        <v>40</v>
      </c>
      <c r="F8283" t="s">
        <v>25</v>
      </c>
      <c r="G8283">
        <v>1</v>
      </c>
      <c r="H8283">
        <v>16.3</v>
      </c>
      <c r="I8283" t="s">
        <v>250</v>
      </c>
      <c r="J8283" t="s">
        <v>294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83</v>
      </c>
      <c r="R8283" t="s">
        <v>83</v>
      </c>
      <c r="S8283" t="s">
        <v>83</v>
      </c>
      <c r="T8283" t="str">
        <f>_xlfn.XLOOKUP(A8283,MI_Match_Analysis!$A$2:$A$8,MI_Match_Analysis!$F$2:$F$8,"Not Found")</f>
        <v>Not Found</v>
      </c>
    </row>
    <row r="8284" spans="1:20" hidden="1" x14ac:dyDescent="0.3">
      <c r="A8284">
        <v>36</v>
      </c>
      <c r="B8284" s="1">
        <v>46137</v>
      </c>
      <c r="C8284" t="s">
        <v>162</v>
      </c>
      <c r="D8284" t="s">
        <v>138</v>
      </c>
      <c r="E8284" t="s">
        <v>40</v>
      </c>
      <c r="F8284" t="s">
        <v>25</v>
      </c>
      <c r="G8284">
        <v>1</v>
      </c>
      <c r="H8284">
        <v>16.399999999999999</v>
      </c>
      <c r="I8284" t="s">
        <v>250</v>
      </c>
      <c r="J8284" t="s">
        <v>294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83</v>
      </c>
      <c r="R8284" t="s">
        <v>83</v>
      </c>
      <c r="S8284" t="s">
        <v>83</v>
      </c>
      <c r="T8284" t="str">
        <f>_xlfn.XLOOKUP(A8284,MI_Match_Analysis!$A$2:$A$8,MI_Match_Analysis!$F$2:$F$8,"Not Found")</f>
        <v>Not Found</v>
      </c>
    </row>
    <row r="8285" spans="1:20" hidden="1" x14ac:dyDescent="0.3">
      <c r="A8285">
        <v>36</v>
      </c>
      <c r="B8285" s="1">
        <v>46137</v>
      </c>
      <c r="C8285" t="s">
        <v>162</v>
      </c>
      <c r="D8285" t="s">
        <v>138</v>
      </c>
      <c r="E8285" t="s">
        <v>40</v>
      </c>
      <c r="F8285" t="s">
        <v>25</v>
      </c>
      <c r="G8285">
        <v>1</v>
      </c>
      <c r="H8285">
        <v>16.5</v>
      </c>
      <c r="I8285" t="s">
        <v>249</v>
      </c>
      <c r="J8285" t="s">
        <v>294</v>
      </c>
      <c r="K8285">
        <v>2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83</v>
      </c>
      <c r="R8285" t="s">
        <v>83</v>
      </c>
      <c r="S8285" t="s">
        <v>83</v>
      </c>
      <c r="T8285" t="str">
        <f>_xlfn.XLOOKUP(A8285,MI_Match_Analysis!$A$2:$A$8,MI_Match_Analysis!$F$2:$F$8,"Not Found")</f>
        <v>Not Found</v>
      </c>
    </row>
    <row r="8286" spans="1:20" hidden="1" x14ac:dyDescent="0.3">
      <c r="A8286">
        <v>36</v>
      </c>
      <c r="B8286" s="1">
        <v>46137</v>
      </c>
      <c r="C8286" t="s">
        <v>162</v>
      </c>
      <c r="D8286" t="s">
        <v>138</v>
      </c>
      <c r="E8286" t="s">
        <v>40</v>
      </c>
      <c r="F8286" t="s">
        <v>25</v>
      </c>
      <c r="G8286">
        <v>1</v>
      </c>
      <c r="H8286">
        <v>16.600000000000001</v>
      </c>
      <c r="I8286" t="s">
        <v>249</v>
      </c>
      <c r="J8286" t="s">
        <v>294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83</v>
      </c>
      <c r="R8286" t="s">
        <v>83</v>
      </c>
      <c r="S8286" t="s">
        <v>83</v>
      </c>
      <c r="T8286" t="str">
        <f>_xlfn.XLOOKUP(A8286,MI_Match_Analysis!$A$2:$A$8,MI_Match_Analysis!$F$2:$F$8,"Not Found")</f>
        <v>Not Found</v>
      </c>
    </row>
    <row r="8287" spans="1:20" hidden="1" x14ac:dyDescent="0.3">
      <c r="A8287">
        <v>36</v>
      </c>
      <c r="B8287" s="1">
        <v>46137</v>
      </c>
      <c r="C8287" t="s">
        <v>162</v>
      </c>
      <c r="D8287" t="s">
        <v>138</v>
      </c>
      <c r="E8287" t="s">
        <v>40</v>
      </c>
      <c r="F8287" t="s">
        <v>25</v>
      </c>
      <c r="G8287">
        <v>1</v>
      </c>
      <c r="H8287">
        <v>17.100000000000001</v>
      </c>
      <c r="I8287" t="s">
        <v>250</v>
      </c>
      <c r="J8287" t="s">
        <v>107</v>
      </c>
      <c r="K8287">
        <v>6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83</v>
      </c>
      <c r="R8287" t="s">
        <v>83</v>
      </c>
      <c r="S8287" t="s">
        <v>83</v>
      </c>
      <c r="T8287" t="str">
        <f>_xlfn.XLOOKUP(A8287,MI_Match_Analysis!$A$2:$A$8,MI_Match_Analysis!$F$2:$F$8,"Not Found")</f>
        <v>Not Found</v>
      </c>
    </row>
    <row r="8288" spans="1:20" hidden="1" x14ac:dyDescent="0.3">
      <c r="A8288">
        <v>36</v>
      </c>
      <c r="B8288" s="1">
        <v>46137</v>
      </c>
      <c r="C8288" t="s">
        <v>162</v>
      </c>
      <c r="D8288" t="s">
        <v>138</v>
      </c>
      <c r="E8288" t="s">
        <v>40</v>
      </c>
      <c r="F8288" t="s">
        <v>25</v>
      </c>
      <c r="G8288">
        <v>1</v>
      </c>
      <c r="H8288">
        <v>17.2</v>
      </c>
      <c r="I8288" t="s">
        <v>250</v>
      </c>
      <c r="J8288" t="s">
        <v>107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83</v>
      </c>
      <c r="R8288" t="s">
        <v>83</v>
      </c>
      <c r="S8288" t="s">
        <v>83</v>
      </c>
      <c r="T8288" t="str">
        <f>_xlfn.XLOOKUP(A8288,MI_Match_Analysis!$A$2:$A$8,MI_Match_Analysis!$F$2:$F$8,"Not Found")</f>
        <v>Not Found</v>
      </c>
    </row>
    <row r="8289" spans="1:20" hidden="1" x14ac:dyDescent="0.3">
      <c r="A8289">
        <v>36</v>
      </c>
      <c r="B8289" s="1">
        <v>46137</v>
      </c>
      <c r="C8289" t="s">
        <v>162</v>
      </c>
      <c r="D8289" t="s">
        <v>138</v>
      </c>
      <c r="E8289" t="s">
        <v>40</v>
      </c>
      <c r="F8289" t="s">
        <v>25</v>
      </c>
      <c r="G8289">
        <v>1</v>
      </c>
      <c r="H8289">
        <v>17.3</v>
      </c>
      <c r="I8289" t="s">
        <v>250</v>
      </c>
      <c r="J8289" t="s">
        <v>107</v>
      </c>
      <c r="K8289">
        <v>4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83</v>
      </c>
      <c r="R8289" t="s">
        <v>83</v>
      </c>
      <c r="S8289" t="s">
        <v>83</v>
      </c>
      <c r="T8289" t="str">
        <f>_xlfn.XLOOKUP(A8289,MI_Match_Analysis!$A$2:$A$8,MI_Match_Analysis!$F$2:$F$8,"Not Found")</f>
        <v>Not Found</v>
      </c>
    </row>
    <row r="8290" spans="1:20" hidden="1" x14ac:dyDescent="0.3">
      <c r="A8290">
        <v>36</v>
      </c>
      <c r="B8290" s="1">
        <v>46137</v>
      </c>
      <c r="C8290" t="s">
        <v>162</v>
      </c>
      <c r="D8290" t="s">
        <v>138</v>
      </c>
      <c r="E8290" t="s">
        <v>40</v>
      </c>
      <c r="F8290" t="s">
        <v>25</v>
      </c>
      <c r="G8290">
        <v>1</v>
      </c>
      <c r="H8290">
        <v>17.399999999999999</v>
      </c>
      <c r="I8290" t="s">
        <v>250</v>
      </c>
      <c r="J8290" t="s">
        <v>107</v>
      </c>
      <c r="K8290">
        <v>6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83</v>
      </c>
      <c r="R8290" t="s">
        <v>83</v>
      </c>
      <c r="S8290" t="s">
        <v>83</v>
      </c>
      <c r="T8290" t="str">
        <f>_xlfn.XLOOKUP(A8290,MI_Match_Analysis!$A$2:$A$8,MI_Match_Analysis!$F$2:$F$8,"Not Found")</f>
        <v>Not Found</v>
      </c>
    </row>
    <row r="8291" spans="1:20" hidden="1" x14ac:dyDescent="0.3">
      <c r="A8291">
        <v>36</v>
      </c>
      <c r="B8291" s="1">
        <v>46137</v>
      </c>
      <c r="C8291" t="s">
        <v>162</v>
      </c>
      <c r="D8291" t="s">
        <v>138</v>
      </c>
      <c r="E8291" t="s">
        <v>40</v>
      </c>
      <c r="F8291" t="s">
        <v>25</v>
      </c>
      <c r="G8291">
        <v>1</v>
      </c>
      <c r="H8291">
        <v>17.5</v>
      </c>
      <c r="I8291" t="s">
        <v>250</v>
      </c>
      <c r="J8291" t="s">
        <v>107</v>
      </c>
      <c r="K8291">
        <v>1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83</v>
      </c>
      <c r="R8291" t="s">
        <v>83</v>
      </c>
      <c r="S8291" t="s">
        <v>83</v>
      </c>
      <c r="T8291" t="str">
        <f>_xlfn.XLOOKUP(A8291,MI_Match_Analysis!$A$2:$A$8,MI_Match_Analysis!$F$2:$F$8,"Not Found")</f>
        <v>Not Found</v>
      </c>
    </row>
    <row r="8292" spans="1:20" hidden="1" x14ac:dyDescent="0.3">
      <c r="A8292">
        <v>36</v>
      </c>
      <c r="B8292" s="1">
        <v>46137</v>
      </c>
      <c r="C8292" t="s">
        <v>162</v>
      </c>
      <c r="D8292" t="s">
        <v>138</v>
      </c>
      <c r="E8292" t="s">
        <v>40</v>
      </c>
      <c r="F8292" t="s">
        <v>25</v>
      </c>
      <c r="G8292">
        <v>1</v>
      </c>
      <c r="H8292">
        <v>17.600000000000001</v>
      </c>
      <c r="I8292" t="s">
        <v>249</v>
      </c>
      <c r="J8292" t="s">
        <v>107</v>
      </c>
      <c r="K8292">
        <v>1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83</v>
      </c>
      <c r="R8292" t="s">
        <v>83</v>
      </c>
      <c r="S8292" t="s">
        <v>83</v>
      </c>
      <c r="T8292" t="str">
        <f>_xlfn.XLOOKUP(A8292,MI_Match_Analysis!$A$2:$A$8,MI_Match_Analysis!$F$2:$F$8,"Not Found")</f>
        <v>Not Found</v>
      </c>
    </row>
    <row r="8293" spans="1:20" hidden="1" x14ac:dyDescent="0.3">
      <c r="A8293">
        <v>36</v>
      </c>
      <c r="B8293" s="1">
        <v>46137</v>
      </c>
      <c r="C8293" t="s">
        <v>162</v>
      </c>
      <c r="D8293" t="s">
        <v>138</v>
      </c>
      <c r="E8293" t="s">
        <v>40</v>
      </c>
      <c r="F8293" t="s">
        <v>25</v>
      </c>
      <c r="G8293">
        <v>1</v>
      </c>
      <c r="H8293">
        <v>18.100000000000001</v>
      </c>
      <c r="I8293" t="s">
        <v>249</v>
      </c>
      <c r="J8293" t="s">
        <v>120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83</v>
      </c>
      <c r="R8293" t="s">
        <v>83</v>
      </c>
      <c r="S8293" t="s">
        <v>83</v>
      </c>
      <c r="T8293" t="str">
        <f>_xlfn.XLOOKUP(A8293,MI_Match_Analysis!$A$2:$A$8,MI_Match_Analysis!$F$2:$F$8,"Not Found")</f>
        <v>Not Found</v>
      </c>
    </row>
    <row r="8294" spans="1:20" hidden="1" x14ac:dyDescent="0.3">
      <c r="A8294">
        <v>36</v>
      </c>
      <c r="B8294" s="1">
        <v>46137</v>
      </c>
      <c r="C8294" t="s">
        <v>162</v>
      </c>
      <c r="D8294" t="s">
        <v>138</v>
      </c>
      <c r="E8294" t="s">
        <v>40</v>
      </c>
      <c r="F8294" t="s">
        <v>25</v>
      </c>
      <c r="G8294">
        <v>1</v>
      </c>
      <c r="H8294">
        <v>18.2</v>
      </c>
      <c r="I8294" t="s">
        <v>249</v>
      </c>
      <c r="J8294" t="s">
        <v>120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83</v>
      </c>
      <c r="R8294" t="s">
        <v>83</v>
      </c>
      <c r="S8294" t="s">
        <v>83</v>
      </c>
      <c r="T8294" t="str">
        <f>_xlfn.XLOOKUP(A8294,MI_Match_Analysis!$A$2:$A$8,MI_Match_Analysis!$F$2:$F$8,"Not Found")</f>
        <v>Not Found</v>
      </c>
    </row>
    <row r="8295" spans="1:20" hidden="1" x14ac:dyDescent="0.3">
      <c r="A8295">
        <v>36</v>
      </c>
      <c r="B8295" s="1">
        <v>46137</v>
      </c>
      <c r="C8295" t="s">
        <v>162</v>
      </c>
      <c r="D8295" t="s">
        <v>138</v>
      </c>
      <c r="E8295" t="s">
        <v>40</v>
      </c>
      <c r="F8295" t="s">
        <v>25</v>
      </c>
      <c r="G8295">
        <v>1</v>
      </c>
      <c r="H8295">
        <v>18.3</v>
      </c>
      <c r="I8295" t="s">
        <v>249</v>
      </c>
      <c r="J8295" t="s">
        <v>120</v>
      </c>
      <c r="K8295">
        <v>1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83</v>
      </c>
      <c r="R8295" t="s">
        <v>83</v>
      </c>
      <c r="S8295" t="s">
        <v>83</v>
      </c>
      <c r="T8295" t="str">
        <f>_xlfn.XLOOKUP(A8295,MI_Match_Analysis!$A$2:$A$8,MI_Match_Analysis!$F$2:$F$8,"Not Found")</f>
        <v>Not Found</v>
      </c>
    </row>
    <row r="8296" spans="1:20" hidden="1" x14ac:dyDescent="0.3">
      <c r="A8296">
        <v>36</v>
      </c>
      <c r="B8296" s="1">
        <v>46137</v>
      </c>
      <c r="C8296" t="s">
        <v>162</v>
      </c>
      <c r="D8296" t="s">
        <v>138</v>
      </c>
      <c r="E8296" t="s">
        <v>40</v>
      </c>
      <c r="F8296" t="s">
        <v>25</v>
      </c>
      <c r="G8296">
        <v>1</v>
      </c>
      <c r="H8296">
        <v>18.399999999999999</v>
      </c>
      <c r="I8296" t="s">
        <v>250</v>
      </c>
      <c r="J8296" t="s">
        <v>120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165</v>
      </c>
      <c r="R8296" t="s">
        <v>250</v>
      </c>
      <c r="S8296" t="s">
        <v>170</v>
      </c>
      <c r="T8296" t="str">
        <f>_xlfn.XLOOKUP(A8296,MI_Match_Analysis!$A$2:$A$8,MI_Match_Analysis!$F$2:$F$8,"Not Found")</f>
        <v>Not Found</v>
      </c>
    </row>
    <row r="8297" spans="1:20" hidden="1" x14ac:dyDescent="0.3">
      <c r="A8297">
        <v>36</v>
      </c>
      <c r="B8297" s="1">
        <v>46137</v>
      </c>
      <c r="C8297" t="s">
        <v>162</v>
      </c>
      <c r="D8297" t="s">
        <v>138</v>
      </c>
      <c r="E8297" t="s">
        <v>40</v>
      </c>
      <c r="F8297" t="s">
        <v>25</v>
      </c>
      <c r="G8297">
        <v>1</v>
      </c>
      <c r="H8297">
        <v>18.5</v>
      </c>
      <c r="I8297" t="s">
        <v>129</v>
      </c>
      <c r="J8297" t="s">
        <v>120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83</v>
      </c>
      <c r="R8297" t="s">
        <v>83</v>
      </c>
      <c r="S8297" t="s">
        <v>83</v>
      </c>
      <c r="T8297" t="str">
        <f>_xlfn.XLOOKUP(A8297,MI_Match_Analysis!$A$2:$A$8,MI_Match_Analysis!$F$2:$F$8,"Not Found")</f>
        <v>Not Found</v>
      </c>
    </row>
    <row r="8298" spans="1:20" hidden="1" x14ac:dyDescent="0.3">
      <c r="A8298">
        <v>36</v>
      </c>
      <c r="B8298" s="1">
        <v>46137</v>
      </c>
      <c r="C8298" t="s">
        <v>162</v>
      </c>
      <c r="D8298" t="s">
        <v>138</v>
      </c>
      <c r="E8298" t="s">
        <v>40</v>
      </c>
      <c r="F8298" t="s">
        <v>25</v>
      </c>
      <c r="G8298">
        <v>1</v>
      </c>
      <c r="H8298">
        <v>18.600000000000001</v>
      </c>
      <c r="I8298" t="s">
        <v>129</v>
      </c>
      <c r="J8298" t="s">
        <v>120</v>
      </c>
      <c r="K8298">
        <v>4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83</v>
      </c>
      <c r="R8298" t="s">
        <v>83</v>
      </c>
      <c r="S8298" t="s">
        <v>83</v>
      </c>
      <c r="T8298" t="str">
        <f>_xlfn.XLOOKUP(A8298,MI_Match_Analysis!$A$2:$A$8,MI_Match_Analysis!$F$2:$F$8,"Not Found")</f>
        <v>Not Found</v>
      </c>
    </row>
    <row r="8299" spans="1:20" hidden="1" x14ac:dyDescent="0.3">
      <c r="A8299">
        <v>36</v>
      </c>
      <c r="B8299" s="1">
        <v>46137</v>
      </c>
      <c r="C8299" t="s">
        <v>162</v>
      </c>
      <c r="D8299" t="s">
        <v>138</v>
      </c>
      <c r="E8299" t="s">
        <v>40</v>
      </c>
      <c r="F8299" t="s">
        <v>25</v>
      </c>
      <c r="G8299">
        <v>1</v>
      </c>
      <c r="H8299">
        <v>19.100000000000001</v>
      </c>
      <c r="I8299" t="s">
        <v>249</v>
      </c>
      <c r="J8299" t="s">
        <v>106</v>
      </c>
      <c r="K8299">
        <v>0</v>
      </c>
      <c r="L8299">
        <v>1</v>
      </c>
      <c r="M8299">
        <v>1</v>
      </c>
      <c r="N8299">
        <v>0</v>
      </c>
      <c r="O8299">
        <v>0</v>
      </c>
      <c r="P8299">
        <v>0</v>
      </c>
      <c r="Q8299" t="s">
        <v>83</v>
      </c>
      <c r="R8299" t="s">
        <v>83</v>
      </c>
      <c r="S8299" t="s">
        <v>83</v>
      </c>
      <c r="T8299" t="str">
        <f>_xlfn.XLOOKUP(A8299,MI_Match_Analysis!$A$2:$A$8,MI_Match_Analysis!$F$2:$F$8,"Not Found")</f>
        <v>Not Found</v>
      </c>
    </row>
    <row r="8300" spans="1:20" hidden="1" x14ac:dyDescent="0.3">
      <c r="A8300">
        <v>36</v>
      </c>
      <c r="B8300" s="1">
        <v>46137</v>
      </c>
      <c r="C8300" t="s">
        <v>162</v>
      </c>
      <c r="D8300" t="s">
        <v>138</v>
      </c>
      <c r="E8300" t="s">
        <v>40</v>
      </c>
      <c r="F8300" t="s">
        <v>25</v>
      </c>
      <c r="G8300">
        <v>1</v>
      </c>
      <c r="H8300">
        <v>19.100000000000001</v>
      </c>
      <c r="I8300" t="s">
        <v>249</v>
      </c>
      <c r="J8300" t="s">
        <v>106</v>
      </c>
      <c r="K8300">
        <v>4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83</v>
      </c>
      <c r="R8300" t="s">
        <v>83</v>
      </c>
      <c r="S8300" t="s">
        <v>83</v>
      </c>
      <c r="T8300" t="str">
        <f>_xlfn.XLOOKUP(A8300,MI_Match_Analysis!$A$2:$A$8,MI_Match_Analysis!$F$2:$F$8,"Not Found")</f>
        <v>Not Found</v>
      </c>
    </row>
    <row r="8301" spans="1:20" hidden="1" x14ac:dyDescent="0.3">
      <c r="A8301">
        <v>36</v>
      </c>
      <c r="B8301" s="1">
        <v>46137</v>
      </c>
      <c r="C8301" t="s">
        <v>162</v>
      </c>
      <c r="D8301" t="s">
        <v>138</v>
      </c>
      <c r="E8301" t="s">
        <v>40</v>
      </c>
      <c r="F8301" t="s">
        <v>25</v>
      </c>
      <c r="G8301">
        <v>1</v>
      </c>
      <c r="H8301">
        <v>19.2</v>
      </c>
      <c r="I8301" t="s">
        <v>249</v>
      </c>
      <c r="J8301" t="s">
        <v>106</v>
      </c>
      <c r="K8301">
        <v>2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83</v>
      </c>
      <c r="R8301" t="s">
        <v>83</v>
      </c>
      <c r="S8301" t="s">
        <v>83</v>
      </c>
      <c r="T8301" t="str">
        <f>_xlfn.XLOOKUP(A8301,MI_Match_Analysis!$A$2:$A$8,MI_Match_Analysis!$F$2:$F$8,"Not Found")</f>
        <v>Not Found</v>
      </c>
    </row>
    <row r="8302" spans="1:20" hidden="1" x14ac:dyDescent="0.3">
      <c r="A8302">
        <v>36</v>
      </c>
      <c r="B8302" s="1">
        <v>46137</v>
      </c>
      <c r="C8302" t="s">
        <v>162</v>
      </c>
      <c r="D8302" t="s">
        <v>138</v>
      </c>
      <c r="E8302" t="s">
        <v>40</v>
      </c>
      <c r="F8302" t="s">
        <v>25</v>
      </c>
      <c r="G8302">
        <v>1</v>
      </c>
      <c r="H8302">
        <v>19.3</v>
      </c>
      <c r="I8302" t="s">
        <v>249</v>
      </c>
      <c r="J8302" t="s">
        <v>106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165</v>
      </c>
      <c r="R8302" t="s">
        <v>249</v>
      </c>
      <c r="S8302" t="s">
        <v>168</v>
      </c>
      <c r="T8302" t="str">
        <f>_xlfn.XLOOKUP(A8302,MI_Match_Analysis!$A$2:$A$8,MI_Match_Analysis!$F$2:$F$8,"Not Found")</f>
        <v>Not Found</v>
      </c>
    </row>
    <row r="8303" spans="1:20" hidden="1" x14ac:dyDescent="0.3">
      <c r="A8303">
        <v>36</v>
      </c>
      <c r="B8303" s="1">
        <v>46137</v>
      </c>
      <c r="C8303" t="s">
        <v>162</v>
      </c>
      <c r="D8303" t="s">
        <v>138</v>
      </c>
      <c r="E8303" t="s">
        <v>40</v>
      </c>
      <c r="F8303" t="s">
        <v>25</v>
      </c>
      <c r="G8303">
        <v>1</v>
      </c>
      <c r="H8303">
        <v>19.399999999999999</v>
      </c>
      <c r="I8303" t="s">
        <v>44</v>
      </c>
      <c r="J8303" t="s">
        <v>106</v>
      </c>
      <c r="K8303">
        <v>2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83</v>
      </c>
      <c r="R8303" t="s">
        <v>83</v>
      </c>
      <c r="S8303" t="s">
        <v>83</v>
      </c>
      <c r="T8303" t="str">
        <f>_xlfn.XLOOKUP(A8303,MI_Match_Analysis!$A$2:$A$8,MI_Match_Analysis!$F$2:$F$8,"Not Found")</f>
        <v>Not Found</v>
      </c>
    </row>
    <row r="8304" spans="1:20" hidden="1" x14ac:dyDescent="0.3">
      <c r="A8304">
        <v>36</v>
      </c>
      <c r="B8304" s="1">
        <v>46137</v>
      </c>
      <c r="C8304" t="s">
        <v>162</v>
      </c>
      <c r="D8304" t="s">
        <v>138</v>
      </c>
      <c r="E8304" t="s">
        <v>40</v>
      </c>
      <c r="F8304" t="s">
        <v>25</v>
      </c>
      <c r="G8304">
        <v>1</v>
      </c>
      <c r="H8304">
        <v>19.5</v>
      </c>
      <c r="I8304" t="s">
        <v>44</v>
      </c>
      <c r="J8304" t="s">
        <v>106</v>
      </c>
      <c r="K8304">
        <v>0</v>
      </c>
      <c r="L8304">
        <v>1</v>
      </c>
      <c r="M8304">
        <v>0</v>
      </c>
      <c r="N8304">
        <v>1</v>
      </c>
      <c r="O8304">
        <v>0</v>
      </c>
      <c r="P8304">
        <v>0</v>
      </c>
      <c r="Q8304" t="s">
        <v>83</v>
      </c>
      <c r="R8304" t="s">
        <v>83</v>
      </c>
      <c r="S8304" t="s">
        <v>83</v>
      </c>
      <c r="T8304" t="str">
        <f>_xlfn.XLOOKUP(A8304,MI_Match_Analysis!$A$2:$A$8,MI_Match_Analysis!$F$2:$F$8,"Not Found")</f>
        <v>Not Found</v>
      </c>
    </row>
    <row r="8305" spans="1:20" hidden="1" x14ac:dyDescent="0.3">
      <c r="A8305">
        <v>36</v>
      </c>
      <c r="B8305" s="1">
        <v>46137</v>
      </c>
      <c r="C8305" t="s">
        <v>162</v>
      </c>
      <c r="D8305" t="s">
        <v>138</v>
      </c>
      <c r="E8305" t="s">
        <v>40</v>
      </c>
      <c r="F8305" t="s">
        <v>25</v>
      </c>
      <c r="G8305">
        <v>1</v>
      </c>
      <c r="H8305">
        <v>19.600000000000001</v>
      </c>
      <c r="I8305" t="s">
        <v>129</v>
      </c>
      <c r="J8305" t="s">
        <v>106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83</v>
      </c>
      <c r="R8305" t="s">
        <v>83</v>
      </c>
      <c r="S8305" t="s">
        <v>83</v>
      </c>
      <c r="T8305" t="str">
        <f>_xlfn.XLOOKUP(A8305,MI_Match_Analysis!$A$2:$A$8,MI_Match_Analysis!$F$2:$F$8,"Not Found")</f>
        <v>Not Found</v>
      </c>
    </row>
    <row r="8306" spans="1:20" hidden="1" x14ac:dyDescent="0.3">
      <c r="A8306">
        <v>36</v>
      </c>
      <c r="B8306" s="1">
        <v>46137</v>
      </c>
      <c r="C8306" t="s">
        <v>162</v>
      </c>
      <c r="D8306" t="s">
        <v>138</v>
      </c>
      <c r="E8306" t="s">
        <v>25</v>
      </c>
      <c r="F8306" t="s">
        <v>40</v>
      </c>
      <c r="G8306">
        <v>2</v>
      </c>
      <c r="H8306">
        <v>0.1</v>
      </c>
      <c r="I8306" t="s">
        <v>164</v>
      </c>
      <c r="J8306" t="s">
        <v>44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83</v>
      </c>
      <c r="R8306" t="s">
        <v>83</v>
      </c>
      <c r="S8306" t="s">
        <v>83</v>
      </c>
      <c r="T8306" t="str">
        <f>_xlfn.XLOOKUP(A8306,MI_Match_Analysis!$A$2:$A$8,MI_Match_Analysis!$F$2:$F$8,"Not Found")</f>
        <v>Not Found</v>
      </c>
    </row>
    <row r="8307" spans="1:20" hidden="1" x14ac:dyDescent="0.3">
      <c r="A8307">
        <v>36</v>
      </c>
      <c r="B8307" s="1">
        <v>46137</v>
      </c>
      <c r="C8307" t="s">
        <v>162</v>
      </c>
      <c r="D8307" t="s">
        <v>138</v>
      </c>
      <c r="E8307" t="s">
        <v>25</v>
      </c>
      <c r="F8307" t="s">
        <v>40</v>
      </c>
      <c r="G8307">
        <v>2</v>
      </c>
      <c r="H8307">
        <v>0.2</v>
      </c>
      <c r="I8307" t="s">
        <v>164</v>
      </c>
      <c r="J8307" t="s">
        <v>44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83</v>
      </c>
      <c r="R8307" t="s">
        <v>83</v>
      </c>
      <c r="S8307" t="s">
        <v>83</v>
      </c>
      <c r="T8307" t="str">
        <f>_xlfn.XLOOKUP(A8307,MI_Match_Analysis!$A$2:$A$8,MI_Match_Analysis!$F$2:$F$8,"Not Found")</f>
        <v>Not Found</v>
      </c>
    </row>
    <row r="8308" spans="1:20" hidden="1" x14ac:dyDescent="0.3">
      <c r="A8308">
        <v>36</v>
      </c>
      <c r="B8308" s="1">
        <v>46137</v>
      </c>
      <c r="C8308" t="s">
        <v>162</v>
      </c>
      <c r="D8308" t="s">
        <v>138</v>
      </c>
      <c r="E8308" t="s">
        <v>25</v>
      </c>
      <c r="F8308" t="s">
        <v>40</v>
      </c>
      <c r="G8308">
        <v>2</v>
      </c>
      <c r="H8308">
        <v>0.3</v>
      </c>
      <c r="I8308" t="s">
        <v>164</v>
      </c>
      <c r="J8308" t="s">
        <v>44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83</v>
      </c>
      <c r="R8308" t="s">
        <v>83</v>
      </c>
      <c r="S8308" t="s">
        <v>83</v>
      </c>
      <c r="T8308" t="str">
        <f>_xlfn.XLOOKUP(A8308,MI_Match_Analysis!$A$2:$A$8,MI_Match_Analysis!$F$2:$F$8,"Not Found")</f>
        <v>Not Found</v>
      </c>
    </row>
    <row r="8309" spans="1:20" hidden="1" x14ac:dyDescent="0.3">
      <c r="A8309">
        <v>36</v>
      </c>
      <c r="B8309" s="1">
        <v>46137</v>
      </c>
      <c r="C8309" t="s">
        <v>162</v>
      </c>
      <c r="D8309" t="s">
        <v>138</v>
      </c>
      <c r="E8309" t="s">
        <v>25</v>
      </c>
      <c r="F8309" t="s">
        <v>40</v>
      </c>
      <c r="G8309">
        <v>2</v>
      </c>
      <c r="H8309">
        <v>0.3</v>
      </c>
      <c r="I8309" t="s">
        <v>164</v>
      </c>
      <c r="J8309" t="s">
        <v>44</v>
      </c>
      <c r="K8309">
        <v>0</v>
      </c>
      <c r="L8309">
        <v>1</v>
      </c>
      <c r="M8309">
        <v>1</v>
      </c>
      <c r="N8309">
        <v>0</v>
      </c>
      <c r="O8309">
        <v>0</v>
      </c>
      <c r="P8309">
        <v>0</v>
      </c>
      <c r="Q8309" t="s">
        <v>83</v>
      </c>
      <c r="R8309" t="s">
        <v>83</v>
      </c>
      <c r="S8309" t="s">
        <v>83</v>
      </c>
      <c r="T8309" t="str">
        <f>_xlfn.XLOOKUP(A8309,MI_Match_Analysis!$A$2:$A$8,MI_Match_Analysis!$F$2:$F$8,"Not Found")</f>
        <v>Not Found</v>
      </c>
    </row>
    <row r="8310" spans="1:20" hidden="1" x14ac:dyDescent="0.3">
      <c r="A8310">
        <v>36</v>
      </c>
      <c r="B8310" s="1">
        <v>46137</v>
      </c>
      <c r="C8310" t="s">
        <v>162</v>
      </c>
      <c r="D8310" t="s">
        <v>138</v>
      </c>
      <c r="E8310" t="s">
        <v>25</v>
      </c>
      <c r="F8310" t="s">
        <v>40</v>
      </c>
      <c r="G8310">
        <v>2</v>
      </c>
      <c r="H8310">
        <v>0.4</v>
      </c>
      <c r="I8310" t="s">
        <v>164</v>
      </c>
      <c r="J8310" t="s">
        <v>44</v>
      </c>
      <c r="K8310">
        <v>6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83</v>
      </c>
      <c r="R8310" t="s">
        <v>83</v>
      </c>
      <c r="S8310" t="s">
        <v>83</v>
      </c>
      <c r="T8310" t="str">
        <f>_xlfn.XLOOKUP(A8310,MI_Match_Analysis!$A$2:$A$8,MI_Match_Analysis!$F$2:$F$8,"Not Found")</f>
        <v>Not Found</v>
      </c>
    </row>
    <row r="8311" spans="1:20" hidden="1" x14ac:dyDescent="0.3">
      <c r="A8311">
        <v>36</v>
      </c>
      <c r="B8311" s="1">
        <v>46137</v>
      </c>
      <c r="C8311" t="s">
        <v>162</v>
      </c>
      <c r="D8311" t="s">
        <v>138</v>
      </c>
      <c r="E8311" t="s">
        <v>25</v>
      </c>
      <c r="F8311" t="s">
        <v>40</v>
      </c>
      <c r="G8311">
        <v>2</v>
      </c>
      <c r="H8311">
        <v>0.5</v>
      </c>
      <c r="I8311" t="s">
        <v>164</v>
      </c>
      <c r="J8311" t="s">
        <v>44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165</v>
      </c>
      <c r="R8311" t="s">
        <v>164</v>
      </c>
      <c r="S8311" t="s">
        <v>74</v>
      </c>
      <c r="T8311" t="str">
        <f>_xlfn.XLOOKUP(A8311,MI_Match_Analysis!$A$2:$A$8,MI_Match_Analysis!$F$2:$F$8,"Not Found")</f>
        <v>Not Found</v>
      </c>
    </row>
    <row r="8312" spans="1:20" hidden="1" x14ac:dyDescent="0.3">
      <c r="A8312">
        <v>36</v>
      </c>
      <c r="B8312" s="1">
        <v>46137</v>
      </c>
      <c r="C8312" t="s">
        <v>162</v>
      </c>
      <c r="D8312" t="s">
        <v>138</v>
      </c>
      <c r="E8312" t="s">
        <v>25</v>
      </c>
      <c r="F8312" t="s">
        <v>40</v>
      </c>
      <c r="G8312">
        <v>2</v>
      </c>
      <c r="H8312">
        <v>0.6</v>
      </c>
      <c r="I8312" t="s">
        <v>30</v>
      </c>
      <c r="J8312" t="s">
        <v>44</v>
      </c>
      <c r="K8312">
        <v>6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83</v>
      </c>
      <c r="R8312" t="s">
        <v>83</v>
      </c>
      <c r="S8312" t="s">
        <v>83</v>
      </c>
      <c r="T8312" t="str">
        <f>_xlfn.XLOOKUP(A8312,MI_Match_Analysis!$A$2:$A$8,MI_Match_Analysis!$F$2:$F$8,"Not Found")</f>
        <v>Not Found</v>
      </c>
    </row>
    <row r="8313" spans="1:20" hidden="1" x14ac:dyDescent="0.3">
      <c r="A8313">
        <v>36</v>
      </c>
      <c r="B8313" s="1">
        <v>46137</v>
      </c>
      <c r="C8313" t="s">
        <v>162</v>
      </c>
      <c r="D8313" t="s">
        <v>138</v>
      </c>
      <c r="E8313" t="s">
        <v>25</v>
      </c>
      <c r="F8313" t="s">
        <v>40</v>
      </c>
      <c r="G8313">
        <v>2</v>
      </c>
      <c r="H8313">
        <v>1.1000000000000001</v>
      </c>
      <c r="I8313" t="s">
        <v>95</v>
      </c>
      <c r="J8313" t="s">
        <v>42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83</v>
      </c>
      <c r="R8313" t="s">
        <v>83</v>
      </c>
      <c r="S8313" t="s">
        <v>83</v>
      </c>
      <c r="T8313" t="str">
        <f>_xlfn.XLOOKUP(A8313,MI_Match_Analysis!$A$2:$A$8,MI_Match_Analysis!$F$2:$F$8,"Not Found")</f>
        <v>Not Found</v>
      </c>
    </row>
    <row r="8314" spans="1:20" hidden="1" x14ac:dyDescent="0.3">
      <c r="A8314">
        <v>36</v>
      </c>
      <c r="B8314" s="1">
        <v>46137</v>
      </c>
      <c r="C8314" t="s">
        <v>162</v>
      </c>
      <c r="D8314" t="s">
        <v>138</v>
      </c>
      <c r="E8314" t="s">
        <v>25</v>
      </c>
      <c r="F8314" t="s">
        <v>40</v>
      </c>
      <c r="G8314">
        <v>2</v>
      </c>
      <c r="H8314">
        <v>1.2</v>
      </c>
      <c r="I8314" t="s">
        <v>95</v>
      </c>
      <c r="J8314" t="s">
        <v>42</v>
      </c>
      <c r="K8314">
        <v>0</v>
      </c>
      <c r="L8314">
        <v>4</v>
      </c>
      <c r="M8314">
        <v>0</v>
      </c>
      <c r="N8314">
        <v>1</v>
      </c>
      <c r="O8314">
        <v>0</v>
      </c>
      <c r="P8314">
        <v>0</v>
      </c>
      <c r="Q8314" t="s">
        <v>83</v>
      </c>
      <c r="R8314" t="s">
        <v>83</v>
      </c>
      <c r="S8314" t="s">
        <v>83</v>
      </c>
      <c r="T8314" t="str">
        <f>_xlfn.XLOOKUP(A8314,MI_Match_Analysis!$A$2:$A$8,MI_Match_Analysis!$F$2:$F$8,"Not Found")</f>
        <v>Not Found</v>
      </c>
    </row>
    <row r="8315" spans="1:20" hidden="1" x14ac:dyDescent="0.3">
      <c r="A8315">
        <v>36</v>
      </c>
      <c r="B8315" s="1">
        <v>46137</v>
      </c>
      <c r="C8315" t="s">
        <v>162</v>
      </c>
      <c r="D8315" t="s">
        <v>138</v>
      </c>
      <c r="E8315" t="s">
        <v>25</v>
      </c>
      <c r="F8315" t="s">
        <v>40</v>
      </c>
      <c r="G8315">
        <v>2</v>
      </c>
      <c r="H8315">
        <v>1.3</v>
      </c>
      <c r="I8315" t="s">
        <v>95</v>
      </c>
      <c r="J8315" t="s">
        <v>42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83</v>
      </c>
      <c r="R8315" t="s">
        <v>83</v>
      </c>
      <c r="S8315" t="s">
        <v>83</v>
      </c>
      <c r="T8315" t="str">
        <f>_xlfn.XLOOKUP(A8315,MI_Match_Analysis!$A$2:$A$8,MI_Match_Analysis!$F$2:$F$8,"Not Found")</f>
        <v>Not Found</v>
      </c>
    </row>
    <row r="8316" spans="1:20" hidden="1" x14ac:dyDescent="0.3">
      <c r="A8316">
        <v>36</v>
      </c>
      <c r="B8316" s="1">
        <v>46137</v>
      </c>
      <c r="C8316" t="s">
        <v>162</v>
      </c>
      <c r="D8316" t="s">
        <v>138</v>
      </c>
      <c r="E8316" t="s">
        <v>25</v>
      </c>
      <c r="F8316" t="s">
        <v>40</v>
      </c>
      <c r="G8316">
        <v>2</v>
      </c>
      <c r="H8316">
        <v>1.4</v>
      </c>
      <c r="I8316" t="s">
        <v>95</v>
      </c>
      <c r="J8316" t="s">
        <v>42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83</v>
      </c>
      <c r="R8316" t="s">
        <v>83</v>
      </c>
      <c r="S8316" t="s">
        <v>83</v>
      </c>
      <c r="T8316" t="str">
        <f>_xlfn.XLOOKUP(A8316,MI_Match_Analysis!$A$2:$A$8,MI_Match_Analysis!$F$2:$F$8,"Not Found")</f>
        <v>Not Found</v>
      </c>
    </row>
    <row r="8317" spans="1:20" hidden="1" x14ac:dyDescent="0.3">
      <c r="A8317">
        <v>36</v>
      </c>
      <c r="B8317" s="1">
        <v>46137</v>
      </c>
      <c r="C8317" t="s">
        <v>162</v>
      </c>
      <c r="D8317" t="s">
        <v>138</v>
      </c>
      <c r="E8317" t="s">
        <v>25</v>
      </c>
      <c r="F8317" t="s">
        <v>40</v>
      </c>
      <c r="G8317">
        <v>2</v>
      </c>
      <c r="H8317">
        <v>1.4</v>
      </c>
      <c r="I8317" t="s">
        <v>95</v>
      </c>
      <c r="J8317" t="s">
        <v>42</v>
      </c>
      <c r="K8317">
        <v>0</v>
      </c>
      <c r="L8317">
        <v>5</v>
      </c>
      <c r="M8317">
        <v>1</v>
      </c>
      <c r="N8317">
        <v>0</v>
      </c>
      <c r="O8317">
        <v>0</v>
      </c>
      <c r="P8317">
        <v>0</v>
      </c>
      <c r="Q8317" t="s">
        <v>83</v>
      </c>
      <c r="R8317" t="s">
        <v>83</v>
      </c>
      <c r="S8317" t="s">
        <v>83</v>
      </c>
      <c r="T8317" t="str">
        <f>_xlfn.XLOOKUP(A8317,MI_Match_Analysis!$A$2:$A$8,MI_Match_Analysis!$F$2:$F$8,"Not Found")</f>
        <v>Not Found</v>
      </c>
    </row>
    <row r="8318" spans="1:20" hidden="1" x14ac:dyDescent="0.3">
      <c r="A8318">
        <v>36</v>
      </c>
      <c r="B8318" s="1">
        <v>46137</v>
      </c>
      <c r="C8318" t="s">
        <v>162</v>
      </c>
      <c r="D8318" t="s">
        <v>138</v>
      </c>
      <c r="E8318" t="s">
        <v>25</v>
      </c>
      <c r="F8318" t="s">
        <v>40</v>
      </c>
      <c r="G8318">
        <v>2</v>
      </c>
      <c r="H8318">
        <v>1.5</v>
      </c>
      <c r="I8318" t="s">
        <v>95</v>
      </c>
      <c r="J8318" t="s">
        <v>42</v>
      </c>
      <c r="K8318">
        <v>4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83</v>
      </c>
      <c r="R8318" t="s">
        <v>83</v>
      </c>
      <c r="S8318" t="s">
        <v>83</v>
      </c>
      <c r="T8318" t="str">
        <f>_xlfn.XLOOKUP(A8318,MI_Match_Analysis!$A$2:$A$8,MI_Match_Analysis!$F$2:$F$8,"Not Found")</f>
        <v>Not Found</v>
      </c>
    </row>
    <row r="8319" spans="1:20" hidden="1" x14ac:dyDescent="0.3">
      <c r="A8319">
        <v>36</v>
      </c>
      <c r="B8319" s="1">
        <v>46137</v>
      </c>
      <c r="C8319" t="s">
        <v>162</v>
      </c>
      <c r="D8319" t="s">
        <v>138</v>
      </c>
      <c r="E8319" t="s">
        <v>25</v>
      </c>
      <c r="F8319" t="s">
        <v>40</v>
      </c>
      <c r="G8319">
        <v>2</v>
      </c>
      <c r="H8319">
        <v>1.6</v>
      </c>
      <c r="I8319" t="s">
        <v>95</v>
      </c>
      <c r="J8319" t="s">
        <v>42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83</v>
      </c>
      <c r="R8319" t="s">
        <v>83</v>
      </c>
      <c r="S8319" t="s">
        <v>83</v>
      </c>
      <c r="T8319" t="str">
        <f>_xlfn.XLOOKUP(A8319,MI_Match_Analysis!$A$2:$A$8,MI_Match_Analysis!$F$2:$F$8,"Not Found")</f>
        <v>Not Found</v>
      </c>
    </row>
    <row r="8320" spans="1:20" hidden="1" x14ac:dyDescent="0.3">
      <c r="A8320">
        <v>36</v>
      </c>
      <c r="B8320" s="1">
        <v>46137</v>
      </c>
      <c r="C8320" t="s">
        <v>162</v>
      </c>
      <c r="D8320" t="s">
        <v>138</v>
      </c>
      <c r="E8320" t="s">
        <v>25</v>
      </c>
      <c r="F8320" t="s">
        <v>40</v>
      </c>
      <c r="G8320">
        <v>2</v>
      </c>
      <c r="H8320">
        <v>2.1</v>
      </c>
      <c r="I8320" t="s">
        <v>30</v>
      </c>
      <c r="J8320" t="s">
        <v>44</v>
      </c>
      <c r="K8320">
        <v>4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83</v>
      </c>
      <c r="R8320" t="s">
        <v>83</v>
      </c>
      <c r="S8320" t="s">
        <v>83</v>
      </c>
      <c r="T8320" t="str">
        <f>_xlfn.XLOOKUP(A8320,MI_Match_Analysis!$A$2:$A$8,MI_Match_Analysis!$F$2:$F$8,"Not Found")</f>
        <v>Not Found</v>
      </c>
    </row>
    <row r="8321" spans="1:20" hidden="1" x14ac:dyDescent="0.3">
      <c r="A8321">
        <v>36</v>
      </c>
      <c r="B8321" s="1">
        <v>46137</v>
      </c>
      <c r="C8321" t="s">
        <v>162</v>
      </c>
      <c r="D8321" t="s">
        <v>138</v>
      </c>
      <c r="E8321" t="s">
        <v>25</v>
      </c>
      <c r="F8321" t="s">
        <v>40</v>
      </c>
      <c r="G8321">
        <v>2</v>
      </c>
      <c r="H8321">
        <v>2.2000000000000002</v>
      </c>
      <c r="I8321" t="s">
        <v>30</v>
      </c>
      <c r="J8321" t="s">
        <v>44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83</v>
      </c>
      <c r="R8321" t="s">
        <v>83</v>
      </c>
      <c r="S8321" t="s">
        <v>83</v>
      </c>
      <c r="T8321" t="str">
        <f>_xlfn.XLOOKUP(A8321,MI_Match_Analysis!$A$2:$A$8,MI_Match_Analysis!$F$2:$F$8,"Not Found")</f>
        <v>Not Found</v>
      </c>
    </row>
    <row r="8322" spans="1:20" hidden="1" x14ac:dyDescent="0.3">
      <c r="A8322">
        <v>36</v>
      </c>
      <c r="B8322" s="1">
        <v>46137</v>
      </c>
      <c r="C8322" t="s">
        <v>162</v>
      </c>
      <c r="D8322" t="s">
        <v>138</v>
      </c>
      <c r="E8322" t="s">
        <v>25</v>
      </c>
      <c r="F8322" t="s">
        <v>40</v>
      </c>
      <c r="G8322">
        <v>2</v>
      </c>
      <c r="H8322">
        <v>2.2999999999999998</v>
      </c>
      <c r="I8322" t="s">
        <v>30</v>
      </c>
      <c r="J8322" t="s">
        <v>44</v>
      </c>
      <c r="K8322">
        <v>4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83</v>
      </c>
      <c r="R8322" t="s">
        <v>83</v>
      </c>
      <c r="S8322" t="s">
        <v>83</v>
      </c>
      <c r="T8322" t="str">
        <f>_xlfn.XLOOKUP(A8322,MI_Match_Analysis!$A$2:$A$8,MI_Match_Analysis!$F$2:$F$8,"Not Found")</f>
        <v>Not Found</v>
      </c>
    </row>
    <row r="8323" spans="1:20" hidden="1" x14ac:dyDescent="0.3">
      <c r="A8323">
        <v>36</v>
      </c>
      <c r="B8323" s="1">
        <v>46137</v>
      </c>
      <c r="C8323" t="s">
        <v>162</v>
      </c>
      <c r="D8323" t="s">
        <v>138</v>
      </c>
      <c r="E8323" t="s">
        <v>25</v>
      </c>
      <c r="F8323" t="s">
        <v>40</v>
      </c>
      <c r="G8323">
        <v>2</v>
      </c>
      <c r="H8323">
        <v>2.4</v>
      </c>
      <c r="I8323" t="s">
        <v>30</v>
      </c>
      <c r="J8323" t="s">
        <v>44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83</v>
      </c>
      <c r="R8323" t="s">
        <v>83</v>
      </c>
      <c r="S8323" t="s">
        <v>83</v>
      </c>
      <c r="T8323" t="str">
        <f>_xlfn.XLOOKUP(A8323,MI_Match_Analysis!$A$2:$A$8,MI_Match_Analysis!$F$2:$F$8,"Not Found")</f>
        <v>Not Found</v>
      </c>
    </row>
    <row r="8324" spans="1:20" hidden="1" x14ac:dyDescent="0.3">
      <c r="A8324">
        <v>36</v>
      </c>
      <c r="B8324" s="1">
        <v>46137</v>
      </c>
      <c r="C8324" t="s">
        <v>162</v>
      </c>
      <c r="D8324" t="s">
        <v>138</v>
      </c>
      <c r="E8324" t="s">
        <v>25</v>
      </c>
      <c r="F8324" t="s">
        <v>40</v>
      </c>
      <c r="G8324">
        <v>2</v>
      </c>
      <c r="H8324">
        <v>2.5</v>
      </c>
      <c r="I8324" t="s">
        <v>30</v>
      </c>
      <c r="J8324" t="s">
        <v>44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83</v>
      </c>
      <c r="R8324" t="s">
        <v>83</v>
      </c>
      <c r="S8324" t="s">
        <v>83</v>
      </c>
      <c r="T8324" t="str">
        <f>_xlfn.XLOOKUP(A8324,MI_Match_Analysis!$A$2:$A$8,MI_Match_Analysis!$F$2:$F$8,"Not Found")</f>
        <v>Not Found</v>
      </c>
    </row>
    <row r="8325" spans="1:20" hidden="1" x14ac:dyDescent="0.3">
      <c r="A8325">
        <v>36</v>
      </c>
      <c r="B8325" s="1">
        <v>46137</v>
      </c>
      <c r="C8325" t="s">
        <v>162</v>
      </c>
      <c r="D8325" t="s">
        <v>138</v>
      </c>
      <c r="E8325" t="s">
        <v>25</v>
      </c>
      <c r="F8325" t="s">
        <v>40</v>
      </c>
      <c r="G8325">
        <v>2</v>
      </c>
      <c r="H8325">
        <v>2.6</v>
      </c>
      <c r="I8325" t="s">
        <v>30</v>
      </c>
      <c r="J8325" t="s">
        <v>44</v>
      </c>
      <c r="K8325">
        <v>4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83</v>
      </c>
      <c r="R8325" t="s">
        <v>83</v>
      </c>
      <c r="S8325" t="s">
        <v>83</v>
      </c>
      <c r="T8325" t="str">
        <f>_xlfn.XLOOKUP(A8325,MI_Match_Analysis!$A$2:$A$8,MI_Match_Analysis!$F$2:$F$8,"Not Found")</f>
        <v>Not Found</v>
      </c>
    </row>
    <row r="8326" spans="1:20" hidden="1" x14ac:dyDescent="0.3">
      <c r="A8326">
        <v>36</v>
      </c>
      <c r="B8326" s="1">
        <v>46137</v>
      </c>
      <c r="C8326" t="s">
        <v>162</v>
      </c>
      <c r="D8326" t="s">
        <v>138</v>
      </c>
      <c r="E8326" t="s">
        <v>25</v>
      </c>
      <c r="F8326" t="s">
        <v>40</v>
      </c>
      <c r="G8326">
        <v>2</v>
      </c>
      <c r="H8326">
        <v>3.1</v>
      </c>
      <c r="I8326" t="s">
        <v>95</v>
      </c>
      <c r="J8326" t="s">
        <v>42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83</v>
      </c>
      <c r="R8326" t="s">
        <v>83</v>
      </c>
      <c r="S8326" t="s">
        <v>83</v>
      </c>
      <c r="T8326" t="str">
        <f>_xlfn.XLOOKUP(A8326,MI_Match_Analysis!$A$2:$A$8,MI_Match_Analysis!$F$2:$F$8,"Not Found")</f>
        <v>Not Found</v>
      </c>
    </row>
    <row r="8327" spans="1:20" hidden="1" x14ac:dyDescent="0.3">
      <c r="A8327">
        <v>36</v>
      </c>
      <c r="B8327" s="1">
        <v>46137</v>
      </c>
      <c r="C8327" t="s">
        <v>162</v>
      </c>
      <c r="D8327" t="s">
        <v>138</v>
      </c>
      <c r="E8327" t="s">
        <v>25</v>
      </c>
      <c r="F8327" t="s">
        <v>40</v>
      </c>
      <c r="G8327">
        <v>2</v>
      </c>
      <c r="H8327">
        <v>3.2</v>
      </c>
      <c r="I8327" t="s">
        <v>95</v>
      </c>
      <c r="J8327" t="s">
        <v>42</v>
      </c>
      <c r="K8327">
        <v>4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83</v>
      </c>
      <c r="R8327" t="s">
        <v>83</v>
      </c>
      <c r="S8327" t="s">
        <v>83</v>
      </c>
      <c r="T8327" t="str">
        <f>_xlfn.XLOOKUP(A8327,MI_Match_Analysis!$A$2:$A$8,MI_Match_Analysis!$F$2:$F$8,"Not Found")</f>
        <v>Not Found</v>
      </c>
    </row>
    <row r="8328" spans="1:20" hidden="1" x14ac:dyDescent="0.3">
      <c r="A8328">
        <v>36</v>
      </c>
      <c r="B8328" s="1">
        <v>46137</v>
      </c>
      <c r="C8328" t="s">
        <v>162</v>
      </c>
      <c r="D8328" t="s">
        <v>138</v>
      </c>
      <c r="E8328" t="s">
        <v>25</v>
      </c>
      <c r="F8328" t="s">
        <v>40</v>
      </c>
      <c r="G8328">
        <v>2</v>
      </c>
      <c r="H8328">
        <v>3.3</v>
      </c>
      <c r="I8328" t="s">
        <v>95</v>
      </c>
      <c r="J8328" t="s">
        <v>42</v>
      </c>
      <c r="K8328">
        <v>6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83</v>
      </c>
      <c r="R8328" t="s">
        <v>83</v>
      </c>
      <c r="S8328" t="s">
        <v>83</v>
      </c>
      <c r="T8328" t="str">
        <f>_xlfn.XLOOKUP(A8328,MI_Match_Analysis!$A$2:$A$8,MI_Match_Analysis!$F$2:$F$8,"Not Found")</f>
        <v>Not Found</v>
      </c>
    </row>
    <row r="8329" spans="1:20" hidden="1" x14ac:dyDescent="0.3">
      <c r="A8329">
        <v>36</v>
      </c>
      <c r="B8329" s="1">
        <v>46137</v>
      </c>
      <c r="C8329" t="s">
        <v>162</v>
      </c>
      <c r="D8329" t="s">
        <v>138</v>
      </c>
      <c r="E8329" t="s">
        <v>25</v>
      </c>
      <c r="F8329" t="s">
        <v>40</v>
      </c>
      <c r="G8329">
        <v>2</v>
      </c>
      <c r="H8329">
        <v>3.4</v>
      </c>
      <c r="I8329" t="s">
        <v>95</v>
      </c>
      <c r="J8329" t="s">
        <v>42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83</v>
      </c>
      <c r="R8329" t="s">
        <v>83</v>
      </c>
      <c r="S8329" t="s">
        <v>83</v>
      </c>
      <c r="T8329" t="str">
        <f>_xlfn.XLOOKUP(A8329,MI_Match_Analysis!$A$2:$A$8,MI_Match_Analysis!$F$2:$F$8,"Not Found")</f>
        <v>Not Found</v>
      </c>
    </row>
    <row r="8330" spans="1:20" hidden="1" x14ac:dyDescent="0.3">
      <c r="A8330">
        <v>36</v>
      </c>
      <c r="B8330" s="1">
        <v>46137</v>
      </c>
      <c r="C8330" t="s">
        <v>162</v>
      </c>
      <c r="D8330" t="s">
        <v>138</v>
      </c>
      <c r="E8330" t="s">
        <v>25</v>
      </c>
      <c r="F8330" t="s">
        <v>40</v>
      </c>
      <c r="G8330">
        <v>2</v>
      </c>
      <c r="H8330">
        <v>3.5</v>
      </c>
      <c r="I8330" t="s">
        <v>95</v>
      </c>
      <c r="J8330" t="s">
        <v>42</v>
      </c>
      <c r="K8330">
        <v>4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83</v>
      </c>
      <c r="R8330" t="s">
        <v>83</v>
      </c>
      <c r="S8330" t="s">
        <v>83</v>
      </c>
      <c r="T8330" t="str">
        <f>_xlfn.XLOOKUP(A8330,MI_Match_Analysis!$A$2:$A$8,MI_Match_Analysis!$F$2:$F$8,"Not Found")</f>
        <v>Not Found</v>
      </c>
    </row>
    <row r="8331" spans="1:20" hidden="1" x14ac:dyDescent="0.3">
      <c r="A8331">
        <v>36</v>
      </c>
      <c r="B8331" s="1">
        <v>46137</v>
      </c>
      <c r="C8331" t="s">
        <v>162</v>
      </c>
      <c r="D8331" t="s">
        <v>138</v>
      </c>
      <c r="E8331" t="s">
        <v>25</v>
      </c>
      <c r="F8331" t="s">
        <v>40</v>
      </c>
      <c r="G8331">
        <v>2</v>
      </c>
      <c r="H8331">
        <v>3.6</v>
      </c>
      <c r="I8331" t="s">
        <v>95</v>
      </c>
      <c r="J8331" t="s">
        <v>42</v>
      </c>
      <c r="K8331">
        <v>0</v>
      </c>
      <c r="L8331">
        <v>1</v>
      </c>
      <c r="M8331">
        <v>1</v>
      </c>
      <c r="N8331">
        <v>0</v>
      </c>
      <c r="O8331">
        <v>0</v>
      </c>
      <c r="P8331">
        <v>0</v>
      </c>
      <c r="Q8331" t="s">
        <v>83</v>
      </c>
      <c r="R8331" t="s">
        <v>83</v>
      </c>
      <c r="S8331" t="s">
        <v>83</v>
      </c>
      <c r="T8331" t="str">
        <f>_xlfn.XLOOKUP(A8331,MI_Match_Analysis!$A$2:$A$8,MI_Match_Analysis!$F$2:$F$8,"Not Found")</f>
        <v>Not Found</v>
      </c>
    </row>
    <row r="8332" spans="1:20" hidden="1" x14ac:dyDescent="0.3">
      <c r="A8332">
        <v>36</v>
      </c>
      <c r="B8332" s="1">
        <v>46137</v>
      </c>
      <c r="C8332" t="s">
        <v>162</v>
      </c>
      <c r="D8332" t="s">
        <v>138</v>
      </c>
      <c r="E8332" t="s">
        <v>25</v>
      </c>
      <c r="F8332" t="s">
        <v>40</v>
      </c>
      <c r="G8332">
        <v>2</v>
      </c>
      <c r="H8332">
        <v>3.6</v>
      </c>
      <c r="I8332" t="s">
        <v>95</v>
      </c>
      <c r="J8332" t="s">
        <v>42</v>
      </c>
      <c r="K8332">
        <v>4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83</v>
      </c>
      <c r="R8332" t="s">
        <v>83</v>
      </c>
      <c r="S8332" t="s">
        <v>83</v>
      </c>
      <c r="T8332" t="str">
        <f>_xlfn.XLOOKUP(A8332,MI_Match_Analysis!$A$2:$A$8,MI_Match_Analysis!$F$2:$F$8,"Not Found")</f>
        <v>Not Found</v>
      </c>
    </row>
    <row r="8333" spans="1:20" hidden="1" x14ac:dyDescent="0.3">
      <c r="A8333">
        <v>36</v>
      </c>
      <c r="B8333" s="1">
        <v>46137</v>
      </c>
      <c r="C8333" t="s">
        <v>162</v>
      </c>
      <c r="D8333" t="s">
        <v>138</v>
      </c>
      <c r="E8333" t="s">
        <v>25</v>
      </c>
      <c r="F8333" t="s">
        <v>40</v>
      </c>
      <c r="G8333">
        <v>2</v>
      </c>
      <c r="H8333">
        <v>4.0999999999999996</v>
      </c>
      <c r="I8333" t="s">
        <v>30</v>
      </c>
      <c r="J8333" t="s">
        <v>251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83</v>
      </c>
      <c r="R8333" t="s">
        <v>83</v>
      </c>
      <c r="S8333" t="s">
        <v>83</v>
      </c>
      <c r="T8333" t="str">
        <f>_xlfn.XLOOKUP(A8333,MI_Match_Analysis!$A$2:$A$8,MI_Match_Analysis!$F$2:$F$8,"Not Found")</f>
        <v>Not Found</v>
      </c>
    </row>
    <row r="8334" spans="1:20" hidden="1" x14ac:dyDescent="0.3">
      <c r="A8334">
        <v>36</v>
      </c>
      <c r="B8334" s="1">
        <v>46137</v>
      </c>
      <c r="C8334" t="s">
        <v>162</v>
      </c>
      <c r="D8334" t="s">
        <v>138</v>
      </c>
      <c r="E8334" t="s">
        <v>25</v>
      </c>
      <c r="F8334" t="s">
        <v>40</v>
      </c>
      <c r="G8334">
        <v>2</v>
      </c>
      <c r="H8334">
        <v>4.2</v>
      </c>
      <c r="I8334" t="s">
        <v>30</v>
      </c>
      <c r="J8334" t="s">
        <v>251</v>
      </c>
      <c r="K8334">
        <v>4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83</v>
      </c>
      <c r="R8334" t="s">
        <v>83</v>
      </c>
      <c r="S8334" t="s">
        <v>83</v>
      </c>
      <c r="T8334" t="str">
        <f>_xlfn.XLOOKUP(A8334,MI_Match_Analysis!$A$2:$A$8,MI_Match_Analysis!$F$2:$F$8,"Not Found")</f>
        <v>Not Found</v>
      </c>
    </row>
    <row r="8335" spans="1:20" hidden="1" x14ac:dyDescent="0.3">
      <c r="A8335">
        <v>36</v>
      </c>
      <c r="B8335" s="1">
        <v>46137</v>
      </c>
      <c r="C8335" t="s">
        <v>162</v>
      </c>
      <c r="D8335" t="s">
        <v>138</v>
      </c>
      <c r="E8335" t="s">
        <v>25</v>
      </c>
      <c r="F8335" t="s">
        <v>40</v>
      </c>
      <c r="G8335">
        <v>2</v>
      </c>
      <c r="H8335">
        <v>4.3</v>
      </c>
      <c r="I8335" t="s">
        <v>30</v>
      </c>
      <c r="J8335" t="s">
        <v>251</v>
      </c>
      <c r="K8335">
        <v>0</v>
      </c>
      <c r="L8335">
        <v>1</v>
      </c>
      <c r="M8335">
        <v>0</v>
      </c>
      <c r="N8335">
        <v>1</v>
      </c>
      <c r="O8335">
        <v>0</v>
      </c>
      <c r="P8335">
        <v>0</v>
      </c>
      <c r="Q8335" t="s">
        <v>83</v>
      </c>
      <c r="R8335" t="s">
        <v>83</v>
      </c>
      <c r="S8335" t="s">
        <v>83</v>
      </c>
      <c r="T8335" t="str">
        <f>_xlfn.XLOOKUP(A8335,MI_Match_Analysis!$A$2:$A$8,MI_Match_Analysis!$F$2:$F$8,"Not Found")</f>
        <v>Not Found</v>
      </c>
    </row>
    <row r="8336" spans="1:20" hidden="1" x14ac:dyDescent="0.3">
      <c r="A8336">
        <v>36</v>
      </c>
      <c r="B8336" s="1">
        <v>46137</v>
      </c>
      <c r="C8336" t="s">
        <v>162</v>
      </c>
      <c r="D8336" t="s">
        <v>138</v>
      </c>
      <c r="E8336" t="s">
        <v>25</v>
      </c>
      <c r="F8336" t="s">
        <v>40</v>
      </c>
      <c r="G8336">
        <v>2</v>
      </c>
      <c r="H8336">
        <v>4.4000000000000004</v>
      </c>
      <c r="I8336" t="s">
        <v>95</v>
      </c>
      <c r="J8336" t="s">
        <v>251</v>
      </c>
      <c r="K8336">
        <v>4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83</v>
      </c>
      <c r="R8336" t="s">
        <v>83</v>
      </c>
      <c r="S8336" t="s">
        <v>83</v>
      </c>
      <c r="T8336" t="str">
        <f>_xlfn.XLOOKUP(A8336,MI_Match_Analysis!$A$2:$A$8,MI_Match_Analysis!$F$2:$F$8,"Not Found")</f>
        <v>Not Found</v>
      </c>
    </row>
    <row r="8337" spans="1:20" hidden="1" x14ac:dyDescent="0.3">
      <c r="A8337">
        <v>36</v>
      </c>
      <c r="B8337" s="1">
        <v>46137</v>
      </c>
      <c r="C8337" t="s">
        <v>162</v>
      </c>
      <c r="D8337" t="s">
        <v>138</v>
      </c>
      <c r="E8337" t="s">
        <v>25</v>
      </c>
      <c r="F8337" t="s">
        <v>40</v>
      </c>
      <c r="G8337">
        <v>2</v>
      </c>
      <c r="H8337">
        <v>4.5</v>
      </c>
      <c r="I8337" t="s">
        <v>95</v>
      </c>
      <c r="J8337" t="s">
        <v>251</v>
      </c>
      <c r="K8337">
        <v>4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83</v>
      </c>
      <c r="R8337" t="s">
        <v>83</v>
      </c>
      <c r="S8337" t="s">
        <v>83</v>
      </c>
      <c r="T8337" t="str">
        <f>_xlfn.XLOOKUP(A8337,MI_Match_Analysis!$A$2:$A$8,MI_Match_Analysis!$F$2:$F$8,"Not Found")</f>
        <v>Not Found</v>
      </c>
    </row>
    <row r="8338" spans="1:20" hidden="1" x14ac:dyDescent="0.3">
      <c r="A8338">
        <v>36</v>
      </c>
      <c r="B8338" s="1">
        <v>46137</v>
      </c>
      <c r="C8338" t="s">
        <v>162</v>
      </c>
      <c r="D8338" t="s">
        <v>138</v>
      </c>
      <c r="E8338" t="s">
        <v>25</v>
      </c>
      <c r="F8338" t="s">
        <v>40</v>
      </c>
      <c r="G8338">
        <v>2</v>
      </c>
      <c r="H8338">
        <v>4.5999999999999996</v>
      </c>
      <c r="I8338" t="s">
        <v>95</v>
      </c>
      <c r="J8338" t="s">
        <v>251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83</v>
      </c>
      <c r="R8338" t="s">
        <v>83</v>
      </c>
      <c r="S8338" t="s">
        <v>83</v>
      </c>
      <c r="T8338" t="str">
        <f>_xlfn.XLOOKUP(A8338,MI_Match_Analysis!$A$2:$A$8,MI_Match_Analysis!$F$2:$F$8,"Not Found")</f>
        <v>Not Found</v>
      </c>
    </row>
    <row r="8339" spans="1:20" hidden="1" x14ac:dyDescent="0.3">
      <c r="A8339">
        <v>36</v>
      </c>
      <c r="B8339" s="1">
        <v>46137</v>
      </c>
      <c r="C8339" t="s">
        <v>162</v>
      </c>
      <c r="D8339" t="s">
        <v>138</v>
      </c>
      <c r="E8339" t="s">
        <v>25</v>
      </c>
      <c r="F8339" t="s">
        <v>40</v>
      </c>
      <c r="G8339">
        <v>2</v>
      </c>
      <c r="H8339">
        <v>5.0999999999999996</v>
      </c>
      <c r="I8339" t="s">
        <v>30</v>
      </c>
      <c r="J8339" t="s">
        <v>203</v>
      </c>
      <c r="K8339">
        <v>0</v>
      </c>
      <c r="L8339">
        <v>1</v>
      </c>
      <c r="M8339">
        <v>1</v>
      </c>
      <c r="N8339">
        <v>0</v>
      </c>
      <c r="O8339">
        <v>0</v>
      </c>
      <c r="P8339">
        <v>0</v>
      </c>
      <c r="Q8339" t="s">
        <v>83</v>
      </c>
      <c r="R8339" t="s">
        <v>83</v>
      </c>
      <c r="S8339" t="s">
        <v>83</v>
      </c>
      <c r="T8339" t="str">
        <f>_xlfn.XLOOKUP(A8339,MI_Match_Analysis!$A$2:$A$8,MI_Match_Analysis!$F$2:$F$8,"Not Found")</f>
        <v>Not Found</v>
      </c>
    </row>
    <row r="8340" spans="1:20" hidden="1" x14ac:dyDescent="0.3">
      <c r="A8340">
        <v>36</v>
      </c>
      <c r="B8340" s="1">
        <v>46137</v>
      </c>
      <c r="C8340" t="s">
        <v>162</v>
      </c>
      <c r="D8340" t="s">
        <v>138</v>
      </c>
      <c r="E8340" t="s">
        <v>25</v>
      </c>
      <c r="F8340" t="s">
        <v>40</v>
      </c>
      <c r="G8340">
        <v>2</v>
      </c>
      <c r="H8340">
        <v>5.0999999999999996</v>
      </c>
      <c r="I8340" t="s">
        <v>30</v>
      </c>
      <c r="J8340" t="s">
        <v>203</v>
      </c>
      <c r="K8340">
        <v>4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83</v>
      </c>
      <c r="R8340" t="s">
        <v>83</v>
      </c>
      <c r="S8340" t="s">
        <v>83</v>
      </c>
      <c r="T8340" t="str">
        <f>_xlfn.XLOOKUP(A8340,MI_Match_Analysis!$A$2:$A$8,MI_Match_Analysis!$F$2:$F$8,"Not Found")</f>
        <v>Not Found</v>
      </c>
    </row>
    <row r="8341" spans="1:20" hidden="1" x14ac:dyDescent="0.3">
      <c r="A8341">
        <v>36</v>
      </c>
      <c r="B8341" s="1">
        <v>46137</v>
      </c>
      <c r="C8341" t="s">
        <v>162</v>
      </c>
      <c r="D8341" t="s">
        <v>138</v>
      </c>
      <c r="E8341" t="s">
        <v>25</v>
      </c>
      <c r="F8341" t="s">
        <v>40</v>
      </c>
      <c r="G8341">
        <v>2</v>
      </c>
      <c r="H8341">
        <v>5.2</v>
      </c>
      <c r="I8341" t="s">
        <v>30</v>
      </c>
      <c r="J8341" t="s">
        <v>203</v>
      </c>
      <c r="K8341">
        <v>4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83</v>
      </c>
      <c r="R8341" t="s">
        <v>83</v>
      </c>
      <c r="S8341" t="s">
        <v>83</v>
      </c>
      <c r="T8341" t="str">
        <f>_xlfn.XLOOKUP(A8341,MI_Match_Analysis!$A$2:$A$8,MI_Match_Analysis!$F$2:$F$8,"Not Found")</f>
        <v>Not Found</v>
      </c>
    </row>
    <row r="8342" spans="1:20" hidden="1" x14ac:dyDescent="0.3">
      <c r="A8342">
        <v>36</v>
      </c>
      <c r="B8342" s="1">
        <v>46137</v>
      </c>
      <c r="C8342" t="s">
        <v>162</v>
      </c>
      <c r="D8342" t="s">
        <v>138</v>
      </c>
      <c r="E8342" t="s">
        <v>25</v>
      </c>
      <c r="F8342" t="s">
        <v>40</v>
      </c>
      <c r="G8342">
        <v>2</v>
      </c>
      <c r="H8342">
        <v>5.3</v>
      </c>
      <c r="I8342" t="s">
        <v>30</v>
      </c>
      <c r="J8342" t="s">
        <v>203</v>
      </c>
      <c r="K8342">
        <v>0</v>
      </c>
      <c r="L8342">
        <v>1</v>
      </c>
      <c r="M8342">
        <v>1</v>
      </c>
      <c r="N8342">
        <v>0</v>
      </c>
      <c r="O8342">
        <v>0</v>
      </c>
      <c r="P8342">
        <v>0</v>
      </c>
      <c r="Q8342" t="s">
        <v>83</v>
      </c>
      <c r="R8342" t="s">
        <v>83</v>
      </c>
      <c r="S8342" t="s">
        <v>83</v>
      </c>
      <c r="T8342" t="str">
        <f>_xlfn.XLOOKUP(A8342,MI_Match_Analysis!$A$2:$A$8,MI_Match_Analysis!$F$2:$F$8,"Not Found")</f>
        <v>Not Found</v>
      </c>
    </row>
    <row r="8343" spans="1:20" hidden="1" x14ac:dyDescent="0.3">
      <c r="A8343">
        <v>36</v>
      </c>
      <c r="B8343" s="1">
        <v>46137</v>
      </c>
      <c r="C8343" t="s">
        <v>162</v>
      </c>
      <c r="D8343" t="s">
        <v>138</v>
      </c>
      <c r="E8343" t="s">
        <v>25</v>
      </c>
      <c r="F8343" t="s">
        <v>40</v>
      </c>
      <c r="G8343">
        <v>2</v>
      </c>
      <c r="H8343">
        <v>5.3</v>
      </c>
      <c r="I8343" t="s">
        <v>30</v>
      </c>
      <c r="J8343" t="s">
        <v>203</v>
      </c>
      <c r="K8343">
        <v>4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83</v>
      </c>
      <c r="R8343" t="s">
        <v>83</v>
      </c>
      <c r="S8343" t="s">
        <v>83</v>
      </c>
      <c r="T8343" t="str">
        <f>_xlfn.XLOOKUP(A8343,MI_Match_Analysis!$A$2:$A$8,MI_Match_Analysis!$F$2:$F$8,"Not Found")</f>
        <v>Not Found</v>
      </c>
    </row>
    <row r="8344" spans="1:20" hidden="1" x14ac:dyDescent="0.3">
      <c r="A8344">
        <v>36</v>
      </c>
      <c r="B8344" s="1">
        <v>46137</v>
      </c>
      <c r="C8344" t="s">
        <v>162</v>
      </c>
      <c r="D8344" t="s">
        <v>138</v>
      </c>
      <c r="E8344" t="s">
        <v>25</v>
      </c>
      <c r="F8344" t="s">
        <v>40</v>
      </c>
      <c r="G8344">
        <v>2</v>
      </c>
      <c r="H8344">
        <v>5.4</v>
      </c>
      <c r="I8344" t="s">
        <v>30</v>
      </c>
      <c r="J8344" t="s">
        <v>203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83</v>
      </c>
      <c r="R8344" t="s">
        <v>83</v>
      </c>
      <c r="S8344" t="s">
        <v>83</v>
      </c>
      <c r="T8344" t="str">
        <f>_xlfn.XLOOKUP(A8344,MI_Match_Analysis!$A$2:$A$8,MI_Match_Analysis!$F$2:$F$8,"Not Found")</f>
        <v>Not Found</v>
      </c>
    </row>
    <row r="8345" spans="1:20" hidden="1" x14ac:dyDescent="0.3">
      <c r="A8345">
        <v>36</v>
      </c>
      <c r="B8345" s="1">
        <v>46137</v>
      </c>
      <c r="C8345" t="s">
        <v>162</v>
      </c>
      <c r="D8345" t="s">
        <v>138</v>
      </c>
      <c r="E8345" t="s">
        <v>25</v>
      </c>
      <c r="F8345" t="s">
        <v>40</v>
      </c>
      <c r="G8345">
        <v>2</v>
      </c>
      <c r="H8345">
        <v>5.5</v>
      </c>
      <c r="I8345" t="s">
        <v>95</v>
      </c>
      <c r="J8345" t="s">
        <v>203</v>
      </c>
      <c r="K8345">
        <v>4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83</v>
      </c>
      <c r="R8345" t="s">
        <v>83</v>
      </c>
      <c r="S8345" t="s">
        <v>83</v>
      </c>
      <c r="T8345" t="str">
        <f>_xlfn.XLOOKUP(A8345,MI_Match_Analysis!$A$2:$A$8,MI_Match_Analysis!$F$2:$F$8,"Not Found")</f>
        <v>Not Found</v>
      </c>
    </row>
    <row r="8346" spans="1:20" hidden="1" x14ac:dyDescent="0.3">
      <c r="A8346">
        <v>36</v>
      </c>
      <c r="B8346" s="1">
        <v>46137</v>
      </c>
      <c r="C8346" t="s">
        <v>162</v>
      </c>
      <c r="D8346" t="s">
        <v>138</v>
      </c>
      <c r="E8346" t="s">
        <v>25</v>
      </c>
      <c r="F8346" t="s">
        <v>40</v>
      </c>
      <c r="G8346">
        <v>2</v>
      </c>
      <c r="H8346">
        <v>5.6</v>
      </c>
      <c r="I8346" t="s">
        <v>95</v>
      </c>
      <c r="J8346" t="s">
        <v>203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83</v>
      </c>
      <c r="R8346" t="s">
        <v>83</v>
      </c>
      <c r="S8346" t="s">
        <v>83</v>
      </c>
      <c r="T8346" t="str">
        <f>_xlfn.XLOOKUP(A8346,MI_Match_Analysis!$A$2:$A$8,MI_Match_Analysis!$F$2:$F$8,"Not Found")</f>
        <v>Not Found</v>
      </c>
    </row>
    <row r="8347" spans="1:20" hidden="1" x14ac:dyDescent="0.3">
      <c r="A8347">
        <v>36</v>
      </c>
      <c r="B8347" s="1">
        <v>46137</v>
      </c>
      <c r="C8347" t="s">
        <v>162</v>
      </c>
      <c r="D8347" t="s">
        <v>138</v>
      </c>
      <c r="E8347" t="s">
        <v>25</v>
      </c>
      <c r="F8347" t="s">
        <v>40</v>
      </c>
      <c r="G8347">
        <v>2</v>
      </c>
      <c r="H8347">
        <v>6.1</v>
      </c>
      <c r="I8347" t="s">
        <v>30</v>
      </c>
      <c r="J8347" t="s">
        <v>211</v>
      </c>
      <c r="K8347">
        <v>4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83</v>
      </c>
      <c r="R8347" t="s">
        <v>83</v>
      </c>
      <c r="S8347" t="s">
        <v>83</v>
      </c>
      <c r="T8347" t="str">
        <f>_xlfn.XLOOKUP(A8347,MI_Match_Analysis!$A$2:$A$8,MI_Match_Analysis!$F$2:$F$8,"Not Found")</f>
        <v>Not Found</v>
      </c>
    </row>
    <row r="8348" spans="1:20" hidden="1" x14ac:dyDescent="0.3">
      <c r="A8348">
        <v>36</v>
      </c>
      <c r="B8348" s="1">
        <v>46137</v>
      </c>
      <c r="C8348" t="s">
        <v>162</v>
      </c>
      <c r="D8348" t="s">
        <v>138</v>
      </c>
      <c r="E8348" t="s">
        <v>25</v>
      </c>
      <c r="F8348" t="s">
        <v>40</v>
      </c>
      <c r="G8348">
        <v>2</v>
      </c>
      <c r="H8348">
        <v>6.2</v>
      </c>
      <c r="I8348" t="s">
        <v>30</v>
      </c>
      <c r="J8348" t="s">
        <v>211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83</v>
      </c>
      <c r="R8348" t="s">
        <v>83</v>
      </c>
      <c r="S8348" t="s">
        <v>83</v>
      </c>
      <c r="T8348" t="str">
        <f>_xlfn.XLOOKUP(A8348,MI_Match_Analysis!$A$2:$A$8,MI_Match_Analysis!$F$2:$F$8,"Not Found")</f>
        <v>Not Found</v>
      </c>
    </row>
    <row r="8349" spans="1:20" hidden="1" x14ac:dyDescent="0.3">
      <c r="A8349">
        <v>36</v>
      </c>
      <c r="B8349" s="1">
        <v>46137</v>
      </c>
      <c r="C8349" t="s">
        <v>162</v>
      </c>
      <c r="D8349" t="s">
        <v>138</v>
      </c>
      <c r="E8349" t="s">
        <v>25</v>
      </c>
      <c r="F8349" t="s">
        <v>40</v>
      </c>
      <c r="G8349">
        <v>2</v>
      </c>
      <c r="H8349">
        <v>6.3</v>
      </c>
      <c r="I8349" t="s">
        <v>95</v>
      </c>
      <c r="J8349" t="s">
        <v>211</v>
      </c>
      <c r="K8349">
        <v>1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83</v>
      </c>
      <c r="R8349" t="s">
        <v>83</v>
      </c>
      <c r="S8349" t="s">
        <v>83</v>
      </c>
      <c r="T8349" t="str">
        <f>_xlfn.XLOOKUP(A8349,MI_Match_Analysis!$A$2:$A$8,MI_Match_Analysis!$F$2:$F$8,"Not Found")</f>
        <v>Not Found</v>
      </c>
    </row>
    <row r="8350" spans="1:20" hidden="1" x14ac:dyDescent="0.3">
      <c r="A8350">
        <v>36</v>
      </c>
      <c r="B8350" s="1">
        <v>46137</v>
      </c>
      <c r="C8350" t="s">
        <v>162</v>
      </c>
      <c r="D8350" t="s">
        <v>138</v>
      </c>
      <c r="E8350" t="s">
        <v>25</v>
      </c>
      <c r="F8350" t="s">
        <v>40</v>
      </c>
      <c r="G8350">
        <v>2</v>
      </c>
      <c r="H8350">
        <v>6.4</v>
      </c>
      <c r="I8350" t="s">
        <v>30</v>
      </c>
      <c r="J8350" t="s">
        <v>211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83</v>
      </c>
      <c r="R8350" t="s">
        <v>83</v>
      </c>
      <c r="S8350" t="s">
        <v>83</v>
      </c>
      <c r="T8350" t="str">
        <f>_xlfn.XLOOKUP(A8350,MI_Match_Analysis!$A$2:$A$8,MI_Match_Analysis!$F$2:$F$8,"Not Found")</f>
        <v>Not Found</v>
      </c>
    </row>
    <row r="8351" spans="1:20" hidden="1" x14ac:dyDescent="0.3">
      <c r="A8351">
        <v>36</v>
      </c>
      <c r="B8351" s="1">
        <v>46137</v>
      </c>
      <c r="C8351" t="s">
        <v>162</v>
      </c>
      <c r="D8351" t="s">
        <v>138</v>
      </c>
      <c r="E8351" t="s">
        <v>25</v>
      </c>
      <c r="F8351" t="s">
        <v>40</v>
      </c>
      <c r="G8351">
        <v>2</v>
      </c>
      <c r="H8351">
        <v>6.5</v>
      </c>
      <c r="I8351" t="s">
        <v>95</v>
      </c>
      <c r="J8351" t="s">
        <v>211</v>
      </c>
      <c r="K8351">
        <v>4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83</v>
      </c>
      <c r="R8351" t="s">
        <v>83</v>
      </c>
      <c r="S8351" t="s">
        <v>83</v>
      </c>
      <c r="T8351" t="str">
        <f>_xlfn.XLOOKUP(A8351,MI_Match_Analysis!$A$2:$A$8,MI_Match_Analysis!$F$2:$F$8,"Not Found")</f>
        <v>Not Found</v>
      </c>
    </row>
    <row r="8352" spans="1:20" hidden="1" x14ac:dyDescent="0.3">
      <c r="A8352">
        <v>36</v>
      </c>
      <c r="B8352" s="1">
        <v>46137</v>
      </c>
      <c r="C8352" t="s">
        <v>162</v>
      </c>
      <c r="D8352" t="s">
        <v>138</v>
      </c>
      <c r="E8352" t="s">
        <v>25</v>
      </c>
      <c r="F8352" t="s">
        <v>40</v>
      </c>
      <c r="G8352">
        <v>2</v>
      </c>
      <c r="H8352">
        <v>6.6</v>
      </c>
      <c r="I8352" t="s">
        <v>95</v>
      </c>
      <c r="J8352" t="s">
        <v>211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83</v>
      </c>
      <c r="R8352" t="s">
        <v>83</v>
      </c>
      <c r="S8352" t="s">
        <v>83</v>
      </c>
      <c r="T8352" t="str">
        <f>_xlfn.XLOOKUP(A8352,MI_Match_Analysis!$A$2:$A$8,MI_Match_Analysis!$F$2:$F$8,"Not Found")</f>
        <v>Not Found</v>
      </c>
    </row>
    <row r="8353" spans="1:20" hidden="1" x14ac:dyDescent="0.3">
      <c r="A8353">
        <v>36</v>
      </c>
      <c r="B8353" s="1">
        <v>46137</v>
      </c>
      <c r="C8353" t="s">
        <v>162</v>
      </c>
      <c r="D8353" t="s">
        <v>138</v>
      </c>
      <c r="E8353" t="s">
        <v>25</v>
      </c>
      <c r="F8353" t="s">
        <v>40</v>
      </c>
      <c r="G8353">
        <v>2</v>
      </c>
      <c r="H8353">
        <v>7.1</v>
      </c>
      <c r="I8353" t="s">
        <v>95</v>
      </c>
      <c r="J8353" t="s">
        <v>251</v>
      </c>
      <c r="K8353">
        <v>0</v>
      </c>
      <c r="L8353">
        <v>1</v>
      </c>
      <c r="M8353">
        <v>1</v>
      </c>
      <c r="N8353">
        <v>0</v>
      </c>
      <c r="O8353">
        <v>0</v>
      </c>
      <c r="P8353">
        <v>0</v>
      </c>
      <c r="Q8353" t="s">
        <v>83</v>
      </c>
      <c r="R8353" t="s">
        <v>83</v>
      </c>
      <c r="S8353" t="s">
        <v>83</v>
      </c>
      <c r="T8353" t="str">
        <f>_xlfn.XLOOKUP(A8353,MI_Match_Analysis!$A$2:$A$8,MI_Match_Analysis!$F$2:$F$8,"Not Found")</f>
        <v>Not Found</v>
      </c>
    </row>
    <row r="8354" spans="1:20" hidden="1" x14ac:dyDescent="0.3">
      <c r="A8354">
        <v>36</v>
      </c>
      <c r="B8354" s="1">
        <v>46137</v>
      </c>
      <c r="C8354" t="s">
        <v>162</v>
      </c>
      <c r="D8354" t="s">
        <v>138</v>
      </c>
      <c r="E8354" t="s">
        <v>25</v>
      </c>
      <c r="F8354" t="s">
        <v>40</v>
      </c>
      <c r="G8354">
        <v>2</v>
      </c>
      <c r="H8354">
        <v>7.1</v>
      </c>
      <c r="I8354" t="s">
        <v>95</v>
      </c>
      <c r="J8354" t="s">
        <v>251</v>
      </c>
      <c r="K8354">
        <v>4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83</v>
      </c>
      <c r="R8354" t="s">
        <v>83</v>
      </c>
      <c r="S8354" t="s">
        <v>83</v>
      </c>
      <c r="T8354" t="str">
        <f>_xlfn.XLOOKUP(A8354,MI_Match_Analysis!$A$2:$A$8,MI_Match_Analysis!$F$2:$F$8,"Not Found")</f>
        <v>Not Found</v>
      </c>
    </row>
    <row r="8355" spans="1:20" hidden="1" x14ac:dyDescent="0.3">
      <c r="A8355">
        <v>36</v>
      </c>
      <c r="B8355" s="1">
        <v>46137</v>
      </c>
      <c r="C8355" t="s">
        <v>162</v>
      </c>
      <c r="D8355" t="s">
        <v>138</v>
      </c>
      <c r="E8355" t="s">
        <v>25</v>
      </c>
      <c r="F8355" t="s">
        <v>40</v>
      </c>
      <c r="G8355">
        <v>2</v>
      </c>
      <c r="H8355">
        <v>7.2</v>
      </c>
      <c r="I8355" t="s">
        <v>95</v>
      </c>
      <c r="J8355" t="s">
        <v>251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83</v>
      </c>
      <c r="R8355" t="s">
        <v>83</v>
      </c>
      <c r="S8355" t="s">
        <v>83</v>
      </c>
      <c r="T8355" t="str">
        <f>_xlfn.XLOOKUP(A8355,MI_Match_Analysis!$A$2:$A$8,MI_Match_Analysis!$F$2:$F$8,"Not Found")</f>
        <v>Not Found</v>
      </c>
    </row>
    <row r="8356" spans="1:20" hidden="1" x14ac:dyDescent="0.3">
      <c r="A8356">
        <v>36</v>
      </c>
      <c r="B8356" s="1">
        <v>46137</v>
      </c>
      <c r="C8356" t="s">
        <v>162</v>
      </c>
      <c r="D8356" t="s">
        <v>138</v>
      </c>
      <c r="E8356" t="s">
        <v>25</v>
      </c>
      <c r="F8356" t="s">
        <v>40</v>
      </c>
      <c r="G8356">
        <v>2</v>
      </c>
      <c r="H8356">
        <v>7.3</v>
      </c>
      <c r="I8356" t="s">
        <v>30</v>
      </c>
      <c r="J8356" t="s">
        <v>251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83</v>
      </c>
      <c r="R8356" t="s">
        <v>83</v>
      </c>
      <c r="S8356" t="s">
        <v>83</v>
      </c>
      <c r="T8356" t="str">
        <f>_xlfn.XLOOKUP(A8356,MI_Match_Analysis!$A$2:$A$8,MI_Match_Analysis!$F$2:$F$8,"Not Found")</f>
        <v>Not Found</v>
      </c>
    </row>
    <row r="8357" spans="1:20" hidden="1" x14ac:dyDescent="0.3">
      <c r="A8357">
        <v>36</v>
      </c>
      <c r="B8357" s="1">
        <v>46137</v>
      </c>
      <c r="C8357" t="s">
        <v>162</v>
      </c>
      <c r="D8357" t="s">
        <v>138</v>
      </c>
      <c r="E8357" t="s">
        <v>25</v>
      </c>
      <c r="F8357" t="s">
        <v>40</v>
      </c>
      <c r="G8357">
        <v>2</v>
      </c>
      <c r="H8357">
        <v>7.4</v>
      </c>
      <c r="I8357" t="s">
        <v>30</v>
      </c>
      <c r="J8357" t="s">
        <v>251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83</v>
      </c>
      <c r="R8357" t="s">
        <v>83</v>
      </c>
      <c r="S8357" t="s">
        <v>83</v>
      </c>
      <c r="T8357" t="str">
        <f>_xlfn.XLOOKUP(A8357,MI_Match_Analysis!$A$2:$A$8,MI_Match_Analysis!$F$2:$F$8,"Not Found")</f>
        <v>Not Found</v>
      </c>
    </row>
    <row r="8358" spans="1:20" hidden="1" x14ac:dyDescent="0.3">
      <c r="A8358">
        <v>36</v>
      </c>
      <c r="B8358" s="1">
        <v>46137</v>
      </c>
      <c r="C8358" t="s">
        <v>162</v>
      </c>
      <c r="D8358" t="s">
        <v>138</v>
      </c>
      <c r="E8358" t="s">
        <v>25</v>
      </c>
      <c r="F8358" t="s">
        <v>40</v>
      </c>
      <c r="G8358">
        <v>2</v>
      </c>
      <c r="H8358">
        <v>7.5</v>
      </c>
      <c r="I8358" t="s">
        <v>30</v>
      </c>
      <c r="J8358" t="s">
        <v>251</v>
      </c>
      <c r="K8358">
        <v>4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83</v>
      </c>
      <c r="R8358" t="s">
        <v>83</v>
      </c>
      <c r="S8358" t="s">
        <v>83</v>
      </c>
      <c r="T8358" t="str">
        <f>_xlfn.XLOOKUP(A8358,MI_Match_Analysis!$A$2:$A$8,MI_Match_Analysis!$F$2:$F$8,"Not Found")</f>
        <v>Not Found</v>
      </c>
    </row>
    <row r="8359" spans="1:20" hidden="1" x14ac:dyDescent="0.3">
      <c r="A8359">
        <v>36</v>
      </c>
      <c r="B8359" s="1">
        <v>46137</v>
      </c>
      <c r="C8359" t="s">
        <v>162</v>
      </c>
      <c r="D8359" t="s">
        <v>138</v>
      </c>
      <c r="E8359" t="s">
        <v>25</v>
      </c>
      <c r="F8359" t="s">
        <v>40</v>
      </c>
      <c r="G8359">
        <v>2</v>
      </c>
      <c r="H8359">
        <v>7.6</v>
      </c>
      <c r="I8359" t="s">
        <v>30</v>
      </c>
      <c r="J8359" t="s">
        <v>251</v>
      </c>
      <c r="K8359">
        <v>1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83</v>
      </c>
      <c r="R8359" t="s">
        <v>83</v>
      </c>
      <c r="S8359" t="s">
        <v>83</v>
      </c>
      <c r="T8359" t="str">
        <f>_xlfn.XLOOKUP(A8359,MI_Match_Analysis!$A$2:$A$8,MI_Match_Analysis!$F$2:$F$8,"Not Found")</f>
        <v>Not Found</v>
      </c>
    </row>
    <row r="8360" spans="1:20" hidden="1" x14ac:dyDescent="0.3">
      <c r="A8360">
        <v>36</v>
      </c>
      <c r="B8360" s="1">
        <v>46137</v>
      </c>
      <c r="C8360" t="s">
        <v>162</v>
      </c>
      <c r="D8360" t="s">
        <v>138</v>
      </c>
      <c r="E8360" t="s">
        <v>25</v>
      </c>
      <c r="F8360" t="s">
        <v>40</v>
      </c>
      <c r="G8360">
        <v>2</v>
      </c>
      <c r="H8360">
        <v>8.1</v>
      </c>
      <c r="I8360" t="s">
        <v>30</v>
      </c>
      <c r="J8360" t="s">
        <v>203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83</v>
      </c>
      <c r="R8360" t="s">
        <v>83</v>
      </c>
      <c r="S8360" t="s">
        <v>83</v>
      </c>
      <c r="T8360" t="str">
        <f>_xlfn.XLOOKUP(A8360,MI_Match_Analysis!$A$2:$A$8,MI_Match_Analysis!$F$2:$F$8,"Not Found")</f>
        <v>Not Found</v>
      </c>
    </row>
    <row r="8361" spans="1:20" hidden="1" x14ac:dyDescent="0.3">
      <c r="A8361">
        <v>36</v>
      </c>
      <c r="B8361" s="1">
        <v>46137</v>
      </c>
      <c r="C8361" t="s">
        <v>162</v>
      </c>
      <c r="D8361" t="s">
        <v>138</v>
      </c>
      <c r="E8361" t="s">
        <v>25</v>
      </c>
      <c r="F8361" t="s">
        <v>40</v>
      </c>
      <c r="G8361">
        <v>2</v>
      </c>
      <c r="H8361">
        <v>8.1999999999999993</v>
      </c>
      <c r="I8361" t="s">
        <v>95</v>
      </c>
      <c r="J8361" t="s">
        <v>203</v>
      </c>
      <c r="K8361">
        <v>4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83</v>
      </c>
      <c r="R8361" t="s">
        <v>83</v>
      </c>
      <c r="S8361" t="s">
        <v>83</v>
      </c>
      <c r="T8361" t="str">
        <f>_xlfn.XLOOKUP(A8361,MI_Match_Analysis!$A$2:$A$8,MI_Match_Analysis!$F$2:$F$8,"Not Found")</f>
        <v>Not Found</v>
      </c>
    </row>
    <row r="8362" spans="1:20" hidden="1" x14ac:dyDescent="0.3">
      <c r="A8362">
        <v>36</v>
      </c>
      <c r="B8362" s="1">
        <v>46137</v>
      </c>
      <c r="C8362" t="s">
        <v>162</v>
      </c>
      <c r="D8362" t="s">
        <v>138</v>
      </c>
      <c r="E8362" t="s">
        <v>25</v>
      </c>
      <c r="F8362" t="s">
        <v>40</v>
      </c>
      <c r="G8362">
        <v>2</v>
      </c>
      <c r="H8362">
        <v>8.3000000000000007</v>
      </c>
      <c r="I8362" t="s">
        <v>95</v>
      </c>
      <c r="J8362" t="s">
        <v>203</v>
      </c>
      <c r="K8362">
        <v>4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83</v>
      </c>
      <c r="R8362" t="s">
        <v>83</v>
      </c>
      <c r="S8362" t="s">
        <v>83</v>
      </c>
      <c r="T8362" t="str">
        <f>_xlfn.XLOOKUP(A8362,MI_Match_Analysis!$A$2:$A$8,MI_Match_Analysis!$F$2:$F$8,"Not Found")</f>
        <v>Not Found</v>
      </c>
    </row>
    <row r="8363" spans="1:20" hidden="1" x14ac:dyDescent="0.3">
      <c r="A8363">
        <v>36</v>
      </c>
      <c r="B8363" s="1">
        <v>46137</v>
      </c>
      <c r="C8363" t="s">
        <v>162</v>
      </c>
      <c r="D8363" t="s">
        <v>138</v>
      </c>
      <c r="E8363" t="s">
        <v>25</v>
      </c>
      <c r="F8363" t="s">
        <v>40</v>
      </c>
      <c r="G8363">
        <v>2</v>
      </c>
      <c r="H8363">
        <v>8.4</v>
      </c>
      <c r="I8363" t="s">
        <v>95</v>
      </c>
      <c r="J8363" t="s">
        <v>203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83</v>
      </c>
      <c r="R8363" t="s">
        <v>83</v>
      </c>
      <c r="S8363" t="s">
        <v>83</v>
      </c>
      <c r="T8363" t="str">
        <f>_xlfn.XLOOKUP(A8363,MI_Match_Analysis!$A$2:$A$8,MI_Match_Analysis!$F$2:$F$8,"Not Found")</f>
        <v>Not Found</v>
      </c>
    </row>
    <row r="8364" spans="1:20" hidden="1" x14ac:dyDescent="0.3">
      <c r="A8364">
        <v>36</v>
      </c>
      <c r="B8364" s="1">
        <v>46137</v>
      </c>
      <c r="C8364" t="s">
        <v>162</v>
      </c>
      <c r="D8364" t="s">
        <v>138</v>
      </c>
      <c r="E8364" t="s">
        <v>25</v>
      </c>
      <c r="F8364" t="s">
        <v>40</v>
      </c>
      <c r="G8364">
        <v>2</v>
      </c>
      <c r="H8364">
        <v>8.5</v>
      </c>
      <c r="I8364" t="s">
        <v>95</v>
      </c>
      <c r="J8364" t="s">
        <v>203</v>
      </c>
      <c r="K8364">
        <v>0</v>
      </c>
      <c r="L8364">
        <v>1</v>
      </c>
      <c r="M8364">
        <v>1</v>
      </c>
      <c r="N8364">
        <v>0</v>
      </c>
      <c r="O8364">
        <v>0</v>
      </c>
      <c r="P8364">
        <v>0</v>
      </c>
      <c r="Q8364" t="s">
        <v>83</v>
      </c>
      <c r="R8364" t="s">
        <v>83</v>
      </c>
      <c r="S8364" t="s">
        <v>83</v>
      </c>
      <c r="T8364" t="str">
        <f>_xlfn.XLOOKUP(A8364,MI_Match_Analysis!$A$2:$A$8,MI_Match_Analysis!$F$2:$F$8,"Not Found")</f>
        <v>Not Found</v>
      </c>
    </row>
    <row r="8365" spans="1:20" hidden="1" x14ac:dyDescent="0.3">
      <c r="A8365">
        <v>36</v>
      </c>
      <c r="B8365" s="1">
        <v>46137</v>
      </c>
      <c r="C8365" t="s">
        <v>162</v>
      </c>
      <c r="D8365" t="s">
        <v>138</v>
      </c>
      <c r="E8365" t="s">
        <v>25</v>
      </c>
      <c r="F8365" t="s">
        <v>40</v>
      </c>
      <c r="G8365">
        <v>2</v>
      </c>
      <c r="H8365">
        <v>8.5</v>
      </c>
      <c r="I8365" t="s">
        <v>95</v>
      </c>
      <c r="J8365" t="s">
        <v>203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83</v>
      </c>
      <c r="R8365" t="s">
        <v>83</v>
      </c>
      <c r="S8365" t="s">
        <v>83</v>
      </c>
      <c r="T8365" t="str">
        <f>_xlfn.XLOOKUP(A8365,MI_Match_Analysis!$A$2:$A$8,MI_Match_Analysis!$F$2:$F$8,"Not Found")</f>
        <v>Not Found</v>
      </c>
    </row>
    <row r="8366" spans="1:20" hidden="1" x14ac:dyDescent="0.3">
      <c r="A8366">
        <v>36</v>
      </c>
      <c r="B8366" s="1">
        <v>46137</v>
      </c>
      <c r="C8366" t="s">
        <v>162</v>
      </c>
      <c r="D8366" t="s">
        <v>138</v>
      </c>
      <c r="E8366" t="s">
        <v>25</v>
      </c>
      <c r="F8366" t="s">
        <v>40</v>
      </c>
      <c r="G8366">
        <v>2</v>
      </c>
      <c r="H8366">
        <v>8.6</v>
      </c>
      <c r="I8366" t="s">
        <v>30</v>
      </c>
      <c r="J8366" t="s">
        <v>203</v>
      </c>
      <c r="K8366">
        <v>2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83</v>
      </c>
      <c r="R8366" t="s">
        <v>83</v>
      </c>
      <c r="S8366" t="s">
        <v>83</v>
      </c>
      <c r="T8366" t="str">
        <f>_xlfn.XLOOKUP(A8366,MI_Match_Analysis!$A$2:$A$8,MI_Match_Analysis!$F$2:$F$8,"Not Found")</f>
        <v>Not Found</v>
      </c>
    </row>
    <row r="8367" spans="1:20" hidden="1" x14ac:dyDescent="0.3">
      <c r="A8367">
        <v>36</v>
      </c>
      <c r="B8367" s="1">
        <v>46137</v>
      </c>
      <c r="C8367" t="s">
        <v>162</v>
      </c>
      <c r="D8367" t="s">
        <v>138</v>
      </c>
      <c r="E8367" t="s">
        <v>25</v>
      </c>
      <c r="F8367" t="s">
        <v>40</v>
      </c>
      <c r="G8367">
        <v>2</v>
      </c>
      <c r="H8367">
        <v>9.1</v>
      </c>
      <c r="I8367" t="s">
        <v>95</v>
      </c>
      <c r="J8367" t="s">
        <v>250</v>
      </c>
      <c r="K8367">
        <v>2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83</v>
      </c>
      <c r="R8367" t="s">
        <v>83</v>
      </c>
      <c r="S8367" t="s">
        <v>83</v>
      </c>
      <c r="T8367" t="str">
        <f>_xlfn.XLOOKUP(A8367,MI_Match_Analysis!$A$2:$A$8,MI_Match_Analysis!$F$2:$F$8,"Not Found")</f>
        <v>Not Found</v>
      </c>
    </row>
    <row r="8368" spans="1:20" hidden="1" x14ac:dyDescent="0.3">
      <c r="A8368">
        <v>36</v>
      </c>
      <c r="B8368" s="1">
        <v>46137</v>
      </c>
      <c r="C8368" t="s">
        <v>162</v>
      </c>
      <c r="D8368" t="s">
        <v>138</v>
      </c>
      <c r="E8368" t="s">
        <v>25</v>
      </c>
      <c r="F8368" t="s">
        <v>40</v>
      </c>
      <c r="G8368">
        <v>2</v>
      </c>
      <c r="H8368">
        <v>9.1999999999999993</v>
      </c>
      <c r="I8368" t="s">
        <v>95</v>
      </c>
      <c r="J8368" t="s">
        <v>250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83</v>
      </c>
      <c r="R8368" t="s">
        <v>83</v>
      </c>
      <c r="S8368" t="s">
        <v>83</v>
      </c>
      <c r="T8368" t="str">
        <f>_xlfn.XLOOKUP(A8368,MI_Match_Analysis!$A$2:$A$8,MI_Match_Analysis!$F$2:$F$8,"Not Found")</f>
        <v>Not Found</v>
      </c>
    </row>
    <row r="8369" spans="1:20" hidden="1" x14ac:dyDescent="0.3">
      <c r="A8369">
        <v>36</v>
      </c>
      <c r="B8369" s="1">
        <v>46137</v>
      </c>
      <c r="C8369" t="s">
        <v>162</v>
      </c>
      <c r="D8369" t="s">
        <v>138</v>
      </c>
      <c r="E8369" t="s">
        <v>25</v>
      </c>
      <c r="F8369" t="s">
        <v>40</v>
      </c>
      <c r="G8369">
        <v>2</v>
      </c>
      <c r="H8369">
        <v>9.3000000000000007</v>
      </c>
      <c r="I8369" t="s">
        <v>30</v>
      </c>
      <c r="J8369" t="s">
        <v>250</v>
      </c>
      <c r="K8369">
        <v>4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83</v>
      </c>
      <c r="R8369" t="s">
        <v>83</v>
      </c>
      <c r="S8369" t="s">
        <v>83</v>
      </c>
      <c r="T8369" t="str">
        <f>_xlfn.XLOOKUP(A8369,MI_Match_Analysis!$A$2:$A$8,MI_Match_Analysis!$F$2:$F$8,"Not Found")</f>
        <v>Not Found</v>
      </c>
    </row>
    <row r="8370" spans="1:20" hidden="1" x14ac:dyDescent="0.3">
      <c r="A8370">
        <v>36</v>
      </c>
      <c r="B8370" s="1">
        <v>46137</v>
      </c>
      <c r="C8370" t="s">
        <v>162</v>
      </c>
      <c r="D8370" t="s">
        <v>138</v>
      </c>
      <c r="E8370" t="s">
        <v>25</v>
      </c>
      <c r="F8370" t="s">
        <v>40</v>
      </c>
      <c r="G8370">
        <v>2</v>
      </c>
      <c r="H8370">
        <v>9.4</v>
      </c>
      <c r="I8370" t="s">
        <v>30</v>
      </c>
      <c r="J8370" t="s">
        <v>250</v>
      </c>
      <c r="K8370">
        <v>6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83</v>
      </c>
      <c r="R8370" t="s">
        <v>83</v>
      </c>
      <c r="S8370" t="s">
        <v>83</v>
      </c>
      <c r="T8370" t="str">
        <f>_xlfn.XLOOKUP(A8370,MI_Match_Analysis!$A$2:$A$8,MI_Match_Analysis!$F$2:$F$8,"Not Found")</f>
        <v>Not Found</v>
      </c>
    </row>
    <row r="8371" spans="1:20" hidden="1" x14ac:dyDescent="0.3">
      <c r="A8371">
        <v>36</v>
      </c>
      <c r="B8371" s="1">
        <v>46137</v>
      </c>
      <c r="C8371" t="s">
        <v>162</v>
      </c>
      <c r="D8371" t="s">
        <v>138</v>
      </c>
      <c r="E8371" t="s">
        <v>25</v>
      </c>
      <c r="F8371" t="s">
        <v>40</v>
      </c>
      <c r="G8371">
        <v>2</v>
      </c>
      <c r="H8371">
        <v>9.5</v>
      </c>
      <c r="I8371" t="s">
        <v>30</v>
      </c>
      <c r="J8371" t="s">
        <v>250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83</v>
      </c>
      <c r="R8371" t="s">
        <v>83</v>
      </c>
      <c r="S8371" t="s">
        <v>83</v>
      </c>
      <c r="T8371" t="str">
        <f>_xlfn.XLOOKUP(A8371,MI_Match_Analysis!$A$2:$A$8,MI_Match_Analysis!$F$2:$F$8,"Not Found")</f>
        <v>Not Found</v>
      </c>
    </row>
    <row r="8372" spans="1:20" hidden="1" x14ac:dyDescent="0.3">
      <c r="A8372">
        <v>36</v>
      </c>
      <c r="B8372" s="1">
        <v>46137</v>
      </c>
      <c r="C8372" t="s">
        <v>162</v>
      </c>
      <c r="D8372" t="s">
        <v>138</v>
      </c>
      <c r="E8372" t="s">
        <v>25</v>
      </c>
      <c r="F8372" t="s">
        <v>40</v>
      </c>
      <c r="G8372">
        <v>2</v>
      </c>
      <c r="H8372">
        <v>9.6</v>
      </c>
      <c r="I8372" t="s">
        <v>95</v>
      </c>
      <c r="J8372" t="s">
        <v>250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165</v>
      </c>
      <c r="R8372" t="s">
        <v>95</v>
      </c>
      <c r="S8372" t="s">
        <v>44</v>
      </c>
      <c r="T8372" t="str">
        <f>_xlfn.XLOOKUP(A8372,MI_Match_Analysis!$A$2:$A$8,MI_Match_Analysis!$F$2:$F$8,"Not Found")</f>
        <v>Not Found</v>
      </c>
    </row>
    <row r="8373" spans="1:20" hidden="1" x14ac:dyDescent="0.3">
      <c r="A8373">
        <v>36</v>
      </c>
      <c r="B8373" s="1">
        <v>46137</v>
      </c>
      <c r="C8373" t="s">
        <v>162</v>
      </c>
      <c r="D8373" t="s">
        <v>138</v>
      </c>
      <c r="E8373" t="s">
        <v>25</v>
      </c>
      <c r="F8373" t="s">
        <v>40</v>
      </c>
      <c r="G8373">
        <v>2</v>
      </c>
      <c r="H8373">
        <v>10.1</v>
      </c>
      <c r="I8373" t="s">
        <v>30</v>
      </c>
      <c r="J8373" t="s">
        <v>73</v>
      </c>
      <c r="K8373">
        <v>1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83</v>
      </c>
      <c r="R8373" t="s">
        <v>83</v>
      </c>
      <c r="S8373" t="s">
        <v>83</v>
      </c>
      <c r="T8373" t="str">
        <f>_xlfn.XLOOKUP(A8373,MI_Match_Analysis!$A$2:$A$8,MI_Match_Analysis!$F$2:$F$8,"Not Found")</f>
        <v>Not Found</v>
      </c>
    </row>
    <row r="8374" spans="1:20" hidden="1" x14ac:dyDescent="0.3">
      <c r="A8374">
        <v>36</v>
      </c>
      <c r="B8374" s="1">
        <v>46137</v>
      </c>
      <c r="C8374" t="s">
        <v>162</v>
      </c>
      <c r="D8374" t="s">
        <v>138</v>
      </c>
      <c r="E8374" t="s">
        <v>25</v>
      </c>
      <c r="F8374" t="s">
        <v>40</v>
      </c>
      <c r="G8374">
        <v>2</v>
      </c>
      <c r="H8374">
        <v>10.199999999999999</v>
      </c>
      <c r="I8374" t="s">
        <v>170</v>
      </c>
      <c r="J8374" t="s">
        <v>73</v>
      </c>
      <c r="K8374">
        <v>4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83</v>
      </c>
      <c r="R8374" t="s">
        <v>83</v>
      </c>
      <c r="S8374" t="s">
        <v>83</v>
      </c>
      <c r="T8374" t="str">
        <f>_xlfn.XLOOKUP(A8374,MI_Match_Analysis!$A$2:$A$8,MI_Match_Analysis!$F$2:$F$8,"Not Found")</f>
        <v>Not Found</v>
      </c>
    </row>
    <row r="8375" spans="1:20" hidden="1" x14ac:dyDescent="0.3">
      <c r="A8375">
        <v>36</v>
      </c>
      <c r="B8375" s="1">
        <v>46137</v>
      </c>
      <c r="C8375" t="s">
        <v>162</v>
      </c>
      <c r="D8375" t="s">
        <v>138</v>
      </c>
      <c r="E8375" t="s">
        <v>25</v>
      </c>
      <c r="F8375" t="s">
        <v>40</v>
      </c>
      <c r="G8375">
        <v>2</v>
      </c>
      <c r="H8375">
        <v>10.3</v>
      </c>
      <c r="I8375" t="s">
        <v>170</v>
      </c>
      <c r="J8375" t="s">
        <v>73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83</v>
      </c>
      <c r="R8375" t="s">
        <v>83</v>
      </c>
      <c r="S8375" t="s">
        <v>83</v>
      </c>
      <c r="T8375" t="str">
        <f>_xlfn.XLOOKUP(A8375,MI_Match_Analysis!$A$2:$A$8,MI_Match_Analysis!$F$2:$F$8,"Not Found")</f>
        <v>Not Found</v>
      </c>
    </row>
    <row r="8376" spans="1:20" hidden="1" x14ac:dyDescent="0.3">
      <c r="A8376">
        <v>36</v>
      </c>
      <c r="B8376" s="1">
        <v>46137</v>
      </c>
      <c r="C8376" t="s">
        <v>162</v>
      </c>
      <c r="D8376" t="s">
        <v>138</v>
      </c>
      <c r="E8376" t="s">
        <v>25</v>
      </c>
      <c r="F8376" t="s">
        <v>40</v>
      </c>
      <c r="G8376">
        <v>2</v>
      </c>
      <c r="H8376">
        <v>10.4</v>
      </c>
      <c r="I8376" t="s">
        <v>170</v>
      </c>
      <c r="J8376" t="s">
        <v>73</v>
      </c>
      <c r="K8376">
        <v>1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83</v>
      </c>
      <c r="R8376" t="s">
        <v>83</v>
      </c>
      <c r="S8376" t="s">
        <v>83</v>
      </c>
      <c r="T8376" t="str">
        <f>_xlfn.XLOOKUP(A8376,MI_Match_Analysis!$A$2:$A$8,MI_Match_Analysis!$F$2:$F$8,"Not Found")</f>
        <v>Not Found</v>
      </c>
    </row>
    <row r="8377" spans="1:20" hidden="1" x14ac:dyDescent="0.3">
      <c r="A8377">
        <v>36</v>
      </c>
      <c r="B8377" s="1">
        <v>46137</v>
      </c>
      <c r="C8377" t="s">
        <v>162</v>
      </c>
      <c r="D8377" t="s">
        <v>138</v>
      </c>
      <c r="E8377" t="s">
        <v>25</v>
      </c>
      <c r="F8377" t="s">
        <v>40</v>
      </c>
      <c r="G8377">
        <v>2</v>
      </c>
      <c r="H8377">
        <v>10.5</v>
      </c>
      <c r="I8377" t="s">
        <v>30</v>
      </c>
      <c r="J8377" t="s">
        <v>73</v>
      </c>
      <c r="K8377">
        <v>6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83</v>
      </c>
      <c r="R8377" t="s">
        <v>83</v>
      </c>
      <c r="S8377" t="s">
        <v>83</v>
      </c>
      <c r="T8377" t="str">
        <f>_xlfn.XLOOKUP(A8377,MI_Match_Analysis!$A$2:$A$8,MI_Match_Analysis!$F$2:$F$8,"Not Found")</f>
        <v>Not Found</v>
      </c>
    </row>
    <row r="8378" spans="1:20" hidden="1" x14ac:dyDescent="0.3">
      <c r="A8378">
        <v>36</v>
      </c>
      <c r="B8378" s="1">
        <v>46137</v>
      </c>
      <c r="C8378" t="s">
        <v>162</v>
      </c>
      <c r="D8378" t="s">
        <v>138</v>
      </c>
      <c r="E8378" t="s">
        <v>25</v>
      </c>
      <c r="F8378" t="s">
        <v>40</v>
      </c>
      <c r="G8378">
        <v>2</v>
      </c>
      <c r="H8378">
        <v>10.6</v>
      </c>
      <c r="I8378" t="s">
        <v>30</v>
      </c>
      <c r="J8378" t="s">
        <v>73</v>
      </c>
      <c r="K8378">
        <v>4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83</v>
      </c>
      <c r="R8378" t="s">
        <v>83</v>
      </c>
      <c r="S8378" t="s">
        <v>83</v>
      </c>
      <c r="T8378" t="str">
        <f>_xlfn.XLOOKUP(A8378,MI_Match_Analysis!$A$2:$A$8,MI_Match_Analysis!$F$2:$F$8,"Not Found")</f>
        <v>Not Found</v>
      </c>
    </row>
    <row r="8379" spans="1:20" hidden="1" x14ac:dyDescent="0.3">
      <c r="A8379">
        <v>36</v>
      </c>
      <c r="B8379" s="1">
        <v>46137</v>
      </c>
      <c r="C8379" t="s">
        <v>162</v>
      </c>
      <c r="D8379" t="s">
        <v>138</v>
      </c>
      <c r="E8379" t="s">
        <v>25</v>
      </c>
      <c r="F8379" t="s">
        <v>40</v>
      </c>
      <c r="G8379">
        <v>2</v>
      </c>
      <c r="H8379">
        <v>11.1</v>
      </c>
      <c r="I8379" t="s">
        <v>170</v>
      </c>
      <c r="J8379" t="s">
        <v>129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83</v>
      </c>
      <c r="R8379" t="s">
        <v>83</v>
      </c>
      <c r="S8379" t="s">
        <v>83</v>
      </c>
      <c r="T8379" t="str">
        <f>_xlfn.XLOOKUP(A8379,MI_Match_Analysis!$A$2:$A$8,MI_Match_Analysis!$F$2:$F$8,"Not Found")</f>
        <v>Not Found</v>
      </c>
    </row>
    <row r="8380" spans="1:20" hidden="1" x14ac:dyDescent="0.3">
      <c r="A8380">
        <v>36</v>
      </c>
      <c r="B8380" s="1">
        <v>46137</v>
      </c>
      <c r="C8380" t="s">
        <v>162</v>
      </c>
      <c r="D8380" t="s">
        <v>138</v>
      </c>
      <c r="E8380" t="s">
        <v>25</v>
      </c>
      <c r="F8380" t="s">
        <v>40</v>
      </c>
      <c r="G8380">
        <v>2</v>
      </c>
      <c r="H8380">
        <v>11.2</v>
      </c>
      <c r="I8380" t="s">
        <v>170</v>
      </c>
      <c r="J8380" t="s">
        <v>129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83</v>
      </c>
      <c r="R8380" t="s">
        <v>83</v>
      </c>
      <c r="S8380" t="s">
        <v>83</v>
      </c>
      <c r="T8380" t="str">
        <f>_xlfn.XLOOKUP(A8380,MI_Match_Analysis!$A$2:$A$8,MI_Match_Analysis!$F$2:$F$8,"Not Found")</f>
        <v>Not Found</v>
      </c>
    </row>
    <row r="8381" spans="1:20" hidden="1" x14ac:dyDescent="0.3">
      <c r="A8381">
        <v>36</v>
      </c>
      <c r="B8381" s="1">
        <v>46137</v>
      </c>
      <c r="C8381" t="s">
        <v>162</v>
      </c>
      <c r="D8381" t="s">
        <v>138</v>
      </c>
      <c r="E8381" t="s">
        <v>25</v>
      </c>
      <c r="F8381" t="s">
        <v>40</v>
      </c>
      <c r="G8381">
        <v>2</v>
      </c>
      <c r="H8381">
        <v>11.3</v>
      </c>
      <c r="I8381" t="s">
        <v>30</v>
      </c>
      <c r="J8381" t="s">
        <v>129</v>
      </c>
      <c r="K8381">
        <v>3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83</v>
      </c>
      <c r="R8381" t="s">
        <v>83</v>
      </c>
      <c r="S8381" t="s">
        <v>83</v>
      </c>
      <c r="T8381" t="str">
        <f>_xlfn.XLOOKUP(A8381,MI_Match_Analysis!$A$2:$A$8,MI_Match_Analysis!$F$2:$F$8,"Not Found")</f>
        <v>Not Found</v>
      </c>
    </row>
    <row r="8382" spans="1:20" hidden="1" x14ac:dyDescent="0.3">
      <c r="A8382">
        <v>36</v>
      </c>
      <c r="B8382" s="1">
        <v>46137</v>
      </c>
      <c r="C8382" t="s">
        <v>162</v>
      </c>
      <c r="D8382" t="s">
        <v>138</v>
      </c>
      <c r="E8382" t="s">
        <v>25</v>
      </c>
      <c r="F8382" t="s">
        <v>40</v>
      </c>
      <c r="G8382">
        <v>2</v>
      </c>
      <c r="H8382">
        <v>11.4</v>
      </c>
      <c r="I8382" t="s">
        <v>170</v>
      </c>
      <c r="J8382" t="s">
        <v>129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83</v>
      </c>
      <c r="R8382" t="s">
        <v>83</v>
      </c>
      <c r="S8382" t="s">
        <v>83</v>
      </c>
      <c r="T8382" t="str">
        <f>_xlfn.XLOOKUP(A8382,MI_Match_Analysis!$A$2:$A$8,MI_Match_Analysis!$F$2:$F$8,"Not Found")</f>
        <v>Not Found</v>
      </c>
    </row>
    <row r="8383" spans="1:20" hidden="1" x14ac:dyDescent="0.3">
      <c r="A8383">
        <v>36</v>
      </c>
      <c r="B8383" s="1">
        <v>46137</v>
      </c>
      <c r="C8383" t="s">
        <v>162</v>
      </c>
      <c r="D8383" t="s">
        <v>138</v>
      </c>
      <c r="E8383" t="s">
        <v>25</v>
      </c>
      <c r="F8383" t="s">
        <v>40</v>
      </c>
      <c r="G8383">
        <v>2</v>
      </c>
      <c r="H8383">
        <v>11.5</v>
      </c>
      <c r="I8383" t="s">
        <v>170</v>
      </c>
      <c r="J8383" t="s">
        <v>129</v>
      </c>
      <c r="K8383">
        <v>2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83</v>
      </c>
      <c r="R8383" t="s">
        <v>83</v>
      </c>
      <c r="S8383" t="s">
        <v>83</v>
      </c>
      <c r="T8383" t="str">
        <f>_xlfn.XLOOKUP(A8383,MI_Match_Analysis!$A$2:$A$8,MI_Match_Analysis!$F$2:$F$8,"Not Found")</f>
        <v>Not Found</v>
      </c>
    </row>
    <row r="8384" spans="1:20" hidden="1" x14ac:dyDescent="0.3">
      <c r="A8384">
        <v>36</v>
      </c>
      <c r="B8384" s="1">
        <v>46137</v>
      </c>
      <c r="C8384" t="s">
        <v>162</v>
      </c>
      <c r="D8384" t="s">
        <v>138</v>
      </c>
      <c r="E8384" t="s">
        <v>25</v>
      </c>
      <c r="F8384" t="s">
        <v>40</v>
      </c>
      <c r="G8384">
        <v>2</v>
      </c>
      <c r="H8384">
        <v>11.6</v>
      </c>
      <c r="I8384" t="s">
        <v>170</v>
      </c>
      <c r="J8384" t="s">
        <v>129</v>
      </c>
      <c r="K8384">
        <v>0</v>
      </c>
      <c r="L8384">
        <v>1</v>
      </c>
      <c r="M8384">
        <v>1</v>
      </c>
      <c r="N8384">
        <v>0</v>
      </c>
      <c r="O8384">
        <v>0</v>
      </c>
      <c r="P8384">
        <v>0</v>
      </c>
      <c r="Q8384" t="s">
        <v>83</v>
      </c>
      <c r="R8384" t="s">
        <v>83</v>
      </c>
      <c r="S8384" t="s">
        <v>83</v>
      </c>
      <c r="T8384" t="str">
        <f>_xlfn.XLOOKUP(A8384,MI_Match_Analysis!$A$2:$A$8,MI_Match_Analysis!$F$2:$F$8,"Not Found")</f>
        <v>Not Found</v>
      </c>
    </row>
    <row r="8385" spans="1:20" hidden="1" x14ac:dyDescent="0.3">
      <c r="A8385">
        <v>36</v>
      </c>
      <c r="B8385" s="1">
        <v>46137</v>
      </c>
      <c r="C8385" t="s">
        <v>162</v>
      </c>
      <c r="D8385" t="s">
        <v>138</v>
      </c>
      <c r="E8385" t="s">
        <v>25</v>
      </c>
      <c r="F8385" t="s">
        <v>40</v>
      </c>
      <c r="G8385">
        <v>2</v>
      </c>
      <c r="H8385">
        <v>11.6</v>
      </c>
      <c r="I8385" t="s">
        <v>170</v>
      </c>
      <c r="J8385" t="s">
        <v>129</v>
      </c>
      <c r="K8385">
        <v>4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83</v>
      </c>
      <c r="R8385" t="s">
        <v>83</v>
      </c>
      <c r="S8385" t="s">
        <v>83</v>
      </c>
      <c r="T8385" t="str">
        <f>_xlfn.XLOOKUP(A8385,MI_Match_Analysis!$A$2:$A$8,MI_Match_Analysis!$F$2:$F$8,"Not Found")</f>
        <v>Not Found</v>
      </c>
    </row>
    <row r="8386" spans="1:20" hidden="1" x14ac:dyDescent="0.3">
      <c r="A8386">
        <v>36</v>
      </c>
      <c r="B8386" s="1">
        <v>46137</v>
      </c>
      <c r="C8386" t="s">
        <v>162</v>
      </c>
      <c r="D8386" t="s">
        <v>138</v>
      </c>
      <c r="E8386" t="s">
        <v>25</v>
      </c>
      <c r="F8386" t="s">
        <v>40</v>
      </c>
      <c r="G8386">
        <v>2</v>
      </c>
      <c r="H8386">
        <v>12.1</v>
      </c>
      <c r="I8386" t="s">
        <v>30</v>
      </c>
      <c r="J8386" t="s">
        <v>44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165</v>
      </c>
      <c r="R8386" t="s">
        <v>30</v>
      </c>
      <c r="S8386" t="s">
        <v>250</v>
      </c>
      <c r="T8386" t="str">
        <f>_xlfn.XLOOKUP(A8386,MI_Match_Analysis!$A$2:$A$8,MI_Match_Analysis!$F$2:$F$8,"Not Found")</f>
        <v>Not Found</v>
      </c>
    </row>
    <row r="8387" spans="1:20" hidden="1" x14ac:dyDescent="0.3">
      <c r="A8387">
        <v>36</v>
      </c>
      <c r="B8387" s="1">
        <v>46137</v>
      </c>
      <c r="C8387" t="s">
        <v>162</v>
      </c>
      <c r="D8387" t="s">
        <v>138</v>
      </c>
      <c r="E8387" t="s">
        <v>25</v>
      </c>
      <c r="F8387" t="s">
        <v>40</v>
      </c>
      <c r="G8387">
        <v>2</v>
      </c>
      <c r="H8387">
        <v>12.2</v>
      </c>
      <c r="I8387" t="s">
        <v>168</v>
      </c>
      <c r="J8387" t="s">
        <v>44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83</v>
      </c>
      <c r="R8387" t="s">
        <v>83</v>
      </c>
      <c r="S8387" t="s">
        <v>83</v>
      </c>
      <c r="T8387" t="str">
        <f>_xlfn.XLOOKUP(A8387,MI_Match_Analysis!$A$2:$A$8,MI_Match_Analysis!$F$2:$F$8,"Not Found")</f>
        <v>Not Found</v>
      </c>
    </row>
    <row r="8388" spans="1:20" hidden="1" x14ac:dyDescent="0.3">
      <c r="A8388">
        <v>36</v>
      </c>
      <c r="B8388" s="1">
        <v>46137</v>
      </c>
      <c r="C8388" t="s">
        <v>162</v>
      </c>
      <c r="D8388" t="s">
        <v>138</v>
      </c>
      <c r="E8388" t="s">
        <v>25</v>
      </c>
      <c r="F8388" t="s">
        <v>40</v>
      </c>
      <c r="G8388">
        <v>2</v>
      </c>
      <c r="H8388">
        <v>12.3</v>
      </c>
      <c r="I8388" t="s">
        <v>168</v>
      </c>
      <c r="J8388" t="s">
        <v>44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83</v>
      </c>
      <c r="R8388" t="s">
        <v>83</v>
      </c>
      <c r="S8388" t="s">
        <v>83</v>
      </c>
      <c r="T8388" t="str">
        <f>_xlfn.XLOOKUP(A8388,MI_Match_Analysis!$A$2:$A$8,MI_Match_Analysis!$F$2:$F$8,"Not Found")</f>
        <v>Not Found</v>
      </c>
    </row>
    <row r="8389" spans="1:20" hidden="1" x14ac:dyDescent="0.3">
      <c r="A8389">
        <v>36</v>
      </c>
      <c r="B8389" s="1">
        <v>46137</v>
      </c>
      <c r="C8389" t="s">
        <v>162</v>
      </c>
      <c r="D8389" t="s">
        <v>138</v>
      </c>
      <c r="E8389" t="s">
        <v>25</v>
      </c>
      <c r="F8389" t="s">
        <v>40</v>
      </c>
      <c r="G8389">
        <v>2</v>
      </c>
      <c r="H8389">
        <v>12.4</v>
      </c>
      <c r="I8389" t="s">
        <v>168</v>
      </c>
      <c r="J8389" t="s">
        <v>44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83</v>
      </c>
      <c r="R8389" t="s">
        <v>83</v>
      </c>
      <c r="S8389" t="s">
        <v>83</v>
      </c>
      <c r="T8389" t="str">
        <f>_xlfn.XLOOKUP(A8389,MI_Match_Analysis!$A$2:$A$8,MI_Match_Analysis!$F$2:$F$8,"Not Found")</f>
        <v>Not Found</v>
      </c>
    </row>
    <row r="8390" spans="1:20" hidden="1" x14ac:dyDescent="0.3">
      <c r="A8390">
        <v>36</v>
      </c>
      <c r="B8390" s="1">
        <v>46137</v>
      </c>
      <c r="C8390" t="s">
        <v>162</v>
      </c>
      <c r="D8390" t="s">
        <v>138</v>
      </c>
      <c r="E8390" t="s">
        <v>25</v>
      </c>
      <c r="F8390" t="s">
        <v>40</v>
      </c>
      <c r="G8390">
        <v>2</v>
      </c>
      <c r="H8390">
        <v>12.5</v>
      </c>
      <c r="I8390" t="s">
        <v>170</v>
      </c>
      <c r="J8390" t="s">
        <v>44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83</v>
      </c>
      <c r="R8390" t="s">
        <v>83</v>
      </c>
      <c r="S8390" t="s">
        <v>83</v>
      </c>
      <c r="T8390" t="str">
        <f>_xlfn.XLOOKUP(A8390,MI_Match_Analysis!$A$2:$A$8,MI_Match_Analysis!$F$2:$F$8,"Not Found")</f>
        <v>Not Found</v>
      </c>
    </row>
    <row r="8391" spans="1:20" hidden="1" x14ac:dyDescent="0.3">
      <c r="A8391">
        <v>36</v>
      </c>
      <c r="B8391" s="1">
        <v>46137</v>
      </c>
      <c r="C8391" t="s">
        <v>162</v>
      </c>
      <c r="D8391" t="s">
        <v>138</v>
      </c>
      <c r="E8391" t="s">
        <v>25</v>
      </c>
      <c r="F8391" t="s">
        <v>40</v>
      </c>
      <c r="G8391">
        <v>2</v>
      </c>
      <c r="H8391">
        <v>12.6</v>
      </c>
      <c r="I8391" t="s">
        <v>170</v>
      </c>
      <c r="J8391" t="s">
        <v>44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83</v>
      </c>
      <c r="R8391" t="s">
        <v>83</v>
      </c>
      <c r="S8391" t="s">
        <v>83</v>
      </c>
      <c r="T8391" t="str">
        <f>_xlfn.XLOOKUP(A8391,MI_Match_Analysis!$A$2:$A$8,MI_Match_Analysis!$F$2:$F$8,"Not Found")</f>
        <v>Not Found</v>
      </c>
    </row>
    <row r="8392" spans="1:20" hidden="1" x14ac:dyDescent="0.3">
      <c r="A8392">
        <v>36</v>
      </c>
      <c r="B8392" s="1">
        <v>46137</v>
      </c>
      <c r="C8392" t="s">
        <v>162</v>
      </c>
      <c r="D8392" t="s">
        <v>138</v>
      </c>
      <c r="E8392" t="s">
        <v>25</v>
      </c>
      <c r="F8392" t="s">
        <v>40</v>
      </c>
      <c r="G8392">
        <v>2</v>
      </c>
      <c r="H8392">
        <v>13.1</v>
      </c>
      <c r="I8392" t="s">
        <v>168</v>
      </c>
      <c r="J8392" t="s">
        <v>42</v>
      </c>
      <c r="K8392">
        <v>6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83</v>
      </c>
      <c r="R8392" t="s">
        <v>83</v>
      </c>
      <c r="S8392" t="s">
        <v>83</v>
      </c>
      <c r="T8392" t="str">
        <f>_xlfn.XLOOKUP(A8392,MI_Match_Analysis!$A$2:$A$8,MI_Match_Analysis!$F$2:$F$8,"Not Found")</f>
        <v>Not Found</v>
      </c>
    </row>
    <row r="8393" spans="1:20" hidden="1" x14ac:dyDescent="0.3">
      <c r="A8393">
        <v>36</v>
      </c>
      <c r="B8393" s="1">
        <v>46137</v>
      </c>
      <c r="C8393" t="s">
        <v>162</v>
      </c>
      <c r="D8393" t="s">
        <v>138</v>
      </c>
      <c r="E8393" t="s">
        <v>25</v>
      </c>
      <c r="F8393" t="s">
        <v>40</v>
      </c>
      <c r="G8393">
        <v>2</v>
      </c>
      <c r="H8393">
        <v>13.2</v>
      </c>
      <c r="I8393" t="s">
        <v>168</v>
      </c>
      <c r="J8393" t="s">
        <v>42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83</v>
      </c>
      <c r="R8393" t="s">
        <v>83</v>
      </c>
      <c r="S8393" t="s">
        <v>83</v>
      </c>
      <c r="T8393" t="str">
        <f>_xlfn.XLOOKUP(A8393,MI_Match_Analysis!$A$2:$A$8,MI_Match_Analysis!$F$2:$F$8,"Not Found")</f>
        <v>Not Found</v>
      </c>
    </row>
    <row r="8394" spans="1:20" hidden="1" x14ac:dyDescent="0.3">
      <c r="A8394">
        <v>36</v>
      </c>
      <c r="B8394" s="1">
        <v>46137</v>
      </c>
      <c r="C8394" t="s">
        <v>162</v>
      </c>
      <c r="D8394" t="s">
        <v>138</v>
      </c>
      <c r="E8394" t="s">
        <v>25</v>
      </c>
      <c r="F8394" t="s">
        <v>40</v>
      </c>
      <c r="G8394">
        <v>2</v>
      </c>
      <c r="H8394">
        <v>13.3</v>
      </c>
      <c r="I8394" t="s">
        <v>168</v>
      </c>
      <c r="J8394" t="s">
        <v>42</v>
      </c>
      <c r="K8394">
        <v>2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83</v>
      </c>
      <c r="R8394" t="s">
        <v>83</v>
      </c>
      <c r="S8394" t="s">
        <v>83</v>
      </c>
      <c r="T8394" t="str">
        <f>_xlfn.XLOOKUP(A8394,MI_Match_Analysis!$A$2:$A$8,MI_Match_Analysis!$F$2:$F$8,"Not Found")</f>
        <v>Not Found</v>
      </c>
    </row>
    <row r="8395" spans="1:20" hidden="1" x14ac:dyDescent="0.3">
      <c r="A8395">
        <v>36</v>
      </c>
      <c r="B8395" s="1">
        <v>46137</v>
      </c>
      <c r="C8395" t="s">
        <v>162</v>
      </c>
      <c r="D8395" t="s">
        <v>138</v>
      </c>
      <c r="E8395" t="s">
        <v>25</v>
      </c>
      <c r="F8395" t="s">
        <v>40</v>
      </c>
      <c r="G8395">
        <v>2</v>
      </c>
      <c r="H8395">
        <v>13.4</v>
      </c>
      <c r="I8395" t="s">
        <v>168</v>
      </c>
      <c r="J8395" t="s">
        <v>42</v>
      </c>
      <c r="K8395">
        <v>4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83</v>
      </c>
      <c r="R8395" t="s">
        <v>83</v>
      </c>
      <c r="S8395" t="s">
        <v>83</v>
      </c>
      <c r="T8395" t="str">
        <f>_xlfn.XLOOKUP(A8395,MI_Match_Analysis!$A$2:$A$8,MI_Match_Analysis!$F$2:$F$8,"Not Found")</f>
        <v>Not Found</v>
      </c>
    </row>
    <row r="8396" spans="1:20" hidden="1" x14ac:dyDescent="0.3">
      <c r="A8396">
        <v>36</v>
      </c>
      <c r="B8396" s="1">
        <v>46137</v>
      </c>
      <c r="C8396" t="s">
        <v>162</v>
      </c>
      <c r="D8396" t="s">
        <v>138</v>
      </c>
      <c r="E8396" t="s">
        <v>25</v>
      </c>
      <c r="F8396" t="s">
        <v>40</v>
      </c>
      <c r="G8396">
        <v>2</v>
      </c>
      <c r="H8396">
        <v>13.5</v>
      </c>
      <c r="I8396" t="s">
        <v>168</v>
      </c>
      <c r="J8396" t="s">
        <v>42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83</v>
      </c>
      <c r="R8396" t="s">
        <v>83</v>
      </c>
      <c r="S8396" t="s">
        <v>83</v>
      </c>
      <c r="T8396" t="str">
        <f>_xlfn.XLOOKUP(A8396,MI_Match_Analysis!$A$2:$A$8,MI_Match_Analysis!$F$2:$F$8,"Not Found")</f>
        <v>Not Found</v>
      </c>
    </row>
    <row r="8397" spans="1:20" hidden="1" x14ac:dyDescent="0.3">
      <c r="A8397">
        <v>36</v>
      </c>
      <c r="B8397" s="1">
        <v>46137</v>
      </c>
      <c r="C8397" t="s">
        <v>162</v>
      </c>
      <c r="D8397" t="s">
        <v>138</v>
      </c>
      <c r="E8397" t="s">
        <v>25</v>
      </c>
      <c r="F8397" t="s">
        <v>40</v>
      </c>
      <c r="G8397">
        <v>2</v>
      </c>
      <c r="H8397">
        <v>13.6</v>
      </c>
      <c r="I8397" t="s">
        <v>170</v>
      </c>
      <c r="J8397" t="s">
        <v>42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83</v>
      </c>
      <c r="R8397" t="s">
        <v>83</v>
      </c>
      <c r="S8397" t="s">
        <v>83</v>
      </c>
      <c r="T8397" t="str">
        <f>_xlfn.XLOOKUP(A8397,MI_Match_Analysis!$A$2:$A$8,MI_Match_Analysis!$F$2:$F$8,"Not Found")</f>
        <v>Not Found</v>
      </c>
    </row>
    <row r="8398" spans="1:20" hidden="1" x14ac:dyDescent="0.3">
      <c r="A8398">
        <v>36</v>
      </c>
      <c r="B8398" s="1">
        <v>46137</v>
      </c>
      <c r="C8398" t="s">
        <v>162</v>
      </c>
      <c r="D8398" t="s">
        <v>138</v>
      </c>
      <c r="E8398" t="s">
        <v>25</v>
      </c>
      <c r="F8398" t="s">
        <v>40</v>
      </c>
      <c r="G8398">
        <v>2</v>
      </c>
      <c r="H8398">
        <v>14.1</v>
      </c>
      <c r="I8398" t="s">
        <v>168</v>
      </c>
      <c r="J8398" t="s">
        <v>44</v>
      </c>
      <c r="K8398">
        <v>1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83</v>
      </c>
      <c r="R8398" t="s">
        <v>83</v>
      </c>
      <c r="S8398" t="s">
        <v>83</v>
      </c>
      <c r="T8398" t="str">
        <f>_xlfn.XLOOKUP(A8398,MI_Match_Analysis!$A$2:$A$8,MI_Match_Analysis!$F$2:$F$8,"Not Found")</f>
        <v>Not Found</v>
      </c>
    </row>
    <row r="8399" spans="1:20" hidden="1" x14ac:dyDescent="0.3">
      <c r="A8399">
        <v>36</v>
      </c>
      <c r="B8399" s="1">
        <v>46137</v>
      </c>
      <c r="C8399" t="s">
        <v>162</v>
      </c>
      <c r="D8399" t="s">
        <v>138</v>
      </c>
      <c r="E8399" t="s">
        <v>25</v>
      </c>
      <c r="F8399" t="s">
        <v>40</v>
      </c>
      <c r="G8399">
        <v>2</v>
      </c>
      <c r="H8399">
        <v>14.2</v>
      </c>
      <c r="I8399" t="s">
        <v>170</v>
      </c>
      <c r="J8399" t="s">
        <v>44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83</v>
      </c>
      <c r="R8399" t="s">
        <v>83</v>
      </c>
      <c r="S8399" t="s">
        <v>83</v>
      </c>
      <c r="T8399" t="str">
        <f>_xlfn.XLOOKUP(A8399,MI_Match_Analysis!$A$2:$A$8,MI_Match_Analysis!$F$2:$F$8,"Not Found")</f>
        <v>Not Found</v>
      </c>
    </row>
    <row r="8400" spans="1:20" hidden="1" x14ac:dyDescent="0.3">
      <c r="A8400">
        <v>36</v>
      </c>
      <c r="B8400" s="1">
        <v>46137</v>
      </c>
      <c r="C8400" t="s">
        <v>162</v>
      </c>
      <c r="D8400" t="s">
        <v>138</v>
      </c>
      <c r="E8400" t="s">
        <v>25</v>
      </c>
      <c r="F8400" t="s">
        <v>40</v>
      </c>
      <c r="G8400">
        <v>2</v>
      </c>
      <c r="H8400">
        <v>14.3</v>
      </c>
      <c r="I8400" t="s">
        <v>168</v>
      </c>
      <c r="J8400" t="s">
        <v>44</v>
      </c>
      <c r="K8400">
        <v>1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83</v>
      </c>
      <c r="R8400" t="s">
        <v>83</v>
      </c>
      <c r="S8400" t="s">
        <v>83</v>
      </c>
      <c r="T8400" t="str">
        <f>_xlfn.XLOOKUP(A8400,MI_Match_Analysis!$A$2:$A$8,MI_Match_Analysis!$F$2:$F$8,"Not Found")</f>
        <v>Not Found</v>
      </c>
    </row>
    <row r="8401" spans="1:20" hidden="1" x14ac:dyDescent="0.3">
      <c r="A8401">
        <v>36</v>
      </c>
      <c r="B8401" s="1">
        <v>46137</v>
      </c>
      <c r="C8401" t="s">
        <v>162</v>
      </c>
      <c r="D8401" t="s">
        <v>138</v>
      </c>
      <c r="E8401" t="s">
        <v>25</v>
      </c>
      <c r="F8401" t="s">
        <v>40</v>
      </c>
      <c r="G8401">
        <v>2</v>
      </c>
      <c r="H8401">
        <v>14.4</v>
      </c>
      <c r="I8401" t="s">
        <v>170</v>
      </c>
      <c r="J8401" t="s">
        <v>44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83</v>
      </c>
      <c r="R8401" t="s">
        <v>83</v>
      </c>
      <c r="S8401" t="s">
        <v>83</v>
      </c>
      <c r="T8401" t="str">
        <f>_xlfn.XLOOKUP(A8401,MI_Match_Analysis!$A$2:$A$8,MI_Match_Analysis!$F$2:$F$8,"Not Found")</f>
        <v>Not Found</v>
      </c>
    </row>
    <row r="8402" spans="1:20" hidden="1" x14ac:dyDescent="0.3">
      <c r="A8402">
        <v>36</v>
      </c>
      <c r="B8402" s="1">
        <v>46137</v>
      </c>
      <c r="C8402" t="s">
        <v>162</v>
      </c>
      <c r="D8402" t="s">
        <v>138</v>
      </c>
      <c r="E8402" t="s">
        <v>25</v>
      </c>
      <c r="F8402" t="s">
        <v>40</v>
      </c>
      <c r="G8402">
        <v>2</v>
      </c>
      <c r="H8402">
        <v>14.5</v>
      </c>
      <c r="I8402" t="s">
        <v>168</v>
      </c>
      <c r="J8402" t="s">
        <v>44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83</v>
      </c>
      <c r="R8402" t="s">
        <v>83</v>
      </c>
      <c r="S8402" t="s">
        <v>83</v>
      </c>
      <c r="T8402" t="str">
        <f>_xlfn.XLOOKUP(A8402,MI_Match_Analysis!$A$2:$A$8,MI_Match_Analysis!$F$2:$F$8,"Not Found")</f>
        <v>Not Found</v>
      </c>
    </row>
    <row r="8403" spans="1:20" hidden="1" x14ac:dyDescent="0.3">
      <c r="A8403">
        <v>36</v>
      </c>
      <c r="B8403" s="1">
        <v>46137</v>
      </c>
      <c r="C8403" t="s">
        <v>162</v>
      </c>
      <c r="D8403" t="s">
        <v>138</v>
      </c>
      <c r="E8403" t="s">
        <v>25</v>
      </c>
      <c r="F8403" t="s">
        <v>40</v>
      </c>
      <c r="G8403">
        <v>2</v>
      </c>
      <c r="H8403">
        <v>14.6</v>
      </c>
      <c r="I8403" t="s">
        <v>168</v>
      </c>
      <c r="J8403" t="s">
        <v>44</v>
      </c>
      <c r="K8403">
        <v>4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83</v>
      </c>
      <c r="R8403" t="s">
        <v>83</v>
      </c>
      <c r="S8403" t="s">
        <v>83</v>
      </c>
      <c r="T8403" t="str">
        <f>_xlfn.XLOOKUP(A8403,MI_Match_Analysis!$A$2:$A$8,MI_Match_Analysis!$F$2:$F$8,"Not Found")</f>
        <v>Not Found</v>
      </c>
    </row>
    <row r="8404" spans="1:20" hidden="1" x14ac:dyDescent="0.3">
      <c r="A8404">
        <v>36</v>
      </c>
      <c r="B8404" s="1">
        <v>46137</v>
      </c>
      <c r="C8404" t="s">
        <v>162</v>
      </c>
      <c r="D8404" t="s">
        <v>138</v>
      </c>
      <c r="E8404" t="s">
        <v>25</v>
      </c>
      <c r="F8404" t="s">
        <v>40</v>
      </c>
      <c r="G8404">
        <v>2</v>
      </c>
      <c r="H8404">
        <v>15.1</v>
      </c>
      <c r="I8404" t="s">
        <v>170</v>
      </c>
      <c r="J8404" t="s">
        <v>203</v>
      </c>
      <c r="K8404">
        <v>1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83</v>
      </c>
      <c r="R8404" t="s">
        <v>83</v>
      </c>
      <c r="S8404" t="s">
        <v>83</v>
      </c>
      <c r="T8404" t="str">
        <f>_xlfn.XLOOKUP(A8404,MI_Match_Analysis!$A$2:$A$8,MI_Match_Analysis!$F$2:$F$8,"Not Found")</f>
        <v>Not Found</v>
      </c>
    </row>
    <row r="8405" spans="1:20" hidden="1" x14ac:dyDescent="0.3">
      <c r="A8405">
        <v>36</v>
      </c>
      <c r="B8405" s="1">
        <v>46137</v>
      </c>
      <c r="C8405" t="s">
        <v>162</v>
      </c>
      <c r="D8405" t="s">
        <v>138</v>
      </c>
      <c r="E8405" t="s">
        <v>25</v>
      </c>
      <c r="F8405" t="s">
        <v>40</v>
      </c>
      <c r="G8405">
        <v>2</v>
      </c>
      <c r="H8405">
        <v>15.2</v>
      </c>
      <c r="I8405" t="s">
        <v>168</v>
      </c>
      <c r="J8405" t="s">
        <v>203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83</v>
      </c>
      <c r="R8405" t="s">
        <v>83</v>
      </c>
      <c r="S8405" t="s">
        <v>83</v>
      </c>
      <c r="T8405" t="str">
        <f>_xlfn.XLOOKUP(A8405,MI_Match_Analysis!$A$2:$A$8,MI_Match_Analysis!$F$2:$F$8,"Not Found")</f>
        <v>Not Found</v>
      </c>
    </row>
    <row r="8406" spans="1:20" hidden="1" x14ac:dyDescent="0.3">
      <c r="A8406">
        <v>36</v>
      </c>
      <c r="B8406" s="1">
        <v>46137</v>
      </c>
      <c r="C8406" t="s">
        <v>162</v>
      </c>
      <c r="D8406" t="s">
        <v>138</v>
      </c>
      <c r="E8406" t="s">
        <v>25</v>
      </c>
      <c r="F8406" t="s">
        <v>40</v>
      </c>
      <c r="G8406">
        <v>2</v>
      </c>
      <c r="H8406">
        <v>15.3</v>
      </c>
      <c r="I8406" t="s">
        <v>170</v>
      </c>
      <c r="J8406" t="s">
        <v>203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83</v>
      </c>
      <c r="R8406" t="s">
        <v>83</v>
      </c>
      <c r="S8406" t="s">
        <v>83</v>
      </c>
      <c r="T8406" t="str">
        <f>_xlfn.XLOOKUP(A8406,MI_Match_Analysis!$A$2:$A$8,MI_Match_Analysis!$F$2:$F$8,"Not Found")</f>
        <v>Not Found</v>
      </c>
    </row>
    <row r="8407" spans="1:20" hidden="1" x14ac:dyDescent="0.3">
      <c r="A8407">
        <v>36</v>
      </c>
      <c r="B8407" s="1">
        <v>46137</v>
      </c>
      <c r="C8407" t="s">
        <v>162</v>
      </c>
      <c r="D8407" t="s">
        <v>138</v>
      </c>
      <c r="E8407" t="s">
        <v>25</v>
      </c>
      <c r="F8407" t="s">
        <v>40</v>
      </c>
      <c r="G8407">
        <v>2</v>
      </c>
      <c r="H8407">
        <v>15.4</v>
      </c>
      <c r="I8407" t="s">
        <v>170</v>
      </c>
      <c r="J8407" t="s">
        <v>203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83</v>
      </c>
      <c r="R8407" t="s">
        <v>83</v>
      </c>
      <c r="S8407" t="s">
        <v>83</v>
      </c>
      <c r="T8407" t="str">
        <f>_xlfn.XLOOKUP(A8407,MI_Match_Analysis!$A$2:$A$8,MI_Match_Analysis!$F$2:$F$8,"Not Found")</f>
        <v>Not Found</v>
      </c>
    </row>
    <row r="8408" spans="1:20" hidden="1" x14ac:dyDescent="0.3">
      <c r="A8408">
        <v>36</v>
      </c>
      <c r="B8408" s="1">
        <v>46137</v>
      </c>
      <c r="C8408" t="s">
        <v>162</v>
      </c>
      <c r="D8408" t="s">
        <v>138</v>
      </c>
      <c r="E8408" t="s">
        <v>25</v>
      </c>
      <c r="F8408" t="s">
        <v>40</v>
      </c>
      <c r="G8408">
        <v>2</v>
      </c>
      <c r="H8408">
        <v>15.5</v>
      </c>
      <c r="I8408" t="s">
        <v>170</v>
      </c>
      <c r="J8408" t="s">
        <v>203</v>
      </c>
      <c r="K8408">
        <v>2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83</v>
      </c>
      <c r="R8408" t="s">
        <v>83</v>
      </c>
      <c r="S8408" t="s">
        <v>83</v>
      </c>
      <c r="T8408" t="str">
        <f>_xlfn.XLOOKUP(A8408,MI_Match_Analysis!$A$2:$A$8,MI_Match_Analysis!$F$2:$F$8,"Not Found")</f>
        <v>Not Found</v>
      </c>
    </row>
    <row r="8409" spans="1:20" hidden="1" x14ac:dyDescent="0.3">
      <c r="A8409">
        <v>36</v>
      </c>
      <c r="B8409" s="1">
        <v>46137</v>
      </c>
      <c r="C8409" t="s">
        <v>162</v>
      </c>
      <c r="D8409" t="s">
        <v>138</v>
      </c>
      <c r="E8409" t="s">
        <v>25</v>
      </c>
      <c r="F8409" t="s">
        <v>40</v>
      </c>
      <c r="G8409">
        <v>2</v>
      </c>
      <c r="H8409">
        <v>15.6</v>
      </c>
      <c r="I8409" t="s">
        <v>170</v>
      </c>
      <c r="J8409" t="s">
        <v>203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83</v>
      </c>
      <c r="R8409" t="s">
        <v>83</v>
      </c>
      <c r="S8409" t="s">
        <v>83</v>
      </c>
      <c r="T8409" t="str">
        <f>_xlfn.XLOOKUP(A8409,MI_Match_Analysis!$A$2:$A$8,MI_Match_Analysis!$F$2:$F$8,"Not Found")</f>
        <v>Not Found</v>
      </c>
    </row>
    <row r="8410" spans="1:20" hidden="1" x14ac:dyDescent="0.3">
      <c r="A8410">
        <v>36</v>
      </c>
      <c r="B8410" s="1">
        <v>46137</v>
      </c>
      <c r="C8410" t="s">
        <v>162</v>
      </c>
      <c r="D8410" t="s">
        <v>138</v>
      </c>
      <c r="E8410" t="s">
        <v>25</v>
      </c>
      <c r="F8410" t="s">
        <v>40</v>
      </c>
      <c r="G8410">
        <v>2</v>
      </c>
      <c r="H8410">
        <v>16.100000000000001</v>
      </c>
      <c r="I8410" t="s">
        <v>170</v>
      </c>
      <c r="J8410" t="s">
        <v>251</v>
      </c>
      <c r="K8410">
        <v>6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83</v>
      </c>
      <c r="R8410" t="s">
        <v>83</v>
      </c>
      <c r="S8410" t="s">
        <v>83</v>
      </c>
      <c r="T8410" t="str">
        <f>_xlfn.XLOOKUP(A8410,MI_Match_Analysis!$A$2:$A$8,MI_Match_Analysis!$F$2:$F$8,"Not Found")</f>
        <v>Not Found</v>
      </c>
    </row>
    <row r="8411" spans="1:20" hidden="1" x14ac:dyDescent="0.3">
      <c r="A8411">
        <v>36</v>
      </c>
      <c r="B8411" s="1">
        <v>46137</v>
      </c>
      <c r="C8411" t="s">
        <v>162</v>
      </c>
      <c r="D8411" t="s">
        <v>138</v>
      </c>
      <c r="E8411" t="s">
        <v>25</v>
      </c>
      <c r="F8411" t="s">
        <v>40</v>
      </c>
      <c r="G8411">
        <v>2</v>
      </c>
      <c r="H8411">
        <v>16.2</v>
      </c>
      <c r="I8411" t="s">
        <v>170</v>
      </c>
      <c r="J8411" t="s">
        <v>251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83</v>
      </c>
      <c r="R8411" t="s">
        <v>83</v>
      </c>
      <c r="S8411" t="s">
        <v>83</v>
      </c>
      <c r="T8411" t="str">
        <f>_xlfn.XLOOKUP(A8411,MI_Match_Analysis!$A$2:$A$8,MI_Match_Analysis!$F$2:$F$8,"Not Found")</f>
        <v>Not Found</v>
      </c>
    </row>
    <row r="8412" spans="1:20" hidden="1" x14ac:dyDescent="0.3">
      <c r="A8412">
        <v>36</v>
      </c>
      <c r="B8412" s="1">
        <v>46137</v>
      </c>
      <c r="C8412" t="s">
        <v>162</v>
      </c>
      <c r="D8412" t="s">
        <v>138</v>
      </c>
      <c r="E8412" t="s">
        <v>25</v>
      </c>
      <c r="F8412" t="s">
        <v>40</v>
      </c>
      <c r="G8412">
        <v>2</v>
      </c>
      <c r="H8412">
        <v>16.3</v>
      </c>
      <c r="I8412" t="s">
        <v>168</v>
      </c>
      <c r="J8412" t="s">
        <v>251</v>
      </c>
      <c r="K8412">
        <v>2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83</v>
      </c>
      <c r="R8412" t="s">
        <v>83</v>
      </c>
      <c r="S8412" t="s">
        <v>83</v>
      </c>
      <c r="T8412" t="str">
        <f>_xlfn.XLOOKUP(A8412,MI_Match_Analysis!$A$2:$A$8,MI_Match_Analysis!$F$2:$F$8,"Not Found")</f>
        <v>Not Found</v>
      </c>
    </row>
    <row r="8413" spans="1:20" hidden="1" x14ac:dyDescent="0.3">
      <c r="A8413">
        <v>36</v>
      </c>
      <c r="B8413" s="1">
        <v>46137</v>
      </c>
      <c r="C8413" t="s">
        <v>162</v>
      </c>
      <c r="D8413" t="s">
        <v>138</v>
      </c>
      <c r="E8413" t="s">
        <v>25</v>
      </c>
      <c r="F8413" t="s">
        <v>40</v>
      </c>
      <c r="G8413">
        <v>2</v>
      </c>
      <c r="H8413">
        <v>16.399999999999999</v>
      </c>
      <c r="I8413" t="s">
        <v>168</v>
      </c>
      <c r="J8413" t="s">
        <v>251</v>
      </c>
      <c r="K8413">
        <v>6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83</v>
      </c>
      <c r="R8413" t="s">
        <v>83</v>
      </c>
      <c r="S8413" t="s">
        <v>83</v>
      </c>
      <c r="T8413" t="str">
        <f>_xlfn.XLOOKUP(A8413,MI_Match_Analysis!$A$2:$A$8,MI_Match_Analysis!$F$2:$F$8,"Not Found")</f>
        <v>Not Found</v>
      </c>
    </row>
    <row r="8414" spans="1:20" hidden="1" x14ac:dyDescent="0.3">
      <c r="A8414">
        <v>36</v>
      </c>
      <c r="B8414" s="1">
        <v>46137</v>
      </c>
      <c r="C8414" t="s">
        <v>162</v>
      </c>
      <c r="D8414" t="s">
        <v>138</v>
      </c>
      <c r="E8414" t="s">
        <v>25</v>
      </c>
      <c r="F8414" t="s">
        <v>40</v>
      </c>
      <c r="G8414">
        <v>2</v>
      </c>
      <c r="H8414">
        <v>16.5</v>
      </c>
      <c r="I8414" t="s">
        <v>168</v>
      </c>
      <c r="J8414" t="s">
        <v>251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83</v>
      </c>
      <c r="R8414" t="s">
        <v>83</v>
      </c>
      <c r="S8414" t="s">
        <v>83</v>
      </c>
      <c r="T8414" t="str">
        <f>_xlfn.XLOOKUP(A8414,MI_Match_Analysis!$A$2:$A$8,MI_Match_Analysis!$F$2:$F$8,"Not Found")</f>
        <v>Not Found</v>
      </c>
    </row>
    <row r="8415" spans="1:20" hidden="1" x14ac:dyDescent="0.3">
      <c r="A8415">
        <v>36</v>
      </c>
      <c r="B8415" s="1">
        <v>46137</v>
      </c>
      <c r="C8415" t="s">
        <v>162</v>
      </c>
      <c r="D8415" t="s">
        <v>138</v>
      </c>
      <c r="E8415" t="s">
        <v>25</v>
      </c>
      <c r="F8415" t="s">
        <v>40</v>
      </c>
      <c r="G8415">
        <v>2</v>
      </c>
      <c r="H8415">
        <v>16.600000000000001</v>
      </c>
      <c r="I8415" t="s">
        <v>170</v>
      </c>
      <c r="J8415" t="s">
        <v>251</v>
      </c>
      <c r="K8415">
        <v>4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83</v>
      </c>
      <c r="R8415" t="s">
        <v>83</v>
      </c>
      <c r="S8415" t="s">
        <v>83</v>
      </c>
      <c r="T8415" t="str">
        <f>_xlfn.XLOOKUP(A8415,MI_Match_Analysis!$A$2:$A$8,MI_Match_Analysis!$F$2:$F$8,"Not Found")</f>
        <v>Not Found</v>
      </c>
    </row>
    <row r="8416" spans="1:20" hidden="1" x14ac:dyDescent="0.3">
      <c r="A8416">
        <v>36</v>
      </c>
      <c r="B8416" s="1">
        <v>46137</v>
      </c>
      <c r="C8416" t="s">
        <v>162</v>
      </c>
      <c r="D8416" t="s">
        <v>138</v>
      </c>
      <c r="E8416" t="s">
        <v>25</v>
      </c>
      <c r="F8416" t="s">
        <v>40</v>
      </c>
      <c r="G8416">
        <v>2</v>
      </c>
      <c r="H8416">
        <v>17.100000000000001</v>
      </c>
      <c r="I8416" t="s">
        <v>168</v>
      </c>
      <c r="J8416" t="s">
        <v>203</v>
      </c>
      <c r="K8416">
        <v>6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83</v>
      </c>
      <c r="R8416" t="s">
        <v>83</v>
      </c>
      <c r="S8416" t="s">
        <v>83</v>
      </c>
      <c r="T8416" t="str">
        <f>_xlfn.XLOOKUP(A8416,MI_Match_Analysis!$A$2:$A$8,MI_Match_Analysis!$F$2:$F$8,"Not Found")</f>
        <v>Not Found</v>
      </c>
    </row>
    <row r="8417" spans="1:20" hidden="1" x14ac:dyDescent="0.3">
      <c r="A8417">
        <v>36</v>
      </c>
      <c r="B8417" s="1">
        <v>46137</v>
      </c>
      <c r="C8417" t="s">
        <v>162</v>
      </c>
      <c r="D8417" t="s">
        <v>138</v>
      </c>
      <c r="E8417" t="s">
        <v>25</v>
      </c>
      <c r="F8417" t="s">
        <v>40</v>
      </c>
      <c r="G8417">
        <v>2</v>
      </c>
      <c r="H8417">
        <v>17.2</v>
      </c>
      <c r="I8417" t="s">
        <v>168</v>
      </c>
      <c r="J8417" t="s">
        <v>203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205</v>
      </c>
      <c r="R8417" t="s">
        <v>168</v>
      </c>
      <c r="S8417" t="s">
        <v>83</v>
      </c>
      <c r="T8417" t="str">
        <f>_xlfn.XLOOKUP(A8417,MI_Match_Analysis!$A$2:$A$8,MI_Match_Analysis!$F$2:$F$8,"Not Found")</f>
        <v>Not Found</v>
      </c>
    </row>
    <row r="8418" spans="1:20" hidden="1" x14ac:dyDescent="0.3">
      <c r="A8418">
        <v>36</v>
      </c>
      <c r="B8418" s="1">
        <v>46137</v>
      </c>
      <c r="C8418" t="s">
        <v>162</v>
      </c>
      <c r="D8418" t="s">
        <v>138</v>
      </c>
      <c r="E8418" t="s">
        <v>25</v>
      </c>
      <c r="F8418" t="s">
        <v>40</v>
      </c>
      <c r="G8418">
        <v>2</v>
      </c>
      <c r="H8418">
        <v>17.3</v>
      </c>
      <c r="I8418" t="s">
        <v>172</v>
      </c>
      <c r="J8418" t="s">
        <v>203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83</v>
      </c>
      <c r="R8418" t="s">
        <v>83</v>
      </c>
      <c r="S8418" t="s">
        <v>83</v>
      </c>
      <c r="T8418" t="str">
        <f>_xlfn.XLOOKUP(A8418,MI_Match_Analysis!$A$2:$A$8,MI_Match_Analysis!$F$2:$F$8,"Not Found")</f>
        <v>Not Found</v>
      </c>
    </row>
    <row r="8419" spans="1:20" hidden="1" x14ac:dyDescent="0.3">
      <c r="A8419">
        <v>36</v>
      </c>
      <c r="B8419" s="1">
        <v>46137</v>
      </c>
      <c r="C8419" t="s">
        <v>162</v>
      </c>
      <c r="D8419" t="s">
        <v>138</v>
      </c>
      <c r="E8419" t="s">
        <v>25</v>
      </c>
      <c r="F8419" t="s">
        <v>40</v>
      </c>
      <c r="G8419">
        <v>2</v>
      </c>
      <c r="H8419">
        <v>17.399999999999999</v>
      </c>
      <c r="I8419" t="s">
        <v>170</v>
      </c>
      <c r="J8419" t="s">
        <v>203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83</v>
      </c>
      <c r="R8419" t="s">
        <v>83</v>
      </c>
      <c r="S8419" t="s">
        <v>83</v>
      </c>
      <c r="T8419" t="str">
        <f>_xlfn.XLOOKUP(A8419,MI_Match_Analysis!$A$2:$A$8,MI_Match_Analysis!$F$2:$F$8,"Not Found")</f>
        <v>Not Found</v>
      </c>
    </row>
    <row r="8420" spans="1:20" hidden="1" x14ac:dyDescent="0.3">
      <c r="A8420">
        <v>36</v>
      </c>
      <c r="B8420" s="1">
        <v>46137</v>
      </c>
      <c r="C8420" t="s">
        <v>162</v>
      </c>
      <c r="D8420" t="s">
        <v>138</v>
      </c>
      <c r="E8420" t="s">
        <v>25</v>
      </c>
      <c r="F8420" t="s">
        <v>40</v>
      </c>
      <c r="G8420">
        <v>2</v>
      </c>
      <c r="H8420">
        <v>17.5</v>
      </c>
      <c r="I8420" t="s">
        <v>170</v>
      </c>
      <c r="J8420" t="s">
        <v>203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83</v>
      </c>
      <c r="R8420" t="s">
        <v>83</v>
      </c>
      <c r="S8420" t="s">
        <v>83</v>
      </c>
      <c r="T8420" t="str">
        <f>_xlfn.XLOOKUP(A8420,MI_Match_Analysis!$A$2:$A$8,MI_Match_Analysis!$F$2:$F$8,"Not Found")</f>
        <v>Not Found</v>
      </c>
    </row>
    <row r="8421" spans="1:20" hidden="1" x14ac:dyDescent="0.3">
      <c r="A8421">
        <v>36</v>
      </c>
      <c r="B8421" s="1">
        <v>46137</v>
      </c>
      <c r="C8421" t="s">
        <v>162</v>
      </c>
      <c r="D8421" t="s">
        <v>138</v>
      </c>
      <c r="E8421" t="s">
        <v>25</v>
      </c>
      <c r="F8421" t="s">
        <v>40</v>
      </c>
      <c r="G8421">
        <v>2</v>
      </c>
      <c r="H8421">
        <v>17.600000000000001</v>
      </c>
      <c r="I8421" t="s">
        <v>170</v>
      </c>
      <c r="J8421" t="s">
        <v>203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165</v>
      </c>
      <c r="R8421" t="s">
        <v>170</v>
      </c>
      <c r="S8421" t="s">
        <v>73</v>
      </c>
      <c r="T8421" t="str">
        <f>_xlfn.XLOOKUP(A8421,MI_Match_Analysis!$A$2:$A$8,MI_Match_Analysis!$F$2:$F$8,"Not Found")</f>
        <v>Not Found</v>
      </c>
    </row>
    <row r="8422" spans="1:20" hidden="1" x14ac:dyDescent="0.3">
      <c r="A8422">
        <v>36</v>
      </c>
      <c r="B8422" s="1">
        <v>46137</v>
      </c>
      <c r="C8422" t="s">
        <v>162</v>
      </c>
      <c r="D8422" t="s">
        <v>138</v>
      </c>
      <c r="E8422" t="s">
        <v>25</v>
      </c>
      <c r="F8422" t="s">
        <v>40</v>
      </c>
      <c r="G8422">
        <v>2</v>
      </c>
      <c r="H8422">
        <v>18.100000000000001</v>
      </c>
      <c r="I8422" t="s">
        <v>172</v>
      </c>
      <c r="J8422" t="s">
        <v>42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83</v>
      </c>
      <c r="R8422" t="s">
        <v>83</v>
      </c>
      <c r="S8422" t="s">
        <v>83</v>
      </c>
      <c r="T8422" t="str">
        <f>_xlfn.XLOOKUP(A8422,MI_Match_Analysis!$A$2:$A$8,MI_Match_Analysis!$F$2:$F$8,"Not Found")</f>
        <v>Not Found</v>
      </c>
    </row>
    <row r="8423" spans="1:20" hidden="1" x14ac:dyDescent="0.3">
      <c r="A8423">
        <v>36</v>
      </c>
      <c r="B8423" s="1">
        <v>46137</v>
      </c>
      <c r="C8423" t="s">
        <v>162</v>
      </c>
      <c r="D8423" t="s">
        <v>138</v>
      </c>
      <c r="E8423" t="s">
        <v>25</v>
      </c>
      <c r="F8423" t="s">
        <v>40</v>
      </c>
      <c r="G8423">
        <v>2</v>
      </c>
      <c r="H8423">
        <v>18.2</v>
      </c>
      <c r="I8423" t="s">
        <v>173</v>
      </c>
      <c r="J8423" t="s">
        <v>42</v>
      </c>
      <c r="K8423">
        <v>0</v>
      </c>
      <c r="L8423">
        <v>1</v>
      </c>
      <c r="M8423">
        <v>1</v>
      </c>
      <c r="N8423">
        <v>0</v>
      </c>
      <c r="O8423">
        <v>0</v>
      </c>
      <c r="P8423">
        <v>0</v>
      </c>
      <c r="Q8423" t="s">
        <v>83</v>
      </c>
      <c r="R8423" t="s">
        <v>83</v>
      </c>
      <c r="S8423" t="s">
        <v>83</v>
      </c>
      <c r="T8423" t="str">
        <f>_xlfn.XLOOKUP(A8423,MI_Match_Analysis!$A$2:$A$8,MI_Match_Analysis!$F$2:$F$8,"Not Found")</f>
        <v>Not Found</v>
      </c>
    </row>
    <row r="8424" spans="1:20" hidden="1" x14ac:dyDescent="0.3">
      <c r="A8424">
        <v>36</v>
      </c>
      <c r="B8424" s="1">
        <v>46137</v>
      </c>
      <c r="C8424" t="s">
        <v>162</v>
      </c>
      <c r="D8424" t="s">
        <v>138</v>
      </c>
      <c r="E8424" t="s">
        <v>25</v>
      </c>
      <c r="F8424" t="s">
        <v>40</v>
      </c>
      <c r="G8424">
        <v>2</v>
      </c>
      <c r="H8424">
        <v>18.2</v>
      </c>
      <c r="I8424" t="s">
        <v>173</v>
      </c>
      <c r="J8424" t="s">
        <v>42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83</v>
      </c>
      <c r="R8424" t="s">
        <v>83</v>
      </c>
      <c r="S8424" t="s">
        <v>83</v>
      </c>
      <c r="T8424" t="str">
        <f>_xlfn.XLOOKUP(A8424,MI_Match_Analysis!$A$2:$A$8,MI_Match_Analysis!$F$2:$F$8,"Not Found")</f>
        <v>Not Found</v>
      </c>
    </row>
    <row r="8425" spans="1:20" hidden="1" x14ac:dyDescent="0.3">
      <c r="A8425">
        <v>36</v>
      </c>
      <c r="B8425" s="1">
        <v>46137</v>
      </c>
      <c r="C8425" t="s">
        <v>162</v>
      </c>
      <c r="D8425" t="s">
        <v>138</v>
      </c>
      <c r="E8425" t="s">
        <v>25</v>
      </c>
      <c r="F8425" t="s">
        <v>40</v>
      </c>
      <c r="G8425">
        <v>2</v>
      </c>
      <c r="H8425">
        <v>18.3</v>
      </c>
      <c r="I8425" t="s">
        <v>172</v>
      </c>
      <c r="J8425" t="s">
        <v>42</v>
      </c>
      <c r="K8425">
        <v>6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83</v>
      </c>
      <c r="R8425" t="s">
        <v>83</v>
      </c>
      <c r="S8425" t="s">
        <v>83</v>
      </c>
      <c r="T8425" t="str">
        <f>_xlfn.XLOOKUP(A8425,MI_Match_Analysis!$A$2:$A$8,MI_Match_Analysis!$F$2:$F$8,"Not Found")</f>
        <v>Not Found</v>
      </c>
    </row>
    <row r="8426" spans="1:20" hidden="1" x14ac:dyDescent="0.3">
      <c r="A8426">
        <v>37</v>
      </c>
      <c r="B8426" s="1">
        <v>46138</v>
      </c>
      <c r="C8426" t="s">
        <v>162</v>
      </c>
      <c r="D8426" t="s">
        <v>63</v>
      </c>
      <c r="E8426" t="s">
        <v>41</v>
      </c>
      <c r="F8426" t="s">
        <v>48</v>
      </c>
      <c r="G8426">
        <v>1</v>
      </c>
      <c r="H8426">
        <v>0.1</v>
      </c>
      <c r="I8426" t="s">
        <v>98</v>
      </c>
      <c r="J8426" t="s">
        <v>221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83</v>
      </c>
      <c r="R8426" t="s">
        <v>83</v>
      </c>
      <c r="S8426" t="s">
        <v>83</v>
      </c>
      <c r="T8426" t="str">
        <f>_xlfn.XLOOKUP(A8426,MI_Match_Analysis!$A$2:$A$8,MI_Match_Analysis!$F$2:$F$8,"Not Found")</f>
        <v>Not Found</v>
      </c>
    </row>
    <row r="8427" spans="1:20" hidden="1" x14ac:dyDescent="0.3">
      <c r="A8427">
        <v>37</v>
      </c>
      <c r="B8427" s="1">
        <v>46138</v>
      </c>
      <c r="C8427" t="s">
        <v>162</v>
      </c>
      <c r="D8427" t="s">
        <v>63</v>
      </c>
      <c r="E8427" t="s">
        <v>41</v>
      </c>
      <c r="F8427" t="s">
        <v>48</v>
      </c>
      <c r="G8427">
        <v>1</v>
      </c>
      <c r="H8427">
        <v>0.2</v>
      </c>
      <c r="I8427" t="s">
        <v>98</v>
      </c>
      <c r="J8427" t="s">
        <v>221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83</v>
      </c>
      <c r="R8427" t="s">
        <v>83</v>
      </c>
      <c r="S8427" t="s">
        <v>83</v>
      </c>
      <c r="T8427" t="str">
        <f>_xlfn.XLOOKUP(A8427,MI_Match_Analysis!$A$2:$A$8,MI_Match_Analysis!$F$2:$F$8,"Not Found")</f>
        <v>Not Found</v>
      </c>
    </row>
    <row r="8428" spans="1:20" hidden="1" x14ac:dyDescent="0.3">
      <c r="A8428">
        <v>37</v>
      </c>
      <c r="B8428" s="1">
        <v>46138</v>
      </c>
      <c r="C8428" t="s">
        <v>162</v>
      </c>
      <c r="D8428" t="s">
        <v>63</v>
      </c>
      <c r="E8428" t="s">
        <v>41</v>
      </c>
      <c r="F8428" t="s">
        <v>48</v>
      </c>
      <c r="G8428">
        <v>1</v>
      </c>
      <c r="H8428">
        <v>0.3</v>
      </c>
      <c r="I8428" t="s">
        <v>98</v>
      </c>
      <c r="J8428" t="s">
        <v>221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83</v>
      </c>
      <c r="R8428" t="s">
        <v>83</v>
      </c>
      <c r="S8428" t="s">
        <v>83</v>
      </c>
      <c r="T8428" t="str">
        <f>_xlfn.XLOOKUP(A8428,MI_Match_Analysis!$A$2:$A$8,MI_Match_Analysis!$F$2:$F$8,"Not Found")</f>
        <v>Not Found</v>
      </c>
    </row>
    <row r="8429" spans="1:20" hidden="1" x14ac:dyDescent="0.3">
      <c r="A8429">
        <v>37</v>
      </c>
      <c r="B8429" s="1">
        <v>46138</v>
      </c>
      <c r="C8429" t="s">
        <v>162</v>
      </c>
      <c r="D8429" t="s">
        <v>63</v>
      </c>
      <c r="E8429" t="s">
        <v>41</v>
      </c>
      <c r="F8429" t="s">
        <v>48</v>
      </c>
      <c r="G8429">
        <v>1</v>
      </c>
      <c r="H8429">
        <v>0.4</v>
      </c>
      <c r="I8429" t="s">
        <v>98</v>
      </c>
      <c r="J8429" t="s">
        <v>221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83</v>
      </c>
      <c r="R8429" t="s">
        <v>83</v>
      </c>
      <c r="S8429" t="s">
        <v>83</v>
      </c>
      <c r="T8429" t="str">
        <f>_xlfn.XLOOKUP(A8429,MI_Match_Analysis!$A$2:$A$8,MI_Match_Analysis!$F$2:$F$8,"Not Found")</f>
        <v>Not Found</v>
      </c>
    </row>
    <row r="8430" spans="1:20" hidden="1" x14ac:dyDescent="0.3">
      <c r="A8430">
        <v>37</v>
      </c>
      <c r="B8430" s="1">
        <v>46138</v>
      </c>
      <c r="C8430" t="s">
        <v>162</v>
      </c>
      <c r="D8430" t="s">
        <v>63</v>
      </c>
      <c r="E8430" t="s">
        <v>41</v>
      </c>
      <c r="F8430" t="s">
        <v>48</v>
      </c>
      <c r="G8430">
        <v>1</v>
      </c>
      <c r="H8430">
        <v>0.5</v>
      </c>
      <c r="I8430" t="s">
        <v>98</v>
      </c>
      <c r="J8430" t="s">
        <v>221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83</v>
      </c>
      <c r="R8430" t="s">
        <v>83</v>
      </c>
      <c r="S8430" t="s">
        <v>83</v>
      </c>
      <c r="T8430" t="str">
        <f>_xlfn.XLOOKUP(A8430,MI_Match_Analysis!$A$2:$A$8,MI_Match_Analysis!$F$2:$F$8,"Not Found")</f>
        <v>Not Found</v>
      </c>
    </row>
    <row r="8431" spans="1:20" hidden="1" x14ac:dyDescent="0.3">
      <c r="A8431">
        <v>37</v>
      </c>
      <c r="B8431" s="1">
        <v>46138</v>
      </c>
      <c r="C8431" t="s">
        <v>162</v>
      </c>
      <c r="D8431" t="s">
        <v>63</v>
      </c>
      <c r="E8431" t="s">
        <v>41</v>
      </c>
      <c r="F8431" t="s">
        <v>48</v>
      </c>
      <c r="G8431">
        <v>1</v>
      </c>
      <c r="H8431">
        <v>0.6</v>
      </c>
      <c r="I8431" t="s">
        <v>98</v>
      </c>
      <c r="J8431" t="s">
        <v>221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83</v>
      </c>
      <c r="R8431" t="s">
        <v>83</v>
      </c>
      <c r="S8431" t="s">
        <v>83</v>
      </c>
      <c r="T8431" t="str">
        <f>_xlfn.XLOOKUP(A8431,MI_Match_Analysis!$A$2:$A$8,MI_Match_Analysis!$F$2:$F$8,"Not Found")</f>
        <v>Not Found</v>
      </c>
    </row>
    <row r="8432" spans="1:20" hidden="1" x14ac:dyDescent="0.3">
      <c r="A8432">
        <v>37</v>
      </c>
      <c r="B8432" s="1">
        <v>46138</v>
      </c>
      <c r="C8432" t="s">
        <v>162</v>
      </c>
      <c r="D8432" t="s">
        <v>63</v>
      </c>
      <c r="E8432" t="s">
        <v>41</v>
      </c>
      <c r="F8432" t="s">
        <v>48</v>
      </c>
      <c r="G8432">
        <v>1</v>
      </c>
      <c r="H8432">
        <v>1.1000000000000001</v>
      </c>
      <c r="I8432" t="s">
        <v>98</v>
      </c>
      <c r="J8432" t="s">
        <v>117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83</v>
      </c>
      <c r="R8432" t="s">
        <v>83</v>
      </c>
      <c r="S8432" t="s">
        <v>83</v>
      </c>
      <c r="T8432" t="str">
        <f>_xlfn.XLOOKUP(A8432,MI_Match_Analysis!$A$2:$A$8,MI_Match_Analysis!$F$2:$F$8,"Not Found")</f>
        <v>Not Found</v>
      </c>
    </row>
    <row r="8433" spans="1:20" hidden="1" x14ac:dyDescent="0.3">
      <c r="A8433">
        <v>37</v>
      </c>
      <c r="B8433" s="1">
        <v>46138</v>
      </c>
      <c r="C8433" t="s">
        <v>162</v>
      </c>
      <c r="D8433" t="s">
        <v>63</v>
      </c>
      <c r="E8433" t="s">
        <v>41</v>
      </c>
      <c r="F8433" t="s">
        <v>48</v>
      </c>
      <c r="G8433">
        <v>1</v>
      </c>
      <c r="H8433">
        <v>1.2</v>
      </c>
      <c r="I8433" t="s">
        <v>98</v>
      </c>
      <c r="J8433" t="s">
        <v>117</v>
      </c>
      <c r="K8433">
        <v>4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83</v>
      </c>
      <c r="R8433" t="s">
        <v>83</v>
      </c>
      <c r="S8433" t="s">
        <v>83</v>
      </c>
      <c r="T8433" t="str">
        <f>_xlfn.XLOOKUP(A8433,MI_Match_Analysis!$A$2:$A$8,MI_Match_Analysis!$F$2:$F$8,"Not Found")</f>
        <v>Not Found</v>
      </c>
    </row>
    <row r="8434" spans="1:20" hidden="1" x14ac:dyDescent="0.3">
      <c r="A8434">
        <v>37</v>
      </c>
      <c r="B8434" s="1">
        <v>46138</v>
      </c>
      <c r="C8434" t="s">
        <v>162</v>
      </c>
      <c r="D8434" t="s">
        <v>63</v>
      </c>
      <c r="E8434" t="s">
        <v>41</v>
      </c>
      <c r="F8434" t="s">
        <v>48</v>
      </c>
      <c r="G8434">
        <v>1</v>
      </c>
      <c r="H8434">
        <v>1.3</v>
      </c>
      <c r="I8434" t="s">
        <v>98</v>
      </c>
      <c r="J8434" t="s">
        <v>117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83</v>
      </c>
      <c r="R8434" t="s">
        <v>83</v>
      </c>
      <c r="S8434" t="s">
        <v>83</v>
      </c>
      <c r="T8434" t="str">
        <f>_xlfn.XLOOKUP(A8434,MI_Match_Analysis!$A$2:$A$8,MI_Match_Analysis!$F$2:$F$8,"Not Found")</f>
        <v>Not Found</v>
      </c>
    </row>
    <row r="8435" spans="1:20" hidden="1" x14ac:dyDescent="0.3">
      <c r="A8435">
        <v>37</v>
      </c>
      <c r="B8435" s="1">
        <v>46138</v>
      </c>
      <c r="C8435" t="s">
        <v>162</v>
      </c>
      <c r="D8435" t="s">
        <v>63</v>
      </c>
      <c r="E8435" t="s">
        <v>41</v>
      </c>
      <c r="F8435" t="s">
        <v>48</v>
      </c>
      <c r="G8435">
        <v>1</v>
      </c>
      <c r="H8435">
        <v>1.4</v>
      </c>
      <c r="I8435" t="s">
        <v>98</v>
      </c>
      <c r="J8435" t="s">
        <v>117</v>
      </c>
      <c r="K8435">
        <v>2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83</v>
      </c>
      <c r="R8435" t="s">
        <v>83</v>
      </c>
      <c r="S8435" t="s">
        <v>83</v>
      </c>
      <c r="T8435" t="str">
        <f>_xlfn.XLOOKUP(A8435,MI_Match_Analysis!$A$2:$A$8,MI_Match_Analysis!$F$2:$F$8,"Not Found")</f>
        <v>Not Found</v>
      </c>
    </row>
    <row r="8436" spans="1:20" hidden="1" x14ac:dyDescent="0.3">
      <c r="A8436">
        <v>37</v>
      </c>
      <c r="B8436" s="1">
        <v>46138</v>
      </c>
      <c r="C8436" t="s">
        <v>162</v>
      </c>
      <c r="D8436" t="s">
        <v>63</v>
      </c>
      <c r="E8436" t="s">
        <v>41</v>
      </c>
      <c r="F8436" t="s">
        <v>48</v>
      </c>
      <c r="G8436">
        <v>1</v>
      </c>
      <c r="H8436">
        <v>1.5</v>
      </c>
      <c r="I8436" t="s">
        <v>98</v>
      </c>
      <c r="J8436" t="s">
        <v>117</v>
      </c>
      <c r="K8436">
        <v>4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83</v>
      </c>
      <c r="R8436" t="s">
        <v>83</v>
      </c>
      <c r="S8436" t="s">
        <v>83</v>
      </c>
      <c r="T8436" t="str">
        <f>_xlfn.XLOOKUP(A8436,MI_Match_Analysis!$A$2:$A$8,MI_Match_Analysis!$F$2:$F$8,"Not Found")</f>
        <v>Not Found</v>
      </c>
    </row>
    <row r="8437" spans="1:20" hidden="1" x14ac:dyDescent="0.3">
      <c r="A8437">
        <v>37</v>
      </c>
      <c r="B8437" s="1">
        <v>46138</v>
      </c>
      <c r="C8437" t="s">
        <v>162</v>
      </c>
      <c r="D8437" t="s">
        <v>63</v>
      </c>
      <c r="E8437" t="s">
        <v>41</v>
      </c>
      <c r="F8437" t="s">
        <v>48</v>
      </c>
      <c r="G8437">
        <v>1</v>
      </c>
      <c r="H8437">
        <v>1.6</v>
      </c>
      <c r="I8437" t="s">
        <v>98</v>
      </c>
      <c r="J8437" t="s">
        <v>117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83</v>
      </c>
      <c r="R8437" t="s">
        <v>83</v>
      </c>
      <c r="S8437" t="s">
        <v>83</v>
      </c>
      <c r="T8437" t="str">
        <f>_xlfn.XLOOKUP(A8437,MI_Match_Analysis!$A$2:$A$8,MI_Match_Analysis!$F$2:$F$8,"Not Found")</f>
        <v>Not Found</v>
      </c>
    </row>
    <row r="8438" spans="1:20" hidden="1" x14ac:dyDescent="0.3">
      <c r="A8438">
        <v>37</v>
      </c>
      <c r="B8438" s="1">
        <v>46138</v>
      </c>
      <c r="C8438" t="s">
        <v>162</v>
      </c>
      <c r="D8438" t="s">
        <v>63</v>
      </c>
      <c r="E8438" t="s">
        <v>41</v>
      </c>
      <c r="F8438" t="s">
        <v>48</v>
      </c>
      <c r="G8438">
        <v>1</v>
      </c>
      <c r="H8438">
        <v>2.1</v>
      </c>
      <c r="I8438" t="s">
        <v>199</v>
      </c>
      <c r="J8438" t="s">
        <v>221</v>
      </c>
      <c r="K8438">
        <v>4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83</v>
      </c>
      <c r="R8438" t="s">
        <v>83</v>
      </c>
      <c r="S8438" t="s">
        <v>83</v>
      </c>
      <c r="T8438" t="str">
        <f>_xlfn.XLOOKUP(A8438,MI_Match_Analysis!$A$2:$A$8,MI_Match_Analysis!$F$2:$F$8,"Not Found")</f>
        <v>Not Found</v>
      </c>
    </row>
    <row r="8439" spans="1:20" hidden="1" x14ac:dyDescent="0.3">
      <c r="A8439">
        <v>37</v>
      </c>
      <c r="B8439" s="1">
        <v>46138</v>
      </c>
      <c r="C8439" t="s">
        <v>162</v>
      </c>
      <c r="D8439" t="s">
        <v>63</v>
      </c>
      <c r="E8439" t="s">
        <v>41</v>
      </c>
      <c r="F8439" t="s">
        <v>48</v>
      </c>
      <c r="G8439">
        <v>1</v>
      </c>
      <c r="H8439">
        <v>2.2000000000000002</v>
      </c>
      <c r="I8439" t="s">
        <v>199</v>
      </c>
      <c r="J8439" t="s">
        <v>221</v>
      </c>
      <c r="K8439">
        <v>4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83</v>
      </c>
      <c r="R8439" t="s">
        <v>83</v>
      </c>
      <c r="S8439" t="s">
        <v>83</v>
      </c>
      <c r="T8439" t="str">
        <f>_xlfn.XLOOKUP(A8439,MI_Match_Analysis!$A$2:$A$8,MI_Match_Analysis!$F$2:$F$8,"Not Found")</f>
        <v>Not Found</v>
      </c>
    </row>
    <row r="8440" spans="1:20" hidden="1" x14ac:dyDescent="0.3">
      <c r="A8440">
        <v>37</v>
      </c>
      <c r="B8440" s="1">
        <v>46138</v>
      </c>
      <c r="C8440" t="s">
        <v>162</v>
      </c>
      <c r="D8440" t="s">
        <v>63</v>
      </c>
      <c r="E8440" t="s">
        <v>41</v>
      </c>
      <c r="F8440" t="s">
        <v>48</v>
      </c>
      <c r="G8440">
        <v>1</v>
      </c>
      <c r="H8440">
        <v>2.2999999999999998</v>
      </c>
      <c r="I8440" t="s">
        <v>199</v>
      </c>
      <c r="J8440" t="s">
        <v>221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83</v>
      </c>
      <c r="R8440" t="s">
        <v>83</v>
      </c>
      <c r="S8440" t="s">
        <v>83</v>
      </c>
      <c r="T8440" t="str">
        <f>_xlfn.XLOOKUP(A8440,MI_Match_Analysis!$A$2:$A$8,MI_Match_Analysis!$F$2:$F$8,"Not Found")</f>
        <v>Not Found</v>
      </c>
    </row>
    <row r="8441" spans="1:20" hidden="1" x14ac:dyDescent="0.3">
      <c r="A8441">
        <v>37</v>
      </c>
      <c r="B8441" s="1">
        <v>46138</v>
      </c>
      <c r="C8441" t="s">
        <v>162</v>
      </c>
      <c r="D8441" t="s">
        <v>63</v>
      </c>
      <c r="E8441" t="s">
        <v>41</v>
      </c>
      <c r="F8441" t="s">
        <v>48</v>
      </c>
      <c r="G8441">
        <v>1</v>
      </c>
      <c r="H8441">
        <v>2.4</v>
      </c>
      <c r="I8441" t="s">
        <v>199</v>
      </c>
      <c r="J8441" t="s">
        <v>221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83</v>
      </c>
      <c r="R8441" t="s">
        <v>83</v>
      </c>
      <c r="S8441" t="s">
        <v>83</v>
      </c>
      <c r="T8441" t="str">
        <f>_xlfn.XLOOKUP(A8441,MI_Match_Analysis!$A$2:$A$8,MI_Match_Analysis!$F$2:$F$8,"Not Found")</f>
        <v>Not Found</v>
      </c>
    </row>
    <row r="8442" spans="1:20" hidden="1" x14ac:dyDescent="0.3">
      <c r="A8442">
        <v>37</v>
      </c>
      <c r="B8442" s="1">
        <v>46138</v>
      </c>
      <c r="C8442" t="s">
        <v>162</v>
      </c>
      <c r="D8442" t="s">
        <v>63</v>
      </c>
      <c r="E8442" t="s">
        <v>41</v>
      </c>
      <c r="F8442" t="s">
        <v>48</v>
      </c>
      <c r="G8442">
        <v>1</v>
      </c>
      <c r="H8442">
        <v>2.5</v>
      </c>
      <c r="I8442" t="s">
        <v>199</v>
      </c>
      <c r="J8442" t="s">
        <v>221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83</v>
      </c>
      <c r="R8442" t="s">
        <v>83</v>
      </c>
      <c r="S8442" t="s">
        <v>83</v>
      </c>
      <c r="T8442" t="str">
        <f>_xlfn.XLOOKUP(A8442,MI_Match_Analysis!$A$2:$A$8,MI_Match_Analysis!$F$2:$F$8,"Not Found")</f>
        <v>Not Found</v>
      </c>
    </row>
    <row r="8443" spans="1:20" hidden="1" x14ac:dyDescent="0.3">
      <c r="A8443">
        <v>37</v>
      </c>
      <c r="B8443" s="1">
        <v>46138</v>
      </c>
      <c r="C8443" t="s">
        <v>162</v>
      </c>
      <c r="D8443" t="s">
        <v>63</v>
      </c>
      <c r="E8443" t="s">
        <v>41</v>
      </c>
      <c r="F8443" t="s">
        <v>48</v>
      </c>
      <c r="G8443">
        <v>1</v>
      </c>
      <c r="H8443">
        <v>2.6</v>
      </c>
      <c r="I8443" t="s">
        <v>199</v>
      </c>
      <c r="J8443" t="s">
        <v>221</v>
      </c>
      <c r="K8443">
        <v>2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83</v>
      </c>
      <c r="R8443" t="s">
        <v>83</v>
      </c>
      <c r="S8443" t="s">
        <v>83</v>
      </c>
      <c r="T8443" t="str">
        <f>_xlfn.XLOOKUP(A8443,MI_Match_Analysis!$A$2:$A$8,MI_Match_Analysis!$F$2:$F$8,"Not Found")</f>
        <v>Not Found</v>
      </c>
    </row>
    <row r="8444" spans="1:20" hidden="1" x14ac:dyDescent="0.3">
      <c r="A8444">
        <v>37</v>
      </c>
      <c r="B8444" s="1">
        <v>46138</v>
      </c>
      <c r="C8444" t="s">
        <v>162</v>
      </c>
      <c r="D8444" t="s">
        <v>63</v>
      </c>
      <c r="E8444" t="s">
        <v>41</v>
      </c>
      <c r="F8444" t="s">
        <v>48</v>
      </c>
      <c r="G8444">
        <v>1</v>
      </c>
      <c r="H8444">
        <v>3.1</v>
      </c>
      <c r="I8444" t="s">
        <v>98</v>
      </c>
      <c r="J8444" t="s">
        <v>117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83</v>
      </c>
      <c r="R8444" t="s">
        <v>83</v>
      </c>
      <c r="S8444" t="s">
        <v>83</v>
      </c>
      <c r="T8444" t="str">
        <f>_xlfn.XLOOKUP(A8444,MI_Match_Analysis!$A$2:$A$8,MI_Match_Analysis!$F$2:$F$8,"Not Found")</f>
        <v>Not Found</v>
      </c>
    </row>
    <row r="8445" spans="1:20" hidden="1" x14ac:dyDescent="0.3">
      <c r="A8445">
        <v>37</v>
      </c>
      <c r="B8445" s="1">
        <v>46138</v>
      </c>
      <c r="C8445" t="s">
        <v>162</v>
      </c>
      <c r="D8445" t="s">
        <v>63</v>
      </c>
      <c r="E8445" t="s">
        <v>41</v>
      </c>
      <c r="F8445" t="s">
        <v>48</v>
      </c>
      <c r="G8445">
        <v>1</v>
      </c>
      <c r="H8445">
        <v>3.2</v>
      </c>
      <c r="I8445" t="s">
        <v>98</v>
      </c>
      <c r="J8445" t="s">
        <v>117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83</v>
      </c>
      <c r="R8445" t="s">
        <v>83</v>
      </c>
      <c r="S8445" t="s">
        <v>83</v>
      </c>
      <c r="T8445" t="str">
        <f>_xlfn.XLOOKUP(A8445,MI_Match_Analysis!$A$2:$A$8,MI_Match_Analysis!$F$2:$F$8,"Not Found")</f>
        <v>Not Found</v>
      </c>
    </row>
    <row r="8446" spans="1:20" hidden="1" x14ac:dyDescent="0.3">
      <c r="A8446">
        <v>37</v>
      </c>
      <c r="B8446" s="1">
        <v>46138</v>
      </c>
      <c r="C8446" t="s">
        <v>162</v>
      </c>
      <c r="D8446" t="s">
        <v>63</v>
      </c>
      <c r="E8446" t="s">
        <v>41</v>
      </c>
      <c r="F8446" t="s">
        <v>48</v>
      </c>
      <c r="G8446">
        <v>1</v>
      </c>
      <c r="H8446">
        <v>3.3</v>
      </c>
      <c r="I8446" t="s">
        <v>98</v>
      </c>
      <c r="J8446" t="s">
        <v>117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165</v>
      </c>
      <c r="R8446" t="s">
        <v>98</v>
      </c>
      <c r="S8446" t="s">
        <v>101</v>
      </c>
      <c r="T8446" t="str">
        <f>_xlfn.XLOOKUP(A8446,MI_Match_Analysis!$A$2:$A$8,MI_Match_Analysis!$F$2:$F$8,"Not Found")</f>
        <v>Not Found</v>
      </c>
    </row>
    <row r="8447" spans="1:20" hidden="1" x14ac:dyDescent="0.3">
      <c r="A8447">
        <v>37</v>
      </c>
      <c r="B8447" s="1">
        <v>46138</v>
      </c>
      <c r="C8447" t="s">
        <v>162</v>
      </c>
      <c r="D8447" t="s">
        <v>63</v>
      </c>
      <c r="E8447" t="s">
        <v>41</v>
      </c>
      <c r="F8447" t="s">
        <v>48</v>
      </c>
      <c r="G8447">
        <v>1</v>
      </c>
      <c r="H8447">
        <v>3.4</v>
      </c>
      <c r="I8447" t="s">
        <v>295</v>
      </c>
      <c r="J8447" t="s">
        <v>117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83</v>
      </c>
      <c r="R8447" t="s">
        <v>83</v>
      </c>
      <c r="S8447" t="s">
        <v>83</v>
      </c>
      <c r="T8447" t="str">
        <f>_xlfn.XLOOKUP(A8447,MI_Match_Analysis!$A$2:$A$8,MI_Match_Analysis!$F$2:$F$8,"Not Found")</f>
        <v>Not Found</v>
      </c>
    </row>
    <row r="8448" spans="1:20" hidden="1" x14ac:dyDescent="0.3">
      <c r="A8448">
        <v>37</v>
      </c>
      <c r="B8448" s="1">
        <v>46138</v>
      </c>
      <c r="C8448" t="s">
        <v>162</v>
      </c>
      <c r="D8448" t="s">
        <v>63</v>
      </c>
      <c r="E8448" t="s">
        <v>41</v>
      </c>
      <c r="F8448" t="s">
        <v>48</v>
      </c>
      <c r="G8448">
        <v>1</v>
      </c>
      <c r="H8448">
        <v>3.5</v>
      </c>
      <c r="I8448" t="s">
        <v>295</v>
      </c>
      <c r="J8448" t="s">
        <v>117</v>
      </c>
      <c r="K8448">
        <v>4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83</v>
      </c>
      <c r="R8448" t="s">
        <v>83</v>
      </c>
      <c r="S8448" t="s">
        <v>83</v>
      </c>
      <c r="T8448" t="str">
        <f>_xlfn.XLOOKUP(A8448,MI_Match_Analysis!$A$2:$A$8,MI_Match_Analysis!$F$2:$F$8,"Not Found")</f>
        <v>Not Found</v>
      </c>
    </row>
    <row r="8449" spans="1:20" hidden="1" x14ac:dyDescent="0.3">
      <c r="A8449">
        <v>37</v>
      </c>
      <c r="B8449" s="1">
        <v>46138</v>
      </c>
      <c r="C8449" t="s">
        <v>162</v>
      </c>
      <c r="D8449" t="s">
        <v>63</v>
      </c>
      <c r="E8449" t="s">
        <v>41</v>
      </c>
      <c r="F8449" t="s">
        <v>48</v>
      </c>
      <c r="G8449">
        <v>1</v>
      </c>
      <c r="H8449">
        <v>3.6</v>
      </c>
      <c r="I8449" t="s">
        <v>295</v>
      </c>
      <c r="J8449" t="s">
        <v>117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165</v>
      </c>
      <c r="R8449" t="s">
        <v>295</v>
      </c>
      <c r="S8449" t="s">
        <v>290</v>
      </c>
      <c r="T8449" t="str">
        <f>_xlfn.XLOOKUP(A8449,MI_Match_Analysis!$A$2:$A$8,MI_Match_Analysis!$F$2:$F$8,"Not Found")</f>
        <v>Not Found</v>
      </c>
    </row>
    <row r="8450" spans="1:20" hidden="1" x14ac:dyDescent="0.3">
      <c r="A8450">
        <v>37</v>
      </c>
      <c r="B8450" s="1">
        <v>46138</v>
      </c>
      <c r="C8450" t="s">
        <v>162</v>
      </c>
      <c r="D8450" t="s">
        <v>63</v>
      </c>
      <c r="E8450" t="s">
        <v>41</v>
      </c>
      <c r="F8450" t="s">
        <v>48</v>
      </c>
      <c r="G8450">
        <v>1</v>
      </c>
      <c r="H8450">
        <v>4.0999999999999996</v>
      </c>
      <c r="I8450" t="s">
        <v>199</v>
      </c>
      <c r="J8450" t="s">
        <v>221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83</v>
      </c>
      <c r="R8450" t="s">
        <v>83</v>
      </c>
      <c r="S8450" t="s">
        <v>83</v>
      </c>
      <c r="T8450" t="str">
        <f>_xlfn.XLOOKUP(A8450,MI_Match_Analysis!$A$2:$A$8,MI_Match_Analysis!$F$2:$F$8,"Not Found")</f>
        <v>Not Found</v>
      </c>
    </row>
    <row r="8451" spans="1:20" hidden="1" x14ac:dyDescent="0.3">
      <c r="A8451">
        <v>37</v>
      </c>
      <c r="B8451" s="1">
        <v>46138</v>
      </c>
      <c r="C8451" t="s">
        <v>162</v>
      </c>
      <c r="D8451" t="s">
        <v>63</v>
      </c>
      <c r="E8451" t="s">
        <v>41</v>
      </c>
      <c r="F8451" t="s">
        <v>48</v>
      </c>
      <c r="G8451">
        <v>1</v>
      </c>
      <c r="H8451">
        <v>4.2</v>
      </c>
      <c r="I8451" t="s">
        <v>199</v>
      </c>
      <c r="J8451" t="s">
        <v>221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83</v>
      </c>
      <c r="R8451" t="s">
        <v>83</v>
      </c>
      <c r="S8451" t="s">
        <v>83</v>
      </c>
      <c r="T8451" t="str">
        <f>_xlfn.XLOOKUP(A8451,MI_Match_Analysis!$A$2:$A$8,MI_Match_Analysis!$F$2:$F$8,"Not Found")</f>
        <v>Not Found</v>
      </c>
    </row>
    <row r="8452" spans="1:20" hidden="1" x14ac:dyDescent="0.3">
      <c r="A8452">
        <v>37</v>
      </c>
      <c r="B8452" s="1">
        <v>46138</v>
      </c>
      <c r="C8452" t="s">
        <v>162</v>
      </c>
      <c r="D8452" t="s">
        <v>63</v>
      </c>
      <c r="E8452" t="s">
        <v>41</v>
      </c>
      <c r="F8452" t="s">
        <v>48</v>
      </c>
      <c r="G8452">
        <v>1</v>
      </c>
      <c r="H8452">
        <v>4.3</v>
      </c>
      <c r="I8452" t="s">
        <v>199</v>
      </c>
      <c r="J8452" t="s">
        <v>221</v>
      </c>
      <c r="K8452">
        <v>1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83</v>
      </c>
      <c r="R8452" t="s">
        <v>83</v>
      </c>
      <c r="S8452" t="s">
        <v>83</v>
      </c>
      <c r="T8452" t="str">
        <f>_xlfn.XLOOKUP(A8452,MI_Match_Analysis!$A$2:$A$8,MI_Match_Analysis!$F$2:$F$8,"Not Found")</f>
        <v>Not Found</v>
      </c>
    </row>
    <row r="8453" spans="1:20" hidden="1" x14ac:dyDescent="0.3">
      <c r="A8453">
        <v>37</v>
      </c>
      <c r="B8453" s="1">
        <v>46138</v>
      </c>
      <c r="C8453" t="s">
        <v>162</v>
      </c>
      <c r="D8453" t="s">
        <v>63</v>
      </c>
      <c r="E8453" t="s">
        <v>41</v>
      </c>
      <c r="F8453" t="s">
        <v>48</v>
      </c>
      <c r="G8453">
        <v>1</v>
      </c>
      <c r="H8453">
        <v>4.4000000000000004</v>
      </c>
      <c r="I8453" t="s">
        <v>201</v>
      </c>
      <c r="J8453" t="s">
        <v>221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165</v>
      </c>
      <c r="R8453" t="s">
        <v>201</v>
      </c>
      <c r="S8453" t="s">
        <v>101</v>
      </c>
      <c r="T8453" t="str">
        <f>_xlfn.XLOOKUP(A8453,MI_Match_Analysis!$A$2:$A$8,MI_Match_Analysis!$F$2:$F$8,"Not Found")</f>
        <v>Not Found</v>
      </c>
    </row>
    <row r="8454" spans="1:20" hidden="1" x14ac:dyDescent="0.3">
      <c r="A8454">
        <v>37</v>
      </c>
      <c r="B8454" s="1">
        <v>46138</v>
      </c>
      <c r="C8454" t="s">
        <v>162</v>
      </c>
      <c r="D8454" t="s">
        <v>63</v>
      </c>
      <c r="E8454" t="s">
        <v>41</v>
      </c>
      <c r="F8454" t="s">
        <v>48</v>
      </c>
      <c r="G8454">
        <v>1</v>
      </c>
      <c r="H8454">
        <v>4.5</v>
      </c>
      <c r="I8454" t="s">
        <v>264</v>
      </c>
      <c r="J8454" t="s">
        <v>221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83</v>
      </c>
      <c r="R8454" t="s">
        <v>83</v>
      </c>
      <c r="S8454" t="s">
        <v>83</v>
      </c>
      <c r="T8454" t="str">
        <f>_xlfn.XLOOKUP(A8454,MI_Match_Analysis!$A$2:$A$8,MI_Match_Analysis!$F$2:$F$8,"Not Found")</f>
        <v>Not Found</v>
      </c>
    </row>
    <row r="8455" spans="1:20" hidden="1" x14ac:dyDescent="0.3">
      <c r="A8455">
        <v>37</v>
      </c>
      <c r="B8455" s="1">
        <v>46138</v>
      </c>
      <c r="C8455" t="s">
        <v>162</v>
      </c>
      <c r="D8455" t="s">
        <v>63</v>
      </c>
      <c r="E8455" t="s">
        <v>41</v>
      </c>
      <c r="F8455" t="s">
        <v>48</v>
      </c>
      <c r="G8455">
        <v>1</v>
      </c>
      <c r="H8455">
        <v>4.5999999999999996</v>
      </c>
      <c r="I8455" t="s">
        <v>264</v>
      </c>
      <c r="J8455" t="s">
        <v>221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83</v>
      </c>
      <c r="R8455" t="s">
        <v>83</v>
      </c>
      <c r="S8455" t="s">
        <v>83</v>
      </c>
      <c r="T8455" t="str">
        <f>_xlfn.XLOOKUP(A8455,MI_Match_Analysis!$A$2:$A$8,MI_Match_Analysis!$F$2:$F$8,"Not Found")</f>
        <v>Not Found</v>
      </c>
    </row>
    <row r="8456" spans="1:20" hidden="1" x14ac:dyDescent="0.3">
      <c r="A8456">
        <v>37</v>
      </c>
      <c r="B8456" s="1">
        <v>46138</v>
      </c>
      <c r="C8456" t="s">
        <v>162</v>
      </c>
      <c r="D8456" t="s">
        <v>63</v>
      </c>
      <c r="E8456" t="s">
        <v>41</v>
      </c>
      <c r="F8456" t="s">
        <v>48</v>
      </c>
      <c r="G8456">
        <v>1</v>
      </c>
      <c r="H8456">
        <v>5.0999999999999996</v>
      </c>
      <c r="I8456" t="s">
        <v>199</v>
      </c>
      <c r="J8456" t="s">
        <v>117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83</v>
      </c>
      <c r="R8456" t="s">
        <v>83</v>
      </c>
      <c r="S8456" t="s">
        <v>83</v>
      </c>
      <c r="T8456" t="str">
        <f>_xlfn.XLOOKUP(A8456,MI_Match_Analysis!$A$2:$A$8,MI_Match_Analysis!$F$2:$F$8,"Not Found")</f>
        <v>Not Found</v>
      </c>
    </row>
    <row r="8457" spans="1:20" hidden="1" x14ac:dyDescent="0.3">
      <c r="A8457">
        <v>37</v>
      </c>
      <c r="B8457" s="1">
        <v>46138</v>
      </c>
      <c r="C8457" t="s">
        <v>162</v>
      </c>
      <c r="D8457" t="s">
        <v>63</v>
      </c>
      <c r="E8457" t="s">
        <v>41</v>
      </c>
      <c r="F8457" t="s">
        <v>48</v>
      </c>
      <c r="G8457">
        <v>1</v>
      </c>
      <c r="H8457">
        <v>5.2</v>
      </c>
      <c r="I8457" t="s">
        <v>199</v>
      </c>
      <c r="J8457" t="s">
        <v>117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83</v>
      </c>
      <c r="R8457" t="s">
        <v>83</v>
      </c>
      <c r="S8457" t="s">
        <v>83</v>
      </c>
      <c r="T8457" t="str">
        <f>_xlfn.XLOOKUP(A8457,MI_Match_Analysis!$A$2:$A$8,MI_Match_Analysis!$F$2:$F$8,"Not Found")</f>
        <v>Not Found</v>
      </c>
    </row>
    <row r="8458" spans="1:20" hidden="1" x14ac:dyDescent="0.3">
      <c r="A8458">
        <v>37</v>
      </c>
      <c r="B8458" s="1">
        <v>46138</v>
      </c>
      <c r="C8458" t="s">
        <v>162</v>
      </c>
      <c r="D8458" t="s">
        <v>63</v>
      </c>
      <c r="E8458" t="s">
        <v>41</v>
      </c>
      <c r="F8458" t="s">
        <v>48</v>
      </c>
      <c r="G8458">
        <v>1</v>
      </c>
      <c r="H8458">
        <v>5.3</v>
      </c>
      <c r="I8458" t="s">
        <v>199</v>
      </c>
      <c r="J8458" t="s">
        <v>117</v>
      </c>
      <c r="K8458">
        <v>1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83</v>
      </c>
      <c r="R8458" t="s">
        <v>83</v>
      </c>
      <c r="S8458" t="s">
        <v>83</v>
      </c>
      <c r="T8458" t="str">
        <f>_xlfn.XLOOKUP(A8458,MI_Match_Analysis!$A$2:$A$8,MI_Match_Analysis!$F$2:$F$8,"Not Found")</f>
        <v>Not Found</v>
      </c>
    </row>
    <row r="8459" spans="1:20" hidden="1" x14ac:dyDescent="0.3">
      <c r="A8459">
        <v>37</v>
      </c>
      <c r="B8459" s="1">
        <v>46138</v>
      </c>
      <c r="C8459" t="s">
        <v>162</v>
      </c>
      <c r="D8459" t="s">
        <v>63</v>
      </c>
      <c r="E8459" t="s">
        <v>41</v>
      </c>
      <c r="F8459" t="s">
        <v>48</v>
      </c>
      <c r="G8459">
        <v>1</v>
      </c>
      <c r="H8459">
        <v>5.4</v>
      </c>
      <c r="I8459" t="s">
        <v>264</v>
      </c>
      <c r="J8459" t="s">
        <v>117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83</v>
      </c>
      <c r="R8459" t="s">
        <v>83</v>
      </c>
      <c r="S8459" t="s">
        <v>83</v>
      </c>
      <c r="T8459" t="str">
        <f>_xlfn.XLOOKUP(A8459,MI_Match_Analysis!$A$2:$A$8,MI_Match_Analysis!$F$2:$F$8,"Not Found")</f>
        <v>Not Found</v>
      </c>
    </row>
    <row r="8460" spans="1:20" hidden="1" x14ac:dyDescent="0.3">
      <c r="A8460">
        <v>37</v>
      </c>
      <c r="B8460" s="1">
        <v>46138</v>
      </c>
      <c r="C8460" t="s">
        <v>162</v>
      </c>
      <c r="D8460" t="s">
        <v>63</v>
      </c>
      <c r="E8460" t="s">
        <v>41</v>
      </c>
      <c r="F8460" t="s">
        <v>48</v>
      </c>
      <c r="G8460">
        <v>1</v>
      </c>
      <c r="H8460">
        <v>5.5</v>
      </c>
      <c r="I8460" t="s">
        <v>264</v>
      </c>
      <c r="J8460" t="s">
        <v>117</v>
      </c>
      <c r="K8460">
        <v>1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83</v>
      </c>
      <c r="R8460" t="s">
        <v>83</v>
      </c>
      <c r="S8460" t="s">
        <v>83</v>
      </c>
      <c r="T8460" t="str">
        <f>_xlfn.XLOOKUP(A8460,MI_Match_Analysis!$A$2:$A$8,MI_Match_Analysis!$F$2:$F$8,"Not Found")</f>
        <v>Not Found</v>
      </c>
    </row>
    <row r="8461" spans="1:20" hidden="1" x14ac:dyDescent="0.3">
      <c r="A8461">
        <v>37</v>
      </c>
      <c r="B8461" s="1">
        <v>46138</v>
      </c>
      <c r="C8461" t="s">
        <v>162</v>
      </c>
      <c r="D8461" t="s">
        <v>63</v>
      </c>
      <c r="E8461" t="s">
        <v>41</v>
      </c>
      <c r="F8461" t="s">
        <v>48</v>
      </c>
      <c r="G8461">
        <v>1</v>
      </c>
      <c r="H8461">
        <v>5.6</v>
      </c>
      <c r="I8461" t="s">
        <v>199</v>
      </c>
      <c r="J8461" t="s">
        <v>117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83</v>
      </c>
      <c r="R8461" t="s">
        <v>83</v>
      </c>
      <c r="S8461" t="s">
        <v>83</v>
      </c>
      <c r="T8461" t="str">
        <f>_xlfn.XLOOKUP(A8461,MI_Match_Analysis!$A$2:$A$8,MI_Match_Analysis!$F$2:$F$8,"Not Found")</f>
        <v>Not Found</v>
      </c>
    </row>
    <row r="8462" spans="1:20" hidden="1" x14ac:dyDescent="0.3">
      <c r="A8462">
        <v>37</v>
      </c>
      <c r="B8462" s="1">
        <v>46138</v>
      </c>
      <c r="C8462" t="s">
        <v>162</v>
      </c>
      <c r="D8462" t="s">
        <v>63</v>
      </c>
      <c r="E8462" t="s">
        <v>41</v>
      </c>
      <c r="F8462" t="s">
        <v>48</v>
      </c>
      <c r="G8462">
        <v>1</v>
      </c>
      <c r="H8462">
        <v>6.1</v>
      </c>
      <c r="I8462" t="s">
        <v>264</v>
      </c>
      <c r="J8462" t="s">
        <v>292</v>
      </c>
      <c r="K8462">
        <v>1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83</v>
      </c>
      <c r="R8462" t="s">
        <v>83</v>
      </c>
      <c r="S8462" t="s">
        <v>83</v>
      </c>
      <c r="T8462" t="str">
        <f>_xlfn.XLOOKUP(A8462,MI_Match_Analysis!$A$2:$A$8,MI_Match_Analysis!$F$2:$F$8,"Not Found")</f>
        <v>Not Found</v>
      </c>
    </row>
    <row r="8463" spans="1:20" hidden="1" x14ac:dyDescent="0.3">
      <c r="A8463">
        <v>37</v>
      </c>
      <c r="B8463" s="1">
        <v>46138</v>
      </c>
      <c r="C8463" t="s">
        <v>162</v>
      </c>
      <c r="D8463" t="s">
        <v>63</v>
      </c>
      <c r="E8463" t="s">
        <v>41</v>
      </c>
      <c r="F8463" t="s">
        <v>48</v>
      </c>
      <c r="G8463">
        <v>1</v>
      </c>
      <c r="H8463">
        <v>6.2</v>
      </c>
      <c r="I8463" t="s">
        <v>199</v>
      </c>
      <c r="J8463" t="s">
        <v>292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83</v>
      </c>
      <c r="R8463" t="s">
        <v>83</v>
      </c>
      <c r="S8463" t="s">
        <v>83</v>
      </c>
      <c r="T8463" t="str">
        <f>_xlfn.XLOOKUP(A8463,MI_Match_Analysis!$A$2:$A$8,MI_Match_Analysis!$F$2:$F$8,"Not Found")</f>
        <v>Not Found</v>
      </c>
    </row>
    <row r="8464" spans="1:20" hidden="1" x14ac:dyDescent="0.3">
      <c r="A8464">
        <v>37</v>
      </c>
      <c r="B8464" s="1">
        <v>46138</v>
      </c>
      <c r="C8464" t="s">
        <v>162</v>
      </c>
      <c r="D8464" t="s">
        <v>63</v>
      </c>
      <c r="E8464" t="s">
        <v>41</v>
      </c>
      <c r="F8464" t="s">
        <v>48</v>
      </c>
      <c r="G8464">
        <v>1</v>
      </c>
      <c r="H8464">
        <v>6.3</v>
      </c>
      <c r="I8464" t="s">
        <v>199</v>
      </c>
      <c r="J8464" t="s">
        <v>292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83</v>
      </c>
      <c r="R8464" t="s">
        <v>83</v>
      </c>
      <c r="S8464" t="s">
        <v>83</v>
      </c>
      <c r="T8464" t="str">
        <f>_xlfn.XLOOKUP(A8464,MI_Match_Analysis!$A$2:$A$8,MI_Match_Analysis!$F$2:$F$8,"Not Found")</f>
        <v>Not Found</v>
      </c>
    </row>
    <row r="8465" spans="1:20" hidden="1" x14ac:dyDescent="0.3">
      <c r="A8465">
        <v>37</v>
      </c>
      <c r="B8465" s="1">
        <v>46138</v>
      </c>
      <c r="C8465" t="s">
        <v>162</v>
      </c>
      <c r="D8465" t="s">
        <v>63</v>
      </c>
      <c r="E8465" t="s">
        <v>41</v>
      </c>
      <c r="F8465" t="s">
        <v>48</v>
      </c>
      <c r="G8465">
        <v>1</v>
      </c>
      <c r="H8465">
        <v>6.3</v>
      </c>
      <c r="I8465" t="s">
        <v>199</v>
      </c>
      <c r="J8465" t="s">
        <v>292</v>
      </c>
      <c r="K8465">
        <v>0</v>
      </c>
      <c r="L8465">
        <v>1</v>
      </c>
      <c r="M8465">
        <v>1</v>
      </c>
      <c r="N8465">
        <v>0</v>
      </c>
      <c r="O8465">
        <v>0</v>
      </c>
      <c r="P8465">
        <v>0</v>
      </c>
      <c r="Q8465" t="s">
        <v>83</v>
      </c>
      <c r="R8465" t="s">
        <v>83</v>
      </c>
      <c r="S8465" t="s">
        <v>83</v>
      </c>
      <c r="T8465" t="str">
        <f>_xlfn.XLOOKUP(A8465,MI_Match_Analysis!$A$2:$A$8,MI_Match_Analysis!$F$2:$F$8,"Not Found")</f>
        <v>Not Found</v>
      </c>
    </row>
    <row r="8466" spans="1:20" hidden="1" x14ac:dyDescent="0.3">
      <c r="A8466">
        <v>37</v>
      </c>
      <c r="B8466" s="1">
        <v>46138</v>
      </c>
      <c r="C8466" t="s">
        <v>162</v>
      </c>
      <c r="D8466" t="s">
        <v>63</v>
      </c>
      <c r="E8466" t="s">
        <v>41</v>
      </c>
      <c r="F8466" t="s">
        <v>48</v>
      </c>
      <c r="G8466">
        <v>1</v>
      </c>
      <c r="H8466">
        <v>6.4</v>
      </c>
      <c r="I8466" t="s">
        <v>199</v>
      </c>
      <c r="J8466" t="s">
        <v>292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83</v>
      </c>
      <c r="R8466" t="s">
        <v>83</v>
      </c>
      <c r="S8466" t="s">
        <v>83</v>
      </c>
      <c r="T8466" t="str">
        <f>_xlfn.XLOOKUP(A8466,MI_Match_Analysis!$A$2:$A$8,MI_Match_Analysis!$F$2:$F$8,"Not Found")</f>
        <v>Not Found</v>
      </c>
    </row>
    <row r="8467" spans="1:20" hidden="1" x14ac:dyDescent="0.3">
      <c r="A8467">
        <v>37</v>
      </c>
      <c r="B8467" s="1">
        <v>46138</v>
      </c>
      <c r="C8467" t="s">
        <v>162</v>
      </c>
      <c r="D8467" t="s">
        <v>63</v>
      </c>
      <c r="E8467" t="s">
        <v>41</v>
      </c>
      <c r="F8467" t="s">
        <v>48</v>
      </c>
      <c r="G8467">
        <v>1</v>
      </c>
      <c r="H8467">
        <v>6.5</v>
      </c>
      <c r="I8467" t="s">
        <v>199</v>
      </c>
      <c r="J8467" t="s">
        <v>292</v>
      </c>
      <c r="K8467">
        <v>2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83</v>
      </c>
      <c r="R8467" t="s">
        <v>83</v>
      </c>
      <c r="S8467" t="s">
        <v>83</v>
      </c>
      <c r="T8467" t="str">
        <f>_xlfn.XLOOKUP(A8467,MI_Match_Analysis!$A$2:$A$8,MI_Match_Analysis!$F$2:$F$8,"Not Found")</f>
        <v>Not Found</v>
      </c>
    </row>
    <row r="8468" spans="1:20" hidden="1" x14ac:dyDescent="0.3">
      <c r="A8468">
        <v>37</v>
      </c>
      <c r="B8468" s="1">
        <v>46138</v>
      </c>
      <c r="C8468" t="s">
        <v>162</v>
      </c>
      <c r="D8468" t="s">
        <v>63</v>
      </c>
      <c r="E8468" t="s">
        <v>41</v>
      </c>
      <c r="F8468" t="s">
        <v>48</v>
      </c>
      <c r="G8468">
        <v>1</v>
      </c>
      <c r="H8468">
        <v>6.6</v>
      </c>
      <c r="I8468" t="s">
        <v>199</v>
      </c>
      <c r="J8468" t="s">
        <v>292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83</v>
      </c>
      <c r="R8468" t="s">
        <v>83</v>
      </c>
      <c r="S8468" t="s">
        <v>83</v>
      </c>
      <c r="T8468" t="str">
        <f>_xlfn.XLOOKUP(A8468,MI_Match_Analysis!$A$2:$A$8,MI_Match_Analysis!$F$2:$F$8,"Not Found")</f>
        <v>Not Found</v>
      </c>
    </row>
    <row r="8469" spans="1:20" hidden="1" x14ac:dyDescent="0.3">
      <c r="A8469">
        <v>37</v>
      </c>
      <c r="B8469" s="1">
        <v>46138</v>
      </c>
      <c r="C8469" t="s">
        <v>162</v>
      </c>
      <c r="D8469" t="s">
        <v>63</v>
      </c>
      <c r="E8469" t="s">
        <v>41</v>
      </c>
      <c r="F8469" t="s">
        <v>48</v>
      </c>
      <c r="G8469">
        <v>1</v>
      </c>
      <c r="H8469">
        <v>7.1</v>
      </c>
      <c r="I8469" t="s">
        <v>199</v>
      </c>
      <c r="J8469" t="s">
        <v>290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83</v>
      </c>
      <c r="R8469" t="s">
        <v>83</v>
      </c>
      <c r="S8469" t="s">
        <v>83</v>
      </c>
      <c r="T8469" t="str">
        <f>_xlfn.XLOOKUP(A8469,MI_Match_Analysis!$A$2:$A$8,MI_Match_Analysis!$F$2:$F$8,"Not Found")</f>
        <v>Not Found</v>
      </c>
    </row>
    <row r="8470" spans="1:20" hidden="1" x14ac:dyDescent="0.3">
      <c r="A8470">
        <v>37</v>
      </c>
      <c r="B8470" s="1">
        <v>46138</v>
      </c>
      <c r="C8470" t="s">
        <v>162</v>
      </c>
      <c r="D8470" t="s">
        <v>63</v>
      </c>
      <c r="E8470" t="s">
        <v>41</v>
      </c>
      <c r="F8470" t="s">
        <v>48</v>
      </c>
      <c r="G8470">
        <v>1</v>
      </c>
      <c r="H8470">
        <v>7.2</v>
      </c>
      <c r="I8470" t="s">
        <v>264</v>
      </c>
      <c r="J8470" t="s">
        <v>290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83</v>
      </c>
      <c r="R8470" t="s">
        <v>83</v>
      </c>
      <c r="S8470" t="s">
        <v>83</v>
      </c>
      <c r="T8470" t="str">
        <f>_xlfn.XLOOKUP(A8470,MI_Match_Analysis!$A$2:$A$8,MI_Match_Analysis!$F$2:$F$8,"Not Found")</f>
        <v>Not Found</v>
      </c>
    </row>
    <row r="8471" spans="1:20" hidden="1" x14ac:dyDescent="0.3">
      <c r="A8471">
        <v>37</v>
      </c>
      <c r="B8471" s="1">
        <v>46138</v>
      </c>
      <c r="C8471" t="s">
        <v>162</v>
      </c>
      <c r="D8471" t="s">
        <v>63</v>
      </c>
      <c r="E8471" t="s">
        <v>41</v>
      </c>
      <c r="F8471" t="s">
        <v>48</v>
      </c>
      <c r="G8471">
        <v>1</v>
      </c>
      <c r="H8471">
        <v>7.3</v>
      </c>
      <c r="I8471" t="s">
        <v>264</v>
      </c>
      <c r="J8471" t="s">
        <v>290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83</v>
      </c>
      <c r="R8471" t="s">
        <v>83</v>
      </c>
      <c r="S8471" t="s">
        <v>83</v>
      </c>
      <c r="T8471" t="str">
        <f>_xlfn.XLOOKUP(A8471,MI_Match_Analysis!$A$2:$A$8,MI_Match_Analysis!$F$2:$F$8,"Not Found")</f>
        <v>Not Found</v>
      </c>
    </row>
    <row r="8472" spans="1:20" hidden="1" x14ac:dyDescent="0.3">
      <c r="A8472">
        <v>37</v>
      </c>
      <c r="B8472" s="1">
        <v>46138</v>
      </c>
      <c r="C8472" t="s">
        <v>162</v>
      </c>
      <c r="D8472" t="s">
        <v>63</v>
      </c>
      <c r="E8472" t="s">
        <v>41</v>
      </c>
      <c r="F8472" t="s">
        <v>48</v>
      </c>
      <c r="G8472">
        <v>1</v>
      </c>
      <c r="H8472">
        <v>7.4</v>
      </c>
      <c r="I8472" t="s">
        <v>264</v>
      </c>
      <c r="J8472" t="s">
        <v>290</v>
      </c>
      <c r="K8472">
        <v>0</v>
      </c>
      <c r="L8472">
        <v>1</v>
      </c>
      <c r="M8472">
        <v>0</v>
      </c>
      <c r="N8472">
        <v>1</v>
      </c>
      <c r="O8472">
        <v>0</v>
      </c>
      <c r="P8472">
        <v>0</v>
      </c>
      <c r="Q8472" t="s">
        <v>83</v>
      </c>
      <c r="R8472" t="s">
        <v>83</v>
      </c>
      <c r="S8472" t="s">
        <v>83</v>
      </c>
      <c r="T8472" t="str">
        <f>_xlfn.XLOOKUP(A8472,MI_Match_Analysis!$A$2:$A$8,MI_Match_Analysis!$F$2:$F$8,"Not Found")</f>
        <v>Not Found</v>
      </c>
    </row>
    <row r="8473" spans="1:20" hidden="1" x14ac:dyDescent="0.3">
      <c r="A8473">
        <v>37</v>
      </c>
      <c r="B8473" s="1">
        <v>46138</v>
      </c>
      <c r="C8473" t="s">
        <v>162</v>
      </c>
      <c r="D8473" t="s">
        <v>63</v>
      </c>
      <c r="E8473" t="s">
        <v>41</v>
      </c>
      <c r="F8473" t="s">
        <v>48</v>
      </c>
      <c r="G8473">
        <v>1</v>
      </c>
      <c r="H8473">
        <v>7.5</v>
      </c>
      <c r="I8473" t="s">
        <v>199</v>
      </c>
      <c r="J8473" t="s">
        <v>290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83</v>
      </c>
      <c r="R8473" t="s">
        <v>83</v>
      </c>
      <c r="S8473" t="s">
        <v>83</v>
      </c>
      <c r="T8473" t="str">
        <f>_xlfn.XLOOKUP(A8473,MI_Match_Analysis!$A$2:$A$8,MI_Match_Analysis!$F$2:$F$8,"Not Found")</f>
        <v>Not Found</v>
      </c>
    </row>
    <row r="8474" spans="1:20" hidden="1" x14ac:dyDescent="0.3">
      <c r="A8474">
        <v>37</v>
      </c>
      <c r="B8474" s="1">
        <v>46138</v>
      </c>
      <c r="C8474" t="s">
        <v>162</v>
      </c>
      <c r="D8474" t="s">
        <v>63</v>
      </c>
      <c r="E8474" t="s">
        <v>41</v>
      </c>
      <c r="F8474" t="s">
        <v>48</v>
      </c>
      <c r="G8474">
        <v>1</v>
      </c>
      <c r="H8474">
        <v>7.6</v>
      </c>
      <c r="I8474" t="s">
        <v>199</v>
      </c>
      <c r="J8474" t="s">
        <v>290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83</v>
      </c>
      <c r="R8474" t="s">
        <v>83</v>
      </c>
      <c r="S8474" t="s">
        <v>83</v>
      </c>
      <c r="T8474" t="str">
        <f>_xlfn.XLOOKUP(A8474,MI_Match_Analysis!$A$2:$A$8,MI_Match_Analysis!$F$2:$F$8,"Not Found")</f>
        <v>Not Found</v>
      </c>
    </row>
    <row r="8475" spans="1:20" hidden="1" x14ac:dyDescent="0.3">
      <c r="A8475">
        <v>37</v>
      </c>
      <c r="B8475" s="1">
        <v>46138</v>
      </c>
      <c r="C8475" t="s">
        <v>162</v>
      </c>
      <c r="D8475" t="s">
        <v>63</v>
      </c>
      <c r="E8475" t="s">
        <v>41</v>
      </c>
      <c r="F8475" t="s">
        <v>48</v>
      </c>
      <c r="G8475">
        <v>1</v>
      </c>
      <c r="H8475">
        <v>8.1</v>
      </c>
      <c r="I8475" t="s">
        <v>199</v>
      </c>
      <c r="J8475" t="s">
        <v>292</v>
      </c>
      <c r="K8475">
        <v>1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83</v>
      </c>
      <c r="R8475" t="s">
        <v>83</v>
      </c>
      <c r="S8475" t="s">
        <v>83</v>
      </c>
      <c r="T8475" t="str">
        <f>_xlfn.XLOOKUP(A8475,MI_Match_Analysis!$A$2:$A$8,MI_Match_Analysis!$F$2:$F$8,"Not Found")</f>
        <v>Not Found</v>
      </c>
    </row>
    <row r="8476" spans="1:20" hidden="1" x14ac:dyDescent="0.3">
      <c r="A8476">
        <v>37</v>
      </c>
      <c r="B8476" s="1">
        <v>46138</v>
      </c>
      <c r="C8476" t="s">
        <v>162</v>
      </c>
      <c r="D8476" t="s">
        <v>63</v>
      </c>
      <c r="E8476" t="s">
        <v>41</v>
      </c>
      <c r="F8476" t="s">
        <v>48</v>
      </c>
      <c r="G8476">
        <v>1</v>
      </c>
      <c r="H8476">
        <v>8.1999999999999993</v>
      </c>
      <c r="I8476" t="s">
        <v>264</v>
      </c>
      <c r="J8476" t="s">
        <v>292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165</v>
      </c>
      <c r="R8476" t="s">
        <v>264</v>
      </c>
      <c r="S8476" t="s">
        <v>116</v>
      </c>
      <c r="T8476" t="str">
        <f>_xlfn.XLOOKUP(A8476,MI_Match_Analysis!$A$2:$A$8,MI_Match_Analysis!$F$2:$F$8,"Not Found")</f>
        <v>Not Found</v>
      </c>
    </row>
    <row r="8477" spans="1:20" hidden="1" x14ac:dyDescent="0.3">
      <c r="A8477">
        <v>37</v>
      </c>
      <c r="B8477" s="1">
        <v>46138</v>
      </c>
      <c r="C8477" t="s">
        <v>162</v>
      </c>
      <c r="D8477" t="s">
        <v>63</v>
      </c>
      <c r="E8477" t="s">
        <v>41</v>
      </c>
      <c r="F8477" t="s">
        <v>48</v>
      </c>
      <c r="G8477">
        <v>1</v>
      </c>
      <c r="H8477">
        <v>8.3000000000000007</v>
      </c>
      <c r="I8477" t="s">
        <v>206</v>
      </c>
      <c r="J8477" t="s">
        <v>292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83</v>
      </c>
      <c r="R8477" t="s">
        <v>83</v>
      </c>
      <c r="S8477" t="s">
        <v>83</v>
      </c>
      <c r="T8477" t="str">
        <f>_xlfn.XLOOKUP(A8477,MI_Match_Analysis!$A$2:$A$8,MI_Match_Analysis!$F$2:$F$8,"Not Found")</f>
        <v>Not Found</v>
      </c>
    </row>
    <row r="8478" spans="1:20" hidden="1" x14ac:dyDescent="0.3">
      <c r="A8478">
        <v>37</v>
      </c>
      <c r="B8478" s="1">
        <v>46138</v>
      </c>
      <c r="C8478" t="s">
        <v>162</v>
      </c>
      <c r="D8478" t="s">
        <v>63</v>
      </c>
      <c r="E8478" t="s">
        <v>41</v>
      </c>
      <c r="F8478" t="s">
        <v>48</v>
      </c>
      <c r="G8478">
        <v>1</v>
      </c>
      <c r="H8478">
        <v>8.4</v>
      </c>
      <c r="I8478" t="s">
        <v>206</v>
      </c>
      <c r="J8478" t="s">
        <v>292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83</v>
      </c>
      <c r="R8478" t="s">
        <v>83</v>
      </c>
      <c r="S8478" t="s">
        <v>83</v>
      </c>
      <c r="T8478" t="str">
        <f>_xlfn.XLOOKUP(A8478,MI_Match_Analysis!$A$2:$A$8,MI_Match_Analysis!$F$2:$F$8,"Not Found")</f>
        <v>Not Found</v>
      </c>
    </row>
    <row r="8479" spans="1:20" hidden="1" x14ac:dyDescent="0.3">
      <c r="A8479">
        <v>37</v>
      </c>
      <c r="B8479" s="1">
        <v>46138</v>
      </c>
      <c r="C8479" t="s">
        <v>162</v>
      </c>
      <c r="D8479" t="s">
        <v>63</v>
      </c>
      <c r="E8479" t="s">
        <v>41</v>
      </c>
      <c r="F8479" t="s">
        <v>48</v>
      </c>
      <c r="G8479">
        <v>1</v>
      </c>
      <c r="H8479">
        <v>8.5</v>
      </c>
      <c r="I8479" t="s">
        <v>199</v>
      </c>
      <c r="J8479" t="s">
        <v>292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83</v>
      </c>
      <c r="R8479" t="s">
        <v>83</v>
      </c>
      <c r="S8479" t="s">
        <v>83</v>
      </c>
      <c r="T8479" t="str">
        <f>_xlfn.XLOOKUP(A8479,MI_Match_Analysis!$A$2:$A$8,MI_Match_Analysis!$F$2:$F$8,"Not Found")</f>
        <v>Not Found</v>
      </c>
    </row>
    <row r="8480" spans="1:20" hidden="1" x14ac:dyDescent="0.3">
      <c r="A8480">
        <v>37</v>
      </c>
      <c r="B8480" s="1">
        <v>46138</v>
      </c>
      <c r="C8480" t="s">
        <v>162</v>
      </c>
      <c r="D8480" t="s">
        <v>63</v>
      </c>
      <c r="E8480" t="s">
        <v>41</v>
      </c>
      <c r="F8480" t="s">
        <v>48</v>
      </c>
      <c r="G8480">
        <v>1</v>
      </c>
      <c r="H8480">
        <v>8.6</v>
      </c>
      <c r="I8480" t="s">
        <v>199</v>
      </c>
      <c r="J8480" t="s">
        <v>292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83</v>
      </c>
      <c r="R8480" t="s">
        <v>83</v>
      </c>
      <c r="S8480" t="s">
        <v>83</v>
      </c>
      <c r="T8480" t="str">
        <f>_xlfn.XLOOKUP(A8480,MI_Match_Analysis!$A$2:$A$8,MI_Match_Analysis!$F$2:$F$8,"Not Found")</f>
        <v>Not Found</v>
      </c>
    </row>
    <row r="8481" spans="1:20" hidden="1" x14ac:dyDescent="0.3">
      <c r="A8481">
        <v>37</v>
      </c>
      <c r="B8481" s="1">
        <v>46138</v>
      </c>
      <c r="C8481" t="s">
        <v>162</v>
      </c>
      <c r="D8481" t="s">
        <v>63</v>
      </c>
      <c r="E8481" t="s">
        <v>41</v>
      </c>
      <c r="F8481" t="s">
        <v>48</v>
      </c>
      <c r="G8481">
        <v>1</v>
      </c>
      <c r="H8481">
        <v>9.1</v>
      </c>
      <c r="I8481" t="s">
        <v>206</v>
      </c>
      <c r="J8481" t="s">
        <v>290</v>
      </c>
      <c r="K8481">
        <v>4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83</v>
      </c>
      <c r="R8481" t="s">
        <v>83</v>
      </c>
      <c r="S8481" t="s">
        <v>83</v>
      </c>
      <c r="T8481" t="str">
        <f>_xlfn.XLOOKUP(A8481,MI_Match_Analysis!$A$2:$A$8,MI_Match_Analysis!$F$2:$F$8,"Not Found")</f>
        <v>Not Found</v>
      </c>
    </row>
    <row r="8482" spans="1:20" hidden="1" x14ac:dyDescent="0.3">
      <c r="A8482">
        <v>37</v>
      </c>
      <c r="B8482" s="1">
        <v>46138</v>
      </c>
      <c r="C8482" t="s">
        <v>162</v>
      </c>
      <c r="D8482" t="s">
        <v>63</v>
      </c>
      <c r="E8482" t="s">
        <v>41</v>
      </c>
      <c r="F8482" t="s">
        <v>48</v>
      </c>
      <c r="G8482">
        <v>1</v>
      </c>
      <c r="H8482">
        <v>9.1999999999999993</v>
      </c>
      <c r="I8482" t="s">
        <v>206</v>
      </c>
      <c r="J8482" t="s">
        <v>290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83</v>
      </c>
      <c r="R8482" t="s">
        <v>83</v>
      </c>
      <c r="S8482" t="s">
        <v>83</v>
      </c>
      <c r="T8482" t="str">
        <f>_xlfn.XLOOKUP(A8482,MI_Match_Analysis!$A$2:$A$8,MI_Match_Analysis!$F$2:$F$8,"Not Found")</f>
        <v>Not Found</v>
      </c>
    </row>
    <row r="8483" spans="1:20" hidden="1" x14ac:dyDescent="0.3">
      <c r="A8483">
        <v>37</v>
      </c>
      <c r="B8483" s="1">
        <v>46138</v>
      </c>
      <c r="C8483" t="s">
        <v>162</v>
      </c>
      <c r="D8483" t="s">
        <v>63</v>
      </c>
      <c r="E8483" t="s">
        <v>41</v>
      </c>
      <c r="F8483" t="s">
        <v>48</v>
      </c>
      <c r="G8483">
        <v>1</v>
      </c>
      <c r="H8483">
        <v>9.3000000000000007</v>
      </c>
      <c r="I8483" t="s">
        <v>206</v>
      </c>
      <c r="J8483" t="s">
        <v>290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83</v>
      </c>
      <c r="R8483" t="s">
        <v>83</v>
      </c>
      <c r="S8483" t="s">
        <v>83</v>
      </c>
      <c r="T8483" t="str">
        <f>_xlfn.XLOOKUP(A8483,MI_Match_Analysis!$A$2:$A$8,MI_Match_Analysis!$F$2:$F$8,"Not Found")</f>
        <v>Not Found</v>
      </c>
    </row>
    <row r="8484" spans="1:20" hidden="1" x14ac:dyDescent="0.3">
      <c r="A8484">
        <v>37</v>
      </c>
      <c r="B8484" s="1">
        <v>46138</v>
      </c>
      <c r="C8484" t="s">
        <v>162</v>
      </c>
      <c r="D8484" t="s">
        <v>63</v>
      </c>
      <c r="E8484" t="s">
        <v>41</v>
      </c>
      <c r="F8484" t="s">
        <v>48</v>
      </c>
      <c r="G8484">
        <v>1</v>
      </c>
      <c r="H8484">
        <v>9.4</v>
      </c>
      <c r="I8484" t="s">
        <v>199</v>
      </c>
      <c r="J8484" t="s">
        <v>290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83</v>
      </c>
      <c r="R8484" t="s">
        <v>83</v>
      </c>
      <c r="S8484" t="s">
        <v>83</v>
      </c>
      <c r="T8484" t="str">
        <f>_xlfn.XLOOKUP(A8484,MI_Match_Analysis!$A$2:$A$8,MI_Match_Analysis!$F$2:$F$8,"Not Found")</f>
        <v>Not Found</v>
      </c>
    </row>
    <row r="8485" spans="1:20" hidden="1" x14ac:dyDescent="0.3">
      <c r="A8485">
        <v>37</v>
      </c>
      <c r="B8485" s="1">
        <v>46138</v>
      </c>
      <c r="C8485" t="s">
        <v>162</v>
      </c>
      <c r="D8485" t="s">
        <v>63</v>
      </c>
      <c r="E8485" t="s">
        <v>41</v>
      </c>
      <c r="F8485" t="s">
        <v>48</v>
      </c>
      <c r="G8485">
        <v>1</v>
      </c>
      <c r="H8485">
        <v>9.5</v>
      </c>
      <c r="I8485" t="s">
        <v>199</v>
      </c>
      <c r="J8485" t="s">
        <v>290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83</v>
      </c>
      <c r="R8485" t="s">
        <v>83</v>
      </c>
      <c r="S8485" t="s">
        <v>83</v>
      </c>
      <c r="T8485" t="str">
        <f>_xlfn.XLOOKUP(A8485,MI_Match_Analysis!$A$2:$A$8,MI_Match_Analysis!$F$2:$F$8,"Not Found")</f>
        <v>Not Found</v>
      </c>
    </row>
    <row r="8486" spans="1:20" hidden="1" x14ac:dyDescent="0.3">
      <c r="A8486">
        <v>37</v>
      </c>
      <c r="B8486" s="1">
        <v>46138</v>
      </c>
      <c r="C8486" t="s">
        <v>162</v>
      </c>
      <c r="D8486" t="s">
        <v>63</v>
      </c>
      <c r="E8486" t="s">
        <v>41</v>
      </c>
      <c r="F8486" t="s">
        <v>48</v>
      </c>
      <c r="G8486">
        <v>1</v>
      </c>
      <c r="H8486">
        <v>9.6</v>
      </c>
      <c r="I8486" t="s">
        <v>199</v>
      </c>
      <c r="J8486" t="s">
        <v>290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83</v>
      </c>
      <c r="R8486" t="s">
        <v>83</v>
      </c>
      <c r="S8486" t="s">
        <v>83</v>
      </c>
      <c r="T8486" t="str">
        <f>_xlfn.XLOOKUP(A8486,MI_Match_Analysis!$A$2:$A$8,MI_Match_Analysis!$F$2:$F$8,"Not Found")</f>
        <v>Not Found</v>
      </c>
    </row>
    <row r="8487" spans="1:20" hidden="1" x14ac:dyDescent="0.3">
      <c r="A8487">
        <v>37</v>
      </c>
      <c r="B8487" s="1">
        <v>46138</v>
      </c>
      <c r="C8487" t="s">
        <v>162</v>
      </c>
      <c r="D8487" t="s">
        <v>63</v>
      </c>
      <c r="E8487" t="s">
        <v>41</v>
      </c>
      <c r="F8487" t="s">
        <v>48</v>
      </c>
      <c r="G8487">
        <v>1</v>
      </c>
      <c r="H8487">
        <v>10.1</v>
      </c>
      <c r="I8487" t="s">
        <v>206</v>
      </c>
      <c r="J8487" t="s">
        <v>296</v>
      </c>
      <c r="K8487">
        <v>0</v>
      </c>
      <c r="L8487">
        <v>1</v>
      </c>
      <c r="M8487">
        <v>0</v>
      </c>
      <c r="N8487">
        <v>1</v>
      </c>
      <c r="O8487">
        <v>0</v>
      </c>
      <c r="P8487">
        <v>0</v>
      </c>
      <c r="Q8487" t="s">
        <v>83</v>
      </c>
      <c r="R8487" t="s">
        <v>83</v>
      </c>
      <c r="S8487" t="s">
        <v>83</v>
      </c>
      <c r="T8487" t="str">
        <f>_xlfn.XLOOKUP(A8487,MI_Match_Analysis!$A$2:$A$8,MI_Match_Analysis!$F$2:$F$8,"Not Found")</f>
        <v>Not Found</v>
      </c>
    </row>
    <row r="8488" spans="1:20" hidden="1" x14ac:dyDescent="0.3">
      <c r="A8488">
        <v>37</v>
      </c>
      <c r="B8488" s="1">
        <v>46138</v>
      </c>
      <c r="C8488" t="s">
        <v>162</v>
      </c>
      <c r="D8488" t="s">
        <v>63</v>
      </c>
      <c r="E8488" t="s">
        <v>41</v>
      </c>
      <c r="F8488" t="s">
        <v>48</v>
      </c>
      <c r="G8488">
        <v>1</v>
      </c>
      <c r="H8488">
        <v>10.199999999999999</v>
      </c>
      <c r="I8488" t="s">
        <v>199</v>
      </c>
      <c r="J8488" t="s">
        <v>296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83</v>
      </c>
      <c r="R8488" t="s">
        <v>83</v>
      </c>
      <c r="S8488" t="s">
        <v>83</v>
      </c>
      <c r="T8488" t="str">
        <f>_xlfn.XLOOKUP(A8488,MI_Match_Analysis!$A$2:$A$8,MI_Match_Analysis!$F$2:$F$8,"Not Found")</f>
        <v>Not Found</v>
      </c>
    </row>
    <row r="8489" spans="1:20" hidden="1" x14ac:dyDescent="0.3">
      <c r="A8489">
        <v>37</v>
      </c>
      <c r="B8489" s="1">
        <v>46138</v>
      </c>
      <c r="C8489" t="s">
        <v>162</v>
      </c>
      <c r="D8489" t="s">
        <v>63</v>
      </c>
      <c r="E8489" t="s">
        <v>41</v>
      </c>
      <c r="F8489" t="s">
        <v>48</v>
      </c>
      <c r="G8489">
        <v>1</v>
      </c>
      <c r="H8489">
        <v>10.3</v>
      </c>
      <c r="I8489" t="s">
        <v>199</v>
      </c>
      <c r="J8489" t="s">
        <v>296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83</v>
      </c>
      <c r="R8489" t="s">
        <v>83</v>
      </c>
      <c r="S8489" t="s">
        <v>83</v>
      </c>
      <c r="T8489" t="str">
        <f>_xlfn.XLOOKUP(A8489,MI_Match_Analysis!$A$2:$A$8,MI_Match_Analysis!$F$2:$F$8,"Not Found")</f>
        <v>Not Found</v>
      </c>
    </row>
    <row r="8490" spans="1:20" hidden="1" x14ac:dyDescent="0.3">
      <c r="A8490">
        <v>37</v>
      </c>
      <c r="B8490" s="1">
        <v>46138</v>
      </c>
      <c r="C8490" t="s">
        <v>162</v>
      </c>
      <c r="D8490" t="s">
        <v>63</v>
      </c>
      <c r="E8490" t="s">
        <v>41</v>
      </c>
      <c r="F8490" t="s">
        <v>48</v>
      </c>
      <c r="G8490">
        <v>1</v>
      </c>
      <c r="H8490">
        <v>10.4</v>
      </c>
      <c r="I8490" t="s">
        <v>199</v>
      </c>
      <c r="J8490" t="s">
        <v>296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83</v>
      </c>
      <c r="R8490" t="s">
        <v>83</v>
      </c>
      <c r="S8490" t="s">
        <v>83</v>
      </c>
      <c r="T8490" t="str">
        <f>_xlfn.XLOOKUP(A8490,MI_Match_Analysis!$A$2:$A$8,MI_Match_Analysis!$F$2:$F$8,"Not Found")</f>
        <v>Not Found</v>
      </c>
    </row>
    <row r="8491" spans="1:20" hidden="1" x14ac:dyDescent="0.3">
      <c r="A8491">
        <v>37</v>
      </c>
      <c r="B8491" s="1">
        <v>46138</v>
      </c>
      <c r="C8491" t="s">
        <v>162</v>
      </c>
      <c r="D8491" t="s">
        <v>63</v>
      </c>
      <c r="E8491" t="s">
        <v>41</v>
      </c>
      <c r="F8491" t="s">
        <v>48</v>
      </c>
      <c r="G8491">
        <v>1</v>
      </c>
      <c r="H8491">
        <v>10.5</v>
      </c>
      <c r="I8491" t="s">
        <v>199</v>
      </c>
      <c r="J8491" t="s">
        <v>296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83</v>
      </c>
      <c r="R8491" t="s">
        <v>83</v>
      </c>
      <c r="S8491" t="s">
        <v>83</v>
      </c>
      <c r="T8491" t="str">
        <f>_xlfn.XLOOKUP(A8491,MI_Match_Analysis!$A$2:$A$8,MI_Match_Analysis!$F$2:$F$8,"Not Found")</f>
        <v>Not Found</v>
      </c>
    </row>
    <row r="8492" spans="1:20" hidden="1" x14ac:dyDescent="0.3">
      <c r="A8492">
        <v>37</v>
      </c>
      <c r="B8492" s="1">
        <v>46138</v>
      </c>
      <c r="C8492" t="s">
        <v>162</v>
      </c>
      <c r="D8492" t="s">
        <v>63</v>
      </c>
      <c r="E8492" t="s">
        <v>41</v>
      </c>
      <c r="F8492" t="s">
        <v>48</v>
      </c>
      <c r="G8492">
        <v>1</v>
      </c>
      <c r="H8492">
        <v>10.6</v>
      </c>
      <c r="I8492" t="s">
        <v>199</v>
      </c>
      <c r="J8492" t="s">
        <v>296</v>
      </c>
      <c r="K8492">
        <v>1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83</v>
      </c>
      <c r="R8492" t="s">
        <v>83</v>
      </c>
      <c r="S8492" t="s">
        <v>83</v>
      </c>
      <c r="T8492" t="str">
        <f>_xlfn.XLOOKUP(A8492,MI_Match_Analysis!$A$2:$A$8,MI_Match_Analysis!$F$2:$F$8,"Not Found")</f>
        <v>Not Found</v>
      </c>
    </row>
    <row r="8493" spans="1:20" hidden="1" x14ac:dyDescent="0.3">
      <c r="A8493">
        <v>37</v>
      </c>
      <c r="B8493" s="1">
        <v>46138</v>
      </c>
      <c r="C8493" t="s">
        <v>162</v>
      </c>
      <c r="D8493" t="s">
        <v>63</v>
      </c>
      <c r="E8493" t="s">
        <v>41</v>
      </c>
      <c r="F8493" t="s">
        <v>48</v>
      </c>
      <c r="G8493">
        <v>1</v>
      </c>
      <c r="H8493">
        <v>11.1</v>
      </c>
      <c r="I8493" t="s">
        <v>199</v>
      </c>
      <c r="J8493" t="s">
        <v>290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83</v>
      </c>
      <c r="R8493" t="s">
        <v>83</v>
      </c>
      <c r="S8493" t="s">
        <v>83</v>
      </c>
      <c r="T8493" t="str">
        <f>_xlfn.XLOOKUP(A8493,MI_Match_Analysis!$A$2:$A$8,MI_Match_Analysis!$F$2:$F$8,"Not Found")</f>
        <v>Not Found</v>
      </c>
    </row>
    <row r="8494" spans="1:20" hidden="1" x14ac:dyDescent="0.3">
      <c r="A8494">
        <v>37</v>
      </c>
      <c r="B8494" s="1">
        <v>46138</v>
      </c>
      <c r="C8494" t="s">
        <v>162</v>
      </c>
      <c r="D8494" t="s">
        <v>63</v>
      </c>
      <c r="E8494" t="s">
        <v>41</v>
      </c>
      <c r="F8494" t="s">
        <v>48</v>
      </c>
      <c r="G8494">
        <v>1</v>
      </c>
      <c r="H8494">
        <v>11.2</v>
      </c>
      <c r="I8494" t="s">
        <v>199</v>
      </c>
      <c r="J8494" t="s">
        <v>290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83</v>
      </c>
      <c r="R8494" t="s">
        <v>83</v>
      </c>
      <c r="S8494" t="s">
        <v>83</v>
      </c>
      <c r="T8494" t="str">
        <f>_xlfn.XLOOKUP(A8494,MI_Match_Analysis!$A$2:$A$8,MI_Match_Analysis!$F$2:$F$8,"Not Found")</f>
        <v>Not Found</v>
      </c>
    </row>
    <row r="8495" spans="1:20" hidden="1" x14ac:dyDescent="0.3">
      <c r="A8495">
        <v>37</v>
      </c>
      <c r="B8495" s="1">
        <v>46138</v>
      </c>
      <c r="C8495" t="s">
        <v>162</v>
      </c>
      <c r="D8495" t="s">
        <v>63</v>
      </c>
      <c r="E8495" t="s">
        <v>41</v>
      </c>
      <c r="F8495" t="s">
        <v>48</v>
      </c>
      <c r="G8495">
        <v>1</v>
      </c>
      <c r="H8495">
        <v>11.3</v>
      </c>
      <c r="I8495" t="s">
        <v>199</v>
      </c>
      <c r="J8495" t="s">
        <v>290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83</v>
      </c>
      <c r="R8495" t="s">
        <v>83</v>
      </c>
      <c r="S8495" t="s">
        <v>83</v>
      </c>
      <c r="T8495" t="str">
        <f>_xlfn.XLOOKUP(A8495,MI_Match_Analysis!$A$2:$A$8,MI_Match_Analysis!$F$2:$F$8,"Not Found")</f>
        <v>Not Found</v>
      </c>
    </row>
    <row r="8496" spans="1:20" hidden="1" x14ac:dyDescent="0.3">
      <c r="A8496">
        <v>37</v>
      </c>
      <c r="B8496" s="1">
        <v>46138</v>
      </c>
      <c r="C8496" t="s">
        <v>162</v>
      </c>
      <c r="D8496" t="s">
        <v>63</v>
      </c>
      <c r="E8496" t="s">
        <v>41</v>
      </c>
      <c r="F8496" t="s">
        <v>48</v>
      </c>
      <c r="G8496">
        <v>1</v>
      </c>
      <c r="H8496">
        <v>11.4</v>
      </c>
      <c r="I8496" t="s">
        <v>199</v>
      </c>
      <c r="J8496" t="s">
        <v>290</v>
      </c>
      <c r="K8496">
        <v>0</v>
      </c>
      <c r="L8496">
        <v>1</v>
      </c>
      <c r="M8496">
        <v>1</v>
      </c>
      <c r="N8496">
        <v>0</v>
      </c>
      <c r="O8496">
        <v>0</v>
      </c>
      <c r="P8496">
        <v>0</v>
      </c>
      <c r="Q8496" t="s">
        <v>83</v>
      </c>
      <c r="R8496" t="s">
        <v>83</v>
      </c>
      <c r="S8496" t="s">
        <v>83</v>
      </c>
      <c r="T8496" t="str">
        <f>_xlfn.XLOOKUP(A8496,MI_Match_Analysis!$A$2:$A$8,MI_Match_Analysis!$F$2:$F$8,"Not Found")</f>
        <v>Not Found</v>
      </c>
    </row>
    <row r="8497" spans="1:20" hidden="1" x14ac:dyDescent="0.3">
      <c r="A8497">
        <v>37</v>
      </c>
      <c r="B8497" s="1">
        <v>46138</v>
      </c>
      <c r="C8497" t="s">
        <v>162</v>
      </c>
      <c r="D8497" t="s">
        <v>63</v>
      </c>
      <c r="E8497" t="s">
        <v>41</v>
      </c>
      <c r="F8497" t="s">
        <v>48</v>
      </c>
      <c r="G8497">
        <v>1</v>
      </c>
      <c r="H8497">
        <v>11.4</v>
      </c>
      <c r="I8497" t="s">
        <v>199</v>
      </c>
      <c r="J8497" t="s">
        <v>290</v>
      </c>
      <c r="K8497">
        <v>1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83</v>
      </c>
      <c r="R8497" t="s">
        <v>83</v>
      </c>
      <c r="S8497" t="s">
        <v>83</v>
      </c>
      <c r="T8497" t="str">
        <f>_xlfn.XLOOKUP(A8497,MI_Match_Analysis!$A$2:$A$8,MI_Match_Analysis!$F$2:$F$8,"Not Found")</f>
        <v>Not Found</v>
      </c>
    </row>
    <row r="8498" spans="1:20" hidden="1" x14ac:dyDescent="0.3">
      <c r="A8498">
        <v>37</v>
      </c>
      <c r="B8498" s="1">
        <v>46138</v>
      </c>
      <c r="C8498" t="s">
        <v>162</v>
      </c>
      <c r="D8498" t="s">
        <v>63</v>
      </c>
      <c r="E8498" t="s">
        <v>41</v>
      </c>
      <c r="F8498" t="s">
        <v>48</v>
      </c>
      <c r="G8498">
        <v>1</v>
      </c>
      <c r="H8498">
        <v>11.5</v>
      </c>
      <c r="I8498" t="s">
        <v>206</v>
      </c>
      <c r="J8498" t="s">
        <v>290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83</v>
      </c>
      <c r="R8498" t="s">
        <v>83</v>
      </c>
      <c r="S8498" t="s">
        <v>83</v>
      </c>
      <c r="T8498" t="str">
        <f>_xlfn.XLOOKUP(A8498,MI_Match_Analysis!$A$2:$A$8,MI_Match_Analysis!$F$2:$F$8,"Not Found")</f>
        <v>Not Found</v>
      </c>
    </row>
    <row r="8499" spans="1:20" hidden="1" x14ac:dyDescent="0.3">
      <c r="A8499">
        <v>37</v>
      </c>
      <c r="B8499" s="1">
        <v>46138</v>
      </c>
      <c r="C8499" t="s">
        <v>162</v>
      </c>
      <c r="D8499" t="s">
        <v>63</v>
      </c>
      <c r="E8499" t="s">
        <v>41</v>
      </c>
      <c r="F8499" t="s">
        <v>48</v>
      </c>
      <c r="G8499">
        <v>1</v>
      </c>
      <c r="H8499">
        <v>11.6</v>
      </c>
      <c r="I8499" t="s">
        <v>206</v>
      </c>
      <c r="J8499" t="s">
        <v>290</v>
      </c>
      <c r="K8499">
        <v>4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83</v>
      </c>
      <c r="R8499" t="s">
        <v>83</v>
      </c>
      <c r="S8499" t="s">
        <v>83</v>
      </c>
      <c r="T8499" t="str">
        <f>_xlfn.XLOOKUP(A8499,MI_Match_Analysis!$A$2:$A$8,MI_Match_Analysis!$F$2:$F$8,"Not Found")</f>
        <v>Not Found</v>
      </c>
    </row>
    <row r="8500" spans="1:20" hidden="1" x14ac:dyDescent="0.3">
      <c r="A8500">
        <v>37</v>
      </c>
      <c r="B8500" s="1">
        <v>46138</v>
      </c>
      <c r="C8500" t="s">
        <v>162</v>
      </c>
      <c r="D8500" t="s">
        <v>63</v>
      </c>
      <c r="E8500" t="s">
        <v>41</v>
      </c>
      <c r="F8500" t="s">
        <v>48</v>
      </c>
      <c r="G8500">
        <v>1</v>
      </c>
      <c r="H8500">
        <v>12.1</v>
      </c>
      <c r="I8500" t="s">
        <v>199</v>
      </c>
      <c r="J8500" t="s">
        <v>296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83</v>
      </c>
      <c r="R8500" t="s">
        <v>83</v>
      </c>
      <c r="S8500" t="s">
        <v>83</v>
      </c>
      <c r="T8500" t="str">
        <f>_xlfn.XLOOKUP(A8500,MI_Match_Analysis!$A$2:$A$8,MI_Match_Analysis!$F$2:$F$8,"Not Found")</f>
        <v>Not Found</v>
      </c>
    </row>
    <row r="8501" spans="1:20" hidden="1" x14ac:dyDescent="0.3">
      <c r="A8501">
        <v>37</v>
      </c>
      <c r="B8501" s="1">
        <v>46138</v>
      </c>
      <c r="C8501" t="s">
        <v>162</v>
      </c>
      <c r="D8501" t="s">
        <v>63</v>
      </c>
      <c r="E8501" t="s">
        <v>41</v>
      </c>
      <c r="F8501" t="s">
        <v>48</v>
      </c>
      <c r="G8501">
        <v>1</v>
      </c>
      <c r="H8501">
        <v>12.2</v>
      </c>
      <c r="I8501" t="s">
        <v>199</v>
      </c>
      <c r="J8501" t="s">
        <v>296</v>
      </c>
      <c r="K8501">
        <v>6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83</v>
      </c>
      <c r="R8501" t="s">
        <v>83</v>
      </c>
      <c r="S8501" t="s">
        <v>83</v>
      </c>
      <c r="T8501" t="str">
        <f>_xlfn.XLOOKUP(A8501,MI_Match_Analysis!$A$2:$A$8,MI_Match_Analysis!$F$2:$F$8,"Not Found")</f>
        <v>Not Found</v>
      </c>
    </row>
    <row r="8502" spans="1:20" hidden="1" x14ac:dyDescent="0.3">
      <c r="A8502">
        <v>37</v>
      </c>
      <c r="B8502" s="1">
        <v>46138</v>
      </c>
      <c r="C8502" t="s">
        <v>162</v>
      </c>
      <c r="D8502" t="s">
        <v>63</v>
      </c>
      <c r="E8502" t="s">
        <v>41</v>
      </c>
      <c r="F8502" t="s">
        <v>48</v>
      </c>
      <c r="G8502">
        <v>1</v>
      </c>
      <c r="H8502">
        <v>12.3</v>
      </c>
      <c r="I8502" t="s">
        <v>199</v>
      </c>
      <c r="J8502" t="s">
        <v>296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83</v>
      </c>
      <c r="R8502" t="s">
        <v>83</v>
      </c>
      <c r="S8502" t="s">
        <v>83</v>
      </c>
      <c r="T8502" t="str">
        <f>_xlfn.XLOOKUP(A8502,MI_Match_Analysis!$A$2:$A$8,MI_Match_Analysis!$F$2:$F$8,"Not Found")</f>
        <v>Not Found</v>
      </c>
    </row>
    <row r="8503" spans="1:20" hidden="1" x14ac:dyDescent="0.3">
      <c r="A8503">
        <v>37</v>
      </c>
      <c r="B8503" s="1">
        <v>46138</v>
      </c>
      <c r="C8503" t="s">
        <v>162</v>
      </c>
      <c r="D8503" t="s">
        <v>63</v>
      </c>
      <c r="E8503" t="s">
        <v>41</v>
      </c>
      <c r="F8503" t="s">
        <v>48</v>
      </c>
      <c r="G8503">
        <v>1</v>
      </c>
      <c r="H8503">
        <v>12.4</v>
      </c>
      <c r="I8503" t="s">
        <v>199</v>
      </c>
      <c r="J8503" t="s">
        <v>296</v>
      </c>
      <c r="K8503">
        <v>6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83</v>
      </c>
      <c r="R8503" t="s">
        <v>83</v>
      </c>
      <c r="S8503" t="s">
        <v>83</v>
      </c>
      <c r="T8503" t="str">
        <f>_xlfn.XLOOKUP(A8503,MI_Match_Analysis!$A$2:$A$8,MI_Match_Analysis!$F$2:$F$8,"Not Found")</f>
        <v>Not Found</v>
      </c>
    </row>
    <row r="8504" spans="1:20" hidden="1" x14ac:dyDescent="0.3">
      <c r="A8504">
        <v>37</v>
      </c>
      <c r="B8504" s="1">
        <v>46138</v>
      </c>
      <c r="C8504" t="s">
        <v>162</v>
      </c>
      <c r="D8504" t="s">
        <v>63</v>
      </c>
      <c r="E8504" t="s">
        <v>41</v>
      </c>
      <c r="F8504" t="s">
        <v>48</v>
      </c>
      <c r="G8504">
        <v>1</v>
      </c>
      <c r="H8504">
        <v>12.5</v>
      </c>
      <c r="I8504" t="s">
        <v>199</v>
      </c>
      <c r="J8504" t="s">
        <v>296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83</v>
      </c>
      <c r="R8504" t="s">
        <v>83</v>
      </c>
      <c r="S8504" t="s">
        <v>83</v>
      </c>
      <c r="T8504" t="str">
        <f>_xlfn.XLOOKUP(A8504,MI_Match_Analysis!$A$2:$A$8,MI_Match_Analysis!$F$2:$F$8,"Not Found")</f>
        <v>Not Found</v>
      </c>
    </row>
    <row r="8505" spans="1:20" hidden="1" x14ac:dyDescent="0.3">
      <c r="A8505">
        <v>37</v>
      </c>
      <c r="B8505" s="1">
        <v>46138</v>
      </c>
      <c r="C8505" t="s">
        <v>162</v>
      </c>
      <c r="D8505" t="s">
        <v>63</v>
      </c>
      <c r="E8505" t="s">
        <v>41</v>
      </c>
      <c r="F8505" t="s">
        <v>48</v>
      </c>
      <c r="G8505">
        <v>1</v>
      </c>
      <c r="H8505">
        <v>12.6</v>
      </c>
      <c r="I8505" t="s">
        <v>199</v>
      </c>
      <c r="J8505" t="s">
        <v>296</v>
      </c>
      <c r="K8505">
        <v>3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83</v>
      </c>
      <c r="R8505" t="s">
        <v>83</v>
      </c>
      <c r="S8505" t="s">
        <v>83</v>
      </c>
      <c r="T8505" t="str">
        <f>_xlfn.XLOOKUP(A8505,MI_Match_Analysis!$A$2:$A$8,MI_Match_Analysis!$F$2:$F$8,"Not Found")</f>
        <v>Not Found</v>
      </c>
    </row>
    <row r="8506" spans="1:20" hidden="1" x14ac:dyDescent="0.3">
      <c r="A8506">
        <v>37</v>
      </c>
      <c r="B8506" s="1">
        <v>46138</v>
      </c>
      <c r="C8506" t="s">
        <v>162</v>
      </c>
      <c r="D8506" t="s">
        <v>63</v>
      </c>
      <c r="E8506" t="s">
        <v>41</v>
      </c>
      <c r="F8506" t="s">
        <v>48</v>
      </c>
      <c r="G8506">
        <v>1</v>
      </c>
      <c r="H8506">
        <v>13.1</v>
      </c>
      <c r="I8506" t="s">
        <v>199</v>
      </c>
      <c r="J8506" t="s">
        <v>290</v>
      </c>
      <c r="K8506">
        <v>6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83</v>
      </c>
      <c r="R8506" t="s">
        <v>83</v>
      </c>
      <c r="S8506" t="s">
        <v>83</v>
      </c>
      <c r="T8506" t="str">
        <f>_xlfn.XLOOKUP(A8506,MI_Match_Analysis!$A$2:$A$8,MI_Match_Analysis!$F$2:$F$8,"Not Found")</f>
        <v>Not Found</v>
      </c>
    </row>
    <row r="8507" spans="1:20" hidden="1" x14ac:dyDescent="0.3">
      <c r="A8507">
        <v>37</v>
      </c>
      <c r="B8507" s="1">
        <v>46138</v>
      </c>
      <c r="C8507" t="s">
        <v>162</v>
      </c>
      <c r="D8507" t="s">
        <v>63</v>
      </c>
      <c r="E8507" t="s">
        <v>41</v>
      </c>
      <c r="F8507" t="s">
        <v>48</v>
      </c>
      <c r="G8507">
        <v>1</v>
      </c>
      <c r="H8507">
        <v>13.2</v>
      </c>
      <c r="I8507" t="s">
        <v>199</v>
      </c>
      <c r="J8507" t="s">
        <v>290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83</v>
      </c>
      <c r="R8507" t="s">
        <v>83</v>
      </c>
      <c r="S8507" t="s">
        <v>83</v>
      </c>
      <c r="T8507" t="str">
        <f>_xlfn.XLOOKUP(A8507,MI_Match_Analysis!$A$2:$A$8,MI_Match_Analysis!$F$2:$F$8,"Not Found")</f>
        <v>Not Found</v>
      </c>
    </row>
    <row r="8508" spans="1:20" hidden="1" x14ac:dyDescent="0.3">
      <c r="A8508">
        <v>37</v>
      </c>
      <c r="B8508" s="1">
        <v>46138</v>
      </c>
      <c r="C8508" t="s">
        <v>162</v>
      </c>
      <c r="D8508" t="s">
        <v>63</v>
      </c>
      <c r="E8508" t="s">
        <v>41</v>
      </c>
      <c r="F8508" t="s">
        <v>48</v>
      </c>
      <c r="G8508">
        <v>1</v>
      </c>
      <c r="H8508">
        <v>13.3</v>
      </c>
      <c r="I8508" t="s">
        <v>206</v>
      </c>
      <c r="J8508" t="s">
        <v>290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83</v>
      </c>
      <c r="R8508" t="s">
        <v>83</v>
      </c>
      <c r="S8508" t="s">
        <v>83</v>
      </c>
      <c r="T8508" t="str">
        <f>_xlfn.XLOOKUP(A8508,MI_Match_Analysis!$A$2:$A$8,MI_Match_Analysis!$F$2:$F$8,"Not Found")</f>
        <v>Not Found</v>
      </c>
    </row>
    <row r="8509" spans="1:20" hidden="1" x14ac:dyDescent="0.3">
      <c r="A8509">
        <v>37</v>
      </c>
      <c r="B8509" s="1">
        <v>46138</v>
      </c>
      <c r="C8509" t="s">
        <v>162</v>
      </c>
      <c r="D8509" t="s">
        <v>63</v>
      </c>
      <c r="E8509" t="s">
        <v>41</v>
      </c>
      <c r="F8509" t="s">
        <v>48</v>
      </c>
      <c r="G8509">
        <v>1</v>
      </c>
      <c r="H8509">
        <v>13.4</v>
      </c>
      <c r="I8509" t="s">
        <v>206</v>
      </c>
      <c r="J8509" t="s">
        <v>290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83</v>
      </c>
      <c r="R8509" t="s">
        <v>83</v>
      </c>
      <c r="S8509" t="s">
        <v>83</v>
      </c>
      <c r="T8509" t="str">
        <f>_xlfn.XLOOKUP(A8509,MI_Match_Analysis!$A$2:$A$8,MI_Match_Analysis!$F$2:$F$8,"Not Found")</f>
        <v>Not Found</v>
      </c>
    </row>
    <row r="8510" spans="1:20" hidden="1" x14ac:dyDescent="0.3">
      <c r="A8510">
        <v>37</v>
      </c>
      <c r="B8510" s="1">
        <v>46138</v>
      </c>
      <c r="C8510" t="s">
        <v>162</v>
      </c>
      <c r="D8510" t="s">
        <v>63</v>
      </c>
      <c r="E8510" t="s">
        <v>41</v>
      </c>
      <c r="F8510" t="s">
        <v>48</v>
      </c>
      <c r="G8510">
        <v>1</v>
      </c>
      <c r="H8510">
        <v>13.5</v>
      </c>
      <c r="I8510" t="s">
        <v>206</v>
      </c>
      <c r="J8510" t="s">
        <v>290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83</v>
      </c>
      <c r="R8510" t="s">
        <v>83</v>
      </c>
      <c r="S8510" t="s">
        <v>83</v>
      </c>
      <c r="T8510" t="str">
        <f>_xlfn.XLOOKUP(A8510,MI_Match_Analysis!$A$2:$A$8,MI_Match_Analysis!$F$2:$F$8,"Not Found")</f>
        <v>Not Found</v>
      </c>
    </row>
    <row r="8511" spans="1:20" hidden="1" x14ac:dyDescent="0.3">
      <c r="A8511">
        <v>37</v>
      </c>
      <c r="B8511" s="1">
        <v>46138</v>
      </c>
      <c r="C8511" t="s">
        <v>162</v>
      </c>
      <c r="D8511" t="s">
        <v>63</v>
      </c>
      <c r="E8511" t="s">
        <v>41</v>
      </c>
      <c r="F8511" t="s">
        <v>48</v>
      </c>
      <c r="G8511">
        <v>1</v>
      </c>
      <c r="H8511">
        <v>13.6</v>
      </c>
      <c r="I8511" t="s">
        <v>199</v>
      </c>
      <c r="J8511" t="s">
        <v>290</v>
      </c>
      <c r="K8511">
        <v>1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83</v>
      </c>
      <c r="R8511" t="s">
        <v>83</v>
      </c>
      <c r="S8511" t="s">
        <v>83</v>
      </c>
      <c r="T8511" t="str">
        <f>_xlfn.XLOOKUP(A8511,MI_Match_Analysis!$A$2:$A$8,MI_Match_Analysis!$F$2:$F$8,"Not Found")</f>
        <v>Not Found</v>
      </c>
    </row>
    <row r="8512" spans="1:20" hidden="1" x14ac:dyDescent="0.3">
      <c r="A8512">
        <v>37</v>
      </c>
      <c r="B8512" s="1">
        <v>46138</v>
      </c>
      <c r="C8512" t="s">
        <v>162</v>
      </c>
      <c r="D8512" t="s">
        <v>63</v>
      </c>
      <c r="E8512" t="s">
        <v>41</v>
      </c>
      <c r="F8512" t="s">
        <v>48</v>
      </c>
      <c r="G8512">
        <v>1</v>
      </c>
      <c r="H8512">
        <v>14.1</v>
      </c>
      <c r="I8512" t="s">
        <v>199</v>
      </c>
      <c r="J8512" t="s">
        <v>86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83</v>
      </c>
      <c r="R8512" t="s">
        <v>83</v>
      </c>
      <c r="S8512" t="s">
        <v>83</v>
      </c>
      <c r="T8512" t="str">
        <f>_xlfn.XLOOKUP(A8512,MI_Match_Analysis!$A$2:$A$8,MI_Match_Analysis!$F$2:$F$8,"Not Found")</f>
        <v>Not Found</v>
      </c>
    </row>
    <row r="8513" spans="1:20" hidden="1" x14ac:dyDescent="0.3">
      <c r="A8513">
        <v>37</v>
      </c>
      <c r="B8513" s="1">
        <v>46138</v>
      </c>
      <c r="C8513" t="s">
        <v>162</v>
      </c>
      <c r="D8513" t="s">
        <v>63</v>
      </c>
      <c r="E8513" t="s">
        <v>41</v>
      </c>
      <c r="F8513" t="s">
        <v>48</v>
      </c>
      <c r="G8513">
        <v>1</v>
      </c>
      <c r="H8513">
        <v>14.2</v>
      </c>
      <c r="I8513" t="s">
        <v>199</v>
      </c>
      <c r="J8513" t="s">
        <v>86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83</v>
      </c>
      <c r="R8513" t="s">
        <v>83</v>
      </c>
      <c r="S8513" t="s">
        <v>83</v>
      </c>
      <c r="T8513" t="str">
        <f>_xlfn.XLOOKUP(A8513,MI_Match_Analysis!$A$2:$A$8,MI_Match_Analysis!$F$2:$F$8,"Not Found")</f>
        <v>Not Found</v>
      </c>
    </row>
    <row r="8514" spans="1:20" hidden="1" x14ac:dyDescent="0.3">
      <c r="A8514">
        <v>37</v>
      </c>
      <c r="B8514" s="1">
        <v>46138</v>
      </c>
      <c r="C8514" t="s">
        <v>162</v>
      </c>
      <c r="D8514" t="s">
        <v>63</v>
      </c>
      <c r="E8514" t="s">
        <v>41</v>
      </c>
      <c r="F8514" t="s">
        <v>48</v>
      </c>
      <c r="G8514">
        <v>1</v>
      </c>
      <c r="H8514">
        <v>14.3</v>
      </c>
      <c r="I8514" t="s">
        <v>206</v>
      </c>
      <c r="J8514" t="s">
        <v>86</v>
      </c>
      <c r="K8514">
        <v>0</v>
      </c>
      <c r="L8514">
        <v>5</v>
      </c>
      <c r="M8514">
        <v>1</v>
      </c>
      <c r="N8514">
        <v>0</v>
      </c>
      <c r="O8514">
        <v>0</v>
      </c>
      <c r="P8514">
        <v>0</v>
      </c>
      <c r="Q8514" t="s">
        <v>83</v>
      </c>
      <c r="R8514" t="s">
        <v>83</v>
      </c>
      <c r="S8514" t="s">
        <v>83</v>
      </c>
      <c r="T8514" t="str">
        <f>_xlfn.XLOOKUP(A8514,MI_Match_Analysis!$A$2:$A$8,MI_Match_Analysis!$F$2:$F$8,"Not Found")</f>
        <v>Not Found</v>
      </c>
    </row>
    <row r="8515" spans="1:20" hidden="1" x14ac:dyDescent="0.3">
      <c r="A8515">
        <v>37</v>
      </c>
      <c r="B8515" s="1">
        <v>46138</v>
      </c>
      <c r="C8515" t="s">
        <v>162</v>
      </c>
      <c r="D8515" t="s">
        <v>63</v>
      </c>
      <c r="E8515" t="s">
        <v>41</v>
      </c>
      <c r="F8515" t="s">
        <v>48</v>
      </c>
      <c r="G8515">
        <v>1</v>
      </c>
      <c r="H8515">
        <v>14.3</v>
      </c>
      <c r="I8515" t="s">
        <v>206</v>
      </c>
      <c r="J8515" t="s">
        <v>86</v>
      </c>
      <c r="K8515">
        <v>4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83</v>
      </c>
      <c r="R8515" t="s">
        <v>83</v>
      </c>
      <c r="S8515" t="s">
        <v>83</v>
      </c>
      <c r="T8515" t="str">
        <f>_xlfn.XLOOKUP(A8515,MI_Match_Analysis!$A$2:$A$8,MI_Match_Analysis!$F$2:$F$8,"Not Found")</f>
        <v>Not Found</v>
      </c>
    </row>
    <row r="8516" spans="1:20" hidden="1" x14ac:dyDescent="0.3">
      <c r="A8516">
        <v>37</v>
      </c>
      <c r="B8516" s="1">
        <v>46138</v>
      </c>
      <c r="C8516" t="s">
        <v>162</v>
      </c>
      <c r="D8516" t="s">
        <v>63</v>
      </c>
      <c r="E8516" t="s">
        <v>41</v>
      </c>
      <c r="F8516" t="s">
        <v>48</v>
      </c>
      <c r="G8516">
        <v>1</v>
      </c>
      <c r="H8516">
        <v>14.4</v>
      </c>
      <c r="I8516" t="s">
        <v>206</v>
      </c>
      <c r="J8516" t="s">
        <v>86</v>
      </c>
      <c r="K8516">
        <v>6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83</v>
      </c>
      <c r="R8516" t="s">
        <v>83</v>
      </c>
      <c r="S8516" t="s">
        <v>83</v>
      </c>
      <c r="T8516" t="str">
        <f>_xlfn.XLOOKUP(A8516,MI_Match_Analysis!$A$2:$A$8,MI_Match_Analysis!$F$2:$F$8,"Not Found")</f>
        <v>Not Found</v>
      </c>
    </row>
    <row r="8517" spans="1:20" hidden="1" x14ac:dyDescent="0.3">
      <c r="A8517">
        <v>37</v>
      </c>
      <c r="B8517" s="1">
        <v>46138</v>
      </c>
      <c r="C8517" t="s">
        <v>162</v>
      </c>
      <c r="D8517" t="s">
        <v>63</v>
      </c>
      <c r="E8517" t="s">
        <v>41</v>
      </c>
      <c r="F8517" t="s">
        <v>48</v>
      </c>
      <c r="G8517">
        <v>1</v>
      </c>
      <c r="H8517">
        <v>14.5</v>
      </c>
      <c r="I8517" t="s">
        <v>206</v>
      </c>
      <c r="J8517" t="s">
        <v>86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83</v>
      </c>
      <c r="R8517" t="s">
        <v>83</v>
      </c>
      <c r="S8517" t="s">
        <v>83</v>
      </c>
      <c r="T8517" t="str">
        <f>_xlfn.XLOOKUP(A8517,MI_Match_Analysis!$A$2:$A$8,MI_Match_Analysis!$F$2:$F$8,"Not Found")</f>
        <v>Not Found</v>
      </c>
    </row>
    <row r="8518" spans="1:20" hidden="1" x14ac:dyDescent="0.3">
      <c r="A8518">
        <v>37</v>
      </c>
      <c r="B8518" s="1">
        <v>46138</v>
      </c>
      <c r="C8518" t="s">
        <v>162</v>
      </c>
      <c r="D8518" t="s">
        <v>63</v>
      </c>
      <c r="E8518" t="s">
        <v>41</v>
      </c>
      <c r="F8518" t="s">
        <v>48</v>
      </c>
      <c r="G8518">
        <v>1</v>
      </c>
      <c r="H8518">
        <v>14.6</v>
      </c>
      <c r="I8518" t="s">
        <v>199</v>
      </c>
      <c r="J8518" t="s">
        <v>86</v>
      </c>
      <c r="K8518">
        <v>4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83</v>
      </c>
      <c r="R8518" t="s">
        <v>83</v>
      </c>
      <c r="S8518" t="s">
        <v>83</v>
      </c>
      <c r="T8518" t="str">
        <f>_xlfn.XLOOKUP(A8518,MI_Match_Analysis!$A$2:$A$8,MI_Match_Analysis!$F$2:$F$8,"Not Found")</f>
        <v>Not Found</v>
      </c>
    </row>
    <row r="8519" spans="1:20" hidden="1" x14ac:dyDescent="0.3">
      <c r="A8519">
        <v>37</v>
      </c>
      <c r="B8519" s="1">
        <v>46138</v>
      </c>
      <c r="C8519" t="s">
        <v>162</v>
      </c>
      <c r="D8519" t="s">
        <v>63</v>
      </c>
      <c r="E8519" t="s">
        <v>41</v>
      </c>
      <c r="F8519" t="s">
        <v>48</v>
      </c>
      <c r="G8519">
        <v>1</v>
      </c>
      <c r="H8519">
        <v>15.1</v>
      </c>
      <c r="I8519" t="s">
        <v>206</v>
      </c>
      <c r="J8519" t="s">
        <v>296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83</v>
      </c>
      <c r="R8519" t="s">
        <v>83</v>
      </c>
      <c r="S8519" t="s">
        <v>83</v>
      </c>
      <c r="T8519" t="str">
        <f>_xlfn.XLOOKUP(A8519,MI_Match_Analysis!$A$2:$A$8,MI_Match_Analysis!$F$2:$F$8,"Not Found")</f>
        <v>Not Found</v>
      </c>
    </row>
    <row r="8520" spans="1:20" hidden="1" x14ac:dyDescent="0.3">
      <c r="A8520">
        <v>37</v>
      </c>
      <c r="B8520" s="1">
        <v>46138</v>
      </c>
      <c r="C8520" t="s">
        <v>162</v>
      </c>
      <c r="D8520" t="s">
        <v>63</v>
      </c>
      <c r="E8520" t="s">
        <v>41</v>
      </c>
      <c r="F8520" t="s">
        <v>48</v>
      </c>
      <c r="G8520">
        <v>1</v>
      </c>
      <c r="H8520">
        <v>15.2</v>
      </c>
      <c r="I8520" t="s">
        <v>206</v>
      </c>
      <c r="J8520" t="s">
        <v>296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83</v>
      </c>
      <c r="R8520" t="s">
        <v>83</v>
      </c>
      <c r="S8520" t="s">
        <v>83</v>
      </c>
      <c r="T8520" t="str">
        <f>_xlfn.XLOOKUP(A8520,MI_Match_Analysis!$A$2:$A$8,MI_Match_Analysis!$F$2:$F$8,"Not Found")</f>
        <v>Not Found</v>
      </c>
    </row>
    <row r="8521" spans="1:20" hidden="1" x14ac:dyDescent="0.3">
      <c r="A8521">
        <v>37</v>
      </c>
      <c r="B8521" s="1">
        <v>46138</v>
      </c>
      <c r="C8521" t="s">
        <v>162</v>
      </c>
      <c r="D8521" t="s">
        <v>63</v>
      </c>
      <c r="E8521" t="s">
        <v>41</v>
      </c>
      <c r="F8521" t="s">
        <v>48</v>
      </c>
      <c r="G8521">
        <v>1</v>
      </c>
      <c r="H8521">
        <v>15.3</v>
      </c>
      <c r="I8521" t="s">
        <v>206</v>
      </c>
      <c r="J8521" t="s">
        <v>296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167</v>
      </c>
      <c r="R8521" t="s">
        <v>206</v>
      </c>
      <c r="S8521" t="s">
        <v>83</v>
      </c>
      <c r="T8521" t="str">
        <f>_xlfn.XLOOKUP(A8521,MI_Match_Analysis!$A$2:$A$8,MI_Match_Analysis!$F$2:$F$8,"Not Found")</f>
        <v>Not Found</v>
      </c>
    </row>
    <row r="8522" spans="1:20" hidden="1" x14ac:dyDescent="0.3">
      <c r="A8522">
        <v>37</v>
      </c>
      <c r="B8522" s="1">
        <v>46138</v>
      </c>
      <c r="C8522" t="s">
        <v>162</v>
      </c>
      <c r="D8522" t="s">
        <v>63</v>
      </c>
      <c r="E8522" t="s">
        <v>41</v>
      </c>
      <c r="F8522" t="s">
        <v>48</v>
      </c>
      <c r="G8522">
        <v>1</v>
      </c>
      <c r="H8522">
        <v>15.4</v>
      </c>
      <c r="I8522" t="s">
        <v>204</v>
      </c>
      <c r="J8522" t="s">
        <v>296</v>
      </c>
      <c r="K8522">
        <v>4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83</v>
      </c>
      <c r="R8522" t="s">
        <v>83</v>
      </c>
      <c r="S8522" t="s">
        <v>83</v>
      </c>
      <c r="T8522" t="str">
        <f>_xlfn.XLOOKUP(A8522,MI_Match_Analysis!$A$2:$A$8,MI_Match_Analysis!$F$2:$F$8,"Not Found")</f>
        <v>Not Found</v>
      </c>
    </row>
    <row r="8523" spans="1:20" hidden="1" x14ac:dyDescent="0.3">
      <c r="A8523">
        <v>37</v>
      </c>
      <c r="B8523" s="1">
        <v>46138</v>
      </c>
      <c r="C8523" t="s">
        <v>162</v>
      </c>
      <c r="D8523" t="s">
        <v>63</v>
      </c>
      <c r="E8523" t="s">
        <v>41</v>
      </c>
      <c r="F8523" t="s">
        <v>48</v>
      </c>
      <c r="G8523">
        <v>1</v>
      </c>
      <c r="H8523">
        <v>15.5</v>
      </c>
      <c r="I8523" t="s">
        <v>204</v>
      </c>
      <c r="J8523" t="s">
        <v>296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83</v>
      </c>
      <c r="R8523" t="s">
        <v>83</v>
      </c>
      <c r="S8523" t="s">
        <v>83</v>
      </c>
      <c r="T8523" t="str">
        <f>_xlfn.XLOOKUP(A8523,MI_Match_Analysis!$A$2:$A$8,MI_Match_Analysis!$F$2:$F$8,"Not Found")</f>
        <v>Not Found</v>
      </c>
    </row>
    <row r="8524" spans="1:20" hidden="1" x14ac:dyDescent="0.3">
      <c r="A8524">
        <v>37</v>
      </c>
      <c r="B8524" s="1">
        <v>46138</v>
      </c>
      <c r="C8524" t="s">
        <v>162</v>
      </c>
      <c r="D8524" t="s">
        <v>63</v>
      </c>
      <c r="E8524" t="s">
        <v>41</v>
      </c>
      <c r="F8524" t="s">
        <v>48</v>
      </c>
      <c r="G8524">
        <v>1</v>
      </c>
      <c r="H8524">
        <v>15.6</v>
      </c>
      <c r="I8524" t="s">
        <v>204</v>
      </c>
      <c r="J8524" t="s">
        <v>296</v>
      </c>
      <c r="K8524">
        <v>2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83</v>
      </c>
      <c r="R8524" t="s">
        <v>83</v>
      </c>
      <c r="S8524" t="s">
        <v>83</v>
      </c>
      <c r="T8524" t="str">
        <f>_xlfn.XLOOKUP(A8524,MI_Match_Analysis!$A$2:$A$8,MI_Match_Analysis!$F$2:$F$8,"Not Found")</f>
        <v>Not Found</v>
      </c>
    </row>
    <row r="8525" spans="1:20" hidden="1" x14ac:dyDescent="0.3">
      <c r="A8525">
        <v>37</v>
      </c>
      <c r="B8525" s="1">
        <v>46138</v>
      </c>
      <c r="C8525" t="s">
        <v>162</v>
      </c>
      <c r="D8525" t="s">
        <v>63</v>
      </c>
      <c r="E8525" t="s">
        <v>41</v>
      </c>
      <c r="F8525" t="s">
        <v>48</v>
      </c>
      <c r="G8525">
        <v>1</v>
      </c>
      <c r="H8525">
        <v>16.100000000000001</v>
      </c>
      <c r="I8525" t="s">
        <v>199</v>
      </c>
      <c r="J8525" t="s">
        <v>221</v>
      </c>
      <c r="K8525">
        <v>2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83</v>
      </c>
      <c r="R8525" t="s">
        <v>83</v>
      </c>
      <c r="S8525" t="s">
        <v>83</v>
      </c>
      <c r="T8525" t="str">
        <f>_xlfn.XLOOKUP(A8525,MI_Match_Analysis!$A$2:$A$8,MI_Match_Analysis!$F$2:$F$8,"Not Found")</f>
        <v>Not Found</v>
      </c>
    </row>
    <row r="8526" spans="1:20" hidden="1" x14ac:dyDescent="0.3">
      <c r="A8526">
        <v>37</v>
      </c>
      <c r="B8526" s="1">
        <v>46138</v>
      </c>
      <c r="C8526" t="s">
        <v>162</v>
      </c>
      <c r="D8526" t="s">
        <v>63</v>
      </c>
      <c r="E8526" t="s">
        <v>41</v>
      </c>
      <c r="F8526" t="s">
        <v>48</v>
      </c>
      <c r="G8526">
        <v>1</v>
      </c>
      <c r="H8526">
        <v>16.2</v>
      </c>
      <c r="I8526" t="s">
        <v>199</v>
      </c>
      <c r="J8526" t="s">
        <v>221</v>
      </c>
      <c r="K8526">
        <v>6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83</v>
      </c>
      <c r="R8526" t="s">
        <v>83</v>
      </c>
      <c r="S8526" t="s">
        <v>83</v>
      </c>
      <c r="T8526" t="str">
        <f>_xlfn.XLOOKUP(A8526,MI_Match_Analysis!$A$2:$A$8,MI_Match_Analysis!$F$2:$F$8,"Not Found")</f>
        <v>Not Found</v>
      </c>
    </row>
    <row r="8527" spans="1:20" hidden="1" x14ac:dyDescent="0.3">
      <c r="A8527">
        <v>37</v>
      </c>
      <c r="B8527" s="1">
        <v>46138</v>
      </c>
      <c r="C8527" t="s">
        <v>162</v>
      </c>
      <c r="D8527" t="s">
        <v>63</v>
      </c>
      <c r="E8527" t="s">
        <v>41</v>
      </c>
      <c r="F8527" t="s">
        <v>48</v>
      </c>
      <c r="G8527">
        <v>1</v>
      </c>
      <c r="H8527">
        <v>16.3</v>
      </c>
      <c r="I8527" t="s">
        <v>199</v>
      </c>
      <c r="J8527" t="s">
        <v>221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83</v>
      </c>
      <c r="R8527" t="s">
        <v>83</v>
      </c>
      <c r="S8527" t="s">
        <v>83</v>
      </c>
      <c r="T8527" t="str">
        <f>_xlfn.XLOOKUP(A8527,MI_Match_Analysis!$A$2:$A$8,MI_Match_Analysis!$F$2:$F$8,"Not Found")</f>
        <v>Not Found</v>
      </c>
    </row>
    <row r="8528" spans="1:20" hidden="1" x14ac:dyDescent="0.3">
      <c r="A8528">
        <v>37</v>
      </c>
      <c r="B8528" s="1">
        <v>46138</v>
      </c>
      <c r="C8528" t="s">
        <v>162</v>
      </c>
      <c r="D8528" t="s">
        <v>63</v>
      </c>
      <c r="E8528" t="s">
        <v>41</v>
      </c>
      <c r="F8528" t="s">
        <v>48</v>
      </c>
      <c r="G8528">
        <v>1</v>
      </c>
      <c r="H8528">
        <v>16.399999999999999</v>
      </c>
      <c r="I8528" t="s">
        <v>204</v>
      </c>
      <c r="J8528" t="s">
        <v>221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83</v>
      </c>
      <c r="R8528" t="s">
        <v>83</v>
      </c>
      <c r="S8528" t="s">
        <v>83</v>
      </c>
      <c r="T8528" t="str">
        <f>_xlfn.XLOOKUP(A8528,MI_Match_Analysis!$A$2:$A$8,MI_Match_Analysis!$F$2:$F$8,"Not Found")</f>
        <v>Not Found</v>
      </c>
    </row>
    <row r="8529" spans="1:20" hidden="1" x14ac:dyDescent="0.3">
      <c r="A8529">
        <v>37</v>
      </c>
      <c r="B8529" s="1">
        <v>46138</v>
      </c>
      <c r="C8529" t="s">
        <v>162</v>
      </c>
      <c r="D8529" t="s">
        <v>63</v>
      </c>
      <c r="E8529" t="s">
        <v>41</v>
      </c>
      <c r="F8529" t="s">
        <v>48</v>
      </c>
      <c r="G8529">
        <v>1</v>
      </c>
      <c r="H8529">
        <v>16.5</v>
      </c>
      <c r="I8529" t="s">
        <v>204</v>
      </c>
      <c r="J8529" t="s">
        <v>221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83</v>
      </c>
      <c r="R8529" t="s">
        <v>83</v>
      </c>
      <c r="S8529" t="s">
        <v>83</v>
      </c>
      <c r="T8529" t="str">
        <f>_xlfn.XLOOKUP(A8529,MI_Match_Analysis!$A$2:$A$8,MI_Match_Analysis!$F$2:$F$8,"Not Found")</f>
        <v>Not Found</v>
      </c>
    </row>
    <row r="8530" spans="1:20" hidden="1" x14ac:dyDescent="0.3">
      <c r="A8530">
        <v>37</v>
      </c>
      <c r="B8530" s="1">
        <v>46138</v>
      </c>
      <c r="C8530" t="s">
        <v>162</v>
      </c>
      <c r="D8530" t="s">
        <v>63</v>
      </c>
      <c r="E8530" t="s">
        <v>41</v>
      </c>
      <c r="F8530" t="s">
        <v>48</v>
      </c>
      <c r="G8530">
        <v>1</v>
      </c>
      <c r="H8530">
        <v>16.600000000000001</v>
      </c>
      <c r="I8530" t="s">
        <v>199</v>
      </c>
      <c r="J8530" t="s">
        <v>221</v>
      </c>
      <c r="K8530">
        <v>1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83</v>
      </c>
      <c r="R8530" t="s">
        <v>83</v>
      </c>
      <c r="S8530" t="s">
        <v>83</v>
      </c>
      <c r="T8530" t="str">
        <f>_xlfn.XLOOKUP(A8530,MI_Match_Analysis!$A$2:$A$8,MI_Match_Analysis!$F$2:$F$8,"Not Found")</f>
        <v>Not Found</v>
      </c>
    </row>
    <row r="8531" spans="1:20" hidden="1" x14ac:dyDescent="0.3">
      <c r="A8531">
        <v>37</v>
      </c>
      <c r="B8531" s="1">
        <v>46138</v>
      </c>
      <c r="C8531" t="s">
        <v>162</v>
      </c>
      <c r="D8531" t="s">
        <v>63</v>
      </c>
      <c r="E8531" t="s">
        <v>41</v>
      </c>
      <c r="F8531" t="s">
        <v>48</v>
      </c>
      <c r="G8531">
        <v>1</v>
      </c>
      <c r="H8531">
        <v>17.100000000000001</v>
      </c>
      <c r="I8531" t="s">
        <v>199</v>
      </c>
      <c r="J8531" t="s">
        <v>117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83</v>
      </c>
      <c r="R8531" t="s">
        <v>83</v>
      </c>
      <c r="S8531" t="s">
        <v>83</v>
      </c>
      <c r="T8531" t="str">
        <f>_xlfn.XLOOKUP(A8531,MI_Match_Analysis!$A$2:$A$8,MI_Match_Analysis!$F$2:$F$8,"Not Found")</f>
        <v>Not Found</v>
      </c>
    </row>
    <row r="8532" spans="1:20" hidden="1" x14ac:dyDescent="0.3">
      <c r="A8532">
        <v>37</v>
      </c>
      <c r="B8532" s="1">
        <v>46138</v>
      </c>
      <c r="C8532" t="s">
        <v>162</v>
      </c>
      <c r="D8532" t="s">
        <v>63</v>
      </c>
      <c r="E8532" t="s">
        <v>41</v>
      </c>
      <c r="F8532" t="s">
        <v>48</v>
      </c>
      <c r="G8532">
        <v>1</v>
      </c>
      <c r="H8532">
        <v>17.2</v>
      </c>
      <c r="I8532" t="s">
        <v>204</v>
      </c>
      <c r="J8532" t="s">
        <v>117</v>
      </c>
      <c r="K8532">
        <v>4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83</v>
      </c>
      <c r="R8532" t="s">
        <v>83</v>
      </c>
      <c r="S8532" t="s">
        <v>83</v>
      </c>
      <c r="T8532" t="str">
        <f>_xlfn.XLOOKUP(A8532,MI_Match_Analysis!$A$2:$A$8,MI_Match_Analysis!$F$2:$F$8,"Not Found")</f>
        <v>Not Found</v>
      </c>
    </row>
    <row r="8533" spans="1:20" hidden="1" x14ac:dyDescent="0.3">
      <c r="A8533">
        <v>37</v>
      </c>
      <c r="B8533" s="1">
        <v>46138</v>
      </c>
      <c r="C8533" t="s">
        <v>162</v>
      </c>
      <c r="D8533" t="s">
        <v>63</v>
      </c>
      <c r="E8533" t="s">
        <v>41</v>
      </c>
      <c r="F8533" t="s">
        <v>48</v>
      </c>
      <c r="G8533">
        <v>1</v>
      </c>
      <c r="H8533">
        <v>17.3</v>
      </c>
      <c r="I8533" t="s">
        <v>204</v>
      </c>
      <c r="J8533" t="s">
        <v>117</v>
      </c>
      <c r="K8533">
        <v>4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83</v>
      </c>
      <c r="R8533" t="s">
        <v>83</v>
      </c>
      <c r="S8533" t="s">
        <v>83</v>
      </c>
      <c r="T8533" t="str">
        <f>_xlfn.XLOOKUP(A8533,MI_Match_Analysis!$A$2:$A$8,MI_Match_Analysis!$F$2:$F$8,"Not Found")</f>
        <v>Not Found</v>
      </c>
    </row>
    <row r="8534" spans="1:20" hidden="1" x14ac:dyDescent="0.3">
      <c r="A8534">
        <v>37</v>
      </c>
      <c r="B8534" s="1">
        <v>46138</v>
      </c>
      <c r="C8534" t="s">
        <v>162</v>
      </c>
      <c r="D8534" t="s">
        <v>63</v>
      </c>
      <c r="E8534" t="s">
        <v>41</v>
      </c>
      <c r="F8534" t="s">
        <v>48</v>
      </c>
      <c r="G8534">
        <v>1</v>
      </c>
      <c r="H8534">
        <v>17.399999999999999</v>
      </c>
      <c r="I8534" t="s">
        <v>204</v>
      </c>
      <c r="J8534" t="s">
        <v>117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83</v>
      </c>
      <c r="R8534" t="s">
        <v>83</v>
      </c>
      <c r="S8534" t="s">
        <v>83</v>
      </c>
      <c r="T8534" t="str">
        <f>_xlfn.XLOOKUP(A8534,MI_Match_Analysis!$A$2:$A$8,MI_Match_Analysis!$F$2:$F$8,"Not Found")</f>
        <v>Not Found</v>
      </c>
    </row>
    <row r="8535" spans="1:20" hidden="1" x14ac:dyDescent="0.3">
      <c r="A8535">
        <v>37</v>
      </c>
      <c r="B8535" s="1">
        <v>46138</v>
      </c>
      <c r="C8535" t="s">
        <v>162</v>
      </c>
      <c r="D8535" t="s">
        <v>63</v>
      </c>
      <c r="E8535" t="s">
        <v>41</v>
      </c>
      <c r="F8535" t="s">
        <v>48</v>
      </c>
      <c r="G8535">
        <v>1</v>
      </c>
      <c r="H8535">
        <v>17.5</v>
      </c>
      <c r="I8535" t="s">
        <v>204</v>
      </c>
      <c r="J8535" t="s">
        <v>117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165</v>
      </c>
      <c r="R8535" t="s">
        <v>204</v>
      </c>
      <c r="S8535" t="s">
        <v>290</v>
      </c>
      <c r="T8535" t="str">
        <f>_xlfn.XLOOKUP(A8535,MI_Match_Analysis!$A$2:$A$8,MI_Match_Analysis!$F$2:$F$8,"Not Found")</f>
        <v>Not Found</v>
      </c>
    </row>
    <row r="8536" spans="1:20" hidden="1" x14ac:dyDescent="0.3">
      <c r="A8536">
        <v>37</v>
      </c>
      <c r="B8536" s="1">
        <v>46138</v>
      </c>
      <c r="C8536" t="s">
        <v>162</v>
      </c>
      <c r="D8536" t="s">
        <v>63</v>
      </c>
      <c r="E8536" t="s">
        <v>41</v>
      </c>
      <c r="F8536" t="s">
        <v>48</v>
      </c>
      <c r="G8536">
        <v>1</v>
      </c>
      <c r="H8536">
        <v>17.600000000000001</v>
      </c>
      <c r="I8536" t="s">
        <v>99</v>
      </c>
      <c r="J8536" t="s">
        <v>117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83</v>
      </c>
      <c r="R8536" t="s">
        <v>83</v>
      </c>
      <c r="S8536" t="s">
        <v>83</v>
      </c>
      <c r="T8536" t="str">
        <f>_xlfn.XLOOKUP(A8536,MI_Match_Analysis!$A$2:$A$8,MI_Match_Analysis!$F$2:$F$8,"Not Found")</f>
        <v>Not Found</v>
      </c>
    </row>
    <row r="8537" spans="1:20" hidden="1" x14ac:dyDescent="0.3">
      <c r="A8537">
        <v>37</v>
      </c>
      <c r="B8537" s="1">
        <v>46138</v>
      </c>
      <c r="C8537" t="s">
        <v>162</v>
      </c>
      <c r="D8537" t="s">
        <v>63</v>
      </c>
      <c r="E8537" t="s">
        <v>41</v>
      </c>
      <c r="F8537" t="s">
        <v>48</v>
      </c>
      <c r="G8537">
        <v>1</v>
      </c>
      <c r="H8537">
        <v>18.100000000000001</v>
      </c>
      <c r="I8537" t="s">
        <v>199</v>
      </c>
      <c r="J8537" t="s">
        <v>296</v>
      </c>
      <c r="K8537">
        <v>1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83</v>
      </c>
      <c r="R8537" t="s">
        <v>83</v>
      </c>
      <c r="S8537" t="s">
        <v>83</v>
      </c>
      <c r="T8537" t="str">
        <f>_xlfn.XLOOKUP(A8537,MI_Match_Analysis!$A$2:$A$8,MI_Match_Analysis!$F$2:$F$8,"Not Found")</f>
        <v>Not Found</v>
      </c>
    </row>
    <row r="8538" spans="1:20" hidden="1" x14ac:dyDescent="0.3">
      <c r="A8538">
        <v>37</v>
      </c>
      <c r="B8538" s="1">
        <v>46138</v>
      </c>
      <c r="C8538" t="s">
        <v>162</v>
      </c>
      <c r="D8538" t="s">
        <v>63</v>
      </c>
      <c r="E8538" t="s">
        <v>41</v>
      </c>
      <c r="F8538" t="s">
        <v>48</v>
      </c>
      <c r="G8538">
        <v>1</v>
      </c>
      <c r="H8538">
        <v>18.2</v>
      </c>
      <c r="I8538" t="s">
        <v>99</v>
      </c>
      <c r="J8538" t="s">
        <v>296</v>
      </c>
      <c r="K8538">
        <v>0</v>
      </c>
      <c r="L8538">
        <v>1</v>
      </c>
      <c r="M8538">
        <v>1</v>
      </c>
      <c r="N8538">
        <v>0</v>
      </c>
      <c r="O8538">
        <v>0</v>
      </c>
      <c r="P8538">
        <v>0</v>
      </c>
      <c r="Q8538" t="s">
        <v>83</v>
      </c>
      <c r="R8538" t="s">
        <v>83</v>
      </c>
      <c r="S8538" t="s">
        <v>83</v>
      </c>
      <c r="T8538" t="str">
        <f>_xlfn.XLOOKUP(A8538,MI_Match_Analysis!$A$2:$A$8,MI_Match_Analysis!$F$2:$F$8,"Not Found")</f>
        <v>Not Found</v>
      </c>
    </row>
    <row r="8539" spans="1:20" hidden="1" x14ac:dyDescent="0.3">
      <c r="A8539">
        <v>37</v>
      </c>
      <c r="B8539" s="1">
        <v>46138</v>
      </c>
      <c r="C8539" t="s">
        <v>162</v>
      </c>
      <c r="D8539" t="s">
        <v>63</v>
      </c>
      <c r="E8539" t="s">
        <v>41</v>
      </c>
      <c r="F8539" t="s">
        <v>48</v>
      </c>
      <c r="G8539">
        <v>1</v>
      </c>
      <c r="H8539">
        <v>18.2</v>
      </c>
      <c r="I8539" t="s">
        <v>99</v>
      </c>
      <c r="J8539" t="s">
        <v>296</v>
      </c>
      <c r="K8539">
        <v>4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83</v>
      </c>
      <c r="R8539" t="s">
        <v>83</v>
      </c>
      <c r="S8539" t="s">
        <v>83</v>
      </c>
      <c r="T8539" t="str">
        <f>_xlfn.XLOOKUP(A8539,MI_Match_Analysis!$A$2:$A$8,MI_Match_Analysis!$F$2:$F$8,"Not Found")</f>
        <v>Not Found</v>
      </c>
    </row>
    <row r="8540" spans="1:20" hidden="1" x14ac:dyDescent="0.3">
      <c r="A8540">
        <v>37</v>
      </c>
      <c r="B8540" s="1">
        <v>46138</v>
      </c>
      <c r="C8540" t="s">
        <v>162</v>
      </c>
      <c r="D8540" t="s">
        <v>63</v>
      </c>
      <c r="E8540" t="s">
        <v>41</v>
      </c>
      <c r="F8540" t="s">
        <v>48</v>
      </c>
      <c r="G8540">
        <v>1</v>
      </c>
      <c r="H8540">
        <v>18.3</v>
      </c>
      <c r="I8540" t="s">
        <v>99</v>
      </c>
      <c r="J8540" t="s">
        <v>296</v>
      </c>
      <c r="K8540">
        <v>6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83</v>
      </c>
      <c r="R8540" t="s">
        <v>83</v>
      </c>
      <c r="S8540" t="s">
        <v>83</v>
      </c>
      <c r="T8540" t="str">
        <f>_xlfn.XLOOKUP(A8540,MI_Match_Analysis!$A$2:$A$8,MI_Match_Analysis!$F$2:$F$8,"Not Found")</f>
        <v>Not Found</v>
      </c>
    </row>
    <row r="8541" spans="1:20" hidden="1" x14ac:dyDescent="0.3">
      <c r="A8541">
        <v>37</v>
      </c>
      <c r="B8541" s="1">
        <v>46138</v>
      </c>
      <c r="C8541" t="s">
        <v>162</v>
      </c>
      <c r="D8541" t="s">
        <v>63</v>
      </c>
      <c r="E8541" t="s">
        <v>41</v>
      </c>
      <c r="F8541" t="s">
        <v>48</v>
      </c>
      <c r="G8541">
        <v>1</v>
      </c>
      <c r="H8541">
        <v>18.399999999999999</v>
      </c>
      <c r="I8541" t="s">
        <v>99</v>
      </c>
      <c r="J8541" t="s">
        <v>296</v>
      </c>
      <c r="K8541">
        <v>4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83</v>
      </c>
      <c r="R8541" t="s">
        <v>83</v>
      </c>
      <c r="S8541" t="s">
        <v>83</v>
      </c>
      <c r="T8541" t="str">
        <f>_xlfn.XLOOKUP(A8541,MI_Match_Analysis!$A$2:$A$8,MI_Match_Analysis!$F$2:$F$8,"Not Found")</f>
        <v>Not Found</v>
      </c>
    </row>
    <row r="8542" spans="1:20" hidden="1" x14ac:dyDescent="0.3">
      <c r="A8542">
        <v>37</v>
      </c>
      <c r="B8542" s="1">
        <v>46138</v>
      </c>
      <c r="C8542" t="s">
        <v>162</v>
      </c>
      <c r="D8542" t="s">
        <v>63</v>
      </c>
      <c r="E8542" t="s">
        <v>41</v>
      </c>
      <c r="F8542" t="s">
        <v>48</v>
      </c>
      <c r="G8542">
        <v>1</v>
      </c>
      <c r="H8542">
        <v>18.5</v>
      </c>
      <c r="I8542" t="s">
        <v>99</v>
      </c>
      <c r="J8542" t="s">
        <v>296</v>
      </c>
      <c r="K8542">
        <v>4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83</v>
      </c>
      <c r="R8542" t="s">
        <v>83</v>
      </c>
      <c r="S8542" t="s">
        <v>83</v>
      </c>
      <c r="T8542" t="str">
        <f>_xlfn.XLOOKUP(A8542,MI_Match_Analysis!$A$2:$A$8,MI_Match_Analysis!$F$2:$F$8,"Not Found")</f>
        <v>Not Found</v>
      </c>
    </row>
    <row r="8543" spans="1:20" hidden="1" x14ac:dyDescent="0.3">
      <c r="A8543">
        <v>37</v>
      </c>
      <c r="B8543" s="1">
        <v>46138</v>
      </c>
      <c r="C8543" t="s">
        <v>162</v>
      </c>
      <c r="D8543" t="s">
        <v>63</v>
      </c>
      <c r="E8543" t="s">
        <v>41</v>
      </c>
      <c r="F8543" t="s">
        <v>48</v>
      </c>
      <c r="G8543">
        <v>1</v>
      </c>
      <c r="H8543">
        <v>18.600000000000001</v>
      </c>
      <c r="I8543" t="s">
        <v>99</v>
      </c>
      <c r="J8543" t="s">
        <v>296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165</v>
      </c>
      <c r="R8543" t="s">
        <v>99</v>
      </c>
      <c r="S8543" t="s">
        <v>219</v>
      </c>
      <c r="T8543" t="str">
        <f>_xlfn.XLOOKUP(A8543,MI_Match_Analysis!$A$2:$A$8,MI_Match_Analysis!$F$2:$F$8,"Not Found")</f>
        <v>Not Found</v>
      </c>
    </row>
    <row r="8544" spans="1:20" hidden="1" x14ac:dyDescent="0.3">
      <c r="A8544">
        <v>37</v>
      </c>
      <c r="B8544" s="1">
        <v>46138</v>
      </c>
      <c r="C8544" t="s">
        <v>162</v>
      </c>
      <c r="D8544" t="s">
        <v>63</v>
      </c>
      <c r="E8544" t="s">
        <v>41</v>
      </c>
      <c r="F8544" t="s">
        <v>48</v>
      </c>
      <c r="G8544">
        <v>1</v>
      </c>
      <c r="H8544">
        <v>19.100000000000001</v>
      </c>
      <c r="I8544" t="s">
        <v>199</v>
      </c>
      <c r="J8544" t="s">
        <v>292</v>
      </c>
      <c r="K8544">
        <v>4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83</v>
      </c>
      <c r="R8544" t="s">
        <v>83</v>
      </c>
      <c r="S8544" t="s">
        <v>83</v>
      </c>
      <c r="T8544" t="str">
        <f>_xlfn.XLOOKUP(A8544,MI_Match_Analysis!$A$2:$A$8,MI_Match_Analysis!$F$2:$F$8,"Not Found")</f>
        <v>Not Found</v>
      </c>
    </row>
    <row r="8545" spans="1:20" hidden="1" x14ac:dyDescent="0.3">
      <c r="A8545">
        <v>37</v>
      </c>
      <c r="B8545" s="1">
        <v>46138</v>
      </c>
      <c r="C8545" t="s">
        <v>162</v>
      </c>
      <c r="D8545" t="s">
        <v>63</v>
      </c>
      <c r="E8545" t="s">
        <v>41</v>
      </c>
      <c r="F8545" t="s">
        <v>48</v>
      </c>
      <c r="G8545">
        <v>1</v>
      </c>
      <c r="H8545">
        <v>19.2</v>
      </c>
      <c r="I8545" t="s">
        <v>199</v>
      </c>
      <c r="J8545" t="s">
        <v>292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83</v>
      </c>
      <c r="R8545" t="s">
        <v>83</v>
      </c>
      <c r="S8545" t="s">
        <v>83</v>
      </c>
      <c r="T8545" t="str">
        <f>_xlfn.XLOOKUP(A8545,MI_Match_Analysis!$A$2:$A$8,MI_Match_Analysis!$F$2:$F$8,"Not Found")</f>
        <v>Not Found</v>
      </c>
    </row>
    <row r="8546" spans="1:20" hidden="1" x14ac:dyDescent="0.3">
      <c r="A8546">
        <v>37</v>
      </c>
      <c r="B8546" s="1">
        <v>46138</v>
      </c>
      <c r="C8546" t="s">
        <v>162</v>
      </c>
      <c r="D8546" t="s">
        <v>63</v>
      </c>
      <c r="E8546" t="s">
        <v>41</v>
      </c>
      <c r="F8546" t="s">
        <v>48</v>
      </c>
      <c r="G8546">
        <v>1</v>
      </c>
      <c r="H8546">
        <v>19.3</v>
      </c>
      <c r="I8546" t="s">
        <v>199</v>
      </c>
      <c r="J8546" t="s">
        <v>292</v>
      </c>
      <c r="K8546">
        <v>2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83</v>
      </c>
      <c r="R8546" t="s">
        <v>83</v>
      </c>
      <c r="S8546" t="s">
        <v>83</v>
      </c>
      <c r="T8546" t="str">
        <f>_xlfn.XLOOKUP(A8546,MI_Match_Analysis!$A$2:$A$8,MI_Match_Analysis!$F$2:$F$8,"Not Found")</f>
        <v>Not Found</v>
      </c>
    </row>
    <row r="8547" spans="1:20" hidden="1" x14ac:dyDescent="0.3">
      <c r="A8547">
        <v>37</v>
      </c>
      <c r="B8547" s="1">
        <v>46138</v>
      </c>
      <c r="C8547" t="s">
        <v>162</v>
      </c>
      <c r="D8547" t="s">
        <v>63</v>
      </c>
      <c r="E8547" t="s">
        <v>41</v>
      </c>
      <c r="F8547" t="s">
        <v>48</v>
      </c>
      <c r="G8547">
        <v>1</v>
      </c>
      <c r="H8547">
        <v>19.399999999999999</v>
      </c>
      <c r="I8547" t="s">
        <v>199</v>
      </c>
      <c r="J8547" t="s">
        <v>292</v>
      </c>
      <c r="K8547">
        <v>4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83</v>
      </c>
      <c r="R8547" t="s">
        <v>83</v>
      </c>
      <c r="S8547" t="s">
        <v>83</v>
      </c>
      <c r="T8547" t="str">
        <f>_xlfn.XLOOKUP(A8547,MI_Match_Analysis!$A$2:$A$8,MI_Match_Analysis!$F$2:$F$8,"Not Found")</f>
        <v>Not Found</v>
      </c>
    </row>
    <row r="8548" spans="1:20" hidden="1" x14ac:dyDescent="0.3">
      <c r="A8548">
        <v>37</v>
      </c>
      <c r="B8548" s="1">
        <v>46138</v>
      </c>
      <c r="C8548" t="s">
        <v>162</v>
      </c>
      <c r="D8548" t="s">
        <v>63</v>
      </c>
      <c r="E8548" t="s">
        <v>41</v>
      </c>
      <c r="F8548" t="s">
        <v>48</v>
      </c>
      <c r="G8548">
        <v>1</v>
      </c>
      <c r="H8548">
        <v>19.5</v>
      </c>
      <c r="I8548" t="s">
        <v>199</v>
      </c>
      <c r="J8548" t="s">
        <v>292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83</v>
      </c>
      <c r="R8548" t="s">
        <v>83</v>
      </c>
      <c r="S8548" t="s">
        <v>83</v>
      </c>
      <c r="T8548" t="str">
        <f>_xlfn.XLOOKUP(A8548,MI_Match_Analysis!$A$2:$A$8,MI_Match_Analysis!$F$2:$F$8,"Not Found")</f>
        <v>Not Found</v>
      </c>
    </row>
    <row r="8549" spans="1:20" hidden="1" x14ac:dyDescent="0.3">
      <c r="A8549">
        <v>37</v>
      </c>
      <c r="B8549" s="1">
        <v>46138</v>
      </c>
      <c r="C8549" t="s">
        <v>162</v>
      </c>
      <c r="D8549" t="s">
        <v>63</v>
      </c>
      <c r="E8549" t="s">
        <v>41</v>
      </c>
      <c r="F8549" t="s">
        <v>48</v>
      </c>
      <c r="G8549">
        <v>1</v>
      </c>
      <c r="H8549">
        <v>19.5</v>
      </c>
      <c r="I8549" t="s">
        <v>199</v>
      </c>
      <c r="J8549" t="s">
        <v>292</v>
      </c>
      <c r="K8549">
        <v>0</v>
      </c>
      <c r="L8549">
        <v>1</v>
      </c>
      <c r="M8549">
        <v>1</v>
      </c>
      <c r="N8549">
        <v>0</v>
      </c>
      <c r="O8549">
        <v>0</v>
      </c>
      <c r="P8549">
        <v>0</v>
      </c>
      <c r="Q8549" t="s">
        <v>83</v>
      </c>
      <c r="R8549" t="s">
        <v>83</v>
      </c>
      <c r="S8549" t="s">
        <v>83</v>
      </c>
      <c r="T8549" t="str">
        <f>_xlfn.XLOOKUP(A8549,MI_Match_Analysis!$A$2:$A$8,MI_Match_Analysis!$F$2:$F$8,"Not Found")</f>
        <v>Not Found</v>
      </c>
    </row>
    <row r="8550" spans="1:20" hidden="1" x14ac:dyDescent="0.3">
      <c r="A8550">
        <v>37</v>
      </c>
      <c r="B8550" s="1">
        <v>46138</v>
      </c>
      <c r="C8550" t="s">
        <v>162</v>
      </c>
      <c r="D8550" t="s">
        <v>63</v>
      </c>
      <c r="E8550" t="s">
        <v>41</v>
      </c>
      <c r="F8550" t="s">
        <v>48</v>
      </c>
      <c r="G8550">
        <v>1</v>
      </c>
      <c r="H8550">
        <v>19.600000000000001</v>
      </c>
      <c r="I8550" t="s">
        <v>199</v>
      </c>
      <c r="J8550" t="s">
        <v>292</v>
      </c>
      <c r="K8550">
        <v>4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83</v>
      </c>
      <c r="R8550" t="s">
        <v>83</v>
      </c>
      <c r="S8550" t="s">
        <v>83</v>
      </c>
      <c r="T8550" t="str">
        <f>_xlfn.XLOOKUP(A8550,MI_Match_Analysis!$A$2:$A$8,MI_Match_Analysis!$F$2:$F$8,"Not Found")</f>
        <v>Not Found</v>
      </c>
    </row>
    <row r="8551" spans="1:20" hidden="1" x14ac:dyDescent="0.3">
      <c r="A8551">
        <v>37</v>
      </c>
      <c r="B8551" s="1">
        <v>46138</v>
      </c>
      <c r="C8551" t="s">
        <v>162</v>
      </c>
      <c r="D8551" t="s">
        <v>63</v>
      </c>
      <c r="E8551" t="s">
        <v>48</v>
      </c>
      <c r="F8551" t="s">
        <v>41</v>
      </c>
      <c r="G8551">
        <v>2</v>
      </c>
      <c r="H8551">
        <v>0.1</v>
      </c>
      <c r="I8551" t="s">
        <v>213</v>
      </c>
      <c r="J8551" t="s">
        <v>132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83</v>
      </c>
      <c r="R8551" t="s">
        <v>83</v>
      </c>
      <c r="S8551" t="s">
        <v>83</v>
      </c>
      <c r="T8551" t="str">
        <f>_xlfn.XLOOKUP(A8551,MI_Match_Analysis!$A$2:$A$8,MI_Match_Analysis!$F$2:$F$8,"Not Found")</f>
        <v>Not Found</v>
      </c>
    </row>
    <row r="8552" spans="1:20" hidden="1" x14ac:dyDescent="0.3">
      <c r="A8552">
        <v>37</v>
      </c>
      <c r="B8552" s="1">
        <v>46138</v>
      </c>
      <c r="C8552" t="s">
        <v>162</v>
      </c>
      <c r="D8552" t="s">
        <v>63</v>
      </c>
      <c r="E8552" t="s">
        <v>48</v>
      </c>
      <c r="F8552" t="s">
        <v>41</v>
      </c>
      <c r="G8552">
        <v>2</v>
      </c>
      <c r="H8552">
        <v>0.2</v>
      </c>
      <c r="I8552" t="s">
        <v>116</v>
      </c>
      <c r="J8552" t="s">
        <v>132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83</v>
      </c>
      <c r="R8552" t="s">
        <v>83</v>
      </c>
      <c r="S8552" t="s">
        <v>83</v>
      </c>
      <c r="T8552" t="str">
        <f>_xlfn.XLOOKUP(A8552,MI_Match_Analysis!$A$2:$A$8,MI_Match_Analysis!$F$2:$F$8,"Not Found")</f>
        <v>Not Found</v>
      </c>
    </row>
    <row r="8553" spans="1:20" hidden="1" x14ac:dyDescent="0.3">
      <c r="A8553">
        <v>37</v>
      </c>
      <c r="B8553" s="1">
        <v>46138</v>
      </c>
      <c r="C8553" t="s">
        <v>162</v>
      </c>
      <c r="D8553" t="s">
        <v>63</v>
      </c>
      <c r="E8553" t="s">
        <v>48</v>
      </c>
      <c r="F8553" t="s">
        <v>41</v>
      </c>
      <c r="G8553">
        <v>2</v>
      </c>
      <c r="H8553">
        <v>0.3</v>
      </c>
      <c r="I8553" t="s">
        <v>116</v>
      </c>
      <c r="J8553" t="s">
        <v>132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83</v>
      </c>
      <c r="R8553" t="s">
        <v>83</v>
      </c>
      <c r="S8553" t="s">
        <v>83</v>
      </c>
      <c r="T8553" t="str">
        <f>_xlfn.XLOOKUP(A8553,MI_Match_Analysis!$A$2:$A$8,MI_Match_Analysis!$F$2:$F$8,"Not Found")</f>
        <v>Not Found</v>
      </c>
    </row>
    <row r="8554" spans="1:20" hidden="1" x14ac:dyDescent="0.3">
      <c r="A8554">
        <v>37</v>
      </c>
      <c r="B8554" s="1">
        <v>46138</v>
      </c>
      <c r="C8554" t="s">
        <v>162</v>
      </c>
      <c r="D8554" t="s">
        <v>63</v>
      </c>
      <c r="E8554" t="s">
        <v>48</v>
      </c>
      <c r="F8554" t="s">
        <v>41</v>
      </c>
      <c r="G8554">
        <v>2</v>
      </c>
      <c r="H8554">
        <v>0.4</v>
      </c>
      <c r="I8554" t="s">
        <v>116</v>
      </c>
      <c r="J8554" t="s">
        <v>132</v>
      </c>
      <c r="K8554">
        <v>4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83</v>
      </c>
      <c r="R8554" t="s">
        <v>83</v>
      </c>
      <c r="S8554" t="s">
        <v>83</v>
      </c>
      <c r="T8554" t="str">
        <f>_xlfn.XLOOKUP(A8554,MI_Match_Analysis!$A$2:$A$8,MI_Match_Analysis!$F$2:$F$8,"Not Found")</f>
        <v>Not Found</v>
      </c>
    </row>
    <row r="8555" spans="1:20" hidden="1" x14ac:dyDescent="0.3">
      <c r="A8555">
        <v>37</v>
      </c>
      <c r="B8555" s="1">
        <v>46138</v>
      </c>
      <c r="C8555" t="s">
        <v>162</v>
      </c>
      <c r="D8555" t="s">
        <v>63</v>
      </c>
      <c r="E8555" t="s">
        <v>48</v>
      </c>
      <c r="F8555" t="s">
        <v>41</v>
      </c>
      <c r="G8555">
        <v>2</v>
      </c>
      <c r="H8555">
        <v>0.5</v>
      </c>
      <c r="I8555" t="s">
        <v>116</v>
      </c>
      <c r="J8555" t="s">
        <v>132</v>
      </c>
      <c r="K8555">
        <v>6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83</v>
      </c>
      <c r="R8555" t="s">
        <v>83</v>
      </c>
      <c r="S8555" t="s">
        <v>83</v>
      </c>
      <c r="T8555" t="str">
        <f>_xlfn.XLOOKUP(A8555,MI_Match_Analysis!$A$2:$A$8,MI_Match_Analysis!$F$2:$F$8,"Not Found")</f>
        <v>Not Found</v>
      </c>
    </row>
    <row r="8556" spans="1:20" hidden="1" x14ac:dyDescent="0.3">
      <c r="A8556">
        <v>37</v>
      </c>
      <c r="B8556" s="1">
        <v>46138</v>
      </c>
      <c r="C8556" t="s">
        <v>162</v>
      </c>
      <c r="D8556" t="s">
        <v>63</v>
      </c>
      <c r="E8556" t="s">
        <v>48</v>
      </c>
      <c r="F8556" t="s">
        <v>41</v>
      </c>
      <c r="G8556">
        <v>2</v>
      </c>
      <c r="H8556">
        <v>0.6</v>
      </c>
      <c r="I8556" t="s">
        <v>116</v>
      </c>
      <c r="J8556" t="s">
        <v>132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83</v>
      </c>
      <c r="R8556" t="s">
        <v>83</v>
      </c>
      <c r="S8556" t="s">
        <v>83</v>
      </c>
      <c r="T8556" t="str">
        <f>_xlfn.XLOOKUP(A8556,MI_Match_Analysis!$A$2:$A$8,MI_Match_Analysis!$F$2:$F$8,"Not Found")</f>
        <v>Not Found</v>
      </c>
    </row>
    <row r="8557" spans="1:20" hidden="1" x14ac:dyDescent="0.3">
      <c r="A8557">
        <v>37</v>
      </c>
      <c r="B8557" s="1">
        <v>46138</v>
      </c>
      <c r="C8557" t="s">
        <v>162</v>
      </c>
      <c r="D8557" t="s">
        <v>63</v>
      </c>
      <c r="E8557" t="s">
        <v>48</v>
      </c>
      <c r="F8557" t="s">
        <v>41</v>
      </c>
      <c r="G8557">
        <v>2</v>
      </c>
      <c r="H8557">
        <v>1.1000000000000001</v>
      </c>
      <c r="I8557" t="s">
        <v>213</v>
      </c>
      <c r="J8557" t="s">
        <v>208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83</v>
      </c>
      <c r="R8557" t="s">
        <v>83</v>
      </c>
      <c r="S8557" t="s">
        <v>83</v>
      </c>
      <c r="T8557" t="str">
        <f>_xlfn.XLOOKUP(A8557,MI_Match_Analysis!$A$2:$A$8,MI_Match_Analysis!$F$2:$F$8,"Not Found")</f>
        <v>Not Found</v>
      </c>
    </row>
    <row r="8558" spans="1:20" hidden="1" x14ac:dyDescent="0.3">
      <c r="A8558">
        <v>37</v>
      </c>
      <c r="B8558" s="1">
        <v>46138</v>
      </c>
      <c r="C8558" t="s">
        <v>162</v>
      </c>
      <c r="D8558" t="s">
        <v>63</v>
      </c>
      <c r="E8558" t="s">
        <v>48</v>
      </c>
      <c r="F8558" t="s">
        <v>41</v>
      </c>
      <c r="G8558">
        <v>2</v>
      </c>
      <c r="H8558">
        <v>1.2</v>
      </c>
      <c r="I8558" t="s">
        <v>213</v>
      </c>
      <c r="J8558" t="s">
        <v>208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83</v>
      </c>
      <c r="R8558" t="s">
        <v>83</v>
      </c>
      <c r="S8558" t="s">
        <v>83</v>
      </c>
      <c r="T8558" t="str">
        <f>_xlfn.XLOOKUP(A8558,MI_Match_Analysis!$A$2:$A$8,MI_Match_Analysis!$F$2:$F$8,"Not Found")</f>
        <v>Not Found</v>
      </c>
    </row>
    <row r="8559" spans="1:20" hidden="1" x14ac:dyDescent="0.3">
      <c r="A8559">
        <v>37</v>
      </c>
      <c r="B8559" s="1">
        <v>46138</v>
      </c>
      <c r="C8559" t="s">
        <v>162</v>
      </c>
      <c r="D8559" t="s">
        <v>63</v>
      </c>
      <c r="E8559" t="s">
        <v>48</v>
      </c>
      <c r="F8559" t="s">
        <v>41</v>
      </c>
      <c r="G8559">
        <v>2</v>
      </c>
      <c r="H8559">
        <v>1.3</v>
      </c>
      <c r="I8559" t="s">
        <v>213</v>
      </c>
      <c r="J8559" t="s">
        <v>208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83</v>
      </c>
      <c r="R8559" t="s">
        <v>83</v>
      </c>
      <c r="S8559" t="s">
        <v>83</v>
      </c>
      <c r="T8559" t="str">
        <f>_xlfn.XLOOKUP(A8559,MI_Match_Analysis!$A$2:$A$8,MI_Match_Analysis!$F$2:$F$8,"Not Found")</f>
        <v>Not Found</v>
      </c>
    </row>
    <row r="8560" spans="1:20" hidden="1" x14ac:dyDescent="0.3">
      <c r="A8560">
        <v>37</v>
      </c>
      <c r="B8560" s="1">
        <v>46138</v>
      </c>
      <c r="C8560" t="s">
        <v>162</v>
      </c>
      <c r="D8560" t="s">
        <v>63</v>
      </c>
      <c r="E8560" t="s">
        <v>48</v>
      </c>
      <c r="F8560" t="s">
        <v>41</v>
      </c>
      <c r="G8560">
        <v>2</v>
      </c>
      <c r="H8560">
        <v>1.4</v>
      </c>
      <c r="I8560" t="s">
        <v>116</v>
      </c>
      <c r="J8560" t="s">
        <v>208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83</v>
      </c>
      <c r="R8560" t="s">
        <v>83</v>
      </c>
      <c r="S8560" t="s">
        <v>83</v>
      </c>
      <c r="T8560" t="str">
        <f>_xlfn.XLOOKUP(A8560,MI_Match_Analysis!$A$2:$A$8,MI_Match_Analysis!$F$2:$F$8,"Not Found")</f>
        <v>Not Found</v>
      </c>
    </row>
    <row r="8561" spans="1:20" hidden="1" x14ac:dyDescent="0.3">
      <c r="A8561">
        <v>37</v>
      </c>
      <c r="B8561" s="1">
        <v>46138</v>
      </c>
      <c r="C8561" t="s">
        <v>162</v>
      </c>
      <c r="D8561" t="s">
        <v>63</v>
      </c>
      <c r="E8561" t="s">
        <v>48</v>
      </c>
      <c r="F8561" t="s">
        <v>41</v>
      </c>
      <c r="G8561">
        <v>2</v>
      </c>
      <c r="H8561">
        <v>1.5</v>
      </c>
      <c r="I8561" t="s">
        <v>116</v>
      </c>
      <c r="J8561" t="s">
        <v>208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83</v>
      </c>
      <c r="R8561" t="s">
        <v>83</v>
      </c>
      <c r="S8561" t="s">
        <v>83</v>
      </c>
      <c r="T8561" t="str">
        <f>_xlfn.XLOOKUP(A8561,MI_Match_Analysis!$A$2:$A$8,MI_Match_Analysis!$F$2:$F$8,"Not Found")</f>
        <v>Not Found</v>
      </c>
    </row>
    <row r="8562" spans="1:20" hidden="1" x14ac:dyDescent="0.3">
      <c r="A8562">
        <v>37</v>
      </c>
      <c r="B8562" s="1">
        <v>46138</v>
      </c>
      <c r="C8562" t="s">
        <v>162</v>
      </c>
      <c r="D8562" t="s">
        <v>63</v>
      </c>
      <c r="E8562" t="s">
        <v>48</v>
      </c>
      <c r="F8562" t="s">
        <v>41</v>
      </c>
      <c r="G8562">
        <v>2</v>
      </c>
      <c r="H8562">
        <v>1.6</v>
      </c>
      <c r="I8562" t="s">
        <v>116</v>
      </c>
      <c r="J8562" t="s">
        <v>208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83</v>
      </c>
      <c r="R8562" t="s">
        <v>83</v>
      </c>
      <c r="S8562" t="s">
        <v>83</v>
      </c>
      <c r="T8562" t="str">
        <f>_xlfn.XLOOKUP(A8562,MI_Match_Analysis!$A$2:$A$8,MI_Match_Analysis!$F$2:$F$8,"Not Found")</f>
        <v>Not Found</v>
      </c>
    </row>
    <row r="8563" spans="1:20" hidden="1" x14ac:dyDescent="0.3">
      <c r="A8563">
        <v>37</v>
      </c>
      <c r="B8563" s="1">
        <v>46138</v>
      </c>
      <c r="C8563" t="s">
        <v>162</v>
      </c>
      <c r="D8563" t="s">
        <v>63</v>
      </c>
      <c r="E8563" t="s">
        <v>48</v>
      </c>
      <c r="F8563" t="s">
        <v>41</v>
      </c>
      <c r="G8563">
        <v>2</v>
      </c>
      <c r="H8563">
        <v>2.1</v>
      </c>
      <c r="I8563" t="s">
        <v>116</v>
      </c>
      <c r="J8563" t="s">
        <v>99</v>
      </c>
      <c r="K8563">
        <v>2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83</v>
      </c>
      <c r="R8563" t="s">
        <v>83</v>
      </c>
      <c r="S8563" t="s">
        <v>83</v>
      </c>
      <c r="T8563" t="str">
        <f>_xlfn.XLOOKUP(A8563,MI_Match_Analysis!$A$2:$A$8,MI_Match_Analysis!$F$2:$F$8,"Not Found")</f>
        <v>Not Found</v>
      </c>
    </row>
    <row r="8564" spans="1:20" hidden="1" x14ac:dyDescent="0.3">
      <c r="A8564">
        <v>37</v>
      </c>
      <c r="B8564" s="1">
        <v>46138</v>
      </c>
      <c r="C8564" t="s">
        <v>162</v>
      </c>
      <c r="D8564" t="s">
        <v>63</v>
      </c>
      <c r="E8564" t="s">
        <v>48</v>
      </c>
      <c r="F8564" t="s">
        <v>41</v>
      </c>
      <c r="G8564">
        <v>2</v>
      </c>
      <c r="H8564">
        <v>2.2000000000000002</v>
      </c>
      <c r="I8564" t="s">
        <v>116</v>
      </c>
      <c r="J8564" t="s">
        <v>99</v>
      </c>
      <c r="K8564">
        <v>6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83</v>
      </c>
      <c r="R8564" t="s">
        <v>83</v>
      </c>
      <c r="S8564" t="s">
        <v>83</v>
      </c>
      <c r="T8564" t="str">
        <f>_xlfn.XLOOKUP(A8564,MI_Match_Analysis!$A$2:$A$8,MI_Match_Analysis!$F$2:$F$8,"Not Found")</f>
        <v>Not Found</v>
      </c>
    </row>
    <row r="8565" spans="1:20" hidden="1" x14ac:dyDescent="0.3">
      <c r="A8565">
        <v>37</v>
      </c>
      <c r="B8565" s="1">
        <v>46138</v>
      </c>
      <c r="C8565" t="s">
        <v>162</v>
      </c>
      <c r="D8565" t="s">
        <v>63</v>
      </c>
      <c r="E8565" t="s">
        <v>48</v>
      </c>
      <c r="F8565" t="s">
        <v>41</v>
      </c>
      <c r="G8565">
        <v>2</v>
      </c>
      <c r="H8565">
        <v>2.2999999999999998</v>
      </c>
      <c r="I8565" t="s">
        <v>116</v>
      </c>
      <c r="J8565" t="s">
        <v>99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83</v>
      </c>
      <c r="R8565" t="s">
        <v>83</v>
      </c>
      <c r="S8565" t="s">
        <v>83</v>
      </c>
      <c r="T8565" t="str">
        <f>_xlfn.XLOOKUP(A8565,MI_Match_Analysis!$A$2:$A$8,MI_Match_Analysis!$F$2:$F$8,"Not Found")</f>
        <v>Not Found</v>
      </c>
    </row>
    <row r="8566" spans="1:20" hidden="1" x14ac:dyDescent="0.3">
      <c r="A8566">
        <v>37</v>
      </c>
      <c r="B8566" s="1">
        <v>46138</v>
      </c>
      <c r="C8566" t="s">
        <v>162</v>
      </c>
      <c r="D8566" t="s">
        <v>63</v>
      </c>
      <c r="E8566" t="s">
        <v>48</v>
      </c>
      <c r="F8566" t="s">
        <v>41</v>
      </c>
      <c r="G8566">
        <v>2</v>
      </c>
      <c r="H8566">
        <v>2.4</v>
      </c>
      <c r="I8566" t="s">
        <v>213</v>
      </c>
      <c r="J8566" t="s">
        <v>99</v>
      </c>
      <c r="K8566">
        <v>6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83</v>
      </c>
      <c r="R8566" t="s">
        <v>83</v>
      </c>
      <c r="S8566" t="s">
        <v>83</v>
      </c>
      <c r="T8566" t="str">
        <f>_xlfn.XLOOKUP(A8566,MI_Match_Analysis!$A$2:$A$8,MI_Match_Analysis!$F$2:$F$8,"Not Found")</f>
        <v>Not Found</v>
      </c>
    </row>
    <row r="8567" spans="1:20" hidden="1" x14ac:dyDescent="0.3">
      <c r="A8567">
        <v>37</v>
      </c>
      <c r="B8567" s="1">
        <v>46138</v>
      </c>
      <c r="C8567" t="s">
        <v>162</v>
      </c>
      <c r="D8567" t="s">
        <v>63</v>
      </c>
      <c r="E8567" t="s">
        <v>48</v>
      </c>
      <c r="F8567" t="s">
        <v>41</v>
      </c>
      <c r="G8567">
        <v>2</v>
      </c>
      <c r="H8567">
        <v>2.5</v>
      </c>
      <c r="I8567" t="s">
        <v>213</v>
      </c>
      <c r="J8567" t="s">
        <v>99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83</v>
      </c>
      <c r="R8567" t="s">
        <v>83</v>
      </c>
      <c r="S8567" t="s">
        <v>83</v>
      </c>
      <c r="T8567" t="str">
        <f>_xlfn.XLOOKUP(A8567,MI_Match_Analysis!$A$2:$A$8,MI_Match_Analysis!$F$2:$F$8,"Not Found")</f>
        <v>Not Found</v>
      </c>
    </row>
    <row r="8568" spans="1:20" hidden="1" x14ac:dyDescent="0.3">
      <c r="A8568">
        <v>37</v>
      </c>
      <c r="B8568" s="1">
        <v>46138</v>
      </c>
      <c r="C8568" t="s">
        <v>162</v>
      </c>
      <c r="D8568" t="s">
        <v>63</v>
      </c>
      <c r="E8568" t="s">
        <v>48</v>
      </c>
      <c r="F8568" t="s">
        <v>41</v>
      </c>
      <c r="G8568">
        <v>2</v>
      </c>
      <c r="H8568">
        <v>2.6</v>
      </c>
      <c r="I8568" t="s">
        <v>116</v>
      </c>
      <c r="J8568" t="s">
        <v>99</v>
      </c>
      <c r="K8568">
        <v>1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83</v>
      </c>
      <c r="R8568" t="s">
        <v>83</v>
      </c>
      <c r="S8568" t="s">
        <v>83</v>
      </c>
      <c r="T8568" t="str">
        <f>_xlfn.XLOOKUP(A8568,MI_Match_Analysis!$A$2:$A$8,MI_Match_Analysis!$F$2:$F$8,"Not Found")</f>
        <v>Not Found</v>
      </c>
    </row>
    <row r="8569" spans="1:20" hidden="1" x14ac:dyDescent="0.3">
      <c r="A8569">
        <v>37</v>
      </c>
      <c r="B8569" s="1">
        <v>46138</v>
      </c>
      <c r="C8569" t="s">
        <v>162</v>
      </c>
      <c r="D8569" t="s">
        <v>63</v>
      </c>
      <c r="E8569" t="s">
        <v>48</v>
      </c>
      <c r="F8569" t="s">
        <v>41</v>
      </c>
      <c r="G8569">
        <v>2</v>
      </c>
      <c r="H8569">
        <v>3.1</v>
      </c>
      <c r="I8569" t="s">
        <v>116</v>
      </c>
      <c r="J8569" t="s">
        <v>208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83</v>
      </c>
      <c r="R8569" t="s">
        <v>83</v>
      </c>
      <c r="S8569" t="s">
        <v>83</v>
      </c>
      <c r="T8569" t="str">
        <f>_xlfn.XLOOKUP(A8569,MI_Match_Analysis!$A$2:$A$8,MI_Match_Analysis!$F$2:$F$8,"Not Found")</f>
        <v>Not Found</v>
      </c>
    </row>
    <row r="8570" spans="1:20" hidden="1" x14ac:dyDescent="0.3">
      <c r="A8570">
        <v>37</v>
      </c>
      <c r="B8570" s="1">
        <v>46138</v>
      </c>
      <c r="C8570" t="s">
        <v>162</v>
      </c>
      <c r="D8570" t="s">
        <v>63</v>
      </c>
      <c r="E8570" t="s">
        <v>48</v>
      </c>
      <c r="F8570" t="s">
        <v>41</v>
      </c>
      <c r="G8570">
        <v>2</v>
      </c>
      <c r="H8570">
        <v>3.2</v>
      </c>
      <c r="I8570" t="s">
        <v>116</v>
      </c>
      <c r="J8570" t="s">
        <v>208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83</v>
      </c>
      <c r="R8570" t="s">
        <v>83</v>
      </c>
      <c r="S8570" t="s">
        <v>83</v>
      </c>
      <c r="T8570" t="str">
        <f>_xlfn.XLOOKUP(A8570,MI_Match_Analysis!$A$2:$A$8,MI_Match_Analysis!$F$2:$F$8,"Not Found")</f>
        <v>Not Found</v>
      </c>
    </row>
    <row r="8571" spans="1:20" hidden="1" x14ac:dyDescent="0.3">
      <c r="A8571">
        <v>37</v>
      </c>
      <c r="B8571" s="1">
        <v>46138</v>
      </c>
      <c r="C8571" t="s">
        <v>162</v>
      </c>
      <c r="D8571" t="s">
        <v>63</v>
      </c>
      <c r="E8571" t="s">
        <v>48</v>
      </c>
      <c r="F8571" t="s">
        <v>41</v>
      </c>
      <c r="G8571">
        <v>2</v>
      </c>
      <c r="H8571">
        <v>3.3</v>
      </c>
      <c r="I8571" t="s">
        <v>116</v>
      </c>
      <c r="J8571" t="s">
        <v>208</v>
      </c>
      <c r="K8571">
        <v>1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83</v>
      </c>
      <c r="R8571" t="s">
        <v>83</v>
      </c>
      <c r="S8571" t="s">
        <v>83</v>
      </c>
      <c r="T8571" t="str">
        <f>_xlfn.XLOOKUP(A8571,MI_Match_Analysis!$A$2:$A$8,MI_Match_Analysis!$F$2:$F$8,"Not Found")</f>
        <v>Not Found</v>
      </c>
    </row>
    <row r="8572" spans="1:20" hidden="1" x14ac:dyDescent="0.3">
      <c r="A8572">
        <v>37</v>
      </c>
      <c r="B8572" s="1">
        <v>46138</v>
      </c>
      <c r="C8572" t="s">
        <v>162</v>
      </c>
      <c r="D8572" t="s">
        <v>63</v>
      </c>
      <c r="E8572" t="s">
        <v>48</v>
      </c>
      <c r="F8572" t="s">
        <v>41</v>
      </c>
      <c r="G8572">
        <v>2</v>
      </c>
      <c r="H8572">
        <v>3.4</v>
      </c>
      <c r="I8572" t="s">
        <v>213</v>
      </c>
      <c r="J8572" t="s">
        <v>208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83</v>
      </c>
      <c r="R8572" t="s">
        <v>83</v>
      </c>
      <c r="S8572" t="s">
        <v>83</v>
      </c>
      <c r="T8572" t="str">
        <f>_xlfn.XLOOKUP(A8572,MI_Match_Analysis!$A$2:$A$8,MI_Match_Analysis!$F$2:$F$8,"Not Found")</f>
        <v>Not Found</v>
      </c>
    </row>
    <row r="8573" spans="1:20" hidden="1" x14ac:dyDescent="0.3">
      <c r="A8573">
        <v>37</v>
      </c>
      <c r="B8573" s="1">
        <v>46138</v>
      </c>
      <c r="C8573" t="s">
        <v>162</v>
      </c>
      <c r="D8573" t="s">
        <v>63</v>
      </c>
      <c r="E8573" t="s">
        <v>48</v>
      </c>
      <c r="F8573" t="s">
        <v>41</v>
      </c>
      <c r="G8573">
        <v>2</v>
      </c>
      <c r="H8573">
        <v>3.5</v>
      </c>
      <c r="I8573" t="s">
        <v>213</v>
      </c>
      <c r="J8573" t="s">
        <v>208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83</v>
      </c>
      <c r="R8573" t="s">
        <v>83</v>
      </c>
      <c r="S8573" t="s">
        <v>83</v>
      </c>
      <c r="T8573" t="str">
        <f>_xlfn.XLOOKUP(A8573,MI_Match_Analysis!$A$2:$A$8,MI_Match_Analysis!$F$2:$F$8,"Not Found")</f>
        <v>Not Found</v>
      </c>
    </row>
    <row r="8574" spans="1:20" hidden="1" x14ac:dyDescent="0.3">
      <c r="A8574">
        <v>37</v>
      </c>
      <c r="B8574" s="1">
        <v>46138</v>
      </c>
      <c r="C8574" t="s">
        <v>162</v>
      </c>
      <c r="D8574" t="s">
        <v>63</v>
      </c>
      <c r="E8574" t="s">
        <v>48</v>
      </c>
      <c r="F8574" t="s">
        <v>41</v>
      </c>
      <c r="G8574">
        <v>2</v>
      </c>
      <c r="H8574">
        <v>3.6</v>
      </c>
      <c r="I8574" t="s">
        <v>213</v>
      </c>
      <c r="J8574" t="s">
        <v>208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83</v>
      </c>
      <c r="R8574" t="s">
        <v>83</v>
      </c>
      <c r="S8574" t="s">
        <v>83</v>
      </c>
      <c r="T8574" t="str">
        <f>_xlfn.XLOOKUP(A8574,MI_Match_Analysis!$A$2:$A$8,MI_Match_Analysis!$F$2:$F$8,"Not Found")</f>
        <v>Not Found</v>
      </c>
    </row>
    <row r="8575" spans="1:20" hidden="1" x14ac:dyDescent="0.3">
      <c r="A8575">
        <v>37</v>
      </c>
      <c r="B8575" s="1">
        <v>46138</v>
      </c>
      <c r="C8575" t="s">
        <v>162</v>
      </c>
      <c r="D8575" t="s">
        <v>63</v>
      </c>
      <c r="E8575" t="s">
        <v>48</v>
      </c>
      <c r="F8575" t="s">
        <v>41</v>
      </c>
      <c r="G8575">
        <v>2</v>
      </c>
      <c r="H8575">
        <v>4.0999999999999996</v>
      </c>
      <c r="I8575" t="s">
        <v>116</v>
      </c>
      <c r="J8575" t="s">
        <v>265</v>
      </c>
      <c r="K8575">
        <v>1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83</v>
      </c>
      <c r="R8575" t="s">
        <v>83</v>
      </c>
      <c r="S8575" t="s">
        <v>83</v>
      </c>
      <c r="T8575" t="str">
        <f>_xlfn.XLOOKUP(A8575,MI_Match_Analysis!$A$2:$A$8,MI_Match_Analysis!$F$2:$F$8,"Not Found")</f>
        <v>Not Found</v>
      </c>
    </row>
    <row r="8576" spans="1:20" hidden="1" x14ac:dyDescent="0.3">
      <c r="A8576">
        <v>37</v>
      </c>
      <c r="B8576" s="1">
        <v>46138</v>
      </c>
      <c r="C8576" t="s">
        <v>162</v>
      </c>
      <c r="D8576" t="s">
        <v>63</v>
      </c>
      <c r="E8576" t="s">
        <v>48</v>
      </c>
      <c r="F8576" t="s">
        <v>41</v>
      </c>
      <c r="G8576">
        <v>2</v>
      </c>
      <c r="H8576">
        <v>4.2</v>
      </c>
      <c r="I8576" t="s">
        <v>213</v>
      </c>
      <c r="J8576" t="s">
        <v>265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83</v>
      </c>
      <c r="R8576" t="s">
        <v>83</v>
      </c>
      <c r="S8576" t="s">
        <v>83</v>
      </c>
      <c r="T8576" t="str">
        <f>_xlfn.XLOOKUP(A8576,MI_Match_Analysis!$A$2:$A$8,MI_Match_Analysis!$F$2:$F$8,"Not Found")</f>
        <v>Not Found</v>
      </c>
    </row>
    <row r="8577" spans="1:20" hidden="1" x14ac:dyDescent="0.3">
      <c r="A8577">
        <v>37</v>
      </c>
      <c r="B8577" s="1">
        <v>46138</v>
      </c>
      <c r="C8577" t="s">
        <v>162</v>
      </c>
      <c r="D8577" t="s">
        <v>63</v>
      </c>
      <c r="E8577" t="s">
        <v>48</v>
      </c>
      <c r="F8577" t="s">
        <v>41</v>
      </c>
      <c r="G8577">
        <v>2</v>
      </c>
      <c r="H8577">
        <v>4.3</v>
      </c>
      <c r="I8577" t="s">
        <v>116</v>
      </c>
      <c r="J8577" t="s">
        <v>265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83</v>
      </c>
      <c r="R8577" t="s">
        <v>83</v>
      </c>
      <c r="S8577" t="s">
        <v>83</v>
      </c>
      <c r="T8577" t="str">
        <f>_xlfn.XLOOKUP(A8577,MI_Match_Analysis!$A$2:$A$8,MI_Match_Analysis!$F$2:$F$8,"Not Found")</f>
        <v>Not Found</v>
      </c>
    </row>
    <row r="8578" spans="1:20" hidden="1" x14ac:dyDescent="0.3">
      <c r="A8578">
        <v>37</v>
      </c>
      <c r="B8578" s="1">
        <v>46138</v>
      </c>
      <c r="C8578" t="s">
        <v>162</v>
      </c>
      <c r="D8578" t="s">
        <v>63</v>
      </c>
      <c r="E8578" t="s">
        <v>48</v>
      </c>
      <c r="F8578" t="s">
        <v>41</v>
      </c>
      <c r="G8578">
        <v>2</v>
      </c>
      <c r="H8578">
        <v>4.4000000000000004</v>
      </c>
      <c r="I8578" t="s">
        <v>116</v>
      </c>
      <c r="J8578" t="s">
        <v>265</v>
      </c>
      <c r="K8578">
        <v>1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83</v>
      </c>
      <c r="R8578" t="s">
        <v>83</v>
      </c>
      <c r="S8578" t="s">
        <v>83</v>
      </c>
      <c r="T8578" t="str">
        <f>_xlfn.XLOOKUP(A8578,MI_Match_Analysis!$A$2:$A$8,MI_Match_Analysis!$F$2:$F$8,"Not Found")</f>
        <v>Not Found</v>
      </c>
    </row>
    <row r="8579" spans="1:20" hidden="1" x14ac:dyDescent="0.3">
      <c r="A8579">
        <v>37</v>
      </c>
      <c r="B8579" s="1">
        <v>46138</v>
      </c>
      <c r="C8579" t="s">
        <v>162</v>
      </c>
      <c r="D8579" t="s">
        <v>63</v>
      </c>
      <c r="E8579" t="s">
        <v>48</v>
      </c>
      <c r="F8579" t="s">
        <v>41</v>
      </c>
      <c r="G8579">
        <v>2</v>
      </c>
      <c r="H8579">
        <v>4.5</v>
      </c>
      <c r="I8579" t="s">
        <v>213</v>
      </c>
      <c r="J8579" t="s">
        <v>265</v>
      </c>
      <c r="K8579">
        <v>4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83</v>
      </c>
      <c r="R8579" t="s">
        <v>83</v>
      </c>
      <c r="S8579" t="s">
        <v>83</v>
      </c>
      <c r="T8579" t="str">
        <f>_xlfn.XLOOKUP(A8579,MI_Match_Analysis!$A$2:$A$8,MI_Match_Analysis!$F$2:$F$8,"Not Found")</f>
        <v>Not Found</v>
      </c>
    </row>
    <row r="8580" spans="1:20" hidden="1" x14ac:dyDescent="0.3">
      <c r="A8580">
        <v>37</v>
      </c>
      <c r="B8580" s="1">
        <v>46138</v>
      </c>
      <c r="C8580" t="s">
        <v>162</v>
      </c>
      <c r="D8580" t="s">
        <v>63</v>
      </c>
      <c r="E8580" t="s">
        <v>48</v>
      </c>
      <c r="F8580" t="s">
        <v>41</v>
      </c>
      <c r="G8580">
        <v>2</v>
      </c>
      <c r="H8580">
        <v>4.5999999999999996</v>
      </c>
      <c r="I8580" t="s">
        <v>213</v>
      </c>
      <c r="J8580" t="s">
        <v>265</v>
      </c>
      <c r="K8580">
        <v>4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83</v>
      </c>
      <c r="R8580" t="s">
        <v>83</v>
      </c>
      <c r="S8580" t="s">
        <v>83</v>
      </c>
      <c r="T8580" t="str">
        <f>_xlfn.XLOOKUP(A8580,MI_Match_Analysis!$A$2:$A$8,MI_Match_Analysis!$F$2:$F$8,"Not Found")</f>
        <v>Not Found</v>
      </c>
    </row>
    <row r="8581" spans="1:20" hidden="1" x14ac:dyDescent="0.3">
      <c r="A8581">
        <v>37</v>
      </c>
      <c r="B8581" s="1">
        <v>46138</v>
      </c>
      <c r="C8581" t="s">
        <v>162</v>
      </c>
      <c r="D8581" t="s">
        <v>63</v>
      </c>
      <c r="E8581" t="s">
        <v>48</v>
      </c>
      <c r="F8581" t="s">
        <v>41</v>
      </c>
      <c r="G8581">
        <v>2</v>
      </c>
      <c r="H8581">
        <v>5.0999999999999996</v>
      </c>
      <c r="I8581" t="s">
        <v>116</v>
      </c>
      <c r="J8581" t="s">
        <v>208</v>
      </c>
      <c r="K8581">
        <v>6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83</v>
      </c>
      <c r="R8581" t="s">
        <v>83</v>
      </c>
      <c r="S8581" t="s">
        <v>83</v>
      </c>
      <c r="T8581" t="str">
        <f>_xlfn.XLOOKUP(A8581,MI_Match_Analysis!$A$2:$A$8,MI_Match_Analysis!$F$2:$F$8,"Not Found")</f>
        <v>Not Found</v>
      </c>
    </row>
    <row r="8582" spans="1:20" hidden="1" x14ac:dyDescent="0.3">
      <c r="A8582">
        <v>37</v>
      </c>
      <c r="B8582" s="1">
        <v>46138</v>
      </c>
      <c r="C8582" t="s">
        <v>162</v>
      </c>
      <c r="D8582" t="s">
        <v>63</v>
      </c>
      <c r="E8582" t="s">
        <v>48</v>
      </c>
      <c r="F8582" t="s">
        <v>41</v>
      </c>
      <c r="G8582">
        <v>2</v>
      </c>
      <c r="H8582">
        <v>5.2</v>
      </c>
      <c r="I8582" t="s">
        <v>116</v>
      </c>
      <c r="J8582" t="s">
        <v>208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83</v>
      </c>
      <c r="R8582" t="s">
        <v>83</v>
      </c>
      <c r="S8582" t="s">
        <v>83</v>
      </c>
      <c r="T8582" t="str">
        <f>_xlfn.XLOOKUP(A8582,MI_Match_Analysis!$A$2:$A$8,MI_Match_Analysis!$F$2:$F$8,"Not Found")</f>
        <v>Not Found</v>
      </c>
    </row>
    <row r="8583" spans="1:20" hidden="1" x14ac:dyDescent="0.3">
      <c r="A8583">
        <v>37</v>
      </c>
      <c r="B8583" s="1">
        <v>46138</v>
      </c>
      <c r="C8583" t="s">
        <v>162</v>
      </c>
      <c r="D8583" t="s">
        <v>63</v>
      </c>
      <c r="E8583" t="s">
        <v>48</v>
      </c>
      <c r="F8583" t="s">
        <v>41</v>
      </c>
      <c r="G8583">
        <v>2</v>
      </c>
      <c r="H8583">
        <v>5.3</v>
      </c>
      <c r="I8583" t="s">
        <v>213</v>
      </c>
      <c r="J8583" t="s">
        <v>208</v>
      </c>
      <c r="K8583">
        <v>4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83</v>
      </c>
      <c r="R8583" t="s">
        <v>83</v>
      </c>
      <c r="S8583" t="s">
        <v>83</v>
      </c>
      <c r="T8583" t="str">
        <f>_xlfn.XLOOKUP(A8583,MI_Match_Analysis!$A$2:$A$8,MI_Match_Analysis!$F$2:$F$8,"Not Found")</f>
        <v>Not Found</v>
      </c>
    </row>
    <row r="8584" spans="1:20" hidden="1" x14ac:dyDescent="0.3">
      <c r="A8584">
        <v>37</v>
      </c>
      <c r="B8584" s="1">
        <v>46138</v>
      </c>
      <c r="C8584" t="s">
        <v>162</v>
      </c>
      <c r="D8584" t="s">
        <v>63</v>
      </c>
      <c r="E8584" t="s">
        <v>48</v>
      </c>
      <c r="F8584" t="s">
        <v>41</v>
      </c>
      <c r="G8584">
        <v>2</v>
      </c>
      <c r="H8584">
        <v>5.4</v>
      </c>
      <c r="I8584" t="s">
        <v>213</v>
      </c>
      <c r="J8584" t="s">
        <v>208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83</v>
      </c>
      <c r="R8584" t="s">
        <v>83</v>
      </c>
      <c r="S8584" t="s">
        <v>83</v>
      </c>
      <c r="T8584" t="str">
        <f>_xlfn.XLOOKUP(A8584,MI_Match_Analysis!$A$2:$A$8,MI_Match_Analysis!$F$2:$F$8,"Not Found")</f>
        <v>Not Found</v>
      </c>
    </row>
    <row r="8585" spans="1:20" hidden="1" x14ac:dyDescent="0.3">
      <c r="A8585">
        <v>37</v>
      </c>
      <c r="B8585" s="1">
        <v>46138</v>
      </c>
      <c r="C8585" t="s">
        <v>162</v>
      </c>
      <c r="D8585" t="s">
        <v>63</v>
      </c>
      <c r="E8585" t="s">
        <v>48</v>
      </c>
      <c r="F8585" t="s">
        <v>41</v>
      </c>
      <c r="G8585">
        <v>2</v>
      </c>
      <c r="H8585">
        <v>5.5</v>
      </c>
      <c r="I8585" t="s">
        <v>116</v>
      </c>
      <c r="J8585" t="s">
        <v>208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83</v>
      </c>
      <c r="R8585" t="s">
        <v>83</v>
      </c>
      <c r="S8585" t="s">
        <v>83</v>
      </c>
      <c r="T8585" t="str">
        <f>_xlfn.XLOOKUP(A8585,MI_Match_Analysis!$A$2:$A$8,MI_Match_Analysis!$F$2:$F$8,"Not Found")</f>
        <v>Not Found</v>
      </c>
    </row>
    <row r="8586" spans="1:20" hidden="1" x14ac:dyDescent="0.3">
      <c r="A8586">
        <v>37</v>
      </c>
      <c r="B8586" s="1">
        <v>46138</v>
      </c>
      <c r="C8586" t="s">
        <v>162</v>
      </c>
      <c r="D8586" t="s">
        <v>63</v>
      </c>
      <c r="E8586" t="s">
        <v>48</v>
      </c>
      <c r="F8586" t="s">
        <v>41</v>
      </c>
      <c r="G8586">
        <v>2</v>
      </c>
      <c r="H8586">
        <v>5.6</v>
      </c>
      <c r="I8586" t="s">
        <v>116</v>
      </c>
      <c r="J8586" t="s">
        <v>208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83</v>
      </c>
      <c r="R8586" t="s">
        <v>83</v>
      </c>
      <c r="S8586" t="s">
        <v>83</v>
      </c>
      <c r="T8586" t="str">
        <f>_xlfn.XLOOKUP(A8586,MI_Match_Analysis!$A$2:$A$8,MI_Match_Analysis!$F$2:$F$8,"Not Found")</f>
        <v>Not Found</v>
      </c>
    </row>
    <row r="8587" spans="1:20" hidden="1" x14ac:dyDescent="0.3">
      <c r="A8587">
        <v>37</v>
      </c>
      <c r="B8587" s="1">
        <v>46138</v>
      </c>
      <c r="C8587" t="s">
        <v>162</v>
      </c>
      <c r="D8587" t="s">
        <v>63</v>
      </c>
      <c r="E8587" t="s">
        <v>48</v>
      </c>
      <c r="F8587" t="s">
        <v>41</v>
      </c>
      <c r="G8587">
        <v>2</v>
      </c>
      <c r="H8587">
        <v>6.1</v>
      </c>
      <c r="I8587" t="s">
        <v>116</v>
      </c>
      <c r="J8587" t="s">
        <v>109</v>
      </c>
      <c r="K8587">
        <v>1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83</v>
      </c>
      <c r="R8587" t="s">
        <v>83</v>
      </c>
      <c r="S8587" t="s">
        <v>83</v>
      </c>
      <c r="T8587" t="str">
        <f>_xlfn.XLOOKUP(A8587,MI_Match_Analysis!$A$2:$A$8,MI_Match_Analysis!$F$2:$F$8,"Not Found")</f>
        <v>Not Found</v>
      </c>
    </row>
    <row r="8588" spans="1:20" hidden="1" x14ac:dyDescent="0.3">
      <c r="A8588">
        <v>37</v>
      </c>
      <c r="B8588" s="1">
        <v>46138</v>
      </c>
      <c r="C8588" t="s">
        <v>162</v>
      </c>
      <c r="D8588" t="s">
        <v>63</v>
      </c>
      <c r="E8588" t="s">
        <v>48</v>
      </c>
      <c r="F8588" t="s">
        <v>41</v>
      </c>
      <c r="G8588">
        <v>2</v>
      </c>
      <c r="H8588">
        <v>6.2</v>
      </c>
      <c r="I8588" t="s">
        <v>213</v>
      </c>
      <c r="J8588" t="s">
        <v>109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83</v>
      </c>
      <c r="R8588" t="s">
        <v>83</v>
      </c>
      <c r="S8588" t="s">
        <v>83</v>
      </c>
      <c r="T8588" t="str">
        <f>_xlfn.XLOOKUP(A8588,MI_Match_Analysis!$A$2:$A$8,MI_Match_Analysis!$F$2:$F$8,"Not Found")</f>
        <v>Not Found</v>
      </c>
    </row>
    <row r="8589" spans="1:20" hidden="1" x14ac:dyDescent="0.3">
      <c r="A8589">
        <v>37</v>
      </c>
      <c r="B8589" s="1">
        <v>46138</v>
      </c>
      <c r="C8589" t="s">
        <v>162</v>
      </c>
      <c r="D8589" t="s">
        <v>63</v>
      </c>
      <c r="E8589" t="s">
        <v>48</v>
      </c>
      <c r="F8589" t="s">
        <v>41</v>
      </c>
      <c r="G8589">
        <v>2</v>
      </c>
      <c r="H8589">
        <v>6.3</v>
      </c>
      <c r="I8589" t="s">
        <v>116</v>
      </c>
      <c r="J8589" t="s">
        <v>109</v>
      </c>
      <c r="K8589">
        <v>0</v>
      </c>
      <c r="L8589">
        <v>1</v>
      </c>
      <c r="M8589">
        <v>1</v>
      </c>
      <c r="N8589">
        <v>0</v>
      </c>
      <c r="O8589">
        <v>0</v>
      </c>
      <c r="P8589">
        <v>0</v>
      </c>
      <c r="Q8589" t="s">
        <v>83</v>
      </c>
      <c r="R8589" t="s">
        <v>83</v>
      </c>
      <c r="S8589" t="s">
        <v>83</v>
      </c>
      <c r="T8589" t="str">
        <f>_xlfn.XLOOKUP(A8589,MI_Match_Analysis!$A$2:$A$8,MI_Match_Analysis!$F$2:$F$8,"Not Found")</f>
        <v>Not Found</v>
      </c>
    </row>
    <row r="8590" spans="1:20" hidden="1" x14ac:dyDescent="0.3">
      <c r="A8590">
        <v>37</v>
      </c>
      <c r="B8590" s="1">
        <v>46138</v>
      </c>
      <c r="C8590" t="s">
        <v>162</v>
      </c>
      <c r="D8590" t="s">
        <v>63</v>
      </c>
      <c r="E8590" t="s">
        <v>48</v>
      </c>
      <c r="F8590" t="s">
        <v>41</v>
      </c>
      <c r="G8590">
        <v>2</v>
      </c>
      <c r="H8590">
        <v>6.3</v>
      </c>
      <c r="I8590" t="s">
        <v>101</v>
      </c>
      <c r="J8590" t="s">
        <v>109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83</v>
      </c>
      <c r="R8590" t="s">
        <v>83</v>
      </c>
      <c r="S8590" t="s">
        <v>83</v>
      </c>
      <c r="T8590" t="str">
        <f>_xlfn.XLOOKUP(A8590,MI_Match_Analysis!$A$2:$A$8,MI_Match_Analysis!$F$2:$F$8,"Not Found")</f>
        <v>Not Found</v>
      </c>
    </row>
    <row r="8591" spans="1:20" hidden="1" x14ac:dyDescent="0.3">
      <c r="A8591">
        <v>37</v>
      </c>
      <c r="B8591" s="1">
        <v>46138</v>
      </c>
      <c r="C8591" t="s">
        <v>162</v>
      </c>
      <c r="D8591" t="s">
        <v>63</v>
      </c>
      <c r="E8591" t="s">
        <v>48</v>
      </c>
      <c r="F8591" t="s">
        <v>41</v>
      </c>
      <c r="G8591">
        <v>2</v>
      </c>
      <c r="H8591">
        <v>6.4</v>
      </c>
      <c r="I8591" t="s">
        <v>213</v>
      </c>
      <c r="J8591" t="s">
        <v>109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83</v>
      </c>
      <c r="R8591" t="s">
        <v>83</v>
      </c>
      <c r="S8591" t="s">
        <v>83</v>
      </c>
      <c r="T8591" t="str">
        <f>_xlfn.XLOOKUP(A8591,MI_Match_Analysis!$A$2:$A$8,MI_Match_Analysis!$F$2:$F$8,"Not Found")</f>
        <v>Not Found</v>
      </c>
    </row>
    <row r="8592" spans="1:20" hidden="1" x14ac:dyDescent="0.3">
      <c r="A8592">
        <v>37</v>
      </c>
      <c r="B8592" s="1">
        <v>46138</v>
      </c>
      <c r="C8592" t="s">
        <v>162</v>
      </c>
      <c r="D8592" t="s">
        <v>63</v>
      </c>
      <c r="E8592" t="s">
        <v>48</v>
      </c>
      <c r="F8592" t="s">
        <v>41</v>
      </c>
      <c r="G8592">
        <v>2</v>
      </c>
      <c r="H8592">
        <v>6.5</v>
      </c>
      <c r="I8592" t="s">
        <v>213</v>
      </c>
      <c r="J8592" t="s">
        <v>109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83</v>
      </c>
      <c r="R8592" t="s">
        <v>83</v>
      </c>
      <c r="S8592" t="s">
        <v>83</v>
      </c>
      <c r="T8592" t="str">
        <f>_xlfn.XLOOKUP(A8592,MI_Match_Analysis!$A$2:$A$8,MI_Match_Analysis!$F$2:$F$8,"Not Found")</f>
        <v>Not Found</v>
      </c>
    </row>
    <row r="8593" spans="1:20" hidden="1" x14ac:dyDescent="0.3">
      <c r="A8593">
        <v>37</v>
      </c>
      <c r="B8593" s="1">
        <v>46138</v>
      </c>
      <c r="C8593" t="s">
        <v>162</v>
      </c>
      <c r="D8593" t="s">
        <v>63</v>
      </c>
      <c r="E8593" t="s">
        <v>48</v>
      </c>
      <c r="F8593" t="s">
        <v>41</v>
      </c>
      <c r="G8593">
        <v>2</v>
      </c>
      <c r="H8593">
        <v>6.6</v>
      </c>
      <c r="I8593" t="s">
        <v>101</v>
      </c>
      <c r="J8593" t="s">
        <v>109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83</v>
      </c>
      <c r="R8593" t="s">
        <v>83</v>
      </c>
      <c r="S8593" t="s">
        <v>83</v>
      </c>
      <c r="T8593" t="str">
        <f>_xlfn.XLOOKUP(A8593,MI_Match_Analysis!$A$2:$A$8,MI_Match_Analysis!$F$2:$F$8,"Not Found")</f>
        <v>Not Found</v>
      </c>
    </row>
    <row r="8594" spans="1:20" hidden="1" x14ac:dyDescent="0.3">
      <c r="A8594">
        <v>37</v>
      </c>
      <c r="B8594" s="1">
        <v>46138</v>
      </c>
      <c r="C8594" t="s">
        <v>162</v>
      </c>
      <c r="D8594" t="s">
        <v>63</v>
      </c>
      <c r="E8594" t="s">
        <v>48</v>
      </c>
      <c r="F8594" t="s">
        <v>41</v>
      </c>
      <c r="G8594">
        <v>2</v>
      </c>
      <c r="H8594">
        <v>7.1</v>
      </c>
      <c r="I8594" t="s">
        <v>213</v>
      </c>
      <c r="J8594" t="s">
        <v>265</v>
      </c>
      <c r="K8594">
        <v>1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83</v>
      </c>
      <c r="R8594" t="s">
        <v>83</v>
      </c>
      <c r="S8594" t="s">
        <v>83</v>
      </c>
      <c r="T8594" t="str">
        <f>_xlfn.XLOOKUP(A8594,MI_Match_Analysis!$A$2:$A$8,MI_Match_Analysis!$F$2:$F$8,"Not Found")</f>
        <v>Not Found</v>
      </c>
    </row>
    <row r="8595" spans="1:20" hidden="1" x14ac:dyDescent="0.3">
      <c r="A8595">
        <v>37</v>
      </c>
      <c r="B8595" s="1">
        <v>46138</v>
      </c>
      <c r="C8595" t="s">
        <v>162</v>
      </c>
      <c r="D8595" t="s">
        <v>63</v>
      </c>
      <c r="E8595" t="s">
        <v>48</v>
      </c>
      <c r="F8595" t="s">
        <v>41</v>
      </c>
      <c r="G8595">
        <v>2</v>
      </c>
      <c r="H8595">
        <v>7.2</v>
      </c>
      <c r="I8595" t="s">
        <v>101</v>
      </c>
      <c r="J8595" t="s">
        <v>265</v>
      </c>
      <c r="K8595">
        <v>1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83</v>
      </c>
      <c r="R8595" t="s">
        <v>83</v>
      </c>
      <c r="S8595" t="s">
        <v>83</v>
      </c>
      <c r="T8595" t="str">
        <f>_xlfn.XLOOKUP(A8595,MI_Match_Analysis!$A$2:$A$8,MI_Match_Analysis!$F$2:$F$8,"Not Found")</f>
        <v>Not Found</v>
      </c>
    </row>
    <row r="8596" spans="1:20" hidden="1" x14ac:dyDescent="0.3">
      <c r="A8596">
        <v>37</v>
      </c>
      <c r="B8596" s="1">
        <v>46138</v>
      </c>
      <c r="C8596" t="s">
        <v>162</v>
      </c>
      <c r="D8596" t="s">
        <v>63</v>
      </c>
      <c r="E8596" t="s">
        <v>48</v>
      </c>
      <c r="F8596" t="s">
        <v>41</v>
      </c>
      <c r="G8596">
        <v>2</v>
      </c>
      <c r="H8596">
        <v>7.3</v>
      </c>
      <c r="I8596" t="s">
        <v>213</v>
      </c>
      <c r="J8596" t="s">
        <v>265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83</v>
      </c>
      <c r="R8596" t="s">
        <v>83</v>
      </c>
      <c r="S8596" t="s">
        <v>83</v>
      </c>
      <c r="T8596" t="str">
        <f>_xlfn.XLOOKUP(A8596,MI_Match_Analysis!$A$2:$A$8,MI_Match_Analysis!$F$2:$F$8,"Not Found")</f>
        <v>Not Found</v>
      </c>
    </row>
    <row r="8597" spans="1:20" hidden="1" x14ac:dyDescent="0.3">
      <c r="A8597">
        <v>37</v>
      </c>
      <c r="B8597" s="1">
        <v>46138</v>
      </c>
      <c r="C8597" t="s">
        <v>162</v>
      </c>
      <c r="D8597" t="s">
        <v>63</v>
      </c>
      <c r="E8597" t="s">
        <v>48</v>
      </c>
      <c r="F8597" t="s">
        <v>41</v>
      </c>
      <c r="G8597">
        <v>2</v>
      </c>
      <c r="H8597">
        <v>7.4</v>
      </c>
      <c r="I8597" t="s">
        <v>101</v>
      </c>
      <c r="J8597" t="s">
        <v>265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83</v>
      </c>
      <c r="R8597" t="s">
        <v>83</v>
      </c>
      <c r="S8597" t="s">
        <v>83</v>
      </c>
      <c r="T8597" t="str">
        <f>_xlfn.XLOOKUP(A8597,MI_Match_Analysis!$A$2:$A$8,MI_Match_Analysis!$F$2:$F$8,"Not Found")</f>
        <v>Not Found</v>
      </c>
    </row>
    <row r="8598" spans="1:20" hidden="1" x14ac:dyDescent="0.3">
      <c r="A8598">
        <v>37</v>
      </c>
      <c r="B8598" s="1">
        <v>46138</v>
      </c>
      <c r="C8598" t="s">
        <v>162</v>
      </c>
      <c r="D8598" t="s">
        <v>63</v>
      </c>
      <c r="E8598" t="s">
        <v>48</v>
      </c>
      <c r="F8598" t="s">
        <v>41</v>
      </c>
      <c r="G8598">
        <v>2</v>
      </c>
      <c r="H8598">
        <v>7.5</v>
      </c>
      <c r="I8598" t="s">
        <v>213</v>
      </c>
      <c r="J8598" t="s">
        <v>265</v>
      </c>
      <c r="K8598">
        <v>4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83</v>
      </c>
      <c r="R8598" t="s">
        <v>83</v>
      </c>
      <c r="S8598" t="s">
        <v>83</v>
      </c>
      <c r="T8598" t="str">
        <f>_xlfn.XLOOKUP(A8598,MI_Match_Analysis!$A$2:$A$8,MI_Match_Analysis!$F$2:$F$8,"Not Found")</f>
        <v>Not Found</v>
      </c>
    </row>
    <row r="8599" spans="1:20" hidden="1" x14ac:dyDescent="0.3">
      <c r="A8599">
        <v>37</v>
      </c>
      <c r="B8599" s="1">
        <v>46138</v>
      </c>
      <c r="C8599" t="s">
        <v>162</v>
      </c>
      <c r="D8599" t="s">
        <v>63</v>
      </c>
      <c r="E8599" t="s">
        <v>48</v>
      </c>
      <c r="F8599" t="s">
        <v>41</v>
      </c>
      <c r="G8599">
        <v>2</v>
      </c>
      <c r="H8599">
        <v>7.6</v>
      </c>
      <c r="I8599" t="s">
        <v>213</v>
      </c>
      <c r="J8599" t="s">
        <v>265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83</v>
      </c>
      <c r="R8599" t="s">
        <v>83</v>
      </c>
      <c r="S8599" t="s">
        <v>83</v>
      </c>
      <c r="T8599" t="str">
        <f>_xlfn.XLOOKUP(A8599,MI_Match_Analysis!$A$2:$A$8,MI_Match_Analysis!$F$2:$F$8,"Not Found")</f>
        <v>Not Found</v>
      </c>
    </row>
    <row r="8600" spans="1:20" hidden="1" x14ac:dyDescent="0.3">
      <c r="A8600">
        <v>37</v>
      </c>
      <c r="B8600" s="1">
        <v>46138</v>
      </c>
      <c r="C8600" t="s">
        <v>162</v>
      </c>
      <c r="D8600" t="s">
        <v>63</v>
      </c>
      <c r="E8600" t="s">
        <v>48</v>
      </c>
      <c r="F8600" t="s">
        <v>41</v>
      </c>
      <c r="G8600">
        <v>2</v>
      </c>
      <c r="H8600">
        <v>8.1</v>
      </c>
      <c r="I8600" t="s">
        <v>213</v>
      </c>
      <c r="J8600" t="s">
        <v>109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83</v>
      </c>
      <c r="R8600" t="s">
        <v>83</v>
      </c>
      <c r="S8600" t="s">
        <v>83</v>
      </c>
      <c r="T8600" t="str">
        <f>_xlfn.XLOOKUP(A8600,MI_Match_Analysis!$A$2:$A$8,MI_Match_Analysis!$F$2:$F$8,"Not Found")</f>
        <v>Not Found</v>
      </c>
    </row>
    <row r="8601" spans="1:20" hidden="1" x14ac:dyDescent="0.3">
      <c r="A8601">
        <v>37</v>
      </c>
      <c r="B8601" s="1">
        <v>46138</v>
      </c>
      <c r="C8601" t="s">
        <v>162</v>
      </c>
      <c r="D8601" t="s">
        <v>63</v>
      </c>
      <c r="E8601" t="s">
        <v>48</v>
      </c>
      <c r="F8601" t="s">
        <v>41</v>
      </c>
      <c r="G8601">
        <v>2</v>
      </c>
      <c r="H8601">
        <v>8.1999999999999993</v>
      </c>
      <c r="I8601" t="s">
        <v>213</v>
      </c>
      <c r="J8601" t="s">
        <v>109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83</v>
      </c>
      <c r="R8601" t="s">
        <v>83</v>
      </c>
      <c r="S8601" t="s">
        <v>83</v>
      </c>
      <c r="T8601" t="str">
        <f>_xlfn.XLOOKUP(A8601,MI_Match_Analysis!$A$2:$A$8,MI_Match_Analysis!$F$2:$F$8,"Not Found")</f>
        <v>Not Found</v>
      </c>
    </row>
    <row r="8602" spans="1:20" hidden="1" x14ac:dyDescent="0.3">
      <c r="A8602">
        <v>37</v>
      </c>
      <c r="B8602" s="1">
        <v>46138</v>
      </c>
      <c r="C8602" t="s">
        <v>162</v>
      </c>
      <c r="D8602" t="s">
        <v>63</v>
      </c>
      <c r="E8602" t="s">
        <v>48</v>
      </c>
      <c r="F8602" t="s">
        <v>41</v>
      </c>
      <c r="G8602">
        <v>2</v>
      </c>
      <c r="H8602">
        <v>8.3000000000000007</v>
      </c>
      <c r="I8602" t="s">
        <v>101</v>
      </c>
      <c r="J8602" t="s">
        <v>109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83</v>
      </c>
      <c r="R8602" t="s">
        <v>83</v>
      </c>
      <c r="S8602" t="s">
        <v>83</v>
      </c>
      <c r="T8602" t="str">
        <f>_xlfn.XLOOKUP(A8602,MI_Match_Analysis!$A$2:$A$8,MI_Match_Analysis!$F$2:$F$8,"Not Found")</f>
        <v>Not Found</v>
      </c>
    </row>
    <row r="8603" spans="1:20" hidden="1" x14ac:dyDescent="0.3">
      <c r="A8603">
        <v>37</v>
      </c>
      <c r="B8603" s="1">
        <v>46138</v>
      </c>
      <c r="C8603" t="s">
        <v>162</v>
      </c>
      <c r="D8603" t="s">
        <v>63</v>
      </c>
      <c r="E8603" t="s">
        <v>48</v>
      </c>
      <c r="F8603" t="s">
        <v>41</v>
      </c>
      <c r="G8603">
        <v>2</v>
      </c>
      <c r="H8603">
        <v>8.4</v>
      </c>
      <c r="I8603" t="s">
        <v>213</v>
      </c>
      <c r="J8603" t="s">
        <v>109</v>
      </c>
      <c r="K8603">
        <v>2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83</v>
      </c>
      <c r="R8603" t="s">
        <v>83</v>
      </c>
      <c r="S8603" t="s">
        <v>83</v>
      </c>
      <c r="T8603" t="str">
        <f>_xlfn.XLOOKUP(A8603,MI_Match_Analysis!$A$2:$A$8,MI_Match_Analysis!$F$2:$F$8,"Not Found")</f>
        <v>Not Found</v>
      </c>
    </row>
    <row r="8604" spans="1:20" hidden="1" x14ac:dyDescent="0.3">
      <c r="A8604">
        <v>37</v>
      </c>
      <c r="B8604" s="1">
        <v>46138</v>
      </c>
      <c r="C8604" t="s">
        <v>162</v>
      </c>
      <c r="D8604" t="s">
        <v>63</v>
      </c>
      <c r="E8604" t="s">
        <v>48</v>
      </c>
      <c r="F8604" t="s">
        <v>41</v>
      </c>
      <c r="G8604">
        <v>2</v>
      </c>
      <c r="H8604">
        <v>8.5</v>
      </c>
      <c r="I8604" t="s">
        <v>213</v>
      </c>
      <c r="J8604" t="s">
        <v>109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83</v>
      </c>
      <c r="R8604" t="s">
        <v>83</v>
      </c>
      <c r="S8604" t="s">
        <v>83</v>
      </c>
      <c r="T8604" t="str">
        <f>_xlfn.XLOOKUP(A8604,MI_Match_Analysis!$A$2:$A$8,MI_Match_Analysis!$F$2:$F$8,"Not Found")</f>
        <v>Not Found</v>
      </c>
    </row>
    <row r="8605" spans="1:20" hidden="1" x14ac:dyDescent="0.3">
      <c r="A8605">
        <v>37</v>
      </c>
      <c r="B8605" s="1">
        <v>46138</v>
      </c>
      <c r="C8605" t="s">
        <v>162</v>
      </c>
      <c r="D8605" t="s">
        <v>63</v>
      </c>
      <c r="E8605" t="s">
        <v>48</v>
      </c>
      <c r="F8605" t="s">
        <v>41</v>
      </c>
      <c r="G8605">
        <v>2</v>
      </c>
      <c r="H8605">
        <v>8.6</v>
      </c>
      <c r="I8605" t="s">
        <v>213</v>
      </c>
      <c r="J8605" t="s">
        <v>109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83</v>
      </c>
      <c r="R8605" t="s">
        <v>83</v>
      </c>
      <c r="S8605" t="s">
        <v>83</v>
      </c>
      <c r="T8605" t="str">
        <f>_xlfn.XLOOKUP(A8605,MI_Match_Analysis!$A$2:$A$8,MI_Match_Analysis!$F$2:$F$8,"Not Found")</f>
        <v>Not Found</v>
      </c>
    </row>
    <row r="8606" spans="1:20" hidden="1" x14ac:dyDescent="0.3">
      <c r="A8606">
        <v>37</v>
      </c>
      <c r="B8606" s="1">
        <v>46138</v>
      </c>
      <c r="C8606" t="s">
        <v>162</v>
      </c>
      <c r="D8606" t="s">
        <v>63</v>
      </c>
      <c r="E8606" t="s">
        <v>48</v>
      </c>
      <c r="F8606" t="s">
        <v>41</v>
      </c>
      <c r="G8606">
        <v>2</v>
      </c>
      <c r="H8606">
        <v>9.1</v>
      </c>
      <c r="I8606" t="s">
        <v>213</v>
      </c>
      <c r="J8606" t="s">
        <v>206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83</v>
      </c>
      <c r="R8606" t="s">
        <v>83</v>
      </c>
      <c r="S8606" t="s">
        <v>83</v>
      </c>
      <c r="T8606" t="str">
        <f>_xlfn.XLOOKUP(A8606,MI_Match_Analysis!$A$2:$A$8,MI_Match_Analysis!$F$2:$F$8,"Not Found")</f>
        <v>Not Found</v>
      </c>
    </row>
    <row r="8607" spans="1:20" hidden="1" x14ac:dyDescent="0.3">
      <c r="A8607">
        <v>37</v>
      </c>
      <c r="B8607" s="1">
        <v>46138</v>
      </c>
      <c r="C8607" t="s">
        <v>162</v>
      </c>
      <c r="D8607" t="s">
        <v>63</v>
      </c>
      <c r="E8607" t="s">
        <v>48</v>
      </c>
      <c r="F8607" t="s">
        <v>41</v>
      </c>
      <c r="G8607">
        <v>2</v>
      </c>
      <c r="H8607">
        <v>9.1999999999999993</v>
      </c>
      <c r="I8607" t="s">
        <v>101</v>
      </c>
      <c r="J8607" t="s">
        <v>206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83</v>
      </c>
      <c r="R8607" t="s">
        <v>83</v>
      </c>
      <c r="S8607" t="s">
        <v>83</v>
      </c>
      <c r="T8607" t="str">
        <f>_xlfn.XLOOKUP(A8607,MI_Match_Analysis!$A$2:$A$8,MI_Match_Analysis!$F$2:$F$8,"Not Found")</f>
        <v>Not Found</v>
      </c>
    </row>
    <row r="8608" spans="1:20" hidden="1" x14ac:dyDescent="0.3">
      <c r="A8608">
        <v>37</v>
      </c>
      <c r="B8608" s="1">
        <v>46138</v>
      </c>
      <c r="C8608" t="s">
        <v>162</v>
      </c>
      <c r="D8608" t="s">
        <v>63</v>
      </c>
      <c r="E8608" t="s">
        <v>48</v>
      </c>
      <c r="F8608" t="s">
        <v>41</v>
      </c>
      <c r="G8608">
        <v>2</v>
      </c>
      <c r="H8608">
        <v>9.3000000000000007</v>
      </c>
      <c r="I8608" t="s">
        <v>101</v>
      </c>
      <c r="J8608" t="s">
        <v>206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83</v>
      </c>
      <c r="R8608" t="s">
        <v>83</v>
      </c>
      <c r="S8608" t="s">
        <v>83</v>
      </c>
      <c r="T8608" t="str">
        <f>_xlfn.XLOOKUP(A8608,MI_Match_Analysis!$A$2:$A$8,MI_Match_Analysis!$F$2:$F$8,"Not Found")</f>
        <v>Not Found</v>
      </c>
    </row>
    <row r="8609" spans="1:20" hidden="1" x14ac:dyDescent="0.3">
      <c r="A8609">
        <v>37</v>
      </c>
      <c r="B8609" s="1">
        <v>46138</v>
      </c>
      <c r="C8609" t="s">
        <v>162</v>
      </c>
      <c r="D8609" t="s">
        <v>63</v>
      </c>
      <c r="E8609" t="s">
        <v>48</v>
      </c>
      <c r="F8609" t="s">
        <v>41</v>
      </c>
      <c r="G8609">
        <v>2</v>
      </c>
      <c r="H8609">
        <v>9.4</v>
      </c>
      <c r="I8609" t="s">
        <v>213</v>
      </c>
      <c r="J8609" t="s">
        <v>206</v>
      </c>
      <c r="K8609">
        <v>1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83</v>
      </c>
      <c r="R8609" t="s">
        <v>83</v>
      </c>
      <c r="S8609" t="s">
        <v>83</v>
      </c>
      <c r="T8609" t="str">
        <f>_xlfn.XLOOKUP(A8609,MI_Match_Analysis!$A$2:$A$8,MI_Match_Analysis!$F$2:$F$8,"Not Found")</f>
        <v>Not Found</v>
      </c>
    </row>
    <row r="8610" spans="1:20" hidden="1" x14ac:dyDescent="0.3">
      <c r="A8610">
        <v>37</v>
      </c>
      <c r="B8610" s="1">
        <v>46138</v>
      </c>
      <c r="C8610" t="s">
        <v>162</v>
      </c>
      <c r="D8610" t="s">
        <v>63</v>
      </c>
      <c r="E8610" t="s">
        <v>48</v>
      </c>
      <c r="F8610" t="s">
        <v>41</v>
      </c>
      <c r="G8610">
        <v>2</v>
      </c>
      <c r="H8610">
        <v>9.5</v>
      </c>
      <c r="I8610" t="s">
        <v>101</v>
      </c>
      <c r="J8610" t="s">
        <v>206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83</v>
      </c>
      <c r="R8610" t="s">
        <v>83</v>
      </c>
      <c r="S8610" t="s">
        <v>83</v>
      </c>
      <c r="T8610" t="str">
        <f>_xlfn.XLOOKUP(A8610,MI_Match_Analysis!$A$2:$A$8,MI_Match_Analysis!$F$2:$F$8,"Not Found")</f>
        <v>Not Found</v>
      </c>
    </row>
    <row r="8611" spans="1:20" hidden="1" x14ac:dyDescent="0.3">
      <c r="A8611">
        <v>37</v>
      </c>
      <c r="B8611" s="1">
        <v>46138</v>
      </c>
      <c r="C8611" t="s">
        <v>162</v>
      </c>
      <c r="D8611" t="s">
        <v>63</v>
      </c>
      <c r="E8611" t="s">
        <v>48</v>
      </c>
      <c r="F8611" t="s">
        <v>41</v>
      </c>
      <c r="G8611">
        <v>2</v>
      </c>
      <c r="H8611">
        <v>9.6</v>
      </c>
      <c r="I8611" t="s">
        <v>101</v>
      </c>
      <c r="J8611" t="s">
        <v>206</v>
      </c>
      <c r="K8611">
        <v>4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83</v>
      </c>
      <c r="R8611" t="s">
        <v>83</v>
      </c>
      <c r="S8611" t="s">
        <v>83</v>
      </c>
      <c r="T8611" t="str">
        <f>_xlfn.XLOOKUP(A8611,MI_Match_Analysis!$A$2:$A$8,MI_Match_Analysis!$F$2:$F$8,"Not Found")</f>
        <v>Not Found</v>
      </c>
    </row>
    <row r="8612" spans="1:20" hidden="1" x14ac:dyDescent="0.3">
      <c r="A8612">
        <v>37</v>
      </c>
      <c r="B8612" s="1">
        <v>46138</v>
      </c>
      <c r="C8612" t="s">
        <v>162</v>
      </c>
      <c r="D8612" t="s">
        <v>63</v>
      </c>
      <c r="E8612" t="s">
        <v>48</v>
      </c>
      <c r="F8612" t="s">
        <v>41</v>
      </c>
      <c r="G8612">
        <v>2</v>
      </c>
      <c r="H8612">
        <v>10.1</v>
      </c>
      <c r="I8612" t="s">
        <v>213</v>
      </c>
      <c r="J8612" t="s">
        <v>132</v>
      </c>
      <c r="K8612">
        <v>1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83</v>
      </c>
      <c r="R8612" t="s">
        <v>83</v>
      </c>
      <c r="S8612" t="s">
        <v>83</v>
      </c>
      <c r="T8612" t="str">
        <f>_xlfn.XLOOKUP(A8612,MI_Match_Analysis!$A$2:$A$8,MI_Match_Analysis!$F$2:$F$8,"Not Found")</f>
        <v>Not Found</v>
      </c>
    </row>
    <row r="8613" spans="1:20" hidden="1" x14ac:dyDescent="0.3">
      <c r="A8613">
        <v>37</v>
      </c>
      <c r="B8613" s="1">
        <v>46138</v>
      </c>
      <c r="C8613" t="s">
        <v>162</v>
      </c>
      <c r="D8613" t="s">
        <v>63</v>
      </c>
      <c r="E8613" t="s">
        <v>48</v>
      </c>
      <c r="F8613" t="s">
        <v>41</v>
      </c>
      <c r="G8613">
        <v>2</v>
      </c>
      <c r="H8613">
        <v>10.199999999999999</v>
      </c>
      <c r="I8613" t="s">
        <v>101</v>
      </c>
      <c r="J8613" t="s">
        <v>132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83</v>
      </c>
      <c r="R8613" t="s">
        <v>83</v>
      </c>
      <c r="S8613" t="s">
        <v>83</v>
      </c>
      <c r="T8613" t="str">
        <f>_xlfn.XLOOKUP(A8613,MI_Match_Analysis!$A$2:$A$8,MI_Match_Analysis!$F$2:$F$8,"Not Found")</f>
        <v>Not Found</v>
      </c>
    </row>
    <row r="8614" spans="1:20" hidden="1" x14ac:dyDescent="0.3">
      <c r="A8614">
        <v>37</v>
      </c>
      <c r="B8614" s="1">
        <v>46138</v>
      </c>
      <c r="C8614" t="s">
        <v>162</v>
      </c>
      <c r="D8614" t="s">
        <v>63</v>
      </c>
      <c r="E8614" t="s">
        <v>48</v>
      </c>
      <c r="F8614" t="s">
        <v>41</v>
      </c>
      <c r="G8614">
        <v>2</v>
      </c>
      <c r="H8614">
        <v>10.3</v>
      </c>
      <c r="I8614" t="s">
        <v>101</v>
      </c>
      <c r="J8614" t="s">
        <v>132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83</v>
      </c>
      <c r="R8614" t="s">
        <v>83</v>
      </c>
      <c r="S8614" t="s">
        <v>83</v>
      </c>
      <c r="T8614" t="str">
        <f>_xlfn.XLOOKUP(A8614,MI_Match_Analysis!$A$2:$A$8,MI_Match_Analysis!$F$2:$F$8,"Not Found")</f>
        <v>Not Found</v>
      </c>
    </row>
    <row r="8615" spans="1:20" hidden="1" x14ac:dyDescent="0.3">
      <c r="A8615">
        <v>37</v>
      </c>
      <c r="B8615" s="1">
        <v>46138</v>
      </c>
      <c r="C8615" t="s">
        <v>162</v>
      </c>
      <c r="D8615" t="s">
        <v>63</v>
      </c>
      <c r="E8615" t="s">
        <v>48</v>
      </c>
      <c r="F8615" t="s">
        <v>41</v>
      </c>
      <c r="G8615">
        <v>2</v>
      </c>
      <c r="H8615">
        <v>10.4</v>
      </c>
      <c r="I8615" t="s">
        <v>213</v>
      </c>
      <c r="J8615" t="s">
        <v>132</v>
      </c>
      <c r="K8615">
        <v>6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83</v>
      </c>
      <c r="R8615" t="s">
        <v>83</v>
      </c>
      <c r="S8615" t="s">
        <v>83</v>
      </c>
      <c r="T8615" t="str">
        <f>_xlfn.XLOOKUP(A8615,MI_Match_Analysis!$A$2:$A$8,MI_Match_Analysis!$F$2:$F$8,"Not Found")</f>
        <v>Not Found</v>
      </c>
    </row>
    <row r="8616" spans="1:20" hidden="1" x14ac:dyDescent="0.3">
      <c r="A8616">
        <v>37</v>
      </c>
      <c r="B8616" s="1">
        <v>46138</v>
      </c>
      <c r="C8616" t="s">
        <v>162</v>
      </c>
      <c r="D8616" t="s">
        <v>63</v>
      </c>
      <c r="E8616" t="s">
        <v>48</v>
      </c>
      <c r="F8616" t="s">
        <v>41</v>
      </c>
      <c r="G8616">
        <v>2</v>
      </c>
      <c r="H8616">
        <v>10.5</v>
      </c>
      <c r="I8616" t="s">
        <v>213</v>
      </c>
      <c r="J8616" t="s">
        <v>132</v>
      </c>
      <c r="K8616">
        <v>2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83</v>
      </c>
      <c r="R8616" t="s">
        <v>83</v>
      </c>
      <c r="S8616" t="s">
        <v>83</v>
      </c>
      <c r="T8616" t="str">
        <f>_xlfn.XLOOKUP(A8616,MI_Match_Analysis!$A$2:$A$8,MI_Match_Analysis!$F$2:$F$8,"Not Found")</f>
        <v>Not Found</v>
      </c>
    </row>
    <row r="8617" spans="1:20" hidden="1" x14ac:dyDescent="0.3">
      <c r="A8617">
        <v>37</v>
      </c>
      <c r="B8617" s="1">
        <v>46138</v>
      </c>
      <c r="C8617" t="s">
        <v>162</v>
      </c>
      <c r="D8617" t="s">
        <v>63</v>
      </c>
      <c r="E8617" t="s">
        <v>48</v>
      </c>
      <c r="F8617" t="s">
        <v>41</v>
      </c>
      <c r="G8617">
        <v>2</v>
      </c>
      <c r="H8617">
        <v>10.6</v>
      </c>
      <c r="I8617" t="s">
        <v>213</v>
      </c>
      <c r="J8617" t="s">
        <v>132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83</v>
      </c>
      <c r="R8617" t="s">
        <v>83</v>
      </c>
      <c r="S8617" t="s">
        <v>83</v>
      </c>
      <c r="T8617" t="str">
        <f>_xlfn.XLOOKUP(A8617,MI_Match_Analysis!$A$2:$A$8,MI_Match_Analysis!$F$2:$F$8,"Not Found")</f>
        <v>Not Found</v>
      </c>
    </row>
    <row r="8618" spans="1:20" hidden="1" x14ac:dyDescent="0.3">
      <c r="A8618">
        <v>37</v>
      </c>
      <c r="B8618" s="1">
        <v>46138</v>
      </c>
      <c r="C8618" t="s">
        <v>162</v>
      </c>
      <c r="D8618" t="s">
        <v>63</v>
      </c>
      <c r="E8618" t="s">
        <v>48</v>
      </c>
      <c r="F8618" t="s">
        <v>41</v>
      </c>
      <c r="G8618">
        <v>2</v>
      </c>
      <c r="H8618">
        <v>11.1</v>
      </c>
      <c r="I8618" t="s">
        <v>213</v>
      </c>
      <c r="J8618" t="s">
        <v>109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83</v>
      </c>
      <c r="R8618" t="s">
        <v>83</v>
      </c>
      <c r="S8618" t="s">
        <v>83</v>
      </c>
      <c r="T8618" t="str">
        <f>_xlfn.XLOOKUP(A8618,MI_Match_Analysis!$A$2:$A$8,MI_Match_Analysis!$F$2:$F$8,"Not Found")</f>
        <v>Not Found</v>
      </c>
    </row>
    <row r="8619" spans="1:20" hidden="1" x14ac:dyDescent="0.3">
      <c r="A8619">
        <v>37</v>
      </c>
      <c r="B8619" s="1">
        <v>46138</v>
      </c>
      <c r="C8619" t="s">
        <v>162</v>
      </c>
      <c r="D8619" t="s">
        <v>63</v>
      </c>
      <c r="E8619" t="s">
        <v>48</v>
      </c>
      <c r="F8619" t="s">
        <v>41</v>
      </c>
      <c r="G8619">
        <v>2</v>
      </c>
      <c r="H8619">
        <v>11.2</v>
      </c>
      <c r="I8619" t="s">
        <v>101</v>
      </c>
      <c r="J8619" t="s">
        <v>109</v>
      </c>
      <c r="K8619">
        <v>4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83</v>
      </c>
      <c r="R8619" t="s">
        <v>83</v>
      </c>
      <c r="S8619" t="s">
        <v>83</v>
      </c>
      <c r="T8619" t="str">
        <f>_xlfn.XLOOKUP(A8619,MI_Match_Analysis!$A$2:$A$8,MI_Match_Analysis!$F$2:$F$8,"Not Found")</f>
        <v>Not Found</v>
      </c>
    </row>
    <row r="8620" spans="1:20" hidden="1" x14ac:dyDescent="0.3">
      <c r="A8620">
        <v>37</v>
      </c>
      <c r="B8620" s="1">
        <v>46138</v>
      </c>
      <c r="C8620" t="s">
        <v>162</v>
      </c>
      <c r="D8620" t="s">
        <v>63</v>
      </c>
      <c r="E8620" t="s">
        <v>48</v>
      </c>
      <c r="F8620" t="s">
        <v>41</v>
      </c>
      <c r="G8620">
        <v>2</v>
      </c>
      <c r="H8620">
        <v>11.3</v>
      </c>
      <c r="I8620" t="s">
        <v>101</v>
      </c>
      <c r="J8620" t="s">
        <v>109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83</v>
      </c>
      <c r="R8620" t="s">
        <v>83</v>
      </c>
      <c r="S8620" t="s">
        <v>83</v>
      </c>
      <c r="T8620" t="str">
        <f>_xlfn.XLOOKUP(A8620,MI_Match_Analysis!$A$2:$A$8,MI_Match_Analysis!$F$2:$F$8,"Not Found")</f>
        <v>Not Found</v>
      </c>
    </row>
    <row r="8621" spans="1:20" hidden="1" x14ac:dyDescent="0.3">
      <c r="A8621">
        <v>37</v>
      </c>
      <c r="B8621" s="1">
        <v>46138</v>
      </c>
      <c r="C8621" t="s">
        <v>162</v>
      </c>
      <c r="D8621" t="s">
        <v>63</v>
      </c>
      <c r="E8621" t="s">
        <v>48</v>
      </c>
      <c r="F8621" t="s">
        <v>41</v>
      </c>
      <c r="G8621">
        <v>2</v>
      </c>
      <c r="H8621">
        <v>11.4</v>
      </c>
      <c r="I8621" t="s">
        <v>101</v>
      </c>
      <c r="J8621" t="s">
        <v>109</v>
      </c>
      <c r="K8621">
        <v>2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83</v>
      </c>
      <c r="R8621" t="s">
        <v>83</v>
      </c>
      <c r="S8621" t="s">
        <v>83</v>
      </c>
      <c r="T8621" t="str">
        <f>_xlfn.XLOOKUP(A8621,MI_Match_Analysis!$A$2:$A$8,MI_Match_Analysis!$F$2:$F$8,"Not Found")</f>
        <v>Not Found</v>
      </c>
    </row>
    <row r="8622" spans="1:20" hidden="1" x14ac:dyDescent="0.3">
      <c r="A8622">
        <v>37</v>
      </c>
      <c r="B8622" s="1">
        <v>46138</v>
      </c>
      <c r="C8622" t="s">
        <v>162</v>
      </c>
      <c r="D8622" t="s">
        <v>63</v>
      </c>
      <c r="E8622" t="s">
        <v>48</v>
      </c>
      <c r="F8622" t="s">
        <v>41</v>
      </c>
      <c r="G8622">
        <v>2</v>
      </c>
      <c r="H8622">
        <v>11.5</v>
      </c>
      <c r="I8622" t="s">
        <v>101</v>
      </c>
      <c r="J8622" t="s">
        <v>109</v>
      </c>
      <c r="K8622">
        <v>1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83</v>
      </c>
      <c r="R8622" t="s">
        <v>83</v>
      </c>
      <c r="S8622" t="s">
        <v>83</v>
      </c>
      <c r="T8622" t="str">
        <f>_xlfn.XLOOKUP(A8622,MI_Match_Analysis!$A$2:$A$8,MI_Match_Analysis!$F$2:$F$8,"Not Found")</f>
        <v>Not Found</v>
      </c>
    </row>
    <row r="8623" spans="1:20" hidden="1" x14ac:dyDescent="0.3">
      <c r="A8623">
        <v>37</v>
      </c>
      <c r="B8623" s="1">
        <v>46138</v>
      </c>
      <c r="C8623" t="s">
        <v>162</v>
      </c>
      <c r="D8623" t="s">
        <v>63</v>
      </c>
      <c r="E8623" t="s">
        <v>48</v>
      </c>
      <c r="F8623" t="s">
        <v>41</v>
      </c>
      <c r="G8623">
        <v>2</v>
      </c>
      <c r="H8623">
        <v>11.6</v>
      </c>
      <c r="I8623" t="s">
        <v>213</v>
      </c>
      <c r="J8623" t="s">
        <v>109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83</v>
      </c>
      <c r="R8623" t="s">
        <v>83</v>
      </c>
      <c r="S8623" t="s">
        <v>83</v>
      </c>
      <c r="T8623" t="str">
        <f>_xlfn.XLOOKUP(A8623,MI_Match_Analysis!$A$2:$A$8,MI_Match_Analysis!$F$2:$F$8,"Not Found")</f>
        <v>Not Found</v>
      </c>
    </row>
    <row r="8624" spans="1:20" hidden="1" x14ac:dyDescent="0.3">
      <c r="A8624">
        <v>37</v>
      </c>
      <c r="B8624" s="1">
        <v>46138</v>
      </c>
      <c r="C8624" t="s">
        <v>162</v>
      </c>
      <c r="D8624" t="s">
        <v>63</v>
      </c>
      <c r="E8624" t="s">
        <v>48</v>
      </c>
      <c r="F8624" t="s">
        <v>41</v>
      </c>
      <c r="G8624">
        <v>2</v>
      </c>
      <c r="H8624">
        <v>12.1</v>
      </c>
      <c r="I8624" t="s">
        <v>213</v>
      </c>
      <c r="J8624" t="s">
        <v>132</v>
      </c>
      <c r="K8624">
        <v>6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83</v>
      </c>
      <c r="R8624" t="s">
        <v>83</v>
      </c>
      <c r="S8624" t="s">
        <v>83</v>
      </c>
      <c r="T8624" t="str">
        <f>_xlfn.XLOOKUP(A8624,MI_Match_Analysis!$A$2:$A$8,MI_Match_Analysis!$F$2:$F$8,"Not Found")</f>
        <v>Not Found</v>
      </c>
    </row>
    <row r="8625" spans="1:20" hidden="1" x14ac:dyDescent="0.3">
      <c r="A8625">
        <v>37</v>
      </c>
      <c r="B8625" s="1">
        <v>46138</v>
      </c>
      <c r="C8625" t="s">
        <v>162</v>
      </c>
      <c r="D8625" t="s">
        <v>63</v>
      </c>
      <c r="E8625" t="s">
        <v>48</v>
      </c>
      <c r="F8625" t="s">
        <v>41</v>
      </c>
      <c r="G8625">
        <v>2</v>
      </c>
      <c r="H8625">
        <v>12.2</v>
      </c>
      <c r="I8625" t="s">
        <v>213</v>
      </c>
      <c r="J8625" t="s">
        <v>132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83</v>
      </c>
      <c r="R8625" t="s">
        <v>83</v>
      </c>
      <c r="S8625" t="s">
        <v>83</v>
      </c>
      <c r="T8625" t="str">
        <f>_xlfn.XLOOKUP(A8625,MI_Match_Analysis!$A$2:$A$8,MI_Match_Analysis!$F$2:$F$8,"Not Found")</f>
        <v>Not Found</v>
      </c>
    </row>
    <row r="8626" spans="1:20" hidden="1" x14ac:dyDescent="0.3">
      <c r="A8626">
        <v>37</v>
      </c>
      <c r="B8626" s="1">
        <v>46138</v>
      </c>
      <c r="C8626" t="s">
        <v>162</v>
      </c>
      <c r="D8626" t="s">
        <v>63</v>
      </c>
      <c r="E8626" t="s">
        <v>48</v>
      </c>
      <c r="F8626" t="s">
        <v>41</v>
      </c>
      <c r="G8626">
        <v>2</v>
      </c>
      <c r="H8626">
        <v>12.3</v>
      </c>
      <c r="I8626" t="s">
        <v>101</v>
      </c>
      <c r="J8626" t="s">
        <v>132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83</v>
      </c>
      <c r="R8626" t="s">
        <v>83</v>
      </c>
      <c r="S8626" t="s">
        <v>83</v>
      </c>
      <c r="T8626" t="str">
        <f>_xlfn.XLOOKUP(A8626,MI_Match_Analysis!$A$2:$A$8,MI_Match_Analysis!$F$2:$F$8,"Not Found")</f>
        <v>Not Found</v>
      </c>
    </row>
    <row r="8627" spans="1:20" hidden="1" x14ac:dyDescent="0.3">
      <c r="A8627">
        <v>37</v>
      </c>
      <c r="B8627" s="1">
        <v>46138</v>
      </c>
      <c r="C8627" t="s">
        <v>162</v>
      </c>
      <c r="D8627" t="s">
        <v>63</v>
      </c>
      <c r="E8627" t="s">
        <v>48</v>
      </c>
      <c r="F8627" t="s">
        <v>41</v>
      </c>
      <c r="G8627">
        <v>2</v>
      </c>
      <c r="H8627">
        <v>12.4</v>
      </c>
      <c r="I8627" t="s">
        <v>101</v>
      </c>
      <c r="J8627" t="s">
        <v>132</v>
      </c>
      <c r="K8627">
        <v>2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83</v>
      </c>
      <c r="R8627" t="s">
        <v>83</v>
      </c>
      <c r="S8627" t="s">
        <v>83</v>
      </c>
      <c r="T8627" t="str">
        <f>_xlfn.XLOOKUP(A8627,MI_Match_Analysis!$A$2:$A$8,MI_Match_Analysis!$F$2:$F$8,"Not Found")</f>
        <v>Not Found</v>
      </c>
    </row>
    <row r="8628" spans="1:20" hidden="1" x14ac:dyDescent="0.3">
      <c r="A8628">
        <v>37</v>
      </c>
      <c r="B8628" s="1">
        <v>46138</v>
      </c>
      <c r="C8628" t="s">
        <v>162</v>
      </c>
      <c r="D8628" t="s">
        <v>63</v>
      </c>
      <c r="E8628" t="s">
        <v>48</v>
      </c>
      <c r="F8628" t="s">
        <v>41</v>
      </c>
      <c r="G8628">
        <v>2</v>
      </c>
      <c r="H8628">
        <v>12.5</v>
      </c>
      <c r="I8628" t="s">
        <v>101</v>
      </c>
      <c r="J8628" t="s">
        <v>132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83</v>
      </c>
      <c r="R8628" t="s">
        <v>83</v>
      </c>
      <c r="S8628" t="s">
        <v>83</v>
      </c>
      <c r="T8628" t="str">
        <f>_xlfn.XLOOKUP(A8628,MI_Match_Analysis!$A$2:$A$8,MI_Match_Analysis!$F$2:$F$8,"Not Found")</f>
        <v>Not Found</v>
      </c>
    </row>
    <row r="8629" spans="1:20" hidden="1" x14ac:dyDescent="0.3">
      <c r="A8629">
        <v>37</v>
      </c>
      <c r="B8629" s="1">
        <v>46138</v>
      </c>
      <c r="C8629" t="s">
        <v>162</v>
      </c>
      <c r="D8629" t="s">
        <v>63</v>
      </c>
      <c r="E8629" t="s">
        <v>48</v>
      </c>
      <c r="F8629" t="s">
        <v>41</v>
      </c>
      <c r="G8629">
        <v>2</v>
      </c>
      <c r="H8629">
        <v>12.6</v>
      </c>
      <c r="I8629" t="s">
        <v>213</v>
      </c>
      <c r="J8629" t="s">
        <v>132</v>
      </c>
      <c r="K8629">
        <v>6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83</v>
      </c>
      <c r="R8629" t="s">
        <v>83</v>
      </c>
      <c r="S8629" t="s">
        <v>83</v>
      </c>
      <c r="T8629" t="str">
        <f>_xlfn.XLOOKUP(A8629,MI_Match_Analysis!$A$2:$A$8,MI_Match_Analysis!$F$2:$F$8,"Not Found")</f>
        <v>Not Found</v>
      </c>
    </row>
    <row r="8630" spans="1:20" hidden="1" x14ac:dyDescent="0.3">
      <c r="A8630">
        <v>37</v>
      </c>
      <c r="B8630" s="1">
        <v>46138</v>
      </c>
      <c r="C8630" t="s">
        <v>162</v>
      </c>
      <c r="D8630" t="s">
        <v>63</v>
      </c>
      <c r="E8630" t="s">
        <v>48</v>
      </c>
      <c r="F8630" t="s">
        <v>41</v>
      </c>
      <c r="G8630">
        <v>2</v>
      </c>
      <c r="H8630">
        <v>13.1</v>
      </c>
      <c r="I8630" t="s">
        <v>101</v>
      </c>
      <c r="J8630" t="s">
        <v>99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83</v>
      </c>
      <c r="R8630" t="s">
        <v>83</v>
      </c>
      <c r="S8630" t="s">
        <v>83</v>
      </c>
      <c r="T8630" t="str">
        <f>_xlfn.XLOOKUP(A8630,MI_Match_Analysis!$A$2:$A$8,MI_Match_Analysis!$F$2:$F$8,"Not Found")</f>
        <v>Not Found</v>
      </c>
    </row>
    <row r="8631" spans="1:20" hidden="1" x14ac:dyDescent="0.3">
      <c r="A8631">
        <v>37</v>
      </c>
      <c r="B8631" s="1">
        <v>46138</v>
      </c>
      <c r="C8631" t="s">
        <v>162</v>
      </c>
      <c r="D8631" t="s">
        <v>63</v>
      </c>
      <c r="E8631" t="s">
        <v>48</v>
      </c>
      <c r="F8631" t="s">
        <v>41</v>
      </c>
      <c r="G8631">
        <v>2</v>
      </c>
      <c r="H8631">
        <v>13.2</v>
      </c>
      <c r="I8631" t="s">
        <v>101</v>
      </c>
      <c r="J8631" t="s">
        <v>99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83</v>
      </c>
      <c r="R8631" t="s">
        <v>83</v>
      </c>
      <c r="S8631" t="s">
        <v>83</v>
      </c>
      <c r="T8631" t="str">
        <f>_xlfn.XLOOKUP(A8631,MI_Match_Analysis!$A$2:$A$8,MI_Match_Analysis!$F$2:$F$8,"Not Found")</f>
        <v>Not Found</v>
      </c>
    </row>
    <row r="8632" spans="1:20" hidden="1" x14ac:dyDescent="0.3">
      <c r="A8632">
        <v>37</v>
      </c>
      <c r="B8632" s="1">
        <v>46138</v>
      </c>
      <c r="C8632" t="s">
        <v>162</v>
      </c>
      <c r="D8632" t="s">
        <v>63</v>
      </c>
      <c r="E8632" t="s">
        <v>48</v>
      </c>
      <c r="F8632" t="s">
        <v>41</v>
      </c>
      <c r="G8632">
        <v>2</v>
      </c>
      <c r="H8632">
        <v>13.3</v>
      </c>
      <c r="I8632" t="s">
        <v>213</v>
      </c>
      <c r="J8632" t="s">
        <v>99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83</v>
      </c>
      <c r="R8632" t="s">
        <v>83</v>
      </c>
      <c r="S8632" t="s">
        <v>83</v>
      </c>
      <c r="T8632" t="str">
        <f>_xlfn.XLOOKUP(A8632,MI_Match_Analysis!$A$2:$A$8,MI_Match_Analysis!$F$2:$F$8,"Not Found")</f>
        <v>Not Found</v>
      </c>
    </row>
    <row r="8633" spans="1:20" hidden="1" x14ac:dyDescent="0.3">
      <c r="A8633">
        <v>37</v>
      </c>
      <c r="B8633" s="1">
        <v>46138</v>
      </c>
      <c r="C8633" t="s">
        <v>162</v>
      </c>
      <c r="D8633" t="s">
        <v>63</v>
      </c>
      <c r="E8633" t="s">
        <v>48</v>
      </c>
      <c r="F8633" t="s">
        <v>41</v>
      </c>
      <c r="G8633">
        <v>2</v>
      </c>
      <c r="H8633">
        <v>13.4</v>
      </c>
      <c r="I8633" t="s">
        <v>101</v>
      </c>
      <c r="J8633" t="s">
        <v>99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83</v>
      </c>
      <c r="R8633" t="s">
        <v>83</v>
      </c>
      <c r="S8633" t="s">
        <v>83</v>
      </c>
      <c r="T8633" t="str">
        <f>_xlfn.XLOOKUP(A8633,MI_Match_Analysis!$A$2:$A$8,MI_Match_Analysis!$F$2:$F$8,"Not Found")</f>
        <v>Not Found</v>
      </c>
    </row>
    <row r="8634" spans="1:20" hidden="1" x14ac:dyDescent="0.3">
      <c r="A8634">
        <v>37</v>
      </c>
      <c r="B8634" s="1">
        <v>46138</v>
      </c>
      <c r="C8634" t="s">
        <v>162</v>
      </c>
      <c r="D8634" t="s">
        <v>63</v>
      </c>
      <c r="E8634" t="s">
        <v>48</v>
      </c>
      <c r="F8634" t="s">
        <v>41</v>
      </c>
      <c r="G8634">
        <v>2</v>
      </c>
      <c r="H8634">
        <v>13.4</v>
      </c>
      <c r="I8634" t="s">
        <v>101</v>
      </c>
      <c r="J8634" t="s">
        <v>99</v>
      </c>
      <c r="K8634">
        <v>0</v>
      </c>
      <c r="L8634">
        <v>1</v>
      </c>
      <c r="M8634">
        <v>1</v>
      </c>
      <c r="N8634">
        <v>0</v>
      </c>
      <c r="O8634">
        <v>0</v>
      </c>
      <c r="P8634">
        <v>0</v>
      </c>
      <c r="Q8634" t="s">
        <v>83</v>
      </c>
      <c r="R8634" t="s">
        <v>83</v>
      </c>
      <c r="S8634" t="s">
        <v>83</v>
      </c>
      <c r="T8634" t="str">
        <f>_xlfn.XLOOKUP(A8634,MI_Match_Analysis!$A$2:$A$8,MI_Match_Analysis!$F$2:$F$8,"Not Found")</f>
        <v>Not Found</v>
      </c>
    </row>
    <row r="8635" spans="1:20" hidden="1" x14ac:dyDescent="0.3">
      <c r="A8635">
        <v>37</v>
      </c>
      <c r="B8635" s="1">
        <v>46138</v>
      </c>
      <c r="C8635" t="s">
        <v>162</v>
      </c>
      <c r="D8635" t="s">
        <v>63</v>
      </c>
      <c r="E8635" t="s">
        <v>48</v>
      </c>
      <c r="F8635" t="s">
        <v>41</v>
      </c>
      <c r="G8635">
        <v>2</v>
      </c>
      <c r="H8635">
        <v>13.5</v>
      </c>
      <c r="I8635" t="s">
        <v>101</v>
      </c>
      <c r="J8635" t="s">
        <v>99</v>
      </c>
      <c r="K8635">
        <v>4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83</v>
      </c>
      <c r="R8635" t="s">
        <v>83</v>
      </c>
      <c r="S8635" t="s">
        <v>83</v>
      </c>
      <c r="T8635" t="str">
        <f>_xlfn.XLOOKUP(A8635,MI_Match_Analysis!$A$2:$A$8,MI_Match_Analysis!$F$2:$F$8,"Not Found")</f>
        <v>Not Found</v>
      </c>
    </row>
    <row r="8636" spans="1:20" hidden="1" x14ac:dyDescent="0.3">
      <c r="A8636">
        <v>37</v>
      </c>
      <c r="B8636" s="1">
        <v>46138</v>
      </c>
      <c r="C8636" t="s">
        <v>162</v>
      </c>
      <c r="D8636" t="s">
        <v>63</v>
      </c>
      <c r="E8636" t="s">
        <v>48</v>
      </c>
      <c r="F8636" t="s">
        <v>41</v>
      </c>
      <c r="G8636">
        <v>2</v>
      </c>
      <c r="H8636">
        <v>13.6</v>
      </c>
      <c r="I8636" t="s">
        <v>101</v>
      </c>
      <c r="J8636" t="s">
        <v>99</v>
      </c>
      <c r="K8636">
        <v>4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83</v>
      </c>
      <c r="R8636" t="s">
        <v>83</v>
      </c>
      <c r="S8636" t="s">
        <v>83</v>
      </c>
      <c r="T8636" t="str">
        <f>_xlfn.XLOOKUP(A8636,MI_Match_Analysis!$A$2:$A$8,MI_Match_Analysis!$F$2:$F$8,"Not Found")</f>
        <v>Not Found</v>
      </c>
    </row>
    <row r="8637" spans="1:20" hidden="1" x14ac:dyDescent="0.3">
      <c r="A8637">
        <v>37</v>
      </c>
      <c r="B8637" s="1">
        <v>46138</v>
      </c>
      <c r="C8637" t="s">
        <v>162</v>
      </c>
      <c r="D8637" t="s">
        <v>63</v>
      </c>
      <c r="E8637" t="s">
        <v>48</v>
      </c>
      <c r="F8637" t="s">
        <v>41</v>
      </c>
      <c r="G8637">
        <v>2</v>
      </c>
      <c r="H8637">
        <v>14.1</v>
      </c>
      <c r="I8637" t="s">
        <v>213</v>
      </c>
      <c r="J8637" t="s">
        <v>109</v>
      </c>
      <c r="K8637">
        <v>6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83</v>
      </c>
      <c r="R8637" t="s">
        <v>83</v>
      </c>
      <c r="S8637" t="s">
        <v>83</v>
      </c>
      <c r="T8637" t="str">
        <f>_xlfn.XLOOKUP(A8637,MI_Match_Analysis!$A$2:$A$8,MI_Match_Analysis!$F$2:$F$8,"Not Found")</f>
        <v>Not Found</v>
      </c>
    </row>
    <row r="8638" spans="1:20" hidden="1" x14ac:dyDescent="0.3">
      <c r="A8638">
        <v>37</v>
      </c>
      <c r="B8638" s="1">
        <v>46138</v>
      </c>
      <c r="C8638" t="s">
        <v>162</v>
      </c>
      <c r="D8638" t="s">
        <v>63</v>
      </c>
      <c r="E8638" t="s">
        <v>48</v>
      </c>
      <c r="F8638" t="s">
        <v>41</v>
      </c>
      <c r="G8638">
        <v>2</v>
      </c>
      <c r="H8638">
        <v>14.2</v>
      </c>
      <c r="I8638" t="s">
        <v>213</v>
      </c>
      <c r="J8638" t="s">
        <v>109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83</v>
      </c>
      <c r="R8638" t="s">
        <v>83</v>
      </c>
      <c r="S8638" t="s">
        <v>83</v>
      </c>
      <c r="T8638" t="str">
        <f>_xlfn.XLOOKUP(A8638,MI_Match_Analysis!$A$2:$A$8,MI_Match_Analysis!$F$2:$F$8,"Not Found")</f>
        <v>Not Found</v>
      </c>
    </row>
    <row r="8639" spans="1:20" hidden="1" x14ac:dyDescent="0.3">
      <c r="A8639">
        <v>37</v>
      </c>
      <c r="B8639" s="1">
        <v>46138</v>
      </c>
      <c r="C8639" t="s">
        <v>162</v>
      </c>
      <c r="D8639" t="s">
        <v>63</v>
      </c>
      <c r="E8639" t="s">
        <v>48</v>
      </c>
      <c r="F8639" t="s">
        <v>41</v>
      </c>
      <c r="G8639">
        <v>2</v>
      </c>
      <c r="H8639">
        <v>14.3</v>
      </c>
      <c r="I8639" t="s">
        <v>101</v>
      </c>
      <c r="J8639" t="s">
        <v>109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83</v>
      </c>
      <c r="R8639" t="s">
        <v>83</v>
      </c>
      <c r="S8639" t="s">
        <v>83</v>
      </c>
      <c r="T8639" t="str">
        <f>_xlfn.XLOOKUP(A8639,MI_Match_Analysis!$A$2:$A$8,MI_Match_Analysis!$F$2:$F$8,"Not Found")</f>
        <v>Not Found</v>
      </c>
    </row>
    <row r="8640" spans="1:20" hidden="1" x14ac:dyDescent="0.3">
      <c r="A8640">
        <v>37</v>
      </c>
      <c r="B8640" s="1">
        <v>46138</v>
      </c>
      <c r="C8640" t="s">
        <v>162</v>
      </c>
      <c r="D8640" t="s">
        <v>63</v>
      </c>
      <c r="E8640" t="s">
        <v>48</v>
      </c>
      <c r="F8640" t="s">
        <v>41</v>
      </c>
      <c r="G8640">
        <v>2</v>
      </c>
      <c r="H8640">
        <v>14.4</v>
      </c>
      <c r="I8640" t="s">
        <v>101</v>
      </c>
      <c r="J8640" t="s">
        <v>109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83</v>
      </c>
      <c r="R8640" t="s">
        <v>83</v>
      </c>
      <c r="S8640" t="s">
        <v>83</v>
      </c>
      <c r="T8640" t="str">
        <f>_xlfn.XLOOKUP(A8640,MI_Match_Analysis!$A$2:$A$8,MI_Match_Analysis!$F$2:$F$8,"Not Found")</f>
        <v>Not Found</v>
      </c>
    </row>
    <row r="8641" spans="1:20" hidden="1" x14ac:dyDescent="0.3">
      <c r="A8641">
        <v>37</v>
      </c>
      <c r="B8641" s="1">
        <v>46138</v>
      </c>
      <c r="C8641" t="s">
        <v>162</v>
      </c>
      <c r="D8641" t="s">
        <v>63</v>
      </c>
      <c r="E8641" t="s">
        <v>48</v>
      </c>
      <c r="F8641" t="s">
        <v>41</v>
      </c>
      <c r="G8641">
        <v>2</v>
      </c>
      <c r="H8641">
        <v>14.5</v>
      </c>
      <c r="I8641" t="s">
        <v>101</v>
      </c>
      <c r="J8641" t="s">
        <v>109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83</v>
      </c>
      <c r="R8641" t="s">
        <v>83</v>
      </c>
      <c r="S8641" t="s">
        <v>83</v>
      </c>
      <c r="T8641" t="str">
        <f>_xlfn.XLOOKUP(A8641,MI_Match_Analysis!$A$2:$A$8,MI_Match_Analysis!$F$2:$F$8,"Not Found")</f>
        <v>Not Found</v>
      </c>
    </row>
    <row r="8642" spans="1:20" hidden="1" x14ac:dyDescent="0.3">
      <c r="A8642">
        <v>37</v>
      </c>
      <c r="B8642" s="1">
        <v>46138</v>
      </c>
      <c r="C8642" t="s">
        <v>162</v>
      </c>
      <c r="D8642" t="s">
        <v>63</v>
      </c>
      <c r="E8642" t="s">
        <v>48</v>
      </c>
      <c r="F8642" t="s">
        <v>41</v>
      </c>
      <c r="G8642">
        <v>2</v>
      </c>
      <c r="H8642">
        <v>14.6</v>
      </c>
      <c r="I8642" t="s">
        <v>213</v>
      </c>
      <c r="J8642" t="s">
        <v>109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83</v>
      </c>
      <c r="R8642" t="s">
        <v>83</v>
      </c>
      <c r="S8642" t="s">
        <v>83</v>
      </c>
      <c r="T8642" t="str">
        <f>_xlfn.XLOOKUP(A8642,MI_Match_Analysis!$A$2:$A$8,MI_Match_Analysis!$F$2:$F$8,"Not Found")</f>
        <v>Not Found</v>
      </c>
    </row>
    <row r="8643" spans="1:20" hidden="1" x14ac:dyDescent="0.3">
      <c r="A8643">
        <v>37</v>
      </c>
      <c r="B8643" s="1">
        <v>46138</v>
      </c>
      <c r="C8643" t="s">
        <v>162</v>
      </c>
      <c r="D8643" t="s">
        <v>63</v>
      </c>
      <c r="E8643" t="s">
        <v>48</v>
      </c>
      <c r="F8643" t="s">
        <v>41</v>
      </c>
      <c r="G8643">
        <v>2</v>
      </c>
      <c r="H8643">
        <v>15.1</v>
      </c>
      <c r="I8643" t="s">
        <v>213</v>
      </c>
      <c r="J8643" t="s">
        <v>265</v>
      </c>
      <c r="K8643">
        <v>6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83</v>
      </c>
      <c r="R8643" t="s">
        <v>83</v>
      </c>
      <c r="S8643" t="s">
        <v>83</v>
      </c>
      <c r="T8643" t="str">
        <f>_xlfn.XLOOKUP(A8643,MI_Match_Analysis!$A$2:$A$8,MI_Match_Analysis!$F$2:$F$8,"Not Found")</f>
        <v>Not Found</v>
      </c>
    </row>
    <row r="8644" spans="1:20" hidden="1" x14ac:dyDescent="0.3">
      <c r="A8644">
        <v>37</v>
      </c>
      <c r="B8644" s="1">
        <v>46138</v>
      </c>
      <c r="C8644" t="s">
        <v>162</v>
      </c>
      <c r="D8644" t="s">
        <v>63</v>
      </c>
      <c r="E8644" t="s">
        <v>48</v>
      </c>
      <c r="F8644" t="s">
        <v>41</v>
      </c>
      <c r="G8644">
        <v>2</v>
      </c>
      <c r="H8644">
        <v>15.2</v>
      </c>
      <c r="I8644" t="s">
        <v>213</v>
      </c>
      <c r="J8644" t="s">
        <v>265</v>
      </c>
      <c r="K8644">
        <v>1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83</v>
      </c>
      <c r="R8644" t="s">
        <v>83</v>
      </c>
      <c r="S8644" t="s">
        <v>83</v>
      </c>
      <c r="T8644" t="str">
        <f>_xlfn.XLOOKUP(A8644,MI_Match_Analysis!$A$2:$A$8,MI_Match_Analysis!$F$2:$F$8,"Not Found")</f>
        <v>Not Found</v>
      </c>
    </row>
    <row r="8645" spans="1:20" hidden="1" x14ac:dyDescent="0.3">
      <c r="A8645">
        <v>37</v>
      </c>
      <c r="B8645" s="1">
        <v>46138</v>
      </c>
      <c r="C8645" t="s">
        <v>162</v>
      </c>
      <c r="D8645" t="s">
        <v>63</v>
      </c>
      <c r="E8645" t="s">
        <v>48</v>
      </c>
      <c r="F8645" t="s">
        <v>41</v>
      </c>
      <c r="G8645">
        <v>2</v>
      </c>
      <c r="H8645">
        <v>15.3</v>
      </c>
      <c r="I8645" t="s">
        <v>101</v>
      </c>
      <c r="J8645" t="s">
        <v>265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83</v>
      </c>
      <c r="R8645" t="s">
        <v>83</v>
      </c>
      <c r="S8645" t="s">
        <v>83</v>
      </c>
      <c r="T8645" t="str">
        <f>_xlfn.XLOOKUP(A8645,MI_Match_Analysis!$A$2:$A$8,MI_Match_Analysis!$F$2:$F$8,"Not Found")</f>
        <v>Not Found</v>
      </c>
    </row>
    <row r="8646" spans="1:20" hidden="1" x14ac:dyDescent="0.3">
      <c r="A8646">
        <v>37</v>
      </c>
      <c r="B8646" s="1">
        <v>46138</v>
      </c>
      <c r="C8646" t="s">
        <v>162</v>
      </c>
      <c r="D8646" t="s">
        <v>63</v>
      </c>
      <c r="E8646" t="s">
        <v>48</v>
      </c>
      <c r="F8646" t="s">
        <v>41</v>
      </c>
      <c r="G8646">
        <v>2</v>
      </c>
      <c r="H8646">
        <v>15.4</v>
      </c>
      <c r="I8646" t="s">
        <v>213</v>
      </c>
      <c r="J8646" t="s">
        <v>265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83</v>
      </c>
      <c r="R8646" t="s">
        <v>83</v>
      </c>
      <c r="S8646" t="s">
        <v>83</v>
      </c>
      <c r="T8646" t="str">
        <f>_xlfn.XLOOKUP(A8646,MI_Match_Analysis!$A$2:$A$8,MI_Match_Analysis!$F$2:$F$8,"Not Found")</f>
        <v>Not Found</v>
      </c>
    </row>
    <row r="8647" spans="1:20" hidden="1" x14ac:dyDescent="0.3">
      <c r="A8647">
        <v>37</v>
      </c>
      <c r="B8647" s="1">
        <v>46138</v>
      </c>
      <c r="C8647" t="s">
        <v>162</v>
      </c>
      <c r="D8647" t="s">
        <v>63</v>
      </c>
      <c r="E8647" t="s">
        <v>48</v>
      </c>
      <c r="F8647" t="s">
        <v>41</v>
      </c>
      <c r="G8647">
        <v>2</v>
      </c>
      <c r="H8647">
        <v>15.5</v>
      </c>
      <c r="I8647" t="s">
        <v>101</v>
      </c>
      <c r="J8647" t="s">
        <v>265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83</v>
      </c>
      <c r="R8647" t="s">
        <v>83</v>
      </c>
      <c r="S8647" t="s">
        <v>83</v>
      </c>
      <c r="T8647" t="str">
        <f>_xlfn.XLOOKUP(A8647,MI_Match_Analysis!$A$2:$A$8,MI_Match_Analysis!$F$2:$F$8,"Not Found")</f>
        <v>Not Found</v>
      </c>
    </row>
    <row r="8648" spans="1:20" hidden="1" x14ac:dyDescent="0.3">
      <c r="A8648">
        <v>37</v>
      </c>
      <c r="B8648" s="1">
        <v>46138</v>
      </c>
      <c r="C8648" t="s">
        <v>162</v>
      </c>
      <c r="D8648" t="s">
        <v>63</v>
      </c>
      <c r="E8648" t="s">
        <v>48</v>
      </c>
      <c r="F8648" t="s">
        <v>41</v>
      </c>
      <c r="G8648">
        <v>2</v>
      </c>
      <c r="H8648">
        <v>15.6</v>
      </c>
      <c r="I8648" t="s">
        <v>213</v>
      </c>
      <c r="J8648" t="s">
        <v>265</v>
      </c>
      <c r="K8648">
        <v>6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83</v>
      </c>
      <c r="R8648" t="s">
        <v>83</v>
      </c>
      <c r="S8648" t="s">
        <v>83</v>
      </c>
      <c r="T8648" t="str">
        <f>_xlfn.XLOOKUP(A8648,MI_Match_Analysis!$A$2:$A$8,MI_Match_Analysis!$F$2:$F$8,"Not Found")</f>
        <v>Not Found</v>
      </c>
    </row>
    <row r="8649" spans="1:20" hidden="1" x14ac:dyDescent="0.3">
      <c r="A8649">
        <v>37</v>
      </c>
      <c r="B8649" s="1">
        <v>46138</v>
      </c>
      <c r="C8649" t="s">
        <v>162</v>
      </c>
      <c r="D8649" t="s">
        <v>63</v>
      </c>
      <c r="E8649" t="s">
        <v>48</v>
      </c>
      <c r="F8649" t="s">
        <v>41</v>
      </c>
      <c r="G8649">
        <v>2</v>
      </c>
      <c r="H8649">
        <v>16.100000000000001</v>
      </c>
      <c r="I8649" t="s">
        <v>101</v>
      </c>
      <c r="J8649" t="s">
        <v>132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83</v>
      </c>
      <c r="R8649" t="s">
        <v>83</v>
      </c>
      <c r="S8649" t="s">
        <v>83</v>
      </c>
      <c r="T8649" t="str">
        <f>_xlfn.XLOOKUP(A8649,MI_Match_Analysis!$A$2:$A$8,MI_Match_Analysis!$F$2:$F$8,"Not Found")</f>
        <v>Not Found</v>
      </c>
    </row>
    <row r="8650" spans="1:20" hidden="1" x14ac:dyDescent="0.3">
      <c r="A8650">
        <v>37</v>
      </c>
      <c r="B8650" s="1">
        <v>46138</v>
      </c>
      <c r="C8650" t="s">
        <v>162</v>
      </c>
      <c r="D8650" t="s">
        <v>63</v>
      </c>
      <c r="E8650" t="s">
        <v>48</v>
      </c>
      <c r="F8650" t="s">
        <v>41</v>
      </c>
      <c r="G8650">
        <v>2</v>
      </c>
      <c r="H8650">
        <v>16.2</v>
      </c>
      <c r="I8650" t="s">
        <v>213</v>
      </c>
      <c r="J8650" t="s">
        <v>132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165</v>
      </c>
      <c r="R8650" t="s">
        <v>213</v>
      </c>
      <c r="S8650" t="s">
        <v>264</v>
      </c>
      <c r="T8650" t="str">
        <f>_xlfn.XLOOKUP(A8650,MI_Match_Analysis!$A$2:$A$8,MI_Match_Analysis!$F$2:$F$8,"Not Found")</f>
        <v>Not Found</v>
      </c>
    </row>
    <row r="8651" spans="1:20" hidden="1" x14ac:dyDescent="0.3">
      <c r="A8651">
        <v>37</v>
      </c>
      <c r="B8651" s="1">
        <v>46138</v>
      </c>
      <c r="C8651" t="s">
        <v>162</v>
      </c>
      <c r="D8651" t="s">
        <v>63</v>
      </c>
      <c r="E8651" t="s">
        <v>48</v>
      </c>
      <c r="F8651" t="s">
        <v>41</v>
      </c>
      <c r="G8651">
        <v>2</v>
      </c>
      <c r="H8651">
        <v>16.3</v>
      </c>
      <c r="I8651" t="s">
        <v>218</v>
      </c>
      <c r="J8651" t="s">
        <v>132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83</v>
      </c>
      <c r="R8651" t="s">
        <v>83</v>
      </c>
      <c r="S8651" t="s">
        <v>83</v>
      </c>
      <c r="T8651" t="str">
        <f>_xlfn.XLOOKUP(A8651,MI_Match_Analysis!$A$2:$A$8,MI_Match_Analysis!$F$2:$F$8,"Not Found")</f>
        <v>Not Found</v>
      </c>
    </row>
    <row r="8652" spans="1:20" hidden="1" x14ac:dyDescent="0.3">
      <c r="A8652">
        <v>37</v>
      </c>
      <c r="B8652" s="1">
        <v>46138</v>
      </c>
      <c r="C8652" t="s">
        <v>162</v>
      </c>
      <c r="D8652" t="s">
        <v>63</v>
      </c>
      <c r="E8652" t="s">
        <v>48</v>
      </c>
      <c r="F8652" t="s">
        <v>41</v>
      </c>
      <c r="G8652">
        <v>2</v>
      </c>
      <c r="H8652">
        <v>16.399999999999999</v>
      </c>
      <c r="I8652" t="s">
        <v>101</v>
      </c>
      <c r="J8652" t="s">
        <v>132</v>
      </c>
      <c r="K8652">
        <v>6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83</v>
      </c>
      <c r="R8652" t="s">
        <v>83</v>
      </c>
      <c r="S8652" t="s">
        <v>83</v>
      </c>
      <c r="T8652" t="str">
        <f>_xlfn.XLOOKUP(A8652,MI_Match_Analysis!$A$2:$A$8,MI_Match_Analysis!$F$2:$F$8,"Not Found")</f>
        <v>Not Found</v>
      </c>
    </row>
    <row r="8653" spans="1:20" hidden="1" x14ac:dyDescent="0.3">
      <c r="A8653">
        <v>38</v>
      </c>
      <c r="B8653" s="1">
        <v>46138</v>
      </c>
      <c r="C8653" t="s">
        <v>162</v>
      </c>
      <c r="D8653" t="s">
        <v>227</v>
      </c>
      <c r="E8653" t="s">
        <v>35</v>
      </c>
      <c r="F8653" t="s">
        <v>53</v>
      </c>
      <c r="G8653">
        <v>1</v>
      </c>
      <c r="H8653">
        <v>0.1</v>
      </c>
      <c r="I8653" t="s">
        <v>179</v>
      </c>
      <c r="J8653" t="s">
        <v>76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83</v>
      </c>
      <c r="R8653" t="s">
        <v>83</v>
      </c>
      <c r="S8653" t="s">
        <v>83</v>
      </c>
      <c r="T8653" t="str">
        <f>_xlfn.XLOOKUP(A8653,MI_Match_Analysis!$A$2:$A$8,MI_Match_Analysis!$F$2:$F$8,"Not Found")</f>
        <v>Not Found</v>
      </c>
    </row>
    <row r="8654" spans="1:20" hidden="1" x14ac:dyDescent="0.3">
      <c r="A8654">
        <v>38</v>
      </c>
      <c r="B8654" s="1">
        <v>46138</v>
      </c>
      <c r="C8654" t="s">
        <v>162</v>
      </c>
      <c r="D8654" t="s">
        <v>227</v>
      </c>
      <c r="E8654" t="s">
        <v>35</v>
      </c>
      <c r="F8654" t="s">
        <v>53</v>
      </c>
      <c r="G8654">
        <v>1</v>
      </c>
      <c r="H8654">
        <v>0.2</v>
      </c>
      <c r="I8654" t="s">
        <v>179</v>
      </c>
      <c r="J8654" t="s">
        <v>76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83</v>
      </c>
      <c r="R8654" t="s">
        <v>83</v>
      </c>
      <c r="S8654" t="s">
        <v>83</v>
      </c>
      <c r="T8654" t="str">
        <f>_xlfn.XLOOKUP(A8654,MI_Match_Analysis!$A$2:$A$8,MI_Match_Analysis!$F$2:$F$8,"Not Found")</f>
        <v>Not Found</v>
      </c>
    </row>
    <row r="8655" spans="1:20" hidden="1" x14ac:dyDescent="0.3">
      <c r="A8655">
        <v>38</v>
      </c>
      <c r="B8655" s="1">
        <v>46138</v>
      </c>
      <c r="C8655" t="s">
        <v>162</v>
      </c>
      <c r="D8655" t="s">
        <v>227</v>
      </c>
      <c r="E8655" t="s">
        <v>35</v>
      </c>
      <c r="F8655" t="s">
        <v>53</v>
      </c>
      <c r="G8655">
        <v>1</v>
      </c>
      <c r="H8655">
        <v>0.3</v>
      </c>
      <c r="I8655" t="s">
        <v>179</v>
      </c>
      <c r="J8655" t="s">
        <v>76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83</v>
      </c>
      <c r="R8655" t="s">
        <v>83</v>
      </c>
      <c r="S8655" t="s">
        <v>83</v>
      </c>
      <c r="T8655" t="str">
        <f>_xlfn.XLOOKUP(A8655,MI_Match_Analysis!$A$2:$A$8,MI_Match_Analysis!$F$2:$F$8,"Not Found")</f>
        <v>Not Found</v>
      </c>
    </row>
    <row r="8656" spans="1:20" hidden="1" x14ac:dyDescent="0.3">
      <c r="A8656">
        <v>38</v>
      </c>
      <c r="B8656" s="1">
        <v>46138</v>
      </c>
      <c r="C8656" t="s">
        <v>162</v>
      </c>
      <c r="D8656" t="s">
        <v>227</v>
      </c>
      <c r="E8656" t="s">
        <v>35</v>
      </c>
      <c r="F8656" t="s">
        <v>53</v>
      </c>
      <c r="G8656">
        <v>1</v>
      </c>
      <c r="H8656">
        <v>0.4</v>
      </c>
      <c r="I8656" t="s">
        <v>179</v>
      </c>
      <c r="J8656" t="s">
        <v>76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83</v>
      </c>
      <c r="R8656" t="s">
        <v>83</v>
      </c>
      <c r="S8656" t="s">
        <v>83</v>
      </c>
      <c r="T8656" t="str">
        <f>_xlfn.XLOOKUP(A8656,MI_Match_Analysis!$A$2:$A$8,MI_Match_Analysis!$F$2:$F$8,"Not Found")</f>
        <v>Not Found</v>
      </c>
    </row>
    <row r="8657" spans="1:20" hidden="1" x14ac:dyDescent="0.3">
      <c r="A8657">
        <v>38</v>
      </c>
      <c r="B8657" s="1">
        <v>46138</v>
      </c>
      <c r="C8657" t="s">
        <v>162</v>
      </c>
      <c r="D8657" t="s">
        <v>227</v>
      </c>
      <c r="E8657" t="s">
        <v>35</v>
      </c>
      <c r="F8657" t="s">
        <v>53</v>
      </c>
      <c r="G8657">
        <v>1</v>
      </c>
      <c r="H8657">
        <v>0.4</v>
      </c>
      <c r="I8657" t="s">
        <v>179</v>
      </c>
      <c r="J8657" t="s">
        <v>76</v>
      </c>
      <c r="K8657">
        <v>0</v>
      </c>
      <c r="L8657">
        <v>1</v>
      </c>
      <c r="M8657">
        <v>1</v>
      </c>
      <c r="N8657">
        <v>0</v>
      </c>
      <c r="O8657">
        <v>0</v>
      </c>
      <c r="P8657">
        <v>0</v>
      </c>
      <c r="Q8657" t="s">
        <v>83</v>
      </c>
      <c r="R8657" t="s">
        <v>83</v>
      </c>
      <c r="S8657" t="s">
        <v>83</v>
      </c>
      <c r="T8657" t="str">
        <f>_xlfn.XLOOKUP(A8657,MI_Match_Analysis!$A$2:$A$8,MI_Match_Analysis!$F$2:$F$8,"Not Found")</f>
        <v>Not Found</v>
      </c>
    </row>
    <row r="8658" spans="1:20" hidden="1" x14ac:dyDescent="0.3">
      <c r="A8658">
        <v>38</v>
      </c>
      <c r="B8658" s="1">
        <v>46138</v>
      </c>
      <c r="C8658" t="s">
        <v>162</v>
      </c>
      <c r="D8658" t="s">
        <v>227</v>
      </c>
      <c r="E8658" t="s">
        <v>35</v>
      </c>
      <c r="F8658" t="s">
        <v>53</v>
      </c>
      <c r="G8658">
        <v>1</v>
      </c>
      <c r="H8658">
        <v>0.5</v>
      </c>
      <c r="I8658" t="s">
        <v>179</v>
      </c>
      <c r="J8658" t="s">
        <v>76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83</v>
      </c>
      <c r="R8658" t="s">
        <v>83</v>
      </c>
      <c r="S8658" t="s">
        <v>83</v>
      </c>
      <c r="T8658" t="str">
        <f>_xlfn.XLOOKUP(A8658,MI_Match_Analysis!$A$2:$A$8,MI_Match_Analysis!$F$2:$F$8,"Not Found")</f>
        <v>Not Found</v>
      </c>
    </row>
    <row r="8659" spans="1:20" hidden="1" x14ac:dyDescent="0.3">
      <c r="A8659">
        <v>38</v>
      </c>
      <c r="B8659" s="1">
        <v>46138</v>
      </c>
      <c r="C8659" t="s">
        <v>162</v>
      </c>
      <c r="D8659" t="s">
        <v>227</v>
      </c>
      <c r="E8659" t="s">
        <v>35</v>
      </c>
      <c r="F8659" t="s">
        <v>53</v>
      </c>
      <c r="G8659">
        <v>1</v>
      </c>
      <c r="H8659">
        <v>0.6</v>
      </c>
      <c r="I8659" t="s">
        <v>179</v>
      </c>
      <c r="J8659" t="s">
        <v>76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83</v>
      </c>
      <c r="R8659" t="s">
        <v>83</v>
      </c>
      <c r="S8659" t="s">
        <v>83</v>
      </c>
      <c r="T8659" t="str">
        <f>_xlfn.XLOOKUP(A8659,MI_Match_Analysis!$A$2:$A$8,MI_Match_Analysis!$F$2:$F$8,"Not Found")</f>
        <v>Not Found</v>
      </c>
    </row>
    <row r="8660" spans="1:20" hidden="1" x14ac:dyDescent="0.3">
      <c r="A8660">
        <v>38</v>
      </c>
      <c r="B8660" s="1">
        <v>46138</v>
      </c>
      <c r="C8660" t="s">
        <v>162</v>
      </c>
      <c r="D8660" t="s">
        <v>227</v>
      </c>
      <c r="E8660" t="s">
        <v>35</v>
      </c>
      <c r="F8660" t="s">
        <v>53</v>
      </c>
      <c r="G8660">
        <v>1</v>
      </c>
      <c r="H8660">
        <v>1.1000000000000001</v>
      </c>
      <c r="I8660" t="s">
        <v>179</v>
      </c>
      <c r="J8660" t="s">
        <v>141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83</v>
      </c>
      <c r="R8660" t="s">
        <v>83</v>
      </c>
      <c r="S8660" t="s">
        <v>83</v>
      </c>
      <c r="T8660" t="str">
        <f>_xlfn.XLOOKUP(A8660,MI_Match_Analysis!$A$2:$A$8,MI_Match_Analysis!$F$2:$F$8,"Not Found")</f>
        <v>Not Found</v>
      </c>
    </row>
    <row r="8661" spans="1:20" hidden="1" x14ac:dyDescent="0.3">
      <c r="A8661">
        <v>38</v>
      </c>
      <c r="B8661" s="1">
        <v>46138</v>
      </c>
      <c r="C8661" t="s">
        <v>162</v>
      </c>
      <c r="D8661" t="s">
        <v>227</v>
      </c>
      <c r="E8661" t="s">
        <v>35</v>
      </c>
      <c r="F8661" t="s">
        <v>53</v>
      </c>
      <c r="G8661">
        <v>1</v>
      </c>
      <c r="H8661">
        <v>1.2</v>
      </c>
      <c r="I8661" t="s">
        <v>179</v>
      </c>
      <c r="J8661" t="s">
        <v>141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83</v>
      </c>
      <c r="R8661" t="s">
        <v>83</v>
      </c>
      <c r="S8661" t="s">
        <v>83</v>
      </c>
      <c r="T8661" t="str">
        <f>_xlfn.XLOOKUP(A8661,MI_Match_Analysis!$A$2:$A$8,MI_Match_Analysis!$F$2:$F$8,"Not Found")</f>
        <v>Not Found</v>
      </c>
    </row>
    <row r="8662" spans="1:20" hidden="1" x14ac:dyDescent="0.3">
      <c r="A8662">
        <v>38</v>
      </c>
      <c r="B8662" s="1">
        <v>46138</v>
      </c>
      <c r="C8662" t="s">
        <v>162</v>
      </c>
      <c r="D8662" t="s">
        <v>227</v>
      </c>
      <c r="E8662" t="s">
        <v>35</v>
      </c>
      <c r="F8662" t="s">
        <v>53</v>
      </c>
      <c r="G8662">
        <v>1</v>
      </c>
      <c r="H8662">
        <v>1.3</v>
      </c>
      <c r="I8662" t="s">
        <v>179</v>
      </c>
      <c r="J8662" t="s">
        <v>141</v>
      </c>
      <c r="K8662">
        <v>0</v>
      </c>
      <c r="L8662">
        <v>1</v>
      </c>
      <c r="M8662">
        <v>0</v>
      </c>
      <c r="N8662">
        <v>1</v>
      </c>
      <c r="O8662">
        <v>0</v>
      </c>
      <c r="P8662">
        <v>0</v>
      </c>
      <c r="Q8662" t="s">
        <v>83</v>
      </c>
      <c r="R8662" t="s">
        <v>83</v>
      </c>
      <c r="S8662" t="s">
        <v>83</v>
      </c>
      <c r="T8662" t="str">
        <f>_xlfn.XLOOKUP(A8662,MI_Match_Analysis!$A$2:$A$8,MI_Match_Analysis!$F$2:$F$8,"Not Found")</f>
        <v>Not Found</v>
      </c>
    </row>
    <row r="8663" spans="1:20" hidden="1" x14ac:dyDescent="0.3">
      <c r="A8663">
        <v>38</v>
      </c>
      <c r="B8663" s="1">
        <v>46138</v>
      </c>
      <c r="C8663" t="s">
        <v>162</v>
      </c>
      <c r="D8663" t="s">
        <v>227</v>
      </c>
      <c r="E8663" t="s">
        <v>35</v>
      </c>
      <c r="F8663" t="s">
        <v>53</v>
      </c>
      <c r="G8663">
        <v>1</v>
      </c>
      <c r="H8663">
        <v>1.4</v>
      </c>
      <c r="I8663" t="s">
        <v>273</v>
      </c>
      <c r="J8663" t="s">
        <v>141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83</v>
      </c>
      <c r="R8663" t="s">
        <v>83</v>
      </c>
      <c r="S8663" t="s">
        <v>83</v>
      </c>
      <c r="T8663" t="str">
        <f>_xlfn.XLOOKUP(A8663,MI_Match_Analysis!$A$2:$A$8,MI_Match_Analysis!$F$2:$F$8,"Not Found")</f>
        <v>Not Found</v>
      </c>
    </row>
    <row r="8664" spans="1:20" hidden="1" x14ac:dyDescent="0.3">
      <c r="A8664">
        <v>38</v>
      </c>
      <c r="B8664" s="1">
        <v>46138</v>
      </c>
      <c r="C8664" t="s">
        <v>162</v>
      </c>
      <c r="D8664" t="s">
        <v>227</v>
      </c>
      <c r="E8664" t="s">
        <v>35</v>
      </c>
      <c r="F8664" t="s">
        <v>53</v>
      </c>
      <c r="G8664">
        <v>1</v>
      </c>
      <c r="H8664">
        <v>1.5</v>
      </c>
      <c r="I8664" t="s">
        <v>273</v>
      </c>
      <c r="J8664" t="s">
        <v>141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83</v>
      </c>
      <c r="R8664" t="s">
        <v>83</v>
      </c>
      <c r="S8664" t="s">
        <v>83</v>
      </c>
      <c r="T8664" t="str">
        <f>_xlfn.XLOOKUP(A8664,MI_Match_Analysis!$A$2:$A$8,MI_Match_Analysis!$F$2:$F$8,"Not Found")</f>
        <v>Not Found</v>
      </c>
    </row>
    <row r="8665" spans="1:20" hidden="1" x14ac:dyDescent="0.3">
      <c r="A8665">
        <v>38</v>
      </c>
      <c r="B8665" s="1">
        <v>46138</v>
      </c>
      <c r="C8665" t="s">
        <v>162</v>
      </c>
      <c r="D8665" t="s">
        <v>227</v>
      </c>
      <c r="E8665" t="s">
        <v>35</v>
      </c>
      <c r="F8665" t="s">
        <v>53</v>
      </c>
      <c r="G8665">
        <v>1</v>
      </c>
      <c r="H8665">
        <v>1.6</v>
      </c>
      <c r="I8665" t="s">
        <v>273</v>
      </c>
      <c r="J8665" t="s">
        <v>141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165</v>
      </c>
      <c r="R8665" t="s">
        <v>273</v>
      </c>
      <c r="S8665" t="s">
        <v>89</v>
      </c>
      <c r="T8665" t="str">
        <f>_xlfn.XLOOKUP(A8665,MI_Match_Analysis!$A$2:$A$8,MI_Match_Analysis!$F$2:$F$8,"Not Found")</f>
        <v>Not Found</v>
      </c>
    </row>
    <row r="8666" spans="1:20" hidden="1" x14ac:dyDescent="0.3">
      <c r="A8666">
        <v>38</v>
      </c>
      <c r="B8666" s="1">
        <v>46138</v>
      </c>
      <c r="C8666" t="s">
        <v>162</v>
      </c>
      <c r="D8666" t="s">
        <v>227</v>
      </c>
      <c r="E8666" t="s">
        <v>35</v>
      </c>
      <c r="F8666" t="s">
        <v>53</v>
      </c>
      <c r="G8666">
        <v>1</v>
      </c>
      <c r="H8666">
        <v>2.1</v>
      </c>
      <c r="I8666" t="s">
        <v>179</v>
      </c>
      <c r="J8666" t="s">
        <v>76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83</v>
      </c>
      <c r="R8666" t="s">
        <v>83</v>
      </c>
      <c r="S8666" t="s">
        <v>83</v>
      </c>
      <c r="T8666" t="str">
        <f>_xlfn.XLOOKUP(A8666,MI_Match_Analysis!$A$2:$A$8,MI_Match_Analysis!$F$2:$F$8,"Not Found")</f>
        <v>Not Found</v>
      </c>
    </row>
    <row r="8667" spans="1:20" hidden="1" x14ac:dyDescent="0.3">
      <c r="A8667">
        <v>38</v>
      </c>
      <c r="B8667" s="1">
        <v>46138</v>
      </c>
      <c r="C8667" t="s">
        <v>162</v>
      </c>
      <c r="D8667" t="s">
        <v>227</v>
      </c>
      <c r="E8667" t="s">
        <v>35</v>
      </c>
      <c r="F8667" t="s">
        <v>53</v>
      </c>
      <c r="G8667">
        <v>1</v>
      </c>
      <c r="H8667">
        <v>2.2000000000000002</v>
      </c>
      <c r="I8667" t="s">
        <v>60</v>
      </c>
      <c r="J8667" t="s">
        <v>76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83</v>
      </c>
      <c r="R8667" t="s">
        <v>83</v>
      </c>
      <c r="S8667" t="s">
        <v>83</v>
      </c>
      <c r="T8667" t="str">
        <f>_xlfn.XLOOKUP(A8667,MI_Match_Analysis!$A$2:$A$8,MI_Match_Analysis!$F$2:$F$8,"Not Found")</f>
        <v>Not Found</v>
      </c>
    </row>
    <row r="8668" spans="1:20" hidden="1" x14ac:dyDescent="0.3">
      <c r="A8668">
        <v>38</v>
      </c>
      <c r="B8668" s="1">
        <v>46138</v>
      </c>
      <c r="C8668" t="s">
        <v>162</v>
      </c>
      <c r="D8668" t="s">
        <v>227</v>
      </c>
      <c r="E8668" t="s">
        <v>35</v>
      </c>
      <c r="F8668" t="s">
        <v>53</v>
      </c>
      <c r="G8668">
        <v>1</v>
      </c>
      <c r="H8668">
        <v>2.2999999999999998</v>
      </c>
      <c r="I8668" t="s">
        <v>179</v>
      </c>
      <c r="J8668" t="s">
        <v>76</v>
      </c>
      <c r="K8668">
        <v>6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83</v>
      </c>
      <c r="R8668" t="s">
        <v>83</v>
      </c>
      <c r="S8668" t="s">
        <v>83</v>
      </c>
      <c r="T8668" t="str">
        <f>_xlfn.XLOOKUP(A8668,MI_Match_Analysis!$A$2:$A$8,MI_Match_Analysis!$F$2:$F$8,"Not Found")</f>
        <v>Not Found</v>
      </c>
    </row>
    <row r="8669" spans="1:20" hidden="1" x14ac:dyDescent="0.3">
      <c r="A8669">
        <v>38</v>
      </c>
      <c r="B8669" s="1">
        <v>46138</v>
      </c>
      <c r="C8669" t="s">
        <v>162</v>
      </c>
      <c r="D8669" t="s">
        <v>227</v>
      </c>
      <c r="E8669" t="s">
        <v>35</v>
      </c>
      <c r="F8669" t="s">
        <v>53</v>
      </c>
      <c r="G8669">
        <v>1</v>
      </c>
      <c r="H8669">
        <v>2.4</v>
      </c>
      <c r="I8669" t="s">
        <v>179</v>
      </c>
      <c r="J8669" t="s">
        <v>76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83</v>
      </c>
      <c r="R8669" t="s">
        <v>83</v>
      </c>
      <c r="S8669" t="s">
        <v>83</v>
      </c>
      <c r="T8669" t="str">
        <f>_xlfn.XLOOKUP(A8669,MI_Match_Analysis!$A$2:$A$8,MI_Match_Analysis!$F$2:$F$8,"Not Found")</f>
        <v>Not Found</v>
      </c>
    </row>
    <row r="8670" spans="1:20" hidden="1" x14ac:dyDescent="0.3">
      <c r="A8670">
        <v>38</v>
      </c>
      <c r="B8670" s="1">
        <v>46138</v>
      </c>
      <c r="C8670" t="s">
        <v>162</v>
      </c>
      <c r="D8670" t="s">
        <v>227</v>
      </c>
      <c r="E8670" t="s">
        <v>35</v>
      </c>
      <c r="F8670" t="s">
        <v>53</v>
      </c>
      <c r="G8670">
        <v>1</v>
      </c>
      <c r="H8670">
        <v>2.5</v>
      </c>
      <c r="I8670" t="s">
        <v>179</v>
      </c>
      <c r="J8670" t="s">
        <v>76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83</v>
      </c>
      <c r="R8670" t="s">
        <v>83</v>
      </c>
      <c r="S8670" t="s">
        <v>83</v>
      </c>
      <c r="T8670" t="str">
        <f>_xlfn.XLOOKUP(A8670,MI_Match_Analysis!$A$2:$A$8,MI_Match_Analysis!$F$2:$F$8,"Not Found")</f>
        <v>Not Found</v>
      </c>
    </row>
    <row r="8671" spans="1:20" hidden="1" x14ac:dyDescent="0.3">
      <c r="A8671">
        <v>38</v>
      </c>
      <c r="B8671" s="1">
        <v>46138</v>
      </c>
      <c r="C8671" t="s">
        <v>162</v>
      </c>
      <c r="D8671" t="s">
        <v>227</v>
      </c>
      <c r="E8671" t="s">
        <v>35</v>
      </c>
      <c r="F8671" t="s">
        <v>53</v>
      </c>
      <c r="G8671">
        <v>1</v>
      </c>
      <c r="H8671">
        <v>2.6</v>
      </c>
      <c r="I8671" t="s">
        <v>60</v>
      </c>
      <c r="J8671" t="s">
        <v>76</v>
      </c>
      <c r="K8671">
        <v>1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83</v>
      </c>
      <c r="R8671" t="s">
        <v>83</v>
      </c>
      <c r="S8671" t="s">
        <v>83</v>
      </c>
      <c r="T8671" t="str">
        <f>_xlfn.XLOOKUP(A8671,MI_Match_Analysis!$A$2:$A$8,MI_Match_Analysis!$F$2:$F$8,"Not Found")</f>
        <v>Not Found</v>
      </c>
    </row>
    <row r="8672" spans="1:20" hidden="1" x14ac:dyDescent="0.3">
      <c r="A8672">
        <v>38</v>
      </c>
      <c r="B8672" s="1">
        <v>46138</v>
      </c>
      <c r="C8672" t="s">
        <v>162</v>
      </c>
      <c r="D8672" t="s">
        <v>227</v>
      </c>
      <c r="E8672" t="s">
        <v>35</v>
      </c>
      <c r="F8672" t="s">
        <v>53</v>
      </c>
      <c r="G8672">
        <v>1</v>
      </c>
      <c r="H8672">
        <v>3.1</v>
      </c>
      <c r="I8672" t="s">
        <v>60</v>
      </c>
      <c r="J8672" t="s">
        <v>141</v>
      </c>
      <c r="K8672">
        <v>1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83</v>
      </c>
      <c r="R8672" t="s">
        <v>83</v>
      </c>
      <c r="S8672" t="s">
        <v>83</v>
      </c>
      <c r="T8672" t="str">
        <f>_xlfn.XLOOKUP(A8672,MI_Match_Analysis!$A$2:$A$8,MI_Match_Analysis!$F$2:$F$8,"Not Found")</f>
        <v>Not Found</v>
      </c>
    </row>
    <row r="8673" spans="1:20" hidden="1" x14ac:dyDescent="0.3">
      <c r="A8673">
        <v>38</v>
      </c>
      <c r="B8673" s="1">
        <v>46138</v>
      </c>
      <c r="C8673" t="s">
        <v>162</v>
      </c>
      <c r="D8673" t="s">
        <v>227</v>
      </c>
      <c r="E8673" t="s">
        <v>35</v>
      </c>
      <c r="F8673" t="s">
        <v>53</v>
      </c>
      <c r="G8673">
        <v>1</v>
      </c>
      <c r="H8673">
        <v>3.2</v>
      </c>
      <c r="I8673" t="s">
        <v>179</v>
      </c>
      <c r="J8673" t="s">
        <v>141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83</v>
      </c>
      <c r="R8673" t="s">
        <v>83</v>
      </c>
      <c r="S8673" t="s">
        <v>83</v>
      </c>
      <c r="T8673" t="str">
        <f>_xlfn.XLOOKUP(A8673,MI_Match_Analysis!$A$2:$A$8,MI_Match_Analysis!$F$2:$F$8,"Not Found")</f>
        <v>Not Found</v>
      </c>
    </row>
    <row r="8674" spans="1:20" hidden="1" x14ac:dyDescent="0.3">
      <c r="A8674">
        <v>38</v>
      </c>
      <c r="B8674" s="1">
        <v>46138</v>
      </c>
      <c r="C8674" t="s">
        <v>162</v>
      </c>
      <c r="D8674" t="s">
        <v>227</v>
      </c>
      <c r="E8674" t="s">
        <v>35</v>
      </c>
      <c r="F8674" t="s">
        <v>53</v>
      </c>
      <c r="G8674">
        <v>1</v>
      </c>
      <c r="H8674">
        <v>3.3</v>
      </c>
      <c r="I8674" t="s">
        <v>60</v>
      </c>
      <c r="J8674" t="s">
        <v>141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83</v>
      </c>
      <c r="R8674" t="s">
        <v>83</v>
      </c>
      <c r="S8674" t="s">
        <v>83</v>
      </c>
      <c r="T8674" t="str">
        <f>_xlfn.XLOOKUP(A8674,MI_Match_Analysis!$A$2:$A$8,MI_Match_Analysis!$F$2:$F$8,"Not Found")</f>
        <v>Not Found</v>
      </c>
    </row>
    <row r="8675" spans="1:20" hidden="1" x14ac:dyDescent="0.3">
      <c r="A8675">
        <v>38</v>
      </c>
      <c r="B8675" s="1">
        <v>46138</v>
      </c>
      <c r="C8675" t="s">
        <v>162</v>
      </c>
      <c r="D8675" t="s">
        <v>227</v>
      </c>
      <c r="E8675" t="s">
        <v>35</v>
      </c>
      <c r="F8675" t="s">
        <v>53</v>
      </c>
      <c r="G8675">
        <v>1</v>
      </c>
      <c r="H8675">
        <v>3.4</v>
      </c>
      <c r="I8675" t="s">
        <v>179</v>
      </c>
      <c r="J8675" t="s">
        <v>141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165</v>
      </c>
      <c r="R8675" t="s">
        <v>179</v>
      </c>
      <c r="S8675" t="s">
        <v>228</v>
      </c>
      <c r="T8675" t="str">
        <f>_xlfn.XLOOKUP(A8675,MI_Match_Analysis!$A$2:$A$8,MI_Match_Analysis!$F$2:$F$8,"Not Found")</f>
        <v>Not Found</v>
      </c>
    </row>
    <row r="8676" spans="1:20" hidden="1" x14ac:dyDescent="0.3">
      <c r="A8676">
        <v>38</v>
      </c>
      <c r="B8676" s="1">
        <v>46138</v>
      </c>
      <c r="C8676" t="s">
        <v>162</v>
      </c>
      <c r="D8676" t="s">
        <v>227</v>
      </c>
      <c r="E8676" t="s">
        <v>35</v>
      </c>
      <c r="F8676" t="s">
        <v>53</v>
      </c>
      <c r="G8676">
        <v>1</v>
      </c>
      <c r="H8676">
        <v>3.5</v>
      </c>
      <c r="I8676" t="s">
        <v>185</v>
      </c>
      <c r="J8676" t="s">
        <v>141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83</v>
      </c>
      <c r="R8676" t="s">
        <v>83</v>
      </c>
      <c r="S8676" t="s">
        <v>83</v>
      </c>
      <c r="T8676" t="str">
        <f>_xlfn.XLOOKUP(A8676,MI_Match_Analysis!$A$2:$A$8,MI_Match_Analysis!$F$2:$F$8,"Not Found")</f>
        <v>Not Found</v>
      </c>
    </row>
    <row r="8677" spans="1:20" hidden="1" x14ac:dyDescent="0.3">
      <c r="A8677">
        <v>38</v>
      </c>
      <c r="B8677" s="1">
        <v>46138</v>
      </c>
      <c r="C8677" t="s">
        <v>162</v>
      </c>
      <c r="D8677" t="s">
        <v>227</v>
      </c>
      <c r="E8677" t="s">
        <v>35</v>
      </c>
      <c r="F8677" t="s">
        <v>53</v>
      </c>
      <c r="G8677">
        <v>1</v>
      </c>
      <c r="H8677">
        <v>3.6</v>
      </c>
      <c r="I8677" t="s">
        <v>60</v>
      </c>
      <c r="J8677" t="s">
        <v>141</v>
      </c>
      <c r="K8677">
        <v>4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83</v>
      </c>
      <c r="R8677" t="s">
        <v>83</v>
      </c>
      <c r="S8677" t="s">
        <v>83</v>
      </c>
      <c r="T8677" t="str">
        <f>_xlfn.XLOOKUP(A8677,MI_Match_Analysis!$A$2:$A$8,MI_Match_Analysis!$F$2:$F$8,"Not Found")</f>
        <v>Not Found</v>
      </c>
    </row>
    <row r="8678" spans="1:20" hidden="1" x14ac:dyDescent="0.3">
      <c r="A8678">
        <v>38</v>
      </c>
      <c r="B8678" s="1">
        <v>46138</v>
      </c>
      <c r="C8678" t="s">
        <v>162</v>
      </c>
      <c r="D8678" t="s">
        <v>227</v>
      </c>
      <c r="E8678" t="s">
        <v>35</v>
      </c>
      <c r="F8678" t="s">
        <v>53</v>
      </c>
      <c r="G8678">
        <v>1</v>
      </c>
      <c r="H8678">
        <v>4.0999999999999996</v>
      </c>
      <c r="I8678" t="s">
        <v>185</v>
      </c>
      <c r="J8678" t="s">
        <v>124</v>
      </c>
      <c r="K8678">
        <v>0</v>
      </c>
      <c r="L8678">
        <v>1</v>
      </c>
      <c r="M8678">
        <v>1</v>
      </c>
      <c r="N8678">
        <v>0</v>
      </c>
      <c r="O8678">
        <v>0</v>
      </c>
      <c r="P8678">
        <v>0</v>
      </c>
      <c r="Q8678" t="s">
        <v>83</v>
      </c>
      <c r="R8678" t="s">
        <v>83</v>
      </c>
      <c r="S8678" t="s">
        <v>83</v>
      </c>
      <c r="T8678" t="str">
        <f>_xlfn.XLOOKUP(A8678,MI_Match_Analysis!$A$2:$A$8,MI_Match_Analysis!$F$2:$F$8,"Not Found")</f>
        <v>Not Found</v>
      </c>
    </row>
    <row r="8679" spans="1:20" hidden="1" x14ac:dyDescent="0.3">
      <c r="A8679">
        <v>38</v>
      </c>
      <c r="B8679" s="1">
        <v>46138</v>
      </c>
      <c r="C8679" t="s">
        <v>162</v>
      </c>
      <c r="D8679" t="s">
        <v>227</v>
      </c>
      <c r="E8679" t="s">
        <v>35</v>
      </c>
      <c r="F8679" t="s">
        <v>53</v>
      </c>
      <c r="G8679">
        <v>1</v>
      </c>
      <c r="H8679">
        <v>4.0999999999999996</v>
      </c>
      <c r="I8679" t="s">
        <v>185</v>
      </c>
      <c r="J8679" t="s">
        <v>124</v>
      </c>
      <c r="K8679">
        <v>2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83</v>
      </c>
      <c r="R8679" t="s">
        <v>83</v>
      </c>
      <c r="S8679" t="s">
        <v>83</v>
      </c>
      <c r="T8679" t="str">
        <f>_xlfn.XLOOKUP(A8679,MI_Match_Analysis!$A$2:$A$8,MI_Match_Analysis!$F$2:$F$8,"Not Found")</f>
        <v>Not Found</v>
      </c>
    </row>
    <row r="8680" spans="1:20" hidden="1" x14ac:dyDescent="0.3">
      <c r="A8680">
        <v>38</v>
      </c>
      <c r="B8680" s="1">
        <v>46138</v>
      </c>
      <c r="C8680" t="s">
        <v>162</v>
      </c>
      <c r="D8680" t="s">
        <v>227</v>
      </c>
      <c r="E8680" t="s">
        <v>35</v>
      </c>
      <c r="F8680" t="s">
        <v>53</v>
      </c>
      <c r="G8680">
        <v>1</v>
      </c>
      <c r="H8680">
        <v>4.2</v>
      </c>
      <c r="I8680" t="s">
        <v>185</v>
      </c>
      <c r="J8680" t="s">
        <v>124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83</v>
      </c>
      <c r="R8680" t="s">
        <v>83</v>
      </c>
      <c r="S8680" t="s">
        <v>83</v>
      </c>
      <c r="T8680" t="str">
        <f>_xlfn.XLOOKUP(A8680,MI_Match_Analysis!$A$2:$A$8,MI_Match_Analysis!$F$2:$F$8,"Not Found")</f>
        <v>Not Found</v>
      </c>
    </row>
    <row r="8681" spans="1:20" hidden="1" x14ac:dyDescent="0.3">
      <c r="A8681">
        <v>38</v>
      </c>
      <c r="B8681" s="1">
        <v>46138</v>
      </c>
      <c r="C8681" t="s">
        <v>162</v>
      </c>
      <c r="D8681" t="s">
        <v>227</v>
      </c>
      <c r="E8681" t="s">
        <v>35</v>
      </c>
      <c r="F8681" t="s">
        <v>53</v>
      </c>
      <c r="G8681">
        <v>1</v>
      </c>
      <c r="H8681">
        <v>4.3</v>
      </c>
      <c r="I8681" t="s">
        <v>60</v>
      </c>
      <c r="J8681" t="s">
        <v>124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83</v>
      </c>
      <c r="R8681" t="s">
        <v>83</v>
      </c>
      <c r="S8681" t="s">
        <v>83</v>
      </c>
      <c r="T8681" t="str">
        <f>_xlfn.XLOOKUP(A8681,MI_Match_Analysis!$A$2:$A$8,MI_Match_Analysis!$F$2:$F$8,"Not Found")</f>
        <v>Not Found</v>
      </c>
    </row>
    <row r="8682" spans="1:20" hidden="1" x14ac:dyDescent="0.3">
      <c r="A8682">
        <v>38</v>
      </c>
      <c r="B8682" s="1">
        <v>46138</v>
      </c>
      <c r="C8682" t="s">
        <v>162</v>
      </c>
      <c r="D8682" t="s">
        <v>227</v>
      </c>
      <c r="E8682" t="s">
        <v>35</v>
      </c>
      <c r="F8682" t="s">
        <v>53</v>
      </c>
      <c r="G8682">
        <v>1</v>
      </c>
      <c r="H8682">
        <v>4.4000000000000004</v>
      </c>
      <c r="I8682" t="s">
        <v>60</v>
      </c>
      <c r="J8682" t="s">
        <v>124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83</v>
      </c>
      <c r="R8682" t="s">
        <v>83</v>
      </c>
      <c r="S8682" t="s">
        <v>83</v>
      </c>
      <c r="T8682" t="str">
        <f>_xlfn.XLOOKUP(A8682,MI_Match_Analysis!$A$2:$A$8,MI_Match_Analysis!$F$2:$F$8,"Not Found")</f>
        <v>Not Found</v>
      </c>
    </row>
    <row r="8683" spans="1:20" hidden="1" x14ac:dyDescent="0.3">
      <c r="A8683">
        <v>38</v>
      </c>
      <c r="B8683" s="1">
        <v>46138</v>
      </c>
      <c r="C8683" t="s">
        <v>162</v>
      </c>
      <c r="D8683" t="s">
        <v>227</v>
      </c>
      <c r="E8683" t="s">
        <v>35</v>
      </c>
      <c r="F8683" t="s">
        <v>53</v>
      </c>
      <c r="G8683">
        <v>1</v>
      </c>
      <c r="H8683">
        <v>4.5</v>
      </c>
      <c r="I8683" t="s">
        <v>185</v>
      </c>
      <c r="J8683" t="s">
        <v>124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83</v>
      </c>
      <c r="R8683" t="s">
        <v>83</v>
      </c>
      <c r="S8683" t="s">
        <v>83</v>
      </c>
      <c r="T8683" t="str">
        <f>_xlfn.XLOOKUP(A8683,MI_Match_Analysis!$A$2:$A$8,MI_Match_Analysis!$F$2:$F$8,"Not Found")</f>
        <v>Not Found</v>
      </c>
    </row>
    <row r="8684" spans="1:20" hidden="1" x14ac:dyDescent="0.3">
      <c r="A8684">
        <v>38</v>
      </c>
      <c r="B8684" s="1">
        <v>46138</v>
      </c>
      <c r="C8684" t="s">
        <v>162</v>
      </c>
      <c r="D8684" t="s">
        <v>227</v>
      </c>
      <c r="E8684" t="s">
        <v>35</v>
      </c>
      <c r="F8684" t="s">
        <v>53</v>
      </c>
      <c r="G8684">
        <v>1</v>
      </c>
      <c r="H8684">
        <v>4.5999999999999996</v>
      </c>
      <c r="I8684" t="s">
        <v>60</v>
      </c>
      <c r="J8684" t="s">
        <v>124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297</v>
      </c>
      <c r="R8684" t="s">
        <v>60</v>
      </c>
      <c r="S8684" t="s">
        <v>83</v>
      </c>
      <c r="T8684" t="str">
        <f>_xlfn.XLOOKUP(A8684,MI_Match_Analysis!$A$2:$A$8,MI_Match_Analysis!$F$2:$F$8,"Not Found")</f>
        <v>Not Found</v>
      </c>
    </row>
    <row r="8685" spans="1:20" hidden="1" x14ac:dyDescent="0.3">
      <c r="A8685">
        <v>38</v>
      </c>
      <c r="B8685" s="1">
        <v>46138</v>
      </c>
      <c r="C8685" t="s">
        <v>162</v>
      </c>
      <c r="D8685" t="s">
        <v>227</v>
      </c>
      <c r="E8685" t="s">
        <v>35</v>
      </c>
      <c r="F8685" t="s">
        <v>53</v>
      </c>
      <c r="G8685">
        <v>1</v>
      </c>
      <c r="H8685">
        <v>5.0999999999999996</v>
      </c>
      <c r="I8685" t="s">
        <v>185</v>
      </c>
      <c r="J8685" t="s">
        <v>254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83</v>
      </c>
      <c r="R8685" t="s">
        <v>83</v>
      </c>
      <c r="S8685" t="s">
        <v>83</v>
      </c>
      <c r="T8685" t="str">
        <f>_xlfn.XLOOKUP(A8685,MI_Match_Analysis!$A$2:$A$8,MI_Match_Analysis!$F$2:$F$8,"Not Found")</f>
        <v>Not Found</v>
      </c>
    </row>
    <row r="8686" spans="1:20" hidden="1" x14ac:dyDescent="0.3">
      <c r="A8686">
        <v>38</v>
      </c>
      <c r="B8686" s="1">
        <v>46138</v>
      </c>
      <c r="C8686" t="s">
        <v>162</v>
      </c>
      <c r="D8686" t="s">
        <v>227</v>
      </c>
      <c r="E8686" t="s">
        <v>35</v>
      </c>
      <c r="F8686" t="s">
        <v>53</v>
      </c>
      <c r="G8686">
        <v>1</v>
      </c>
      <c r="H8686">
        <v>5.2</v>
      </c>
      <c r="I8686" t="s">
        <v>259</v>
      </c>
      <c r="J8686" t="s">
        <v>254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83</v>
      </c>
      <c r="R8686" t="s">
        <v>83</v>
      </c>
      <c r="S8686" t="s">
        <v>83</v>
      </c>
      <c r="T8686" t="str">
        <f>_xlfn.XLOOKUP(A8686,MI_Match_Analysis!$A$2:$A$8,MI_Match_Analysis!$F$2:$F$8,"Not Found")</f>
        <v>Not Found</v>
      </c>
    </row>
    <row r="8687" spans="1:20" hidden="1" x14ac:dyDescent="0.3">
      <c r="A8687">
        <v>38</v>
      </c>
      <c r="B8687" s="1">
        <v>46138</v>
      </c>
      <c r="C8687" t="s">
        <v>162</v>
      </c>
      <c r="D8687" t="s">
        <v>227</v>
      </c>
      <c r="E8687" t="s">
        <v>35</v>
      </c>
      <c r="F8687" t="s">
        <v>53</v>
      </c>
      <c r="G8687">
        <v>1</v>
      </c>
      <c r="H8687">
        <v>5.3</v>
      </c>
      <c r="I8687" t="s">
        <v>259</v>
      </c>
      <c r="J8687" t="s">
        <v>254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83</v>
      </c>
      <c r="R8687" t="s">
        <v>83</v>
      </c>
      <c r="S8687" t="s">
        <v>83</v>
      </c>
      <c r="T8687" t="str">
        <f>_xlfn.XLOOKUP(A8687,MI_Match_Analysis!$A$2:$A$8,MI_Match_Analysis!$F$2:$F$8,"Not Found")</f>
        <v>Not Found</v>
      </c>
    </row>
    <row r="8688" spans="1:20" hidden="1" x14ac:dyDescent="0.3">
      <c r="A8688">
        <v>38</v>
      </c>
      <c r="B8688" s="1">
        <v>46138</v>
      </c>
      <c r="C8688" t="s">
        <v>162</v>
      </c>
      <c r="D8688" t="s">
        <v>227</v>
      </c>
      <c r="E8688" t="s">
        <v>35</v>
      </c>
      <c r="F8688" t="s">
        <v>53</v>
      </c>
      <c r="G8688">
        <v>1</v>
      </c>
      <c r="H8688">
        <v>5.4</v>
      </c>
      <c r="I8688" t="s">
        <v>259</v>
      </c>
      <c r="J8688" t="s">
        <v>254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83</v>
      </c>
      <c r="R8688" t="s">
        <v>83</v>
      </c>
      <c r="S8688" t="s">
        <v>83</v>
      </c>
      <c r="T8688" t="str">
        <f>_xlfn.XLOOKUP(A8688,MI_Match_Analysis!$A$2:$A$8,MI_Match_Analysis!$F$2:$F$8,"Not Found")</f>
        <v>Not Found</v>
      </c>
    </row>
    <row r="8689" spans="1:20" hidden="1" x14ac:dyDescent="0.3">
      <c r="A8689">
        <v>38</v>
      </c>
      <c r="B8689" s="1">
        <v>46138</v>
      </c>
      <c r="C8689" t="s">
        <v>162</v>
      </c>
      <c r="D8689" t="s">
        <v>227</v>
      </c>
      <c r="E8689" t="s">
        <v>35</v>
      </c>
      <c r="F8689" t="s">
        <v>53</v>
      </c>
      <c r="G8689">
        <v>1</v>
      </c>
      <c r="H8689">
        <v>5.5</v>
      </c>
      <c r="I8689" t="s">
        <v>185</v>
      </c>
      <c r="J8689" t="s">
        <v>254</v>
      </c>
      <c r="K8689">
        <v>2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83</v>
      </c>
      <c r="R8689" t="s">
        <v>83</v>
      </c>
      <c r="S8689" t="s">
        <v>83</v>
      </c>
      <c r="T8689" t="str">
        <f>_xlfn.XLOOKUP(A8689,MI_Match_Analysis!$A$2:$A$8,MI_Match_Analysis!$F$2:$F$8,"Not Found")</f>
        <v>Not Found</v>
      </c>
    </row>
    <row r="8690" spans="1:20" hidden="1" x14ac:dyDescent="0.3">
      <c r="A8690">
        <v>38</v>
      </c>
      <c r="B8690" s="1">
        <v>46138</v>
      </c>
      <c r="C8690" t="s">
        <v>162</v>
      </c>
      <c r="D8690" t="s">
        <v>227</v>
      </c>
      <c r="E8690" t="s">
        <v>35</v>
      </c>
      <c r="F8690" t="s">
        <v>53</v>
      </c>
      <c r="G8690">
        <v>1</v>
      </c>
      <c r="H8690">
        <v>5.6</v>
      </c>
      <c r="I8690" t="s">
        <v>185</v>
      </c>
      <c r="J8690" t="s">
        <v>254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83</v>
      </c>
      <c r="R8690" t="s">
        <v>83</v>
      </c>
      <c r="S8690" t="s">
        <v>83</v>
      </c>
      <c r="T8690" t="str">
        <f>_xlfn.XLOOKUP(A8690,MI_Match_Analysis!$A$2:$A$8,MI_Match_Analysis!$F$2:$F$8,"Not Found")</f>
        <v>Not Found</v>
      </c>
    </row>
    <row r="8691" spans="1:20" hidden="1" x14ac:dyDescent="0.3">
      <c r="A8691">
        <v>38</v>
      </c>
      <c r="B8691" s="1">
        <v>46138</v>
      </c>
      <c r="C8691" t="s">
        <v>162</v>
      </c>
      <c r="D8691" t="s">
        <v>227</v>
      </c>
      <c r="E8691" t="s">
        <v>35</v>
      </c>
      <c r="F8691" t="s">
        <v>53</v>
      </c>
      <c r="G8691">
        <v>1</v>
      </c>
      <c r="H8691">
        <v>6.1</v>
      </c>
      <c r="I8691" t="s">
        <v>259</v>
      </c>
      <c r="J8691" t="s">
        <v>141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165</v>
      </c>
      <c r="R8691" t="s">
        <v>259</v>
      </c>
      <c r="S8691" t="s">
        <v>77</v>
      </c>
      <c r="T8691" t="str">
        <f>_xlfn.XLOOKUP(A8691,MI_Match_Analysis!$A$2:$A$8,MI_Match_Analysis!$F$2:$F$8,"Not Found")</f>
        <v>Not Found</v>
      </c>
    </row>
    <row r="8692" spans="1:20" hidden="1" x14ac:dyDescent="0.3">
      <c r="A8692">
        <v>38</v>
      </c>
      <c r="B8692" s="1">
        <v>46138</v>
      </c>
      <c r="C8692" t="s">
        <v>162</v>
      </c>
      <c r="D8692" t="s">
        <v>227</v>
      </c>
      <c r="E8692" t="s">
        <v>35</v>
      </c>
      <c r="F8692" t="s">
        <v>53</v>
      </c>
      <c r="G8692">
        <v>1</v>
      </c>
      <c r="H8692">
        <v>6.2</v>
      </c>
      <c r="I8692" t="s">
        <v>122</v>
      </c>
      <c r="J8692" t="s">
        <v>141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83</v>
      </c>
      <c r="R8692" t="s">
        <v>83</v>
      </c>
      <c r="S8692" t="s">
        <v>83</v>
      </c>
      <c r="T8692" t="str">
        <f>_xlfn.XLOOKUP(A8692,MI_Match_Analysis!$A$2:$A$8,MI_Match_Analysis!$F$2:$F$8,"Not Found")</f>
        <v>Not Found</v>
      </c>
    </row>
    <row r="8693" spans="1:20" hidden="1" x14ac:dyDescent="0.3">
      <c r="A8693">
        <v>38</v>
      </c>
      <c r="B8693" s="1">
        <v>46138</v>
      </c>
      <c r="C8693" t="s">
        <v>162</v>
      </c>
      <c r="D8693" t="s">
        <v>227</v>
      </c>
      <c r="E8693" t="s">
        <v>35</v>
      </c>
      <c r="F8693" t="s">
        <v>53</v>
      </c>
      <c r="G8693">
        <v>1</v>
      </c>
      <c r="H8693">
        <v>6.2</v>
      </c>
      <c r="I8693" t="s">
        <v>122</v>
      </c>
      <c r="J8693" t="s">
        <v>141</v>
      </c>
      <c r="K8693">
        <v>0</v>
      </c>
      <c r="L8693">
        <v>1</v>
      </c>
      <c r="M8693">
        <v>1</v>
      </c>
      <c r="N8693">
        <v>0</v>
      </c>
      <c r="O8693">
        <v>0</v>
      </c>
      <c r="P8693">
        <v>0</v>
      </c>
      <c r="Q8693" t="s">
        <v>83</v>
      </c>
      <c r="R8693" t="s">
        <v>83</v>
      </c>
      <c r="S8693" t="s">
        <v>83</v>
      </c>
      <c r="T8693" t="str">
        <f>_xlfn.XLOOKUP(A8693,MI_Match_Analysis!$A$2:$A$8,MI_Match_Analysis!$F$2:$F$8,"Not Found")</f>
        <v>Not Found</v>
      </c>
    </row>
    <row r="8694" spans="1:20" hidden="1" x14ac:dyDescent="0.3">
      <c r="A8694">
        <v>38</v>
      </c>
      <c r="B8694" s="1">
        <v>46138</v>
      </c>
      <c r="C8694" t="s">
        <v>162</v>
      </c>
      <c r="D8694" t="s">
        <v>227</v>
      </c>
      <c r="E8694" t="s">
        <v>35</v>
      </c>
      <c r="F8694" t="s">
        <v>53</v>
      </c>
      <c r="G8694">
        <v>1</v>
      </c>
      <c r="H8694">
        <v>6.3</v>
      </c>
      <c r="I8694" t="s">
        <v>122</v>
      </c>
      <c r="J8694" t="s">
        <v>141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83</v>
      </c>
      <c r="R8694" t="s">
        <v>83</v>
      </c>
      <c r="S8694" t="s">
        <v>83</v>
      </c>
      <c r="T8694" t="str">
        <f>_xlfn.XLOOKUP(A8694,MI_Match_Analysis!$A$2:$A$8,MI_Match_Analysis!$F$2:$F$8,"Not Found")</f>
        <v>Not Found</v>
      </c>
    </row>
    <row r="8695" spans="1:20" hidden="1" x14ac:dyDescent="0.3">
      <c r="A8695">
        <v>38</v>
      </c>
      <c r="B8695" s="1">
        <v>46138</v>
      </c>
      <c r="C8695" t="s">
        <v>162</v>
      </c>
      <c r="D8695" t="s">
        <v>227</v>
      </c>
      <c r="E8695" t="s">
        <v>35</v>
      </c>
      <c r="F8695" t="s">
        <v>53</v>
      </c>
      <c r="G8695">
        <v>1</v>
      </c>
      <c r="H8695">
        <v>6.4</v>
      </c>
      <c r="I8695" t="s">
        <v>122</v>
      </c>
      <c r="J8695" t="s">
        <v>141</v>
      </c>
      <c r="K8695">
        <v>4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83</v>
      </c>
      <c r="R8695" t="s">
        <v>83</v>
      </c>
      <c r="S8695" t="s">
        <v>83</v>
      </c>
      <c r="T8695" t="str">
        <f>_xlfn.XLOOKUP(A8695,MI_Match_Analysis!$A$2:$A$8,MI_Match_Analysis!$F$2:$F$8,"Not Found")</f>
        <v>Not Found</v>
      </c>
    </row>
    <row r="8696" spans="1:20" hidden="1" x14ac:dyDescent="0.3">
      <c r="A8696">
        <v>38</v>
      </c>
      <c r="B8696" s="1">
        <v>46138</v>
      </c>
      <c r="C8696" t="s">
        <v>162</v>
      </c>
      <c r="D8696" t="s">
        <v>227</v>
      </c>
      <c r="E8696" t="s">
        <v>35</v>
      </c>
      <c r="F8696" t="s">
        <v>53</v>
      </c>
      <c r="G8696">
        <v>1</v>
      </c>
      <c r="H8696">
        <v>6.5</v>
      </c>
      <c r="I8696" t="s">
        <v>122</v>
      </c>
      <c r="J8696" t="s">
        <v>141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83</v>
      </c>
      <c r="R8696" t="s">
        <v>83</v>
      </c>
      <c r="S8696" t="s">
        <v>83</v>
      </c>
      <c r="T8696" t="str">
        <f>_xlfn.XLOOKUP(A8696,MI_Match_Analysis!$A$2:$A$8,MI_Match_Analysis!$F$2:$F$8,"Not Found")</f>
        <v>Not Found</v>
      </c>
    </row>
    <row r="8697" spans="1:20" hidden="1" x14ac:dyDescent="0.3">
      <c r="A8697">
        <v>38</v>
      </c>
      <c r="B8697" s="1">
        <v>46138</v>
      </c>
      <c r="C8697" t="s">
        <v>162</v>
      </c>
      <c r="D8697" t="s">
        <v>227</v>
      </c>
      <c r="E8697" t="s">
        <v>35</v>
      </c>
      <c r="F8697" t="s">
        <v>53</v>
      </c>
      <c r="G8697">
        <v>1</v>
      </c>
      <c r="H8697">
        <v>6.6</v>
      </c>
      <c r="I8697" t="s">
        <v>185</v>
      </c>
      <c r="J8697" t="s">
        <v>141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83</v>
      </c>
      <c r="R8697" t="s">
        <v>83</v>
      </c>
      <c r="S8697" t="s">
        <v>83</v>
      </c>
      <c r="T8697" t="str">
        <f>_xlfn.XLOOKUP(A8697,MI_Match_Analysis!$A$2:$A$8,MI_Match_Analysis!$F$2:$F$8,"Not Found")</f>
        <v>Not Found</v>
      </c>
    </row>
    <row r="8698" spans="1:20" hidden="1" x14ac:dyDescent="0.3">
      <c r="A8698">
        <v>38</v>
      </c>
      <c r="B8698" s="1">
        <v>46138</v>
      </c>
      <c r="C8698" t="s">
        <v>162</v>
      </c>
      <c r="D8698" t="s">
        <v>227</v>
      </c>
      <c r="E8698" t="s">
        <v>35</v>
      </c>
      <c r="F8698" t="s">
        <v>53</v>
      </c>
      <c r="G8698">
        <v>1</v>
      </c>
      <c r="H8698">
        <v>7.1</v>
      </c>
      <c r="I8698" t="s">
        <v>122</v>
      </c>
      <c r="J8698" t="s">
        <v>254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83</v>
      </c>
      <c r="R8698" t="s">
        <v>83</v>
      </c>
      <c r="S8698" t="s">
        <v>83</v>
      </c>
      <c r="T8698" t="str">
        <f>_xlfn.XLOOKUP(A8698,MI_Match_Analysis!$A$2:$A$8,MI_Match_Analysis!$F$2:$F$8,"Not Found")</f>
        <v>Not Found</v>
      </c>
    </row>
    <row r="8699" spans="1:20" hidden="1" x14ac:dyDescent="0.3">
      <c r="A8699">
        <v>38</v>
      </c>
      <c r="B8699" s="1">
        <v>46138</v>
      </c>
      <c r="C8699" t="s">
        <v>162</v>
      </c>
      <c r="D8699" t="s">
        <v>227</v>
      </c>
      <c r="E8699" t="s">
        <v>35</v>
      </c>
      <c r="F8699" t="s">
        <v>53</v>
      </c>
      <c r="G8699">
        <v>1</v>
      </c>
      <c r="H8699">
        <v>7.2</v>
      </c>
      <c r="I8699" t="s">
        <v>185</v>
      </c>
      <c r="J8699" t="s">
        <v>254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83</v>
      </c>
      <c r="R8699" t="s">
        <v>83</v>
      </c>
      <c r="S8699" t="s">
        <v>83</v>
      </c>
      <c r="T8699" t="str">
        <f>_xlfn.XLOOKUP(A8699,MI_Match_Analysis!$A$2:$A$8,MI_Match_Analysis!$F$2:$F$8,"Not Found")</f>
        <v>Not Found</v>
      </c>
    </row>
    <row r="8700" spans="1:20" hidden="1" x14ac:dyDescent="0.3">
      <c r="A8700">
        <v>38</v>
      </c>
      <c r="B8700" s="1">
        <v>46138</v>
      </c>
      <c r="C8700" t="s">
        <v>162</v>
      </c>
      <c r="D8700" t="s">
        <v>227</v>
      </c>
      <c r="E8700" t="s">
        <v>35</v>
      </c>
      <c r="F8700" t="s">
        <v>53</v>
      </c>
      <c r="G8700">
        <v>1</v>
      </c>
      <c r="H8700">
        <v>7.3</v>
      </c>
      <c r="I8700" t="s">
        <v>185</v>
      </c>
      <c r="J8700" t="s">
        <v>254</v>
      </c>
      <c r="K8700">
        <v>1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83</v>
      </c>
      <c r="R8700" t="s">
        <v>83</v>
      </c>
      <c r="S8700" t="s">
        <v>83</v>
      </c>
      <c r="T8700" t="str">
        <f>_xlfn.XLOOKUP(A8700,MI_Match_Analysis!$A$2:$A$8,MI_Match_Analysis!$F$2:$F$8,"Not Found")</f>
        <v>Not Found</v>
      </c>
    </row>
    <row r="8701" spans="1:20" hidden="1" x14ac:dyDescent="0.3">
      <c r="A8701">
        <v>38</v>
      </c>
      <c r="B8701" s="1">
        <v>46138</v>
      </c>
      <c r="C8701" t="s">
        <v>162</v>
      </c>
      <c r="D8701" t="s">
        <v>227</v>
      </c>
      <c r="E8701" t="s">
        <v>35</v>
      </c>
      <c r="F8701" t="s">
        <v>53</v>
      </c>
      <c r="G8701">
        <v>1</v>
      </c>
      <c r="H8701">
        <v>7.4</v>
      </c>
      <c r="I8701" t="s">
        <v>122</v>
      </c>
      <c r="J8701" t="s">
        <v>254</v>
      </c>
      <c r="K8701">
        <v>2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83</v>
      </c>
      <c r="R8701" t="s">
        <v>83</v>
      </c>
      <c r="S8701" t="s">
        <v>83</v>
      </c>
      <c r="T8701" t="str">
        <f>_xlfn.XLOOKUP(A8701,MI_Match_Analysis!$A$2:$A$8,MI_Match_Analysis!$F$2:$F$8,"Not Found")</f>
        <v>Not Found</v>
      </c>
    </row>
    <row r="8702" spans="1:20" hidden="1" x14ac:dyDescent="0.3">
      <c r="A8702">
        <v>38</v>
      </c>
      <c r="B8702" s="1">
        <v>46138</v>
      </c>
      <c r="C8702" t="s">
        <v>162</v>
      </c>
      <c r="D8702" t="s">
        <v>227</v>
      </c>
      <c r="E8702" t="s">
        <v>35</v>
      </c>
      <c r="F8702" t="s">
        <v>53</v>
      </c>
      <c r="G8702">
        <v>1</v>
      </c>
      <c r="H8702">
        <v>7.5</v>
      </c>
      <c r="I8702" t="s">
        <v>122</v>
      </c>
      <c r="J8702" t="s">
        <v>254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83</v>
      </c>
      <c r="R8702" t="s">
        <v>83</v>
      </c>
      <c r="S8702" t="s">
        <v>83</v>
      </c>
      <c r="T8702" t="str">
        <f>_xlfn.XLOOKUP(A8702,MI_Match_Analysis!$A$2:$A$8,MI_Match_Analysis!$F$2:$F$8,"Not Found")</f>
        <v>Not Found</v>
      </c>
    </row>
    <row r="8703" spans="1:20" hidden="1" x14ac:dyDescent="0.3">
      <c r="A8703">
        <v>38</v>
      </c>
      <c r="B8703" s="1">
        <v>46138</v>
      </c>
      <c r="C8703" t="s">
        <v>162</v>
      </c>
      <c r="D8703" t="s">
        <v>227</v>
      </c>
      <c r="E8703" t="s">
        <v>35</v>
      </c>
      <c r="F8703" t="s">
        <v>53</v>
      </c>
      <c r="G8703">
        <v>1</v>
      </c>
      <c r="H8703">
        <v>7.6</v>
      </c>
      <c r="I8703" t="s">
        <v>185</v>
      </c>
      <c r="J8703" t="s">
        <v>254</v>
      </c>
      <c r="K8703">
        <v>1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83</v>
      </c>
      <c r="R8703" t="s">
        <v>83</v>
      </c>
      <c r="S8703" t="s">
        <v>83</v>
      </c>
      <c r="T8703" t="str">
        <f>_xlfn.XLOOKUP(A8703,MI_Match_Analysis!$A$2:$A$8,MI_Match_Analysis!$F$2:$F$8,"Not Found")</f>
        <v>Not Found</v>
      </c>
    </row>
    <row r="8704" spans="1:20" hidden="1" x14ac:dyDescent="0.3">
      <c r="A8704">
        <v>38</v>
      </c>
      <c r="B8704" s="1">
        <v>46138</v>
      </c>
      <c r="C8704" t="s">
        <v>162</v>
      </c>
      <c r="D8704" t="s">
        <v>227</v>
      </c>
      <c r="E8704" t="s">
        <v>35</v>
      </c>
      <c r="F8704" t="s">
        <v>53</v>
      </c>
      <c r="G8704">
        <v>1</v>
      </c>
      <c r="H8704">
        <v>8.1</v>
      </c>
      <c r="I8704" t="s">
        <v>185</v>
      </c>
      <c r="J8704" t="s">
        <v>267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83</v>
      </c>
      <c r="R8704" t="s">
        <v>83</v>
      </c>
      <c r="S8704" t="s">
        <v>83</v>
      </c>
      <c r="T8704" t="str">
        <f>_xlfn.XLOOKUP(A8704,MI_Match_Analysis!$A$2:$A$8,MI_Match_Analysis!$F$2:$F$8,"Not Found")</f>
        <v>Not Found</v>
      </c>
    </row>
    <row r="8705" spans="1:20" hidden="1" x14ac:dyDescent="0.3">
      <c r="A8705">
        <v>38</v>
      </c>
      <c r="B8705" s="1">
        <v>46138</v>
      </c>
      <c r="C8705" t="s">
        <v>162</v>
      </c>
      <c r="D8705" t="s">
        <v>227</v>
      </c>
      <c r="E8705" t="s">
        <v>35</v>
      </c>
      <c r="F8705" t="s">
        <v>53</v>
      </c>
      <c r="G8705">
        <v>1</v>
      </c>
      <c r="H8705">
        <v>8.1999999999999993</v>
      </c>
      <c r="I8705" t="s">
        <v>122</v>
      </c>
      <c r="J8705" t="s">
        <v>267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83</v>
      </c>
      <c r="R8705" t="s">
        <v>83</v>
      </c>
      <c r="S8705" t="s">
        <v>83</v>
      </c>
      <c r="T8705" t="str">
        <f>_xlfn.XLOOKUP(A8705,MI_Match_Analysis!$A$2:$A$8,MI_Match_Analysis!$F$2:$F$8,"Not Found")</f>
        <v>Not Found</v>
      </c>
    </row>
    <row r="8706" spans="1:20" hidden="1" x14ac:dyDescent="0.3">
      <c r="A8706">
        <v>38</v>
      </c>
      <c r="B8706" s="1">
        <v>46138</v>
      </c>
      <c r="C8706" t="s">
        <v>162</v>
      </c>
      <c r="D8706" t="s">
        <v>227</v>
      </c>
      <c r="E8706" t="s">
        <v>35</v>
      </c>
      <c r="F8706" t="s">
        <v>53</v>
      </c>
      <c r="G8706">
        <v>1</v>
      </c>
      <c r="H8706">
        <v>8.3000000000000007</v>
      </c>
      <c r="I8706" t="s">
        <v>185</v>
      </c>
      <c r="J8706" t="s">
        <v>267</v>
      </c>
      <c r="K8706">
        <v>6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83</v>
      </c>
      <c r="R8706" t="s">
        <v>83</v>
      </c>
      <c r="S8706" t="s">
        <v>83</v>
      </c>
      <c r="T8706" t="str">
        <f>_xlfn.XLOOKUP(A8706,MI_Match_Analysis!$A$2:$A$8,MI_Match_Analysis!$F$2:$F$8,"Not Found")</f>
        <v>Not Found</v>
      </c>
    </row>
    <row r="8707" spans="1:20" hidden="1" x14ac:dyDescent="0.3">
      <c r="A8707">
        <v>38</v>
      </c>
      <c r="B8707" s="1">
        <v>46138</v>
      </c>
      <c r="C8707" t="s">
        <v>162</v>
      </c>
      <c r="D8707" t="s">
        <v>227</v>
      </c>
      <c r="E8707" t="s">
        <v>35</v>
      </c>
      <c r="F8707" t="s">
        <v>53</v>
      </c>
      <c r="G8707">
        <v>1</v>
      </c>
      <c r="H8707">
        <v>8.4</v>
      </c>
      <c r="I8707" t="s">
        <v>185</v>
      </c>
      <c r="J8707" t="s">
        <v>267</v>
      </c>
      <c r="K8707">
        <v>6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83</v>
      </c>
      <c r="R8707" t="s">
        <v>83</v>
      </c>
      <c r="S8707" t="s">
        <v>83</v>
      </c>
      <c r="T8707" t="str">
        <f>_xlfn.XLOOKUP(A8707,MI_Match_Analysis!$A$2:$A$8,MI_Match_Analysis!$F$2:$F$8,"Not Found")</f>
        <v>Not Found</v>
      </c>
    </row>
    <row r="8708" spans="1:20" hidden="1" x14ac:dyDescent="0.3">
      <c r="A8708">
        <v>38</v>
      </c>
      <c r="B8708" s="1">
        <v>46138</v>
      </c>
      <c r="C8708" t="s">
        <v>162</v>
      </c>
      <c r="D8708" t="s">
        <v>227</v>
      </c>
      <c r="E8708" t="s">
        <v>35</v>
      </c>
      <c r="F8708" t="s">
        <v>53</v>
      </c>
      <c r="G8708">
        <v>1</v>
      </c>
      <c r="H8708">
        <v>8.5</v>
      </c>
      <c r="I8708" t="s">
        <v>185</v>
      </c>
      <c r="J8708" t="s">
        <v>267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83</v>
      </c>
      <c r="R8708" t="s">
        <v>83</v>
      </c>
      <c r="S8708" t="s">
        <v>83</v>
      </c>
      <c r="T8708" t="str">
        <f>_xlfn.XLOOKUP(A8708,MI_Match_Analysis!$A$2:$A$8,MI_Match_Analysis!$F$2:$F$8,"Not Found")</f>
        <v>Not Found</v>
      </c>
    </row>
    <row r="8709" spans="1:20" hidden="1" x14ac:dyDescent="0.3">
      <c r="A8709">
        <v>38</v>
      </c>
      <c r="B8709" s="1">
        <v>46138</v>
      </c>
      <c r="C8709" t="s">
        <v>162</v>
      </c>
      <c r="D8709" t="s">
        <v>227</v>
      </c>
      <c r="E8709" t="s">
        <v>35</v>
      </c>
      <c r="F8709" t="s">
        <v>53</v>
      </c>
      <c r="G8709">
        <v>1</v>
      </c>
      <c r="H8709">
        <v>8.6</v>
      </c>
      <c r="I8709" t="s">
        <v>122</v>
      </c>
      <c r="J8709" t="s">
        <v>267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83</v>
      </c>
      <c r="R8709" t="s">
        <v>83</v>
      </c>
      <c r="S8709" t="s">
        <v>83</v>
      </c>
      <c r="T8709" t="str">
        <f>_xlfn.XLOOKUP(A8709,MI_Match_Analysis!$A$2:$A$8,MI_Match_Analysis!$F$2:$F$8,"Not Found")</f>
        <v>Not Found</v>
      </c>
    </row>
    <row r="8710" spans="1:20" hidden="1" x14ac:dyDescent="0.3">
      <c r="A8710">
        <v>38</v>
      </c>
      <c r="B8710" s="1">
        <v>46138</v>
      </c>
      <c r="C8710" t="s">
        <v>162</v>
      </c>
      <c r="D8710" t="s">
        <v>227</v>
      </c>
      <c r="E8710" t="s">
        <v>35</v>
      </c>
      <c r="F8710" t="s">
        <v>53</v>
      </c>
      <c r="G8710">
        <v>1</v>
      </c>
      <c r="H8710">
        <v>9.1</v>
      </c>
      <c r="I8710" t="s">
        <v>122</v>
      </c>
      <c r="J8710" t="s">
        <v>228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83</v>
      </c>
      <c r="R8710" t="s">
        <v>83</v>
      </c>
      <c r="S8710" t="s">
        <v>83</v>
      </c>
      <c r="T8710" t="str">
        <f>_xlfn.XLOOKUP(A8710,MI_Match_Analysis!$A$2:$A$8,MI_Match_Analysis!$F$2:$F$8,"Not Found")</f>
        <v>Not Found</v>
      </c>
    </row>
    <row r="8711" spans="1:20" hidden="1" x14ac:dyDescent="0.3">
      <c r="A8711">
        <v>38</v>
      </c>
      <c r="B8711" s="1">
        <v>46138</v>
      </c>
      <c r="C8711" t="s">
        <v>162</v>
      </c>
      <c r="D8711" t="s">
        <v>227</v>
      </c>
      <c r="E8711" t="s">
        <v>35</v>
      </c>
      <c r="F8711" t="s">
        <v>53</v>
      </c>
      <c r="G8711">
        <v>1</v>
      </c>
      <c r="H8711">
        <v>9.1999999999999993</v>
      </c>
      <c r="I8711" t="s">
        <v>185</v>
      </c>
      <c r="J8711" t="s">
        <v>228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83</v>
      </c>
      <c r="R8711" t="s">
        <v>83</v>
      </c>
      <c r="S8711" t="s">
        <v>83</v>
      </c>
      <c r="T8711" t="str">
        <f>_xlfn.XLOOKUP(A8711,MI_Match_Analysis!$A$2:$A$8,MI_Match_Analysis!$F$2:$F$8,"Not Found")</f>
        <v>Not Found</v>
      </c>
    </row>
    <row r="8712" spans="1:20" hidden="1" x14ac:dyDescent="0.3">
      <c r="A8712">
        <v>38</v>
      </c>
      <c r="B8712" s="1">
        <v>46138</v>
      </c>
      <c r="C8712" t="s">
        <v>162</v>
      </c>
      <c r="D8712" t="s">
        <v>227</v>
      </c>
      <c r="E8712" t="s">
        <v>35</v>
      </c>
      <c r="F8712" t="s">
        <v>53</v>
      </c>
      <c r="G8712">
        <v>1</v>
      </c>
      <c r="H8712">
        <v>9.3000000000000007</v>
      </c>
      <c r="I8712" t="s">
        <v>122</v>
      </c>
      <c r="J8712" t="s">
        <v>228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83</v>
      </c>
      <c r="R8712" t="s">
        <v>83</v>
      </c>
      <c r="S8712" t="s">
        <v>83</v>
      </c>
      <c r="T8712" t="str">
        <f>_xlfn.XLOOKUP(A8712,MI_Match_Analysis!$A$2:$A$8,MI_Match_Analysis!$F$2:$F$8,"Not Found")</f>
        <v>Not Found</v>
      </c>
    </row>
    <row r="8713" spans="1:20" hidden="1" x14ac:dyDescent="0.3">
      <c r="A8713">
        <v>38</v>
      </c>
      <c r="B8713" s="1">
        <v>46138</v>
      </c>
      <c r="C8713" t="s">
        <v>162</v>
      </c>
      <c r="D8713" t="s">
        <v>227</v>
      </c>
      <c r="E8713" t="s">
        <v>35</v>
      </c>
      <c r="F8713" t="s">
        <v>53</v>
      </c>
      <c r="G8713">
        <v>1</v>
      </c>
      <c r="H8713">
        <v>9.4</v>
      </c>
      <c r="I8713" t="s">
        <v>185</v>
      </c>
      <c r="J8713" t="s">
        <v>228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83</v>
      </c>
      <c r="R8713" t="s">
        <v>83</v>
      </c>
      <c r="S8713" t="s">
        <v>83</v>
      </c>
      <c r="T8713" t="str">
        <f>_xlfn.XLOOKUP(A8713,MI_Match_Analysis!$A$2:$A$8,MI_Match_Analysis!$F$2:$F$8,"Not Found")</f>
        <v>Not Found</v>
      </c>
    </row>
    <row r="8714" spans="1:20" hidden="1" x14ac:dyDescent="0.3">
      <c r="A8714">
        <v>38</v>
      </c>
      <c r="B8714" s="1">
        <v>46138</v>
      </c>
      <c r="C8714" t="s">
        <v>162</v>
      </c>
      <c r="D8714" t="s">
        <v>227</v>
      </c>
      <c r="E8714" t="s">
        <v>35</v>
      </c>
      <c r="F8714" t="s">
        <v>53</v>
      </c>
      <c r="G8714">
        <v>1</v>
      </c>
      <c r="H8714">
        <v>9.5</v>
      </c>
      <c r="I8714" t="s">
        <v>122</v>
      </c>
      <c r="J8714" t="s">
        <v>228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83</v>
      </c>
      <c r="R8714" t="s">
        <v>83</v>
      </c>
      <c r="S8714" t="s">
        <v>83</v>
      </c>
      <c r="T8714" t="str">
        <f>_xlfn.XLOOKUP(A8714,MI_Match_Analysis!$A$2:$A$8,MI_Match_Analysis!$F$2:$F$8,"Not Found")</f>
        <v>Not Found</v>
      </c>
    </row>
    <row r="8715" spans="1:20" hidden="1" x14ac:dyDescent="0.3">
      <c r="A8715">
        <v>38</v>
      </c>
      <c r="B8715" s="1">
        <v>46138</v>
      </c>
      <c r="C8715" t="s">
        <v>162</v>
      </c>
      <c r="D8715" t="s">
        <v>227</v>
      </c>
      <c r="E8715" t="s">
        <v>35</v>
      </c>
      <c r="F8715" t="s">
        <v>53</v>
      </c>
      <c r="G8715">
        <v>1</v>
      </c>
      <c r="H8715">
        <v>9.6</v>
      </c>
      <c r="I8715" t="s">
        <v>122</v>
      </c>
      <c r="J8715" t="s">
        <v>228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83</v>
      </c>
      <c r="R8715" t="s">
        <v>83</v>
      </c>
      <c r="S8715" t="s">
        <v>83</v>
      </c>
      <c r="T8715" t="str">
        <f>_xlfn.XLOOKUP(A8715,MI_Match_Analysis!$A$2:$A$8,MI_Match_Analysis!$F$2:$F$8,"Not Found")</f>
        <v>Not Found</v>
      </c>
    </row>
    <row r="8716" spans="1:20" hidden="1" x14ac:dyDescent="0.3">
      <c r="A8716">
        <v>38</v>
      </c>
      <c r="B8716" s="1">
        <v>46138</v>
      </c>
      <c r="C8716" t="s">
        <v>162</v>
      </c>
      <c r="D8716" t="s">
        <v>227</v>
      </c>
      <c r="E8716" t="s">
        <v>35</v>
      </c>
      <c r="F8716" t="s">
        <v>53</v>
      </c>
      <c r="G8716">
        <v>1</v>
      </c>
      <c r="H8716">
        <v>10.1</v>
      </c>
      <c r="I8716" t="s">
        <v>122</v>
      </c>
      <c r="J8716" t="s">
        <v>141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83</v>
      </c>
      <c r="R8716" t="s">
        <v>83</v>
      </c>
      <c r="S8716" t="s">
        <v>83</v>
      </c>
      <c r="T8716" t="str">
        <f>_xlfn.XLOOKUP(A8716,MI_Match_Analysis!$A$2:$A$8,MI_Match_Analysis!$F$2:$F$8,"Not Found")</f>
        <v>Not Found</v>
      </c>
    </row>
    <row r="8717" spans="1:20" hidden="1" x14ac:dyDescent="0.3">
      <c r="A8717">
        <v>38</v>
      </c>
      <c r="B8717" s="1">
        <v>46138</v>
      </c>
      <c r="C8717" t="s">
        <v>162</v>
      </c>
      <c r="D8717" t="s">
        <v>227</v>
      </c>
      <c r="E8717" t="s">
        <v>35</v>
      </c>
      <c r="F8717" t="s">
        <v>53</v>
      </c>
      <c r="G8717">
        <v>1</v>
      </c>
      <c r="H8717">
        <v>10.199999999999999</v>
      </c>
      <c r="I8717" t="s">
        <v>185</v>
      </c>
      <c r="J8717" t="s">
        <v>141</v>
      </c>
      <c r="K8717">
        <v>6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83</v>
      </c>
      <c r="R8717" t="s">
        <v>83</v>
      </c>
      <c r="S8717" t="s">
        <v>83</v>
      </c>
      <c r="T8717" t="str">
        <f>_xlfn.XLOOKUP(A8717,MI_Match_Analysis!$A$2:$A$8,MI_Match_Analysis!$F$2:$F$8,"Not Found")</f>
        <v>Not Found</v>
      </c>
    </row>
    <row r="8718" spans="1:20" hidden="1" x14ac:dyDescent="0.3">
      <c r="A8718">
        <v>38</v>
      </c>
      <c r="B8718" s="1">
        <v>46138</v>
      </c>
      <c r="C8718" t="s">
        <v>162</v>
      </c>
      <c r="D8718" t="s">
        <v>227</v>
      </c>
      <c r="E8718" t="s">
        <v>35</v>
      </c>
      <c r="F8718" t="s">
        <v>53</v>
      </c>
      <c r="G8718">
        <v>1</v>
      </c>
      <c r="H8718">
        <v>10.3</v>
      </c>
      <c r="I8718" t="s">
        <v>185</v>
      </c>
      <c r="J8718" t="s">
        <v>141</v>
      </c>
      <c r="K8718">
        <v>2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83</v>
      </c>
      <c r="R8718" t="s">
        <v>83</v>
      </c>
      <c r="S8718" t="s">
        <v>83</v>
      </c>
      <c r="T8718" t="str">
        <f>_xlfn.XLOOKUP(A8718,MI_Match_Analysis!$A$2:$A$8,MI_Match_Analysis!$F$2:$F$8,"Not Found")</f>
        <v>Not Found</v>
      </c>
    </row>
    <row r="8719" spans="1:20" hidden="1" x14ac:dyDescent="0.3">
      <c r="A8719">
        <v>38</v>
      </c>
      <c r="B8719" s="1">
        <v>46138</v>
      </c>
      <c r="C8719" t="s">
        <v>162</v>
      </c>
      <c r="D8719" t="s">
        <v>227</v>
      </c>
      <c r="E8719" t="s">
        <v>35</v>
      </c>
      <c r="F8719" t="s">
        <v>53</v>
      </c>
      <c r="G8719">
        <v>1</v>
      </c>
      <c r="H8719">
        <v>10.4</v>
      </c>
      <c r="I8719" t="s">
        <v>185</v>
      </c>
      <c r="J8719" t="s">
        <v>141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83</v>
      </c>
      <c r="R8719" t="s">
        <v>83</v>
      </c>
      <c r="S8719" t="s">
        <v>83</v>
      </c>
      <c r="T8719" t="str">
        <f>_xlfn.XLOOKUP(A8719,MI_Match_Analysis!$A$2:$A$8,MI_Match_Analysis!$F$2:$F$8,"Not Found")</f>
        <v>Not Found</v>
      </c>
    </row>
    <row r="8720" spans="1:20" hidden="1" x14ac:dyDescent="0.3">
      <c r="A8720">
        <v>38</v>
      </c>
      <c r="B8720" s="1">
        <v>46138</v>
      </c>
      <c r="C8720" t="s">
        <v>162</v>
      </c>
      <c r="D8720" t="s">
        <v>227</v>
      </c>
      <c r="E8720" t="s">
        <v>35</v>
      </c>
      <c r="F8720" t="s">
        <v>53</v>
      </c>
      <c r="G8720">
        <v>1</v>
      </c>
      <c r="H8720">
        <v>10.5</v>
      </c>
      <c r="I8720" t="s">
        <v>185</v>
      </c>
      <c r="J8720" t="s">
        <v>141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165</v>
      </c>
      <c r="R8720" t="s">
        <v>185</v>
      </c>
      <c r="S8720" t="s">
        <v>77</v>
      </c>
      <c r="T8720" t="str">
        <f>_xlfn.XLOOKUP(A8720,MI_Match_Analysis!$A$2:$A$8,MI_Match_Analysis!$F$2:$F$8,"Not Found")</f>
        <v>Not Found</v>
      </c>
    </row>
    <row r="8721" spans="1:20" hidden="1" x14ac:dyDescent="0.3">
      <c r="A8721">
        <v>38</v>
      </c>
      <c r="B8721" s="1">
        <v>46138</v>
      </c>
      <c r="C8721" t="s">
        <v>162</v>
      </c>
      <c r="D8721" t="s">
        <v>227</v>
      </c>
      <c r="E8721" t="s">
        <v>35</v>
      </c>
      <c r="F8721" t="s">
        <v>53</v>
      </c>
      <c r="G8721">
        <v>1</v>
      </c>
      <c r="H8721">
        <v>10.6</v>
      </c>
      <c r="I8721" t="s">
        <v>90</v>
      </c>
      <c r="J8721" t="s">
        <v>141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165</v>
      </c>
      <c r="R8721" t="s">
        <v>90</v>
      </c>
      <c r="S8721" t="s">
        <v>230</v>
      </c>
      <c r="T8721" t="str">
        <f>_xlfn.XLOOKUP(A8721,MI_Match_Analysis!$A$2:$A$8,MI_Match_Analysis!$F$2:$F$8,"Not Found")</f>
        <v>Not Found</v>
      </c>
    </row>
    <row r="8722" spans="1:20" hidden="1" x14ac:dyDescent="0.3">
      <c r="A8722">
        <v>38</v>
      </c>
      <c r="B8722" s="1">
        <v>46138</v>
      </c>
      <c r="C8722" t="s">
        <v>162</v>
      </c>
      <c r="D8722" t="s">
        <v>227</v>
      </c>
      <c r="E8722" t="s">
        <v>35</v>
      </c>
      <c r="F8722" t="s">
        <v>53</v>
      </c>
      <c r="G8722">
        <v>1</v>
      </c>
      <c r="H8722">
        <v>11.1</v>
      </c>
      <c r="I8722" t="s">
        <v>122</v>
      </c>
      <c r="J8722" t="s">
        <v>228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83</v>
      </c>
      <c r="R8722" t="s">
        <v>83</v>
      </c>
      <c r="S8722" t="s">
        <v>83</v>
      </c>
      <c r="T8722" t="str">
        <f>_xlfn.XLOOKUP(A8722,MI_Match_Analysis!$A$2:$A$8,MI_Match_Analysis!$F$2:$F$8,"Not Found")</f>
        <v>Not Found</v>
      </c>
    </row>
    <row r="8723" spans="1:20" hidden="1" x14ac:dyDescent="0.3">
      <c r="A8723">
        <v>38</v>
      </c>
      <c r="B8723" s="1">
        <v>46138</v>
      </c>
      <c r="C8723" t="s">
        <v>162</v>
      </c>
      <c r="D8723" t="s">
        <v>227</v>
      </c>
      <c r="E8723" t="s">
        <v>35</v>
      </c>
      <c r="F8723" t="s">
        <v>53</v>
      </c>
      <c r="G8723">
        <v>1</v>
      </c>
      <c r="H8723">
        <v>11.2</v>
      </c>
      <c r="I8723" t="s">
        <v>122</v>
      </c>
      <c r="J8723" t="s">
        <v>228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83</v>
      </c>
      <c r="R8723" t="s">
        <v>83</v>
      </c>
      <c r="S8723" t="s">
        <v>83</v>
      </c>
      <c r="T8723" t="str">
        <f>_xlfn.XLOOKUP(A8723,MI_Match_Analysis!$A$2:$A$8,MI_Match_Analysis!$F$2:$F$8,"Not Found")</f>
        <v>Not Found</v>
      </c>
    </row>
    <row r="8724" spans="1:20" hidden="1" x14ac:dyDescent="0.3">
      <c r="A8724">
        <v>38</v>
      </c>
      <c r="B8724" s="1">
        <v>46138</v>
      </c>
      <c r="C8724" t="s">
        <v>162</v>
      </c>
      <c r="D8724" t="s">
        <v>227</v>
      </c>
      <c r="E8724" t="s">
        <v>35</v>
      </c>
      <c r="F8724" t="s">
        <v>53</v>
      </c>
      <c r="G8724">
        <v>1</v>
      </c>
      <c r="H8724">
        <v>11.3</v>
      </c>
      <c r="I8724" t="s">
        <v>188</v>
      </c>
      <c r="J8724" t="s">
        <v>228</v>
      </c>
      <c r="K8724">
        <v>2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83</v>
      </c>
      <c r="R8724" t="s">
        <v>83</v>
      </c>
      <c r="S8724" t="s">
        <v>83</v>
      </c>
      <c r="T8724" t="str">
        <f>_xlfn.XLOOKUP(A8724,MI_Match_Analysis!$A$2:$A$8,MI_Match_Analysis!$F$2:$F$8,"Not Found")</f>
        <v>Not Found</v>
      </c>
    </row>
    <row r="8725" spans="1:20" hidden="1" x14ac:dyDescent="0.3">
      <c r="A8725">
        <v>38</v>
      </c>
      <c r="B8725" s="1">
        <v>46138</v>
      </c>
      <c r="C8725" t="s">
        <v>162</v>
      </c>
      <c r="D8725" t="s">
        <v>227</v>
      </c>
      <c r="E8725" t="s">
        <v>35</v>
      </c>
      <c r="F8725" t="s">
        <v>53</v>
      </c>
      <c r="G8725">
        <v>1</v>
      </c>
      <c r="H8725">
        <v>11.4</v>
      </c>
      <c r="I8725" t="s">
        <v>188</v>
      </c>
      <c r="J8725" t="s">
        <v>228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83</v>
      </c>
      <c r="R8725" t="s">
        <v>83</v>
      </c>
      <c r="S8725" t="s">
        <v>83</v>
      </c>
      <c r="T8725" t="str">
        <f>_xlfn.XLOOKUP(A8725,MI_Match_Analysis!$A$2:$A$8,MI_Match_Analysis!$F$2:$F$8,"Not Found")</f>
        <v>Not Found</v>
      </c>
    </row>
    <row r="8726" spans="1:20" hidden="1" x14ac:dyDescent="0.3">
      <c r="A8726">
        <v>38</v>
      </c>
      <c r="B8726" s="1">
        <v>46138</v>
      </c>
      <c r="C8726" t="s">
        <v>162</v>
      </c>
      <c r="D8726" t="s">
        <v>227</v>
      </c>
      <c r="E8726" t="s">
        <v>35</v>
      </c>
      <c r="F8726" t="s">
        <v>53</v>
      </c>
      <c r="G8726">
        <v>1</v>
      </c>
      <c r="H8726">
        <v>11.5</v>
      </c>
      <c r="I8726" t="s">
        <v>122</v>
      </c>
      <c r="J8726" t="s">
        <v>228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83</v>
      </c>
      <c r="R8726" t="s">
        <v>83</v>
      </c>
      <c r="S8726" t="s">
        <v>83</v>
      </c>
      <c r="T8726" t="str">
        <f>_xlfn.XLOOKUP(A8726,MI_Match_Analysis!$A$2:$A$8,MI_Match_Analysis!$F$2:$F$8,"Not Found")</f>
        <v>Not Found</v>
      </c>
    </row>
    <row r="8727" spans="1:20" hidden="1" x14ac:dyDescent="0.3">
      <c r="A8727">
        <v>38</v>
      </c>
      <c r="B8727" s="1">
        <v>46138</v>
      </c>
      <c r="C8727" t="s">
        <v>162</v>
      </c>
      <c r="D8727" t="s">
        <v>227</v>
      </c>
      <c r="E8727" t="s">
        <v>35</v>
      </c>
      <c r="F8727" t="s">
        <v>53</v>
      </c>
      <c r="G8727">
        <v>1</v>
      </c>
      <c r="H8727">
        <v>11.6</v>
      </c>
      <c r="I8727" t="s">
        <v>122</v>
      </c>
      <c r="J8727" t="s">
        <v>228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83</v>
      </c>
      <c r="R8727" t="s">
        <v>83</v>
      </c>
      <c r="S8727" t="s">
        <v>83</v>
      </c>
      <c r="T8727" t="str">
        <f>_xlfn.XLOOKUP(A8727,MI_Match_Analysis!$A$2:$A$8,MI_Match_Analysis!$F$2:$F$8,"Not Found")</f>
        <v>Not Found</v>
      </c>
    </row>
    <row r="8728" spans="1:20" hidden="1" x14ac:dyDescent="0.3">
      <c r="A8728">
        <v>38</v>
      </c>
      <c r="B8728" s="1">
        <v>46138</v>
      </c>
      <c r="C8728" t="s">
        <v>162</v>
      </c>
      <c r="D8728" t="s">
        <v>227</v>
      </c>
      <c r="E8728" t="s">
        <v>35</v>
      </c>
      <c r="F8728" t="s">
        <v>53</v>
      </c>
      <c r="G8728">
        <v>1</v>
      </c>
      <c r="H8728">
        <v>12.1</v>
      </c>
      <c r="I8728" t="s">
        <v>188</v>
      </c>
      <c r="J8728" t="s">
        <v>124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83</v>
      </c>
      <c r="R8728" t="s">
        <v>83</v>
      </c>
      <c r="S8728" t="s">
        <v>83</v>
      </c>
      <c r="T8728" t="str">
        <f>_xlfn.XLOOKUP(A8728,MI_Match_Analysis!$A$2:$A$8,MI_Match_Analysis!$F$2:$F$8,"Not Found")</f>
        <v>Not Found</v>
      </c>
    </row>
    <row r="8729" spans="1:20" hidden="1" x14ac:dyDescent="0.3">
      <c r="A8729">
        <v>38</v>
      </c>
      <c r="B8729" s="1">
        <v>46138</v>
      </c>
      <c r="C8729" t="s">
        <v>162</v>
      </c>
      <c r="D8729" t="s">
        <v>227</v>
      </c>
      <c r="E8729" t="s">
        <v>35</v>
      </c>
      <c r="F8729" t="s">
        <v>53</v>
      </c>
      <c r="G8729">
        <v>1</v>
      </c>
      <c r="H8729">
        <v>12.2</v>
      </c>
      <c r="I8729" t="s">
        <v>122</v>
      </c>
      <c r="J8729" t="s">
        <v>124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83</v>
      </c>
      <c r="R8729" t="s">
        <v>83</v>
      </c>
      <c r="S8729" t="s">
        <v>83</v>
      </c>
      <c r="T8729" t="str">
        <f>_xlfn.XLOOKUP(A8729,MI_Match_Analysis!$A$2:$A$8,MI_Match_Analysis!$F$2:$F$8,"Not Found")</f>
        <v>Not Found</v>
      </c>
    </row>
    <row r="8730" spans="1:20" hidden="1" x14ac:dyDescent="0.3">
      <c r="A8730">
        <v>38</v>
      </c>
      <c r="B8730" s="1">
        <v>46138</v>
      </c>
      <c r="C8730" t="s">
        <v>162</v>
      </c>
      <c r="D8730" t="s">
        <v>227</v>
      </c>
      <c r="E8730" t="s">
        <v>35</v>
      </c>
      <c r="F8730" t="s">
        <v>53</v>
      </c>
      <c r="G8730">
        <v>1</v>
      </c>
      <c r="H8730">
        <v>12.3</v>
      </c>
      <c r="I8730" t="s">
        <v>122</v>
      </c>
      <c r="J8730" t="s">
        <v>124</v>
      </c>
      <c r="K8730">
        <v>0</v>
      </c>
      <c r="L8730">
        <v>1</v>
      </c>
      <c r="M8730">
        <v>1</v>
      </c>
      <c r="N8730">
        <v>0</v>
      </c>
      <c r="O8730">
        <v>0</v>
      </c>
      <c r="P8730">
        <v>0</v>
      </c>
      <c r="Q8730" t="s">
        <v>83</v>
      </c>
      <c r="R8730" t="s">
        <v>83</v>
      </c>
      <c r="S8730" t="s">
        <v>83</v>
      </c>
      <c r="T8730" t="str">
        <f>_xlfn.XLOOKUP(A8730,MI_Match_Analysis!$A$2:$A$8,MI_Match_Analysis!$F$2:$F$8,"Not Found")</f>
        <v>Not Found</v>
      </c>
    </row>
    <row r="8731" spans="1:20" hidden="1" x14ac:dyDescent="0.3">
      <c r="A8731">
        <v>38</v>
      </c>
      <c r="B8731" s="1">
        <v>46138</v>
      </c>
      <c r="C8731" t="s">
        <v>162</v>
      </c>
      <c r="D8731" t="s">
        <v>227</v>
      </c>
      <c r="E8731" t="s">
        <v>35</v>
      </c>
      <c r="F8731" t="s">
        <v>53</v>
      </c>
      <c r="G8731">
        <v>1</v>
      </c>
      <c r="H8731">
        <v>12.3</v>
      </c>
      <c r="I8731" t="s">
        <v>122</v>
      </c>
      <c r="J8731" t="s">
        <v>124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83</v>
      </c>
      <c r="R8731" t="s">
        <v>83</v>
      </c>
      <c r="S8731" t="s">
        <v>83</v>
      </c>
      <c r="T8731" t="str">
        <f>_xlfn.XLOOKUP(A8731,MI_Match_Analysis!$A$2:$A$8,MI_Match_Analysis!$F$2:$F$8,"Not Found")</f>
        <v>Not Found</v>
      </c>
    </row>
    <row r="8732" spans="1:20" hidden="1" x14ac:dyDescent="0.3">
      <c r="A8732">
        <v>38</v>
      </c>
      <c r="B8732" s="1">
        <v>46138</v>
      </c>
      <c r="C8732" t="s">
        <v>162</v>
      </c>
      <c r="D8732" t="s">
        <v>227</v>
      </c>
      <c r="E8732" t="s">
        <v>35</v>
      </c>
      <c r="F8732" t="s">
        <v>53</v>
      </c>
      <c r="G8732">
        <v>1</v>
      </c>
      <c r="H8732">
        <v>12.4</v>
      </c>
      <c r="I8732" t="s">
        <v>188</v>
      </c>
      <c r="J8732" t="s">
        <v>124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83</v>
      </c>
      <c r="R8732" t="s">
        <v>83</v>
      </c>
      <c r="S8732" t="s">
        <v>83</v>
      </c>
      <c r="T8732" t="str">
        <f>_xlfn.XLOOKUP(A8732,MI_Match_Analysis!$A$2:$A$8,MI_Match_Analysis!$F$2:$F$8,"Not Found")</f>
        <v>Not Found</v>
      </c>
    </row>
    <row r="8733" spans="1:20" hidden="1" x14ac:dyDescent="0.3">
      <c r="A8733">
        <v>38</v>
      </c>
      <c r="B8733" s="1">
        <v>46138</v>
      </c>
      <c r="C8733" t="s">
        <v>162</v>
      </c>
      <c r="D8733" t="s">
        <v>227</v>
      </c>
      <c r="E8733" t="s">
        <v>35</v>
      </c>
      <c r="F8733" t="s">
        <v>53</v>
      </c>
      <c r="G8733">
        <v>1</v>
      </c>
      <c r="H8733">
        <v>12.5</v>
      </c>
      <c r="I8733" t="s">
        <v>188</v>
      </c>
      <c r="J8733" t="s">
        <v>124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83</v>
      </c>
      <c r="R8733" t="s">
        <v>83</v>
      </c>
      <c r="S8733" t="s">
        <v>83</v>
      </c>
      <c r="T8733" t="str">
        <f>_xlfn.XLOOKUP(A8733,MI_Match_Analysis!$A$2:$A$8,MI_Match_Analysis!$F$2:$F$8,"Not Found")</f>
        <v>Not Found</v>
      </c>
    </row>
    <row r="8734" spans="1:20" hidden="1" x14ac:dyDescent="0.3">
      <c r="A8734">
        <v>38</v>
      </c>
      <c r="B8734" s="1">
        <v>46138</v>
      </c>
      <c r="C8734" t="s">
        <v>162</v>
      </c>
      <c r="D8734" t="s">
        <v>227</v>
      </c>
      <c r="E8734" t="s">
        <v>35</v>
      </c>
      <c r="F8734" t="s">
        <v>53</v>
      </c>
      <c r="G8734">
        <v>1</v>
      </c>
      <c r="H8734">
        <v>12.6</v>
      </c>
      <c r="I8734" t="s">
        <v>188</v>
      </c>
      <c r="J8734" t="s">
        <v>124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83</v>
      </c>
      <c r="R8734" t="s">
        <v>83</v>
      </c>
      <c r="S8734" t="s">
        <v>83</v>
      </c>
      <c r="T8734" t="str">
        <f>_xlfn.XLOOKUP(A8734,MI_Match_Analysis!$A$2:$A$8,MI_Match_Analysis!$F$2:$F$8,"Not Found")</f>
        <v>Not Found</v>
      </c>
    </row>
    <row r="8735" spans="1:20" hidden="1" x14ac:dyDescent="0.3">
      <c r="A8735">
        <v>38</v>
      </c>
      <c r="B8735" s="1">
        <v>46138</v>
      </c>
      <c r="C8735" t="s">
        <v>162</v>
      </c>
      <c r="D8735" t="s">
        <v>227</v>
      </c>
      <c r="E8735" t="s">
        <v>35</v>
      </c>
      <c r="F8735" t="s">
        <v>53</v>
      </c>
      <c r="G8735">
        <v>1</v>
      </c>
      <c r="H8735">
        <v>13.1</v>
      </c>
      <c r="I8735" t="s">
        <v>122</v>
      </c>
      <c r="J8735" t="s">
        <v>254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83</v>
      </c>
      <c r="R8735" t="s">
        <v>83</v>
      </c>
      <c r="S8735" t="s">
        <v>83</v>
      </c>
      <c r="T8735" t="str">
        <f>_xlfn.XLOOKUP(A8735,MI_Match_Analysis!$A$2:$A$8,MI_Match_Analysis!$F$2:$F$8,"Not Found")</f>
        <v>Not Found</v>
      </c>
    </row>
    <row r="8736" spans="1:20" hidden="1" x14ac:dyDescent="0.3">
      <c r="A8736">
        <v>38</v>
      </c>
      <c r="B8736" s="1">
        <v>46138</v>
      </c>
      <c r="C8736" t="s">
        <v>162</v>
      </c>
      <c r="D8736" t="s">
        <v>227</v>
      </c>
      <c r="E8736" t="s">
        <v>35</v>
      </c>
      <c r="F8736" t="s">
        <v>53</v>
      </c>
      <c r="G8736">
        <v>1</v>
      </c>
      <c r="H8736">
        <v>13.2</v>
      </c>
      <c r="I8736" t="s">
        <v>122</v>
      </c>
      <c r="J8736" t="s">
        <v>254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83</v>
      </c>
      <c r="R8736" t="s">
        <v>83</v>
      </c>
      <c r="S8736" t="s">
        <v>83</v>
      </c>
      <c r="T8736" t="str">
        <f>_xlfn.XLOOKUP(A8736,MI_Match_Analysis!$A$2:$A$8,MI_Match_Analysis!$F$2:$F$8,"Not Found")</f>
        <v>Not Found</v>
      </c>
    </row>
    <row r="8737" spans="1:20" hidden="1" x14ac:dyDescent="0.3">
      <c r="A8737">
        <v>38</v>
      </c>
      <c r="B8737" s="1">
        <v>46138</v>
      </c>
      <c r="C8737" t="s">
        <v>162</v>
      </c>
      <c r="D8737" t="s">
        <v>227</v>
      </c>
      <c r="E8737" t="s">
        <v>35</v>
      </c>
      <c r="F8737" t="s">
        <v>53</v>
      </c>
      <c r="G8737">
        <v>1</v>
      </c>
      <c r="H8737">
        <v>13.3</v>
      </c>
      <c r="I8737" t="s">
        <v>122</v>
      </c>
      <c r="J8737" t="s">
        <v>254</v>
      </c>
      <c r="K8737">
        <v>4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83</v>
      </c>
      <c r="R8737" t="s">
        <v>83</v>
      </c>
      <c r="S8737" t="s">
        <v>83</v>
      </c>
      <c r="T8737" t="str">
        <f>_xlfn.XLOOKUP(A8737,MI_Match_Analysis!$A$2:$A$8,MI_Match_Analysis!$F$2:$F$8,"Not Found")</f>
        <v>Not Found</v>
      </c>
    </row>
    <row r="8738" spans="1:20" hidden="1" x14ac:dyDescent="0.3">
      <c r="A8738">
        <v>38</v>
      </c>
      <c r="B8738" s="1">
        <v>46138</v>
      </c>
      <c r="C8738" t="s">
        <v>162</v>
      </c>
      <c r="D8738" t="s">
        <v>227</v>
      </c>
      <c r="E8738" t="s">
        <v>35</v>
      </c>
      <c r="F8738" t="s">
        <v>53</v>
      </c>
      <c r="G8738">
        <v>1</v>
      </c>
      <c r="H8738">
        <v>13.4</v>
      </c>
      <c r="I8738" t="s">
        <v>122</v>
      </c>
      <c r="J8738" t="s">
        <v>254</v>
      </c>
      <c r="K8738">
        <v>4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83</v>
      </c>
      <c r="R8738" t="s">
        <v>83</v>
      </c>
      <c r="S8738" t="s">
        <v>83</v>
      </c>
      <c r="T8738" t="str">
        <f>_xlfn.XLOOKUP(A8738,MI_Match_Analysis!$A$2:$A$8,MI_Match_Analysis!$F$2:$F$8,"Not Found")</f>
        <v>Not Found</v>
      </c>
    </row>
    <row r="8739" spans="1:20" hidden="1" x14ac:dyDescent="0.3">
      <c r="A8739">
        <v>38</v>
      </c>
      <c r="B8739" s="1">
        <v>46138</v>
      </c>
      <c r="C8739" t="s">
        <v>162</v>
      </c>
      <c r="D8739" t="s">
        <v>227</v>
      </c>
      <c r="E8739" t="s">
        <v>35</v>
      </c>
      <c r="F8739" t="s">
        <v>53</v>
      </c>
      <c r="G8739">
        <v>1</v>
      </c>
      <c r="H8739">
        <v>13.5</v>
      </c>
      <c r="I8739" t="s">
        <v>122</v>
      </c>
      <c r="J8739" t="s">
        <v>254</v>
      </c>
      <c r="K8739">
        <v>1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83</v>
      </c>
      <c r="R8739" t="s">
        <v>83</v>
      </c>
      <c r="S8739" t="s">
        <v>83</v>
      </c>
      <c r="T8739" t="str">
        <f>_xlfn.XLOOKUP(A8739,MI_Match_Analysis!$A$2:$A$8,MI_Match_Analysis!$F$2:$F$8,"Not Found")</f>
        <v>Not Found</v>
      </c>
    </row>
    <row r="8740" spans="1:20" hidden="1" x14ac:dyDescent="0.3">
      <c r="A8740">
        <v>38</v>
      </c>
      <c r="B8740" s="1">
        <v>46138</v>
      </c>
      <c r="C8740" t="s">
        <v>162</v>
      </c>
      <c r="D8740" t="s">
        <v>227</v>
      </c>
      <c r="E8740" t="s">
        <v>35</v>
      </c>
      <c r="F8740" t="s">
        <v>53</v>
      </c>
      <c r="G8740">
        <v>1</v>
      </c>
      <c r="H8740">
        <v>13.6</v>
      </c>
      <c r="I8740" t="s">
        <v>188</v>
      </c>
      <c r="J8740" t="s">
        <v>254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83</v>
      </c>
      <c r="R8740" t="s">
        <v>83</v>
      </c>
      <c r="S8740" t="s">
        <v>83</v>
      </c>
      <c r="T8740" t="str">
        <f>_xlfn.XLOOKUP(A8740,MI_Match_Analysis!$A$2:$A$8,MI_Match_Analysis!$F$2:$F$8,"Not Found")</f>
        <v>Not Found</v>
      </c>
    </row>
    <row r="8741" spans="1:20" hidden="1" x14ac:dyDescent="0.3">
      <c r="A8741">
        <v>38</v>
      </c>
      <c r="B8741" s="1">
        <v>46138</v>
      </c>
      <c r="C8741" t="s">
        <v>162</v>
      </c>
      <c r="D8741" t="s">
        <v>227</v>
      </c>
      <c r="E8741" t="s">
        <v>35</v>
      </c>
      <c r="F8741" t="s">
        <v>53</v>
      </c>
      <c r="G8741">
        <v>1</v>
      </c>
      <c r="H8741">
        <v>14.1</v>
      </c>
      <c r="I8741" t="s">
        <v>188</v>
      </c>
      <c r="J8741" t="s">
        <v>267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83</v>
      </c>
      <c r="R8741" t="s">
        <v>83</v>
      </c>
      <c r="S8741" t="s">
        <v>83</v>
      </c>
      <c r="T8741" t="str">
        <f>_xlfn.XLOOKUP(A8741,MI_Match_Analysis!$A$2:$A$8,MI_Match_Analysis!$F$2:$F$8,"Not Found")</f>
        <v>Not Found</v>
      </c>
    </row>
    <row r="8742" spans="1:20" hidden="1" x14ac:dyDescent="0.3">
      <c r="A8742">
        <v>38</v>
      </c>
      <c r="B8742" s="1">
        <v>46138</v>
      </c>
      <c r="C8742" t="s">
        <v>162</v>
      </c>
      <c r="D8742" t="s">
        <v>227</v>
      </c>
      <c r="E8742" t="s">
        <v>35</v>
      </c>
      <c r="F8742" t="s">
        <v>53</v>
      </c>
      <c r="G8742">
        <v>1</v>
      </c>
      <c r="H8742">
        <v>14.2</v>
      </c>
      <c r="I8742" t="s">
        <v>188</v>
      </c>
      <c r="J8742" t="s">
        <v>267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83</v>
      </c>
      <c r="R8742" t="s">
        <v>83</v>
      </c>
      <c r="S8742" t="s">
        <v>83</v>
      </c>
      <c r="T8742" t="str">
        <f>_xlfn.XLOOKUP(A8742,MI_Match_Analysis!$A$2:$A$8,MI_Match_Analysis!$F$2:$F$8,"Not Found")</f>
        <v>Not Found</v>
      </c>
    </row>
    <row r="8743" spans="1:20" hidden="1" x14ac:dyDescent="0.3">
      <c r="A8743">
        <v>38</v>
      </c>
      <c r="B8743" s="1">
        <v>46138</v>
      </c>
      <c r="C8743" t="s">
        <v>162</v>
      </c>
      <c r="D8743" t="s">
        <v>227</v>
      </c>
      <c r="E8743" t="s">
        <v>35</v>
      </c>
      <c r="F8743" t="s">
        <v>53</v>
      </c>
      <c r="G8743">
        <v>1</v>
      </c>
      <c r="H8743">
        <v>14.3</v>
      </c>
      <c r="I8743" t="s">
        <v>122</v>
      </c>
      <c r="J8743" t="s">
        <v>267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83</v>
      </c>
      <c r="R8743" t="s">
        <v>83</v>
      </c>
      <c r="S8743" t="s">
        <v>83</v>
      </c>
      <c r="T8743" t="str">
        <f>_xlfn.XLOOKUP(A8743,MI_Match_Analysis!$A$2:$A$8,MI_Match_Analysis!$F$2:$F$8,"Not Found")</f>
        <v>Not Found</v>
      </c>
    </row>
    <row r="8744" spans="1:20" hidden="1" x14ac:dyDescent="0.3">
      <c r="A8744">
        <v>38</v>
      </c>
      <c r="B8744" s="1">
        <v>46138</v>
      </c>
      <c r="C8744" t="s">
        <v>162</v>
      </c>
      <c r="D8744" t="s">
        <v>227</v>
      </c>
      <c r="E8744" t="s">
        <v>35</v>
      </c>
      <c r="F8744" t="s">
        <v>53</v>
      </c>
      <c r="G8744">
        <v>1</v>
      </c>
      <c r="H8744">
        <v>14.4</v>
      </c>
      <c r="I8744" t="s">
        <v>122</v>
      </c>
      <c r="J8744" t="s">
        <v>267</v>
      </c>
      <c r="K8744">
        <v>1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83</v>
      </c>
      <c r="R8744" t="s">
        <v>83</v>
      </c>
      <c r="S8744" t="s">
        <v>83</v>
      </c>
      <c r="T8744" t="str">
        <f>_xlfn.XLOOKUP(A8744,MI_Match_Analysis!$A$2:$A$8,MI_Match_Analysis!$F$2:$F$8,"Not Found")</f>
        <v>Not Found</v>
      </c>
    </row>
    <row r="8745" spans="1:20" hidden="1" x14ac:dyDescent="0.3">
      <c r="A8745">
        <v>38</v>
      </c>
      <c r="B8745" s="1">
        <v>46138</v>
      </c>
      <c r="C8745" t="s">
        <v>162</v>
      </c>
      <c r="D8745" t="s">
        <v>227</v>
      </c>
      <c r="E8745" t="s">
        <v>35</v>
      </c>
      <c r="F8745" t="s">
        <v>53</v>
      </c>
      <c r="G8745">
        <v>1</v>
      </c>
      <c r="H8745">
        <v>14.5</v>
      </c>
      <c r="I8745" t="s">
        <v>188</v>
      </c>
      <c r="J8745" t="s">
        <v>267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83</v>
      </c>
      <c r="R8745" t="s">
        <v>83</v>
      </c>
      <c r="S8745" t="s">
        <v>83</v>
      </c>
      <c r="T8745" t="str">
        <f>_xlfn.XLOOKUP(A8745,MI_Match_Analysis!$A$2:$A$8,MI_Match_Analysis!$F$2:$F$8,"Not Found")</f>
        <v>Not Found</v>
      </c>
    </row>
    <row r="8746" spans="1:20" hidden="1" x14ac:dyDescent="0.3">
      <c r="A8746">
        <v>38</v>
      </c>
      <c r="B8746" s="1">
        <v>46138</v>
      </c>
      <c r="C8746" t="s">
        <v>162</v>
      </c>
      <c r="D8746" t="s">
        <v>227</v>
      </c>
      <c r="E8746" t="s">
        <v>35</v>
      </c>
      <c r="F8746" t="s">
        <v>53</v>
      </c>
      <c r="G8746">
        <v>1</v>
      </c>
      <c r="H8746">
        <v>14.6</v>
      </c>
      <c r="I8746" t="s">
        <v>188</v>
      </c>
      <c r="J8746" t="s">
        <v>267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165</v>
      </c>
      <c r="R8746" t="s">
        <v>188</v>
      </c>
      <c r="S8746" t="s">
        <v>130</v>
      </c>
      <c r="T8746" t="str">
        <f>_xlfn.XLOOKUP(A8746,MI_Match_Analysis!$A$2:$A$8,MI_Match_Analysis!$F$2:$F$8,"Not Found")</f>
        <v>Not Found</v>
      </c>
    </row>
    <row r="8747" spans="1:20" hidden="1" x14ac:dyDescent="0.3">
      <c r="A8747">
        <v>38</v>
      </c>
      <c r="B8747" s="1">
        <v>46138</v>
      </c>
      <c r="C8747" t="s">
        <v>162</v>
      </c>
      <c r="D8747" t="s">
        <v>227</v>
      </c>
      <c r="E8747" t="s">
        <v>35</v>
      </c>
      <c r="F8747" t="s">
        <v>53</v>
      </c>
      <c r="G8747">
        <v>1</v>
      </c>
      <c r="H8747">
        <v>15.1</v>
      </c>
      <c r="I8747" t="s">
        <v>122</v>
      </c>
      <c r="J8747" t="s">
        <v>124</v>
      </c>
      <c r="K8747">
        <v>4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83</v>
      </c>
      <c r="R8747" t="s">
        <v>83</v>
      </c>
      <c r="S8747" t="s">
        <v>83</v>
      </c>
      <c r="T8747" t="str">
        <f>_xlfn.XLOOKUP(A8747,MI_Match_Analysis!$A$2:$A$8,MI_Match_Analysis!$F$2:$F$8,"Not Found")</f>
        <v>Not Found</v>
      </c>
    </row>
    <row r="8748" spans="1:20" hidden="1" x14ac:dyDescent="0.3">
      <c r="A8748">
        <v>38</v>
      </c>
      <c r="B8748" s="1">
        <v>46138</v>
      </c>
      <c r="C8748" t="s">
        <v>162</v>
      </c>
      <c r="D8748" t="s">
        <v>227</v>
      </c>
      <c r="E8748" t="s">
        <v>35</v>
      </c>
      <c r="F8748" t="s">
        <v>53</v>
      </c>
      <c r="G8748">
        <v>1</v>
      </c>
      <c r="H8748">
        <v>15.2</v>
      </c>
      <c r="I8748" t="s">
        <v>122</v>
      </c>
      <c r="J8748" t="s">
        <v>124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83</v>
      </c>
      <c r="R8748" t="s">
        <v>83</v>
      </c>
      <c r="S8748" t="s">
        <v>83</v>
      </c>
      <c r="T8748" t="str">
        <f>_xlfn.XLOOKUP(A8748,MI_Match_Analysis!$A$2:$A$8,MI_Match_Analysis!$F$2:$F$8,"Not Found")</f>
        <v>Not Found</v>
      </c>
    </row>
    <row r="8749" spans="1:20" hidden="1" x14ac:dyDescent="0.3">
      <c r="A8749">
        <v>38</v>
      </c>
      <c r="B8749" s="1">
        <v>46138</v>
      </c>
      <c r="C8749" t="s">
        <v>162</v>
      </c>
      <c r="D8749" t="s">
        <v>227</v>
      </c>
      <c r="E8749" t="s">
        <v>35</v>
      </c>
      <c r="F8749" t="s">
        <v>53</v>
      </c>
      <c r="G8749">
        <v>1</v>
      </c>
      <c r="H8749">
        <v>15.3</v>
      </c>
      <c r="I8749" t="s">
        <v>122</v>
      </c>
      <c r="J8749" t="s">
        <v>124</v>
      </c>
      <c r="K8749">
        <v>1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83</v>
      </c>
      <c r="R8749" t="s">
        <v>83</v>
      </c>
      <c r="S8749" t="s">
        <v>83</v>
      </c>
      <c r="T8749" t="str">
        <f>_xlfn.XLOOKUP(A8749,MI_Match_Analysis!$A$2:$A$8,MI_Match_Analysis!$F$2:$F$8,"Not Found")</f>
        <v>Not Found</v>
      </c>
    </row>
    <row r="8750" spans="1:20" hidden="1" x14ac:dyDescent="0.3">
      <c r="A8750">
        <v>38</v>
      </c>
      <c r="B8750" s="1">
        <v>46138</v>
      </c>
      <c r="C8750" t="s">
        <v>162</v>
      </c>
      <c r="D8750" t="s">
        <v>227</v>
      </c>
      <c r="E8750" t="s">
        <v>35</v>
      </c>
      <c r="F8750" t="s">
        <v>53</v>
      </c>
      <c r="G8750">
        <v>1</v>
      </c>
      <c r="H8750">
        <v>15.4</v>
      </c>
      <c r="I8750" t="s">
        <v>193</v>
      </c>
      <c r="J8750" t="s">
        <v>124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83</v>
      </c>
      <c r="R8750" t="s">
        <v>83</v>
      </c>
      <c r="S8750" t="s">
        <v>83</v>
      </c>
      <c r="T8750" t="str">
        <f>_xlfn.XLOOKUP(A8750,MI_Match_Analysis!$A$2:$A$8,MI_Match_Analysis!$F$2:$F$8,"Not Found")</f>
        <v>Not Found</v>
      </c>
    </row>
    <row r="8751" spans="1:20" hidden="1" x14ac:dyDescent="0.3">
      <c r="A8751">
        <v>38</v>
      </c>
      <c r="B8751" s="1">
        <v>46138</v>
      </c>
      <c r="C8751" t="s">
        <v>162</v>
      </c>
      <c r="D8751" t="s">
        <v>227</v>
      </c>
      <c r="E8751" t="s">
        <v>35</v>
      </c>
      <c r="F8751" t="s">
        <v>53</v>
      </c>
      <c r="G8751">
        <v>1</v>
      </c>
      <c r="H8751">
        <v>15.5</v>
      </c>
      <c r="I8751" t="s">
        <v>193</v>
      </c>
      <c r="J8751" t="s">
        <v>124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83</v>
      </c>
      <c r="R8751" t="s">
        <v>83</v>
      </c>
      <c r="S8751" t="s">
        <v>83</v>
      </c>
      <c r="T8751" t="str">
        <f>_xlfn.XLOOKUP(A8751,MI_Match_Analysis!$A$2:$A$8,MI_Match_Analysis!$F$2:$F$8,"Not Found")</f>
        <v>Not Found</v>
      </c>
    </row>
    <row r="8752" spans="1:20" hidden="1" x14ac:dyDescent="0.3">
      <c r="A8752">
        <v>38</v>
      </c>
      <c r="B8752" s="1">
        <v>46138</v>
      </c>
      <c r="C8752" t="s">
        <v>162</v>
      </c>
      <c r="D8752" t="s">
        <v>227</v>
      </c>
      <c r="E8752" t="s">
        <v>35</v>
      </c>
      <c r="F8752" t="s">
        <v>53</v>
      </c>
      <c r="G8752">
        <v>1</v>
      </c>
      <c r="H8752">
        <v>15.6</v>
      </c>
      <c r="I8752" t="s">
        <v>122</v>
      </c>
      <c r="J8752" t="s">
        <v>124</v>
      </c>
      <c r="K8752">
        <v>1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83</v>
      </c>
      <c r="R8752" t="s">
        <v>83</v>
      </c>
      <c r="S8752" t="s">
        <v>83</v>
      </c>
      <c r="T8752" t="str">
        <f>_xlfn.XLOOKUP(A8752,MI_Match_Analysis!$A$2:$A$8,MI_Match_Analysis!$F$2:$F$8,"Not Found")</f>
        <v>Not Found</v>
      </c>
    </row>
    <row r="8753" spans="1:20" hidden="1" x14ac:dyDescent="0.3">
      <c r="A8753">
        <v>38</v>
      </c>
      <c r="B8753" s="1">
        <v>46138</v>
      </c>
      <c r="C8753" t="s">
        <v>162</v>
      </c>
      <c r="D8753" t="s">
        <v>227</v>
      </c>
      <c r="E8753" t="s">
        <v>35</v>
      </c>
      <c r="F8753" t="s">
        <v>53</v>
      </c>
      <c r="G8753">
        <v>1</v>
      </c>
      <c r="H8753">
        <v>16.100000000000001</v>
      </c>
      <c r="I8753" t="s">
        <v>122</v>
      </c>
      <c r="J8753" t="s">
        <v>76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83</v>
      </c>
      <c r="R8753" t="s">
        <v>83</v>
      </c>
      <c r="S8753" t="s">
        <v>83</v>
      </c>
      <c r="T8753" t="str">
        <f>_xlfn.XLOOKUP(A8753,MI_Match_Analysis!$A$2:$A$8,MI_Match_Analysis!$F$2:$F$8,"Not Found")</f>
        <v>Not Found</v>
      </c>
    </row>
    <row r="8754" spans="1:20" hidden="1" x14ac:dyDescent="0.3">
      <c r="A8754">
        <v>38</v>
      </c>
      <c r="B8754" s="1">
        <v>46138</v>
      </c>
      <c r="C8754" t="s">
        <v>162</v>
      </c>
      <c r="D8754" t="s">
        <v>227</v>
      </c>
      <c r="E8754" t="s">
        <v>35</v>
      </c>
      <c r="F8754" t="s">
        <v>53</v>
      </c>
      <c r="G8754">
        <v>1</v>
      </c>
      <c r="H8754">
        <v>16.2</v>
      </c>
      <c r="I8754" t="s">
        <v>193</v>
      </c>
      <c r="J8754" t="s">
        <v>76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83</v>
      </c>
      <c r="R8754" t="s">
        <v>83</v>
      </c>
      <c r="S8754" t="s">
        <v>83</v>
      </c>
      <c r="T8754" t="str">
        <f>_xlfn.XLOOKUP(A8754,MI_Match_Analysis!$A$2:$A$8,MI_Match_Analysis!$F$2:$F$8,"Not Found")</f>
        <v>Not Found</v>
      </c>
    </row>
    <row r="8755" spans="1:20" hidden="1" x14ac:dyDescent="0.3">
      <c r="A8755">
        <v>38</v>
      </c>
      <c r="B8755" s="1">
        <v>46138</v>
      </c>
      <c r="C8755" t="s">
        <v>162</v>
      </c>
      <c r="D8755" t="s">
        <v>227</v>
      </c>
      <c r="E8755" t="s">
        <v>35</v>
      </c>
      <c r="F8755" t="s">
        <v>53</v>
      </c>
      <c r="G8755">
        <v>1</v>
      </c>
      <c r="H8755">
        <v>16.3</v>
      </c>
      <c r="I8755" t="s">
        <v>122</v>
      </c>
      <c r="J8755" t="s">
        <v>76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83</v>
      </c>
      <c r="R8755" t="s">
        <v>83</v>
      </c>
      <c r="S8755" t="s">
        <v>83</v>
      </c>
      <c r="T8755" t="str">
        <f>_xlfn.XLOOKUP(A8755,MI_Match_Analysis!$A$2:$A$8,MI_Match_Analysis!$F$2:$F$8,"Not Found")</f>
        <v>Not Found</v>
      </c>
    </row>
    <row r="8756" spans="1:20" hidden="1" x14ac:dyDescent="0.3">
      <c r="A8756">
        <v>38</v>
      </c>
      <c r="B8756" s="1">
        <v>46138</v>
      </c>
      <c r="C8756" t="s">
        <v>162</v>
      </c>
      <c r="D8756" t="s">
        <v>227</v>
      </c>
      <c r="E8756" t="s">
        <v>35</v>
      </c>
      <c r="F8756" t="s">
        <v>53</v>
      </c>
      <c r="G8756">
        <v>1</v>
      </c>
      <c r="H8756">
        <v>16.399999999999999</v>
      </c>
      <c r="I8756" t="s">
        <v>122</v>
      </c>
      <c r="J8756" t="s">
        <v>76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83</v>
      </c>
      <c r="R8756" t="s">
        <v>83</v>
      </c>
      <c r="S8756" t="s">
        <v>83</v>
      </c>
      <c r="T8756" t="str">
        <f>_xlfn.XLOOKUP(A8756,MI_Match_Analysis!$A$2:$A$8,MI_Match_Analysis!$F$2:$F$8,"Not Found")</f>
        <v>Not Found</v>
      </c>
    </row>
    <row r="8757" spans="1:20" hidden="1" x14ac:dyDescent="0.3">
      <c r="A8757">
        <v>38</v>
      </c>
      <c r="B8757" s="1">
        <v>46138</v>
      </c>
      <c r="C8757" t="s">
        <v>162</v>
      </c>
      <c r="D8757" t="s">
        <v>227</v>
      </c>
      <c r="E8757" t="s">
        <v>35</v>
      </c>
      <c r="F8757" t="s">
        <v>53</v>
      </c>
      <c r="G8757">
        <v>1</v>
      </c>
      <c r="H8757">
        <v>16.5</v>
      </c>
      <c r="I8757" t="s">
        <v>122</v>
      </c>
      <c r="J8757" t="s">
        <v>76</v>
      </c>
      <c r="K8757">
        <v>2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83</v>
      </c>
      <c r="R8757" t="s">
        <v>83</v>
      </c>
      <c r="S8757" t="s">
        <v>83</v>
      </c>
      <c r="T8757" t="str">
        <f>_xlfn.XLOOKUP(A8757,MI_Match_Analysis!$A$2:$A$8,MI_Match_Analysis!$F$2:$F$8,"Not Found")</f>
        <v>Not Found</v>
      </c>
    </row>
    <row r="8758" spans="1:20" hidden="1" x14ac:dyDescent="0.3">
      <c r="A8758">
        <v>38</v>
      </c>
      <c r="B8758" s="1">
        <v>46138</v>
      </c>
      <c r="C8758" t="s">
        <v>162</v>
      </c>
      <c r="D8758" t="s">
        <v>227</v>
      </c>
      <c r="E8758" t="s">
        <v>35</v>
      </c>
      <c r="F8758" t="s">
        <v>53</v>
      </c>
      <c r="G8758">
        <v>1</v>
      </c>
      <c r="H8758">
        <v>16.600000000000001</v>
      </c>
      <c r="I8758" t="s">
        <v>122</v>
      </c>
      <c r="J8758" t="s">
        <v>76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83</v>
      </c>
      <c r="R8758" t="s">
        <v>83</v>
      </c>
      <c r="S8758" t="s">
        <v>83</v>
      </c>
      <c r="T8758" t="str">
        <f>_xlfn.XLOOKUP(A8758,MI_Match_Analysis!$A$2:$A$8,MI_Match_Analysis!$F$2:$F$8,"Not Found")</f>
        <v>Not Found</v>
      </c>
    </row>
    <row r="8759" spans="1:20" hidden="1" x14ac:dyDescent="0.3">
      <c r="A8759">
        <v>38</v>
      </c>
      <c r="B8759" s="1">
        <v>46138</v>
      </c>
      <c r="C8759" t="s">
        <v>162</v>
      </c>
      <c r="D8759" t="s">
        <v>227</v>
      </c>
      <c r="E8759" t="s">
        <v>35</v>
      </c>
      <c r="F8759" t="s">
        <v>53</v>
      </c>
      <c r="G8759">
        <v>1</v>
      </c>
      <c r="H8759">
        <v>17.100000000000001</v>
      </c>
      <c r="I8759" t="s">
        <v>122</v>
      </c>
      <c r="J8759" t="s">
        <v>124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83</v>
      </c>
      <c r="R8759" t="s">
        <v>83</v>
      </c>
      <c r="S8759" t="s">
        <v>83</v>
      </c>
      <c r="T8759" t="str">
        <f>_xlfn.XLOOKUP(A8759,MI_Match_Analysis!$A$2:$A$8,MI_Match_Analysis!$F$2:$F$8,"Not Found")</f>
        <v>Not Found</v>
      </c>
    </row>
    <row r="8760" spans="1:20" hidden="1" x14ac:dyDescent="0.3">
      <c r="A8760">
        <v>38</v>
      </c>
      <c r="B8760" s="1">
        <v>46138</v>
      </c>
      <c r="C8760" t="s">
        <v>162</v>
      </c>
      <c r="D8760" t="s">
        <v>227</v>
      </c>
      <c r="E8760" t="s">
        <v>35</v>
      </c>
      <c r="F8760" t="s">
        <v>53</v>
      </c>
      <c r="G8760">
        <v>1</v>
      </c>
      <c r="H8760">
        <v>17.2</v>
      </c>
      <c r="I8760" t="s">
        <v>122</v>
      </c>
      <c r="J8760" t="s">
        <v>124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83</v>
      </c>
      <c r="R8760" t="s">
        <v>83</v>
      </c>
      <c r="S8760" t="s">
        <v>83</v>
      </c>
      <c r="T8760" t="str">
        <f>_xlfn.XLOOKUP(A8760,MI_Match_Analysis!$A$2:$A$8,MI_Match_Analysis!$F$2:$F$8,"Not Found")</f>
        <v>Not Found</v>
      </c>
    </row>
    <row r="8761" spans="1:20" hidden="1" x14ac:dyDescent="0.3">
      <c r="A8761">
        <v>38</v>
      </c>
      <c r="B8761" s="1">
        <v>46138</v>
      </c>
      <c r="C8761" t="s">
        <v>162</v>
      </c>
      <c r="D8761" t="s">
        <v>227</v>
      </c>
      <c r="E8761" t="s">
        <v>35</v>
      </c>
      <c r="F8761" t="s">
        <v>53</v>
      </c>
      <c r="G8761">
        <v>1</v>
      </c>
      <c r="H8761">
        <v>17.3</v>
      </c>
      <c r="I8761" t="s">
        <v>193</v>
      </c>
      <c r="J8761" t="s">
        <v>124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83</v>
      </c>
      <c r="R8761" t="s">
        <v>83</v>
      </c>
      <c r="S8761" t="s">
        <v>83</v>
      </c>
      <c r="T8761" t="str">
        <f>_xlfn.XLOOKUP(A8761,MI_Match_Analysis!$A$2:$A$8,MI_Match_Analysis!$F$2:$F$8,"Not Found")</f>
        <v>Not Found</v>
      </c>
    </row>
    <row r="8762" spans="1:20" hidden="1" x14ac:dyDescent="0.3">
      <c r="A8762">
        <v>38</v>
      </c>
      <c r="B8762" s="1">
        <v>46138</v>
      </c>
      <c r="C8762" t="s">
        <v>162</v>
      </c>
      <c r="D8762" t="s">
        <v>227</v>
      </c>
      <c r="E8762" t="s">
        <v>35</v>
      </c>
      <c r="F8762" t="s">
        <v>53</v>
      </c>
      <c r="G8762">
        <v>1</v>
      </c>
      <c r="H8762">
        <v>17.399999999999999</v>
      </c>
      <c r="I8762" t="s">
        <v>193</v>
      </c>
      <c r="J8762" t="s">
        <v>124</v>
      </c>
      <c r="K8762">
        <v>1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83</v>
      </c>
      <c r="R8762" t="s">
        <v>83</v>
      </c>
      <c r="S8762" t="s">
        <v>83</v>
      </c>
      <c r="T8762" t="str">
        <f>_xlfn.XLOOKUP(A8762,MI_Match_Analysis!$A$2:$A$8,MI_Match_Analysis!$F$2:$F$8,"Not Found")</f>
        <v>Not Found</v>
      </c>
    </row>
    <row r="8763" spans="1:20" hidden="1" x14ac:dyDescent="0.3">
      <c r="A8763">
        <v>38</v>
      </c>
      <c r="B8763" s="1">
        <v>46138</v>
      </c>
      <c r="C8763" t="s">
        <v>162</v>
      </c>
      <c r="D8763" t="s">
        <v>227</v>
      </c>
      <c r="E8763" t="s">
        <v>35</v>
      </c>
      <c r="F8763" t="s">
        <v>53</v>
      </c>
      <c r="G8763">
        <v>1</v>
      </c>
      <c r="H8763">
        <v>17.5</v>
      </c>
      <c r="I8763" t="s">
        <v>122</v>
      </c>
      <c r="J8763" t="s">
        <v>124</v>
      </c>
      <c r="K8763">
        <v>4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83</v>
      </c>
      <c r="R8763" t="s">
        <v>83</v>
      </c>
      <c r="S8763" t="s">
        <v>83</v>
      </c>
      <c r="T8763" t="str">
        <f>_xlfn.XLOOKUP(A8763,MI_Match_Analysis!$A$2:$A$8,MI_Match_Analysis!$F$2:$F$8,"Not Found")</f>
        <v>Not Found</v>
      </c>
    </row>
    <row r="8764" spans="1:20" hidden="1" x14ac:dyDescent="0.3">
      <c r="A8764">
        <v>38</v>
      </c>
      <c r="B8764" s="1">
        <v>46138</v>
      </c>
      <c r="C8764" t="s">
        <v>162</v>
      </c>
      <c r="D8764" t="s">
        <v>227</v>
      </c>
      <c r="E8764" t="s">
        <v>35</v>
      </c>
      <c r="F8764" t="s">
        <v>53</v>
      </c>
      <c r="G8764">
        <v>1</v>
      </c>
      <c r="H8764">
        <v>17.600000000000001</v>
      </c>
      <c r="I8764" t="s">
        <v>122</v>
      </c>
      <c r="J8764" t="s">
        <v>124</v>
      </c>
      <c r="K8764">
        <v>1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83</v>
      </c>
      <c r="R8764" t="s">
        <v>83</v>
      </c>
      <c r="S8764" t="s">
        <v>83</v>
      </c>
      <c r="T8764" t="str">
        <f>_xlfn.XLOOKUP(A8764,MI_Match_Analysis!$A$2:$A$8,MI_Match_Analysis!$F$2:$F$8,"Not Found")</f>
        <v>Not Found</v>
      </c>
    </row>
    <row r="8765" spans="1:20" hidden="1" x14ac:dyDescent="0.3">
      <c r="A8765">
        <v>38</v>
      </c>
      <c r="B8765" s="1">
        <v>46138</v>
      </c>
      <c r="C8765" t="s">
        <v>162</v>
      </c>
      <c r="D8765" t="s">
        <v>227</v>
      </c>
      <c r="E8765" t="s">
        <v>35</v>
      </c>
      <c r="F8765" t="s">
        <v>53</v>
      </c>
      <c r="G8765">
        <v>1</v>
      </c>
      <c r="H8765">
        <v>18.100000000000001</v>
      </c>
      <c r="I8765" t="s">
        <v>122</v>
      </c>
      <c r="J8765" t="s">
        <v>76</v>
      </c>
      <c r="K8765">
        <v>6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83</v>
      </c>
      <c r="R8765" t="s">
        <v>83</v>
      </c>
      <c r="S8765" t="s">
        <v>83</v>
      </c>
      <c r="T8765" t="str">
        <f>_xlfn.XLOOKUP(A8765,MI_Match_Analysis!$A$2:$A$8,MI_Match_Analysis!$F$2:$F$8,"Not Found")</f>
        <v>Not Found</v>
      </c>
    </row>
    <row r="8766" spans="1:20" hidden="1" x14ac:dyDescent="0.3">
      <c r="A8766">
        <v>38</v>
      </c>
      <c r="B8766" s="1">
        <v>46138</v>
      </c>
      <c r="C8766" t="s">
        <v>162</v>
      </c>
      <c r="D8766" t="s">
        <v>227</v>
      </c>
      <c r="E8766" t="s">
        <v>35</v>
      </c>
      <c r="F8766" t="s">
        <v>53</v>
      </c>
      <c r="G8766">
        <v>1</v>
      </c>
      <c r="H8766">
        <v>18.2</v>
      </c>
      <c r="I8766" t="s">
        <v>122</v>
      </c>
      <c r="J8766" t="s">
        <v>76</v>
      </c>
      <c r="K8766">
        <v>4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83</v>
      </c>
      <c r="R8766" t="s">
        <v>83</v>
      </c>
      <c r="S8766" t="s">
        <v>83</v>
      </c>
      <c r="T8766" t="str">
        <f>_xlfn.XLOOKUP(A8766,MI_Match_Analysis!$A$2:$A$8,MI_Match_Analysis!$F$2:$F$8,"Not Found")</f>
        <v>Not Found</v>
      </c>
    </row>
    <row r="8767" spans="1:20" hidden="1" x14ac:dyDescent="0.3">
      <c r="A8767">
        <v>38</v>
      </c>
      <c r="B8767" s="1">
        <v>46138</v>
      </c>
      <c r="C8767" t="s">
        <v>162</v>
      </c>
      <c r="D8767" t="s">
        <v>227</v>
      </c>
      <c r="E8767" t="s">
        <v>35</v>
      </c>
      <c r="F8767" t="s">
        <v>53</v>
      </c>
      <c r="G8767">
        <v>1</v>
      </c>
      <c r="H8767">
        <v>18.3</v>
      </c>
      <c r="I8767" t="s">
        <v>122</v>
      </c>
      <c r="J8767" t="s">
        <v>76</v>
      </c>
      <c r="K8767">
        <v>4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83</v>
      </c>
      <c r="R8767" t="s">
        <v>83</v>
      </c>
      <c r="S8767" t="s">
        <v>83</v>
      </c>
      <c r="T8767" t="str">
        <f>_xlfn.XLOOKUP(A8767,MI_Match_Analysis!$A$2:$A$8,MI_Match_Analysis!$F$2:$F$8,"Not Found")</f>
        <v>Not Found</v>
      </c>
    </row>
    <row r="8768" spans="1:20" hidden="1" x14ac:dyDescent="0.3">
      <c r="A8768">
        <v>38</v>
      </c>
      <c r="B8768" s="1">
        <v>46138</v>
      </c>
      <c r="C8768" t="s">
        <v>162</v>
      </c>
      <c r="D8768" t="s">
        <v>227</v>
      </c>
      <c r="E8768" t="s">
        <v>35</v>
      </c>
      <c r="F8768" t="s">
        <v>53</v>
      </c>
      <c r="G8768">
        <v>1</v>
      </c>
      <c r="H8768">
        <v>18.399999999999999</v>
      </c>
      <c r="I8768" t="s">
        <v>122</v>
      </c>
      <c r="J8768" t="s">
        <v>76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83</v>
      </c>
      <c r="R8768" t="s">
        <v>83</v>
      </c>
      <c r="S8768" t="s">
        <v>83</v>
      </c>
      <c r="T8768" t="str">
        <f>_xlfn.XLOOKUP(A8768,MI_Match_Analysis!$A$2:$A$8,MI_Match_Analysis!$F$2:$F$8,"Not Found")</f>
        <v>Not Found</v>
      </c>
    </row>
    <row r="8769" spans="1:20" hidden="1" x14ac:dyDescent="0.3">
      <c r="A8769">
        <v>38</v>
      </c>
      <c r="B8769" s="1">
        <v>46138</v>
      </c>
      <c r="C8769" t="s">
        <v>162</v>
      </c>
      <c r="D8769" t="s">
        <v>227</v>
      </c>
      <c r="E8769" t="s">
        <v>35</v>
      </c>
      <c r="F8769" t="s">
        <v>53</v>
      </c>
      <c r="G8769">
        <v>1</v>
      </c>
      <c r="H8769">
        <v>18.5</v>
      </c>
      <c r="I8769" t="s">
        <v>193</v>
      </c>
      <c r="J8769" t="s">
        <v>76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83</v>
      </c>
      <c r="R8769" t="s">
        <v>83</v>
      </c>
      <c r="S8769" t="s">
        <v>83</v>
      </c>
      <c r="T8769" t="str">
        <f>_xlfn.XLOOKUP(A8769,MI_Match_Analysis!$A$2:$A$8,MI_Match_Analysis!$F$2:$F$8,"Not Found")</f>
        <v>Not Found</v>
      </c>
    </row>
    <row r="8770" spans="1:20" hidden="1" x14ac:dyDescent="0.3">
      <c r="A8770">
        <v>38</v>
      </c>
      <c r="B8770" s="1">
        <v>46138</v>
      </c>
      <c r="C8770" t="s">
        <v>162</v>
      </c>
      <c r="D8770" t="s">
        <v>227</v>
      </c>
      <c r="E8770" t="s">
        <v>35</v>
      </c>
      <c r="F8770" t="s">
        <v>53</v>
      </c>
      <c r="G8770">
        <v>1</v>
      </c>
      <c r="H8770">
        <v>18.600000000000001</v>
      </c>
      <c r="I8770" t="s">
        <v>122</v>
      </c>
      <c r="J8770" t="s">
        <v>76</v>
      </c>
      <c r="K8770">
        <v>1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83</v>
      </c>
      <c r="R8770" t="s">
        <v>83</v>
      </c>
      <c r="S8770" t="s">
        <v>83</v>
      </c>
      <c r="T8770" t="str">
        <f>_xlfn.XLOOKUP(A8770,MI_Match_Analysis!$A$2:$A$8,MI_Match_Analysis!$F$2:$F$8,"Not Found")</f>
        <v>Not Found</v>
      </c>
    </row>
    <row r="8771" spans="1:20" hidden="1" x14ac:dyDescent="0.3">
      <c r="A8771">
        <v>38</v>
      </c>
      <c r="B8771" s="1">
        <v>46138</v>
      </c>
      <c r="C8771" t="s">
        <v>162</v>
      </c>
      <c r="D8771" t="s">
        <v>227</v>
      </c>
      <c r="E8771" t="s">
        <v>35</v>
      </c>
      <c r="F8771" t="s">
        <v>53</v>
      </c>
      <c r="G8771">
        <v>1</v>
      </c>
      <c r="H8771">
        <v>19.100000000000001</v>
      </c>
      <c r="I8771" t="s">
        <v>122</v>
      </c>
      <c r="J8771" t="s">
        <v>254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83</v>
      </c>
      <c r="R8771" t="s">
        <v>83</v>
      </c>
      <c r="S8771" t="s">
        <v>83</v>
      </c>
      <c r="T8771" t="str">
        <f>_xlfn.XLOOKUP(A8771,MI_Match_Analysis!$A$2:$A$8,MI_Match_Analysis!$F$2:$F$8,"Not Found")</f>
        <v>Not Found</v>
      </c>
    </row>
    <row r="8772" spans="1:20" hidden="1" x14ac:dyDescent="0.3">
      <c r="A8772">
        <v>38</v>
      </c>
      <c r="B8772" s="1">
        <v>46138</v>
      </c>
      <c r="C8772" t="s">
        <v>162</v>
      </c>
      <c r="D8772" t="s">
        <v>227</v>
      </c>
      <c r="E8772" t="s">
        <v>35</v>
      </c>
      <c r="F8772" t="s">
        <v>53</v>
      </c>
      <c r="G8772">
        <v>1</v>
      </c>
      <c r="H8772">
        <v>19.100000000000001</v>
      </c>
      <c r="I8772" t="s">
        <v>122</v>
      </c>
      <c r="J8772" t="s">
        <v>254</v>
      </c>
      <c r="K8772">
        <v>0</v>
      </c>
      <c r="L8772">
        <v>1</v>
      </c>
      <c r="M8772">
        <v>1</v>
      </c>
      <c r="N8772">
        <v>0</v>
      </c>
      <c r="O8772">
        <v>0</v>
      </c>
      <c r="P8772">
        <v>0</v>
      </c>
      <c r="Q8772" t="s">
        <v>83</v>
      </c>
      <c r="R8772" t="s">
        <v>83</v>
      </c>
      <c r="S8772" t="s">
        <v>83</v>
      </c>
      <c r="T8772" t="str">
        <f>_xlfn.XLOOKUP(A8772,MI_Match_Analysis!$A$2:$A$8,MI_Match_Analysis!$F$2:$F$8,"Not Found")</f>
        <v>Not Found</v>
      </c>
    </row>
    <row r="8773" spans="1:20" hidden="1" x14ac:dyDescent="0.3">
      <c r="A8773">
        <v>38</v>
      </c>
      <c r="B8773" s="1">
        <v>46138</v>
      </c>
      <c r="C8773" t="s">
        <v>162</v>
      </c>
      <c r="D8773" t="s">
        <v>227</v>
      </c>
      <c r="E8773" t="s">
        <v>35</v>
      </c>
      <c r="F8773" t="s">
        <v>53</v>
      </c>
      <c r="G8773">
        <v>1</v>
      </c>
      <c r="H8773">
        <v>19.2</v>
      </c>
      <c r="I8773" t="s">
        <v>122</v>
      </c>
      <c r="J8773" t="s">
        <v>254</v>
      </c>
      <c r="K8773">
        <v>0</v>
      </c>
      <c r="L8773">
        <v>1</v>
      </c>
      <c r="M8773">
        <v>1</v>
      </c>
      <c r="N8773">
        <v>0</v>
      </c>
      <c r="O8773">
        <v>0</v>
      </c>
      <c r="P8773">
        <v>0</v>
      </c>
      <c r="Q8773" t="s">
        <v>83</v>
      </c>
      <c r="R8773" t="s">
        <v>83</v>
      </c>
      <c r="S8773" t="s">
        <v>83</v>
      </c>
      <c r="T8773" t="str">
        <f>_xlfn.XLOOKUP(A8773,MI_Match_Analysis!$A$2:$A$8,MI_Match_Analysis!$F$2:$F$8,"Not Found")</f>
        <v>Not Found</v>
      </c>
    </row>
    <row r="8774" spans="1:20" hidden="1" x14ac:dyDescent="0.3">
      <c r="A8774">
        <v>38</v>
      </c>
      <c r="B8774" s="1">
        <v>46138</v>
      </c>
      <c r="C8774" t="s">
        <v>162</v>
      </c>
      <c r="D8774" t="s">
        <v>227</v>
      </c>
      <c r="E8774" t="s">
        <v>35</v>
      </c>
      <c r="F8774" t="s">
        <v>53</v>
      </c>
      <c r="G8774">
        <v>1</v>
      </c>
      <c r="H8774">
        <v>19.2</v>
      </c>
      <c r="I8774" t="s">
        <v>122</v>
      </c>
      <c r="J8774" t="s">
        <v>254</v>
      </c>
      <c r="K8774">
        <v>6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83</v>
      </c>
      <c r="R8774" t="s">
        <v>83</v>
      </c>
      <c r="S8774" t="s">
        <v>83</v>
      </c>
      <c r="T8774" t="str">
        <f>_xlfn.XLOOKUP(A8774,MI_Match_Analysis!$A$2:$A$8,MI_Match_Analysis!$F$2:$F$8,"Not Found")</f>
        <v>Not Found</v>
      </c>
    </row>
    <row r="8775" spans="1:20" hidden="1" x14ac:dyDescent="0.3">
      <c r="A8775">
        <v>38</v>
      </c>
      <c r="B8775" s="1">
        <v>46138</v>
      </c>
      <c r="C8775" t="s">
        <v>162</v>
      </c>
      <c r="D8775" t="s">
        <v>227</v>
      </c>
      <c r="E8775" t="s">
        <v>35</v>
      </c>
      <c r="F8775" t="s">
        <v>53</v>
      </c>
      <c r="G8775">
        <v>1</v>
      </c>
      <c r="H8775">
        <v>19.3</v>
      </c>
      <c r="I8775" t="s">
        <v>122</v>
      </c>
      <c r="J8775" t="s">
        <v>254</v>
      </c>
      <c r="K8775">
        <v>6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83</v>
      </c>
      <c r="R8775" t="s">
        <v>83</v>
      </c>
      <c r="S8775" t="s">
        <v>83</v>
      </c>
      <c r="T8775" t="str">
        <f>_xlfn.XLOOKUP(A8775,MI_Match_Analysis!$A$2:$A$8,MI_Match_Analysis!$F$2:$F$8,"Not Found")</f>
        <v>Not Found</v>
      </c>
    </row>
    <row r="8776" spans="1:20" hidden="1" x14ac:dyDescent="0.3">
      <c r="A8776">
        <v>38</v>
      </c>
      <c r="B8776" s="1">
        <v>46138</v>
      </c>
      <c r="C8776" t="s">
        <v>162</v>
      </c>
      <c r="D8776" t="s">
        <v>227</v>
      </c>
      <c r="E8776" t="s">
        <v>35</v>
      </c>
      <c r="F8776" t="s">
        <v>53</v>
      </c>
      <c r="G8776">
        <v>1</v>
      </c>
      <c r="H8776">
        <v>19.399999999999999</v>
      </c>
      <c r="I8776" t="s">
        <v>122</v>
      </c>
      <c r="J8776" t="s">
        <v>254</v>
      </c>
      <c r="K8776">
        <v>6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83</v>
      </c>
      <c r="R8776" t="s">
        <v>83</v>
      </c>
      <c r="S8776" t="s">
        <v>83</v>
      </c>
      <c r="T8776" t="str">
        <f>_xlfn.XLOOKUP(A8776,MI_Match_Analysis!$A$2:$A$8,MI_Match_Analysis!$F$2:$F$8,"Not Found")</f>
        <v>Not Found</v>
      </c>
    </row>
    <row r="8777" spans="1:20" hidden="1" x14ac:dyDescent="0.3">
      <c r="A8777">
        <v>38</v>
      </c>
      <c r="B8777" s="1">
        <v>46138</v>
      </c>
      <c r="C8777" t="s">
        <v>162</v>
      </c>
      <c r="D8777" t="s">
        <v>227</v>
      </c>
      <c r="E8777" t="s">
        <v>35</v>
      </c>
      <c r="F8777" t="s">
        <v>53</v>
      </c>
      <c r="G8777">
        <v>1</v>
      </c>
      <c r="H8777">
        <v>19.5</v>
      </c>
      <c r="I8777" t="s">
        <v>122</v>
      </c>
      <c r="J8777" t="s">
        <v>254</v>
      </c>
      <c r="K8777">
        <v>6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83</v>
      </c>
      <c r="R8777" t="s">
        <v>83</v>
      </c>
      <c r="S8777" t="s">
        <v>83</v>
      </c>
      <c r="T8777" t="str">
        <f>_xlfn.XLOOKUP(A8777,MI_Match_Analysis!$A$2:$A$8,MI_Match_Analysis!$F$2:$F$8,"Not Found")</f>
        <v>Not Found</v>
      </c>
    </row>
    <row r="8778" spans="1:20" hidden="1" x14ac:dyDescent="0.3">
      <c r="A8778">
        <v>38</v>
      </c>
      <c r="B8778" s="1">
        <v>46138</v>
      </c>
      <c r="C8778" t="s">
        <v>162</v>
      </c>
      <c r="D8778" t="s">
        <v>227</v>
      </c>
      <c r="E8778" t="s">
        <v>35</v>
      </c>
      <c r="F8778" t="s">
        <v>53</v>
      </c>
      <c r="G8778">
        <v>1</v>
      </c>
      <c r="H8778">
        <v>19.600000000000001</v>
      </c>
      <c r="I8778" t="s">
        <v>122</v>
      </c>
      <c r="J8778" t="s">
        <v>254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83</v>
      </c>
      <c r="R8778" t="s">
        <v>83</v>
      </c>
      <c r="S8778" t="s">
        <v>83</v>
      </c>
      <c r="T8778" t="str">
        <f>_xlfn.XLOOKUP(A8778,MI_Match_Analysis!$A$2:$A$8,MI_Match_Analysis!$F$2:$F$8,"Not Found")</f>
        <v>Not Found</v>
      </c>
    </row>
    <row r="8779" spans="1:20" hidden="1" x14ac:dyDescent="0.3">
      <c r="A8779">
        <v>38</v>
      </c>
      <c r="B8779" s="1">
        <v>46138</v>
      </c>
      <c r="C8779" t="s">
        <v>162</v>
      </c>
      <c r="D8779" t="s">
        <v>227</v>
      </c>
      <c r="E8779" t="s">
        <v>53</v>
      </c>
      <c r="F8779" t="s">
        <v>35</v>
      </c>
      <c r="G8779">
        <v>2</v>
      </c>
      <c r="H8779">
        <v>0.1</v>
      </c>
      <c r="I8779" t="s">
        <v>228</v>
      </c>
      <c r="J8779" t="s">
        <v>90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83</v>
      </c>
      <c r="R8779" t="s">
        <v>83</v>
      </c>
      <c r="S8779" t="s">
        <v>83</v>
      </c>
      <c r="T8779" t="str">
        <f>_xlfn.XLOOKUP(A8779,MI_Match_Analysis!$A$2:$A$8,MI_Match_Analysis!$F$2:$F$8,"Not Found")</f>
        <v>Not Found</v>
      </c>
    </row>
    <row r="8780" spans="1:20" hidden="1" x14ac:dyDescent="0.3">
      <c r="A8780">
        <v>38</v>
      </c>
      <c r="B8780" s="1">
        <v>46138</v>
      </c>
      <c r="C8780" t="s">
        <v>162</v>
      </c>
      <c r="D8780" t="s">
        <v>227</v>
      </c>
      <c r="E8780" t="s">
        <v>53</v>
      </c>
      <c r="F8780" t="s">
        <v>35</v>
      </c>
      <c r="G8780">
        <v>2</v>
      </c>
      <c r="H8780">
        <v>0.2</v>
      </c>
      <c r="I8780" t="s">
        <v>130</v>
      </c>
      <c r="J8780" t="s">
        <v>90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83</v>
      </c>
      <c r="R8780" t="s">
        <v>83</v>
      </c>
      <c r="S8780" t="s">
        <v>83</v>
      </c>
      <c r="T8780" t="str">
        <f>_xlfn.XLOOKUP(A8780,MI_Match_Analysis!$A$2:$A$8,MI_Match_Analysis!$F$2:$F$8,"Not Found")</f>
        <v>Not Found</v>
      </c>
    </row>
    <row r="8781" spans="1:20" hidden="1" x14ac:dyDescent="0.3">
      <c r="A8781">
        <v>38</v>
      </c>
      <c r="B8781" s="1">
        <v>46138</v>
      </c>
      <c r="C8781" t="s">
        <v>162</v>
      </c>
      <c r="D8781" t="s">
        <v>227</v>
      </c>
      <c r="E8781" t="s">
        <v>53</v>
      </c>
      <c r="F8781" t="s">
        <v>35</v>
      </c>
      <c r="G8781">
        <v>2</v>
      </c>
      <c r="H8781">
        <v>0.3</v>
      </c>
      <c r="I8781" t="s">
        <v>228</v>
      </c>
      <c r="J8781" t="s">
        <v>90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83</v>
      </c>
      <c r="R8781" t="s">
        <v>83</v>
      </c>
      <c r="S8781" t="s">
        <v>83</v>
      </c>
      <c r="T8781" t="str">
        <f>_xlfn.XLOOKUP(A8781,MI_Match_Analysis!$A$2:$A$8,MI_Match_Analysis!$F$2:$F$8,"Not Found")</f>
        <v>Not Found</v>
      </c>
    </row>
    <row r="8782" spans="1:20" hidden="1" x14ac:dyDescent="0.3">
      <c r="A8782">
        <v>38</v>
      </c>
      <c r="B8782" s="1">
        <v>46138</v>
      </c>
      <c r="C8782" t="s">
        <v>162</v>
      </c>
      <c r="D8782" t="s">
        <v>227</v>
      </c>
      <c r="E8782" t="s">
        <v>53</v>
      </c>
      <c r="F8782" t="s">
        <v>35</v>
      </c>
      <c r="G8782">
        <v>2</v>
      </c>
      <c r="H8782">
        <v>0.4</v>
      </c>
      <c r="I8782" t="s">
        <v>228</v>
      </c>
      <c r="J8782" t="s">
        <v>90</v>
      </c>
      <c r="K8782">
        <v>1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83</v>
      </c>
      <c r="R8782" t="s">
        <v>83</v>
      </c>
      <c r="S8782" t="s">
        <v>83</v>
      </c>
      <c r="T8782" t="str">
        <f>_xlfn.XLOOKUP(A8782,MI_Match_Analysis!$A$2:$A$8,MI_Match_Analysis!$F$2:$F$8,"Not Found")</f>
        <v>Not Found</v>
      </c>
    </row>
    <row r="8783" spans="1:20" hidden="1" x14ac:dyDescent="0.3">
      <c r="A8783">
        <v>38</v>
      </c>
      <c r="B8783" s="1">
        <v>46138</v>
      </c>
      <c r="C8783" t="s">
        <v>162</v>
      </c>
      <c r="D8783" t="s">
        <v>227</v>
      </c>
      <c r="E8783" t="s">
        <v>53</v>
      </c>
      <c r="F8783" t="s">
        <v>35</v>
      </c>
      <c r="G8783">
        <v>2</v>
      </c>
      <c r="H8783">
        <v>0.5</v>
      </c>
      <c r="I8783" t="s">
        <v>130</v>
      </c>
      <c r="J8783" t="s">
        <v>90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83</v>
      </c>
      <c r="R8783" t="s">
        <v>83</v>
      </c>
      <c r="S8783" t="s">
        <v>83</v>
      </c>
      <c r="T8783" t="str">
        <f>_xlfn.XLOOKUP(A8783,MI_Match_Analysis!$A$2:$A$8,MI_Match_Analysis!$F$2:$F$8,"Not Found")</f>
        <v>Not Found</v>
      </c>
    </row>
    <row r="8784" spans="1:20" hidden="1" x14ac:dyDescent="0.3">
      <c r="A8784">
        <v>38</v>
      </c>
      <c r="B8784" s="1">
        <v>46138</v>
      </c>
      <c r="C8784" t="s">
        <v>162</v>
      </c>
      <c r="D8784" t="s">
        <v>227</v>
      </c>
      <c r="E8784" t="s">
        <v>53</v>
      </c>
      <c r="F8784" t="s">
        <v>35</v>
      </c>
      <c r="G8784">
        <v>2</v>
      </c>
      <c r="H8784">
        <v>0.6</v>
      </c>
      <c r="I8784" t="s">
        <v>228</v>
      </c>
      <c r="J8784" t="s">
        <v>90</v>
      </c>
      <c r="K8784">
        <v>4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83</v>
      </c>
      <c r="R8784" t="s">
        <v>83</v>
      </c>
      <c r="S8784" t="s">
        <v>83</v>
      </c>
      <c r="T8784" t="str">
        <f>_xlfn.XLOOKUP(A8784,MI_Match_Analysis!$A$2:$A$8,MI_Match_Analysis!$F$2:$F$8,"Not Found")</f>
        <v>Not Found</v>
      </c>
    </row>
    <row r="8785" spans="1:20" hidden="1" x14ac:dyDescent="0.3">
      <c r="A8785">
        <v>38</v>
      </c>
      <c r="B8785" s="1">
        <v>46138</v>
      </c>
      <c r="C8785" t="s">
        <v>162</v>
      </c>
      <c r="D8785" t="s">
        <v>227</v>
      </c>
      <c r="E8785" t="s">
        <v>53</v>
      </c>
      <c r="F8785" t="s">
        <v>35</v>
      </c>
      <c r="G8785">
        <v>2</v>
      </c>
      <c r="H8785">
        <v>1.1000000000000001</v>
      </c>
      <c r="I8785" t="s">
        <v>130</v>
      </c>
      <c r="J8785" t="s">
        <v>189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165</v>
      </c>
      <c r="R8785" t="s">
        <v>130</v>
      </c>
      <c r="S8785" t="s">
        <v>259</v>
      </c>
      <c r="T8785" t="str">
        <f>_xlfn.XLOOKUP(A8785,MI_Match_Analysis!$A$2:$A$8,MI_Match_Analysis!$F$2:$F$8,"Not Found")</f>
        <v>Not Found</v>
      </c>
    </row>
    <row r="8786" spans="1:20" hidden="1" x14ac:dyDescent="0.3">
      <c r="A8786">
        <v>38</v>
      </c>
      <c r="B8786" s="1">
        <v>46138</v>
      </c>
      <c r="C8786" t="s">
        <v>162</v>
      </c>
      <c r="D8786" t="s">
        <v>227</v>
      </c>
      <c r="E8786" t="s">
        <v>53</v>
      </c>
      <c r="F8786" t="s">
        <v>35</v>
      </c>
      <c r="G8786">
        <v>2</v>
      </c>
      <c r="H8786">
        <v>1.2</v>
      </c>
      <c r="I8786" t="s">
        <v>77</v>
      </c>
      <c r="J8786" t="s">
        <v>189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83</v>
      </c>
      <c r="R8786" t="s">
        <v>83</v>
      </c>
      <c r="S8786" t="s">
        <v>83</v>
      </c>
      <c r="T8786" t="str">
        <f>_xlfn.XLOOKUP(A8786,MI_Match_Analysis!$A$2:$A$8,MI_Match_Analysis!$F$2:$F$8,"Not Found")</f>
        <v>Not Found</v>
      </c>
    </row>
    <row r="8787" spans="1:20" hidden="1" x14ac:dyDescent="0.3">
      <c r="A8787">
        <v>38</v>
      </c>
      <c r="B8787" s="1">
        <v>46138</v>
      </c>
      <c r="C8787" t="s">
        <v>162</v>
      </c>
      <c r="D8787" t="s">
        <v>227</v>
      </c>
      <c r="E8787" t="s">
        <v>53</v>
      </c>
      <c r="F8787" t="s">
        <v>35</v>
      </c>
      <c r="G8787">
        <v>2</v>
      </c>
      <c r="H8787">
        <v>1.3</v>
      </c>
      <c r="I8787" t="s">
        <v>77</v>
      </c>
      <c r="J8787" t="s">
        <v>189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83</v>
      </c>
      <c r="R8787" t="s">
        <v>83</v>
      </c>
      <c r="S8787" t="s">
        <v>83</v>
      </c>
      <c r="T8787" t="str">
        <f>_xlfn.XLOOKUP(A8787,MI_Match_Analysis!$A$2:$A$8,MI_Match_Analysis!$F$2:$F$8,"Not Found")</f>
        <v>Not Found</v>
      </c>
    </row>
    <row r="8788" spans="1:20" hidden="1" x14ac:dyDescent="0.3">
      <c r="A8788">
        <v>38</v>
      </c>
      <c r="B8788" s="1">
        <v>46138</v>
      </c>
      <c r="C8788" t="s">
        <v>162</v>
      </c>
      <c r="D8788" t="s">
        <v>227</v>
      </c>
      <c r="E8788" t="s">
        <v>53</v>
      </c>
      <c r="F8788" t="s">
        <v>35</v>
      </c>
      <c r="G8788">
        <v>2</v>
      </c>
      <c r="H8788">
        <v>1.4</v>
      </c>
      <c r="I8788" t="s">
        <v>77</v>
      </c>
      <c r="J8788" t="s">
        <v>189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83</v>
      </c>
      <c r="R8788" t="s">
        <v>83</v>
      </c>
      <c r="S8788" t="s">
        <v>83</v>
      </c>
      <c r="T8788" t="str">
        <f>_xlfn.XLOOKUP(A8788,MI_Match_Analysis!$A$2:$A$8,MI_Match_Analysis!$F$2:$F$8,"Not Found")</f>
        <v>Not Found</v>
      </c>
    </row>
    <row r="8789" spans="1:20" hidden="1" x14ac:dyDescent="0.3">
      <c r="A8789">
        <v>38</v>
      </c>
      <c r="B8789" s="1">
        <v>46138</v>
      </c>
      <c r="C8789" t="s">
        <v>162</v>
      </c>
      <c r="D8789" t="s">
        <v>227</v>
      </c>
      <c r="E8789" t="s">
        <v>53</v>
      </c>
      <c r="F8789" t="s">
        <v>35</v>
      </c>
      <c r="G8789">
        <v>2</v>
      </c>
      <c r="H8789">
        <v>1.5</v>
      </c>
      <c r="I8789" t="s">
        <v>77</v>
      </c>
      <c r="J8789" t="s">
        <v>189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83</v>
      </c>
      <c r="R8789" t="s">
        <v>83</v>
      </c>
      <c r="S8789" t="s">
        <v>83</v>
      </c>
      <c r="T8789" t="str">
        <f>_xlfn.XLOOKUP(A8789,MI_Match_Analysis!$A$2:$A$8,MI_Match_Analysis!$F$2:$F$8,"Not Found")</f>
        <v>Not Found</v>
      </c>
    </row>
    <row r="8790" spans="1:20" hidden="1" x14ac:dyDescent="0.3">
      <c r="A8790">
        <v>38</v>
      </c>
      <c r="B8790" s="1">
        <v>46138</v>
      </c>
      <c r="C8790" t="s">
        <v>162</v>
      </c>
      <c r="D8790" t="s">
        <v>227</v>
      </c>
      <c r="E8790" t="s">
        <v>53</v>
      </c>
      <c r="F8790" t="s">
        <v>35</v>
      </c>
      <c r="G8790">
        <v>2</v>
      </c>
      <c r="H8790">
        <v>1.6</v>
      </c>
      <c r="I8790" t="s">
        <v>228</v>
      </c>
      <c r="J8790" t="s">
        <v>189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83</v>
      </c>
      <c r="R8790" t="s">
        <v>83</v>
      </c>
      <c r="S8790" t="s">
        <v>83</v>
      </c>
      <c r="T8790" t="str">
        <f>_xlfn.XLOOKUP(A8790,MI_Match_Analysis!$A$2:$A$8,MI_Match_Analysis!$F$2:$F$8,"Not Found")</f>
        <v>Not Found</v>
      </c>
    </row>
    <row r="8791" spans="1:20" hidden="1" x14ac:dyDescent="0.3">
      <c r="A8791">
        <v>38</v>
      </c>
      <c r="B8791" s="1">
        <v>46138</v>
      </c>
      <c r="C8791" t="s">
        <v>162</v>
      </c>
      <c r="D8791" t="s">
        <v>227</v>
      </c>
      <c r="E8791" t="s">
        <v>53</v>
      </c>
      <c r="F8791" t="s">
        <v>35</v>
      </c>
      <c r="G8791">
        <v>2</v>
      </c>
      <c r="H8791">
        <v>2.1</v>
      </c>
      <c r="I8791" t="s">
        <v>77</v>
      </c>
      <c r="J8791" t="s">
        <v>185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83</v>
      </c>
      <c r="R8791" t="s">
        <v>83</v>
      </c>
      <c r="S8791" t="s">
        <v>83</v>
      </c>
      <c r="T8791" t="str">
        <f>_xlfn.XLOOKUP(A8791,MI_Match_Analysis!$A$2:$A$8,MI_Match_Analysis!$F$2:$F$8,"Not Found")</f>
        <v>Not Found</v>
      </c>
    </row>
    <row r="8792" spans="1:20" hidden="1" x14ac:dyDescent="0.3">
      <c r="A8792">
        <v>38</v>
      </c>
      <c r="B8792" s="1">
        <v>46138</v>
      </c>
      <c r="C8792" t="s">
        <v>162</v>
      </c>
      <c r="D8792" t="s">
        <v>227</v>
      </c>
      <c r="E8792" t="s">
        <v>53</v>
      </c>
      <c r="F8792" t="s">
        <v>35</v>
      </c>
      <c r="G8792">
        <v>2</v>
      </c>
      <c r="H8792">
        <v>2.2000000000000002</v>
      </c>
      <c r="I8792" t="s">
        <v>77</v>
      </c>
      <c r="J8792" t="s">
        <v>185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83</v>
      </c>
      <c r="R8792" t="s">
        <v>83</v>
      </c>
      <c r="S8792" t="s">
        <v>83</v>
      </c>
      <c r="T8792" t="str">
        <f>_xlfn.XLOOKUP(A8792,MI_Match_Analysis!$A$2:$A$8,MI_Match_Analysis!$F$2:$F$8,"Not Found")</f>
        <v>Not Found</v>
      </c>
    </row>
    <row r="8793" spans="1:20" hidden="1" x14ac:dyDescent="0.3">
      <c r="A8793">
        <v>38</v>
      </c>
      <c r="B8793" s="1">
        <v>46138</v>
      </c>
      <c r="C8793" t="s">
        <v>162</v>
      </c>
      <c r="D8793" t="s">
        <v>227</v>
      </c>
      <c r="E8793" t="s">
        <v>53</v>
      </c>
      <c r="F8793" t="s">
        <v>35</v>
      </c>
      <c r="G8793">
        <v>2</v>
      </c>
      <c r="H8793">
        <v>2.2999999999999998</v>
      </c>
      <c r="I8793" t="s">
        <v>77</v>
      </c>
      <c r="J8793" t="s">
        <v>185</v>
      </c>
      <c r="K8793">
        <v>6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83</v>
      </c>
      <c r="R8793" t="s">
        <v>83</v>
      </c>
      <c r="S8793" t="s">
        <v>83</v>
      </c>
      <c r="T8793" t="str">
        <f>_xlfn.XLOOKUP(A8793,MI_Match_Analysis!$A$2:$A$8,MI_Match_Analysis!$F$2:$F$8,"Not Found")</f>
        <v>Not Found</v>
      </c>
    </row>
    <row r="8794" spans="1:20" hidden="1" x14ac:dyDescent="0.3">
      <c r="A8794">
        <v>38</v>
      </c>
      <c r="B8794" s="1">
        <v>46138</v>
      </c>
      <c r="C8794" t="s">
        <v>162</v>
      </c>
      <c r="D8794" t="s">
        <v>227</v>
      </c>
      <c r="E8794" t="s">
        <v>53</v>
      </c>
      <c r="F8794" t="s">
        <v>35</v>
      </c>
      <c r="G8794">
        <v>2</v>
      </c>
      <c r="H8794">
        <v>2.4</v>
      </c>
      <c r="I8794" t="s">
        <v>77</v>
      </c>
      <c r="J8794" t="s">
        <v>185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83</v>
      </c>
      <c r="R8794" t="s">
        <v>83</v>
      </c>
      <c r="S8794" t="s">
        <v>83</v>
      </c>
      <c r="T8794" t="str">
        <f>_xlfn.XLOOKUP(A8794,MI_Match_Analysis!$A$2:$A$8,MI_Match_Analysis!$F$2:$F$8,"Not Found")</f>
        <v>Not Found</v>
      </c>
    </row>
    <row r="8795" spans="1:20" hidden="1" x14ac:dyDescent="0.3">
      <c r="A8795">
        <v>38</v>
      </c>
      <c r="B8795" s="1">
        <v>46138</v>
      </c>
      <c r="C8795" t="s">
        <v>162</v>
      </c>
      <c r="D8795" t="s">
        <v>227</v>
      </c>
      <c r="E8795" t="s">
        <v>53</v>
      </c>
      <c r="F8795" t="s">
        <v>35</v>
      </c>
      <c r="G8795">
        <v>2</v>
      </c>
      <c r="H8795">
        <v>2.5</v>
      </c>
      <c r="I8795" t="s">
        <v>77</v>
      </c>
      <c r="J8795" t="s">
        <v>185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83</v>
      </c>
      <c r="R8795" t="s">
        <v>83</v>
      </c>
      <c r="S8795" t="s">
        <v>83</v>
      </c>
      <c r="T8795" t="str">
        <f>_xlfn.XLOOKUP(A8795,MI_Match_Analysis!$A$2:$A$8,MI_Match_Analysis!$F$2:$F$8,"Not Found")</f>
        <v>Not Found</v>
      </c>
    </row>
    <row r="8796" spans="1:20" hidden="1" x14ac:dyDescent="0.3">
      <c r="A8796">
        <v>38</v>
      </c>
      <c r="B8796" s="1">
        <v>46138</v>
      </c>
      <c r="C8796" t="s">
        <v>162</v>
      </c>
      <c r="D8796" t="s">
        <v>227</v>
      </c>
      <c r="E8796" t="s">
        <v>53</v>
      </c>
      <c r="F8796" t="s">
        <v>35</v>
      </c>
      <c r="G8796">
        <v>2</v>
      </c>
      <c r="H8796">
        <v>2.6</v>
      </c>
      <c r="I8796" t="s">
        <v>228</v>
      </c>
      <c r="J8796" t="s">
        <v>185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83</v>
      </c>
      <c r="R8796" t="s">
        <v>83</v>
      </c>
      <c r="S8796" t="s">
        <v>83</v>
      </c>
      <c r="T8796" t="str">
        <f>_xlfn.XLOOKUP(A8796,MI_Match_Analysis!$A$2:$A$8,MI_Match_Analysis!$F$2:$F$8,"Not Found")</f>
        <v>Not Found</v>
      </c>
    </row>
    <row r="8797" spans="1:20" hidden="1" x14ac:dyDescent="0.3">
      <c r="A8797">
        <v>38</v>
      </c>
      <c r="B8797" s="1">
        <v>46138</v>
      </c>
      <c r="C8797" t="s">
        <v>162</v>
      </c>
      <c r="D8797" t="s">
        <v>227</v>
      </c>
      <c r="E8797" t="s">
        <v>53</v>
      </c>
      <c r="F8797" t="s">
        <v>35</v>
      </c>
      <c r="G8797">
        <v>2</v>
      </c>
      <c r="H8797">
        <v>3.1</v>
      </c>
      <c r="I8797" t="s">
        <v>228</v>
      </c>
      <c r="J8797" t="s">
        <v>189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83</v>
      </c>
      <c r="R8797" t="s">
        <v>83</v>
      </c>
      <c r="S8797" t="s">
        <v>83</v>
      </c>
      <c r="T8797" t="str">
        <f>_xlfn.XLOOKUP(A8797,MI_Match_Analysis!$A$2:$A$8,MI_Match_Analysis!$F$2:$F$8,"Not Found")</f>
        <v>Not Found</v>
      </c>
    </row>
    <row r="8798" spans="1:20" hidden="1" x14ac:dyDescent="0.3">
      <c r="A8798">
        <v>38</v>
      </c>
      <c r="B8798" s="1">
        <v>46138</v>
      </c>
      <c r="C8798" t="s">
        <v>162</v>
      </c>
      <c r="D8798" t="s">
        <v>227</v>
      </c>
      <c r="E8798" t="s">
        <v>53</v>
      </c>
      <c r="F8798" t="s">
        <v>35</v>
      </c>
      <c r="G8798">
        <v>2</v>
      </c>
      <c r="H8798">
        <v>3.2</v>
      </c>
      <c r="I8798" t="s">
        <v>77</v>
      </c>
      <c r="J8798" t="s">
        <v>189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83</v>
      </c>
      <c r="R8798" t="s">
        <v>83</v>
      </c>
      <c r="S8798" t="s">
        <v>83</v>
      </c>
      <c r="T8798" t="str">
        <f>_xlfn.XLOOKUP(A8798,MI_Match_Analysis!$A$2:$A$8,MI_Match_Analysis!$F$2:$F$8,"Not Found")</f>
        <v>Not Found</v>
      </c>
    </row>
    <row r="8799" spans="1:20" hidden="1" x14ac:dyDescent="0.3">
      <c r="A8799">
        <v>38</v>
      </c>
      <c r="B8799" s="1">
        <v>46138</v>
      </c>
      <c r="C8799" t="s">
        <v>162</v>
      </c>
      <c r="D8799" t="s">
        <v>227</v>
      </c>
      <c r="E8799" t="s">
        <v>53</v>
      </c>
      <c r="F8799" t="s">
        <v>35</v>
      </c>
      <c r="G8799">
        <v>2</v>
      </c>
      <c r="H8799">
        <v>3.3</v>
      </c>
      <c r="I8799" t="s">
        <v>77</v>
      </c>
      <c r="J8799" t="s">
        <v>189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83</v>
      </c>
      <c r="R8799" t="s">
        <v>83</v>
      </c>
      <c r="S8799" t="s">
        <v>83</v>
      </c>
      <c r="T8799" t="str">
        <f>_xlfn.XLOOKUP(A8799,MI_Match_Analysis!$A$2:$A$8,MI_Match_Analysis!$F$2:$F$8,"Not Found")</f>
        <v>Not Found</v>
      </c>
    </row>
    <row r="8800" spans="1:20" hidden="1" x14ac:dyDescent="0.3">
      <c r="A8800">
        <v>38</v>
      </c>
      <c r="B8800" s="1">
        <v>46138</v>
      </c>
      <c r="C8800" t="s">
        <v>162</v>
      </c>
      <c r="D8800" t="s">
        <v>227</v>
      </c>
      <c r="E8800" t="s">
        <v>53</v>
      </c>
      <c r="F8800" t="s">
        <v>35</v>
      </c>
      <c r="G8800">
        <v>2</v>
      </c>
      <c r="H8800">
        <v>3.4</v>
      </c>
      <c r="I8800" t="s">
        <v>77</v>
      </c>
      <c r="J8800" t="s">
        <v>189</v>
      </c>
      <c r="K8800">
        <v>2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83</v>
      </c>
      <c r="R8800" t="s">
        <v>83</v>
      </c>
      <c r="S8800" t="s">
        <v>83</v>
      </c>
      <c r="T8800" t="str">
        <f>_xlfn.XLOOKUP(A8800,MI_Match_Analysis!$A$2:$A$8,MI_Match_Analysis!$F$2:$F$8,"Not Found")</f>
        <v>Not Found</v>
      </c>
    </row>
    <row r="8801" spans="1:20" hidden="1" x14ac:dyDescent="0.3">
      <c r="A8801">
        <v>38</v>
      </c>
      <c r="B8801" s="1">
        <v>46138</v>
      </c>
      <c r="C8801" t="s">
        <v>162</v>
      </c>
      <c r="D8801" t="s">
        <v>227</v>
      </c>
      <c r="E8801" t="s">
        <v>53</v>
      </c>
      <c r="F8801" t="s">
        <v>35</v>
      </c>
      <c r="G8801">
        <v>2</v>
      </c>
      <c r="H8801">
        <v>3.5</v>
      </c>
      <c r="I8801" t="s">
        <v>77</v>
      </c>
      <c r="J8801" t="s">
        <v>189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83</v>
      </c>
      <c r="R8801" t="s">
        <v>83</v>
      </c>
      <c r="S8801" t="s">
        <v>83</v>
      </c>
      <c r="T8801" t="str">
        <f>_xlfn.XLOOKUP(A8801,MI_Match_Analysis!$A$2:$A$8,MI_Match_Analysis!$F$2:$F$8,"Not Found")</f>
        <v>Not Found</v>
      </c>
    </row>
    <row r="8802" spans="1:20" hidden="1" x14ac:dyDescent="0.3">
      <c r="A8802">
        <v>38</v>
      </c>
      <c r="B8802" s="1">
        <v>46138</v>
      </c>
      <c r="C8802" t="s">
        <v>162</v>
      </c>
      <c r="D8802" t="s">
        <v>227</v>
      </c>
      <c r="E8802" t="s">
        <v>53</v>
      </c>
      <c r="F8802" t="s">
        <v>35</v>
      </c>
      <c r="G8802">
        <v>2</v>
      </c>
      <c r="H8802">
        <v>3.6</v>
      </c>
      <c r="I8802" t="s">
        <v>228</v>
      </c>
      <c r="J8802" t="s">
        <v>189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83</v>
      </c>
      <c r="R8802" t="s">
        <v>83</v>
      </c>
      <c r="S8802" t="s">
        <v>83</v>
      </c>
      <c r="T8802" t="str">
        <f>_xlfn.XLOOKUP(A8802,MI_Match_Analysis!$A$2:$A$8,MI_Match_Analysis!$F$2:$F$8,"Not Found")</f>
        <v>Not Found</v>
      </c>
    </row>
    <row r="8803" spans="1:20" hidden="1" x14ac:dyDescent="0.3">
      <c r="A8803">
        <v>38</v>
      </c>
      <c r="B8803" s="1">
        <v>46138</v>
      </c>
      <c r="C8803" t="s">
        <v>162</v>
      </c>
      <c r="D8803" t="s">
        <v>227</v>
      </c>
      <c r="E8803" t="s">
        <v>53</v>
      </c>
      <c r="F8803" t="s">
        <v>35</v>
      </c>
      <c r="G8803">
        <v>2</v>
      </c>
      <c r="H8803">
        <v>4.0999999999999996</v>
      </c>
      <c r="I8803" t="s">
        <v>228</v>
      </c>
      <c r="J8803" t="s">
        <v>193</v>
      </c>
      <c r="K8803">
        <v>1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83</v>
      </c>
      <c r="R8803" t="s">
        <v>83</v>
      </c>
      <c r="S8803" t="s">
        <v>83</v>
      </c>
      <c r="T8803" t="str">
        <f>_xlfn.XLOOKUP(A8803,MI_Match_Analysis!$A$2:$A$8,MI_Match_Analysis!$F$2:$F$8,"Not Found")</f>
        <v>Not Found</v>
      </c>
    </row>
    <row r="8804" spans="1:20" hidden="1" x14ac:dyDescent="0.3">
      <c r="A8804">
        <v>38</v>
      </c>
      <c r="B8804" s="1">
        <v>46138</v>
      </c>
      <c r="C8804" t="s">
        <v>162</v>
      </c>
      <c r="D8804" t="s">
        <v>227</v>
      </c>
      <c r="E8804" t="s">
        <v>53</v>
      </c>
      <c r="F8804" t="s">
        <v>35</v>
      </c>
      <c r="G8804">
        <v>2</v>
      </c>
      <c r="H8804">
        <v>4.2</v>
      </c>
      <c r="I8804" t="s">
        <v>77</v>
      </c>
      <c r="J8804" t="s">
        <v>193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83</v>
      </c>
      <c r="R8804" t="s">
        <v>83</v>
      </c>
      <c r="S8804" t="s">
        <v>83</v>
      </c>
      <c r="T8804" t="str">
        <f>_xlfn.XLOOKUP(A8804,MI_Match_Analysis!$A$2:$A$8,MI_Match_Analysis!$F$2:$F$8,"Not Found")</f>
        <v>Not Found</v>
      </c>
    </row>
    <row r="8805" spans="1:20" hidden="1" x14ac:dyDescent="0.3">
      <c r="A8805">
        <v>38</v>
      </c>
      <c r="B8805" s="1">
        <v>46138</v>
      </c>
      <c r="C8805" t="s">
        <v>162</v>
      </c>
      <c r="D8805" t="s">
        <v>227</v>
      </c>
      <c r="E8805" t="s">
        <v>53</v>
      </c>
      <c r="F8805" t="s">
        <v>35</v>
      </c>
      <c r="G8805">
        <v>2</v>
      </c>
      <c r="H8805">
        <v>4.3</v>
      </c>
      <c r="I8805" t="s">
        <v>77</v>
      </c>
      <c r="J8805" t="s">
        <v>193</v>
      </c>
      <c r="K8805">
        <v>4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83</v>
      </c>
      <c r="R8805" t="s">
        <v>83</v>
      </c>
      <c r="S8805" t="s">
        <v>83</v>
      </c>
      <c r="T8805" t="str">
        <f>_xlfn.XLOOKUP(A8805,MI_Match_Analysis!$A$2:$A$8,MI_Match_Analysis!$F$2:$F$8,"Not Found")</f>
        <v>Not Found</v>
      </c>
    </row>
    <row r="8806" spans="1:20" hidden="1" x14ac:dyDescent="0.3">
      <c r="A8806">
        <v>38</v>
      </c>
      <c r="B8806" s="1">
        <v>46138</v>
      </c>
      <c r="C8806" t="s">
        <v>162</v>
      </c>
      <c r="D8806" t="s">
        <v>227</v>
      </c>
      <c r="E8806" t="s">
        <v>53</v>
      </c>
      <c r="F8806" t="s">
        <v>35</v>
      </c>
      <c r="G8806">
        <v>2</v>
      </c>
      <c r="H8806">
        <v>4.4000000000000004</v>
      </c>
      <c r="I8806" t="s">
        <v>77</v>
      </c>
      <c r="J8806" t="s">
        <v>193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83</v>
      </c>
      <c r="R8806" t="s">
        <v>83</v>
      </c>
      <c r="S8806" t="s">
        <v>83</v>
      </c>
      <c r="T8806" t="str">
        <f>_xlfn.XLOOKUP(A8806,MI_Match_Analysis!$A$2:$A$8,MI_Match_Analysis!$F$2:$F$8,"Not Found")</f>
        <v>Not Found</v>
      </c>
    </row>
    <row r="8807" spans="1:20" hidden="1" x14ac:dyDescent="0.3">
      <c r="A8807">
        <v>38</v>
      </c>
      <c r="B8807" s="1">
        <v>46138</v>
      </c>
      <c r="C8807" t="s">
        <v>162</v>
      </c>
      <c r="D8807" t="s">
        <v>227</v>
      </c>
      <c r="E8807" t="s">
        <v>53</v>
      </c>
      <c r="F8807" t="s">
        <v>35</v>
      </c>
      <c r="G8807">
        <v>2</v>
      </c>
      <c r="H8807">
        <v>4.5</v>
      </c>
      <c r="I8807" t="s">
        <v>228</v>
      </c>
      <c r="J8807" t="s">
        <v>193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83</v>
      </c>
      <c r="R8807" t="s">
        <v>83</v>
      </c>
      <c r="S8807" t="s">
        <v>83</v>
      </c>
      <c r="T8807" t="str">
        <f>_xlfn.XLOOKUP(A8807,MI_Match_Analysis!$A$2:$A$8,MI_Match_Analysis!$F$2:$F$8,"Not Found")</f>
        <v>Not Found</v>
      </c>
    </row>
    <row r="8808" spans="1:20" hidden="1" x14ac:dyDescent="0.3">
      <c r="A8808">
        <v>38</v>
      </c>
      <c r="B8808" s="1">
        <v>46138</v>
      </c>
      <c r="C8808" t="s">
        <v>162</v>
      </c>
      <c r="D8808" t="s">
        <v>227</v>
      </c>
      <c r="E8808" t="s">
        <v>53</v>
      </c>
      <c r="F8808" t="s">
        <v>35</v>
      </c>
      <c r="G8808">
        <v>2</v>
      </c>
      <c r="H8808">
        <v>4.5999999999999996</v>
      </c>
      <c r="I8808" t="s">
        <v>77</v>
      </c>
      <c r="J8808" t="s">
        <v>193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83</v>
      </c>
      <c r="R8808" t="s">
        <v>83</v>
      </c>
      <c r="S8808" t="s">
        <v>83</v>
      </c>
      <c r="T8808" t="str">
        <f>_xlfn.XLOOKUP(A8808,MI_Match_Analysis!$A$2:$A$8,MI_Match_Analysis!$F$2:$F$8,"Not Found")</f>
        <v>Not Found</v>
      </c>
    </row>
    <row r="8809" spans="1:20" hidden="1" x14ac:dyDescent="0.3">
      <c r="A8809">
        <v>38</v>
      </c>
      <c r="B8809" s="1">
        <v>46138</v>
      </c>
      <c r="C8809" t="s">
        <v>162</v>
      </c>
      <c r="D8809" t="s">
        <v>227</v>
      </c>
      <c r="E8809" t="s">
        <v>53</v>
      </c>
      <c r="F8809" t="s">
        <v>35</v>
      </c>
      <c r="G8809">
        <v>2</v>
      </c>
      <c r="H8809">
        <v>5.0999999999999996</v>
      </c>
      <c r="I8809" t="s">
        <v>77</v>
      </c>
      <c r="J8809" t="s">
        <v>189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83</v>
      </c>
      <c r="R8809" t="s">
        <v>83</v>
      </c>
      <c r="S8809" t="s">
        <v>83</v>
      </c>
      <c r="T8809" t="str">
        <f>_xlfn.XLOOKUP(A8809,MI_Match_Analysis!$A$2:$A$8,MI_Match_Analysis!$F$2:$F$8,"Not Found")</f>
        <v>Not Found</v>
      </c>
    </row>
    <row r="8810" spans="1:20" hidden="1" x14ac:dyDescent="0.3">
      <c r="A8810">
        <v>38</v>
      </c>
      <c r="B8810" s="1">
        <v>46138</v>
      </c>
      <c r="C8810" t="s">
        <v>162</v>
      </c>
      <c r="D8810" t="s">
        <v>227</v>
      </c>
      <c r="E8810" t="s">
        <v>53</v>
      </c>
      <c r="F8810" t="s">
        <v>35</v>
      </c>
      <c r="G8810">
        <v>2</v>
      </c>
      <c r="H8810">
        <v>5.2</v>
      </c>
      <c r="I8810" t="s">
        <v>77</v>
      </c>
      <c r="J8810" t="s">
        <v>189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83</v>
      </c>
      <c r="R8810" t="s">
        <v>83</v>
      </c>
      <c r="S8810" t="s">
        <v>83</v>
      </c>
      <c r="T8810" t="str">
        <f>_xlfn.XLOOKUP(A8810,MI_Match_Analysis!$A$2:$A$8,MI_Match_Analysis!$F$2:$F$8,"Not Found")</f>
        <v>Not Found</v>
      </c>
    </row>
    <row r="8811" spans="1:20" hidden="1" x14ac:dyDescent="0.3">
      <c r="A8811">
        <v>38</v>
      </c>
      <c r="B8811" s="1">
        <v>46138</v>
      </c>
      <c r="C8811" t="s">
        <v>162</v>
      </c>
      <c r="D8811" t="s">
        <v>227</v>
      </c>
      <c r="E8811" t="s">
        <v>53</v>
      </c>
      <c r="F8811" t="s">
        <v>35</v>
      </c>
      <c r="G8811">
        <v>2</v>
      </c>
      <c r="H8811">
        <v>5.3</v>
      </c>
      <c r="I8811" t="s">
        <v>228</v>
      </c>
      <c r="J8811" t="s">
        <v>189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83</v>
      </c>
      <c r="R8811" t="s">
        <v>83</v>
      </c>
      <c r="S8811" t="s">
        <v>83</v>
      </c>
      <c r="T8811" t="str">
        <f>_xlfn.XLOOKUP(A8811,MI_Match_Analysis!$A$2:$A$8,MI_Match_Analysis!$F$2:$F$8,"Not Found")</f>
        <v>Not Found</v>
      </c>
    </row>
    <row r="8812" spans="1:20" hidden="1" x14ac:dyDescent="0.3">
      <c r="A8812">
        <v>38</v>
      </c>
      <c r="B8812" s="1">
        <v>46138</v>
      </c>
      <c r="C8812" t="s">
        <v>162</v>
      </c>
      <c r="D8812" t="s">
        <v>227</v>
      </c>
      <c r="E8812" t="s">
        <v>53</v>
      </c>
      <c r="F8812" t="s">
        <v>35</v>
      </c>
      <c r="G8812">
        <v>2</v>
      </c>
      <c r="H8812">
        <v>5.4</v>
      </c>
      <c r="I8812" t="s">
        <v>228</v>
      </c>
      <c r="J8812" t="s">
        <v>189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83</v>
      </c>
      <c r="R8812" t="s">
        <v>83</v>
      </c>
      <c r="S8812" t="s">
        <v>83</v>
      </c>
      <c r="T8812" t="str">
        <f>_xlfn.XLOOKUP(A8812,MI_Match_Analysis!$A$2:$A$8,MI_Match_Analysis!$F$2:$F$8,"Not Found")</f>
        <v>Not Found</v>
      </c>
    </row>
    <row r="8813" spans="1:20" hidden="1" x14ac:dyDescent="0.3">
      <c r="A8813">
        <v>38</v>
      </c>
      <c r="B8813" s="1">
        <v>46138</v>
      </c>
      <c r="C8813" t="s">
        <v>162</v>
      </c>
      <c r="D8813" t="s">
        <v>227</v>
      </c>
      <c r="E8813" t="s">
        <v>53</v>
      </c>
      <c r="F8813" t="s">
        <v>35</v>
      </c>
      <c r="G8813">
        <v>2</v>
      </c>
      <c r="H8813">
        <v>5.5</v>
      </c>
      <c r="I8813" t="s">
        <v>77</v>
      </c>
      <c r="J8813" t="s">
        <v>189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83</v>
      </c>
      <c r="R8813" t="s">
        <v>83</v>
      </c>
      <c r="S8813" t="s">
        <v>83</v>
      </c>
      <c r="T8813" t="str">
        <f>_xlfn.XLOOKUP(A8813,MI_Match_Analysis!$A$2:$A$8,MI_Match_Analysis!$F$2:$F$8,"Not Found")</f>
        <v>Not Found</v>
      </c>
    </row>
    <row r="8814" spans="1:20" hidden="1" x14ac:dyDescent="0.3">
      <c r="A8814">
        <v>38</v>
      </c>
      <c r="B8814" s="1">
        <v>46138</v>
      </c>
      <c r="C8814" t="s">
        <v>162</v>
      </c>
      <c r="D8814" t="s">
        <v>227</v>
      </c>
      <c r="E8814" t="s">
        <v>53</v>
      </c>
      <c r="F8814" t="s">
        <v>35</v>
      </c>
      <c r="G8814">
        <v>2</v>
      </c>
      <c r="H8814">
        <v>5.6</v>
      </c>
      <c r="I8814" t="s">
        <v>228</v>
      </c>
      <c r="J8814" t="s">
        <v>189</v>
      </c>
      <c r="K8814">
        <v>4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83</v>
      </c>
      <c r="R8814" t="s">
        <v>83</v>
      </c>
      <c r="S8814" t="s">
        <v>83</v>
      </c>
      <c r="T8814" t="str">
        <f>_xlfn.XLOOKUP(A8814,MI_Match_Analysis!$A$2:$A$8,MI_Match_Analysis!$F$2:$F$8,"Not Found")</f>
        <v>Not Found</v>
      </c>
    </row>
    <row r="8815" spans="1:20" hidden="1" x14ac:dyDescent="0.3">
      <c r="A8815">
        <v>38</v>
      </c>
      <c r="B8815" s="1">
        <v>46138</v>
      </c>
      <c r="C8815" t="s">
        <v>162</v>
      </c>
      <c r="D8815" t="s">
        <v>227</v>
      </c>
      <c r="E8815" t="s">
        <v>53</v>
      </c>
      <c r="F8815" t="s">
        <v>35</v>
      </c>
      <c r="G8815">
        <v>2</v>
      </c>
      <c r="H8815">
        <v>6.1</v>
      </c>
      <c r="I8815" t="s">
        <v>77</v>
      </c>
      <c r="J8815" t="s">
        <v>191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83</v>
      </c>
      <c r="R8815" t="s">
        <v>83</v>
      </c>
      <c r="S8815" t="s">
        <v>83</v>
      </c>
      <c r="T8815" t="str">
        <f>_xlfn.XLOOKUP(A8815,MI_Match_Analysis!$A$2:$A$8,MI_Match_Analysis!$F$2:$F$8,"Not Found")</f>
        <v>Not Found</v>
      </c>
    </row>
    <row r="8816" spans="1:20" hidden="1" x14ac:dyDescent="0.3">
      <c r="A8816">
        <v>38</v>
      </c>
      <c r="B8816" s="1">
        <v>46138</v>
      </c>
      <c r="C8816" t="s">
        <v>162</v>
      </c>
      <c r="D8816" t="s">
        <v>227</v>
      </c>
      <c r="E8816" t="s">
        <v>53</v>
      </c>
      <c r="F8816" t="s">
        <v>35</v>
      </c>
      <c r="G8816">
        <v>2</v>
      </c>
      <c r="H8816">
        <v>6.2</v>
      </c>
      <c r="I8816" t="s">
        <v>228</v>
      </c>
      <c r="J8816" t="s">
        <v>191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83</v>
      </c>
      <c r="R8816" t="s">
        <v>83</v>
      </c>
      <c r="S8816" t="s">
        <v>83</v>
      </c>
      <c r="T8816" t="str">
        <f>_xlfn.XLOOKUP(A8816,MI_Match_Analysis!$A$2:$A$8,MI_Match_Analysis!$F$2:$F$8,"Not Found")</f>
        <v>Not Found</v>
      </c>
    </row>
    <row r="8817" spans="1:20" hidden="1" x14ac:dyDescent="0.3">
      <c r="A8817">
        <v>38</v>
      </c>
      <c r="B8817" s="1">
        <v>46138</v>
      </c>
      <c r="C8817" t="s">
        <v>162</v>
      </c>
      <c r="D8817" t="s">
        <v>227</v>
      </c>
      <c r="E8817" t="s">
        <v>53</v>
      </c>
      <c r="F8817" t="s">
        <v>35</v>
      </c>
      <c r="G8817">
        <v>2</v>
      </c>
      <c r="H8817">
        <v>6.3</v>
      </c>
      <c r="I8817" t="s">
        <v>77</v>
      </c>
      <c r="J8817" t="s">
        <v>191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83</v>
      </c>
      <c r="R8817" t="s">
        <v>83</v>
      </c>
      <c r="S8817" t="s">
        <v>83</v>
      </c>
      <c r="T8817" t="str">
        <f>_xlfn.XLOOKUP(A8817,MI_Match_Analysis!$A$2:$A$8,MI_Match_Analysis!$F$2:$F$8,"Not Found")</f>
        <v>Not Found</v>
      </c>
    </row>
    <row r="8818" spans="1:20" hidden="1" x14ac:dyDescent="0.3">
      <c r="A8818">
        <v>38</v>
      </c>
      <c r="B8818" s="1">
        <v>46138</v>
      </c>
      <c r="C8818" t="s">
        <v>162</v>
      </c>
      <c r="D8818" t="s">
        <v>227</v>
      </c>
      <c r="E8818" t="s">
        <v>53</v>
      </c>
      <c r="F8818" t="s">
        <v>35</v>
      </c>
      <c r="G8818">
        <v>2</v>
      </c>
      <c r="H8818">
        <v>6.4</v>
      </c>
      <c r="I8818" t="s">
        <v>228</v>
      </c>
      <c r="J8818" t="s">
        <v>191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83</v>
      </c>
      <c r="R8818" t="s">
        <v>83</v>
      </c>
      <c r="S8818" t="s">
        <v>83</v>
      </c>
      <c r="T8818" t="str">
        <f>_xlfn.XLOOKUP(A8818,MI_Match_Analysis!$A$2:$A$8,MI_Match_Analysis!$F$2:$F$8,"Not Found")</f>
        <v>Not Found</v>
      </c>
    </row>
    <row r="8819" spans="1:20" hidden="1" x14ac:dyDescent="0.3">
      <c r="A8819">
        <v>38</v>
      </c>
      <c r="B8819" s="1">
        <v>46138</v>
      </c>
      <c r="C8819" t="s">
        <v>162</v>
      </c>
      <c r="D8819" t="s">
        <v>227</v>
      </c>
      <c r="E8819" t="s">
        <v>53</v>
      </c>
      <c r="F8819" t="s">
        <v>35</v>
      </c>
      <c r="G8819">
        <v>2</v>
      </c>
      <c r="H8819">
        <v>6.5</v>
      </c>
      <c r="I8819" t="s">
        <v>228</v>
      </c>
      <c r="J8819" t="s">
        <v>191</v>
      </c>
      <c r="K8819">
        <v>0</v>
      </c>
      <c r="L8819">
        <v>1</v>
      </c>
      <c r="M8819">
        <v>1</v>
      </c>
      <c r="N8819">
        <v>0</v>
      </c>
      <c r="O8819">
        <v>0</v>
      </c>
      <c r="P8819">
        <v>0</v>
      </c>
      <c r="Q8819" t="s">
        <v>83</v>
      </c>
      <c r="R8819" t="s">
        <v>83</v>
      </c>
      <c r="S8819" t="s">
        <v>83</v>
      </c>
      <c r="T8819" t="str">
        <f>_xlfn.XLOOKUP(A8819,MI_Match_Analysis!$A$2:$A$8,MI_Match_Analysis!$F$2:$F$8,"Not Found")</f>
        <v>Not Found</v>
      </c>
    </row>
    <row r="8820" spans="1:20" hidden="1" x14ac:dyDescent="0.3">
      <c r="A8820">
        <v>38</v>
      </c>
      <c r="B8820" s="1">
        <v>46138</v>
      </c>
      <c r="C8820" t="s">
        <v>162</v>
      </c>
      <c r="D8820" t="s">
        <v>227</v>
      </c>
      <c r="E8820" t="s">
        <v>53</v>
      </c>
      <c r="F8820" t="s">
        <v>35</v>
      </c>
      <c r="G8820">
        <v>2</v>
      </c>
      <c r="H8820">
        <v>6.5</v>
      </c>
      <c r="I8820" t="s">
        <v>228</v>
      </c>
      <c r="J8820" t="s">
        <v>191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83</v>
      </c>
      <c r="R8820" t="s">
        <v>83</v>
      </c>
      <c r="S8820" t="s">
        <v>83</v>
      </c>
      <c r="T8820" t="str">
        <f>_xlfn.XLOOKUP(A8820,MI_Match_Analysis!$A$2:$A$8,MI_Match_Analysis!$F$2:$F$8,"Not Found")</f>
        <v>Not Found</v>
      </c>
    </row>
    <row r="8821" spans="1:20" hidden="1" x14ac:dyDescent="0.3">
      <c r="A8821">
        <v>38</v>
      </c>
      <c r="B8821" s="1">
        <v>46138</v>
      </c>
      <c r="C8821" t="s">
        <v>162</v>
      </c>
      <c r="D8821" t="s">
        <v>227</v>
      </c>
      <c r="E8821" t="s">
        <v>53</v>
      </c>
      <c r="F8821" t="s">
        <v>35</v>
      </c>
      <c r="G8821">
        <v>2</v>
      </c>
      <c r="H8821">
        <v>6.6</v>
      </c>
      <c r="I8821" t="s">
        <v>77</v>
      </c>
      <c r="J8821" t="s">
        <v>191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83</v>
      </c>
      <c r="R8821" t="s">
        <v>83</v>
      </c>
      <c r="S8821" t="s">
        <v>83</v>
      </c>
      <c r="T8821" t="str">
        <f>_xlfn.XLOOKUP(A8821,MI_Match_Analysis!$A$2:$A$8,MI_Match_Analysis!$F$2:$F$8,"Not Found")</f>
        <v>Not Found</v>
      </c>
    </row>
    <row r="8822" spans="1:20" hidden="1" x14ac:dyDescent="0.3">
      <c r="A8822">
        <v>38</v>
      </c>
      <c r="B8822" s="1">
        <v>46138</v>
      </c>
      <c r="C8822" t="s">
        <v>162</v>
      </c>
      <c r="D8822" t="s">
        <v>227</v>
      </c>
      <c r="E8822" t="s">
        <v>53</v>
      </c>
      <c r="F8822" t="s">
        <v>35</v>
      </c>
      <c r="G8822">
        <v>2</v>
      </c>
      <c r="H8822">
        <v>7.1</v>
      </c>
      <c r="I8822" t="s">
        <v>228</v>
      </c>
      <c r="J8822" t="s">
        <v>193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83</v>
      </c>
      <c r="R8822" t="s">
        <v>83</v>
      </c>
      <c r="S8822" t="s">
        <v>83</v>
      </c>
      <c r="T8822" t="str">
        <f>_xlfn.XLOOKUP(A8822,MI_Match_Analysis!$A$2:$A$8,MI_Match_Analysis!$F$2:$F$8,"Not Found")</f>
        <v>Not Found</v>
      </c>
    </row>
    <row r="8823" spans="1:20" hidden="1" x14ac:dyDescent="0.3">
      <c r="A8823">
        <v>38</v>
      </c>
      <c r="B8823" s="1">
        <v>46138</v>
      </c>
      <c r="C8823" t="s">
        <v>162</v>
      </c>
      <c r="D8823" t="s">
        <v>227</v>
      </c>
      <c r="E8823" t="s">
        <v>53</v>
      </c>
      <c r="F8823" t="s">
        <v>35</v>
      </c>
      <c r="G8823">
        <v>2</v>
      </c>
      <c r="H8823">
        <v>7.2</v>
      </c>
      <c r="I8823" t="s">
        <v>77</v>
      </c>
      <c r="J8823" t="s">
        <v>193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83</v>
      </c>
      <c r="R8823" t="s">
        <v>83</v>
      </c>
      <c r="S8823" t="s">
        <v>83</v>
      </c>
      <c r="T8823" t="str">
        <f>_xlfn.XLOOKUP(A8823,MI_Match_Analysis!$A$2:$A$8,MI_Match_Analysis!$F$2:$F$8,"Not Found")</f>
        <v>Not Found</v>
      </c>
    </row>
    <row r="8824" spans="1:20" hidden="1" x14ac:dyDescent="0.3">
      <c r="A8824">
        <v>38</v>
      </c>
      <c r="B8824" s="1">
        <v>46138</v>
      </c>
      <c r="C8824" t="s">
        <v>162</v>
      </c>
      <c r="D8824" t="s">
        <v>227</v>
      </c>
      <c r="E8824" t="s">
        <v>53</v>
      </c>
      <c r="F8824" t="s">
        <v>35</v>
      </c>
      <c r="G8824">
        <v>2</v>
      </c>
      <c r="H8824">
        <v>7.3</v>
      </c>
      <c r="I8824" t="s">
        <v>228</v>
      </c>
      <c r="J8824" t="s">
        <v>193</v>
      </c>
      <c r="K8824">
        <v>1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83</v>
      </c>
      <c r="R8824" t="s">
        <v>83</v>
      </c>
      <c r="S8824" t="s">
        <v>83</v>
      </c>
      <c r="T8824" t="str">
        <f>_xlfn.XLOOKUP(A8824,MI_Match_Analysis!$A$2:$A$8,MI_Match_Analysis!$F$2:$F$8,"Not Found")</f>
        <v>Not Found</v>
      </c>
    </row>
    <row r="8825" spans="1:20" hidden="1" x14ac:dyDescent="0.3">
      <c r="A8825">
        <v>38</v>
      </c>
      <c r="B8825" s="1">
        <v>46138</v>
      </c>
      <c r="C8825" t="s">
        <v>162</v>
      </c>
      <c r="D8825" t="s">
        <v>227</v>
      </c>
      <c r="E8825" t="s">
        <v>53</v>
      </c>
      <c r="F8825" t="s">
        <v>35</v>
      </c>
      <c r="G8825">
        <v>2</v>
      </c>
      <c r="H8825">
        <v>7.4</v>
      </c>
      <c r="I8825" t="s">
        <v>77</v>
      </c>
      <c r="J8825" t="s">
        <v>193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83</v>
      </c>
      <c r="R8825" t="s">
        <v>83</v>
      </c>
      <c r="S8825" t="s">
        <v>83</v>
      </c>
      <c r="T8825" t="str">
        <f>_xlfn.XLOOKUP(A8825,MI_Match_Analysis!$A$2:$A$8,MI_Match_Analysis!$F$2:$F$8,"Not Found")</f>
        <v>Not Found</v>
      </c>
    </row>
    <row r="8826" spans="1:20" hidden="1" x14ac:dyDescent="0.3">
      <c r="A8826">
        <v>38</v>
      </c>
      <c r="B8826" s="1">
        <v>46138</v>
      </c>
      <c r="C8826" t="s">
        <v>162</v>
      </c>
      <c r="D8826" t="s">
        <v>227</v>
      </c>
      <c r="E8826" t="s">
        <v>53</v>
      </c>
      <c r="F8826" t="s">
        <v>35</v>
      </c>
      <c r="G8826">
        <v>2</v>
      </c>
      <c r="H8826">
        <v>7.5</v>
      </c>
      <c r="I8826" t="s">
        <v>228</v>
      </c>
      <c r="J8826" t="s">
        <v>193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83</v>
      </c>
      <c r="R8826" t="s">
        <v>83</v>
      </c>
      <c r="S8826" t="s">
        <v>83</v>
      </c>
      <c r="T8826" t="str">
        <f>_xlfn.XLOOKUP(A8826,MI_Match_Analysis!$A$2:$A$8,MI_Match_Analysis!$F$2:$F$8,"Not Found")</f>
        <v>Not Found</v>
      </c>
    </row>
    <row r="8827" spans="1:20" hidden="1" x14ac:dyDescent="0.3">
      <c r="A8827">
        <v>38</v>
      </c>
      <c r="B8827" s="1">
        <v>46138</v>
      </c>
      <c r="C8827" t="s">
        <v>162</v>
      </c>
      <c r="D8827" t="s">
        <v>227</v>
      </c>
      <c r="E8827" t="s">
        <v>53</v>
      </c>
      <c r="F8827" t="s">
        <v>35</v>
      </c>
      <c r="G8827">
        <v>2</v>
      </c>
      <c r="H8827">
        <v>7.6</v>
      </c>
      <c r="I8827" t="s">
        <v>228</v>
      </c>
      <c r="J8827" t="s">
        <v>193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83</v>
      </c>
      <c r="R8827" t="s">
        <v>83</v>
      </c>
      <c r="S8827" t="s">
        <v>83</v>
      </c>
      <c r="T8827" t="str">
        <f>_xlfn.XLOOKUP(A8827,MI_Match_Analysis!$A$2:$A$8,MI_Match_Analysis!$F$2:$F$8,"Not Found")</f>
        <v>Not Found</v>
      </c>
    </row>
    <row r="8828" spans="1:20" hidden="1" x14ac:dyDescent="0.3">
      <c r="A8828">
        <v>38</v>
      </c>
      <c r="B8828" s="1">
        <v>46138</v>
      </c>
      <c r="C8828" t="s">
        <v>162</v>
      </c>
      <c r="D8828" t="s">
        <v>227</v>
      </c>
      <c r="E8828" t="s">
        <v>53</v>
      </c>
      <c r="F8828" t="s">
        <v>35</v>
      </c>
      <c r="G8828">
        <v>2</v>
      </c>
      <c r="H8828">
        <v>8.1</v>
      </c>
      <c r="I8828" t="s">
        <v>228</v>
      </c>
      <c r="J8828" t="s">
        <v>191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83</v>
      </c>
      <c r="R8828" t="s">
        <v>83</v>
      </c>
      <c r="S8828" t="s">
        <v>83</v>
      </c>
      <c r="T8828" t="str">
        <f>_xlfn.XLOOKUP(A8828,MI_Match_Analysis!$A$2:$A$8,MI_Match_Analysis!$F$2:$F$8,"Not Found")</f>
        <v>Not Found</v>
      </c>
    </row>
    <row r="8829" spans="1:20" hidden="1" x14ac:dyDescent="0.3">
      <c r="A8829">
        <v>38</v>
      </c>
      <c r="B8829" s="1">
        <v>46138</v>
      </c>
      <c r="C8829" t="s">
        <v>162</v>
      </c>
      <c r="D8829" t="s">
        <v>227</v>
      </c>
      <c r="E8829" t="s">
        <v>53</v>
      </c>
      <c r="F8829" t="s">
        <v>35</v>
      </c>
      <c r="G8829">
        <v>2</v>
      </c>
      <c r="H8829">
        <v>8.1999999999999993</v>
      </c>
      <c r="I8829" t="s">
        <v>228</v>
      </c>
      <c r="J8829" t="s">
        <v>191</v>
      </c>
      <c r="K8829">
        <v>6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83</v>
      </c>
      <c r="R8829" t="s">
        <v>83</v>
      </c>
      <c r="S8829" t="s">
        <v>83</v>
      </c>
      <c r="T8829" t="str">
        <f>_xlfn.XLOOKUP(A8829,MI_Match_Analysis!$A$2:$A$8,MI_Match_Analysis!$F$2:$F$8,"Not Found")</f>
        <v>Not Found</v>
      </c>
    </row>
    <row r="8830" spans="1:20" hidden="1" x14ac:dyDescent="0.3">
      <c r="A8830">
        <v>38</v>
      </c>
      <c r="B8830" s="1">
        <v>46138</v>
      </c>
      <c r="C8830" t="s">
        <v>162</v>
      </c>
      <c r="D8830" t="s">
        <v>227</v>
      </c>
      <c r="E8830" t="s">
        <v>53</v>
      </c>
      <c r="F8830" t="s">
        <v>35</v>
      </c>
      <c r="G8830">
        <v>2</v>
      </c>
      <c r="H8830">
        <v>8.3000000000000007</v>
      </c>
      <c r="I8830" t="s">
        <v>228</v>
      </c>
      <c r="J8830" t="s">
        <v>191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83</v>
      </c>
      <c r="R8830" t="s">
        <v>83</v>
      </c>
      <c r="S8830" t="s">
        <v>83</v>
      </c>
      <c r="T8830" t="str">
        <f>_xlfn.XLOOKUP(A8830,MI_Match_Analysis!$A$2:$A$8,MI_Match_Analysis!$F$2:$F$8,"Not Found")</f>
        <v>Not Found</v>
      </c>
    </row>
    <row r="8831" spans="1:20" hidden="1" x14ac:dyDescent="0.3">
      <c r="A8831">
        <v>38</v>
      </c>
      <c r="B8831" s="1">
        <v>46138</v>
      </c>
      <c r="C8831" t="s">
        <v>162</v>
      </c>
      <c r="D8831" t="s">
        <v>227</v>
      </c>
      <c r="E8831" t="s">
        <v>53</v>
      </c>
      <c r="F8831" t="s">
        <v>35</v>
      </c>
      <c r="G8831">
        <v>2</v>
      </c>
      <c r="H8831">
        <v>8.4</v>
      </c>
      <c r="I8831" t="s">
        <v>77</v>
      </c>
      <c r="J8831" t="s">
        <v>191</v>
      </c>
      <c r="K8831">
        <v>2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83</v>
      </c>
      <c r="R8831" t="s">
        <v>83</v>
      </c>
      <c r="S8831" t="s">
        <v>83</v>
      </c>
      <c r="T8831" t="str">
        <f>_xlfn.XLOOKUP(A8831,MI_Match_Analysis!$A$2:$A$8,MI_Match_Analysis!$F$2:$F$8,"Not Found")</f>
        <v>Not Found</v>
      </c>
    </row>
    <row r="8832" spans="1:20" hidden="1" x14ac:dyDescent="0.3">
      <c r="A8832">
        <v>38</v>
      </c>
      <c r="B8832" s="1">
        <v>46138</v>
      </c>
      <c r="C8832" t="s">
        <v>162</v>
      </c>
      <c r="D8832" t="s">
        <v>227</v>
      </c>
      <c r="E8832" t="s">
        <v>53</v>
      </c>
      <c r="F8832" t="s">
        <v>35</v>
      </c>
      <c r="G8832">
        <v>2</v>
      </c>
      <c r="H8832">
        <v>8.5</v>
      </c>
      <c r="I8832" t="s">
        <v>77</v>
      </c>
      <c r="J8832" t="s">
        <v>191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83</v>
      </c>
      <c r="R8832" t="s">
        <v>83</v>
      </c>
      <c r="S8832" t="s">
        <v>83</v>
      </c>
      <c r="T8832" t="str">
        <f>_xlfn.XLOOKUP(A8832,MI_Match_Analysis!$A$2:$A$8,MI_Match_Analysis!$F$2:$F$8,"Not Found")</f>
        <v>Not Found</v>
      </c>
    </row>
    <row r="8833" spans="1:20" hidden="1" x14ac:dyDescent="0.3">
      <c r="A8833">
        <v>38</v>
      </c>
      <c r="B8833" s="1">
        <v>46138</v>
      </c>
      <c r="C8833" t="s">
        <v>162</v>
      </c>
      <c r="D8833" t="s">
        <v>227</v>
      </c>
      <c r="E8833" t="s">
        <v>53</v>
      </c>
      <c r="F8833" t="s">
        <v>35</v>
      </c>
      <c r="G8833">
        <v>2</v>
      </c>
      <c r="H8833">
        <v>8.6</v>
      </c>
      <c r="I8833" t="s">
        <v>77</v>
      </c>
      <c r="J8833" t="s">
        <v>191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83</v>
      </c>
      <c r="R8833" t="s">
        <v>83</v>
      </c>
      <c r="S8833" t="s">
        <v>83</v>
      </c>
      <c r="T8833" t="str">
        <f>_xlfn.XLOOKUP(A8833,MI_Match_Analysis!$A$2:$A$8,MI_Match_Analysis!$F$2:$F$8,"Not Found")</f>
        <v>Not Found</v>
      </c>
    </row>
    <row r="8834" spans="1:20" hidden="1" x14ac:dyDescent="0.3">
      <c r="A8834">
        <v>38</v>
      </c>
      <c r="B8834" s="1">
        <v>46138</v>
      </c>
      <c r="C8834" t="s">
        <v>162</v>
      </c>
      <c r="D8834" t="s">
        <v>227</v>
      </c>
      <c r="E8834" t="s">
        <v>53</v>
      </c>
      <c r="F8834" t="s">
        <v>35</v>
      </c>
      <c r="G8834">
        <v>2</v>
      </c>
      <c r="H8834">
        <v>9.1</v>
      </c>
      <c r="I8834" t="s">
        <v>77</v>
      </c>
      <c r="J8834" t="s">
        <v>192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83</v>
      </c>
      <c r="R8834" t="s">
        <v>83</v>
      </c>
      <c r="S8834" t="s">
        <v>83</v>
      </c>
      <c r="T8834" t="str">
        <f>_xlfn.XLOOKUP(A8834,MI_Match_Analysis!$A$2:$A$8,MI_Match_Analysis!$F$2:$F$8,"Not Found")</f>
        <v>Not Found</v>
      </c>
    </row>
    <row r="8835" spans="1:20" hidden="1" x14ac:dyDescent="0.3">
      <c r="A8835">
        <v>38</v>
      </c>
      <c r="B8835" s="1">
        <v>46138</v>
      </c>
      <c r="C8835" t="s">
        <v>162</v>
      </c>
      <c r="D8835" t="s">
        <v>227</v>
      </c>
      <c r="E8835" t="s">
        <v>53</v>
      </c>
      <c r="F8835" t="s">
        <v>35</v>
      </c>
      <c r="G8835">
        <v>2</v>
      </c>
      <c r="H8835">
        <v>9.1999999999999993</v>
      </c>
      <c r="I8835" t="s">
        <v>77</v>
      </c>
      <c r="J8835" t="s">
        <v>192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83</v>
      </c>
      <c r="R8835" t="s">
        <v>83</v>
      </c>
      <c r="S8835" t="s">
        <v>83</v>
      </c>
      <c r="T8835" t="str">
        <f>_xlfn.XLOOKUP(A8835,MI_Match_Analysis!$A$2:$A$8,MI_Match_Analysis!$F$2:$F$8,"Not Found")</f>
        <v>Not Found</v>
      </c>
    </row>
    <row r="8836" spans="1:20" hidden="1" x14ac:dyDescent="0.3">
      <c r="A8836">
        <v>38</v>
      </c>
      <c r="B8836" s="1">
        <v>46138</v>
      </c>
      <c r="C8836" t="s">
        <v>162</v>
      </c>
      <c r="D8836" t="s">
        <v>227</v>
      </c>
      <c r="E8836" t="s">
        <v>53</v>
      </c>
      <c r="F8836" t="s">
        <v>35</v>
      </c>
      <c r="G8836">
        <v>2</v>
      </c>
      <c r="H8836">
        <v>9.3000000000000007</v>
      </c>
      <c r="I8836" t="s">
        <v>77</v>
      </c>
      <c r="J8836" t="s">
        <v>192</v>
      </c>
      <c r="K8836">
        <v>4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83</v>
      </c>
      <c r="R8836" t="s">
        <v>83</v>
      </c>
      <c r="S8836" t="s">
        <v>83</v>
      </c>
      <c r="T8836" t="str">
        <f>_xlfn.XLOOKUP(A8836,MI_Match_Analysis!$A$2:$A$8,MI_Match_Analysis!$F$2:$F$8,"Not Found")</f>
        <v>Not Found</v>
      </c>
    </row>
    <row r="8837" spans="1:20" hidden="1" x14ac:dyDescent="0.3">
      <c r="A8837">
        <v>38</v>
      </c>
      <c r="B8837" s="1">
        <v>46138</v>
      </c>
      <c r="C8837" t="s">
        <v>162</v>
      </c>
      <c r="D8837" t="s">
        <v>227</v>
      </c>
      <c r="E8837" t="s">
        <v>53</v>
      </c>
      <c r="F8837" t="s">
        <v>35</v>
      </c>
      <c r="G8837">
        <v>2</v>
      </c>
      <c r="H8837">
        <v>9.4</v>
      </c>
      <c r="I8837" t="s">
        <v>77</v>
      </c>
      <c r="J8837" t="s">
        <v>192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83</v>
      </c>
      <c r="R8837" t="s">
        <v>83</v>
      </c>
      <c r="S8837" t="s">
        <v>83</v>
      </c>
      <c r="T8837" t="str">
        <f>_xlfn.XLOOKUP(A8837,MI_Match_Analysis!$A$2:$A$8,MI_Match_Analysis!$F$2:$F$8,"Not Found")</f>
        <v>Not Found</v>
      </c>
    </row>
    <row r="8838" spans="1:20" hidden="1" x14ac:dyDescent="0.3">
      <c r="A8838">
        <v>38</v>
      </c>
      <c r="B8838" s="1">
        <v>46138</v>
      </c>
      <c r="C8838" t="s">
        <v>162</v>
      </c>
      <c r="D8838" t="s">
        <v>227</v>
      </c>
      <c r="E8838" t="s">
        <v>53</v>
      </c>
      <c r="F8838" t="s">
        <v>35</v>
      </c>
      <c r="G8838">
        <v>2</v>
      </c>
      <c r="H8838">
        <v>9.5</v>
      </c>
      <c r="I8838" t="s">
        <v>228</v>
      </c>
      <c r="J8838" t="s">
        <v>192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83</v>
      </c>
      <c r="R8838" t="s">
        <v>83</v>
      </c>
      <c r="S8838" t="s">
        <v>83</v>
      </c>
      <c r="T8838" t="str">
        <f>_xlfn.XLOOKUP(A8838,MI_Match_Analysis!$A$2:$A$8,MI_Match_Analysis!$F$2:$F$8,"Not Found")</f>
        <v>Not Found</v>
      </c>
    </row>
    <row r="8839" spans="1:20" hidden="1" x14ac:dyDescent="0.3">
      <c r="A8839">
        <v>38</v>
      </c>
      <c r="B8839" s="1">
        <v>46138</v>
      </c>
      <c r="C8839" t="s">
        <v>162</v>
      </c>
      <c r="D8839" t="s">
        <v>227</v>
      </c>
      <c r="E8839" t="s">
        <v>53</v>
      </c>
      <c r="F8839" t="s">
        <v>35</v>
      </c>
      <c r="G8839">
        <v>2</v>
      </c>
      <c r="H8839">
        <v>9.6</v>
      </c>
      <c r="I8839" t="s">
        <v>228</v>
      </c>
      <c r="J8839" t="s">
        <v>192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83</v>
      </c>
      <c r="R8839" t="s">
        <v>83</v>
      </c>
      <c r="S8839" t="s">
        <v>83</v>
      </c>
      <c r="T8839" t="str">
        <f>_xlfn.XLOOKUP(A8839,MI_Match_Analysis!$A$2:$A$8,MI_Match_Analysis!$F$2:$F$8,"Not Found")</f>
        <v>Not Found</v>
      </c>
    </row>
    <row r="8840" spans="1:20" hidden="1" x14ac:dyDescent="0.3">
      <c r="A8840">
        <v>38</v>
      </c>
      <c r="B8840" s="1">
        <v>46138</v>
      </c>
      <c r="C8840" t="s">
        <v>162</v>
      </c>
      <c r="D8840" t="s">
        <v>227</v>
      </c>
      <c r="E8840" t="s">
        <v>53</v>
      </c>
      <c r="F8840" t="s">
        <v>35</v>
      </c>
      <c r="G8840">
        <v>2</v>
      </c>
      <c r="H8840">
        <v>10.1</v>
      </c>
      <c r="I8840" t="s">
        <v>228</v>
      </c>
      <c r="J8840" t="s">
        <v>185</v>
      </c>
      <c r="K8840">
        <v>2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83</v>
      </c>
      <c r="R8840" t="s">
        <v>83</v>
      </c>
      <c r="S8840" t="s">
        <v>83</v>
      </c>
      <c r="T8840" t="str">
        <f>_xlfn.XLOOKUP(A8840,MI_Match_Analysis!$A$2:$A$8,MI_Match_Analysis!$F$2:$F$8,"Not Found")</f>
        <v>Not Found</v>
      </c>
    </row>
    <row r="8841" spans="1:20" hidden="1" x14ac:dyDescent="0.3">
      <c r="A8841">
        <v>38</v>
      </c>
      <c r="B8841" s="1">
        <v>46138</v>
      </c>
      <c r="C8841" t="s">
        <v>162</v>
      </c>
      <c r="D8841" t="s">
        <v>227</v>
      </c>
      <c r="E8841" t="s">
        <v>53</v>
      </c>
      <c r="F8841" t="s">
        <v>35</v>
      </c>
      <c r="G8841">
        <v>2</v>
      </c>
      <c r="H8841">
        <v>10.199999999999999</v>
      </c>
      <c r="I8841" t="s">
        <v>228</v>
      </c>
      <c r="J8841" t="s">
        <v>185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165</v>
      </c>
      <c r="R8841" t="s">
        <v>228</v>
      </c>
      <c r="S8841" t="s">
        <v>122</v>
      </c>
      <c r="T8841" t="str">
        <f>_xlfn.XLOOKUP(A8841,MI_Match_Analysis!$A$2:$A$8,MI_Match_Analysis!$F$2:$F$8,"Not Found")</f>
        <v>Not Found</v>
      </c>
    </row>
    <row r="8842" spans="1:20" hidden="1" x14ac:dyDescent="0.3">
      <c r="A8842">
        <v>38</v>
      </c>
      <c r="B8842" s="1">
        <v>46138</v>
      </c>
      <c r="C8842" t="s">
        <v>162</v>
      </c>
      <c r="D8842" t="s">
        <v>227</v>
      </c>
      <c r="E8842" t="s">
        <v>53</v>
      </c>
      <c r="F8842" t="s">
        <v>35</v>
      </c>
      <c r="G8842">
        <v>2</v>
      </c>
      <c r="H8842">
        <v>10.3</v>
      </c>
      <c r="I8842" t="s">
        <v>233</v>
      </c>
      <c r="J8842" t="s">
        <v>185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83</v>
      </c>
      <c r="R8842" t="s">
        <v>83</v>
      </c>
      <c r="S8842" t="s">
        <v>83</v>
      </c>
      <c r="T8842" t="str">
        <f>_xlfn.XLOOKUP(A8842,MI_Match_Analysis!$A$2:$A$8,MI_Match_Analysis!$F$2:$F$8,"Not Found")</f>
        <v>Not Found</v>
      </c>
    </row>
    <row r="8843" spans="1:20" hidden="1" x14ac:dyDescent="0.3">
      <c r="A8843">
        <v>38</v>
      </c>
      <c r="B8843" s="1">
        <v>46138</v>
      </c>
      <c r="C8843" t="s">
        <v>162</v>
      </c>
      <c r="D8843" t="s">
        <v>227</v>
      </c>
      <c r="E8843" t="s">
        <v>53</v>
      </c>
      <c r="F8843" t="s">
        <v>35</v>
      </c>
      <c r="G8843">
        <v>2</v>
      </c>
      <c r="H8843">
        <v>10.4</v>
      </c>
      <c r="I8843" t="s">
        <v>233</v>
      </c>
      <c r="J8843" t="s">
        <v>185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83</v>
      </c>
      <c r="R8843" t="s">
        <v>83</v>
      </c>
      <c r="S8843" t="s">
        <v>83</v>
      </c>
      <c r="T8843" t="str">
        <f>_xlfn.XLOOKUP(A8843,MI_Match_Analysis!$A$2:$A$8,MI_Match_Analysis!$F$2:$F$8,"Not Found")</f>
        <v>Not Found</v>
      </c>
    </row>
    <row r="8844" spans="1:20" hidden="1" x14ac:dyDescent="0.3">
      <c r="A8844">
        <v>38</v>
      </c>
      <c r="B8844" s="1">
        <v>46138</v>
      </c>
      <c r="C8844" t="s">
        <v>162</v>
      </c>
      <c r="D8844" t="s">
        <v>227</v>
      </c>
      <c r="E8844" t="s">
        <v>53</v>
      </c>
      <c r="F8844" t="s">
        <v>35</v>
      </c>
      <c r="G8844">
        <v>2</v>
      </c>
      <c r="H8844">
        <v>10.5</v>
      </c>
      <c r="I8844" t="s">
        <v>77</v>
      </c>
      <c r="J8844" t="s">
        <v>185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83</v>
      </c>
      <c r="R8844" t="s">
        <v>83</v>
      </c>
      <c r="S8844" t="s">
        <v>83</v>
      </c>
      <c r="T8844" t="str">
        <f>_xlfn.XLOOKUP(A8844,MI_Match_Analysis!$A$2:$A$8,MI_Match_Analysis!$F$2:$F$8,"Not Found")</f>
        <v>Not Found</v>
      </c>
    </row>
    <row r="8845" spans="1:20" hidden="1" x14ac:dyDescent="0.3">
      <c r="A8845">
        <v>38</v>
      </c>
      <c r="B8845" s="1">
        <v>46138</v>
      </c>
      <c r="C8845" t="s">
        <v>162</v>
      </c>
      <c r="D8845" t="s">
        <v>227</v>
      </c>
      <c r="E8845" t="s">
        <v>53</v>
      </c>
      <c r="F8845" t="s">
        <v>35</v>
      </c>
      <c r="G8845">
        <v>2</v>
      </c>
      <c r="H8845">
        <v>10.6</v>
      </c>
      <c r="I8845" t="s">
        <v>233</v>
      </c>
      <c r="J8845" t="s">
        <v>185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83</v>
      </c>
      <c r="R8845" t="s">
        <v>83</v>
      </c>
      <c r="S8845" t="s">
        <v>83</v>
      </c>
      <c r="T8845" t="str">
        <f>_xlfn.XLOOKUP(A8845,MI_Match_Analysis!$A$2:$A$8,MI_Match_Analysis!$F$2:$F$8,"Not Found")</f>
        <v>Not Found</v>
      </c>
    </row>
    <row r="8846" spans="1:20" hidden="1" x14ac:dyDescent="0.3">
      <c r="A8846">
        <v>38</v>
      </c>
      <c r="B8846" s="1">
        <v>46138</v>
      </c>
      <c r="C8846" t="s">
        <v>162</v>
      </c>
      <c r="D8846" t="s">
        <v>227</v>
      </c>
      <c r="E8846" t="s">
        <v>53</v>
      </c>
      <c r="F8846" t="s">
        <v>35</v>
      </c>
      <c r="G8846">
        <v>2</v>
      </c>
      <c r="H8846">
        <v>11.1</v>
      </c>
      <c r="I8846" t="s">
        <v>77</v>
      </c>
      <c r="J8846" t="s">
        <v>192</v>
      </c>
      <c r="K8846">
        <v>4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83</v>
      </c>
      <c r="R8846" t="s">
        <v>83</v>
      </c>
      <c r="S8846" t="s">
        <v>83</v>
      </c>
      <c r="T8846" t="str">
        <f>_xlfn.XLOOKUP(A8846,MI_Match_Analysis!$A$2:$A$8,MI_Match_Analysis!$F$2:$F$8,"Not Found")</f>
        <v>Not Found</v>
      </c>
    </row>
    <row r="8847" spans="1:20" hidden="1" x14ac:dyDescent="0.3">
      <c r="A8847">
        <v>38</v>
      </c>
      <c r="B8847" s="1">
        <v>46138</v>
      </c>
      <c r="C8847" t="s">
        <v>162</v>
      </c>
      <c r="D8847" t="s">
        <v>227</v>
      </c>
      <c r="E8847" t="s">
        <v>53</v>
      </c>
      <c r="F8847" t="s">
        <v>35</v>
      </c>
      <c r="G8847">
        <v>2</v>
      </c>
      <c r="H8847">
        <v>11.2</v>
      </c>
      <c r="I8847" t="s">
        <v>77</v>
      </c>
      <c r="J8847" t="s">
        <v>192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83</v>
      </c>
      <c r="R8847" t="s">
        <v>83</v>
      </c>
      <c r="S8847" t="s">
        <v>83</v>
      </c>
      <c r="T8847" t="str">
        <f>_xlfn.XLOOKUP(A8847,MI_Match_Analysis!$A$2:$A$8,MI_Match_Analysis!$F$2:$F$8,"Not Found")</f>
        <v>Not Found</v>
      </c>
    </row>
    <row r="8848" spans="1:20" hidden="1" x14ac:dyDescent="0.3">
      <c r="A8848">
        <v>38</v>
      </c>
      <c r="B8848" s="1">
        <v>46138</v>
      </c>
      <c r="C8848" t="s">
        <v>162</v>
      </c>
      <c r="D8848" t="s">
        <v>227</v>
      </c>
      <c r="E8848" t="s">
        <v>53</v>
      </c>
      <c r="F8848" t="s">
        <v>35</v>
      </c>
      <c r="G8848">
        <v>2</v>
      </c>
      <c r="H8848">
        <v>11.3</v>
      </c>
      <c r="I8848" t="s">
        <v>233</v>
      </c>
      <c r="J8848" t="s">
        <v>192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83</v>
      </c>
      <c r="R8848" t="s">
        <v>83</v>
      </c>
      <c r="S8848" t="s">
        <v>83</v>
      </c>
      <c r="T8848" t="str">
        <f>_xlfn.XLOOKUP(A8848,MI_Match_Analysis!$A$2:$A$8,MI_Match_Analysis!$F$2:$F$8,"Not Found")</f>
        <v>Not Found</v>
      </c>
    </row>
    <row r="8849" spans="1:20" hidden="1" x14ac:dyDescent="0.3">
      <c r="A8849">
        <v>38</v>
      </c>
      <c r="B8849" s="1">
        <v>46138</v>
      </c>
      <c r="C8849" t="s">
        <v>162</v>
      </c>
      <c r="D8849" t="s">
        <v>227</v>
      </c>
      <c r="E8849" t="s">
        <v>53</v>
      </c>
      <c r="F8849" t="s">
        <v>35</v>
      </c>
      <c r="G8849">
        <v>2</v>
      </c>
      <c r="H8849">
        <v>11.4</v>
      </c>
      <c r="I8849" t="s">
        <v>77</v>
      </c>
      <c r="J8849" t="s">
        <v>192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83</v>
      </c>
      <c r="R8849" t="s">
        <v>83</v>
      </c>
      <c r="S8849" t="s">
        <v>83</v>
      </c>
      <c r="T8849" t="str">
        <f>_xlfn.XLOOKUP(A8849,MI_Match_Analysis!$A$2:$A$8,MI_Match_Analysis!$F$2:$F$8,"Not Found")</f>
        <v>Not Found</v>
      </c>
    </row>
    <row r="8850" spans="1:20" hidden="1" x14ac:dyDescent="0.3">
      <c r="A8850">
        <v>38</v>
      </c>
      <c r="B8850" s="1">
        <v>46138</v>
      </c>
      <c r="C8850" t="s">
        <v>162</v>
      </c>
      <c r="D8850" t="s">
        <v>227</v>
      </c>
      <c r="E8850" t="s">
        <v>53</v>
      </c>
      <c r="F8850" t="s">
        <v>35</v>
      </c>
      <c r="G8850">
        <v>2</v>
      </c>
      <c r="H8850">
        <v>11.5</v>
      </c>
      <c r="I8850" t="s">
        <v>233</v>
      </c>
      <c r="J8850" t="s">
        <v>192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83</v>
      </c>
      <c r="R8850" t="s">
        <v>83</v>
      </c>
      <c r="S8850" t="s">
        <v>83</v>
      </c>
      <c r="T8850" t="str">
        <f>_xlfn.XLOOKUP(A8850,MI_Match_Analysis!$A$2:$A$8,MI_Match_Analysis!$F$2:$F$8,"Not Found")</f>
        <v>Not Found</v>
      </c>
    </row>
    <row r="8851" spans="1:20" hidden="1" x14ac:dyDescent="0.3">
      <c r="A8851">
        <v>38</v>
      </c>
      <c r="B8851" s="1">
        <v>46138</v>
      </c>
      <c r="C8851" t="s">
        <v>162</v>
      </c>
      <c r="D8851" t="s">
        <v>227</v>
      </c>
      <c r="E8851" t="s">
        <v>53</v>
      </c>
      <c r="F8851" t="s">
        <v>35</v>
      </c>
      <c r="G8851">
        <v>2</v>
      </c>
      <c r="H8851">
        <v>11.6</v>
      </c>
      <c r="I8851" t="s">
        <v>233</v>
      </c>
      <c r="J8851" t="s">
        <v>192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83</v>
      </c>
      <c r="R8851" t="s">
        <v>83</v>
      </c>
      <c r="S8851" t="s">
        <v>83</v>
      </c>
      <c r="T8851" t="str">
        <f>_xlfn.XLOOKUP(A8851,MI_Match_Analysis!$A$2:$A$8,MI_Match_Analysis!$F$2:$F$8,"Not Found")</f>
        <v>Not Found</v>
      </c>
    </row>
    <row r="8852" spans="1:20" hidden="1" x14ac:dyDescent="0.3">
      <c r="A8852">
        <v>38</v>
      </c>
      <c r="B8852" s="1">
        <v>46138</v>
      </c>
      <c r="C8852" t="s">
        <v>162</v>
      </c>
      <c r="D8852" t="s">
        <v>227</v>
      </c>
      <c r="E8852" t="s">
        <v>53</v>
      </c>
      <c r="F8852" t="s">
        <v>35</v>
      </c>
      <c r="G8852">
        <v>2</v>
      </c>
      <c r="H8852">
        <v>12.1</v>
      </c>
      <c r="I8852" t="s">
        <v>77</v>
      </c>
      <c r="J8852" t="s">
        <v>193</v>
      </c>
      <c r="K8852">
        <v>4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83</v>
      </c>
      <c r="R8852" t="s">
        <v>83</v>
      </c>
      <c r="S8852" t="s">
        <v>83</v>
      </c>
      <c r="T8852" t="str">
        <f>_xlfn.XLOOKUP(A8852,MI_Match_Analysis!$A$2:$A$8,MI_Match_Analysis!$F$2:$F$8,"Not Found")</f>
        <v>Not Found</v>
      </c>
    </row>
    <row r="8853" spans="1:20" hidden="1" x14ac:dyDescent="0.3">
      <c r="A8853">
        <v>38</v>
      </c>
      <c r="B8853" s="1">
        <v>46138</v>
      </c>
      <c r="C8853" t="s">
        <v>162</v>
      </c>
      <c r="D8853" t="s">
        <v>227</v>
      </c>
      <c r="E8853" t="s">
        <v>53</v>
      </c>
      <c r="F8853" t="s">
        <v>35</v>
      </c>
      <c r="G8853">
        <v>2</v>
      </c>
      <c r="H8853">
        <v>12.2</v>
      </c>
      <c r="I8853" t="s">
        <v>77</v>
      </c>
      <c r="J8853" t="s">
        <v>193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165</v>
      </c>
      <c r="R8853" t="s">
        <v>77</v>
      </c>
      <c r="S8853" t="s">
        <v>273</v>
      </c>
      <c r="T8853" t="str">
        <f>_xlfn.XLOOKUP(A8853,MI_Match_Analysis!$A$2:$A$8,MI_Match_Analysis!$F$2:$F$8,"Not Found")</f>
        <v>Not Found</v>
      </c>
    </row>
    <row r="8854" spans="1:20" hidden="1" x14ac:dyDescent="0.3">
      <c r="A8854">
        <v>38</v>
      </c>
      <c r="B8854" s="1">
        <v>46138</v>
      </c>
      <c r="C8854" t="s">
        <v>162</v>
      </c>
      <c r="D8854" t="s">
        <v>227</v>
      </c>
      <c r="E8854" t="s">
        <v>53</v>
      </c>
      <c r="F8854" t="s">
        <v>35</v>
      </c>
      <c r="G8854">
        <v>2</v>
      </c>
      <c r="H8854">
        <v>12.3</v>
      </c>
      <c r="I8854" t="s">
        <v>230</v>
      </c>
      <c r="J8854" t="s">
        <v>193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83</v>
      </c>
      <c r="R8854" t="s">
        <v>83</v>
      </c>
      <c r="S8854" t="s">
        <v>83</v>
      </c>
      <c r="T8854" t="str">
        <f>_xlfn.XLOOKUP(A8854,MI_Match_Analysis!$A$2:$A$8,MI_Match_Analysis!$F$2:$F$8,"Not Found")</f>
        <v>Not Found</v>
      </c>
    </row>
    <row r="8855" spans="1:20" hidden="1" x14ac:dyDescent="0.3">
      <c r="A8855">
        <v>38</v>
      </c>
      <c r="B8855" s="1">
        <v>46138</v>
      </c>
      <c r="C8855" t="s">
        <v>162</v>
      </c>
      <c r="D8855" t="s">
        <v>227</v>
      </c>
      <c r="E8855" t="s">
        <v>53</v>
      </c>
      <c r="F8855" t="s">
        <v>35</v>
      </c>
      <c r="G8855">
        <v>2</v>
      </c>
      <c r="H8855">
        <v>12.4</v>
      </c>
      <c r="I8855" t="s">
        <v>230</v>
      </c>
      <c r="J8855" t="s">
        <v>193</v>
      </c>
      <c r="K8855">
        <v>1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83</v>
      </c>
      <c r="R8855" t="s">
        <v>83</v>
      </c>
      <c r="S8855" t="s">
        <v>83</v>
      </c>
      <c r="T8855" t="str">
        <f>_xlfn.XLOOKUP(A8855,MI_Match_Analysis!$A$2:$A$8,MI_Match_Analysis!$F$2:$F$8,"Not Found")</f>
        <v>Not Found</v>
      </c>
    </row>
    <row r="8856" spans="1:20" hidden="1" x14ac:dyDescent="0.3">
      <c r="A8856">
        <v>38</v>
      </c>
      <c r="B8856" s="1">
        <v>46138</v>
      </c>
      <c r="C8856" t="s">
        <v>162</v>
      </c>
      <c r="D8856" t="s">
        <v>227</v>
      </c>
      <c r="E8856" t="s">
        <v>53</v>
      </c>
      <c r="F8856" t="s">
        <v>35</v>
      </c>
      <c r="G8856">
        <v>2</v>
      </c>
      <c r="H8856">
        <v>12.5</v>
      </c>
      <c r="I8856" t="s">
        <v>233</v>
      </c>
      <c r="J8856" t="s">
        <v>193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83</v>
      </c>
      <c r="R8856" t="s">
        <v>83</v>
      </c>
      <c r="S8856" t="s">
        <v>83</v>
      </c>
      <c r="T8856" t="str">
        <f>_xlfn.XLOOKUP(A8856,MI_Match_Analysis!$A$2:$A$8,MI_Match_Analysis!$F$2:$F$8,"Not Found")</f>
        <v>Not Found</v>
      </c>
    </row>
    <row r="8857" spans="1:20" hidden="1" x14ac:dyDescent="0.3">
      <c r="A8857">
        <v>38</v>
      </c>
      <c r="B8857" s="1">
        <v>46138</v>
      </c>
      <c r="C8857" t="s">
        <v>162</v>
      </c>
      <c r="D8857" t="s">
        <v>227</v>
      </c>
      <c r="E8857" t="s">
        <v>53</v>
      </c>
      <c r="F8857" t="s">
        <v>35</v>
      </c>
      <c r="G8857">
        <v>2</v>
      </c>
      <c r="H8857">
        <v>12.6</v>
      </c>
      <c r="I8857" t="s">
        <v>230</v>
      </c>
      <c r="J8857" t="s">
        <v>193</v>
      </c>
      <c r="K8857">
        <v>1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83</v>
      </c>
      <c r="R8857" t="s">
        <v>83</v>
      </c>
      <c r="S8857" t="s">
        <v>83</v>
      </c>
      <c r="T8857" t="str">
        <f>_xlfn.XLOOKUP(A8857,MI_Match_Analysis!$A$2:$A$8,MI_Match_Analysis!$F$2:$F$8,"Not Found")</f>
        <v>Not Found</v>
      </c>
    </row>
    <row r="8858" spans="1:20" hidden="1" x14ac:dyDescent="0.3">
      <c r="A8858">
        <v>38</v>
      </c>
      <c r="B8858" s="1">
        <v>46138</v>
      </c>
      <c r="C8858" t="s">
        <v>162</v>
      </c>
      <c r="D8858" t="s">
        <v>227</v>
      </c>
      <c r="E8858" t="s">
        <v>53</v>
      </c>
      <c r="F8858" t="s">
        <v>35</v>
      </c>
      <c r="G8858">
        <v>2</v>
      </c>
      <c r="H8858">
        <v>13.1</v>
      </c>
      <c r="I8858" t="s">
        <v>230</v>
      </c>
      <c r="J8858" t="s">
        <v>191</v>
      </c>
      <c r="K8858">
        <v>1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83</v>
      </c>
      <c r="R8858" t="s">
        <v>83</v>
      </c>
      <c r="S8858" t="s">
        <v>83</v>
      </c>
      <c r="T8858" t="str">
        <f>_xlfn.XLOOKUP(A8858,MI_Match_Analysis!$A$2:$A$8,MI_Match_Analysis!$F$2:$F$8,"Not Found")</f>
        <v>Not Found</v>
      </c>
    </row>
    <row r="8859" spans="1:20" hidden="1" x14ac:dyDescent="0.3">
      <c r="A8859">
        <v>38</v>
      </c>
      <c r="B8859" s="1">
        <v>46138</v>
      </c>
      <c r="C8859" t="s">
        <v>162</v>
      </c>
      <c r="D8859" t="s">
        <v>227</v>
      </c>
      <c r="E8859" t="s">
        <v>53</v>
      </c>
      <c r="F8859" t="s">
        <v>35</v>
      </c>
      <c r="G8859">
        <v>2</v>
      </c>
      <c r="H8859">
        <v>13.2</v>
      </c>
      <c r="I8859" t="s">
        <v>233</v>
      </c>
      <c r="J8859" t="s">
        <v>191</v>
      </c>
      <c r="K8859">
        <v>6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83</v>
      </c>
      <c r="R8859" t="s">
        <v>83</v>
      </c>
      <c r="S8859" t="s">
        <v>83</v>
      </c>
      <c r="T8859" t="str">
        <f>_xlfn.XLOOKUP(A8859,MI_Match_Analysis!$A$2:$A$8,MI_Match_Analysis!$F$2:$F$8,"Not Found")</f>
        <v>Not Found</v>
      </c>
    </row>
    <row r="8860" spans="1:20" hidden="1" x14ac:dyDescent="0.3">
      <c r="A8860">
        <v>38</v>
      </c>
      <c r="B8860" s="1">
        <v>46138</v>
      </c>
      <c r="C8860" t="s">
        <v>162</v>
      </c>
      <c r="D8860" t="s">
        <v>227</v>
      </c>
      <c r="E8860" t="s">
        <v>53</v>
      </c>
      <c r="F8860" t="s">
        <v>35</v>
      </c>
      <c r="G8860">
        <v>2</v>
      </c>
      <c r="H8860">
        <v>13.3</v>
      </c>
      <c r="I8860" t="s">
        <v>233</v>
      </c>
      <c r="J8860" t="s">
        <v>191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83</v>
      </c>
      <c r="R8860" t="s">
        <v>83</v>
      </c>
      <c r="S8860" t="s">
        <v>83</v>
      </c>
      <c r="T8860" t="str">
        <f>_xlfn.XLOOKUP(A8860,MI_Match_Analysis!$A$2:$A$8,MI_Match_Analysis!$F$2:$F$8,"Not Found")</f>
        <v>Not Found</v>
      </c>
    </row>
    <row r="8861" spans="1:20" hidden="1" x14ac:dyDescent="0.3">
      <c r="A8861">
        <v>38</v>
      </c>
      <c r="B8861" s="1">
        <v>46138</v>
      </c>
      <c r="C8861" t="s">
        <v>162</v>
      </c>
      <c r="D8861" t="s">
        <v>227</v>
      </c>
      <c r="E8861" t="s">
        <v>53</v>
      </c>
      <c r="F8861" t="s">
        <v>35</v>
      </c>
      <c r="G8861">
        <v>2</v>
      </c>
      <c r="H8861">
        <v>13.4</v>
      </c>
      <c r="I8861" t="s">
        <v>233</v>
      </c>
      <c r="J8861" t="s">
        <v>191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83</v>
      </c>
      <c r="R8861" t="s">
        <v>83</v>
      </c>
      <c r="S8861" t="s">
        <v>83</v>
      </c>
      <c r="T8861" t="str">
        <f>_xlfn.XLOOKUP(A8861,MI_Match_Analysis!$A$2:$A$8,MI_Match_Analysis!$F$2:$F$8,"Not Found")</f>
        <v>Not Found</v>
      </c>
    </row>
    <row r="8862" spans="1:20" hidden="1" x14ac:dyDescent="0.3">
      <c r="A8862">
        <v>38</v>
      </c>
      <c r="B8862" s="1">
        <v>46138</v>
      </c>
      <c r="C8862" t="s">
        <v>162</v>
      </c>
      <c r="D8862" t="s">
        <v>227</v>
      </c>
      <c r="E8862" t="s">
        <v>53</v>
      </c>
      <c r="F8862" t="s">
        <v>35</v>
      </c>
      <c r="G8862">
        <v>2</v>
      </c>
      <c r="H8862">
        <v>13.4</v>
      </c>
      <c r="I8862" t="s">
        <v>233</v>
      </c>
      <c r="J8862" t="s">
        <v>191</v>
      </c>
      <c r="K8862">
        <v>0</v>
      </c>
      <c r="L8862">
        <v>1</v>
      </c>
      <c r="M8862">
        <v>1</v>
      </c>
      <c r="N8862">
        <v>0</v>
      </c>
      <c r="O8862">
        <v>0</v>
      </c>
      <c r="P8862">
        <v>0</v>
      </c>
      <c r="Q8862" t="s">
        <v>83</v>
      </c>
      <c r="R8862" t="s">
        <v>83</v>
      </c>
      <c r="S8862" t="s">
        <v>83</v>
      </c>
      <c r="T8862" t="str">
        <f>_xlfn.XLOOKUP(A8862,MI_Match_Analysis!$A$2:$A$8,MI_Match_Analysis!$F$2:$F$8,"Not Found")</f>
        <v>Not Found</v>
      </c>
    </row>
    <row r="8863" spans="1:20" hidden="1" x14ac:dyDescent="0.3">
      <c r="A8863">
        <v>38</v>
      </c>
      <c r="B8863" s="1">
        <v>46138</v>
      </c>
      <c r="C8863" t="s">
        <v>162</v>
      </c>
      <c r="D8863" t="s">
        <v>227</v>
      </c>
      <c r="E8863" t="s">
        <v>53</v>
      </c>
      <c r="F8863" t="s">
        <v>35</v>
      </c>
      <c r="G8863">
        <v>2</v>
      </c>
      <c r="H8863">
        <v>13.5</v>
      </c>
      <c r="I8863" t="s">
        <v>233</v>
      </c>
      <c r="J8863" t="s">
        <v>191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83</v>
      </c>
      <c r="R8863" t="s">
        <v>83</v>
      </c>
      <c r="S8863" t="s">
        <v>83</v>
      </c>
      <c r="T8863" t="str">
        <f>_xlfn.XLOOKUP(A8863,MI_Match_Analysis!$A$2:$A$8,MI_Match_Analysis!$F$2:$F$8,"Not Found")</f>
        <v>Not Found</v>
      </c>
    </row>
    <row r="8864" spans="1:20" hidden="1" x14ac:dyDescent="0.3">
      <c r="A8864">
        <v>38</v>
      </c>
      <c r="B8864" s="1">
        <v>46138</v>
      </c>
      <c r="C8864" t="s">
        <v>162</v>
      </c>
      <c r="D8864" t="s">
        <v>227</v>
      </c>
      <c r="E8864" t="s">
        <v>53</v>
      </c>
      <c r="F8864" t="s">
        <v>35</v>
      </c>
      <c r="G8864">
        <v>2</v>
      </c>
      <c r="H8864">
        <v>13.6</v>
      </c>
      <c r="I8864" t="s">
        <v>233</v>
      </c>
      <c r="J8864" t="s">
        <v>191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165</v>
      </c>
      <c r="R8864" t="s">
        <v>233</v>
      </c>
      <c r="S8864" t="s">
        <v>193</v>
      </c>
      <c r="T8864" t="str">
        <f>_xlfn.XLOOKUP(A8864,MI_Match_Analysis!$A$2:$A$8,MI_Match_Analysis!$F$2:$F$8,"Not Found")</f>
        <v>Not Found</v>
      </c>
    </row>
    <row r="8865" spans="1:20" hidden="1" x14ac:dyDescent="0.3">
      <c r="A8865">
        <v>38</v>
      </c>
      <c r="B8865" s="1">
        <v>46138</v>
      </c>
      <c r="C8865" t="s">
        <v>162</v>
      </c>
      <c r="D8865" t="s">
        <v>227</v>
      </c>
      <c r="E8865" t="s">
        <v>53</v>
      </c>
      <c r="F8865" t="s">
        <v>35</v>
      </c>
      <c r="G8865">
        <v>2</v>
      </c>
      <c r="H8865">
        <v>14.1</v>
      </c>
      <c r="I8865" t="s">
        <v>230</v>
      </c>
      <c r="J8865" t="s">
        <v>193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83</v>
      </c>
      <c r="R8865" t="s">
        <v>83</v>
      </c>
      <c r="S8865" t="s">
        <v>83</v>
      </c>
      <c r="T8865" t="str">
        <f>_xlfn.XLOOKUP(A8865,MI_Match_Analysis!$A$2:$A$8,MI_Match_Analysis!$F$2:$F$8,"Not Found")</f>
        <v>Not Found</v>
      </c>
    </row>
    <row r="8866" spans="1:20" hidden="1" x14ac:dyDescent="0.3">
      <c r="A8866">
        <v>38</v>
      </c>
      <c r="B8866" s="1">
        <v>46138</v>
      </c>
      <c r="C8866" t="s">
        <v>162</v>
      </c>
      <c r="D8866" t="s">
        <v>227</v>
      </c>
      <c r="E8866" t="s">
        <v>53</v>
      </c>
      <c r="F8866" t="s">
        <v>35</v>
      </c>
      <c r="G8866">
        <v>2</v>
      </c>
      <c r="H8866">
        <v>14.2</v>
      </c>
      <c r="I8866" t="s">
        <v>230</v>
      </c>
      <c r="J8866" t="s">
        <v>193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83</v>
      </c>
      <c r="R8866" t="s">
        <v>83</v>
      </c>
      <c r="S8866" t="s">
        <v>83</v>
      </c>
      <c r="T8866" t="str">
        <f>_xlfn.XLOOKUP(A8866,MI_Match_Analysis!$A$2:$A$8,MI_Match_Analysis!$F$2:$F$8,"Not Found")</f>
        <v>Not Found</v>
      </c>
    </row>
    <row r="8867" spans="1:20" hidden="1" x14ac:dyDescent="0.3">
      <c r="A8867">
        <v>38</v>
      </c>
      <c r="B8867" s="1">
        <v>46138</v>
      </c>
      <c r="C8867" t="s">
        <v>162</v>
      </c>
      <c r="D8867" t="s">
        <v>227</v>
      </c>
      <c r="E8867" t="s">
        <v>53</v>
      </c>
      <c r="F8867" t="s">
        <v>35</v>
      </c>
      <c r="G8867">
        <v>2</v>
      </c>
      <c r="H8867">
        <v>14.3</v>
      </c>
      <c r="I8867" t="s">
        <v>230</v>
      </c>
      <c r="J8867" t="s">
        <v>193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83</v>
      </c>
      <c r="R8867" t="s">
        <v>83</v>
      </c>
      <c r="S8867" t="s">
        <v>83</v>
      </c>
      <c r="T8867" t="str">
        <f>_xlfn.XLOOKUP(A8867,MI_Match_Analysis!$A$2:$A$8,MI_Match_Analysis!$F$2:$F$8,"Not Found")</f>
        <v>Not Found</v>
      </c>
    </row>
    <row r="8868" spans="1:20" hidden="1" x14ac:dyDescent="0.3">
      <c r="A8868">
        <v>38</v>
      </c>
      <c r="B8868" s="1">
        <v>46138</v>
      </c>
      <c r="C8868" t="s">
        <v>162</v>
      </c>
      <c r="D8868" t="s">
        <v>227</v>
      </c>
      <c r="E8868" t="s">
        <v>53</v>
      </c>
      <c r="F8868" t="s">
        <v>35</v>
      </c>
      <c r="G8868">
        <v>2</v>
      </c>
      <c r="H8868">
        <v>14.4</v>
      </c>
      <c r="I8868" t="s">
        <v>89</v>
      </c>
      <c r="J8868" t="s">
        <v>193</v>
      </c>
      <c r="K8868">
        <v>1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83</v>
      </c>
      <c r="R8868" t="s">
        <v>83</v>
      </c>
      <c r="S8868" t="s">
        <v>83</v>
      </c>
      <c r="T8868" t="str">
        <f>_xlfn.XLOOKUP(A8868,MI_Match_Analysis!$A$2:$A$8,MI_Match_Analysis!$F$2:$F$8,"Not Found")</f>
        <v>Not Found</v>
      </c>
    </row>
    <row r="8869" spans="1:20" hidden="1" x14ac:dyDescent="0.3">
      <c r="A8869">
        <v>38</v>
      </c>
      <c r="B8869" s="1">
        <v>46138</v>
      </c>
      <c r="C8869" t="s">
        <v>162</v>
      </c>
      <c r="D8869" t="s">
        <v>227</v>
      </c>
      <c r="E8869" t="s">
        <v>53</v>
      </c>
      <c r="F8869" t="s">
        <v>35</v>
      </c>
      <c r="G8869">
        <v>2</v>
      </c>
      <c r="H8869">
        <v>14.5</v>
      </c>
      <c r="I8869" t="s">
        <v>230</v>
      </c>
      <c r="J8869" t="s">
        <v>193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83</v>
      </c>
      <c r="R8869" t="s">
        <v>83</v>
      </c>
      <c r="S8869" t="s">
        <v>83</v>
      </c>
      <c r="T8869" t="str">
        <f>_xlfn.XLOOKUP(A8869,MI_Match_Analysis!$A$2:$A$8,MI_Match_Analysis!$F$2:$F$8,"Not Found")</f>
        <v>Not Found</v>
      </c>
    </row>
    <row r="8870" spans="1:20" hidden="1" x14ac:dyDescent="0.3">
      <c r="A8870">
        <v>38</v>
      </c>
      <c r="B8870" s="1">
        <v>46138</v>
      </c>
      <c r="C8870" t="s">
        <v>162</v>
      </c>
      <c r="D8870" t="s">
        <v>227</v>
      </c>
      <c r="E8870" t="s">
        <v>53</v>
      </c>
      <c r="F8870" t="s">
        <v>35</v>
      </c>
      <c r="G8870">
        <v>2</v>
      </c>
      <c r="H8870">
        <v>14.6</v>
      </c>
      <c r="I8870" t="s">
        <v>230</v>
      </c>
      <c r="J8870" t="s">
        <v>193</v>
      </c>
      <c r="K8870">
        <v>1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83</v>
      </c>
      <c r="R8870" t="s">
        <v>83</v>
      </c>
      <c r="S8870" t="s">
        <v>83</v>
      </c>
      <c r="T8870" t="str">
        <f>_xlfn.XLOOKUP(A8870,MI_Match_Analysis!$A$2:$A$8,MI_Match_Analysis!$F$2:$F$8,"Not Found")</f>
        <v>Not Found</v>
      </c>
    </row>
    <row r="8871" spans="1:20" hidden="1" x14ac:dyDescent="0.3">
      <c r="A8871">
        <v>38</v>
      </c>
      <c r="B8871" s="1">
        <v>46138</v>
      </c>
      <c r="C8871" t="s">
        <v>162</v>
      </c>
      <c r="D8871" t="s">
        <v>227</v>
      </c>
      <c r="E8871" t="s">
        <v>53</v>
      </c>
      <c r="F8871" t="s">
        <v>35</v>
      </c>
      <c r="G8871">
        <v>2</v>
      </c>
      <c r="H8871">
        <v>15.1</v>
      </c>
      <c r="I8871" t="s">
        <v>230</v>
      </c>
      <c r="J8871" t="s">
        <v>90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83</v>
      </c>
      <c r="R8871" t="s">
        <v>83</v>
      </c>
      <c r="S8871" t="s">
        <v>83</v>
      </c>
      <c r="T8871" t="str">
        <f>_xlfn.XLOOKUP(A8871,MI_Match_Analysis!$A$2:$A$8,MI_Match_Analysis!$F$2:$F$8,"Not Found")</f>
        <v>Not Found</v>
      </c>
    </row>
    <row r="8872" spans="1:20" hidden="1" x14ac:dyDescent="0.3">
      <c r="A8872">
        <v>38</v>
      </c>
      <c r="B8872" s="1">
        <v>46138</v>
      </c>
      <c r="C8872" t="s">
        <v>162</v>
      </c>
      <c r="D8872" t="s">
        <v>227</v>
      </c>
      <c r="E8872" t="s">
        <v>53</v>
      </c>
      <c r="F8872" t="s">
        <v>35</v>
      </c>
      <c r="G8872">
        <v>2</v>
      </c>
      <c r="H8872">
        <v>15.2</v>
      </c>
      <c r="I8872" t="s">
        <v>89</v>
      </c>
      <c r="J8872" t="s">
        <v>90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165</v>
      </c>
      <c r="R8872" t="s">
        <v>89</v>
      </c>
      <c r="S8872" t="s">
        <v>122</v>
      </c>
      <c r="T8872" t="str">
        <f>_xlfn.XLOOKUP(A8872,MI_Match_Analysis!$A$2:$A$8,MI_Match_Analysis!$F$2:$F$8,"Not Found")</f>
        <v>Not Found</v>
      </c>
    </row>
    <row r="8873" spans="1:20" hidden="1" x14ac:dyDescent="0.3">
      <c r="A8873">
        <v>38</v>
      </c>
      <c r="B8873" s="1">
        <v>46138</v>
      </c>
      <c r="C8873" t="s">
        <v>162</v>
      </c>
      <c r="D8873" t="s">
        <v>227</v>
      </c>
      <c r="E8873" t="s">
        <v>53</v>
      </c>
      <c r="F8873" t="s">
        <v>35</v>
      </c>
      <c r="G8873">
        <v>2</v>
      </c>
      <c r="H8873">
        <v>15.3</v>
      </c>
      <c r="I8873" t="s">
        <v>280</v>
      </c>
      <c r="J8873" t="s">
        <v>90</v>
      </c>
      <c r="K8873">
        <v>0</v>
      </c>
      <c r="L8873">
        <v>1</v>
      </c>
      <c r="M8873">
        <v>0</v>
      </c>
      <c r="N8873">
        <v>1</v>
      </c>
      <c r="O8873">
        <v>0</v>
      </c>
      <c r="P8873">
        <v>0</v>
      </c>
      <c r="Q8873" t="s">
        <v>83</v>
      </c>
      <c r="R8873" t="s">
        <v>83</v>
      </c>
      <c r="S8873" t="s">
        <v>83</v>
      </c>
      <c r="T8873" t="str">
        <f>_xlfn.XLOOKUP(A8873,MI_Match_Analysis!$A$2:$A$8,MI_Match_Analysis!$F$2:$F$8,"Not Found")</f>
        <v>Not Found</v>
      </c>
    </row>
    <row r="8874" spans="1:20" hidden="1" x14ac:dyDescent="0.3">
      <c r="A8874">
        <v>38</v>
      </c>
      <c r="B8874" s="1">
        <v>46138</v>
      </c>
      <c r="C8874" t="s">
        <v>162</v>
      </c>
      <c r="D8874" t="s">
        <v>227</v>
      </c>
      <c r="E8874" t="s">
        <v>53</v>
      </c>
      <c r="F8874" t="s">
        <v>35</v>
      </c>
      <c r="G8874">
        <v>2</v>
      </c>
      <c r="H8874">
        <v>15.4</v>
      </c>
      <c r="I8874" t="s">
        <v>230</v>
      </c>
      <c r="J8874" t="s">
        <v>90</v>
      </c>
      <c r="K8874">
        <v>2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83</v>
      </c>
      <c r="R8874" t="s">
        <v>83</v>
      </c>
      <c r="S8874" t="s">
        <v>83</v>
      </c>
      <c r="T8874" t="str">
        <f>_xlfn.XLOOKUP(A8874,MI_Match_Analysis!$A$2:$A$8,MI_Match_Analysis!$F$2:$F$8,"Not Found")</f>
        <v>Not Found</v>
      </c>
    </row>
    <row r="8875" spans="1:20" hidden="1" x14ac:dyDescent="0.3">
      <c r="A8875">
        <v>38</v>
      </c>
      <c r="B8875" s="1">
        <v>46138</v>
      </c>
      <c r="C8875" t="s">
        <v>162</v>
      </c>
      <c r="D8875" t="s">
        <v>227</v>
      </c>
      <c r="E8875" t="s">
        <v>53</v>
      </c>
      <c r="F8875" t="s">
        <v>35</v>
      </c>
      <c r="G8875">
        <v>2</v>
      </c>
      <c r="H8875">
        <v>15.5</v>
      </c>
      <c r="I8875" t="s">
        <v>230</v>
      </c>
      <c r="J8875" t="s">
        <v>90</v>
      </c>
      <c r="K8875">
        <v>6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83</v>
      </c>
      <c r="R8875" t="s">
        <v>83</v>
      </c>
      <c r="S8875" t="s">
        <v>83</v>
      </c>
      <c r="T8875" t="str">
        <f>_xlfn.XLOOKUP(A8875,MI_Match_Analysis!$A$2:$A$8,MI_Match_Analysis!$F$2:$F$8,"Not Found")</f>
        <v>Not Found</v>
      </c>
    </row>
    <row r="8876" spans="1:20" hidden="1" x14ac:dyDescent="0.3">
      <c r="A8876">
        <v>38</v>
      </c>
      <c r="B8876" s="1">
        <v>46138</v>
      </c>
      <c r="C8876" t="s">
        <v>162</v>
      </c>
      <c r="D8876" t="s">
        <v>227</v>
      </c>
      <c r="E8876" t="s">
        <v>53</v>
      </c>
      <c r="F8876" t="s">
        <v>35</v>
      </c>
      <c r="G8876">
        <v>2</v>
      </c>
      <c r="H8876">
        <v>15.6</v>
      </c>
      <c r="I8876" t="s">
        <v>230</v>
      </c>
      <c r="J8876" t="s">
        <v>90</v>
      </c>
      <c r="K8876">
        <v>2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83</v>
      </c>
      <c r="R8876" t="s">
        <v>83</v>
      </c>
      <c r="S8876" t="s">
        <v>83</v>
      </c>
      <c r="T8876" t="str">
        <f>_xlfn.XLOOKUP(A8876,MI_Match_Analysis!$A$2:$A$8,MI_Match_Analysis!$F$2:$F$8,"Not Found")</f>
        <v>Not Found</v>
      </c>
    </row>
    <row r="8877" spans="1:20" hidden="1" x14ac:dyDescent="0.3">
      <c r="A8877">
        <v>38</v>
      </c>
      <c r="B8877" s="1">
        <v>46138</v>
      </c>
      <c r="C8877" t="s">
        <v>162</v>
      </c>
      <c r="D8877" t="s">
        <v>227</v>
      </c>
      <c r="E8877" t="s">
        <v>53</v>
      </c>
      <c r="F8877" t="s">
        <v>35</v>
      </c>
      <c r="G8877">
        <v>2</v>
      </c>
      <c r="H8877">
        <v>16.100000000000001</v>
      </c>
      <c r="I8877" t="s">
        <v>280</v>
      </c>
      <c r="J8877" t="s">
        <v>192</v>
      </c>
      <c r="K8877">
        <v>6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83</v>
      </c>
      <c r="R8877" t="s">
        <v>83</v>
      </c>
      <c r="S8877" t="s">
        <v>83</v>
      </c>
      <c r="T8877" t="str">
        <f>_xlfn.XLOOKUP(A8877,MI_Match_Analysis!$A$2:$A$8,MI_Match_Analysis!$F$2:$F$8,"Not Found")</f>
        <v>Not Found</v>
      </c>
    </row>
    <row r="8878" spans="1:20" hidden="1" x14ac:dyDescent="0.3">
      <c r="A8878">
        <v>38</v>
      </c>
      <c r="B8878" s="1">
        <v>46138</v>
      </c>
      <c r="C8878" t="s">
        <v>162</v>
      </c>
      <c r="D8878" t="s">
        <v>227</v>
      </c>
      <c r="E8878" t="s">
        <v>53</v>
      </c>
      <c r="F8878" t="s">
        <v>35</v>
      </c>
      <c r="G8878">
        <v>2</v>
      </c>
      <c r="H8878">
        <v>16.2</v>
      </c>
      <c r="I8878" t="s">
        <v>280</v>
      </c>
      <c r="J8878" t="s">
        <v>192</v>
      </c>
      <c r="K8878">
        <v>1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83</v>
      </c>
      <c r="R8878" t="s">
        <v>83</v>
      </c>
      <c r="S8878" t="s">
        <v>83</v>
      </c>
      <c r="T8878" t="str">
        <f>_xlfn.XLOOKUP(A8878,MI_Match_Analysis!$A$2:$A$8,MI_Match_Analysis!$F$2:$F$8,"Not Found")</f>
        <v>Not Found</v>
      </c>
    </row>
    <row r="8879" spans="1:20" hidden="1" x14ac:dyDescent="0.3">
      <c r="A8879">
        <v>38</v>
      </c>
      <c r="B8879" s="1">
        <v>46138</v>
      </c>
      <c r="C8879" t="s">
        <v>162</v>
      </c>
      <c r="D8879" t="s">
        <v>227</v>
      </c>
      <c r="E8879" t="s">
        <v>53</v>
      </c>
      <c r="F8879" t="s">
        <v>35</v>
      </c>
      <c r="G8879">
        <v>2</v>
      </c>
      <c r="H8879">
        <v>16.3</v>
      </c>
      <c r="I8879" t="s">
        <v>230</v>
      </c>
      <c r="J8879" t="s">
        <v>192</v>
      </c>
      <c r="K8879">
        <v>6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83</v>
      </c>
      <c r="R8879" t="s">
        <v>83</v>
      </c>
      <c r="S8879" t="s">
        <v>83</v>
      </c>
      <c r="T8879" t="str">
        <f>_xlfn.XLOOKUP(A8879,MI_Match_Analysis!$A$2:$A$8,MI_Match_Analysis!$F$2:$F$8,"Not Found")</f>
        <v>Not Found</v>
      </c>
    </row>
    <row r="8880" spans="1:20" hidden="1" x14ac:dyDescent="0.3">
      <c r="A8880">
        <v>38</v>
      </c>
      <c r="B8880" s="1">
        <v>46138</v>
      </c>
      <c r="C8880" t="s">
        <v>162</v>
      </c>
      <c r="D8880" t="s">
        <v>227</v>
      </c>
      <c r="E8880" t="s">
        <v>53</v>
      </c>
      <c r="F8880" t="s">
        <v>35</v>
      </c>
      <c r="G8880">
        <v>2</v>
      </c>
      <c r="H8880">
        <v>16.399999999999999</v>
      </c>
      <c r="I8880" t="s">
        <v>230</v>
      </c>
      <c r="J8880" t="s">
        <v>192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83</v>
      </c>
      <c r="R8880" t="s">
        <v>83</v>
      </c>
      <c r="S8880" t="s">
        <v>83</v>
      </c>
      <c r="T8880" t="str">
        <f>_xlfn.XLOOKUP(A8880,MI_Match_Analysis!$A$2:$A$8,MI_Match_Analysis!$F$2:$F$8,"Not Found")</f>
        <v>Not Found</v>
      </c>
    </row>
    <row r="8881" spans="1:20" hidden="1" x14ac:dyDescent="0.3">
      <c r="A8881">
        <v>38</v>
      </c>
      <c r="B8881" s="1">
        <v>46138</v>
      </c>
      <c r="C8881" t="s">
        <v>162</v>
      </c>
      <c r="D8881" t="s">
        <v>227</v>
      </c>
      <c r="E8881" t="s">
        <v>53</v>
      </c>
      <c r="F8881" t="s">
        <v>35</v>
      </c>
      <c r="G8881">
        <v>2</v>
      </c>
      <c r="H8881">
        <v>16.5</v>
      </c>
      <c r="I8881" t="s">
        <v>230</v>
      </c>
      <c r="J8881" t="s">
        <v>192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83</v>
      </c>
      <c r="R8881" t="s">
        <v>83</v>
      </c>
      <c r="S8881" t="s">
        <v>83</v>
      </c>
      <c r="T8881" t="str">
        <f>_xlfn.XLOOKUP(A8881,MI_Match_Analysis!$A$2:$A$8,MI_Match_Analysis!$F$2:$F$8,"Not Found")</f>
        <v>Not Found</v>
      </c>
    </row>
    <row r="8882" spans="1:20" hidden="1" x14ac:dyDescent="0.3">
      <c r="A8882">
        <v>38</v>
      </c>
      <c r="B8882" s="1">
        <v>46138</v>
      </c>
      <c r="C8882" t="s">
        <v>162</v>
      </c>
      <c r="D8882" t="s">
        <v>227</v>
      </c>
      <c r="E8882" t="s">
        <v>53</v>
      </c>
      <c r="F8882" t="s">
        <v>35</v>
      </c>
      <c r="G8882">
        <v>2</v>
      </c>
      <c r="H8882">
        <v>16.600000000000001</v>
      </c>
      <c r="I8882" t="s">
        <v>230</v>
      </c>
      <c r="J8882" t="s">
        <v>192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83</v>
      </c>
      <c r="R8882" t="s">
        <v>83</v>
      </c>
      <c r="S8882" t="s">
        <v>83</v>
      </c>
      <c r="T8882" t="str">
        <f>_xlfn.XLOOKUP(A8882,MI_Match_Analysis!$A$2:$A$8,MI_Match_Analysis!$F$2:$F$8,"Not Found")</f>
        <v>Not Found</v>
      </c>
    </row>
    <row r="8883" spans="1:20" hidden="1" x14ac:dyDescent="0.3">
      <c r="A8883">
        <v>38</v>
      </c>
      <c r="B8883" s="1">
        <v>46138</v>
      </c>
      <c r="C8883" t="s">
        <v>162</v>
      </c>
      <c r="D8883" t="s">
        <v>227</v>
      </c>
      <c r="E8883" t="s">
        <v>53</v>
      </c>
      <c r="F8883" t="s">
        <v>35</v>
      </c>
      <c r="G8883">
        <v>2</v>
      </c>
      <c r="H8883">
        <v>17.100000000000001</v>
      </c>
      <c r="I8883" t="s">
        <v>230</v>
      </c>
      <c r="J8883" t="s">
        <v>191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83</v>
      </c>
      <c r="R8883" t="s">
        <v>83</v>
      </c>
      <c r="S8883" t="s">
        <v>83</v>
      </c>
      <c r="T8883" t="str">
        <f>_xlfn.XLOOKUP(A8883,MI_Match_Analysis!$A$2:$A$8,MI_Match_Analysis!$F$2:$F$8,"Not Found")</f>
        <v>Not Found</v>
      </c>
    </row>
    <row r="8884" spans="1:20" hidden="1" x14ac:dyDescent="0.3">
      <c r="A8884">
        <v>38</v>
      </c>
      <c r="B8884" s="1">
        <v>46138</v>
      </c>
      <c r="C8884" t="s">
        <v>162</v>
      </c>
      <c r="D8884" t="s">
        <v>227</v>
      </c>
      <c r="E8884" t="s">
        <v>53</v>
      </c>
      <c r="F8884" t="s">
        <v>35</v>
      </c>
      <c r="G8884">
        <v>2</v>
      </c>
      <c r="H8884">
        <v>17.2</v>
      </c>
      <c r="I8884" t="s">
        <v>280</v>
      </c>
      <c r="J8884" t="s">
        <v>191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83</v>
      </c>
      <c r="R8884" t="s">
        <v>83</v>
      </c>
      <c r="S8884" t="s">
        <v>83</v>
      </c>
      <c r="T8884" t="str">
        <f>_xlfn.XLOOKUP(A8884,MI_Match_Analysis!$A$2:$A$8,MI_Match_Analysis!$F$2:$F$8,"Not Found")</f>
        <v>Not Found</v>
      </c>
    </row>
    <row r="8885" spans="1:20" hidden="1" x14ac:dyDescent="0.3">
      <c r="A8885">
        <v>38</v>
      </c>
      <c r="B8885" s="1">
        <v>46138</v>
      </c>
      <c r="C8885" t="s">
        <v>162</v>
      </c>
      <c r="D8885" t="s">
        <v>227</v>
      </c>
      <c r="E8885" t="s">
        <v>53</v>
      </c>
      <c r="F8885" t="s">
        <v>35</v>
      </c>
      <c r="G8885">
        <v>2</v>
      </c>
      <c r="H8885">
        <v>17.3</v>
      </c>
      <c r="I8885" t="s">
        <v>230</v>
      </c>
      <c r="J8885" t="s">
        <v>191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165</v>
      </c>
      <c r="R8885" t="s">
        <v>230</v>
      </c>
      <c r="S8885" t="s">
        <v>90</v>
      </c>
      <c r="T8885" t="str">
        <f>_xlfn.XLOOKUP(A8885,MI_Match_Analysis!$A$2:$A$8,MI_Match_Analysis!$F$2:$F$8,"Not Found")</f>
        <v>Not Found</v>
      </c>
    </row>
    <row r="8886" spans="1:20" hidden="1" x14ac:dyDescent="0.3">
      <c r="A8886">
        <v>38</v>
      </c>
      <c r="B8886" s="1">
        <v>46138</v>
      </c>
      <c r="C8886" t="s">
        <v>162</v>
      </c>
      <c r="D8886" t="s">
        <v>227</v>
      </c>
      <c r="E8886" t="s">
        <v>53</v>
      </c>
      <c r="F8886" t="s">
        <v>35</v>
      </c>
      <c r="G8886">
        <v>2</v>
      </c>
      <c r="H8886">
        <v>17.399999999999999</v>
      </c>
      <c r="I8886" t="s">
        <v>267</v>
      </c>
      <c r="J8886" t="s">
        <v>191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83</v>
      </c>
      <c r="R8886" t="s">
        <v>83</v>
      </c>
      <c r="S8886" t="s">
        <v>83</v>
      </c>
      <c r="T8886" t="str">
        <f>_xlfn.XLOOKUP(A8886,MI_Match_Analysis!$A$2:$A$8,MI_Match_Analysis!$F$2:$F$8,"Not Found")</f>
        <v>Not Found</v>
      </c>
    </row>
    <row r="8887" spans="1:20" hidden="1" x14ac:dyDescent="0.3">
      <c r="A8887">
        <v>38</v>
      </c>
      <c r="B8887" s="1">
        <v>46138</v>
      </c>
      <c r="C8887" t="s">
        <v>162</v>
      </c>
      <c r="D8887" t="s">
        <v>227</v>
      </c>
      <c r="E8887" t="s">
        <v>53</v>
      </c>
      <c r="F8887" t="s">
        <v>35</v>
      </c>
      <c r="G8887">
        <v>2</v>
      </c>
      <c r="H8887">
        <v>17.5</v>
      </c>
      <c r="I8887" t="s">
        <v>267</v>
      </c>
      <c r="J8887" t="s">
        <v>191</v>
      </c>
      <c r="K8887">
        <v>4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83</v>
      </c>
      <c r="R8887" t="s">
        <v>83</v>
      </c>
      <c r="S8887" t="s">
        <v>83</v>
      </c>
      <c r="T8887" t="str">
        <f>_xlfn.XLOOKUP(A8887,MI_Match_Analysis!$A$2:$A$8,MI_Match_Analysis!$F$2:$F$8,"Not Found")</f>
        <v>Not Found</v>
      </c>
    </row>
    <row r="8888" spans="1:20" hidden="1" x14ac:dyDescent="0.3">
      <c r="A8888">
        <v>38</v>
      </c>
      <c r="B8888" s="1">
        <v>46138</v>
      </c>
      <c r="C8888" t="s">
        <v>162</v>
      </c>
      <c r="D8888" t="s">
        <v>227</v>
      </c>
      <c r="E8888" t="s">
        <v>53</v>
      </c>
      <c r="F8888" t="s">
        <v>35</v>
      </c>
      <c r="G8888">
        <v>2</v>
      </c>
      <c r="H8888">
        <v>17.600000000000001</v>
      </c>
      <c r="I8888" t="s">
        <v>267</v>
      </c>
      <c r="J8888" t="s">
        <v>191</v>
      </c>
      <c r="K8888">
        <v>4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83</v>
      </c>
      <c r="R8888" t="s">
        <v>83</v>
      </c>
      <c r="S8888" t="s">
        <v>83</v>
      </c>
      <c r="T8888" t="str">
        <f>_xlfn.XLOOKUP(A8888,MI_Match_Analysis!$A$2:$A$8,MI_Match_Analysis!$F$2:$F$8,"Not Found")</f>
        <v>Not Found</v>
      </c>
    </row>
    <row r="8889" spans="1:20" hidden="1" x14ac:dyDescent="0.3">
      <c r="A8889">
        <v>38</v>
      </c>
      <c r="B8889" s="1">
        <v>46138</v>
      </c>
      <c r="C8889" t="s">
        <v>162</v>
      </c>
      <c r="D8889" t="s">
        <v>227</v>
      </c>
      <c r="E8889" t="s">
        <v>53</v>
      </c>
      <c r="F8889" t="s">
        <v>35</v>
      </c>
      <c r="G8889">
        <v>2</v>
      </c>
      <c r="H8889">
        <v>18.100000000000001</v>
      </c>
      <c r="I8889" t="s">
        <v>280</v>
      </c>
      <c r="J8889" t="s">
        <v>189</v>
      </c>
      <c r="K8889">
        <v>1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83</v>
      </c>
      <c r="R8889" t="s">
        <v>83</v>
      </c>
      <c r="S8889" t="s">
        <v>83</v>
      </c>
      <c r="T8889" t="str">
        <f>_xlfn.XLOOKUP(A8889,MI_Match_Analysis!$A$2:$A$8,MI_Match_Analysis!$F$2:$F$8,"Not Found")</f>
        <v>Not Found</v>
      </c>
    </row>
    <row r="8890" spans="1:20" hidden="1" x14ac:dyDescent="0.3">
      <c r="A8890">
        <v>38</v>
      </c>
      <c r="B8890" s="1">
        <v>46138</v>
      </c>
      <c r="C8890" t="s">
        <v>162</v>
      </c>
      <c r="D8890" t="s">
        <v>227</v>
      </c>
      <c r="E8890" t="s">
        <v>53</v>
      </c>
      <c r="F8890" t="s">
        <v>35</v>
      </c>
      <c r="G8890">
        <v>2</v>
      </c>
      <c r="H8890">
        <v>18.2</v>
      </c>
      <c r="I8890" t="s">
        <v>267</v>
      </c>
      <c r="J8890" t="s">
        <v>189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165</v>
      </c>
      <c r="R8890" t="s">
        <v>267</v>
      </c>
      <c r="S8890" t="s">
        <v>122</v>
      </c>
      <c r="T8890" t="str">
        <f>_xlfn.XLOOKUP(A8890,MI_Match_Analysis!$A$2:$A$8,MI_Match_Analysis!$F$2:$F$8,"Not Found")</f>
        <v>Not Found</v>
      </c>
    </row>
    <row r="8891" spans="1:20" hidden="1" x14ac:dyDescent="0.3">
      <c r="A8891">
        <v>38</v>
      </c>
      <c r="B8891" s="1">
        <v>46138</v>
      </c>
      <c r="C8891" t="s">
        <v>162</v>
      </c>
      <c r="D8891" t="s">
        <v>227</v>
      </c>
      <c r="E8891" t="s">
        <v>53</v>
      </c>
      <c r="F8891" t="s">
        <v>35</v>
      </c>
      <c r="G8891">
        <v>2</v>
      </c>
      <c r="H8891">
        <v>18.3</v>
      </c>
      <c r="I8891" t="s">
        <v>76</v>
      </c>
      <c r="J8891" t="s">
        <v>189</v>
      </c>
      <c r="K8891">
        <v>0</v>
      </c>
      <c r="L8891">
        <v>1</v>
      </c>
      <c r="M8891">
        <v>1</v>
      </c>
      <c r="N8891">
        <v>0</v>
      </c>
      <c r="O8891">
        <v>0</v>
      </c>
      <c r="P8891">
        <v>0</v>
      </c>
      <c r="Q8891" t="s">
        <v>83</v>
      </c>
      <c r="R8891" t="s">
        <v>83</v>
      </c>
      <c r="S8891" t="s">
        <v>83</v>
      </c>
      <c r="T8891" t="str">
        <f>_xlfn.XLOOKUP(A8891,MI_Match_Analysis!$A$2:$A$8,MI_Match_Analysis!$F$2:$F$8,"Not Found")</f>
        <v>Not Found</v>
      </c>
    </row>
    <row r="8892" spans="1:20" hidden="1" x14ac:dyDescent="0.3">
      <c r="A8892">
        <v>38</v>
      </c>
      <c r="B8892" s="1">
        <v>46138</v>
      </c>
      <c r="C8892" t="s">
        <v>162</v>
      </c>
      <c r="D8892" t="s">
        <v>227</v>
      </c>
      <c r="E8892" t="s">
        <v>53</v>
      </c>
      <c r="F8892" t="s">
        <v>35</v>
      </c>
      <c r="G8892">
        <v>2</v>
      </c>
      <c r="H8892">
        <v>18.3</v>
      </c>
      <c r="I8892" t="s">
        <v>76</v>
      </c>
      <c r="J8892" t="s">
        <v>189</v>
      </c>
      <c r="K8892">
        <v>4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83</v>
      </c>
      <c r="R8892" t="s">
        <v>83</v>
      </c>
      <c r="S8892" t="s">
        <v>83</v>
      </c>
      <c r="T8892" t="str">
        <f>_xlfn.XLOOKUP(A8892,MI_Match_Analysis!$A$2:$A$8,MI_Match_Analysis!$F$2:$F$8,"Not Found")</f>
        <v>Not Found</v>
      </c>
    </row>
    <row r="8893" spans="1:20" hidden="1" x14ac:dyDescent="0.3">
      <c r="A8893">
        <v>38</v>
      </c>
      <c r="B8893" s="1">
        <v>46138</v>
      </c>
      <c r="C8893" t="s">
        <v>162</v>
      </c>
      <c r="D8893" t="s">
        <v>227</v>
      </c>
      <c r="E8893" t="s">
        <v>53</v>
      </c>
      <c r="F8893" t="s">
        <v>35</v>
      </c>
      <c r="G8893">
        <v>2</v>
      </c>
      <c r="H8893">
        <v>18.399999999999999</v>
      </c>
      <c r="I8893" t="s">
        <v>76</v>
      </c>
      <c r="J8893" t="s">
        <v>189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83</v>
      </c>
      <c r="R8893" t="s">
        <v>83</v>
      </c>
      <c r="S8893" t="s">
        <v>83</v>
      </c>
      <c r="T8893" t="str">
        <f>_xlfn.XLOOKUP(A8893,MI_Match_Analysis!$A$2:$A$8,MI_Match_Analysis!$F$2:$F$8,"Not Found")</f>
        <v>Not Found</v>
      </c>
    </row>
    <row r="8894" spans="1:20" hidden="1" x14ac:dyDescent="0.3">
      <c r="A8894">
        <v>38</v>
      </c>
      <c r="B8894" s="1">
        <v>46138</v>
      </c>
      <c r="C8894" t="s">
        <v>162</v>
      </c>
      <c r="D8894" t="s">
        <v>227</v>
      </c>
      <c r="E8894" t="s">
        <v>53</v>
      </c>
      <c r="F8894" t="s">
        <v>35</v>
      </c>
      <c r="G8894">
        <v>2</v>
      </c>
      <c r="H8894">
        <v>18.5</v>
      </c>
      <c r="I8894" t="s">
        <v>76</v>
      </c>
      <c r="J8894" t="s">
        <v>189</v>
      </c>
      <c r="K8894">
        <v>1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83</v>
      </c>
      <c r="R8894" t="s">
        <v>83</v>
      </c>
      <c r="S8894" t="s">
        <v>83</v>
      </c>
      <c r="T8894" t="str">
        <f>_xlfn.XLOOKUP(A8894,MI_Match_Analysis!$A$2:$A$8,MI_Match_Analysis!$F$2:$F$8,"Not Found")</f>
        <v>Not Found</v>
      </c>
    </row>
    <row r="8895" spans="1:20" hidden="1" x14ac:dyDescent="0.3">
      <c r="A8895">
        <v>38</v>
      </c>
      <c r="B8895" s="1">
        <v>46138</v>
      </c>
      <c r="C8895" t="s">
        <v>162</v>
      </c>
      <c r="D8895" t="s">
        <v>227</v>
      </c>
      <c r="E8895" t="s">
        <v>53</v>
      </c>
      <c r="F8895" t="s">
        <v>35</v>
      </c>
      <c r="G8895">
        <v>2</v>
      </c>
      <c r="H8895">
        <v>18.600000000000001</v>
      </c>
      <c r="I8895" t="s">
        <v>280</v>
      </c>
      <c r="J8895" t="s">
        <v>189</v>
      </c>
      <c r="K8895">
        <v>4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83</v>
      </c>
      <c r="R8895" t="s">
        <v>83</v>
      </c>
      <c r="S8895" t="s">
        <v>83</v>
      </c>
      <c r="T8895" t="str">
        <f>_xlfn.XLOOKUP(A8895,MI_Match_Analysis!$A$2:$A$8,MI_Match_Analysis!$F$2:$F$8,"Not Found")</f>
        <v>Not Found</v>
      </c>
    </row>
    <row r="8896" spans="1:20" hidden="1" x14ac:dyDescent="0.3">
      <c r="A8896">
        <v>38</v>
      </c>
      <c r="B8896" s="1">
        <v>46138</v>
      </c>
      <c r="C8896" t="s">
        <v>162</v>
      </c>
      <c r="D8896" t="s">
        <v>227</v>
      </c>
      <c r="E8896" t="s">
        <v>53</v>
      </c>
      <c r="F8896" t="s">
        <v>35</v>
      </c>
      <c r="G8896">
        <v>2</v>
      </c>
      <c r="H8896">
        <v>19.100000000000001</v>
      </c>
      <c r="I8896" t="s">
        <v>76</v>
      </c>
      <c r="J8896" t="s">
        <v>192</v>
      </c>
      <c r="K8896">
        <v>0</v>
      </c>
      <c r="L8896">
        <v>1</v>
      </c>
      <c r="M8896">
        <v>0</v>
      </c>
      <c r="N8896">
        <v>0</v>
      </c>
      <c r="O8896">
        <v>1</v>
      </c>
      <c r="P8896">
        <v>0</v>
      </c>
      <c r="Q8896" t="s">
        <v>83</v>
      </c>
      <c r="R8896" t="s">
        <v>83</v>
      </c>
      <c r="S8896" t="s">
        <v>83</v>
      </c>
      <c r="T8896" t="str">
        <f>_xlfn.XLOOKUP(A8896,MI_Match_Analysis!$A$2:$A$8,MI_Match_Analysis!$F$2:$F$8,"Not Found")</f>
        <v>Not Found</v>
      </c>
    </row>
    <row r="8897" spans="1:20" hidden="1" x14ac:dyDescent="0.3">
      <c r="A8897">
        <v>38</v>
      </c>
      <c r="B8897" s="1">
        <v>46138</v>
      </c>
      <c r="C8897" t="s">
        <v>162</v>
      </c>
      <c r="D8897" t="s">
        <v>227</v>
      </c>
      <c r="E8897" t="s">
        <v>53</v>
      </c>
      <c r="F8897" t="s">
        <v>35</v>
      </c>
      <c r="G8897">
        <v>2</v>
      </c>
      <c r="H8897">
        <v>19.2</v>
      </c>
      <c r="I8897" t="s">
        <v>280</v>
      </c>
      <c r="J8897" t="s">
        <v>192</v>
      </c>
      <c r="K8897">
        <v>0</v>
      </c>
      <c r="L8897">
        <v>1</v>
      </c>
      <c r="M8897">
        <v>0</v>
      </c>
      <c r="N8897">
        <v>0</v>
      </c>
      <c r="O8897">
        <v>0</v>
      </c>
      <c r="P8897">
        <v>1</v>
      </c>
      <c r="Q8897" t="s">
        <v>83</v>
      </c>
      <c r="R8897" t="s">
        <v>83</v>
      </c>
      <c r="S8897" t="s">
        <v>83</v>
      </c>
      <c r="T8897" t="str">
        <f>_xlfn.XLOOKUP(A8897,MI_Match_Analysis!$A$2:$A$8,MI_Match_Analysis!$F$2:$F$8,"Not Found")</f>
        <v>Not Found</v>
      </c>
    </row>
    <row r="8898" spans="1:20" hidden="1" x14ac:dyDescent="0.3">
      <c r="A8898">
        <v>38</v>
      </c>
      <c r="B8898" s="1">
        <v>46138</v>
      </c>
      <c r="C8898" t="s">
        <v>162</v>
      </c>
      <c r="D8898" t="s">
        <v>227</v>
      </c>
      <c r="E8898" t="s">
        <v>53</v>
      </c>
      <c r="F8898" t="s">
        <v>35</v>
      </c>
      <c r="G8898">
        <v>2</v>
      </c>
      <c r="H8898">
        <v>19.2</v>
      </c>
      <c r="I8898" t="s">
        <v>280</v>
      </c>
      <c r="J8898" t="s">
        <v>192</v>
      </c>
      <c r="K8898">
        <v>2</v>
      </c>
      <c r="L8898">
        <v>1</v>
      </c>
      <c r="M8898">
        <v>0</v>
      </c>
      <c r="N8898">
        <v>0</v>
      </c>
      <c r="O8898">
        <v>0</v>
      </c>
      <c r="P8898">
        <v>1</v>
      </c>
      <c r="Q8898" t="s">
        <v>83</v>
      </c>
      <c r="R8898" t="s">
        <v>83</v>
      </c>
      <c r="S8898" t="s">
        <v>83</v>
      </c>
      <c r="T8898" t="str">
        <f>_xlfn.XLOOKUP(A8898,MI_Match_Analysis!$A$2:$A$8,MI_Match_Analysis!$F$2:$F$8,"Not Found")</f>
        <v>Not Found</v>
      </c>
    </row>
    <row r="8899" spans="1:20" hidden="1" x14ac:dyDescent="0.3">
      <c r="A8899">
        <v>38</v>
      </c>
      <c r="B8899" s="1">
        <v>46138</v>
      </c>
      <c r="C8899" t="s">
        <v>162</v>
      </c>
      <c r="D8899" t="s">
        <v>227</v>
      </c>
      <c r="E8899" t="s">
        <v>53</v>
      </c>
      <c r="F8899" t="s">
        <v>35</v>
      </c>
      <c r="G8899">
        <v>2</v>
      </c>
      <c r="H8899">
        <v>19.2</v>
      </c>
      <c r="I8899" t="s">
        <v>280</v>
      </c>
      <c r="J8899" t="s">
        <v>192</v>
      </c>
      <c r="K8899">
        <v>4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83</v>
      </c>
      <c r="R8899" t="s">
        <v>83</v>
      </c>
      <c r="S8899" t="s">
        <v>83</v>
      </c>
      <c r="T8899" t="str">
        <f>_xlfn.XLOOKUP(A8899,MI_Match_Analysis!$A$2:$A$8,MI_Match_Analysis!$F$2:$F$8,"Not Found")</f>
        <v>Not Found</v>
      </c>
    </row>
    <row r="8900" spans="1:20" hidden="1" x14ac:dyDescent="0.3">
      <c r="A8900">
        <v>38</v>
      </c>
      <c r="B8900" s="1">
        <v>46138</v>
      </c>
      <c r="C8900" t="s">
        <v>162</v>
      </c>
      <c r="D8900" t="s">
        <v>227</v>
      </c>
      <c r="E8900" t="s">
        <v>53</v>
      </c>
      <c r="F8900" t="s">
        <v>35</v>
      </c>
      <c r="G8900">
        <v>2</v>
      </c>
      <c r="H8900">
        <v>19.3</v>
      </c>
      <c r="I8900" t="s">
        <v>280</v>
      </c>
      <c r="J8900" t="s">
        <v>192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165</v>
      </c>
      <c r="R8900" t="s">
        <v>280</v>
      </c>
      <c r="S8900" t="s">
        <v>122</v>
      </c>
      <c r="T8900" t="str">
        <f>_xlfn.XLOOKUP(A8900,MI_Match_Analysis!$A$2:$A$8,MI_Match_Analysis!$F$2:$F$8,"Not Found")</f>
        <v>Not Found</v>
      </c>
    </row>
    <row r="8901" spans="1:20" hidden="1" x14ac:dyDescent="0.3">
      <c r="A8901">
        <v>38</v>
      </c>
      <c r="B8901" s="1">
        <v>46138</v>
      </c>
      <c r="C8901" t="s">
        <v>162</v>
      </c>
      <c r="D8901" t="s">
        <v>227</v>
      </c>
      <c r="E8901" t="s">
        <v>53</v>
      </c>
      <c r="F8901" t="s">
        <v>35</v>
      </c>
      <c r="G8901">
        <v>2</v>
      </c>
      <c r="H8901">
        <v>19.399999999999999</v>
      </c>
      <c r="I8901" t="s">
        <v>124</v>
      </c>
      <c r="J8901" t="s">
        <v>192</v>
      </c>
      <c r="K8901">
        <v>0</v>
      </c>
      <c r="L8901">
        <v>1</v>
      </c>
      <c r="M8901">
        <v>0</v>
      </c>
      <c r="N8901">
        <v>0</v>
      </c>
      <c r="O8901">
        <v>1</v>
      </c>
      <c r="P8901">
        <v>0</v>
      </c>
      <c r="Q8901" t="s">
        <v>83</v>
      </c>
      <c r="R8901" t="s">
        <v>83</v>
      </c>
      <c r="S8901" t="s">
        <v>83</v>
      </c>
      <c r="T8901" t="str">
        <f>_xlfn.XLOOKUP(A8901,MI_Match_Analysis!$A$2:$A$8,MI_Match_Analysis!$F$2:$F$8,"Not Found")</f>
        <v>Not Found</v>
      </c>
    </row>
    <row r="8902" spans="1:20" hidden="1" x14ac:dyDescent="0.3">
      <c r="A8902">
        <v>38</v>
      </c>
      <c r="B8902" s="1">
        <v>46138</v>
      </c>
      <c r="C8902" t="s">
        <v>162</v>
      </c>
      <c r="D8902" t="s">
        <v>227</v>
      </c>
      <c r="E8902" t="s">
        <v>53</v>
      </c>
      <c r="F8902" t="s">
        <v>35</v>
      </c>
      <c r="G8902">
        <v>2</v>
      </c>
      <c r="H8902">
        <v>19.5</v>
      </c>
      <c r="I8902" t="s">
        <v>76</v>
      </c>
      <c r="J8902" t="s">
        <v>192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83</v>
      </c>
      <c r="R8902" t="s">
        <v>83</v>
      </c>
      <c r="S8902" t="s">
        <v>83</v>
      </c>
      <c r="T8902" t="str">
        <f>_xlfn.XLOOKUP(A8902,MI_Match_Analysis!$A$2:$A$8,MI_Match_Analysis!$F$2:$F$8,"Not Found")</f>
        <v>Not Found</v>
      </c>
    </row>
    <row r="8903" spans="1:20" hidden="1" x14ac:dyDescent="0.3">
      <c r="A8903">
        <v>38</v>
      </c>
      <c r="B8903" s="1">
        <v>46138</v>
      </c>
      <c r="C8903" t="s">
        <v>162</v>
      </c>
      <c r="D8903" t="s">
        <v>227</v>
      </c>
      <c r="E8903" t="s">
        <v>53</v>
      </c>
      <c r="F8903" t="s">
        <v>35</v>
      </c>
      <c r="G8903">
        <v>2</v>
      </c>
      <c r="H8903">
        <v>19.600000000000001</v>
      </c>
      <c r="I8903" t="s">
        <v>76</v>
      </c>
      <c r="J8903" t="s">
        <v>192</v>
      </c>
      <c r="K8903">
        <v>6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83</v>
      </c>
      <c r="R8903" t="s">
        <v>83</v>
      </c>
      <c r="S8903" t="s">
        <v>83</v>
      </c>
      <c r="T8903" t="str">
        <f>_xlfn.XLOOKUP(A8903,MI_Match_Analysis!$A$2:$A$8,MI_Match_Analysis!$F$2:$F$8,"Not Found")</f>
        <v>Not Found</v>
      </c>
    </row>
    <row r="8904" spans="1:20" hidden="1" x14ac:dyDescent="0.3">
      <c r="A8904">
        <v>38</v>
      </c>
      <c r="B8904" s="1">
        <v>46138</v>
      </c>
      <c r="C8904" t="s">
        <v>162</v>
      </c>
      <c r="D8904" t="s">
        <v>227</v>
      </c>
      <c r="E8904" t="s">
        <v>53</v>
      </c>
      <c r="F8904" t="s">
        <v>35</v>
      </c>
      <c r="G8904">
        <v>3</v>
      </c>
      <c r="H8904">
        <v>0.1</v>
      </c>
      <c r="I8904" t="s">
        <v>233</v>
      </c>
      <c r="J8904" t="s">
        <v>193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167</v>
      </c>
      <c r="R8904" t="s">
        <v>233</v>
      </c>
      <c r="S8904" t="s">
        <v>83</v>
      </c>
      <c r="T8904" t="str">
        <f>_xlfn.XLOOKUP(A8904,MI_Match_Analysis!$A$2:$A$8,MI_Match_Analysis!$F$2:$F$8,"Not Found")</f>
        <v>Not Found</v>
      </c>
    </row>
    <row r="8905" spans="1:20" hidden="1" x14ac:dyDescent="0.3">
      <c r="A8905">
        <v>38</v>
      </c>
      <c r="B8905" s="1">
        <v>46138</v>
      </c>
      <c r="C8905" t="s">
        <v>162</v>
      </c>
      <c r="D8905" t="s">
        <v>227</v>
      </c>
      <c r="E8905" t="s">
        <v>53</v>
      </c>
      <c r="F8905" t="s">
        <v>35</v>
      </c>
      <c r="G8905">
        <v>3</v>
      </c>
      <c r="H8905">
        <v>0.2</v>
      </c>
      <c r="I8905" t="s">
        <v>77</v>
      </c>
      <c r="J8905" t="s">
        <v>193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83</v>
      </c>
      <c r="R8905" t="s">
        <v>83</v>
      </c>
      <c r="S8905" t="s">
        <v>83</v>
      </c>
      <c r="T8905" t="str">
        <f>_xlfn.XLOOKUP(A8905,MI_Match_Analysis!$A$2:$A$8,MI_Match_Analysis!$F$2:$F$8,"Not Found")</f>
        <v>Not Found</v>
      </c>
    </row>
    <row r="8906" spans="1:20" hidden="1" x14ac:dyDescent="0.3">
      <c r="A8906">
        <v>38</v>
      </c>
      <c r="B8906" s="1">
        <v>46138</v>
      </c>
      <c r="C8906" t="s">
        <v>162</v>
      </c>
      <c r="D8906" t="s">
        <v>227</v>
      </c>
      <c r="E8906" t="s">
        <v>53</v>
      </c>
      <c r="F8906" t="s">
        <v>35</v>
      </c>
      <c r="G8906">
        <v>3</v>
      </c>
      <c r="H8906">
        <v>0.3</v>
      </c>
      <c r="I8906" t="s">
        <v>228</v>
      </c>
      <c r="J8906" t="s">
        <v>193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165</v>
      </c>
      <c r="R8906" t="s">
        <v>228</v>
      </c>
      <c r="S8906" t="s">
        <v>122</v>
      </c>
      <c r="T8906" t="str">
        <f>_xlfn.XLOOKUP(A8906,MI_Match_Analysis!$A$2:$A$8,MI_Match_Analysis!$F$2:$F$8,"Not Found")</f>
        <v>Not Found</v>
      </c>
    </row>
    <row r="8907" spans="1:20" hidden="1" x14ac:dyDescent="0.3">
      <c r="A8907">
        <v>38</v>
      </c>
      <c r="B8907" s="1">
        <v>46138</v>
      </c>
      <c r="C8907" t="s">
        <v>162</v>
      </c>
      <c r="D8907" t="s">
        <v>227</v>
      </c>
      <c r="E8907" t="s">
        <v>35</v>
      </c>
      <c r="F8907" t="s">
        <v>53</v>
      </c>
      <c r="G8907">
        <v>4</v>
      </c>
      <c r="H8907">
        <v>0.1</v>
      </c>
      <c r="I8907" t="s">
        <v>122</v>
      </c>
      <c r="J8907" t="s">
        <v>124</v>
      </c>
      <c r="K8907">
        <v>4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83</v>
      </c>
      <c r="R8907" t="s">
        <v>83</v>
      </c>
      <c r="S8907" t="s">
        <v>83</v>
      </c>
      <c r="T8907" t="str">
        <f>_xlfn.XLOOKUP(A8907,MI_Match_Analysis!$A$2:$A$8,MI_Match_Analysis!$F$2:$F$8,"Not Found")</f>
        <v>Not Found</v>
      </c>
    </row>
    <row r="8908" spans="1:20" hidden="1" x14ac:dyDescent="0.3">
      <c r="A8908">
        <v>39</v>
      </c>
      <c r="B8908" s="1">
        <v>46139</v>
      </c>
      <c r="C8908" t="s">
        <v>162</v>
      </c>
      <c r="D8908" t="s">
        <v>68</v>
      </c>
      <c r="E8908" t="s">
        <v>54</v>
      </c>
      <c r="F8908" t="s">
        <v>24</v>
      </c>
      <c r="G8908">
        <v>1</v>
      </c>
      <c r="H8908">
        <v>0.1</v>
      </c>
      <c r="I8908" t="s">
        <v>298</v>
      </c>
      <c r="J8908" t="s">
        <v>80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83</v>
      </c>
      <c r="R8908" t="s">
        <v>83</v>
      </c>
      <c r="S8908" t="s">
        <v>83</v>
      </c>
      <c r="T8908" t="str">
        <f>_xlfn.XLOOKUP(A8908,MI_Match_Analysis!$A$2:$A$8,MI_Match_Analysis!$F$2:$F$8,"Not Found")</f>
        <v>Not Found</v>
      </c>
    </row>
    <row r="8909" spans="1:20" hidden="1" x14ac:dyDescent="0.3">
      <c r="A8909">
        <v>39</v>
      </c>
      <c r="B8909" s="1">
        <v>46139</v>
      </c>
      <c r="C8909" t="s">
        <v>162</v>
      </c>
      <c r="D8909" t="s">
        <v>68</v>
      </c>
      <c r="E8909" t="s">
        <v>54</v>
      </c>
      <c r="F8909" t="s">
        <v>24</v>
      </c>
      <c r="G8909">
        <v>1</v>
      </c>
      <c r="H8909">
        <v>0.2</v>
      </c>
      <c r="I8909" t="s">
        <v>298</v>
      </c>
      <c r="J8909" t="s">
        <v>80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167</v>
      </c>
      <c r="R8909" t="s">
        <v>298</v>
      </c>
      <c r="S8909" t="s">
        <v>83</v>
      </c>
      <c r="T8909" t="str">
        <f>_xlfn.XLOOKUP(A8909,MI_Match_Analysis!$A$2:$A$8,MI_Match_Analysis!$F$2:$F$8,"Not Found")</f>
        <v>Not Found</v>
      </c>
    </row>
    <row r="8910" spans="1:20" hidden="1" x14ac:dyDescent="0.3">
      <c r="A8910">
        <v>39</v>
      </c>
      <c r="B8910" s="1">
        <v>46139</v>
      </c>
      <c r="C8910" t="s">
        <v>162</v>
      </c>
      <c r="D8910" t="s">
        <v>68</v>
      </c>
      <c r="E8910" t="s">
        <v>54</v>
      </c>
      <c r="F8910" t="s">
        <v>24</v>
      </c>
      <c r="G8910">
        <v>1</v>
      </c>
      <c r="H8910">
        <v>0.3</v>
      </c>
      <c r="I8910" t="s">
        <v>239</v>
      </c>
      <c r="J8910" t="s">
        <v>80</v>
      </c>
      <c r="K8910">
        <v>1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83</v>
      </c>
      <c r="R8910" t="s">
        <v>83</v>
      </c>
      <c r="S8910" t="s">
        <v>83</v>
      </c>
      <c r="T8910" t="str">
        <f>_xlfn.XLOOKUP(A8910,MI_Match_Analysis!$A$2:$A$8,MI_Match_Analysis!$F$2:$F$8,"Not Found")</f>
        <v>Not Found</v>
      </c>
    </row>
    <row r="8911" spans="1:20" hidden="1" x14ac:dyDescent="0.3">
      <c r="A8911">
        <v>39</v>
      </c>
      <c r="B8911" s="1">
        <v>46139</v>
      </c>
      <c r="C8911" t="s">
        <v>162</v>
      </c>
      <c r="D8911" t="s">
        <v>68</v>
      </c>
      <c r="E8911" t="s">
        <v>54</v>
      </c>
      <c r="F8911" t="s">
        <v>24</v>
      </c>
      <c r="G8911">
        <v>1</v>
      </c>
      <c r="H8911">
        <v>0.4</v>
      </c>
      <c r="I8911" t="s">
        <v>232</v>
      </c>
      <c r="J8911" t="s">
        <v>80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83</v>
      </c>
      <c r="R8911" t="s">
        <v>83</v>
      </c>
      <c r="S8911" t="s">
        <v>83</v>
      </c>
      <c r="T8911" t="str">
        <f>_xlfn.XLOOKUP(A8911,MI_Match_Analysis!$A$2:$A$8,MI_Match_Analysis!$F$2:$F$8,"Not Found")</f>
        <v>Not Found</v>
      </c>
    </row>
    <row r="8912" spans="1:20" hidden="1" x14ac:dyDescent="0.3">
      <c r="A8912">
        <v>39</v>
      </c>
      <c r="B8912" s="1">
        <v>46139</v>
      </c>
      <c r="C8912" t="s">
        <v>162</v>
      </c>
      <c r="D8912" t="s">
        <v>68</v>
      </c>
      <c r="E8912" t="s">
        <v>54</v>
      </c>
      <c r="F8912" t="s">
        <v>24</v>
      </c>
      <c r="G8912">
        <v>1</v>
      </c>
      <c r="H8912">
        <v>0.5</v>
      </c>
      <c r="I8912" t="s">
        <v>232</v>
      </c>
      <c r="J8912" t="s">
        <v>80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83</v>
      </c>
      <c r="R8912" t="s">
        <v>83</v>
      </c>
      <c r="S8912" t="s">
        <v>83</v>
      </c>
      <c r="T8912" t="str">
        <f>_xlfn.XLOOKUP(A8912,MI_Match_Analysis!$A$2:$A$8,MI_Match_Analysis!$F$2:$F$8,"Not Found")</f>
        <v>Not Found</v>
      </c>
    </row>
    <row r="8913" spans="1:20" hidden="1" x14ac:dyDescent="0.3">
      <c r="A8913">
        <v>39</v>
      </c>
      <c r="B8913" s="1">
        <v>46139</v>
      </c>
      <c r="C8913" t="s">
        <v>162</v>
      </c>
      <c r="D8913" t="s">
        <v>68</v>
      </c>
      <c r="E8913" t="s">
        <v>54</v>
      </c>
      <c r="F8913" t="s">
        <v>24</v>
      </c>
      <c r="G8913">
        <v>1</v>
      </c>
      <c r="H8913">
        <v>0.6</v>
      </c>
      <c r="I8913" t="s">
        <v>239</v>
      </c>
      <c r="J8913" t="s">
        <v>80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83</v>
      </c>
      <c r="R8913" t="s">
        <v>83</v>
      </c>
      <c r="S8913" t="s">
        <v>83</v>
      </c>
      <c r="T8913" t="str">
        <f>_xlfn.XLOOKUP(A8913,MI_Match_Analysis!$A$2:$A$8,MI_Match_Analysis!$F$2:$F$8,"Not Found")</f>
        <v>Not Found</v>
      </c>
    </row>
    <row r="8914" spans="1:20" hidden="1" x14ac:dyDescent="0.3">
      <c r="A8914">
        <v>39</v>
      </c>
      <c r="B8914" s="1">
        <v>46139</v>
      </c>
      <c r="C8914" t="s">
        <v>162</v>
      </c>
      <c r="D8914" t="s">
        <v>68</v>
      </c>
      <c r="E8914" t="s">
        <v>54</v>
      </c>
      <c r="F8914" t="s">
        <v>24</v>
      </c>
      <c r="G8914">
        <v>1</v>
      </c>
      <c r="H8914">
        <v>1.1000000000000001</v>
      </c>
      <c r="I8914" t="s">
        <v>232</v>
      </c>
      <c r="J8914" t="s">
        <v>111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165</v>
      </c>
      <c r="R8914" t="s">
        <v>232</v>
      </c>
      <c r="S8914" t="s">
        <v>166</v>
      </c>
      <c r="T8914" t="str">
        <f>_xlfn.XLOOKUP(A8914,MI_Match_Analysis!$A$2:$A$8,MI_Match_Analysis!$F$2:$F$8,"Not Found")</f>
        <v>Not Found</v>
      </c>
    </row>
    <row r="8915" spans="1:20" hidden="1" x14ac:dyDescent="0.3">
      <c r="A8915">
        <v>39</v>
      </c>
      <c r="B8915" s="1">
        <v>46139</v>
      </c>
      <c r="C8915" t="s">
        <v>162</v>
      </c>
      <c r="D8915" t="s">
        <v>68</v>
      </c>
      <c r="E8915" t="s">
        <v>54</v>
      </c>
      <c r="F8915" t="s">
        <v>24</v>
      </c>
      <c r="G8915">
        <v>1</v>
      </c>
      <c r="H8915">
        <v>1.2</v>
      </c>
      <c r="I8915" t="s">
        <v>55</v>
      </c>
      <c r="J8915" t="s">
        <v>111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165</v>
      </c>
      <c r="R8915" t="s">
        <v>55</v>
      </c>
      <c r="S8915" t="s">
        <v>166</v>
      </c>
      <c r="T8915" t="str">
        <f>_xlfn.XLOOKUP(A8915,MI_Match_Analysis!$A$2:$A$8,MI_Match_Analysis!$F$2:$F$8,"Not Found")</f>
        <v>Not Found</v>
      </c>
    </row>
    <row r="8916" spans="1:20" hidden="1" x14ac:dyDescent="0.3">
      <c r="A8916">
        <v>39</v>
      </c>
      <c r="B8916" s="1">
        <v>46139</v>
      </c>
      <c r="C8916" t="s">
        <v>162</v>
      </c>
      <c r="D8916" t="s">
        <v>68</v>
      </c>
      <c r="E8916" t="s">
        <v>54</v>
      </c>
      <c r="F8916" t="s">
        <v>24</v>
      </c>
      <c r="G8916">
        <v>1</v>
      </c>
      <c r="H8916">
        <v>1.3</v>
      </c>
      <c r="I8916" t="s">
        <v>118</v>
      </c>
      <c r="J8916" t="s">
        <v>111</v>
      </c>
      <c r="K8916">
        <v>4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83</v>
      </c>
      <c r="R8916" t="s">
        <v>83</v>
      </c>
      <c r="S8916" t="s">
        <v>83</v>
      </c>
      <c r="T8916" t="str">
        <f>_xlfn.XLOOKUP(A8916,MI_Match_Analysis!$A$2:$A$8,MI_Match_Analysis!$F$2:$F$8,"Not Found")</f>
        <v>Not Found</v>
      </c>
    </row>
    <row r="8917" spans="1:20" hidden="1" x14ac:dyDescent="0.3">
      <c r="A8917">
        <v>39</v>
      </c>
      <c r="B8917" s="1">
        <v>46139</v>
      </c>
      <c r="C8917" t="s">
        <v>162</v>
      </c>
      <c r="D8917" t="s">
        <v>68</v>
      </c>
      <c r="E8917" t="s">
        <v>54</v>
      </c>
      <c r="F8917" t="s">
        <v>24</v>
      </c>
      <c r="G8917">
        <v>1</v>
      </c>
      <c r="H8917">
        <v>1.4</v>
      </c>
      <c r="I8917" t="s">
        <v>118</v>
      </c>
      <c r="J8917" t="s">
        <v>111</v>
      </c>
      <c r="K8917">
        <v>1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83</v>
      </c>
      <c r="R8917" t="s">
        <v>83</v>
      </c>
      <c r="S8917" t="s">
        <v>83</v>
      </c>
      <c r="T8917" t="str">
        <f>_xlfn.XLOOKUP(A8917,MI_Match_Analysis!$A$2:$A$8,MI_Match_Analysis!$F$2:$F$8,"Not Found")</f>
        <v>Not Found</v>
      </c>
    </row>
    <row r="8918" spans="1:20" hidden="1" x14ac:dyDescent="0.3">
      <c r="A8918">
        <v>39</v>
      </c>
      <c r="B8918" s="1">
        <v>46139</v>
      </c>
      <c r="C8918" t="s">
        <v>162</v>
      </c>
      <c r="D8918" t="s">
        <v>68</v>
      </c>
      <c r="E8918" t="s">
        <v>54</v>
      </c>
      <c r="F8918" t="s">
        <v>24</v>
      </c>
      <c r="G8918">
        <v>1</v>
      </c>
      <c r="H8918">
        <v>1.5</v>
      </c>
      <c r="I8918" t="s">
        <v>239</v>
      </c>
      <c r="J8918" t="s">
        <v>111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83</v>
      </c>
      <c r="R8918" t="s">
        <v>83</v>
      </c>
      <c r="S8918" t="s">
        <v>83</v>
      </c>
      <c r="T8918" t="str">
        <f>_xlfn.XLOOKUP(A8918,MI_Match_Analysis!$A$2:$A$8,MI_Match_Analysis!$F$2:$F$8,"Not Found")</f>
        <v>Not Found</v>
      </c>
    </row>
    <row r="8919" spans="1:20" hidden="1" x14ac:dyDescent="0.3">
      <c r="A8919">
        <v>39</v>
      </c>
      <c r="B8919" s="1">
        <v>46139</v>
      </c>
      <c r="C8919" t="s">
        <v>162</v>
      </c>
      <c r="D8919" t="s">
        <v>68</v>
      </c>
      <c r="E8919" t="s">
        <v>54</v>
      </c>
      <c r="F8919" t="s">
        <v>24</v>
      </c>
      <c r="G8919">
        <v>1</v>
      </c>
      <c r="H8919">
        <v>1.6</v>
      </c>
      <c r="I8919" t="s">
        <v>239</v>
      </c>
      <c r="J8919" t="s">
        <v>111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83</v>
      </c>
      <c r="R8919" t="s">
        <v>83</v>
      </c>
      <c r="S8919" t="s">
        <v>83</v>
      </c>
      <c r="T8919" t="str">
        <f>_xlfn.XLOOKUP(A8919,MI_Match_Analysis!$A$2:$A$8,MI_Match_Analysis!$F$2:$F$8,"Not Found")</f>
        <v>Not Found</v>
      </c>
    </row>
    <row r="8920" spans="1:20" hidden="1" x14ac:dyDescent="0.3">
      <c r="A8920">
        <v>39</v>
      </c>
      <c r="B8920" s="1">
        <v>46139</v>
      </c>
      <c r="C8920" t="s">
        <v>162</v>
      </c>
      <c r="D8920" t="s">
        <v>68</v>
      </c>
      <c r="E8920" t="s">
        <v>54</v>
      </c>
      <c r="F8920" t="s">
        <v>24</v>
      </c>
      <c r="G8920">
        <v>1</v>
      </c>
      <c r="H8920">
        <v>2.1</v>
      </c>
      <c r="I8920" t="s">
        <v>118</v>
      </c>
      <c r="J8920" t="s">
        <v>80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165</v>
      </c>
      <c r="R8920" t="s">
        <v>118</v>
      </c>
      <c r="S8920" t="s">
        <v>144</v>
      </c>
      <c r="T8920" t="str">
        <f>_xlfn.XLOOKUP(A8920,MI_Match_Analysis!$A$2:$A$8,MI_Match_Analysis!$F$2:$F$8,"Not Found")</f>
        <v>Not Found</v>
      </c>
    </row>
    <row r="8921" spans="1:20" hidden="1" x14ac:dyDescent="0.3">
      <c r="A8921">
        <v>39</v>
      </c>
      <c r="B8921" s="1">
        <v>46139</v>
      </c>
      <c r="C8921" t="s">
        <v>162</v>
      </c>
      <c r="D8921" t="s">
        <v>68</v>
      </c>
      <c r="E8921" t="s">
        <v>54</v>
      </c>
      <c r="F8921" t="s">
        <v>24</v>
      </c>
      <c r="G8921">
        <v>1</v>
      </c>
      <c r="H8921">
        <v>2.2000000000000002</v>
      </c>
      <c r="I8921" t="s">
        <v>229</v>
      </c>
      <c r="J8921" t="s">
        <v>80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83</v>
      </c>
      <c r="R8921" t="s">
        <v>83</v>
      </c>
      <c r="S8921" t="s">
        <v>83</v>
      </c>
      <c r="T8921" t="str">
        <f>_xlfn.XLOOKUP(A8921,MI_Match_Analysis!$A$2:$A$8,MI_Match_Analysis!$F$2:$F$8,"Not Found")</f>
        <v>Not Found</v>
      </c>
    </row>
    <row r="8922" spans="1:20" hidden="1" x14ac:dyDescent="0.3">
      <c r="A8922">
        <v>39</v>
      </c>
      <c r="B8922" s="1">
        <v>46139</v>
      </c>
      <c r="C8922" t="s">
        <v>162</v>
      </c>
      <c r="D8922" t="s">
        <v>68</v>
      </c>
      <c r="E8922" t="s">
        <v>54</v>
      </c>
      <c r="F8922" t="s">
        <v>24</v>
      </c>
      <c r="G8922">
        <v>1</v>
      </c>
      <c r="H8922">
        <v>2.2999999999999998</v>
      </c>
      <c r="I8922" t="s">
        <v>229</v>
      </c>
      <c r="J8922" t="s">
        <v>80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83</v>
      </c>
      <c r="R8922" t="s">
        <v>83</v>
      </c>
      <c r="S8922" t="s">
        <v>83</v>
      </c>
      <c r="T8922" t="str">
        <f>_xlfn.XLOOKUP(A8922,MI_Match_Analysis!$A$2:$A$8,MI_Match_Analysis!$F$2:$F$8,"Not Found")</f>
        <v>Not Found</v>
      </c>
    </row>
    <row r="8923" spans="1:20" hidden="1" x14ac:dyDescent="0.3">
      <c r="A8923">
        <v>39</v>
      </c>
      <c r="B8923" s="1">
        <v>46139</v>
      </c>
      <c r="C8923" t="s">
        <v>162</v>
      </c>
      <c r="D8923" t="s">
        <v>68</v>
      </c>
      <c r="E8923" t="s">
        <v>54</v>
      </c>
      <c r="F8923" t="s">
        <v>24</v>
      </c>
      <c r="G8923">
        <v>1</v>
      </c>
      <c r="H8923">
        <v>2.4</v>
      </c>
      <c r="I8923" t="s">
        <v>229</v>
      </c>
      <c r="J8923" t="s">
        <v>80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165</v>
      </c>
      <c r="R8923" t="s">
        <v>229</v>
      </c>
      <c r="S8923" t="s">
        <v>166</v>
      </c>
      <c r="T8923" t="str">
        <f>_xlfn.XLOOKUP(A8923,MI_Match_Analysis!$A$2:$A$8,MI_Match_Analysis!$F$2:$F$8,"Not Found")</f>
        <v>Not Found</v>
      </c>
    </row>
    <row r="8924" spans="1:20" hidden="1" x14ac:dyDescent="0.3">
      <c r="A8924">
        <v>39</v>
      </c>
      <c r="B8924" s="1">
        <v>46139</v>
      </c>
      <c r="C8924" t="s">
        <v>162</v>
      </c>
      <c r="D8924" t="s">
        <v>68</v>
      </c>
      <c r="E8924" t="s">
        <v>54</v>
      </c>
      <c r="F8924" t="s">
        <v>24</v>
      </c>
      <c r="G8924">
        <v>1</v>
      </c>
      <c r="H8924">
        <v>2.5</v>
      </c>
      <c r="I8924" t="s">
        <v>299</v>
      </c>
      <c r="J8924" t="s">
        <v>80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83</v>
      </c>
      <c r="R8924" t="s">
        <v>83</v>
      </c>
      <c r="S8924" t="s">
        <v>83</v>
      </c>
      <c r="T8924" t="str">
        <f>_xlfn.XLOOKUP(A8924,MI_Match_Analysis!$A$2:$A$8,MI_Match_Analysis!$F$2:$F$8,"Not Found")</f>
        <v>Not Found</v>
      </c>
    </row>
    <row r="8925" spans="1:20" hidden="1" x14ac:dyDescent="0.3">
      <c r="A8925">
        <v>39</v>
      </c>
      <c r="B8925" s="1">
        <v>46139</v>
      </c>
      <c r="C8925" t="s">
        <v>162</v>
      </c>
      <c r="D8925" t="s">
        <v>68</v>
      </c>
      <c r="E8925" t="s">
        <v>54</v>
      </c>
      <c r="F8925" t="s">
        <v>24</v>
      </c>
      <c r="G8925">
        <v>1</v>
      </c>
      <c r="H8925">
        <v>2.6</v>
      </c>
      <c r="I8925" t="s">
        <v>299</v>
      </c>
      <c r="J8925" t="s">
        <v>80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83</v>
      </c>
      <c r="R8925" t="s">
        <v>83</v>
      </c>
      <c r="S8925" t="s">
        <v>83</v>
      </c>
      <c r="T8925" t="str">
        <f>_xlfn.XLOOKUP(A8925,MI_Match_Analysis!$A$2:$A$8,MI_Match_Analysis!$F$2:$F$8,"Not Found")</f>
        <v>Not Found</v>
      </c>
    </row>
    <row r="8926" spans="1:20" hidden="1" x14ac:dyDescent="0.3">
      <c r="A8926">
        <v>39</v>
      </c>
      <c r="B8926" s="1">
        <v>46139</v>
      </c>
      <c r="C8926" t="s">
        <v>162</v>
      </c>
      <c r="D8926" t="s">
        <v>68</v>
      </c>
      <c r="E8926" t="s">
        <v>54</v>
      </c>
      <c r="F8926" t="s">
        <v>24</v>
      </c>
      <c r="G8926">
        <v>1</v>
      </c>
      <c r="H8926">
        <v>2.6</v>
      </c>
      <c r="I8926" t="s">
        <v>299</v>
      </c>
      <c r="J8926" t="s">
        <v>80</v>
      </c>
      <c r="K8926">
        <v>0</v>
      </c>
      <c r="L8926">
        <v>1</v>
      </c>
      <c r="M8926">
        <v>1</v>
      </c>
      <c r="N8926">
        <v>0</v>
      </c>
      <c r="O8926">
        <v>0</v>
      </c>
      <c r="P8926">
        <v>0</v>
      </c>
      <c r="Q8926" t="s">
        <v>83</v>
      </c>
      <c r="R8926" t="s">
        <v>83</v>
      </c>
      <c r="S8926" t="s">
        <v>83</v>
      </c>
      <c r="T8926" t="str">
        <f>_xlfn.XLOOKUP(A8926,MI_Match_Analysis!$A$2:$A$8,MI_Match_Analysis!$F$2:$F$8,"Not Found")</f>
        <v>Not Found</v>
      </c>
    </row>
    <row r="8927" spans="1:20" hidden="1" x14ac:dyDescent="0.3">
      <c r="A8927">
        <v>39</v>
      </c>
      <c r="B8927" s="1">
        <v>46139</v>
      </c>
      <c r="C8927" t="s">
        <v>162</v>
      </c>
      <c r="D8927" t="s">
        <v>68</v>
      </c>
      <c r="E8927" t="s">
        <v>54</v>
      </c>
      <c r="F8927" t="s">
        <v>24</v>
      </c>
      <c r="G8927">
        <v>1</v>
      </c>
      <c r="H8927">
        <v>3.1</v>
      </c>
      <c r="I8927" t="s">
        <v>239</v>
      </c>
      <c r="J8927" t="s">
        <v>111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83</v>
      </c>
      <c r="R8927" t="s">
        <v>83</v>
      </c>
      <c r="S8927" t="s">
        <v>83</v>
      </c>
      <c r="T8927" t="str">
        <f>_xlfn.XLOOKUP(A8927,MI_Match_Analysis!$A$2:$A$8,MI_Match_Analysis!$F$2:$F$8,"Not Found")</f>
        <v>Not Found</v>
      </c>
    </row>
    <row r="8928" spans="1:20" hidden="1" x14ac:dyDescent="0.3">
      <c r="A8928">
        <v>39</v>
      </c>
      <c r="B8928" s="1">
        <v>46139</v>
      </c>
      <c r="C8928" t="s">
        <v>162</v>
      </c>
      <c r="D8928" t="s">
        <v>68</v>
      </c>
      <c r="E8928" t="s">
        <v>54</v>
      </c>
      <c r="F8928" t="s">
        <v>24</v>
      </c>
      <c r="G8928">
        <v>1</v>
      </c>
      <c r="H8928">
        <v>3.2</v>
      </c>
      <c r="I8928" t="s">
        <v>239</v>
      </c>
      <c r="J8928" t="s">
        <v>111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83</v>
      </c>
      <c r="R8928" t="s">
        <v>83</v>
      </c>
      <c r="S8928" t="s">
        <v>83</v>
      </c>
      <c r="T8928" t="str">
        <f>_xlfn.XLOOKUP(A8928,MI_Match_Analysis!$A$2:$A$8,MI_Match_Analysis!$F$2:$F$8,"Not Found")</f>
        <v>Not Found</v>
      </c>
    </row>
    <row r="8929" spans="1:20" hidden="1" x14ac:dyDescent="0.3">
      <c r="A8929">
        <v>39</v>
      </c>
      <c r="B8929" s="1">
        <v>46139</v>
      </c>
      <c r="C8929" t="s">
        <v>162</v>
      </c>
      <c r="D8929" t="s">
        <v>68</v>
      </c>
      <c r="E8929" t="s">
        <v>54</v>
      </c>
      <c r="F8929" t="s">
        <v>24</v>
      </c>
      <c r="G8929">
        <v>1</v>
      </c>
      <c r="H8929">
        <v>3.3</v>
      </c>
      <c r="I8929" t="s">
        <v>239</v>
      </c>
      <c r="J8929" t="s">
        <v>111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83</v>
      </c>
      <c r="R8929" t="s">
        <v>83</v>
      </c>
      <c r="S8929" t="s">
        <v>83</v>
      </c>
      <c r="T8929" t="str">
        <f>_xlfn.XLOOKUP(A8929,MI_Match_Analysis!$A$2:$A$8,MI_Match_Analysis!$F$2:$F$8,"Not Found")</f>
        <v>Not Found</v>
      </c>
    </row>
    <row r="8930" spans="1:20" hidden="1" x14ac:dyDescent="0.3">
      <c r="A8930">
        <v>39</v>
      </c>
      <c r="B8930" s="1">
        <v>46139</v>
      </c>
      <c r="C8930" t="s">
        <v>162</v>
      </c>
      <c r="D8930" t="s">
        <v>68</v>
      </c>
      <c r="E8930" t="s">
        <v>54</v>
      </c>
      <c r="F8930" t="s">
        <v>24</v>
      </c>
      <c r="G8930">
        <v>1</v>
      </c>
      <c r="H8930">
        <v>3.4</v>
      </c>
      <c r="I8930" t="s">
        <v>239</v>
      </c>
      <c r="J8930" t="s">
        <v>111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83</v>
      </c>
      <c r="R8930" t="s">
        <v>83</v>
      </c>
      <c r="S8930" t="s">
        <v>83</v>
      </c>
      <c r="T8930" t="str">
        <f>_xlfn.XLOOKUP(A8930,MI_Match_Analysis!$A$2:$A$8,MI_Match_Analysis!$F$2:$F$8,"Not Found")</f>
        <v>Not Found</v>
      </c>
    </row>
    <row r="8931" spans="1:20" hidden="1" x14ac:dyDescent="0.3">
      <c r="A8931">
        <v>39</v>
      </c>
      <c r="B8931" s="1">
        <v>46139</v>
      </c>
      <c r="C8931" t="s">
        <v>162</v>
      </c>
      <c r="D8931" t="s">
        <v>68</v>
      </c>
      <c r="E8931" t="s">
        <v>54</v>
      </c>
      <c r="F8931" t="s">
        <v>24</v>
      </c>
      <c r="G8931">
        <v>1</v>
      </c>
      <c r="H8931">
        <v>3.5</v>
      </c>
      <c r="I8931" t="s">
        <v>239</v>
      </c>
      <c r="J8931" t="s">
        <v>111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165</v>
      </c>
      <c r="R8931" t="s">
        <v>239</v>
      </c>
      <c r="S8931" t="s">
        <v>144</v>
      </c>
      <c r="T8931" t="str">
        <f>_xlfn.XLOOKUP(A8931,MI_Match_Analysis!$A$2:$A$8,MI_Match_Analysis!$F$2:$F$8,"Not Found")</f>
        <v>Not Found</v>
      </c>
    </row>
    <row r="8932" spans="1:20" hidden="1" x14ac:dyDescent="0.3">
      <c r="A8932">
        <v>39</v>
      </c>
      <c r="B8932" s="1">
        <v>46139</v>
      </c>
      <c r="C8932" t="s">
        <v>162</v>
      </c>
      <c r="D8932" t="s">
        <v>68</v>
      </c>
      <c r="E8932" t="s">
        <v>54</v>
      </c>
      <c r="F8932" t="s">
        <v>24</v>
      </c>
      <c r="G8932">
        <v>1</v>
      </c>
      <c r="H8932">
        <v>3.6</v>
      </c>
      <c r="I8932" t="s">
        <v>237</v>
      </c>
      <c r="J8932" t="s">
        <v>111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83</v>
      </c>
      <c r="R8932" t="s">
        <v>83</v>
      </c>
      <c r="S8932" t="s">
        <v>83</v>
      </c>
      <c r="T8932" t="str">
        <f>_xlfn.XLOOKUP(A8932,MI_Match_Analysis!$A$2:$A$8,MI_Match_Analysis!$F$2:$F$8,"Not Found")</f>
        <v>Not Found</v>
      </c>
    </row>
    <row r="8933" spans="1:20" hidden="1" x14ac:dyDescent="0.3">
      <c r="A8933">
        <v>39</v>
      </c>
      <c r="B8933" s="1">
        <v>46139</v>
      </c>
      <c r="C8933" t="s">
        <v>162</v>
      </c>
      <c r="D8933" t="s">
        <v>68</v>
      </c>
      <c r="E8933" t="s">
        <v>54</v>
      </c>
      <c r="F8933" t="s">
        <v>24</v>
      </c>
      <c r="G8933">
        <v>1</v>
      </c>
      <c r="H8933">
        <v>4.0999999999999996</v>
      </c>
      <c r="I8933" t="s">
        <v>237</v>
      </c>
      <c r="J8933" t="s">
        <v>80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83</v>
      </c>
      <c r="R8933" t="s">
        <v>83</v>
      </c>
      <c r="S8933" t="s">
        <v>83</v>
      </c>
      <c r="T8933" t="str">
        <f>_xlfn.XLOOKUP(A8933,MI_Match_Analysis!$A$2:$A$8,MI_Match_Analysis!$F$2:$F$8,"Not Found")</f>
        <v>Not Found</v>
      </c>
    </row>
    <row r="8934" spans="1:20" hidden="1" x14ac:dyDescent="0.3">
      <c r="A8934">
        <v>39</v>
      </c>
      <c r="B8934" s="1">
        <v>46139</v>
      </c>
      <c r="C8934" t="s">
        <v>162</v>
      </c>
      <c r="D8934" t="s">
        <v>68</v>
      </c>
      <c r="E8934" t="s">
        <v>54</v>
      </c>
      <c r="F8934" t="s">
        <v>24</v>
      </c>
      <c r="G8934">
        <v>1</v>
      </c>
      <c r="H8934">
        <v>4.2</v>
      </c>
      <c r="I8934" t="s">
        <v>237</v>
      </c>
      <c r="J8934" t="s">
        <v>80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83</v>
      </c>
      <c r="R8934" t="s">
        <v>83</v>
      </c>
      <c r="S8934" t="s">
        <v>83</v>
      </c>
      <c r="T8934" t="str">
        <f>_xlfn.XLOOKUP(A8934,MI_Match_Analysis!$A$2:$A$8,MI_Match_Analysis!$F$2:$F$8,"Not Found")</f>
        <v>Not Found</v>
      </c>
    </row>
    <row r="8935" spans="1:20" hidden="1" x14ac:dyDescent="0.3">
      <c r="A8935">
        <v>39</v>
      </c>
      <c r="B8935" s="1">
        <v>46139</v>
      </c>
      <c r="C8935" t="s">
        <v>162</v>
      </c>
      <c r="D8935" t="s">
        <v>68</v>
      </c>
      <c r="E8935" t="s">
        <v>54</v>
      </c>
      <c r="F8935" t="s">
        <v>24</v>
      </c>
      <c r="G8935">
        <v>1</v>
      </c>
      <c r="H8935">
        <v>4.3</v>
      </c>
      <c r="I8935" t="s">
        <v>237</v>
      </c>
      <c r="J8935" t="s">
        <v>80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83</v>
      </c>
      <c r="R8935" t="s">
        <v>83</v>
      </c>
      <c r="S8935" t="s">
        <v>83</v>
      </c>
      <c r="T8935" t="str">
        <f>_xlfn.XLOOKUP(A8935,MI_Match_Analysis!$A$2:$A$8,MI_Match_Analysis!$F$2:$F$8,"Not Found")</f>
        <v>Not Found</v>
      </c>
    </row>
    <row r="8936" spans="1:20" hidden="1" x14ac:dyDescent="0.3">
      <c r="A8936">
        <v>39</v>
      </c>
      <c r="B8936" s="1">
        <v>46139</v>
      </c>
      <c r="C8936" t="s">
        <v>162</v>
      </c>
      <c r="D8936" t="s">
        <v>68</v>
      </c>
      <c r="E8936" t="s">
        <v>54</v>
      </c>
      <c r="F8936" t="s">
        <v>24</v>
      </c>
      <c r="G8936">
        <v>1</v>
      </c>
      <c r="H8936">
        <v>4.4000000000000004</v>
      </c>
      <c r="I8936" t="s">
        <v>237</v>
      </c>
      <c r="J8936" t="s">
        <v>80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83</v>
      </c>
      <c r="R8936" t="s">
        <v>83</v>
      </c>
      <c r="S8936" t="s">
        <v>83</v>
      </c>
      <c r="T8936" t="str">
        <f>_xlfn.XLOOKUP(A8936,MI_Match_Analysis!$A$2:$A$8,MI_Match_Analysis!$F$2:$F$8,"Not Found")</f>
        <v>Not Found</v>
      </c>
    </row>
    <row r="8937" spans="1:20" hidden="1" x14ac:dyDescent="0.3">
      <c r="A8937">
        <v>39</v>
      </c>
      <c r="B8937" s="1">
        <v>46139</v>
      </c>
      <c r="C8937" t="s">
        <v>162</v>
      </c>
      <c r="D8937" t="s">
        <v>68</v>
      </c>
      <c r="E8937" t="s">
        <v>54</v>
      </c>
      <c r="F8937" t="s">
        <v>24</v>
      </c>
      <c r="G8937">
        <v>1</v>
      </c>
      <c r="H8937">
        <v>4.5</v>
      </c>
      <c r="I8937" t="s">
        <v>237</v>
      </c>
      <c r="J8937" t="s">
        <v>80</v>
      </c>
      <c r="K8937">
        <v>2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83</v>
      </c>
      <c r="R8937" t="s">
        <v>83</v>
      </c>
      <c r="S8937" t="s">
        <v>83</v>
      </c>
      <c r="T8937" t="str">
        <f>_xlfn.XLOOKUP(A8937,MI_Match_Analysis!$A$2:$A$8,MI_Match_Analysis!$F$2:$F$8,"Not Found")</f>
        <v>Not Found</v>
      </c>
    </row>
    <row r="8938" spans="1:20" hidden="1" x14ac:dyDescent="0.3">
      <c r="A8938">
        <v>39</v>
      </c>
      <c r="B8938" s="1">
        <v>46139</v>
      </c>
      <c r="C8938" t="s">
        <v>162</v>
      </c>
      <c r="D8938" t="s">
        <v>68</v>
      </c>
      <c r="E8938" t="s">
        <v>54</v>
      </c>
      <c r="F8938" t="s">
        <v>24</v>
      </c>
      <c r="G8938">
        <v>1</v>
      </c>
      <c r="H8938">
        <v>4.5999999999999996</v>
      </c>
      <c r="I8938" t="s">
        <v>237</v>
      </c>
      <c r="J8938" t="s">
        <v>80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83</v>
      </c>
      <c r="R8938" t="s">
        <v>83</v>
      </c>
      <c r="S8938" t="s">
        <v>83</v>
      </c>
      <c r="T8938" t="str">
        <f>_xlfn.XLOOKUP(A8938,MI_Match_Analysis!$A$2:$A$8,MI_Match_Analysis!$F$2:$F$8,"Not Found")</f>
        <v>Not Found</v>
      </c>
    </row>
    <row r="8939" spans="1:20" hidden="1" x14ac:dyDescent="0.3">
      <c r="A8939">
        <v>39</v>
      </c>
      <c r="B8939" s="1">
        <v>46139</v>
      </c>
      <c r="C8939" t="s">
        <v>162</v>
      </c>
      <c r="D8939" t="s">
        <v>68</v>
      </c>
      <c r="E8939" t="s">
        <v>54</v>
      </c>
      <c r="F8939" t="s">
        <v>24</v>
      </c>
      <c r="G8939">
        <v>1</v>
      </c>
      <c r="H8939">
        <v>5.0999999999999996</v>
      </c>
      <c r="I8939" t="s">
        <v>299</v>
      </c>
      <c r="J8939" t="s">
        <v>111</v>
      </c>
      <c r="K8939">
        <v>1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83</v>
      </c>
      <c r="R8939" t="s">
        <v>83</v>
      </c>
      <c r="S8939" t="s">
        <v>83</v>
      </c>
      <c r="T8939" t="str">
        <f>_xlfn.XLOOKUP(A8939,MI_Match_Analysis!$A$2:$A$8,MI_Match_Analysis!$F$2:$F$8,"Not Found")</f>
        <v>Not Found</v>
      </c>
    </row>
    <row r="8940" spans="1:20" hidden="1" x14ac:dyDescent="0.3">
      <c r="A8940">
        <v>39</v>
      </c>
      <c r="B8940" s="1">
        <v>46139</v>
      </c>
      <c r="C8940" t="s">
        <v>162</v>
      </c>
      <c r="D8940" t="s">
        <v>68</v>
      </c>
      <c r="E8940" t="s">
        <v>54</v>
      </c>
      <c r="F8940" t="s">
        <v>24</v>
      </c>
      <c r="G8940">
        <v>1</v>
      </c>
      <c r="H8940">
        <v>5.2</v>
      </c>
      <c r="I8940" t="s">
        <v>237</v>
      </c>
      <c r="J8940" t="s">
        <v>111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83</v>
      </c>
      <c r="R8940" t="s">
        <v>83</v>
      </c>
      <c r="S8940" t="s">
        <v>83</v>
      </c>
      <c r="T8940" t="str">
        <f>_xlfn.XLOOKUP(A8940,MI_Match_Analysis!$A$2:$A$8,MI_Match_Analysis!$F$2:$F$8,"Not Found")</f>
        <v>Not Found</v>
      </c>
    </row>
    <row r="8941" spans="1:20" hidden="1" x14ac:dyDescent="0.3">
      <c r="A8941">
        <v>39</v>
      </c>
      <c r="B8941" s="1">
        <v>46139</v>
      </c>
      <c r="C8941" t="s">
        <v>162</v>
      </c>
      <c r="D8941" t="s">
        <v>68</v>
      </c>
      <c r="E8941" t="s">
        <v>54</v>
      </c>
      <c r="F8941" t="s">
        <v>24</v>
      </c>
      <c r="G8941">
        <v>1</v>
      </c>
      <c r="H8941">
        <v>5.3</v>
      </c>
      <c r="I8941" t="s">
        <v>299</v>
      </c>
      <c r="J8941" t="s">
        <v>111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83</v>
      </c>
      <c r="R8941" t="s">
        <v>83</v>
      </c>
      <c r="S8941" t="s">
        <v>83</v>
      </c>
      <c r="T8941" t="str">
        <f>_xlfn.XLOOKUP(A8941,MI_Match_Analysis!$A$2:$A$8,MI_Match_Analysis!$F$2:$F$8,"Not Found")</f>
        <v>Not Found</v>
      </c>
    </row>
    <row r="8942" spans="1:20" hidden="1" x14ac:dyDescent="0.3">
      <c r="A8942">
        <v>39</v>
      </c>
      <c r="B8942" s="1">
        <v>46139</v>
      </c>
      <c r="C8942" t="s">
        <v>162</v>
      </c>
      <c r="D8942" t="s">
        <v>68</v>
      </c>
      <c r="E8942" t="s">
        <v>54</v>
      </c>
      <c r="F8942" t="s">
        <v>24</v>
      </c>
      <c r="G8942">
        <v>1</v>
      </c>
      <c r="H8942">
        <v>5.4</v>
      </c>
      <c r="I8942" t="s">
        <v>299</v>
      </c>
      <c r="J8942" t="s">
        <v>111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83</v>
      </c>
      <c r="R8942" t="s">
        <v>83</v>
      </c>
      <c r="S8942" t="s">
        <v>83</v>
      </c>
      <c r="T8942" t="str">
        <f>_xlfn.XLOOKUP(A8942,MI_Match_Analysis!$A$2:$A$8,MI_Match_Analysis!$F$2:$F$8,"Not Found")</f>
        <v>Not Found</v>
      </c>
    </row>
    <row r="8943" spans="1:20" hidden="1" x14ac:dyDescent="0.3">
      <c r="A8943">
        <v>39</v>
      </c>
      <c r="B8943" s="1">
        <v>46139</v>
      </c>
      <c r="C8943" t="s">
        <v>162</v>
      </c>
      <c r="D8943" t="s">
        <v>68</v>
      </c>
      <c r="E8943" t="s">
        <v>54</v>
      </c>
      <c r="F8943" t="s">
        <v>24</v>
      </c>
      <c r="G8943">
        <v>1</v>
      </c>
      <c r="H8943">
        <v>5.5</v>
      </c>
      <c r="I8943" t="s">
        <v>299</v>
      </c>
      <c r="J8943" t="s">
        <v>111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83</v>
      </c>
      <c r="R8943" t="s">
        <v>83</v>
      </c>
      <c r="S8943" t="s">
        <v>83</v>
      </c>
      <c r="T8943" t="str">
        <f>_xlfn.XLOOKUP(A8943,MI_Match_Analysis!$A$2:$A$8,MI_Match_Analysis!$F$2:$F$8,"Not Found")</f>
        <v>Not Found</v>
      </c>
    </row>
    <row r="8944" spans="1:20" hidden="1" x14ac:dyDescent="0.3">
      <c r="A8944">
        <v>39</v>
      </c>
      <c r="B8944" s="1">
        <v>46139</v>
      </c>
      <c r="C8944" t="s">
        <v>162</v>
      </c>
      <c r="D8944" t="s">
        <v>68</v>
      </c>
      <c r="E8944" t="s">
        <v>54</v>
      </c>
      <c r="F8944" t="s">
        <v>24</v>
      </c>
      <c r="G8944">
        <v>1</v>
      </c>
      <c r="H8944">
        <v>5.6</v>
      </c>
      <c r="I8944" t="s">
        <v>299</v>
      </c>
      <c r="J8944" t="s">
        <v>111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83</v>
      </c>
      <c r="R8944" t="s">
        <v>83</v>
      </c>
      <c r="S8944" t="s">
        <v>83</v>
      </c>
      <c r="T8944" t="str">
        <f>_xlfn.XLOOKUP(A8944,MI_Match_Analysis!$A$2:$A$8,MI_Match_Analysis!$F$2:$F$8,"Not Found")</f>
        <v>Not Found</v>
      </c>
    </row>
    <row r="8945" spans="1:20" hidden="1" x14ac:dyDescent="0.3">
      <c r="A8945">
        <v>39</v>
      </c>
      <c r="B8945" s="1">
        <v>46139</v>
      </c>
      <c r="C8945" t="s">
        <v>162</v>
      </c>
      <c r="D8945" t="s">
        <v>68</v>
      </c>
      <c r="E8945" t="s">
        <v>54</v>
      </c>
      <c r="F8945" t="s">
        <v>24</v>
      </c>
      <c r="G8945">
        <v>1</v>
      </c>
      <c r="H8945">
        <v>6.1</v>
      </c>
      <c r="I8945" t="s">
        <v>237</v>
      </c>
      <c r="J8945" t="s">
        <v>269</v>
      </c>
      <c r="K8945">
        <v>1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83</v>
      </c>
      <c r="R8945" t="s">
        <v>83</v>
      </c>
      <c r="S8945" t="s">
        <v>83</v>
      </c>
      <c r="T8945" t="str">
        <f>_xlfn.XLOOKUP(A8945,MI_Match_Analysis!$A$2:$A$8,MI_Match_Analysis!$F$2:$F$8,"Not Found")</f>
        <v>Not Found</v>
      </c>
    </row>
    <row r="8946" spans="1:20" hidden="1" x14ac:dyDescent="0.3">
      <c r="A8946">
        <v>39</v>
      </c>
      <c r="B8946" s="1">
        <v>46139</v>
      </c>
      <c r="C8946" t="s">
        <v>162</v>
      </c>
      <c r="D8946" t="s">
        <v>68</v>
      </c>
      <c r="E8946" t="s">
        <v>54</v>
      </c>
      <c r="F8946" t="s">
        <v>24</v>
      </c>
      <c r="G8946">
        <v>1</v>
      </c>
      <c r="H8946">
        <v>6.2</v>
      </c>
      <c r="I8946" t="s">
        <v>299</v>
      </c>
      <c r="J8946" t="s">
        <v>269</v>
      </c>
      <c r="K8946">
        <v>4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83</v>
      </c>
      <c r="R8946" t="s">
        <v>83</v>
      </c>
      <c r="S8946" t="s">
        <v>83</v>
      </c>
      <c r="T8946" t="str">
        <f>_xlfn.XLOOKUP(A8946,MI_Match_Analysis!$A$2:$A$8,MI_Match_Analysis!$F$2:$F$8,"Not Found")</f>
        <v>Not Found</v>
      </c>
    </row>
    <row r="8947" spans="1:20" hidden="1" x14ac:dyDescent="0.3">
      <c r="A8947">
        <v>39</v>
      </c>
      <c r="B8947" s="1">
        <v>46139</v>
      </c>
      <c r="C8947" t="s">
        <v>162</v>
      </c>
      <c r="D8947" t="s">
        <v>68</v>
      </c>
      <c r="E8947" t="s">
        <v>54</v>
      </c>
      <c r="F8947" t="s">
        <v>24</v>
      </c>
      <c r="G8947">
        <v>1</v>
      </c>
      <c r="H8947">
        <v>6.3</v>
      </c>
      <c r="I8947" t="s">
        <v>299</v>
      </c>
      <c r="J8947" t="s">
        <v>269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83</v>
      </c>
      <c r="R8947" t="s">
        <v>83</v>
      </c>
      <c r="S8947" t="s">
        <v>83</v>
      </c>
      <c r="T8947" t="str">
        <f>_xlfn.XLOOKUP(A8947,MI_Match_Analysis!$A$2:$A$8,MI_Match_Analysis!$F$2:$F$8,"Not Found")</f>
        <v>Not Found</v>
      </c>
    </row>
    <row r="8948" spans="1:20" hidden="1" x14ac:dyDescent="0.3">
      <c r="A8948">
        <v>39</v>
      </c>
      <c r="B8948" s="1">
        <v>46139</v>
      </c>
      <c r="C8948" t="s">
        <v>162</v>
      </c>
      <c r="D8948" t="s">
        <v>68</v>
      </c>
      <c r="E8948" t="s">
        <v>54</v>
      </c>
      <c r="F8948" t="s">
        <v>24</v>
      </c>
      <c r="G8948">
        <v>1</v>
      </c>
      <c r="H8948">
        <v>6.4</v>
      </c>
      <c r="I8948" t="s">
        <v>237</v>
      </c>
      <c r="J8948" t="s">
        <v>269</v>
      </c>
      <c r="K8948">
        <v>4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83</v>
      </c>
      <c r="R8948" t="s">
        <v>83</v>
      </c>
      <c r="S8948" t="s">
        <v>83</v>
      </c>
      <c r="T8948" t="str">
        <f>_xlfn.XLOOKUP(A8948,MI_Match_Analysis!$A$2:$A$8,MI_Match_Analysis!$F$2:$F$8,"Not Found")</f>
        <v>Not Found</v>
      </c>
    </row>
    <row r="8949" spans="1:20" hidden="1" x14ac:dyDescent="0.3">
      <c r="A8949">
        <v>39</v>
      </c>
      <c r="B8949" s="1">
        <v>46139</v>
      </c>
      <c r="C8949" t="s">
        <v>162</v>
      </c>
      <c r="D8949" t="s">
        <v>68</v>
      </c>
      <c r="E8949" t="s">
        <v>54</v>
      </c>
      <c r="F8949" t="s">
        <v>24</v>
      </c>
      <c r="G8949">
        <v>1</v>
      </c>
      <c r="H8949">
        <v>6.5</v>
      </c>
      <c r="I8949" t="s">
        <v>237</v>
      </c>
      <c r="J8949" t="s">
        <v>269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83</v>
      </c>
      <c r="R8949" t="s">
        <v>83</v>
      </c>
      <c r="S8949" t="s">
        <v>83</v>
      </c>
      <c r="T8949" t="str">
        <f>_xlfn.XLOOKUP(A8949,MI_Match_Analysis!$A$2:$A$8,MI_Match_Analysis!$F$2:$F$8,"Not Found")</f>
        <v>Not Found</v>
      </c>
    </row>
    <row r="8950" spans="1:20" hidden="1" x14ac:dyDescent="0.3">
      <c r="A8950">
        <v>39</v>
      </c>
      <c r="B8950" s="1">
        <v>46139</v>
      </c>
      <c r="C8950" t="s">
        <v>162</v>
      </c>
      <c r="D8950" t="s">
        <v>68</v>
      </c>
      <c r="E8950" t="s">
        <v>54</v>
      </c>
      <c r="F8950" t="s">
        <v>24</v>
      </c>
      <c r="G8950">
        <v>1</v>
      </c>
      <c r="H8950">
        <v>6.6</v>
      </c>
      <c r="I8950" t="s">
        <v>299</v>
      </c>
      <c r="J8950" t="s">
        <v>269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83</v>
      </c>
      <c r="R8950" t="s">
        <v>83</v>
      </c>
      <c r="S8950" t="s">
        <v>83</v>
      </c>
      <c r="T8950" t="str">
        <f>_xlfn.XLOOKUP(A8950,MI_Match_Analysis!$A$2:$A$8,MI_Match_Analysis!$F$2:$F$8,"Not Found")</f>
        <v>Not Found</v>
      </c>
    </row>
    <row r="8951" spans="1:20" hidden="1" x14ac:dyDescent="0.3">
      <c r="A8951">
        <v>39</v>
      </c>
      <c r="B8951" s="1">
        <v>46139</v>
      </c>
      <c r="C8951" t="s">
        <v>162</v>
      </c>
      <c r="D8951" t="s">
        <v>68</v>
      </c>
      <c r="E8951" t="s">
        <v>54</v>
      </c>
      <c r="F8951" t="s">
        <v>24</v>
      </c>
      <c r="G8951">
        <v>1</v>
      </c>
      <c r="H8951">
        <v>7.1</v>
      </c>
      <c r="I8951" t="s">
        <v>299</v>
      </c>
      <c r="J8951" t="s">
        <v>171</v>
      </c>
      <c r="K8951">
        <v>4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83</v>
      </c>
      <c r="R8951" t="s">
        <v>83</v>
      </c>
      <c r="S8951" t="s">
        <v>83</v>
      </c>
      <c r="T8951" t="str">
        <f>_xlfn.XLOOKUP(A8951,MI_Match_Analysis!$A$2:$A$8,MI_Match_Analysis!$F$2:$F$8,"Not Found")</f>
        <v>Not Found</v>
      </c>
    </row>
    <row r="8952" spans="1:20" hidden="1" x14ac:dyDescent="0.3">
      <c r="A8952">
        <v>39</v>
      </c>
      <c r="B8952" s="1">
        <v>46139</v>
      </c>
      <c r="C8952" t="s">
        <v>162</v>
      </c>
      <c r="D8952" t="s">
        <v>68</v>
      </c>
      <c r="E8952" t="s">
        <v>54</v>
      </c>
      <c r="F8952" t="s">
        <v>24</v>
      </c>
      <c r="G8952">
        <v>1</v>
      </c>
      <c r="H8952">
        <v>7.2</v>
      </c>
      <c r="I8952" t="s">
        <v>299</v>
      </c>
      <c r="J8952" t="s">
        <v>171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83</v>
      </c>
      <c r="R8952" t="s">
        <v>83</v>
      </c>
      <c r="S8952" t="s">
        <v>83</v>
      </c>
      <c r="T8952" t="str">
        <f>_xlfn.XLOOKUP(A8952,MI_Match_Analysis!$A$2:$A$8,MI_Match_Analysis!$F$2:$F$8,"Not Found")</f>
        <v>Not Found</v>
      </c>
    </row>
    <row r="8953" spans="1:20" hidden="1" x14ac:dyDescent="0.3">
      <c r="A8953">
        <v>39</v>
      </c>
      <c r="B8953" s="1">
        <v>46139</v>
      </c>
      <c r="C8953" t="s">
        <v>162</v>
      </c>
      <c r="D8953" t="s">
        <v>68</v>
      </c>
      <c r="E8953" t="s">
        <v>54</v>
      </c>
      <c r="F8953" t="s">
        <v>24</v>
      </c>
      <c r="G8953">
        <v>1</v>
      </c>
      <c r="H8953">
        <v>7.3</v>
      </c>
      <c r="I8953" t="s">
        <v>237</v>
      </c>
      <c r="J8953" t="s">
        <v>171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83</v>
      </c>
      <c r="R8953" t="s">
        <v>83</v>
      </c>
      <c r="S8953" t="s">
        <v>83</v>
      </c>
      <c r="T8953" t="str">
        <f>_xlfn.XLOOKUP(A8953,MI_Match_Analysis!$A$2:$A$8,MI_Match_Analysis!$F$2:$F$8,"Not Found")</f>
        <v>Not Found</v>
      </c>
    </row>
    <row r="8954" spans="1:20" hidden="1" x14ac:dyDescent="0.3">
      <c r="A8954">
        <v>39</v>
      </c>
      <c r="B8954" s="1">
        <v>46139</v>
      </c>
      <c r="C8954" t="s">
        <v>162</v>
      </c>
      <c r="D8954" t="s">
        <v>68</v>
      </c>
      <c r="E8954" t="s">
        <v>54</v>
      </c>
      <c r="F8954" t="s">
        <v>24</v>
      </c>
      <c r="G8954">
        <v>1</v>
      </c>
      <c r="H8954">
        <v>7.4</v>
      </c>
      <c r="I8954" t="s">
        <v>299</v>
      </c>
      <c r="J8954" t="s">
        <v>171</v>
      </c>
      <c r="K8954">
        <v>2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83</v>
      </c>
      <c r="R8954" t="s">
        <v>83</v>
      </c>
      <c r="S8954" t="s">
        <v>83</v>
      </c>
      <c r="T8954" t="str">
        <f>_xlfn.XLOOKUP(A8954,MI_Match_Analysis!$A$2:$A$8,MI_Match_Analysis!$F$2:$F$8,"Not Found")</f>
        <v>Not Found</v>
      </c>
    </row>
    <row r="8955" spans="1:20" hidden="1" x14ac:dyDescent="0.3">
      <c r="A8955">
        <v>39</v>
      </c>
      <c r="B8955" s="1">
        <v>46139</v>
      </c>
      <c r="C8955" t="s">
        <v>162</v>
      </c>
      <c r="D8955" t="s">
        <v>68</v>
      </c>
      <c r="E8955" t="s">
        <v>54</v>
      </c>
      <c r="F8955" t="s">
        <v>24</v>
      </c>
      <c r="G8955">
        <v>1</v>
      </c>
      <c r="H8955">
        <v>7.5</v>
      </c>
      <c r="I8955" t="s">
        <v>299</v>
      </c>
      <c r="J8955" t="s">
        <v>171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83</v>
      </c>
      <c r="R8955" t="s">
        <v>83</v>
      </c>
      <c r="S8955" t="s">
        <v>83</v>
      </c>
      <c r="T8955" t="str">
        <f>_xlfn.XLOOKUP(A8955,MI_Match_Analysis!$A$2:$A$8,MI_Match_Analysis!$F$2:$F$8,"Not Found")</f>
        <v>Not Found</v>
      </c>
    </row>
    <row r="8956" spans="1:20" hidden="1" x14ac:dyDescent="0.3">
      <c r="A8956">
        <v>39</v>
      </c>
      <c r="B8956" s="1">
        <v>46139</v>
      </c>
      <c r="C8956" t="s">
        <v>162</v>
      </c>
      <c r="D8956" t="s">
        <v>68</v>
      </c>
      <c r="E8956" t="s">
        <v>54</v>
      </c>
      <c r="F8956" t="s">
        <v>24</v>
      </c>
      <c r="G8956">
        <v>1</v>
      </c>
      <c r="H8956">
        <v>7.6</v>
      </c>
      <c r="I8956" t="s">
        <v>237</v>
      </c>
      <c r="J8956" t="s">
        <v>171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83</v>
      </c>
      <c r="R8956" t="s">
        <v>83</v>
      </c>
      <c r="S8956" t="s">
        <v>83</v>
      </c>
      <c r="T8956" t="str">
        <f>_xlfn.XLOOKUP(A8956,MI_Match_Analysis!$A$2:$A$8,MI_Match_Analysis!$F$2:$F$8,"Not Found")</f>
        <v>Not Found</v>
      </c>
    </row>
    <row r="8957" spans="1:20" hidden="1" x14ac:dyDescent="0.3">
      <c r="A8957">
        <v>39</v>
      </c>
      <c r="B8957" s="1">
        <v>46139</v>
      </c>
      <c r="C8957" t="s">
        <v>162</v>
      </c>
      <c r="D8957" t="s">
        <v>68</v>
      </c>
      <c r="E8957" t="s">
        <v>54</v>
      </c>
      <c r="F8957" t="s">
        <v>24</v>
      </c>
      <c r="G8957">
        <v>1</v>
      </c>
      <c r="H8957">
        <v>8.1</v>
      </c>
      <c r="I8957" t="s">
        <v>299</v>
      </c>
      <c r="J8957" t="s">
        <v>269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83</v>
      </c>
      <c r="R8957" t="s">
        <v>83</v>
      </c>
      <c r="S8957" t="s">
        <v>83</v>
      </c>
      <c r="T8957" t="str">
        <f>_xlfn.XLOOKUP(A8957,MI_Match_Analysis!$A$2:$A$8,MI_Match_Analysis!$F$2:$F$8,"Not Found")</f>
        <v>Not Found</v>
      </c>
    </row>
    <row r="8958" spans="1:20" hidden="1" x14ac:dyDescent="0.3">
      <c r="A8958">
        <v>39</v>
      </c>
      <c r="B8958" s="1">
        <v>46139</v>
      </c>
      <c r="C8958" t="s">
        <v>162</v>
      </c>
      <c r="D8958" t="s">
        <v>68</v>
      </c>
      <c r="E8958" t="s">
        <v>54</v>
      </c>
      <c r="F8958" t="s">
        <v>24</v>
      </c>
      <c r="G8958">
        <v>1</v>
      </c>
      <c r="H8958">
        <v>8.1999999999999993</v>
      </c>
      <c r="I8958" t="s">
        <v>237</v>
      </c>
      <c r="J8958" t="s">
        <v>269</v>
      </c>
      <c r="K8958">
        <v>4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83</v>
      </c>
      <c r="R8958" t="s">
        <v>83</v>
      </c>
      <c r="S8958" t="s">
        <v>83</v>
      </c>
      <c r="T8958" t="str">
        <f>_xlfn.XLOOKUP(A8958,MI_Match_Analysis!$A$2:$A$8,MI_Match_Analysis!$F$2:$F$8,"Not Found")</f>
        <v>Not Found</v>
      </c>
    </row>
    <row r="8959" spans="1:20" hidden="1" x14ac:dyDescent="0.3">
      <c r="A8959">
        <v>39</v>
      </c>
      <c r="B8959" s="1">
        <v>46139</v>
      </c>
      <c r="C8959" t="s">
        <v>162</v>
      </c>
      <c r="D8959" t="s">
        <v>68</v>
      </c>
      <c r="E8959" t="s">
        <v>54</v>
      </c>
      <c r="F8959" t="s">
        <v>24</v>
      </c>
      <c r="G8959">
        <v>1</v>
      </c>
      <c r="H8959">
        <v>8.3000000000000007</v>
      </c>
      <c r="I8959" t="s">
        <v>237</v>
      </c>
      <c r="J8959" t="s">
        <v>269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83</v>
      </c>
      <c r="R8959" t="s">
        <v>83</v>
      </c>
      <c r="S8959" t="s">
        <v>83</v>
      </c>
      <c r="T8959" t="str">
        <f>_xlfn.XLOOKUP(A8959,MI_Match_Analysis!$A$2:$A$8,MI_Match_Analysis!$F$2:$F$8,"Not Found")</f>
        <v>Not Found</v>
      </c>
    </row>
    <row r="8960" spans="1:20" hidden="1" x14ac:dyDescent="0.3">
      <c r="A8960">
        <v>39</v>
      </c>
      <c r="B8960" s="1">
        <v>46139</v>
      </c>
      <c r="C8960" t="s">
        <v>162</v>
      </c>
      <c r="D8960" t="s">
        <v>68</v>
      </c>
      <c r="E8960" t="s">
        <v>54</v>
      </c>
      <c r="F8960" t="s">
        <v>24</v>
      </c>
      <c r="G8960">
        <v>1</v>
      </c>
      <c r="H8960">
        <v>8.4</v>
      </c>
      <c r="I8960" t="s">
        <v>237</v>
      </c>
      <c r="J8960" t="s">
        <v>269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83</v>
      </c>
      <c r="R8960" t="s">
        <v>83</v>
      </c>
      <c r="S8960" t="s">
        <v>83</v>
      </c>
      <c r="T8960" t="str">
        <f>_xlfn.XLOOKUP(A8960,MI_Match_Analysis!$A$2:$A$8,MI_Match_Analysis!$F$2:$F$8,"Not Found")</f>
        <v>Not Found</v>
      </c>
    </row>
    <row r="8961" spans="1:20" hidden="1" x14ac:dyDescent="0.3">
      <c r="A8961">
        <v>39</v>
      </c>
      <c r="B8961" s="1">
        <v>46139</v>
      </c>
      <c r="C8961" t="s">
        <v>162</v>
      </c>
      <c r="D8961" t="s">
        <v>68</v>
      </c>
      <c r="E8961" t="s">
        <v>54</v>
      </c>
      <c r="F8961" t="s">
        <v>24</v>
      </c>
      <c r="G8961">
        <v>1</v>
      </c>
      <c r="H8961">
        <v>8.5</v>
      </c>
      <c r="I8961" t="s">
        <v>237</v>
      </c>
      <c r="J8961" t="s">
        <v>269</v>
      </c>
      <c r="K8961">
        <v>4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83</v>
      </c>
      <c r="R8961" t="s">
        <v>83</v>
      </c>
      <c r="S8961" t="s">
        <v>83</v>
      </c>
      <c r="T8961" t="str">
        <f>_xlfn.XLOOKUP(A8961,MI_Match_Analysis!$A$2:$A$8,MI_Match_Analysis!$F$2:$F$8,"Not Found")</f>
        <v>Not Found</v>
      </c>
    </row>
    <row r="8962" spans="1:20" hidden="1" x14ac:dyDescent="0.3">
      <c r="A8962">
        <v>39</v>
      </c>
      <c r="B8962" s="1">
        <v>46139</v>
      </c>
      <c r="C8962" t="s">
        <v>162</v>
      </c>
      <c r="D8962" t="s">
        <v>68</v>
      </c>
      <c r="E8962" t="s">
        <v>54</v>
      </c>
      <c r="F8962" t="s">
        <v>24</v>
      </c>
      <c r="G8962">
        <v>1</v>
      </c>
      <c r="H8962">
        <v>8.6</v>
      </c>
      <c r="I8962" t="s">
        <v>237</v>
      </c>
      <c r="J8962" t="s">
        <v>269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165</v>
      </c>
      <c r="R8962" t="s">
        <v>237</v>
      </c>
      <c r="S8962" t="s">
        <v>166</v>
      </c>
      <c r="T8962" t="str">
        <f>_xlfn.XLOOKUP(A8962,MI_Match_Analysis!$A$2:$A$8,MI_Match_Analysis!$F$2:$F$8,"Not Found")</f>
        <v>Not Found</v>
      </c>
    </row>
    <row r="8963" spans="1:20" hidden="1" x14ac:dyDescent="0.3">
      <c r="A8963">
        <v>39</v>
      </c>
      <c r="B8963" s="1">
        <v>46139</v>
      </c>
      <c r="C8963" t="s">
        <v>162</v>
      </c>
      <c r="D8963" t="s">
        <v>68</v>
      </c>
      <c r="E8963" t="s">
        <v>54</v>
      </c>
      <c r="F8963" t="s">
        <v>24</v>
      </c>
      <c r="G8963">
        <v>1</v>
      </c>
      <c r="H8963">
        <v>9.1</v>
      </c>
      <c r="I8963" t="s">
        <v>299</v>
      </c>
      <c r="J8963" t="s">
        <v>104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83</v>
      </c>
      <c r="R8963" t="s">
        <v>83</v>
      </c>
      <c r="S8963" t="s">
        <v>83</v>
      </c>
      <c r="T8963" t="str">
        <f>_xlfn.XLOOKUP(A8963,MI_Match_Analysis!$A$2:$A$8,MI_Match_Analysis!$F$2:$F$8,"Not Found")</f>
        <v>Not Found</v>
      </c>
    </row>
    <row r="8964" spans="1:20" hidden="1" x14ac:dyDescent="0.3">
      <c r="A8964">
        <v>39</v>
      </c>
      <c r="B8964" s="1">
        <v>46139</v>
      </c>
      <c r="C8964" t="s">
        <v>162</v>
      </c>
      <c r="D8964" t="s">
        <v>68</v>
      </c>
      <c r="E8964" t="s">
        <v>54</v>
      </c>
      <c r="F8964" t="s">
        <v>24</v>
      </c>
      <c r="G8964">
        <v>1</v>
      </c>
      <c r="H8964">
        <v>9.1999999999999993</v>
      </c>
      <c r="I8964" t="s">
        <v>299</v>
      </c>
      <c r="J8964" t="s">
        <v>104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83</v>
      </c>
      <c r="R8964" t="s">
        <v>83</v>
      </c>
      <c r="S8964" t="s">
        <v>83</v>
      </c>
      <c r="T8964" t="str">
        <f>_xlfn.XLOOKUP(A8964,MI_Match_Analysis!$A$2:$A$8,MI_Match_Analysis!$F$2:$F$8,"Not Found")</f>
        <v>Not Found</v>
      </c>
    </row>
    <row r="8965" spans="1:20" hidden="1" x14ac:dyDescent="0.3">
      <c r="A8965">
        <v>39</v>
      </c>
      <c r="B8965" s="1">
        <v>46139</v>
      </c>
      <c r="C8965" t="s">
        <v>162</v>
      </c>
      <c r="D8965" t="s">
        <v>68</v>
      </c>
      <c r="E8965" t="s">
        <v>54</v>
      </c>
      <c r="F8965" t="s">
        <v>24</v>
      </c>
      <c r="G8965">
        <v>1</v>
      </c>
      <c r="H8965">
        <v>9.3000000000000007</v>
      </c>
      <c r="I8965" t="s">
        <v>299</v>
      </c>
      <c r="J8965" t="s">
        <v>104</v>
      </c>
      <c r="K8965">
        <v>1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83</v>
      </c>
      <c r="R8965" t="s">
        <v>83</v>
      </c>
      <c r="S8965" t="s">
        <v>83</v>
      </c>
      <c r="T8965" t="str">
        <f>_xlfn.XLOOKUP(A8965,MI_Match_Analysis!$A$2:$A$8,MI_Match_Analysis!$F$2:$F$8,"Not Found")</f>
        <v>Not Found</v>
      </c>
    </row>
    <row r="8966" spans="1:20" hidden="1" x14ac:dyDescent="0.3">
      <c r="A8966">
        <v>39</v>
      </c>
      <c r="B8966" s="1">
        <v>46139</v>
      </c>
      <c r="C8966" t="s">
        <v>162</v>
      </c>
      <c r="D8966" t="s">
        <v>68</v>
      </c>
      <c r="E8966" t="s">
        <v>54</v>
      </c>
      <c r="F8966" t="s">
        <v>24</v>
      </c>
      <c r="G8966">
        <v>1</v>
      </c>
      <c r="H8966">
        <v>9.4</v>
      </c>
      <c r="I8966" t="s">
        <v>300</v>
      </c>
      <c r="J8966" t="s">
        <v>104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83</v>
      </c>
      <c r="R8966" t="s">
        <v>83</v>
      </c>
      <c r="S8966" t="s">
        <v>83</v>
      </c>
      <c r="T8966" t="str">
        <f>_xlfn.XLOOKUP(A8966,MI_Match_Analysis!$A$2:$A$8,MI_Match_Analysis!$F$2:$F$8,"Not Found")</f>
        <v>Not Found</v>
      </c>
    </row>
    <row r="8967" spans="1:20" hidden="1" x14ac:dyDescent="0.3">
      <c r="A8967">
        <v>39</v>
      </c>
      <c r="B8967" s="1">
        <v>46139</v>
      </c>
      <c r="C8967" t="s">
        <v>162</v>
      </c>
      <c r="D8967" t="s">
        <v>68</v>
      </c>
      <c r="E8967" t="s">
        <v>54</v>
      </c>
      <c r="F8967" t="s">
        <v>24</v>
      </c>
      <c r="G8967">
        <v>1</v>
      </c>
      <c r="H8967">
        <v>9.5</v>
      </c>
      <c r="I8967" t="s">
        <v>299</v>
      </c>
      <c r="J8967" t="s">
        <v>104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83</v>
      </c>
      <c r="R8967" t="s">
        <v>83</v>
      </c>
      <c r="S8967" t="s">
        <v>83</v>
      </c>
      <c r="T8967" t="str">
        <f>_xlfn.XLOOKUP(A8967,MI_Match_Analysis!$A$2:$A$8,MI_Match_Analysis!$F$2:$F$8,"Not Found")</f>
        <v>Not Found</v>
      </c>
    </row>
    <row r="8968" spans="1:20" hidden="1" x14ac:dyDescent="0.3">
      <c r="A8968">
        <v>39</v>
      </c>
      <c r="B8968" s="1">
        <v>46139</v>
      </c>
      <c r="C8968" t="s">
        <v>162</v>
      </c>
      <c r="D8968" t="s">
        <v>68</v>
      </c>
      <c r="E8968" t="s">
        <v>54</v>
      </c>
      <c r="F8968" t="s">
        <v>24</v>
      </c>
      <c r="G8968">
        <v>1</v>
      </c>
      <c r="H8968">
        <v>9.6</v>
      </c>
      <c r="I8968" t="s">
        <v>299</v>
      </c>
      <c r="J8968" t="s">
        <v>104</v>
      </c>
      <c r="K8968">
        <v>1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83</v>
      </c>
      <c r="R8968" t="s">
        <v>83</v>
      </c>
      <c r="S8968" t="s">
        <v>83</v>
      </c>
      <c r="T8968" t="str">
        <f>_xlfn.XLOOKUP(A8968,MI_Match_Analysis!$A$2:$A$8,MI_Match_Analysis!$F$2:$F$8,"Not Found")</f>
        <v>Not Found</v>
      </c>
    </row>
    <row r="8969" spans="1:20" hidden="1" x14ac:dyDescent="0.3">
      <c r="A8969">
        <v>39</v>
      </c>
      <c r="B8969" s="1">
        <v>46139</v>
      </c>
      <c r="C8969" t="s">
        <v>162</v>
      </c>
      <c r="D8969" t="s">
        <v>68</v>
      </c>
      <c r="E8969" t="s">
        <v>54</v>
      </c>
      <c r="F8969" t="s">
        <v>24</v>
      </c>
      <c r="G8969">
        <v>1</v>
      </c>
      <c r="H8969">
        <v>10.1</v>
      </c>
      <c r="I8969" t="s">
        <v>299</v>
      </c>
      <c r="J8969" t="s">
        <v>171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83</v>
      </c>
      <c r="R8969" t="s">
        <v>83</v>
      </c>
      <c r="S8969" t="s">
        <v>83</v>
      </c>
      <c r="T8969" t="str">
        <f>_xlfn.XLOOKUP(A8969,MI_Match_Analysis!$A$2:$A$8,MI_Match_Analysis!$F$2:$F$8,"Not Found")</f>
        <v>Not Found</v>
      </c>
    </row>
    <row r="8970" spans="1:20" hidden="1" x14ac:dyDescent="0.3">
      <c r="A8970">
        <v>39</v>
      </c>
      <c r="B8970" s="1">
        <v>46139</v>
      </c>
      <c r="C8970" t="s">
        <v>162</v>
      </c>
      <c r="D8970" t="s">
        <v>68</v>
      </c>
      <c r="E8970" t="s">
        <v>54</v>
      </c>
      <c r="F8970" t="s">
        <v>24</v>
      </c>
      <c r="G8970">
        <v>1</v>
      </c>
      <c r="H8970">
        <v>10.199999999999999</v>
      </c>
      <c r="I8970" t="s">
        <v>300</v>
      </c>
      <c r="J8970" t="s">
        <v>171</v>
      </c>
      <c r="K8970">
        <v>6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83</v>
      </c>
      <c r="R8970" t="s">
        <v>83</v>
      </c>
      <c r="S8970" t="s">
        <v>83</v>
      </c>
      <c r="T8970" t="str">
        <f>_xlfn.XLOOKUP(A8970,MI_Match_Analysis!$A$2:$A$8,MI_Match_Analysis!$F$2:$F$8,"Not Found")</f>
        <v>Not Found</v>
      </c>
    </row>
    <row r="8971" spans="1:20" hidden="1" x14ac:dyDescent="0.3">
      <c r="A8971">
        <v>39</v>
      </c>
      <c r="B8971" s="1">
        <v>46139</v>
      </c>
      <c r="C8971" t="s">
        <v>162</v>
      </c>
      <c r="D8971" t="s">
        <v>68</v>
      </c>
      <c r="E8971" t="s">
        <v>54</v>
      </c>
      <c r="F8971" t="s">
        <v>24</v>
      </c>
      <c r="G8971">
        <v>1</v>
      </c>
      <c r="H8971">
        <v>10.3</v>
      </c>
      <c r="I8971" t="s">
        <v>300</v>
      </c>
      <c r="J8971" t="s">
        <v>171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83</v>
      </c>
      <c r="R8971" t="s">
        <v>83</v>
      </c>
      <c r="S8971" t="s">
        <v>83</v>
      </c>
      <c r="T8971" t="str">
        <f>_xlfn.XLOOKUP(A8971,MI_Match_Analysis!$A$2:$A$8,MI_Match_Analysis!$F$2:$F$8,"Not Found")</f>
        <v>Not Found</v>
      </c>
    </row>
    <row r="8972" spans="1:20" hidden="1" x14ac:dyDescent="0.3">
      <c r="A8972">
        <v>39</v>
      </c>
      <c r="B8972" s="1">
        <v>46139</v>
      </c>
      <c r="C8972" t="s">
        <v>162</v>
      </c>
      <c r="D8972" t="s">
        <v>68</v>
      </c>
      <c r="E8972" t="s">
        <v>54</v>
      </c>
      <c r="F8972" t="s">
        <v>24</v>
      </c>
      <c r="G8972">
        <v>1</v>
      </c>
      <c r="H8972">
        <v>10.4</v>
      </c>
      <c r="I8972" t="s">
        <v>300</v>
      </c>
      <c r="J8972" t="s">
        <v>171</v>
      </c>
      <c r="K8972">
        <v>4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83</v>
      </c>
      <c r="R8972" t="s">
        <v>83</v>
      </c>
      <c r="S8972" t="s">
        <v>83</v>
      </c>
      <c r="T8972" t="str">
        <f>_xlfn.XLOOKUP(A8972,MI_Match_Analysis!$A$2:$A$8,MI_Match_Analysis!$F$2:$F$8,"Not Found")</f>
        <v>Not Found</v>
      </c>
    </row>
    <row r="8973" spans="1:20" hidden="1" x14ac:dyDescent="0.3">
      <c r="A8973">
        <v>39</v>
      </c>
      <c r="B8973" s="1">
        <v>46139</v>
      </c>
      <c r="C8973" t="s">
        <v>162</v>
      </c>
      <c r="D8973" t="s">
        <v>68</v>
      </c>
      <c r="E8973" t="s">
        <v>54</v>
      </c>
      <c r="F8973" t="s">
        <v>24</v>
      </c>
      <c r="G8973">
        <v>1</v>
      </c>
      <c r="H8973">
        <v>10.5</v>
      </c>
      <c r="I8973" t="s">
        <v>300</v>
      </c>
      <c r="J8973" t="s">
        <v>171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83</v>
      </c>
      <c r="R8973" t="s">
        <v>83</v>
      </c>
      <c r="S8973" t="s">
        <v>83</v>
      </c>
      <c r="T8973" t="str">
        <f>_xlfn.XLOOKUP(A8973,MI_Match_Analysis!$A$2:$A$8,MI_Match_Analysis!$F$2:$F$8,"Not Found")</f>
        <v>Not Found</v>
      </c>
    </row>
    <row r="8974" spans="1:20" hidden="1" x14ac:dyDescent="0.3">
      <c r="A8974">
        <v>39</v>
      </c>
      <c r="B8974" s="1">
        <v>46139</v>
      </c>
      <c r="C8974" t="s">
        <v>162</v>
      </c>
      <c r="D8974" t="s">
        <v>68</v>
      </c>
      <c r="E8974" t="s">
        <v>54</v>
      </c>
      <c r="F8974" t="s">
        <v>24</v>
      </c>
      <c r="G8974">
        <v>1</v>
      </c>
      <c r="H8974">
        <v>10.6</v>
      </c>
      <c r="I8974" t="s">
        <v>300</v>
      </c>
      <c r="J8974" t="s">
        <v>171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83</v>
      </c>
      <c r="R8974" t="s">
        <v>83</v>
      </c>
      <c r="S8974" t="s">
        <v>83</v>
      </c>
      <c r="T8974" t="str">
        <f>_xlfn.XLOOKUP(A8974,MI_Match_Analysis!$A$2:$A$8,MI_Match_Analysis!$F$2:$F$8,"Not Found")</f>
        <v>Not Found</v>
      </c>
    </row>
    <row r="8975" spans="1:20" hidden="1" x14ac:dyDescent="0.3">
      <c r="A8975">
        <v>39</v>
      </c>
      <c r="B8975" s="1">
        <v>46139</v>
      </c>
      <c r="C8975" t="s">
        <v>162</v>
      </c>
      <c r="D8975" t="s">
        <v>68</v>
      </c>
      <c r="E8975" t="s">
        <v>54</v>
      </c>
      <c r="F8975" t="s">
        <v>24</v>
      </c>
      <c r="G8975">
        <v>1</v>
      </c>
      <c r="H8975">
        <v>11.1</v>
      </c>
      <c r="I8975" t="s">
        <v>300</v>
      </c>
      <c r="J8975" t="s">
        <v>104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83</v>
      </c>
      <c r="R8975" t="s">
        <v>83</v>
      </c>
      <c r="S8975" t="s">
        <v>83</v>
      </c>
      <c r="T8975" t="str">
        <f>_xlfn.XLOOKUP(A8975,MI_Match_Analysis!$A$2:$A$8,MI_Match_Analysis!$F$2:$F$8,"Not Found")</f>
        <v>Not Found</v>
      </c>
    </row>
    <row r="8976" spans="1:20" hidden="1" x14ac:dyDescent="0.3">
      <c r="A8976">
        <v>39</v>
      </c>
      <c r="B8976" s="1">
        <v>46139</v>
      </c>
      <c r="C8976" t="s">
        <v>162</v>
      </c>
      <c r="D8976" t="s">
        <v>68</v>
      </c>
      <c r="E8976" t="s">
        <v>54</v>
      </c>
      <c r="F8976" t="s">
        <v>24</v>
      </c>
      <c r="G8976">
        <v>1</v>
      </c>
      <c r="H8976">
        <v>11.2</v>
      </c>
      <c r="I8976" t="s">
        <v>300</v>
      </c>
      <c r="J8976" t="s">
        <v>104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83</v>
      </c>
      <c r="R8976" t="s">
        <v>83</v>
      </c>
      <c r="S8976" t="s">
        <v>83</v>
      </c>
      <c r="T8976" t="str">
        <f>_xlfn.XLOOKUP(A8976,MI_Match_Analysis!$A$2:$A$8,MI_Match_Analysis!$F$2:$F$8,"Not Found")</f>
        <v>Not Found</v>
      </c>
    </row>
    <row r="8977" spans="1:20" hidden="1" x14ac:dyDescent="0.3">
      <c r="A8977">
        <v>39</v>
      </c>
      <c r="B8977" s="1">
        <v>46139</v>
      </c>
      <c r="C8977" t="s">
        <v>162</v>
      </c>
      <c r="D8977" t="s">
        <v>68</v>
      </c>
      <c r="E8977" t="s">
        <v>54</v>
      </c>
      <c r="F8977" t="s">
        <v>24</v>
      </c>
      <c r="G8977">
        <v>1</v>
      </c>
      <c r="H8977">
        <v>11.2</v>
      </c>
      <c r="I8977" t="s">
        <v>300</v>
      </c>
      <c r="J8977" t="s">
        <v>104</v>
      </c>
      <c r="K8977">
        <v>0</v>
      </c>
      <c r="L8977">
        <v>1</v>
      </c>
      <c r="M8977">
        <v>1</v>
      </c>
      <c r="N8977">
        <v>0</v>
      </c>
      <c r="O8977">
        <v>0</v>
      </c>
      <c r="P8977">
        <v>0</v>
      </c>
      <c r="Q8977" t="s">
        <v>83</v>
      </c>
      <c r="R8977" t="s">
        <v>83</v>
      </c>
      <c r="S8977" t="s">
        <v>83</v>
      </c>
      <c r="T8977" t="str">
        <f>_xlfn.XLOOKUP(A8977,MI_Match_Analysis!$A$2:$A$8,MI_Match_Analysis!$F$2:$F$8,"Not Found")</f>
        <v>Not Found</v>
      </c>
    </row>
    <row r="8978" spans="1:20" hidden="1" x14ac:dyDescent="0.3">
      <c r="A8978">
        <v>39</v>
      </c>
      <c r="B8978" s="1">
        <v>46139</v>
      </c>
      <c r="C8978" t="s">
        <v>162</v>
      </c>
      <c r="D8978" t="s">
        <v>68</v>
      </c>
      <c r="E8978" t="s">
        <v>54</v>
      </c>
      <c r="F8978" t="s">
        <v>24</v>
      </c>
      <c r="G8978">
        <v>1</v>
      </c>
      <c r="H8978">
        <v>11.3</v>
      </c>
      <c r="I8978" t="s">
        <v>300</v>
      </c>
      <c r="J8978" t="s">
        <v>104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83</v>
      </c>
      <c r="R8978" t="s">
        <v>83</v>
      </c>
      <c r="S8978" t="s">
        <v>83</v>
      </c>
      <c r="T8978" t="str">
        <f>_xlfn.XLOOKUP(A8978,MI_Match_Analysis!$A$2:$A$8,MI_Match_Analysis!$F$2:$F$8,"Not Found")</f>
        <v>Not Found</v>
      </c>
    </row>
    <row r="8979" spans="1:20" hidden="1" x14ac:dyDescent="0.3">
      <c r="A8979">
        <v>39</v>
      </c>
      <c r="B8979" s="1">
        <v>46139</v>
      </c>
      <c r="C8979" t="s">
        <v>162</v>
      </c>
      <c r="D8979" t="s">
        <v>68</v>
      </c>
      <c r="E8979" t="s">
        <v>54</v>
      </c>
      <c r="F8979" t="s">
        <v>24</v>
      </c>
      <c r="G8979">
        <v>1</v>
      </c>
      <c r="H8979">
        <v>11.4</v>
      </c>
      <c r="I8979" t="s">
        <v>300</v>
      </c>
      <c r="J8979" t="s">
        <v>104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83</v>
      </c>
      <c r="R8979" t="s">
        <v>83</v>
      </c>
      <c r="S8979" t="s">
        <v>83</v>
      </c>
      <c r="T8979" t="str">
        <f>_xlfn.XLOOKUP(A8979,MI_Match_Analysis!$A$2:$A$8,MI_Match_Analysis!$F$2:$F$8,"Not Found")</f>
        <v>Not Found</v>
      </c>
    </row>
    <row r="8980" spans="1:20" hidden="1" x14ac:dyDescent="0.3">
      <c r="A8980">
        <v>39</v>
      </c>
      <c r="B8980" s="1">
        <v>46139</v>
      </c>
      <c r="C8980" t="s">
        <v>162</v>
      </c>
      <c r="D8980" t="s">
        <v>68</v>
      </c>
      <c r="E8980" t="s">
        <v>54</v>
      </c>
      <c r="F8980" t="s">
        <v>24</v>
      </c>
      <c r="G8980">
        <v>1</v>
      </c>
      <c r="H8980">
        <v>11.5</v>
      </c>
      <c r="I8980" t="s">
        <v>300</v>
      </c>
      <c r="J8980" t="s">
        <v>104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83</v>
      </c>
      <c r="R8980" t="s">
        <v>83</v>
      </c>
      <c r="S8980" t="s">
        <v>83</v>
      </c>
      <c r="T8980" t="str">
        <f>_xlfn.XLOOKUP(A8980,MI_Match_Analysis!$A$2:$A$8,MI_Match_Analysis!$F$2:$F$8,"Not Found")</f>
        <v>Not Found</v>
      </c>
    </row>
    <row r="8981" spans="1:20" hidden="1" x14ac:dyDescent="0.3">
      <c r="A8981">
        <v>39</v>
      </c>
      <c r="B8981" s="1">
        <v>46139</v>
      </c>
      <c r="C8981" t="s">
        <v>162</v>
      </c>
      <c r="D8981" t="s">
        <v>68</v>
      </c>
      <c r="E8981" t="s">
        <v>54</v>
      </c>
      <c r="F8981" t="s">
        <v>24</v>
      </c>
      <c r="G8981">
        <v>1</v>
      </c>
      <c r="H8981">
        <v>11.6</v>
      </c>
      <c r="I8981" t="s">
        <v>300</v>
      </c>
      <c r="J8981" t="s">
        <v>104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83</v>
      </c>
      <c r="R8981" t="s">
        <v>83</v>
      </c>
      <c r="S8981" t="s">
        <v>83</v>
      </c>
      <c r="T8981" t="str">
        <f>_xlfn.XLOOKUP(A8981,MI_Match_Analysis!$A$2:$A$8,MI_Match_Analysis!$F$2:$F$8,"Not Found")</f>
        <v>Not Found</v>
      </c>
    </row>
    <row r="8982" spans="1:20" hidden="1" x14ac:dyDescent="0.3">
      <c r="A8982">
        <v>39</v>
      </c>
      <c r="B8982" s="1">
        <v>46139</v>
      </c>
      <c r="C8982" t="s">
        <v>162</v>
      </c>
      <c r="D8982" t="s">
        <v>68</v>
      </c>
      <c r="E8982" t="s">
        <v>54</v>
      </c>
      <c r="F8982" t="s">
        <v>24</v>
      </c>
      <c r="G8982">
        <v>1</v>
      </c>
      <c r="H8982">
        <v>12.1</v>
      </c>
      <c r="I8982" t="s">
        <v>299</v>
      </c>
      <c r="J8982" t="s">
        <v>92</v>
      </c>
      <c r="K8982">
        <v>2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83</v>
      </c>
      <c r="R8982" t="s">
        <v>83</v>
      </c>
      <c r="S8982" t="s">
        <v>83</v>
      </c>
      <c r="T8982" t="str">
        <f>_xlfn.XLOOKUP(A8982,MI_Match_Analysis!$A$2:$A$8,MI_Match_Analysis!$F$2:$F$8,"Not Found")</f>
        <v>Not Found</v>
      </c>
    </row>
    <row r="8983" spans="1:20" hidden="1" x14ac:dyDescent="0.3">
      <c r="A8983">
        <v>39</v>
      </c>
      <c r="B8983" s="1">
        <v>46139</v>
      </c>
      <c r="C8983" t="s">
        <v>162</v>
      </c>
      <c r="D8983" t="s">
        <v>68</v>
      </c>
      <c r="E8983" t="s">
        <v>54</v>
      </c>
      <c r="F8983" t="s">
        <v>24</v>
      </c>
      <c r="G8983">
        <v>1</v>
      </c>
      <c r="H8983">
        <v>12.2</v>
      </c>
      <c r="I8983" t="s">
        <v>299</v>
      </c>
      <c r="J8983" t="s">
        <v>92</v>
      </c>
      <c r="K8983">
        <v>1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83</v>
      </c>
      <c r="R8983" t="s">
        <v>83</v>
      </c>
      <c r="S8983" t="s">
        <v>83</v>
      </c>
      <c r="T8983" t="str">
        <f>_xlfn.XLOOKUP(A8983,MI_Match_Analysis!$A$2:$A$8,MI_Match_Analysis!$F$2:$F$8,"Not Found")</f>
        <v>Not Found</v>
      </c>
    </row>
    <row r="8984" spans="1:20" hidden="1" x14ac:dyDescent="0.3">
      <c r="A8984">
        <v>39</v>
      </c>
      <c r="B8984" s="1">
        <v>46139</v>
      </c>
      <c r="C8984" t="s">
        <v>162</v>
      </c>
      <c r="D8984" t="s">
        <v>68</v>
      </c>
      <c r="E8984" t="s">
        <v>54</v>
      </c>
      <c r="F8984" t="s">
        <v>24</v>
      </c>
      <c r="G8984">
        <v>1</v>
      </c>
      <c r="H8984">
        <v>12.3</v>
      </c>
      <c r="I8984" t="s">
        <v>300</v>
      </c>
      <c r="J8984" t="s">
        <v>92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205</v>
      </c>
      <c r="R8984" t="s">
        <v>300</v>
      </c>
      <c r="S8984" t="s">
        <v>83</v>
      </c>
      <c r="T8984" t="str">
        <f>_xlfn.XLOOKUP(A8984,MI_Match_Analysis!$A$2:$A$8,MI_Match_Analysis!$F$2:$F$8,"Not Found")</f>
        <v>Not Found</v>
      </c>
    </row>
    <row r="8985" spans="1:20" hidden="1" x14ac:dyDescent="0.3">
      <c r="A8985">
        <v>39</v>
      </c>
      <c r="B8985" s="1">
        <v>46139</v>
      </c>
      <c r="C8985" t="s">
        <v>162</v>
      </c>
      <c r="D8985" t="s">
        <v>68</v>
      </c>
      <c r="E8985" t="s">
        <v>54</v>
      </c>
      <c r="F8985" t="s">
        <v>24</v>
      </c>
      <c r="G8985">
        <v>1</v>
      </c>
      <c r="H8985">
        <v>12.4</v>
      </c>
      <c r="I8985" t="s">
        <v>136</v>
      </c>
      <c r="J8985" t="s">
        <v>92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83</v>
      </c>
      <c r="R8985" t="s">
        <v>83</v>
      </c>
      <c r="S8985" t="s">
        <v>83</v>
      </c>
      <c r="T8985" t="str">
        <f>_xlfn.XLOOKUP(A8985,MI_Match_Analysis!$A$2:$A$8,MI_Match_Analysis!$F$2:$F$8,"Not Found")</f>
        <v>Not Found</v>
      </c>
    </row>
    <row r="8986" spans="1:20" hidden="1" x14ac:dyDescent="0.3">
      <c r="A8986">
        <v>39</v>
      </c>
      <c r="B8986" s="1">
        <v>46139</v>
      </c>
      <c r="C8986" t="s">
        <v>162</v>
      </c>
      <c r="D8986" t="s">
        <v>68</v>
      </c>
      <c r="E8986" t="s">
        <v>54</v>
      </c>
      <c r="F8986" t="s">
        <v>24</v>
      </c>
      <c r="G8986">
        <v>1</v>
      </c>
      <c r="H8986">
        <v>12.5</v>
      </c>
      <c r="I8986" t="s">
        <v>299</v>
      </c>
      <c r="J8986" t="s">
        <v>92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83</v>
      </c>
      <c r="R8986" t="s">
        <v>83</v>
      </c>
      <c r="S8986" t="s">
        <v>83</v>
      </c>
      <c r="T8986" t="str">
        <f>_xlfn.XLOOKUP(A8986,MI_Match_Analysis!$A$2:$A$8,MI_Match_Analysis!$F$2:$F$8,"Not Found")</f>
        <v>Not Found</v>
      </c>
    </row>
    <row r="8987" spans="1:20" hidden="1" x14ac:dyDescent="0.3">
      <c r="A8987">
        <v>39</v>
      </c>
      <c r="B8987" s="1">
        <v>46139</v>
      </c>
      <c r="C8987" t="s">
        <v>162</v>
      </c>
      <c r="D8987" t="s">
        <v>68</v>
      </c>
      <c r="E8987" t="s">
        <v>54</v>
      </c>
      <c r="F8987" t="s">
        <v>24</v>
      </c>
      <c r="G8987">
        <v>1</v>
      </c>
      <c r="H8987">
        <v>12.6</v>
      </c>
      <c r="I8987" t="s">
        <v>299</v>
      </c>
      <c r="J8987" t="s">
        <v>92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83</v>
      </c>
      <c r="R8987" t="s">
        <v>83</v>
      </c>
      <c r="S8987" t="s">
        <v>83</v>
      </c>
      <c r="T8987" t="str">
        <f>_xlfn.XLOOKUP(A8987,MI_Match_Analysis!$A$2:$A$8,MI_Match_Analysis!$F$2:$F$8,"Not Found")</f>
        <v>Not Found</v>
      </c>
    </row>
    <row r="8988" spans="1:20" hidden="1" x14ac:dyDescent="0.3">
      <c r="A8988">
        <v>39</v>
      </c>
      <c r="B8988" s="1">
        <v>46139</v>
      </c>
      <c r="C8988" t="s">
        <v>162</v>
      </c>
      <c r="D8988" t="s">
        <v>68</v>
      </c>
      <c r="E8988" t="s">
        <v>54</v>
      </c>
      <c r="F8988" t="s">
        <v>24</v>
      </c>
      <c r="G8988">
        <v>1</v>
      </c>
      <c r="H8988">
        <v>13.1</v>
      </c>
      <c r="I8988" t="s">
        <v>299</v>
      </c>
      <c r="J8988" t="s">
        <v>104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83</v>
      </c>
      <c r="R8988" t="s">
        <v>83</v>
      </c>
      <c r="S8988" t="s">
        <v>83</v>
      </c>
      <c r="T8988" t="str">
        <f>_xlfn.XLOOKUP(A8988,MI_Match_Analysis!$A$2:$A$8,MI_Match_Analysis!$F$2:$F$8,"Not Found")</f>
        <v>Not Found</v>
      </c>
    </row>
    <row r="8989" spans="1:20" hidden="1" x14ac:dyDescent="0.3">
      <c r="A8989">
        <v>39</v>
      </c>
      <c r="B8989" s="1">
        <v>46139</v>
      </c>
      <c r="C8989" t="s">
        <v>162</v>
      </c>
      <c r="D8989" t="s">
        <v>68</v>
      </c>
      <c r="E8989" t="s">
        <v>54</v>
      </c>
      <c r="F8989" t="s">
        <v>24</v>
      </c>
      <c r="G8989">
        <v>1</v>
      </c>
      <c r="H8989">
        <v>13.2</v>
      </c>
      <c r="I8989" t="s">
        <v>136</v>
      </c>
      <c r="J8989" t="s">
        <v>104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83</v>
      </c>
      <c r="R8989" t="s">
        <v>83</v>
      </c>
      <c r="S8989" t="s">
        <v>83</v>
      </c>
      <c r="T8989" t="str">
        <f>_xlfn.XLOOKUP(A8989,MI_Match_Analysis!$A$2:$A$8,MI_Match_Analysis!$F$2:$F$8,"Not Found")</f>
        <v>Not Found</v>
      </c>
    </row>
    <row r="8990" spans="1:20" hidden="1" x14ac:dyDescent="0.3">
      <c r="A8990">
        <v>39</v>
      </c>
      <c r="B8990" s="1">
        <v>46139</v>
      </c>
      <c r="C8990" t="s">
        <v>162</v>
      </c>
      <c r="D8990" t="s">
        <v>68</v>
      </c>
      <c r="E8990" t="s">
        <v>54</v>
      </c>
      <c r="F8990" t="s">
        <v>24</v>
      </c>
      <c r="G8990">
        <v>1</v>
      </c>
      <c r="H8990">
        <v>13.3</v>
      </c>
      <c r="I8990" t="s">
        <v>136</v>
      </c>
      <c r="J8990" t="s">
        <v>104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83</v>
      </c>
      <c r="R8990" t="s">
        <v>83</v>
      </c>
      <c r="S8990" t="s">
        <v>83</v>
      </c>
      <c r="T8990" t="str">
        <f>_xlfn.XLOOKUP(A8990,MI_Match_Analysis!$A$2:$A$8,MI_Match_Analysis!$F$2:$F$8,"Not Found")</f>
        <v>Not Found</v>
      </c>
    </row>
    <row r="8991" spans="1:20" hidden="1" x14ac:dyDescent="0.3">
      <c r="A8991">
        <v>39</v>
      </c>
      <c r="B8991" s="1">
        <v>46139</v>
      </c>
      <c r="C8991" t="s">
        <v>162</v>
      </c>
      <c r="D8991" t="s">
        <v>68</v>
      </c>
      <c r="E8991" t="s">
        <v>54</v>
      </c>
      <c r="F8991" t="s">
        <v>24</v>
      </c>
      <c r="G8991">
        <v>1</v>
      </c>
      <c r="H8991">
        <v>13.3</v>
      </c>
      <c r="I8991" t="s">
        <v>136</v>
      </c>
      <c r="J8991" t="s">
        <v>104</v>
      </c>
      <c r="K8991">
        <v>0</v>
      </c>
      <c r="L8991">
        <v>1</v>
      </c>
      <c r="M8991">
        <v>1</v>
      </c>
      <c r="N8991">
        <v>0</v>
      </c>
      <c r="O8991">
        <v>0</v>
      </c>
      <c r="P8991">
        <v>0</v>
      </c>
      <c r="Q8991" t="s">
        <v>83</v>
      </c>
      <c r="R8991" t="s">
        <v>83</v>
      </c>
      <c r="S8991" t="s">
        <v>83</v>
      </c>
      <c r="T8991" t="str">
        <f>_xlfn.XLOOKUP(A8991,MI_Match_Analysis!$A$2:$A$8,MI_Match_Analysis!$F$2:$F$8,"Not Found")</f>
        <v>Not Found</v>
      </c>
    </row>
    <row r="8992" spans="1:20" hidden="1" x14ac:dyDescent="0.3">
      <c r="A8992">
        <v>39</v>
      </c>
      <c r="B8992" s="1">
        <v>46139</v>
      </c>
      <c r="C8992" t="s">
        <v>162</v>
      </c>
      <c r="D8992" t="s">
        <v>68</v>
      </c>
      <c r="E8992" t="s">
        <v>54</v>
      </c>
      <c r="F8992" t="s">
        <v>24</v>
      </c>
      <c r="G8992">
        <v>1</v>
      </c>
      <c r="H8992">
        <v>13.4</v>
      </c>
      <c r="I8992" t="s">
        <v>136</v>
      </c>
      <c r="J8992" t="s">
        <v>104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83</v>
      </c>
      <c r="R8992" t="s">
        <v>83</v>
      </c>
      <c r="S8992" t="s">
        <v>83</v>
      </c>
      <c r="T8992" t="str">
        <f>_xlfn.XLOOKUP(A8992,MI_Match_Analysis!$A$2:$A$8,MI_Match_Analysis!$F$2:$F$8,"Not Found")</f>
        <v>Not Found</v>
      </c>
    </row>
    <row r="8993" spans="1:20" hidden="1" x14ac:dyDescent="0.3">
      <c r="A8993">
        <v>39</v>
      </c>
      <c r="B8993" s="1">
        <v>46139</v>
      </c>
      <c r="C8993" t="s">
        <v>162</v>
      </c>
      <c r="D8993" t="s">
        <v>68</v>
      </c>
      <c r="E8993" t="s">
        <v>54</v>
      </c>
      <c r="F8993" t="s">
        <v>24</v>
      </c>
      <c r="G8993">
        <v>1</v>
      </c>
      <c r="H8993">
        <v>13.5</v>
      </c>
      <c r="I8993" t="s">
        <v>136</v>
      </c>
      <c r="J8993" t="s">
        <v>104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83</v>
      </c>
      <c r="R8993" t="s">
        <v>83</v>
      </c>
      <c r="S8993" t="s">
        <v>83</v>
      </c>
      <c r="T8993" t="str">
        <f>_xlfn.XLOOKUP(A8993,MI_Match_Analysis!$A$2:$A$8,MI_Match_Analysis!$F$2:$F$8,"Not Found")</f>
        <v>Not Found</v>
      </c>
    </row>
    <row r="8994" spans="1:20" hidden="1" x14ac:dyDescent="0.3">
      <c r="A8994">
        <v>39</v>
      </c>
      <c r="B8994" s="1">
        <v>46139</v>
      </c>
      <c r="C8994" t="s">
        <v>162</v>
      </c>
      <c r="D8994" t="s">
        <v>68</v>
      </c>
      <c r="E8994" t="s">
        <v>54</v>
      </c>
      <c r="F8994" t="s">
        <v>24</v>
      </c>
      <c r="G8994">
        <v>1</v>
      </c>
      <c r="H8994">
        <v>13.6</v>
      </c>
      <c r="I8994" t="s">
        <v>136</v>
      </c>
      <c r="J8994" t="s">
        <v>104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83</v>
      </c>
      <c r="R8994" t="s">
        <v>83</v>
      </c>
      <c r="S8994" t="s">
        <v>83</v>
      </c>
      <c r="T8994" t="str">
        <f>_xlfn.XLOOKUP(A8994,MI_Match_Analysis!$A$2:$A$8,MI_Match_Analysis!$F$2:$F$8,"Not Found")</f>
        <v>Not Found</v>
      </c>
    </row>
    <row r="8995" spans="1:20" hidden="1" x14ac:dyDescent="0.3">
      <c r="A8995">
        <v>39</v>
      </c>
      <c r="B8995" s="1">
        <v>46139</v>
      </c>
      <c r="C8995" t="s">
        <v>162</v>
      </c>
      <c r="D8995" t="s">
        <v>68</v>
      </c>
      <c r="E8995" t="s">
        <v>54</v>
      </c>
      <c r="F8995" t="s">
        <v>24</v>
      </c>
      <c r="G8995">
        <v>1</v>
      </c>
      <c r="H8995">
        <v>13.6</v>
      </c>
      <c r="I8995" t="s">
        <v>136</v>
      </c>
      <c r="J8995" t="s">
        <v>104</v>
      </c>
      <c r="K8995">
        <v>0</v>
      </c>
      <c r="L8995">
        <v>1</v>
      </c>
      <c r="M8995">
        <v>1</v>
      </c>
      <c r="N8995">
        <v>0</v>
      </c>
      <c r="O8995">
        <v>0</v>
      </c>
      <c r="P8995">
        <v>0</v>
      </c>
      <c r="Q8995" t="s">
        <v>83</v>
      </c>
      <c r="R8995" t="s">
        <v>83</v>
      </c>
      <c r="S8995" t="s">
        <v>83</v>
      </c>
      <c r="T8995" t="str">
        <f>_xlfn.XLOOKUP(A8995,MI_Match_Analysis!$A$2:$A$8,MI_Match_Analysis!$F$2:$F$8,"Not Found")</f>
        <v>Not Found</v>
      </c>
    </row>
    <row r="8996" spans="1:20" hidden="1" x14ac:dyDescent="0.3">
      <c r="A8996">
        <v>39</v>
      </c>
      <c r="B8996" s="1">
        <v>46139</v>
      </c>
      <c r="C8996" t="s">
        <v>162</v>
      </c>
      <c r="D8996" t="s">
        <v>68</v>
      </c>
      <c r="E8996" t="s">
        <v>54</v>
      </c>
      <c r="F8996" t="s">
        <v>24</v>
      </c>
      <c r="G8996">
        <v>1</v>
      </c>
      <c r="H8996">
        <v>14.1</v>
      </c>
      <c r="I8996" t="s">
        <v>299</v>
      </c>
      <c r="J8996" t="s">
        <v>92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83</v>
      </c>
      <c r="R8996" t="s">
        <v>83</v>
      </c>
      <c r="S8996" t="s">
        <v>83</v>
      </c>
      <c r="T8996" t="str">
        <f>_xlfn.XLOOKUP(A8996,MI_Match_Analysis!$A$2:$A$8,MI_Match_Analysis!$F$2:$F$8,"Not Found")</f>
        <v>Not Found</v>
      </c>
    </row>
    <row r="8997" spans="1:20" hidden="1" x14ac:dyDescent="0.3">
      <c r="A8997">
        <v>39</v>
      </c>
      <c r="B8997" s="1">
        <v>46139</v>
      </c>
      <c r="C8997" t="s">
        <v>162</v>
      </c>
      <c r="D8997" t="s">
        <v>68</v>
      </c>
      <c r="E8997" t="s">
        <v>54</v>
      </c>
      <c r="F8997" t="s">
        <v>24</v>
      </c>
      <c r="G8997">
        <v>1</v>
      </c>
      <c r="H8997">
        <v>14.2</v>
      </c>
      <c r="I8997" t="s">
        <v>299</v>
      </c>
      <c r="J8997" t="s">
        <v>92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83</v>
      </c>
      <c r="R8997" t="s">
        <v>83</v>
      </c>
      <c r="S8997" t="s">
        <v>83</v>
      </c>
      <c r="T8997" t="str">
        <f>_xlfn.XLOOKUP(A8997,MI_Match_Analysis!$A$2:$A$8,MI_Match_Analysis!$F$2:$F$8,"Not Found")</f>
        <v>Not Found</v>
      </c>
    </row>
    <row r="8998" spans="1:20" hidden="1" x14ac:dyDescent="0.3">
      <c r="A8998">
        <v>39</v>
      </c>
      <c r="B8998" s="1">
        <v>46139</v>
      </c>
      <c r="C8998" t="s">
        <v>162</v>
      </c>
      <c r="D8998" t="s">
        <v>68</v>
      </c>
      <c r="E8998" t="s">
        <v>54</v>
      </c>
      <c r="F8998" t="s">
        <v>24</v>
      </c>
      <c r="G8998">
        <v>1</v>
      </c>
      <c r="H8998">
        <v>14.3</v>
      </c>
      <c r="I8998" t="s">
        <v>136</v>
      </c>
      <c r="J8998" t="s">
        <v>92</v>
      </c>
      <c r="K8998">
        <v>1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83</v>
      </c>
      <c r="R8998" t="s">
        <v>83</v>
      </c>
      <c r="S8998" t="s">
        <v>83</v>
      </c>
      <c r="T8998" t="str">
        <f>_xlfn.XLOOKUP(A8998,MI_Match_Analysis!$A$2:$A$8,MI_Match_Analysis!$F$2:$F$8,"Not Found")</f>
        <v>Not Found</v>
      </c>
    </row>
    <row r="8999" spans="1:20" hidden="1" x14ac:dyDescent="0.3">
      <c r="A8999">
        <v>39</v>
      </c>
      <c r="B8999" s="1">
        <v>46139</v>
      </c>
      <c r="C8999" t="s">
        <v>162</v>
      </c>
      <c r="D8999" t="s">
        <v>68</v>
      </c>
      <c r="E8999" t="s">
        <v>54</v>
      </c>
      <c r="F8999" t="s">
        <v>24</v>
      </c>
      <c r="G8999">
        <v>1</v>
      </c>
      <c r="H8999">
        <v>14.4</v>
      </c>
      <c r="I8999" t="s">
        <v>299</v>
      </c>
      <c r="J8999" t="s">
        <v>92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83</v>
      </c>
      <c r="R8999" t="s">
        <v>83</v>
      </c>
      <c r="S8999" t="s">
        <v>83</v>
      </c>
      <c r="T8999" t="str">
        <f>_xlfn.XLOOKUP(A8999,MI_Match_Analysis!$A$2:$A$8,MI_Match_Analysis!$F$2:$F$8,"Not Found")</f>
        <v>Not Found</v>
      </c>
    </row>
    <row r="9000" spans="1:20" hidden="1" x14ac:dyDescent="0.3">
      <c r="A9000">
        <v>39</v>
      </c>
      <c r="B9000" s="1">
        <v>46139</v>
      </c>
      <c r="C9000" t="s">
        <v>162</v>
      </c>
      <c r="D9000" t="s">
        <v>68</v>
      </c>
      <c r="E9000" t="s">
        <v>54</v>
      </c>
      <c r="F9000" t="s">
        <v>24</v>
      </c>
      <c r="G9000">
        <v>1</v>
      </c>
      <c r="H9000">
        <v>14.5</v>
      </c>
      <c r="I9000" t="s">
        <v>299</v>
      </c>
      <c r="J9000" t="s">
        <v>92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83</v>
      </c>
      <c r="R9000" t="s">
        <v>83</v>
      </c>
      <c r="S9000" t="s">
        <v>83</v>
      </c>
      <c r="T9000" t="str">
        <f>_xlfn.XLOOKUP(A9000,MI_Match_Analysis!$A$2:$A$8,MI_Match_Analysis!$F$2:$F$8,"Not Found")</f>
        <v>Not Found</v>
      </c>
    </row>
    <row r="9001" spans="1:20" hidden="1" x14ac:dyDescent="0.3">
      <c r="A9001">
        <v>39</v>
      </c>
      <c r="B9001" s="1">
        <v>46139</v>
      </c>
      <c r="C9001" t="s">
        <v>162</v>
      </c>
      <c r="D9001" t="s">
        <v>68</v>
      </c>
      <c r="E9001" t="s">
        <v>54</v>
      </c>
      <c r="F9001" t="s">
        <v>24</v>
      </c>
      <c r="G9001">
        <v>1</v>
      </c>
      <c r="H9001">
        <v>14.6</v>
      </c>
      <c r="I9001" t="s">
        <v>136</v>
      </c>
      <c r="J9001" t="s">
        <v>92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83</v>
      </c>
      <c r="R9001" t="s">
        <v>83</v>
      </c>
      <c r="S9001" t="s">
        <v>83</v>
      </c>
      <c r="T9001" t="str">
        <f>_xlfn.XLOOKUP(A9001,MI_Match_Analysis!$A$2:$A$8,MI_Match_Analysis!$F$2:$F$8,"Not Found")</f>
        <v>Not Found</v>
      </c>
    </row>
    <row r="9002" spans="1:20" hidden="1" x14ac:dyDescent="0.3">
      <c r="A9002">
        <v>39</v>
      </c>
      <c r="B9002" s="1">
        <v>46139</v>
      </c>
      <c r="C9002" t="s">
        <v>162</v>
      </c>
      <c r="D9002" t="s">
        <v>68</v>
      </c>
      <c r="E9002" t="s">
        <v>54</v>
      </c>
      <c r="F9002" t="s">
        <v>24</v>
      </c>
      <c r="G9002">
        <v>1</v>
      </c>
      <c r="H9002">
        <v>15.1</v>
      </c>
      <c r="I9002" t="s">
        <v>136</v>
      </c>
      <c r="J9002" t="s">
        <v>104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83</v>
      </c>
      <c r="R9002" t="s">
        <v>83</v>
      </c>
      <c r="S9002" t="s">
        <v>83</v>
      </c>
      <c r="T9002" t="str">
        <f>_xlfn.XLOOKUP(A9002,MI_Match_Analysis!$A$2:$A$8,MI_Match_Analysis!$F$2:$F$8,"Not Found")</f>
        <v>Not Found</v>
      </c>
    </row>
    <row r="9003" spans="1:20" hidden="1" x14ac:dyDescent="0.3">
      <c r="A9003">
        <v>39</v>
      </c>
      <c r="B9003" s="1">
        <v>46139</v>
      </c>
      <c r="C9003" t="s">
        <v>162</v>
      </c>
      <c r="D9003" t="s">
        <v>68</v>
      </c>
      <c r="E9003" t="s">
        <v>54</v>
      </c>
      <c r="F9003" t="s">
        <v>24</v>
      </c>
      <c r="G9003">
        <v>1</v>
      </c>
      <c r="H9003">
        <v>15.2</v>
      </c>
      <c r="I9003" t="s">
        <v>136</v>
      </c>
      <c r="J9003" t="s">
        <v>104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83</v>
      </c>
      <c r="R9003" t="s">
        <v>83</v>
      </c>
      <c r="S9003" t="s">
        <v>83</v>
      </c>
      <c r="T9003" t="str">
        <f>_xlfn.XLOOKUP(A9003,MI_Match_Analysis!$A$2:$A$8,MI_Match_Analysis!$F$2:$F$8,"Not Found")</f>
        <v>Not Found</v>
      </c>
    </row>
    <row r="9004" spans="1:20" hidden="1" x14ac:dyDescent="0.3">
      <c r="A9004">
        <v>39</v>
      </c>
      <c r="B9004" s="1">
        <v>46139</v>
      </c>
      <c r="C9004" t="s">
        <v>162</v>
      </c>
      <c r="D9004" t="s">
        <v>68</v>
      </c>
      <c r="E9004" t="s">
        <v>54</v>
      </c>
      <c r="F9004" t="s">
        <v>24</v>
      </c>
      <c r="G9004">
        <v>1</v>
      </c>
      <c r="H9004">
        <v>15.3</v>
      </c>
      <c r="I9004" t="s">
        <v>136</v>
      </c>
      <c r="J9004" t="s">
        <v>104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167</v>
      </c>
      <c r="R9004" t="s">
        <v>136</v>
      </c>
      <c r="S9004" t="s">
        <v>83</v>
      </c>
      <c r="T9004" t="str">
        <f>_xlfn.XLOOKUP(A9004,MI_Match_Analysis!$A$2:$A$8,MI_Match_Analysis!$F$2:$F$8,"Not Found")</f>
        <v>Not Found</v>
      </c>
    </row>
    <row r="9005" spans="1:20" hidden="1" x14ac:dyDescent="0.3">
      <c r="A9005">
        <v>39</v>
      </c>
      <c r="B9005" s="1">
        <v>46139</v>
      </c>
      <c r="C9005" t="s">
        <v>162</v>
      </c>
      <c r="D9005" t="s">
        <v>68</v>
      </c>
      <c r="E9005" t="s">
        <v>54</v>
      </c>
      <c r="F9005" t="s">
        <v>24</v>
      </c>
      <c r="G9005">
        <v>1</v>
      </c>
      <c r="H9005">
        <v>15.4</v>
      </c>
      <c r="I9005" t="s">
        <v>301</v>
      </c>
      <c r="J9005" t="s">
        <v>104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83</v>
      </c>
      <c r="R9005" t="s">
        <v>83</v>
      </c>
      <c r="S9005" t="s">
        <v>83</v>
      </c>
      <c r="T9005" t="str">
        <f>_xlfn.XLOOKUP(A9005,MI_Match_Analysis!$A$2:$A$8,MI_Match_Analysis!$F$2:$F$8,"Not Found")</f>
        <v>Not Found</v>
      </c>
    </row>
    <row r="9006" spans="1:20" hidden="1" x14ac:dyDescent="0.3">
      <c r="A9006">
        <v>39</v>
      </c>
      <c r="B9006" s="1">
        <v>46139</v>
      </c>
      <c r="C9006" t="s">
        <v>162</v>
      </c>
      <c r="D9006" t="s">
        <v>68</v>
      </c>
      <c r="E9006" t="s">
        <v>54</v>
      </c>
      <c r="F9006" t="s">
        <v>24</v>
      </c>
      <c r="G9006">
        <v>1</v>
      </c>
      <c r="H9006">
        <v>15.5</v>
      </c>
      <c r="I9006" t="s">
        <v>301</v>
      </c>
      <c r="J9006" t="s">
        <v>104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83</v>
      </c>
      <c r="R9006" t="s">
        <v>83</v>
      </c>
      <c r="S9006" t="s">
        <v>83</v>
      </c>
      <c r="T9006" t="str">
        <f>_xlfn.XLOOKUP(A9006,MI_Match_Analysis!$A$2:$A$8,MI_Match_Analysis!$F$2:$F$8,"Not Found")</f>
        <v>Not Found</v>
      </c>
    </row>
    <row r="9007" spans="1:20" hidden="1" x14ac:dyDescent="0.3">
      <c r="A9007">
        <v>39</v>
      </c>
      <c r="B9007" s="1">
        <v>46139</v>
      </c>
      <c r="C9007" t="s">
        <v>162</v>
      </c>
      <c r="D9007" t="s">
        <v>68</v>
      </c>
      <c r="E9007" t="s">
        <v>54</v>
      </c>
      <c r="F9007" t="s">
        <v>24</v>
      </c>
      <c r="G9007">
        <v>1</v>
      </c>
      <c r="H9007">
        <v>15.6</v>
      </c>
      <c r="I9007" t="s">
        <v>301</v>
      </c>
      <c r="J9007" t="s">
        <v>104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83</v>
      </c>
      <c r="R9007" t="s">
        <v>83</v>
      </c>
      <c r="S9007" t="s">
        <v>83</v>
      </c>
      <c r="T9007" t="str">
        <f>_xlfn.XLOOKUP(A9007,MI_Match_Analysis!$A$2:$A$8,MI_Match_Analysis!$F$2:$F$8,"Not Found")</f>
        <v>Not Found</v>
      </c>
    </row>
    <row r="9008" spans="1:20" hidden="1" x14ac:dyDescent="0.3">
      <c r="A9008">
        <v>39</v>
      </c>
      <c r="B9008" s="1">
        <v>46139</v>
      </c>
      <c r="C9008" t="s">
        <v>162</v>
      </c>
      <c r="D9008" t="s">
        <v>68</v>
      </c>
      <c r="E9008" t="s">
        <v>54</v>
      </c>
      <c r="F9008" t="s">
        <v>24</v>
      </c>
      <c r="G9008">
        <v>1</v>
      </c>
      <c r="H9008">
        <v>16.100000000000001</v>
      </c>
      <c r="I9008" t="s">
        <v>299</v>
      </c>
      <c r="J9008" t="s">
        <v>111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83</v>
      </c>
      <c r="R9008" t="s">
        <v>83</v>
      </c>
      <c r="S9008" t="s">
        <v>83</v>
      </c>
      <c r="T9008" t="str">
        <f>_xlfn.XLOOKUP(A9008,MI_Match_Analysis!$A$2:$A$8,MI_Match_Analysis!$F$2:$F$8,"Not Found")</f>
        <v>Not Found</v>
      </c>
    </row>
    <row r="9009" spans="1:20" hidden="1" x14ac:dyDescent="0.3">
      <c r="A9009">
        <v>39</v>
      </c>
      <c r="B9009" s="1">
        <v>46139</v>
      </c>
      <c r="C9009" t="s">
        <v>162</v>
      </c>
      <c r="D9009" t="s">
        <v>68</v>
      </c>
      <c r="E9009" t="s">
        <v>54</v>
      </c>
      <c r="F9009" t="s">
        <v>24</v>
      </c>
      <c r="G9009">
        <v>1</v>
      </c>
      <c r="H9009">
        <v>16.2</v>
      </c>
      <c r="I9009" t="s">
        <v>299</v>
      </c>
      <c r="J9009" t="s">
        <v>111</v>
      </c>
      <c r="K9009">
        <v>4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83</v>
      </c>
      <c r="R9009" t="s">
        <v>83</v>
      </c>
      <c r="S9009" t="s">
        <v>83</v>
      </c>
      <c r="T9009" t="str">
        <f>_xlfn.XLOOKUP(A9009,MI_Match_Analysis!$A$2:$A$8,MI_Match_Analysis!$F$2:$F$8,"Not Found")</f>
        <v>Not Found</v>
      </c>
    </row>
    <row r="9010" spans="1:20" hidden="1" x14ac:dyDescent="0.3">
      <c r="A9010">
        <v>39</v>
      </c>
      <c r="B9010" s="1">
        <v>46139</v>
      </c>
      <c r="C9010" t="s">
        <v>162</v>
      </c>
      <c r="D9010" t="s">
        <v>68</v>
      </c>
      <c r="E9010" t="s">
        <v>54</v>
      </c>
      <c r="F9010" t="s">
        <v>24</v>
      </c>
      <c r="G9010">
        <v>1</v>
      </c>
      <c r="H9010">
        <v>16.3</v>
      </c>
      <c r="I9010" t="s">
        <v>299</v>
      </c>
      <c r="J9010" t="s">
        <v>111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167</v>
      </c>
      <c r="R9010" t="s">
        <v>299</v>
      </c>
      <c r="S9010" t="s">
        <v>83</v>
      </c>
      <c r="T9010" t="str">
        <f>_xlfn.XLOOKUP(A9010,MI_Match_Analysis!$A$2:$A$8,MI_Match_Analysis!$F$2:$F$8,"Not Found")</f>
        <v>Not Found</v>
      </c>
    </row>
    <row r="9011" spans="1:20" hidden="1" x14ac:dyDescent="0.3">
      <c r="A9011">
        <v>39</v>
      </c>
      <c r="B9011" s="1">
        <v>46139</v>
      </c>
      <c r="C9011" t="s">
        <v>162</v>
      </c>
      <c r="D9011" t="s">
        <v>68</v>
      </c>
      <c r="E9011" t="s">
        <v>24</v>
      </c>
      <c r="F9011" t="s">
        <v>54</v>
      </c>
      <c r="G9011">
        <v>2</v>
      </c>
      <c r="H9011">
        <v>0.1</v>
      </c>
      <c r="I9011" t="s">
        <v>291</v>
      </c>
      <c r="J9011" t="s">
        <v>300</v>
      </c>
      <c r="K9011">
        <v>4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83</v>
      </c>
      <c r="R9011" t="s">
        <v>83</v>
      </c>
      <c r="S9011" t="s">
        <v>83</v>
      </c>
      <c r="T9011" t="str">
        <f>_xlfn.XLOOKUP(A9011,MI_Match_Analysis!$A$2:$A$8,MI_Match_Analysis!$F$2:$F$8,"Not Found")</f>
        <v>Not Found</v>
      </c>
    </row>
    <row r="9012" spans="1:20" hidden="1" x14ac:dyDescent="0.3">
      <c r="A9012">
        <v>39</v>
      </c>
      <c r="B9012" s="1">
        <v>46139</v>
      </c>
      <c r="C9012" t="s">
        <v>162</v>
      </c>
      <c r="D9012" t="s">
        <v>68</v>
      </c>
      <c r="E9012" t="s">
        <v>24</v>
      </c>
      <c r="F9012" t="s">
        <v>54</v>
      </c>
      <c r="G9012">
        <v>2</v>
      </c>
      <c r="H9012">
        <v>0.2</v>
      </c>
      <c r="I9012" t="s">
        <v>291</v>
      </c>
      <c r="J9012" t="s">
        <v>300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83</v>
      </c>
      <c r="R9012" t="s">
        <v>83</v>
      </c>
      <c r="S9012" t="s">
        <v>83</v>
      </c>
      <c r="T9012" t="str">
        <f>_xlfn.XLOOKUP(A9012,MI_Match_Analysis!$A$2:$A$8,MI_Match_Analysis!$F$2:$F$8,"Not Found")</f>
        <v>Not Found</v>
      </c>
    </row>
    <row r="9013" spans="1:20" hidden="1" x14ac:dyDescent="0.3">
      <c r="A9013">
        <v>39</v>
      </c>
      <c r="B9013" s="1">
        <v>46139</v>
      </c>
      <c r="C9013" t="s">
        <v>162</v>
      </c>
      <c r="D9013" t="s">
        <v>68</v>
      </c>
      <c r="E9013" t="s">
        <v>24</v>
      </c>
      <c r="F9013" t="s">
        <v>54</v>
      </c>
      <c r="G9013">
        <v>2</v>
      </c>
      <c r="H9013">
        <v>0.3</v>
      </c>
      <c r="I9013" t="s">
        <v>291</v>
      </c>
      <c r="J9013" t="s">
        <v>300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83</v>
      </c>
      <c r="R9013" t="s">
        <v>83</v>
      </c>
      <c r="S9013" t="s">
        <v>83</v>
      </c>
      <c r="T9013" t="str">
        <f>_xlfn.XLOOKUP(A9013,MI_Match_Analysis!$A$2:$A$8,MI_Match_Analysis!$F$2:$F$8,"Not Found")</f>
        <v>Not Found</v>
      </c>
    </row>
    <row r="9014" spans="1:20" hidden="1" x14ac:dyDescent="0.3">
      <c r="A9014">
        <v>39</v>
      </c>
      <c r="B9014" s="1">
        <v>46139</v>
      </c>
      <c r="C9014" t="s">
        <v>162</v>
      </c>
      <c r="D9014" t="s">
        <v>68</v>
      </c>
      <c r="E9014" t="s">
        <v>24</v>
      </c>
      <c r="F9014" t="s">
        <v>54</v>
      </c>
      <c r="G9014">
        <v>2</v>
      </c>
      <c r="H9014">
        <v>0.4</v>
      </c>
      <c r="I9014" t="s">
        <v>291</v>
      </c>
      <c r="J9014" t="s">
        <v>300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83</v>
      </c>
      <c r="R9014" t="s">
        <v>83</v>
      </c>
      <c r="S9014" t="s">
        <v>83</v>
      </c>
      <c r="T9014" t="str">
        <f>_xlfn.XLOOKUP(A9014,MI_Match_Analysis!$A$2:$A$8,MI_Match_Analysis!$F$2:$F$8,"Not Found")</f>
        <v>Not Found</v>
      </c>
    </row>
    <row r="9015" spans="1:20" hidden="1" x14ac:dyDescent="0.3">
      <c r="A9015">
        <v>39</v>
      </c>
      <c r="B9015" s="1">
        <v>46139</v>
      </c>
      <c r="C9015" t="s">
        <v>162</v>
      </c>
      <c r="D9015" t="s">
        <v>68</v>
      </c>
      <c r="E9015" t="s">
        <v>24</v>
      </c>
      <c r="F9015" t="s">
        <v>54</v>
      </c>
      <c r="G9015">
        <v>2</v>
      </c>
      <c r="H9015">
        <v>0.5</v>
      </c>
      <c r="I9015" t="s">
        <v>291</v>
      </c>
      <c r="J9015" t="s">
        <v>300</v>
      </c>
      <c r="K9015">
        <v>2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83</v>
      </c>
      <c r="R9015" t="s">
        <v>83</v>
      </c>
      <c r="S9015" t="s">
        <v>83</v>
      </c>
      <c r="T9015" t="str">
        <f>_xlfn.XLOOKUP(A9015,MI_Match_Analysis!$A$2:$A$8,MI_Match_Analysis!$F$2:$F$8,"Not Found")</f>
        <v>Not Found</v>
      </c>
    </row>
    <row r="9016" spans="1:20" hidden="1" x14ac:dyDescent="0.3">
      <c r="A9016">
        <v>39</v>
      </c>
      <c r="B9016" s="1">
        <v>46139</v>
      </c>
      <c r="C9016" t="s">
        <v>162</v>
      </c>
      <c r="D9016" t="s">
        <v>68</v>
      </c>
      <c r="E9016" t="s">
        <v>24</v>
      </c>
      <c r="F9016" t="s">
        <v>54</v>
      </c>
      <c r="G9016">
        <v>2</v>
      </c>
      <c r="H9016">
        <v>0.6</v>
      </c>
      <c r="I9016" t="s">
        <v>291</v>
      </c>
      <c r="J9016" t="s">
        <v>300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83</v>
      </c>
      <c r="R9016" t="s">
        <v>83</v>
      </c>
      <c r="S9016" t="s">
        <v>83</v>
      </c>
      <c r="T9016" t="str">
        <f>_xlfn.XLOOKUP(A9016,MI_Match_Analysis!$A$2:$A$8,MI_Match_Analysis!$F$2:$F$8,"Not Found")</f>
        <v>Not Found</v>
      </c>
    </row>
    <row r="9017" spans="1:20" hidden="1" x14ac:dyDescent="0.3">
      <c r="A9017">
        <v>39</v>
      </c>
      <c r="B9017" s="1">
        <v>46139</v>
      </c>
      <c r="C9017" t="s">
        <v>162</v>
      </c>
      <c r="D9017" t="s">
        <v>68</v>
      </c>
      <c r="E9017" t="s">
        <v>24</v>
      </c>
      <c r="F9017" t="s">
        <v>54</v>
      </c>
      <c r="G9017">
        <v>2</v>
      </c>
      <c r="H9017">
        <v>1.1000000000000001</v>
      </c>
      <c r="I9017" t="s">
        <v>291</v>
      </c>
      <c r="J9017" t="s">
        <v>301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83</v>
      </c>
      <c r="R9017" t="s">
        <v>83</v>
      </c>
      <c r="S9017" t="s">
        <v>83</v>
      </c>
      <c r="T9017" t="str">
        <f>_xlfn.XLOOKUP(A9017,MI_Match_Analysis!$A$2:$A$8,MI_Match_Analysis!$F$2:$F$8,"Not Found")</f>
        <v>Not Found</v>
      </c>
    </row>
    <row r="9018" spans="1:20" hidden="1" x14ac:dyDescent="0.3">
      <c r="A9018">
        <v>39</v>
      </c>
      <c r="B9018" s="1">
        <v>46139</v>
      </c>
      <c r="C9018" t="s">
        <v>162</v>
      </c>
      <c r="D9018" t="s">
        <v>68</v>
      </c>
      <c r="E9018" t="s">
        <v>24</v>
      </c>
      <c r="F9018" t="s">
        <v>54</v>
      </c>
      <c r="G9018">
        <v>2</v>
      </c>
      <c r="H9018">
        <v>1.2</v>
      </c>
      <c r="I9018" t="s">
        <v>112</v>
      </c>
      <c r="J9018" t="s">
        <v>301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83</v>
      </c>
      <c r="R9018" t="s">
        <v>83</v>
      </c>
      <c r="S9018" t="s">
        <v>83</v>
      </c>
      <c r="T9018" t="str">
        <f>_xlfn.XLOOKUP(A9018,MI_Match_Analysis!$A$2:$A$8,MI_Match_Analysis!$F$2:$F$8,"Not Found")</f>
        <v>Not Found</v>
      </c>
    </row>
    <row r="9019" spans="1:20" hidden="1" x14ac:dyDescent="0.3">
      <c r="A9019">
        <v>39</v>
      </c>
      <c r="B9019" s="1">
        <v>46139</v>
      </c>
      <c r="C9019" t="s">
        <v>162</v>
      </c>
      <c r="D9019" t="s">
        <v>68</v>
      </c>
      <c r="E9019" t="s">
        <v>24</v>
      </c>
      <c r="F9019" t="s">
        <v>54</v>
      </c>
      <c r="G9019">
        <v>2</v>
      </c>
      <c r="H9019">
        <v>1.3</v>
      </c>
      <c r="I9019" t="s">
        <v>112</v>
      </c>
      <c r="J9019" t="s">
        <v>301</v>
      </c>
      <c r="K9019">
        <v>4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83</v>
      </c>
      <c r="R9019" t="s">
        <v>83</v>
      </c>
      <c r="S9019" t="s">
        <v>83</v>
      </c>
      <c r="T9019" t="str">
        <f>_xlfn.XLOOKUP(A9019,MI_Match_Analysis!$A$2:$A$8,MI_Match_Analysis!$F$2:$F$8,"Not Found")</f>
        <v>Not Found</v>
      </c>
    </row>
    <row r="9020" spans="1:20" hidden="1" x14ac:dyDescent="0.3">
      <c r="A9020">
        <v>39</v>
      </c>
      <c r="B9020" s="1">
        <v>46139</v>
      </c>
      <c r="C9020" t="s">
        <v>162</v>
      </c>
      <c r="D9020" t="s">
        <v>68</v>
      </c>
      <c r="E9020" t="s">
        <v>24</v>
      </c>
      <c r="F9020" t="s">
        <v>54</v>
      </c>
      <c r="G9020">
        <v>2</v>
      </c>
      <c r="H9020">
        <v>1.4</v>
      </c>
      <c r="I9020" t="s">
        <v>112</v>
      </c>
      <c r="J9020" t="s">
        <v>301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83</v>
      </c>
      <c r="R9020" t="s">
        <v>83</v>
      </c>
      <c r="S9020" t="s">
        <v>83</v>
      </c>
      <c r="T9020" t="str">
        <f>_xlfn.XLOOKUP(A9020,MI_Match_Analysis!$A$2:$A$8,MI_Match_Analysis!$F$2:$F$8,"Not Found")</f>
        <v>Not Found</v>
      </c>
    </row>
    <row r="9021" spans="1:20" hidden="1" x14ac:dyDescent="0.3">
      <c r="A9021">
        <v>39</v>
      </c>
      <c r="B9021" s="1">
        <v>46139</v>
      </c>
      <c r="C9021" t="s">
        <v>162</v>
      </c>
      <c r="D9021" t="s">
        <v>68</v>
      </c>
      <c r="E9021" t="s">
        <v>24</v>
      </c>
      <c r="F9021" t="s">
        <v>54</v>
      </c>
      <c r="G9021">
        <v>2</v>
      </c>
      <c r="H9021">
        <v>1.5</v>
      </c>
      <c r="I9021" t="s">
        <v>112</v>
      </c>
      <c r="J9021" t="s">
        <v>301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83</v>
      </c>
      <c r="R9021" t="s">
        <v>83</v>
      </c>
      <c r="S9021" t="s">
        <v>83</v>
      </c>
      <c r="T9021" t="str">
        <f>_xlfn.XLOOKUP(A9021,MI_Match_Analysis!$A$2:$A$8,MI_Match_Analysis!$F$2:$F$8,"Not Found")</f>
        <v>Not Found</v>
      </c>
    </row>
    <row r="9022" spans="1:20" hidden="1" x14ac:dyDescent="0.3">
      <c r="A9022">
        <v>39</v>
      </c>
      <c r="B9022" s="1">
        <v>46139</v>
      </c>
      <c r="C9022" t="s">
        <v>162</v>
      </c>
      <c r="D9022" t="s">
        <v>68</v>
      </c>
      <c r="E9022" t="s">
        <v>24</v>
      </c>
      <c r="F9022" t="s">
        <v>54</v>
      </c>
      <c r="G9022">
        <v>2</v>
      </c>
      <c r="H9022">
        <v>1.6</v>
      </c>
      <c r="I9022" t="s">
        <v>112</v>
      </c>
      <c r="J9022" t="s">
        <v>301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83</v>
      </c>
      <c r="R9022" t="s">
        <v>83</v>
      </c>
      <c r="S9022" t="s">
        <v>83</v>
      </c>
      <c r="T9022" t="str">
        <f>_xlfn.XLOOKUP(A9022,MI_Match_Analysis!$A$2:$A$8,MI_Match_Analysis!$F$2:$F$8,"Not Found")</f>
        <v>Not Found</v>
      </c>
    </row>
    <row r="9023" spans="1:20" hidden="1" x14ac:dyDescent="0.3">
      <c r="A9023">
        <v>39</v>
      </c>
      <c r="B9023" s="1">
        <v>46139</v>
      </c>
      <c r="C9023" t="s">
        <v>162</v>
      </c>
      <c r="D9023" t="s">
        <v>68</v>
      </c>
      <c r="E9023" t="s">
        <v>24</v>
      </c>
      <c r="F9023" t="s">
        <v>54</v>
      </c>
      <c r="G9023">
        <v>2</v>
      </c>
      <c r="H9023">
        <v>2.1</v>
      </c>
      <c r="I9023" t="s">
        <v>112</v>
      </c>
      <c r="J9023" t="s">
        <v>300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83</v>
      </c>
      <c r="R9023" t="s">
        <v>83</v>
      </c>
      <c r="S9023" t="s">
        <v>83</v>
      </c>
      <c r="T9023" t="str">
        <f>_xlfn.XLOOKUP(A9023,MI_Match_Analysis!$A$2:$A$8,MI_Match_Analysis!$F$2:$F$8,"Not Found")</f>
        <v>Not Found</v>
      </c>
    </row>
    <row r="9024" spans="1:20" hidden="1" x14ac:dyDescent="0.3">
      <c r="A9024">
        <v>39</v>
      </c>
      <c r="B9024" s="1">
        <v>46139</v>
      </c>
      <c r="C9024" t="s">
        <v>162</v>
      </c>
      <c r="D9024" t="s">
        <v>68</v>
      </c>
      <c r="E9024" t="s">
        <v>24</v>
      </c>
      <c r="F9024" t="s">
        <v>54</v>
      </c>
      <c r="G9024">
        <v>2</v>
      </c>
      <c r="H9024">
        <v>2.2000000000000002</v>
      </c>
      <c r="I9024" t="s">
        <v>291</v>
      </c>
      <c r="J9024" t="s">
        <v>300</v>
      </c>
      <c r="K9024">
        <v>6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83</v>
      </c>
      <c r="R9024" t="s">
        <v>83</v>
      </c>
      <c r="S9024" t="s">
        <v>83</v>
      </c>
      <c r="T9024" t="str">
        <f>_xlfn.XLOOKUP(A9024,MI_Match_Analysis!$A$2:$A$8,MI_Match_Analysis!$F$2:$F$8,"Not Found")</f>
        <v>Not Found</v>
      </c>
    </row>
    <row r="9025" spans="1:20" hidden="1" x14ac:dyDescent="0.3">
      <c r="A9025">
        <v>39</v>
      </c>
      <c r="B9025" s="1">
        <v>46139</v>
      </c>
      <c r="C9025" t="s">
        <v>162</v>
      </c>
      <c r="D9025" t="s">
        <v>68</v>
      </c>
      <c r="E9025" t="s">
        <v>24</v>
      </c>
      <c r="F9025" t="s">
        <v>54</v>
      </c>
      <c r="G9025">
        <v>2</v>
      </c>
      <c r="H9025">
        <v>2.2999999999999998</v>
      </c>
      <c r="I9025" t="s">
        <v>291</v>
      </c>
      <c r="J9025" t="s">
        <v>300</v>
      </c>
      <c r="K9025">
        <v>6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83</v>
      </c>
      <c r="R9025" t="s">
        <v>83</v>
      </c>
      <c r="S9025" t="s">
        <v>83</v>
      </c>
      <c r="T9025" t="str">
        <f>_xlfn.XLOOKUP(A9025,MI_Match_Analysis!$A$2:$A$8,MI_Match_Analysis!$F$2:$F$8,"Not Found")</f>
        <v>Not Found</v>
      </c>
    </row>
    <row r="9026" spans="1:20" hidden="1" x14ac:dyDescent="0.3">
      <c r="A9026">
        <v>39</v>
      </c>
      <c r="B9026" s="1">
        <v>46139</v>
      </c>
      <c r="C9026" t="s">
        <v>162</v>
      </c>
      <c r="D9026" t="s">
        <v>68</v>
      </c>
      <c r="E9026" t="s">
        <v>24</v>
      </c>
      <c r="F9026" t="s">
        <v>54</v>
      </c>
      <c r="G9026">
        <v>2</v>
      </c>
      <c r="H9026">
        <v>2.4</v>
      </c>
      <c r="I9026" t="s">
        <v>291</v>
      </c>
      <c r="J9026" t="s">
        <v>300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83</v>
      </c>
      <c r="R9026" t="s">
        <v>83</v>
      </c>
      <c r="S9026" t="s">
        <v>83</v>
      </c>
      <c r="T9026" t="str">
        <f>_xlfn.XLOOKUP(A9026,MI_Match_Analysis!$A$2:$A$8,MI_Match_Analysis!$F$2:$F$8,"Not Found")</f>
        <v>Not Found</v>
      </c>
    </row>
    <row r="9027" spans="1:20" hidden="1" x14ac:dyDescent="0.3">
      <c r="A9027">
        <v>39</v>
      </c>
      <c r="B9027" s="1">
        <v>46139</v>
      </c>
      <c r="C9027" t="s">
        <v>162</v>
      </c>
      <c r="D9027" t="s">
        <v>68</v>
      </c>
      <c r="E9027" t="s">
        <v>24</v>
      </c>
      <c r="F9027" t="s">
        <v>54</v>
      </c>
      <c r="G9027">
        <v>2</v>
      </c>
      <c r="H9027">
        <v>2.5</v>
      </c>
      <c r="I9027" t="s">
        <v>291</v>
      </c>
      <c r="J9027" t="s">
        <v>300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165</v>
      </c>
      <c r="R9027" t="s">
        <v>291</v>
      </c>
      <c r="S9027" t="s">
        <v>231</v>
      </c>
      <c r="T9027" t="str">
        <f>_xlfn.XLOOKUP(A9027,MI_Match_Analysis!$A$2:$A$8,MI_Match_Analysis!$F$2:$F$8,"Not Found")</f>
        <v>Not Found</v>
      </c>
    </row>
    <row r="9028" spans="1:20" hidden="1" x14ac:dyDescent="0.3">
      <c r="A9028">
        <v>39</v>
      </c>
      <c r="B9028" s="1">
        <v>46139</v>
      </c>
      <c r="C9028" t="s">
        <v>162</v>
      </c>
      <c r="D9028" t="s">
        <v>68</v>
      </c>
      <c r="E9028" t="s">
        <v>24</v>
      </c>
      <c r="F9028" t="s">
        <v>54</v>
      </c>
      <c r="G9028">
        <v>2</v>
      </c>
      <c r="H9028">
        <v>2.6</v>
      </c>
      <c r="I9028" t="s">
        <v>144</v>
      </c>
      <c r="J9028" t="s">
        <v>300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83</v>
      </c>
      <c r="R9028" t="s">
        <v>83</v>
      </c>
      <c r="S9028" t="s">
        <v>83</v>
      </c>
      <c r="T9028" t="str">
        <f>_xlfn.XLOOKUP(A9028,MI_Match_Analysis!$A$2:$A$8,MI_Match_Analysis!$F$2:$F$8,"Not Found")</f>
        <v>Not Found</v>
      </c>
    </row>
    <row r="9029" spans="1:20" hidden="1" x14ac:dyDescent="0.3">
      <c r="A9029">
        <v>39</v>
      </c>
      <c r="B9029" s="1">
        <v>46139</v>
      </c>
      <c r="C9029" t="s">
        <v>162</v>
      </c>
      <c r="D9029" t="s">
        <v>68</v>
      </c>
      <c r="E9029" t="s">
        <v>24</v>
      </c>
      <c r="F9029" t="s">
        <v>54</v>
      </c>
      <c r="G9029">
        <v>2</v>
      </c>
      <c r="H9029">
        <v>3.1</v>
      </c>
      <c r="I9029" t="s">
        <v>144</v>
      </c>
      <c r="J9029" t="s">
        <v>301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83</v>
      </c>
      <c r="R9029" t="s">
        <v>83</v>
      </c>
      <c r="S9029" t="s">
        <v>83</v>
      </c>
      <c r="T9029" t="str">
        <f>_xlfn.XLOOKUP(A9029,MI_Match_Analysis!$A$2:$A$8,MI_Match_Analysis!$F$2:$F$8,"Not Found")</f>
        <v>Not Found</v>
      </c>
    </row>
    <row r="9030" spans="1:20" hidden="1" x14ac:dyDescent="0.3">
      <c r="A9030">
        <v>39</v>
      </c>
      <c r="B9030" s="1">
        <v>46139</v>
      </c>
      <c r="C9030" t="s">
        <v>162</v>
      </c>
      <c r="D9030" t="s">
        <v>68</v>
      </c>
      <c r="E9030" t="s">
        <v>24</v>
      </c>
      <c r="F9030" t="s">
        <v>54</v>
      </c>
      <c r="G9030">
        <v>2</v>
      </c>
      <c r="H9030">
        <v>3.2</v>
      </c>
      <c r="I9030" t="s">
        <v>144</v>
      </c>
      <c r="J9030" t="s">
        <v>301</v>
      </c>
      <c r="K9030">
        <v>6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83</v>
      </c>
      <c r="R9030" t="s">
        <v>83</v>
      </c>
      <c r="S9030" t="s">
        <v>83</v>
      </c>
      <c r="T9030" t="str">
        <f>_xlfn.XLOOKUP(A9030,MI_Match_Analysis!$A$2:$A$8,MI_Match_Analysis!$F$2:$F$8,"Not Found")</f>
        <v>Not Found</v>
      </c>
    </row>
    <row r="9031" spans="1:20" hidden="1" x14ac:dyDescent="0.3">
      <c r="A9031">
        <v>39</v>
      </c>
      <c r="B9031" s="1">
        <v>46139</v>
      </c>
      <c r="C9031" t="s">
        <v>162</v>
      </c>
      <c r="D9031" t="s">
        <v>68</v>
      </c>
      <c r="E9031" t="s">
        <v>24</v>
      </c>
      <c r="F9031" t="s">
        <v>54</v>
      </c>
      <c r="G9031">
        <v>2</v>
      </c>
      <c r="H9031">
        <v>3.3</v>
      </c>
      <c r="I9031" t="s">
        <v>144</v>
      </c>
      <c r="J9031" t="s">
        <v>301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83</v>
      </c>
      <c r="R9031" t="s">
        <v>83</v>
      </c>
      <c r="S9031" t="s">
        <v>83</v>
      </c>
      <c r="T9031" t="str">
        <f>_xlfn.XLOOKUP(A9031,MI_Match_Analysis!$A$2:$A$8,MI_Match_Analysis!$F$2:$F$8,"Not Found")</f>
        <v>Not Found</v>
      </c>
    </row>
    <row r="9032" spans="1:20" hidden="1" x14ac:dyDescent="0.3">
      <c r="A9032">
        <v>39</v>
      </c>
      <c r="B9032" s="1">
        <v>46139</v>
      </c>
      <c r="C9032" t="s">
        <v>162</v>
      </c>
      <c r="D9032" t="s">
        <v>68</v>
      </c>
      <c r="E9032" t="s">
        <v>24</v>
      </c>
      <c r="F9032" t="s">
        <v>54</v>
      </c>
      <c r="G9032">
        <v>2</v>
      </c>
      <c r="H9032">
        <v>3.4</v>
      </c>
      <c r="I9032" t="s">
        <v>112</v>
      </c>
      <c r="J9032" t="s">
        <v>301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83</v>
      </c>
      <c r="R9032" t="s">
        <v>83</v>
      </c>
      <c r="S9032" t="s">
        <v>83</v>
      </c>
      <c r="T9032" t="str">
        <f>_xlfn.XLOOKUP(A9032,MI_Match_Analysis!$A$2:$A$8,MI_Match_Analysis!$F$2:$F$8,"Not Found")</f>
        <v>Not Found</v>
      </c>
    </row>
    <row r="9033" spans="1:20" hidden="1" x14ac:dyDescent="0.3">
      <c r="A9033">
        <v>39</v>
      </c>
      <c r="B9033" s="1">
        <v>46139</v>
      </c>
      <c r="C9033" t="s">
        <v>162</v>
      </c>
      <c r="D9033" t="s">
        <v>68</v>
      </c>
      <c r="E9033" t="s">
        <v>24</v>
      </c>
      <c r="F9033" t="s">
        <v>54</v>
      </c>
      <c r="G9033">
        <v>2</v>
      </c>
      <c r="H9033">
        <v>3.5</v>
      </c>
      <c r="I9033" t="s">
        <v>144</v>
      </c>
      <c r="J9033" t="s">
        <v>301</v>
      </c>
      <c r="K9033">
        <v>4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83</v>
      </c>
      <c r="R9033" t="s">
        <v>83</v>
      </c>
      <c r="S9033" t="s">
        <v>83</v>
      </c>
      <c r="T9033" t="str">
        <f>_xlfn.XLOOKUP(A9033,MI_Match_Analysis!$A$2:$A$8,MI_Match_Analysis!$F$2:$F$8,"Not Found")</f>
        <v>Not Found</v>
      </c>
    </row>
    <row r="9034" spans="1:20" hidden="1" x14ac:dyDescent="0.3">
      <c r="A9034">
        <v>39</v>
      </c>
      <c r="B9034" s="1">
        <v>46139</v>
      </c>
      <c r="C9034" t="s">
        <v>162</v>
      </c>
      <c r="D9034" t="s">
        <v>68</v>
      </c>
      <c r="E9034" t="s">
        <v>24</v>
      </c>
      <c r="F9034" t="s">
        <v>54</v>
      </c>
      <c r="G9034">
        <v>2</v>
      </c>
      <c r="H9034">
        <v>3.6</v>
      </c>
      <c r="I9034" t="s">
        <v>144</v>
      </c>
      <c r="J9034" t="s">
        <v>301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83</v>
      </c>
      <c r="R9034" t="s">
        <v>83</v>
      </c>
      <c r="S9034" t="s">
        <v>83</v>
      </c>
      <c r="T9034" t="str">
        <f>_xlfn.XLOOKUP(A9034,MI_Match_Analysis!$A$2:$A$8,MI_Match_Analysis!$F$2:$F$8,"Not Found")</f>
        <v>Not Found</v>
      </c>
    </row>
    <row r="9035" spans="1:20" hidden="1" x14ac:dyDescent="0.3">
      <c r="A9035">
        <v>39</v>
      </c>
      <c r="B9035" s="1">
        <v>46139</v>
      </c>
      <c r="C9035" t="s">
        <v>162</v>
      </c>
      <c r="D9035" t="s">
        <v>68</v>
      </c>
      <c r="E9035" t="s">
        <v>24</v>
      </c>
      <c r="F9035" t="s">
        <v>54</v>
      </c>
      <c r="G9035">
        <v>2</v>
      </c>
      <c r="H9035">
        <v>4.0999999999999996</v>
      </c>
      <c r="I9035" t="s">
        <v>112</v>
      </c>
      <c r="J9035" t="s">
        <v>300</v>
      </c>
      <c r="K9035">
        <v>1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83</v>
      </c>
      <c r="R9035" t="s">
        <v>83</v>
      </c>
      <c r="S9035" t="s">
        <v>83</v>
      </c>
      <c r="T9035" t="str">
        <f>_xlfn.XLOOKUP(A9035,MI_Match_Analysis!$A$2:$A$8,MI_Match_Analysis!$F$2:$F$8,"Not Found")</f>
        <v>Not Found</v>
      </c>
    </row>
    <row r="9036" spans="1:20" hidden="1" x14ac:dyDescent="0.3">
      <c r="A9036">
        <v>39</v>
      </c>
      <c r="B9036" s="1">
        <v>46139</v>
      </c>
      <c r="C9036" t="s">
        <v>162</v>
      </c>
      <c r="D9036" t="s">
        <v>68</v>
      </c>
      <c r="E9036" t="s">
        <v>24</v>
      </c>
      <c r="F9036" t="s">
        <v>54</v>
      </c>
      <c r="G9036">
        <v>2</v>
      </c>
      <c r="H9036">
        <v>4.2</v>
      </c>
      <c r="I9036" t="s">
        <v>144</v>
      </c>
      <c r="J9036" t="s">
        <v>300</v>
      </c>
      <c r="K9036">
        <v>6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83</v>
      </c>
      <c r="R9036" t="s">
        <v>83</v>
      </c>
      <c r="S9036" t="s">
        <v>83</v>
      </c>
      <c r="T9036" t="str">
        <f>_xlfn.XLOOKUP(A9036,MI_Match_Analysis!$A$2:$A$8,MI_Match_Analysis!$F$2:$F$8,"Not Found")</f>
        <v>Not Found</v>
      </c>
    </row>
    <row r="9037" spans="1:20" hidden="1" x14ac:dyDescent="0.3">
      <c r="A9037">
        <v>39</v>
      </c>
      <c r="B9037" s="1">
        <v>46139</v>
      </c>
      <c r="C9037" t="s">
        <v>162</v>
      </c>
      <c r="D9037" t="s">
        <v>68</v>
      </c>
      <c r="E9037" t="s">
        <v>24</v>
      </c>
      <c r="F9037" t="s">
        <v>54</v>
      </c>
      <c r="G9037">
        <v>2</v>
      </c>
      <c r="H9037">
        <v>4.3</v>
      </c>
      <c r="I9037" t="s">
        <v>144</v>
      </c>
      <c r="J9037" t="s">
        <v>300</v>
      </c>
      <c r="K9037">
        <v>4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83</v>
      </c>
      <c r="R9037" t="s">
        <v>83</v>
      </c>
      <c r="S9037" t="s">
        <v>83</v>
      </c>
      <c r="T9037" t="str">
        <f>_xlfn.XLOOKUP(A9037,MI_Match_Analysis!$A$2:$A$8,MI_Match_Analysis!$F$2:$F$8,"Not Found")</f>
        <v>Not Found</v>
      </c>
    </row>
    <row r="9038" spans="1:20" hidden="1" x14ac:dyDescent="0.3">
      <c r="A9038">
        <v>39</v>
      </c>
      <c r="B9038" s="1">
        <v>46139</v>
      </c>
      <c r="C9038" t="s">
        <v>162</v>
      </c>
      <c r="D9038" t="s">
        <v>68</v>
      </c>
      <c r="E9038" t="s">
        <v>24</v>
      </c>
      <c r="F9038" t="s">
        <v>54</v>
      </c>
      <c r="G9038">
        <v>2</v>
      </c>
      <c r="H9038">
        <v>4.4000000000000004</v>
      </c>
      <c r="I9038" t="s">
        <v>144</v>
      </c>
      <c r="J9038" t="s">
        <v>300</v>
      </c>
      <c r="K9038">
        <v>4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83</v>
      </c>
      <c r="R9038" t="s">
        <v>83</v>
      </c>
      <c r="S9038" t="s">
        <v>83</v>
      </c>
      <c r="T9038" t="str">
        <f>_xlfn.XLOOKUP(A9038,MI_Match_Analysis!$A$2:$A$8,MI_Match_Analysis!$F$2:$F$8,"Not Found")</f>
        <v>Not Found</v>
      </c>
    </row>
    <row r="9039" spans="1:20" hidden="1" x14ac:dyDescent="0.3">
      <c r="A9039">
        <v>39</v>
      </c>
      <c r="B9039" s="1">
        <v>46139</v>
      </c>
      <c r="C9039" t="s">
        <v>162</v>
      </c>
      <c r="D9039" t="s">
        <v>68</v>
      </c>
      <c r="E9039" t="s">
        <v>24</v>
      </c>
      <c r="F9039" t="s">
        <v>54</v>
      </c>
      <c r="G9039">
        <v>2</v>
      </c>
      <c r="H9039">
        <v>4.5</v>
      </c>
      <c r="I9039" t="s">
        <v>144</v>
      </c>
      <c r="J9039" t="s">
        <v>300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83</v>
      </c>
      <c r="R9039" t="s">
        <v>83</v>
      </c>
      <c r="S9039" t="s">
        <v>83</v>
      </c>
      <c r="T9039" t="str">
        <f>_xlfn.XLOOKUP(A9039,MI_Match_Analysis!$A$2:$A$8,MI_Match_Analysis!$F$2:$F$8,"Not Found")</f>
        <v>Not Found</v>
      </c>
    </row>
    <row r="9040" spans="1:20" hidden="1" x14ac:dyDescent="0.3">
      <c r="A9040">
        <v>39</v>
      </c>
      <c r="B9040" s="1">
        <v>46139</v>
      </c>
      <c r="C9040" t="s">
        <v>162</v>
      </c>
      <c r="D9040" t="s">
        <v>68</v>
      </c>
      <c r="E9040" t="s">
        <v>24</v>
      </c>
      <c r="F9040" t="s">
        <v>54</v>
      </c>
      <c r="G9040">
        <v>2</v>
      </c>
      <c r="H9040">
        <v>4.5999999999999996</v>
      </c>
      <c r="I9040" t="s">
        <v>144</v>
      </c>
      <c r="J9040" t="s">
        <v>300</v>
      </c>
      <c r="K9040">
        <v>6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83</v>
      </c>
      <c r="R9040" t="s">
        <v>83</v>
      </c>
      <c r="S9040" t="s">
        <v>83</v>
      </c>
      <c r="T9040" t="str">
        <f>_xlfn.XLOOKUP(A9040,MI_Match_Analysis!$A$2:$A$8,MI_Match_Analysis!$F$2:$F$8,"Not Found")</f>
        <v>Not Found</v>
      </c>
    </row>
    <row r="9041" spans="1:20" hidden="1" x14ac:dyDescent="0.3">
      <c r="A9041">
        <v>39</v>
      </c>
      <c r="B9041" s="1">
        <v>46139</v>
      </c>
      <c r="C9041" t="s">
        <v>162</v>
      </c>
      <c r="D9041" t="s">
        <v>68</v>
      </c>
      <c r="E9041" t="s">
        <v>24</v>
      </c>
      <c r="F9041" t="s">
        <v>54</v>
      </c>
      <c r="G9041">
        <v>2</v>
      </c>
      <c r="H9041">
        <v>5.0999999999999996</v>
      </c>
      <c r="I9041" t="s">
        <v>112</v>
      </c>
      <c r="J9041" t="s">
        <v>229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83</v>
      </c>
      <c r="R9041" t="s">
        <v>83</v>
      </c>
      <c r="S9041" t="s">
        <v>83</v>
      </c>
      <c r="T9041" t="str">
        <f>_xlfn.XLOOKUP(A9041,MI_Match_Analysis!$A$2:$A$8,MI_Match_Analysis!$F$2:$F$8,"Not Found")</f>
        <v>Not Found</v>
      </c>
    </row>
    <row r="9042" spans="1:20" hidden="1" x14ac:dyDescent="0.3">
      <c r="A9042">
        <v>39</v>
      </c>
      <c r="B9042" s="1">
        <v>46139</v>
      </c>
      <c r="C9042" t="s">
        <v>162</v>
      </c>
      <c r="D9042" t="s">
        <v>68</v>
      </c>
      <c r="E9042" t="s">
        <v>24</v>
      </c>
      <c r="F9042" t="s">
        <v>54</v>
      </c>
      <c r="G9042">
        <v>2</v>
      </c>
      <c r="H9042">
        <v>5.2</v>
      </c>
      <c r="I9042" t="s">
        <v>112</v>
      </c>
      <c r="J9042" t="s">
        <v>229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83</v>
      </c>
      <c r="R9042" t="s">
        <v>83</v>
      </c>
      <c r="S9042" t="s">
        <v>83</v>
      </c>
      <c r="T9042" t="str">
        <f>_xlfn.XLOOKUP(A9042,MI_Match_Analysis!$A$2:$A$8,MI_Match_Analysis!$F$2:$F$8,"Not Found")</f>
        <v>Not Found</v>
      </c>
    </row>
    <row r="9043" spans="1:20" hidden="1" x14ac:dyDescent="0.3">
      <c r="A9043">
        <v>39</v>
      </c>
      <c r="B9043" s="1">
        <v>46139</v>
      </c>
      <c r="C9043" t="s">
        <v>162</v>
      </c>
      <c r="D9043" t="s">
        <v>68</v>
      </c>
      <c r="E9043" t="s">
        <v>24</v>
      </c>
      <c r="F9043" t="s">
        <v>54</v>
      </c>
      <c r="G9043">
        <v>2</v>
      </c>
      <c r="H9043">
        <v>5.3</v>
      </c>
      <c r="I9043" t="s">
        <v>144</v>
      </c>
      <c r="J9043" t="s">
        <v>229</v>
      </c>
      <c r="K9043">
        <v>1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83</v>
      </c>
      <c r="R9043" t="s">
        <v>83</v>
      </c>
      <c r="S9043" t="s">
        <v>83</v>
      </c>
      <c r="T9043" t="str">
        <f>_xlfn.XLOOKUP(A9043,MI_Match_Analysis!$A$2:$A$8,MI_Match_Analysis!$F$2:$F$8,"Not Found")</f>
        <v>Not Found</v>
      </c>
    </row>
    <row r="9044" spans="1:20" hidden="1" x14ac:dyDescent="0.3">
      <c r="A9044">
        <v>39</v>
      </c>
      <c r="B9044" s="1">
        <v>46139</v>
      </c>
      <c r="C9044" t="s">
        <v>162</v>
      </c>
      <c r="D9044" t="s">
        <v>68</v>
      </c>
      <c r="E9044" t="s">
        <v>24</v>
      </c>
      <c r="F9044" t="s">
        <v>54</v>
      </c>
      <c r="G9044">
        <v>2</v>
      </c>
      <c r="H9044">
        <v>5.4</v>
      </c>
      <c r="I9044" t="s">
        <v>112</v>
      </c>
      <c r="J9044" t="s">
        <v>229</v>
      </c>
      <c r="K9044">
        <v>1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83</v>
      </c>
      <c r="R9044" t="s">
        <v>83</v>
      </c>
      <c r="S9044" t="s">
        <v>83</v>
      </c>
      <c r="T9044" t="str">
        <f>_xlfn.XLOOKUP(A9044,MI_Match_Analysis!$A$2:$A$8,MI_Match_Analysis!$F$2:$F$8,"Not Found")</f>
        <v>Not Found</v>
      </c>
    </row>
    <row r="9045" spans="1:20" hidden="1" x14ac:dyDescent="0.3">
      <c r="A9045">
        <v>39</v>
      </c>
      <c r="B9045" s="1">
        <v>46139</v>
      </c>
      <c r="C9045" t="s">
        <v>162</v>
      </c>
      <c r="D9045" t="s">
        <v>68</v>
      </c>
      <c r="E9045" t="s">
        <v>24</v>
      </c>
      <c r="F9045" t="s">
        <v>54</v>
      </c>
      <c r="G9045">
        <v>2</v>
      </c>
      <c r="H9045">
        <v>5.5</v>
      </c>
      <c r="I9045" t="s">
        <v>144</v>
      </c>
      <c r="J9045" t="s">
        <v>229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83</v>
      </c>
      <c r="R9045" t="s">
        <v>83</v>
      </c>
      <c r="S9045" t="s">
        <v>83</v>
      </c>
      <c r="T9045" t="str">
        <f>_xlfn.XLOOKUP(A9045,MI_Match_Analysis!$A$2:$A$8,MI_Match_Analysis!$F$2:$F$8,"Not Found")</f>
        <v>Not Found</v>
      </c>
    </row>
    <row r="9046" spans="1:20" hidden="1" x14ac:dyDescent="0.3">
      <c r="A9046">
        <v>39</v>
      </c>
      <c r="B9046" s="1">
        <v>46139</v>
      </c>
      <c r="C9046" t="s">
        <v>162</v>
      </c>
      <c r="D9046" t="s">
        <v>68</v>
      </c>
      <c r="E9046" t="s">
        <v>24</v>
      </c>
      <c r="F9046" t="s">
        <v>54</v>
      </c>
      <c r="G9046">
        <v>2</v>
      </c>
      <c r="H9046">
        <v>5.6</v>
      </c>
      <c r="I9046" t="s">
        <v>112</v>
      </c>
      <c r="J9046" t="s">
        <v>229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83</v>
      </c>
      <c r="R9046" t="s">
        <v>83</v>
      </c>
      <c r="S9046" t="s">
        <v>83</v>
      </c>
      <c r="T9046" t="str">
        <f>_xlfn.XLOOKUP(A9046,MI_Match_Analysis!$A$2:$A$8,MI_Match_Analysis!$F$2:$F$8,"Not Found")</f>
        <v>Not Found</v>
      </c>
    </row>
    <row r="9047" spans="1:20" hidden="1" x14ac:dyDescent="0.3">
      <c r="A9047">
        <v>39</v>
      </c>
      <c r="B9047" s="1">
        <v>46139</v>
      </c>
      <c r="C9047" t="s">
        <v>162</v>
      </c>
      <c r="D9047" t="s">
        <v>68</v>
      </c>
      <c r="E9047" t="s">
        <v>24</v>
      </c>
      <c r="F9047" t="s">
        <v>54</v>
      </c>
      <c r="G9047">
        <v>2</v>
      </c>
      <c r="H9047">
        <v>6.1</v>
      </c>
      <c r="I9047" t="s">
        <v>112</v>
      </c>
      <c r="J9047" t="s">
        <v>231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83</v>
      </c>
      <c r="R9047" t="s">
        <v>83</v>
      </c>
      <c r="S9047" t="s">
        <v>83</v>
      </c>
      <c r="T9047" t="str">
        <f>_xlfn.XLOOKUP(A9047,MI_Match_Analysis!$A$2:$A$8,MI_Match_Analysis!$F$2:$F$8,"Not Found")</f>
        <v>Not Found</v>
      </c>
    </row>
    <row r="9048" spans="1:20" hidden="1" x14ac:dyDescent="0.3">
      <c r="A9048">
        <v>39</v>
      </c>
      <c r="B9048" s="1">
        <v>46139</v>
      </c>
      <c r="C9048" t="s">
        <v>162</v>
      </c>
      <c r="D9048" t="s">
        <v>68</v>
      </c>
      <c r="E9048" t="s">
        <v>24</v>
      </c>
      <c r="F9048" t="s">
        <v>54</v>
      </c>
      <c r="G9048">
        <v>2</v>
      </c>
      <c r="H9048">
        <v>6.2</v>
      </c>
      <c r="I9048" t="s">
        <v>112</v>
      </c>
      <c r="J9048" t="s">
        <v>231</v>
      </c>
      <c r="K9048">
        <v>6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83</v>
      </c>
      <c r="R9048" t="s">
        <v>83</v>
      </c>
      <c r="S9048" t="s">
        <v>83</v>
      </c>
      <c r="T9048" t="str">
        <f>_xlfn.XLOOKUP(A9048,MI_Match_Analysis!$A$2:$A$8,MI_Match_Analysis!$F$2:$F$8,"Not Found")</f>
        <v>Not Found</v>
      </c>
    </row>
    <row r="9049" spans="1:20" hidden="1" x14ac:dyDescent="0.3">
      <c r="A9049">
        <v>39</v>
      </c>
      <c r="B9049" s="1">
        <v>46139</v>
      </c>
      <c r="C9049" t="s">
        <v>162</v>
      </c>
      <c r="D9049" t="s">
        <v>68</v>
      </c>
      <c r="E9049" t="s">
        <v>24</v>
      </c>
      <c r="F9049" t="s">
        <v>54</v>
      </c>
      <c r="G9049">
        <v>2</v>
      </c>
      <c r="H9049">
        <v>6.3</v>
      </c>
      <c r="I9049" t="s">
        <v>112</v>
      </c>
      <c r="J9049" t="s">
        <v>231</v>
      </c>
      <c r="K9049">
        <v>6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83</v>
      </c>
      <c r="R9049" t="s">
        <v>83</v>
      </c>
      <c r="S9049" t="s">
        <v>83</v>
      </c>
      <c r="T9049" t="str">
        <f>_xlfn.XLOOKUP(A9049,MI_Match_Analysis!$A$2:$A$8,MI_Match_Analysis!$F$2:$F$8,"Not Found")</f>
        <v>Not Found</v>
      </c>
    </row>
    <row r="9050" spans="1:20" hidden="1" x14ac:dyDescent="0.3">
      <c r="A9050">
        <v>40</v>
      </c>
      <c r="B9050" s="1">
        <v>46140</v>
      </c>
      <c r="C9050" t="s">
        <v>162</v>
      </c>
      <c r="D9050" t="s">
        <v>212</v>
      </c>
      <c r="E9050" t="s">
        <v>47</v>
      </c>
      <c r="F9050" t="s">
        <v>40</v>
      </c>
      <c r="G9050">
        <v>1</v>
      </c>
      <c r="H9050">
        <v>0.1</v>
      </c>
      <c r="I9050" t="s">
        <v>223</v>
      </c>
      <c r="J9050" t="s">
        <v>44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83</v>
      </c>
      <c r="R9050" t="s">
        <v>83</v>
      </c>
      <c r="S9050" t="s">
        <v>83</v>
      </c>
      <c r="T9050" t="str">
        <f>_xlfn.XLOOKUP(A9050,MI_Match_Analysis!$A$2:$A$8,MI_Match_Analysis!$F$2:$F$8,"Not Found")</f>
        <v>Not Found</v>
      </c>
    </row>
    <row r="9051" spans="1:20" hidden="1" x14ac:dyDescent="0.3">
      <c r="A9051">
        <v>40</v>
      </c>
      <c r="B9051" s="1">
        <v>46140</v>
      </c>
      <c r="C9051" t="s">
        <v>162</v>
      </c>
      <c r="D9051" t="s">
        <v>212</v>
      </c>
      <c r="E9051" t="s">
        <v>47</v>
      </c>
      <c r="F9051" t="s">
        <v>40</v>
      </c>
      <c r="G9051">
        <v>1</v>
      </c>
      <c r="H9051">
        <v>0.2</v>
      </c>
      <c r="I9051" t="s">
        <v>223</v>
      </c>
      <c r="J9051" t="s">
        <v>44</v>
      </c>
      <c r="K9051">
        <v>4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83</v>
      </c>
      <c r="R9051" t="s">
        <v>83</v>
      </c>
      <c r="S9051" t="s">
        <v>83</v>
      </c>
      <c r="T9051" t="str">
        <f>_xlfn.XLOOKUP(A9051,MI_Match_Analysis!$A$2:$A$8,MI_Match_Analysis!$F$2:$F$8,"Not Found")</f>
        <v>Not Found</v>
      </c>
    </row>
    <row r="9052" spans="1:20" hidden="1" x14ac:dyDescent="0.3">
      <c r="A9052">
        <v>40</v>
      </c>
      <c r="B9052" s="1">
        <v>46140</v>
      </c>
      <c r="C9052" t="s">
        <v>162</v>
      </c>
      <c r="D9052" t="s">
        <v>212</v>
      </c>
      <c r="E9052" t="s">
        <v>47</v>
      </c>
      <c r="F9052" t="s">
        <v>40</v>
      </c>
      <c r="G9052">
        <v>1</v>
      </c>
      <c r="H9052">
        <v>0.3</v>
      </c>
      <c r="I9052" t="s">
        <v>223</v>
      </c>
      <c r="J9052" t="s">
        <v>44</v>
      </c>
      <c r="K9052">
        <v>0</v>
      </c>
      <c r="L9052">
        <v>4</v>
      </c>
      <c r="M9052">
        <v>0</v>
      </c>
      <c r="N9052">
        <v>1</v>
      </c>
      <c r="O9052">
        <v>0</v>
      </c>
      <c r="P9052">
        <v>0</v>
      </c>
      <c r="Q9052" t="s">
        <v>83</v>
      </c>
      <c r="R9052" t="s">
        <v>83</v>
      </c>
      <c r="S9052" t="s">
        <v>83</v>
      </c>
      <c r="T9052" t="str">
        <f>_xlfn.XLOOKUP(A9052,MI_Match_Analysis!$A$2:$A$8,MI_Match_Analysis!$F$2:$F$8,"Not Found")</f>
        <v>Not Found</v>
      </c>
    </row>
    <row r="9053" spans="1:20" hidden="1" x14ac:dyDescent="0.3">
      <c r="A9053">
        <v>40</v>
      </c>
      <c r="B9053" s="1">
        <v>46140</v>
      </c>
      <c r="C9053" t="s">
        <v>162</v>
      </c>
      <c r="D9053" t="s">
        <v>212</v>
      </c>
      <c r="E9053" t="s">
        <v>47</v>
      </c>
      <c r="F9053" t="s">
        <v>40</v>
      </c>
      <c r="G9053">
        <v>1</v>
      </c>
      <c r="H9053">
        <v>0.4</v>
      </c>
      <c r="I9053" t="s">
        <v>223</v>
      </c>
      <c r="J9053" t="s">
        <v>44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83</v>
      </c>
      <c r="R9053" t="s">
        <v>83</v>
      </c>
      <c r="S9053" t="s">
        <v>83</v>
      </c>
      <c r="T9053" t="str">
        <f>_xlfn.XLOOKUP(A9053,MI_Match_Analysis!$A$2:$A$8,MI_Match_Analysis!$F$2:$F$8,"Not Found")</f>
        <v>Not Found</v>
      </c>
    </row>
    <row r="9054" spans="1:20" hidden="1" x14ac:dyDescent="0.3">
      <c r="A9054">
        <v>40</v>
      </c>
      <c r="B9054" s="1">
        <v>46140</v>
      </c>
      <c r="C9054" t="s">
        <v>162</v>
      </c>
      <c r="D9054" t="s">
        <v>212</v>
      </c>
      <c r="E9054" t="s">
        <v>47</v>
      </c>
      <c r="F9054" t="s">
        <v>40</v>
      </c>
      <c r="G9054">
        <v>1</v>
      </c>
      <c r="H9054">
        <v>0.5</v>
      </c>
      <c r="I9054" t="s">
        <v>223</v>
      </c>
      <c r="J9054" t="s">
        <v>44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83</v>
      </c>
      <c r="R9054" t="s">
        <v>83</v>
      </c>
      <c r="S9054" t="s">
        <v>83</v>
      </c>
      <c r="T9054" t="str">
        <f>_xlfn.XLOOKUP(A9054,MI_Match_Analysis!$A$2:$A$8,MI_Match_Analysis!$F$2:$F$8,"Not Found")</f>
        <v>Not Found</v>
      </c>
    </row>
    <row r="9055" spans="1:20" hidden="1" x14ac:dyDescent="0.3">
      <c r="A9055">
        <v>40</v>
      </c>
      <c r="B9055" s="1">
        <v>46140</v>
      </c>
      <c r="C9055" t="s">
        <v>162</v>
      </c>
      <c r="D9055" t="s">
        <v>212</v>
      </c>
      <c r="E9055" t="s">
        <v>47</v>
      </c>
      <c r="F9055" t="s">
        <v>40</v>
      </c>
      <c r="G9055">
        <v>1</v>
      </c>
      <c r="H9055">
        <v>0.6</v>
      </c>
      <c r="I9055" t="s">
        <v>223</v>
      </c>
      <c r="J9055" t="s">
        <v>44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83</v>
      </c>
      <c r="R9055" t="s">
        <v>83</v>
      </c>
      <c r="S9055" t="s">
        <v>83</v>
      </c>
      <c r="T9055" t="str">
        <f>_xlfn.XLOOKUP(A9055,MI_Match_Analysis!$A$2:$A$8,MI_Match_Analysis!$F$2:$F$8,"Not Found")</f>
        <v>Not Found</v>
      </c>
    </row>
    <row r="9056" spans="1:20" hidden="1" x14ac:dyDescent="0.3">
      <c r="A9056">
        <v>40</v>
      </c>
      <c r="B9056" s="1">
        <v>46140</v>
      </c>
      <c r="C9056" t="s">
        <v>162</v>
      </c>
      <c r="D9056" t="s">
        <v>212</v>
      </c>
      <c r="E9056" t="s">
        <v>47</v>
      </c>
      <c r="F9056" t="s">
        <v>40</v>
      </c>
      <c r="G9056">
        <v>1</v>
      </c>
      <c r="H9056">
        <v>1.1000000000000001</v>
      </c>
      <c r="I9056" t="s">
        <v>64</v>
      </c>
      <c r="J9056" t="s">
        <v>42</v>
      </c>
      <c r="K9056">
        <v>2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83</v>
      </c>
      <c r="R9056" t="s">
        <v>83</v>
      </c>
      <c r="S9056" t="s">
        <v>83</v>
      </c>
      <c r="T9056" t="str">
        <f>_xlfn.XLOOKUP(A9056,MI_Match_Analysis!$A$2:$A$8,MI_Match_Analysis!$F$2:$F$8,"Not Found")</f>
        <v>Not Found</v>
      </c>
    </row>
    <row r="9057" spans="1:20" hidden="1" x14ac:dyDescent="0.3">
      <c r="A9057">
        <v>40</v>
      </c>
      <c r="B9057" s="1">
        <v>46140</v>
      </c>
      <c r="C9057" t="s">
        <v>162</v>
      </c>
      <c r="D9057" t="s">
        <v>212</v>
      </c>
      <c r="E9057" t="s">
        <v>47</v>
      </c>
      <c r="F9057" t="s">
        <v>40</v>
      </c>
      <c r="G9057">
        <v>1</v>
      </c>
      <c r="H9057">
        <v>1.2</v>
      </c>
      <c r="I9057" t="s">
        <v>64</v>
      </c>
      <c r="J9057" t="s">
        <v>42</v>
      </c>
      <c r="K9057">
        <v>4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83</v>
      </c>
      <c r="R9057" t="s">
        <v>83</v>
      </c>
      <c r="S9057" t="s">
        <v>83</v>
      </c>
      <c r="T9057" t="str">
        <f>_xlfn.XLOOKUP(A9057,MI_Match_Analysis!$A$2:$A$8,MI_Match_Analysis!$F$2:$F$8,"Not Found")</f>
        <v>Not Found</v>
      </c>
    </row>
    <row r="9058" spans="1:20" hidden="1" x14ac:dyDescent="0.3">
      <c r="A9058">
        <v>40</v>
      </c>
      <c r="B9058" s="1">
        <v>46140</v>
      </c>
      <c r="C9058" t="s">
        <v>162</v>
      </c>
      <c r="D9058" t="s">
        <v>212</v>
      </c>
      <c r="E9058" t="s">
        <v>47</v>
      </c>
      <c r="F9058" t="s">
        <v>40</v>
      </c>
      <c r="G9058">
        <v>1</v>
      </c>
      <c r="H9058">
        <v>1.3</v>
      </c>
      <c r="I9058" t="s">
        <v>64</v>
      </c>
      <c r="J9058" t="s">
        <v>42</v>
      </c>
      <c r="K9058">
        <v>6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83</v>
      </c>
      <c r="R9058" t="s">
        <v>83</v>
      </c>
      <c r="S9058" t="s">
        <v>83</v>
      </c>
      <c r="T9058" t="str">
        <f>_xlfn.XLOOKUP(A9058,MI_Match_Analysis!$A$2:$A$8,MI_Match_Analysis!$F$2:$F$8,"Not Found")</f>
        <v>Not Found</v>
      </c>
    </row>
    <row r="9059" spans="1:20" hidden="1" x14ac:dyDescent="0.3">
      <c r="A9059">
        <v>40</v>
      </c>
      <c r="B9059" s="1">
        <v>46140</v>
      </c>
      <c r="C9059" t="s">
        <v>162</v>
      </c>
      <c r="D9059" t="s">
        <v>212</v>
      </c>
      <c r="E9059" t="s">
        <v>47</v>
      </c>
      <c r="F9059" t="s">
        <v>40</v>
      </c>
      <c r="G9059">
        <v>1</v>
      </c>
      <c r="H9059">
        <v>1.4</v>
      </c>
      <c r="I9059" t="s">
        <v>64</v>
      </c>
      <c r="J9059" t="s">
        <v>42</v>
      </c>
      <c r="K9059">
        <v>4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83</v>
      </c>
      <c r="R9059" t="s">
        <v>83</v>
      </c>
      <c r="S9059" t="s">
        <v>83</v>
      </c>
      <c r="T9059" t="str">
        <f>_xlfn.XLOOKUP(A9059,MI_Match_Analysis!$A$2:$A$8,MI_Match_Analysis!$F$2:$F$8,"Not Found")</f>
        <v>Not Found</v>
      </c>
    </row>
    <row r="9060" spans="1:20" hidden="1" x14ac:dyDescent="0.3">
      <c r="A9060">
        <v>40</v>
      </c>
      <c r="B9060" s="1">
        <v>46140</v>
      </c>
      <c r="C9060" t="s">
        <v>162</v>
      </c>
      <c r="D9060" t="s">
        <v>212</v>
      </c>
      <c r="E9060" t="s">
        <v>47</v>
      </c>
      <c r="F9060" t="s">
        <v>40</v>
      </c>
      <c r="G9060">
        <v>1</v>
      </c>
      <c r="H9060">
        <v>1.5</v>
      </c>
      <c r="I9060" t="s">
        <v>64</v>
      </c>
      <c r="J9060" t="s">
        <v>42</v>
      </c>
      <c r="K9060">
        <v>4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83</v>
      </c>
      <c r="R9060" t="s">
        <v>83</v>
      </c>
      <c r="S9060" t="s">
        <v>83</v>
      </c>
      <c r="T9060" t="str">
        <f>_xlfn.XLOOKUP(A9060,MI_Match_Analysis!$A$2:$A$8,MI_Match_Analysis!$F$2:$F$8,"Not Found")</f>
        <v>Not Found</v>
      </c>
    </row>
    <row r="9061" spans="1:20" hidden="1" x14ac:dyDescent="0.3">
      <c r="A9061">
        <v>40</v>
      </c>
      <c r="B9061" s="1">
        <v>46140</v>
      </c>
      <c r="C9061" t="s">
        <v>162</v>
      </c>
      <c r="D9061" t="s">
        <v>212</v>
      </c>
      <c r="E9061" t="s">
        <v>47</v>
      </c>
      <c r="F9061" t="s">
        <v>40</v>
      </c>
      <c r="G9061">
        <v>1</v>
      </c>
      <c r="H9061">
        <v>1.6</v>
      </c>
      <c r="I9061" t="s">
        <v>64</v>
      </c>
      <c r="J9061" t="s">
        <v>42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83</v>
      </c>
      <c r="R9061" t="s">
        <v>83</v>
      </c>
      <c r="S9061" t="s">
        <v>83</v>
      </c>
      <c r="T9061" t="str">
        <f>_xlfn.XLOOKUP(A9061,MI_Match_Analysis!$A$2:$A$8,MI_Match_Analysis!$F$2:$F$8,"Not Found")</f>
        <v>Not Found</v>
      </c>
    </row>
    <row r="9062" spans="1:20" hidden="1" x14ac:dyDescent="0.3">
      <c r="A9062">
        <v>40</v>
      </c>
      <c r="B9062" s="1">
        <v>46140</v>
      </c>
      <c r="C9062" t="s">
        <v>162</v>
      </c>
      <c r="D9062" t="s">
        <v>212</v>
      </c>
      <c r="E9062" t="s">
        <v>47</v>
      </c>
      <c r="F9062" t="s">
        <v>40</v>
      </c>
      <c r="G9062">
        <v>1</v>
      </c>
      <c r="H9062">
        <v>2.1</v>
      </c>
      <c r="I9062" t="s">
        <v>64</v>
      </c>
      <c r="J9062" t="s">
        <v>44</v>
      </c>
      <c r="K9062">
        <v>4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83</v>
      </c>
      <c r="R9062" t="s">
        <v>83</v>
      </c>
      <c r="S9062" t="s">
        <v>83</v>
      </c>
      <c r="T9062" t="str">
        <f>_xlfn.XLOOKUP(A9062,MI_Match_Analysis!$A$2:$A$8,MI_Match_Analysis!$F$2:$F$8,"Not Found")</f>
        <v>Not Found</v>
      </c>
    </row>
    <row r="9063" spans="1:20" hidden="1" x14ac:dyDescent="0.3">
      <c r="A9063">
        <v>40</v>
      </c>
      <c r="B9063" s="1">
        <v>46140</v>
      </c>
      <c r="C9063" t="s">
        <v>162</v>
      </c>
      <c r="D9063" t="s">
        <v>212</v>
      </c>
      <c r="E9063" t="s">
        <v>47</v>
      </c>
      <c r="F9063" t="s">
        <v>40</v>
      </c>
      <c r="G9063">
        <v>1</v>
      </c>
      <c r="H9063">
        <v>2.2000000000000002</v>
      </c>
      <c r="I9063" t="s">
        <v>64</v>
      </c>
      <c r="J9063" t="s">
        <v>44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83</v>
      </c>
      <c r="R9063" t="s">
        <v>83</v>
      </c>
      <c r="S9063" t="s">
        <v>83</v>
      </c>
      <c r="T9063" t="str">
        <f>_xlfn.XLOOKUP(A9063,MI_Match_Analysis!$A$2:$A$8,MI_Match_Analysis!$F$2:$F$8,"Not Found")</f>
        <v>Not Found</v>
      </c>
    </row>
    <row r="9064" spans="1:20" hidden="1" x14ac:dyDescent="0.3">
      <c r="A9064">
        <v>40</v>
      </c>
      <c r="B9064" s="1">
        <v>46140</v>
      </c>
      <c r="C9064" t="s">
        <v>162</v>
      </c>
      <c r="D9064" t="s">
        <v>212</v>
      </c>
      <c r="E9064" t="s">
        <v>47</v>
      </c>
      <c r="F9064" t="s">
        <v>40</v>
      </c>
      <c r="G9064">
        <v>1</v>
      </c>
      <c r="H9064">
        <v>2.2999999999999998</v>
      </c>
      <c r="I9064" t="s">
        <v>64</v>
      </c>
      <c r="J9064" t="s">
        <v>44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83</v>
      </c>
      <c r="R9064" t="s">
        <v>83</v>
      </c>
      <c r="S9064" t="s">
        <v>83</v>
      </c>
      <c r="T9064" t="str">
        <f>_xlfn.XLOOKUP(A9064,MI_Match_Analysis!$A$2:$A$8,MI_Match_Analysis!$F$2:$F$8,"Not Found")</f>
        <v>Not Found</v>
      </c>
    </row>
    <row r="9065" spans="1:20" hidden="1" x14ac:dyDescent="0.3">
      <c r="A9065">
        <v>40</v>
      </c>
      <c r="B9065" s="1">
        <v>46140</v>
      </c>
      <c r="C9065" t="s">
        <v>162</v>
      </c>
      <c r="D9065" t="s">
        <v>212</v>
      </c>
      <c r="E9065" t="s">
        <v>47</v>
      </c>
      <c r="F9065" t="s">
        <v>40</v>
      </c>
      <c r="G9065">
        <v>1</v>
      </c>
      <c r="H9065">
        <v>2.4</v>
      </c>
      <c r="I9065" t="s">
        <v>64</v>
      </c>
      <c r="J9065" t="s">
        <v>44</v>
      </c>
      <c r="K9065">
        <v>4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83</v>
      </c>
      <c r="R9065" t="s">
        <v>83</v>
      </c>
      <c r="S9065" t="s">
        <v>83</v>
      </c>
      <c r="T9065" t="str">
        <f>_xlfn.XLOOKUP(A9065,MI_Match_Analysis!$A$2:$A$8,MI_Match_Analysis!$F$2:$F$8,"Not Found")</f>
        <v>Not Found</v>
      </c>
    </row>
    <row r="9066" spans="1:20" hidden="1" x14ac:dyDescent="0.3">
      <c r="A9066">
        <v>40</v>
      </c>
      <c r="B9066" s="1">
        <v>46140</v>
      </c>
      <c r="C9066" t="s">
        <v>162</v>
      </c>
      <c r="D9066" t="s">
        <v>212</v>
      </c>
      <c r="E9066" t="s">
        <v>47</v>
      </c>
      <c r="F9066" t="s">
        <v>40</v>
      </c>
      <c r="G9066">
        <v>1</v>
      </c>
      <c r="H9066">
        <v>2.5</v>
      </c>
      <c r="I9066" t="s">
        <v>64</v>
      </c>
      <c r="J9066" t="s">
        <v>44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165</v>
      </c>
      <c r="R9066" t="s">
        <v>64</v>
      </c>
      <c r="S9066" t="s">
        <v>42</v>
      </c>
      <c r="T9066" t="str">
        <f>_xlfn.XLOOKUP(A9066,MI_Match_Analysis!$A$2:$A$8,MI_Match_Analysis!$F$2:$F$8,"Not Found")</f>
        <v>Not Found</v>
      </c>
    </row>
    <row r="9067" spans="1:20" hidden="1" x14ac:dyDescent="0.3">
      <c r="A9067">
        <v>40</v>
      </c>
      <c r="B9067" s="1">
        <v>46140</v>
      </c>
      <c r="C9067" t="s">
        <v>162</v>
      </c>
      <c r="D9067" t="s">
        <v>212</v>
      </c>
      <c r="E9067" t="s">
        <v>47</v>
      </c>
      <c r="F9067" t="s">
        <v>40</v>
      </c>
      <c r="G9067">
        <v>1</v>
      </c>
      <c r="H9067">
        <v>2.6</v>
      </c>
      <c r="I9067" t="s">
        <v>49</v>
      </c>
      <c r="J9067" t="s">
        <v>44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83</v>
      </c>
      <c r="R9067" t="s">
        <v>83</v>
      </c>
      <c r="S9067" t="s">
        <v>83</v>
      </c>
      <c r="T9067" t="str">
        <f>_xlfn.XLOOKUP(A9067,MI_Match_Analysis!$A$2:$A$8,MI_Match_Analysis!$F$2:$F$8,"Not Found")</f>
        <v>Not Found</v>
      </c>
    </row>
    <row r="9068" spans="1:20" hidden="1" x14ac:dyDescent="0.3">
      <c r="A9068">
        <v>40</v>
      </c>
      <c r="B9068" s="1">
        <v>46140</v>
      </c>
      <c r="C9068" t="s">
        <v>162</v>
      </c>
      <c r="D9068" t="s">
        <v>212</v>
      </c>
      <c r="E9068" t="s">
        <v>47</v>
      </c>
      <c r="F9068" t="s">
        <v>40</v>
      </c>
      <c r="G9068">
        <v>1</v>
      </c>
      <c r="H9068">
        <v>3.1</v>
      </c>
      <c r="I9068" t="s">
        <v>223</v>
      </c>
      <c r="J9068" t="s">
        <v>42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83</v>
      </c>
      <c r="R9068" t="s">
        <v>83</v>
      </c>
      <c r="S9068" t="s">
        <v>83</v>
      </c>
      <c r="T9068" t="str">
        <f>_xlfn.XLOOKUP(A9068,MI_Match_Analysis!$A$2:$A$8,MI_Match_Analysis!$F$2:$F$8,"Not Found")</f>
        <v>Not Found</v>
      </c>
    </row>
    <row r="9069" spans="1:20" hidden="1" x14ac:dyDescent="0.3">
      <c r="A9069">
        <v>40</v>
      </c>
      <c r="B9069" s="1">
        <v>46140</v>
      </c>
      <c r="C9069" t="s">
        <v>162</v>
      </c>
      <c r="D9069" t="s">
        <v>212</v>
      </c>
      <c r="E9069" t="s">
        <v>47</v>
      </c>
      <c r="F9069" t="s">
        <v>40</v>
      </c>
      <c r="G9069">
        <v>1</v>
      </c>
      <c r="H9069">
        <v>3.2</v>
      </c>
      <c r="I9069" t="s">
        <v>223</v>
      </c>
      <c r="J9069" t="s">
        <v>42</v>
      </c>
      <c r="K9069">
        <v>2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83</v>
      </c>
      <c r="R9069" t="s">
        <v>83</v>
      </c>
      <c r="S9069" t="s">
        <v>83</v>
      </c>
      <c r="T9069" t="str">
        <f>_xlfn.XLOOKUP(A9069,MI_Match_Analysis!$A$2:$A$8,MI_Match_Analysis!$F$2:$F$8,"Not Found")</f>
        <v>Not Found</v>
      </c>
    </row>
    <row r="9070" spans="1:20" hidden="1" x14ac:dyDescent="0.3">
      <c r="A9070">
        <v>40</v>
      </c>
      <c r="B9070" s="1">
        <v>46140</v>
      </c>
      <c r="C9070" t="s">
        <v>162</v>
      </c>
      <c r="D9070" t="s">
        <v>212</v>
      </c>
      <c r="E9070" t="s">
        <v>47</v>
      </c>
      <c r="F9070" t="s">
        <v>40</v>
      </c>
      <c r="G9070">
        <v>1</v>
      </c>
      <c r="H9070">
        <v>3.3</v>
      </c>
      <c r="I9070" t="s">
        <v>223</v>
      </c>
      <c r="J9070" t="s">
        <v>42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83</v>
      </c>
      <c r="R9070" t="s">
        <v>83</v>
      </c>
      <c r="S9070" t="s">
        <v>83</v>
      </c>
      <c r="T9070" t="str">
        <f>_xlfn.XLOOKUP(A9070,MI_Match_Analysis!$A$2:$A$8,MI_Match_Analysis!$F$2:$F$8,"Not Found")</f>
        <v>Not Found</v>
      </c>
    </row>
    <row r="9071" spans="1:20" hidden="1" x14ac:dyDescent="0.3">
      <c r="A9071">
        <v>40</v>
      </c>
      <c r="B9071" s="1">
        <v>46140</v>
      </c>
      <c r="C9071" t="s">
        <v>162</v>
      </c>
      <c r="D9071" t="s">
        <v>212</v>
      </c>
      <c r="E9071" t="s">
        <v>47</v>
      </c>
      <c r="F9071" t="s">
        <v>40</v>
      </c>
      <c r="G9071">
        <v>1</v>
      </c>
      <c r="H9071">
        <v>3.4</v>
      </c>
      <c r="I9071" t="s">
        <v>223</v>
      </c>
      <c r="J9071" t="s">
        <v>42</v>
      </c>
      <c r="K9071">
        <v>4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83</v>
      </c>
      <c r="R9071" t="s">
        <v>83</v>
      </c>
      <c r="S9071" t="s">
        <v>83</v>
      </c>
      <c r="T9071" t="str">
        <f>_xlfn.XLOOKUP(A9071,MI_Match_Analysis!$A$2:$A$8,MI_Match_Analysis!$F$2:$F$8,"Not Found")</f>
        <v>Not Found</v>
      </c>
    </row>
    <row r="9072" spans="1:20" hidden="1" x14ac:dyDescent="0.3">
      <c r="A9072">
        <v>40</v>
      </c>
      <c r="B9072" s="1">
        <v>46140</v>
      </c>
      <c r="C9072" t="s">
        <v>162</v>
      </c>
      <c r="D9072" t="s">
        <v>212</v>
      </c>
      <c r="E9072" t="s">
        <v>47</v>
      </c>
      <c r="F9072" t="s">
        <v>40</v>
      </c>
      <c r="G9072">
        <v>1</v>
      </c>
      <c r="H9072">
        <v>3.5</v>
      </c>
      <c r="I9072" t="s">
        <v>223</v>
      </c>
      <c r="J9072" t="s">
        <v>42</v>
      </c>
      <c r="K9072">
        <v>4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83</v>
      </c>
      <c r="R9072" t="s">
        <v>83</v>
      </c>
      <c r="S9072" t="s">
        <v>83</v>
      </c>
      <c r="T9072" t="str">
        <f>_xlfn.XLOOKUP(A9072,MI_Match_Analysis!$A$2:$A$8,MI_Match_Analysis!$F$2:$F$8,"Not Found")</f>
        <v>Not Found</v>
      </c>
    </row>
    <row r="9073" spans="1:20" hidden="1" x14ac:dyDescent="0.3">
      <c r="A9073">
        <v>40</v>
      </c>
      <c r="B9073" s="1">
        <v>46140</v>
      </c>
      <c r="C9073" t="s">
        <v>162</v>
      </c>
      <c r="D9073" t="s">
        <v>212</v>
      </c>
      <c r="E9073" t="s">
        <v>47</v>
      </c>
      <c r="F9073" t="s">
        <v>40</v>
      </c>
      <c r="G9073">
        <v>1</v>
      </c>
      <c r="H9073">
        <v>3.6</v>
      </c>
      <c r="I9073" t="s">
        <v>223</v>
      </c>
      <c r="J9073" t="s">
        <v>42</v>
      </c>
      <c r="K9073">
        <v>1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83</v>
      </c>
      <c r="R9073" t="s">
        <v>83</v>
      </c>
      <c r="S9073" t="s">
        <v>83</v>
      </c>
      <c r="T9073" t="str">
        <f>_xlfn.XLOOKUP(A9073,MI_Match_Analysis!$A$2:$A$8,MI_Match_Analysis!$F$2:$F$8,"Not Found")</f>
        <v>Not Found</v>
      </c>
    </row>
    <row r="9074" spans="1:20" hidden="1" x14ac:dyDescent="0.3">
      <c r="A9074">
        <v>40</v>
      </c>
      <c r="B9074" s="1">
        <v>46140</v>
      </c>
      <c r="C9074" t="s">
        <v>162</v>
      </c>
      <c r="D9074" t="s">
        <v>212</v>
      </c>
      <c r="E9074" t="s">
        <v>47</v>
      </c>
      <c r="F9074" t="s">
        <v>40</v>
      </c>
      <c r="G9074">
        <v>1</v>
      </c>
      <c r="H9074">
        <v>4.0999999999999996</v>
      </c>
      <c r="I9074" t="s">
        <v>223</v>
      </c>
      <c r="J9074" t="s">
        <v>203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83</v>
      </c>
      <c r="R9074" t="s">
        <v>83</v>
      </c>
      <c r="S9074" t="s">
        <v>83</v>
      </c>
      <c r="T9074" t="str">
        <f>_xlfn.XLOOKUP(A9074,MI_Match_Analysis!$A$2:$A$8,MI_Match_Analysis!$F$2:$F$8,"Not Found")</f>
        <v>Not Found</v>
      </c>
    </row>
    <row r="9075" spans="1:20" hidden="1" x14ac:dyDescent="0.3">
      <c r="A9075">
        <v>40</v>
      </c>
      <c r="B9075" s="1">
        <v>46140</v>
      </c>
      <c r="C9075" t="s">
        <v>162</v>
      </c>
      <c r="D9075" t="s">
        <v>212</v>
      </c>
      <c r="E9075" t="s">
        <v>47</v>
      </c>
      <c r="F9075" t="s">
        <v>40</v>
      </c>
      <c r="G9075">
        <v>1</v>
      </c>
      <c r="H9075">
        <v>4.2</v>
      </c>
      <c r="I9075" t="s">
        <v>223</v>
      </c>
      <c r="J9075" t="s">
        <v>203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83</v>
      </c>
      <c r="R9075" t="s">
        <v>83</v>
      </c>
      <c r="S9075" t="s">
        <v>83</v>
      </c>
      <c r="T9075" t="str">
        <f>_xlfn.XLOOKUP(A9075,MI_Match_Analysis!$A$2:$A$8,MI_Match_Analysis!$F$2:$F$8,"Not Found")</f>
        <v>Not Found</v>
      </c>
    </row>
    <row r="9076" spans="1:20" hidden="1" x14ac:dyDescent="0.3">
      <c r="A9076">
        <v>40</v>
      </c>
      <c r="B9076" s="1">
        <v>46140</v>
      </c>
      <c r="C9076" t="s">
        <v>162</v>
      </c>
      <c r="D9076" t="s">
        <v>212</v>
      </c>
      <c r="E9076" t="s">
        <v>47</v>
      </c>
      <c r="F9076" t="s">
        <v>40</v>
      </c>
      <c r="G9076">
        <v>1</v>
      </c>
      <c r="H9076">
        <v>4.3</v>
      </c>
      <c r="I9076" t="s">
        <v>49</v>
      </c>
      <c r="J9076" t="s">
        <v>203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83</v>
      </c>
      <c r="R9076" t="s">
        <v>83</v>
      </c>
      <c r="S9076" t="s">
        <v>83</v>
      </c>
      <c r="T9076" t="str">
        <f>_xlfn.XLOOKUP(A9076,MI_Match_Analysis!$A$2:$A$8,MI_Match_Analysis!$F$2:$F$8,"Not Found")</f>
        <v>Not Found</v>
      </c>
    </row>
    <row r="9077" spans="1:20" hidden="1" x14ac:dyDescent="0.3">
      <c r="A9077">
        <v>40</v>
      </c>
      <c r="B9077" s="1">
        <v>46140</v>
      </c>
      <c r="C9077" t="s">
        <v>162</v>
      </c>
      <c r="D9077" t="s">
        <v>212</v>
      </c>
      <c r="E9077" t="s">
        <v>47</v>
      </c>
      <c r="F9077" t="s">
        <v>40</v>
      </c>
      <c r="G9077">
        <v>1</v>
      </c>
      <c r="H9077">
        <v>4.4000000000000004</v>
      </c>
      <c r="I9077" t="s">
        <v>49</v>
      </c>
      <c r="J9077" t="s">
        <v>203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83</v>
      </c>
      <c r="R9077" t="s">
        <v>83</v>
      </c>
      <c r="S9077" t="s">
        <v>83</v>
      </c>
      <c r="T9077" t="str">
        <f>_xlfn.XLOOKUP(A9077,MI_Match_Analysis!$A$2:$A$8,MI_Match_Analysis!$F$2:$F$8,"Not Found")</f>
        <v>Not Found</v>
      </c>
    </row>
    <row r="9078" spans="1:20" hidden="1" x14ac:dyDescent="0.3">
      <c r="A9078">
        <v>40</v>
      </c>
      <c r="B9078" s="1">
        <v>46140</v>
      </c>
      <c r="C9078" t="s">
        <v>162</v>
      </c>
      <c r="D9078" t="s">
        <v>212</v>
      </c>
      <c r="E9078" t="s">
        <v>47</v>
      </c>
      <c r="F9078" t="s">
        <v>40</v>
      </c>
      <c r="G9078">
        <v>1</v>
      </c>
      <c r="H9078">
        <v>4.5</v>
      </c>
      <c r="I9078" t="s">
        <v>49</v>
      </c>
      <c r="J9078" t="s">
        <v>203</v>
      </c>
      <c r="K9078">
        <v>0</v>
      </c>
      <c r="L9078">
        <v>1</v>
      </c>
      <c r="M9078">
        <v>1</v>
      </c>
      <c r="N9078">
        <v>0</v>
      </c>
      <c r="O9078">
        <v>0</v>
      </c>
      <c r="P9078">
        <v>0</v>
      </c>
      <c r="Q9078" t="s">
        <v>83</v>
      </c>
      <c r="R9078" t="s">
        <v>83</v>
      </c>
      <c r="S9078" t="s">
        <v>83</v>
      </c>
      <c r="T9078" t="str">
        <f>_xlfn.XLOOKUP(A9078,MI_Match_Analysis!$A$2:$A$8,MI_Match_Analysis!$F$2:$F$8,"Not Found")</f>
        <v>Not Found</v>
      </c>
    </row>
    <row r="9079" spans="1:20" hidden="1" x14ac:dyDescent="0.3">
      <c r="A9079">
        <v>40</v>
      </c>
      <c r="B9079" s="1">
        <v>46140</v>
      </c>
      <c r="C9079" t="s">
        <v>162</v>
      </c>
      <c r="D9079" t="s">
        <v>212</v>
      </c>
      <c r="E9079" t="s">
        <v>47</v>
      </c>
      <c r="F9079" t="s">
        <v>40</v>
      </c>
      <c r="G9079">
        <v>1</v>
      </c>
      <c r="H9079">
        <v>4.5</v>
      </c>
      <c r="I9079" t="s">
        <v>49</v>
      </c>
      <c r="J9079" t="s">
        <v>203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83</v>
      </c>
      <c r="R9079" t="s">
        <v>83</v>
      </c>
      <c r="S9079" t="s">
        <v>83</v>
      </c>
      <c r="T9079" t="str">
        <f>_xlfn.XLOOKUP(A9079,MI_Match_Analysis!$A$2:$A$8,MI_Match_Analysis!$F$2:$F$8,"Not Found")</f>
        <v>Not Found</v>
      </c>
    </row>
    <row r="9080" spans="1:20" hidden="1" x14ac:dyDescent="0.3">
      <c r="A9080">
        <v>40</v>
      </c>
      <c r="B9080" s="1">
        <v>46140</v>
      </c>
      <c r="C9080" t="s">
        <v>162</v>
      </c>
      <c r="D9080" t="s">
        <v>212</v>
      </c>
      <c r="E9080" t="s">
        <v>47</v>
      </c>
      <c r="F9080" t="s">
        <v>40</v>
      </c>
      <c r="G9080">
        <v>1</v>
      </c>
      <c r="H9080">
        <v>4.5999999999999996</v>
      </c>
      <c r="I9080" t="s">
        <v>223</v>
      </c>
      <c r="J9080" t="s">
        <v>203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83</v>
      </c>
      <c r="R9080" t="s">
        <v>83</v>
      </c>
      <c r="S9080" t="s">
        <v>83</v>
      </c>
      <c r="T9080" t="str">
        <f>_xlfn.XLOOKUP(A9080,MI_Match_Analysis!$A$2:$A$8,MI_Match_Analysis!$F$2:$F$8,"Not Found")</f>
        <v>Not Found</v>
      </c>
    </row>
    <row r="9081" spans="1:20" hidden="1" x14ac:dyDescent="0.3">
      <c r="A9081">
        <v>40</v>
      </c>
      <c r="B9081" s="1">
        <v>46140</v>
      </c>
      <c r="C9081" t="s">
        <v>162</v>
      </c>
      <c r="D9081" t="s">
        <v>212</v>
      </c>
      <c r="E9081" t="s">
        <v>47</v>
      </c>
      <c r="F9081" t="s">
        <v>40</v>
      </c>
      <c r="G9081">
        <v>1</v>
      </c>
      <c r="H9081">
        <v>5.0999999999999996</v>
      </c>
      <c r="I9081" t="s">
        <v>223</v>
      </c>
      <c r="J9081" t="s">
        <v>42</v>
      </c>
      <c r="K9081">
        <v>6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83</v>
      </c>
      <c r="R9081" t="s">
        <v>83</v>
      </c>
      <c r="S9081" t="s">
        <v>83</v>
      </c>
      <c r="T9081" t="str">
        <f>_xlfn.XLOOKUP(A9081,MI_Match_Analysis!$A$2:$A$8,MI_Match_Analysis!$F$2:$F$8,"Not Found")</f>
        <v>Not Found</v>
      </c>
    </row>
    <row r="9082" spans="1:20" hidden="1" x14ac:dyDescent="0.3">
      <c r="A9082">
        <v>40</v>
      </c>
      <c r="B9082" s="1">
        <v>46140</v>
      </c>
      <c r="C9082" t="s">
        <v>162</v>
      </c>
      <c r="D9082" t="s">
        <v>212</v>
      </c>
      <c r="E9082" t="s">
        <v>47</v>
      </c>
      <c r="F9082" t="s">
        <v>40</v>
      </c>
      <c r="G9082">
        <v>1</v>
      </c>
      <c r="H9082">
        <v>5.2</v>
      </c>
      <c r="I9082" t="s">
        <v>223</v>
      </c>
      <c r="J9082" t="s">
        <v>42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83</v>
      </c>
      <c r="R9082" t="s">
        <v>83</v>
      </c>
      <c r="S9082" t="s">
        <v>83</v>
      </c>
      <c r="T9082" t="str">
        <f>_xlfn.XLOOKUP(A9082,MI_Match_Analysis!$A$2:$A$8,MI_Match_Analysis!$F$2:$F$8,"Not Found")</f>
        <v>Not Found</v>
      </c>
    </row>
    <row r="9083" spans="1:20" hidden="1" x14ac:dyDescent="0.3">
      <c r="A9083">
        <v>40</v>
      </c>
      <c r="B9083" s="1">
        <v>46140</v>
      </c>
      <c r="C9083" t="s">
        <v>162</v>
      </c>
      <c r="D9083" t="s">
        <v>212</v>
      </c>
      <c r="E9083" t="s">
        <v>47</v>
      </c>
      <c r="F9083" t="s">
        <v>40</v>
      </c>
      <c r="G9083">
        <v>1</v>
      </c>
      <c r="H9083">
        <v>5.3</v>
      </c>
      <c r="I9083" t="s">
        <v>49</v>
      </c>
      <c r="J9083" t="s">
        <v>42</v>
      </c>
      <c r="K9083">
        <v>1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83</v>
      </c>
      <c r="R9083" t="s">
        <v>83</v>
      </c>
      <c r="S9083" t="s">
        <v>83</v>
      </c>
      <c r="T9083" t="str">
        <f>_xlfn.XLOOKUP(A9083,MI_Match_Analysis!$A$2:$A$8,MI_Match_Analysis!$F$2:$F$8,"Not Found")</f>
        <v>Not Found</v>
      </c>
    </row>
    <row r="9084" spans="1:20" hidden="1" x14ac:dyDescent="0.3">
      <c r="A9084">
        <v>40</v>
      </c>
      <c r="B9084" s="1">
        <v>46140</v>
      </c>
      <c r="C9084" t="s">
        <v>162</v>
      </c>
      <c r="D9084" t="s">
        <v>212</v>
      </c>
      <c r="E9084" t="s">
        <v>47</v>
      </c>
      <c r="F9084" t="s">
        <v>40</v>
      </c>
      <c r="G9084">
        <v>1</v>
      </c>
      <c r="H9084">
        <v>5.4</v>
      </c>
      <c r="I9084" t="s">
        <v>223</v>
      </c>
      <c r="J9084" t="s">
        <v>42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83</v>
      </c>
      <c r="R9084" t="s">
        <v>83</v>
      </c>
      <c r="S9084" t="s">
        <v>83</v>
      </c>
      <c r="T9084" t="str">
        <f>_xlfn.XLOOKUP(A9084,MI_Match_Analysis!$A$2:$A$8,MI_Match_Analysis!$F$2:$F$8,"Not Found")</f>
        <v>Not Found</v>
      </c>
    </row>
    <row r="9085" spans="1:20" hidden="1" x14ac:dyDescent="0.3">
      <c r="A9085">
        <v>40</v>
      </c>
      <c r="B9085" s="1">
        <v>46140</v>
      </c>
      <c r="C9085" t="s">
        <v>162</v>
      </c>
      <c r="D9085" t="s">
        <v>212</v>
      </c>
      <c r="E9085" t="s">
        <v>47</v>
      </c>
      <c r="F9085" t="s">
        <v>40</v>
      </c>
      <c r="G9085">
        <v>1</v>
      </c>
      <c r="H9085">
        <v>5.5</v>
      </c>
      <c r="I9085" t="s">
        <v>223</v>
      </c>
      <c r="J9085" t="s">
        <v>42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83</v>
      </c>
      <c r="R9085" t="s">
        <v>83</v>
      </c>
      <c r="S9085" t="s">
        <v>83</v>
      </c>
      <c r="T9085" t="str">
        <f>_xlfn.XLOOKUP(A9085,MI_Match_Analysis!$A$2:$A$8,MI_Match_Analysis!$F$2:$F$8,"Not Found")</f>
        <v>Not Found</v>
      </c>
    </row>
    <row r="9086" spans="1:20" hidden="1" x14ac:dyDescent="0.3">
      <c r="A9086">
        <v>40</v>
      </c>
      <c r="B9086" s="1">
        <v>46140</v>
      </c>
      <c r="C9086" t="s">
        <v>162</v>
      </c>
      <c r="D9086" t="s">
        <v>212</v>
      </c>
      <c r="E9086" t="s">
        <v>47</v>
      </c>
      <c r="F9086" t="s">
        <v>40</v>
      </c>
      <c r="G9086">
        <v>1</v>
      </c>
      <c r="H9086">
        <v>5.6</v>
      </c>
      <c r="I9086" t="s">
        <v>49</v>
      </c>
      <c r="J9086" t="s">
        <v>42</v>
      </c>
      <c r="K9086">
        <v>4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83</v>
      </c>
      <c r="R9086" t="s">
        <v>83</v>
      </c>
      <c r="S9086" t="s">
        <v>83</v>
      </c>
      <c r="T9086" t="str">
        <f>_xlfn.XLOOKUP(A9086,MI_Match_Analysis!$A$2:$A$8,MI_Match_Analysis!$F$2:$F$8,"Not Found")</f>
        <v>Not Found</v>
      </c>
    </row>
    <row r="9087" spans="1:20" hidden="1" x14ac:dyDescent="0.3">
      <c r="A9087">
        <v>40</v>
      </c>
      <c r="B9087" s="1">
        <v>46140</v>
      </c>
      <c r="C9087" t="s">
        <v>162</v>
      </c>
      <c r="D9087" t="s">
        <v>212</v>
      </c>
      <c r="E9087" t="s">
        <v>47</v>
      </c>
      <c r="F9087" t="s">
        <v>40</v>
      </c>
      <c r="G9087">
        <v>1</v>
      </c>
      <c r="H9087">
        <v>6.1</v>
      </c>
      <c r="I9087" t="s">
        <v>223</v>
      </c>
      <c r="J9087" t="s">
        <v>278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83</v>
      </c>
      <c r="R9087" t="s">
        <v>83</v>
      </c>
      <c r="S9087" t="s">
        <v>83</v>
      </c>
      <c r="T9087" t="str">
        <f>_xlfn.XLOOKUP(A9087,MI_Match_Analysis!$A$2:$A$8,MI_Match_Analysis!$F$2:$F$8,"Not Found")</f>
        <v>Not Found</v>
      </c>
    </row>
    <row r="9088" spans="1:20" hidden="1" x14ac:dyDescent="0.3">
      <c r="A9088">
        <v>40</v>
      </c>
      <c r="B9088" s="1">
        <v>46140</v>
      </c>
      <c r="C9088" t="s">
        <v>162</v>
      </c>
      <c r="D9088" t="s">
        <v>212</v>
      </c>
      <c r="E9088" t="s">
        <v>47</v>
      </c>
      <c r="F9088" t="s">
        <v>40</v>
      </c>
      <c r="G9088">
        <v>1</v>
      </c>
      <c r="H9088">
        <v>6.2</v>
      </c>
      <c r="I9088" t="s">
        <v>49</v>
      </c>
      <c r="J9088" t="s">
        <v>278</v>
      </c>
      <c r="K9088">
        <v>6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83</v>
      </c>
      <c r="R9088" t="s">
        <v>83</v>
      </c>
      <c r="S9088" t="s">
        <v>83</v>
      </c>
      <c r="T9088" t="str">
        <f>_xlfn.XLOOKUP(A9088,MI_Match_Analysis!$A$2:$A$8,MI_Match_Analysis!$F$2:$F$8,"Not Found")</f>
        <v>Not Found</v>
      </c>
    </row>
    <row r="9089" spans="1:20" hidden="1" x14ac:dyDescent="0.3">
      <c r="A9089">
        <v>40</v>
      </c>
      <c r="B9089" s="1">
        <v>46140</v>
      </c>
      <c r="C9089" t="s">
        <v>162</v>
      </c>
      <c r="D9089" t="s">
        <v>212</v>
      </c>
      <c r="E9089" t="s">
        <v>47</v>
      </c>
      <c r="F9089" t="s">
        <v>40</v>
      </c>
      <c r="G9089">
        <v>1</v>
      </c>
      <c r="H9089">
        <v>6.3</v>
      </c>
      <c r="I9089" t="s">
        <v>49</v>
      </c>
      <c r="J9089" t="s">
        <v>278</v>
      </c>
      <c r="K9089">
        <v>6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83</v>
      </c>
      <c r="R9089" t="s">
        <v>83</v>
      </c>
      <c r="S9089" t="s">
        <v>83</v>
      </c>
      <c r="T9089" t="str">
        <f>_xlfn.XLOOKUP(A9089,MI_Match_Analysis!$A$2:$A$8,MI_Match_Analysis!$F$2:$F$8,"Not Found")</f>
        <v>Not Found</v>
      </c>
    </row>
    <row r="9090" spans="1:20" hidden="1" x14ac:dyDescent="0.3">
      <c r="A9090">
        <v>40</v>
      </c>
      <c r="B9090" s="1">
        <v>46140</v>
      </c>
      <c r="C9090" t="s">
        <v>162</v>
      </c>
      <c r="D9090" t="s">
        <v>212</v>
      </c>
      <c r="E9090" t="s">
        <v>47</v>
      </c>
      <c r="F9090" t="s">
        <v>40</v>
      </c>
      <c r="G9090">
        <v>1</v>
      </c>
      <c r="H9090">
        <v>6.4</v>
      </c>
      <c r="I9090" t="s">
        <v>49</v>
      </c>
      <c r="J9090" t="s">
        <v>278</v>
      </c>
      <c r="K9090">
        <v>1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83</v>
      </c>
      <c r="R9090" t="s">
        <v>83</v>
      </c>
      <c r="S9090" t="s">
        <v>83</v>
      </c>
      <c r="T9090" t="str">
        <f>_xlfn.XLOOKUP(A9090,MI_Match_Analysis!$A$2:$A$8,MI_Match_Analysis!$F$2:$F$8,"Not Found")</f>
        <v>Not Found</v>
      </c>
    </row>
    <row r="9091" spans="1:20" hidden="1" x14ac:dyDescent="0.3">
      <c r="A9091">
        <v>40</v>
      </c>
      <c r="B9091" s="1">
        <v>46140</v>
      </c>
      <c r="C9091" t="s">
        <v>162</v>
      </c>
      <c r="D9091" t="s">
        <v>212</v>
      </c>
      <c r="E9091" t="s">
        <v>47</v>
      </c>
      <c r="F9091" t="s">
        <v>40</v>
      </c>
      <c r="G9091">
        <v>1</v>
      </c>
      <c r="H9091">
        <v>6.5</v>
      </c>
      <c r="I9091" t="s">
        <v>223</v>
      </c>
      <c r="J9091" t="s">
        <v>278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83</v>
      </c>
      <c r="R9091" t="s">
        <v>83</v>
      </c>
      <c r="S9091" t="s">
        <v>83</v>
      </c>
      <c r="T9091" t="str">
        <f>_xlfn.XLOOKUP(A9091,MI_Match_Analysis!$A$2:$A$8,MI_Match_Analysis!$F$2:$F$8,"Not Found")</f>
        <v>Not Found</v>
      </c>
    </row>
    <row r="9092" spans="1:20" hidden="1" x14ac:dyDescent="0.3">
      <c r="A9092">
        <v>40</v>
      </c>
      <c r="B9092" s="1">
        <v>46140</v>
      </c>
      <c r="C9092" t="s">
        <v>162</v>
      </c>
      <c r="D9092" t="s">
        <v>212</v>
      </c>
      <c r="E9092" t="s">
        <v>47</v>
      </c>
      <c r="F9092" t="s">
        <v>40</v>
      </c>
      <c r="G9092">
        <v>1</v>
      </c>
      <c r="H9092">
        <v>6.6</v>
      </c>
      <c r="I9092" t="s">
        <v>49</v>
      </c>
      <c r="J9092" t="s">
        <v>278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83</v>
      </c>
      <c r="R9092" t="s">
        <v>83</v>
      </c>
      <c r="S9092" t="s">
        <v>83</v>
      </c>
      <c r="T9092" t="str">
        <f>_xlfn.XLOOKUP(A9092,MI_Match_Analysis!$A$2:$A$8,MI_Match_Analysis!$F$2:$F$8,"Not Found")</f>
        <v>Not Found</v>
      </c>
    </row>
    <row r="9093" spans="1:20" hidden="1" x14ac:dyDescent="0.3">
      <c r="A9093">
        <v>40</v>
      </c>
      <c r="B9093" s="1">
        <v>46140</v>
      </c>
      <c r="C9093" t="s">
        <v>162</v>
      </c>
      <c r="D9093" t="s">
        <v>212</v>
      </c>
      <c r="E9093" t="s">
        <v>47</v>
      </c>
      <c r="F9093" t="s">
        <v>40</v>
      </c>
      <c r="G9093">
        <v>1</v>
      </c>
      <c r="H9093">
        <v>7.1</v>
      </c>
      <c r="I9093" t="s">
        <v>223</v>
      </c>
      <c r="J9093" t="s">
        <v>129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83</v>
      </c>
      <c r="R9093" t="s">
        <v>83</v>
      </c>
      <c r="S9093" t="s">
        <v>83</v>
      </c>
      <c r="T9093" t="str">
        <f>_xlfn.XLOOKUP(A9093,MI_Match_Analysis!$A$2:$A$8,MI_Match_Analysis!$F$2:$F$8,"Not Found")</f>
        <v>Not Found</v>
      </c>
    </row>
    <row r="9094" spans="1:20" hidden="1" x14ac:dyDescent="0.3">
      <c r="A9094">
        <v>40</v>
      </c>
      <c r="B9094" s="1">
        <v>46140</v>
      </c>
      <c r="C9094" t="s">
        <v>162</v>
      </c>
      <c r="D9094" t="s">
        <v>212</v>
      </c>
      <c r="E9094" t="s">
        <v>47</v>
      </c>
      <c r="F9094" t="s">
        <v>40</v>
      </c>
      <c r="G9094">
        <v>1</v>
      </c>
      <c r="H9094">
        <v>7.2</v>
      </c>
      <c r="I9094" t="s">
        <v>49</v>
      </c>
      <c r="J9094" t="s">
        <v>129</v>
      </c>
      <c r="K9094">
        <v>1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83</v>
      </c>
      <c r="R9094" t="s">
        <v>83</v>
      </c>
      <c r="S9094" t="s">
        <v>83</v>
      </c>
      <c r="T9094" t="str">
        <f>_xlfn.XLOOKUP(A9094,MI_Match_Analysis!$A$2:$A$8,MI_Match_Analysis!$F$2:$F$8,"Not Found")</f>
        <v>Not Found</v>
      </c>
    </row>
    <row r="9095" spans="1:20" hidden="1" x14ac:dyDescent="0.3">
      <c r="A9095">
        <v>40</v>
      </c>
      <c r="B9095" s="1">
        <v>46140</v>
      </c>
      <c r="C9095" t="s">
        <v>162</v>
      </c>
      <c r="D9095" t="s">
        <v>212</v>
      </c>
      <c r="E9095" t="s">
        <v>47</v>
      </c>
      <c r="F9095" t="s">
        <v>40</v>
      </c>
      <c r="G9095">
        <v>1</v>
      </c>
      <c r="H9095">
        <v>7.3</v>
      </c>
      <c r="I9095" t="s">
        <v>223</v>
      </c>
      <c r="J9095" t="s">
        <v>129</v>
      </c>
      <c r="K9095">
        <v>2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83</v>
      </c>
      <c r="R9095" t="s">
        <v>83</v>
      </c>
      <c r="S9095" t="s">
        <v>83</v>
      </c>
      <c r="T9095" t="str">
        <f>_xlfn.XLOOKUP(A9095,MI_Match_Analysis!$A$2:$A$8,MI_Match_Analysis!$F$2:$F$8,"Not Found")</f>
        <v>Not Found</v>
      </c>
    </row>
    <row r="9096" spans="1:20" hidden="1" x14ac:dyDescent="0.3">
      <c r="A9096">
        <v>40</v>
      </c>
      <c r="B9096" s="1">
        <v>46140</v>
      </c>
      <c r="C9096" t="s">
        <v>162</v>
      </c>
      <c r="D9096" t="s">
        <v>212</v>
      </c>
      <c r="E9096" t="s">
        <v>47</v>
      </c>
      <c r="F9096" t="s">
        <v>40</v>
      </c>
      <c r="G9096">
        <v>1</v>
      </c>
      <c r="H9096">
        <v>7.4</v>
      </c>
      <c r="I9096" t="s">
        <v>223</v>
      </c>
      <c r="J9096" t="s">
        <v>129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83</v>
      </c>
      <c r="R9096" t="s">
        <v>83</v>
      </c>
      <c r="S9096" t="s">
        <v>83</v>
      </c>
      <c r="T9096" t="str">
        <f>_xlfn.XLOOKUP(A9096,MI_Match_Analysis!$A$2:$A$8,MI_Match_Analysis!$F$2:$F$8,"Not Found")</f>
        <v>Not Found</v>
      </c>
    </row>
    <row r="9097" spans="1:20" hidden="1" x14ac:dyDescent="0.3">
      <c r="A9097">
        <v>40</v>
      </c>
      <c r="B9097" s="1">
        <v>46140</v>
      </c>
      <c r="C9097" t="s">
        <v>162</v>
      </c>
      <c r="D9097" t="s">
        <v>212</v>
      </c>
      <c r="E9097" t="s">
        <v>47</v>
      </c>
      <c r="F9097" t="s">
        <v>40</v>
      </c>
      <c r="G9097">
        <v>1</v>
      </c>
      <c r="H9097">
        <v>7.5</v>
      </c>
      <c r="I9097" t="s">
        <v>49</v>
      </c>
      <c r="J9097" t="s">
        <v>129</v>
      </c>
      <c r="K9097">
        <v>6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83</v>
      </c>
      <c r="R9097" t="s">
        <v>83</v>
      </c>
      <c r="S9097" t="s">
        <v>83</v>
      </c>
      <c r="T9097" t="str">
        <f>_xlfn.XLOOKUP(A9097,MI_Match_Analysis!$A$2:$A$8,MI_Match_Analysis!$F$2:$F$8,"Not Found")</f>
        <v>Not Found</v>
      </c>
    </row>
    <row r="9098" spans="1:20" hidden="1" x14ac:dyDescent="0.3">
      <c r="A9098">
        <v>40</v>
      </c>
      <c r="B9098" s="1">
        <v>46140</v>
      </c>
      <c r="C9098" t="s">
        <v>162</v>
      </c>
      <c r="D9098" t="s">
        <v>212</v>
      </c>
      <c r="E9098" t="s">
        <v>47</v>
      </c>
      <c r="F9098" t="s">
        <v>40</v>
      </c>
      <c r="G9098">
        <v>1</v>
      </c>
      <c r="H9098">
        <v>7.6</v>
      </c>
      <c r="I9098" t="s">
        <v>49</v>
      </c>
      <c r="J9098" t="s">
        <v>129</v>
      </c>
      <c r="K9098">
        <v>4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83</v>
      </c>
      <c r="R9098" t="s">
        <v>83</v>
      </c>
      <c r="S9098" t="s">
        <v>83</v>
      </c>
      <c r="T9098" t="str">
        <f>_xlfn.XLOOKUP(A9098,MI_Match_Analysis!$A$2:$A$8,MI_Match_Analysis!$F$2:$F$8,"Not Found")</f>
        <v>Not Found</v>
      </c>
    </row>
    <row r="9099" spans="1:20" hidden="1" x14ac:dyDescent="0.3">
      <c r="A9099">
        <v>40</v>
      </c>
      <c r="B9099" s="1">
        <v>46140</v>
      </c>
      <c r="C9099" t="s">
        <v>162</v>
      </c>
      <c r="D9099" t="s">
        <v>212</v>
      </c>
      <c r="E9099" t="s">
        <v>47</v>
      </c>
      <c r="F9099" t="s">
        <v>40</v>
      </c>
      <c r="G9099">
        <v>1</v>
      </c>
      <c r="H9099">
        <v>8.1</v>
      </c>
      <c r="I9099" t="s">
        <v>223</v>
      </c>
      <c r="J9099" t="s">
        <v>278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83</v>
      </c>
      <c r="R9099" t="s">
        <v>83</v>
      </c>
      <c r="S9099" t="s">
        <v>83</v>
      </c>
      <c r="T9099" t="str">
        <f>_xlfn.XLOOKUP(A9099,MI_Match_Analysis!$A$2:$A$8,MI_Match_Analysis!$F$2:$F$8,"Not Found")</f>
        <v>Not Found</v>
      </c>
    </row>
    <row r="9100" spans="1:20" hidden="1" x14ac:dyDescent="0.3">
      <c r="A9100">
        <v>40</v>
      </c>
      <c r="B9100" s="1">
        <v>46140</v>
      </c>
      <c r="C9100" t="s">
        <v>162</v>
      </c>
      <c r="D9100" t="s">
        <v>212</v>
      </c>
      <c r="E9100" t="s">
        <v>47</v>
      </c>
      <c r="F9100" t="s">
        <v>40</v>
      </c>
      <c r="G9100">
        <v>1</v>
      </c>
      <c r="H9100">
        <v>8.1999999999999993</v>
      </c>
      <c r="I9100" t="s">
        <v>49</v>
      </c>
      <c r="J9100" t="s">
        <v>278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165</v>
      </c>
      <c r="R9100" t="s">
        <v>49</v>
      </c>
      <c r="S9100" t="s">
        <v>250</v>
      </c>
      <c r="T9100" t="str">
        <f>_xlfn.XLOOKUP(A9100,MI_Match_Analysis!$A$2:$A$8,MI_Match_Analysis!$F$2:$F$8,"Not Found")</f>
        <v>Not Found</v>
      </c>
    </row>
    <row r="9101" spans="1:20" hidden="1" x14ac:dyDescent="0.3">
      <c r="A9101">
        <v>40</v>
      </c>
      <c r="B9101" s="1">
        <v>46140</v>
      </c>
      <c r="C9101" t="s">
        <v>162</v>
      </c>
      <c r="D9101" t="s">
        <v>212</v>
      </c>
      <c r="E9101" t="s">
        <v>47</v>
      </c>
      <c r="F9101" t="s">
        <v>40</v>
      </c>
      <c r="G9101">
        <v>1</v>
      </c>
      <c r="H9101">
        <v>8.3000000000000007</v>
      </c>
      <c r="I9101" t="s">
        <v>94</v>
      </c>
      <c r="J9101" t="s">
        <v>278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83</v>
      </c>
      <c r="R9101" t="s">
        <v>83</v>
      </c>
      <c r="S9101" t="s">
        <v>83</v>
      </c>
      <c r="T9101" t="str">
        <f>_xlfn.XLOOKUP(A9101,MI_Match_Analysis!$A$2:$A$8,MI_Match_Analysis!$F$2:$F$8,"Not Found")</f>
        <v>Not Found</v>
      </c>
    </row>
    <row r="9102" spans="1:20" hidden="1" x14ac:dyDescent="0.3">
      <c r="A9102">
        <v>40</v>
      </c>
      <c r="B9102" s="1">
        <v>46140</v>
      </c>
      <c r="C9102" t="s">
        <v>162</v>
      </c>
      <c r="D9102" t="s">
        <v>212</v>
      </c>
      <c r="E9102" t="s">
        <v>47</v>
      </c>
      <c r="F9102" t="s">
        <v>40</v>
      </c>
      <c r="G9102">
        <v>1</v>
      </c>
      <c r="H9102">
        <v>8.4</v>
      </c>
      <c r="I9102" t="s">
        <v>94</v>
      </c>
      <c r="J9102" t="s">
        <v>278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83</v>
      </c>
      <c r="R9102" t="s">
        <v>83</v>
      </c>
      <c r="S9102" t="s">
        <v>83</v>
      </c>
      <c r="T9102" t="str">
        <f>_xlfn.XLOOKUP(A9102,MI_Match_Analysis!$A$2:$A$8,MI_Match_Analysis!$F$2:$F$8,"Not Found")</f>
        <v>Not Found</v>
      </c>
    </row>
    <row r="9103" spans="1:20" hidden="1" x14ac:dyDescent="0.3">
      <c r="A9103">
        <v>40</v>
      </c>
      <c r="B9103" s="1">
        <v>46140</v>
      </c>
      <c r="C9103" t="s">
        <v>162</v>
      </c>
      <c r="D9103" t="s">
        <v>212</v>
      </c>
      <c r="E9103" t="s">
        <v>47</v>
      </c>
      <c r="F9103" t="s">
        <v>40</v>
      </c>
      <c r="G9103">
        <v>1</v>
      </c>
      <c r="H9103">
        <v>8.5</v>
      </c>
      <c r="I9103" t="s">
        <v>94</v>
      </c>
      <c r="J9103" t="s">
        <v>278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83</v>
      </c>
      <c r="R9103" t="s">
        <v>83</v>
      </c>
      <c r="S9103" t="s">
        <v>83</v>
      </c>
      <c r="T9103" t="str">
        <f>_xlfn.XLOOKUP(A9103,MI_Match_Analysis!$A$2:$A$8,MI_Match_Analysis!$F$2:$F$8,"Not Found")</f>
        <v>Not Found</v>
      </c>
    </row>
    <row r="9104" spans="1:20" hidden="1" x14ac:dyDescent="0.3">
      <c r="A9104">
        <v>40</v>
      </c>
      <c r="B9104" s="1">
        <v>46140</v>
      </c>
      <c r="C9104" t="s">
        <v>162</v>
      </c>
      <c r="D9104" t="s">
        <v>212</v>
      </c>
      <c r="E9104" t="s">
        <v>47</v>
      </c>
      <c r="F9104" t="s">
        <v>40</v>
      </c>
      <c r="G9104">
        <v>1</v>
      </c>
      <c r="H9104">
        <v>8.6</v>
      </c>
      <c r="I9104" t="s">
        <v>223</v>
      </c>
      <c r="J9104" t="s">
        <v>278</v>
      </c>
      <c r="K9104">
        <v>4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83</v>
      </c>
      <c r="R9104" t="s">
        <v>83</v>
      </c>
      <c r="S9104" t="s">
        <v>83</v>
      </c>
      <c r="T9104" t="str">
        <f>_xlfn.XLOOKUP(A9104,MI_Match_Analysis!$A$2:$A$8,MI_Match_Analysis!$F$2:$F$8,"Not Found")</f>
        <v>Not Found</v>
      </c>
    </row>
    <row r="9105" spans="1:20" hidden="1" x14ac:dyDescent="0.3">
      <c r="A9105">
        <v>40</v>
      </c>
      <c r="B9105" s="1">
        <v>46140</v>
      </c>
      <c r="C9105" t="s">
        <v>162</v>
      </c>
      <c r="D9105" t="s">
        <v>212</v>
      </c>
      <c r="E9105" t="s">
        <v>47</v>
      </c>
      <c r="F9105" t="s">
        <v>40</v>
      </c>
      <c r="G9105">
        <v>1</v>
      </c>
      <c r="H9105">
        <v>9.1</v>
      </c>
      <c r="I9105" t="s">
        <v>94</v>
      </c>
      <c r="J9105" t="s">
        <v>129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83</v>
      </c>
      <c r="R9105" t="s">
        <v>83</v>
      </c>
      <c r="S9105" t="s">
        <v>83</v>
      </c>
      <c r="T9105" t="str">
        <f>_xlfn.XLOOKUP(A9105,MI_Match_Analysis!$A$2:$A$8,MI_Match_Analysis!$F$2:$F$8,"Not Found")</f>
        <v>Not Found</v>
      </c>
    </row>
    <row r="9106" spans="1:20" hidden="1" x14ac:dyDescent="0.3">
      <c r="A9106">
        <v>40</v>
      </c>
      <c r="B9106" s="1">
        <v>46140</v>
      </c>
      <c r="C9106" t="s">
        <v>162</v>
      </c>
      <c r="D9106" t="s">
        <v>212</v>
      </c>
      <c r="E9106" t="s">
        <v>47</v>
      </c>
      <c r="F9106" t="s">
        <v>40</v>
      </c>
      <c r="G9106">
        <v>1</v>
      </c>
      <c r="H9106">
        <v>9.1999999999999993</v>
      </c>
      <c r="I9106" t="s">
        <v>94</v>
      </c>
      <c r="J9106" t="s">
        <v>129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83</v>
      </c>
      <c r="R9106" t="s">
        <v>83</v>
      </c>
      <c r="S9106" t="s">
        <v>83</v>
      </c>
      <c r="T9106" t="str">
        <f>_xlfn.XLOOKUP(A9106,MI_Match_Analysis!$A$2:$A$8,MI_Match_Analysis!$F$2:$F$8,"Not Found")</f>
        <v>Not Found</v>
      </c>
    </row>
    <row r="9107" spans="1:20" hidden="1" x14ac:dyDescent="0.3">
      <c r="A9107">
        <v>40</v>
      </c>
      <c r="B9107" s="1">
        <v>46140</v>
      </c>
      <c r="C9107" t="s">
        <v>162</v>
      </c>
      <c r="D9107" t="s">
        <v>212</v>
      </c>
      <c r="E9107" t="s">
        <v>47</v>
      </c>
      <c r="F9107" t="s">
        <v>40</v>
      </c>
      <c r="G9107">
        <v>1</v>
      </c>
      <c r="H9107">
        <v>9.3000000000000007</v>
      </c>
      <c r="I9107" t="s">
        <v>223</v>
      </c>
      <c r="J9107" t="s">
        <v>129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83</v>
      </c>
      <c r="R9107" t="s">
        <v>83</v>
      </c>
      <c r="S9107" t="s">
        <v>83</v>
      </c>
      <c r="T9107" t="str">
        <f>_xlfn.XLOOKUP(A9107,MI_Match_Analysis!$A$2:$A$8,MI_Match_Analysis!$F$2:$F$8,"Not Found")</f>
        <v>Not Found</v>
      </c>
    </row>
    <row r="9108" spans="1:20" hidden="1" x14ac:dyDescent="0.3">
      <c r="A9108">
        <v>40</v>
      </c>
      <c r="B9108" s="1">
        <v>46140</v>
      </c>
      <c r="C9108" t="s">
        <v>162</v>
      </c>
      <c r="D9108" t="s">
        <v>212</v>
      </c>
      <c r="E9108" t="s">
        <v>47</v>
      </c>
      <c r="F9108" t="s">
        <v>40</v>
      </c>
      <c r="G9108">
        <v>1</v>
      </c>
      <c r="H9108">
        <v>9.4</v>
      </c>
      <c r="I9108" t="s">
        <v>94</v>
      </c>
      <c r="J9108" t="s">
        <v>129</v>
      </c>
      <c r="K9108">
        <v>2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83</v>
      </c>
      <c r="R9108" t="s">
        <v>83</v>
      </c>
      <c r="S9108" t="s">
        <v>83</v>
      </c>
      <c r="T9108" t="str">
        <f>_xlfn.XLOOKUP(A9108,MI_Match_Analysis!$A$2:$A$8,MI_Match_Analysis!$F$2:$F$8,"Not Found")</f>
        <v>Not Found</v>
      </c>
    </row>
    <row r="9109" spans="1:20" hidden="1" x14ac:dyDescent="0.3">
      <c r="A9109">
        <v>40</v>
      </c>
      <c r="B9109" s="1">
        <v>46140</v>
      </c>
      <c r="C9109" t="s">
        <v>162</v>
      </c>
      <c r="D9109" t="s">
        <v>212</v>
      </c>
      <c r="E9109" t="s">
        <v>47</v>
      </c>
      <c r="F9109" t="s">
        <v>40</v>
      </c>
      <c r="G9109">
        <v>1</v>
      </c>
      <c r="H9109">
        <v>9.5</v>
      </c>
      <c r="I9109" t="s">
        <v>94</v>
      </c>
      <c r="J9109" t="s">
        <v>129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83</v>
      </c>
      <c r="R9109" t="s">
        <v>83</v>
      </c>
      <c r="S9109" t="s">
        <v>83</v>
      </c>
      <c r="T9109" t="str">
        <f>_xlfn.XLOOKUP(A9109,MI_Match_Analysis!$A$2:$A$8,MI_Match_Analysis!$F$2:$F$8,"Not Found")</f>
        <v>Not Found</v>
      </c>
    </row>
    <row r="9110" spans="1:20" hidden="1" x14ac:dyDescent="0.3">
      <c r="A9110">
        <v>40</v>
      </c>
      <c r="B9110" s="1">
        <v>46140</v>
      </c>
      <c r="C9110" t="s">
        <v>162</v>
      </c>
      <c r="D9110" t="s">
        <v>212</v>
      </c>
      <c r="E9110" t="s">
        <v>47</v>
      </c>
      <c r="F9110" t="s">
        <v>40</v>
      </c>
      <c r="G9110">
        <v>1</v>
      </c>
      <c r="H9110">
        <v>9.6</v>
      </c>
      <c r="I9110" t="s">
        <v>223</v>
      </c>
      <c r="J9110" t="s">
        <v>129</v>
      </c>
      <c r="K9110">
        <v>1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83</v>
      </c>
      <c r="R9110" t="s">
        <v>83</v>
      </c>
      <c r="S9110" t="s">
        <v>83</v>
      </c>
      <c r="T9110" t="str">
        <f>_xlfn.XLOOKUP(A9110,MI_Match_Analysis!$A$2:$A$8,MI_Match_Analysis!$F$2:$F$8,"Not Found")</f>
        <v>Not Found</v>
      </c>
    </row>
    <row r="9111" spans="1:20" hidden="1" x14ac:dyDescent="0.3">
      <c r="A9111">
        <v>40</v>
      </c>
      <c r="B9111" s="1">
        <v>46140</v>
      </c>
      <c r="C9111" t="s">
        <v>162</v>
      </c>
      <c r="D9111" t="s">
        <v>212</v>
      </c>
      <c r="E9111" t="s">
        <v>47</v>
      </c>
      <c r="F9111" t="s">
        <v>40</v>
      </c>
      <c r="G9111">
        <v>1</v>
      </c>
      <c r="H9111">
        <v>10.1</v>
      </c>
      <c r="I9111" t="s">
        <v>223</v>
      </c>
      <c r="J9111" t="s">
        <v>44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83</v>
      </c>
      <c r="R9111" t="s">
        <v>83</v>
      </c>
      <c r="S9111" t="s">
        <v>83</v>
      </c>
      <c r="T9111" t="str">
        <f>_xlfn.XLOOKUP(A9111,MI_Match_Analysis!$A$2:$A$8,MI_Match_Analysis!$F$2:$F$8,"Not Found")</f>
        <v>Not Found</v>
      </c>
    </row>
    <row r="9112" spans="1:20" hidden="1" x14ac:dyDescent="0.3">
      <c r="A9112">
        <v>40</v>
      </c>
      <c r="B9112" s="1">
        <v>46140</v>
      </c>
      <c r="C9112" t="s">
        <v>162</v>
      </c>
      <c r="D9112" t="s">
        <v>212</v>
      </c>
      <c r="E9112" t="s">
        <v>47</v>
      </c>
      <c r="F9112" t="s">
        <v>40</v>
      </c>
      <c r="G9112">
        <v>1</v>
      </c>
      <c r="H9112">
        <v>10.199999999999999</v>
      </c>
      <c r="I9112" t="s">
        <v>223</v>
      </c>
      <c r="J9112" t="s">
        <v>44</v>
      </c>
      <c r="K9112">
        <v>4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83</v>
      </c>
      <c r="R9112" t="s">
        <v>83</v>
      </c>
      <c r="S9112" t="s">
        <v>83</v>
      </c>
      <c r="T9112" t="str">
        <f>_xlfn.XLOOKUP(A9112,MI_Match_Analysis!$A$2:$A$8,MI_Match_Analysis!$F$2:$F$8,"Not Found")</f>
        <v>Not Found</v>
      </c>
    </row>
    <row r="9113" spans="1:20" hidden="1" x14ac:dyDescent="0.3">
      <c r="A9113">
        <v>40</v>
      </c>
      <c r="B9113" s="1">
        <v>46140</v>
      </c>
      <c r="C9113" t="s">
        <v>162</v>
      </c>
      <c r="D9113" t="s">
        <v>212</v>
      </c>
      <c r="E9113" t="s">
        <v>47</v>
      </c>
      <c r="F9113" t="s">
        <v>40</v>
      </c>
      <c r="G9113">
        <v>1</v>
      </c>
      <c r="H9113">
        <v>10.3</v>
      </c>
      <c r="I9113" t="s">
        <v>223</v>
      </c>
      <c r="J9113" t="s">
        <v>44</v>
      </c>
      <c r="K9113">
        <v>4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83</v>
      </c>
      <c r="R9113" t="s">
        <v>83</v>
      </c>
      <c r="S9113" t="s">
        <v>83</v>
      </c>
      <c r="T9113" t="str">
        <f>_xlfn.XLOOKUP(A9113,MI_Match_Analysis!$A$2:$A$8,MI_Match_Analysis!$F$2:$F$8,"Not Found")</f>
        <v>Not Found</v>
      </c>
    </row>
    <row r="9114" spans="1:20" hidden="1" x14ac:dyDescent="0.3">
      <c r="A9114">
        <v>40</v>
      </c>
      <c r="B9114" s="1">
        <v>46140</v>
      </c>
      <c r="C9114" t="s">
        <v>162</v>
      </c>
      <c r="D9114" t="s">
        <v>212</v>
      </c>
      <c r="E9114" t="s">
        <v>47</v>
      </c>
      <c r="F9114" t="s">
        <v>40</v>
      </c>
      <c r="G9114">
        <v>1</v>
      </c>
      <c r="H9114">
        <v>10.4</v>
      </c>
      <c r="I9114" t="s">
        <v>223</v>
      </c>
      <c r="J9114" t="s">
        <v>44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83</v>
      </c>
      <c r="R9114" t="s">
        <v>83</v>
      </c>
      <c r="S9114" t="s">
        <v>83</v>
      </c>
      <c r="T9114" t="str">
        <f>_xlfn.XLOOKUP(A9114,MI_Match_Analysis!$A$2:$A$8,MI_Match_Analysis!$F$2:$F$8,"Not Found")</f>
        <v>Not Found</v>
      </c>
    </row>
    <row r="9115" spans="1:20" hidden="1" x14ac:dyDescent="0.3">
      <c r="A9115">
        <v>40</v>
      </c>
      <c r="B9115" s="1">
        <v>46140</v>
      </c>
      <c r="C9115" t="s">
        <v>162</v>
      </c>
      <c r="D9115" t="s">
        <v>212</v>
      </c>
      <c r="E9115" t="s">
        <v>47</v>
      </c>
      <c r="F9115" t="s">
        <v>40</v>
      </c>
      <c r="G9115">
        <v>1</v>
      </c>
      <c r="H9115">
        <v>10.5</v>
      </c>
      <c r="I9115" t="s">
        <v>94</v>
      </c>
      <c r="J9115" t="s">
        <v>44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83</v>
      </c>
      <c r="R9115" t="s">
        <v>83</v>
      </c>
      <c r="S9115" t="s">
        <v>83</v>
      </c>
      <c r="T9115" t="str">
        <f>_xlfn.XLOOKUP(A9115,MI_Match_Analysis!$A$2:$A$8,MI_Match_Analysis!$F$2:$F$8,"Not Found")</f>
        <v>Not Found</v>
      </c>
    </row>
    <row r="9116" spans="1:20" hidden="1" x14ac:dyDescent="0.3">
      <c r="A9116">
        <v>40</v>
      </c>
      <c r="B9116" s="1">
        <v>46140</v>
      </c>
      <c r="C9116" t="s">
        <v>162</v>
      </c>
      <c r="D9116" t="s">
        <v>212</v>
      </c>
      <c r="E9116" t="s">
        <v>47</v>
      </c>
      <c r="F9116" t="s">
        <v>40</v>
      </c>
      <c r="G9116">
        <v>1</v>
      </c>
      <c r="H9116">
        <v>10.6</v>
      </c>
      <c r="I9116" t="s">
        <v>223</v>
      </c>
      <c r="J9116" t="s">
        <v>44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83</v>
      </c>
      <c r="R9116" t="s">
        <v>83</v>
      </c>
      <c r="S9116" t="s">
        <v>83</v>
      </c>
      <c r="T9116" t="str">
        <f>_xlfn.XLOOKUP(A9116,MI_Match_Analysis!$A$2:$A$8,MI_Match_Analysis!$F$2:$F$8,"Not Found")</f>
        <v>Not Found</v>
      </c>
    </row>
    <row r="9117" spans="1:20" hidden="1" x14ac:dyDescent="0.3">
      <c r="A9117">
        <v>40</v>
      </c>
      <c r="B9117" s="1">
        <v>46140</v>
      </c>
      <c r="C9117" t="s">
        <v>162</v>
      </c>
      <c r="D9117" t="s">
        <v>212</v>
      </c>
      <c r="E9117" t="s">
        <v>47</v>
      </c>
      <c r="F9117" t="s">
        <v>40</v>
      </c>
      <c r="G9117">
        <v>1</v>
      </c>
      <c r="H9117">
        <v>11.1</v>
      </c>
      <c r="I9117" t="s">
        <v>223</v>
      </c>
      <c r="J9117" t="s">
        <v>129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83</v>
      </c>
      <c r="R9117" t="s">
        <v>83</v>
      </c>
      <c r="S9117" t="s">
        <v>83</v>
      </c>
      <c r="T9117" t="str">
        <f>_xlfn.XLOOKUP(A9117,MI_Match_Analysis!$A$2:$A$8,MI_Match_Analysis!$F$2:$F$8,"Not Found")</f>
        <v>Not Found</v>
      </c>
    </row>
    <row r="9118" spans="1:20" hidden="1" x14ac:dyDescent="0.3">
      <c r="A9118">
        <v>40</v>
      </c>
      <c r="B9118" s="1">
        <v>46140</v>
      </c>
      <c r="C9118" t="s">
        <v>162</v>
      </c>
      <c r="D9118" t="s">
        <v>212</v>
      </c>
      <c r="E9118" t="s">
        <v>47</v>
      </c>
      <c r="F9118" t="s">
        <v>40</v>
      </c>
      <c r="G9118">
        <v>1</v>
      </c>
      <c r="H9118">
        <v>11.2</v>
      </c>
      <c r="I9118" t="s">
        <v>94</v>
      </c>
      <c r="J9118" t="s">
        <v>129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83</v>
      </c>
      <c r="R9118" t="s">
        <v>83</v>
      </c>
      <c r="S9118" t="s">
        <v>83</v>
      </c>
      <c r="T9118" t="str">
        <f>_xlfn.XLOOKUP(A9118,MI_Match_Analysis!$A$2:$A$8,MI_Match_Analysis!$F$2:$F$8,"Not Found")</f>
        <v>Not Found</v>
      </c>
    </row>
    <row r="9119" spans="1:20" hidden="1" x14ac:dyDescent="0.3">
      <c r="A9119">
        <v>40</v>
      </c>
      <c r="B9119" s="1">
        <v>46140</v>
      </c>
      <c r="C9119" t="s">
        <v>162</v>
      </c>
      <c r="D9119" t="s">
        <v>212</v>
      </c>
      <c r="E9119" t="s">
        <v>47</v>
      </c>
      <c r="F9119" t="s">
        <v>40</v>
      </c>
      <c r="G9119">
        <v>1</v>
      </c>
      <c r="H9119">
        <v>11.3</v>
      </c>
      <c r="I9119" t="s">
        <v>223</v>
      </c>
      <c r="J9119" t="s">
        <v>129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83</v>
      </c>
      <c r="R9119" t="s">
        <v>83</v>
      </c>
      <c r="S9119" t="s">
        <v>83</v>
      </c>
      <c r="T9119" t="str">
        <f>_xlfn.XLOOKUP(A9119,MI_Match_Analysis!$A$2:$A$8,MI_Match_Analysis!$F$2:$F$8,"Not Found")</f>
        <v>Not Found</v>
      </c>
    </row>
    <row r="9120" spans="1:20" hidden="1" x14ac:dyDescent="0.3">
      <c r="A9120">
        <v>40</v>
      </c>
      <c r="B9120" s="1">
        <v>46140</v>
      </c>
      <c r="C9120" t="s">
        <v>162</v>
      </c>
      <c r="D9120" t="s">
        <v>212</v>
      </c>
      <c r="E9120" t="s">
        <v>47</v>
      </c>
      <c r="F9120" t="s">
        <v>40</v>
      </c>
      <c r="G9120">
        <v>1</v>
      </c>
      <c r="H9120">
        <v>11.4</v>
      </c>
      <c r="I9120" t="s">
        <v>94</v>
      </c>
      <c r="J9120" t="s">
        <v>129</v>
      </c>
      <c r="K9120">
        <v>0</v>
      </c>
      <c r="L9120">
        <v>4</v>
      </c>
      <c r="M9120">
        <v>0</v>
      </c>
      <c r="N9120">
        <v>0</v>
      </c>
      <c r="O9120">
        <v>1</v>
      </c>
      <c r="P9120">
        <v>0</v>
      </c>
      <c r="Q9120" t="s">
        <v>83</v>
      </c>
      <c r="R9120" t="s">
        <v>83</v>
      </c>
      <c r="S9120" t="s">
        <v>83</v>
      </c>
      <c r="T9120" t="str">
        <f>_xlfn.XLOOKUP(A9120,MI_Match_Analysis!$A$2:$A$8,MI_Match_Analysis!$F$2:$F$8,"Not Found")</f>
        <v>Not Found</v>
      </c>
    </row>
    <row r="9121" spans="1:20" hidden="1" x14ac:dyDescent="0.3">
      <c r="A9121">
        <v>40</v>
      </c>
      <c r="B9121" s="1">
        <v>46140</v>
      </c>
      <c r="C9121" t="s">
        <v>162</v>
      </c>
      <c r="D9121" t="s">
        <v>212</v>
      </c>
      <c r="E9121" t="s">
        <v>47</v>
      </c>
      <c r="F9121" t="s">
        <v>40</v>
      </c>
      <c r="G9121">
        <v>1</v>
      </c>
      <c r="H9121">
        <v>11.5</v>
      </c>
      <c r="I9121" t="s">
        <v>94</v>
      </c>
      <c r="J9121" t="s">
        <v>129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83</v>
      </c>
      <c r="R9121" t="s">
        <v>83</v>
      </c>
      <c r="S9121" t="s">
        <v>83</v>
      </c>
      <c r="T9121" t="str">
        <f>_xlfn.XLOOKUP(A9121,MI_Match_Analysis!$A$2:$A$8,MI_Match_Analysis!$F$2:$F$8,"Not Found")</f>
        <v>Not Found</v>
      </c>
    </row>
    <row r="9122" spans="1:20" hidden="1" x14ac:dyDescent="0.3">
      <c r="A9122">
        <v>40</v>
      </c>
      <c r="B9122" s="1">
        <v>46140</v>
      </c>
      <c r="C9122" t="s">
        <v>162</v>
      </c>
      <c r="D9122" t="s">
        <v>212</v>
      </c>
      <c r="E9122" t="s">
        <v>47</v>
      </c>
      <c r="F9122" t="s">
        <v>40</v>
      </c>
      <c r="G9122">
        <v>1</v>
      </c>
      <c r="H9122">
        <v>11.6</v>
      </c>
      <c r="I9122" t="s">
        <v>223</v>
      </c>
      <c r="J9122" t="s">
        <v>129</v>
      </c>
      <c r="K9122">
        <v>1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83</v>
      </c>
      <c r="R9122" t="s">
        <v>83</v>
      </c>
      <c r="S9122" t="s">
        <v>83</v>
      </c>
      <c r="T9122" t="str">
        <f>_xlfn.XLOOKUP(A9122,MI_Match_Analysis!$A$2:$A$8,MI_Match_Analysis!$F$2:$F$8,"Not Found")</f>
        <v>Not Found</v>
      </c>
    </row>
    <row r="9123" spans="1:20" hidden="1" x14ac:dyDescent="0.3">
      <c r="A9123">
        <v>40</v>
      </c>
      <c r="B9123" s="1">
        <v>46140</v>
      </c>
      <c r="C9123" t="s">
        <v>162</v>
      </c>
      <c r="D9123" t="s">
        <v>212</v>
      </c>
      <c r="E9123" t="s">
        <v>47</v>
      </c>
      <c r="F9123" t="s">
        <v>40</v>
      </c>
      <c r="G9123">
        <v>1</v>
      </c>
      <c r="H9123">
        <v>12.1</v>
      </c>
      <c r="I9123" t="s">
        <v>223</v>
      </c>
      <c r="J9123" t="s">
        <v>203</v>
      </c>
      <c r="K9123">
        <v>2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83</v>
      </c>
      <c r="R9123" t="s">
        <v>83</v>
      </c>
      <c r="S9123" t="s">
        <v>83</v>
      </c>
      <c r="T9123" t="str">
        <f>_xlfn.XLOOKUP(A9123,MI_Match_Analysis!$A$2:$A$8,MI_Match_Analysis!$F$2:$F$8,"Not Found")</f>
        <v>Not Found</v>
      </c>
    </row>
    <row r="9124" spans="1:20" hidden="1" x14ac:dyDescent="0.3">
      <c r="A9124">
        <v>40</v>
      </c>
      <c r="B9124" s="1">
        <v>46140</v>
      </c>
      <c r="C9124" t="s">
        <v>162</v>
      </c>
      <c r="D9124" t="s">
        <v>212</v>
      </c>
      <c r="E9124" t="s">
        <v>47</v>
      </c>
      <c r="F9124" t="s">
        <v>40</v>
      </c>
      <c r="G9124">
        <v>1</v>
      </c>
      <c r="H9124">
        <v>12.2</v>
      </c>
      <c r="I9124" t="s">
        <v>223</v>
      </c>
      <c r="J9124" t="s">
        <v>203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83</v>
      </c>
      <c r="R9124" t="s">
        <v>83</v>
      </c>
      <c r="S9124" t="s">
        <v>83</v>
      </c>
      <c r="T9124" t="str">
        <f>_xlfn.XLOOKUP(A9124,MI_Match_Analysis!$A$2:$A$8,MI_Match_Analysis!$F$2:$F$8,"Not Found")</f>
        <v>Not Found</v>
      </c>
    </row>
    <row r="9125" spans="1:20" hidden="1" x14ac:dyDescent="0.3">
      <c r="A9125">
        <v>40</v>
      </c>
      <c r="B9125" s="1">
        <v>46140</v>
      </c>
      <c r="C9125" t="s">
        <v>162</v>
      </c>
      <c r="D9125" t="s">
        <v>212</v>
      </c>
      <c r="E9125" t="s">
        <v>47</v>
      </c>
      <c r="F9125" t="s">
        <v>40</v>
      </c>
      <c r="G9125">
        <v>1</v>
      </c>
      <c r="H9125">
        <v>12.3</v>
      </c>
      <c r="I9125" t="s">
        <v>223</v>
      </c>
      <c r="J9125" t="s">
        <v>203</v>
      </c>
      <c r="K9125">
        <v>2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83</v>
      </c>
      <c r="R9125" t="s">
        <v>83</v>
      </c>
      <c r="S9125" t="s">
        <v>83</v>
      </c>
      <c r="T9125" t="str">
        <f>_xlfn.XLOOKUP(A9125,MI_Match_Analysis!$A$2:$A$8,MI_Match_Analysis!$F$2:$F$8,"Not Found")</f>
        <v>Not Found</v>
      </c>
    </row>
    <row r="9126" spans="1:20" hidden="1" x14ac:dyDescent="0.3">
      <c r="A9126">
        <v>40</v>
      </c>
      <c r="B9126" s="1">
        <v>46140</v>
      </c>
      <c r="C9126" t="s">
        <v>162</v>
      </c>
      <c r="D9126" t="s">
        <v>212</v>
      </c>
      <c r="E9126" t="s">
        <v>47</v>
      </c>
      <c r="F9126" t="s">
        <v>40</v>
      </c>
      <c r="G9126">
        <v>1</v>
      </c>
      <c r="H9126">
        <v>12.4</v>
      </c>
      <c r="I9126" t="s">
        <v>223</v>
      </c>
      <c r="J9126" t="s">
        <v>203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83</v>
      </c>
      <c r="R9126" t="s">
        <v>83</v>
      </c>
      <c r="S9126" t="s">
        <v>83</v>
      </c>
      <c r="T9126" t="str">
        <f>_xlfn.XLOOKUP(A9126,MI_Match_Analysis!$A$2:$A$8,MI_Match_Analysis!$F$2:$F$8,"Not Found")</f>
        <v>Not Found</v>
      </c>
    </row>
    <row r="9127" spans="1:20" hidden="1" x14ac:dyDescent="0.3">
      <c r="A9127">
        <v>40</v>
      </c>
      <c r="B9127" s="1">
        <v>46140</v>
      </c>
      <c r="C9127" t="s">
        <v>162</v>
      </c>
      <c r="D9127" t="s">
        <v>212</v>
      </c>
      <c r="E9127" t="s">
        <v>47</v>
      </c>
      <c r="F9127" t="s">
        <v>40</v>
      </c>
      <c r="G9127">
        <v>1</v>
      </c>
      <c r="H9127">
        <v>12.5</v>
      </c>
      <c r="I9127" t="s">
        <v>94</v>
      </c>
      <c r="J9127" t="s">
        <v>203</v>
      </c>
      <c r="K9127">
        <v>1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83</v>
      </c>
      <c r="R9127" t="s">
        <v>83</v>
      </c>
      <c r="S9127" t="s">
        <v>83</v>
      </c>
      <c r="T9127" t="str">
        <f>_xlfn.XLOOKUP(A9127,MI_Match_Analysis!$A$2:$A$8,MI_Match_Analysis!$F$2:$F$8,"Not Found")</f>
        <v>Not Found</v>
      </c>
    </row>
    <row r="9128" spans="1:20" hidden="1" x14ac:dyDescent="0.3">
      <c r="A9128">
        <v>40</v>
      </c>
      <c r="B9128" s="1">
        <v>46140</v>
      </c>
      <c r="C9128" t="s">
        <v>162</v>
      </c>
      <c r="D9128" t="s">
        <v>212</v>
      </c>
      <c r="E9128" t="s">
        <v>47</v>
      </c>
      <c r="F9128" t="s">
        <v>40</v>
      </c>
      <c r="G9128">
        <v>1</v>
      </c>
      <c r="H9128">
        <v>12.6</v>
      </c>
      <c r="I9128" t="s">
        <v>223</v>
      </c>
      <c r="J9128" t="s">
        <v>203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83</v>
      </c>
      <c r="R9128" t="s">
        <v>83</v>
      </c>
      <c r="S9128" t="s">
        <v>83</v>
      </c>
      <c r="T9128" t="str">
        <f>_xlfn.XLOOKUP(A9128,MI_Match_Analysis!$A$2:$A$8,MI_Match_Analysis!$F$2:$F$8,"Not Found")</f>
        <v>Not Found</v>
      </c>
    </row>
    <row r="9129" spans="1:20" hidden="1" x14ac:dyDescent="0.3">
      <c r="A9129">
        <v>40</v>
      </c>
      <c r="B9129" s="1">
        <v>46140</v>
      </c>
      <c r="C9129" t="s">
        <v>162</v>
      </c>
      <c r="D9129" t="s">
        <v>212</v>
      </c>
      <c r="E9129" t="s">
        <v>47</v>
      </c>
      <c r="F9129" t="s">
        <v>40</v>
      </c>
      <c r="G9129">
        <v>1</v>
      </c>
      <c r="H9129">
        <v>13.1</v>
      </c>
      <c r="I9129" t="s">
        <v>223</v>
      </c>
      <c r="J9129" t="s">
        <v>278</v>
      </c>
      <c r="K9129">
        <v>1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83</v>
      </c>
      <c r="R9129" t="s">
        <v>83</v>
      </c>
      <c r="S9129" t="s">
        <v>83</v>
      </c>
      <c r="T9129" t="str">
        <f>_xlfn.XLOOKUP(A9129,MI_Match_Analysis!$A$2:$A$8,MI_Match_Analysis!$F$2:$F$8,"Not Found")</f>
        <v>Not Found</v>
      </c>
    </row>
    <row r="9130" spans="1:20" hidden="1" x14ac:dyDescent="0.3">
      <c r="A9130">
        <v>40</v>
      </c>
      <c r="B9130" s="1">
        <v>46140</v>
      </c>
      <c r="C9130" t="s">
        <v>162</v>
      </c>
      <c r="D9130" t="s">
        <v>212</v>
      </c>
      <c r="E9130" t="s">
        <v>47</v>
      </c>
      <c r="F9130" t="s">
        <v>40</v>
      </c>
      <c r="G9130">
        <v>1</v>
      </c>
      <c r="H9130">
        <v>13.2</v>
      </c>
      <c r="I9130" t="s">
        <v>94</v>
      </c>
      <c r="J9130" t="s">
        <v>278</v>
      </c>
      <c r="K9130">
        <v>1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83</v>
      </c>
      <c r="R9130" t="s">
        <v>83</v>
      </c>
      <c r="S9130" t="s">
        <v>83</v>
      </c>
      <c r="T9130" t="str">
        <f>_xlfn.XLOOKUP(A9130,MI_Match_Analysis!$A$2:$A$8,MI_Match_Analysis!$F$2:$F$8,"Not Found")</f>
        <v>Not Found</v>
      </c>
    </row>
    <row r="9131" spans="1:20" hidden="1" x14ac:dyDescent="0.3">
      <c r="A9131">
        <v>40</v>
      </c>
      <c r="B9131" s="1">
        <v>46140</v>
      </c>
      <c r="C9131" t="s">
        <v>162</v>
      </c>
      <c r="D9131" t="s">
        <v>212</v>
      </c>
      <c r="E9131" t="s">
        <v>47</v>
      </c>
      <c r="F9131" t="s">
        <v>40</v>
      </c>
      <c r="G9131">
        <v>1</v>
      </c>
      <c r="H9131">
        <v>13.3</v>
      </c>
      <c r="I9131" t="s">
        <v>223</v>
      </c>
      <c r="J9131" t="s">
        <v>278</v>
      </c>
      <c r="K9131">
        <v>1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83</v>
      </c>
      <c r="R9131" t="s">
        <v>83</v>
      </c>
      <c r="S9131" t="s">
        <v>83</v>
      </c>
      <c r="T9131" t="str">
        <f>_xlfn.XLOOKUP(A9131,MI_Match_Analysis!$A$2:$A$8,MI_Match_Analysis!$F$2:$F$8,"Not Found")</f>
        <v>Not Found</v>
      </c>
    </row>
    <row r="9132" spans="1:20" hidden="1" x14ac:dyDescent="0.3">
      <c r="A9132">
        <v>40</v>
      </c>
      <c r="B9132" s="1">
        <v>46140</v>
      </c>
      <c r="C9132" t="s">
        <v>162</v>
      </c>
      <c r="D9132" t="s">
        <v>212</v>
      </c>
      <c r="E9132" t="s">
        <v>47</v>
      </c>
      <c r="F9132" t="s">
        <v>40</v>
      </c>
      <c r="G9132">
        <v>1</v>
      </c>
      <c r="H9132">
        <v>13.4</v>
      </c>
      <c r="I9132" t="s">
        <v>94</v>
      </c>
      <c r="J9132" t="s">
        <v>278</v>
      </c>
      <c r="K9132">
        <v>6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83</v>
      </c>
      <c r="R9132" t="s">
        <v>83</v>
      </c>
      <c r="S9132" t="s">
        <v>83</v>
      </c>
      <c r="T9132" t="str">
        <f>_xlfn.XLOOKUP(A9132,MI_Match_Analysis!$A$2:$A$8,MI_Match_Analysis!$F$2:$F$8,"Not Found")</f>
        <v>Not Found</v>
      </c>
    </row>
    <row r="9133" spans="1:20" hidden="1" x14ac:dyDescent="0.3">
      <c r="A9133">
        <v>40</v>
      </c>
      <c r="B9133" s="1">
        <v>46140</v>
      </c>
      <c r="C9133" t="s">
        <v>162</v>
      </c>
      <c r="D9133" t="s">
        <v>212</v>
      </c>
      <c r="E9133" t="s">
        <v>47</v>
      </c>
      <c r="F9133" t="s">
        <v>40</v>
      </c>
      <c r="G9133">
        <v>1</v>
      </c>
      <c r="H9133">
        <v>13.5</v>
      </c>
      <c r="I9133" t="s">
        <v>94</v>
      </c>
      <c r="J9133" t="s">
        <v>278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83</v>
      </c>
      <c r="R9133" t="s">
        <v>83</v>
      </c>
      <c r="S9133" t="s">
        <v>83</v>
      </c>
      <c r="T9133" t="str">
        <f>_xlfn.XLOOKUP(A9133,MI_Match_Analysis!$A$2:$A$8,MI_Match_Analysis!$F$2:$F$8,"Not Found")</f>
        <v>Not Found</v>
      </c>
    </row>
    <row r="9134" spans="1:20" hidden="1" x14ac:dyDescent="0.3">
      <c r="A9134">
        <v>40</v>
      </c>
      <c r="B9134" s="1">
        <v>46140</v>
      </c>
      <c r="C9134" t="s">
        <v>162</v>
      </c>
      <c r="D9134" t="s">
        <v>212</v>
      </c>
      <c r="E9134" t="s">
        <v>47</v>
      </c>
      <c r="F9134" t="s">
        <v>40</v>
      </c>
      <c r="G9134">
        <v>1</v>
      </c>
      <c r="H9134">
        <v>13.6</v>
      </c>
      <c r="I9134" t="s">
        <v>223</v>
      </c>
      <c r="J9134" t="s">
        <v>278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165</v>
      </c>
      <c r="R9134" t="s">
        <v>223</v>
      </c>
      <c r="S9134" t="s">
        <v>211</v>
      </c>
      <c r="T9134" t="str">
        <f>_xlfn.XLOOKUP(A9134,MI_Match_Analysis!$A$2:$A$8,MI_Match_Analysis!$F$2:$F$8,"Not Found")</f>
        <v>Not Found</v>
      </c>
    </row>
    <row r="9135" spans="1:20" hidden="1" x14ac:dyDescent="0.3">
      <c r="A9135">
        <v>40</v>
      </c>
      <c r="B9135" s="1">
        <v>46140</v>
      </c>
      <c r="C9135" t="s">
        <v>162</v>
      </c>
      <c r="D9135" t="s">
        <v>212</v>
      </c>
      <c r="E9135" t="s">
        <v>47</v>
      </c>
      <c r="F9135" t="s">
        <v>40</v>
      </c>
      <c r="G9135">
        <v>1</v>
      </c>
      <c r="H9135">
        <v>14.1</v>
      </c>
      <c r="I9135" t="s">
        <v>94</v>
      </c>
      <c r="J9135" t="s">
        <v>129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83</v>
      </c>
      <c r="R9135" t="s">
        <v>83</v>
      </c>
      <c r="S9135" t="s">
        <v>83</v>
      </c>
      <c r="T9135" t="str">
        <f>_xlfn.XLOOKUP(A9135,MI_Match_Analysis!$A$2:$A$8,MI_Match_Analysis!$F$2:$F$8,"Not Found")</f>
        <v>Not Found</v>
      </c>
    </row>
    <row r="9136" spans="1:20" hidden="1" x14ac:dyDescent="0.3">
      <c r="A9136">
        <v>40</v>
      </c>
      <c r="B9136" s="1">
        <v>46140</v>
      </c>
      <c r="C9136" t="s">
        <v>162</v>
      </c>
      <c r="D9136" t="s">
        <v>212</v>
      </c>
      <c r="E9136" t="s">
        <v>47</v>
      </c>
      <c r="F9136" t="s">
        <v>40</v>
      </c>
      <c r="G9136">
        <v>1</v>
      </c>
      <c r="H9136">
        <v>14.2</v>
      </c>
      <c r="I9136" t="s">
        <v>226</v>
      </c>
      <c r="J9136" t="s">
        <v>129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83</v>
      </c>
      <c r="R9136" t="s">
        <v>83</v>
      </c>
      <c r="S9136" t="s">
        <v>83</v>
      </c>
      <c r="T9136" t="str">
        <f>_xlfn.XLOOKUP(A9136,MI_Match_Analysis!$A$2:$A$8,MI_Match_Analysis!$F$2:$F$8,"Not Found")</f>
        <v>Not Found</v>
      </c>
    </row>
    <row r="9137" spans="1:20" hidden="1" x14ac:dyDescent="0.3">
      <c r="A9137">
        <v>40</v>
      </c>
      <c r="B9137" s="1">
        <v>46140</v>
      </c>
      <c r="C9137" t="s">
        <v>162</v>
      </c>
      <c r="D9137" t="s">
        <v>212</v>
      </c>
      <c r="E9137" t="s">
        <v>47</v>
      </c>
      <c r="F9137" t="s">
        <v>40</v>
      </c>
      <c r="G9137">
        <v>1</v>
      </c>
      <c r="H9137">
        <v>14.3</v>
      </c>
      <c r="I9137" t="s">
        <v>94</v>
      </c>
      <c r="J9137" t="s">
        <v>129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83</v>
      </c>
      <c r="R9137" t="s">
        <v>83</v>
      </c>
      <c r="S9137" t="s">
        <v>83</v>
      </c>
      <c r="T9137" t="str">
        <f>_xlfn.XLOOKUP(A9137,MI_Match_Analysis!$A$2:$A$8,MI_Match_Analysis!$F$2:$F$8,"Not Found")</f>
        <v>Not Found</v>
      </c>
    </row>
    <row r="9138" spans="1:20" hidden="1" x14ac:dyDescent="0.3">
      <c r="A9138">
        <v>40</v>
      </c>
      <c r="B9138" s="1">
        <v>46140</v>
      </c>
      <c r="C9138" t="s">
        <v>162</v>
      </c>
      <c r="D9138" t="s">
        <v>212</v>
      </c>
      <c r="E9138" t="s">
        <v>47</v>
      </c>
      <c r="F9138" t="s">
        <v>40</v>
      </c>
      <c r="G9138">
        <v>1</v>
      </c>
      <c r="H9138">
        <v>14.4</v>
      </c>
      <c r="I9138" t="s">
        <v>226</v>
      </c>
      <c r="J9138" t="s">
        <v>129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83</v>
      </c>
      <c r="R9138" t="s">
        <v>83</v>
      </c>
      <c r="S9138" t="s">
        <v>83</v>
      </c>
      <c r="T9138" t="str">
        <f>_xlfn.XLOOKUP(A9138,MI_Match_Analysis!$A$2:$A$8,MI_Match_Analysis!$F$2:$F$8,"Not Found")</f>
        <v>Not Found</v>
      </c>
    </row>
    <row r="9139" spans="1:20" hidden="1" x14ac:dyDescent="0.3">
      <c r="A9139">
        <v>40</v>
      </c>
      <c r="B9139" s="1">
        <v>46140</v>
      </c>
      <c r="C9139" t="s">
        <v>162</v>
      </c>
      <c r="D9139" t="s">
        <v>212</v>
      </c>
      <c r="E9139" t="s">
        <v>47</v>
      </c>
      <c r="F9139" t="s">
        <v>40</v>
      </c>
      <c r="G9139">
        <v>1</v>
      </c>
      <c r="H9139">
        <v>14.5</v>
      </c>
      <c r="I9139" t="s">
        <v>226</v>
      </c>
      <c r="J9139" t="s">
        <v>129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83</v>
      </c>
      <c r="R9139" t="s">
        <v>83</v>
      </c>
      <c r="S9139" t="s">
        <v>83</v>
      </c>
      <c r="T9139" t="str">
        <f>_xlfn.XLOOKUP(A9139,MI_Match_Analysis!$A$2:$A$8,MI_Match_Analysis!$F$2:$F$8,"Not Found")</f>
        <v>Not Found</v>
      </c>
    </row>
    <row r="9140" spans="1:20" hidden="1" x14ac:dyDescent="0.3">
      <c r="A9140">
        <v>40</v>
      </c>
      <c r="B9140" s="1">
        <v>46140</v>
      </c>
      <c r="C9140" t="s">
        <v>162</v>
      </c>
      <c r="D9140" t="s">
        <v>212</v>
      </c>
      <c r="E9140" t="s">
        <v>47</v>
      </c>
      <c r="F9140" t="s">
        <v>40</v>
      </c>
      <c r="G9140">
        <v>1</v>
      </c>
      <c r="H9140">
        <v>14.6</v>
      </c>
      <c r="I9140" t="s">
        <v>94</v>
      </c>
      <c r="J9140" t="s">
        <v>129</v>
      </c>
      <c r="K9140">
        <v>2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83</v>
      </c>
      <c r="R9140" t="s">
        <v>83</v>
      </c>
      <c r="S9140" t="s">
        <v>83</v>
      </c>
      <c r="T9140" t="str">
        <f>_xlfn.XLOOKUP(A9140,MI_Match_Analysis!$A$2:$A$8,MI_Match_Analysis!$F$2:$F$8,"Not Found")</f>
        <v>Not Found</v>
      </c>
    </row>
    <row r="9141" spans="1:20" hidden="1" x14ac:dyDescent="0.3">
      <c r="A9141">
        <v>40</v>
      </c>
      <c r="B9141" s="1">
        <v>46140</v>
      </c>
      <c r="C9141" t="s">
        <v>162</v>
      </c>
      <c r="D9141" t="s">
        <v>212</v>
      </c>
      <c r="E9141" t="s">
        <v>47</v>
      </c>
      <c r="F9141" t="s">
        <v>40</v>
      </c>
      <c r="G9141">
        <v>1</v>
      </c>
      <c r="H9141">
        <v>15.1</v>
      </c>
      <c r="I9141" t="s">
        <v>226</v>
      </c>
      <c r="J9141" t="s">
        <v>278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83</v>
      </c>
      <c r="R9141" t="s">
        <v>83</v>
      </c>
      <c r="S9141" t="s">
        <v>83</v>
      </c>
      <c r="T9141" t="str">
        <f>_xlfn.XLOOKUP(A9141,MI_Match_Analysis!$A$2:$A$8,MI_Match_Analysis!$F$2:$F$8,"Not Found")</f>
        <v>Not Found</v>
      </c>
    </row>
    <row r="9142" spans="1:20" hidden="1" x14ac:dyDescent="0.3">
      <c r="A9142">
        <v>40</v>
      </c>
      <c r="B9142" s="1">
        <v>46140</v>
      </c>
      <c r="C9142" t="s">
        <v>162</v>
      </c>
      <c r="D9142" t="s">
        <v>212</v>
      </c>
      <c r="E9142" t="s">
        <v>47</v>
      </c>
      <c r="F9142" t="s">
        <v>40</v>
      </c>
      <c r="G9142">
        <v>1</v>
      </c>
      <c r="H9142">
        <v>15.2</v>
      </c>
      <c r="I9142" t="s">
        <v>94</v>
      </c>
      <c r="J9142" t="s">
        <v>278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83</v>
      </c>
      <c r="R9142" t="s">
        <v>83</v>
      </c>
      <c r="S9142" t="s">
        <v>83</v>
      </c>
      <c r="T9142" t="str">
        <f>_xlfn.XLOOKUP(A9142,MI_Match_Analysis!$A$2:$A$8,MI_Match_Analysis!$F$2:$F$8,"Not Found")</f>
        <v>Not Found</v>
      </c>
    </row>
    <row r="9143" spans="1:20" hidden="1" x14ac:dyDescent="0.3">
      <c r="A9143">
        <v>40</v>
      </c>
      <c r="B9143" s="1">
        <v>46140</v>
      </c>
      <c r="C9143" t="s">
        <v>162</v>
      </c>
      <c r="D9143" t="s">
        <v>212</v>
      </c>
      <c r="E9143" t="s">
        <v>47</v>
      </c>
      <c r="F9143" t="s">
        <v>40</v>
      </c>
      <c r="G9143">
        <v>1</v>
      </c>
      <c r="H9143">
        <v>15.3</v>
      </c>
      <c r="I9143" t="s">
        <v>226</v>
      </c>
      <c r="J9143" t="s">
        <v>278</v>
      </c>
      <c r="K9143">
        <v>1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83</v>
      </c>
      <c r="R9143" t="s">
        <v>83</v>
      </c>
      <c r="S9143" t="s">
        <v>83</v>
      </c>
      <c r="T9143" t="str">
        <f>_xlfn.XLOOKUP(A9143,MI_Match_Analysis!$A$2:$A$8,MI_Match_Analysis!$F$2:$F$8,"Not Found")</f>
        <v>Not Found</v>
      </c>
    </row>
    <row r="9144" spans="1:20" hidden="1" x14ac:dyDescent="0.3">
      <c r="A9144">
        <v>40</v>
      </c>
      <c r="B9144" s="1">
        <v>46140</v>
      </c>
      <c r="C9144" t="s">
        <v>162</v>
      </c>
      <c r="D9144" t="s">
        <v>212</v>
      </c>
      <c r="E9144" t="s">
        <v>47</v>
      </c>
      <c r="F9144" t="s">
        <v>40</v>
      </c>
      <c r="G9144">
        <v>1</v>
      </c>
      <c r="H9144">
        <v>15.4</v>
      </c>
      <c r="I9144" t="s">
        <v>94</v>
      </c>
      <c r="J9144" t="s">
        <v>278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83</v>
      </c>
      <c r="R9144" t="s">
        <v>83</v>
      </c>
      <c r="S9144" t="s">
        <v>83</v>
      </c>
      <c r="T9144" t="str">
        <f>_xlfn.XLOOKUP(A9144,MI_Match_Analysis!$A$2:$A$8,MI_Match_Analysis!$F$2:$F$8,"Not Found")</f>
        <v>Not Found</v>
      </c>
    </row>
    <row r="9145" spans="1:20" hidden="1" x14ac:dyDescent="0.3">
      <c r="A9145">
        <v>40</v>
      </c>
      <c r="B9145" s="1">
        <v>46140</v>
      </c>
      <c r="C9145" t="s">
        <v>162</v>
      </c>
      <c r="D9145" t="s">
        <v>212</v>
      </c>
      <c r="E9145" t="s">
        <v>47</v>
      </c>
      <c r="F9145" t="s">
        <v>40</v>
      </c>
      <c r="G9145">
        <v>1</v>
      </c>
      <c r="H9145">
        <v>15.5</v>
      </c>
      <c r="I9145" t="s">
        <v>226</v>
      </c>
      <c r="J9145" t="s">
        <v>278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83</v>
      </c>
      <c r="R9145" t="s">
        <v>83</v>
      </c>
      <c r="S9145" t="s">
        <v>83</v>
      </c>
      <c r="T9145" t="str">
        <f>_xlfn.XLOOKUP(A9145,MI_Match_Analysis!$A$2:$A$8,MI_Match_Analysis!$F$2:$F$8,"Not Found")</f>
        <v>Not Found</v>
      </c>
    </row>
    <row r="9146" spans="1:20" hidden="1" x14ac:dyDescent="0.3">
      <c r="A9146">
        <v>40</v>
      </c>
      <c r="B9146" s="1">
        <v>46140</v>
      </c>
      <c r="C9146" t="s">
        <v>162</v>
      </c>
      <c r="D9146" t="s">
        <v>212</v>
      </c>
      <c r="E9146" t="s">
        <v>47</v>
      </c>
      <c r="F9146" t="s">
        <v>40</v>
      </c>
      <c r="G9146">
        <v>1</v>
      </c>
      <c r="H9146">
        <v>15.6</v>
      </c>
      <c r="I9146" t="s">
        <v>226</v>
      </c>
      <c r="J9146" t="s">
        <v>278</v>
      </c>
      <c r="K9146">
        <v>6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83</v>
      </c>
      <c r="R9146" t="s">
        <v>83</v>
      </c>
      <c r="S9146" t="s">
        <v>83</v>
      </c>
      <c r="T9146" t="str">
        <f>_xlfn.XLOOKUP(A9146,MI_Match_Analysis!$A$2:$A$8,MI_Match_Analysis!$F$2:$F$8,"Not Found")</f>
        <v>Not Found</v>
      </c>
    </row>
    <row r="9147" spans="1:20" hidden="1" x14ac:dyDescent="0.3">
      <c r="A9147">
        <v>40</v>
      </c>
      <c r="B9147" s="1">
        <v>46140</v>
      </c>
      <c r="C9147" t="s">
        <v>162</v>
      </c>
      <c r="D9147" t="s">
        <v>212</v>
      </c>
      <c r="E9147" t="s">
        <v>47</v>
      </c>
      <c r="F9147" t="s">
        <v>40</v>
      </c>
      <c r="G9147">
        <v>1</v>
      </c>
      <c r="H9147">
        <v>16.100000000000001</v>
      </c>
      <c r="I9147" t="s">
        <v>94</v>
      </c>
      <c r="J9147" t="s">
        <v>203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83</v>
      </c>
      <c r="R9147" t="s">
        <v>83</v>
      </c>
      <c r="S9147" t="s">
        <v>83</v>
      </c>
      <c r="T9147" t="str">
        <f>_xlfn.XLOOKUP(A9147,MI_Match_Analysis!$A$2:$A$8,MI_Match_Analysis!$F$2:$F$8,"Not Found")</f>
        <v>Not Found</v>
      </c>
    </row>
    <row r="9148" spans="1:20" hidden="1" x14ac:dyDescent="0.3">
      <c r="A9148">
        <v>40</v>
      </c>
      <c r="B9148" s="1">
        <v>46140</v>
      </c>
      <c r="C9148" t="s">
        <v>162</v>
      </c>
      <c r="D9148" t="s">
        <v>212</v>
      </c>
      <c r="E9148" t="s">
        <v>47</v>
      </c>
      <c r="F9148" t="s">
        <v>40</v>
      </c>
      <c r="G9148">
        <v>1</v>
      </c>
      <c r="H9148">
        <v>16.2</v>
      </c>
      <c r="I9148" t="s">
        <v>226</v>
      </c>
      <c r="J9148" t="s">
        <v>203</v>
      </c>
      <c r="K9148">
        <v>1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83</v>
      </c>
      <c r="R9148" t="s">
        <v>83</v>
      </c>
      <c r="S9148" t="s">
        <v>83</v>
      </c>
      <c r="T9148" t="str">
        <f>_xlfn.XLOOKUP(A9148,MI_Match_Analysis!$A$2:$A$8,MI_Match_Analysis!$F$2:$F$8,"Not Found")</f>
        <v>Not Found</v>
      </c>
    </row>
    <row r="9149" spans="1:20" hidden="1" x14ac:dyDescent="0.3">
      <c r="A9149">
        <v>40</v>
      </c>
      <c r="B9149" s="1">
        <v>46140</v>
      </c>
      <c r="C9149" t="s">
        <v>162</v>
      </c>
      <c r="D9149" t="s">
        <v>212</v>
      </c>
      <c r="E9149" t="s">
        <v>47</v>
      </c>
      <c r="F9149" t="s">
        <v>40</v>
      </c>
      <c r="G9149">
        <v>1</v>
      </c>
      <c r="H9149">
        <v>16.3</v>
      </c>
      <c r="I9149" t="s">
        <v>94</v>
      </c>
      <c r="J9149" t="s">
        <v>203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83</v>
      </c>
      <c r="R9149" t="s">
        <v>83</v>
      </c>
      <c r="S9149" t="s">
        <v>83</v>
      </c>
      <c r="T9149" t="str">
        <f>_xlfn.XLOOKUP(A9149,MI_Match_Analysis!$A$2:$A$8,MI_Match_Analysis!$F$2:$F$8,"Not Found")</f>
        <v>Not Found</v>
      </c>
    </row>
    <row r="9150" spans="1:20" hidden="1" x14ac:dyDescent="0.3">
      <c r="A9150">
        <v>40</v>
      </c>
      <c r="B9150" s="1">
        <v>46140</v>
      </c>
      <c r="C9150" t="s">
        <v>162</v>
      </c>
      <c r="D9150" t="s">
        <v>212</v>
      </c>
      <c r="E9150" t="s">
        <v>47</v>
      </c>
      <c r="F9150" t="s">
        <v>40</v>
      </c>
      <c r="G9150">
        <v>1</v>
      </c>
      <c r="H9150">
        <v>16.399999999999999</v>
      </c>
      <c r="I9150" t="s">
        <v>94</v>
      </c>
      <c r="J9150" t="s">
        <v>203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83</v>
      </c>
      <c r="R9150" t="s">
        <v>83</v>
      </c>
      <c r="S9150" t="s">
        <v>83</v>
      </c>
      <c r="T9150" t="str">
        <f>_xlfn.XLOOKUP(A9150,MI_Match_Analysis!$A$2:$A$8,MI_Match_Analysis!$F$2:$F$8,"Not Found")</f>
        <v>Not Found</v>
      </c>
    </row>
    <row r="9151" spans="1:20" hidden="1" x14ac:dyDescent="0.3">
      <c r="A9151">
        <v>40</v>
      </c>
      <c r="B9151" s="1">
        <v>46140</v>
      </c>
      <c r="C9151" t="s">
        <v>162</v>
      </c>
      <c r="D9151" t="s">
        <v>212</v>
      </c>
      <c r="E9151" t="s">
        <v>47</v>
      </c>
      <c r="F9151" t="s">
        <v>40</v>
      </c>
      <c r="G9151">
        <v>1</v>
      </c>
      <c r="H9151">
        <v>16.5</v>
      </c>
      <c r="I9151" t="s">
        <v>94</v>
      </c>
      <c r="J9151" t="s">
        <v>203</v>
      </c>
      <c r="K9151">
        <v>4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83</v>
      </c>
      <c r="R9151" t="s">
        <v>83</v>
      </c>
      <c r="S9151" t="s">
        <v>83</v>
      </c>
      <c r="T9151" t="str">
        <f>_xlfn.XLOOKUP(A9151,MI_Match_Analysis!$A$2:$A$8,MI_Match_Analysis!$F$2:$F$8,"Not Found")</f>
        <v>Not Found</v>
      </c>
    </row>
    <row r="9152" spans="1:20" hidden="1" x14ac:dyDescent="0.3">
      <c r="A9152">
        <v>40</v>
      </c>
      <c r="B9152" s="1">
        <v>46140</v>
      </c>
      <c r="C9152" t="s">
        <v>162</v>
      </c>
      <c r="D9152" t="s">
        <v>212</v>
      </c>
      <c r="E9152" t="s">
        <v>47</v>
      </c>
      <c r="F9152" t="s">
        <v>40</v>
      </c>
      <c r="G9152">
        <v>1</v>
      </c>
      <c r="H9152">
        <v>16.600000000000001</v>
      </c>
      <c r="I9152" t="s">
        <v>94</v>
      </c>
      <c r="J9152" t="s">
        <v>203</v>
      </c>
      <c r="K9152">
        <v>1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83</v>
      </c>
      <c r="R9152" t="s">
        <v>83</v>
      </c>
      <c r="S9152" t="s">
        <v>83</v>
      </c>
      <c r="T9152" t="str">
        <f>_xlfn.XLOOKUP(A9152,MI_Match_Analysis!$A$2:$A$8,MI_Match_Analysis!$F$2:$F$8,"Not Found")</f>
        <v>Not Found</v>
      </c>
    </row>
    <row r="9153" spans="1:20" hidden="1" x14ac:dyDescent="0.3">
      <c r="A9153">
        <v>40</v>
      </c>
      <c r="B9153" s="1">
        <v>46140</v>
      </c>
      <c r="C9153" t="s">
        <v>162</v>
      </c>
      <c r="D9153" t="s">
        <v>212</v>
      </c>
      <c r="E9153" t="s">
        <v>47</v>
      </c>
      <c r="F9153" t="s">
        <v>40</v>
      </c>
      <c r="G9153">
        <v>1</v>
      </c>
      <c r="H9153">
        <v>17.100000000000001</v>
      </c>
      <c r="I9153" t="s">
        <v>94</v>
      </c>
      <c r="J9153" t="s">
        <v>42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83</v>
      </c>
      <c r="R9153" t="s">
        <v>83</v>
      </c>
      <c r="S9153" t="s">
        <v>83</v>
      </c>
      <c r="T9153" t="str">
        <f>_xlfn.XLOOKUP(A9153,MI_Match_Analysis!$A$2:$A$8,MI_Match_Analysis!$F$2:$F$8,"Not Found")</f>
        <v>Not Found</v>
      </c>
    </row>
    <row r="9154" spans="1:20" hidden="1" x14ac:dyDescent="0.3">
      <c r="A9154">
        <v>40</v>
      </c>
      <c r="B9154" s="1">
        <v>46140</v>
      </c>
      <c r="C9154" t="s">
        <v>162</v>
      </c>
      <c r="D9154" t="s">
        <v>212</v>
      </c>
      <c r="E9154" t="s">
        <v>47</v>
      </c>
      <c r="F9154" t="s">
        <v>40</v>
      </c>
      <c r="G9154">
        <v>1</v>
      </c>
      <c r="H9154">
        <v>17.2</v>
      </c>
      <c r="I9154" t="s">
        <v>226</v>
      </c>
      <c r="J9154" t="s">
        <v>42</v>
      </c>
      <c r="K9154">
        <v>6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83</v>
      </c>
      <c r="R9154" t="s">
        <v>83</v>
      </c>
      <c r="S9154" t="s">
        <v>83</v>
      </c>
      <c r="T9154" t="str">
        <f>_xlfn.XLOOKUP(A9154,MI_Match_Analysis!$A$2:$A$8,MI_Match_Analysis!$F$2:$F$8,"Not Found")</f>
        <v>Not Found</v>
      </c>
    </row>
    <row r="9155" spans="1:20" hidden="1" x14ac:dyDescent="0.3">
      <c r="A9155">
        <v>40</v>
      </c>
      <c r="B9155" s="1">
        <v>46140</v>
      </c>
      <c r="C9155" t="s">
        <v>162</v>
      </c>
      <c r="D9155" t="s">
        <v>212</v>
      </c>
      <c r="E9155" t="s">
        <v>47</v>
      </c>
      <c r="F9155" t="s">
        <v>40</v>
      </c>
      <c r="G9155">
        <v>1</v>
      </c>
      <c r="H9155">
        <v>17.3</v>
      </c>
      <c r="I9155" t="s">
        <v>226</v>
      </c>
      <c r="J9155" t="s">
        <v>42</v>
      </c>
      <c r="K9155">
        <v>4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83</v>
      </c>
      <c r="R9155" t="s">
        <v>83</v>
      </c>
      <c r="S9155" t="s">
        <v>83</v>
      </c>
      <c r="T9155" t="str">
        <f>_xlfn.XLOOKUP(A9155,MI_Match_Analysis!$A$2:$A$8,MI_Match_Analysis!$F$2:$F$8,"Not Found")</f>
        <v>Not Found</v>
      </c>
    </row>
    <row r="9156" spans="1:20" hidden="1" x14ac:dyDescent="0.3">
      <c r="A9156">
        <v>40</v>
      </c>
      <c r="B9156" s="1">
        <v>46140</v>
      </c>
      <c r="C9156" t="s">
        <v>162</v>
      </c>
      <c r="D9156" t="s">
        <v>212</v>
      </c>
      <c r="E9156" t="s">
        <v>47</v>
      </c>
      <c r="F9156" t="s">
        <v>40</v>
      </c>
      <c r="G9156">
        <v>1</v>
      </c>
      <c r="H9156">
        <v>17.399999999999999</v>
      </c>
      <c r="I9156" t="s">
        <v>226</v>
      </c>
      <c r="J9156" t="s">
        <v>42</v>
      </c>
      <c r="K9156">
        <v>2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83</v>
      </c>
      <c r="R9156" t="s">
        <v>83</v>
      </c>
      <c r="S9156" t="s">
        <v>83</v>
      </c>
      <c r="T9156" t="str">
        <f>_xlfn.XLOOKUP(A9156,MI_Match_Analysis!$A$2:$A$8,MI_Match_Analysis!$F$2:$F$8,"Not Found")</f>
        <v>Not Found</v>
      </c>
    </row>
    <row r="9157" spans="1:20" hidden="1" x14ac:dyDescent="0.3">
      <c r="A9157">
        <v>40</v>
      </c>
      <c r="B9157" s="1">
        <v>46140</v>
      </c>
      <c r="C9157" t="s">
        <v>162</v>
      </c>
      <c r="D9157" t="s">
        <v>212</v>
      </c>
      <c r="E9157" t="s">
        <v>47</v>
      </c>
      <c r="F9157" t="s">
        <v>40</v>
      </c>
      <c r="G9157">
        <v>1</v>
      </c>
      <c r="H9157">
        <v>17.5</v>
      </c>
      <c r="I9157" t="s">
        <v>226</v>
      </c>
      <c r="J9157" t="s">
        <v>42</v>
      </c>
      <c r="K9157">
        <v>1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83</v>
      </c>
      <c r="R9157" t="s">
        <v>83</v>
      </c>
      <c r="S9157" t="s">
        <v>83</v>
      </c>
      <c r="T9157" t="str">
        <f>_xlfn.XLOOKUP(A9157,MI_Match_Analysis!$A$2:$A$8,MI_Match_Analysis!$F$2:$F$8,"Not Found")</f>
        <v>Not Found</v>
      </c>
    </row>
    <row r="9158" spans="1:20" hidden="1" x14ac:dyDescent="0.3">
      <c r="A9158">
        <v>40</v>
      </c>
      <c r="B9158" s="1">
        <v>46140</v>
      </c>
      <c r="C9158" t="s">
        <v>162</v>
      </c>
      <c r="D9158" t="s">
        <v>212</v>
      </c>
      <c r="E9158" t="s">
        <v>47</v>
      </c>
      <c r="F9158" t="s">
        <v>40</v>
      </c>
      <c r="G9158">
        <v>1</v>
      </c>
      <c r="H9158">
        <v>17.600000000000001</v>
      </c>
      <c r="I9158" t="s">
        <v>94</v>
      </c>
      <c r="J9158" t="s">
        <v>42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165</v>
      </c>
      <c r="R9158" t="s">
        <v>94</v>
      </c>
      <c r="S9158" t="s">
        <v>74</v>
      </c>
      <c r="T9158" t="str">
        <f>_xlfn.XLOOKUP(A9158,MI_Match_Analysis!$A$2:$A$8,MI_Match_Analysis!$F$2:$F$8,"Not Found")</f>
        <v>Not Found</v>
      </c>
    </row>
    <row r="9159" spans="1:20" hidden="1" x14ac:dyDescent="0.3">
      <c r="A9159">
        <v>40</v>
      </c>
      <c r="B9159" s="1">
        <v>46140</v>
      </c>
      <c r="C9159" t="s">
        <v>162</v>
      </c>
      <c r="D9159" t="s">
        <v>212</v>
      </c>
      <c r="E9159" t="s">
        <v>47</v>
      </c>
      <c r="F9159" t="s">
        <v>40</v>
      </c>
      <c r="G9159">
        <v>1</v>
      </c>
      <c r="H9159">
        <v>18.100000000000001</v>
      </c>
      <c r="I9159" t="s">
        <v>226</v>
      </c>
      <c r="J9159" t="s">
        <v>44</v>
      </c>
      <c r="K9159">
        <v>6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83</v>
      </c>
      <c r="R9159" t="s">
        <v>83</v>
      </c>
      <c r="S9159" t="s">
        <v>83</v>
      </c>
      <c r="T9159" t="str">
        <f>_xlfn.XLOOKUP(A9159,MI_Match_Analysis!$A$2:$A$8,MI_Match_Analysis!$F$2:$F$8,"Not Found")</f>
        <v>Not Found</v>
      </c>
    </row>
    <row r="9160" spans="1:20" hidden="1" x14ac:dyDescent="0.3">
      <c r="A9160">
        <v>40</v>
      </c>
      <c r="B9160" s="1">
        <v>46140</v>
      </c>
      <c r="C9160" t="s">
        <v>162</v>
      </c>
      <c r="D9160" t="s">
        <v>212</v>
      </c>
      <c r="E9160" t="s">
        <v>47</v>
      </c>
      <c r="F9160" t="s">
        <v>40</v>
      </c>
      <c r="G9160">
        <v>1</v>
      </c>
      <c r="H9160">
        <v>18.2</v>
      </c>
      <c r="I9160" t="s">
        <v>226</v>
      </c>
      <c r="J9160" t="s">
        <v>44</v>
      </c>
      <c r="K9160">
        <v>6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83</v>
      </c>
      <c r="R9160" t="s">
        <v>83</v>
      </c>
      <c r="S9160" t="s">
        <v>83</v>
      </c>
      <c r="T9160" t="str">
        <f>_xlfn.XLOOKUP(A9160,MI_Match_Analysis!$A$2:$A$8,MI_Match_Analysis!$F$2:$F$8,"Not Found")</f>
        <v>Not Found</v>
      </c>
    </row>
    <row r="9161" spans="1:20" hidden="1" x14ac:dyDescent="0.3">
      <c r="A9161">
        <v>40</v>
      </c>
      <c r="B9161" s="1">
        <v>46140</v>
      </c>
      <c r="C9161" t="s">
        <v>162</v>
      </c>
      <c r="D9161" t="s">
        <v>212</v>
      </c>
      <c r="E9161" t="s">
        <v>47</v>
      </c>
      <c r="F9161" t="s">
        <v>40</v>
      </c>
      <c r="G9161">
        <v>1</v>
      </c>
      <c r="H9161">
        <v>18.3</v>
      </c>
      <c r="I9161" t="s">
        <v>226</v>
      </c>
      <c r="J9161" t="s">
        <v>44</v>
      </c>
      <c r="K9161">
        <v>1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83</v>
      </c>
      <c r="R9161" t="s">
        <v>83</v>
      </c>
      <c r="S9161" t="s">
        <v>83</v>
      </c>
      <c r="T9161" t="str">
        <f>_xlfn.XLOOKUP(A9161,MI_Match_Analysis!$A$2:$A$8,MI_Match_Analysis!$F$2:$F$8,"Not Found")</f>
        <v>Not Found</v>
      </c>
    </row>
    <row r="9162" spans="1:20" hidden="1" x14ac:dyDescent="0.3">
      <c r="A9162">
        <v>40</v>
      </c>
      <c r="B9162" s="1">
        <v>46140</v>
      </c>
      <c r="C9162" t="s">
        <v>162</v>
      </c>
      <c r="D9162" t="s">
        <v>212</v>
      </c>
      <c r="E9162" t="s">
        <v>47</v>
      </c>
      <c r="F9162" t="s">
        <v>40</v>
      </c>
      <c r="G9162">
        <v>1</v>
      </c>
      <c r="H9162">
        <v>18.399999999999999</v>
      </c>
      <c r="I9162" t="s">
        <v>302</v>
      </c>
      <c r="J9162" t="s">
        <v>44</v>
      </c>
      <c r="K9162">
        <v>2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83</v>
      </c>
      <c r="R9162" t="s">
        <v>83</v>
      </c>
      <c r="S9162" t="s">
        <v>83</v>
      </c>
      <c r="T9162" t="str">
        <f>_xlfn.XLOOKUP(A9162,MI_Match_Analysis!$A$2:$A$8,MI_Match_Analysis!$F$2:$F$8,"Not Found")</f>
        <v>Not Found</v>
      </c>
    </row>
    <row r="9163" spans="1:20" hidden="1" x14ac:dyDescent="0.3">
      <c r="A9163">
        <v>40</v>
      </c>
      <c r="B9163" s="1">
        <v>46140</v>
      </c>
      <c r="C9163" t="s">
        <v>162</v>
      </c>
      <c r="D9163" t="s">
        <v>212</v>
      </c>
      <c r="E9163" t="s">
        <v>47</v>
      </c>
      <c r="F9163" t="s">
        <v>40</v>
      </c>
      <c r="G9163">
        <v>1</v>
      </c>
      <c r="H9163">
        <v>18.5</v>
      </c>
      <c r="I9163" t="s">
        <v>302</v>
      </c>
      <c r="J9163" t="s">
        <v>44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83</v>
      </c>
      <c r="R9163" t="s">
        <v>83</v>
      </c>
      <c r="S9163" t="s">
        <v>83</v>
      </c>
      <c r="T9163" t="str">
        <f>_xlfn.XLOOKUP(A9163,MI_Match_Analysis!$A$2:$A$8,MI_Match_Analysis!$F$2:$F$8,"Not Found")</f>
        <v>Not Found</v>
      </c>
    </row>
    <row r="9164" spans="1:20" hidden="1" x14ac:dyDescent="0.3">
      <c r="A9164">
        <v>40</v>
      </c>
      <c r="B9164" s="1">
        <v>46140</v>
      </c>
      <c r="C9164" t="s">
        <v>162</v>
      </c>
      <c r="D9164" t="s">
        <v>212</v>
      </c>
      <c r="E9164" t="s">
        <v>47</v>
      </c>
      <c r="F9164" t="s">
        <v>40</v>
      </c>
      <c r="G9164">
        <v>1</v>
      </c>
      <c r="H9164">
        <v>18.600000000000001</v>
      </c>
      <c r="I9164" t="s">
        <v>226</v>
      </c>
      <c r="J9164" t="s">
        <v>44</v>
      </c>
      <c r="K9164">
        <v>1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83</v>
      </c>
      <c r="R9164" t="s">
        <v>83</v>
      </c>
      <c r="S9164" t="s">
        <v>83</v>
      </c>
      <c r="T9164" t="str">
        <f>_xlfn.XLOOKUP(A9164,MI_Match_Analysis!$A$2:$A$8,MI_Match_Analysis!$F$2:$F$8,"Not Found")</f>
        <v>Not Found</v>
      </c>
    </row>
    <row r="9165" spans="1:20" hidden="1" x14ac:dyDescent="0.3">
      <c r="A9165">
        <v>40</v>
      </c>
      <c r="B9165" s="1">
        <v>46140</v>
      </c>
      <c r="C9165" t="s">
        <v>162</v>
      </c>
      <c r="D9165" t="s">
        <v>212</v>
      </c>
      <c r="E9165" t="s">
        <v>47</v>
      </c>
      <c r="F9165" t="s">
        <v>40</v>
      </c>
      <c r="G9165">
        <v>1</v>
      </c>
      <c r="H9165">
        <v>19.100000000000001</v>
      </c>
      <c r="I9165" t="s">
        <v>226</v>
      </c>
      <c r="J9165" t="s">
        <v>203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83</v>
      </c>
      <c r="R9165" t="s">
        <v>83</v>
      </c>
      <c r="S9165" t="s">
        <v>83</v>
      </c>
      <c r="T9165" t="str">
        <f>_xlfn.XLOOKUP(A9165,MI_Match_Analysis!$A$2:$A$8,MI_Match_Analysis!$F$2:$F$8,"Not Found")</f>
        <v>Not Found</v>
      </c>
    </row>
    <row r="9166" spans="1:20" hidden="1" x14ac:dyDescent="0.3">
      <c r="A9166">
        <v>40</v>
      </c>
      <c r="B9166" s="1">
        <v>46140</v>
      </c>
      <c r="C9166" t="s">
        <v>162</v>
      </c>
      <c r="D9166" t="s">
        <v>212</v>
      </c>
      <c r="E9166" t="s">
        <v>47</v>
      </c>
      <c r="F9166" t="s">
        <v>40</v>
      </c>
      <c r="G9166">
        <v>1</v>
      </c>
      <c r="H9166">
        <v>19.2</v>
      </c>
      <c r="I9166" t="s">
        <v>226</v>
      </c>
      <c r="J9166" t="s">
        <v>203</v>
      </c>
      <c r="K9166">
        <v>4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83</v>
      </c>
      <c r="R9166" t="s">
        <v>83</v>
      </c>
      <c r="S9166" t="s">
        <v>83</v>
      </c>
      <c r="T9166" t="str">
        <f>_xlfn.XLOOKUP(A9166,MI_Match_Analysis!$A$2:$A$8,MI_Match_Analysis!$F$2:$F$8,"Not Found")</f>
        <v>Not Found</v>
      </c>
    </row>
    <row r="9167" spans="1:20" hidden="1" x14ac:dyDescent="0.3">
      <c r="A9167">
        <v>40</v>
      </c>
      <c r="B9167" s="1">
        <v>46140</v>
      </c>
      <c r="C9167" t="s">
        <v>162</v>
      </c>
      <c r="D9167" t="s">
        <v>212</v>
      </c>
      <c r="E9167" t="s">
        <v>47</v>
      </c>
      <c r="F9167" t="s">
        <v>40</v>
      </c>
      <c r="G9167">
        <v>1</v>
      </c>
      <c r="H9167">
        <v>19.3</v>
      </c>
      <c r="I9167" t="s">
        <v>226</v>
      </c>
      <c r="J9167" t="s">
        <v>203</v>
      </c>
      <c r="K9167">
        <v>6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83</v>
      </c>
      <c r="R9167" t="s">
        <v>83</v>
      </c>
      <c r="S9167" t="s">
        <v>83</v>
      </c>
      <c r="T9167" t="str">
        <f>_xlfn.XLOOKUP(A9167,MI_Match_Analysis!$A$2:$A$8,MI_Match_Analysis!$F$2:$F$8,"Not Found")</f>
        <v>Not Found</v>
      </c>
    </row>
    <row r="9168" spans="1:20" hidden="1" x14ac:dyDescent="0.3">
      <c r="A9168">
        <v>40</v>
      </c>
      <c r="B9168" s="1">
        <v>46140</v>
      </c>
      <c r="C9168" t="s">
        <v>162</v>
      </c>
      <c r="D9168" t="s">
        <v>212</v>
      </c>
      <c r="E9168" t="s">
        <v>47</v>
      </c>
      <c r="F9168" t="s">
        <v>40</v>
      </c>
      <c r="G9168">
        <v>1</v>
      </c>
      <c r="H9168">
        <v>19.399999999999999</v>
      </c>
      <c r="I9168" t="s">
        <v>226</v>
      </c>
      <c r="J9168" t="s">
        <v>203</v>
      </c>
      <c r="K9168">
        <v>6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83</v>
      </c>
      <c r="R9168" t="s">
        <v>83</v>
      </c>
      <c r="S9168" t="s">
        <v>83</v>
      </c>
      <c r="T9168" t="str">
        <f>_xlfn.XLOOKUP(A9168,MI_Match_Analysis!$A$2:$A$8,MI_Match_Analysis!$F$2:$F$8,"Not Found")</f>
        <v>Not Found</v>
      </c>
    </row>
    <row r="9169" spans="1:20" hidden="1" x14ac:dyDescent="0.3">
      <c r="A9169">
        <v>40</v>
      </c>
      <c r="B9169" s="1">
        <v>46140</v>
      </c>
      <c r="C9169" t="s">
        <v>162</v>
      </c>
      <c r="D9169" t="s">
        <v>212</v>
      </c>
      <c r="E9169" t="s">
        <v>47</v>
      </c>
      <c r="F9169" t="s">
        <v>40</v>
      </c>
      <c r="G9169">
        <v>1</v>
      </c>
      <c r="H9169">
        <v>19.5</v>
      </c>
      <c r="I9169" t="s">
        <v>226</v>
      </c>
      <c r="J9169" t="s">
        <v>203</v>
      </c>
      <c r="K9169">
        <v>4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83</v>
      </c>
      <c r="R9169" t="s">
        <v>83</v>
      </c>
      <c r="S9169" t="s">
        <v>83</v>
      </c>
      <c r="T9169" t="str">
        <f>_xlfn.XLOOKUP(A9169,MI_Match_Analysis!$A$2:$A$8,MI_Match_Analysis!$F$2:$F$8,"Not Found")</f>
        <v>Not Found</v>
      </c>
    </row>
    <row r="9170" spans="1:20" hidden="1" x14ac:dyDescent="0.3">
      <c r="A9170">
        <v>40</v>
      </c>
      <c r="B9170" s="1">
        <v>46140</v>
      </c>
      <c r="C9170" t="s">
        <v>162</v>
      </c>
      <c r="D9170" t="s">
        <v>212</v>
      </c>
      <c r="E9170" t="s">
        <v>47</v>
      </c>
      <c r="F9170" t="s">
        <v>40</v>
      </c>
      <c r="G9170">
        <v>1</v>
      </c>
      <c r="H9170">
        <v>19.600000000000001</v>
      </c>
      <c r="I9170" t="s">
        <v>226</v>
      </c>
      <c r="J9170" t="s">
        <v>203</v>
      </c>
      <c r="K9170">
        <v>4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83</v>
      </c>
      <c r="R9170" t="s">
        <v>83</v>
      </c>
      <c r="S9170" t="s">
        <v>83</v>
      </c>
      <c r="T9170" t="str">
        <f>_xlfn.XLOOKUP(A9170,MI_Match_Analysis!$A$2:$A$8,MI_Match_Analysis!$F$2:$F$8,"Not Found")</f>
        <v>Not Found</v>
      </c>
    </row>
    <row r="9171" spans="1:20" hidden="1" x14ac:dyDescent="0.3">
      <c r="A9171">
        <v>40</v>
      </c>
      <c r="B9171" s="1">
        <v>46140</v>
      </c>
      <c r="C9171" t="s">
        <v>162</v>
      </c>
      <c r="D9171" t="s">
        <v>212</v>
      </c>
      <c r="E9171" t="s">
        <v>40</v>
      </c>
      <c r="F9171" t="s">
        <v>47</v>
      </c>
      <c r="G9171">
        <v>2</v>
      </c>
      <c r="H9171">
        <v>0.1</v>
      </c>
      <c r="I9171" t="s">
        <v>84</v>
      </c>
      <c r="J9171" t="s">
        <v>114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83</v>
      </c>
      <c r="R9171" t="s">
        <v>83</v>
      </c>
      <c r="S9171" t="s">
        <v>83</v>
      </c>
      <c r="T9171" t="str">
        <f>_xlfn.XLOOKUP(A9171,MI_Match_Analysis!$A$2:$A$8,MI_Match_Analysis!$F$2:$F$8,"Not Found")</f>
        <v>Not Found</v>
      </c>
    </row>
    <row r="9172" spans="1:20" hidden="1" x14ac:dyDescent="0.3">
      <c r="A9172">
        <v>40</v>
      </c>
      <c r="B9172" s="1">
        <v>46140</v>
      </c>
      <c r="C9172" t="s">
        <v>162</v>
      </c>
      <c r="D9172" t="s">
        <v>212</v>
      </c>
      <c r="E9172" t="s">
        <v>40</v>
      </c>
      <c r="F9172" t="s">
        <v>47</v>
      </c>
      <c r="G9172">
        <v>2</v>
      </c>
      <c r="H9172">
        <v>0.2</v>
      </c>
      <c r="I9172" t="s">
        <v>43</v>
      </c>
      <c r="J9172" t="s">
        <v>114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83</v>
      </c>
      <c r="R9172" t="s">
        <v>83</v>
      </c>
      <c r="S9172" t="s">
        <v>83</v>
      </c>
      <c r="T9172" t="str">
        <f>_xlfn.XLOOKUP(A9172,MI_Match_Analysis!$A$2:$A$8,MI_Match_Analysis!$F$2:$F$8,"Not Found")</f>
        <v>Not Found</v>
      </c>
    </row>
    <row r="9173" spans="1:20" hidden="1" x14ac:dyDescent="0.3">
      <c r="A9173">
        <v>40</v>
      </c>
      <c r="B9173" s="1">
        <v>46140</v>
      </c>
      <c r="C9173" t="s">
        <v>162</v>
      </c>
      <c r="D9173" t="s">
        <v>212</v>
      </c>
      <c r="E9173" t="s">
        <v>40</v>
      </c>
      <c r="F9173" t="s">
        <v>47</v>
      </c>
      <c r="G9173">
        <v>2</v>
      </c>
      <c r="H9173">
        <v>0.3</v>
      </c>
      <c r="I9173" t="s">
        <v>43</v>
      </c>
      <c r="J9173" t="s">
        <v>114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83</v>
      </c>
      <c r="R9173" t="s">
        <v>83</v>
      </c>
      <c r="S9173" t="s">
        <v>83</v>
      </c>
      <c r="T9173" t="str">
        <f>_xlfn.XLOOKUP(A9173,MI_Match_Analysis!$A$2:$A$8,MI_Match_Analysis!$F$2:$F$8,"Not Found")</f>
        <v>Not Found</v>
      </c>
    </row>
    <row r="9174" spans="1:20" hidden="1" x14ac:dyDescent="0.3">
      <c r="A9174">
        <v>40</v>
      </c>
      <c r="B9174" s="1">
        <v>46140</v>
      </c>
      <c r="C9174" t="s">
        <v>162</v>
      </c>
      <c r="D9174" t="s">
        <v>212</v>
      </c>
      <c r="E9174" t="s">
        <v>40</v>
      </c>
      <c r="F9174" t="s">
        <v>47</v>
      </c>
      <c r="G9174">
        <v>2</v>
      </c>
      <c r="H9174">
        <v>0.4</v>
      </c>
      <c r="I9174" t="s">
        <v>43</v>
      </c>
      <c r="J9174" t="s">
        <v>114</v>
      </c>
      <c r="K9174">
        <v>6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83</v>
      </c>
      <c r="R9174" t="s">
        <v>83</v>
      </c>
      <c r="S9174" t="s">
        <v>83</v>
      </c>
      <c r="T9174" t="str">
        <f>_xlfn.XLOOKUP(A9174,MI_Match_Analysis!$A$2:$A$8,MI_Match_Analysis!$F$2:$F$8,"Not Found")</f>
        <v>Not Found</v>
      </c>
    </row>
    <row r="9175" spans="1:20" hidden="1" x14ac:dyDescent="0.3">
      <c r="A9175">
        <v>40</v>
      </c>
      <c r="B9175" s="1">
        <v>46140</v>
      </c>
      <c r="C9175" t="s">
        <v>162</v>
      </c>
      <c r="D9175" t="s">
        <v>212</v>
      </c>
      <c r="E9175" t="s">
        <v>40</v>
      </c>
      <c r="F9175" t="s">
        <v>47</v>
      </c>
      <c r="G9175">
        <v>2</v>
      </c>
      <c r="H9175">
        <v>0.5</v>
      </c>
      <c r="I9175" t="s">
        <v>43</v>
      </c>
      <c r="J9175" t="s">
        <v>114</v>
      </c>
      <c r="K9175">
        <v>4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83</v>
      </c>
      <c r="R9175" t="s">
        <v>83</v>
      </c>
      <c r="S9175" t="s">
        <v>83</v>
      </c>
      <c r="T9175" t="str">
        <f>_xlfn.XLOOKUP(A9175,MI_Match_Analysis!$A$2:$A$8,MI_Match_Analysis!$F$2:$F$8,"Not Found")</f>
        <v>Not Found</v>
      </c>
    </row>
    <row r="9176" spans="1:20" hidden="1" x14ac:dyDescent="0.3">
      <c r="A9176">
        <v>40</v>
      </c>
      <c r="B9176" s="1">
        <v>46140</v>
      </c>
      <c r="C9176" t="s">
        <v>162</v>
      </c>
      <c r="D9176" t="s">
        <v>212</v>
      </c>
      <c r="E9176" t="s">
        <v>40</v>
      </c>
      <c r="F9176" t="s">
        <v>47</v>
      </c>
      <c r="G9176">
        <v>2</v>
      </c>
      <c r="H9176">
        <v>0.6</v>
      </c>
      <c r="I9176" t="s">
        <v>43</v>
      </c>
      <c r="J9176" t="s">
        <v>114</v>
      </c>
      <c r="K9176">
        <v>4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83</v>
      </c>
      <c r="R9176" t="s">
        <v>83</v>
      </c>
      <c r="S9176" t="s">
        <v>83</v>
      </c>
      <c r="T9176" t="str">
        <f>_xlfn.XLOOKUP(A9176,MI_Match_Analysis!$A$2:$A$8,MI_Match_Analysis!$F$2:$F$8,"Not Found")</f>
        <v>Not Found</v>
      </c>
    </row>
    <row r="9177" spans="1:20" hidden="1" x14ac:dyDescent="0.3">
      <c r="A9177">
        <v>40</v>
      </c>
      <c r="B9177" s="1">
        <v>46140</v>
      </c>
      <c r="C9177" t="s">
        <v>162</v>
      </c>
      <c r="D9177" t="s">
        <v>212</v>
      </c>
      <c r="E9177" t="s">
        <v>40</v>
      </c>
      <c r="F9177" t="s">
        <v>47</v>
      </c>
      <c r="G9177">
        <v>2</v>
      </c>
      <c r="H9177">
        <v>1.1000000000000001</v>
      </c>
      <c r="I9177" t="s">
        <v>84</v>
      </c>
      <c r="J9177" t="s">
        <v>303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83</v>
      </c>
      <c r="R9177" t="s">
        <v>83</v>
      </c>
      <c r="S9177" t="s">
        <v>83</v>
      </c>
      <c r="T9177" t="str">
        <f>_xlfn.XLOOKUP(A9177,MI_Match_Analysis!$A$2:$A$8,MI_Match_Analysis!$F$2:$F$8,"Not Found")</f>
        <v>Not Found</v>
      </c>
    </row>
    <row r="9178" spans="1:20" hidden="1" x14ac:dyDescent="0.3">
      <c r="A9178">
        <v>40</v>
      </c>
      <c r="B9178" s="1">
        <v>46140</v>
      </c>
      <c r="C9178" t="s">
        <v>162</v>
      </c>
      <c r="D9178" t="s">
        <v>212</v>
      </c>
      <c r="E9178" t="s">
        <v>40</v>
      </c>
      <c r="F9178" t="s">
        <v>47</v>
      </c>
      <c r="G9178">
        <v>2</v>
      </c>
      <c r="H9178">
        <v>1.2</v>
      </c>
      <c r="I9178" t="s">
        <v>43</v>
      </c>
      <c r="J9178" t="s">
        <v>303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83</v>
      </c>
      <c r="R9178" t="s">
        <v>83</v>
      </c>
      <c r="S9178" t="s">
        <v>83</v>
      </c>
      <c r="T9178" t="str">
        <f>_xlfn.XLOOKUP(A9178,MI_Match_Analysis!$A$2:$A$8,MI_Match_Analysis!$F$2:$F$8,"Not Found")</f>
        <v>Not Found</v>
      </c>
    </row>
    <row r="9179" spans="1:20" hidden="1" x14ac:dyDescent="0.3">
      <c r="A9179">
        <v>40</v>
      </c>
      <c r="B9179" s="1">
        <v>46140</v>
      </c>
      <c r="C9179" t="s">
        <v>162</v>
      </c>
      <c r="D9179" t="s">
        <v>212</v>
      </c>
      <c r="E9179" t="s">
        <v>40</v>
      </c>
      <c r="F9179" t="s">
        <v>47</v>
      </c>
      <c r="G9179">
        <v>2</v>
      </c>
      <c r="H9179">
        <v>1.3</v>
      </c>
      <c r="I9179" t="s">
        <v>43</v>
      </c>
      <c r="J9179" t="s">
        <v>303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83</v>
      </c>
      <c r="R9179" t="s">
        <v>83</v>
      </c>
      <c r="S9179" t="s">
        <v>83</v>
      </c>
      <c r="T9179" t="str">
        <f>_xlfn.XLOOKUP(A9179,MI_Match_Analysis!$A$2:$A$8,MI_Match_Analysis!$F$2:$F$8,"Not Found")</f>
        <v>Not Found</v>
      </c>
    </row>
    <row r="9180" spans="1:20" hidden="1" x14ac:dyDescent="0.3">
      <c r="A9180">
        <v>40</v>
      </c>
      <c r="B9180" s="1">
        <v>46140</v>
      </c>
      <c r="C9180" t="s">
        <v>162</v>
      </c>
      <c r="D9180" t="s">
        <v>212</v>
      </c>
      <c r="E9180" t="s">
        <v>40</v>
      </c>
      <c r="F9180" t="s">
        <v>47</v>
      </c>
      <c r="G9180">
        <v>2</v>
      </c>
      <c r="H9180">
        <v>1.4</v>
      </c>
      <c r="I9180" t="s">
        <v>43</v>
      </c>
      <c r="J9180" t="s">
        <v>303</v>
      </c>
      <c r="K9180">
        <v>4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83</v>
      </c>
      <c r="R9180" t="s">
        <v>83</v>
      </c>
      <c r="S9180" t="s">
        <v>83</v>
      </c>
      <c r="T9180" t="str">
        <f>_xlfn.XLOOKUP(A9180,MI_Match_Analysis!$A$2:$A$8,MI_Match_Analysis!$F$2:$F$8,"Not Found")</f>
        <v>Not Found</v>
      </c>
    </row>
    <row r="9181" spans="1:20" hidden="1" x14ac:dyDescent="0.3">
      <c r="A9181">
        <v>40</v>
      </c>
      <c r="B9181" s="1">
        <v>46140</v>
      </c>
      <c r="C9181" t="s">
        <v>162</v>
      </c>
      <c r="D9181" t="s">
        <v>212</v>
      </c>
      <c r="E9181" t="s">
        <v>40</v>
      </c>
      <c r="F9181" t="s">
        <v>47</v>
      </c>
      <c r="G9181">
        <v>2</v>
      </c>
      <c r="H9181">
        <v>1.5</v>
      </c>
      <c r="I9181" t="s">
        <v>43</v>
      </c>
      <c r="J9181" t="s">
        <v>303</v>
      </c>
      <c r="K9181">
        <v>6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83</v>
      </c>
      <c r="R9181" t="s">
        <v>83</v>
      </c>
      <c r="S9181" t="s">
        <v>83</v>
      </c>
      <c r="T9181" t="str">
        <f>_xlfn.XLOOKUP(A9181,MI_Match_Analysis!$A$2:$A$8,MI_Match_Analysis!$F$2:$F$8,"Not Found")</f>
        <v>Not Found</v>
      </c>
    </row>
    <row r="9182" spans="1:20" hidden="1" x14ac:dyDescent="0.3">
      <c r="A9182">
        <v>40</v>
      </c>
      <c r="B9182" s="1">
        <v>46140</v>
      </c>
      <c r="C9182" t="s">
        <v>162</v>
      </c>
      <c r="D9182" t="s">
        <v>212</v>
      </c>
      <c r="E9182" t="s">
        <v>40</v>
      </c>
      <c r="F9182" t="s">
        <v>47</v>
      </c>
      <c r="G9182">
        <v>2</v>
      </c>
      <c r="H9182">
        <v>1.6</v>
      </c>
      <c r="I9182" t="s">
        <v>43</v>
      </c>
      <c r="J9182" t="s">
        <v>303</v>
      </c>
      <c r="K9182">
        <v>6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83</v>
      </c>
      <c r="R9182" t="s">
        <v>83</v>
      </c>
      <c r="S9182" t="s">
        <v>83</v>
      </c>
      <c r="T9182" t="str">
        <f>_xlfn.XLOOKUP(A9182,MI_Match_Analysis!$A$2:$A$8,MI_Match_Analysis!$F$2:$F$8,"Not Found")</f>
        <v>Not Found</v>
      </c>
    </row>
    <row r="9183" spans="1:20" hidden="1" x14ac:dyDescent="0.3">
      <c r="A9183">
        <v>40</v>
      </c>
      <c r="B9183" s="1">
        <v>46140</v>
      </c>
      <c r="C9183" t="s">
        <v>162</v>
      </c>
      <c r="D9183" t="s">
        <v>212</v>
      </c>
      <c r="E9183" t="s">
        <v>40</v>
      </c>
      <c r="F9183" t="s">
        <v>47</v>
      </c>
      <c r="G9183">
        <v>2</v>
      </c>
      <c r="H9183">
        <v>2.1</v>
      </c>
      <c r="I9183" t="s">
        <v>84</v>
      </c>
      <c r="J9183" t="s">
        <v>215</v>
      </c>
      <c r="K9183">
        <v>4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83</v>
      </c>
      <c r="R9183" t="s">
        <v>83</v>
      </c>
      <c r="S9183" t="s">
        <v>83</v>
      </c>
      <c r="T9183" t="str">
        <f>_xlfn.XLOOKUP(A9183,MI_Match_Analysis!$A$2:$A$8,MI_Match_Analysis!$F$2:$F$8,"Not Found")</f>
        <v>Not Found</v>
      </c>
    </row>
    <row r="9184" spans="1:20" hidden="1" x14ac:dyDescent="0.3">
      <c r="A9184">
        <v>40</v>
      </c>
      <c r="B9184" s="1">
        <v>46140</v>
      </c>
      <c r="C9184" t="s">
        <v>162</v>
      </c>
      <c r="D9184" t="s">
        <v>212</v>
      </c>
      <c r="E9184" t="s">
        <v>40</v>
      </c>
      <c r="F9184" t="s">
        <v>47</v>
      </c>
      <c r="G9184">
        <v>2</v>
      </c>
      <c r="H9184">
        <v>2.2000000000000002</v>
      </c>
      <c r="I9184" t="s">
        <v>84</v>
      </c>
      <c r="J9184" t="s">
        <v>215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83</v>
      </c>
      <c r="R9184" t="s">
        <v>83</v>
      </c>
      <c r="S9184" t="s">
        <v>83</v>
      </c>
      <c r="T9184" t="str">
        <f>_xlfn.XLOOKUP(A9184,MI_Match_Analysis!$A$2:$A$8,MI_Match_Analysis!$F$2:$F$8,"Not Found")</f>
        <v>Not Found</v>
      </c>
    </row>
    <row r="9185" spans="1:20" hidden="1" x14ac:dyDescent="0.3">
      <c r="A9185">
        <v>40</v>
      </c>
      <c r="B9185" s="1">
        <v>46140</v>
      </c>
      <c r="C9185" t="s">
        <v>162</v>
      </c>
      <c r="D9185" t="s">
        <v>212</v>
      </c>
      <c r="E9185" t="s">
        <v>40</v>
      </c>
      <c r="F9185" t="s">
        <v>47</v>
      </c>
      <c r="G9185">
        <v>2</v>
      </c>
      <c r="H9185">
        <v>2.2999999999999998</v>
      </c>
      <c r="I9185" t="s">
        <v>43</v>
      </c>
      <c r="J9185" t="s">
        <v>215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83</v>
      </c>
      <c r="R9185" t="s">
        <v>83</v>
      </c>
      <c r="S9185" t="s">
        <v>83</v>
      </c>
      <c r="T9185" t="str">
        <f>_xlfn.XLOOKUP(A9185,MI_Match_Analysis!$A$2:$A$8,MI_Match_Analysis!$F$2:$F$8,"Not Found")</f>
        <v>Not Found</v>
      </c>
    </row>
    <row r="9186" spans="1:20" hidden="1" x14ac:dyDescent="0.3">
      <c r="A9186">
        <v>40</v>
      </c>
      <c r="B9186" s="1">
        <v>46140</v>
      </c>
      <c r="C9186" t="s">
        <v>162</v>
      </c>
      <c r="D9186" t="s">
        <v>212</v>
      </c>
      <c r="E9186" t="s">
        <v>40</v>
      </c>
      <c r="F9186" t="s">
        <v>47</v>
      </c>
      <c r="G9186">
        <v>2</v>
      </c>
      <c r="H9186">
        <v>2.4</v>
      </c>
      <c r="I9186" t="s">
        <v>43</v>
      </c>
      <c r="J9186" t="s">
        <v>215</v>
      </c>
      <c r="K9186">
        <v>6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83</v>
      </c>
      <c r="R9186" t="s">
        <v>83</v>
      </c>
      <c r="S9186" t="s">
        <v>83</v>
      </c>
      <c r="T9186" t="str">
        <f>_xlfn.XLOOKUP(A9186,MI_Match_Analysis!$A$2:$A$8,MI_Match_Analysis!$F$2:$F$8,"Not Found")</f>
        <v>Not Found</v>
      </c>
    </row>
    <row r="9187" spans="1:20" hidden="1" x14ac:dyDescent="0.3">
      <c r="A9187">
        <v>40</v>
      </c>
      <c r="B9187" s="1">
        <v>46140</v>
      </c>
      <c r="C9187" t="s">
        <v>162</v>
      </c>
      <c r="D9187" t="s">
        <v>212</v>
      </c>
      <c r="E9187" t="s">
        <v>40</v>
      </c>
      <c r="F9187" t="s">
        <v>47</v>
      </c>
      <c r="G9187">
        <v>2</v>
      </c>
      <c r="H9187">
        <v>2.5</v>
      </c>
      <c r="I9187" t="s">
        <v>43</v>
      </c>
      <c r="J9187" t="s">
        <v>215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83</v>
      </c>
      <c r="R9187" t="s">
        <v>83</v>
      </c>
      <c r="S9187" t="s">
        <v>83</v>
      </c>
      <c r="T9187" t="str">
        <f>_xlfn.XLOOKUP(A9187,MI_Match_Analysis!$A$2:$A$8,MI_Match_Analysis!$F$2:$F$8,"Not Found")</f>
        <v>Not Found</v>
      </c>
    </row>
    <row r="9188" spans="1:20" hidden="1" x14ac:dyDescent="0.3">
      <c r="A9188">
        <v>40</v>
      </c>
      <c r="B9188" s="1">
        <v>46140</v>
      </c>
      <c r="C9188" t="s">
        <v>162</v>
      </c>
      <c r="D9188" t="s">
        <v>212</v>
      </c>
      <c r="E9188" t="s">
        <v>40</v>
      </c>
      <c r="F9188" t="s">
        <v>47</v>
      </c>
      <c r="G9188">
        <v>2</v>
      </c>
      <c r="H9188">
        <v>2.6</v>
      </c>
      <c r="I9188" t="s">
        <v>43</v>
      </c>
      <c r="J9188" t="s">
        <v>215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83</v>
      </c>
      <c r="R9188" t="s">
        <v>83</v>
      </c>
      <c r="S9188" t="s">
        <v>83</v>
      </c>
      <c r="T9188" t="str">
        <f>_xlfn.XLOOKUP(A9188,MI_Match_Analysis!$A$2:$A$8,MI_Match_Analysis!$F$2:$F$8,"Not Found")</f>
        <v>Not Found</v>
      </c>
    </row>
    <row r="9189" spans="1:20" hidden="1" x14ac:dyDescent="0.3">
      <c r="A9189">
        <v>40</v>
      </c>
      <c r="B9189" s="1">
        <v>46140</v>
      </c>
      <c r="C9189" t="s">
        <v>162</v>
      </c>
      <c r="D9189" t="s">
        <v>212</v>
      </c>
      <c r="E9189" t="s">
        <v>40</v>
      </c>
      <c r="F9189" t="s">
        <v>47</v>
      </c>
      <c r="G9189">
        <v>2</v>
      </c>
      <c r="H9189">
        <v>3.1</v>
      </c>
      <c r="I9189" t="s">
        <v>43</v>
      </c>
      <c r="J9189" t="s">
        <v>114</v>
      </c>
      <c r="K9189">
        <v>0</v>
      </c>
      <c r="L9189">
        <v>1</v>
      </c>
      <c r="M9189">
        <v>1</v>
      </c>
      <c r="N9189">
        <v>0</v>
      </c>
      <c r="O9189">
        <v>0</v>
      </c>
      <c r="P9189">
        <v>0</v>
      </c>
      <c r="Q9189" t="s">
        <v>83</v>
      </c>
      <c r="R9189" t="s">
        <v>83</v>
      </c>
      <c r="S9189" t="s">
        <v>83</v>
      </c>
      <c r="T9189" t="str">
        <f>_xlfn.XLOOKUP(A9189,MI_Match_Analysis!$A$2:$A$8,MI_Match_Analysis!$F$2:$F$8,"Not Found")</f>
        <v>Not Found</v>
      </c>
    </row>
    <row r="9190" spans="1:20" hidden="1" x14ac:dyDescent="0.3">
      <c r="A9190">
        <v>40</v>
      </c>
      <c r="B9190" s="1">
        <v>46140</v>
      </c>
      <c r="C9190" t="s">
        <v>162</v>
      </c>
      <c r="D9190" t="s">
        <v>212</v>
      </c>
      <c r="E9190" t="s">
        <v>40</v>
      </c>
      <c r="F9190" t="s">
        <v>47</v>
      </c>
      <c r="G9190">
        <v>2</v>
      </c>
      <c r="H9190">
        <v>3.1</v>
      </c>
      <c r="I9190" t="s">
        <v>43</v>
      </c>
      <c r="J9190" t="s">
        <v>114</v>
      </c>
      <c r="K9190">
        <v>6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83</v>
      </c>
      <c r="R9190" t="s">
        <v>83</v>
      </c>
      <c r="S9190" t="s">
        <v>83</v>
      </c>
      <c r="T9190" t="str">
        <f>_xlfn.XLOOKUP(A9190,MI_Match_Analysis!$A$2:$A$8,MI_Match_Analysis!$F$2:$F$8,"Not Found")</f>
        <v>Not Found</v>
      </c>
    </row>
    <row r="9191" spans="1:20" hidden="1" x14ac:dyDescent="0.3">
      <c r="A9191">
        <v>40</v>
      </c>
      <c r="B9191" s="1">
        <v>46140</v>
      </c>
      <c r="C9191" t="s">
        <v>162</v>
      </c>
      <c r="D9191" t="s">
        <v>212</v>
      </c>
      <c r="E9191" t="s">
        <v>40</v>
      </c>
      <c r="F9191" t="s">
        <v>47</v>
      </c>
      <c r="G9191">
        <v>2</v>
      </c>
      <c r="H9191">
        <v>3.2</v>
      </c>
      <c r="I9191" t="s">
        <v>43</v>
      </c>
      <c r="J9191" t="s">
        <v>114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165</v>
      </c>
      <c r="R9191" t="s">
        <v>43</v>
      </c>
      <c r="S9191" t="s">
        <v>94</v>
      </c>
      <c r="T9191" t="str">
        <f>_xlfn.XLOOKUP(A9191,MI_Match_Analysis!$A$2:$A$8,MI_Match_Analysis!$F$2:$F$8,"Not Found")</f>
        <v>Not Found</v>
      </c>
    </row>
    <row r="9192" spans="1:20" hidden="1" x14ac:dyDescent="0.3">
      <c r="A9192">
        <v>40</v>
      </c>
      <c r="B9192" s="1">
        <v>46140</v>
      </c>
      <c r="C9192" t="s">
        <v>162</v>
      </c>
      <c r="D9192" t="s">
        <v>212</v>
      </c>
      <c r="E9192" t="s">
        <v>40</v>
      </c>
      <c r="F9192" t="s">
        <v>47</v>
      </c>
      <c r="G9192">
        <v>2</v>
      </c>
      <c r="H9192">
        <v>3.3</v>
      </c>
      <c r="I9192" t="s">
        <v>74</v>
      </c>
      <c r="J9192" t="s">
        <v>114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83</v>
      </c>
      <c r="R9192" t="s">
        <v>83</v>
      </c>
      <c r="S9192" t="s">
        <v>83</v>
      </c>
      <c r="T9192" t="str">
        <f>_xlfn.XLOOKUP(A9192,MI_Match_Analysis!$A$2:$A$8,MI_Match_Analysis!$F$2:$F$8,"Not Found")</f>
        <v>Not Found</v>
      </c>
    </row>
    <row r="9193" spans="1:20" hidden="1" x14ac:dyDescent="0.3">
      <c r="A9193">
        <v>40</v>
      </c>
      <c r="B9193" s="1">
        <v>46140</v>
      </c>
      <c r="C9193" t="s">
        <v>162</v>
      </c>
      <c r="D9193" t="s">
        <v>212</v>
      </c>
      <c r="E9193" t="s">
        <v>40</v>
      </c>
      <c r="F9193" t="s">
        <v>47</v>
      </c>
      <c r="G9193">
        <v>2</v>
      </c>
      <c r="H9193">
        <v>3.4</v>
      </c>
      <c r="I9193" t="s">
        <v>84</v>
      </c>
      <c r="J9193" t="s">
        <v>114</v>
      </c>
      <c r="K9193">
        <v>4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83</v>
      </c>
      <c r="R9193" t="s">
        <v>83</v>
      </c>
      <c r="S9193" t="s">
        <v>83</v>
      </c>
      <c r="T9193" t="str">
        <f>_xlfn.XLOOKUP(A9193,MI_Match_Analysis!$A$2:$A$8,MI_Match_Analysis!$F$2:$F$8,"Not Found")</f>
        <v>Not Found</v>
      </c>
    </row>
    <row r="9194" spans="1:20" hidden="1" x14ac:dyDescent="0.3">
      <c r="A9194">
        <v>40</v>
      </c>
      <c r="B9194" s="1">
        <v>46140</v>
      </c>
      <c r="C9194" t="s">
        <v>162</v>
      </c>
      <c r="D9194" t="s">
        <v>212</v>
      </c>
      <c r="E9194" t="s">
        <v>40</v>
      </c>
      <c r="F9194" t="s">
        <v>47</v>
      </c>
      <c r="G9194">
        <v>2</v>
      </c>
      <c r="H9194">
        <v>3.5</v>
      </c>
      <c r="I9194" t="s">
        <v>84</v>
      </c>
      <c r="J9194" t="s">
        <v>114</v>
      </c>
      <c r="K9194">
        <v>6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83</v>
      </c>
      <c r="R9194" t="s">
        <v>83</v>
      </c>
      <c r="S9194" t="s">
        <v>83</v>
      </c>
      <c r="T9194" t="str">
        <f>_xlfn.XLOOKUP(A9194,MI_Match_Analysis!$A$2:$A$8,MI_Match_Analysis!$F$2:$F$8,"Not Found")</f>
        <v>Not Found</v>
      </c>
    </row>
    <row r="9195" spans="1:20" hidden="1" x14ac:dyDescent="0.3">
      <c r="A9195">
        <v>40</v>
      </c>
      <c r="B9195" s="1">
        <v>46140</v>
      </c>
      <c r="C9195" t="s">
        <v>162</v>
      </c>
      <c r="D9195" t="s">
        <v>212</v>
      </c>
      <c r="E9195" t="s">
        <v>40</v>
      </c>
      <c r="F9195" t="s">
        <v>47</v>
      </c>
      <c r="G9195">
        <v>2</v>
      </c>
      <c r="H9195">
        <v>3.6</v>
      </c>
      <c r="I9195" t="s">
        <v>84</v>
      </c>
      <c r="J9195" t="s">
        <v>114</v>
      </c>
      <c r="K9195">
        <v>4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83</v>
      </c>
      <c r="R9195" t="s">
        <v>83</v>
      </c>
      <c r="S9195" t="s">
        <v>83</v>
      </c>
      <c r="T9195" t="str">
        <f>_xlfn.XLOOKUP(A9195,MI_Match_Analysis!$A$2:$A$8,MI_Match_Analysis!$F$2:$F$8,"Not Found")</f>
        <v>Not Found</v>
      </c>
    </row>
    <row r="9196" spans="1:20" hidden="1" x14ac:dyDescent="0.3">
      <c r="A9196">
        <v>40</v>
      </c>
      <c r="B9196" s="1">
        <v>46140</v>
      </c>
      <c r="C9196" t="s">
        <v>162</v>
      </c>
      <c r="D9196" t="s">
        <v>212</v>
      </c>
      <c r="E9196" t="s">
        <v>40</v>
      </c>
      <c r="F9196" t="s">
        <v>47</v>
      </c>
      <c r="G9196">
        <v>2</v>
      </c>
      <c r="H9196">
        <v>4.0999999999999996</v>
      </c>
      <c r="I9196" t="s">
        <v>74</v>
      </c>
      <c r="J9196" t="s">
        <v>304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83</v>
      </c>
      <c r="R9196" t="s">
        <v>83</v>
      </c>
      <c r="S9196" t="s">
        <v>83</v>
      </c>
      <c r="T9196" t="str">
        <f>_xlfn.XLOOKUP(A9196,MI_Match_Analysis!$A$2:$A$8,MI_Match_Analysis!$F$2:$F$8,"Not Found")</f>
        <v>Not Found</v>
      </c>
    </row>
    <row r="9197" spans="1:20" hidden="1" x14ac:dyDescent="0.3">
      <c r="A9197">
        <v>40</v>
      </c>
      <c r="B9197" s="1">
        <v>46140</v>
      </c>
      <c r="C9197" t="s">
        <v>162</v>
      </c>
      <c r="D9197" t="s">
        <v>212</v>
      </c>
      <c r="E9197" t="s">
        <v>40</v>
      </c>
      <c r="F9197" t="s">
        <v>47</v>
      </c>
      <c r="G9197">
        <v>2</v>
      </c>
      <c r="H9197">
        <v>4.2</v>
      </c>
      <c r="I9197" t="s">
        <v>74</v>
      </c>
      <c r="J9197" t="s">
        <v>304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83</v>
      </c>
      <c r="R9197" t="s">
        <v>83</v>
      </c>
      <c r="S9197" t="s">
        <v>83</v>
      </c>
      <c r="T9197" t="str">
        <f>_xlfn.XLOOKUP(A9197,MI_Match_Analysis!$A$2:$A$8,MI_Match_Analysis!$F$2:$F$8,"Not Found")</f>
        <v>Not Found</v>
      </c>
    </row>
    <row r="9198" spans="1:20" hidden="1" x14ac:dyDescent="0.3">
      <c r="A9198">
        <v>40</v>
      </c>
      <c r="B9198" s="1">
        <v>46140</v>
      </c>
      <c r="C9198" t="s">
        <v>162</v>
      </c>
      <c r="D9198" t="s">
        <v>212</v>
      </c>
      <c r="E9198" t="s">
        <v>40</v>
      </c>
      <c r="F9198" t="s">
        <v>47</v>
      </c>
      <c r="G9198">
        <v>2</v>
      </c>
      <c r="H9198">
        <v>4.3</v>
      </c>
      <c r="I9198" t="s">
        <v>74</v>
      </c>
      <c r="J9198" t="s">
        <v>304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83</v>
      </c>
      <c r="R9198" t="s">
        <v>83</v>
      </c>
      <c r="S9198" t="s">
        <v>83</v>
      </c>
      <c r="T9198" t="str">
        <f>_xlfn.XLOOKUP(A9198,MI_Match_Analysis!$A$2:$A$8,MI_Match_Analysis!$F$2:$F$8,"Not Found")</f>
        <v>Not Found</v>
      </c>
    </row>
    <row r="9199" spans="1:20" hidden="1" x14ac:dyDescent="0.3">
      <c r="A9199">
        <v>40</v>
      </c>
      <c r="B9199" s="1">
        <v>46140</v>
      </c>
      <c r="C9199" t="s">
        <v>162</v>
      </c>
      <c r="D9199" t="s">
        <v>212</v>
      </c>
      <c r="E9199" t="s">
        <v>40</v>
      </c>
      <c r="F9199" t="s">
        <v>47</v>
      </c>
      <c r="G9199">
        <v>2</v>
      </c>
      <c r="H9199">
        <v>4.4000000000000004</v>
      </c>
      <c r="I9199" t="s">
        <v>84</v>
      </c>
      <c r="J9199" t="s">
        <v>304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83</v>
      </c>
      <c r="R9199" t="s">
        <v>83</v>
      </c>
      <c r="S9199" t="s">
        <v>83</v>
      </c>
      <c r="T9199" t="str">
        <f>_xlfn.XLOOKUP(A9199,MI_Match_Analysis!$A$2:$A$8,MI_Match_Analysis!$F$2:$F$8,"Not Found")</f>
        <v>Not Found</v>
      </c>
    </row>
    <row r="9200" spans="1:20" hidden="1" x14ac:dyDescent="0.3">
      <c r="A9200">
        <v>40</v>
      </c>
      <c r="B9200" s="1">
        <v>46140</v>
      </c>
      <c r="C9200" t="s">
        <v>162</v>
      </c>
      <c r="D9200" t="s">
        <v>212</v>
      </c>
      <c r="E9200" t="s">
        <v>40</v>
      </c>
      <c r="F9200" t="s">
        <v>47</v>
      </c>
      <c r="G9200">
        <v>2</v>
      </c>
      <c r="H9200">
        <v>4.5</v>
      </c>
      <c r="I9200" t="s">
        <v>84</v>
      </c>
      <c r="J9200" t="s">
        <v>304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83</v>
      </c>
      <c r="R9200" t="s">
        <v>83</v>
      </c>
      <c r="S9200" t="s">
        <v>83</v>
      </c>
      <c r="T9200" t="str">
        <f>_xlfn.XLOOKUP(A9200,MI_Match_Analysis!$A$2:$A$8,MI_Match_Analysis!$F$2:$F$8,"Not Found")</f>
        <v>Not Found</v>
      </c>
    </row>
    <row r="9201" spans="1:20" hidden="1" x14ac:dyDescent="0.3">
      <c r="A9201">
        <v>40</v>
      </c>
      <c r="B9201" s="1">
        <v>46140</v>
      </c>
      <c r="C9201" t="s">
        <v>162</v>
      </c>
      <c r="D9201" t="s">
        <v>212</v>
      </c>
      <c r="E9201" t="s">
        <v>40</v>
      </c>
      <c r="F9201" t="s">
        <v>47</v>
      </c>
      <c r="G9201">
        <v>2</v>
      </c>
      <c r="H9201">
        <v>4.5999999999999996</v>
      </c>
      <c r="I9201" t="s">
        <v>74</v>
      </c>
      <c r="J9201" t="s">
        <v>304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83</v>
      </c>
      <c r="R9201" t="s">
        <v>83</v>
      </c>
      <c r="S9201" t="s">
        <v>83</v>
      </c>
      <c r="T9201" t="str">
        <f>_xlfn.XLOOKUP(A9201,MI_Match_Analysis!$A$2:$A$8,MI_Match_Analysis!$F$2:$F$8,"Not Found")</f>
        <v>Not Found</v>
      </c>
    </row>
    <row r="9202" spans="1:20" hidden="1" x14ac:dyDescent="0.3">
      <c r="A9202">
        <v>40</v>
      </c>
      <c r="B9202" s="1">
        <v>46140</v>
      </c>
      <c r="C9202" t="s">
        <v>162</v>
      </c>
      <c r="D9202" t="s">
        <v>212</v>
      </c>
      <c r="E9202" t="s">
        <v>40</v>
      </c>
      <c r="F9202" t="s">
        <v>47</v>
      </c>
      <c r="G9202">
        <v>2</v>
      </c>
      <c r="H9202">
        <v>5.0999999999999996</v>
      </c>
      <c r="I9202" t="s">
        <v>84</v>
      </c>
      <c r="J9202" t="s">
        <v>303</v>
      </c>
      <c r="K9202">
        <v>4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83</v>
      </c>
      <c r="R9202" t="s">
        <v>83</v>
      </c>
      <c r="S9202" t="s">
        <v>83</v>
      </c>
      <c r="T9202" t="str">
        <f>_xlfn.XLOOKUP(A9202,MI_Match_Analysis!$A$2:$A$8,MI_Match_Analysis!$F$2:$F$8,"Not Found")</f>
        <v>Not Found</v>
      </c>
    </row>
    <row r="9203" spans="1:20" hidden="1" x14ac:dyDescent="0.3">
      <c r="A9203">
        <v>40</v>
      </c>
      <c r="B9203" s="1">
        <v>46140</v>
      </c>
      <c r="C9203" t="s">
        <v>162</v>
      </c>
      <c r="D9203" t="s">
        <v>212</v>
      </c>
      <c r="E9203" t="s">
        <v>40</v>
      </c>
      <c r="F9203" t="s">
        <v>47</v>
      </c>
      <c r="G9203">
        <v>2</v>
      </c>
      <c r="H9203">
        <v>5.2</v>
      </c>
      <c r="I9203" t="s">
        <v>84</v>
      </c>
      <c r="J9203" t="s">
        <v>303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83</v>
      </c>
      <c r="R9203" t="s">
        <v>83</v>
      </c>
      <c r="S9203" t="s">
        <v>83</v>
      </c>
      <c r="T9203" t="str">
        <f>_xlfn.XLOOKUP(A9203,MI_Match_Analysis!$A$2:$A$8,MI_Match_Analysis!$F$2:$F$8,"Not Found")</f>
        <v>Not Found</v>
      </c>
    </row>
    <row r="9204" spans="1:20" hidden="1" x14ac:dyDescent="0.3">
      <c r="A9204">
        <v>40</v>
      </c>
      <c r="B9204" s="1">
        <v>46140</v>
      </c>
      <c r="C9204" t="s">
        <v>162</v>
      </c>
      <c r="D9204" t="s">
        <v>212</v>
      </c>
      <c r="E9204" t="s">
        <v>40</v>
      </c>
      <c r="F9204" t="s">
        <v>47</v>
      </c>
      <c r="G9204">
        <v>2</v>
      </c>
      <c r="H9204">
        <v>5.3</v>
      </c>
      <c r="I9204" t="s">
        <v>74</v>
      </c>
      <c r="J9204" t="s">
        <v>303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83</v>
      </c>
      <c r="R9204" t="s">
        <v>83</v>
      </c>
      <c r="S9204" t="s">
        <v>83</v>
      </c>
      <c r="T9204" t="str">
        <f>_xlfn.XLOOKUP(A9204,MI_Match_Analysis!$A$2:$A$8,MI_Match_Analysis!$F$2:$F$8,"Not Found")</f>
        <v>Not Found</v>
      </c>
    </row>
    <row r="9205" spans="1:20" hidden="1" x14ac:dyDescent="0.3">
      <c r="A9205">
        <v>40</v>
      </c>
      <c r="B9205" s="1">
        <v>46140</v>
      </c>
      <c r="C9205" t="s">
        <v>162</v>
      </c>
      <c r="D9205" t="s">
        <v>212</v>
      </c>
      <c r="E9205" t="s">
        <v>40</v>
      </c>
      <c r="F9205" t="s">
        <v>47</v>
      </c>
      <c r="G9205">
        <v>2</v>
      </c>
      <c r="H9205">
        <v>5.4</v>
      </c>
      <c r="I9205" t="s">
        <v>74</v>
      </c>
      <c r="J9205" t="s">
        <v>303</v>
      </c>
      <c r="K9205">
        <v>6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83</v>
      </c>
      <c r="R9205" t="s">
        <v>83</v>
      </c>
      <c r="S9205" t="s">
        <v>83</v>
      </c>
      <c r="T9205" t="str">
        <f>_xlfn.XLOOKUP(A9205,MI_Match_Analysis!$A$2:$A$8,MI_Match_Analysis!$F$2:$F$8,"Not Found")</f>
        <v>Not Found</v>
      </c>
    </row>
    <row r="9206" spans="1:20" hidden="1" x14ac:dyDescent="0.3">
      <c r="A9206">
        <v>40</v>
      </c>
      <c r="B9206" s="1">
        <v>46140</v>
      </c>
      <c r="C9206" t="s">
        <v>162</v>
      </c>
      <c r="D9206" t="s">
        <v>212</v>
      </c>
      <c r="E9206" t="s">
        <v>40</v>
      </c>
      <c r="F9206" t="s">
        <v>47</v>
      </c>
      <c r="G9206">
        <v>2</v>
      </c>
      <c r="H9206">
        <v>5.5</v>
      </c>
      <c r="I9206" t="s">
        <v>74</v>
      </c>
      <c r="J9206" t="s">
        <v>303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83</v>
      </c>
      <c r="R9206" t="s">
        <v>83</v>
      </c>
      <c r="S9206" t="s">
        <v>83</v>
      </c>
      <c r="T9206" t="str">
        <f>_xlfn.XLOOKUP(A9206,MI_Match_Analysis!$A$2:$A$8,MI_Match_Analysis!$F$2:$F$8,"Not Found")</f>
        <v>Not Found</v>
      </c>
    </row>
    <row r="9207" spans="1:20" hidden="1" x14ac:dyDescent="0.3">
      <c r="A9207">
        <v>40</v>
      </c>
      <c r="B9207" s="1">
        <v>46140</v>
      </c>
      <c r="C9207" t="s">
        <v>162</v>
      </c>
      <c r="D9207" t="s">
        <v>212</v>
      </c>
      <c r="E9207" t="s">
        <v>40</v>
      </c>
      <c r="F9207" t="s">
        <v>47</v>
      </c>
      <c r="G9207">
        <v>2</v>
      </c>
      <c r="H9207">
        <v>5.6</v>
      </c>
      <c r="I9207" t="s">
        <v>84</v>
      </c>
      <c r="J9207" t="s">
        <v>303</v>
      </c>
      <c r="K9207">
        <v>4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83</v>
      </c>
      <c r="R9207" t="s">
        <v>83</v>
      </c>
      <c r="S9207" t="s">
        <v>83</v>
      </c>
      <c r="T9207" t="str">
        <f>_xlfn.XLOOKUP(A9207,MI_Match_Analysis!$A$2:$A$8,MI_Match_Analysis!$F$2:$F$8,"Not Found")</f>
        <v>Not Found</v>
      </c>
    </row>
    <row r="9208" spans="1:20" hidden="1" x14ac:dyDescent="0.3">
      <c r="A9208">
        <v>40</v>
      </c>
      <c r="B9208" s="1">
        <v>46140</v>
      </c>
      <c r="C9208" t="s">
        <v>162</v>
      </c>
      <c r="D9208" t="s">
        <v>212</v>
      </c>
      <c r="E9208" t="s">
        <v>40</v>
      </c>
      <c r="F9208" t="s">
        <v>47</v>
      </c>
      <c r="G9208">
        <v>2</v>
      </c>
      <c r="H9208">
        <v>6.1</v>
      </c>
      <c r="I9208" t="s">
        <v>74</v>
      </c>
      <c r="J9208" t="s">
        <v>304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83</v>
      </c>
      <c r="R9208" t="s">
        <v>83</v>
      </c>
      <c r="S9208" t="s">
        <v>83</v>
      </c>
      <c r="T9208" t="str">
        <f>_xlfn.XLOOKUP(A9208,MI_Match_Analysis!$A$2:$A$8,MI_Match_Analysis!$F$2:$F$8,"Not Found")</f>
        <v>Not Found</v>
      </c>
    </row>
    <row r="9209" spans="1:20" hidden="1" x14ac:dyDescent="0.3">
      <c r="A9209">
        <v>40</v>
      </c>
      <c r="B9209" s="1">
        <v>46140</v>
      </c>
      <c r="C9209" t="s">
        <v>162</v>
      </c>
      <c r="D9209" t="s">
        <v>212</v>
      </c>
      <c r="E9209" t="s">
        <v>40</v>
      </c>
      <c r="F9209" t="s">
        <v>47</v>
      </c>
      <c r="G9209">
        <v>2</v>
      </c>
      <c r="H9209">
        <v>6.2</v>
      </c>
      <c r="I9209" t="s">
        <v>74</v>
      </c>
      <c r="J9209" t="s">
        <v>304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83</v>
      </c>
      <c r="R9209" t="s">
        <v>83</v>
      </c>
      <c r="S9209" t="s">
        <v>83</v>
      </c>
      <c r="T9209" t="str">
        <f>_xlfn.XLOOKUP(A9209,MI_Match_Analysis!$A$2:$A$8,MI_Match_Analysis!$F$2:$F$8,"Not Found")</f>
        <v>Not Found</v>
      </c>
    </row>
    <row r="9210" spans="1:20" hidden="1" x14ac:dyDescent="0.3">
      <c r="A9210">
        <v>40</v>
      </c>
      <c r="B9210" s="1">
        <v>46140</v>
      </c>
      <c r="C9210" t="s">
        <v>162</v>
      </c>
      <c r="D9210" t="s">
        <v>212</v>
      </c>
      <c r="E9210" t="s">
        <v>40</v>
      </c>
      <c r="F9210" t="s">
        <v>47</v>
      </c>
      <c r="G9210">
        <v>2</v>
      </c>
      <c r="H9210">
        <v>6.3</v>
      </c>
      <c r="I9210" t="s">
        <v>84</v>
      </c>
      <c r="J9210" t="s">
        <v>304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83</v>
      </c>
      <c r="R9210" t="s">
        <v>83</v>
      </c>
      <c r="S9210" t="s">
        <v>83</v>
      </c>
      <c r="T9210" t="str">
        <f>_xlfn.XLOOKUP(A9210,MI_Match_Analysis!$A$2:$A$8,MI_Match_Analysis!$F$2:$F$8,"Not Found")</f>
        <v>Not Found</v>
      </c>
    </row>
    <row r="9211" spans="1:20" hidden="1" x14ac:dyDescent="0.3">
      <c r="A9211">
        <v>40</v>
      </c>
      <c r="B9211" s="1">
        <v>46140</v>
      </c>
      <c r="C9211" t="s">
        <v>162</v>
      </c>
      <c r="D9211" t="s">
        <v>212</v>
      </c>
      <c r="E9211" t="s">
        <v>40</v>
      </c>
      <c r="F9211" t="s">
        <v>47</v>
      </c>
      <c r="G9211">
        <v>2</v>
      </c>
      <c r="H9211">
        <v>6.4</v>
      </c>
      <c r="I9211" t="s">
        <v>74</v>
      </c>
      <c r="J9211" t="s">
        <v>304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83</v>
      </c>
      <c r="R9211" t="s">
        <v>83</v>
      </c>
      <c r="S9211" t="s">
        <v>83</v>
      </c>
      <c r="T9211" t="str">
        <f>_xlfn.XLOOKUP(A9211,MI_Match_Analysis!$A$2:$A$8,MI_Match_Analysis!$F$2:$F$8,"Not Found")</f>
        <v>Not Found</v>
      </c>
    </row>
    <row r="9212" spans="1:20" hidden="1" x14ac:dyDescent="0.3">
      <c r="A9212">
        <v>40</v>
      </c>
      <c r="B9212" s="1">
        <v>46140</v>
      </c>
      <c r="C9212" t="s">
        <v>162</v>
      </c>
      <c r="D9212" t="s">
        <v>212</v>
      </c>
      <c r="E9212" t="s">
        <v>40</v>
      </c>
      <c r="F9212" t="s">
        <v>47</v>
      </c>
      <c r="G9212">
        <v>2</v>
      </c>
      <c r="H9212">
        <v>6.5</v>
      </c>
      <c r="I9212" t="s">
        <v>84</v>
      </c>
      <c r="J9212" t="s">
        <v>304</v>
      </c>
      <c r="K9212">
        <v>2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83</v>
      </c>
      <c r="R9212" t="s">
        <v>83</v>
      </c>
      <c r="S9212" t="s">
        <v>83</v>
      </c>
      <c r="T9212" t="str">
        <f>_xlfn.XLOOKUP(A9212,MI_Match_Analysis!$A$2:$A$8,MI_Match_Analysis!$F$2:$F$8,"Not Found")</f>
        <v>Not Found</v>
      </c>
    </row>
    <row r="9213" spans="1:20" hidden="1" x14ac:dyDescent="0.3">
      <c r="A9213">
        <v>40</v>
      </c>
      <c r="B9213" s="1">
        <v>46140</v>
      </c>
      <c r="C9213" t="s">
        <v>162</v>
      </c>
      <c r="D9213" t="s">
        <v>212</v>
      </c>
      <c r="E9213" t="s">
        <v>40</v>
      </c>
      <c r="F9213" t="s">
        <v>47</v>
      </c>
      <c r="G9213">
        <v>2</v>
      </c>
      <c r="H9213">
        <v>6.6</v>
      </c>
      <c r="I9213" t="s">
        <v>84</v>
      </c>
      <c r="J9213" t="s">
        <v>304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83</v>
      </c>
      <c r="R9213" t="s">
        <v>83</v>
      </c>
      <c r="S9213" t="s">
        <v>83</v>
      </c>
      <c r="T9213" t="str">
        <f>_xlfn.XLOOKUP(A9213,MI_Match_Analysis!$A$2:$A$8,MI_Match_Analysis!$F$2:$F$8,"Not Found")</f>
        <v>Not Found</v>
      </c>
    </row>
    <row r="9214" spans="1:20" hidden="1" x14ac:dyDescent="0.3">
      <c r="A9214">
        <v>40</v>
      </c>
      <c r="B9214" s="1">
        <v>46140</v>
      </c>
      <c r="C9214" t="s">
        <v>162</v>
      </c>
      <c r="D9214" t="s">
        <v>212</v>
      </c>
      <c r="E9214" t="s">
        <v>40</v>
      </c>
      <c r="F9214" t="s">
        <v>47</v>
      </c>
      <c r="G9214">
        <v>2</v>
      </c>
      <c r="H9214">
        <v>7.1</v>
      </c>
      <c r="I9214" t="s">
        <v>84</v>
      </c>
      <c r="J9214" t="s">
        <v>216</v>
      </c>
      <c r="K9214">
        <v>1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83</v>
      </c>
      <c r="R9214" t="s">
        <v>83</v>
      </c>
      <c r="S9214" t="s">
        <v>83</v>
      </c>
      <c r="T9214" t="str">
        <f>_xlfn.XLOOKUP(A9214,MI_Match_Analysis!$A$2:$A$8,MI_Match_Analysis!$F$2:$F$8,"Not Found")</f>
        <v>Not Found</v>
      </c>
    </row>
    <row r="9215" spans="1:20" hidden="1" x14ac:dyDescent="0.3">
      <c r="A9215">
        <v>40</v>
      </c>
      <c r="B9215" s="1">
        <v>46140</v>
      </c>
      <c r="C9215" t="s">
        <v>162</v>
      </c>
      <c r="D9215" t="s">
        <v>212</v>
      </c>
      <c r="E9215" t="s">
        <v>40</v>
      </c>
      <c r="F9215" t="s">
        <v>47</v>
      </c>
      <c r="G9215">
        <v>2</v>
      </c>
      <c r="H9215">
        <v>7.2</v>
      </c>
      <c r="I9215" t="s">
        <v>74</v>
      </c>
      <c r="J9215" t="s">
        <v>216</v>
      </c>
      <c r="K9215">
        <v>1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83</v>
      </c>
      <c r="R9215" t="s">
        <v>83</v>
      </c>
      <c r="S9215" t="s">
        <v>83</v>
      </c>
      <c r="T9215" t="str">
        <f>_xlfn.XLOOKUP(A9215,MI_Match_Analysis!$A$2:$A$8,MI_Match_Analysis!$F$2:$F$8,"Not Found")</f>
        <v>Not Found</v>
      </c>
    </row>
    <row r="9216" spans="1:20" hidden="1" x14ac:dyDescent="0.3">
      <c r="A9216">
        <v>40</v>
      </c>
      <c r="B9216" s="1">
        <v>46140</v>
      </c>
      <c r="C9216" t="s">
        <v>162</v>
      </c>
      <c r="D9216" t="s">
        <v>212</v>
      </c>
      <c r="E9216" t="s">
        <v>40</v>
      </c>
      <c r="F9216" t="s">
        <v>47</v>
      </c>
      <c r="G9216">
        <v>2</v>
      </c>
      <c r="H9216">
        <v>7.3</v>
      </c>
      <c r="I9216" t="s">
        <v>84</v>
      </c>
      <c r="J9216" t="s">
        <v>216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83</v>
      </c>
      <c r="R9216" t="s">
        <v>83</v>
      </c>
      <c r="S9216" t="s">
        <v>83</v>
      </c>
      <c r="T9216" t="str">
        <f>_xlfn.XLOOKUP(A9216,MI_Match_Analysis!$A$2:$A$8,MI_Match_Analysis!$F$2:$F$8,"Not Found")</f>
        <v>Not Found</v>
      </c>
    </row>
    <row r="9217" spans="1:20" hidden="1" x14ac:dyDescent="0.3">
      <c r="A9217">
        <v>40</v>
      </c>
      <c r="B9217" s="1">
        <v>46140</v>
      </c>
      <c r="C9217" t="s">
        <v>162</v>
      </c>
      <c r="D9217" t="s">
        <v>212</v>
      </c>
      <c r="E9217" t="s">
        <v>40</v>
      </c>
      <c r="F9217" t="s">
        <v>47</v>
      </c>
      <c r="G9217">
        <v>2</v>
      </c>
      <c r="H9217">
        <v>7.4</v>
      </c>
      <c r="I9217" t="s">
        <v>74</v>
      </c>
      <c r="J9217" t="s">
        <v>216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83</v>
      </c>
      <c r="R9217" t="s">
        <v>83</v>
      </c>
      <c r="S9217" t="s">
        <v>83</v>
      </c>
      <c r="T9217" t="str">
        <f>_xlfn.XLOOKUP(A9217,MI_Match_Analysis!$A$2:$A$8,MI_Match_Analysis!$F$2:$F$8,"Not Found")</f>
        <v>Not Found</v>
      </c>
    </row>
    <row r="9218" spans="1:20" hidden="1" x14ac:dyDescent="0.3">
      <c r="A9218">
        <v>40</v>
      </c>
      <c r="B9218" s="1">
        <v>46140</v>
      </c>
      <c r="C9218" t="s">
        <v>162</v>
      </c>
      <c r="D9218" t="s">
        <v>212</v>
      </c>
      <c r="E9218" t="s">
        <v>40</v>
      </c>
      <c r="F9218" t="s">
        <v>47</v>
      </c>
      <c r="G9218">
        <v>2</v>
      </c>
      <c r="H9218">
        <v>7.5</v>
      </c>
      <c r="I9218" t="s">
        <v>74</v>
      </c>
      <c r="J9218" t="s">
        <v>216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83</v>
      </c>
      <c r="R9218" t="s">
        <v>83</v>
      </c>
      <c r="S9218" t="s">
        <v>83</v>
      </c>
      <c r="T9218" t="str">
        <f>_xlfn.XLOOKUP(A9218,MI_Match_Analysis!$A$2:$A$8,MI_Match_Analysis!$F$2:$F$8,"Not Found")</f>
        <v>Not Found</v>
      </c>
    </row>
    <row r="9219" spans="1:20" hidden="1" x14ac:dyDescent="0.3">
      <c r="A9219">
        <v>40</v>
      </c>
      <c r="B9219" s="1">
        <v>46140</v>
      </c>
      <c r="C9219" t="s">
        <v>162</v>
      </c>
      <c r="D9219" t="s">
        <v>212</v>
      </c>
      <c r="E9219" t="s">
        <v>40</v>
      </c>
      <c r="F9219" t="s">
        <v>47</v>
      </c>
      <c r="G9219">
        <v>2</v>
      </c>
      <c r="H9219">
        <v>7.6</v>
      </c>
      <c r="I9219" t="s">
        <v>84</v>
      </c>
      <c r="J9219" t="s">
        <v>216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83</v>
      </c>
      <c r="R9219" t="s">
        <v>83</v>
      </c>
      <c r="S9219" t="s">
        <v>83</v>
      </c>
      <c r="T9219" t="str">
        <f>_xlfn.XLOOKUP(A9219,MI_Match_Analysis!$A$2:$A$8,MI_Match_Analysis!$F$2:$F$8,"Not Found")</f>
        <v>Not Found</v>
      </c>
    </row>
    <row r="9220" spans="1:20" hidden="1" x14ac:dyDescent="0.3">
      <c r="A9220">
        <v>40</v>
      </c>
      <c r="B9220" s="1">
        <v>46140</v>
      </c>
      <c r="C9220" t="s">
        <v>162</v>
      </c>
      <c r="D9220" t="s">
        <v>212</v>
      </c>
      <c r="E9220" t="s">
        <v>40</v>
      </c>
      <c r="F9220" t="s">
        <v>47</v>
      </c>
      <c r="G9220">
        <v>2</v>
      </c>
      <c r="H9220">
        <v>8.1</v>
      </c>
      <c r="I9220" t="s">
        <v>84</v>
      </c>
      <c r="J9220" t="s">
        <v>304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83</v>
      </c>
      <c r="R9220" t="s">
        <v>83</v>
      </c>
      <c r="S9220" t="s">
        <v>83</v>
      </c>
      <c r="T9220" t="str">
        <f>_xlfn.XLOOKUP(A9220,MI_Match_Analysis!$A$2:$A$8,MI_Match_Analysis!$F$2:$F$8,"Not Found")</f>
        <v>Not Found</v>
      </c>
    </row>
    <row r="9221" spans="1:20" hidden="1" x14ac:dyDescent="0.3">
      <c r="A9221">
        <v>40</v>
      </c>
      <c r="B9221" s="1">
        <v>46140</v>
      </c>
      <c r="C9221" t="s">
        <v>162</v>
      </c>
      <c r="D9221" t="s">
        <v>212</v>
      </c>
      <c r="E9221" t="s">
        <v>40</v>
      </c>
      <c r="F9221" t="s">
        <v>47</v>
      </c>
      <c r="G9221">
        <v>2</v>
      </c>
      <c r="H9221">
        <v>8.1999999999999993</v>
      </c>
      <c r="I9221" t="s">
        <v>74</v>
      </c>
      <c r="J9221" t="s">
        <v>304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83</v>
      </c>
      <c r="R9221" t="s">
        <v>83</v>
      </c>
      <c r="S9221" t="s">
        <v>83</v>
      </c>
      <c r="T9221" t="str">
        <f>_xlfn.XLOOKUP(A9221,MI_Match_Analysis!$A$2:$A$8,MI_Match_Analysis!$F$2:$F$8,"Not Found")</f>
        <v>Not Found</v>
      </c>
    </row>
    <row r="9222" spans="1:20" hidden="1" x14ac:dyDescent="0.3">
      <c r="A9222">
        <v>40</v>
      </c>
      <c r="B9222" s="1">
        <v>46140</v>
      </c>
      <c r="C9222" t="s">
        <v>162</v>
      </c>
      <c r="D9222" t="s">
        <v>212</v>
      </c>
      <c r="E9222" t="s">
        <v>40</v>
      </c>
      <c r="F9222" t="s">
        <v>47</v>
      </c>
      <c r="G9222">
        <v>2</v>
      </c>
      <c r="H9222">
        <v>8.3000000000000007</v>
      </c>
      <c r="I9222" t="s">
        <v>84</v>
      </c>
      <c r="J9222" t="s">
        <v>304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83</v>
      </c>
      <c r="R9222" t="s">
        <v>83</v>
      </c>
      <c r="S9222" t="s">
        <v>83</v>
      </c>
      <c r="T9222" t="str">
        <f>_xlfn.XLOOKUP(A9222,MI_Match_Analysis!$A$2:$A$8,MI_Match_Analysis!$F$2:$F$8,"Not Found")</f>
        <v>Not Found</v>
      </c>
    </row>
    <row r="9223" spans="1:20" hidden="1" x14ac:dyDescent="0.3">
      <c r="A9223">
        <v>40</v>
      </c>
      <c r="B9223" s="1">
        <v>46140</v>
      </c>
      <c r="C9223" t="s">
        <v>162</v>
      </c>
      <c r="D9223" t="s">
        <v>212</v>
      </c>
      <c r="E9223" t="s">
        <v>40</v>
      </c>
      <c r="F9223" t="s">
        <v>47</v>
      </c>
      <c r="G9223">
        <v>2</v>
      </c>
      <c r="H9223">
        <v>8.4</v>
      </c>
      <c r="I9223" t="s">
        <v>74</v>
      </c>
      <c r="J9223" t="s">
        <v>304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83</v>
      </c>
      <c r="R9223" t="s">
        <v>83</v>
      </c>
      <c r="S9223" t="s">
        <v>83</v>
      </c>
      <c r="T9223" t="str">
        <f>_xlfn.XLOOKUP(A9223,MI_Match_Analysis!$A$2:$A$8,MI_Match_Analysis!$F$2:$F$8,"Not Found")</f>
        <v>Not Found</v>
      </c>
    </row>
    <row r="9224" spans="1:20" hidden="1" x14ac:dyDescent="0.3">
      <c r="A9224">
        <v>40</v>
      </c>
      <c r="B9224" s="1">
        <v>46140</v>
      </c>
      <c r="C9224" t="s">
        <v>162</v>
      </c>
      <c r="D9224" t="s">
        <v>212</v>
      </c>
      <c r="E9224" t="s">
        <v>40</v>
      </c>
      <c r="F9224" t="s">
        <v>47</v>
      </c>
      <c r="G9224">
        <v>2</v>
      </c>
      <c r="H9224">
        <v>8.5</v>
      </c>
      <c r="I9224" t="s">
        <v>74</v>
      </c>
      <c r="J9224" t="s">
        <v>304</v>
      </c>
      <c r="K9224">
        <v>1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83</v>
      </c>
      <c r="R9224" t="s">
        <v>83</v>
      </c>
      <c r="S9224" t="s">
        <v>83</v>
      </c>
      <c r="T9224" t="str">
        <f>_xlfn.XLOOKUP(A9224,MI_Match_Analysis!$A$2:$A$8,MI_Match_Analysis!$F$2:$F$8,"Not Found")</f>
        <v>Not Found</v>
      </c>
    </row>
    <row r="9225" spans="1:20" hidden="1" x14ac:dyDescent="0.3">
      <c r="A9225">
        <v>40</v>
      </c>
      <c r="B9225" s="1">
        <v>46140</v>
      </c>
      <c r="C9225" t="s">
        <v>162</v>
      </c>
      <c r="D9225" t="s">
        <v>212</v>
      </c>
      <c r="E9225" t="s">
        <v>40</v>
      </c>
      <c r="F9225" t="s">
        <v>47</v>
      </c>
      <c r="G9225">
        <v>2</v>
      </c>
      <c r="H9225">
        <v>8.6</v>
      </c>
      <c r="I9225" t="s">
        <v>84</v>
      </c>
      <c r="J9225" t="s">
        <v>304</v>
      </c>
      <c r="K9225">
        <v>4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83</v>
      </c>
      <c r="R9225" t="s">
        <v>83</v>
      </c>
      <c r="S9225" t="s">
        <v>83</v>
      </c>
      <c r="T9225" t="str">
        <f>_xlfn.XLOOKUP(A9225,MI_Match_Analysis!$A$2:$A$8,MI_Match_Analysis!$F$2:$F$8,"Not Found")</f>
        <v>Not Found</v>
      </c>
    </row>
    <row r="9226" spans="1:20" hidden="1" x14ac:dyDescent="0.3">
      <c r="A9226">
        <v>40</v>
      </c>
      <c r="B9226" s="1">
        <v>46140</v>
      </c>
      <c r="C9226" t="s">
        <v>162</v>
      </c>
      <c r="D9226" t="s">
        <v>212</v>
      </c>
      <c r="E9226" t="s">
        <v>40</v>
      </c>
      <c r="F9226" t="s">
        <v>47</v>
      </c>
      <c r="G9226">
        <v>2</v>
      </c>
      <c r="H9226">
        <v>9.1</v>
      </c>
      <c r="I9226" t="s">
        <v>74</v>
      </c>
      <c r="J9226" t="s">
        <v>216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83</v>
      </c>
      <c r="R9226" t="s">
        <v>83</v>
      </c>
      <c r="S9226" t="s">
        <v>83</v>
      </c>
      <c r="T9226" t="str">
        <f>_xlfn.XLOOKUP(A9226,MI_Match_Analysis!$A$2:$A$8,MI_Match_Analysis!$F$2:$F$8,"Not Found")</f>
        <v>Not Found</v>
      </c>
    </row>
    <row r="9227" spans="1:20" hidden="1" x14ac:dyDescent="0.3">
      <c r="A9227">
        <v>40</v>
      </c>
      <c r="B9227" s="1">
        <v>46140</v>
      </c>
      <c r="C9227" t="s">
        <v>162</v>
      </c>
      <c r="D9227" t="s">
        <v>212</v>
      </c>
      <c r="E9227" t="s">
        <v>40</v>
      </c>
      <c r="F9227" t="s">
        <v>47</v>
      </c>
      <c r="G9227">
        <v>2</v>
      </c>
      <c r="H9227">
        <v>9.1999999999999993</v>
      </c>
      <c r="I9227" t="s">
        <v>74</v>
      </c>
      <c r="J9227" t="s">
        <v>216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83</v>
      </c>
      <c r="R9227" t="s">
        <v>83</v>
      </c>
      <c r="S9227" t="s">
        <v>83</v>
      </c>
      <c r="T9227" t="str">
        <f>_xlfn.XLOOKUP(A9227,MI_Match_Analysis!$A$2:$A$8,MI_Match_Analysis!$F$2:$F$8,"Not Found")</f>
        <v>Not Found</v>
      </c>
    </row>
    <row r="9228" spans="1:20" hidden="1" x14ac:dyDescent="0.3">
      <c r="A9228">
        <v>40</v>
      </c>
      <c r="B9228" s="1">
        <v>46140</v>
      </c>
      <c r="C9228" t="s">
        <v>162</v>
      </c>
      <c r="D9228" t="s">
        <v>212</v>
      </c>
      <c r="E9228" t="s">
        <v>40</v>
      </c>
      <c r="F9228" t="s">
        <v>47</v>
      </c>
      <c r="G9228">
        <v>2</v>
      </c>
      <c r="H9228">
        <v>9.3000000000000007</v>
      </c>
      <c r="I9228" t="s">
        <v>84</v>
      </c>
      <c r="J9228" t="s">
        <v>216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83</v>
      </c>
      <c r="R9228" t="s">
        <v>83</v>
      </c>
      <c r="S9228" t="s">
        <v>83</v>
      </c>
      <c r="T9228" t="str">
        <f>_xlfn.XLOOKUP(A9228,MI_Match_Analysis!$A$2:$A$8,MI_Match_Analysis!$F$2:$F$8,"Not Found")</f>
        <v>Not Found</v>
      </c>
    </row>
    <row r="9229" spans="1:20" hidden="1" x14ac:dyDescent="0.3">
      <c r="A9229">
        <v>40</v>
      </c>
      <c r="B9229" s="1">
        <v>46140</v>
      </c>
      <c r="C9229" t="s">
        <v>162</v>
      </c>
      <c r="D9229" t="s">
        <v>212</v>
      </c>
      <c r="E9229" t="s">
        <v>40</v>
      </c>
      <c r="F9229" t="s">
        <v>47</v>
      </c>
      <c r="G9229">
        <v>2</v>
      </c>
      <c r="H9229">
        <v>9.4</v>
      </c>
      <c r="I9229" t="s">
        <v>74</v>
      </c>
      <c r="J9229" t="s">
        <v>216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165</v>
      </c>
      <c r="R9229" t="s">
        <v>74</v>
      </c>
      <c r="S9229" t="s">
        <v>215</v>
      </c>
      <c r="T9229" t="str">
        <f>_xlfn.XLOOKUP(A9229,MI_Match_Analysis!$A$2:$A$8,MI_Match_Analysis!$F$2:$F$8,"Not Found")</f>
        <v>Not Found</v>
      </c>
    </row>
    <row r="9230" spans="1:20" hidden="1" x14ac:dyDescent="0.3">
      <c r="A9230">
        <v>40</v>
      </c>
      <c r="B9230" s="1">
        <v>46140</v>
      </c>
      <c r="C9230" t="s">
        <v>162</v>
      </c>
      <c r="D9230" t="s">
        <v>212</v>
      </c>
      <c r="E9230" t="s">
        <v>40</v>
      </c>
      <c r="F9230" t="s">
        <v>47</v>
      </c>
      <c r="G9230">
        <v>2</v>
      </c>
      <c r="H9230">
        <v>9.5</v>
      </c>
      <c r="I9230" t="s">
        <v>211</v>
      </c>
      <c r="J9230" t="s">
        <v>216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83</v>
      </c>
      <c r="R9230" t="s">
        <v>83</v>
      </c>
      <c r="S9230" t="s">
        <v>83</v>
      </c>
      <c r="T9230" t="str">
        <f>_xlfn.XLOOKUP(A9230,MI_Match_Analysis!$A$2:$A$8,MI_Match_Analysis!$F$2:$F$8,"Not Found")</f>
        <v>Not Found</v>
      </c>
    </row>
    <row r="9231" spans="1:20" hidden="1" x14ac:dyDescent="0.3">
      <c r="A9231">
        <v>40</v>
      </c>
      <c r="B9231" s="1">
        <v>46140</v>
      </c>
      <c r="C9231" t="s">
        <v>162</v>
      </c>
      <c r="D9231" t="s">
        <v>212</v>
      </c>
      <c r="E9231" t="s">
        <v>40</v>
      </c>
      <c r="F9231" t="s">
        <v>47</v>
      </c>
      <c r="G9231">
        <v>2</v>
      </c>
      <c r="H9231">
        <v>9.6</v>
      </c>
      <c r="I9231" t="s">
        <v>211</v>
      </c>
      <c r="J9231" t="s">
        <v>216</v>
      </c>
      <c r="K9231">
        <v>4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83</v>
      </c>
      <c r="R9231" t="s">
        <v>83</v>
      </c>
      <c r="S9231" t="s">
        <v>83</v>
      </c>
      <c r="T9231" t="str">
        <f>_xlfn.XLOOKUP(A9231,MI_Match_Analysis!$A$2:$A$8,MI_Match_Analysis!$F$2:$F$8,"Not Found")</f>
        <v>Not Found</v>
      </c>
    </row>
    <row r="9232" spans="1:20" hidden="1" x14ac:dyDescent="0.3">
      <c r="A9232">
        <v>40</v>
      </c>
      <c r="B9232" s="1">
        <v>46140</v>
      </c>
      <c r="C9232" t="s">
        <v>162</v>
      </c>
      <c r="D9232" t="s">
        <v>212</v>
      </c>
      <c r="E9232" t="s">
        <v>40</v>
      </c>
      <c r="F9232" t="s">
        <v>47</v>
      </c>
      <c r="G9232">
        <v>2</v>
      </c>
      <c r="H9232">
        <v>10.1</v>
      </c>
      <c r="I9232" t="s">
        <v>84</v>
      </c>
      <c r="J9232" t="s">
        <v>304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83</v>
      </c>
      <c r="R9232" t="s">
        <v>83</v>
      </c>
      <c r="S9232" t="s">
        <v>83</v>
      </c>
      <c r="T9232" t="str">
        <f>_xlfn.XLOOKUP(A9232,MI_Match_Analysis!$A$2:$A$8,MI_Match_Analysis!$F$2:$F$8,"Not Found")</f>
        <v>Not Found</v>
      </c>
    </row>
    <row r="9233" spans="1:20" hidden="1" x14ac:dyDescent="0.3">
      <c r="A9233">
        <v>40</v>
      </c>
      <c r="B9233" s="1">
        <v>46140</v>
      </c>
      <c r="C9233" t="s">
        <v>162</v>
      </c>
      <c r="D9233" t="s">
        <v>212</v>
      </c>
      <c r="E9233" t="s">
        <v>40</v>
      </c>
      <c r="F9233" t="s">
        <v>47</v>
      </c>
      <c r="G9233">
        <v>2</v>
      </c>
      <c r="H9233">
        <v>10.199999999999999</v>
      </c>
      <c r="I9233" t="s">
        <v>211</v>
      </c>
      <c r="J9233" t="s">
        <v>304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83</v>
      </c>
      <c r="R9233" t="s">
        <v>83</v>
      </c>
      <c r="S9233" t="s">
        <v>83</v>
      </c>
      <c r="T9233" t="str">
        <f>_xlfn.XLOOKUP(A9233,MI_Match_Analysis!$A$2:$A$8,MI_Match_Analysis!$F$2:$F$8,"Not Found")</f>
        <v>Not Found</v>
      </c>
    </row>
    <row r="9234" spans="1:20" hidden="1" x14ac:dyDescent="0.3">
      <c r="A9234">
        <v>40</v>
      </c>
      <c r="B9234" s="1">
        <v>46140</v>
      </c>
      <c r="C9234" t="s">
        <v>162</v>
      </c>
      <c r="D9234" t="s">
        <v>212</v>
      </c>
      <c r="E9234" t="s">
        <v>40</v>
      </c>
      <c r="F9234" t="s">
        <v>47</v>
      </c>
      <c r="G9234">
        <v>2</v>
      </c>
      <c r="H9234">
        <v>10.3</v>
      </c>
      <c r="I9234" t="s">
        <v>84</v>
      </c>
      <c r="J9234" t="s">
        <v>304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83</v>
      </c>
      <c r="R9234" t="s">
        <v>83</v>
      </c>
      <c r="S9234" t="s">
        <v>83</v>
      </c>
      <c r="T9234" t="str">
        <f>_xlfn.XLOOKUP(A9234,MI_Match_Analysis!$A$2:$A$8,MI_Match_Analysis!$F$2:$F$8,"Not Found")</f>
        <v>Not Found</v>
      </c>
    </row>
    <row r="9235" spans="1:20" hidden="1" x14ac:dyDescent="0.3">
      <c r="A9235">
        <v>40</v>
      </c>
      <c r="B9235" s="1">
        <v>46140</v>
      </c>
      <c r="C9235" t="s">
        <v>162</v>
      </c>
      <c r="D9235" t="s">
        <v>212</v>
      </c>
      <c r="E9235" t="s">
        <v>40</v>
      </c>
      <c r="F9235" t="s">
        <v>47</v>
      </c>
      <c r="G9235">
        <v>2</v>
      </c>
      <c r="H9235">
        <v>10.4</v>
      </c>
      <c r="I9235" t="s">
        <v>84</v>
      </c>
      <c r="J9235" t="s">
        <v>304</v>
      </c>
      <c r="K9235">
        <v>1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83</v>
      </c>
      <c r="R9235" t="s">
        <v>83</v>
      </c>
      <c r="S9235" t="s">
        <v>83</v>
      </c>
      <c r="T9235" t="str">
        <f>_xlfn.XLOOKUP(A9235,MI_Match_Analysis!$A$2:$A$8,MI_Match_Analysis!$F$2:$F$8,"Not Found")</f>
        <v>Not Found</v>
      </c>
    </row>
    <row r="9236" spans="1:20" hidden="1" x14ac:dyDescent="0.3">
      <c r="A9236">
        <v>40</v>
      </c>
      <c r="B9236" s="1">
        <v>46140</v>
      </c>
      <c r="C9236" t="s">
        <v>162</v>
      </c>
      <c r="D9236" t="s">
        <v>212</v>
      </c>
      <c r="E9236" t="s">
        <v>40</v>
      </c>
      <c r="F9236" t="s">
        <v>47</v>
      </c>
      <c r="G9236">
        <v>2</v>
      </c>
      <c r="H9236">
        <v>10.5</v>
      </c>
      <c r="I9236" t="s">
        <v>211</v>
      </c>
      <c r="J9236" t="s">
        <v>304</v>
      </c>
      <c r="K9236">
        <v>6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83</v>
      </c>
      <c r="R9236" t="s">
        <v>83</v>
      </c>
      <c r="S9236" t="s">
        <v>83</v>
      </c>
      <c r="T9236" t="str">
        <f>_xlfn.XLOOKUP(A9236,MI_Match_Analysis!$A$2:$A$8,MI_Match_Analysis!$F$2:$F$8,"Not Found")</f>
        <v>Not Found</v>
      </c>
    </row>
    <row r="9237" spans="1:20" hidden="1" x14ac:dyDescent="0.3">
      <c r="A9237">
        <v>40</v>
      </c>
      <c r="B9237" s="1">
        <v>46140</v>
      </c>
      <c r="C9237" t="s">
        <v>162</v>
      </c>
      <c r="D9237" t="s">
        <v>212</v>
      </c>
      <c r="E9237" t="s">
        <v>40</v>
      </c>
      <c r="F9237" t="s">
        <v>47</v>
      </c>
      <c r="G9237">
        <v>2</v>
      </c>
      <c r="H9237">
        <v>10.6</v>
      </c>
      <c r="I9237" t="s">
        <v>211</v>
      </c>
      <c r="J9237" t="s">
        <v>304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83</v>
      </c>
      <c r="R9237" t="s">
        <v>83</v>
      </c>
      <c r="S9237" t="s">
        <v>83</v>
      </c>
      <c r="T9237" t="str">
        <f>_xlfn.XLOOKUP(A9237,MI_Match_Analysis!$A$2:$A$8,MI_Match_Analysis!$F$2:$F$8,"Not Found")</f>
        <v>Not Found</v>
      </c>
    </row>
    <row r="9238" spans="1:20" hidden="1" x14ac:dyDescent="0.3">
      <c r="A9238">
        <v>40</v>
      </c>
      <c r="B9238" s="1">
        <v>46140</v>
      </c>
      <c r="C9238" t="s">
        <v>162</v>
      </c>
      <c r="D9238" t="s">
        <v>212</v>
      </c>
      <c r="E9238" t="s">
        <v>40</v>
      </c>
      <c r="F9238" t="s">
        <v>47</v>
      </c>
      <c r="G9238">
        <v>2</v>
      </c>
      <c r="H9238">
        <v>11.1</v>
      </c>
      <c r="I9238" t="s">
        <v>84</v>
      </c>
      <c r="J9238" t="s">
        <v>216</v>
      </c>
      <c r="K9238">
        <v>4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83</v>
      </c>
      <c r="R9238" t="s">
        <v>83</v>
      </c>
      <c r="S9238" t="s">
        <v>83</v>
      </c>
      <c r="T9238" t="str">
        <f>_xlfn.XLOOKUP(A9238,MI_Match_Analysis!$A$2:$A$8,MI_Match_Analysis!$F$2:$F$8,"Not Found")</f>
        <v>Not Found</v>
      </c>
    </row>
    <row r="9239" spans="1:20" hidden="1" x14ac:dyDescent="0.3">
      <c r="A9239">
        <v>40</v>
      </c>
      <c r="B9239" s="1">
        <v>46140</v>
      </c>
      <c r="C9239" t="s">
        <v>162</v>
      </c>
      <c r="D9239" t="s">
        <v>212</v>
      </c>
      <c r="E9239" t="s">
        <v>40</v>
      </c>
      <c r="F9239" t="s">
        <v>47</v>
      </c>
      <c r="G9239">
        <v>2</v>
      </c>
      <c r="H9239">
        <v>11.2</v>
      </c>
      <c r="I9239" t="s">
        <v>84</v>
      </c>
      <c r="J9239" t="s">
        <v>216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165</v>
      </c>
      <c r="R9239" t="s">
        <v>84</v>
      </c>
      <c r="S9239" t="s">
        <v>302</v>
      </c>
      <c r="T9239" t="str">
        <f>_xlfn.XLOOKUP(A9239,MI_Match_Analysis!$A$2:$A$8,MI_Match_Analysis!$F$2:$F$8,"Not Found")</f>
        <v>Not Found</v>
      </c>
    </row>
    <row r="9240" spans="1:20" hidden="1" x14ac:dyDescent="0.3">
      <c r="A9240">
        <v>40</v>
      </c>
      <c r="B9240" s="1">
        <v>46140</v>
      </c>
      <c r="C9240" t="s">
        <v>162</v>
      </c>
      <c r="D9240" t="s">
        <v>212</v>
      </c>
      <c r="E9240" t="s">
        <v>40</v>
      </c>
      <c r="F9240" t="s">
        <v>47</v>
      </c>
      <c r="G9240">
        <v>2</v>
      </c>
      <c r="H9240">
        <v>11.2</v>
      </c>
      <c r="I9240" t="s">
        <v>84</v>
      </c>
      <c r="J9240" t="s">
        <v>216</v>
      </c>
      <c r="K9240">
        <v>0</v>
      </c>
      <c r="L9240">
        <v>1</v>
      </c>
      <c r="M9240">
        <v>1</v>
      </c>
      <c r="N9240">
        <v>0</v>
      </c>
      <c r="O9240">
        <v>0</v>
      </c>
      <c r="P9240">
        <v>0</v>
      </c>
      <c r="Q9240" t="s">
        <v>83</v>
      </c>
      <c r="R9240" t="s">
        <v>83</v>
      </c>
      <c r="S9240" t="s">
        <v>83</v>
      </c>
      <c r="T9240" t="str">
        <f>_xlfn.XLOOKUP(A9240,MI_Match_Analysis!$A$2:$A$8,MI_Match_Analysis!$F$2:$F$8,"Not Found")</f>
        <v>Not Found</v>
      </c>
    </row>
    <row r="9241" spans="1:20" hidden="1" x14ac:dyDescent="0.3">
      <c r="A9241">
        <v>40</v>
      </c>
      <c r="B9241" s="1">
        <v>46140</v>
      </c>
      <c r="C9241" t="s">
        <v>162</v>
      </c>
      <c r="D9241" t="s">
        <v>212</v>
      </c>
      <c r="E9241" t="s">
        <v>40</v>
      </c>
      <c r="F9241" t="s">
        <v>47</v>
      </c>
      <c r="G9241">
        <v>2</v>
      </c>
      <c r="H9241">
        <v>11.3</v>
      </c>
      <c r="I9241" t="s">
        <v>250</v>
      </c>
      <c r="J9241" t="s">
        <v>216</v>
      </c>
      <c r="K9241">
        <v>1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83</v>
      </c>
      <c r="R9241" t="s">
        <v>83</v>
      </c>
      <c r="S9241" t="s">
        <v>83</v>
      </c>
      <c r="T9241" t="str">
        <f>_xlfn.XLOOKUP(A9241,MI_Match_Analysis!$A$2:$A$8,MI_Match_Analysis!$F$2:$F$8,"Not Found")</f>
        <v>Not Found</v>
      </c>
    </row>
    <row r="9242" spans="1:20" hidden="1" x14ac:dyDescent="0.3">
      <c r="A9242">
        <v>40</v>
      </c>
      <c r="B9242" s="1">
        <v>46140</v>
      </c>
      <c r="C9242" t="s">
        <v>162</v>
      </c>
      <c r="D9242" t="s">
        <v>212</v>
      </c>
      <c r="E9242" t="s">
        <v>40</v>
      </c>
      <c r="F9242" t="s">
        <v>47</v>
      </c>
      <c r="G9242">
        <v>2</v>
      </c>
      <c r="H9242">
        <v>11.4</v>
      </c>
      <c r="I9242" t="s">
        <v>211</v>
      </c>
      <c r="J9242" t="s">
        <v>216</v>
      </c>
      <c r="K9242">
        <v>2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83</v>
      </c>
      <c r="R9242" t="s">
        <v>83</v>
      </c>
      <c r="S9242" t="s">
        <v>83</v>
      </c>
      <c r="T9242" t="str">
        <f>_xlfn.XLOOKUP(A9242,MI_Match_Analysis!$A$2:$A$8,MI_Match_Analysis!$F$2:$F$8,"Not Found")</f>
        <v>Not Found</v>
      </c>
    </row>
    <row r="9243" spans="1:20" hidden="1" x14ac:dyDescent="0.3">
      <c r="A9243">
        <v>40</v>
      </c>
      <c r="B9243" s="1">
        <v>46140</v>
      </c>
      <c r="C9243" t="s">
        <v>162</v>
      </c>
      <c r="D9243" t="s">
        <v>212</v>
      </c>
      <c r="E9243" t="s">
        <v>40</v>
      </c>
      <c r="F9243" t="s">
        <v>47</v>
      </c>
      <c r="G9243">
        <v>2</v>
      </c>
      <c r="H9243">
        <v>11.5</v>
      </c>
      <c r="I9243" t="s">
        <v>250</v>
      </c>
      <c r="J9243" t="s">
        <v>216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83</v>
      </c>
      <c r="R9243" t="s">
        <v>83</v>
      </c>
      <c r="S9243" t="s">
        <v>83</v>
      </c>
      <c r="T9243" t="str">
        <f>_xlfn.XLOOKUP(A9243,MI_Match_Analysis!$A$2:$A$8,MI_Match_Analysis!$F$2:$F$8,"Not Found")</f>
        <v>Not Found</v>
      </c>
    </row>
    <row r="9244" spans="1:20" hidden="1" x14ac:dyDescent="0.3">
      <c r="A9244">
        <v>40</v>
      </c>
      <c r="B9244" s="1">
        <v>46140</v>
      </c>
      <c r="C9244" t="s">
        <v>162</v>
      </c>
      <c r="D9244" t="s">
        <v>212</v>
      </c>
      <c r="E9244" t="s">
        <v>40</v>
      </c>
      <c r="F9244" t="s">
        <v>47</v>
      </c>
      <c r="G9244">
        <v>2</v>
      </c>
      <c r="H9244">
        <v>11.5</v>
      </c>
      <c r="I9244" t="s">
        <v>211</v>
      </c>
      <c r="J9244" t="s">
        <v>216</v>
      </c>
      <c r="K9244">
        <v>1</v>
      </c>
      <c r="L9244">
        <v>1</v>
      </c>
      <c r="M9244">
        <v>0</v>
      </c>
      <c r="N9244">
        <v>0</v>
      </c>
      <c r="O9244">
        <v>0</v>
      </c>
      <c r="P9244">
        <v>1</v>
      </c>
      <c r="Q9244" t="s">
        <v>83</v>
      </c>
      <c r="R9244" t="s">
        <v>83</v>
      </c>
      <c r="S9244" t="s">
        <v>83</v>
      </c>
      <c r="T9244" t="str">
        <f>_xlfn.XLOOKUP(A9244,MI_Match_Analysis!$A$2:$A$8,MI_Match_Analysis!$F$2:$F$8,"Not Found")</f>
        <v>Not Found</v>
      </c>
    </row>
    <row r="9245" spans="1:20" hidden="1" x14ac:dyDescent="0.3">
      <c r="A9245">
        <v>40</v>
      </c>
      <c r="B9245" s="1">
        <v>46140</v>
      </c>
      <c r="C9245" t="s">
        <v>162</v>
      </c>
      <c r="D9245" t="s">
        <v>212</v>
      </c>
      <c r="E9245" t="s">
        <v>40</v>
      </c>
      <c r="F9245" t="s">
        <v>47</v>
      </c>
      <c r="G9245">
        <v>2</v>
      </c>
      <c r="H9245">
        <v>11.6</v>
      </c>
      <c r="I9245" t="s">
        <v>211</v>
      </c>
      <c r="J9245" t="s">
        <v>216</v>
      </c>
      <c r="K9245">
        <v>2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83</v>
      </c>
      <c r="R9245" t="s">
        <v>83</v>
      </c>
      <c r="S9245" t="s">
        <v>83</v>
      </c>
      <c r="T9245" t="str">
        <f>_xlfn.XLOOKUP(A9245,MI_Match_Analysis!$A$2:$A$8,MI_Match_Analysis!$F$2:$F$8,"Not Found")</f>
        <v>Not Found</v>
      </c>
    </row>
    <row r="9246" spans="1:20" hidden="1" x14ac:dyDescent="0.3">
      <c r="A9246">
        <v>40</v>
      </c>
      <c r="B9246" s="1">
        <v>46140</v>
      </c>
      <c r="C9246" t="s">
        <v>162</v>
      </c>
      <c r="D9246" t="s">
        <v>212</v>
      </c>
      <c r="E9246" t="s">
        <v>40</v>
      </c>
      <c r="F9246" t="s">
        <v>47</v>
      </c>
      <c r="G9246">
        <v>2</v>
      </c>
      <c r="H9246">
        <v>12.1</v>
      </c>
      <c r="I9246" t="s">
        <v>250</v>
      </c>
      <c r="J9246" t="s">
        <v>215</v>
      </c>
      <c r="K9246">
        <v>1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83</v>
      </c>
      <c r="R9246" t="s">
        <v>83</v>
      </c>
      <c r="S9246" t="s">
        <v>83</v>
      </c>
      <c r="T9246" t="str">
        <f>_xlfn.XLOOKUP(A9246,MI_Match_Analysis!$A$2:$A$8,MI_Match_Analysis!$F$2:$F$8,"Not Found")</f>
        <v>Not Found</v>
      </c>
    </row>
    <row r="9247" spans="1:20" hidden="1" x14ac:dyDescent="0.3">
      <c r="A9247">
        <v>40</v>
      </c>
      <c r="B9247" s="1">
        <v>46140</v>
      </c>
      <c r="C9247" t="s">
        <v>162</v>
      </c>
      <c r="D9247" t="s">
        <v>212</v>
      </c>
      <c r="E9247" t="s">
        <v>40</v>
      </c>
      <c r="F9247" t="s">
        <v>47</v>
      </c>
      <c r="G9247">
        <v>2</v>
      </c>
      <c r="H9247">
        <v>12.2</v>
      </c>
      <c r="I9247" t="s">
        <v>211</v>
      </c>
      <c r="J9247" t="s">
        <v>215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83</v>
      </c>
      <c r="R9247" t="s">
        <v>83</v>
      </c>
      <c r="S9247" t="s">
        <v>83</v>
      </c>
      <c r="T9247" t="str">
        <f>_xlfn.XLOOKUP(A9247,MI_Match_Analysis!$A$2:$A$8,MI_Match_Analysis!$F$2:$F$8,"Not Found")</f>
        <v>Not Found</v>
      </c>
    </row>
    <row r="9248" spans="1:20" hidden="1" x14ac:dyDescent="0.3">
      <c r="A9248">
        <v>40</v>
      </c>
      <c r="B9248" s="1">
        <v>46140</v>
      </c>
      <c r="C9248" t="s">
        <v>162</v>
      </c>
      <c r="D9248" t="s">
        <v>212</v>
      </c>
      <c r="E9248" t="s">
        <v>40</v>
      </c>
      <c r="F9248" t="s">
        <v>47</v>
      </c>
      <c r="G9248">
        <v>2</v>
      </c>
      <c r="H9248">
        <v>12.3</v>
      </c>
      <c r="I9248" t="s">
        <v>211</v>
      </c>
      <c r="J9248" t="s">
        <v>215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83</v>
      </c>
      <c r="R9248" t="s">
        <v>83</v>
      </c>
      <c r="S9248" t="s">
        <v>83</v>
      </c>
      <c r="T9248" t="str">
        <f>_xlfn.XLOOKUP(A9248,MI_Match_Analysis!$A$2:$A$8,MI_Match_Analysis!$F$2:$F$8,"Not Found")</f>
        <v>Not Found</v>
      </c>
    </row>
    <row r="9249" spans="1:20" hidden="1" x14ac:dyDescent="0.3">
      <c r="A9249">
        <v>40</v>
      </c>
      <c r="B9249" s="1">
        <v>46140</v>
      </c>
      <c r="C9249" t="s">
        <v>162</v>
      </c>
      <c r="D9249" t="s">
        <v>212</v>
      </c>
      <c r="E9249" t="s">
        <v>40</v>
      </c>
      <c r="F9249" t="s">
        <v>47</v>
      </c>
      <c r="G9249">
        <v>2</v>
      </c>
      <c r="H9249">
        <v>12.4</v>
      </c>
      <c r="I9249" t="s">
        <v>250</v>
      </c>
      <c r="J9249" t="s">
        <v>215</v>
      </c>
      <c r="K9249">
        <v>4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83</v>
      </c>
      <c r="R9249" t="s">
        <v>83</v>
      </c>
      <c r="S9249" t="s">
        <v>83</v>
      </c>
      <c r="T9249" t="str">
        <f>_xlfn.XLOOKUP(A9249,MI_Match_Analysis!$A$2:$A$8,MI_Match_Analysis!$F$2:$F$8,"Not Found")</f>
        <v>Not Found</v>
      </c>
    </row>
    <row r="9250" spans="1:20" hidden="1" x14ac:dyDescent="0.3">
      <c r="A9250">
        <v>40</v>
      </c>
      <c r="B9250" s="1">
        <v>46140</v>
      </c>
      <c r="C9250" t="s">
        <v>162</v>
      </c>
      <c r="D9250" t="s">
        <v>212</v>
      </c>
      <c r="E9250" t="s">
        <v>40</v>
      </c>
      <c r="F9250" t="s">
        <v>47</v>
      </c>
      <c r="G9250">
        <v>2</v>
      </c>
      <c r="H9250">
        <v>12.5</v>
      </c>
      <c r="I9250" t="s">
        <v>250</v>
      </c>
      <c r="J9250" t="s">
        <v>215</v>
      </c>
      <c r="K9250">
        <v>0</v>
      </c>
      <c r="L9250">
        <v>1</v>
      </c>
      <c r="M9250">
        <v>0</v>
      </c>
      <c r="N9250">
        <v>0</v>
      </c>
      <c r="O9250">
        <v>1</v>
      </c>
      <c r="P9250">
        <v>0</v>
      </c>
      <c r="Q9250" t="s">
        <v>83</v>
      </c>
      <c r="R9250" t="s">
        <v>83</v>
      </c>
      <c r="S9250" t="s">
        <v>83</v>
      </c>
      <c r="T9250" t="str">
        <f>_xlfn.XLOOKUP(A9250,MI_Match_Analysis!$A$2:$A$8,MI_Match_Analysis!$F$2:$F$8,"Not Found")</f>
        <v>Not Found</v>
      </c>
    </row>
    <row r="9251" spans="1:20" hidden="1" x14ac:dyDescent="0.3">
      <c r="A9251">
        <v>40</v>
      </c>
      <c r="B9251" s="1">
        <v>46140</v>
      </c>
      <c r="C9251" t="s">
        <v>162</v>
      </c>
      <c r="D9251" t="s">
        <v>212</v>
      </c>
      <c r="E9251" t="s">
        <v>40</v>
      </c>
      <c r="F9251" t="s">
        <v>47</v>
      </c>
      <c r="G9251">
        <v>2</v>
      </c>
      <c r="H9251">
        <v>12.6</v>
      </c>
      <c r="I9251" t="s">
        <v>211</v>
      </c>
      <c r="J9251" t="s">
        <v>215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83</v>
      </c>
      <c r="R9251" t="s">
        <v>83</v>
      </c>
      <c r="S9251" t="s">
        <v>83</v>
      </c>
      <c r="T9251" t="str">
        <f>_xlfn.XLOOKUP(A9251,MI_Match_Analysis!$A$2:$A$8,MI_Match_Analysis!$F$2:$F$8,"Not Found")</f>
        <v>Not Found</v>
      </c>
    </row>
    <row r="9252" spans="1:20" hidden="1" x14ac:dyDescent="0.3">
      <c r="A9252">
        <v>40</v>
      </c>
      <c r="B9252" s="1">
        <v>46140</v>
      </c>
      <c r="C9252" t="s">
        <v>162</v>
      </c>
      <c r="D9252" t="s">
        <v>212</v>
      </c>
      <c r="E9252" t="s">
        <v>40</v>
      </c>
      <c r="F9252" t="s">
        <v>47</v>
      </c>
      <c r="G9252">
        <v>2</v>
      </c>
      <c r="H9252">
        <v>13.1</v>
      </c>
      <c r="I9252" t="s">
        <v>211</v>
      </c>
      <c r="J9252" t="s">
        <v>216</v>
      </c>
      <c r="K9252">
        <v>6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83</v>
      </c>
      <c r="R9252" t="s">
        <v>83</v>
      </c>
      <c r="S9252" t="s">
        <v>83</v>
      </c>
      <c r="T9252" t="str">
        <f>_xlfn.XLOOKUP(A9252,MI_Match_Analysis!$A$2:$A$8,MI_Match_Analysis!$F$2:$F$8,"Not Found")</f>
        <v>Not Found</v>
      </c>
    </row>
    <row r="9253" spans="1:20" hidden="1" x14ac:dyDescent="0.3">
      <c r="A9253">
        <v>40</v>
      </c>
      <c r="B9253" s="1">
        <v>46140</v>
      </c>
      <c r="C9253" t="s">
        <v>162</v>
      </c>
      <c r="D9253" t="s">
        <v>212</v>
      </c>
      <c r="E9253" t="s">
        <v>40</v>
      </c>
      <c r="F9253" t="s">
        <v>47</v>
      </c>
      <c r="G9253">
        <v>2</v>
      </c>
      <c r="H9253">
        <v>13.2</v>
      </c>
      <c r="I9253" t="s">
        <v>211</v>
      </c>
      <c r="J9253" t="s">
        <v>216</v>
      </c>
      <c r="K9253">
        <v>4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83</v>
      </c>
      <c r="R9253" t="s">
        <v>83</v>
      </c>
      <c r="S9253" t="s">
        <v>83</v>
      </c>
      <c r="T9253" t="str">
        <f>_xlfn.XLOOKUP(A9253,MI_Match_Analysis!$A$2:$A$8,MI_Match_Analysis!$F$2:$F$8,"Not Found")</f>
        <v>Not Found</v>
      </c>
    </row>
    <row r="9254" spans="1:20" hidden="1" x14ac:dyDescent="0.3">
      <c r="A9254">
        <v>40</v>
      </c>
      <c r="B9254" s="1">
        <v>46140</v>
      </c>
      <c r="C9254" t="s">
        <v>162</v>
      </c>
      <c r="D9254" t="s">
        <v>212</v>
      </c>
      <c r="E9254" t="s">
        <v>40</v>
      </c>
      <c r="F9254" t="s">
        <v>47</v>
      </c>
      <c r="G9254">
        <v>2</v>
      </c>
      <c r="H9254">
        <v>13.3</v>
      </c>
      <c r="I9254" t="s">
        <v>211</v>
      </c>
      <c r="J9254" t="s">
        <v>216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83</v>
      </c>
      <c r="R9254" t="s">
        <v>83</v>
      </c>
      <c r="S9254" t="s">
        <v>83</v>
      </c>
      <c r="T9254" t="str">
        <f>_xlfn.XLOOKUP(A9254,MI_Match_Analysis!$A$2:$A$8,MI_Match_Analysis!$F$2:$F$8,"Not Found")</f>
        <v>Not Found</v>
      </c>
    </row>
    <row r="9255" spans="1:20" hidden="1" x14ac:dyDescent="0.3">
      <c r="A9255">
        <v>40</v>
      </c>
      <c r="B9255" s="1">
        <v>46140</v>
      </c>
      <c r="C9255" t="s">
        <v>162</v>
      </c>
      <c r="D9255" t="s">
        <v>212</v>
      </c>
      <c r="E9255" t="s">
        <v>40</v>
      </c>
      <c r="F9255" t="s">
        <v>47</v>
      </c>
      <c r="G9255">
        <v>2</v>
      </c>
      <c r="H9255">
        <v>13.4</v>
      </c>
      <c r="I9255" t="s">
        <v>211</v>
      </c>
      <c r="J9255" t="s">
        <v>216</v>
      </c>
      <c r="K9255">
        <v>1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83</v>
      </c>
      <c r="R9255" t="s">
        <v>83</v>
      </c>
      <c r="S9255" t="s">
        <v>83</v>
      </c>
      <c r="T9255" t="str">
        <f>_xlfn.XLOOKUP(A9255,MI_Match_Analysis!$A$2:$A$8,MI_Match_Analysis!$F$2:$F$8,"Not Found")</f>
        <v>Not Found</v>
      </c>
    </row>
    <row r="9256" spans="1:20" hidden="1" x14ac:dyDescent="0.3">
      <c r="A9256">
        <v>40</v>
      </c>
      <c r="B9256" s="1">
        <v>46140</v>
      </c>
      <c r="C9256" t="s">
        <v>162</v>
      </c>
      <c r="D9256" t="s">
        <v>212</v>
      </c>
      <c r="E9256" t="s">
        <v>40</v>
      </c>
      <c r="F9256" t="s">
        <v>47</v>
      </c>
      <c r="G9256">
        <v>2</v>
      </c>
      <c r="H9256">
        <v>13.5</v>
      </c>
      <c r="I9256" t="s">
        <v>250</v>
      </c>
      <c r="J9256" t="s">
        <v>216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83</v>
      </c>
      <c r="R9256" t="s">
        <v>83</v>
      </c>
      <c r="S9256" t="s">
        <v>83</v>
      </c>
      <c r="T9256" t="str">
        <f>_xlfn.XLOOKUP(A9256,MI_Match_Analysis!$A$2:$A$8,MI_Match_Analysis!$F$2:$F$8,"Not Found")</f>
        <v>Not Found</v>
      </c>
    </row>
    <row r="9257" spans="1:20" hidden="1" x14ac:dyDescent="0.3">
      <c r="A9257">
        <v>40</v>
      </c>
      <c r="B9257" s="1">
        <v>46140</v>
      </c>
      <c r="C9257" t="s">
        <v>162</v>
      </c>
      <c r="D9257" t="s">
        <v>212</v>
      </c>
      <c r="E9257" t="s">
        <v>40</v>
      </c>
      <c r="F9257" t="s">
        <v>47</v>
      </c>
      <c r="G9257">
        <v>2</v>
      </c>
      <c r="H9257">
        <v>13.6</v>
      </c>
      <c r="I9257" t="s">
        <v>211</v>
      </c>
      <c r="J9257" t="s">
        <v>216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165</v>
      </c>
      <c r="R9257" t="s">
        <v>211</v>
      </c>
      <c r="S9257" t="s">
        <v>302</v>
      </c>
      <c r="T9257" t="str">
        <f>_xlfn.XLOOKUP(A9257,MI_Match_Analysis!$A$2:$A$8,MI_Match_Analysis!$F$2:$F$8,"Not Found")</f>
        <v>Not Found</v>
      </c>
    </row>
    <row r="9258" spans="1:20" hidden="1" x14ac:dyDescent="0.3">
      <c r="A9258">
        <v>40</v>
      </c>
      <c r="B9258" s="1">
        <v>46140</v>
      </c>
      <c r="C9258" t="s">
        <v>162</v>
      </c>
      <c r="D9258" t="s">
        <v>212</v>
      </c>
      <c r="E9258" t="s">
        <v>40</v>
      </c>
      <c r="F9258" t="s">
        <v>47</v>
      </c>
      <c r="G9258">
        <v>2</v>
      </c>
      <c r="H9258">
        <v>14.1</v>
      </c>
      <c r="I9258" t="s">
        <v>250</v>
      </c>
      <c r="J9258" t="s">
        <v>114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83</v>
      </c>
      <c r="R9258" t="s">
        <v>83</v>
      </c>
      <c r="S9258" t="s">
        <v>83</v>
      </c>
      <c r="T9258" t="str">
        <f>_xlfn.XLOOKUP(A9258,MI_Match_Analysis!$A$2:$A$8,MI_Match_Analysis!$F$2:$F$8,"Not Found")</f>
        <v>Not Found</v>
      </c>
    </row>
    <row r="9259" spans="1:20" hidden="1" x14ac:dyDescent="0.3">
      <c r="A9259">
        <v>40</v>
      </c>
      <c r="B9259" s="1">
        <v>46140</v>
      </c>
      <c r="C9259" t="s">
        <v>162</v>
      </c>
      <c r="D9259" t="s">
        <v>212</v>
      </c>
      <c r="E9259" t="s">
        <v>40</v>
      </c>
      <c r="F9259" t="s">
        <v>47</v>
      </c>
      <c r="G9259">
        <v>2</v>
      </c>
      <c r="H9259">
        <v>14.2</v>
      </c>
      <c r="I9259" t="s">
        <v>250</v>
      </c>
      <c r="J9259" t="s">
        <v>114</v>
      </c>
      <c r="K9259">
        <v>4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83</v>
      </c>
      <c r="R9259" t="s">
        <v>83</v>
      </c>
      <c r="S9259" t="s">
        <v>83</v>
      </c>
      <c r="T9259" t="str">
        <f>_xlfn.XLOOKUP(A9259,MI_Match_Analysis!$A$2:$A$8,MI_Match_Analysis!$F$2:$F$8,"Not Found")</f>
        <v>Not Found</v>
      </c>
    </row>
    <row r="9260" spans="1:20" hidden="1" x14ac:dyDescent="0.3">
      <c r="A9260">
        <v>40</v>
      </c>
      <c r="B9260" s="1">
        <v>46140</v>
      </c>
      <c r="C9260" t="s">
        <v>162</v>
      </c>
      <c r="D9260" t="s">
        <v>212</v>
      </c>
      <c r="E9260" t="s">
        <v>40</v>
      </c>
      <c r="F9260" t="s">
        <v>47</v>
      </c>
      <c r="G9260">
        <v>2</v>
      </c>
      <c r="H9260">
        <v>14.3</v>
      </c>
      <c r="I9260" t="s">
        <v>250</v>
      </c>
      <c r="J9260" t="s">
        <v>114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83</v>
      </c>
      <c r="R9260" t="s">
        <v>83</v>
      </c>
      <c r="S9260" t="s">
        <v>83</v>
      </c>
      <c r="T9260" t="str">
        <f>_xlfn.XLOOKUP(A9260,MI_Match_Analysis!$A$2:$A$8,MI_Match_Analysis!$F$2:$F$8,"Not Found")</f>
        <v>Not Found</v>
      </c>
    </row>
    <row r="9261" spans="1:20" hidden="1" x14ac:dyDescent="0.3">
      <c r="A9261">
        <v>40</v>
      </c>
      <c r="B9261" s="1">
        <v>46140</v>
      </c>
      <c r="C9261" t="s">
        <v>162</v>
      </c>
      <c r="D9261" t="s">
        <v>212</v>
      </c>
      <c r="E9261" t="s">
        <v>40</v>
      </c>
      <c r="F9261" t="s">
        <v>47</v>
      </c>
      <c r="G9261">
        <v>2</v>
      </c>
      <c r="H9261">
        <v>14.4</v>
      </c>
      <c r="I9261" t="s">
        <v>287</v>
      </c>
      <c r="J9261" t="s">
        <v>114</v>
      </c>
      <c r="K9261">
        <v>4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83</v>
      </c>
      <c r="R9261" t="s">
        <v>83</v>
      </c>
      <c r="S9261" t="s">
        <v>83</v>
      </c>
      <c r="T9261" t="str">
        <f>_xlfn.XLOOKUP(A9261,MI_Match_Analysis!$A$2:$A$8,MI_Match_Analysis!$F$2:$F$8,"Not Found")</f>
        <v>Not Found</v>
      </c>
    </row>
    <row r="9262" spans="1:20" hidden="1" x14ac:dyDescent="0.3">
      <c r="A9262">
        <v>40</v>
      </c>
      <c r="B9262" s="1">
        <v>46140</v>
      </c>
      <c r="C9262" t="s">
        <v>162</v>
      </c>
      <c r="D9262" t="s">
        <v>212</v>
      </c>
      <c r="E9262" t="s">
        <v>40</v>
      </c>
      <c r="F9262" t="s">
        <v>47</v>
      </c>
      <c r="G9262">
        <v>2</v>
      </c>
      <c r="H9262">
        <v>14.5</v>
      </c>
      <c r="I9262" t="s">
        <v>287</v>
      </c>
      <c r="J9262" t="s">
        <v>114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83</v>
      </c>
      <c r="R9262" t="s">
        <v>83</v>
      </c>
      <c r="S9262" t="s">
        <v>83</v>
      </c>
      <c r="T9262" t="str">
        <f>_xlfn.XLOOKUP(A9262,MI_Match_Analysis!$A$2:$A$8,MI_Match_Analysis!$F$2:$F$8,"Not Found")</f>
        <v>Not Found</v>
      </c>
    </row>
    <row r="9263" spans="1:20" hidden="1" x14ac:dyDescent="0.3">
      <c r="A9263">
        <v>40</v>
      </c>
      <c r="B9263" s="1">
        <v>46140</v>
      </c>
      <c r="C9263" t="s">
        <v>162</v>
      </c>
      <c r="D9263" t="s">
        <v>212</v>
      </c>
      <c r="E9263" t="s">
        <v>40</v>
      </c>
      <c r="F9263" t="s">
        <v>47</v>
      </c>
      <c r="G9263">
        <v>2</v>
      </c>
      <c r="H9263">
        <v>14.6</v>
      </c>
      <c r="I9263" t="s">
        <v>250</v>
      </c>
      <c r="J9263" t="s">
        <v>114</v>
      </c>
      <c r="K9263">
        <v>4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83</v>
      </c>
      <c r="R9263" t="s">
        <v>83</v>
      </c>
      <c r="S9263" t="s">
        <v>83</v>
      </c>
      <c r="T9263" t="str">
        <f>_xlfn.XLOOKUP(A9263,MI_Match_Analysis!$A$2:$A$8,MI_Match_Analysis!$F$2:$F$8,"Not Found")</f>
        <v>Not Found</v>
      </c>
    </row>
    <row r="9264" spans="1:20" hidden="1" x14ac:dyDescent="0.3">
      <c r="A9264">
        <v>40</v>
      </c>
      <c r="B9264" s="1">
        <v>46140</v>
      </c>
      <c r="C9264" t="s">
        <v>162</v>
      </c>
      <c r="D9264" t="s">
        <v>212</v>
      </c>
      <c r="E9264" t="s">
        <v>40</v>
      </c>
      <c r="F9264" t="s">
        <v>47</v>
      </c>
      <c r="G9264">
        <v>2</v>
      </c>
      <c r="H9264">
        <v>15.1</v>
      </c>
      <c r="I9264" t="s">
        <v>287</v>
      </c>
      <c r="J9264" t="s">
        <v>215</v>
      </c>
      <c r="K9264">
        <v>1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83</v>
      </c>
      <c r="R9264" t="s">
        <v>83</v>
      </c>
      <c r="S9264" t="s">
        <v>83</v>
      </c>
      <c r="T9264" t="str">
        <f>_xlfn.XLOOKUP(A9264,MI_Match_Analysis!$A$2:$A$8,MI_Match_Analysis!$F$2:$F$8,"Not Found")</f>
        <v>Not Found</v>
      </c>
    </row>
    <row r="9265" spans="1:20" hidden="1" x14ac:dyDescent="0.3">
      <c r="A9265">
        <v>40</v>
      </c>
      <c r="B9265" s="1">
        <v>46140</v>
      </c>
      <c r="C9265" t="s">
        <v>162</v>
      </c>
      <c r="D9265" t="s">
        <v>212</v>
      </c>
      <c r="E9265" t="s">
        <v>40</v>
      </c>
      <c r="F9265" t="s">
        <v>47</v>
      </c>
      <c r="G9265">
        <v>2</v>
      </c>
      <c r="H9265">
        <v>15.2</v>
      </c>
      <c r="I9265" t="s">
        <v>250</v>
      </c>
      <c r="J9265" t="s">
        <v>215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83</v>
      </c>
      <c r="R9265" t="s">
        <v>83</v>
      </c>
      <c r="S9265" t="s">
        <v>83</v>
      </c>
      <c r="T9265" t="str">
        <f>_xlfn.XLOOKUP(A9265,MI_Match_Analysis!$A$2:$A$8,MI_Match_Analysis!$F$2:$F$8,"Not Found")</f>
        <v>Not Found</v>
      </c>
    </row>
    <row r="9266" spans="1:20" hidden="1" x14ac:dyDescent="0.3">
      <c r="A9266">
        <v>40</v>
      </c>
      <c r="B9266" s="1">
        <v>46140</v>
      </c>
      <c r="C9266" t="s">
        <v>162</v>
      </c>
      <c r="D9266" t="s">
        <v>212</v>
      </c>
      <c r="E9266" t="s">
        <v>40</v>
      </c>
      <c r="F9266" t="s">
        <v>47</v>
      </c>
      <c r="G9266">
        <v>2</v>
      </c>
      <c r="H9266">
        <v>15.3</v>
      </c>
      <c r="I9266" t="s">
        <v>287</v>
      </c>
      <c r="J9266" t="s">
        <v>215</v>
      </c>
      <c r="K9266">
        <v>6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83</v>
      </c>
      <c r="R9266" t="s">
        <v>83</v>
      </c>
      <c r="S9266" t="s">
        <v>83</v>
      </c>
      <c r="T9266" t="str">
        <f>_xlfn.XLOOKUP(A9266,MI_Match_Analysis!$A$2:$A$8,MI_Match_Analysis!$F$2:$F$8,"Not Found")</f>
        <v>Not Found</v>
      </c>
    </row>
    <row r="9267" spans="1:20" hidden="1" x14ac:dyDescent="0.3">
      <c r="A9267">
        <v>40</v>
      </c>
      <c r="B9267" s="1">
        <v>46140</v>
      </c>
      <c r="C9267" t="s">
        <v>162</v>
      </c>
      <c r="D9267" t="s">
        <v>212</v>
      </c>
      <c r="E9267" t="s">
        <v>40</v>
      </c>
      <c r="F9267" t="s">
        <v>47</v>
      </c>
      <c r="G9267">
        <v>2</v>
      </c>
      <c r="H9267">
        <v>15.4</v>
      </c>
      <c r="I9267" t="s">
        <v>287</v>
      </c>
      <c r="J9267" t="s">
        <v>215</v>
      </c>
      <c r="K9267">
        <v>4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83</v>
      </c>
      <c r="R9267" t="s">
        <v>83</v>
      </c>
      <c r="S9267" t="s">
        <v>83</v>
      </c>
      <c r="T9267" t="str">
        <f>_xlfn.XLOOKUP(A9267,MI_Match_Analysis!$A$2:$A$8,MI_Match_Analysis!$F$2:$F$8,"Not Found")</f>
        <v>Not Found</v>
      </c>
    </row>
    <row r="9268" spans="1:20" hidden="1" x14ac:dyDescent="0.3">
      <c r="A9268">
        <v>40</v>
      </c>
      <c r="B9268" s="1">
        <v>46140</v>
      </c>
      <c r="C9268" t="s">
        <v>162</v>
      </c>
      <c r="D9268" t="s">
        <v>212</v>
      </c>
      <c r="E9268" t="s">
        <v>40</v>
      </c>
      <c r="F9268" t="s">
        <v>47</v>
      </c>
      <c r="G9268">
        <v>2</v>
      </c>
      <c r="H9268">
        <v>15.5</v>
      </c>
      <c r="I9268" t="s">
        <v>287</v>
      </c>
      <c r="J9268" t="s">
        <v>215</v>
      </c>
      <c r="K9268">
        <v>0</v>
      </c>
      <c r="L9268">
        <v>1</v>
      </c>
      <c r="M9268">
        <v>1</v>
      </c>
      <c r="N9268">
        <v>0</v>
      </c>
      <c r="O9268">
        <v>0</v>
      </c>
      <c r="P9268">
        <v>0</v>
      </c>
      <c r="Q9268" t="s">
        <v>83</v>
      </c>
      <c r="R9268" t="s">
        <v>83</v>
      </c>
      <c r="S9268" t="s">
        <v>83</v>
      </c>
      <c r="T9268" t="str">
        <f>_xlfn.XLOOKUP(A9268,MI_Match_Analysis!$A$2:$A$8,MI_Match_Analysis!$F$2:$F$8,"Not Found")</f>
        <v>Not Found</v>
      </c>
    </row>
    <row r="9269" spans="1:20" hidden="1" x14ac:dyDescent="0.3">
      <c r="A9269">
        <v>40</v>
      </c>
      <c r="B9269" s="1">
        <v>46140</v>
      </c>
      <c r="C9269" t="s">
        <v>162</v>
      </c>
      <c r="D9269" t="s">
        <v>212</v>
      </c>
      <c r="E9269" t="s">
        <v>40</v>
      </c>
      <c r="F9269" t="s">
        <v>47</v>
      </c>
      <c r="G9269">
        <v>2</v>
      </c>
      <c r="H9269">
        <v>15.5</v>
      </c>
      <c r="I9269" t="s">
        <v>287</v>
      </c>
      <c r="J9269" t="s">
        <v>215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83</v>
      </c>
      <c r="R9269" t="s">
        <v>83</v>
      </c>
      <c r="S9269" t="s">
        <v>83</v>
      </c>
      <c r="T9269" t="str">
        <f>_xlfn.XLOOKUP(A9269,MI_Match_Analysis!$A$2:$A$8,MI_Match_Analysis!$F$2:$F$8,"Not Found")</f>
        <v>Not Found</v>
      </c>
    </row>
    <row r="9270" spans="1:20" hidden="1" x14ac:dyDescent="0.3">
      <c r="A9270">
        <v>40</v>
      </c>
      <c r="B9270" s="1">
        <v>46140</v>
      </c>
      <c r="C9270" t="s">
        <v>162</v>
      </c>
      <c r="D9270" t="s">
        <v>212</v>
      </c>
      <c r="E9270" t="s">
        <v>40</v>
      </c>
      <c r="F9270" t="s">
        <v>47</v>
      </c>
      <c r="G9270">
        <v>2</v>
      </c>
      <c r="H9270">
        <v>15.6</v>
      </c>
      <c r="I9270" t="s">
        <v>250</v>
      </c>
      <c r="J9270" t="s">
        <v>215</v>
      </c>
      <c r="K9270">
        <v>1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83</v>
      </c>
      <c r="R9270" t="s">
        <v>83</v>
      </c>
      <c r="S9270" t="s">
        <v>83</v>
      </c>
      <c r="T9270" t="str">
        <f>_xlfn.XLOOKUP(A9270,MI_Match_Analysis!$A$2:$A$8,MI_Match_Analysis!$F$2:$F$8,"Not Found")</f>
        <v>Not Found</v>
      </c>
    </row>
    <row r="9271" spans="1:20" hidden="1" x14ac:dyDescent="0.3">
      <c r="A9271">
        <v>40</v>
      </c>
      <c r="B9271" s="1">
        <v>46140</v>
      </c>
      <c r="C9271" t="s">
        <v>162</v>
      </c>
      <c r="D9271" t="s">
        <v>212</v>
      </c>
      <c r="E9271" t="s">
        <v>40</v>
      </c>
      <c r="F9271" t="s">
        <v>47</v>
      </c>
      <c r="G9271">
        <v>2</v>
      </c>
      <c r="H9271">
        <v>16.100000000000001</v>
      </c>
      <c r="I9271" t="s">
        <v>250</v>
      </c>
      <c r="J9271" t="s">
        <v>303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83</v>
      </c>
      <c r="R9271" t="s">
        <v>83</v>
      </c>
      <c r="S9271" t="s">
        <v>83</v>
      </c>
      <c r="T9271" t="str">
        <f>_xlfn.XLOOKUP(A9271,MI_Match_Analysis!$A$2:$A$8,MI_Match_Analysis!$F$2:$F$8,"Not Found")</f>
        <v>Not Found</v>
      </c>
    </row>
    <row r="9272" spans="1:20" hidden="1" x14ac:dyDescent="0.3">
      <c r="A9272">
        <v>40</v>
      </c>
      <c r="B9272" s="1">
        <v>46140</v>
      </c>
      <c r="C9272" t="s">
        <v>162</v>
      </c>
      <c r="D9272" t="s">
        <v>212</v>
      </c>
      <c r="E9272" t="s">
        <v>40</v>
      </c>
      <c r="F9272" t="s">
        <v>47</v>
      </c>
      <c r="G9272">
        <v>2</v>
      </c>
      <c r="H9272">
        <v>16.2</v>
      </c>
      <c r="I9272" t="s">
        <v>250</v>
      </c>
      <c r="J9272" t="s">
        <v>303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83</v>
      </c>
      <c r="R9272" t="s">
        <v>83</v>
      </c>
      <c r="S9272" t="s">
        <v>83</v>
      </c>
      <c r="T9272" t="str">
        <f>_xlfn.XLOOKUP(A9272,MI_Match_Analysis!$A$2:$A$8,MI_Match_Analysis!$F$2:$F$8,"Not Found")</f>
        <v>Not Found</v>
      </c>
    </row>
    <row r="9273" spans="1:20" hidden="1" x14ac:dyDescent="0.3">
      <c r="A9273">
        <v>40</v>
      </c>
      <c r="B9273" s="1">
        <v>46140</v>
      </c>
      <c r="C9273" t="s">
        <v>162</v>
      </c>
      <c r="D9273" t="s">
        <v>212</v>
      </c>
      <c r="E9273" t="s">
        <v>40</v>
      </c>
      <c r="F9273" t="s">
        <v>47</v>
      </c>
      <c r="G9273">
        <v>2</v>
      </c>
      <c r="H9273">
        <v>16.2</v>
      </c>
      <c r="I9273" t="s">
        <v>250</v>
      </c>
      <c r="J9273" t="s">
        <v>303</v>
      </c>
      <c r="K9273">
        <v>0</v>
      </c>
      <c r="L9273">
        <v>1</v>
      </c>
      <c r="M9273">
        <v>1</v>
      </c>
      <c r="N9273">
        <v>0</v>
      </c>
      <c r="O9273">
        <v>0</v>
      </c>
      <c r="P9273">
        <v>0</v>
      </c>
      <c r="Q9273" t="s">
        <v>83</v>
      </c>
      <c r="R9273" t="s">
        <v>83</v>
      </c>
      <c r="S9273" t="s">
        <v>83</v>
      </c>
      <c r="T9273" t="str">
        <f>_xlfn.XLOOKUP(A9273,MI_Match_Analysis!$A$2:$A$8,MI_Match_Analysis!$F$2:$F$8,"Not Found")</f>
        <v>Not Found</v>
      </c>
    </row>
    <row r="9274" spans="1:20" hidden="1" x14ac:dyDescent="0.3">
      <c r="A9274">
        <v>40</v>
      </c>
      <c r="B9274" s="1">
        <v>46140</v>
      </c>
      <c r="C9274" t="s">
        <v>162</v>
      </c>
      <c r="D9274" t="s">
        <v>212</v>
      </c>
      <c r="E9274" t="s">
        <v>40</v>
      </c>
      <c r="F9274" t="s">
        <v>47</v>
      </c>
      <c r="G9274">
        <v>2</v>
      </c>
      <c r="H9274">
        <v>16.3</v>
      </c>
      <c r="I9274" t="s">
        <v>250</v>
      </c>
      <c r="J9274" t="s">
        <v>303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83</v>
      </c>
      <c r="R9274" t="s">
        <v>83</v>
      </c>
      <c r="S9274" t="s">
        <v>83</v>
      </c>
      <c r="T9274" t="str">
        <f>_xlfn.XLOOKUP(A9274,MI_Match_Analysis!$A$2:$A$8,MI_Match_Analysis!$F$2:$F$8,"Not Found")</f>
        <v>Not Found</v>
      </c>
    </row>
    <row r="9275" spans="1:20" hidden="1" x14ac:dyDescent="0.3">
      <c r="A9275">
        <v>40</v>
      </c>
      <c r="B9275" s="1">
        <v>46140</v>
      </c>
      <c r="C9275" t="s">
        <v>162</v>
      </c>
      <c r="D9275" t="s">
        <v>212</v>
      </c>
      <c r="E9275" t="s">
        <v>40</v>
      </c>
      <c r="F9275" t="s">
        <v>47</v>
      </c>
      <c r="G9275">
        <v>2</v>
      </c>
      <c r="H9275">
        <v>16.399999999999999</v>
      </c>
      <c r="I9275" t="s">
        <v>250</v>
      </c>
      <c r="J9275" t="s">
        <v>303</v>
      </c>
      <c r="K9275">
        <v>1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83</v>
      </c>
      <c r="R9275" t="s">
        <v>83</v>
      </c>
      <c r="S9275" t="s">
        <v>83</v>
      </c>
      <c r="T9275" t="str">
        <f>_xlfn.XLOOKUP(A9275,MI_Match_Analysis!$A$2:$A$8,MI_Match_Analysis!$F$2:$F$8,"Not Found")</f>
        <v>Not Found</v>
      </c>
    </row>
    <row r="9276" spans="1:20" hidden="1" x14ac:dyDescent="0.3">
      <c r="A9276">
        <v>40</v>
      </c>
      <c r="B9276" s="1">
        <v>46140</v>
      </c>
      <c r="C9276" t="s">
        <v>162</v>
      </c>
      <c r="D9276" t="s">
        <v>212</v>
      </c>
      <c r="E9276" t="s">
        <v>40</v>
      </c>
      <c r="F9276" t="s">
        <v>47</v>
      </c>
      <c r="G9276">
        <v>2</v>
      </c>
      <c r="H9276">
        <v>16.5</v>
      </c>
      <c r="I9276" t="s">
        <v>287</v>
      </c>
      <c r="J9276" t="s">
        <v>303</v>
      </c>
      <c r="K9276">
        <v>4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83</v>
      </c>
      <c r="R9276" t="s">
        <v>83</v>
      </c>
      <c r="S9276" t="s">
        <v>83</v>
      </c>
      <c r="T9276" t="str">
        <f>_xlfn.XLOOKUP(A9276,MI_Match_Analysis!$A$2:$A$8,MI_Match_Analysis!$F$2:$F$8,"Not Found")</f>
        <v>Not Found</v>
      </c>
    </row>
    <row r="9277" spans="1:20" hidden="1" x14ac:dyDescent="0.3">
      <c r="A9277">
        <v>40</v>
      </c>
      <c r="B9277" s="1">
        <v>46140</v>
      </c>
      <c r="C9277" t="s">
        <v>162</v>
      </c>
      <c r="D9277" t="s">
        <v>212</v>
      </c>
      <c r="E9277" t="s">
        <v>40</v>
      </c>
      <c r="F9277" t="s">
        <v>47</v>
      </c>
      <c r="G9277">
        <v>2</v>
      </c>
      <c r="H9277">
        <v>16.600000000000001</v>
      </c>
      <c r="I9277" t="s">
        <v>287</v>
      </c>
      <c r="J9277" t="s">
        <v>303</v>
      </c>
      <c r="K9277">
        <v>2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83</v>
      </c>
      <c r="R9277" t="s">
        <v>83</v>
      </c>
      <c r="S9277" t="s">
        <v>83</v>
      </c>
      <c r="T9277" t="str">
        <f>_xlfn.XLOOKUP(A9277,MI_Match_Analysis!$A$2:$A$8,MI_Match_Analysis!$F$2:$F$8,"Not Found")</f>
        <v>Not Found</v>
      </c>
    </row>
    <row r="9278" spans="1:20" hidden="1" x14ac:dyDescent="0.3">
      <c r="A9278">
        <v>40</v>
      </c>
      <c r="B9278" s="1">
        <v>46140</v>
      </c>
      <c r="C9278" t="s">
        <v>162</v>
      </c>
      <c r="D9278" t="s">
        <v>212</v>
      </c>
      <c r="E9278" t="s">
        <v>40</v>
      </c>
      <c r="F9278" t="s">
        <v>47</v>
      </c>
      <c r="G9278">
        <v>2</v>
      </c>
      <c r="H9278">
        <v>17.100000000000001</v>
      </c>
      <c r="I9278" t="s">
        <v>250</v>
      </c>
      <c r="J9278" t="s">
        <v>114</v>
      </c>
      <c r="K9278">
        <v>6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83</v>
      </c>
      <c r="R9278" t="s">
        <v>83</v>
      </c>
      <c r="S9278" t="s">
        <v>83</v>
      </c>
      <c r="T9278" t="str">
        <f>_xlfn.XLOOKUP(A9278,MI_Match_Analysis!$A$2:$A$8,MI_Match_Analysis!$F$2:$F$8,"Not Found")</f>
        <v>Not Found</v>
      </c>
    </row>
    <row r="9279" spans="1:20" hidden="1" x14ac:dyDescent="0.3">
      <c r="A9279">
        <v>40</v>
      </c>
      <c r="B9279" s="1">
        <v>46140</v>
      </c>
      <c r="C9279" t="s">
        <v>162</v>
      </c>
      <c r="D9279" t="s">
        <v>212</v>
      </c>
      <c r="E9279" t="s">
        <v>40</v>
      </c>
      <c r="F9279" t="s">
        <v>47</v>
      </c>
      <c r="G9279">
        <v>2</v>
      </c>
      <c r="H9279">
        <v>17.2</v>
      </c>
      <c r="I9279" t="s">
        <v>250</v>
      </c>
      <c r="J9279" t="s">
        <v>114</v>
      </c>
      <c r="K9279">
        <v>4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83</v>
      </c>
      <c r="R9279" t="s">
        <v>83</v>
      </c>
      <c r="S9279" t="s">
        <v>83</v>
      </c>
      <c r="T9279" t="str">
        <f>_xlfn.XLOOKUP(A9279,MI_Match_Analysis!$A$2:$A$8,MI_Match_Analysis!$F$2:$F$8,"Not Found")</f>
        <v>Not Found</v>
      </c>
    </row>
    <row r="9280" spans="1:20" hidden="1" x14ac:dyDescent="0.3">
      <c r="A9280">
        <v>40</v>
      </c>
      <c r="B9280" s="1">
        <v>46140</v>
      </c>
      <c r="C9280" t="s">
        <v>162</v>
      </c>
      <c r="D9280" t="s">
        <v>212</v>
      </c>
      <c r="E9280" t="s">
        <v>40</v>
      </c>
      <c r="F9280" t="s">
        <v>47</v>
      </c>
      <c r="G9280">
        <v>2</v>
      </c>
      <c r="H9280">
        <v>17.3</v>
      </c>
      <c r="I9280" t="s">
        <v>250</v>
      </c>
      <c r="J9280" t="s">
        <v>114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83</v>
      </c>
      <c r="R9280" t="s">
        <v>83</v>
      </c>
      <c r="S9280" t="s">
        <v>83</v>
      </c>
      <c r="T9280" t="str">
        <f>_xlfn.XLOOKUP(A9280,MI_Match_Analysis!$A$2:$A$8,MI_Match_Analysis!$F$2:$F$8,"Not Found")</f>
        <v>Not Found</v>
      </c>
    </row>
    <row r="9281" spans="1:20" hidden="1" x14ac:dyDescent="0.3">
      <c r="A9281">
        <v>40</v>
      </c>
      <c r="B9281" s="1">
        <v>46140</v>
      </c>
      <c r="C9281" t="s">
        <v>162</v>
      </c>
      <c r="D9281" t="s">
        <v>212</v>
      </c>
      <c r="E9281" t="s">
        <v>40</v>
      </c>
      <c r="F9281" t="s">
        <v>47</v>
      </c>
      <c r="G9281">
        <v>2</v>
      </c>
      <c r="H9281">
        <v>17.399999999999999</v>
      </c>
      <c r="I9281" t="s">
        <v>250</v>
      </c>
      <c r="J9281" t="s">
        <v>114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83</v>
      </c>
      <c r="R9281" t="s">
        <v>83</v>
      </c>
      <c r="S9281" t="s">
        <v>83</v>
      </c>
      <c r="T9281" t="str">
        <f>_xlfn.XLOOKUP(A9281,MI_Match_Analysis!$A$2:$A$8,MI_Match_Analysis!$F$2:$F$8,"Not Found")</f>
        <v>Not Found</v>
      </c>
    </row>
    <row r="9282" spans="1:20" hidden="1" x14ac:dyDescent="0.3">
      <c r="A9282">
        <v>40</v>
      </c>
      <c r="B9282" s="1">
        <v>46140</v>
      </c>
      <c r="C9282" t="s">
        <v>162</v>
      </c>
      <c r="D9282" t="s">
        <v>212</v>
      </c>
      <c r="E9282" t="s">
        <v>40</v>
      </c>
      <c r="F9282" t="s">
        <v>47</v>
      </c>
      <c r="G9282">
        <v>2</v>
      </c>
      <c r="H9282">
        <v>17.5</v>
      </c>
      <c r="I9282" t="s">
        <v>287</v>
      </c>
      <c r="J9282" t="s">
        <v>114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83</v>
      </c>
      <c r="R9282" t="s">
        <v>83</v>
      </c>
      <c r="S9282" t="s">
        <v>83</v>
      </c>
      <c r="T9282" t="str">
        <f>_xlfn.XLOOKUP(A9282,MI_Match_Analysis!$A$2:$A$8,MI_Match_Analysis!$F$2:$F$8,"Not Found")</f>
        <v>Not Found</v>
      </c>
    </row>
    <row r="9283" spans="1:20" hidden="1" x14ac:dyDescent="0.3">
      <c r="A9283">
        <v>40</v>
      </c>
      <c r="B9283" s="1">
        <v>46140</v>
      </c>
      <c r="C9283" t="s">
        <v>162</v>
      </c>
      <c r="D9283" t="s">
        <v>212</v>
      </c>
      <c r="E9283" t="s">
        <v>40</v>
      </c>
      <c r="F9283" t="s">
        <v>47</v>
      </c>
      <c r="G9283">
        <v>2</v>
      </c>
      <c r="H9283">
        <v>17.600000000000001</v>
      </c>
      <c r="I9283" t="s">
        <v>287</v>
      </c>
      <c r="J9283" t="s">
        <v>114</v>
      </c>
      <c r="K9283">
        <v>6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83</v>
      </c>
      <c r="R9283" t="s">
        <v>83</v>
      </c>
      <c r="S9283" t="s">
        <v>83</v>
      </c>
      <c r="T9283" t="str">
        <f>_xlfn.XLOOKUP(A9283,MI_Match_Analysis!$A$2:$A$8,MI_Match_Analysis!$F$2:$F$8,"Not Found")</f>
        <v>Not Found</v>
      </c>
    </row>
    <row r="9284" spans="1:20" hidden="1" x14ac:dyDescent="0.3">
      <c r="A9284">
        <v>40</v>
      </c>
      <c r="B9284" s="1">
        <v>46140</v>
      </c>
      <c r="C9284" t="s">
        <v>162</v>
      </c>
      <c r="D9284" t="s">
        <v>212</v>
      </c>
      <c r="E9284" t="s">
        <v>40</v>
      </c>
      <c r="F9284" t="s">
        <v>47</v>
      </c>
      <c r="G9284">
        <v>2</v>
      </c>
      <c r="H9284">
        <v>18.100000000000001</v>
      </c>
      <c r="I9284" t="s">
        <v>250</v>
      </c>
      <c r="J9284" t="s">
        <v>303</v>
      </c>
      <c r="K9284">
        <v>4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83</v>
      </c>
      <c r="R9284" t="s">
        <v>83</v>
      </c>
      <c r="S9284" t="s">
        <v>83</v>
      </c>
      <c r="T9284" t="str">
        <f>_xlfn.XLOOKUP(A9284,MI_Match_Analysis!$A$2:$A$8,MI_Match_Analysis!$F$2:$F$8,"Not Found")</f>
        <v>Not Found</v>
      </c>
    </row>
    <row r="9285" spans="1:20" hidden="1" x14ac:dyDescent="0.3">
      <c r="A9285">
        <v>40</v>
      </c>
      <c r="B9285" s="1">
        <v>46140</v>
      </c>
      <c r="C9285" t="s">
        <v>162</v>
      </c>
      <c r="D9285" t="s">
        <v>212</v>
      </c>
      <c r="E9285" t="s">
        <v>40</v>
      </c>
      <c r="F9285" t="s">
        <v>47</v>
      </c>
      <c r="G9285">
        <v>2</v>
      </c>
      <c r="H9285">
        <v>18.2</v>
      </c>
      <c r="I9285" t="s">
        <v>250</v>
      </c>
      <c r="J9285" t="s">
        <v>303</v>
      </c>
      <c r="K9285">
        <v>6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83</v>
      </c>
      <c r="R9285" t="s">
        <v>83</v>
      </c>
      <c r="S9285" t="s">
        <v>83</v>
      </c>
      <c r="T9285" t="str">
        <f>_xlfn.XLOOKUP(A9285,MI_Match_Analysis!$A$2:$A$8,MI_Match_Analysis!$F$2:$F$8,"Not Found")</f>
        <v>Not Found</v>
      </c>
    </row>
    <row r="9286" spans="1:20" hidden="1" x14ac:dyDescent="0.3">
      <c r="A9286">
        <v>40</v>
      </c>
      <c r="B9286" s="1">
        <v>46140</v>
      </c>
      <c r="C9286" t="s">
        <v>162</v>
      </c>
      <c r="D9286" t="s">
        <v>212</v>
      </c>
      <c r="E9286" t="s">
        <v>40</v>
      </c>
      <c r="F9286" t="s">
        <v>47</v>
      </c>
      <c r="G9286">
        <v>2</v>
      </c>
      <c r="H9286">
        <v>18.3</v>
      </c>
      <c r="I9286" t="s">
        <v>250</v>
      </c>
      <c r="J9286" t="s">
        <v>303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83</v>
      </c>
      <c r="R9286" t="s">
        <v>83</v>
      </c>
      <c r="S9286" t="s">
        <v>83</v>
      </c>
      <c r="T9286" t="str">
        <f>_xlfn.XLOOKUP(A9286,MI_Match_Analysis!$A$2:$A$8,MI_Match_Analysis!$F$2:$F$8,"Not Found")</f>
        <v>Not Found</v>
      </c>
    </row>
    <row r="9287" spans="1:20" hidden="1" x14ac:dyDescent="0.3">
      <c r="A9287">
        <v>40</v>
      </c>
      <c r="B9287" s="1">
        <v>46140</v>
      </c>
      <c r="C9287" t="s">
        <v>162</v>
      </c>
      <c r="D9287" t="s">
        <v>212</v>
      </c>
      <c r="E9287" t="s">
        <v>40</v>
      </c>
      <c r="F9287" t="s">
        <v>47</v>
      </c>
      <c r="G9287">
        <v>2</v>
      </c>
      <c r="H9287">
        <v>18.399999999999999</v>
      </c>
      <c r="I9287" t="s">
        <v>250</v>
      </c>
      <c r="J9287" t="s">
        <v>303</v>
      </c>
      <c r="K9287">
        <v>4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83</v>
      </c>
      <c r="R9287" t="s">
        <v>83</v>
      </c>
      <c r="S9287" t="s">
        <v>83</v>
      </c>
      <c r="T9287" t="str">
        <f>_xlfn.XLOOKUP(A9287,MI_Match_Analysis!$A$2:$A$8,MI_Match_Analysis!$F$2:$F$8,"Not Found")</f>
        <v>Not Found</v>
      </c>
    </row>
    <row r="9288" spans="1:20" hidden="1" x14ac:dyDescent="0.3">
      <c r="A9288">
        <v>40</v>
      </c>
      <c r="B9288" s="1">
        <v>46140</v>
      </c>
      <c r="C9288" t="s">
        <v>162</v>
      </c>
      <c r="D9288" t="s">
        <v>212</v>
      </c>
      <c r="E9288" t="s">
        <v>40</v>
      </c>
      <c r="F9288" t="s">
        <v>47</v>
      </c>
      <c r="G9288">
        <v>2</v>
      </c>
      <c r="H9288">
        <v>18.5</v>
      </c>
      <c r="I9288" t="s">
        <v>250</v>
      </c>
      <c r="J9288" t="s">
        <v>303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83</v>
      </c>
      <c r="R9288" t="s">
        <v>83</v>
      </c>
      <c r="S9288" t="s">
        <v>83</v>
      </c>
      <c r="T9288" t="str">
        <f>_xlfn.XLOOKUP(A9288,MI_Match_Analysis!$A$2:$A$8,MI_Match_Analysis!$F$2:$F$8,"Not Found")</f>
        <v>Not Found</v>
      </c>
    </row>
    <row r="9289" spans="1:20" hidden="1" x14ac:dyDescent="0.3">
      <c r="A9289">
        <v>40</v>
      </c>
      <c r="B9289" s="1">
        <v>46140</v>
      </c>
      <c r="C9289" t="s">
        <v>162</v>
      </c>
      <c r="D9289" t="s">
        <v>212</v>
      </c>
      <c r="E9289" t="s">
        <v>40</v>
      </c>
      <c r="F9289" t="s">
        <v>47</v>
      </c>
      <c r="G9289">
        <v>2</v>
      </c>
      <c r="H9289">
        <v>18.600000000000001</v>
      </c>
      <c r="I9289" t="s">
        <v>287</v>
      </c>
      <c r="J9289" t="s">
        <v>303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83</v>
      </c>
      <c r="R9289" t="s">
        <v>83</v>
      </c>
      <c r="S9289" t="s">
        <v>83</v>
      </c>
      <c r="T9289" t="str">
        <f>_xlfn.XLOOKUP(A9289,MI_Match_Analysis!$A$2:$A$8,MI_Match_Analysis!$F$2:$F$8,"Not Found")</f>
        <v>Not Found</v>
      </c>
    </row>
    <row r="9290" spans="1:20" hidden="1" x14ac:dyDescent="0.3">
      <c r="A9290">
        <v>40</v>
      </c>
      <c r="B9290" s="1">
        <v>46140</v>
      </c>
      <c r="C9290" t="s">
        <v>162</v>
      </c>
      <c r="D9290" t="s">
        <v>212</v>
      </c>
      <c r="E9290" t="s">
        <v>40</v>
      </c>
      <c r="F9290" t="s">
        <v>47</v>
      </c>
      <c r="G9290">
        <v>2</v>
      </c>
      <c r="H9290">
        <v>19.100000000000001</v>
      </c>
      <c r="I9290" t="s">
        <v>287</v>
      </c>
      <c r="J9290" t="s">
        <v>215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83</v>
      </c>
      <c r="R9290" t="s">
        <v>83</v>
      </c>
      <c r="S9290" t="s">
        <v>83</v>
      </c>
      <c r="T9290" t="str">
        <f>_xlfn.XLOOKUP(A9290,MI_Match_Analysis!$A$2:$A$8,MI_Match_Analysis!$F$2:$F$8,"Not Found")</f>
        <v>Not Found</v>
      </c>
    </row>
    <row r="9291" spans="1:20" hidden="1" x14ac:dyDescent="0.3">
      <c r="A9291">
        <v>40</v>
      </c>
      <c r="B9291" s="1">
        <v>46140</v>
      </c>
      <c r="C9291" t="s">
        <v>162</v>
      </c>
      <c r="D9291" t="s">
        <v>212</v>
      </c>
      <c r="E9291" t="s">
        <v>40</v>
      </c>
      <c r="F9291" t="s">
        <v>47</v>
      </c>
      <c r="G9291">
        <v>2</v>
      </c>
      <c r="H9291">
        <v>19.2</v>
      </c>
      <c r="I9291" t="s">
        <v>250</v>
      </c>
      <c r="J9291" t="s">
        <v>215</v>
      </c>
      <c r="K9291">
        <v>6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83</v>
      </c>
      <c r="R9291" t="s">
        <v>83</v>
      </c>
      <c r="S9291" t="s">
        <v>83</v>
      </c>
      <c r="T9291" t="str">
        <f>_xlfn.XLOOKUP(A9291,MI_Match_Analysis!$A$2:$A$8,MI_Match_Analysis!$F$2:$F$8,"Not Found")</f>
        <v>Not Found</v>
      </c>
    </row>
    <row r="9292" spans="1:20" hidden="1" x14ac:dyDescent="0.3">
      <c r="A9292">
        <v>41</v>
      </c>
      <c r="B9292" s="1">
        <v>46141</v>
      </c>
      <c r="C9292" t="s">
        <v>162</v>
      </c>
      <c r="D9292" t="s">
        <v>33</v>
      </c>
      <c r="E9292" t="s">
        <v>34</v>
      </c>
      <c r="F9292" t="s">
        <v>25</v>
      </c>
      <c r="G9292">
        <v>1</v>
      </c>
      <c r="H9292">
        <v>0.1</v>
      </c>
      <c r="I9292" t="s">
        <v>305</v>
      </c>
      <c r="J9292" t="s">
        <v>294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83</v>
      </c>
      <c r="R9292" t="s">
        <v>83</v>
      </c>
      <c r="S9292" t="s">
        <v>83</v>
      </c>
      <c r="T9292" t="str">
        <f>_xlfn.XLOOKUP(A9292,MI_Match_Analysis!$A$2:$A$8,MI_Match_Analysis!$F$2:$F$8,"Not Found")</f>
        <v>Not Found</v>
      </c>
    </row>
    <row r="9293" spans="1:20" hidden="1" x14ac:dyDescent="0.3">
      <c r="A9293">
        <v>41</v>
      </c>
      <c r="B9293" s="1">
        <v>46141</v>
      </c>
      <c r="C9293" t="s">
        <v>162</v>
      </c>
      <c r="D9293" t="s">
        <v>33</v>
      </c>
      <c r="E9293" t="s">
        <v>34</v>
      </c>
      <c r="F9293" t="s">
        <v>25</v>
      </c>
      <c r="G9293">
        <v>1</v>
      </c>
      <c r="H9293">
        <v>0.2</v>
      </c>
      <c r="I9293" t="s">
        <v>37</v>
      </c>
      <c r="J9293" t="s">
        <v>294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83</v>
      </c>
      <c r="R9293" t="s">
        <v>83</v>
      </c>
      <c r="S9293" t="s">
        <v>83</v>
      </c>
      <c r="T9293" t="str">
        <f>_xlfn.XLOOKUP(A9293,MI_Match_Analysis!$A$2:$A$8,MI_Match_Analysis!$F$2:$F$8,"Not Found")</f>
        <v>Not Found</v>
      </c>
    </row>
    <row r="9294" spans="1:20" hidden="1" x14ac:dyDescent="0.3">
      <c r="A9294">
        <v>41</v>
      </c>
      <c r="B9294" s="1">
        <v>46141</v>
      </c>
      <c r="C9294" t="s">
        <v>162</v>
      </c>
      <c r="D9294" t="s">
        <v>33</v>
      </c>
      <c r="E9294" t="s">
        <v>34</v>
      </c>
      <c r="F9294" t="s">
        <v>25</v>
      </c>
      <c r="G9294">
        <v>1</v>
      </c>
      <c r="H9294">
        <v>0.3</v>
      </c>
      <c r="I9294" t="s">
        <v>37</v>
      </c>
      <c r="J9294" t="s">
        <v>294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83</v>
      </c>
      <c r="R9294" t="s">
        <v>83</v>
      </c>
      <c r="S9294" t="s">
        <v>83</v>
      </c>
      <c r="T9294" t="str">
        <f>_xlfn.XLOOKUP(A9294,MI_Match_Analysis!$A$2:$A$8,MI_Match_Analysis!$F$2:$F$8,"Not Found")</f>
        <v>Not Found</v>
      </c>
    </row>
    <row r="9295" spans="1:20" hidden="1" x14ac:dyDescent="0.3">
      <c r="A9295">
        <v>41</v>
      </c>
      <c r="B9295" s="1">
        <v>46141</v>
      </c>
      <c r="C9295" t="s">
        <v>162</v>
      </c>
      <c r="D9295" t="s">
        <v>33</v>
      </c>
      <c r="E9295" t="s">
        <v>34</v>
      </c>
      <c r="F9295" t="s">
        <v>25</v>
      </c>
      <c r="G9295">
        <v>1</v>
      </c>
      <c r="H9295">
        <v>0.4</v>
      </c>
      <c r="I9295" t="s">
        <v>37</v>
      </c>
      <c r="J9295" t="s">
        <v>294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83</v>
      </c>
      <c r="R9295" t="s">
        <v>83</v>
      </c>
      <c r="S9295" t="s">
        <v>83</v>
      </c>
      <c r="T9295" t="str">
        <f>_xlfn.XLOOKUP(A9295,MI_Match_Analysis!$A$2:$A$8,MI_Match_Analysis!$F$2:$F$8,"Not Found")</f>
        <v>Not Found</v>
      </c>
    </row>
    <row r="9296" spans="1:20" hidden="1" x14ac:dyDescent="0.3">
      <c r="A9296">
        <v>41</v>
      </c>
      <c r="B9296" s="1">
        <v>46141</v>
      </c>
      <c r="C9296" t="s">
        <v>162</v>
      </c>
      <c r="D9296" t="s">
        <v>33</v>
      </c>
      <c r="E9296" t="s">
        <v>34</v>
      </c>
      <c r="F9296" t="s">
        <v>25</v>
      </c>
      <c r="G9296">
        <v>1</v>
      </c>
      <c r="H9296">
        <v>0.5</v>
      </c>
      <c r="I9296" t="s">
        <v>37</v>
      </c>
      <c r="J9296" t="s">
        <v>294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83</v>
      </c>
      <c r="R9296" t="s">
        <v>83</v>
      </c>
      <c r="S9296" t="s">
        <v>83</v>
      </c>
      <c r="T9296" t="str">
        <f>_xlfn.XLOOKUP(A9296,MI_Match_Analysis!$A$2:$A$8,MI_Match_Analysis!$F$2:$F$8,"Not Found")</f>
        <v>Not Found</v>
      </c>
    </row>
    <row r="9297" spans="1:20" hidden="1" x14ac:dyDescent="0.3">
      <c r="A9297">
        <v>41</v>
      </c>
      <c r="B9297" s="1">
        <v>46141</v>
      </c>
      <c r="C9297" t="s">
        <v>162</v>
      </c>
      <c r="D9297" t="s">
        <v>33</v>
      </c>
      <c r="E9297" t="s">
        <v>34</v>
      </c>
      <c r="F9297" t="s">
        <v>25</v>
      </c>
      <c r="G9297">
        <v>1</v>
      </c>
      <c r="H9297">
        <v>0.6</v>
      </c>
      <c r="I9297" t="s">
        <v>305</v>
      </c>
      <c r="J9297" t="s">
        <v>294</v>
      </c>
      <c r="K9297">
        <v>4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83</v>
      </c>
      <c r="R9297" t="s">
        <v>83</v>
      </c>
      <c r="S9297" t="s">
        <v>83</v>
      </c>
      <c r="T9297" t="str">
        <f>_xlfn.XLOOKUP(A9297,MI_Match_Analysis!$A$2:$A$8,MI_Match_Analysis!$F$2:$F$8,"Not Found")</f>
        <v>Not Found</v>
      </c>
    </row>
    <row r="9298" spans="1:20" hidden="1" x14ac:dyDescent="0.3">
      <c r="A9298">
        <v>41</v>
      </c>
      <c r="B9298" s="1">
        <v>46141</v>
      </c>
      <c r="C9298" t="s">
        <v>162</v>
      </c>
      <c r="D9298" t="s">
        <v>33</v>
      </c>
      <c r="E9298" t="s">
        <v>34</v>
      </c>
      <c r="F9298" t="s">
        <v>25</v>
      </c>
      <c r="G9298">
        <v>1</v>
      </c>
      <c r="H9298">
        <v>1.1000000000000001</v>
      </c>
      <c r="I9298" t="s">
        <v>37</v>
      </c>
      <c r="J9298" t="s">
        <v>106</v>
      </c>
      <c r="K9298">
        <v>6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83</v>
      </c>
      <c r="R9298" t="s">
        <v>83</v>
      </c>
      <c r="S9298" t="s">
        <v>83</v>
      </c>
      <c r="T9298" t="str">
        <f>_xlfn.XLOOKUP(A9298,MI_Match_Analysis!$A$2:$A$8,MI_Match_Analysis!$F$2:$F$8,"Not Found")</f>
        <v>Not Found</v>
      </c>
    </row>
    <row r="9299" spans="1:20" hidden="1" x14ac:dyDescent="0.3">
      <c r="A9299">
        <v>41</v>
      </c>
      <c r="B9299" s="1">
        <v>46141</v>
      </c>
      <c r="C9299" t="s">
        <v>162</v>
      </c>
      <c r="D9299" t="s">
        <v>33</v>
      </c>
      <c r="E9299" t="s">
        <v>34</v>
      </c>
      <c r="F9299" t="s">
        <v>25</v>
      </c>
      <c r="G9299">
        <v>1</v>
      </c>
      <c r="H9299">
        <v>1.2</v>
      </c>
      <c r="I9299" t="s">
        <v>37</v>
      </c>
      <c r="J9299" t="s">
        <v>106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83</v>
      </c>
      <c r="R9299" t="s">
        <v>83</v>
      </c>
      <c r="S9299" t="s">
        <v>83</v>
      </c>
      <c r="T9299" t="str">
        <f>_xlfn.XLOOKUP(A9299,MI_Match_Analysis!$A$2:$A$8,MI_Match_Analysis!$F$2:$F$8,"Not Found")</f>
        <v>Not Found</v>
      </c>
    </row>
    <row r="9300" spans="1:20" hidden="1" x14ac:dyDescent="0.3">
      <c r="A9300">
        <v>41</v>
      </c>
      <c r="B9300" s="1">
        <v>46141</v>
      </c>
      <c r="C9300" t="s">
        <v>162</v>
      </c>
      <c r="D9300" t="s">
        <v>33</v>
      </c>
      <c r="E9300" t="s">
        <v>34</v>
      </c>
      <c r="F9300" t="s">
        <v>25</v>
      </c>
      <c r="G9300">
        <v>1</v>
      </c>
      <c r="H9300">
        <v>1.3</v>
      </c>
      <c r="I9300" t="s">
        <v>305</v>
      </c>
      <c r="J9300" t="s">
        <v>106</v>
      </c>
      <c r="K9300">
        <v>4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83</v>
      </c>
      <c r="R9300" t="s">
        <v>83</v>
      </c>
      <c r="S9300" t="s">
        <v>83</v>
      </c>
      <c r="T9300" t="str">
        <f>_xlfn.XLOOKUP(A9300,MI_Match_Analysis!$A$2:$A$8,MI_Match_Analysis!$F$2:$F$8,"Not Found")</f>
        <v>Not Found</v>
      </c>
    </row>
    <row r="9301" spans="1:20" hidden="1" x14ac:dyDescent="0.3">
      <c r="A9301">
        <v>41</v>
      </c>
      <c r="B9301" s="1">
        <v>46141</v>
      </c>
      <c r="C9301" t="s">
        <v>162</v>
      </c>
      <c r="D9301" t="s">
        <v>33</v>
      </c>
      <c r="E9301" t="s">
        <v>34</v>
      </c>
      <c r="F9301" t="s">
        <v>25</v>
      </c>
      <c r="G9301">
        <v>1</v>
      </c>
      <c r="H9301">
        <v>1.4</v>
      </c>
      <c r="I9301" t="s">
        <v>305</v>
      </c>
      <c r="J9301" t="s">
        <v>106</v>
      </c>
      <c r="K9301">
        <v>4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83</v>
      </c>
      <c r="R9301" t="s">
        <v>83</v>
      </c>
      <c r="S9301" t="s">
        <v>83</v>
      </c>
      <c r="T9301" t="str">
        <f>_xlfn.XLOOKUP(A9301,MI_Match_Analysis!$A$2:$A$8,MI_Match_Analysis!$F$2:$F$8,"Not Found")</f>
        <v>Not Found</v>
      </c>
    </row>
    <row r="9302" spans="1:20" hidden="1" x14ac:dyDescent="0.3">
      <c r="A9302">
        <v>41</v>
      </c>
      <c r="B9302" s="1">
        <v>46141</v>
      </c>
      <c r="C9302" t="s">
        <v>162</v>
      </c>
      <c r="D9302" t="s">
        <v>33</v>
      </c>
      <c r="E9302" t="s">
        <v>34</v>
      </c>
      <c r="F9302" t="s">
        <v>25</v>
      </c>
      <c r="G9302">
        <v>1</v>
      </c>
      <c r="H9302">
        <v>1.5</v>
      </c>
      <c r="I9302" t="s">
        <v>305</v>
      </c>
      <c r="J9302" t="s">
        <v>106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83</v>
      </c>
      <c r="R9302" t="s">
        <v>83</v>
      </c>
      <c r="S9302" t="s">
        <v>83</v>
      </c>
      <c r="T9302" t="str">
        <f>_xlfn.XLOOKUP(A9302,MI_Match_Analysis!$A$2:$A$8,MI_Match_Analysis!$F$2:$F$8,"Not Found")</f>
        <v>Not Found</v>
      </c>
    </row>
    <row r="9303" spans="1:20" hidden="1" x14ac:dyDescent="0.3">
      <c r="A9303">
        <v>41</v>
      </c>
      <c r="B9303" s="1">
        <v>46141</v>
      </c>
      <c r="C9303" t="s">
        <v>162</v>
      </c>
      <c r="D9303" t="s">
        <v>33</v>
      </c>
      <c r="E9303" t="s">
        <v>34</v>
      </c>
      <c r="F9303" t="s">
        <v>25</v>
      </c>
      <c r="G9303">
        <v>1</v>
      </c>
      <c r="H9303">
        <v>1.6</v>
      </c>
      <c r="I9303" t="s">
        <v>305</v>
      </c>
      <c r="J9303" t="s">
        <v>106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83</v>
      </c>
      <c r="R9303" t="s">
        <v>83</v>
      </c>
      <c r="S9303" t="s">
        <v>83</v>
      </c>
      <c r="T9303" t="str">
        <f>_xlfn.XLOOKUP(A9303,MI_Match_Analysis!$A$2:$A$8,MI_Match_Analysis!$F$2:$F$8,"Not Found")</f>
        <v>Not Found</v>
      </c>
    </row>
    <row r="9304" spans="1:20" hidden="1" x14ac:dyDescent="0.3">
      <c r="A9304">
        <v>41</v>
      </c>
      <c r="B9304" s="1">
        <v>46141</v>
      </c>
      <c r="C9304" t="s">
        <v>162</v>
      </c>
      <c r="D9304" t="s">
        <v>33</v>
      </c>
      <c r="E9304" t="s">
        <v>34</v>
      </c>
      <c r="F9304" t="s">
        <v>25</v>
      </c>
      <c r="G9304">
        <v>1</v>
      </c>
      <c r="H9304">
        <v>2.1</v>
      </c>
      <c r="I9304" t="s">
        <v>37</v>
      </c>
      <c r="J9304" t="s">
        <v>294</v>
      </c>
      <c r="K9304">
        <v>4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83</v>
      </c>
      <c r="R9304" t="s">
        <v>83</v>
      </c>
      <c r="S9304" t="s">
        <v>83</v>
      </c>
      <c r="T9304" t="str">
        <f>_xlfn.XLOOKUP(A9304,MI_Match_Analysis!$A$2:$A$8,MI_Match_Analysis!$F$2:$F$8,"Not Found")</f>
        <v>Not Found</v>
      </c>
    </row>
    <row r="9305" spans="1:20" hidden="1" x14ac:dyDescent="0.3">
      <c r="A9305">
        <v>41</v>
      </c>
      <c r="B9305" s="1">
        <v>46141</v>
      </c>
      <c r="C9305" t="s">
        <v>162</v>
      </c>
      <c r="D9305" t="s">
        <v>33</v>
      </c>
      <c r="E9305" t="s">
        <v>34</v>
      </c>
      <c r="F9305" t="s">
        <v>25</v>
      </c>
      <c r="G9305">
        <v>1</v>
      </c>
      <c r="H9305">
        <v>2.2000000000000002</v>
      </c>
      <c r="I9305" t="s">
        <v>37</v>
      </c>
      <c r="J9305" t="s">
        <v>294</v>
      </c>
      <c r="K9305">
        <v>4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83</v>
      </c>
      <c r="R9305" t="s">
        <v>83</v>
      </c>
      <c r="S9305" t="s">
        <v>83</v>
      </c>
      <c r="T9305" t="str">
        <f>_xlfn.XLOOKUP(A9305,MI_Match_Analysis!$A$2:$A$8,MI_Match_Analysis!$F$2:$F$8,"Not Found")</f>
        <v>Not Found</v>
      </c>
    </row>
    <row r="9306" spans="1:20" hidden="1" x14ac:dyDescent="0.3">
      <c r="A9306">
        <v>41</v>
      </c>
      <c r="B9306" s="1">
        <v>46141</v>
      </c>
      <c r="C9306" t="s">
        <v>162</v>
      </c>
      <c r="D9306" t="s">
        <v>33</v>
      </c>
      <c r="E9306" t="s">
        <v>34</v>
      </c>
      <c r="F9306" t="s">
        <v>25</v>
      </c>
      <c r="G9306">
        <v>1</v>
      </c>
      <c r="H9306">
        <v>2.2999999999999998</v>
      </c>
      <c r="I9306" t="s">
        <v>37</v>
      </c>
      <c r="J9306" t="s">
        <v>294</v>
      </c>
      <c r="K9306">
        <v>0</v>
      </c>
      <c r="L9306">
        <v>1</v>
      </c>
      <c r="M9306">
        <v>1</v>
      </c>
      <c r="N9306">
        <v>0</v>
      </c>
      <c r="O9306">
        <v>0</v>
      </c>
      <c r="P9306">
        <v>0</v>
      </c>
      <c r="Q9306" t="s">
        <v>83</v>
      </c>
      <c r="R9306" t="s">
        <v>83</v>
      </c>
      <c r="S9306" t="s">
        <v>83</v>
      </c>
      <c r="T9306" t="str">
        <f>_xlfn.XLOOKUP(A9306,MI_Match_Analysis!$A$2:$A$8,MI_Match_Analysis!$F$2:$F$8,"Not Found")</f>
        <v>Not Found</v>
      </c>
    </row>
    <row r="9307" spans="1:20" hidden="1" x14ac:dyDescent="0.3">
      <c r="A9307">
        <v>41</v>
      </c>
      <c r="B9307" s="1">
        <v>46141</v>
      </c>
      <c r="C9307" t="s">
        <v>162</v>
      </c>
      <c r="D9307" t="s">
        <v>33</v>
      </c>
      <c r="E9307" t="s">
        <v>34</v>
      </c>
      <c r="F9307" t="s">
        <v>25</v>
      </c>
      <c r="G9307">
        <v>1</v>
      </c>
      <c r="H9307">
        <v>2.2999999999999998</v>
      </c>
      <c r="I9307" t="s">
        <v>37</v>
      </c>
      <c r="J9307" t="s">
        <v>294</v>
      </c>
      <c r="K9307">
        <v>2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83</v>
      </c>
      <c r="R9307" t="s">
        <v>83</v>
      </c>
      <c r="S9307" t="s">
        <v>83</v>
      </c>
      <c r="T9307" t="str">
        <f>_xlfn.XLOOKUP(A9307,MI_Match_Analysis!$A$2:$A$8,MI_Match_Analysis!$F$2:$F$8,"Not Found")</f>
        <v>Not Found</v>
      </c>
    </row>
    <row r="9308" spans="1:20" hidden="1" x14ac:dyDescent="0.3">
      <c r="A9308">
        <v>41</v>
      </c>
      <c r="B9308" s="1">
        <v>46141</v>
      </c>
      <c r="C9308" t="s">
        <v>162</v>
      </c>
      <c r="D9308" t="s">
        <v>33</v>
      </c>
      <c r="E9308" t="s">
        <v>34</v>
      </c>
      <c r="F9308" t="s">
        <v>25</v>
      </c>
      <c r="G9308">
        <v>1</v>
      </c>
      <c r="H9308">
        <v>2.4</v>
      </c>
      <c r="I9308" t="s">
        <v>37</v>
      </c>
      <c r="J9308" t="s">
        <v>294</v>
      </c>
      <c r="K9308">
        <v>1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83</v>
      </c>
      <c r="R9308" t="s">
        <v>83</v>
      </c>
      <c r="S9308" t="s">
        <v>83</v>
      </c>
      <c r="T9308" t="str">
        <f>_xlfn.XLOOKUP(A9308,MI_Match_Analysis!$A$2:$A$8,MI_Match_Analysis!$F$2:$F$8,"Not Found")</f>
        <v>Not Found</v>
      </c>
    </row>
    <row r="9309" spans="1:20" hidden="1" x14ac:dyDescent="0.3">
      <c r="A9309">
        <v>41</v>
      </c>
      <c r="B9309" s="1">
        <v>46141</v>
      </c>
      <c r="C9309" t="s">
        <v>162</v>
      </c>
      <c r="D9309" t="s">
        <v>33</v>
      </c>
      <c r="E9309" t="s">
        <v>34</v>
      </c>
      <c r="F9309" t="s">
        <v>25</v>
      </c>
      <c r="G9309">
        <v>1</v>
      </c>
      <c r="H9309">
        <v>2.5</v>
      </c>
      <c r="I9309" t="s">
        <v>305</v>
      </c>
      <c r="J9309" t="s">
        <v>294</v>
      </c>
      <c r="K9309">
        <v>4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83</v>
      </c>
      <c r="R9309" t="s">
        <v>83</v>
      </c>
      <c r="S9309" t="s">
        <v>83</v>
      </c>
      <c r="T9309" t="str">
        <f>_xlfn.XLOOKUP(A9309,MI_Match_Analysis!$A$2:$A$8,MI_Match_Analysis!$F$2:$F$8,"Not Found")</f>
        <v>Not Found</v>
      </c>
    </row>
    <row r="9310" spans="1:20" hidden="1" x14ac:dyDescent="0.3">
      <c r="A9310">
        <v>41</v>
      </c>
      <c r="B9310" s="1">
        <v>46141</v>
      </c>
      <c r="C9310" t="s">
        <v>162</v>
      </c>
      <c r="D9310" t="s">
        <v>33</v>
      </c>
      <c r="E9310" t="s">
        <v>34</v>
      </c>
      <c r="F9310" t="s">
        <v>25</v>
      </c>
      <c r="G9310">
        <v>1</v>
      </c>
      <c r="H9310">
        <v>2.6</v>
      </c>
      <c r="I9310" t="s">
        <v>305</v>
      </c>
      <c r="J9310" t="s">
        <v>294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83</v>
      </c>
      <c r="R9310" t="s">
        <v>83</v>
      </c>
      <c r="S9310" t="s">
        <v>83</v>
      </c>
      <c r="T9310" t="str">
        <f>_xlfn.XLOOKUP(A9310,MI_Match_Analysis!$A$2:$A$8,MI_Match_Analysis!$F$2:$F$8,"Not Found")</f>
        <v>Not Found</v>
      </c>
    </row>
    <row r="9311" spans="1:20" hidden="1" x14ac:dyDescent="0.3">
      <c r="A9311">
        <v>41</v>
      </c>
      <c r="B9311" s="1">
        <v>46141</v>
      </c>
      <c r="C9311" t="s">
        <v>162</v>
      </c>
      <c r="D9311" t="s">
        <v>33</v>
      </c>
      <c r="E9311" t="s">
        <v>34</v>
      </c>
      <c r="F9311" t="s">
        <v>25</v>
      </c>
      <c r="G9311">
        <v>1</v>
      </c>
      <c r="H9311">
        <v>3.1</v>
      </c>
      <c r="I9311" t="s">
        <v>37</v>
      </c>
      <c r="J9311" t="s">
        <v>120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83</v>
      </c>
      <c r="R9311" t="s">
        <v>83</v>
      </c>
      <c r="S9311" t="s">
        <v>83</v>
      </c>
      <c r="T9311" t="str">
        <f>_xlfn.XLOOKUP(A9311,MI_Match_Analysis!$A$2:$A$8,MI_Match_Analysis!$F$2:$F$8,"Not Found")</f>
        <v>Not Found</v>
      </c>
    </row>
    <row r="9312" spans="1:20" hidden="1" x14ac:dyDescent="0.3">
      <c r="A9312">
        <v>41</v>
      </c>
      <c r="B9312" s="1">
        <v>46141</v>
      </c>
      <c r="C9312" t="s">
        <v>162</v>
      </c>
      <c r="D9312" t="s">
        <v>33</v>
      </c>
      <c r="E9312" t="s">
        <v>34</v>
      </c>
      <c r="F9312" t="s">
        <v>25</v>
      </c>
      <c r="G9312">
        <v>1</v>
      </c>
      <c r="H9312">
        <v>3.2</v>
      </c>
      <c r="I9312" t="s">
        <v>37</v>
      </c>
      <c r="J9312" t="s">
        <v>120</v>
      </c>
      <c r="K9312">
        <v>0</v>
      </c>
      <c r="L9312">
        <v>1</v>
      </c>
      <c r="M9312">
        <v>0</v>
      </c>
      <c r="N9312">
        <v>1</v>
      </c>
      <c r="O9312">
        <v>0</v>
      </c>
      <c r="P9312">
        <v>0</v>
      </c>
      <c r="Q9312" t="s">
        <v>83</v>
      </c>
      <c r="R9312" t="s">
        <v>83</v>
      </c>
      <c r="S9312" t="s">
        <v>83</v>
      </c>
      <c r="T9312" t="str">
        <f>_xlfn.XLOOKUP(A9312,MI_Match_Analysis!$A$2:$A$8,MI_Match_Analysis!$F$2:$F$8,"Not Found")</f>
        <v>Not Found</v>
      </c>
    </row>
    <row r="9313" spans="1:20" hidden="1" x14ac:dyDescent="0.3">
      <c r="A9313">
        <v>41</v>
      </c>
      <c r="B9313" s="1">
        <v>46141</v>
      </c>
      <c r="C9313" t="s">
        <v>162</v>
      </c>
      <c r="D9313" t="s">
        <v>33</v>
      </c>
      <c r="E9313" t="s">
        <v>34</v>
      </c>
      <c r="F9313" t="s">
        <v>25</v>
      </c>
      <c r="G9313">
        <v>1</v>
      </c>
      <c r="H9313">
        <v>3.3</v>
      </c>
      <c r="I9313" t="s">
        <v>305</v>
      </c>
      <c r="J9313" t="s">
        <v>120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83</v>
      </c>
      <c r="R9313" t="s">
        <v>83</v>
      </c>
      <c r="S9313" t="s">
        <v>83</v>
      </c>
      <c r="T9313" t="str">
        <f>_xlfn.XLOOKUP(A9313,MI_Match_Analysis!$A$2:$A$8,MI_Match_Analysis!$F$2:$F$8,"Not Found")</f>
        <v>Not Found</v>
      </c>
    </row>
    <row r="9314" spans="1:20" hidden="1" x14ac:dyDescent="0.3">
      <c r="A9314">
        <v>41</v>
      </c>
      <c r="B9314" s="1">
        <v>46141</v>
      </c>
      <c r="C9314" t="s">
        <v>162</v>
      </c>
      <c r="D9314" t="s">
        <v>33</v>
      </c>
      <c r="E9314" t="s">
        <v>34</v>
      </c>
      <c r="F9314" t="s">
        <v>25</v>
      </c>
      <c r="G9314">
        <v>1</v>
      </c>
      <c r="H9314">
        <v>3.4</v>
      </c>
      <c r="I9314" t="s">
        <v>37</v>
      </c>
      <c r="J9314" t="s">
        <v>120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83</v>
      </c>
      <c r="R9314" t="s">
        <v>83</v>
      </c>
      <c r="S9314" t="s">
        <v>83</v>
      </c>
      <c r="T9314" t="str">
        <f>_xlfn.XLOOKUP(A9314,MI_Match_Analysis!$A$2:$A$8,MI_Match_Analysis!$F$2:$F$8,"Not Found")</f>
        <v>Not Found</v>
      </c>
    </row>
    <row r="9315" spans="1:20" hidden="1" x14ac:dyDescent="0.3">
      <c r="A9315">
        <v>41</v>
      </c>
      <c r="B9315" s="1">
        <v>46141</v>
      </c>
      <c r="C9315" t="s">
        <v>162</v>
      </c>
      <c r="D9315" t="s">
        <v>33</v>
      </c>
      <c r="E9315" t="s">
        <v>34</v>
      </c>
      <c r="F9315" t="s">
        <v>25</v>
      </c>
      <c r="G9315">
        <v>1</v>
      </c>
      <c r="H9315">
        <v>3.5</v>
      </c>
      <c r="I9315" t="s">
        <v>305</v>
      </c>
      <c r="J9315" t="s">
        <v>120</v>
      </c>
      <c r="K9315">
        <v>2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83</v>
      </c>
      <c r="R9315" t="s">
        <v>83</v>
      </c>
      <c r="S9315" t="s">
        <v>83</v>
      </c>
      <c r="T9315" t="str">
        <f>_xlfn.XLOOKUP(A9315,MI_Match_Analysis!$A$2:$A$8,MI_Match_Analysis!$F$2:$F$8,"Not Found")</f>
        <v>Not Found</v>
      </c>
    </row>
    <row r="9316" spans="1:20" hidden="1" x14ac:dyDescent="0.3">
      <c r="A9316">
        <v>41</v>
      </c>
      <c r="B9316" s="1">
        <v>46141</v>
      </c>
      <c r="C9316" t="s">
        <v>162</v>
      </c>
      <c r="D9316" t="s">
        <v>33</v>
      </c>
      <c r="E9316" t="s">
        <v>34</v>
      </c>
      <c r="F9316" t="s">
        <v>25</v>
      </c>
      <c r="G9316">
        <v>1</v>
      </c>
      <c r="H9316">
        <v>3.6</v>
      </c>
      <c r="I9316" t="s">
        <v>305</v>
      </c>
      <c r="J9316" t="s">
        <v>120</v>
      </c>
      <c r="K9316">
        <v>0</v>
      </c>
      <c r="L9316">
        <v>1</v>
      </c>
      <c r="M9316">
        <v>1</v>
      </c>
      <c r="N9316">
        <v>0</v>
      </c>
      <c r="O9316">
        <v>0</v>
      </c>
      <c r="P9316">
        <v>0</v>
      </c>
      <c r="Q9316" t="s">
        <v>83</v>
      </c>
      <c r="R9316" t="s">
        <v>83</v>
      </c>
      <c r="S9316" t="s">
        <v>83</v>
      </c>
      <c r="T9316" t="str">
        <f>_xlfn.XLOOKUP(A9316,MI_Match_Analysis!$A$2:$A$8,MI_Match_Analysis!$F$2:$F$8,"Not Found")</f>
        <v>Not Found</v>
      </c>
    </row>
    <row r="9317" spans="1:20" hidden="1" x14ac:dyDescent="0.3">
      <c r="A9317">
        <v>41</v>
      </c>
      <c r="B9317" s="1">
        <v>46141</v>
      </c>
      <c r="C9317" t="s">
        <v>162</v>
      </c>
      <c r="D9317" t="s">
        <v>33</v>
      </c>
      <c r="E9317" t="s">
        <v>34</v>
      </c>
      <c r="F9317" t="s">
        <v>25</v>
      </c>
      <c r="G9317">
        <v>1</v>
      </c>
      <c r="H9317">
        <v>3.6</v>
      </c>
      <c r="I9317" t="s">
        <v>305</v>
      </c>
      <c r="J9317" t="s">
        <v>120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83</v>
      </c>
      <c r="R9317" t="s">
        <v>83</v>
      </c>
      <c r="S9317" t="s">
        <v>83</v>
      </c>
      <c r="T9317" t="str">
        <f>_xlfn.XLOOKUP(A9317,MI_Match_Analysis!$A$2:$A$8,MI_Match_Analysis!$F$2:$F$8,"Not Found")</f>
        <v>Not Found</v>
      </c>
    </row>
    <row r="9318" spans="1:20" hidden="1" x14ac:dyDescent="0.3">
      <c r="A9318">
        <v>41</v>
      </c>
      <c r="B9318" s="1">
        <v>46141</v>
      </c>
      <c r="C9318" t="s">
        <v>162</v>
      </c>
      <c r="D9318" t="s">
        <v>33</v>
      </c>
      <c r="E9318" t="s">
        <v>34</v>
      </c>
      <c r="F9318" t="s">
        <v>25</v>
      </c>
      <c r="G9318">
        <v>1</v>
      </c>
      <c r="H9318">
        <v>4.0999999999999996</v>
      </c>
      <c r="I9318" t="s">
        <v>305</v>
      </c>
      <c r="J9318" t="s">
        <v>174</v>
      </c>
      <c r="K9318">
        <v>6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83</v>
      </c>
      <c r="R9318" t="s">
        <v>83</v>
      </c>
      <c r="S9318" t="s">
        <v>83</v>
      </c>
      <c r="T9318" t="str">
        <f>_xlfn.XLOOKUP(A9318,MI_Match_Analysis!$A$2:$A$8,MI_Match_Analysis!$F$2:$F$8,"Not Found")</f>
        <v>Not Found</v>
      </c>
    </row>
    <row r="9319" spans="1:20" hidden="1" x14ac:dyDescent="0.3">
      <c r="A9319">
        <v>41</v>
      </c>
      <c r="B9319" s="1">
        <v>46141</v>
      </c>
      <c r="C9319" t="s">
        <v>162</v>
      </c>
      <c r="D9319" t="s">
        <v>33</v>
      </c>
      <c r="E9319" t="s">
        <v>34</v>
      </c>
      <c r="F9319" t="s">
        <v>25</v>
      </c>
      <c r="G9319">
        <v>1</v>
      </c>
      <c r="H9319">
        <v>4.2</v>
      </c>
      <c r="I9319" t="s">
        <v>305</v>
      </c>
      <c r="J9319" t="s">
        <v>174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83</v>
      </c>
      <c r="R9319" t="s">
        <v>83</v>
      </c>
      <c r="S9319" t="s">
        <v>83</v>
      </c>
      <c r="T9319" t="str">
        <f>_xlfn.XLOOKUP(A9319,MI_Match_Analysis!$A$2:$A$8,MI_Match_Analysis!$F$2:$F$8,"Not Found")</f>
        <v>Not Found</v>
      </c>
    </row>
    <row r="9320" spans="1:20" hidden="1" x14ac:dyDescent="0.3">
      <c r="A9320">
        <v>41</v>
      </c>
      <c r="B9320" s="1">
        <v>46141</v>
      </c>
      <c r="C9320" t="s">
        <v>162</v>
      </c>
      <c r="D9320" t="s">
        <v>33</v>
      </c>
      <c r="E9320" t="s">
        <v>34</v>
      </c>
      <c r="F9320" t="s">
        <v>25</v>
      </c>
      <c r="G9320">
        <v>1</v>
      </c>
      <c r="H9320">
        <v>4.3</v>
      </c>
      <c r="I9320" t="s">
        <v>305</v>
      </c>
      <c r="J9320" t="s">
        <v>174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83</v>
      </c>
      <c r="R9320" t="s">
        <v>83</v>
      </c>
      <c r="S9320" t="s">
        <v>83</v>
      </c>
      <c r="T9320" t="str">
        <f>_xlfn.XLOOKUP(A9320,MI_Match_Analysis!$A$2:$A$8,MI_Match_Analysis!$F$2:$F$8,"Not Found")</f>
        <v>Not Found</v>
      </c>
    </row>
    <row r="9321" spans="1:20" hidden="1" x14ac:dyDescent="0.3">
      <c r="A9321">
        <v>41</v>
      </c>
      <c r="B9321" s="1">
        <v>46141</v>
      </c>
      <c r="C9321" t="s">
        <v>162</v>
      </c>
      <c r="D9321" t="s">
        <v>33</v>
      </c>
      <c r="E9321" t="s">
        <v>34</v>
      </c>
      <c r="F9321" t="s">
        <v>25</v>
      </c>
      <c r="G9321">
        <v>1</v>
      </c>
      <c r="H9321">
        <v>4.4000000000000004</v>
      </c>
      <c r="I9321" t="s">
        <v>305</v>
      </c>
      <c r="J9321" t="s">
        <v>174</v>
      </c>
      <c r="K9321">
        <v>6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83</v>
      </c>
      <c r="R9321" t="s">
        <v>83</v>
      </c>
      <c r="S9321" t="s">
        <v>83</v>
      </c>
      <c r="T9321" t="str">
        <f>_xlfn.XLOOKUP(A9321,MI_Match_Analysis!$A$2:$A$8,MI_Match_Analysis!$F$2:$F$8,"Not Found")</f>
        <v>Not Found</v>
      </c>
    </row>
    <row r="9322" spans="1:20" hidden="1" x14ac:dyDescent="0.3">
      <c r="A9322">
        <v>41</v>
      </c>
      <c r="B9322" s="1">
        <v>46141</v>
      </c>
      <c r="C9322" t="s">
        <v>162</v>
      </c>
      <c r="D9322" t="s">
        <v>33</v>
      </c>
      <c r="E9322" t="s">
        <v>34</v>
      </c>
      <c r="F9322" t="s">
        <v>25</v>
      </c>
      <c r="G9322">
        <v>1</v>
      </c>
      <c r="H9322">
        <v>4.5</v>
      </c>
      <c r="I9322" t="s">
        <v>305</v>
      </c>
      <c r="J9322" t="s">
        <v>174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83</v>
      </c>
      <c r="R9322" t="s">
        <v>83</v>
      </c>
      <c r="S9322" t="s">
        <v>83</v>
      </c>
      <c r="T9322" t="str">
        <f>_xlfn.XLOOKUP(A9322,MI_Match_Analysis!$A$2:$A$8,MI_Match_Analysis!$F$2:$F$8,"Not Found")</f>
        <v>Not Found</v>
      </c>
    </row>
    <row r="9323" spans="1:20" hidden="1" x14ac:dyDescent="0.3">
      <c r="A9323">
        <v>41</v>
      </c>
      <c r="B9323" s="1">
        <v>46141</v>
      </c>
      <c r="C9323" t="s">
        <v>162</v>
      </c>
      <c r="D9323" t="s">
        <v>33</v>
      </c>
      <c r="E9323" t="s">
        <v>34</v>
      </c>
      <c r="F9323" t="s">
        <v>25</v>
      </c>
      <c r="G9323">
        <v>1</v>
      </c>
      <c r="H9323">
        <v>4.5999999999999996</v>
      </c>
      <c r="I9323" t="s">
        <v>305</v>
      </c>
      <c r="J9323" t="s">
        <v>174</v>
      </c>
      <c r="K9323">
        <v>4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83</v>
      </c>
      <c r="R9323" t="s">
        <v>83</v>
      </c>
      <c r="S9323" t="s">
        <v>83</v>
      </c>
      <c r="T9323" t="str">
        <f>_xlfn.XLOOKUP(A9323,MI_Match_Analysis!$A$2:$A$8,MI_Match_Analysis!$F$2:$F$8,"Not Found")</f>
        <v>Not Found</v>
      </c>
    </row>
    <row r="9324" spans="1:20" hidden="1" x14ac:dyDescent="0.3">
      <c r="A9324">
        <v>41</v>
      </c>
      <c r="B9324" s="1">
        <v>46141</v>
      </c>
      <c r="C9324" t="s">
        <v>162</v>
      </c>
      <c r="D9324" t="s">
        <v>33</v>
      </c>
      <c r="E9324" t="s">
        <v>34</v>
      </c>
      <c r="F9324" t="s">
        <v>25</v>
      </c>
      <c r="G9324">
        <v>1</v>
      </c>
      <c r="H9324">
        <v>5.0999999999999996</v>
      </c>
      <c r="I9324" t="s">
        <v>37</v>
      </c>
      <c r="J9324" t="s">
        <v>107</v>
      </c>
      <c r="K9324">
        <v>6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83</v>
      </c>
      <c r="R9324" t="s">
        <v>83</v>
      </c>
      <c r="S9324" t="s">
        <v>83</v>
      </c>
      <c r="T9324" t="str">
        <f>_xlfn.XLOOKUP(A9324,MI_Match_Analysis!$A$2:$A$8,MI_Match_Analysis!$F$2:$F$8,"Not Found")</f>
        <v>Not Found</v>
      </c>
    </row>
    <row r="9325" spans="1:20" hidden="1" x14ac:dyDescent="0.3">
      <c r="A9325">
        <v>41</v>
      </c>
      <c r="B9325" s="1">
        <v>46141</v>
      </c>
      <c r="C9325" t="s">
        <v>162</v>
      </c>
      <c r="D9325" t="s">
        <v>33</v>
      </c>
      <c r="E9325" t="s">
        <v>34</v>
      </c>
      <c r="F9325" t="s">
        <v>25</v>
      </c>
      <c r="G9325">
        <v>1</v>
      </c>
      <c r="H9325">
        <v>5.2</v>
      </c>
      <c r="I9325" t="s">
        <v>37</v>
      </c>
      <c r="J9325" t="s">
        <v>107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83</v>
      </c>
      <c r="R9325" t="s">
        <v>83</v>
      </c>
      <c r="S9325" t="s">
        <v>83</v>
      </c>
      <c r="T9325" t="str">
        <f>_xlfn.XLOOKUP(A9325,MI_Match_Analysis!$A$2:$A$8,MI_Match_Analysis!$F$2:$F$8,"Not Found")</f>
        <v>Not Found</v>
      </c>
    </row>
    <row r="9326" spans="1:20" hidden="1" x14ac:dyDescent="0.3">
      <c r="A9326">
        <v>41</v>
      </c>
      <c r="B9326" s="1">
        <v>46141</v>
      </c>
      <c r="C9326" t="s">
        <v>162</v>
      </c>
      <c r="D9326" t="s">
        <v>33</v>
      </c>
      <c r="E9326" t="s">
        <v>34</v>
      </c>
      <c r="F9326" t="s">
        <v>25</v>
      </c>
      <c r="G9326">
        <v>1</v>
      </c>
      <c r="H9326">
        <v>5.3</v>
      </c>
      <c r="I9326" t="s">
        <v>37</v>
      </c>
      <c r="J9326" t="s">
        <v>107</v>
      </c>
      <c r="K9326">
        <v>6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83</v>
      </c>
      <c r="R9326" t="s">
        <v>83</v>
      </c>
      <c r="S9326" t="s">
        <v>83</v>
      </c>
      <c r="T9326" t="str">
        <f>_xlfn.XLOOKUP(A9326,MI_Match_Analysis!$A$2:$A$8,MI_Match_Analysis!$F$2:$F$8,"Not Found")</f>
        <v>Not Found</v>
      </c>
    </row>
    <row r="9327" spans="1:20" hidden="1" x14ac:dyDescent="0.3">
      <c r="A9327">
        <v>41</v>
      </c>
      <c r="B9327" s="1">
        <v>46141</v>
      </c>
      <c r="C9327" t="s">
        <v>162</v>
      </c>
      <c r="D9327" t="s">
        <v>33</v>
      </c>
      <c r="E9327" t="s">
        <v>34</v>
      </c>
      <c r="F9327" t="s">
        <v>25</v>
      </c>
      <c r="G9327">
        <v>1</v>
      </c>
      <c r="H9327">
        <v>5.4</v>
      </c>
      <c r="I9327" t="s">
        <v>37</v>
      </c>
      <c r="J9327" t="s">
        <v>107</v>
      </c>
      <c r="K9327">
        <v>4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83</v>
      </c>
      <c r="R9327" t="s">
        <v>83</v>
      </c>
      <c r="S9327" t="s">
        <v>83</v>
      </c>
      <c r="T9327" t="str">
        <f>_xlfn.XLOOKUP(A9327,MI_Match_Analysis!$A$2:$A$8,MI_Match_Analysis!$F$2:$F$8,"Not Found")</f>
        <v>Not Found</v>
      </c>
    </row>
    <row r="9328" spans="1:20" hidden="1" x14ac:dyDescent="0.3">
      <c r="A9328">
        <v>41</v>
      </c>
      <c r="B9328" s="1">
        <v>46141</v>
      </c>
      <c r="C9328" t="s">
        <v>162</v>
      </c>
      <c r="D9328" t="s">
        <v>33</v>
      </c>
      <c r="E9328" t="s">
        <v>34</v>
      </c>
      <c r="F9328" t="s">
        <v>25</v>
      </c>
      <c r="G9328">
        <v>1</v>
      </c>
      <c r="H9328">
        <v>5.5</v>
      </c>
      <c r="I9328" t="s">
        <v>37</v>
      </c>
      <c r="J9328" t="s">
        <v>107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83</v>
      </c>
      <c r="R9328" t="s">
        <v>83</v>
      </c>
      <c r="S9328" t="s">
        <v>83</v>
      </c>
      <c r="T9328" t="str">
        <f>_xlfn.XLOOKUP(A9328,MI_Match_Analysis!$A$2:$A$8,MI_Match_Analysis!$F$2:$F$8,"Not Found")</f>
        <v>Not Found</v>
      </c>
    </row>
    <row r="9329" spans="1:20" hidden="1" x14ac:dyDescent="0.3">
      <c r="A9329">
        <v>41</v>
      </c>
      <c r="B9329" s="1">
        <v>46141</v>
      </c>
      <c r="C9329" t="s">
        <v>162</v>
      </c>
      <c r="D9329" t="s">
        <v>33</v>
      </c>
      <c r="E9329" t="s">
        <v>34</v>
      </c>
      <c r="F9329" t="s">
        <v>25</v>
      </c>
      <c r="G9329">
        <v>1</v>
      </c>
      <c r="H9329">
        <v>5.6</v>
      </c>
      <c r="I9329" t="s">
        <v>305</v>
      </c>
      <c r="J9329" t="s">
        <v>107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83</v>
      </c>
      <c r="R9329" t="s">
        <v>83</v>
      </c>
      <c r="S9329" t="s">
        <v>83</v>
      </c>
      <c r="T9329" t="str">
        <f>_xlfn.XLOOKUP(A9329,MI_Match_Analysis!$A$2:$A$8,MI_Match_Analysis!$F$2:$F$8,"Not Found")</f>
        <v>Not Found</v>
      </c>
    </row>
    <row r="9330" spans="1:20" hidden="1" x14ac:dyDescent="0.3">
      <c r="A9330">
        <v>41</v>
      </c>
      <c r="B9330" s="1">
        <v>46141</v>
      </c>
      <c r="C9330" t="s">
        <v>162</v>
      </c>
      <c r="D9330" t="s">
        <v>33</v>
      </c>
      <c r="E9330" t="s">
        <v>34</v>
      </c>
      <c r="F9330" t="s">
        <v>25</v>
      </c>
      <c r="G9330">
        <v>1</v>
      </c>
      <c r="H9330">
        <v>6.1</v>
      </c>
      <c r="I9330" t="s">
        <v>305</v>
      </c>
      <c r="J9330" t="s">
        <v>174</v>
      </c>
      <c r="K9330">
        <v>1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83</v>
      </c>
      <c r="R9330" t="s">
        <v>83</v>
      </c>
      <c r="S9330" t="s">
        <v>83</v>
      </c>
      <c r="T9330" t="str">
        <f>_xlfn.XLOOKUP(A9330,MI_Match_Analysis!$A$2:$A$8,MI_Match_Analysis!$F$2:$F$8,"Not Found")</f>
        <v>Not Found</v>
      </c>
    </row>
    <row r="9331" spans="1:20" hidden="1" x14ac:dyDescent="0.3">
      <c r="A9331">
        <v>41</v>
      </c>
      <c r="B9331" s="1">
        <v>46141</v>
      </c>
      <c r="C9331" t="s">
        <v>162</v>
      </c>
      <c r="D9331" t="s">
        <v>33</v>
      </c>
      <c r="E9331" t="s">
        <v>34</v>
      </c>
      <c r="F9331" t="s">
        <v>25</v>
      </c>
      <c r="G9331">
        <v>1</v>
      </c>
      <c r="H9331">
        <v>6.2</v>
      </c>
      <c r="I9331" t="s">
        <v>37</v>
      </c>
      <c r="J9331" t="s">
        <v>174</v>
      </c>
      <c r="K9331">
        <v>2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83</v>
      </c>
      <c r="R9331" t="s">
        <v>83</v>
      </c>
      <c r="S9331" t="s">
        <v>83</v>
      </c>
      <c r="T9331" t="str">
        <f>_xlfn.XLOOKUP(A9331,MI_Match_Analysis!$A$2:$A$8,MI_Match_Analysis!$F$2:$F$8,"Not Found")</f>
        <v>Not Found</v>
      </c>
    </row>
    <row r="9332" spans="1:20" hidden="1" x14ac:dyDescent="0.3">
      <c r="A9332">
        <v>41</v>
      </c>
      <c r="B9332" s="1">
        <v>46141</v>
      </c>
      <c r="C9332" t="s">
        <v>162</v>
      </c>
      <c r="D9332" t="s">
        <v>33</v>
      </c>
      <c r="E9332" t="s">
        <v>34</v>
      </c>
      <c r="F9332" t="s">
        <v>25</v>
      </c>
      <c r="G9332">
        <v>1</v>
      </c>
      <c r="H9332">
        <v>6.3</v>
      </c>
      <c r="I9332" t="s">
        <v>37</v>
      </c>
      <c r="J9332" t="s">
        <v>174</v>
      </c>
      <c r="K9332">
        <v>1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83</v>
      </c>
      <c r="R9332" t="s">
        <v>83</v>
      </c>
      <c r="S9332" t="s">
        <v>83</v>
      </c>
      <c r="T9332" t="str">
        <f>_xlfn.XLOOKUP(A9332,MI_Match_Analysis!$A$2:$A$8,MI_Match_Analysis!$F$2:$F$8,"Not Found")</f>
        <v>Not Found</v>
      </c>
    </row>
    <row r="9333" spans="1:20" hidden="1" x14ac:dyDescent="0.3">
      <c r="A9333">
        <v>41</v>
      </c>
      <c r="B9333" s="1">
        <v>46141</v>
      </c>
      <c r="C9333" t="s">
        <v>162</v>
      </c>
      <c r="D9333" t="s">
        <v>33</v>
      </c>
      <c r="E9333" t="s">
        <v>34</v>
      </c>
      <c r="F9333" t="s">
        <v>25</v>
      </c>
      <c r="G9333">
        <v>1</v>
      </c>
      <c r="H9333">
        <v>6.4</v>
      </c>
      <c r="I9333" t="s">
        <v>305</v>
      </c>
      <c r="J9333" t="s">
        <v>174</v>
      </c>
      <c r="K9333">
        <v>6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83</v>
      </c>
      <c r="R9333" t="s">
        <v>83</v>
      </c>
      <c r="S9333" t="s">
        <v>83</v>
      </c>
      <c r="T9333" t="str">
        <f>_xlfn.XLOOKUP(A9333,MI_Match_Analysis!$A$2:$A$8,MI_Match_Analysis!$F$2:$F$8,"Not Found")</f>
        <v>Not Found</v>
      </c>
    </row>
    <row r="9334" spans="1:20" hidden="1" x14ac:dyDescent="0.3">
      <c r="A9334">
        <v>41</v>
      </c>
      <c r="B9334" s="1">
        <v>46141</v>
      </c>
      <c r="C9334" t="s">
        <v>162</v>
      </c>
      <c r="D9334" t="s">
        <v>33</v>
      </c>
      <c r="E9334" t="s">
        <v>34</v>
      </c>
      <c r="F9334" t="s">
        <v>25</v>
      </c>
      <c r="G9334">
        <v>1</v>
      </c>
      <c r="H9334">
        <v>6.5</v>
      </c>
      <c r="I9334" t="s">
        <v>305</v>
      </c>
      <c r="J9334" t="s">
        <v>174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83</v>
      </c>
      <c r="R9334" t="s">
        <v>83</v>
      </c>
      <c r="S9334" t="s">
        <v>83</v>
      </c>
      <c r="T9334" t="str">
        <f>_xlfn.XLOOKUP(A9334,MI_Match_Analysis!$A$2:$A$8,MI_Match_Analysis!$F$2:$F$8,"Not Found")</f>
        <v>Not Found</v>
      </c>
    </row>
    <row r="9335" spans="1:20" hidden="1" x14ac:dyDescent="0.3">
      <c r="A9335">
        <v>41</v>
      </c>
      <c r="B9335" s="1">
        <v>46141</v>
      </c>
      <c r="C9335" t="s">
        <v>162</v>
      </c>
      <c r="D9335" t="s">
        <v>33</v>
      </c>
      <c r="E9335" t="s">
        <v>34</v>
      </c>
      <c r="F9335" t="s">
        <v>25</v>
      </c>
      <c r="G9335">
        <v>1</v>
      </c>
      <c r="H9335">
        <v>6.6</v>
      </c>
      <c r="I9335" t="s">
        <v>37</v>
      </c>
      <c r="J9335" t="s">
        <v>174</v>
      </c>
      <c r="K9335">
        <v>4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83</v>
      </c>
      <c r="R9335" t="s">
        <v>83</v>
      </c>
      <c r="S9335" t="s">
        <v>83</v>
      </c>
      <c r="T9335" t="str">
        <f>_xlfn.XLOOKUP(A9335,MI_Match_Analysis!$A$2:$A$8,MI_Match_Analysis!$F$2:$F$8,"Not Found")</f>
        <v>Not Found</v>
      </c>
    </row>
    <row r="9336" spans="1:20" hidden="1" x14ac:dyDescent="0.3">
      <c r="A9336">
        <v>41</v>
      </c>
      <c r="B9336" s="1">
        <v>46141</v>
      </c>
      <c r="C9336" t="s">
        <v>162</v>
      </c>
      <c r="D9336" t="s">
        <v>33</v>
      </c>
      <c r="E9336" t="s">
        <v>34</v>
      </c>
      <c r="F9336" t="s">
        <v>25</v>
      </c>
      <c r="G9336">
        <v>1</v>
      </c>
      <c r="H9336">
        <v>7.1</v>
      </c>
      <c r="I9336" t="s">
        <v>305</v>
      </c>
      <c r="J9336" t="s">
        <v>168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165</v>
      </c>
      <c r="R9336" t="s">
        <v>305</v>
      </c>
      <c r="S9336" t="s">
        <v>30</v>
      </c>
      <c r="T9336" t="str">
        <f>_xlfn.XLOOKUP(A9336,MI_Match_Analysis!$A$2:$A$8,MI_Match_Analysis!$F$2:$F$8,"Not Found")</f>
        <v>Not Found</v>
      </c>
    </row>
    <row r="9337" spans="1:20" hidden="1" x14ac:dyDescent="0.3">
      <c r="A9337">
        <v>41</v>
      </c>
      <c r="B9337" s="1">
        <v>46141</v>
      </c>
      <c r="C9337" t="s">
        <v>162</v>
      </c>
      <c r="D9337" t="s">
        <v>33</v>
      </c>
      <c r="E9337" t="s">
        <v>34</v>
      </c>
      <c r="F9337" t="s">
        <v>25</v>
      </c>
      <c r="G9337">
        <v>1</v>
      </c>
      <c r="H9337">
        <v>7.2</v>
      </c>
      <c r="I9337" t="s">
        <v>194</v>
      </c>
      <c r="J9337" t="s">
        <v>168</v>
      </c>
      <c r="K9337">
        <v>4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83</v>
      </c>
      <c r="R9337" t="s">
        <v>83</v>
      </c>
      <c r="S9337" t="s">
        <v>83</v>
      </c>
      <c r="T9337" t="str">
        <f>_xlfn.XLOOKUP(A9337,MI_Match_Analysis!$A$2:$A$8,MI_Match_Analysis!$F$2:$F$8,"Not Found")</f>
        <v>Not Found</v>
      </c>
    </row>
    <row r="9338" spans="1:20" hidden="1" x14ac:dyDescent="0.3">
      <c r="A9338">
        <v>41</v>
      </c>
      <c r="B9338" s="1">
        <v>46141</v>
      </c>
      <c r="C9338" t="s">
        <v>162</v>
      </c>
      <c r="D9338" t="s">
        <v>33</v>
      </c>
      <c r="E9338" t="s">
        <v>34</v>
      </c>
      <c r="F9338" t="s">
        <v>25</v>
      </c>
      <c r="G9338">
        <v>1</v>
      </c>
      <c r="H9338">
        <v>7.3</v>
      </c>
      <c r="I9338" t="s">
        <v>194</v>
      </c>
      <c r="J9338" t="s">
        <v>168</v>
      </c>
      <c r="K9338">
        <v>1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83</v>
      </c>
      <c r="R9338" t="s">
        <v>83</v>
      </c>
      <c r="S9338" t="s">
        <v>83</v>
      </c>
      <c r="T9338" t="str">
        <f>_xlfn.XLOOKUP(A9338,MI_Match_Analysis!$A$2:$A$8,MI_Match_Analysis!$F$2:$F$8,"Not Found")</f>
        <v>Not Found</v>
      </c>
    </row>
    <row r="9339" spans="1:20" hidden="1" x14ac:dyDescent="0.3">
      <c r="A9339">
        <v>41</v>
      </c>
      <c r="B9339" s="1">
        <v>46141</v>
      </c>
      <c r="C9339" t="s">
        <v>162</v>
      </c>
      <c r="D9339" t="s">
        <v>33</v>
      </c>
      <c r="E9339" t="s">
        <v>34</v>
      </c>
      <c r="F9339" t="s">
        <v>25</v>
      </c>
      <c r="G9339">
        <v>1</v>
      </c>
      <c r="H9339">
        <v>7.4</v>
      </c>
      <c r="I9339" t="s">
        <v>37</v>
      </c>
      <c r="J9339" t="s">
        <v>168</v>
      </c>
      <c r="K9339">
        <v>4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83</v>
      </c>
      <c r="R9339" t="s">
        <v>83</v>
      </c>
      <c r="S9339" t="s">
        <v>83</v>
      </c>
      <c r="T9339" t="str">
        <f>_xlfn.XLOOKUP(A9339,MI_Match_Analysis!$A$2:$A$8,MI_Match_Analysis!$F$2:$F$8,"Not Found")</f>
        <v>Not Found</v>
      </c>
    </row>
    <row r="9340" spans="1:20" hidden="1" x14ac:dyDescent="0.3">
      <c r="A9340">
        <v>41</v>
      </c>
      <c r="B9340" s="1">
        <v>46141</v>
      </c>
      <c r="C9340" t="s">
        <v>162</v>
      </c>
      <c r="D9340" t="s">
        <v>33</v>
      </c>
      <c r="E9340" t="s">
        <v>34</v>
      </c>
      <c r="F9340" t="s">
        <v>25</v>
      </c>
      <c r="G9340">
        <v>1</v>
      </c>
      <c r="H9340">
        <v>7.5</v>
      </c>
      <c r="I9340" t="s">
        <v>37</v>
      </c>
      <c r="J9340" t="s">
        <v>168</v>
      </c>
      <c r="K9340">
        <v>6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83</v>
      </c>
      <c r="R9340" t="s">
        <v>83</v>
      </c>
      <c r="S9340" t="s">
        <v>83</v>
      </c>
      <c r="T9340" t="str">
        <f>_xlfn.XLOOKUP(A9340,MI_Match_Analysis!$A$2:$A$8,MI_Match_Analysis!$F$2:$F$8,"Not Found")</f>
        <v>Not Found</v>
      </c>
    </row>
    <row r="9341" spans="1:20" hidden="1" x14ac:dyDescent="0.3">
      <c r="A9341">
        <v>41</v>
      </c>
      <c r="B9341" s="1">
        <v>46141</v>
      </c>
      <c r="C9341" t="s">
        <v>162</v>
      </c>
      <c r="D9341" t="s">
        <v>33</v>
      </c>
      <c r="E9341" t="s">
        <v>34</v>
      </c>
      <c r="F9341" t="s">
        <v>25</v>
      </c>
      <c r="G9341">
        <v>1</v>
      </c>
      <c r="H9341">
        <v>7.6</v>
      </c>
      <c r="I9341" t="s">
        <v>37</v>
      </c>
      <c r="J9341" t="s">
        <v>168</v>
      </c>
      <c r="K9341">
        <v>2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83</v>
      </c>
      <c r="R9341" t="s">
        <v>83</v>
      </c>
      <c r="S9341" t="s">
        <v>83</v>
      </c>
      <c r="T9341" t="str">
        <f>_xlfn.XLOOKUP(A9341,MI_Match_Analysis!$A$2:$A$8,MI_Match_Analysis!$F$2:$F$8,"Not Found")</f>
        <v>Not Found</v>
      </c>
    </row>
    <row r="9342" spans="1:20" hidden="1" x14ac:dyDescent="0.3">
      <c r="A9342">
        <v>41</v>
      </c>
      <c r="B9342" s="1">
        <v>46141</v>
      </c>
      <c r="C9342" t="s">
        <v>162</v>
      </c>
      <c r="D9342" t="s">
        <v>33</v>
      </c>
      <c r="E9342" t="s">
        <v>34</v>
      </c>
      <c r="F9342" t="s">
        <v>25</v>
      </c>
      <c r="G9342">
        <v>1</v>
      </c>
      <c r="H9342">
        <v>8.1</v>
      </c>
      <c r="I9342" t="s">
        <v>194</v>
      </c>
      <c r="J9342" t="s">
        <v>120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83</v>
      </c>
      <c r="R9342" t="s">
        <v>83</v>
      </c>
      <c r="S9342" t="s">
        <v>83</v>
      </c>
      <c r="T9342" t="str">
        <f>_xlfn.XLOOKUP(A9342,MI_Match_Analysis!$A$2:$A$8,MI_Match_Analysis!$F$2:$F$8,"Not Found")</f>
        <v>Not Found</v>
      </c>
    </row>
    <row r="9343" spans="1:20" hidden="1" x14ac:dyDescent="0.3">
      <c r="A9343">
        <v>41</v>
      </c>
      <c r="B9343" s="1">
        <v>46141</v>
      </c>
      <c r="C9343" t="s">
        <v>162</v>
      </c>
      <c r="D9343" t="s">
        <v>33</v>
      </c>
      <c r="E9343" t="s">
        <v>34</v>
      </c>
      <c r="F9343" t="s">
        <v>25</v>
      </c>
      <c r="G9343">
        <v>1</v>
      </c>
      <c r="H9343">
        <v>8.1999999999999993</v>
      </c>
      <c r="I9343" t="s">
        <v>194</v>
      </c>
      <c r="J9343" t="s">
        <v>120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83</v>
      </c>
      <c r="R9343" t="s">
        <v>83</v>
      </c>
      <c r="S9343" t="s">
        <v>83</v>
      </c>
      <c r="T9343" t="str">
        <f>_xlfn.XLOOKUP(A9343,MI_Match_Analysis!$A$2:$A$8,MI_Match_Analysis!$F$2:$F$8,"Not Found")</f>
        <v>Not Found</v>
      </c>
    </row>
    <row r="9344" spans="1:20" hidden="1" x14ac:dyDescent="0.3">
      <c r="A9344">
        <v>41</v>
      </c>
      <c r="B9344" s="1">
        <v>46141</v>
      </c>
      <c r="C9344" t="s">
        <v>162</v>
      </c>
      <c r="D9344" t="s">
        <v>33</v>
      </c>
      <c r="E9344" t="s">
        <v>34</v>
      </c>
      <c r="F9344" t="s">
        <v>25</v>
      </c>
      <c r="G9344">
        <v>1</v>
      </c>
      <c r="H9344">
        <v>8.3000000000000007</v>
      </c>
      <c r="I9344" t="s">
        <v>194</v>
      </c>
      <c r="J9344" t="s">
        <v>120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165</v>
      </c>
      <c r="R9344" t="s">
        <v>194</v>
      </c>
      <c r="S9344" t="s">
        <v>95</v>
      </c>
      <c r="T9344" t="str">
        <f>_xlfn.XLOOKUP(A9344,MI_Match_Analysis!$A$2:$A$8,MI_Match_Analysis!$F$2:$F$8,"Not Found")</f>
        <v>Not Found</v>
      </c>
    </row>
    <row r="9345" spans="1:20" hidden="1" x14ac:dyDescent="0.3">
      <c r="A9345">
        <v>41</v>
      </c>
      <c r="B9345" s="1">
        <v>46141</v>
      </c>
      <c r="C9345" t="s">
        <v>162</v>
      </c>
      <c r="D9345" t="s">
        <v>33</v>
      </c>
      <c r="E9345" t="s">
        <v>34</v>
      </c>
      <c r="F9345" t="s">
        <v>25</v>
      </c>
      <c r="G9345">
        <v>1</v>
      </c>
      <c r="H9345">
        <v>8.4</v>
      </c>
      <c r="I9345" t="s">
        <v>197</v>
      </c>
      <c r="J9345" t="s">
        <v>120</v>
      </c>
      <c r="K9345">
        <v>1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83</v>
      </c>
      <c r="R9345" t="s">
        <v>83</v>
      </c>
      <c r="S9345" t="s">
        <v>83</v>
      </c>
      <c r="T9345" t="str">
        <f>_xlfn.XLOOKUP(A9345,MI_Match_Analysis!$A$2:$A$8,MI_Match_Analysis!$F$2:$F$8,"Not Found")</f>
        <v>Not Found</v>
      </c>
    </row>
    <row r="9346" spans="1:20" hidden="1" x14ac:dyDescent="0.3">
      <c r="A9346">
        <v>41</v>
      </c>
      <c r="B9346" s="1">
        <v>46141</v>
      </c>
      <c r="C9346" t="s">
        <v>162</v>
      </c>
      <c r="D9346" t="s">
        <v>33</v>
      </c>
      <c r="E9346" t="s">
        <v>34</v>
      </c>
      <c r="F9346" t="s">
        <v>25</v>
      </c>
      <c r="G9346">
        <v>1</v>
      </c>
      <c r="H9346">
        <v>8.5</v>
      </c>
      <c r="I9346" t="s">
        <v>37</v>
      </c>
      <c r="J9346" t="s">
        <v>120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83</v>
      </c>
      <c r="R9346" t="s">
        <v>83</v>
      </c>
      <c r="S9346" t="s">
        <v>83</v>
      </c>
      <c r="T9346" t="str">
        <f>_xlfn.XLOOKUP(A9346,MI_Match_Analysis!$A$2:$A$8,MI_Match_Analysis!$F$2:$F$8,"Not Found")</f>
        <v>Not Found</v>
      </c>
    </row>
    <row r="9347" spans="1:20" hidden="1" x14ac:dyDescent="0.3">
      <c r="A9347">
        <v>41</v>
      </c>
      <c r="B9347" s="1">
        <v>46141</v>
      </c>
      <c r="C9347" t="s">
        <v>162</v>
      </c>
      <c r="D9347" t="s">
        <v>33</v>
      </c>
      <c r="E9347" t="s">
        <v>34</v>
      </c>
      <c r="F9347" t="s">
        <v>25</v>
      </c>
      <c r="G9347">
        <v>1</v>
      </c>
      <c r="H9347">
        <v>8.6</v>
      </c>
      <c r="I9347" t="s">
        <v>197</v>
      </c>
      <c r="J9347" t="s">
        <v>120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83</v>
      </c>
      <c r="R9347" t="s">
        <v>83</v>
      </c>
      <c r="S9347" t="s">
        <v>83</v>
      </c>
      <c r="T9347" t="str">
        <f>_xlfn.XLOOKUP(A9347,MI_Match_Analysis!$A$2:$A$8,MI_Match_Analysis!$F$2:$F$8,"Not Found")</f>
        <v>Not Found</v>
      </c>
    </row>
    <row r="9348" spans="1:20" hidden="1" x14ac:dyDescent="0.3">
      <c r="A9348">
        <v>41</v>
      </c>
      <c r="B9348" s="1">
        <v>46141</v>
      </c>
      <c r="C9348" t="s">
        <v>162</v>
      </c>
      <c r="D9348" t="s">
        <v>33</v>
      </c>
      <c r="E9348" t="s">
        <v>34</v>
      </c>
      <c r="F9348" t="s">
        <v>25</v>
      </c>
      <c r="G9348">
        <v>1</v>
      </c>
      <c r="H9348">
        <v>9.1</v>
      </c>
      <c r="I9348" t="s">
        <v>197</v>
      </c>
      <c r="J9348" t="s">
        <v>294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83</v>
      </c>
      <c r="R9348" t="s">
        <v>83</v>
      </c>
      <c r="S9348" t="s">
        <v>83</v>
      </c>
      <c r="T9348" t="str">
        <f>_xlfn.XLOOKUP(A9348,MI_Match_Analysis!$A$2:$A$8,MI_Match_Analysis!$F$2:$F$8,"Not Found")</f>
        <v>Not Found</v>
      </c>
    </row>
    <row r="9349" spans="1:20" hidden="1" x14ac:dyDescent="0.3">
      <c r="A9349">
        <v>41</v>
      </c>
      <c r="B9349" s="1">
        <v>46141</v>
      </c>
      <c r="C9349" t="s">
        <v>162</v>
      </c>
      <c r="D9349" t="s">
        <v>33</v>
      </c>
      <c r="E9349" t="s">
        <v>34</v>
      </c>
      <c r="F9349" t="s">
        <v>25</v>
      </c>
      <c r="G9349">
        <v>1</v>
      </c>
      <c r="H9349">
        <v>9.1999999999999993</v>
      </c>
      <c r="I9349" t="s">
        <v>197</v>
      </c>
      <c r="J9349" t="s">
        <v>294</v>
      </c>
      <c r="K9349">
        <v>1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83</v>
      </c>
      <c r="R9349" t="s">
        <v>83</v>
      </c>
      <c r="S9349" t="s">
        <v>83</v>
      </c>
      <c r="T9349" t="str">
        <f>_xlfn.XLOOKUP(A9349,MI_Match_Analysis!$A$2:$A$8,MI_Match_Analysis!$F$2:$F$8,"Not Found")</f>
        <v>Not Found</v>
      </c>
    </row>
    <row r="9350" spans="1:20" hidden="1" x14ac:dyDescent="0.3">
      <c r="A9350">
        <v>41</v>
      </c>
      <c r="B9350" s="1">
        <v>46141</v>
      </c>
      <c r="C9350" t="s">
        <v>162</v>
      </c>
      <c r="D9350" t="s">
        <v>33</v>
      </c>
      <c r="E9350" t="s">
        <v>34</v>
      </c>
      <c r="F9350" t="s">
        <v>25</v>
      </c>
      <c r="G9350">
        <v>1</v>
      </c>
      <c r="H9350">
        <v>9.3000000000000007</v>
      </c>
      <c r="I9350" t="s">
        <v>37</v>
      </c>
      <c r="J9350" t="s">
        <v>294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83</v>
      </c>
      <c r="R9350" t="s">
        <v>83</v>
      </c>
      <c r="S9350" t="s">
        <v>83</v>
      </c>
      <c r="T9350" t="str">
        <f>_xlfn.XLOOKUP(A9350,MI_Match_Analysis!$A$2:$A$8,MI_Match_Analysis!$F$2:$F$8,"Not Found")</f>
        <v>Not Found</v>
      </c>
    </row>
    <row r="9351" spans="1:20" hidden="1" x14ac:dyDescent="0.3">
      <c r="A9351">
        <v>41</v>
      </c>
      <c r="B9351" s="1">
        <v>46141</v>
      </c>
      <c r="C9351" t="s">
        <v>162</v>
      </c>
      <c r="D9351" t="s">
        <v>33</v>
      </c>
      <c r="E9351" t="s">
        <v>34</v>
      </c>
      <c r="F9351" t="s">
        <v>25</v>
      </c>
      <c r="G9351">
        <v>1</v>
      </c>
      <c r="H9351">
        <v>9.4</v>
      </c>
      <c r="I9351" t="s">
        <v>197</v>
      </c>
      <c r="J9351" t="s">
        <v>294</v>
      </c>
      <c r="K9351">
        <v>4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83</v>
      </c>
      <c r="R9351" t="s">
        <v>83</v>
      </c>
      <c r="S9351" t="s">
        <v>83</v>
      </c>
      <c r="T9351" t="str">
        <f>_xlfn.XLOOKUP(A9351,MI_Match_Analysis!$A$2:$A$8,MI_Match_Analysis!$F$2:$F$8,"Not Found")</f>
        <v>Not Found</v>
      </c>
    </row>
    <row r="9352" spans="1:20" hidden="1" x14ac:dyDescent="0.3">
      <c r="A9352">
        <v>41</v>
      </c>
      <c r="B9352" s="1">
        <v>46141</v>
      </c>
      <c r="C9352" t="s">
        <v>162</v>
      </c>
      <c r="D9352" t="s">
        <v>33</v>
      </c>
      <c r="E9352" t="s">
        <v>34</v>
      </c>
      <c r="F9352" t="s">
        <v>25</v>
      </c>
      <c r="G9352">
        <v>1</v>
      </c>
      <c r="H9352">
        <v>9.5</v>
      </c>
      <c r="I9352" t="s">
        <v>197</v>
      </c>
      <c r="J9352" t="s">
        <v>294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83</v>
      </c>
      <c r="R9352" t="s">
        <v>83</v>
      </c>
      <c r="S9352" t="s">
        <v>83</v>
      </c>
      <c r="T9352" t="str">
        <f>_xlfn.XLOOKUP(A9352,MI_Match_Analysis!$A$2:$A$8,MI_Match_Analysis!$F$2:$F$8,"Not Found")</f>
        <v>Not Found</v>
      </c>
    </row>
    <row r="9353" spans="1:20" hidden="1" x14ac:dyDescent="0.3">
      <c r="A9353">
        <v>41</v>
      </c>
      <c r="B9353" s="1">
        <v>46141</v>
      </c>
      <c r="C9353" t="s">
        <v>162</v>
      </c>
      <c r="D9353" t="s">
        <v>33</v>
      </c>
      <c r="E9353" t="s">
        <v>34</v>
      </c>
      <c r="F9353" t="s">
        <v>25</v>
      </c>
      <c r="G9353">
        <v>1</v>
      </c>
      <c r="H9353">
        <v>9.6</v>
      </c>
      <c r="I9353" t="s">
        <v>37</v>
      </c>
      <c r="J9353" t="s">
        <v>294</v>
      </c>
      <c r="K9353">
        <v>4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83</v>
      </c>
      <c r="R9353" t="s">
        <v>83</v>
      </c>
      <c r="S9353" t="s">
        <v>83</v>
      </c>
      <c r="T9353" t="str">
        <f>_xlfn.XLOOKUP(A9353,MI_Match_Analysis!$A$2:$A$8,MI_Match_Analysis!$F$2:$F$8,"Not Found")</f>
        <v>Not Found</v>
      </c>
    </row>
    <row r="9354" spans="1:20" hidden="1" x14ac:dyDescent="0.3">
      <c r="A9354">
        <v>41</v>
      </c>
      <c r="B9354" s="1">
        <v>46141</v>
      </c>
      <c r="C9354" t="s">
        <v>162</v>
      </c>
      <c r="D9354" t="s">
        <v>33</v>
      </c>
      <c r="E9354" t="s">
        <v>34</v>
      </c>
      <c r="F9354" t="s">
        <v>25</v>
      </c>
      <c r="G9354">
        <v>1</v>
      </c>
      <c r="H9354">
        <v>10.1</v>
      </c>
      <c r="I9354" t="s">
        <v>197</v>
      </c>
      <c r="J9354" t="s">
        <v>107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83</v>
      </c>
      <c r="R9354" t="s">
        <v>83</v>
      </c>
      <c r="S9354" t="s">
        <v>83</v>
      </c>
      <c r="T9354" t="str">
        <f>_xlfn.XLOOKUP(A9354,MI_Match_Analysis!$A$2:$A$8,MI_Match_Analysis!$F$2:$F$8,"Not Found")</f>
        <v>Not Found</v>
      </c>
    </row>
    <row r="9355" spans="1:20" hidden="1" x14ac:dyDescent="0.3">
      <c r="A9355">
        <v>41</v>
      </c>
      <c r="B9355" s="1">
        <v>46141</v>
      </c>
      <c r="C9355" t="s">
        <v>162</v>
      </c>
      <c r="D9355" t="s">
        <v>33</v>
      </c>
      <c r="E9355" t="s">
        <v>34</v>
      </c>
      <c r="F9355" t="s">
        <v>25</v>
      </c>
      <c r="G9355">
        <v>1</v>
      </c>
      <c r="H9355">
        <v>10.199999999999999</v>
      </c>
      <c r="I9355" t="s">
        <v>37</v>
      </c>
      <c r="J9355" t="s">
        <v>107</v>
      </c>
      <c r="K9355">
        <v>0</v>
      </c>
      <c r="L9355">
        <v>1</v>
      </c>
      <c r="M9355">
        <v>1</v>
      </c>
      <c r="N9355">
        <v>0</v>
      </c>
      <c r="O9355">
        <v>0</v>
      </c>
      <c r="P9355">
        <v>0</v>
      </c>
      <c r="Q9355" t="s">
        <v>83</v>
      </c>
      <c r="R9355" t="s">
        <v>83</v>
      </c>
      <c r="S9355" t="s">
        <v>83</v>
      </c>
      <c r="T9355" t="str">
        <f>_xlfn.XLOOKUP(A9355,MI_Match_Analysis!$A$2:$A$8,MI_Match_Analysis!$F$2:$F$8,"Not Found")</f>
        <v>Not Found</v>
      </c>
    </row>
    <row r="9356" spans="1:20" hidden="1" x14ac:dyDescent="0.3">
      <c r="A9356">
        <v>41</v>
      </c>
      <c r="B9356" s="1">
        <v>46141</v>
      </c>
      <c r="C9356" t="s">
        <v>162</v>
      </c>
      <c r="D9356" t="s">
        <v>33</v>
      </c>
      <c r="E9356" t="s">
        <v>34</v>
      </c>
      <c r="F9356" t="s">
        <v>25</v>
      </c>
      <c r="G9356">
        <v>1</v>
      </c>
      <c r="H9356">
        <v>10.199999999999999</v>
      </c>
      <c r="I9356" t="s">
        <v>37</v>
      </c>
      <c r="J9356" t="s">
        <v>107</v>
      </c>
      <c r="K9356">
        <v>1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83</v>
      </c>
      <c r="R9356" t="s">
        <v>83</v>
      </c>
      <c r="S9356" t="s">
        <v>83</v>
      </c>
      <c r="T9356" t="str">
        <f>_xlfn.XLOOKUP(A9356,MI_Match_Analysis!$A$2:$A$8,MI_Match_Analysis!$F$2:$F$8,"Not Found")</f>
        <v>Not Found</v>
      </c>
    </row>
    <row r="9357" spans="1:20" hidden="1" x14ac:dyDescent="0.3">
      <c r="A9357">
        <v>41</v>
      </c>
      <c r="B9357" s="1">
        <v>46141</v>
      </c>
      <c r="C9357" t="s">
        <v>162</v>
      </c>
      <c r="D9357" t="s">
        <v>33</v>
      </c>
      <c r="E9357" t="s">
        <v>34</v>
      </c>
      <c r="F9357" t="s">
        <v>25</v>
      </c>
      <c r="G9357">
        <v>1</v>
      </c>
      <c r="H9357">
        <v>10.3</v>
      </c>
      <c r="I9357" t="s">
        <v>197</v>
      </c>
      <c r="J9357" t="s">
        <v>107</v>
      </c>
      <c r="K9357">
        <v>1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83</v>
      </c>
      <c r="R9357" t="s">
        <v>83</v>
      </c>
      <c r="S9357" t="s">
        <v>83</v>
      </c>
      <c r="T9357" t="str">
        <f>_xlfn.XLOOKUP(A9357,MI_Match_Analysis!$A$2:$A$8,MI_Match_Analysis!$F$2:$F$8,"Not Found")</f>
        <v>Not Found</v>
      </c>
    </row>
    <row r="9358" spans="1:20" hidden="1" x14ac:dyDescent="0.3">
      <c r="A9358">
        <v>41</v>
      </c>
      <c r="B9358" s="1">
        <v>46141</v>
      </c>
      <c r="C9358" t="s">
        <v>162</v>
      </c>
      <c r="D9358" t="s">
        <v>33</v>
      </c>
      <c r="E9358" t="s">
        <v>34</v>
      </c>
      <c r="F9358" t="s">
        <v>25</v>
      </c>
      <c r="G9358">
        <v>1</v>
      </c>
      <c r="H9358">
        <v>10.4</v>
      </c>
      <c r="I9358" t="s">
        <v>37</v>
      </c>
      <c r="J9358" t="s">
        <v>107</v>
      </c>
      <c r="K9358">
        <v>4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83</v>
      </c>
      <c r="R9358" t="s">
        <v>83</v>
      </c>
      <c r="S9358" t="s">
        <v>83</v>
      </c>
      <c r="T9358" t="str">
        <f>_xlfn.XLOOKUP(A9358,MI_Match_Analysis!$A$2:$A$8,MI_Match_Analysis!$F$2:$F$8,"Not Found")</f>
        <v>Not Found</v>
      </c>
    </row>
    <row r="9359" spans="1:20" hidden="1" x14ac:dyDescent="0.3">
      <c r="A9359">
        <v>41</v>
      </c>
      <c r="B9359" s="1">
        <v>46141</v>
      </c>
      <c r="C9359" t="s">
        <v>162</v>
      </c>
      <c r="D9359" t="s">
        <v>33</v>
      </c>
      <c r="E9359" t="s">
        <v>34</v>
      </c>
      <c r="F9359" t="s">
        <v>25</v>
      </c>
      <c r="G9359">
        <v>1</v>
      </c>
      <c r="H9359">
        <v>10.5</v>
      </c>
      <c r="I9359" t="s">
        <v>37</v>
      </c>
      <c r="J9359" t="s">
        <v>107</v>
      </c>
      <c r="K9359">
        <v>1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83</v>
      </c>
      <c r="R9359" t="s">
        <v>83</v>
      </c>
      <c r="S9359" t="s">
        <v>83</v>
      </c>
      <c r="T9359" t="str">
        <f>_xlfn.XLOOKUP(A9359,MI_Match_Analysis!$A$2:$A$8,MI_Match_Analysis!$F$2:$F$8,"Not Found")</f>
        <v>Not Found</v>
      </c>
    </row>
    <row r="9360" spans="1:20" hidden="1" x14ac:dyDescent="0.3">
      <c r="A9360">
        <v>41</v>
      </c>
      <c r="B9360" s="1">
        <v>46141</v>
      </c>
      <c r="C9360" t="s">
        <v>162</v>
      </c>
      <c r="D9360" t="s">
        <v>33</v>
      </c>
      <c r="E9360" t="s">
        <v>34</v>
      </c>
      <c r="F9360" t="s">
        <v>25</v>
      </c>
      <c r="G9360">
        <v>1</v>
      </c>
      <c r="H9360">
        <v>10.6</v>
      </c>
      <c r="I9360" t="s">
        <v>197</v>
      </c>
      <c r="J9360" t="s">
        <v>107</v>
      </c>
      <c r="K9360">
        <v>4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83</v>
      </c>
      <c r="R9360" t="s">
        <v>83</v>
      </c>
      <c r="S9360" t="s">
        <v>83</v>
      </c>
      <c r="T9360" t="str">
        <f>_xlfn.XLOOKUP(A9360,MI_Match_Analysis!$A$2:$A$8,MI_Match_Analysis!$F$2:$F$8,"Not Found")</f>
        <v>Not Found</v>
      </c>
    </row>
    <row r="9361" spans="1:20" hidden="1" x14ac:dyDescent="0.3">
      <c r="A9361">
        <v>41</v>
      </c>
      <c r="B9361" s="1">
        <v>46141</v>
      </c>
      <c r="C9361" t="s">
        <v>162</v>
      </c>
      <c r="D9361" t="s">
        <v>33</v>
      </c>
      <c r="E9361" t="s">
        <v>34</v>
      </c>
      <c r="F9361" t="s">
        <v>25</v>
      </c>
      <c r="G9361">
        <v>1</v>
      </c>
      <c r="H9361">
        <v>11.1</v>
      </c>
      <c r="I9361" t="s">
        <v>37</v>
      </c>
      <c r="J9361" t="s">
        <v>174</v>
      </c>
      <c r="K9361">
        <v>6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83</v>
      </c>
      <c r="R9361" t="s">
        <v>83</v>
      </c>
      <c r="S9361" t="s">
        <v>83</v>
      </c>
      <c r="T9361" t="str">
        <f>_xlfn.XLOOKUP(A9361,MI_Match_Analysis!$A$2:$A$8,MI_Match_Analysis!$F$2:$F$8,"Not Found")</f>
        <v>Not Found</v>
      </c>
    </row>
    <row r="9362" spans="1:20" hidden="1" x14ac:dyDescent="0.3">
      <c r="A9362">
        <v>41</v>
      </c>
      <c r="B9362" s="1">
        <v>46141</v>
      </c>
      <c r="C9362" t="s">
        <v>162</v>
      </c>
      <c r="D9362" t="s">
        <v>33</v>
      </c>
      <c r="E9362" t="s">
        <v>34</v>
      </c>
      <c r="F9362" t="s">
        <v>25</v>
      </c>
      <c r="G9362">
        <v>1</v>
      </c>
      <c r="H9362">
        <v>11.2</v>
      </c>
      <c r="I9362" t="s">
        <v>37</v>
      </c>
      <c r="J9362" t="s">
        <v>174</v>
      </c>
      <c r="K9362">
        <v>6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83</v>
      </c>
      <c r="R9362" t="s">
        <v>83</v>
      </c>
      <c r="S9362" t="s">
        <v>83</v>
      </c>
      <c r="T9362" t="str">
        <f>_xlfn.XLOOKUP(A9362,MI_Match_Analysis!$A$2:$A$8,MI_Match_Analysis!$F$2:$F$8,"Not Found")</f>
        <v>Not Found</v>
      </c>
    </row>
    <row r="9363" spans="1:20" hidden="1" x14ac:dyDescent="0.3">
      <c r="A9363">
        <v>41</v>
      </c>
      <c r="B9363" s="1">
        <v>46141</v>
      </c>
      <c r="C9363" t="s">
        <v>162</v>
      </c>
      <c r="D9363" t="s">
        <v>33</v>
      </c>
      <c r="E9363" t="s">
        <v>34</v>
      </c>
      <c r="F9363" t="s">
        <v>25</v>
      </c>
      <c r="G9363">
        <v>1</v>
      </c>
      <c r="H9363">
        <v>11.3</v>
      </c>
      <c r="I9363" t="s">
        <v>37</v>
      </c>
      <c r="J9363" t="s">
        <v>174</v>
      </c>
      <c r="K9363">
        <v>2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83</v>
      </c>
      <c r="R9363" t="s">
        <v>83</v>
      </c>
      <c r="S9363" t="s">
        <v>83</v>
      </c>
      <c r="T9363" t="str">
        <f>_xlfn.XLOOKUP(A9363,MI_Match_Analysis!$A$2:$A$8,MI_Match_Analysis!$F$2:$F$8,"Not Found")</f>
        <v>Not Found</v>
      </c>
    </row>
    <row r="9364" spans="1:20" hidden="1" x14ac:dyDescent="0.3">
      <c r="A9364">
        <v>41</v>
      </c>
      <c r="B9364" s="1">
        <v>46141</v>
      </c>
      <c r="C9364" t="s">
        <v>162</v>
      </c>
      <c r="D9364" t="s">
        <v>33</v>
      </c>
      <c r="E9364" t="s">
        <v>34</v>
      </c>
      <c r="F9364" t="s">
        <v>25</v>
      </c>
      <c r="G9364">
        <v>1</v>
      </c>
      <c r="H9364">
        <v>11.4</v>
      </c>
      <c r="I9364" t="s">
        <v>37</v>
      </c>
      <c r="J9364" t="s">
        <v>174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83</v>
      </c>
      <c r="R9364" t="s">
        <v>83</v>
      </c>
      <c r="S9364" t="s">
        <v>83</v>
      </c>
      <c r="T9364" t="str">
        <f>_xlfn.XLOOKUP(A9364,MI_Match_Analysis!$A$2:$A$8,MI_Match_Analysis!$F$2:$F$8,"Not Found")</f>
        <v>Not Found</v>
      </c>
    </row>
    <row r="9365" spans="1:20" hidden="1" x14ac:dyDescent="0.3">
      <c r="A9365">
        <v>41</v>
      </c>
      <c r="B9365" s="1">
        <v>46141</v>
      </c>
      <c r="C9365" t="s">
        <v>162</v>
      </c>
      <c r="D9365" t="s">
        <v>33</v>
      </c>
      <c r="E9365" t="s">
        <v>34</v>
      </c>
      <c r="F9365" t="s">
        <v>25</v>
      </c>
      <c r="G9365">
        <v>1</v>
      </c>
      <c r="H9365">
        <v>11.5</v>
      </c>
      <c r="I9365" t="s">
        <v>197</v>
      </c>
      <c r="J9365" t="s">
        <v>174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83</v>
      </c>
      <c r="R9365" t="s">
        <v>83</v>
      </c>
      <c r="S9365" t="s">
        <v>83</v>
      </c>
      <c r="T9365" t="str">
        <f>_xlfn.XLOOKUP(A9365,MI_Match_Analysis!$A$2:$A$8,MI_Match_Analysis!$F$2:$F$8,"Not Found")</f>
        <v>Not Found</v>
      </c>
    </row>
    <row r="9366" spans="1:20" hidden="1" x14ac:dyDescent="0.3">
      <c r="A9366">
        <v>41</v>
      </c>
      <c r="B9366" s="1">
        <v>46141</v>
      </c>
      <c r="C9366" t="s">
        <v>162</v>
      </c>
      <c r="D9366" t="s">
        <v>33</v>
      </c>
      <c r="E9366" t="s">
        <v>34</v>
      </c>
      <c r="F9366" t="s">
        <v>25</v>
      </c>
      <c r="G9366">
        <v>1</v>
      </c>
      <c r="H9366">
        <v>11.6</v>
      </c>
      <c r="I9366" t="s">
        <v>197</v>
      </c>
      <c r="J9366" t="s">
        <v>174</v>
      </c>
      <c r="K9366">
        <v>4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83</v>
      </c>
      <c r="R9366" t="s">
        <v>83</v>
      </c>
      <c r="S9366" t="s">
        <v>83</v>
      </c>
      <c r="T9366" t="str">
        <f>_xlfn.XLOOKUP(A9366,MI_Match_Analysis!$A$2:$A$8,MI_Match_Analysis!$F$2:$F$8,"Not Found")</f>
        <v>Not Found</v>
      </c>
    </row>
    <row r="9367" spans="1:20" hidden="1" x14ac:dyDescent="0.3">
      <c r="A9367">
        <v>41</v>
      </c>
      <c r="B9367" s="1">
        <v>46141</v>
      </c>
      <c r="C9367" t="s">
        <v>162</v>
      </c>
      <c r="D9367" t="s">
        <v>33</v>
      </c>
      <c r="E9367" t="s">
        <v>34</v>
      </c>
      <c r="F9367" t="s">
        <v>25</v>
      </c>
      <c r="G9367">
        <v>1</v>
      </c>
      <c r="H9367">
        <v>12.1</v>
      </c>
      <c r="I9367" t="s">
        <v>37</v>
      </c>
      <c r="J9367" t="s">
        <v>120</v>
      </c>
      <c r="K9367">
        <v>1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83</v>
      </c>
      <c r="R9367" t="s">
        <v>83</v>
      </c>
      <c r="S9367" t="s">
        <v>83</v>
      </c>
      <c r="T9367" t="str">
        <f>_xlfn.XLOOKUP(A9367,MI_Match_Analysis!$A$2:$A$8,MI_Match_Analysis!$F$2:$F$8,"Not Found")</f>
        <v>Not Found</v>
      </c>
    </row>
    <row r="9368" spans="1:20" hidden="1" x14ac:dyDescent="0.3">
      <c r="A9368">
        <v>41</v>
      </c>
      <c r="B9368" s="1">
        <v>46141</v>
      </c>
      <c r="C9368" t="s">
        <v>162</v>
      </c>
      <c r="D9368" t="s">
        <v>33</v>
      </c>
      <c r="E9368" t="s">
        <v>34</v>
      </c>
      <c r="F9368" t="s">
        <v>25</v>
      </c>
      <c r="G9368">
        <v>1</v>
      </c>
      <c r="H9368">
        <v>12.2</v>
      </c>
      <c r="I9368" t="s">
        <v>197</v>
      </c>
      <c r="J9368" t="s">
        <v>120</v>
      </c>
      <c r="K9368">
        <v>1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83</v>
      </c>
      <c r="R9368" t="s">
        <v>83</v>
      </c>
      <c r="S9368" t="s">
        <v>83</v>
      </c>
      <c r="T9368" t="str">
        <f>_xlfn.XLOOKUP(A9368,MI_Match_Analysis!$A$2:$A$8,MI_Match_Analysis!$F$2:$F$8,"Not Found")</f>
        <v>Not Found</v>
      </c>
    </row>
    <row r="9369" spans="1:20" hidden="1" x14ac:dyDescent="0.3">
      <c r="A9369">
        <v>41</v>
      </c>
      <c r="B9369" s="1">
        <v>46141</v>
      </c>
      <c r="C9369" t="s">
        <v>162</v>
      </c>
      <c r="D9369" t="s">
        <v>33</v>
      </c>
      <c r="E9369" t="s">
        <v>34</v>
      </c>
      <c r="F9369" t="s">
        <v>25</v>
      </c>
      <c r="G9369">
        <v>1</v>
      </c>
      <c r="H9369">
        <v>12.3</v>
      </c>
      <c r="I9369" t="s">
        <v>37</v>
      </c>
      <c r="J9369" t="s">
        <v>120</v>
      </c>
      <c r="K9369">
        <v>1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83</v>
      </c>
      <c r="R9369" t="s">
        <v>83</v>
      </c>
      <c r="S9369" t="s">
        <v>83</v>
      </c>
      <c r="T9369" t="str">
        <f>_xlfn.XLOOKUP(A9369,MI_Match_Analysis!$A$2:$A$8,MI_Match_Analysis!$F$2:$F$8,"Not Found")</f>
        <v>Not Found</v>
      </c>
    </row>
    <row r="9370" spans="1:20" hidden="1" x14ac:dyDescent="0.3">
      <c r="A9370">
        <v>41</v>
      </c>
      <c r="B9370" s="1">
        <v>46141</v>
      </c>
      <c r="C9370" t="s">
        <v>162</v>
      </c>
      <c r="D9370" t="s">
        <v>33</v>
      </c>
      <c r="E9370" t="s">
        <v>34</v>
      </c>
      <c r="F9370" t="s">
        <v>25</v>
      </c>
      <c r="G9370">
        <v>1</v>
      </c>
      <c r="H9370">
        <v>12.4</v>
      </c>
      <c r="I9370" t="s">
        <v>197</v>
      </c>
      <c r="J9370" t="s">
        <v>120</v>
      </c>
      <c r="K9370">
        <v>1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83</v>
      </c>
      <c r="R9370" t="s">
        <v>83</v>
      </c>
      <c r="S9370" t="s">
        <v>83</v>
      </c>
      <c r="T9370" t="str">
        <f>_xlfn.XLOOKUP(A9370,MI_Match_Analysis!$A$2:$A$8,MI_Match_Analysis!$F$2:$F$8,"Not Found")</f>
        <v>Not Found</v>
      </c>
    </row>
    <row r="9371" spans="1:20" hidden="1" x14ac:dyDescent="0.3">
      <c r="A9371">
        <v>41</v>
      </c>
      <c r="B9371" s="1">
        <v>46141</v>
      </c>
      <c r="C9371" t="s">
        <v>162</v>
      </c>
      <c r="D9371" t="s">
        <v>33</v>
      </c>
      <c r="E9371" t="s">
        <v>34</v>
      </c>
      <c r="F9371" t="s">
        <v>25</v>
      </c>
      <c r="G9371">
        <v>1</v>
      </c>
      <c r="H9371">
        <v>12.5</v>
      </c>
      <c r="I9371" t="s">
        <v>37</v>
      </c>
      <c r="J9371" t="s">
        <v>120</v>
      </c>
      <c r="K9371">
        <v>1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83</v>
      </c>
      <c r="R9371" t="s">
        <v>83</v>
      </c>
      <c r="S9371" t="s">
        <v>83</v>
      </c>
      <c r="T9371" t="str">
        <f>_xlfn.XLOOKUP(A9371,MI_Match_Analysis!$A$2:$A$8,MI_Match_Analysis!$F$2:$F$8,"Not Found")</f>
        <v>Not Found</v>
      </c>
    </row>
    <row r="9372" spans="1:20" hidden="1" x14ac:dyDescent="0.3">
      <c r="A9372">
        <v>41</v>
      </c>
      <c r="B9372" s="1">
        <v>46141</v>
      </c>
      <c r="C9372" t="s">
        <v>162</v>
      </c>
      <c r="D9372" t="s">
        <v>33</v>
      </c>
      <c r="E9372" t="s">
        <v>34</v>
      </c>
      <c r="F9372" t="s">
        <v>25</v>
      </c>
      <c r="G9372">
        <v>1</v>
      </c>
      <c r="H9372">
        <v>12.6</v>
      </c>
      <c r="I9372" t="s">
        <v>197</v>
      </c>
      <c r="J9372" t="s">
        <v>120</v>
      </c>
      <c r="K9372">
        <v>0</v>
      </c>
      <c r="L9372">
        <v>1</v>
      </c>
      <c r="M9372">
        <v>1</v>
      </c>
      <c r="N9372">
        <v>0</v>
      </c>
      <c r="O9372">
        <v>0</v>
      </c>
      <c r="P9372">
        <v>0</v>
      </c>
      <c r="Q9372" t="s">
        <v>83</v>
      </c>
      <c r="R9372" t="s">
        <v>83</v>
      </c>
      <c r="S9372" t="s">
        <v>83</v>
      </c>
      <c r="T9372" t="str">
        <f>_xlfn.XLOOKUP(A9372,MI_Match_Analysis!$A$2:$A$8,MI_Match_Analysis!$F$2:$F$8,"Not Found")</f>
        <v>Not Found</v>
      </c>
    </row>
    <row r="9373" spans="1:20" hidden="1" x14ac:dyDescent="0.3">
      <c r="A9373">
        <v>41</v>
      </c>
      <c r="B9373" s="1">
        <v>46141</v>
      </c>
      <c r="C9373" t="s">
        <v>162</v>
      </c>
      <c r="D9373" t="s">
        <v>33</v>
      </c>
      <c r="E9373" t="s">
        <v>34</v>
      </c>
      <c r="F9373" t="s">
        <v>25</v>
      </c>
      <c r="G9373">
        <v>1</v>
      </c>
      <c r="H9373">
        <v>12.6</v>
      </c>
      <c r="I9373" t="s">
        <v>197</v>
      </c>
      <c r="J9373" t="s">
        <v>120</v>
      </c>
      <c r="K9373">
        <v>1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83</v>
      </c>
      <c r="R9373" t="s">
        <v>83</v>
      </c>
      <c r="S9373" t="s">
        <v>83</v>
      </c>
      <c r="T9373" t="str">
        <f>_xlfn.XLOOKUP(A9373,MI_Match_Analysis!$A$2:$A$8,MI_Match_Analysis!$F$2:$F$8,"Not Found")</f>
        <v>Not Found</v>
      </c>
    </row>
    <row r="9374" spans="1:20" hidden="1" x14ac:dyDescent="0.3">
      <c r="A9374">
        <v>41</v>
      </c>
      <c r="B9374" s="1">
        <v>46141</v>
      </c>
      <c r="C9374" t="s">
        <v>162</v>
      </c>
      <c r="D9374" t="s">
        <v>33</v>
      </c>
      <c r="E9374" t="s">
        <v>34</v>
      </c>
      <c r="F9374" t="s">
        <v>25</v>
      </c>
      <c r="G9374">
        <v>1</v>
      </c>
      <c r="H9374">
        <v>13.1</v>
      </c>
      <c r="I9374" t="s">
        <v>197</v>
      </c>
      <c r="J9374" t="s">
        <v>106</v>
      </c>
      <c r="K9374">
        <v>1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83</v>
      </c>
      <c r="R9374" t="s">
        <v>83</v>
      </c>
      <c r="S9374" t="s">
        <v>83</v>
      </c>
      <c r="T9374" t="str">
        <f>_xlfn.XLOOKUP(A9374,MI_Match_Analysis!$A$2:$A$8,MI_Match_Analysis!$F$2:$F$8,"Not Found")</f>
        <v>Not Found</v>
      </c>
    </row>
    <row r="9375" spans="1:20" hidden="1" x14ac:dyDescent="0.3">
      <c r="A9375">
        <v>41</v>
      </c>
      <c r="B9375" s="1">
        <v>46141</v>
      </c>
      <c r="C9375" t="s">
        <v>162</v>
      </c>
      <c r="D9375" t="s">
        <v>33</v>
      </c>
      <c r="E9375" t="s">
        <v>34</v>
      </c>
      <c r="F9375" t="s">
        <v>25</v>
      </c>
      <c r="G9375">
        <v>1</v>
      </c>
      <c r="H9375">
        <v>13.2</v>
      </c>
      <c r="I9375" t="s">
        <v>37</v>
      </c>
      <c r="J9375" t="s">
        <v>106</v>
      </c>
      <c r="K9375">
        <v>1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83</v>
      </c>
      <c r="R9375" t="s">
        <v>83</v>
      </c>
      <c r="S9375" t="s">
        <v>83</v>
      </c>
      <c r="T9375" t="str">
        <f>_xlfn.XLOOKUP(A9375,MI_Match_Analysis!$A$2:$A$8,MI_Match_Analysis!$F$2:$F$8,"Not Found")</f>
        <v>Not Found</v>
      </c>
    </row>
    <row r="9376" spans="1:20" hidden="1" x14ac:dyDescent="0.3">
      <c r="A9376">
        <v>41</v>
      </c>
      <c r="B9376" s="1">
        <v>46141</v>
      </c>
      <c r="C9376" t="s">
        <v>162</v>
      </c>
      <c r="D9376" t="s">
        <v>33</v>
      </c>
      <c r="E9376" t="s">
        <v>34</v>
      </c>
      <c r="F9376" t="s">
        <v>25</v>
      </c>
      <c r="G9376">
        <v>1</v>
      </c>
      <c r="H9376">
        <v>13.3</v>
      </c>
      <c r="I9376" t="s">
        <v>197</v>
      </c>
      <c r="J9376" t="s">
        <v>106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83</v>
      </c>
      <c r="R9376" t="s">
        <v>83</v>
      </c>
      <c r="S9376" t="s">
        <v>83</v>
      </c>
      <c r="T9376" t="str">
        <f>_xlfn.XLOOKUP(A9376,MI_Match_Analysis!$A$2:$A$8,MI_Match_Analysis!$F$2:$F$8,"Not Found")</f>
        <v>Not Found</v>
      </c>
    </row>
    <row r="9377" spans="1:20" hidden="1" x14ac:dyDescent="0.3">
      <c r="A9377">
        <v>41</v>
      </c>
      <c r="B9377" s="1">
        <v>46141</v>
      </c>
      <c r="C9377" t="s">
        <v>162</v>
      </c>
      <c r="D9377" t="s">
        <v>33</v>
      </c>
      <c r="E9377" t="s">
        <v>34</v>
      </c>
      <c r="F9377" t="s">
        <v>25</v>
      </c>
      <c r="G9377">
        <v>1</v>
      </c>
      <c r="H9377">
        <v>13.4</v>
      </c>
      <c r="I9377" t="s">
        <v>197</v>
      </c>
      <c r="J9377" t="s">
        <v>106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165</v>
      </c>
      <c r="R9377" t="s">
        <v>197</v>
      </c>
      <c r="S9377" t="s">
        <v>174</v>
      </c>
      <c r="T9377" t="str">
        <f>_xlfn.XLOOKUP(A9377,MI_Match_Analysis!$A$2:$A$8,MI_Match_Analysis!$F$2:$F$8,"Not Found")</f>
        <v>Not Found</v>
      </c>
    </row>
    <row r="9378" spans="1:20" hidden="1" x14ac:dyDescent="0.3">
      <c r="A9378">
        <v>41</v>
      </c>
      <c r="B9378" s="1">
        <v>46141</v>
      </c>
      <c r="C9378" t="s">
        <v>162</v>
      </c>
      <c r="D9378" t="s">
        <v>33</v>
      </c>
      <c r="E9378" t="s">
        <v>34</v>
      </c>
      <c r="F9378" t="s">
        <v>25</v>
      </c>
      <c r="G9378">
        <v>1</v>
      </c>
      <c r="H9378">
        <v>13.5</v>
      </c>
      <c r="I9378" t="s">
        <v>182</v>
      </c>
      <c r="J9378" t="s">
        <v>106</v>
      </c>
      <c r="K9378">
        <v>1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83</v>
      </c>
      <c r="R9378" t="s">
        <v>83</v>
      </c>
      <c r="S9378" t="s">
        <v>83</v>
      </c>
      <c r="T9378" t="str">
        <f>_xlfn.XLOOKUP(A9378,MI_Match_Analysis!$A$2:$A$8,MI_Match_Analysis!$F$2:$F$8,"Not Found")</f>
        <v>Not Found</v>
      </c>
    </row>
    <row r="9379" spans="1:20" hidden="1" x14ac:dyDescent="0.3">
      <c r="A9379">
        <v>41</v>
      </c>
      <c r="B9379" s="1">
        <v>46141</v>
      </c>
      <c r="C9379" t="s">
        <v>162</v>
      </c>
      <c r="D9379" t="s">
        <v>33</v>
      </c>
      <c r="E9379" t="s">
        <v>34</v>
      </c>
      <c r="F9379" t="s">
        <v>25</v>
      </c>
      <c r="G9379">
        <v>1</v>
      </c>
      <c r="H9379">
        <v>13.6</v>
      </c>
      <c r="I9379" t="s">
        <v>37</v>
      </c>
      <c r="J9379" t="s">
        <v>106</v>
      </c>
      <c r="K9379">
        <v>1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83</v>
      </c>
      <c r="R9379" t="s">
        <v>83</v>
      </c>
      <c r="S9379" t="s">
        <v>83</v>
      </c>
      <c r="T9379" t="str">
        <f>_xlfn.XLOOKUP(A9379,MI_Match_Analysis!$A$2:$A$8,MI_Match_Analysis!$F$2:$F$8,"Not Found")</f>
        <v>Not Found</v>
      </c>
    </row>
    <row r="9380" spans="1:20" hidden="1" x14ac:dyDescent="0.3">
      <c r="A9380">
        <v>41</v>
      </c>
      <c r="B9380" s="1">
        <v>46141</v>
      </c>
      <c r="C9380" t="s">
        <v>162</v>
      </c>
      <c r="D9380" t="s">
        <v>33</v>
      </c>
      <c r="E9380" t="s">
        <v>34</v>
      </c>
      <c r="F9380" t="s">
        <v>25</v>
      </c>
      <c r="G9380">
        <v>1</v>
      </c>
      <c r="H9380">
        <v>14.1</v>
      </c>
      <c r="I9380" t="s">
        <v>37</v>
      </c>
      <c r="J9380" t="s">
        <v>168</v>
      </c>
      <c r="K9380">
        <v>1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83</v>
      </c>
      <c r="R9380" t="s">
        <v>83</v>
      </c>
      <c r="S9380" t="s">
        <v>83</v>
      </c>
      <c r="T9380" t="str">
        <f>_xlfn.XLOOKUP(A9380,MI_Match_Analysis!$A$2:$A$8,MI_Match_Analysis!$F$2:$F$8,"Not Found")</f>
        <v>Not Found</v>
      </c>
    </row>
    <row r="9381" spans="1:20" hidden="1" x14ac:dyDescent="0.3">
      <c r="A9381">
        <v>41</v>
      </c>
      <c r="B9381" s="1">
        <v>46141</v>
      </c>
      <c r="C9381" t="s">
        <v>162</v>
      </c>
      <c r="D9381" t="s">
        <v>33</v>
      </c>
      <c r="E9381" t="s">
        <v>34</v>
      </c>
      <c r="F9381" t="s">
        <v>25</v>
      </c>
      <c r="G9381">
        <v>1</v>
      </c>
      <c r="H9381">
        <v>14.2</v>
      </c>
      <c r="I9381" t="s">
        <v>182</v>
      </c>
      <c r="J9381" t="s">
        <v>168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83</v>
      </c>
      <c r="R9381" t="s">
        <v>83</v>
      </c>
      <c r="S9381" t="s">
        <v>83</v>
      </c>
      <c r="T9381" t="str">
        <f>_xlfn.XLOOKUP(A9381,MI_Match_Analysis!$A$2:$A$8,MI_Match_Analysis!$F$2:$F$8,"Not Found")</f>
        <v>Not Found</v>
      </c>
    </row>
    <row r="9382" spans="1:20" hidden="1" x14ac:dyDescent="0.3">
      <c r="A9382">
        <v>41</v>
      </c>
      <c r="B9382" s="1">
        <v>46141</v>
      </c>
      <c r="C9382" t="s">
        <v>162</v>
      </c>
      <c r="D9382" t="s">
        <v>33</v>
      </c>
      <c r="E9382" t="s">
        <v>34</v>
      </c>
      <c r="F9382" t="s">
        <v>25</v>
      </c>
      <c r="G9382">
        <v>1</v>
      </c>
      <c r="H9382">
        <v>14.3</v>
      </c>
      <c r="I9382" t="s">
        <v>37</v>
      </c>
      <c r="J9382" t="s">
        <v>168</v>
      </c>
      <c r="K9382">
        <v>4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83</v>
      </c>
      <c r="R9382" t="s">
        <v>83</v>
      </c>
      <c r="S9382" t="s">
        <v>83</v>
      </c>
      <c r="T9382" t="str">
        <f>_xlfn.XLOOKUP(A9382,MI_Match_Analysis!$A$2:$A$8,MI_Match_Analysis!$F$2:$F$8,"Not Found")</f>
        <v>Not Found</v>
      </c>
    </row>
    <row r="9383" spans="1:20" hidden="1" x14ac:dyDescent="0.3">
      <c r="A9383">
        <v>41</v>
      </c>
      <c r="B9383" s="1">
        <v>46141</v>
      </c>
      <c r="C9383" t="s">
        <v>162</v>
      </c>
      <c r="D9383" t="s">
        <v>33</v>
      </c>
      <c r="E9383" t="s">
        <v>34</v>
      </c>
      <c r="F9383" t="s">
        <v>25</v>
      </c>
      <c r="G9383">
        <v>1</v>
      </c>
      <c r="H9383">
        <v>14.4</v>
      </c>
      <c r="I9383" t="s">
        <v>37</v>
      </c>
      <c r="J9383" t="s">
        <v>168</v>
      </c>
      <c r="K9383">
        <v>6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83</v>
      </c>
      <c r="R9383" t="s">
        <v>83</v>
      </c>
      <c r="S9383" t="s">
        <v>83</v>
      </c>
      <c r="T9383" t="str">
        <f>_xlfn.XLOOKUP(A9383,MI_Match_Analysis!$A$2:$A$8,MI_Match_Analysis!$F$2:$F$8,"Not Found")</f>
        <v>Not Found</v>
      </c>
    </row>
    <row r="9384" spans="1:20" hidden="1" x14ac:dyDescent="0.3">
      <c r="A9384">
        <v>41</v>
      </c>
      <c r="B9384" s="1">
        <v>46141</v>
      </c>
      <c r="C9384" t="s">
        <v>162</v>
      </c>
      <c r="D9384" t="s">
        <v>33</v>
      </c>
      <c r="E9384" t="s">
        <v>34</v>
      </c>
      <c r="F9384" t="s">
        <v>25</v>
      </c>
      <c r="G9384">
        <v>1</v>
      </c>
      <c r="H9384">
        <v>14.5</v>
      </c>
      <c r="I9384" t="s">
        <v>37</v>
      </c>
      <c r="J9384" t="s">
        <v>168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83</v>
      </c>
      <c r="R9384" t="s">
        <v>83</v>
      </c>
      <c r="S9384" t="s">
        <v>83</v>
      </c>
      <c r="T9384" t="str">
        <f>_xlfn.XLOOKUP(A9384,MI_Match_Analysis!$A$2:$A$8,MI_Match_Analysis!$F$2:$F$8,"Not Found")</f>
        <v>Not Found</v>
      </c>
    </row>
    <row r="9385" spans="1:20" hidden="1" x14ac:dyDescent="0.3">
      <c r="A9385">
        <v>41</v>
      </c>
      <c r="B9385" s="1">
        <v>46141</v>
      </c>
      <c r="C9385" t="s">
        <v>162</v>
      </c>
      <c r="D9385" t="s">
        <v>33</v>
      </c>
      <c r="E9385" t="s">
        <v>34</v>
      </c>
      <c r="F9385" t="s">
        <v>25</v>
      </c>
      <c r="G9385">
        <v>1</v>
      </c>
      <c r="H9385">
        <v>14.6</v>
      </c>
      <c r="I9385" t="s">
        <v>37</v>
      </c>
      <c r="J9385" t="s">
        <v>168</v>
      </c>
      <c r="K9385">
        <v>0</v>
      </c>
      <c r="L9385">
        <v>1</v>
      </c>
      <c r="M9385">
        <v>1</v>
      </c>
      <c r="N9385">
        <v>0</v>
      </c>
      <c r="O9385">
        <v>0</v>
      </c>
      <c r="P9385">
        <v>0</v>
      </c>
      <c r="Q9385" t="s">
        <v>83</v>
      </c>
      <c r="R9385" t="s">
        <v>83</v>
      </c>
      <c r="S9385" t="s">
        <v>83</v>
      </c>
      <c r="T9385" t="str">
        <f>_xlfn.XLOOKUP(A9385,MI_Match_Analysis!$A$2:$A$8,MI_Match_Analysis!$F$2:$F$8,"Not Found")</f>
        <v>Not Found</v>
      </c>
    </row>
    <row r="9386" spans="1:20" hidden="1" x14ac:dyDescent="0.3">
      <c r="A9386">
        <v>41</v>
      </c>
      <c r="B9386" s="1">
        <v>46141</v>
      </c>
      <c r="C9386" t="s">
        <v>162</v>
      </c>
      <c r="D9386" t="s">
        <v>33</v>
      </c>
      <c r="E9386" t="s">
        <v>34</v>
      </c>
      <c r="F9386" t="s">
        <v>25</v>
      </c>
      <c r="G9386">
        <v>1</v>
      </c>
      <c r="H9386">
        <v>14.6</v>
      </c>
      <c r="I9386" t="s">
        <v>37</v>
      </c>
      <c r="J9386" t="s">
        <v>168</v>
      </c>
      <c r="K9386">
        <v>1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83</v>
      </c>
      <c r="R9386" t="s">
        <v>83</v>
      </c>
      <c r="S9386" t="s">
        <v>83</v>
      </c>
      <c r="T9386" t="str">
        <f>_xlfn.XLOOKUP(A9386,MI_Match_Analysis!$A$2:$A$8,MI_Match_Analysis!$F$2:$F$8,"Not Found")</f>
        <v>Not Found</v>
      </c>
    </row>
    <row r="9387" spans="1:20" hidden="1" x14ac:dyDescent="0.3">
      <c r="A9387">
        <v>41</v>
      </c>
      <c r="B9387" s="1">
        <v>46141</v>
      </c>
      <c r="C9387" t="s">
        <v>162</v>
      </c>
      <c r="D9387" t="s">
        <v>33</v>
      </c>
      <c r="E9387" t="s">
        <v>34</v>
      </c>
      <c r="F9387" t="s">
        <v>25</v>
      </c>
      <c r="G9387">
        <v>1</v>
      </c>
      <c r="H9387">
        <v>15.1</v>
      </c>
      <c r="I9387" t="s">
        <v>37</v>
      </c>
      <c r="J9387" t="s">
        <v>106</v>
      </c>
      <c r="K9387">
        <v>4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83</v>
      </c>
      <c r="R9387" t="s">
        <v>83</v>
      </c>
      <c r="S9387" t="s">
        <v>83</v>
      </c>
      <c r="T9387" t="str">
        <f>_xlfn.XLOOKUP(A9387,MI_Match_Analysis!$A$2:$A$8,MI_Match_Analysis!$F$2:$F$8,"Not Found")</f>
        <v>Not Found</v>
      </c>
    </row>
    <row r="9388" spans="1:20" hidden="1" x14ac:dyDescent="0.3">
      <c r="A9388">
        <v>41</v>
      </c>
      <c r="B9388" s="1">
        <v>46141</v>
      </c>
      <c r="C9388" t="s">
        <v>162</v>
      </c>
      <c r="D9388" t="s">
        <v>33</v>
      </c>
      <c r="E9388" t="s">
        <v>34</v>
      </c>
      <c r="F9388" t="s">
        <v>25</v>
      </c>
      <c r="G9388">
        <v>1</v>
      </c>
      <c r="H9388">
        <v>15.2</v>
      </c>
      <c r="I9388" t="s">
        <v>37</v>
      </c>
      <c r="J9388" t="s">
        <v>106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83</v>
      </c>
      <c r="R9388" t="s">
        <v>83</v>
      </c>
      <c r="S9388" t="s">
        <v>83</v>
      </c>
      <c r="T9388" t="str">
        <f>_xlfn.XLOOKUP(A9388,MI_Match_Analysis!$A$2:$A$8,MI_Match_Analysis!$F$2:$F$8,"Not Found")</f>
        <v>Not Found</v>
      </c>
    </row>
    <row r="9389" spans="1:20" hidden="1" x14ac:dyDescent="0.3">
      <c r="A9389">
        <v>41</v>
      </c>
      <c r="B9389" s="1">
        <v>46141</v>
      </c>
      <c r="C9389" t="s">
        <v>162</v>
      </c>
      <c r="D9389" t="s">
        <v>33</v>
      </c>
      <c r="E9389" t="s">
        <v>34</v>
      </c>
      <c r="F9389" t="s">
        <v>25</v>
      </c>
      <c r="G9389">
        <v>1</v>
      </c>
      <c r="H9389">
        <v>15.3</v>
      </c>
      <c r="I9389" t="s">
        <v>182</v>
      </c>
      <c r="J9389" t="s">
        <v>106</v>
      </c>
      <c r="K9389">
        <v>4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83</v>
      </c>
      <c r="R9389" t="s">
        <v>83</v>
      </c>
      <c r="S9389" t="s">
        <v>83</v>
      </c>
      <c r="T9389" t="str">
        <f>_xlfn.XLOOKUP(A9389,MI_Match_Analysis!$A$2:$A$8,MI_Match_Analysis!$F$2:$F$8,"Not Found")</f>
        <v>Not Found</v>
      </c>
    </row>
    <row r="9390" spans="1:20" hidden="1" x14ac:dyDescent="0.3">
      <c r="A9390">
        <v>41</v>
      </c>
      <c r="B9390" s="1">
        <v>46141</v>
      </c>
      <c r="C9390" t="s">
        <v>162</v>
      </c>
      <c r="D9390" t="s">
        <v>33</v>
      </c>
      <c r="E9390" t="s">
        <v>34</v>
      </c>
      <c r="F9390" t="s">
        <v>25</v>
      </c>
      <c r="G9390">
        <v>1</v>
      </c>
      <c r="H9390">
        <v>15.4</v>
      </c>
      <c r="I9390" t="s">
        <v>182</v>
      </c>
      <c r="J9390" t="s">
        <v>106</v>
      </c>
      <c r="K9390">
        <v>6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83</v>
      </c>
      <c r="R9390" t="s">
        <v>83</v>
      </c>
      <c r="S9390" t="s">
        <v>83</v>
      </c>
      <c r="T9390" t="str">
        <f>_xlfn.XLOOKUP(A9390,MI_Match_Analysis!$A$2:$A$8,MI_Match_Analysis!$F$2:$F$8,"Not Found")</f>
        <v>Not Found</v>
      </c>
    </row>
    <row r="9391" spans="1:20" hidden="1" x14ac:dyDescent="0.3">
      <c r="A9391">
        <v>41</v>
      </c>
      <c r="B9391" s="1">
        <v>46141</v>
      </c>
      <c r="C9391" t="s">
        <v>162</v>
      </c>
      <c r="D9391" t="s">
        <v>33</v>
      </c>
      <c r="E9391" t="s">
        <v>34</v>
      </c>
      <c r="F9391" t="s">
        <v>25</v>
      </c>
      <c r="G9391">
        <v>1</v>
      </c>
      <c r="H9391">
        <v>15.5</v>
      </c>
      <c r="I9391" t="s">
        <v>182</v>
      </c>
      <c r="J9391" t="s">
        <v>106</v>
      </c>
      <c r="K9391">
        <v>4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83</v>
      </c>
      <c r="R9391" t="s">
        <v>83</v>
      </c>
      <c r="S9391" t="s">
        <v>83</v>
      </c>
      <c r="T9391" t="str">
        <f>_xlfn.XLOOKUP(A9391,MI_Match_Analysis!$A$2:$A$8,MI_Match_Analysis!$F$2:$F$8,"Not Found")</f>
        <v>Not Found</v>
      </c>
    </row>
    <row r="9392" spans="1:20" hidden="1" x14ac:dyDescent="0.3">
      <c r="A9392">
        <v>41</v>
      </c>
      <c r="B9392" s="1">
        <v>46141</v>
      </c>
      <c r="C9392" t="s">
        <v>162</v>
      </c>
      <c r="D9392" t="s">
        <v>33</v>
      </c>
      <c r="E9392" t="s">
        <v>34</v>
      </c>
      <c r="F9392" t="s">
        <v>25</v>
      </c>
      <c r="G9392">
        <v>1</v>
      </c>
      <c r="H9392">
        <v>15.6</v>
      </c>
      <c r="I9392" t="s">
        <v>182</v>
      </c>
      <c r="J9392" t="s">
        <v>106</v>
      </c>
      <c r="K9392">
        <v>2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83</v>
      </c>
      <c r="R9392" t="s">
        <v>83</v>
      </c>
      <c r="S9392" t="s">
        <v>83</v>
      </c>
      <c r="T9392" t="str">
        <f>_xlfn.XLOOKUP(A9392,MI_Match_Analysis!$A$2:$A$8,MI_Match_Analysis!$F$2:$F$8,"Not Found")</f>
        <v>Not Found</v>
      </c>
    </row>
    <row r="9393" spans="1:20" hidden="1" x14ac:dyDescent="0.3">
      <c r="A9393">
        <v>41</v>
      </c>
      <c r="B9393" s="1">
        <v>46141</v>
      </c>
      <c r="C9393" t="s">
        <v>162</v>
      </c>
      <c r="D9393" t="s">
        <v>33</v>
      </c>
      <c r="E9393" t="s">
        <v>34</v>
      </c>
      <c r="F9393" t="s">
        <v>25</v>
      </c>
      <c r="G9393">
        <v>1</v>
      </c>
      <c r="H9393">
        <v>16.100000000000001</v>
      </c>
      <c r="I9393" t="s">
        <v>37</v>
      </c>
      <c r="J9393" t="s">
        <v>294</v>
      </c>
      <c r="K9393">
        <v>1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83</v>
      </c>
      <c r="R9393" t="s">
        <v>83</v>
      </c>
      <c r="S9393" t="s">
        <v>83</v>
      </c>
      <c r="T9393" t="str">
        <f>_xlfn.XLOOKUP(A9393,MI_Match_Analysis!$A$2:$A$8,MI_Match_Analysis!$F$2:$F$8,"Not Found")</f>
        <v>Not Found</v>
      </c>
    </row>
    <row r="9394" spans="1:20" hidden="1" x14ac:dyDescent="0.3">
      <c r="A9394">
        <v>41</v>
      </c>
      <c r="B9394" s="1">
        <v>46141</v>
      </c>
      <c r="C9394" t="s">
        <v>162</v>
      </c>
      <c r="D9394" t="s">
        <v>33</v>
      </c>
      <c r="E9394" t="s">
        <v>34</v>
      </c>
      <c r="F9394" t="s">
        <v>25</v>
      </c>
      <c r="G9394">
        <v>1</v>
      </c>
      <c r="H9394">
        <v>16.2</v>
      </c>
      <c r="I9394" t="s">
        <v>182</v>
      </c>
      <c r="J9394" t="s">
        <v>294</v>
      </c>
      <c r="K9394">
        <v>1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83</v>
      </c>
      <c r="R9394" t="s">
        <v>83</v>
      </c>
      <c r="S9394" t="s">
        <v>83</v>
      </c>
      <c r="T9394" t="str">
        <f>_xlfn.XLOOKUP(A9394,MI_Match_Analysis!$A$2:$A$8,MI_Match_Analysis!$F$2:$F$8,"Not Found")</f>
        <v>Not Found</v>
      </c>
    </row>
    <row r="9395" spans="1:20" hidden="1" x14ac:dyDescent="0.3">
      <c r="A9395">
        <v>41</v>
      </c>
      <c r="B9395" s="1">
        <v>46141</v>
      </c>
      <c r="C9395" t="s">
        <v>162</v>
      </c>
      <c r="D9395" t="s">
        <v>33</v>
      </c>
      <c r="E9395" t="s">
        <v>34</v>
      </c>
      <c r="F9395" t="s">
        <v>25</v>
      </c>
      <c r="G9395">
        <v>1</v>
      </c>
      <c r="H9395">
        <v>16.3</v>
      </c>
      <c r="I9395" t="s">
        <v>37</v>
      </c>
      <c r="J9395" t="s">
        <v>294</v>
      </c>
      <c r="K9395">
        <v>1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83</v>
      </c>
      <c r="R9395" t="s">
        <v>83</v>
      </c>
      <c r="S9395" t="s">
        <v>83</v>
      </c>
      <c r="T9395" t="str">
        <f>_xlfn.XLOOKUP(A9395,MI_Match_Analysis!$A$2:$A$8,MI_Match_Analysis!$F$2:$F$8,"Not Found")</f>
        <v>Not Found</v>
      </c>
    </row>
    <row r="9396" spans="1:20" hidden="1" x14ac:dyDescent="0.3">
      <c r="A9396">
        <v>41</v>
      </c>
      <c r="B9396" s="1">
        <v>46141</v>
      </c>
      <c r="C9396" t="s">
        <v>162</v>
      </c>
      <c r="D9396" t="s">
        <v>33</v>
      </c>
      <c r="E9396" t="s">
        <v>34</v>
      </c>
      <c r="F9396" t="s">
        <v>25</v>
      </c>
      <c r="G9396">
        <v>1</v>
      </c>
      <c r="H9396">
        <v>16.399999999999999</v>
      </c>
      <c r="I9396" t="s">
        <v>182</v>
      </c>
      <c r="J9396" t="s">
        <v>294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83</v>
      </c>
      <c r="R9396" t="s">
        <v>83</v>
      </c>
      <c r="S9396" t="s">
        <v>83</v>
      </c>
      <c r="T9396" t="str">
        <f>_xlfn.XLOOKUP(A9396,MI_Match_Analysis!$A$2:$A$8,MI_Match_Analysis!$F$2:$F$8,"Not Found")</f>
        <v>Not Found</v>
      </c>
    </row>
    <row r="9397" spans="1:20" hidden="1" x14ac:dyDescent="0.3">
      <c r="A9397">
        <v>41</v>
      </c>
      <c r="B9397" s="1">
        <v>46141</v>
      </c>
      <c r="C9397" t="s">
        <v>162</v>
      </c>
      <c r="D9397" t="s">
        <v>33</v>
      </c>
      <c r="E9397" t="s">
        <v>34</v>
      </c>
      <c r="F9397" t="s">
        <v>25</v>
      </c>
      <c r="G9397">
        <v>1</v>
      </c>
      <c r="H9397">
        <v>16.5</v>
      </c>
      <c r="I9397" t="s">
        <v>37</v>
      </c>
      <c r="J9397" t="s">
        <v>294</v>
      </c>
      <c r="K9397">
        <v>1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83</v>
      </c>
      <c r="R9397" t="s">
        <v>83</v>
      </c>
      <c r="S9397" t="s">
        <v>83</v>
      </c>
      <c r="T9397" t="str">
        <f>_xlfn.XLOOKUP(A9397,MI_Match_Analysis!$A$2:$A$8,MI_Match_Analysis!$F$2:$F$8,"Not Found")</f>
        <v>Not Found</v>
      </c>
    </row>
    <row r="9398" spans="1:20" hidden="1" x14ac:dyDescent="0.3">
      <c r="A9398">
        <v>41</v>
      </c>
      <c r="B9398" s="1">
        <v>46141</v>
      </c>
      <c r="C9398" t="s">
        <v>162</v>
      </c>
      <c r="D9398" t="s">
        <v>33</v>
      </c>
      <c r="E9398" t="s">
        <v>34</v>
      </c>
      <c r="F9398" t="s">
        <v>25</v>
      </c>
      <c r="G9398">
        <v>1</v>
      </c>
      <c r="H9398">
        <v>16.600000000000001</v>
      </c>
      <c r="I9398" t="s">
        <v>182</v>
      </c>
      <c r="J9398" t="s">
        <v>294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83</v>
      </c>
      <c r="R9398" t="s">
        <v>83</v>
      </c>
      <c r="S9398" t="s">
        <v>83</v>
      </c>
      <c r="T9398" t="str">
        <f>_xlfn.XLOOKUP(A9398,MI_Match_Analysis!$A$2:$A$8,MI_Match_Analysis!$F$2:$F$8,"Not Found")</f>
        <v>Not Found</v>
      </c>
    </row>
    <row r="9399" spans="1:20" hidden="1" x14ac:dyDescent="0.3">
      <c r="A9399">
        <v>41</v>
      </c>
      <c r="B9399" s="1">
        <v>46141</v>
      </c>
      <c r="C9399" t="s">
        <v>162</v>
      </c>
      <c r="D9399" t="s">
        <v>33</v>
      </c>
      <c r="E9399" t="s">
        <v>34</v>
      </c>
      <c r="F9399" t="s">
        <v>25</v>
      </c>
      <c r="G9399">
        <v>1</v>
      </c>
      <c r="H9399">
        <v>17.100000000000001</v>
      </c>
      <c r="I9399" t="s">
        <v>182</v>
      </c>
      <c r="J9399" t="s">
        <v>120</v>
      </c>
      <c r="K9399">
        <v>6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83</v>
      </c>
      <c r="R9399" t="s">
        <v>83</v>
      </c>
      <c r="S9399" t="s">
        <v>83</v>
      </c>
      <c r="T9399" t="str">
        <f>_xlfn.XLOOKUP(A9399,MI_Match_Analysis!$A$2:$A$8,MI_Match_Analysis!$F$2:$F$8,"Not Found")</f>
        <v>Not Found</v>
      </c>
    </row>
    <row r="9400" spans="1:20" hidden="1" x14ac:dyDescent="0.3">
      <c r="A9400">
        <v>41</v>
      </c>
      <c r="B9400" s="1">
        <v>46141</v>
      </c>
      <c r="C9400" t="s">
        <v>162</v>
      </c>
      <c r="D9400" t="s">
        <v>33</v>
      </c>
      <c r="E9400" t="s">
        <v>34</v>
      </c>
      <c r="F9400" t="s">
        <v>25</v>
      </c>
      <c r="G9400">
        <v>1</v>
      </c>
      <c r="H9400">
        <v>17.2</v>
      </c>
      <c r="I9400" t="s">
        <v>182</v>
      </c>
      <c r="J9400" t="s">
        <v>120</v>
      </c>
      <c r="K9400">
        <v>2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83</v>
      </c>
      <c r="R9400" t="s">
        <v>83</v>
      </c>
      <c r="S9400" t="s">
        <v>83</v>
      </c>
      <c r="T9400" t="str">
        <f>_xlfn.XLOOKUP(A9400,MI_Match_Analysis!$A$2:$A$8,MI_Match_Analysis!$F$2:$F$8,"Not Found")</f>
        <v>Not Found</v>
      </c>
    </row>
    <row r="9401" spans="1:20" hidden="1" x14ac:dyDescent="0.3">
      <c r="A9401">
        <v>41</v>
      </c>
      <c r="B9401" s="1">
        <v>46141</v>
      </c>
      <c r="C9401" t="s">
        <v>162</v>
      </c>
      <c r="D9401" t="s">
        <v>33</v>
      </c>
      <c r="E9401" t="s">
        <v>34</v>
      </c>
      <c r="F9401" t="s">
        <v>25</v>
      </c>
      <c r="G9401">
        <v>1</v>
      </c>
      <c r="H9401">
        <v>17.3</v>
      </c>
      <c r="I9401" t="s">
        <v>182</v>
      </c>
      <c r="J9401" t="s">
        <v>120</v>
      </c>
      <c r="K9401">
        <v>0</v>
      </c>
      <c r="L9401">
        <v>1</v>
      </c>
      <c r="M9401">
        <v>1</v>
      </c>
      <c r="N9401">
        <v>0</v>
      </c>
      <c r="O9401">
        <v>0</v>
      </c>
      <c r="P9401">
        <v>0</v>
      </c>
      <c r="Q9401" t="s">
        <v>83</v>
      </c>
      <c r="R9401" t="s">
        <v>83</v>
      </c>
      <c r="S9401" t="s">
        <v>83</v>
      </c>
      <c r="T9401" t="str">
        <f>_xlfn.XLOOKUP(A9401,MI_Match_Analysis!$A$2:$A$8,MI_Match_Analysis!$F$2:$F$8,"Not Found")</f>
        <v>Not Found</v>
      </c>
    </row>
    <row r="9402" spans="1:20" hidden="1" x14ac:dyDescent="0.3">
      <c r="A9402">
        <v>41</v>
      </c>
      <c r="B9402" s="1">
        <v>46141</v>
      </c>
      <c r="C9402" t="s">
        <v>162</v>
      </c>
      <c r="D9402" t="s">
        <v>33</v>
      </c>
      <c r="E9402" t="s">
        <v>34</v>
      </c>
      <c r="F9402" t="s">
        <v>25</v>
      </c>
      <c r="G9402">
        <v>1</v>
      </c>
      <c r="H9402">
        <v>17.3</v>
      </c>
      <c r="I9402" t="s">
        <v>182</v>
      </c>
      <c r="J9402" t="s">
        <v>120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83</v>
      </c>
      <c r="R9402" t="s">
        <v>83</v>
      </c>
      <c r="S9402" t="s">
        <v>83</v>
      </c>
      <c r="T9402" t="str">
        <f>_xlfn.XLOOKUP(A9402,MI_Match_Analysis!$A$2:$A$8,MI_Match_Analysis!$F$2:$F$8,"Not Found")</f>
        <v>Not Found</v>
      </c>
    </row>
    <row r="9403" spans="1:20" hidden="1" x14ac:dyDescent="0.3">
      <c r="A9403">
        <v>41</v>
      </c>
      <c r="B9403" s="1">
        <v>46141</v>
      </c>
      <c r="C9403" t="s">
        <v>162</v>
      </c>
      <c r="D9403" t="s">
        <v>33</v>
      </c>
      <c r="E9403" t="s">
        <v>34</v>
      </c>
      <c r="F9403" t="s">
        <v>25</v>
      </c>
      <c r="G9403">
        <v>1</v>
      </c>
      <c r="H9403">
        <v>17.399999999999999</v>
      </c>
      <c r="I9403" t="s">
        <v>37</v>
      </c>
      <c r="J9403" t="s">
        <v>120</v>
      </c>
      <c r="K9403">
        <v>0</v>
      </c>
      <c r="L9403">
        <v>1</v>
      </c>
      <c r="M9403">
        <v>1</v>
      </c>
      <c r="N9403">
        <v>0</v>
      </c>
      <c r="O9403">
        <v>0</v>
      </c>
      <c r="P9403">
        <v>0</v>
      </c>
      <c r="Q9403" t="s">
        <v>83</v>
      </c>
      <c r="R9403" t="s">
        <v>83</v>
      </c>
      <c r="S9403" t="s">
        <v>83</v>
      </c>
      <c r="T9403" t="str">
        <f>_xlfn.XLOOKUP(A9403,MI_Match_Analysis!$A$2:$A$8,MI_Match_Analysis!$F$2:$F$8,"Not Found")</f>
        <v>Not Found</v>
      </c>
    </row>
    <row r="9404" spans="1:20" hidden="1" x14ac:dyDescent="0.3">
      <c r="A9404">
        <v>41</v>
      </c>
      <c r="B9404" s="1">
        <v>46141</v>
      </c>
      <c r="C9404" t="s">
        <v>162</v>
      </c>
      <c r="D9404" t="s">
        <v>33</v>
      </c>
      <c r="E9404" t="s">
        <v>34</v>
      </c>
      <c r="F9404" t="s">
        <v>25</v>
      </c>
      <c r="G9404">
        <v>1</v>
      </c>
      <c r="H9404">
        <v>17.399999999999999</v>
      </c>
      <c r="I9404" t="s">
        <v>37</v>
      </c>
      <c r="J9404" t="s">
        <v>120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83</v>
      </c>
      <c r="R9404" t="s">
        <v>83</v>
      </c>
      <c r="S9404" t="s">
        <v>83</v>
      </c>
      <c r="T9404" t="str">
        <f>_xlfn.XLOOKUP(A9404,MI_Match_Analysis!$A$2:$A$8,MI_Match_Analysis!$F$2:$F$8,"Not Found")</f>
        <v>Not Found</v>
      </c>
    </row>
    <row r="9405" spans="1:20" hidden="1" x14ac:dyDescent="0.3">
      <c r="A9405">
        <v>41</v>
      </c>
      <c r="B9405" s="1">
        <v>46141</v>
      </c>
      <c r="C9405" t="s">
        <v>162</v>
      </c>
      <c r="D9405" t="s">
        <v>33</v>
      </c>
      <c r="E9405" t="s">
        <v>34</v>
      </c>
      <c r="F9405" t="s">
        <v>25</v>
      </c>
      <c r="G9405">
        <v>1</v>
      </c>
      <c r="H9405">
        <v>17.5</v>
      </c>
      <c r="I9405" t="s">
        <v>182</v>
      </c>
      <c r="J9405" t="s">
        <v>120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83</v>
      </c>
      <c r="R9405" t="s">
        <v>83</v>
      </c>
      <c r="S9405" t="s">
        <v>83</v>
      </c>
      <c r="T9405" t="str">
        <f>_xlfn.XLOOKUP(A9405,MI_Match_Analysis!$A$2:$A$8,MI_Match_Analysis!$F$2:$F$8,"Not Found")</f>
        <v>Not Found</v>
      </c>
    </row>
    <row r="9406" spans="1:20" hidden="1" x14ac:dyDescent="0.3">
      <c r="A9406">
        <v>41</v>
      </c>
      <c r="B9406" s="1">
        <v>46141</v>
      </c>
      <c r="C9406" t="s">
        <v>162</v>
      </c>
      <c r="D9406" t="s">
        <v>33</v>
      </c>
      <c r="E9406" t="s">
        <v>34</v>
      </c>
      <c r="F9406" t="s">
        <v>25</v>
      </c>
      <c r="G9406">
        <v>1</v>
      </c>
      <c r="H9406">
        <v>17.600000000000001</v>
      </c>
      <c r="I9406" t="s">
        <v>182</v>
      </c>
      <c r="J9406" t="s">
        <v>120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83</v>
      </c>
      <c r="R9406" t="s">
        <v>83</v>
      </c>
      <c r="S9406" t="s">
        <v>83</v>
      </c>
      <c r="T9406" t="str">
        <f>_xlfn.XLOOKUP(A9406,MI_Match_Analysis!$A$2:$A$8,MI_Match_Analysis!$F$2:$F$8,"Not Found")</f>
        <v>Not Found</v>
      </c>
    </row>
    <row r="9407" spans="1:20" hidden="1" x14ac:dyDescent="0.3">
      <c r="A9407">
        <v>41</v>
      </c>
      <c r="B9407" s="1">
        <v>46141</v>
      </c>
      <c r="C9407" t="s">
        <v>162</v>
      </c>
      <c r="D9407" t="s">
        <v>33</v>
      </c>
      <c r="E9407" t="s">
        <v>34</v>
      </c>
      <c r="F9407" t="s">
        <v>25</v>
      </c>
      <c r="G9407">
        <v>1</v>
      </c>
      <c r="H9407">
        <v>18.100000000000001</v>
      </c>
      <c r="I9407" t="s">
        <v>182</v>
      </c>
      <c r="J9407" t="s">
        <v>107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165</v>
      </c>
      <c r="R9407" t="s">
        <v>182</v>
      </c>
      <c r="S9407" t="s">
        <v>170</v>
      </c>
      <c r="T9407" t="str">
        <f>_xlfn.XLOOKUP(A9407,MI_Match_Analysis!$A$2:$A$8,MI_Match_Analysis!$F$2:$F$8,"Not Found")</f>
        <v>Not Found</v>
      </c>
    </row>
    <row r="9408" spans="1:20" hidden="1" x14ac:dyDescent="0.3">
      <c r="A9408">
        <v>41</v>
      </c>
      <c r="B9408" s="1">
        <v>46141</v>
      </c>
      <c r="C9408" t="s">
        <v>162</v>
      </c>
      <c r="D9408" t="s">
        <v>33</v>
      </c>
      <c r="E9408" t="s">
        <v>34</v>
      </c>
      <c r="F9408" t="s">
        <v>25</v>
      </c>
      <c r="G9408">
        <v>1</v>
      </c>
      <c r="H9408">
        <v>18.2</v>
      </c>
      <c r="I9408" t="s">
        <v>126</v>
      </c>
      <c r="J9408" t="s">
        <v>107</v>
      </c>
      <c r="K9408">
        <v>6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83</v>
      </c>
      <c r="R9408" t="s">
        <v>83</v>
      </c>
      <c r="S9408" t="s">
        <v>83</v>
      </c>
      <c r="T9408" t="str">
        <f>_xlfn.XLOOKUP(A9408,MI_Match_Analysis!$A$2:$A$8,MI_Match_Analysis!$F$2:$F$8,"Not Found")</f>
        <v>Not Found</v>
      </c>
    </row>
    <row r="9409" spans="1:20" hidden="1" x14ac:dyDescent="0.3">
      <c r="A9409">
        <v>41</v>
      </c>
      <c r="B9409" s="1">
        <v>46141</v>
      </c>
      <c r="C9409" t="s">
        <v>162</v>
      </c>
      <c r="D9409" t="s">
        <v>33</v>
      </c>
      <c r="E9409" t="s">
        <v>34</v>
      </c>
      <c r="F9409" t="s">
        <v>25</v>
      </c>
      <c r="G9409">
        <v>1</v>
      </c>
      <c r="H9409">
        <v>18.3</v>
      </c>
      <c r="I9409" t="s">
        <v>126</v>
      </c>
      <c r="J9409" t="s">
        <v>107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83</v>
      </c>
      <c r="R9409" t="s">
        <v>83</v>
      </c>
      <c r="S9409" t="s">
        <v>83</v>
      </c>
      <c r="T9409" t="str">
        <f>_xlfn.XLOOKUP(A9409,MI_Match_Analysis!$A$2:$A$8,MI_Match_Analysis!$F$2:$F$8,"Not Found")</f>
        <v>Not Found</v>
      </c>
    </row>
    <row r="9410" spans="1:20" hidden="1" x14ac:dyDescent="0.3">
      <c r="A9410">
        <v>41</v>
      </c>
      <c r="B9410" s="1">
        <v>46141</v>
      </c>
      <c r="C9410" t="s">
        <v>162</v>
      </c>
      <c r="D9410" t="s">
        <v>33</v>
      </c>
      <c r="E9410" t="s">
        <v>34</v>
      </c>
      <c r="F9410" t="s">
        <v>25</v>
      </c>
      <c r="G9410">
        <v>1</v>
      </c>
      <c r="H9410">
        <v>18.399999999999999</v>
      </c>
      <c r="I9410" t="s">
        <v>126</v>
      </c>
      <c r="J9410" t="s">
        <v>107</v>
      </c>
      <c r="K9410">
        <v>1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83</v>
      </c>
      <c r="R9410" t="s">
        <v>83</v>
      </c>
      <c r="S9410" t="s">
        <v>83</v>
      </c>
      <c r="T9410" t="str">
        <f>_xlfn.XLOOKUP(A9410,MI_Match_Analysis!$A$2:$A$8,MI_Match_Analysis!$F$2:$F$8,"Not Found")</f>
        <v>Not Found</v>
      </c>
    </row>
    <row r="9411" spans="1:20" hidden="1" x14ac:dyDescent="0.3">
      <c r="A9411">
        <v>41</v>
      </c>
      <c r="B9411" s="1">
        <v>46141</v>
      </c>
      <c r="C9411" t="s">
        <v>162</v>
      </c>
      <c r="D9411" t="s">
        <v>33</v>
      </c>
      <c r="E9411" t="s">
        <v>34</v>
      </c>
      <c r="F9411" t="s">
        <v>25</v>
      </c>
      <c r="G9411">
        <v>1</v>
      </c>
      <c r="H9411">
        <v>18.5</v>
      </c>
      <c r="I9411" t="s">
        <v>37</v>
      </c>
      <c r="J9411" t="s">
        <v>107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83</v>
      </c>
      <c r="R9411" t="s">
        <v>83</v>
      </c>
      <c r="S9411" t="s">
        <v>83</v>
      </c>
      <c r="T9411" t="str">
        <f>_xlfn.XLOOKUP(A9411,MI_Match_Analysis!$A$2:$A$8,MI_Match_Analysis!$F$2:$F$8,"Not Found")</f>
        <v>Not Found</v>
      </c>
    </row>
    <row r="9412" spans="1:20" hidden="1" x14ac:dyDescent="0.3">
      <c r="A9412">
        <v>41</v>
      </c>
      <c r="B9412" s="1">
        <v>46141</v>
      </c>
      <c r="C9412" t="s">
        <v>162</v>
      </c>
      <c r="D9412" t="s">
        <v>33</v>
      </c>
      <c r="E9412" t="s">
        <v>34</v>
      </c>
      <c r="F9412" t="s">
        <v>25</v>
      </c>
      <c r="G9412">
        <v>1</v>
      </c>
      <c r="H9412">
        <v>18.600000000000001</v>
      </c>
      <c r="I9412" t="s">
        <v>126</v>
      </c>
      <c r="J9412" t="s">
        <v>107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83</v>
      </c>
      <c r="R9412" t="s">
        <v>83</v>
      </c>
      <c r="S9412" t="s">
        <v>83</v>
      </c>
      <c r="T9412" t="str">
        <f>_xlfn.XLOOKUP(A9412,MI_Match_Analysis!$A$2:$A$8,MI_Match_Analysis!$F$2:$F$8,"Not Found")</f>
        <v>Not Found</v>
      </c>
    </row>
    <row r="9413" spans="1:20" hidden="1" x14ac:dyDescent="0.3">
      <c r="A9413">
        <v>41</v>
      </c>
      <c r="B9413" s="1">
        <v>46141</v>
      </c>
      <c r="C9413" t="s">
        <v>162</v>
      </c>
      <c r="D9413" t="s">
        <v>33</v>
      </c>
      <c r="E9413" t="s">
        <v>34</v>
      </c>
      <c r="F9413" t="s">
        <v>25</v>
      </c>
      <c r="G9413">
        <v>1</v>
      </c>
      <c r="H9413">
        <v>19.100000000000001</v>
      </c>
      <c r="I9413" t="s">
        <v>37</v>
      </c>
      <c r="J9413" t="s">
        <v>106</v>
      </c>
      <c r="K9413">
        <v>2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83</v>
      </c>
      <c r="R9413" t="s">
        <v>83</v>
      </c>
      <c r="S9413" t="s">
        <v>83</v>
      </c>
      <c r="T9413" t="str">
        <f>_xlfn.XLOOKUP(A9413,MI_Match_Analysis!$A$2:$A$8,MI_Match_Analysis!$F$2:$F$8,"Not Found")</f>
        <v>Not Found</v>
      </c>
    </row>
    <row r="9414" spans="1:20" hidden="1" x14ac:dyDescent="0.3">
      <c r="A9414">
        <v>41</v>
      </c>
      <c r="B9414" s="1">
        <v>46141</v>
      </c>
      <c r="C9414" t="s">
        <v>162</v>
      </c>
      <c r="D9414" t="s">
        <v>33</v>
      </c>
      <c r="E9414" t="s">
        <v>34</v>
      </c>
      <c r="F9414" t="s">
        <v>25</v>
      </c>
      <c r="G9414">
        <v>1</v>
      </c>
      <c r="H9414">
        <v>19.2</v>
      </c>
      <c r="I9414" t="s">
        <v>37</v>
      </c>
      <c r="J9414" t="s">
        <v>106</v>
      </c>
      <c r="K9414">
        <v>1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83</v>
      </c>
      <c r="R9414" t="s">
        <v>83</v>
      </c>
      <c r="S9414" t="s">
        <v>83</v>
      </c>
      <c r="T9414" t="str">
        <f>_xlfn.XLOOKUP(A9414,MI_Match_Analysis!$A$2:$A$8,MI_Match_Analysis!$F$2:$F$8,"Not Found")</f>
        <v>Not Found</v>
      </c>
    </row>
    <row r="9415" spans="1:20" hidden="1" x14ac:dyDescent="0.3">
      <c r="A9415">
        <v>41</v>
      </c>
      <c r="B9415" s="1">
        <v>46141</v>
      </c>
      <c r="C9415" t="s">
        <v>162</v>
      </c>
      <c r="D9415" t="s">
        <v>33</v>
      </c>
      <c r="E9415" t="s">
        <v>34</v>
      </c>
      <c r="F9415" t="s">
        <v>25</v>
      </c>
      <c r="G9415">
        <v>1</v>
      </c>
      <c r="H9415">
        <v>19.3</v>
      </c>
      <c r="I9415" t="s">
        <v>126</v>
      </c>
      <c r="J9415" t="s">
        <v>106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165</v>
      </c>
      <c r="R9415" t="s">
        <v>126</v>
      </c>
      <c r="S9415" t="s">
        <v>170</v>
      </c>
      <c r="T9415" t="str">
        <f>_xlfn.XLOOKUP(A9415,MI_Match_Analysis!$A$2:$A$8,MI_Match_Analysis!$F$2:$F$8,"Not Found")</f>
        <v>Not Found</v>
      </c>
    </row>
    <row r="9416" spans="1:20" hidden="1" x14ac:dyDescent="0.3">
      <c r="A9416">
        <v>41</v>
      </c>
      <c r="B9416" s="1">
        <v>46141</v>
      </c>
      <c r="C9416" t="s">
        <v>162</v>
      </c>
      <c r="D9416" t="s">
        <v>33</v>
      </c>
      <c r="E9416" t="s">
        <v>34</v>
      </c>
      <c r="F9416" t="s">
        <v>25</v>
      </c>
      <c r="G9416">
        <v>1</v>
      </c>
      <c r="H9416">
        <v>19.399999999999999</v>
      </c>
      <c r="I9416" t="s">
        <v>306</v>
      </c>
      <c r="J9416" t="s">
        <v>106</v>
      </c>
      <c r="K9416">
        <v>1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83</v>
      </c>
      <c r="R9416" t="s">
        <v>83</v>
      </c>
      <c r="S9416" t="s">
        <v>83</v>
      </c>
      <c r="T9416" t="str">
        <f>_xlfn.XLOOKUP(A9416,MI_Match_Analysis!$A$2:$A$8,MI_Match_Analysis!$F$2:$F$8,"Not Found")</f>
        <v>Not Found</v>
      </c>
    </row>
    <row r="9417" spans="1:20" hidden="1" x14ac:dyDescent="0.3">
      <c r="A9417">
        <v>41</v>
      </c>
      <c r="B9417" s="1">
        <v>46141</v>
      </c>
      <c r="C9417" t="s">
        <v>162</v>
      </c>
      <c r="D9417" t="s">
        <v>33</v>
      </c>
      <c r="E9417" t="s">
        <v>34</v>
      </c>
      <c r="F9417" t="s">
        <v>25</v>
      </c>
      <c r="G9417">
        <v>1</v>
      </c>
      <c r="H9417">
        <v>19.5</v>
      </c>
      <c r="I9417" t="s">
        <v>37</v>
      </c>
      <c r="J9417" t="s">
        <v>106</v>
      </c>
      <c r="K9417">
        <v>6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83</v>
      </c>
      <c r="R9417" t="s">
        <v>83</v>
      </c>
      <c r="S9417" t="s">
        <v>83</v>
      </c>
      <c r="T9417" t="str">
        <f>_xlfn.XLOOKUP(A9417,MI_Match_Analysis!$A$2:$A$8,MI_Match_Analysis!$F$2:$F$8,"Not Found")</f>
        <v>Not Found</v>
      </c>
    </row>
    <row r="9418" spans="1:20" hidden="1" x14ac:dyDescent="0.3">
      <c r="A9418">
        <v>41</v>
      </c>
      <c r="B9418" s="1">
        <v>46141</v>
      </c>
      <c r="C9418" t="s">
        <v>162</v>
      </c>
      <c r="D9418" t="s">
        <v>33</v>
      </c>
      <c r="E9418" t="s">
        <v>34</v>
      </c>
      <c r="F9418" t="s">
        <v>25</v>
      </c>
      <c r="G9418">
        <v>1</v>
      </c>
      <c r="H9418">
        <v>19.600000000000001</v>
      </c>
      <c r="I9418" t="s">
        <v>37</v>
      </c>
      <c r="J9418" t="s">
        <v>106</v>
      </c>
      <c r="K9418">
        <v>4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83</v>
      </c>
      <c r="R9418" t="s">
        <v>83</v>
      </c>
      <c r="S9418" t="s">
        <v>83</v>
      </c>
      <c r="T9418" t="str">
        <f>_xlfn.XLOOKUP(A9418,MI_Match_Analysis!$A$2:$A$8,MI_Match_Analysis!$F$2:$F$8,"Not Found")</f>
        <v>Not Found</v>
      </c>
    </row>
    <row r="9419" spans="1:20" hidden="1" x14ac:dyDescent="0.3">
      <c r="A9419">
        <v>41</v>
      </c>
      <c r="B9419" s="1">
        <v>46141</v>
      </c>
      <c r="C9419" t="s">
        <v>162</v>
      </c>
      <c r="D9419" t="s">
        <v>33</v>
      </c>
      <c r="E9419" t="s">
        <v>25</v>
      </c>
      <c r="F9419" t="s">
        <v>34</v>
      </c>
      <c r="G9419">
        <v>2</v>
      </c>
      <c r="H9419">
        <v>0.1</v>
      </c>
      <c r="I9419" t="s">
        <v>95</v>
      </c>
      <c r="J9419" t="s">
        <v>180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83</v>
      </c>
      <c r="R9419" t="s">
        <v>83</v>
      </c>
      <c r="S9419" t="s">
        <v>83</v>
      </c>
      <c r="T9419" t="str">
        <f>_xlfn.XLOOKUP(A9419,MI_Match_Analysis!$A$2:$A$8,MI_Match_Analysis!$F$2:$F$8,"Not Found")</f>
        <v>Not Found</v>
      </c>
    </row>
    <row r="9420" spans="1:20" hidden="1" x14ac:dyDescent="0.3">
      <c r="A9420">
        <v>41</v>
      </c>
      <c r="B9420" s="1">
        <v>46141</v>
      </c>
      <c r="C9420" t="s">
        <v>162</v>
      </c>
      <c r="D9420" t="s">
        <v>33</v>
      </c>
      <c r="E9420" t="s">
        <v>25</v>
      </c>
      <c r="F9420" t="s">
        <v>34</v>
      </c>
      <c r="G9420">
        <v>2</v>
      </c>
      <c r="H9420">
        <v>0.2</v>
      </c>
      <c r="I9420" t="s">
        <v>95</v>
      </c>
      <c r="J9420" t="s">
        <v>180</v>
      </c>
      <c r="K9420">
        <v>6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83</v>
      </c>
      <c r="R9420" t="s">
        <v>83</v>
      </c>
      <c r="S9420" t="s">
        <v>83</v>
      </c>
      <c r="T9420" t="str">
        <f>_xlfn.XLOOKUP(A9420,MI_Match_Analysis!$A$2:$A$8,MI_Match_Analysis!$F$2:$F$8,"Not Found")</f>
        <v>Not Found</v>
      </c>
    </row>
    <row r="9421" spans="1:20" hidden="1" x14ac:dyDescent="0.3">
      <c r="A9421">
        <v>41</v>
      </c>
      <c r="B9421" s="1">
        <v>46141</v>
      </c>
      <c r="C9421" t="s">
        <v>162</v>
      </c>
      <c r="D9421" t="s">
        <v>33</v>
      </c>
      <c r="E9421" t="s">
        <v>25</v>
      </c>
      <c r="F9421" t="s">
        <v>34</v>
      </c>
      <c r="G9421">
        <v>2</v>
      </c>
      <c r="H9421">
        <v>0.3</v>
      </c>
      <c r="I9421" t="s">
        <v>95</v>
      </c>
      <c r="J9421" t="s">
        <v>180</v>
      </c>
      <c r="K9421">
        <v>0</v>
      </c>
      <c r="L9421">
        <v>1</v>
      </c>
      <c r="M9421">
        <v>1</v>
      </c>
      <c r="N9421">
        <v>0</v>
      </c>
      <c r="O9421">
        <v>0</v>
      </c>
      <c r="P9421">
        <v>0</v>
      </c>
      <c r="Q9421" t="s">
        <v>83</v>
      </c>
      <c r="R9421" t="s">
        <v>83</v>
      </c>
      <c r="S9421" t="s">
        <v>83</v>
      </c>
      <c r="T9421" t="str">
        <f>_xlfn.XLOOKUP(A9421,MI_Match_Analysis!$A$2:$A$8,MI_Match_Analysis!$F$2:$F$8,"Not Found")</f>
        <v>Not Found</v>
      </c>
    </row>
    <row r="9422" spans="1:20" hidden="1" x14ac:dyDescent="0.3">
      <c r="A9422">
        <v>41</v>
      </c>
      <c r="B9422" s="1">
        <v>46141</v>
      </c>
      <c r="C9422" t="s">
        <v>162</v>
      </c>
      <c r="D9422" t="s">
        <v>33</v>
      </c>
      <c r="E9422" t="s">
        <v>25</v>
      </c>
      <c r="F9422" t="s">
        <v>34</v>
      </c>
      <c r="G9422">
        <v>2</v>
      </c>
      <c r="H9422">
        <v>0.3</v>
      </c>
      <c r="I9422" t="s">
        <v>95</v>
      </c>
      <c r="J9422" t="s">
        <v>180</v>
      </c>
      <c r="K9422">
        <v>1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83</v>
      </c>
      <c r="R9422" t="s">
        <v>83</v>
      </c>
      <c r="S9422" t="s">
        <v>83</v>
      </c>
      <c r="T9422" t="str">
        <f>_xlfn.XLOOKUP(A9422,MI_Match_Analysis!$A$2:$A$8,MI_Match_Analysis!$F$2:$F$8,"Not Found")</f>
        <v>Not Found</v>
      </c>
    </row>
    <row r="9423" spans="1:20" hidden="1" x14ac:dyDescent="0.3">
      <c r="A9423">
        <v>41</v>
      </c>
      <c r="B9423" s="1">
        <v>46141</v>
      </c>
      <c r="C9423" t="s">
        <v>162</v>
      </c>
      <c r="D9423" t="s">
        <v>33</v>
      </c>
      <c r="E9423" t="s">
        <v>25</v>
      </c>
      <c r="F9423" t="s">
        <v>34</v>
      </c>
      <c r="G9423">
        <v>2</v>
      </c>
      <c r="H9423">
        <v>0.4</v>
      </c>
      <c r="I9423" t="s">
        <v>164</v>
      </c>
      <c r="J9423" t="s">
        <v>180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83</v>
      </c>
      <c r="R9423" t="s">
        <v>83</v>
      </c>
      <c r="S9423" t="s">
        <v>83</v>
      </c>
      <c r="T9423" t="str">
        <f>_xlfn.XLOOKUP(A9423,MI_Match_Analysis!$A$2:$A$8,MI_Match_Analysis!$F$2:$F$8,"Not Found")</f>
        <v>Not Found</v>
      </c>
    </row>
    <row r="9424" spans="1:20" hidden="1" x14ac:dyDescent="0.3">
      <c r="A9424">
        <v>41</v>
      </c>
      <c r="B9424" s="1">
        <v>46141</v>
      </c>
      <c r="C9424" t="s">
        <v>162</v>
      </c>
      <c r="D9424" t="s">
        <v>33</v>
      </c>
      <c r="E9424" t="s">
        <v>25</v>
      </c>
      <c r="F9424" t="s">
        <v>34</v>
      </c>
      <c r="G9424">
        <v>2</v>
      </c>
      <c r="H9424">
        <v>0.5</v>
      </c>
      <c r="I9424" t="s">
        <v>164</v>
      </c>
      <c r="J9424" t="s">
        <v>180</v>
      </c>
      <c r="K9424">
        <v>1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83</v>
      </c>
      <c r="R9424" t="s">
        <v>83</v>
      </c>
      <c r="S9424" t="s">
        <v>83</v>
      </c>
      <c r="T9424" t="str">
        <f>_xlfn.XLOOKUP(A9424,MI_Match_Analysis!$A$2:$A$8,MI_Match_Analysis!$F$2:$F$8,"Not Found")</f>
        <v>Not Found</v>
      </c>
    </row>
    <row r="9425" spans="1:20" hidden="1" x14ac:dyDescent="0.3">
      <c r="A9425">
        <v>41</v>
      </c>
      <c r="B9425" s="1">
        <v>46141</v>
      </c>
      <c r="C9425" t="s">
        <v>162</v>
      </c>
      <c r="D9425" t="s">
        <v>33</v>
      </c>
      <c r="E9425" t="s">
        <v>25</v>
      </c>
      <c r="F9425" t="s">
        <v>34</v>
      </c>
      <c r="G9425">
        <v>2</v>
      </c>
      <c r="H9425">
        <v>0.6</v>
      </c>
      <c r="I9425" t="s">
        <v>95</v>
      </c>
      <c r="J9425" t="s">
        <v>180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83</v>
      </c>
      <c r="R9425" t="s">
        <v>83</v>
      </c>
      <c r="S9425" t="s">
        <v>83</v>
      </c>
      <c r="T9425" t="str">
        <f>_xlfn.XLOOKUP(A9425,MI_Match_Analysis!$A$2:$A$8,MI_Match_Analysis!$F$2:$F$8,"Not Found")</f>
        <v>Not Found</v>
      </c>
    </row>
    <row r="9426" spans="1:20" hidden="1" x14ac:dyDescent="0.3">
      <c r="A9426">
        <v>41</v>
      </c>
      <c r="B9426" s="1">
        <v>46141</v>
      </c>
      <c r="C9426" t="s">
        <v>162</v>
      </c>
      <c r="D9426" t="s">
        <v>33</v>
      </c>
      <c r="E9426" t="s">
        <v>25</v>
      </c>
      <c r="F9426" t="s">
        <v>34</v>
      </c>
      <c r="G9426">
        <v>2</v>
      </c>
      <c r="H9426">
        <v>1.1000000000000001</v>
      </c>
      <c r="I9426" t="s">
        <v>95</v>
      </c>
      <c r="J9426" t="s">
        <v>184</v>
      </c>
      <c r="K9426">
        <v>1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83</v>
      </c>
      <c r="R9426" t="s">
        <v>83</v>
      </c>
      <c r="S9426" t="s">
        <v>83</v>
      </c>
      <c r="T9426" t="str">
        <f>_xlfn.XLOOKUP(A9426,MI_Match_Analysis!$A$2:$A$8,MI_Match_Analysis!$F$2:$F$8,"Not Found")</f>
        <v>Not Found</v>
      </c>
    </row>
    <row r="9427" spans="1:20" hidden="1" x14ac:dyDescent="0.3">
      <c r="A9427">
        <v>41</v>
      </c>
      <c r="B9427" s="1">
        <v>46141</v>
      </c>
      <c r="C9427" t="s">
        <v>162</v>
      </c>
      <c r="D9427" t="s">
        <v>33</v>
      </c>
      <c r="E9427" t="s">
        <v>25</v>
      </c>
      <c r="F9427" t="s">
        <v>34</v>
      </c>
      <c r="G9427">
        <v>2</v>
      </c>
      <c r="H9427">
        <v>1.2</v>
      </c>
      <c r="I9427" t="s">
        <v>164</v>
      </c>
      <c r="J9427" t="s">
        <v>184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83</v>
      </c>
      <c r="R9427" t="s">
        <v>83</v>
      </c>
      <c r="S9427" t="s">
        <v>83</v>
      </c>
      <c r="T9427" t="str">
        <f>_xlfn.XLOOKUP(A9427,MI_Match_Analysis!$A$2:$A$8,MI_Match_Analysis!$F$2:$F$8,"Not Found")</f>
        <v>Not Found</v>
      </c>
    </row>
    <row r="9428" spans="1:20" hidden="1" x14ac:dyDescent="0.3">
      <c r="A9428">
        <v>41</v>
      </c>
      <c r="B9428" s="1">
        <v>46141</v>
      </c>
      <c r="C9428" t="s">
        <v>162</v>
      </c>
      <c r="D9428" t="s">
        <v>33</v>
      </c>
      <c r="E9428" t="s">
        <v>25</v>
      </c>
      <c r="F9428" t="s">
        <v>34</v>
      </c>
      <c r="G9428">
        <v>2</v>
      </c>
      <c r="H9428">
        <v>1.3</v>
      </c>
      <c r="I9428" t="s">
        <v>164</v>
      </c>
      <c r="J9428" t="s">
        <v>184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83</v>
      </c>
      <c r="R9428" t="s">
        <v>83</v>
      </c>
      <c r="S9428" t="s">
        <v>83</v>
      </c>
      <c r="T9428" t="str">
        <f>_xlfn.XLOOKUP(A9428,MI_Match_Analysis!$A$2:$A$8,MI_Match_Analysis!$F$2:$F$8,"Not Found")</f>
        <v>Not Found</v>
      </c>
    </row>
    <row r="9429" spans="1:20" hidden="1" x14ac:dyDescent="0.3">
      <c r="A9429">
        <v>41</v>
      </c>
      <c r="B9429" s="1">
        <v>46141</v>
      </c>
      <c r="C9429" t="s">
        <v>162</v>
      </c>
      <c r="D9429" t="s">
        <v>33</v>
      </c>
      <c r="E9429" t="s">
        <v>25</v>
      </c>
      <c r="F9429" t="s">
        <v>34</v>
      </c>
      <c r="G9429">
        <v>2</v>
      </c>
      <c r="H9429">
        <v>1.4</v>
      </c>
      <c r="I9429" t="s">
        <v>95</v>
      </c>
      <c r="J9429" t="s">
        <v>184</v>
      </c>
      <c r="K9429">
        <v>0</v>
      </c>
      <c r="L9429">
        <v>1</v>
      </c>
      <c r="M9429">
        <v>1</v>
      </c>
      <c r="N9429">
        <v>0</v>
      </c>
      <c r="O9429">
        <v>0</v>
      </c>
      <c r="P9429">
        <v>0</v>
      </c>
      <c r="Q9429" t="s">
        <v>83</v>
      </c>
      <c r="R9429" t="s">
        <v>83</v>
      </c>
      <c r="S9429" t="s">
        <v>83</v>
      </c>
      <c r="T9429" t="str">
        <f>_xlfn.XLOOKUP(A9429,MI_Match_Analysis!$A$2:$A$8,MI_Match_Analysis!$F$2:$F$8,"Not Found")</f>
        <v>Not Found</v>
      </c>
    </row>
    <row r="9430" spans="1:20" hidden="1" x14ac:dyDescent="0.3">
      <c r="A9430">
        <v>41</v>
      </c>
      <c r="B9430" s="1">
        <v>46141</v>
      </c>
      <c r="C9430" t="s">
        <v>162</v>
      </c>
      <c r="D9430" t="s">
        <v>33</v>
      </c>
      <c r="E9430" t="s">
        <v>25</v>
      </c>
      <c r="F9430" t="s">
        <v>34</v>
      </c>
      <c r="G9430">
        <v>2</v>
      </c>
      <c r="H9430">
        <v>1.4</v>
      </c>
      <c r="I9430" t="s">
        <v>95</v>
      </c>
      <c r="J9430" t="s">
        <v>184</v>
      </c>
      <c r="K9430">
        <v>6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83</v>
      </c>
      <c r="R9430" t="s">
        <v>83</v>
      </c>
      <c r="S9430" t="s">
        <v>83</v>
      </c>
      <c r="T9430" t="str">
        <f>_xlfn.XLOOKUP(A9430,MI_Match_Analysis!$A$2:$A$8,MI_Match_Analysis!$F$2:$F$8,"Not Found")</f>
        <v>Not Found</v>
      </c>
    </row>
    <row r="9431" spans="1:20" hidden="1" x14ac:dyDescent="0.3">
      <c r="A9431">
        <v>41</v>
      </c>
      <c r="B9431" s="1">
        <v>46141</v>
      </c>
      <c r="C9431" t="s">
        <v>162</v>
      </c>
      <c r="D9431" t="s">
        <v>33</v>
      </c>
      <c r="E9431" t="s">
        <v>25</v>
      </c>
      <c r="F9431" t="s">
        <v>34</v>
      </c>
      <c r="G9431">
        <v>2</v>
      </c>
      <c r="H9431">
        <v>1.5</v>
      </c>
      <c r="I9431" t="s">
        <v>95</v>
      </c>
      <c r="J9431" t="s">
        <v>184</v>
      </c>
      <c r="K9431">
        <v>0</v>
      </c>
      <c r="L9431">
        <v>4</v>
      </c>
      <c r="M9431">
        <v>0</v>
      </c>
      <c r="N9431">
        <v>1</v>
      </c>
      <c r="O9431">
        <v>0</v>
      </c>
      <c r="P9431">
        <v>0</v>
      </c>
      <c r="Q9431" t="s">
        <v>83</v>
      </c>
      <c r="R9431" t="s">
        <v>83</v>
      </c>
      <c r="S9431" t="s">
        <v>83</v>
      </c>
      <c r="T9431" t="str">
        <f>_xlfn.XLOOKUP(A9431,MI_Match_Analysis!$A$2:$A$8,MI_Match_Analysis!$F$2:$F$8,"Not Found")</f>
        <v>Not Found</v>
      </c>
    </row>
    <row r="9432" spans="1:20" hidden="1" x14ac:dyDescent="0.3">
      <c r="A9432">
        <v>41</v>
      </c>
      <c r="B9432" s="1">
        <v>46141</v>
      </c>
      <c r="C9432" t="s">
        <v>162</v>
      </c>
      <c r="D9432" t="s">
        <v>33</v>
      </c>
      <c r="E9432" t="s">
        <v>25</v>
      </c>
      <c r="F9432" t="s">
        <v>34</v>
      </c>
      <c r="G9432">
        <v>2</v>
      </c>
      <c r="H9432">
        <v>1.6</v>
      </c>
      <c r="I9432" t="s">
        <v>95</v>
      </c>
      <c r="J9432" t="s">
        <v>184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83</v>
      </c>
      <c r="R9432" t="s">
        <v>83</v>
      </c>
      <c r="S9432" t="s">
        <v>83</v>
      </c>
      <c r="T9432" t="str">
        <f>_xlfn.XLOOKUP(A9432,MI_Match_Analysis!$A$2:$A$8,MI_Match_Analysis!$F$2:$F$8,"Not Found")</f>
        <v>Not Found</v>
      </c>
    </row>
    <row r="9433" spans="1:20" hidden="1" x14ac:dyDescent="0.3">
      <c r="A9433">
        <v>41</v>
      </c>
      <c r="B9433" s="1">
        <v>46141</v>
      </c>
      <c r="C9433" t="s">
        <v>162</v>
      </c>
      <c r="D9433" t="s">
        <v>33</v>
      </c>
      <c r="E9433" t="s">
        <v>25</v>
      </c>
      <c r="F9433" t="s">
        <v>34</v>
      </c>
      <c r="G9433">
        <v>2</v>
      </c>
      <c r="H9433">
        <v>2.1</v>
      </c>
      <c r="I9433" t="s">
        <v>164</v>
      </c>
      <c r="J9433" t="s">
        <v>180</v>
      </c>
      <c r="K9433">
        <v>6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83</v>
      </c>
      <c r="R9433" t="s">
        <v>83</v>
      </c>
      <c r="S9433" t="s">
        <v>83</v>
      </c>
      <c r="T9433" t="str">
        <f>_xlfn.XLOOKUP(A9433,MI_Match_Analysis!$A$2:$A$8,MI_Match_Analysis!$F$2:$F$8,"Not Found")</f>
        <v>Not Found</v>
      </c>
    </row>
    <row r="9434" spans="1:20" hidden="1" x14ac:dyDescent="0.3">
      <c r="A9434">
        <v>41</v>
      </c>
      <c r="B9434" s="1">
        <v>46141</v>
      </c>
      <c r="C9434" t="s">
        <v>162</v>
      </c>
      <c r="D9434" t="s">
        <v>33</v>
      </c>
      <c r="E9434" t="s">
        <v>25</v>
      </c>
      <c r="F9434" t="s">
        <v>34</v>
      </c>
      <c r="G9434">
        <v>2</v>
      </c>
      <c r="H9434">
        <v>2.2000000000000002</v>
      </c>
      <c r="I9434" t="s">
        <v>164</v>
      </c>
      <c r="J9434" t="s">
        <v>180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83</v>
      </c>
      <c r="R9434" t="s">
        <v>83</v>
      </c>
      <c r="S9434" t="s">
        <v>83</v>
      </c>
      <c r="T9434" t="str">
        <f>_xlfn.XLOOKUP(A9434,MI_Match_Analysis!$A$2:$A$8,MI_Match_Analysis!$F$2:$F$8,"Not Found")</f>
        <v>Not Found</v>
      </c>
    </row>
    <row r="9435" spans="1:20" hidden="1" x14ac:dyDescent="0.3">
      <c r="A9435">
        <v>41</v>
      </c>
      <c r="B9435" s="1">
        <v>46141</v>
      </c>
      <c r="C9435" t="s">
        <v>162</v>
      </c>
      <c r="D9435" t="s">
        <v>33</v>
      </c>
      <c r="E9435" t="s">
        <v>25</v>
      </c>
      <c r="F9435" t="s">
        <v>34</v>
      </c>
      <c r="G9435">
        <v>2</v>
      </c>
      <c r="H9435">
        <v>2.2999999999999998</v>
      </c>
      <c r="I9435" t="s">
        <v>164</v>
      </c>
      <c r="J9435" t="s">
        <v>180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83</v>
      </c>
      <c r="R9435" t="s">
        <v>83</v>
      </c>
      <c r="S9435" t="s">
        <v>83</v>
      </c>
      <c r="T9435" t="str">
        <f>_xlfn.XLOOKUP(A9435,MI_Match_Analysis!$A$2:$A$8,MI_Match_Analysis!$F$2:$F$8,"Not Found")</f>
        <v>Not Found</v>
      </c>
    </row>
    <row r="9436" spans="1:20" hidden="1" x14ac:dyDescent="0.3">
      <c r="A9436">
        <v>41</v>
      </c>
      <c r="B9436" s="1">
        <v>46141</v>
      </c>
      <c r="C9436" t="s">
        <v>162</v>
      </c>
      <c r="D9436" t="s">
        <v>33</v>
      </c>
      <c r="E9436" t="s">
        <v>25</v>
      </c>
      <c r="F9436" t="s">
        <v>34</v>
      </c>
      <c r="G9436">
        <v>2</v>
      </c>
      <c r="H9436">
        <v>2.4</v>
      </c>
      <c r="I9436" t="s">
        <v>164</v>
      </c>
      <c r="J9436" t="s">
        <v>180</v>
      </c>
      <c r="K9436">
        <v>6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83</v>
      </c>
      <c r="R9436" t="s">
        <v>83</v>
      </c>
      <c r="S9436" t="s">
        <v>83</v>
      </c>
      <c r="T9436" t="str">
        <f>_xlfn.XLOOKUP(A9436,MI_Match_Analysis!$A$2:$A$8,MI_Match_Analysis!$F$2:$F$8,"Not Found")</f>
        <v>Not Found</v>
      </c>
    </row>
    <row r="9437" spans="1:20" hidden="1" x14ac:dyDescent="0.3">
      <c r="A9437">
        <v>41</v>
      </c>
      <c r="B9437" s="1">
        <v>46141</v>
      </c>
      <c r="C9437" t="s">
        <v>162</v>
      </c>
      <c r="D9437" t="s">
        <v>33</v>
      </c>
      <c r="E9437" t="s">
        <v>25</v>
      </c>
      <c r="F9437" t="s">
        <v>34</v>
      </c>
      <c r="G9437">
        <v>2</v>
      </c>
      <c r="H9437">
        <v>2.5</v>
      </c>
      <c r="I9437" t="s">
        <v>164</v>
      </c>
      <c r="J9437" t="s">
        <v>180</v>
      </c>
      <c r="K9437">
        <v>6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83</v>
      </c>
      <c r="R9437" t="s">
        <v>83</v>
      </c>
      <c r="S9437" t="s">
        <v>83</v>
      </c>
      <c r="T9437" t="str">
        <f>_xlfn.XLOOKUP(A9437,MI_Match_Analysis!$A$2:$A$8,MI_Match_Analysis!$F$2:$F$8,"Not Found")</f>
        <v>Not Found</v>
      </c>
    </row>
    <row r="9438" spans="1:20" hidden="1" x14ac:dyDescent="0.3">
      <c r="A9438">
        <v>41</v>
      </c>
      <c r="B9438" s="1">
        <v>46141</v>
      </c>
      <c r="C9438" t="s">
        <v>162</v>
      </c>
      <c r="D9438" t="s">
        <v>33</v>
      </c>
      <c r="E9438" t="s">
        <v>25</v>
      </c>
      <c r="F9438" t="s">
        <v>34</v>
      </c>
      <c r="G9438">
        <v>2</v>
      </c>
      <c r="H9438">
        <v>2.6</v>
      </c>
      <c r="I9438" t="s">
        <v>164</v>
      </c>
      <c r="J9438" t="s">
        <v>180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83</v>
      </c>
      <c r="R9438" t="s">
        <v>83</v>
      </c>
      <c r="S9438" t="s">
        <v>83</v>
      </c>
      <c r="T9438" t="str">
        <f>_xlfn.XLOOKUP(A9438,MI_Match_Analysis!$A$2:$A$8,MI_Match_Analysis!$F$2:$F$8,"Not Found")</f>
        <v>Not Found</v>
      </c>
    </row>
    <row r="9439" spans="1:20" hidden="1" x14ac:dyDescent="0.3">
      <c r="A9439">
        <v>41</v>
      </c>
      <c r="B9439" s="1">
        <v>46141</v>
      </c>
      <c r="C9439" t="s">
        <v>162</v>
      </c>
      <c r="D9439" t="s">
        <v>33</v>
      </c>
      <c r="E9439" t="s">
        <v>25</v>
      </c>
      <c r="F9439" t="s">
        <v>34</v>
      </c>
      <c r="G9439">
        <v>2</v>
      </c>
      <c r="H9439">
        <v>3.1</v>
      </c>
      <c r="I9439" t="s">
        <v>95</v>
      </c>
      <c r="J9439" t="s">
        <v>305</v>
      </c>
      <c r="K9439">
        <v>4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83</v>
      </c>
      <c r="R9439" t="s">
        <v>83</v>
      </c>
      <c r="S9439" t="s">
        <v>83</v>
      </c>
      <c r="T9439" t="str">
        <f>_xlfn.XLOOKUP(A9439,MI_Match_Analysis!$A$2:$A$8,MI_Match_Analysis!$F$2:$F$8,"Not Found")</f>
        <v>Not Found</v>
      </c>
    </row>
    <row r="9440" spans="1:20" hidden="1" x14ac:dyDescent="0.3">
      <c r="A9440">
        <v>41</v>
      </c>
      <c r="B9440" s="1">
        <v>46141</v>
      </c>
      <c r="C9440" t="s">
        <v>162</v>
      </c>
      <c r="D9440" t="s">
        <v>33</v>
      </c>
      <c r="E9440" t="s">
        <v>25</v>
      </c>
      <c r="F9440" t="s">
        <v>34</v>
      </c>
      <c r="G9440">
        <v>2</v>
      </c>
      <c r="H9440">
        <v>3.2</v>
      </c>
      <c r="I9440" t="s">
        <v>95</v>
      </c>
      <c r="J9440" t="s">
        <v>305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83</v>
      </c>
      <c r="R9440" t="s">
        <v>83</v>
      </c>
      <c r="S9440" t="s">
        <v>83</v>
      </c>
      <c r="T9440" t="str">
        <f>_xlfn.XLOOKUP(A9440,MI_Match_Analysis!$A$2:$A$8,MI_Match_Analysis!$F$2:$F$8,"Not Found")</f>
        <v>Not Found</v>
      </c>
    </row>
    <row r="9441" spans="1:20" hidden="1" x14ac:dyDescent="0.3">
      <c r="A9441">
        <v>41</v>
      </c>
      <c r="B9441" s="1">
        <v>46141</v>
      </c>
      <c r="C9441" t="s">
        <v>162</v>
      </c>
      <c r="D9441" t="s">
        <v>33</v>
      </c>
      <c r="E9441" t="s">
        <v>25</v>
      </c>
      <c r="F9441" t="s">
        <v>34</v>
      </c>
      <c r="G9441">
        <v>2</v>
      </c>
      <c r="H9441">
        <v>3.3</v>
      </c>
      <c r="I9441" t="s">
        <v>95</v>
      </c>
      <c r="J9441" t="s">
        <v>305</v>
      </c>
      <c r="K9441">
        <v>4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83</v>
      </c>
      <c r="R9441" t="s">
        <v>83</v>
      </c>
      <c r="S9441" t="s">
        <v>83</v>
      </c>
      <c r="T9441" t="str">
        <f>_xlfn.XLOOKUP(A9441,MI_Match_Analysis!$A$2:$A$8,MI_Match_Analysis!$F$2:$F$8,"Not Found")</f>
        <v>Not Found</v>
      </c>
    </row>
    <row r="9442" spans="1:20" hidden="1" x14ac:dyDescent="0.3">
      <c r="A9442">
        <v>41</v>
      </c>
      <c r="B9442" s="1">
        <v>46141</v>
      </c>
      <c r="C9442" t="s">
        <v>162</v>
      </c>
      <c r="D9442" t="s">
        <v>33</v>
      </c>
      <c r="E9442" t="s">
        <v>25</v>
      </c>
      <c r="F9442" t="s">
        <v>34</v>
      </c>
      <c r="G9442">
        <v>2</v>
      </c>
      <c r="H9442">
        <v>3.4</v>
      </c>
      <c r="I9442" t="s">
        <v>95</v>
      </c>
      <c r="J9442" t="s">
        <v>305</v>
      </c>
      <c r="K9442">
        <v>1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83</v>
      </c>
      <c r="R9442" t="s">
        <v>83</v>
      </c>
      <c r="S9442" t="s">
        <v>83</v>
      </c>
      <c r="T9442" t="str">
        <f>_xlfn.XLOOKUP(A9442,MI_Match_Analysis!$A$2:$A$8,MI_Match_Analysis!$F$2:$F$8,"Not Found")</f>
        <v>Not Found</v>
      </c>
    </row>
    <row r="9443" spans="1:20" hidden="1" x14ac:dyDescent="0.3">
      <c r="A9443">
        <v>41</v>
      </c>
      <c r="B9443" s="1">
        <v>46141</v>
      </c>
      <c r="C9443" t="s">
        <v>162</v>
      </c>
      <c r="D9443" t="s">
        <v>33</v>
      </c>
      <c r="E9443" t="s">
        <v>25</v>
      </c>
      <c r="F9443" t="s">
        <v>34</v>
      </c>
      <c r="G9443">
        <v>2</v>
      </c>
      <c r="H9443">
        <v>3.5</v>
      </c>
      <c r="I9443" t="s">
        <v>164</v>
      </c>
      <c r="J9443" t="s">
        <v>305</v>
      </c>
      <c r="K9443">
        <v>6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83</v>
      </c>
      <c r="R9443" t="s">
        <v>83</v>
      </c>
      <c r="S9443" t="s">
        <v>83</v>
      </c>
      <c r="T9443" t="str">
        <f>_xlfn.XLOOKUP(A9443,MI_Match_Analysis!$A$2:$A$8,MI_Match_Analysis!$F$2:$F$8,"Not Found")</f>
        <v>Not Found</v>
      </c>
    </row>
    <row r="9444" spans="1:20" hidden="1" x14ac:dyDescent="0.3">
      <c r="A9444">
        <v>41</v>
      </c>
      <c r="B9444" s="1">
        <v>46141</v>
      </c>
      <c r="C9444" t="s">
        <v>162</v>
      </c>
      <c r="D9444" t="s">
        <v>33</v>
      </c>
      <c r="E9444" t="s">
        <v>25</v>
      </c>
      <c r="F9444" t="s">
        <v>34</v>
      </c>
      <c r="G9444">
        <v>2</v>
      </c>
      <c r="H9444">
        <v>3.6</v>
      </c>
      <c r="I9444" t="s">
        <v>164</v>
      </c>
      <c r="J9444" t="s">
        <v>305</v>
      </c>
      <c r="K9444">
        <v>4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83</v>
      </c>
      <c r="R9444" t="s">
        <v>83</v>
      </c>
      <c r="S9444" t="s">
        <v>83</v>
      </c>
      <c r="T9444" t="str">
        <f>_xlfn.XLOOKUP(A9444,MI_Match_Analysis!$A$2:$A$8,MI_Match_Analysis!$F$2:$F$8,"Not Found")</f>
        <v>Not Found</v>
      </c>
    </row>
    <row r="9445" spans="1:20" hidden="1" x14ac:dyDescent="0.3">
      <c r="A9445">
        <v>41</v>
      </c>
      <c r="B9445" s="1">
        <v>46141</v>
      </c>
      <c r="C9445" t="s">
        <v>162</v>
      </c>
      <c r="D9445" t="s">
        <v>33</v>
      </c>
      <c r="E9445" t="s">
        <v>25</v>
      </c>
      <c r="F9445" t="s">
        <v>34</v>
      </c>
      <c r="G9445">
        <v>2</v>
      </c>
      <c r="H9445">
        <v>4.0999999999999996</v>
      </c>
      <c r="I9445" t="s">
        <v>95</v>
      </c>
      <c r="J9445" t="s">
        <v>183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83</v>
      </c>
      <c r="R9445" t="s">
        <v>83</v>
      </c>
      <c r="S9445" t="s">
        <v>83</v>
      </c>
      <c r="T9445" t="str">
        <f>_xlfn.XLOOKUP(A9445,MI_Match_Analysis!$A$2:$A$8,MI_Match_Analysis!$F$2:$F$8,"Not Found")</f>
        <v>Not Found</v>
      </c>
    </row>
    <row r="9446" spans="1:20" hidden="1" x14ac:dyDescent="0.3">
      <c r="A9446">
        <v>41</v>
      </c>
      <c r="B9446" s="1">
        <v>46141</v>
      </c>
      <c r="C9446" t="s">
        <v>162</v>
      </c>
      <c r="D9446" t="s">
        <v>33</v>
      </c>
      <c r="E9446" t="s">
        <v>25</v>
      </c>
      <c r="F9446" t="s">
        <v>34</v>
      </c>
      <c r="G9446">
        <v>2</v>
      </c>
      <c r="H9446">
        <v>4.2</v>
      </c>
      <c r="I9446" t="s">
        <v>164</v>
      </c>
      <c r="J9446" t="s">
        <v>183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83</v>
      </c>
      <c r="R9446" t="s">
        <v>83</v>
      </c>
      <c r="S9446" t="s">
        <v>83</v>
      </c>
      <c r="T9446" t="str">
        <f>_xlfn.XLOOKUP(A9446,MI_Match_Analysis!$A$2:$A$8,MI_Match_Analysis!$F$2:$F$8,"Not Found")</f>
        <v>Not Found</v>
      </c>
    </row>
    <row r="9447" spans="1:20" hidden="1" x14ac:dyDescent="0.3">
      <c r="A9447">
        <v>41</v>
      </c>
      <c r="B9447" s="1">
        <v>46141</v>
      </c>
      <c r="C9447" t="s">
        <v>162</v>
      </c>
      <c r="D9447" t="s">
        <v>33</v>
      </c>
      <c r="E9447" t="s">
        <v>25</v>
      </c>
      <c r="F9447" t="s">
        <v>34</v>
      </c>
      <c r="G9447">
        <v>2</v>
      </c>
      <c r="H9447">
        <v>4.3</v>
      </c>
      <c r="I9447" t="s">
        <v>164</v>
      </c>
      <c r="J9447" t="s">
        <v>183</v>
      </c>
      <c r="K9447">
        <v>2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83</v>
      </c>
      <c r="R9447" t="s">
        <v>83</v>
      </c>
      <c r="S9447" t="s">
        <v>83</v>
      </c>
      <c r="T9447" t="str">
        <f>_xlfn.XLOOKUP(A9447,MI_Match_Analysis!$A$2:$A$8,MI_Match_Analysis!$F$2:$F$8,"Not Found")</f>
        <v>Not Found</v>
      </c>
    </row>
    <row r="9448" spans="1:20" hidden="1" x14ac:dyDescent="0.3">
      <c r="A9448">
        <v>41</v>
      </c>
      <c r="B9448" s="1">
        <v>46141</v>
      </c>
      <c r="C9448" t="s">
        <v>162</v>
      </c>
      <c r="D9448" t="s">
        <v>33</v>
      </c>
      <c r="E9448" t="s">
        <v>25</v>
      </c>
      <c r="F9448" t="s">
        <v>34</v>
      </c>
      <c r="G9448">
        <v>2</v>
      </c>
      <c r="H9448">
        <v>4.4000000000000004</v>
      </c>
      <c r="I9448" t="s">
        <v>164</v>
      </c>
      <c r="J9448" t="s">
        <v>183</v>
      </c>
      <c r="K9448">
        <v>4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83</v>
      </c>
      <c r="R9448" t="s">
        <v>83</v>
      </c>
      <c r="S9448" t="s">
        <v>83</v>
      </c>
      <c r="T9448" t="str">
        <f>_xlfn.XLOOKUP(A9448,MI_Match_Analysis!$A$2:$A$8,MI_Match_Analysis!$F$2:$F$8,"Not Found")</f>
        <v>Not Found</v>
      </c>
    </row>
    <row r="9449" spans="1:20" hidden="1" x14ac:dyDescent="0.3">
      <c r="A9449">
        <v>41</v>
      </c>
      <c r="B9449" s="1">
        <v>46141</v>
      </c>
      <c r="C9449" t="s">
        <v>162</v>
      </c>
      <c r="D9449" t="s">
        <v>33</v>
      </c>
      <c r="E9449" t="s">
        <v>25</v>
      </c>
      <c r="F9449" t="s">
        <v>34</v>
      </c>
      <c r="G9449">
        <v>2</v>
      </c>
      <c r="H9449">
        <v>4.5</v>
      </c>
      <c r="I9449" t="s">
        <v>164</v>
      </c>
      <c r="J9449" t="s">
        <v>183</v>
      </c>
      <c r="K9449">
        <v>1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83</v>
      </c>
      <c r="R9449" t="s">
        <v>83</v>
      </c>
      <c r="S9449" t="s">
        <v>83</v>
      </c>
      <c r="T9449" t="str">
        <f>_xlfn.XLOOKUP(A9449,MI_Match_Analysis!$A$2:$A$8,MI_Match_Analysis!$F$2:$F$8,"Not Found")</f>
        <v>Not Found</v>
      </c>
    </row>
    <row r="9450" spans="1:20" hidden="1" x14ac:dyDescent="0.3">
      <c r="A9450">
        <v>41</v>
      </c>
      <c r="B9450" s="1">
        <v>46141</v>
      </c>
      <c r="C9450" t="s">
        <v>162</v>
      </c>
      <c r="D9450" t="s">
        <v>33</v>
      </c>
      <c r="E9450" t="s">
        <v>25</v>
      </c>
      <c r="F9450" t="s">
        <v>34</v>
      </c>
      <c r="G9450">
        <v>2</v>
      </c>
      <c r="H9450">
        <v>4.5999999999999996</v>
      </c>
      <c r="I9450" t="s">
        <v>95</v>
      </c>
      <c r="J9450" t="s">
        <v>183</v>
      </c>
      <c r="K9450">
        <v>4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83</v>
      </c>
      <c r="R9450" t="s">
        <v>83</v>
      </c>
      <c r="S9450" t="s">
        <v>83</v>
      </c>
      <c r="T9450" t="str">
        <f>_xlfn.XLOOKUP(A9450,MI_Match_Analysis!$A$2:$A$8,MI_Match_Analysis!$F$2:$F$8,"Not Found")</f>
        <v>Not Found</v>
      </c>
    </row>
    <row r="9451" spans="1:20" hidden="1" x14ac:dyDescent="0.3">
      <c r="A9451">
        <v>41</v>
      </c>
      <c r="B9451" s="1">
        <v>46141</v>
      </c>
      <c r="C9451" t="s">
        <v>162</v>
      </c>
      <c r="D9451" t="s">
        <v>33</v>
      </c>
      <c r="E9451" t="s">
        <v>25</v>
      </c>
      <c r="F9451" t="s">
        <v>34</v>
      </c>
      <c r="G9451">
        <v>2</v>
      </c>
      <c r="H9451">
        <v>5.0999999999999996</v>
      </c>
      <c r="I9451" t="s">
        <v>164</v>
      </c>
      <c r="J9451" t="s">
        <v>184</v>
      </c>
      <c r="K9451">
        <v>6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83</v>
      </c>
      <c r="R9451" t="s">
        <v>83</v>
      </c>
      <c r="S9451" t="s">
        <v>83</v>
      </c>
      <c r="T9451" t="str">
        <f>_xlfn.XLOOKUP(A9451,MI_Match_Analysis!$A$2:$A$8,MI_Match_Analysis!$F$2:$F$8,"Not Found")</f>
        <v>Not Found</v>
      </c>
    </row>
    <row r="9452" spans="1:20" hidden="1" x14ac:dyDescent="0.3">
      <c r="A9452">
        <v>41</v>
      </c>
      <c r="B9452" s="1">
        <v>46141</v>
      </c>
      <c r="C9452" t="s">
        <v>162</v>
      </c>
      <c r="D9452" t="s">
        <v>33</v>
      </c>
      <c r="E9452" t="s">
        <v>25</v>
      </c>
      <c r="F9452" t="s">
        <v>34</v>
      </c>
      <c r="G9452">
        <v>2</v>
      </c>
      <c r="H9452">
        <v>5.2</v>
      </c>
      <c r="I9452" t="s">
        <v>164</v>
      </c>
      <c r="J9452" t="s">
        <v>184</v>
      </c>
      <c r="K9452">
        <v>4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83</v>
      </c>
      <c r="R9452" t="s">
        <v>83</v>
      </c>
      <c r="S9452" t="s">
        <v>83</v>
      </c>
      <c r="T9452" t="str">
        <f>_xlfn.XLOOKUP(A9452,MI_Match_Analysis!$A$2:$A$8,MI_Match_Analysis!$F$2:$F$8,"Not Found")</f>
        <v>Not Found</v>
      </c>
    </row>
    <row r="9453" spans="1:20" hidden="1" x14ac:dyDescent="0.3">
      <c r="A9453">
        <v>41</v>
      </c>
      <c r="B9453" s="1">
        <v>46141</v>
      </c>
      <c r="C9453" t="s">
        <v>162</v>
      </c>
      <c r="D9453" t="s">
        <v>33</v>
      </c>
      <c r="E9453" t="s">
        <v>25</v>
      </c>
      <c r="F9453" t="s">
        <v>34</v>
      </c>
      <c r="G9453">
        <v>2</v>
      </c>
      <c r="H9453">
        <v>5.3</v>
      </c>
      <c r="I9453" t="s">
        <v>164</v>
      </c>
      <c r="J9453" t="s">
        <v>184</v>
      </c>
      <c r="K9453">
        <v>1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83</v>
      </c>
      <c r="R9453" t="s">
        <v>83</v>
      </c>
      <c r="S9453" t="s">
        <v>83</v>
      </c>
      <c r="T9453" t="str">
        <f>_xlfn.XLOOKUP(A9453,MI_Match_Analysis!$A$2:$A$8,MI_Match_Analysis!$F$2:$F$8,"Not Found")</f>
        <v>Not Found</v>
      </c>
    </row>
    <row r="9454" spans="1:20" hidden="1" x14ac:dyDescent="0.3">
      <c r="A9454">
        <v>41</v>
      </c>
      <c r="B9454" s="1">
        <v>46141</v>
      </c>
      <c r="C9454" t="s">
        <v>162</v>
      </c>
      <c r="D9454" t="s">
        <v>33</v>
      </c>
      <c r="E9454" t="s">
        <v>25</v>
      </c>
      <c r="F9454" t="s">
        <v>34</v>
      </c>
      <c r="G9454">
        <v>2</v>
      </c>
      <c r="H9454">
        <v>5.4</v>
      </c>
      <c r="I9454" t="s">
        <v>95</v>
      </c>
      <c r="J9454" t="s">
        <v>184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83</v>
      </c>
      <c r="R9454" t="s">
        <v>83</v>
      </c>
      <c r="S9454" t="s">
        <v>83</v>
      </c>
      <c r="T9454" t="str">
        <f>_xlfn.XLOOKUP(A9454,MI_Match_Analysis!$A$2:$A$8,MI_Match_Analysis!$F$2:$F$8,"Not Found")</f>
        <v>Not Found</v>
      </c>
    </row>
    <row r="9455" spans="1:20" hidden="1" x14ac:dyDescent="0.3">
      <c r="A9455">
        <v>41</v>
      </c>
      <c r="B9455" s="1">
        <v>46141</v>
      </c>
      <c r="C9455" t="s">
        <v>162</v>
      </c>
      <c r="D9455" t="s">
        <v>33</v>
      </c>
      <c r="E9455" t="s">
        <v>25</v>
      </c>
      <c r="F9455" t="s">
        <v>34</v>
      </c>
      <c r="G9455">
        <v>2</v>
      </c>
      <c r="H9455">
        <v>5.5</v>
      </c>
      <c r="I9455" t="s">
        <v>95</v>
      </c>
      <c r="J9455" t="s">
        <v>184</v>
      </c>
      <c r="K9455">
        <v>6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83</v>
      </c>
      <c r="R9455" t="s">
        <v>83</v>
      </c>
      <c r="S9455" t="s">
        <v>83</v>
      </c>
      <c r="T9455" t="str">
        <f>_xlfn.XLOOKUP(A9455,MI_Match_Analysis!$A$2:$A$8,MI_Match_Analysis!$F$2:$F$8,"Not Found")</f>
        <v>Not Found</v>
      </c>
    </row>
    <row r="9456" spans="1:20" hidden="1" x14ac:dyDescent="0.3">
      <c r="A9456">
        <v>41</v>
      </c>
      <c r="B9456" s="1">
        <v>46141</v>
      </c>
      <c r="C9456" t="s">
        <v>162</v>
      </c>
      <c r="D9456" t="s">
        <v>33</v>
      </c>
      <c r="E9456" t="s">
        <v>25</v>
      </c>
      <c r="F9456" t="s">
        <v>34</v>
      </c>
      <c r="G9456">
        <v>2</v>
      </c>
      <c r="H9456">
        <v>5.6</v>
      </c>
      <c r="I9456" t="s">
        <v>95</v>
      </c>
      <c r="J9456" t="s">
        <v>184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83</v>
      </c>
      <c r="R9456" t="s">
        <v>83</v>
      </c>
      <c r="S9456" t="s">
        <v>83</v>
      </c>
      <c r="T9456" t="str">
        <f>_xlfn.XLOOKUP(A9456,MI_Match_Analysis!$A$2:$A$8,MI_Match_Analysis!$F$2:$F$8,"Not Found")</f>
        <v>Not Found</v>
      </c>
    </row>
    <row r="9457" spans="1:20" hidden="1" x14ac:dyDescent="0.3">
      <c r="A9457">
        <v>41</v>
      </c>
      <c r="B9457" s="1">
        <v>46141</v>
      </c>
      <c r="C9457" t="s">
        <v>162</v>
      </c>
      <c r="D9457" t="s">
        <v>33</v>
      </c>
      <c r="E9457" t="s">
        <v>25</v>
      </c>
      <c r="F9457" t="s">
        <v>34</v>
      </c>
      <c r="G9457">
        <v>2</v>
      </c>
      <c r="H9457">
        <v>6.1</v>
      </c>
      <c r="I9457" t="s">
        <v>95</v>
      </c>
      <c r="J9457" t="s">
        <v>127</v>
      </c>
      <c r="K9457">
        <v>0</v>
      </c>
      <c r="L9457">
        <v>1</v>
      </c>
      <c r="M9457">
        <v>1</v>
      </c>
      <c r="N9457">
        <v>0</v>
      </c>
      <c r="O9457">
        <v>0</v>
      </c>
      <c r="P9457">
        <v>0</v>
      </c>
      <c r="Q9457" t="s">
        <v>83</v>
      </c>
      <c r="R9457" t="s">
        <v>83</v>
      </c>
      <c r="S9457" t="s">
        <v>83</v>
      </c>
      <c r="T9457" t="str">
        <f>_xlfn.XLOOKUP(A9457,MI_Match_Analysis!$A$2:$A$8,MI_Match_Analysis!$F$2:$F$8,"Not Found")</f>
        <v>Not Found</v>
      </c>
    </row>
    <row r="9458" spans="1:20" hidden="1" x14ac:dyDescent="0.3">
      <c r="A9458">
        <v>41</v>
      </c>
      <c r="B9458" s="1">
        <v>46141</v>
      </c>
      <c r="C9458" t="s">
        <v>162</v>
      </c>
      <c r="D9458" t="s">
        <v>33</v>
      </c>
      <c r="E9458" t="s">
        <v>25</v>
      </c>
      <c r="F9458" t="s">
        <v>34</v>
      </c>
      <c r="G9458">
        <v>2</v>
      </c>
      <c r="H9458">
        <v>6.1</v>
      </c>
      <c r="I9458" t="s">
        <v>95</v>
      </c>
      <c r="J9458" t="s">
        <v>127</v>
      </c>
      <c r="K9458">
        <v>4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83</v>
      </c>
      <c r="R9458" t="s">
        <v>83</v>
      </c>
      <c r="S9458" t="s">
        <v>83</v>
      </c>
      <c r="T9458" t="str">
        <f>_xlfn.XLOOKUP(A9458,MI_Match_Analysis!$A$2:$A$8,MI_Match_Analysis!$F$2:$F$8,"Not Found")</f>
        <v>Not Found</v>
      </c>
    </row>
    <row r="9459" spans="1:20" hidden="1" x14ac:dyDescent="0.3">
      <c r="A9459">
        <v>41</v>
      </c>
      <c r="B9459" s="1">
        <v>46141</v>
      </c>
      <c r="C9459" t="s">
        <v>162</v>
      </c>
      <c r="D9459" t="s">
        <v>33</v>
      </c>
      <c r="E9459" t="s">
        <v>25</v>
      </c>
      <c r="F9459" t="s">
        <v>34</v>
      </c>
      <c r="G9459">
        <v>2</v>
      </c>
      <c r="H9459">
        <v>6.2</v>
      </c>
      <c r="I9459" t="s">
        <v>95</v>
      </c>
      <c r="J9459" t="s">
        <v>127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83</v>
      </c>
      <c r="R9459" t="s">
        <v>83</v>
      </c>
      <c r="S9459" t="s">
        <v>83</v>
      </c>
      <c r="T9459" t="str">
        <f>_xlfn.XLOOKUP(A9459,MI_Match_Analysis!$A$2:$A$8,MI_Match_Analysis!$F$2:$F$8,"Not Found")</f>
        <v>Not Found</v>
      </c>
    </row>
    <row r="9460" spans="1:20" hidden="1" x14ac:dyDescent="0.3">
      <c r="A9460">
        <v>41</v>
      </c>
      <c r="B9460" s="1">
        <v>46141</v>
      </c>
      <c r="C9460" t="s">
        <v>162</v>
      </c>
      <c r="D9460" t="s">
        <v>33</v>
      </c>
      <c r="E9460" t="s">
        <v>25</v>
      </c>
      <c r="F9460" t="s">
        <v>34</v>
      </c>
      <c r="G9460">
        <v>2</v>
      </c>
      <c r="H9460">
        <v>6.3</v>
      </c>
      <c r="I9460" t="s">
        <v>164</v>
      </c>
      <c r="J9460" t="s">
        <v>127</v>
      </c>
      <c r="K9460">
        <v>6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83</v>
      </c>
      <c r="R9460" t="s">
        <v>83</v>
      </c>
      <c r="S9460" t="s">
        <v>83</v>
      </c>
      <c r="T9460" t="str">
        <f>_xlfn.XLOOKUP(A9460,MI_Match_Analysis!$A$2:$A$8,MI_Match_Analysis!$F$2:$F$8,"Not Found")</f>
        <v>Not Found</v>
      </c>
    </row>
    <row r="9461" spans="1:20" hidden="1" x14ac:dyDescent="0.3">
      <c r="A9461">
        <v>41</v>
      </c>
      <c r="B9461" s="1">
        <v>46141</v>
      </c>
      <c r="C9461" t="s">
        <v>162</v>
      </c>
      <c r="D9461" t="s">
        <v>33</v>
      </c>
      <c r="E9461" t="s">
        <v>25</v>
      </c>
      <c r="F9461" t="s">
        <v>34</v>
      </c>
      <c r="G9461">
        <v>2</v>
      </c>
      <c r="H9461">
        <v>6.4</v>
      </c>
      <c r="I9461" t="s">
        <v>164</v>
      </c>
      <c r="J9461" t="s">
        <v>127</v>
      </c>
      <c r="K9461">
        <v>6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83</v>
      </c>
      <c r="R9461" t="s">
        <v>83</v>
      </c>
      <c r="S9461" t="s">
        <v>83</v>
      </c>
      <c r="T9461" t="str">
        <f>_xlfn.XLOOKUP(A9461,MI_Match_Analysis!$A$2:$A$8,MI_Match_Analysis!$F$2:$F$8,"Not Found")</f>
        <v>Not Found</v>
      </c>
    </row>
    <row r="9462" spans="1:20" hidden="1" x14ac:dyDescent="0.3">
      <c r="A9462">
        <v>41</v>
      </c>
      <c r="B9462" s="1">
        <v>46141</v>
      </c>
      <c r="C9462" t="s">
        <v>162</v>
      </c>
      <c r="D9462" t="s">
        <v>33</v>
      </c>
      <c r="E9462" t="s">
        <v>25</v>
      </c>
      <c r="F9462" t="s">
        <v>34</v>
      </c>
      <c r="G9462">
        <v>2</v>
      </c>
      <c r="H9462">
        <v>6.5</v>
      </c>
      <c r="I9462" t="s">
        <v>164</v>
      </c>
      <c r="J9462" t="s">
        <v>127</v>
      </c>
      <c r="K9462">
        <v>4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83</v>
      </c>
      <c r="R9462" t="s">
        <v>83</v>
      </c>
      <c r="S9462" t="s">
        <v>83</v>
      </c>
      <c r="T9462" t="str">
        <f>_xlfn.XLOOKUP(A9462,MI_Match_Analysis!$A$2:$A$8,MI_Match_Analysis!$F$2:$F$8,"Not Found")</f>
        <v>Not Found</v>
      </c>
    </row>
    <row r="9463" spans="1:20" hidden="1" x14ac:dyDescent="0.3">
      <c r="A9463">
        <v>41</v>
      </c>
      <c r="B9463" s="1">
        <v>46141</v>
      </c>
      <c r="C9463" t="s">
        <v>162</v>
      </c>
      <c r="D9463" t="s">
        <v>33</v>
      </c>
      <c r="E9463" t="s">
        <v>25</v>
      </c>
      <c r="F9463" t="s">
        <v>34</v>
      </c>
      <c r="G9463">
        <v>2</v>
      </c>
      <c r="H9463">
        <v>6.6</v>
      </c>
      <c r="I9463" t="s">
        <v>164</v>
      </c>
      <c r="J9463" t="s">
        <v>127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83</v>
      </c>
      <c r="R9463" t="s">
        <v>83</v>
      </c>
      <c r="S9463" t="s">
        <v>83</v>
      </c>
      <c r="T9463" t="str">
        <f>_xlfn.XLOOKUP(A9463,MI_Match_Analysis!$A$2:$A$8,MI_Match_Analysis!$F$2:$F$8,"Not Found")</f>
        <v>Not Found</v>
      </c>
    </row>
    <row r="9464" spans="1:20" hidden="1" x14ac:dyDescent="0.3">
      <c r="A9464">
        <v>41</v>
      </c>
      <c r="B9464" s="1">
        <v>46141</v>
      </c>
      <c r="C9464" t="s">
        <v>162</v>
      </c>
      <c r="D9464" t="s">
        <v>33</v>
      </c>
      <c r="E9464" t="s">
        <v>25</v>
      </c>
      <c r="F9464" t="s">
        <v>34</v>
      </c>
      <c r="G9464">
        <v>2</v>
      </c>
      <c r="H9464">
        <v>7.1</v>
      </c>
      <c r="I9464" t="s">
        <v>164</v>
      </c>
      <c r="J9464" t="s">
        <v>182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83</v>
      </c>
      <c r="R9464" t="s">
        <v>83</v>
      </c>
      <c r="S9464" t="s">
        <v>83</v>
      </c>
      <c r="T9464" t="str">
        <f>_xlfn.XLOOKUP(A9464,MI_Match_Analysis!$A$2:$A$8,MI_Match_Analysis!$F$2:$F$8,"Not Found")</f>
        <v>Not Found</v>
      </c>
    </row>
    <row r="9465" spans="1:20" hidden="1" x14ac:dyDescent="0.3">
      <c r="A9465">
        <v>41</v>
      </c>
      <c r="B9465" s="1">
        <v>46141</v>
      </c>
      <c r="C9465" t="s">
        <v>162</v>
      </c>
      <c r="D9465" t="s">
        <v>33</v>
      </c>
      <c r="E9465" t="s">
        <v>25</v>
      </c>
      <c r="F9465" t="s">
        <v>34</v>
      </c>
      <c r="G9465">
        <v>2</v>
      </c>
      <c r="H9465">
        <v>7.2</v>
      </c>
      <c r="I9465" t="s">
        <v>95</v>
      </c>
      <c r="J9465" t="s">
        <v>182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83</v>
      </c>
      <c r="R9465" t="s">
        <v>83</v>
      </c>
      <c r="S9465" t="s">
        <v>83</v>
      </c>
      <c r="T9465" t="str">
        <f>_xlfn.XLOOKUP(A9465,MI_Match_Analysis!$A$2:$A$8,MI_Match_Analysis!$F$2:$F$8,"Not Found")</f>
        <v>Not Found</v>
      </c>
    </row>
    <row r="9466" spans="1:20" hidden="1" x14ac:dyDescent="0.3">
      <c r="A9466">
        <v>41</v>
      </c>
      <c r="B9466" s="1">
        <v>46141</v>
      </c>
      <c r="C9466" t="s">
        <v>162</v>
      </c>
      <c r="D9466" t="s">
        <v>33</v>
      </c>
      <c r="E9466" t="s">
        <v>25</v>
      </c>
      <c r="F9466" t="s">
        <v>34</v>
      </c>
      <c r="G9466">
        <v>2</v>
      </c>
      <c r="H9466">
        <v>7.3</v>
      </c>
      <c r="I9466" t="s">
        <v>164</v>
      </c>
      <c r="J9466" t="s">
        <v>182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83</v>
      </c>
      <c r="R9466" t="s">
        <v>83</v>
      </c>
      <c r="S9466" t="s">
        <v>83</v>
      </c>
      <c r="T9466" t="str">
        <f>_xlfn.XLOOKUP(A9466,MI_Match_Analysis!$A$2:$A$8,MI_Match_Analysis!$F$2:$F$8,"Not Found")</f>
        <v>Not Found</v>
      </c>
    </row>
    <row r="9467" spans="1:20" hidden="1" x14ac:dyDescent="0.3">
      <c r="A9467">
        <v>41</v>
      </c>
      <c r="B9467" s="1">
        <v>46141</v>
      </c>
      <c r="C9467" t="s">
        <v>162</v>
      </c>
      <c r="D9467" t="s">
        <v>33</v>
      </c>
      <c r="E9467" t="s">
        <v>25</v>
      </c>
      <c r="F9467" t="s">
        <v>34</v>
      </c>
      <c r="G9467">
        <v>2</v>
      </c>
      <c r="H9467">
        <v>7.4</v>
      </c>
      <c r="I9467" t="s">
        <v>95</v>
      </c>
      <c r="J9467" t="s">
        <v>182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83</v>
      </c>
      <c r="R9467" t="s">
        <v>83</v>
      </c>
      <c r="S9467" t="s">
        <v>83</v>
      </c>
      <c r="T9467" t="str">
        <f>_xlfn.XLOOKUP(A9467,MI_Match_Analysis!$A$2:$A$8,MI_Match_Analysis!$F$2:$F$8,"Not Found")</f>
        <v>Not Found</v>
      </c>
    </row>
    <row r="9468" spans="1:20" hidden="1" x14ac:dyDescent="0.3">
      <c r="A9468">
        <v>41</v>
      </c>
      <c r="B9468" s="1">
        <v>46141</v>
      </c>
      <c r="C9468" t="s">
        <v>162</v>
      </c>
      <c r="D9468" t="s">
        <v>33</v>
      </c>
      <c r="E9468" t="s">
        <v>25</v>
      </c>
      <c r="F9468" t="s">
        <v>34</v>
      </c>
      <c r="G9468">
        <v>2</v>
      </c>
      <c r="H9468">
        <v>7.5</v>
      </c>
      <c r="I9468" t="s">
        <v>164</v>
      </c>
      <c r="J9468" t="s">
        <v>182</v>
      </c>
      <c r="K9468">
        <v>6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83</v>
      </c>
      <c r="R9468" t="s">
        <v>83</v>
      </c>
      <c r="S9468" t="s">
        <v>83</v>
      </c>
      <c r="T9468" t="str">
        <f>_xlfn.XLOOKUP(A9468,MI_Match_Analysis!$A$2:$A$8,MI_Match_Analysis!$F$2:$F$8,"Not Found")</f>
        <v>Not Found</v>
      </c>
    </row>
    <row r="9469" spans="1:20" hidden="1" x14ac:dyDescent="0.3">
      <c r="A9469">
        <v>41</v>
      </c>
      <c r="B9469" s="1">
        <v>46141</v>
      </c>
      <c r="C9469" t="s">
        <v>162</v>
      </c>
      <c r="D9469" t="s">
        <v>33</v>
      </c>
      <c r="E9469" t="s">
        <v>25</v>
      </c>
      <c r="F9469" t="s">
        <v>34</v>
      </c>
      <c r="G9469">
        <v>2</v>
      </c>
      <c r="H9469">
        <v>7.6</v>
      </c>
      <c r="I9469" t="s">
        <v>164</v>
      </c>
      <c r="J9469" t="s">
        <v>182</v>
      </c>
      <c r="K9469">
        <v>1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83</v>
      </c>
      <c r="R9469" t="s">
        <v>83</v>
      </c>
      <c r="S9469" t="s">
        <v>83</v>
      </c>
      <c r="T9469" t="str">
        <f>_xlfn.XLOOKUP(A9469,MI_Match_Analysis!$A$2:$A$8,MI_Match_Analysis!$F$2:$F$8,"Not Found")</f>
        <v>Not Found</v>
      </c>
    </row>
    <row r="9470" spans="1:20" hidden="1" x14ac:dyDescent="0.3">
      <c r="A9470">
        <v>41</v>
      </c>
      <c r="B9470" s="1">
        <v>46141</v>
      </c>
      <c r="C9470" t="s">
        <v>162</v>
      </c>
      <c r="D9470" t="s">
        <v>33</v>
      </c>
      <c r="E9470" t="s">
        <v>25</v>
      </c>
      <c r="F9470" t="s">
        <v>34</v>
      </c>
      <c r="G9470">
        <v>2</v>
      </c>
      <c r="H9470">
        <v>8.1</v>
      </c>
      <c r="I9470" t="s">
        <v>164</v>
      </c>
      <c r="J9470" t="s">
        <v>183</v>
      </c>
      <c r="K9470">
        <v>1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83</v>
      </c>
      <c r="R9470" t="s">
        <v>83</v>
      </c>
      <c r="S9470" t="s">
        <v>83</v>
      </c>
      <c r="T9470" t="str">
        <f>_xlfn.XLOOKUP(A9470,MI_Match_Analysis!$A$2:$A$8,MI_Match_Analysis!$F$2:$F$8,"Not Found")</f>
        <v>Not Found</v>
      </c>
    </row>
    <row r="9471" spans="1:20" hidden="1" x14ac:dyDescent="0.3">
      <c r="A9471">
        <v>41</v>
      </c>
      <c r="B9471" s="1">
        <v>46141</v>
      </c>
      <c r="C9471" t="s">
        <v>162</v>
      </c>
      <c r="D9471" t="s">
        <v>33</v>
      </c>
      <c r="E9471" t="s">
        <v>25</v>
      </c>
      <c r="F9471" t="s">
        <v>34</v>
      </c>
      <c r="G9471">
        <v>2</v>
      </c>
      <c r="H9471">
        <v>8.1999999999999993</v>
      </c>
      <c r="I9471" t="s">
        <v>95</v>
      </c>
      <c r="J9471" t="s">
        <v>183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83</v>
      </c>
      <c r="R9471" t="s">
        <v>83</v>
      </c>
      <c r="S9471" t="s">
        <v>83</v>
      </c>
      <c r="T9471" t="str">
        <f>_xlfn.XLOOKUP(A9471,MI_Match_Analysis!$A$2:$A$8,MI_Match_Analysis!$F$2:$F$8,"Not Found")</f>
        <v>Not Found</v>
      </c>
    </row>
    <row r="9472" spans="1:20" hidden="1" x14ac:dyDescent="0.3">
      <c r="A9472">
        <v>41</v>
      </c>
      <c r="B9472" s="1">
        <v>46141</v>
      </c>
      <c r="C9472" t="s">
        <v>162</v>
      </c>
      <c r="D9472" t="s">
        <v>33</v>
      </c>
      <c r="E9472" t="s">
        <v>25</v>
      </c>
      <c r="F9472" t="s">
        <v>34</v>
      </c>
      <c r="G9472">
        <v>2</v>
      </c>
      <c r="H9472">
        <v>8.3000000000000007</v>
      </c>
      <c r="I9472" t="s">
        <v>95</v>
      </c>
      <c r="J9472" t="s">
        <v>183</v>
      </c>
      <c r="K9472">
        <v>2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83</v>
      </c>
      <c r="R9472" t="s">
        <v>83</v>
      </c>
      <c r="S9472" t="s">
        <v>83</v>
      </c>
      <c r="T9472" t="str">
        <f>_xlfn.XLOOKUP(A9472,MI_Match_Analysis!$A$2:$A$8,MI_Match_Analysis!$F$2:$F$8,"Not Found")</f>
        <v>Not Found</v>
      </c>
    </row>
    <row r="9473" spans="1:20" hidden="1" x14ac:dyDescent="0.3">
      <c r="A9473">
        <v>41</v>
      </c>
      <c r="B9473" s="1">
        <v>46141</v>
      </c>
      <c r="C9473" t="s">
        <v>162</v>
      </c>
      <c r="D9473" t="s">
        <v>33</v>
      </c>
      <c r="E9473" t="s">
        <v>25</v>
      </c>
      <c r="F9473" t="s">
        <v>34</v>
      </c>
      <c r="G9473">
        <v>2</v>
      </c>
      <c r="H9473">
        <v>8.4</v>
      </c>
      <c r="I9473" t="s">
        <v>95</v>
      </c>
      <c r="J9473" t="s">
        <v>183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165</v>
      </c>
      <c r="R9473" t="s">
        <v>95</v>
      </c>
      <c r="S9473" t="s">
        <v>180</v>
      </c>
      <c r="T9473" t="str">
        <f>_xlfn.XLOOKUP(A9473,MI_Match_Analysis!$A$2:$A$8,MI_Match_Analysis!$F$2:$F$8,"Not Found")</f>
        <v>Not Found</v>
      </c>
    </row>
    <row r="9474" spans="1:20" hidden="1" x14ac:dyDescent="0.3">
      <c r="A9474">
        <v>41</v>
      </c>
      <c r="B9474" s="1">
        <v>46141</v>
      </c>
      <c r="C9474" t="s">
        <v>162</v>
      </c>
      <c r="D9474" t="s">
        <v>33</v>
      </c>
      <c r="E9474" t="s">
        <v>25</v>
      </c>
      <c r="F9474" t="s">
        <v>34</v>
      </c>
      <c r="G9474">
        <v>2</v>
      </c>
      <c r="H9474">
        <v>8.5</v>
      </c>
      <c r="I9474" t="s">
        <v>30</v>
      </c>
      <c r="J9474" t="s">
        <v>183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167</v>
      </c>
      <c r="R9474" t="s">
        <v>30</v>
      </c>
      <c r="S9474" t="s">
        <v>83</v>
      </c>
      <c r="T9474" t="str">
        <f>_xlfn.XLOOKUP(A9474,MI_Match_Analysis!$A$2:$A$8,MI_Match_Analysis!$F$2:$F$8,"Not Found")</f>
        <v>Not Found</v>
      </c>
    </row>
    <row r="9475" spans="1:20" hidden="1" x14ac:dyDescent="0.3">
      <c r="A9475">
        <v>41</v>
      </c>
      <c r="B9475" s="1">
        <v>46141</v>
      </c>
      <c r="C9475" t="s">
        <v>162</v>
      </c>
      <c r="D9475" t="s">
        <v>33</v>
      </c>
      <c r="E9475" t="s">
        <v>25</v>
      </c>
      <c r="F9475" t="s">
        <v>34</v>
      </c>
      <c r="G9475">
        <v>2</v>
      </c>
      <c r="H9475">
        <v>8.6</v>
      </c>
      <c r="I9475" t="s">
        <v>170</v>
      </c>
      <c r="J9475" t="s">
        <v>183</v>
      </c>
      <c r="K9475">
        <v>1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83</v>
      </c>
      <c r="R9475" t="s">
        <v>83</v>
      </c>
      <c r="S9475" t="s">
        <v>83</v>
      </c>
      <c r="T9475" t="str">
        <f>_xlfn.XLOOKUP(A9475,MI_Match_Analysis!$A$2:$A$8,MI_Match_Analysis!$F$2:$F$8,"Not Found")</f>
        <v>Not Found</v>
      </c>
    </row>
    <row r="9476" spans="1:20" hidden="1" x14ac:dyDescent="0.3">
      <c r="A9476">
        <v>41</v>
      </c>
      <c r="B9476" s="1">
        <v>46141</v>
      </c>
      <c r="C9476" t="s">
        <v>162</v>
      </c>
      <c r="D9476" t="s">
        <v>33</v>
      </c>
      <c r="E9476" t="s">
        <v>25</v>
      </c>
      <c r="F9476" t="s">
        <v>34</v>
      </c>
      <c r="G9476">
        <v>2</v>
      </c>
      <c r="H9476">
        <v>9.1</v>
      </c>
      <c r="I9476" t="s">
        <v>170</v>
      </c>
      <c r="J9476" t="s">
        <v>182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83</v>
      </c>
      <c r="R9476" t="s">
        <v>83</v>
      </c>
      <c r="S9476" t="s">
        <v>83</v>
      </c>
      <c r="T9476" t="str">
        <f>_xlfn.XLOOKUP(A9476,MI_Match_Analysis!$A$2:$A$8,MI_Match_Analysis!$F$2:$F$8,"Not Found")</f>
        <v>Not Found</v>
      </c>
    </row>
    <row r="9477" spans="1:20" hidden="1" x14ac:dyDescent="0.3">
      <c r="A9477">
        <v>41</v>
      </c>
      <c r="B9477" s="1">
        <v>46141</v>
      </c>
      <c r="C9477" t="s">
        <v>162</v>
      </c>
      <c r="D9477" t="s">
        <v>33</v>
      </c>
      <c r="E9477" t="s">
        <v>25</v>
      </c>
      <c r="F9477" t="s">
        <v>34</v>
      </c>
      <c r="G9477">
        <v>2</v>
      </c>
      <c r="H9477">
        <v>9.1999999999999993</v>
      </c>
      <c r="I9477" t="s">
        <v>164</v>
      </c>
      <c r="J9477" t="s">
        <v>182</v>
      </c>
      <c r="K9477">
        <v>1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83</v>
      </c>
      <c r="R9477" t="s">
        <v>83</v>
      </c>
      <c r="S9477" t="s">
        <v>83</v>
      </c>
      <c r="T9477" t="str">
        <f>_xlfn.XLOOKUP(A9477,MI_Match_Analysis!$A$2:$A$8,MI_Match_Analysis!$F$2:$F$8,"Not Found")</f>
        <v>Not Found</v>
      </c>
    </row>
    <row r="9478" spans="1:20" hidden="1" x14ac:dyDescent="0.3">
      <c r="A9478">
        <v>41</v>
      </c>
      <c r="B9478" s="1">
        <v>46141</v>
      </c>
      <c r="C9478" t="s">
        <v>162</v>
      </c>
      <c r="D9478" t="s">
        <v>33</v>
      </c>
      <c r="E9478" t="s">
        <v>25</v>
      </c>
      <c r="F9478" t="s">
        <v>34</v>
      </c>
      <c r="G9478">
        <v>2</v>
      </c>
      <c r="H9478">
        <v>9.3000000000000007</v>
      </c>
      <c r="I9478" t="s">
        <v>170</v>
      </c>
      <c r="J9478" t="s">
        <v>182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83</v>
      </c>
      <c r="R9478" t="s">
        <v>83</v>
      </c>
      <c r="S9478" t="s">
        <v>83</v>
      </c>
      <c r="T9478" t="str">
        <f>_xlfn.XLOOKUP(A9478,MI_Match_Analysis!$A$2:$A$8,MI_Match_Analysis!$F$2:$F$8,"Not Found")</f>
        <v>Not Found</v>
      </c>
    </row>
    <row r="9479" spans="1:20" hidden="1" x14ac:dyDescent="0.3">
      <c r="A9479">
        <v>41</v>
      </c>
      <c r="B9479" s="1">
        <v>46141</v>
      </c>
      <c r="C9479" t="s">
        <v>162</v>
      </c>
      <c r="D9479" t="s">
        <v>33</v>
      </c>
      <c r="E9479" t="s">
        <v>25</v>
      </c>
      <c r="F9479" t="s">
        <v>34</v>
      </c>
      <c r="G9479">
        <v>2</v>
      </c>
      <c r="H9479">
        <v>9.4</v>
      </c>
      <c r="I9479" t="s">
        <v>164</v>
      </c>
      <c r="J9479" t="s">
        <v>182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165</v>
      </c>
      <c r="R9479" t="s">
        <v>164</v>
      </c>
      <c r="S9479" t="s">
        <v>305</v>
      </c>
      <c r="T9479" t="str">
        <f>_xlfn.XLOOKUP(A9479,MI_Match_Analysis!$A$2:$A$8,MI_Match_Analysis!$F$2:$F$8,"Not Found")</f>
        <v>Not Found</v>
      </c>
    </row>
    <row r="9480" spans="1:20" hidden="1" x14ac:dyDescent="0.3">
      <c r="A9480">
        <v>41</v>
      </c>
      <c r="B9480" s="1">
        <v>46141</v>
      </c>
      <c r="C9480" t="s">
        <v>162</v>
      </c>
      <c r="D9480" t="s">
        <v>33</v>
      </c>
      <c r="E9480" t="s">
        <v>25</v>
      </c>
      <c r="F9480" t="s">
        <v>34</v>
      </c>
      <c r="G9480">
        <v>2</v>
      </c>
      <c r="H9480">
        <v>9.5</v>
      </c>
      <c r="I9480" t="s">
        <v>168</v>
      </c>
      <c r="J9480" t="s">
        <v>182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83</v>
      </c>
      <c r="R9480" t="s">
        <v>83</v>
      </c>
      <c r="S9480" t="s">
        <v>83</v>
      </c>
      <c r="T9480" t="str">
        <f>_xlfn.XLOOKUP(A9480,MI_Match_Analysis!$A$2:$A$8,MI_Match_Analysis!$F$2:$F$8,"Not Found")</f>
        <v>Not Found</v>
      </c>
    </row>
    <row r="9481" spans="1:20" hidden="1" x14ac:dyDescent="0.3">
      <c r="A9481">
        <v>41</v>
      </c>
      <c r="B9481" s="1">
        <v>46141</v>
      </c>
      <c r="C9481" t="s">
        <v>162</v>
      </c>
      <c r="D9481" t="s">
        <v>33</v>
      </c>
      <c r="E9481" t="s">
        <v>25</v>
      </c>
      <c r="F9481" t="s">
        <v>34</v>
      </c>
      <c r="G9481">
        <v>2</v>
      </c>
      <c r="H9481">
        <v>9.6</v>
      </c>
      <c r="I9481" t="s">
        <v>168</v>
      </c>
      <c r="J9481" t="s">
        <v>182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83</v>
      </c>
      <c r="R9481" t="s">
        <v>83</v>
      </c>
      <c r="S9481" t="s">
        <v>83</v>
      </c>
      <c r="T9481" t="str">
        <f>_xlfn.XLOOKUP(A9481,MI_Match_Analysis!$A$2:$A$8,MI_Match_Analysis!$F$2:$F$8,"Not Found")</f>
        <v>Not Found</v>
      </c>
    </row>
    <row r="9482" spans="1:20" hidden="1" x14ac:dyDescent="0.3">
      <c r="A9482">
        <v>41</v>
      </c>
      <c r="B9482" s="1">
        <v>46141</v>
      </c>
      <c r="C9482" t="s">
        <v>162</v>
      </c>
      <c r="D9482" t="s">
        <v>33</v>
      </c>
      <c r="E9482" t="s">
        <v>25</v>
      </c>
      <c r="F9482" t="s">
        <v>34</v>
      </c>
      <c r="G9482">
        <v>2</v>
      </c>
      <c r="H9482">
        <v>10.1</v>
      </c>
      <c r="I9482" t="s">
        <v>168</v>
      </c>
      <c r="J9482" t="s">
        <v>183</v>
      </c>
      <c r="K9482">
        <v>4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83</v>
      </c>
      <c r="R9482" t="s">
        <v>83</v>
      </c>
      <c r="S9482" t="s">
        <v>83</v>
      </c>
      <c r="T9482" t="str">
        <f>_xlfn.XLOOKUP(A9482,MI_Match_Analysis!$A$2:$A$8,MI_Match_Analysis!$F$2:$F$8,"Not Found")</f>
        <v>Not Found</v>
      </c>
    </row>
    <row r="9483" spans="1:20" hidden="1" x14ac:dyDescent="0.3">
      <c r="A9483">
        <v>41</v>
      </c>
      <c r="B9483" s="1">
        <v>46141</v>
      </c>
      <c r="C9483" t="s">
        <v>162</v>
      </c>
      <c r="D9483" t="s">
        <v>33</v>
      </c>
      <c r="E9483" t="s">
        <v>25</v>
      </c>
      <c r="F9483" t="s">
        <v>34</v>
      </c>
      <c r="G9483">
        <v>2</v>
      </c>
      <c r="H9483">
        <v>10.199999999999999</v>
      </c>
      <c r="I9483" t="s">
        <v>168</v>
      </c>
      <c r="J9483" t="s">
        <v>183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83</v>
      </c>
      <c r="R9483" t="s">
        <v>83</v>
      </c>
      <c r="S9483" t="s">
        <v>83</v>
      </c>
      <c r="T9483" t="str">
        <f>_xlfn.XLOOKUP(A9483,MI_Match_Analysis!$A$2:$A$8,MI_Match_Analysis!$F$2:$F$8,"Not Found")</f>
        <v>Not Found</v>
      </c>
    </row>
    <row r="9484" spans="1:20" hidden="1" x14ac:dyDescent="0.3">
      <c r="A9484">
        <v>41</v>
      </c>
      <c r="B9484" s="1">
        <v>46141</v>
      </c>
      <c r="C9484" t="s">
        <v>162</v>
      </c>
      <c r="D9484" t="s">
        <v>33</v>
      </c>
      <c r="E9484" t="s">
        <v>25</v>
      </c>
      <c r="F9484" t="s">
        <v>34</v>
      </c>
      <c r="G9484">
        <v>2</v>
      </c>
      <c r="H9484">
        <v>10.3</v>
      </c>
      <c r="I9484" t="s">
        <v>170</v>
      </c>
      <c r="J9484" t="s">
        <v>183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83</v>
      </c>
      <c r="R9484" t="s">
        <v>83</v>
      </c>
      <c r="S9484" t="s">
        <v>83</v>
      </c>
      <c r="T9484" t="str">
        <f>_xlfn.XLOOKUP(A9484,MI_Match_Analysis!$A$2:$A$8,MI_Match_Analysis!$F$2:$F$8,"Not Found")</f>
        <v>Not Found</v>
      </c>
    </row>
    <row r="9485" spans="1:20" hidden="1" x14ac:dyDescent="0.3">
      <c r="A9485">
        <v>41</v>
      </c>
      <c r="B9485" s="1">
        <v>46141</v>
      </c>
      <c r="C9485" t="s">
        <v>162</v>
      </c>
      <c r="D9485" t="s">
        <v>33</v>
      </c>
      <c r="E9485" t="s">
        <v>25</v>
      </c>
      <c r="F9485" t="s">
        <v>34</v>
      </c>
      <c r="G9485">
        <v>2</v>
      </c>
      <c r="H9485">
        <v>10.4</v>
      </c>
      <c r="I9485" t="s">
        <v>170</v>
      </c>
      <c r="J9485" t="s">
        <v>183</v>
      </c>
      <c r="K9485">
        <v>4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83</v>
      </c>
      <c r="R9485" t="s">
        <v>83</v>
      </c>
      <c r="S9485" t="s">
        <v>83</v>
      </c>
      <c r="T9485" t="str">
        <f>_xlfn.XLOOKUP(A9485,MI_Match_Analysis!$A$2:$A$8,MI_Match_Analysis!$F$2:$F$8,"Not Found")</f>
        <v>Not Found</v>
      </c>
    </row>
    <row r="9486" spans="1:20" hidden="1" x14ac:dyDescent="0.3">
      <c r="A9486">
        <v>41</v>
      </c>
      <c r="B9486" s="1">
        <v>46141</v>
      </c>
      <c r="C9486" t="s">
        <v>162</v>
      </c>
      <c r="D9486" t="s">
        <v>33</v>
      </c>
      <c r="E9486" t="s">
        <v>25</v>
      </c>
      <c r="F9486" t="s">
        <v>34</v>
      </c>
      <c r="G9486">
        <v>2</v>
      </c>
      <c r="H9486">
        <v>10.5</v>
      </c>
      <c r="I9486" t="s">
        <v>170</v>
      </c>
      <c r="J9486" t="s">
        <v>183</v>
      </c>
      <c r="K9486">
        <v>6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83</v>
      </c>
      <c r="R9486" t="s">
        <v>83</v>
      </c>
      <c r="S9486" t="s">
        <v>83</v>
      </c>
      <c r="T9486" t="str">
        <f>_xlfn.XLOOKUP(A9486,MI_Match_Analysis!$A$2:$A$8,MI_Match_Analysis!$F$2:$F$8,"Not Found")</f>
        <v>Not Found</v>
      </c>
    </row>
    <row r="9487" spans="1:20" hidden="1" x14ac:dyDescent="0.3">
      <c r="A9487">
        <v>41</v>
      </c>
      <c r="B9487" s="1">
        <v>46141</v>
      </c>
      <c r="C9487" t="s">
        <v>162</v>
      </c>
      <c r="D9487" t="s">
        <v>33</v>
      </c>
      <c r="E9487" t="s">
        <v>25</v>
      </c>
      <c r="F9487" t="s">
        <v>34</v>
      </c>
      <c r="G9487">
        <v>2</v>
      </c>
      <c r="H9487">
        <v>10.6</v>
      </c>
      <c r="I9487" t="s">
        <v>170</v>
      </c>
      <c r="J9487" t="s">
        <v>183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83</v>
      </c>
      <c r="R9487" t="s">
        <v>83</v>
      </c>
      <c r="S9487" t="s">
        <v>83</v>
      </c>
      <c r="T9487" t="str">
        <f>_xlfn.XLOOKUP(A9487,MI_Match_Analysis!$A$2:$A$8,MI_Match_Analysis!$F$2:$F$8,"Not Found")</f>
        <v>Not Found</v>
      </c>
    </row>
    <row r="9488" spans="1:20" hidden="1" x14ac:dyDescent="0.3">
      <c r="A9488">
        <v>41</v>
      </c>
      <c r="B9488" s="1">
        <v>46141</v>
      </c>
      <c r="C9488" t="s">
        <v>162</v>
      </c>
      <c r="D9488" t="s">
        <v>33</v>
      </c>
      <c r="E9488" t="s">
        <v>25</v>
      </c>
      <c r="F9488" t="s">
        <v>34</v>
      </c>
      <c r="G9488">
        <v>2</v>
      </c>
      <c r="H9488">
        <v>11.1</v>
      </c>
      <c r="I9488" t="s">
        <v>170</v>
      </c>
      <c r="J9488" t="s">
        <v>127</v>
      </c>
      <c r="K9488">
        <v>4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83</v>
      </c>
      <c r="R9488" t="s">
        <v>83</v>
      </c>
      <c r="S9488" t="s">
        <v>83</v>
      </c>
      <c r="T9488" t="str">
        <f>_xlfn.XLOOKUP(A9488,MI_Match_Analysis!$A$2:$A$8,MI_Match_Analysis!$F$2:$F$8,"Not Found")</f>
        <v>Not Found</v>
      </c>
    </row>
    <row r="9489" spans="1:20" hidden="1" x14ac:dyDescent="0.3">
      <c r="A9489">
        <v>41</v>
      </c>
      <c r="B9489" s="1">
        <v>46141</v>
      </c>
      <c r="C9489" t="s">
        <v>162</v>
      </c>
      <c r="D9489" t="s">
        <v>33</v>
      </c>
      <c r="E9489" t="s">
        <v>25</v>
      </c>
      <c r="F9489" t="s">
        <v>34</v>
      </c>
      <c r="G9489">
        <v>2</v>
      </c>
      <c r="H9489">
        <v>11.2</v>
      </c>
      <c r="I9489" t="s">
        <v>170</v>
      </c>
      <c r="J9489" t="s">
        <v>127</v>
      </c>
      <c r="K9489">
        <v>1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83</v>
      </c>
      <c r="R9489" t="s">
        <v>83</v>
      </c>
      <c r="S9489" t="s">
        <v>83</v>
      </c>
      <c r="T9489" t="str">
        <f>_xlfn.XLOOKUP(A9489,MI_Match_Analysis!$A$2:$A$8,MI_Match_Analysis!$F$2:$F$8,"Not Found")</f>
        <v>Not Found</v>
      </c>
    </row>
    <row r="9490" spans="1:20" hidden="1" x14ac:dyDescent="0.3">
      <c r="A9490">
        <v>41</v>
      </c>
      <c r="B9490" s="1">
        <v>46141</v>
      </c>
      <c r="C9490" t="s">
        <v>162</v>
      </c>
      <c r="D9490" t="s">
        <v>33</v>
      </c>
      <c r="E9490" t="s">
        <v>25</v>
      </c>
      <c r="F9490" t="s">
        <v>34</v>
      </c>
      <c r="G9490">
        <v>2</v>
      </c>
      <c r="H9490">
        <v>11.3</v>
      </c>
      <c r="I9490" t="s">
        <v>168</v>
      </c>
      <c r="J9490" t="s">
        <v>127</v>
      </c>
      <c r="K9490">
        <v>1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83</v>
      </c>
      <c r="R9490" t="s">
        <v>83</v>
      </c>
      <c r="S9490" t="s">
        <v>83</v>
      </c>
      <c r="T9490" t="str">
        <f>_xlfn.XLOOKUP(A9490,MI_Match_Analysis!$A$2:$A$8,MI_Match_Analysis!$F$2:$F$8,"Not Found")</f>
        <v>Not Found</v>
      </c>
    </row>
    <row r="9491" spans="1:20" hidden="1" x14ac:dyDescent="0.3">
      <c r="A9491">
        <v>41</v>
      </c>
      <c r="B9491" s="1">
        <v>46141</v>
      </c>
      <c r="C9491" t="s">
        <v>162</v>
      </c>
      <c r="D9491" t="s">
        <v>33</v>
      </c>
      <c r="E9491" t="s">
        <v>25</v>
      </c>
      <c r="F9491" t="s">
        <v>34</v>
      </c>
      <c r="G9491">
        <v>2</v>
      </c>
      <c r="H9491">
        <v>11.4</v>
      </c>
      <c r="I9491" t="s">
        <v>170</v>
      </c>
      <c r="J9491" t="s">
        <v>127</v>
      </c>
      <c r="K9491">
        <v>4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83</v>
      </c>
      <c r="R9491" t="s">
        <v>83</v>
      </c>
      <c r="S9491" t="s">
        <v>83</v>
      </c>
      <c r="T9491" t="str">
        <f>_xlfn.XLOOKUP(A9491,MI_Match_Analysis!$A$2:$A$8,MI_Match_Analysis!$F$2:$F$8,"Not Found")</f>
        <v>Not Found</v>
      </c>
    </row>
    <row r="9492" spans="1:20" hidden="1" x14ac:dyDescent="0.3">
      <c r="A9492">
        <v>41</v>
      </c>
      <c r="B9492" s="1">
        <v>46141</v>
      </c>
      <c r="C9492" t="s">
        <v>162</v>
      </c>
      <c r="D9492" t="s">
        <v>33</v>
      </c>
      <c r="E9492" t="s">
        <v>25</v>
      </c>
      <c r="F9492" t="s">
        <v>34</v>
      </c>
      <c r="G9492">
        <v>2</v>
      </c>
      <c r="H9492">
        <v>11.5</v>
      </c>
      <c r="I9492" t="s">
        <v>170</v>
      </c>
      <c r="J9492" t="s">
        <v>127</v>
      </c>
      <c r="K9492">
        <v>4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83</v>
      </c>
      <c r="R9492" t="s">
        <v>83</v>
      </c>
      <c r="S9492" t="s">
        <v>83</v>
      </c>
      <c r="T9492" t="str">
        <f>_xlfn.XLOOKUP(A9492,MI_Match_Analysis!$A$2:$A$8,MI_Match_Analysis!$F$2:$F$8,"Not Found")</f>
        <v>Not Found</v>
      </c>
    </row>
    <row r="9493" spans="1:20" hidden="1" x14ac:dyDescent="0.3">
      <c r="A9493">
        <v>41</v>
      </c>
      <c r="B9493" s="1">
        <v>46141</v>
      </c>
      <c r="C9493" t="s">
        <v>162</v>
      </c>
      <c r="D9493" t="s">
        <v>33</v>
      </c>
      <c r="E9493" t="s">
        <v>25</v>
      </c>
      <c r="F9493" t="s">
        <v>34</v>
      </c>
      <c r="G9493">
        <v>2</v>
      </c>
      <c r="H9493">
        <v>11.6</v>
      </c>
      <c r="I9493" t="s">
        <v>170</v>
      </c>
      <c r="J9493" t="s">
        <v>127</v>
      </c>
      <c r="K9493">
        <v>4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83</v>
      </c>
      <c r="R9493" t="s">
        <v>83</v>
      </c>
      <c r="S9493" t="s">
        <v>83</v>
      </c>
      <c r="T9493" t="str">
        <f>_xlfn.XLOOKUP(A9493,MI_Match_Analysis!$A$2:$A$8,MI_Match_Analysis!$F$2:$F$8,"Not Found")</f>
        <v>Not Found</v>
      </c>
    </row>
    <row r="9494" spans="1:20" hidden="1" x14ac:dyDescent="0.3">
      <c r="A9494">
        <v>41</v>
      </c>
      <c r="B9494" s="1">
        <v>46141</v>
      </c>
      <c r="C9494" t="s">
        <v>162</v>
      </c>
      <c r="D9494" t="s">
        <v>33</v>
      </c>
      <c r="E9494" t="s">
        <v>25</v>
      </c>
      <c r="F9494" t="s">
        <v>34</v>
      </c>
      <c r="G9494">
        <v>2</v>
      </c>
      <c r="H9494">
        <v>12.1</v>
      </c>
      <c r="I9494" t="s">
        <v>168</v>
      </c>
      <c r="J9494" t="s">
        <v>182</v>
      </c>
      <c r="K9494">
        <v>1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83</v>
      </c>
      <c r="R9494" t="s">
        <v>83</v>
      </c>
      <c r="S9494" t="s">
        <v>83</v>
      </c>
      <c r="T9494" t="str">
        <f>_xlfn.XLOOKUP(A9494,MI_Match_Analysis!$A$2:$A$8,MI_Match_Analysis!$F$2:$F$8,"Not Found")</f>
        <v>Not Found</v>
      </c>
    </row>
    <row r="9495" spans="1:20" hidden="1" x14ac:dyDescent="0.3">
      <c r="A9495">
        <v>41</v>
      </c>
      <c r="B9495" s="1">
        <v>46141</v>
      </c>
      <c r="C9495" t="s">
        <v>162</v>
      </c>
      <c r="D9495" t="s">
        <v>33</v>
      </c>
      <c r="E9495" t="s">
        <v>25</v>
      </c>
      <c r="F9495" t="s">
        <v>34</v>
      </c>
      <c r="G9495">
        <v>2</v>
      </c>
      <c r="H9495">
        <v>12.2</v>
      </c>
      <c r="I9495" t="s">
        <v>170</v>
      </c>
      <c r="J9495" t="s">
        <v>182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83</v>
      </c>
      <c r="R9495" t="s">
        <v>83</v>
      </c>
      <c r="S9495" t="s">
        <v>83</v>
      </c>
      <c r="T9495" t="str">
        <f>_xlfn.XLOOKUP(A9495,MI_Match_Analysis!$A$2:$A$8,MI_Match_Analysis!$F$2:$F$8,"Not Found")</f>
        <v>Not Found</v>
      </c>
    </row>
    <row r="9496" spans="1:20" hidden="1" x14ac:dyDescent="0.3">
      <c r="A9496">
        <v>41</v>
      </c>
      <c r="B9496" s="1">
        <v>46141</v>
      </c>
      <c r="C9496" t="s">
        <v>162</v>
      </c>
      <c r="D9496" t="s">
        <v>33</v>
      </c>
      <c r="E9496" t="s">
        <v>25</v>
      </c>
      <c r="F9496" t="s">
        <v>34</v>
      </c>
      <c r="G9496">
        <v>2</v>
      </c>
      <c r="H9496">
        <v>12.3</v>
      </c>
      <c r="I9496" t="s">
        <v>170</v>
      </c>
      <c r="J9496" t="s">
        <v>182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83</v>
      </c>
      <c r="R9496" t="s">
        <v>83</v>
      </c>
      <c r="S9496" t="s">
        <v>83</v>
      </c>
      <c r="T9496" t="str">
        <f>_xlfn.XLOOKUP(A9496,MI_Match_Analysis!$A$2:$A$8,MI_Match_Analysis!$F$2:$F$8,"Not Found")</f>
        <v>Not Found</v>
      </c>
    </row>
    <row r="9497" spans="1:20" hidden="1" x14ac:dyDescent="0.3">
      <c r="A9497">
        <v>41</v>
      </c>
      <c r="B9497" s="1">
        <v>46141</v>
      </c>
      <c r="C9497" t="s">
        <v>162</v>
      </c>
      <c r="D9497" t="s">
        <v>33</v>
      </c>
      <c r="E9497" t="s">
        <v>25</v>
      </c>
      <c r="F9497" t="s">
        <v>34</v>
      </c>
      <c r="G9497">
        <v>2</v>
      </c>
      <c r="H9497">
        <v>12.4</v>
      </c>
      <c r="I9497" t="s">
        <v>170</v>
      </c>
      <c r="J9497" t="s">
        <v>182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83</v>
      </c>
      <c r="R9497" t="s">
        <v>83</v>
      </c>
      <c r="S9497" t="s">
        <v>83</v>
      </c>
      <c r="T9497" t="str">
        <f>_xlfn.XLOOKUP(A9497,MI_Match_Analysis!$A$2:$A$8,MI_Match_Analysis!$F$2:$F$8,"Not Found")</f>
        <v>Not Found</v>
      </c>
    </row>
    <row r="9498" spans="1:20" hidden="1" x14ac:dyDescent="0.3">
      <c r="A9498">
        <v>41</v>
      </c>
      <c r="B9498" s="1">
        <v>46141</v>
      </c>
      <c r="C9498" t="s">
        <v>162</v>
      </c>
      <c r="D9498" t="s">
        <v>33</v>
      </c>
      <c r="E9498" t="s">
        <v>25</v>
      </c>
      <c r="F9498" t="s">
        <v>34</v>
      </c>
      <c r="G9498">
        <v>2</v>
      </c>
      <c r="H9498">
        <v>12.5</v>
      </c>
      <c r="I9498" t="s">
        <v>170</v>
      </c>
      <c r="J9498" t="s">
        <v>182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83</v>
      </c>
      <c r="R9498" t="s">
        <v>83</v>
      </c>
      <c r="S9498" t="s">
        <v>83</v>
      </c>
      <c r="T9498" t="str">
        <f>_xlfn.XLOOKUP(A9498,MI_Match_Analysis!$A$2:$A$8,MI_Match_Analysis!$F$2:$F$8,"Not Found")</f>
        <v>Not Found</v>
      </c>
    </row>
    <row r="9499" spans="1:20" hidden="1" x14ac:dyDescent="0.3">
      <c r="A9499">
        <v>41</v>
      </c>
      <c r="B9499" s="1">
        <v>46141</v>
      </c>
      <c r="C9499" t="s">
        <v>162</v>
      </c>
      <c r="D9499" t="s">
        <v>33</v>
      </c>
      <c r="E9499" t="s">
        <v>25</v>
      </c>
      <c r="F9499" t="s">
        <v>34</v>
      </c>
      <c r="G9499">
        <v>2</v>
      </c>
      <c r="H9499">
        <v>12.5</v>
      </c>
      <c r="I9499" t="s">
        <v>170</v>
      </c>
      <c r="J9499" t="s">
        <v>182</v>
      </c>
      <c r="K9499">
        <v>0</v>
      </c>
      <c r="L9499">
        <v>1</v>
      </c>
      <c r="M9499">
        <v>1</v>
      </c>
      <c r="N9499">
        <v>0</v>
      </c>
      <c r="O9499">
        <v>0</v>
      </c>
      <c r="P9499">
        <v>0</v>
      </c>
      <c r="Q9499" t="s">
        <v>83</v>
      </c>
      <c r="R9499" t="s">
        <v>83</v>
      </c>
      <c r="S9499" t="s">
        <v>83</v>
      </c>
      <c r="T9499" t="str">
        <f>_xlfn.XLOOKUP(A9499,MI_Match_Analysis!$A$2:$A$8,MI_Match_Analysis!$F$2:$F$8,"Not Found")</f>
        <v>Not Found</v>
      </c>
    </row>
    <row r="9500" spans="1:20" hidden="1" x14ac:dyDescent="0.3">
      <c r="A9500">
        <v>41</v>
      </c>
      <c r="B9500" s="1">
        <v>46141</v>
      </c>
      <c r="C9500" t="s">
        <v>162</v>
      </c>
      <c r="D9500" t="s">
        <v>33</v>
      </c>
      <c r="E9500" t="s">
        <v>25</v>
      </c>
      <c r="F9500" t="s">
        <v>34</v>
      </c>
      <c r="G9500">
        <v>2</v>
      </c>
      <c r="H9500">
        <v>12.6</v>
      </c>
      <c r="I9500" t="s">
        <v>170</v>
      </c>
      <c r="J9500" t="s">
        <v>182</v>
      </c>
      <c r="K9500">
        <v>4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83</v>
      </c>
      <c r="R9500" t="s">
        <v>83</v>
      </c>
      <c r="S9500" t="s">
        <v>83</v>
      </c>
      <c r="T9500" t="str">
        <f>_xlfn.XLOOKUP(A9500,MI_Match_Analysis!$A$2:$A$8,MI_Match_Analysis!$F$2:$F$8,"Not Found")</f>
        <v>Not Found</v>
      </c>
    </row>
    <row r="9501" spans="1:20" hidden="1" x14ac:dyDescent="0.3">
      <c r="A9501">
        <v>41</v>
      </c>
      <c r="B9501" s="1">
        <v>46141</v>
      </c>
      <c r="C9501" t="s">
        <v>162</v>
      </c>
      <c r="D9501" t="s">
        <v>33</v>
      </c>
      <c r="E9501" t="s">
        <v>25</v>
      </c>
      <c r="F9501" t="s">
        <v>34</v>
      </c>
      <c r="G9501">
        <v>2</v>
      </c>
      <c r="H9501">
        <v>13.1</v>
      </c>
      <c r="I9501" t="s">
        <v>168</v>
      </c>
      <c r="J9501" t="s">
        <v>184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83</v>
      </c>
      <c r="R9501" t="s">
        <v>83</v>
      </c>
      <c r="S9501" t="s">
        <v>83</v>
      </c>
      <c r="T9501" t="str">
        <f>_xlfn.XLOOKUP(A9501,MI_Match_Analysis!$A$2:$A$8,MI_Match_Analysis!$F$2:$F$8,"Not Found")</f>
        <v>Not Found</v>
      </c>
    </row>
    <row r="9502" spans="1:20" hidden="1" x14ac:dyDescent="0.3">
      <c r="A9502">
        <v>41</v>
      </c>
      <c r="B9502" s="1">
        <v>46141</v>
      </c>
      <c r="C9502" t="s">
        <v>162</v>
      </c>
      <c r="D9502" t="s">
        <v>33</v>
      </c>
      <c r="E9502" t="s">
        <v>25</v>
      </c>
      <c r="F9502" t="s">
        <v>34</v>
      </c>
      <c r="G9502">
        <v>2</v>
      </c>
      <c r="H9502">
        <v>13.2</v>
      </c>
      <c r="I9502" t="s">
        <v>170</v>
      </c>
      <c r="J9502" t="s">
        <v>184</v>
      </c>
      <c r="K9502">
        <v>6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83</v>
      </c>
      <c r="R9502" t="s">
        <v>83</v>
      </c>
      <c r="S9502" t="s">
        <v>83</v>
      </c>
      <c r="T9502" t="str">
        <f>_xlfn.XLOOKUP(A9502,MI_Match_Analysis!$A$2:$A$8,MI_Match_Analysis!$F$2:$F$8,"Not Found")</f>
        <v>Not Found</v>
      </c>
    </row>
    <row r="9503" spans="1:20" hidden="1" x14ac:dyDescent="0.3">
      <c r="A9503">
        <v>41</v>
      </c>
      <c r="B9503" s="1">
        <v>46141</v>
      </c>
      <c r="C9503" t="s">
        <v>162</v>
      </c>
      <c r="D9503" t="s">
        <v>33</v>
      </c>
      <c r="E9503" t="s">
        <v>25</v>
      </c>
      <c r="F9503" t="s">
        <v>34</v>
      </c>
      <c r="G9503">
        <v>2</v>
      </c>
      <c r="H9503">
        <v>13.3</v>
      </c>
      <c r="I9503" t="s">
        <v>170</v>
      </c>
      <c r="J9503" t="s">
        <v>184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83</v>
      </c>
      <c r="R9503" t="s">
        <v>83</v>
      </c>
      <c r="S9503" t="s">
        <v>83</v>
      </c>
      <c r="T9503" t="str">
        <f>_xlfn.XLOOKUP(A9503,MI_Match_Analysis!$A$2:$A$8,MI_Match_Analysis!$F$2:$F$8,"Not Found")</f>
        <v>Not Found</v>
      </c>
    </row>
    <row r="9504" spans="1:20" hidden="1" x14ac:dyDescent="0.3">
      <c r="A9504">
        <v>41</v>
      </c>
      <c r="B9504" s="1">
        <v>46141</v>
      </c>
      <c r="C9504" t="s">
        <v>162</v>
      </c>
      <c r="D9504" t="s">
        <v>33</v>
      </c>
      <c r="E9504" t="s">
        <v>25</v>
      </c>
      <c r="F9504" t="s">
        <v>34</v>
      </c>
      <c r="G9504">
        <v>2</v>
      </c>
      <c r="H9504">
        <v>13.4</v>
      </c>
      <c r="I9504" t="s">
        <v>168</v>
      </c>
      <c r="J9504" t="s">
        <v>184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83</v>
      </c>
      <c r="R9504" t="s">
        <v>83</v>
      </c>
      <c r="S9504" t="s">
        <v>83</v>
      </c>
      <c r="T9504" t="str">
        <f>_xlfn.XLOOKUP(A9504,MI_Match_Analysis!$A$2:$A$8,MI_Match_Analysis!$F$2:$F$8,"Not Found")</f>
        <v>Not Found</v>
      </c>
    </row>
    <row r="9505" spans="1:20" hidden="1" x14ac:dyDescent="0.3">
      <c r="A9505">
        <v>41</v>
      </c>
      <c r="B9505" s="1">
        <v>46141</v>
      </c>
      <c r="C9505" t="s">
        <v>162</v>
      </c>
      <c r="D9505" t="s">
        <v>33</v>
      </c>
      <c r="E9505" t="s">
        <v>25</v>
      </c>
      <c r="F9505" t="s">
        <v>34</v>
      </c>
      <c r="G9505">
        <v>2</v>
      </c>
      <c r="H9505">
        <v>13.5</v>
      </c>
      <c r="I9505" t="s">
        <v>168</v>
      </c>
      <c r="J9505" t="s">
        <v>184</v>
      </c>
      <c r="K9505">
        <v>4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83</v>
      </c>
      <c r="R9505" t="s">
        <v>83</v>
      </c>
      <c r="S9505" t="s">
        <v>83</v>
      </c>
      <c r="T9505" t="str">
        <f>_xlfn.XLOOKUP(A9505,MI_Match_Analysis!$A$2:$A$8,MI_Match_Analysis!$F$2:$F$8,"Not Found")</f>
        <v>Not Found</v>
      </c>
    </row>
    <row r="9506" spans="1:20" hidden="1" x14ac:dyDescent="0.3">
      <c r="A9506">
        <v>41</v>
      </c>
      <c r="B9506" s="1">
        <v>46141</v>
      </c>
      <c r="C9506" t="s">
        <v>162</v>
      </c>
      <c r="D9506" t="s">
        <v>33</v>
      </c>
      <c r="E9506" t="s">
        <v>25</v>
      </c>
      <c r="F9506" t="s">
        <v>34</v>
      </c>
      <c r="G9506">
        <v>2</v>
      </c>
      <c r="H9506">
        <v>13.6</v>
      </c>
      <c r="I9506" t="s">
        <v>168</v>
      </c>
      <c r="J9506" t="s">
        <v>184</v>
      </c>
      <c r="K9506">
        <v>1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83</v>
      </c>
      <c r="R9506" t="s">
        <v>83</v>
      </c>
      <c r="S9506" t="s">
        <v>83</v>
      </c>
      <c r="T9506" t="str">
        <f>_xlfn.XLOOKUP(A9506,MI_Match_Analysis!$A$2:$A$8,MI_Match_Analysis!$F$2:$F$8,"Not Found")</f>
        <v>Not Found</v>
      </c>
    </row>
    <row r="9507" spans="1:20" hidden="1" x14ac:dyDescent="0.3">
      <c r="A9507">
        <v>41</v>
      </c>
      <c r="B9507" s="1">
        <v>46141</v>
      </c>
      <c r="C9507" t="s">
        <v>162</v>
      </c>
      <c r="D9507" t="s">
        <v>33</v>
      </c>
      <c r="E9507" t="s">
        <v>25</v>
      </c>
      <c r="F9507" t="s">
        <v>34</v>
      </c>
      <c r="G9507">
        <v>2</v>
      </c>
      <c r="H9507">
        <v>14.1</v>
      </c>
      <c r="I9507" t="s">
        <v>168</v>
      </c>
      <c r="J9507" t="s">
        <v>180</v>
      </c>
      <c r="K9507">
        <v>1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83</v>
      </c>
      <c r="R9507" t="s">
        <v>83</v>
      </c>
      <c r="S9507" t="s">
        <v>83</v>
      </c>
      <c r="T9507" t="str">
        <f>_xlfn.XLOOKUP(A9507,MI_Match_Analysis!$A$2:$A$8,MI_Match_Analysis!$F$2:$F$8,"Not Found")</f>
        <v>Not Found</v>
      </c>
    </row>
    <row r="9508" spans="1:20" hidden="1" x14ac:dyDescent="0.3">
      <c r="A9508">
        <v>41</v>
      </c>
      <c r="B9508" s="1">
        <v>46141</v>
      </c>
      <c r="C9508" t="s">
        <v>162</v>
      </c>
      <c r="D9508" t="s">
        <v>33</v>
      </c>
      <c r="E9508" t="s">
        <v>25</v>
      </c>
      <c r="F9508" t="s">
        <v>34</v>
      </c>
      <c r="G9508">
        <v>2</v>
      </c>
      <c r="H9508">
        <v>14.2</v>
      </c>
      <c r="I9508" t="s">
        <v>170</v>
      </c>
      <c r="J9508" t="s">
        <v>180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83</v>
      </c>
      <c r="R9508" t="s">
        <v>83</v>
      </c>
      <c r="S9508" t="s">
        <v>83</v>
      </c>
      <c r="T9508" t="str">
        <f>_xlfn.XLOOKUP(A9508,MI_Match_Analysis!$A$2:$A$8,MI_Match_Analysis!$F$2:$F$8,"Not Found")</f>
        <v>Not Found</v>
      </c>
    </row>
    <row r="9509" spans="1:20" hidden="1" x14ac:dyDescent="0.3">
      <c r="A9509">
        <v>41</v>
      </c>
      <c r="B9509" s="1">
        <v>46141</v>
      </c>
      <c r="C9509" t="s">
        <v>162</v>
      </c>
      <c r="D9509" t="s">
        <v>33</v>
      </c>
      <c r="E9509" t="s">
        <v>25</v>
      </c>
      <c r="F9509" t="s">
        <v>34</v>
      </c>
      <c r="G9509">
        <v>2</v>
      </c>
      <c r="H9509">
        <v>14.3</v>
      </c>
      <c r="I9509" t="s">
        <v>168</v>
      </c>
      <c r="J9509" t="s">
        <v>180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83</v>
      </c>
      <c r="R9509" t="s">
        <v>83</v>
      </c>
      <c r="S9509" t="s">
        <v>83</v>
      </c>
      <c r="T9509" t="str">
        <f>_xlfn.XLOOKUP(A9509,MI_Match_Analysis!$A$2:$A$8,MI_Match_Analysis!$F$2:$F$8,"Not Found")</f>
        <v>Not Found</v>
      </c>
    </row>
    <row r="9510" spans="1:20" hidden="1" x14ac:dyDescent="0.3">
      <c r="A9510">
        <v>41</v>
      </c>
      <c r="B9510" s="1">
        <v>46141</v>
      </c>
      <c r="C9510" t="s">
        <v>162</v>
      </c>
      <c r="D9510" t="s">
        <v>33</v>
      </c>
      <c r="E9510" t="s">
        <v>25</v>
      </c>
      <c r="F9510" t="s">
        <v>34</v>
      </c>
      <c r="G9510">
        <v>2</v>
      </c>
      <c r="H9510">
        <v>14.4</v>
      </c>
      <c r="I9510" t="s">
        <v>170</v>
      </c>
      <c r="J9510" t="s">
        <v>180</v>
      </c>
      <c r="K9510">
        <v>1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83</v>
      </c>
      <c r="R9510" t="s">
        <v>83</v>
      </c>
      <c r="S9510" t="s">
        <v>83</v>
      </c>
      <c r="T9510" t="str">
        <f>_xlfn.XLOOKUP(A9510,MI_Match_Analysis!$A$2:$A$8,MI_Match_Analysis!$F$2:$F$8,"Not Found")</f>
        <v>Not Found</v>
      </c>
    </row>
    <row r="9511" spans="1:20" hidden="1" x14ac:dyDescent="0.3">
      <c r="A9511">
        <v>41</v>
      </c>
      <c r="B9511" s="1">
        <v>46141</v>
      </c>
      <c r="C9511" t="s">
        <v>162</v>
      </c>
      <c r="D9511" t="s">
        <v>33</v>
      </c>
      <c r="E9511" t="s">
        <v>25</v>
      </c>
      <c r="F9511" t="s">
        <v>34</v>
      </c>
      <c r="G9511">
        <v>2</v>
      </c>
      <c r="H9511">
        <v>14.5</v>
      </c>
      <c r="I9511" t="s">
        <v>168</v>
      </c>
      <c r="J9511" t="s">
        <v>180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83</v>
      </c>
      <c r="R9511" t="s">
        <v>83</v>
      </c>
      <c r="S9511" t="s">
        <v>83</v>
      </c>
      <c r="T9511" t="str">
        <f>_xlfn.XLOOKUP(A9511,MI_Match_Analysis!$A$2:$A$8,MI_Match_Analysis!$F$2:$F$8,"Not Found")</f>
        <v>Not Found</v>
      </c>
    </row>
    <row r="9512" spans="1:20" hidden="1" x14ac:dyDescent="0.3">
      <c r="A9512">
        <v>41</v>
      </c>
      <c r="B9512" s="1">
        <v>46141</v>
      </c>
      <c r="C9512" t="s">
        <v>162</v>
      </c>
      <c r="D9512" t="s">
        <v>33</v>
      </c>
      <c r="E9512" t="s">
        <v>25</v>
      </c>
      <c r="F9512" t="s">
        <v>34</v>
      </c>
      <c r="G9512">
        <v>2</v>
      </c>
      <c r="H9512">
        <v>14.6</v>
      </c>
      <c r="I9512" t="s">
        <v>168</v>
      </c>
      <c r="J9512" t="s">
        <v>180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83</v>
      </c>
      <c r="R9512" t="s">
        <v>83</v>
      </c>
      <c r="S9512" t="s">
        <v>83</v>
      </c>
      <c r="T9512" t="str">
        <f>_xlfn.XLOOKUP(A9512,MI_Match_Analysis!$A$2:$A$8,MI_Match_Analysis!$F$2:$F$8,"Not Found")</f>
        <v>Not Found</v>
      </c>
    </row>
    <row r="9513" spans="1:20" hidden="1" x14ac:dyDescent="0.3">
      <c r="A9513">
        <v>41</v>
      </c>
      <c r="B9513" s="1">
        <v>46141</v>
      </c>
      <c r="C9513" t="s">
        <v>162</v>
      </c>
      <c r="D9513" t="s">
        <v>33</v>
      </c>
      <c r="E9513" t="s">
        <v>25</v>
      </c>
      <c r="F9513" t="s">
        <v>34</v>
      </c>
      <c r="G9513">
        <v>2</v>
      </c>
      <c r="H9513">
        <v>15.1</v>
      </c>
      <c r="I9513" t="s">
        <v>170</v>
      </c>
      <c r="J9513" t="s">
        <v>183</v>
      </c>
      <c r="K9513">
        <v>6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83</v>
      </c>
      <c r="R9513" t="s">
        <v>83</v>
      </c>
      <c r="S9513" t="s">
        <v>83</v>
      </c>
      <c r="T9513" t="str">
        <f>_xlfn.XLOOKUP(A9513,MI_Match_Analysis!$A$2:$A$8,MI_Match_Analysis!$F$2:$F$8,"Not Found")</f>
        <v>Not Found</v>
      </c>
    </row>
    <row r="9514" spans="1:20" hidden="1" x14ac:dyDescent="0.3">
      <c r="A9514">
        <v>41</v>
      </c>
      <c r="B9514" s="1">
        <v>46141</v>
      </c>
      <c r="C9514" t="s">
        <v>162</v>
      </c>
      <c r="D9514" t="s">
        <v>33</v>
      </c>
      <c r="E9514" t="s">
        <v>25</v>
      </c>
      <c r="F9514" t="s">
        <v>34</v>
      </c>
      <c r="G9514">
        <v>2</v>
      </c>
      <c r="H9514">
        <v>15.2</v>
      </c>
      <c r="I9514" t="s">
        <v>170</v>
      </c>
      <c r="J9514" t="s">
        <v>183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83</v>
      </c>
      <c r="R9514" t="s">
        <v>83</v>
      </c>
      <c r="S9514" t="s">
        <v>83</v>
      </c>
      <c r="T9514" t="str">
        <f>_xlfn.XLOOKUP(A9514,MI_Match_Analysis!$A$2:$A$8,MI_Match_Analysis!$F$2:$F$8,"Not Found")</f>
        <v>Not Found</v>
      </c>
    </row>
    <row r="9515" spans="1:20" hidden="1" x14ac:dyDescent="0.3">
      <c r="A9515">
        <v>41</v>
      </c>
      <c r="B9515" s="1">
        <v>46141</v>
      </c>
      <c r="C9515" t="s">
        <v>162</v>
      </c>
      <c r="D9515" t="s">
        <v>33</v>
      </c>
      <c r="E9515" t="s">
        <v>25</v>
      </c>
      <c r="F9515" t="s">
        <v>34</v>
      </c>
      <c r="G9515">
        <v>2</v>
      </c>
      <c r="H9515">
        <v>15.3</v>
      </c>
      <c r="I9515" t="s">
        <v>168</v>
      </c>
      <c r="J9515" t="s">
        <v>183</v>
      </c>
      <c r="K9515">
        <v>1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83</v>
      </c>
      <c r="R9515" t="s">
        <v>83</v>
      </c>
      <c r="S9515" t="s">
        <v>83</v>
      </c>
      <c r="T9515" t="str">
        <f>_xlfn.XLOOKUP(A9515,MI_Match_Analysis!$A$2:$A$8,MI_Match_Analysis!$F$2:$F$8,"Not Found")</f>
        <v>Not Found</v>
      </c>
    </row>
    <row r="9516" spans="1:20" hidden="1" x14ac:dyDescent="0.3">
      <c r="A9516">
        <v>41</v>
      </c>
      <c r="B9516" s="1">
        <v>46141</v>
      </c>
      <c r="C9516" t="s">
        <v>162</v>
      </c>
      <c r="D9516" t="s">
        <v>33</v>
      </c>
      <c r="E9516" t="s">
        <v>25</v>
      </c>
      <c r="F9516" t="s">
        <v>34</v>
      </c>
      <c r="G9516">
        <v>2</v>
      </c>
      <c r="H9516">
        <v>15.4</v>
      </c>
      <c r="I9516" t="s">
        <v>170</v>
      </c>
      <c r="J9516" t="s">
        <v>183</v>
      </c>
      <c r="K9516">
        <v>6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83</v>
      </c>
      <c r="R9516" t="s">
        <v>83</v>
      </c>
      <c r="S9516" t="s">
        <v>83</v>
      </c>
      <c r="T9516" t="str">
        <f>_xlfn.XLOOKUP(A9516,MI_Match_Analysis!$A$2:$A$8,MI_Match_Analysis!$F$2:$F$8,"Not Found")</f>
        <v>Not Found</v>
      </c>
    </row>
    <row r="9517" spans="1:20" hidden="1" x14ac:dyDescent="0.3">
      <c r="A9517">
        <v>41</v>
      </c>
      <c r="B9517" s="1">
        <v>46141</v>
      </c>
      <c r="C9517" t="s">
        <v>162</v>
      </c>
      <c r="D9517" t="s">
        <v>33</v>
      </c>
      <c r="E9517" t="s">
        <v>25</v>
      </c>
      <c r="F9517" t="s">
        <v>34</v>
      </c>
      <c r="G9517">
        <v>2</v>
      </c>
      <c r="H9517">
        <v>15.5</v>
      </c>
      <c r="I9517" t="s">
        <v>170</v>
      </c>
      <c r="J9517" t="s">
        <v>183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83</v>
      </c>
      <c r="R9517" t="s">
        <v>83</v>
      </c>
      <c r="S9517" t="s">
        <v>83</v>
      </c>
      <c r="T9517" t="str">
        <f>_xlfn.XLOOKUP(A9517,MI_Match_Analysis!$A$2:$A$8,MI_Match_Analysis!$F$2:$F$8,"Not Found")</f>
        <v>Not Found</v>
      </c>
    </row>
    <row r="9518" spans="1:20" hidden="1" x14ac:dyDescent="0.3">
      <c r="A9518">
        <v>41</v>
      </c>
      <c r="B9518" s="1">
        <v>46141</v>
      </c>
      <c r="C9518" t="s">
        <v>162</v>
      </c>
      <c r="D9518" t="s">
        <v>33</v>
      </c>
      <c r="E9518" t="s">
        <v>25</v>
      </c>
      <c r="F9518" t="s">
        <v>34</v>
      </c>
      <c r="G9518">
        <v>2</v>
      </c>
      <c r="H9518">
        <v>15.6</v>
      </c>
      <c r="I9518" t="s">
        <v>168</v>
      </c>
      <c r="J9518" t="s">
        <v>183</v>
      </c>
      <c r="K9518">
        <v>4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83</v>
      </c>
      <c r="R9518" t="s">
        <v>83</v>
      </c>
      <c r="S9518" t="s">
        <v>83</v>
      </c>
      <c r="T9518" t="str">
        <f>_xlfn.XLOOKUP(A9518,MI_Match_Analysis!$A$2:$A$8,MI_Match_Analysis!$F$2:$F$8,"Not Found")</f>
        <v>Not Found</v>
      </c>
    </row>
    <row r="9519" spans="1:20" hidden="1" x14ac:dyDescent="0.3">
      <c r="A9519">
        <v>41</v>
      </c>
      <c r="B9519" s="1">
        <v>46141</v>
      </c>
      <c r="C9519" t="s">
        <v>162</v>
      </c>
      <c r="D9519" t="s">
        <v>33</v>
      </c>
      <c r="E9519" t="s">
        <v>25</v>
      </c>
      <c r="F9519" t="s">
        <v>34</v>
      </c>
      <c r="G9519">
        <v>2</v>
      </c>
      <c r="H9519">
        <v>16.100000000000001</v>
      </c>
      <c r="I9519" t="s">
        <v>170</v>
      </c>
      <c r="J9519" t="s">
        <v>180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83</v>
      </c>
      <c r="R9519" t="s">
        <v>83</v>
      </c>
      <c r="S9519" t="s">
        <v>83</v>
      </c>
      <c r="T9519" t="str">
        <f>_xlfn.XLOOKUP(A9519,MI_Match_Analysis!$A$2:$A$8,MI_Match_Analysis!$F$2:$F$8,"Not Found")</f>
        <v>Not Found</v>
      </c>
    </row>
    <row r="9520" spans="1:20" hidden="1" x14ac:dyDescent="0.3">
      <c r="A9520">
        <v>41</v>
      </c>
      <c r="B9520" s="1">
        <v>46141</v>
      </c>
      <c r="C9520" t="s">
        <v>162</v>
      </c>
      <c r="D9520" t="s">
        <v>33</v>
      </c>
      <c r="E9520" t="s">
        <v>25</v>
      </c>
      <c r="F9520" t="s">
        <v>34</v>
      </c>
      <c r="G9520">
        <v>2</v>
      </c>
      <c r="H9520">
        <v>16.2</v>
      </c>
      <c r="I9520" t="s">
        <v>168</v>
      </c>
      <c r="J9520" t="s">
        <v>180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165</v>
      </c>
      <c r="R9520" t="s">
        <v>168</v>
      </c>
      <c r="S9520" t="s">
        <v>194</v>
      </c>
      <c r="T9520" t="str">
        <f>_xlfn.XLOOKUP(A9520,MI_Match_Analysis!$A$2:$A$8,MI_Match_Analysis!$F$2:$F$8,"Not Found")</f>
        <v>Not Found</v>
      </c>
    </row>
    <row r="9521" spans="1:20" hidden="1" x14ac:dyDescent="0.3">
      <c r="A9521">
        <v>41</v>
      </c>
      <c r="B9521" s="1">
        <v>46141</v>
      </c>
      <c r="C9521" t="s">
        <v>162</v>
      </c>
      <c r="D9521" t="s">
        <v>33</v>
      </c>
      <c r="E9521" t="s">
        <v>25</v>
      </c>
      <c r="F9521" t="s">
        <v>34</v>
      </c>
      <c r="G9521">
        <v>2</v>
      </c>
      <c r="H9521">
        <v>16.3</v>
      </c>
      <c r="I9521" t="s">
        <v>172</v>
      </c>
      <c r="J9521" t="s">
        <v>180</v>
      </c>
      <c r="K9521">
        <v>4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83</v>
      </c>
      <c r="R9521" t="s">
        <v>83</v>
      </c>
      <c r="S9521" t="s">
        <v>83</v>
      </c>
      <c r="T9521" t="str">
        <f>_xlfn.XLOOKUP(A9521,MI_Match_Analysis!$A$2:$A$8,MI_Match_Analysis!$F$2:$F$8,"Not Found")</f>
        <v>Not Found</v>
      </c>
    </row>
    <row r="9522" spans="1:20" hidden="1" x14ac:dyDescent="0.3">
      <c r="A9522">
        <v>41</v>
      </c>
      <c r="B9522" s="1">
        <v>46141</v>
      </c>
      <c r="C9522" t="s">
        <v>162</v>
      </c>
      <c r="D9522" t="s">
        <v>33</v>
      </c>
      <c r="E9522" t="s">
        <v>25</v>
      </c>
      <c r="F9522" t="s">
        <v>34</v>
      </c>
      <c r="G9522">
        <v>2</v>
      </c>
      <c r="H9522">
        <v>16.399999999999999</v>
      </c>
      <c r="I9522" t="s">
        <v>172</v>
      </c>
      <c r="J9522" t="s">
        <v>180</v>
      </c>
      <c r="K9522">
        <v>1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83</v>
      </c>
      <c r="R9522" t="s">
        <v>83</v>
      </c>
      <c r="S9522" t="s">
        <v>83</v>
      </c>
      <c r="T9522" t="str">
        <f>_xlfn.XLOOKUP(A9522,MI_Match_Analysis!$A$2:$A$8,MI_Match_Analysis!$F$2:$F$8,"Not Found")</f>
        <v>Not Found</v>
      </c>
    </row>
    <row r="9523" spans="1:20" hidden="1" x14ac:dyDescent="0.3">
      <c r="A9523">
        <v>41</v>
      </c>
      <c r="B9523" s="1">
        <v>46141</v>
      </c>
      <c r="C9523" t="s">
        <v>162</v>
      </c>
      <c r="D9523" t="s">
        <v>33</v>
      </c>
      <c r="E9523" t="s">
        <v>25</v>
      </c>
      <c r="F9523" t="s">
        <v>34</v>
      </c>
      <c r="G9523">
        <v>2</v>
      </c>
      <c r="H9523">
        <v>16.5</v>
      </c>
      <c r="I9523" t="s">
        <v>170</v>
      </c>
      <c r="J9523" t="s">
        <v>180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83</v>
      </c>
      <c r="R9523" t="s">
        <v>83</v>
      </c>
      <c r="S9523" t="s">
        <v>83</v>
      </c>
      <c r="T9523" t="str">
        <f>_xlfn.XLOOKUP(A9523,MI_Match_Analysis!$A$2:$A$8,MI_Match_Analysis!$F$2:$F$8,"Not Found")</f>
        <v>Not Found</v>
      </c>
    </row>
    <row r="9524" spans="1:20" hidden="1" x14ac:dyDescent="0.3">
      <c r="A9524">
        <v>41</v>
      </c>
      <c r="B9524" s="1">
        <v>46141</v>
      </c>
      <c r="C9524" t="s">
        <v>162</v>
      </c>
      <c r="D9524" t="s">
        <v>33</v>
      </c>
      <c r="E9524" t="s">
        <v>25</v>
      </c>
      <c r="F9524" t="s">
        <v>34</v>
      </c>
      <c r="G9524">
        <v>2</v>
      </c>
      <c r="H9524">
        <v>16.600000000000001</v>
      </c>
      <c r="I9524" t="s">
        <v>172</v>
      </c>
      <c r="J9524" t="s">
        <v>180</v>
      </c>
      <c r="K9524">
        <v>1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83</v>
      </c>
      <c r="R9524" t="s">
        <v>83</v>
      </c>
      <c r="S9524" t="s">
        <v>83</v>
      </c>
      <c r="T9524" t="str">
        <f>_xlfn.XLOOKUP(A9524,MI_Match_Analysis!$A$2:$A$8,MI_Match_Analysis!$F$2:$F$8,"Not Found")</f>
        <v>Not Found</v>
      </c>
    </row>
    <row r="9525" spans="1:20" hidden="1" x14ac:dyDescent="0.3">
      <c r="A9525">
        <v>41</v>
      </c>
      <c r="B9525" s="1">
        <v>46141</v>
      </c>
      <c r="C9525" t="s">
        <v>162</v>
      </c>
      <c r="D9525" t="s">
        <v>33</v>
      </c>
      <c r="E9525" t="s">
        <v>25</v>
      </c>
      <c r="F9525" t="s">
        <v>34</v>
      </c>
      <c r="G9525">
        <v>2</v>
      </c>
      <c r="H9525">
        <v>17.100000000000001</v>
      </c>
      <c r="I9525" t="s">
        <v>172</v>
      </c>
      <c r="J9525" t="s">
        <v>184</v>
      </c>
      <c r="K9525">
        <v>1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83</v>
      </c>
      <c r="R9525" t="s">
        <v>83</v>
      </c>
      <c r="S9525" t="s">
        <v>83</v>
      </c>
      <c r="T9525" t="str">
        <f>_xlfn.XLOOKUP(A9525,MI_Match_Analysis!$A$2:$A$8,MI_Match_Analysis!$F$2:$F$8,"Not Found")</f>
        <v>Not Found</v>
      </c>
    </row>
    <row r="9526" spans="1:20" hidden="1" x14ac:dyDescent="0.3">
      <c r="A9526">
        <v>41</v>
      </c>
      <c r="B9526" s="1">
        <v>46141</v>
      </c>
      <c r="C9526" t="s">
        <v>162</v>
      </c>
      <c r="D9526" t="s">
        <v>33</v>
      </c>
      <c r="E9526" t="s">
        <v>25</v>
      </c>
      <c r="F9526" t="s">
        <v>34</v>
      </c>
      <c r="G9526">
        <v>2</v>
      </c>
      <c r="H9526">
        <v>17.2</v>
      </c>
      <c r="I9526" t="s">
        <v>170</v>
      </c>
      <c r="J9526" t="s">
        <v>184</v>
      </c>
      <c r="K9526">
        <v>4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83</v>
      </c>
      <c r="R9526" t="s">
        <v>83</v>
      </c>
      <c r="S9526" t="s">
        <v>83</v>
      </c>
      <c r="T9526" t="str">
        <f>_xlfn.XLOOKUP(A9526,MI_Match_Analysis!$A$2:$A$8,MI_Match_Analysis!$F$2:$F$8,"Not Found")</f>
        <v>Not Found</v>
      </c>
    </row>
    <row r="9527" spans="1:20" hidden="1" x14ac:dyDescent="0.3">
      <c r="A9527">
        <v>41</v>
      </c>
      <c r="B9527" s="1">
        <v>46141</v>
      </c>
      <c r="C9527" t="s">
        <v>162</v>
      </c>
      <c r="D9527" t="s">
        <v>33</v>
      </c>
      <c r="E9527" t="s">
        <v>25</v>
      </c>
      <c r="F9527" t="s">
        <v>34</v>
      </c>
      <c r="G9527">
        <v>2</v>
      </c>
      <c r="H9527">
        <v>17.3</v>
      </c>
      <c r="I9527" t="s">
        <v>170</v>
      </c>
      <c r="J9527" t="s">
        <v>184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83</v>
      </c>
      <c r="R9527" t="s">
        <v>83</v>
      </c>
      <c r="S9527" t="s">
        <v>83</v>
      </c>
      <c r="T9527" t="str">
        <f>_xlfn.XLOOKUP(A9527,MI_Match_Analysis!$A$2:$A$8,MI_Match_Analysis!$F$2:$F$8,"Not Found")</f>
        <v>Not Found</v>
      </c>
    </row>
    <row r="9528" spans="1:20" hidden="1" x14ac:dyDescent="0.3">
      <c r="A9528">
        <v>41</v>
      </c>
      <c r="B9528" s="1">
        <v>46141</v>
      </c>
      <c r="C9528" t="s">
        <v>162</v>
      </c>
      <c r="D9528" t="s">
        <v>33</v>
      </c>
      <c r="E9528" t="s">
        <v>25</v>
      </c>
      <c r="F9528" t="s">
        <v>34</v>
      </c>
      <c r="G9528">
        <v>2</v>
      </c>
      <c r="H9528">
        <v>17.399999999999999</v>
      </c>
      <c r="I9528" t="s">
        <v>170</v>
      </c>
      <c r="J9528" t="s">
        <v>184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83</v>
      </c>
      <c r="R9528" t="s">
        <v>83</v>
      </c>
      <c r="S9528" t="s">
        <v>83</v>
      </c>
      <c r="T9528" t="str">
        <f>_xlfn.XLOOKUP(A9528,MI_Match_Analysis!$A$2:$A$8,MI_Match_Analysis!$F$2:$F$8,"Not Found")</f>
        <v>Not Found</v>
      </c>
    </row>
    <row r="9529" spans="1:20" hidden="1" x14ac:dyDescent="0.3">
      <c r="A9529">
        <v>41</v>
      </c>
      <c r="B9529" s="1">
        <v>46141</v>
      </c>
      <c r="C9529" t="s">
        <v>162</v>
      </c>
      <c r="D9529" t="s">
        <v>33</v>
      </c>
      <c r="E9529" t="s">
        <v>25</v>
      </c>
      <c r="F9529" t="s">
        <v>34</v>
      </c>
      <c r="G9529">
        <v>2</v>
      </c>
      <c r="H9529">
        <v>17.5</v>
      </c>
      <c r="I9529" t="s">
        <v>172</v>
      </c>
      <c r="J9529" t="s">
        <v>184</v>
      </c>
      <c r="K9529">
        <v>6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83</v>
      </c>
      <c r="R9529" t="s">
        <v>83</v>
      </c>
      <c r="S9529" t="s">
        <v>83</v>
      </c>
      <c r="T9529" t="str">
        <f>_xlfn.XLOOKUP(A9529,MI_Match_Analysis!$A$2:$A$8,MI_Match_Analysis!$F$2:$F$8,"Not Found")</f>
        <v>Not Found</v>
      </c>
    </row>
    <row r="9530" spans="1:20" hidden="1" x14ac:dyDescent="0.3">
      <c r="A9530">
        <v>41</v>
      </c>
      <c r="B9530" s="1">
        <v>46141</v>
      </c>
      <c r="C9530" t="s">
        <v>162</v>
      </c>
      <c r="D9530" t="s">
        <v>33</v>
      </c>
      <c r="E9530" t="s">
        <v>25</v>
      </c>
      <c r="F9530" t="s">
        <v>34</v>
      </c>
      <c r="G9530">
        <v>2</v>
      </c>
      <c r="H9530">
        <v>17.600000000000001</v>
      </c>
      <c r="I9530" t="s">
        <v>172</v>
      </c>
      <c r="J9530" t="s">
        <v>184</v>
      </c>
      <c r="K9530">
        <v>1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83</v>
      </c>
      <c r="R9530" t="s">
        <v>83</v>
      </c>
      <c r="S9530" t="s">
        <v>83</v>
      </c>
      <c r="T9530" t="str">
        <f>_xlfn.XLOOKUP(A9530,MI_Match_Analysis!$A$2:$A$8,MI_Match_Analysis!$F$2:$F$8,"Not Found")</f>
        <v>Not Found</v>
      </c>
    </row>
    <row r="9531" spans="1:20" hidden="1" x14ac:dyDescent="0.3">
      <c r="A9531">
        <v>41</v>
      </c>
      <c r="B9531" s="1">
        <v>46141</v>
      </c>
      <c r="C9531" t="s">
        <v>162</v>
      </c>
      <c r="D9531" t="s">
        <v>33</v>
      </c>
      <c r="E9531" t="s">
        <v>25</v>
      </c>
      <c r="F9531" t="s">
        <v>34</v>
      </c>
      <c r="G9531">
        <v>2</v>
      </c>
      <c r="H9531">
        <v>18.100000000000001</v>
      </c>
      <c r="I9531" t="s">
        <v>172</v>
      </c>
      <c r="J9531" t="s">
        <v>182</v>
      </c>
      <c r="K9531">
        <v>4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83</v>
      </c>
      <c r="R9531" t="s">
        <v>83</v>
      </c>
      <c r="S9531" t="s">
        <v>83</v>
      </c>
      <c r="T9531" t="str">
        <f>_xlfn.XLOOKUP(A9531,MI_Match_Analysis!$A$2:$A$8,MI_Match_Analysis!$F$2:$F$8,"Not Found")</f>
        <v>Not Found</v>
      </c>
    </row>
    <row r="9532" spans="1:20" hidden="1" x14ac:dyDescent="0.3">
      <c r="A9532">
        <v>41</v>
      </c>
      <c r="B9532" s="1">
        <v>46141</v>
      </c>
      <c r="C9532" t="s">
        <v>162</v>
      </c>
      <c r="D9532" t="s">
        <v>33</v>
      </c>
      <c r="E9532" t="s">
        <v>25</v>
      </c>
      <c r="F9532" t="s">
        <v>34</v>
      </c>
      <c r="G9532">
        <v>2</v>
      </c>
      <c r="H9532">
        <v>18.2</v>
      </c>
      <c r="I9532" t="s">
        <v>172</v>
      </c>
      <c r="J9532" t="s">
        <v>182</v>
      </c>
      <c r="K9532">
        <v>6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83</v>
      </c>
      <c r="R9532" t="s">
        <v>83</v>
      </c>
      <c r="S9532" t="s">
        <v>83</v>
      </c>
      <c r="T9532" t="str">
        <f>_xlfn.XLOOKUP(A9532,MI_Match_Analysis!$A$2:$A$8,MI_Match_Analysis!$F$2:$F$8,"Not Found")</f>
        <v>Not Found</v>
      </c>
    </row>
    <row r="9533" spans="1:20" hidden="1" x14ac:dyDescent="0.3">
      <c r="A9533">
        <v>41</v>
      </c>
      <c r="B9533" s="1">
        <v>46141</v>
      </c>
      <c r="C9533" t="s">
        <v>162</v>
      </c>
      <c r="D9533" t="s">
        <v>33</v>
      </c>
      <c r="E9533" t="s">
        <v>25</v>
      </c>
      <c r="F9533" t="s">
        <v>34</v>
      </c>
      <c r="G9533">
        <v>2</v>
      </c>
      <c r="H9533">
        <v>18.3</v>
      </c>
      <c r="I9533" t="s">
        <v>172</v>
      </c>
      <c r="J9533" t="s">
        <v>182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83</v>
      </c>
      <c r="R9533" t="s">
        <v>83</v>
      </c>
      <c r="S9533" t="s">
        <v>83</v>
      </c>
      <c r="T9533" t="str">
        <f>_xlfn.XLOOKUP(A9533,MI_Match_Analysis!$A$2:$A$8,MI_Match_Analysis!$F$2:$F$8,"Not Found")</f>
        <v>Not Found</v>
      </c>
    </row>
    <row r="9534" spans="1:20" hidden="1" x14ac:dyDescent="0.3">
      <c r="A9534">
        <v>41</v>
      </c>
      <c r="B9534" s="1">
        <v>46141</v>
      </c>
      <c r="C9534" t="s">
        <v>162</v>
      </c>
      <c r="D9534" t="s">
        <v>33</v>
      </c>
      <c r="E9534" t="s">
        <v>25</v>
      </c>
      <c r="F9534" t="s">
        <v>34</v>
      </c>
      <c r="G9534">
        <v>2</v>
      </c>
      <c r="H9534">
        <v>18.399999999999999</v>
      </c>
      <c r="I9534" t="s">
        <v>172</v>
      </c>
      <c r="J9534" t="s">
        <v>182</v>
      </c>
      <c r="K9534">
        <v>6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83</v>
      </c>
      <c r="R9534" t="s">
        <v>83</v>
      </c>
      <c r="S9534" t="s">
        <v>83</v>
      </c>
      <c r="T9534" t="str">
        <f>_xlfn.XLOOKUP(A9534,MI_Match_Analysis!$A$2:$A$8,MI_Match_Analysis!$F$2:$F$8,"Not Found")</f>
        <v>Not Found</v>
      </c>
    </row>
    <row r="9535" spans="1:20" hidden="1" x14ac:dyDescent="0.3">
      <c r="A9535">
        <v>42</v>
      </c>
      <c r="B9535" s="1">
        <v>46142</v>
      </c>
      <c r="C9535" t="s">
        <v>162</v>
      </c>
      <c r="D9535" t="s">
        <v>71</v>
      </c>
      <c r="E9535" t="s">
        <v>24</v>
      </c>
      <c r="F9535" t="s">
        <v>48</v>
      </c>
      <c r="G9535">
        <v>1</v>
      </c>
      <c r="H9535">
        <v>0.1</v>
      </c>
      <c r="I9535" t="s">
        <v>291</v>
      </c>
      <c r="J9535" t="s">
        <v>221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83</v>
      </c>
      <c r="R9535" t="s">
        <v>83</v>
      </c>
      <c r="S9535" t="s">
        <v>83</v>
      </c>
      <c r="T9535" t="str">
        <f>_xlfn.XLOOKUP(A9535,MI_Match_Analysis!$A$2:$A$8,MI_Match_Analysis!$F$2:$F$8,"Not Found")</f>
        <v>Not Found</v>
      </c>
    </row>
    <row r="9536" spans="1:20" hidden="1" x14ac:dyDescent="0.3">
      <c r="A9536">
        <v>42</v>
      </c>
      <c r="B9536" s="1">
        <v>46142</v>
      </c>
      <c r="C9536" t="s">
        <v>162</v>
      </c>
      <c r="D9536" t="s">
        <v>71</v>
      </c>
      <c r="E9536" t="s">
        <v>24</v>
      </c>
      <c r="F9536" t="s">
        <v>48</v>
      </c>
      <c r="G9536">
        <v>1</v>
      </c>
      <c r="H9536">
        <v>0.2</v>
      </c>
      <c r="I9536" t="s">
        <v>291</v>
      </c>
      <c r="J9536" t="s">
        <v>221</v>
      </c>
      <c r="K9536">
        <v>1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83</v>
      </c>
      <c r="R9536" t="s">
        <v>83</v>
      </c>
      <c r="S9536" t="s">
        <v>83</v>
      </c>
      <c r="T9536" t="str">
        <f>_xlfn.XLOOKUP(A9536,MI_Match_Analysis!$A$2:$A$8,MI_Match_Analysis!$F$2:$F$8,"Not Found")</f>
        <v>Not Found</v>
      </c>
    </row>
    <row r="9537" spans="1:20" hidden="1" x14ac:dyDescent="0.3">
      <c r="A9537">
        <v>42</v>
      </c>
      <c r="B9537" s="1">
        <v>46142</v>
      </c>
      <c r="C9537" t="s">
        <v>162</v>
      </c>
      <c r="D9537" t="s">
        <v>71</v>
      </c>
      <c r="E9537" t="s">
        <v>24</v>
      </c>
      <c r="F9537" t="s">
        <v>48</v>
      </c>
      <c r="G9537">
        <v>1</v>
      </c>
      <c r="H9537">
        <v>0.3</v>
      </c>
      <c r="I9537" t="s">
        <v>112</v>
      </c>
      <c r="J9537" t="s">
        <v>221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83</v>
      </c>
      <c r="R9537" t="s">
        <v>83</v>
      </c>
      <c r="S9537" t="s">
        <v>83</v>
      </c>
      <c r="T9537" t="str">
        <f>_xlfn.XLOOKUP(A9537,MI_Match_Analysis!$A$2:$A$8,MI_Match_Analysis!$F$2:$F$8,"Not Found")</f>
        <v>Not Found</v>
      </c>
    </row>
    <row r="9538" spans="1:20" hidden="1" x14ac:dyDescent="0.3">
      <c r="A9538">
        <v>42</v>
      </c>
      <c r="B9538" s="1">
        <v>46142</v>
      </c>
      <c r="C9538" t="s">
        <v>162</v>
      </c>
      <c r="D9538" t="s">
        <v>71</v>
      </c>
      <c r="E9538" t="s">
        <v>24</v>
      </c>
      <c r="F9538" t="s">
        <v>48</v>
      </c>
      <c r="G9538">
        <v>1</v>
      </c>
      <c r="H9538">
        <v>0.4</v>
      </c>
      <c r="I9538" t="s">
        <v>112</v>
      </c>
      <c r="J9538" t="s">
        <v>221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83</v>
      </c>
      <c r="R9538" t="s">
        <v>83</v>
      </c>
      <c r="S9538" t="s">
        <v>83</v>
      </c>
      <c r="T9538" t="str">
        <f>_xlfn.XLOOKUP(A9538,MI_Match_Analysis!$A$2:$A$8,MI_Match_Analysis!$F$2:$F$8,"Not Found")</f>
        <v>Not Found</v>
      </c>
    </row>
    <row r="9539" spans="1:20" hidden="1" x14ac:dyDescent="0.3">
      <c r="A9539">
        <v>42</v>
      </c>
      <c r="B9539" s="1">
        <v>46142</v>
      </c>
      <c r="C9539" t="s">
        <v>162</v>
      </c>
      <c r="D9539" t="s">
        <v>71</v>
      </c>
      <c r="E9539" t="s">
        <v>24</v>
      </c>
      <c r="F9539" t="s">
        <v>48</v>
      </c>
      <c r="G9539">
        <v>1</v>
      </c>
      <c r="H9539">
        <v>0.5</v>
      </c>
      <c r="I9539" t="s">
        <v>291</v>
      </c>
      <c r="J9539" t="s">
        <v>221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83</v>
      </c>
      <c r="R9539" t="s">
        <v>83</v>
      </c>
      <c r="S9539" t="s">
        <v>83</v>
      </c>
      <c r="T9539" t="str">
        <f>_xlfn.XLOOKUP(A9539,MI_Match_Analysis!$A$2:$A$8,MI_Match_Analysis!$F$2:$F$8,"Not Found")</f>
        <v>Not Found</v>
      </c>
    </row>
    <row r="9540" spans="1:20" hidden="1" x14ac:dyDescent="0.3">
      <c r="A9540">
        <v>42</v>
      </c>
      <c r="B9540" s="1">
        <v>46142</v>
      </c>
      <c r="C9540" t="s">
        <v>162</v>
      </c>
      <c r="D9540" t="s">
        <v>71</v>
      </c>
      <c r="E9540" t="s">
        <v>24</v>
      </c>
      <c r="F9540" t="s">
        <v>48</v>
      </c>
      <c r="G9540">
        <v>1</v>
      </c>
      <c r="H9540">
        <v>0.6</v>
      </c>
      <c r="I9540" t="s">
        <v>291</v>
      </c>
      <c r="J9540" t="s">
        <v>221</v>
      </c>
      <c r="K9540">
        <v>4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83</v>
      </c>
      <c r="R9540" t="s">
        <v>83</v>
      </c>
      <c r="S9540" t="s">
        <v>83</v>
      </c>
      <c r="T9540" t="str">
        <f>_xlfn.XLOOKUP(A9540,MI_Match_Analysis!$A$2:$A$8,MI_Match_Analysis!$F$2:$F$8,"Not Found")</f>
        <v>Not Found</v>
      </c>
    </row>
    <row r="9541" spans="1:20" hidden="1" x14ac:dyDescent="0.3">
      <c r="A9541">
        <v>42</v>
      </c>
      <c r="B9541" s="1">
        <v>46142</v>
      </c>
      <c r="C9541" t="s">
        <v>162</v>
      </c>
      <c r="D9541" t="s">
        <v>71</v>
      </c>
      <c r="E9541" t="s">
        <v>24</v>
      </c>
      <c r="F9541" t="s">
        <v>48</v>
      </c>
      <c r="G9541">
        <v>1</v>
      </c>
      <c r="H9541">
        <v>1.1000000000000001</v>
      </c>
      <c r="I9541" t="s">
        <v>112</v>
      </c>
      <c r="J9541" t="s">
        <v>117</v>
      </c>
      <c r="K9541">
        <v>4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83</v>
      </c>
      <c r="R9541" t="s">
        <v>83</v>
      </c>
      <c r="S9541" t="s">
        <v>83</v>
      </c>
      <c r="T9541" t="str">
        <f>_xlfn.XLOOKUP(A9541,MI_Match_Analysis!$A$2:$A$8,MI_Match_Analysis!$F$2:$F$8,"Not Found")</f>
        <v>Not Found</v>
      </c>
    </row>
    <row r="9542" spans="1:20" hidden="1" x14ac:dyDescent="0.3">
      <c r="A9542">
        <v>42</v>
      </c>
      <c r="B9542" s="1">
        <v>46142</v>
      </c>
      <c r="C9542" t="s">
        <v>162</v>
      </c>
      <c r="D9542" t="s">
        <v>71</v>
      </c>
      <c r="E9542" t="s">
        <v>24</v>
      </c>
      <c r="F9542" t="s">
        <v>48</v>
      </c>
      <c r="G9542">
        <v>1</v>
      </c>
      <c r="H9542">
        <v>1.2</v>
      </c>
      <c r="I9542" t="s">
        <v>112</v>
      </c>
      <c r="J9542" t="s">
        <v>117</v>
      </c>
      <c r="K9542">
        <v>4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83</v>
      </c>
      <c r="R9542" t="s">
        <v>83</v>
      </c>
      <c r="S9542" t="s">
        <v>83</v>
      </c>
      <c r="T9542" t="str">
        <f>_xlfn.XLOOKUP(A9542,MI_Match_Analysis!$A$2:$A$8,MI_Match_Analysis!$F$2:$F$8,"Not Found")</f>
        <v>Not Found</v>
      </c>
    </row>
    <row r="9543" spans="1:20" hidden="1" x14ac:dyDescent="0.3">
      <c r="A9543">
        <v>42</v>
      </c>
      <c r="B9543" s="1">
        <v>46142</v>
      </c>
      <c r="C9543" t="s">
        <v>162</v>
      </c>
      <c r="D9543" t="s">
        <v>71</v>
      </c>
      <c r="E9543" t="s">
        <v>24</v>
      </c>
      <c r="F9543" t="s">
        <v>48</v>
      </c>
      <c r="G9543">
        <v>1</v>
      </c>
      <c r="H9543">
        <v>1.3</v>
      </c>
      <c r="I9543" t="s">
        <v>112</v>
      </c>
      <c r="J9543" t="s">
        <v>117</v>
      </c>
      <c r="K9543">
        <v>4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83</v>
      </c>
      <c r="R9543" t="s">
        <v>83</v>
      </c>
      <c r="S9543" t="s">
        <v>83</v>
      </c>
      <c r="T9543" t="str">
        <f>_xlfn.XLOOKUP(A9543,MI_Match_Analysis!$A$2:$A$8,MI_Match_Analysis!$F$2:$F$8,"Not Found")</f>
        <v>Not Found</v>
      </c>
    </row>
    <row r="9544" spans="1:20" hidden="1" x14ac:dyDescent="0.3">
      <c r="A9544">
        <v>42</v>
      </c>
      <c r="B9544" s="1">
        <v>46142</v>
      </c>
      <c r="C9544" t="s">
        <v>162</v>
      </c>
      <c r="D9544" t="s">
        <v>71</v>
      </c>
      <c r="E9544" t="s">
        <v>24</v>
      </c>
      <c r="F9544" t="s">
        <v>48</v>
      </c>
      <c r="G9544">
        <v>1</v>
      </c>
      <c r="H9544">
        <v>1.4</v>
      </c>
      <c r="I9544" t="s">
        <v>112</v>
      </c>
      <c r="J9544" t="s">
        <v>117</v>
      </c>
      <c r="K9544">
        <v>4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83</v>
      </c>
      <c r="R9544" t="s">
        <v>83</v>
      </c>
      <c r="S9544" t="s">
        <v>83</v>
      </c>
      <c r="T9544" t="str">
        <f>_xlfn.XLOOKUP(A9544,MI_Match_Analysis!$A$2:$A$8,MI_Match_Analysis!$F$2:$F$8,"Not Found")</f>
        <v>Not Found</v>
      </c>
    </row>
    <row r="9545" spans="1:20" hidden="1" x14ac:dyDescent="0.3">
      <c r="A9545">
        <v>42</v>
      </c>
      <c r="B9545" s="1">
        <v>46142</v>
      </c>
      <c r="C9545" t="s">
        <v>162</v>
      </c>
      <c r="D9545" t="s">
        <v>71</v>
      </c>
      <c r="E9545" t="s">
        <v>24</v>
      </c>
      <c r="F9545" t="s">
        <v>48</v>
      </c>
      <c r="G9545">
        <v>1</v>
      </c>
      <c r="H9545">
        <v>1.5</v>
      </c>
      <c r="I9545" t="s">
        <v>112</v>
      </c>
      <c r="J9545" t="s">
        <v>117</v>
      </c>
      <c r="K9545">
        <v>4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83</v>
      </c>
      <c r="R9545" t="s">
        <v>83</v>
      </c>
      <c r="S9545" t="s">
        <v>83</v>
      </c>
      <c r="T9545" t="str">
        <f>_xlfn.XLOOKUP(A9545,MI_Match_Analysis!$A$2:$A$8,MI_Match_Analysis!$F$2:$F$8,"Not Found")</f>
        <v>Not Found</v>
      </c>
    </row>
    <row r="9546" spans="1:20" hidden="1" x14ac:dyDescent="0.3">
      <c r="A9546">
        <v>42</v>
      </c>
      <c r="B9546" s="1">
        <v>46142</v>
      </c>
      <c r="C9546" t="s">
        <v>162</v>
      </c>
      <c r="D9546" t="s">
        <v>71</v>
      </c>
      <c r="E9546" t="s">
        <v>24</v>
      </c>
      <c r="F9546" t="s">
        <v>48</v>
      </c>
      <c r="G9546">
        <v>1</v>
      </c>
      <c r="H9546">
        <v>1.6</v>
      </c>
      <c r="I9546" t="s">
        <v>112</v>
      </c>
      <c r="J9546" t="s">
        <v>117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83</v>
      </c>
      <c r="R9546" t="s">
        <v>83</v>
      </c>
      <c r="S9546" t="s">
        <v>83</v>
      </c>
      <c r="T9546" t="str">
        <f>_xlfn.XLOOKUP(A9546,MI_Match_Analysis!$A$2:$A$8,MI_Match_Analysis!$F$2:$F$8,"Not Found")</f>
        <v>Not Found</v>
      </c>
    </row>
    <row r="9547" spans="1:20" hidden="1" x14ac:dyDescent="0.3">
      <c r="A9547">
        <v>42</v>
      </c>
      <c r="B9547" s="1">
        <v>46142</v>
      </c>
      <c r="C9547" t="s">
        <v>162</v>
      </c>
      <c r="D9547" t="s">
        <v>71</v>
      </c>
      <c r="E9547" t="s">
        <v>24</v>
      </c>
      <c r="F9547" t="s">
        <v>48</v>
      </c>
      <c r="G9547">
        <v>1</v>
      </c>
      <c r="H9547">
        <v>2.1</v>
      </c>
      <c r="I9547" t="s">
        <v>112</v>
      </c>
      <c r="J9547" t="s">
        <v>221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83</v>
      </c>
      <c r="R9547" t="s">
        <v>83</v>
      </c>
      <c r="S9547" t="s">
        <v>83</v>
      </c>
      <c r="T9547" t="str">
        <f>_xlfn.XLOOKUP(A9547,MI_Match_Analysis!$A$2:$A$8,MI_Match_Analysis!$F$2:$F$8,"Not Found")</f>
        <v>Not Found</v>
      </c>
    </row>
    <row r="9548" spans="1:20" hidden="1" x14ac:dyDescent="0.3">
      <c r="A9548">
        <v>42</v>
      </c>
      <c r="B9548" s="1">
        <v>46142</v>
      </c>
      <c r="C9548" t="s">
        <v>162</v>
      </c>
      <c r="D9548" t="s">
        <v>71</v>
      </c>
      <c r="E9548" t="s">
        <v>24</v>
      </c>
      <c r="F9548" t="s">
        <v>48</v>
      </c>
      <c r="G9548">
        <v>1</v>
      </c>
      <c r="H9548">
        <v>2.2000000000000002</v>
      </c>
      <c r="I9548" t="s">
        <v>112</v>
      </c>
      <c r="J9548" t="s">
        <v>221</v>
      </c>
      <c r="K9548">
        <v>6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83</v>
      </c>
      <c r="R9548" t="s">
        <v>83</v>
      </c>
      <c r="S9548" t="s">
        <v>83</v>
      </c>
      <c r="T9548" t="str">
        <f>_xlfn.XLOOKUP(A9548,MI_Match_Analysis!$A$2:$A$8,MI_Match_Analysis!$F$2:$F$8,"Not Found")</f>
        <v>Not Found</v>
      </c>
    </row>
    <row r="9549" spans="1:20" hidden="1" x14ac:dyDescent="0.3">
      <c r="A9549">
        <v>42</v>
      </c>
      <c r="B9549" s="1">
        <v>46142</v>
      </c>
      <c r="C9549" t="s">
        <v>162</v>
      </c>
      <c r="D9549" t="s">
        <v>71</v>
      </c>
      <c r="E9549" t="s">
        <v>24</v>
      </c>
      <c r="F9549" t="s">
        <v>48</v>
      </c>
      <c r="G9549">
        <v>1</v>
      </c>
      <c r="H9549">
        <v>2.2999999999999998</v>
      </c>
      <c r="I9549" t="s">
        <v>112</v>
      </c>
      <c r="J9549" t="s">
        <v>221</v>
      </c>
      <c r="K9549">
        <v>0</v>
      </c>
      <c r="L9549">
        <v>1</v>
      </c>
      <c r="M9549">
        <v>0</v>
      </c>
      <c r="N9549">
        <v>1</v>
      </c>
      <c r="O9549">
        <v>0</v>
      </c>
      <c r="P9549">
        <v>0</v>
      </c>
      <c r="Q9549" t="s">
        <v>83</v>
      </c>
      <c r="R9549" t="s">
        <v>83</v>
      </c>
      <c r="S9549" t="s">
        <v>83</v>
      </c>
      <c r="T9549" t="str">
        <f>_xlfn.XLOOKUP(A9549,MI_Match_Analysis!$A$2:$A$8,MI_Match_Analysis!$F$2:$F$8,"Not Found")</f>
        <v>Not Found</v>
      </c>
    </row>
    <row r="9550" spans="1:20" hidden="1" x14ac:dyDescent="0.3">
      <c r="A9550">
        <v>42</v>
      </c>
      <c r="B9550" s="1">
        <v>46142</v>
      </c>
      <c r="C9550" t="s">
        <v>162</v>
      </c>
      <c r="D9550" t="s">
        <v>71</v>
      </c>
      <c r="E9550" t="s">
        <v>24</v>
      </c>
      <c r="F9550" t="s">
        <v>48</v>
      </c>
      <c r="G9550">
        <v>1</v>
      </c>
      <c r="H9550">
        <v>2.4</v>
      </c>
      <c r="I9550" t="s">
        <v>291</v>
      </c>
      <c r="J9550" t="s">
        <v>221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165</v>
      </c>
      <c r="R9550" t="s">
        <v>291</v>
      </c>
      <c r="S9550" t="s">
        <v>86</v>
      </c>
      <c r="T9550" t="str">
        <f>_xlfn.XLOOKUP(A9550,MI_Match_Analysis!$A$2:$A$8,MI_Match_Analysis!$F$2:$F$8,"Not Found")</f>
        <v>Not Found</v>
      </c>
    </row>
    <row r="9551" spans="1:20" hidden="1" x14ac:dyDescent="0.3">
      <c r="A9551">
        <v>42</v>
      </c>
      <c r="B9551" s="1">
        <v>46142</v>
      </c>
      <c r="C9551" t="s">
        <v>162</v>
      </c>
      <c r="D9551" t="s">
        <v>71</v>
      </c>
      <c r="E9551" t="s">
        <v>24</v>
      </c>
      <c r="F9551" t="s">
        <v>48</v>
      </c>
      <c r="G9551">
        <v>1</v>
      </c>
      <c r="H9551">
        <v>2.5</v>
      </c>
      <c r="I9551" t="s">
        <v>144</v>
      </c>
      <c r="J9551" t="s">
        <v>221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83</v>
      </c>
      <c r="R9551" t="s">
        <v>83</v>
      </c>
      <c r="S9551" t="s">
        <v>83</v>
      </c>
      <c r="T9551" t="str">
        <f>_xlfn.XLOOKUP(A9551,MI_Match_Analysis!$A$2:$A$8,MI_Match_Analysis!$F$2:$F$8,"Not Found")</f>
        <v>Not Found</v>
      </c>
    </row>
    <row r="9552" spans="1:20" hidden="1" x14ac:dyDescent="0.3">
      <c r="A9552">
        <v>42</v>
      </c>
      <c r="B9552" s="1">
        <v>46142</v>
      </c>
      <c r="C9552" t="s">
        <v>162</v>
      </c>
      <c r="D9552" t="s">
        <v>71</v>
      </c>
      <c r="E9552" t="s">
        <v>24</v>
      </c>
      <c r="F9552" t="s">
        <v>48</v>
      </c>
      <c r="G9552">
        <v>1</v>
      </c>
      <c r="H9552">
        <v>2.6</v>
      </c>
      <c r="I9552" t="s">
        <v>144</v>
      </c>
      <c r="J9552" t="s">
        <v>221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83</v>
      </c>
      <c r="R9552" t="s">
        <v>83</v>
      </c>
      <c r="S9552" t="s">
        <v>83</v>
      </c>
      <c r="T9552" t="str">
        <f>_xlfn.XLOOKUP(A9552,MI_Match_Analysis!$A$2:$A$8,MI_Match_Analysis!$F$2:$F$8,"Not Found")</f>
        <v>Not Found</v>
      </c>
    </row>
    <row r="9553" spans="1:20" hidden="1" x14ac:dyDescent="0.3">
      <c r="A9553">
        <v>42</v>
      </c>
      <c r="B9553" s="1">
        <v>46142</v>
      </c>
      <c r="C9553" t="s">
        <v>162</v>
      </c>
      <c r="D9553" t="s">
        <v>71</v>
      </c>
      <c r="E9553" t="s">
        <v>24</v>
      </c>
      <c r="F9553" t="s">
        <v>48</v>
      </c>
      <c r="G9553">
        <v>1</v>
      </c>
      <c r="H9553">
        <v>3.1</v>
      </c>
      <c r="I9553" t="s">
        <v>112</v>
      </c>
      <c r="J9553" t="s">
        <v>117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83</v>
      </c>
      <c r="R9553" t="s">
        <v>83</v>
      </c>
      <c r="S9553" t="s">
        <v>83</v>
      </c>
      <c r="T9553" t="str">
        <f>_xlfn.XLOOKUP(A9553,MI_Match_Analysis!$A$2:$A$8,MI_Match_Analysis!$F$2:$F$8,"Not Found")</f>
        <v>Not Found</v>
      </c>
    </row>
    <row r="9554" spans="1:20" hidden="1" x14ac:dyDescent="0.3">
      <c r="A9554">
        <v>42</v>
      </c>
      <c r="B9554" s="1">
        <v>46142</v>
      </c>
      <c r="C9554" t="s">
        <v>162</v>
      </c>
      <c r="D9554" t="s">
        <v>71</v>
      </c>
      <c r="E9554" t="s">
        <v>24</v>
      </c>
      <c r="F9554" t="s">
        <v>48</v>
      </c>
      <c r="G9554">
        <v>1</v>
      </c>
      <c r="H9554">
        <v>3.1</v>
      </c>
      <c r="I9554" t="s">
        <v>112</v>
      </c>
      <c r="J9554" t="s">
        <v>117</v>
      </c>
      <c r="K9554">
        <v>0</v>
      </c>
      <c r="L9554">
        <v>1</v>
      </c>
      <c r="M9554">
        <v>1</v>
      </c>
      <c r="N9554">
        <v>0</v>
      </c>
      <c r="O9554">
        <v>0</v>
      </c>
      <c r="P9554">
        <v>0</v>
      </c>
      <c r="Q9554" t="s">
        <v>83</v>
      </c>
      <c r="R9554" t="s">
        <v>83</v>
      </c>
      <c r="S9554" t="s">
        <v>83</v>
      </c>
      <c r="T9554" t="str">
        <f>_xlfn.XLOOKUP(A9554,MI_Match_Analysis!$A$2:$A$8,MI_Match_Analysis!$F$2:$F$8,"Not Found")</f>
        <v>Not Found</v>
      </c>
    </row>
    <row r="9555" spans="1:20" hidden="1" x14ac:dyDescent="0.3">
      <c r="A9555">
        <v>42</v>
      </c>
      <c r="B9555" s="1">
        <v>46142</v>
      </c>
      <c r="C9555" t="s">
        <v>162</v>
      </c>
      <c r="D9555" t="s">
        <v>71</v>
      </c>
      <c r="E9555" t="s">
        <v>24</v>
      </c>
      <c r="F9555" t="s">
        <v>48</v>
      </c>
      <c r="G9555">
        <v>1</v>
      </c>
      <c r="H9555">
        <v>3.2</v>
      </c>
      <c r="I9555" t="s">
        <v>112</v>
      </c>
      <c r="J9555" t="s">
        <v>117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165</v>
      </c>
      <c r="R9555" t="s">
        <v>112</v>
      </c>
      <c r="S9555" t="s">
        <v>86</v>
      </c>
      <c r="T9555" t="str">
        <f>_xlfn.XLOOKUP(A9555,MI_Match_Analysis!$A$2:$A$8,MI_Match_Analysis!$F$2:$F$8,"Not Found")</f>
        <v>Not Found</v>
      </c>
    </row>
    <row r="9556" spans="1:20" hidden="1" x14ac:dyDescent="0.3">
      <c r="A9556">
        <v>42</v>
      </c>
      <c r="B9556" s="1">
        <v>46142</v>
      </c>
      <c r="C9556" t="s">
        <v>162</v>
      </c>
      <c r="D9556" t="s">
        <v>71</v>
      </c>
      <c r="E9556" t="s">
        <v>24</v>
      </c>
      <c r="F9556" t="s">
        <v>48</v>
      </c>
      <c r="G9556">
        <v>1</v>
      </c>
      <c r="H9556">
        <v>3.3</v>
      </c>
      <c r="I9556" t="s">
        <v>178</v>
      </c>
      <c r="J9556" t="s">
        <v>117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83</v>
      </c>
      <c r="R9556" t="s">
        <v>83</v>
      </c>
      <c r="S9556" t="s">
        <v>83</v>
      </c>
      <c r="T9556" t="str">
        <f>_xlfn.XLOOKUP(A9556,MI_Match_Analysis!$A$2:$A$8,MI_Match_Analysis!$F$2:$F$8,"Not Found")</f>
        <v>Not Found</v>
      </c>
    </row>
    <row r="9557" spans="1:20" hidden="1" x14ac:dyDescent="0.3">
      <c r="A9557">
        <v>42</v>
      </c>
      <c r="B9557" s="1">
        <v>46142</v>
      </c>
      <c r="C9557" t="s">
        <v>162</v>
      </c>
      <c r="D9557" t="s">
        <v>71</v>
      </c>
      <c r="E9557" t="s">
        <v>24</v>
      </c>
      <c r="F9557" t="s">
        <v>48</v>
      </c>
      <c r="G9557">
        <v>1</v>
      </c>
      <c r="H9557">
        <v>3.4</v>
      </c>
      <c r="I9557" t="s">
        <v>178</v>
      </c>
      <c r="J9557" t="s">
        <v>117</v>
      </c>
      <c r="K9557">
        <v>4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83</v>
      </c>
      <c r="R9557" t="s">
        <v>83</v>
      </c>
      <c r="S9557" t="s">
        <v>83</v>
      </c>
      <c r="T9557" t="str">
        <f>_xlfn.XLOOKUP(A9557,MI_Match_Analysis!$A$2:$A$8,MI_Match_Analysis!$F$2:$F$8,"Not Found")</f>
        <v>Not Found</v>
      </c>
    </row>
    <row r="9558" spans="1:20" hidden="1" x14ac:dyDescent="0.3">
      <c r="A9558">
        <v>42</v>
      </c>
      <c r="B9558" s="1">
        <v>46142</v>
      </c>
      <c r="C9558" t="s">
        <v>162</v>
      </c>
      <c r="D9558" t="s">
        <v>71</v>
      </c>
      <c r="E9558" t="s">
        <v>24</v>
      </c>
      <c r="F9558" t="s">
        <v>48</v>
      </c>
      <c r="G9558">
        <v>1</v>
      </c>
      <c r="H9558">
        <v>3.5</v>
      </c>
      <c r="I9558" t="s">
        <v>178</v>
      </c>
      <c r="J9558" t="s">
        <v>117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83</v>
      </c>
      <c r="R9558" t="s">
        <v>83</v>
      </c>
      <c r="S9558" t="s">
        <v>83</v>
      </c>
      <c r="T9558" t="str">
        <f>_xlfn.XLOOKUP(A9558,MI_Match_Analysis!$A$2:$A$8,MI_Match_Analysis!$F$2:$F$8,"Not Found")</f>
        <v>Not Found</v>
      </c>
    </row>
    <row r="9559" spans="1:20" hidden="1" x14ac:dyDescent="0.3">
      <c r="A9559">
        <v>42</v>
      </c>
      <c r="B9559" s="1">
        <v>46142</v>
      </c>
      <c r="C9559" t="s">
        <v>162</v>
      </c>
      <c r="D9559" t="s">
        <v>71</v>
      </c>
      <c r="E9559" t="s">
        <v>24</v>
      </c>
      <c r="F9559" t="s">
        <v>48</v>
      </c>
      <c r="G9559">
        <v>1</v>
      </c>
      <c r="H9559">
        <v>3.6</v>
      </c>
      <c r="I9559" t="s">
        <v>178</v>
      </c>
      <c r="J9559" t="s">
        <v>117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83</v>
      </c>
      <c r="R9559" t="s">
        <v>83</v>
      </c>
      <c r="S9559" t="s">
        <v>83</v>
      </c>
      <c r="T9559" t="str">
        <f>_xlfn.XLOOKUP(A9559,MI_Match_Analysis!$A$2:$A$8,MI_Match_Analysis!$F$2:$F$8,"Not Found")</f>
        <v>Not Found</v>
      </c>
    </row>
    <row r="9560" spans="1:20" hidden="1" x14ac:dyDescent="0.3">
      <c r="A9560">
        <v>42</v>
      </c>
      <c r="B9560" s="1">
        <v>46142</v>
      </c>
      <c r="C9560" t="s">
        <v>162</v>
      </c>
      <c r="D9560" t="s">
        <v>71</v>
      </c>
      <c r="E9560" t="s">
        <v>24</v>
      </c>
      <c r="F9560" t="s">
        <v>48</v>
      </c>
      <c r="G9560">
        <v>1</v>
      </c>
      <c r="H9560">
        <v>4.0999999999999996</v>
      </c>
      <c r="I9560" t="s">
        <v>144</v>
      </c>
      <c r="J9560" t="s">
        <v>221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83</v>
      </c>
      <c r="R9560" t="s">
        <v>83</v>
      </c>
      <c r="S9560" t="s">
        <v>83</v>
      </c>
      <c r="T9560" t="str">
        <f>_xlfn.XLOOKUP(A9560,MI_Match_Analysis!$A$2:$A$8,MI_Match_Analysis!$F$2:$F$8,"Not Found")</f>
        <v>Not Found</v>
      </c>
    </row>
    <row r="9561" spans="1:20" hidden="1" x14ac:dyDescent="0.3">
      <c r="A9561">
        <v>42</v>
      </c>
      <c r="B9561" s="1">
        <v>46142</v>
      </c>
      <c r="C9561" t="s">
        <v>162</v>
      </c>
      <c r="D9561" t="s">
        <v>71</v>
      </c>
      <c r="E9561" t="s">
        <v>24</v>
      </c>
      <c r="F9561" t="s">
        <v>48</v>
      </c>
      <c r="G9561">
        <v>1</v>
      </c>
      <c r="H9561">
        <v>4.2</v>
      </c>
      <c r="I9561" t="s">
        <v>144</v>
      </c>
      <c r="J9561" t="s">
        <v>221</v>
      </c>
      <c r="K9561">
        <v>6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83</v>
      </c>
      <c r="R9561" t="s">
        <v>83</v>
      </c>
      <c r="S9561" t="s">
        <v>83</v>
      </c>
      <c r="T9561" t="str">
        <f>_xlfn.XLOOKUP(A9561,MI_Match_Analysis!$A$2:$A$8,MI_Match_Analysis!$F$2:$F$8,"Not Found")</f>
        <v>Not Found</v>
      </c>
    </row>
    <row r="9562" spans="1:20" hidden="1" x14ac:dyDescent="0.3">
      <c r="A9562">
        <v>42</v>
      </c>
      <c r="B9562" s="1">
        <v>46142</v>
      </c>
      <c r="C9562" t="s">
        <v>162</v>
      </c>
      <c r="D9562" t="s">
        <v>71</v>
      </c>
      <c r="E9562" t="s">
        <v>24</v>
      </c>
      <c r="F9562" t="s">
        <v>48</v>
      </c>
      <c r="G9562">
        <v>1</v>
      </c>
      <c r="H9562">
        <v>4.3</v>
      </c>
      <c r="I9562" t="s">
        <v>144</v>
      </c>
      <c r="J9562" t="s">
        <v>221</v>
      </c>
      <c r="K9562">
        <v>4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83</v>
      </c>
      <c r="R9562" t="s">
        <v>83</v>
      </c>
      <c r="S9562" t="s">
        <v>83</v>
      </c>
      <c r="T9562" t="str">
        <f>_xlfn.XLOOKUP(A9562,MI_Match_Analysis!$A$2:$A$8,MI_Match_Analysis!$F$2:$F$8,"Not Found")</f>
        <v>Not Found</v>
      </c>
    </row>
    <row r="9563" spans="1:20" hidden="1" x14ac:dyDescent="0.3">
      <c r="A9563">
        <v>42</v>
      </c>
      <c r="B9563" s="1">
        <v>46142</v>
      </c>
      <c r="C9563" t="s">
        <v>162</v>
      </c>
      <c r="D9563" t="s">
        <v>71</v>
      </c>
      <c r="E9563" t="s">
        <v>24</v>
      </c>
      <c r="F9563" t="s">
        <v>48</v>
      </c>
      <c r="G9563">
        <v>1</v>
      </c>
      <c r="H9563">
        <v>4.4000000000000004</v>
      </c>
      <c r="I9563" t="s">
        <v>144</v>
      </c>
      <c r="J9563" t="s">
        <v>221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83</v>
      </c>
      <c r="R9563" t="s">
        <v>83</v>
      </c>
      <c r="S9563" t="s">
        <v>83</v>
      </c>
      <c r="T9563" t="str">
        <f>_xlfn.XLOOKUP(A9563,MI_Match_Analysis!$A$2:$A$8,MI_Match_Analysis!$F$2:$F$8,"Not Found")</f>
        <v>Not Found</v>
      </c>
    </row>
    <row r="9564" spans="1:20" hidden="1" x14ac:dyDescent="0.3">
      <c r="A9564">
        <v>42</v>
      </c>
      <c r="B9564" s="1">
        <v>46142</v>
      </c>
      <c r="C9564" t="s">
        <v>162</v>
      </c>
      <c r="D9564" t="s">
        <v>71</v>
      </c>
      <c r="E9564" t="s">
        <v>24</v>
      </c>
      <c r="F9564" t="s">
        <v>48</v>
      </c>
      <c r="G9564">
        <v>1</v>
      </c>
      <c r="H9564">
        <v>4.5</v>
      </c>
      <c r="I9564" t="s">
        <v>144</v>
      </c>
      <c r="J9564" t="s">
        <v>221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83</v>
      </c>
      <c r="R9564" t="s">
        <v>83</v>
      </c>
      <c r="S9564" t="s">
        <v>83</v>
      </c>
      <c r="T9564" t="str">
        <f>_xlfn.XLOOKUP(A9564,MI_Match_Analysis!$A$2:$A$8,MI_Match_Analysis!$F$2:$F$8,"Not Found")</f>
        <v>Not Found</v>
      </c>
    </row>
    <row r="9565" spans="1:20" hidden="1" x14ac:dyDescent="0.3">
      <c r="A9565">
        <v>42</v>
      </c>
      <c r="B9565" s="1">
        <v>46142</v>
      </c>
      <c r="C9565" t="s">
        <v>162</v>
      </c>
      <c r="D9565" t="s">
        <v>71</v>
      </c>
      <c r="E9565" t="s">
        <v>24</v>
      </c>
      <c r="F9565" t="s">
        <v>48</v>
      </c>
      <c r="G9565">
        <v>1</v>
      </c>
      <c r="H9565">
        <v>4.5999999999999996</v>
      </c>
      <c r="I9565" t="s">
        <v>144</v>
      </c>
      <c r="J9565" t="s">
        <v>221</v>
      </c>
      <c r="K9565">
        <v>4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83</v>
      </c>
      <c r="R9565" t="s">
        <v>83</v>
      </c>
      <c r="S9565" t="s">
        <v>83</v>
      </c>
      <c r="T9565" t="str">
        <f>_xlfn.XLOOKUP(A9565,MI_Match_Analysis!$A$2:$A$8,MI_Match_Analysis!$F$2:$F$8,"Not Found")</f>
        <v>Not Found</v>
      </c>
    </row>
    <row r="9566" spans="1:20" hidden="1" x14ac:dyDescent="0.3">
      <c r="A9566">
        <v>42</v>
      </c>
      <c r="B9566" s="1">
        <v>46142</v>
      </c>
      <c r="C9566" t="s">
        <v>162</v>
      </c>
      <c r="D9566" t="s">
        <v>71</v>
      </c>
      <c r="E9566" t="s">
        <v>24</v>
      </c>
      <c r="F9566" t="s">
        <v>48</v>
      </c>
      <c r="G9566">
        <v>1</v>
      </c>
      <c r="H9566">
        <v>5.0999999999999996</v>
      </c>
      <c r="I9566" t="s">
        <v>178</v>
      </c>
      <c r="J9566" t="s">
        <v>117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83</v>
      </c>
      <c r="R9566" t="s">
        <v>83</v>
      </c>
      <c r="S9566" t="s">
        <v>83</v>
      </c>
      <c r="T9566" t="str">
        <f>_xlfn.XLOOKUP(A9566,MI_Match_Analysis!$A$2:$A$8,MI_Match_Analysis!$F$2:$F$8,"Not Found")</f>
        <v>Not Found</v>
      </c>
    </row>
    <row r="9567" spans="1:20" hidden="1" x14ac:dyDescent="0.3">
      <c r="A9567">
        <v>42</v>
      </c>
      <c r="B9567" s="1">
        <v>46142</v>
      </c>
      <c r="C9567" t="s">
        <v>162</v>
      </c>
      <c r="D9567" t="s">
        <v>71</v>
      </c>
      <c r="E9567" t="s">
        <v>24</v>
      </c>
      <c r="F9567" t="s">
        <v>48</v>
      </c>
      <c r="G9567">
        <v>1</v>
      </c>
      <c r="H9567">
        <v>5.2</v>
      </c>
      <c r="I9567" t="s">
        <v>178</v>
      </c>
      <c r="J9567" t="s">
        <v>117</v>
      </c>
      <c r="K9567">
        <v>4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83</v>
      </c>
      <c r="R9567" t="s">
        <v>83</v>
      </c>
      <c r="S9567" t="s">
        <v>83</v>
      </c>
      <c r="T9567" t="str">
        <f>_xlfn.XLOOKUP(A9567,MI_Match_Analysis!$A$2:$A$8,MI_Match_Analysis!$F$2:$F$8,"Not Found")</f>
        <v>Not Found</v>
      </c>
    </row>
    <row r="9568" spans="1:20" hidden="1" x14ac:dyDescent="0.3">
      <c r="A9568">
        <v>42</v>
      </c>
      <c r="B9568" s="1">
        <v>46142</v>
      </c>
      <c r="C9568" t="s">
        <v>162</v>
      </c>
      <c r="D9568" t="s">
        <v>71</v>
      </c>
      <c r="E9568" t="s">
        <v>24</v>
      </c>
      <c r="F9568" t="s">
        <v>48</v>
      </c>
      <c r="G9568">
        <v>1</v>
      </c>
      <c r="H9568">
        <v>5.3</v>
      </c>
      <c r="I9568" t="s">
        <v>178</v>
      </c>
      <c r="J9568" t="s">
        <v>117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83</v>
      </c>
      <c r="R9568" t="s">
        <v>83</v>
      </c>
      <c r="S9568" t="s">
        <v>83</v>
      </c>
      <c r="T9568" t="str">
        <f>_xlfn.XLOOKUP(A9568,MI_Match_Analysis!$A$2:$A$8,MI_Match_Analysis!$F$2:$F$8,"Not Found")</f>
        <v>Not Found</v>
      </c>
    </row>
    <row r="9569" spans="1:20" hidden="1" x14ac:dyDescent="0.3">
      <c r="A9569">
        <v>42</v>
      </c>
      <c r="B9569" s="1">
        <v>46142</v>
      </c>
      <c r="C9569" t="s">
        <v>162</v>
      </c>
      <c r="D9569" t="s">
        <v>71</v>
      </c>
      <c r="E9569" t="s">
        <v>24</v>
      </c>
      <c r="F9569" t="s">
        <v>48</v>
      </c>
      <c r="G9569">
        <v>1</v>
      </c>
      <c r="H9569">
        <v>5.4</v>
      </c>
      <c r="I9569" t="s">
        <v>178</v>
      </c>
      <c r="J9569" t="s">
        <v>117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83</v>
      </c>
      <c r="R9569" t="s">
        <v>83</v>
      </c>
      <c r="S9569" t="s">
        <v>83</v>
      </c>
      <c r="T9569" t="str">
        <f>_xlfn.XLOOKUP(A9569,MI_Match_Analysis!$A$2:$A$8,MI_Match_Analysis!$F$2:$F$8,"Not Found")</f>
        <v>Not Found</v>
      </c>
    </row>
    <row r="9570" spans="1:20" hidden="1" x14ac:dyDescent="0.3">
      <c r="A9570">
        <v>42</v>
      </c>
      <c r="B9570" s="1">
        <v>46142</v>
      </c>
      <c r="C9570" t="s">
        <v>162</v>
      </c>
      <c r="D9570" t="s">
        <v>71</v>
      </c>
      <c r="E9570" t="s">
        <v>24</v>
      </c>
      <c r="F9570" t="s">
        <v>48</v>
      </c>
      <c r="G9570">
        <v>1</v>
      </c>
      <c r="H9570">
        <v>5.5</v>
      </c>
      <c r="I9570" t="s">
        <v>178</v>
      </c>
      <c r="J9570" t="s">
        <v>117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83</v>
      </c>
      <c r="R9570" t="s">
        <v>83</v>
      </c>
      <c r="S9570" t="s">
        <v>83</v>
      </c>
      <c r="T9570" t="str">
        <f>_xlfn.XLOOKUP(A9570,MI_Match_Analysis!$A$2:$A$8,MI_Match_Analysis!$F$2:$F$8,"Not Found")</f>
        <v>Not Found</v>
      </c>
    </row>
    <row r="9571" spans="1:20" hidden="1" x14ac:dyDescent="0.3">
      <c r="A9571">
        <v>42</v>
      </c>
      <c r="B9571" s="1">
        <v>46142</v>
      </c>
      <c r="C9571" t="s">
        <v>162</v>
      </c>
      <c r="D9571" t="s">
        <v>71</v>
      </c>
      <c r="E9571" t="s">
        <v>24</v>
      </c>
      <c r="F9571" t="s">
        <v>48</v>
      </c>
      <c r="G9571">
        <v>1</v>
      </c>
      <c r="H9571">
        <v>5.6</v>
      </c>
      <c r="I9571" t="s">
        <v>144</v>
      </c>
      <c r="J9571" t="s">
        <v>117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83</v>
      </c>
      <c r="R9571" t="s">
        <v>83</v>
      </c>
      <c r="S9571" t="s">
        <v>83</v>
      </c>
      <c r="T9571" t="str">
        <f>_xlfn.XLOOKUP(A9571,MI_Match_Analysis!$A$2:$A$8,MI_Match_Analysis!$F$2:$F$8,"Not Found")</f>
        <v>Not Found</v>
      </c>
    </row>
    <row r="9572" spans="1:20" hidden="1" x14ac:dyDescent="0.3">
      <c r="A9572">
        <v>42</v>
      </c>
      <c r="B9572" s="1">
        <v>46142</v>
      </c>
      <c r="C9572" t="s">
        <v>162</v>
      </c>
      <c r="D9572" t="s">
        <v>71</v>
      </c>
      <c r="E9572" t="s">
        <v>24</v>
      </c>
      <c r="F9572" t="s">
        <v>48</v>
      </c>
      <c r="G9572">
        <v>1</v>
      </c>
      <c r="H9572">
        <v>6.1</v>
      </c>
      <c r="I9572" t="s">
        <v>144</v>
      </c>
      <c r="J9572" t="s">
        <v>290</v>
      </c>
      <c r="K9572">
        <v>4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83</v>
      </c>
      <c r="R9572" t="s">
        <v>83</v>
      </c>
      <c r="S9572" t="s">
        <v>83</v>
      </c>
      <c r="T9572" t="str">
        <f>_xlfn.XLOOKUP(A9572,MI_Match_Analysis!$A$2:$A$8,MI_Match_Analysis!$F$2:$F$8,"Not Found")</f>
        <v>Not Found</v>
      </c>
    </row>
    <row r="9573" spans="1:20" hidden="1" x14ac:dyDescent="0.3">
      <c r="A9573">
        <v>42</v>
      </c>
      <c r="B9573" s="1">
        <v>46142</v>
      </c>
      <c r="C9573" t="s">
        <v>162</v>
      </c>
      <c r="D9573" t="s">
        <v>71</v>
      </c>
      <c r="E9573" t="s">
        <v>24</v>
      </c>
      <c r="F9573" t="s">
        <v>48</v>
      </c>
      <c r="G9573">
        <v>1</v>
      </c>
      <c r="H9573">
        <v>6.2</v>
      </c>
      <c r="I9573" t="s">
        <v>144</v>
      </c>
      <c r="J9573" t="s">
        <v>290</v>
      </c>
      <c r="K9573">
        <v>4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83</v>
      </c>
      <c r="R9573" t="s">
        <v>83</v>
      </c>
      <c r="S9573" t="s">
        <v>83</v>
      </c>
      <c r="T9573" t="str">
        <f>_xlfn.XLOOKUP(A9573,MI_Match_Analysis!$A$2:$A$8,MI_Match_Analysis!$F$2:$F$8,"Not Found")</f>
        <v>Not Found</v>
      </c>
    </row>
    <row r="9574" spans="1:20" hidden="1" x14ac:dyDescent="0.3">
      <c r="A9574">
        <v>42</v>
      </c>
      <c r="B9574" s="1">
        <v>46142</v>
      </c>
      <c r="C9574" t="s">
        <v>162</v>
      </c>
      <c r="D9574" t="s">
        <v>71</v>
      </c>
      <c r="E9574" t="s">
        <v>24</v>
      </c>
      <c r="F9574" t="s">
        <v>48</v>
      </c>
      <c r="G9574">
        <v>1</v>
      </c>
      <c r="H9574">
        <v>6.3</v>
      </c>
      <c r="I9574" t="s">
        <v>144</v>
      </c>
      <c r="J9574" t="s">
        <v>290</v>
      </c>
      <c r="K9574">
        <v>1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83</v>
      </c>
      <c r="R9574" t="s">
        <v>83</v>
      </c>
      <c r="S9574" t="s">
        <v>83</v>
      </c>
      <c r="T9574" t="str">
        <f>_xlfn.XLOOKUP(A9574,MI_Match_Analysis!$A$2:$A$8,MI_Match_Analysis!$F$2:$F$8,"Not Found")</f>
        <v>Not Found</v>
      </c>
    </row>
    <row r="9575" spans="1:20" hidden="1" x14ac:dyDescent="0.3">
      <c r="A9575">
        <v>42</v>
      </c>
      <c r="B9575" s="1">
        <v>46142</v>
      </c>
      <c r="C9575" t="s">
        <v>162</v>
      </c>
      <c r="D9575" t="s">
        <v>71</v>
      </c>
      <c r="E9575" t="s">
        <v>24</v>
      </c>
      <c r="F9575" t="s">
        <v>48</v>
      </c>
      <c r="G9575">
        <v>1</v>
      </c>
      <c r="H9575">
        <v>6.4</v>
      </c>
      <c r="I9575" t="s">
        <v>178</v>
      </c>
      <c r="J9575" t="s">
        <v>290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83</v>
      </c>
      <c r="R9575" t="s">
        <v>83</v>
      </c>
      <c r="S9575" t="s">
        <v>83</v>
      </c>
      <c r="T9575" t="str">
        <f>_xlfn.XLOOKUP(A9575,MI_Match_Analysis!$A$2:$A$8,MI_Match_Analysis!$F$2:$F$8,"Not Found")</f>
        <v>Not Found</v>
      </c>
    </row>
    <row r="9576" spans="1:20" hidden="1" x14ac:dyDescent="0.3">
      <c r="A9576">
        <v>42</v>
      </c>
      <c r="B9576" s="1">
        <v>46142</v>
      </c>
      <c r="C9576" t="s">
        <v>162</v>
      </c>
      <c r="D9576" t="s">
        <v>71</v>
      </c>
      <c r="E9576" t="s">
        <v>24</v>
      </c>
      <c r="F9576" t="s">
        <v>48</v>
      </c>
      <c r="G9576">
        <v>1</v>
      </c>
      <c r="H9576">
        <v>6.5</v>
      </c>
      <c r="I9576" t="s">
        <v>144</v>
      </c>
      <c r="J9576" t="s">
        <v>290</v>
      </c>
      <c r="K9576">
        <v>1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83</v>
      </c>
      <c r="R9576" t="s">
        <v>83</v>
      </c>
      <c r="S9576" t="s">
        <v>83</v>
      </c>
      <c r="T9576" t="str">
        <f>_xlfn.XLOOKUP(A9576,MI_Match_Analysis!$A$2:$A$8,MI_Match_Analysis!$F$2:$F$8,"Not Found")</f>
        <v>Not Found</v>
      </c>
    </row>
    <row r="9577" spans="1:20" hidden="1" x14ac:dyDescent="0.3">
      <c r="A9577">
        <v>42</v>
      </c>
      <c r="B9577" s="1">
        <v>46142</v>
      </c>
      <c r="C9577" t="s">
        <v>162</v>
      </c>
      <c r="D9577" t="s">
        <v>71</v>
      </c>
      <c r="E9577" t="s">
        <v>24</v>
      </c>
      <c r="F9577" t="s">
        <v>48</v>
      </c>
      <c r="G9577">
        <v>1</v>
      </c>
      <c r="H9577">
        <v>6.6</v>
      </c>
      <c r="I9577" t="s">
        <v>178</v>
      </c>
      <c r="J9577" t="s">
        <v>290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83</v>
      </c>
      <c r="R9577" t="s">
        <v>83</v>
      </c>
      <c r="S9577" t="s">
        <v>83</v>
      </c>
      <c r="T9577" t="str">
        <f>_xlfn.XLOOKUP(A9577,MI_Match_Analysis!$A$2:$A$8,MI_Match_Analysis!$F$2:$F$8,"Not Found")</f>
        <v>Not Found</v>
      </c>
    </row>
    <row r="9578" spans="1:20" hidden="1" x14ac:dyDescent="0.3">
      <c r="A9578">
        <v>42</v>
      </c>
      <c r="B9578" s="1">
        <v>46142</v>
      </c>
      <c r="C9578" t="s">
        <v>162</v>
      </c>
      <c r="D9578" t="s">
        <v>71</v>
      </c>
      <c r="E9578" t="s">
        <v>24</v>
      </c>
      <c r="F9578" t="s">
        <v>48</v>
      </c>
      <c r="G9578">
        <v>1</v>
      </c>
      <c r="H9578">
        <v>7.1</v>
      </c>
      <c r="I9578" t="s">
        <v>178</v>
      </c>
      <c r="J9578" t="s">
        <v>296</v>
      </c>
      <c r="K9578">
        <v>6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83</v>
      </c>
      <c r="R9578" t="s">
        <v>83</v>
      </c>
      <c r="S9578" t="s">
        <v>83</v>
      </c>
      <c r="T9578" t="str">
        <f>_xlfn.XLOOKUP(A9578,MI_Match_Analysis!$A$2:$A$8,MI_Match_Analysis!$F$2:$F$8,"Not Found")</f>
        <v>Not Found</v>
      </c>
    </row>
    <row r="9579" spans="1:20" hidden="1" x14ac:dyDescent="0.3">
      <c r="A9579">
        <v>42</v>
      </c>
      <c r="B9579" s="1">
        <v>46142</v>
      </c>
      <c r="C9579" t="s">
        <v>162</v>
      </c>
      <c r="D9579" t="s">
        <v>71</v>
      </c>
      <c r="E9579" t="s">
        <v>24</v>
      </c>
      <c r="F9579" t="s">
        <v>48</v>
      </c>
      <c r="G9579">
        <v>1</v>
      </c>
      <c r="H9579">
        <v>7.2</v>
      </c>
      <c r="I9579" t="s">
        <v>178</v>
      </c>
      <c r="J9579" t="s">
        <v>296</v>
      </c>
      <c r="K9579">
        <v>2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83</v>
      </c>
      <c r="R9579" t="s">
        <v>83</v>
      </c>
      <c r="S9579" t="s">
        <v>83</v>
      </c>
      <c r="T9579" t="str">
        <f>_xlfn.XLOOKUP(A9579,MI_Match_Analysis!$A$2:$A$8,MI_Match_Analysis!$F$2:$F$8,"Not Found")</f>
        <v>Not Found</v>
      </c>
    </row>
    <row r="9580" spans="1:20" hidden="1" x14ac:dyDescent="0.3">
      <c r="A9580">
        <v>42</v>
      </c>
      <c r="B9580" s="1">
        <v>46142</v>
      </c>
      <c r="C9580" t="s">
        <v>162</v>
      </c>
      <c r="D9580" t="s">
        <v>71</v>
      </c>
      <c r="E9580" t="s">
        <v>24</v>
      </c>
      <c r="F9580" t="s">
        <v>48</v>
      </c>
      <c r="G9580">
        <v>1</v>
      </c>
      <c r="H9580">
        <v>7.3</v>
      </c>
      <c r="I9580" t="s">
        <v>178</v>
      </c>
      <c r="J9580" t="s">
        <v>296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83</v>
      </c>
      <c r="R9580" t="s">
        <v>83</v>
      </c>
      <c r="S9580" t="s">
        <v>83</v>
      </c>
      <c r="T9580" t="str">
        <f>_xlfn.XLOOKUP(A9580,MI_Match_Analysis!$A$2:$A$8,MI_Match_Analysis!$F$2:$F$8,"Not Found")</f>
        <v>Not Found</v>
      </c>
    </row>
    <row r="9581" spans="1:20" hidden="1" x14ac:dyDescent="0.3">
      <c r="A9581">
        <v>42</v>
      </c>
      <c r="B9581" s="1">
        <v>46142</v>
      </c>
      <c r="C9581" t="s">
        <v>162</v>
      </c>
      <c r="D9581" t="s">
        <v>71</v>
      </c>
      <c r="E9581" t="s">
        <v>24</v>
      </c>
      <c r="F9581" t="s">
        <v>48</v>
      </c>
      <c r="G9581">
        <v>1</v>
      </c>
      <c r="H9581">
        <v>7.4</v>
      </c>
      <c r="I9581" t="s">
        <v>178</v>
      </c>
      <c r="J9581" t="s">
        <v>296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165</v>
      </c>
      <c r="R9581" t="s">
        <v>178</v>
      </c>
      <c r="S9581" t="s">
        <v>290</v>
      </c>
      <c r="T9581" t="str">
        <f>_xlfn.XLOOKUP(A9581,MI_Match_Analysis!$A$2:$A$8,MI_Match_Analysis!$F$2:$F$8,"Not Found")</f>
        <v>Not Found</v>
      </c>
    </row>
    <row r="9582" spans="1:20" hidden="1" x14ac:dyDescent="0.3">
      <c r="A9582">
        <v>42</v>
      </c>
      <c r="B9582" s="1">
        <v>46142</v>
      </c>
      <c r="C9582" t="s">
        <v>162</v>
      </c>
      <c r="D9582" t="s">
        <v>71</v>
      </c>
      <c r="E9582" t="s">
        <v>24</v>
      </c>
      <c r="F9582" t="s">
        <v>48</v>
      </c>
      <c r="G9582">
        <v>1</v>
      </c>
      <c r="H9582">
        <v>7.5</v>
      </c>
      <c r="I9582" t="s">
        <v>166</v>
      </c>
      <c r="J9582" t="s">
        <v>296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83</v>
      </c>
      <c r="R9582" t="s">
        <v>83</v>
      </c>
      <c r="S9582" t="s">
        <v>83</v>
      </c>
      <c r="T9582" t="str">
        <f>_xlfn.XLOOKUP(A9582,MI_Match_Analysis!$A$2:$A$8,MI_Match_Analysis!$F$2:$F$8,"Not Found")</f>
        <v>Not Found</v>
      </c>
    </row>
    <row r="9583" spans="1:20" hidden="1" x14ac:dyDescent="0.3">
      <c r="A9583">
        <v>42</v>
      </c>
      <c r="B9583" s="1">
        <v>46142</v>
      </c>
      <c r="C9583" t="s">
        <v>162</v>
      </c>
      <c r="D9583" t="s">
        <v>71</v>
      </c>
      <c r="E9583" t="s">
        <v>24</v>
      </c>
      <c r="F9583" t="s">
        <v>48</v>
      </c>
      <c r="G9583">
        <v>1</v>
      </c>
      <c r="H9583">
        <v>7.6</v>
      </c>
      <c r="I9583" t="s">
        <v>166</v>
      </c>
      <c r="J9583" t="s">
        <v>296</v>
      </c>
      <c r="K9583">
        <v>1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83</v>
      </c>
      <c r="R9583" t="s">
        <v>83</v>
      </c>
      <c r="S9583" t="s">
        <v>83</v>
      </c>
      <c r="T9583" t="str">
        <f>_xlfn.XLOOKUP(A9583,MI_Match_Analysis!$A$2:$A$8,MI_Match_Analysis!$F$2:$F$8,"Not Found")</f>
        <v>Not Found</v>
      </c>
    </row>
    <row r="9584" spans="1:20" hidden="1" x14ac:dyDescent="0.3">
      <c r="A9584">
        <v>42</v>
      </c>
      <c r="B9584" s="1">
        <v>46142</v>
      </c>
      <c r="C9584" t="s">
        <v>162</v>
      </c>
      <c r="D9584" t="s">
        <v>71</v>
      </c>
      <c r="E9584" t="s">
        <v>24</v>
      </c>
      <c r="F9584" t="s">
        <v>48</v>
      </c>
      <c r="G9584">
        <v>1</v>
      </c>
      <c r="H9584">
        <v>8.1</v>
      </c>
      <c r="I9584" t="s">
        <v>166</v>
      </c>
      <c r="J9584" t="s">
        <v>290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165</v>
      </c>
      <c r="R9584" t="s">
        <v>166</v>
      </c>
      <c r="S9584" t="s">
        <v>101</v>
      </c>
      <c r="T9584" t="str">
        <f>_xlfn.XLOOKUP(A9584,MI_Match_Analysis!$A$2:$A$8,MI_Match_Analysis!$F$2:$F$8,"Not Found")</f>
        <v>Not Found</v>
      </c>
    </row>
    <row r="9585" spans="1:20" hidden="1" x14ac:dyDescent="0.3">
      <c r="A9585">
        <v>42</v>
      </c>
      <c r="B9585" s="1">
        <v>46142</v>
      </c>
      <c r="C9585" t="s">
        <v>162</v>
      </c>
      <c r="D9585" t="s">
        <v>71</v>
      </c>
      <c r="E9585" t="s">
        <v>24</v>
      </c>
      <c r="F9585" t="s">
        <v>48</v>
      </c>
      <c r="G9585">
        <v>1</v>
      </c>
      <c r="H9585">
        <v>8.1999999999999993</v>
      </c>
      <c r="I9585" t="s">
        <v>79</v>
      </c>
      <c r="J9585" t="s">
        <v>290</v>
      </c>
      <c r="K9585">
        <v>1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83</v>
      </c>
      <c r="R9585" t="s">
        <v>83</v>
      </c>
      <c r="S9585" t="s">
        <v>83</v>
      </c>
      <c r="T9585" t="str">
        <f>_xlfn.XLOOKUP(A9585,MI_Match_Analysis!$A$2:$A$8,MI_Match_Analysis!$F$2:$F$8,"Not Found")</f>
        <v>Not Found</v>
      </c>
    </row>
    <row r="9586" spans="1:20" hidden="1" x14ac:dyDescent="0.3">
      <c r="A9586">
        <v>42</v>
      </c>
      <c r="B9586" s="1">
        <v>46142</v>
      </c>
      <c r="C9586" t="s">
        <v>162</v>
      </c>
      <c r="D9586" t="s">
        <v>71</v>
      </c>
      <c r="E9586" t="s">
        <v>24</v>
      </c>
      <c r="F9586" t="s">
        <v>48</v>
      </c>
      <c r="G9586">
        <v>1</v>
      </c>
      <c r="H9586">
        <v>8.3000000000000007</v>
      </c>
      <c r="I9586" t="s">
        <v>144</v>
      </c>
      <c r="J9586" t="s">
        <v>290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83</v>
      </c>
      <c r="R9586" t="s">
        <v>83</v>
      </c>
      <c r="S9586" t="s">
        <v>83</v>
      </c>
      <c r="T9586" t="str">
        <f>_xlfn.XLOOKUP(A9586,MI_Match_Analysis!$A$2:$A$8,MI_Match_Analysis!$F$2:$F$8,"Not Found")</f>
        <v>Not Found</v>
      </c>
    </row>
    <row r="9587" spans="1:20" hidden="1" x14ac:dyDescent="0.3">
      <c r="A9587">
        <v>42</v>
      </c>
      <c r="B9587" s="1">
        <v>46142</v>
      </c>
      <c r="C9587" t="s">
        <v>162</v>
      </c>
      <c r="D9587" t="s">
        <v>71</v>
      </c>
      <c r="E9587" t="s">
        <v>24</v>
      </c>
      <c r="F9587" t="s">
        <v>48</v>
      </c>
      <c r="G9587">
        <v>1</v>
      </c>
      <c r="H9587">
        <v>8.4</v>
      </c>
      <c r="I9587" t="s">
        <v>144</v>
      </c>
      <c r="J9587" t="s">
        <v>290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83</v>
      </c>
      <c r="R9587" t="s">
        <v>83</v>
      </c>
      <c r="S9587" t="s">
        <v>83</v>
      </c>
      <c r="T9587" t="str">
        <f>_xlfn.XLOOKUP(A9587,MI_Match_Analysis!$A$2:$A$8,MI_Match_Analysis!$F$2:$F$8,"Not Found")</f>
        <v>Not Found</v>
      </c>
    </row>
    <row r="9588" spans="1:20" hidden="1" x14ac:dyDescent="0.3">
      <c r="A9588">
        <v>42</v>
      </c>
      <c r="B9588" s="1">
        <v>46142</v>
      </c>
      <c r="C9588" t="s">
        <v>162</v>
      </c>
      <c r="D9588" t="s">
        <v>71</v>
      </c>
      <c r="E9588" t="s">
        <v>24</v>
      </c>
      <c r="F9588" t="s">
        <v>48</v>
      </c>
      <c r="G9588">
        <v>1</v>
      </c>
      <c r="H9588">
        <v>8.5</v>
      </c>
      <c r="I9588" t="s">
        <v>79</v>
      </c>
      <c r="J9588" t="s">
        <v>290</v>
      </c>
      <c r="K9588">
        <v>6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83</v>
      </c>
      <c r="R9588" t="s">
        <v>83</v>
      </c>
      <c r="S9588" t="s">
        <v>83</v>
      </c>
      <c r="T9588" t="str">
        <f>_xlfn.XLOOKUP(A9588,MI_Match_Analysis!$A$2:$A$8,MI_Match_Analysis!$F$2:$F$8,"Not Found")</f>
        <v>Not Found</v>
      </c>
    </row>
    <row r="9589" spans="1:20" hidden="1" x14ac:dyDescent="0.3">
      <c r="A9589">
        <v>42</v>
      </c>
      <c r="B9589" s="1">
        <v>46142</v>
      </c>
      <c r="C9589" t="s">
        <v>162</v>
      </c>
      <c r="D9589" t="s">
        <v>71</v>
      </c>
      <c r="E9589" t="s">
        <v>24</v>
      </c>
      <c r="F9589" t="s">
        <v>48</v>
      </c>
      <c r="G9589">
        <v>1</v>
      </c>
      <c r="H9589">
        <v>8.6</v>
      </c>
      <c r="I9589" t="s">
        <v>79</v>
      </c>
      <c r="J9589" t="s">
        <v>290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83</v>
      </c>
      <c r="R9589" t="s">
        <v>83</v>
      </c>
      <c r="S9589" t="s">
        <v>83</v>
      </c>
      <c r="T9589" t="str">
        <f>_xlfn.XLOOKUP(A9589,MI_Match_Analysis!$A$2:$A$8,MI_Match_Analysis!$F$2:$F$8,"Not Found")</f>
        <v>Not Found</v>
      </c>
    </row>
    <row r="9590" spans="1:20" hidden="1" x14ac:dyDescent="0.3">
      <c r="A9590">
        <v>42</v>
      </c>
      <c r="B9590" s="1">
        <v>46142</v>
      </c>
      <c r="C9590" t="s">
        <v>162</v>
      </c>
      <c r="D9590" t="s">
        <v>71</v>
      </c>
      <c r="E9590" t="s">
        <v>24</v>
      </c>
      <c r="F9590" t="s">
        <v>48</v>
      </c>
      <c r="G9590">
        <v>1</v>
      </c>
      <c r="H9590">
        <v>9.1</v>
      </c>
      <c r="I9590" t="s">
        <v>79</v>
      </c>
      <c r="J9590" t="s">
        <v>86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83</v>
      </c>
      <c r="R9590" t="s">
        <v>83</v>
      </c>
      <c r="S9590" t="s">
        <v>83</v>
      </c>
      <c r="T9590" t="str">
        <f>_xlfn.XLOOKUP(A9590,MI_Match_Analysis!$A$2:$A$8,MI_Match_Analysis!$F$2:$F$8,"Not Found")</f>
        <v>Not Found</v>
      </c>
    </row>
    <row r="9591" spans="1:20" hidden="1" x14ac:dyDescent="0.3">
      <c r="A9591">
        <v>42</v>
      </c>
      <c r="B9591" s="1">
        <v>46142</v>
      </c>
      <c r="C9591" t="s">
        <v>162</v>
      </c>
      <c r="D9591" t="s">
        <v>71</v>
      </c>
      <c r="E9591" t="s">
        <v>24</v>
      </c>
      <c r="F9591" t="s">
        <v>48</v>
      </c>
      <c r="G9591">
        <v>1</v>
      </c>
      <c r="H9591">
        <v>9.1999999999999993</v>
      </c>
      <c r="I9591" t="s">
        <v>79</v>
      </c>
      <c r="J9591" t="s">
        <v>86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83</v>
      </c>
      <c r="R9591" t="s">
        <v>83</v>
      </c>
      <c r="S9591" t="s">
        <v>83</v>
      </c>
      <c r="T9591" t="str">
        <f>_xlfn.XLOOKUP(A9591,MI_Match_Analysis!$A$2:$A$8,MI_Match_Analysis!$F$2:$F$8,"Not Found")</f>
        <v>Not Found</v>
      </c>
    </row>
    <row r="9592" spans="1:20" hidden="1" x14ac:dyDescent="0.3">
      <c r="A9592">
        <v>42</v>
      </c>
      <c r="B9592" s="1">
        <v>46142</v>
      </c>
      <c r="C9592" t="s">
        <v>162</v>
      </c>
      <c r="D9592" t="s">
        <v>71</v>
      </c>
      <c r="E9592" t="s">
        <v>24</v>
      </c>
      <c r="F9592" t="s">
        <v>48</v>
      </c>
      <c r="G9592">
        <v>1</v>
      </c>
      <c r="H9592">
        <v>9.3000000000000007</v>
      </c>
      <c r="I9592" t="s">
        <v>144</v>
      </c>
      <c r="J9592" t="s">
        <v>86</v>
      </c>
      <c r="K9592">
        <v>1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83</v>
      </c>
      <c r="R9592" t="s">
        <v>83</v>
      </c>
      <c r="S9592" t="s">
        <v>83</v>
      </c>
      <c r="T9592" t="str">
        <f>_xlfn.XLOOKUP(A9592,MI_Match_Analysis!$A$2:$A$8,MI_Match_Analysis!$F$2:$F$8,"Not Found")</f>
        <v>Not Found</v>
      </c>
    </row>
    <row r="9593" spans="1:20" hidden="1" x14ac:dyDescent="0.3">
      <c r="A9593">
        <v>42</v>
      </c>
      <c r="B9593" s="1">
        <v>46142</v>
      </c>
      <c r="C9593" t="s">
        <v>162</v>
      </c>
      <c r="D9593" t="s">
        <v>71</v>
      </c>
      <c r="E9593" t="s">
        <v>24</v>
      </c>
      <c r="F9593" t="s">
        <v>48</v>
      </c>
      <c r="G9593">
        <v>1</v>
      </c>
      <c r="H9593">
        <v>9.4</v>
      </c>
      <c r="I9593" t="s">
        <v>79</v>
      </c>
      <c r="J9593" t="s">
        <v>86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165</v>
      </c>
      <c r="R9593" t="s">
        <v>79</v>
      </c>
      <c r="S9593" t="s">
        <v>290</v>
      </c>
      <c r="T9593" t="str">
        <f>_xlfn.XLOOKUP(A9593,MI_Match_Analysis!$A$2:$A$8,MI_Match_Analysis!$F$2:$F$8,"Not Found")</f>
        <v>Not Found</v>
      </c>
    </row>
    <row r="9594" spans="1:20" hidden="1" x14ac:dyDescent="0.3">
      <c r="A9594">
        <v>42</v>
      </c>
      <c r="B9594" s="1">
        <v>46142</v>
      </c>
      <c r="C9594" t="s">
        <v>162</v>
      </c>
      <c r="D9594" t="s">
        <v>71</v>
      </c>
      <c r="E9594" t="s">
        <v>24</v>
      </c>
      <c r="F9594" t="s">
        <v>48</v>
      </c>
      <c r="G9594">
        <v>1</v>
      </c>
      <c r="H9594">
        <v>9.5</v>
      </c>
      <c r="I9594" t="s">
        <v>92</v>
      </c>
      <c r="J9594" t="s">
        <v>86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83</v>
      </c>
      <c r="R9594" t="s">
        <v>83</v>
      </c>
      <c r="S9594" t="s">
        <v>83</v>
      </c>
      <c r="T9594" t="str">
        <f>_xlfn.XLOOKUP(A9594,MI_Match_Analysis!$A$2:$A$8,MI_Match_Analysis!$F$2:$F$8,"Not Found")</f>
        <v>Not Found</v>
      </c>
    </row>
    <row r="9595" spans="1:20" hidden="1" x14ac:dyDescent="0.3">
      <c r="A9595">
        <v>42</v>
      </c>
      <c r="B9595" s="1">
        <v>46142</v>
      </c>
      <c r="C9595" t="s">
        <v>162</v>
      </c>
      <c r="D9595" t="s">
        <v>71</v>
      </c>
      <c r="E9595" t="s">
        <v>24</v>
      </c>
      <c r="F9595" t="s">
        <v>48</v>
      </c>
      <c r="G9595">
        <v>1</v>
      </c>
      <c r="H9595">
        <v>9.6</v>
      </c>
      <c r="I9595" t="s">
        <v>92</v>
      </c>
      <c r="J9595" t="s">
        <v>86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83</v>
      </c>
      <c r="R9595" t="s">
        <v>83</v>
      </c>
      <c r="S9595" t="s">
        <v>83</v>
      </c>
      <c r="T9595" t="str">
        <f>_xlfn.XLOOKUP(A9595,MI_Match_Analysis!$A$2:$A$8,MI_Match_Analysis!$F$2:$F$8,"Not Found")</f>
        <v>Not Found</v>
      </c>
    </row>
    <row r="9596" spans="1:20" hidden="1" x14ac:dyDescent="0.3">
      <c r="A9596">
        <v>42</v>
      </c>
      <c r="B9596" s="1">
        <v>46142</v>
      </c>
      <c r="C9596" t="s">
        <v>162</v>
      </c>
      <c r="D9596" t="s">
        <v>71</v>
      </c>
      <c r="E9596" t="s">
        <v>24</v>
      </c>
      <c r="F9596" t="s">
        <v>48</v>
      </c>
      <c r="G9596">
        <v>1</v>
      </c>
      <c r="H9596">
        <v>10.1</v>
      </c>
      <c r="I9596" t="s">
        <v>144</v>
      </c>
      <c r="J9596" t="s">
        <v>296</v>
      </c>
      <c r="K9596">
        <v>1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83</v>
      </c>
      <c r="R9596" t="s">
        <v>83</v>
      </c>
      <c r="S9596" t="s">
        <v>83</v>
      </c>
      <c r="T9596" t="str">
        <f>_xlfn.XLOOKUP(A9596,MI_Match_Analysis!$A$2:$A$8,MI_Match_Analysis!$F$2:$F$8,"Not Found")</f>
        <v>Not Found</v>
      </c>
    </row>
    <row r="9597" spans="1:20" hidden="1" x14ac:dyDescent="0.3">
      <c r="A9597">
        <v>42</v>
      </c>
      <c r="B9597" s="1">
        <v>46142</v>
      </c>
      <c r="C9597" t="s">
        <v>162</v>
      </c>
      <c r="D9597" t="s">
        <v>71</v>
      </c>
      <c r="E9597" t="s">
        <v>24</v>
      </c>
      <c r="F9597" t="s">
        <v>48</v>
      </c>
      <c r="G9597">
        <v>1</v>
      </c>
      <c r="H9597">
        <v>10.199999999999999</v>
      </c>
      <c r="I9597" t="s">
        <v>92</v>
      </c>
      <c r="J9597" t="s">
        <v>296</v>
      </c>
      <c r="K9597">
        <v>4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83</v>
      </c>
      <c r="R9597" t="s">
        <v>83</v>
      </c>
      <c r="S9597" t="s">
        <v>83</v>
      </c>
      <c r="T9597" t="str">
        <f>_xlfn.XLOOKUP(A9597,MI_Match_Analysis!$A$2:$A$8,MI_Match_Analysis!$F$2:$F$8,"Not Found")</f>
        <v>Not Found</v>
      </c>
    </row>
    <row r="9598" spans="1:20" hidden="1" x14ac:dyDescent="0.3">
      <c r="A9598">
        <v>42</v>
      </c>
      <c r="B9598" s="1">
        <v>46142</v>
      </c>
      <c r="C9598" t="s">
        <v>162</v>
      </c>
      <c r="D9598" t="s">
        <v>71</v>
      </c>
      <c r="E9598" t="s">
        <v>24</v>
      </c>
      <c r="F9598" t="s">
        <v>48</v>
      </c>
      <c r="G9598">
        <v>1</v>
      </c>
      <c r="H9598">
        <v>10.3</v>
      </c>
      <c r="I9598" t="s">
        <v>92</v>
      </c>
      <c r="J9598" t="s">
        <v>296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165</v>
      </c>
      <c r="R9598" t="s">
        <v>92</v>
      </c>
      <c r="S9598" t="s">
        <v>290</v>
      </c>
      <c r="T9598" t="str">
        <f>_xlfn.XLOOKUP(A9598,MI_Match_Analysis!$A$2:$A$8,MI_Match_Analysis!$F$2:$F$8,"Not Found")</f>
        <v>Not Found</v>
      </c>
    </row>
    <row r="9599" spans="1:20" hidden="1" x14ac:dyDescent="0.3">
      <c r="A9599">
        <v>42</v>
      </c>
      <c r="B9599" s="1">
        <v>46142</v>
      </c>
      <c r="C9599" t="s">
        <v>162</v>
      </c>
      <c r="D9599" t="s">
        <v>71</v>
      </c>
      <c r="E9599" t="s">
        <v>24</v>
      </c>
      <c r="F9599" t="s">
        <v>48</v>
      </c>
      <c r="G9599">
        <v>1</v>
      </c>
      <c r="H9599">
        <v>10.4</v>
      </c>
      <c r="I9599" t="s">
        <v>171</v>
      </c>
      <c r="J9599" t="s">
        <v>296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83</v>
      </c>
      <c r="R9599" t="s">
        <v>83</v>
      </c>
      <c r="S9599" t="s">
        <v>83</v>
      </c>
      <c r="T9599" t="str">
        <f>_xlfn.XLOOKUP(A9599,MI_Match_Analysis!$A$2:$A$8,MI_Match_Analysis!$F$2:$F$8,"Not Found")</f>
        <v>Not Found</v>
      </c>
    </row>
    <row r="9600" spans="1:20" hidden="1" x14ac:dyDescent="0.3">
      <c r="A9600">
        <v>42</v>
      </c>
      <c r="B9600" s="1">
        <v>46142</v>
      </c>
      <c r="C9600" t="s">
        <v>162</v>
      </c>
      <c r="D9600" t="s">
        <v>71</v>
      </c>
      <c r="E9600" t="s">
        <v>24</v>
      </c>
      <c r="F9600" t="s">
        <v>48</v>
      </c>
      <c r="G9600">
        <v>1</v>
      </c>
      <c r="H9600">
        <v>10.5</v>
      </c>
      <c r="I9600" t="s">
        <v>171</v>
      </c>
      <c r="J9600" t="s">
        <v>296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83</v>
      </c>
      <c r="R9600" t="s">
        <v>83</v>
      </c>
      <c r="S9600" t="s">
        <v>83</v>
      </c>
      <c r="T9600" t="str">
        <f>_xlfn.XLOOKUP(A9600,MI_Match_Analysis!$A$2:$A$8,MI_Match_Analysis!$F$2:$F$8,"Not Found")</f>
        <v>Not Found</v>
      </c>
    </row>
    <row r="9601" spans="1:20" hidden="1" x14ac:dyDescent="0.3">
      <c r="A9601">
        <v>42</v>
      </c>
      <c r="B9601" s="1">
        <v>46142</v>
      </c>
      <c r="C9601" t="s">
        <v>162</v>
      </c>
      <c r="D9601" t="s">
        <v>71</v>
      </c>
      <c r="E9601" t="s">
        <v>24</v>
      </c>
      <c r="F9601" t="s">
        <v>48</v>
      </c>
      <c r="G9601">
        <v>1</v>
      </c>
      <c r="H9601">
        <v>10.6</v>
      </c>
      <c r="I9601" t="s">
        <v>171</v>
      </c>
      <c r="J9601" t="s">
        <v>296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83</v>
      </c>
      <c r="R9601" t="s">
        <v>83</v>
      </c>
      <c r="S9601" t="s">
        <v>83</v>
      </c>
      <c r="T9601" t="str">
        <f>_xlfn.XLOOKUP(A9601,MI_Match_Analysis!$A$2:$A$8,MI_Match_Analysis!$F$2:$F$8,"Not Found")</f>
        <v>Not Found</v>
      </c>
    </row>
    <row r="9602" spans="1:20" hidden="1" x14ac:dyDescent="0.3">
      <c r="A9602">
        <v>42</v>
      </c>
      <c r="B9602" s="1">
        <v>46142</v>
      </c>
      <c r="C9602" t="s">
        <v>162</v>
      </c>
      <c r="D9602" t="s">
        <v>71</v>
      </c>
      <c r="E9602" t="s">
        <v>24</v>
      </c>
      <c r="F9602" t="s">
        <v>48</v>
      </c>
      <c r="G9602">
        <v>1</v>
      </c>
      <c r="H9602">
        <v>11.1</v>
      </c>
      <c r="I9602" t="s">
        <v>171</v>
      </c>
      <c r="J9602" t="s">
        <v>86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83</v>
      </c>
      <c r="R9602" t="s">
        <v>83</v>
      </c>
      <c r="S9602" t="s">
        <v>83</v>
      </c>
      <c r="T9602" t="str">
        <f>_xlfn.XLOOKUP(A9602,MI_Match_Analysis!$A$2:$A$8,MI_Match_Analysis!$F$2:$F$8,"Not Found")</f>
        <v>Not Found</v>
      </c>
    </row>
    <row r="9603" spans="1:20" hidden="1" x14ac:dyDescent="0.3">
      <c r="A9603">
        <v>42</v>
      </c>
      <c r="B9603" s="1">
        <v>46142</v>
      </c>
      <c r="C9603" t="s">
        <v>162</v>
      </c>
      <c r="D9603" t="s">
        <v>71</v>
      </c>
      <c r="E9603" t="s">
        <v>24</v>
      </c>
      <c r="F9603" t="s">
        <v>48</v>
      </c>
      <c r="G9603">
        <v>1</v>
      </c>
      <c r="H9603">
        <v>11.2</v>
      </c>
      <c r="I9603" t="s">
        <v>144</v>
      </c>
      <c r="J9603" t="s">
        <v>86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83</v>
      </c>
      <c r="R9603" t="s">
        <v>83</v>
      </c>
      <c r="S9603" t="s">
        <v>83</v>
      </c>
      <c r="T9603" t="str">
        <f>_xlfn.XLOOKUP(A9603,MI_Match_Analysis!$A$2:$A$8,MI_Match_Analysis!$F$2:$F$8,"Not Found")</f>
        <v>Not Found</v>
      </c>
    </row>
    <row r="9604" spans="1:20" hidden="1" x14ac:dyDescent="0.3">
      <c r="A9604">
        <v>42</v>
      </c>
      <c r="B9604" s="1">
        <v>46142</v>
      </c>
      <c r="C9604" t="s">
        <v>162</v>
      </c>
      <c r="D9604" t="s">
        <v>71</v>
      </c>
      <c r="E9604" t="s">
        <v>24</v>
      </c>
      <c r="F9604" t="s">
        <v>48</v>
      </c>
      <c r="G9604">
        <v>1</v>
      </c>
      <c r="H9604">
        <v>11.3</v>
      </c>
      <c r="I9604" t="s">
        <v>144</v>
      </c>
      <c r="J9604" t="s">
        <v>86</v>
      </c>
      <c r="K9604">
        <v>1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83</v>
      </c>
      <c r="R9604" t="s">
        <v>83</v>
      </c>
      <c r="S9604" t="s">
        <v>83</v>
      </c>
      <c r="T9604" t="str">
        <f>_xlfn.XLOOKUP(A9604,MI_Match_Analysis!$A$2:$A$8,MI_Match_Analysis!$F$2:$F$8,"Not Found")</f>
        <v>Not Found</v>
      </c>
    </row>
    <row r="9605" spans="1:20" hidden="1" x14ac:dyDescent="0.3">
      <c r="A9605">
        <v>42</v>
      </c>
      <c r="B9605" s="1">
        <v>46142</v>
      </c>
      <c r="C9605" t="s">
        <v>162</v>
      </c>
      <c r="D9605" t="s">
        <v>71</v>
      </c>
      <c r="E9605" t="s">
        <v>24</v>
      </c>
      <c r="F9605" t="s">
        <v>48</v>
      </c>
      <c r="G9605">
        <v>1</v>
      </c>
      <c r="H9605">
        <v>11.4</v>
      </c>
      <c r="I9605" t="s">
        <v>171</v>
      </c>
      <c r="J9605" t="s">
        <v>86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83</v>
      </c>
      <c r="R9605" t="s">
        <v>83</v>
      </c>
      <c r="S9605" t="s">
        <v>83</v>
      </c>
      <c r="T9605" t="str">
        <f>_xlfn.XLOOKUP(A9605,MI_Match_Analysis!$A$2:$A$8,MI_Match_Analysis!$F$2:$F$8,"Not Found")</f>
        <v>Not Found</v>
      </c>
    </row>
    <row r="9606" spans="1:20" hidden="1" x14ac:dyDescent="0.3">
      <c r="A9606">
        <v>42</v>
      </c>
      <c r="B9606" s="1">
        <v>46142</v>
      </c>
      <c r="C9606" t="s">
        <v>162</v>
      </c>
      <c r="D9606" t="s">
        <v>71</v>
      </c>
      <c r="E9606" t="s">
        <v>24</v>
      </c>
      <c r="F9606" t="s">
        <v>48</v>
      </c>
      <c r="G9606">
        <v>1</v>
      </c>
      <c r="H9606">
        <v>11.5</v>
      </c>
      <c r="I9606" t="s">
        <v>171</v>
      </c>
      <c r="J9606" t="s">
        <v>86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83</v>
      </c>
      <c r="R9606" t="s">
        <v>83</v>
      </c>
      <c r="S9606" t="s">
        <v>83</v>
      </c>
      <c r="T9606" t="str">
        <f>_xlfn.XLOOKUP(A9606,MI_Match_Analysis!$A$2:$A$8,MI_Match_Analysis!$F$2:$F$8,"Not Found")</f>
        <v>Not Found</v>
      </c>
    </row>
    <row r="9607" spans="1:20" hidden="1" x14ac:dyDescent="0.3">
      <c r="A9607">
        <v>42</v>
      </c>
      <c r="B9607" s="1">
        <v>46142</v>
      </c>
      <c r="C9607" t="s">
        <v>162</v>
      </c>
      <c r="D9607" t="s">
        <v>71</v>
      </c>
      <c r="E9607" t="s">
        <v>24</v>
      </c>
      <c r="F9607" t="s">
        <v>48</v>
      </c>
      <c r="G9607">
        <v>1</v>
      </c>
      <c r="H9607">
        <v>11.6</v>
      </c>
      <c r="I9607" t="s">
        <v>144</v>
      </c>
      <c r="J9607" t="s">
        <v>86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83</v>
      </c>
      <c r="R9607" t="s">
        <v>83</v>
      </c>
      <c r="S9607" t="s">
        <v>83</v>
      </c>
      <c r="T9607" t="str">
        <f>_xlfn.XLOOKUP(A9607,MI_Match_Analysis!$A$2:$A$8,MI_Match_Analysis!$F$2:$F$8,"Not Found")</f>
        <v>Not Found</v>
      </c>
    </row>
    <row r="9608" spans="1:20" hidden="1" x14ac:dyDescent="0.3">
      <c r="A9608">
        <v>42</v>
      </c>
      <c r="B9608" s="1">
        <v>46142</v>
      </c>
      <c r="C9608" t="s">
        <v>162</v>
      </c>
      <c r="D9608" t="s">
        <v>71</v>
      </c>
      <c r="E9608" t="s">
        <v>24</v>
      </c>
      <c r="F9608" t="s">
        <v>48</v>
      </c>
      <c r="G9608">
        <v>1</v>
      </c>
      <c r="H9608">
        <v>12.1</v>
      </c>
      <c r="I9608" t="s">
        <v>171</v>
      </c>
      <c r="J9608" t="s">
        <v>117</v>
      </c>
      <c r="K9608">
        <v>0</v>
      </c>
      <c r="L9608">
        <v>1</v>
      </c>
      <c r="M9608">
        <v>0</v>
      </c>
      <c r="N9608">
        <v>1</v>
      </c>
      <c r="O9608">
        <v>0</v>
      </c>
      <c r="P9608">
        <v>0</v>
      </c>
      <c r="Q9608" t="s">
        <v>83</v>
      </c>
      <c r="R9608" t="s">
        <v>83</v>
      </c>
      <c r="S9608" t="s">
        <v>83</v>
      </c>
      <c r="T9608" t="str">
        <f>_xlfn.XLOOKUP(A9608,MI_Match_Analysis!$A$2:$A$8,MI_Match_Analysis!$F$2:$F$8,"Not Found")</f>
        <v>Not Found</v>
      </c>
    </row>
    <row r="9609" spans="1:20" hidden="1" x14ac:dyDescent="0.3">
      <c r="A9609">
        <v>42</v>
      </c>
      <c r="B9609" s="1">
        <v>46142</v>
      </c>
      <c r="C9609" t="s">
        <v>162</v>
      </c>
      <c r="D9609" t="s">
        <v>71</v>
      </c>
      <c r="E9609" t="s">
        <v>24</v>
      </c>
      <c r="F9609" t="s">
        <v>48</v>
      </c>
      <c r="G9609">
        <v>1</v>
      </c>
      <c r="H9609">
        <v>12.2</v>
      </c>
      <c r="I9609" t="s">
        <v>144</v>
      </c>
      <c r="J9609" t="s">
        <v>117</v>
      </c>
      <c r="K9609">
        <v>4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83</v>
      </c>
      <c r="R9609" t="s">
        <v>83</v>
      </c>
      <c r="S9609" t="s">
        <v>83</v>
      </c>
      <c r="T9609" t="str">
        <f>_xlfn.XLOOKUP(A9609,MI_Match_Analysis!$A$2:$A$8,MI_Match_Analysis!$F$2:$F$8,"Not Found")</f>
        <v>Not Found</v>
      </c>
    </row>
    <row r="9610" spans="1:20" hidden="1" x14ac:dyDescent="0.3">
      <c r="A9610">
        <v>42</v>
      </c>
      <c r="B9610" s="1">
        <v>46142</v>
      </c>
      <c r="C9610" t="s">
        <v>162</v>
      </c>
      <c r="D9610" t="s">
        <v>71</v>
      </c>
      <c r="E9610" t="s">
        <v>24</v>
      </c>
      <c r="F9610" t="s">
        <v>48</v>
      </c>
      <c r="G9610">
        <v>1</v>
      </c>
      <c r="H9610">
        <v>12.3</v>
      </c>
      <c r="I9610" t="s">
        <v>144</v>
      </c>
      <c r="J9610" t="s">
        <v>117</v>
      </c>
      <c r="K9610">
        <v>6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83</v>
      </c>
      <c r="R9610" t="s">
        <v>83</v>
      </c>
      <c r="S9610" t="s">
        <v>83</v>
      </c>
      <c r="T9610" t="str">
        <f>_xlfn.XLOOKUP(A9610,MI_Match_Analysis!$A$2:$A$8,MI_Match_Analysis!$F$2:$F$8,"Not Found")</f>
        <v>Not Found</v>
      </c>
    </row>
    <row r="9611" spans="1:20" hidden="1" x14ac:dyDescent="0.3">
      <c r="A9611">
        <v>42</v>
      </c>
      <c r="B9611" s="1">
        <v>46142</v>
      </c>
      <c r="C9611" t="s">
        <v>162</v>
      </c>
      <c r="D9611" t="s">
        <v>71</v>
      </c>
      <c r="E9611" t="s">
        <v>24</v>
      </c>
      <c r="F9611" t="s">
        <v>48</v>
      </c>
      <c r="G9611">
        <v>1</v>
      </c>
      <c r="H9611">
        <v>12.4</v>
      </c>
      <c r="I9611" t="s">
        <v>144</v>
      </c>
      <c r="J9611" t="s">
        <v>117</v>
      </c>
      <c r="K9611">
        <v>1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83</v>
      </c>
      <c r="R9611" t="s">
        <v>83</v>
      </c>
      <c r="S9611" t="s">
        <v>83</v>
      </c>
      <c r="T9611" t="str">
        <f>_xlfn.XLOOKUP(A9611,MI_Match_Analysis!$A$2:$A$8,MI_Match_Analysis!$F$2:$F$8,"Not Found")</f>
        <v>Not Found</v>
      </c>
    </row>
    <row r="9612" spans="1:20" hidden="1" x14ac:dyDescent="0.3">
      <c r="A9612">
        <v>42</v>
      </c>
      <c r="B9612" s="1">
        <v>46142</v>
      </c>
      <c r="C9612" t="s">
        <v>162</v>
      </c>
      <c r="D9612" t="s">
        <v>71</v>
      </c>
      <c r="E9612" t="s">
        <v>24</v>
      </c>
      <c r="F9612" t="s">
        <v>48</v>
      </c>
      <c r="G9612">
        <v>1</v>
      </c>
      <c r="H9612">
        <v>12.5</v>
      </c>
      <c r="I9612" t="s">
        <v>171</v>
      </c>
      <c r="J9612" t="s">
        <v>117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83</v>
      </c>
      <c r="R9612" t="s">
        <v>83</v>
      </c>
      <c r="S9612" t="s">
        <v>83</v>
      </c>
      <c r="T9612" t="str">
        <f>_xlfn.XLOOKUP(A9612,MI_Match_Analysis!$A$2:$A$8,MI_Match_Analysis!$F$2:$F$8,"Not Found")</f>
        <v>Not Found</v>
      </c>
    </row>
    <row r="9613" spans="1:20" hidden="1" x14ac:dyDescent="0.3">
      <c r="A9613">
        <v>42</v>
      </c>
      <c r="B9613" s="1">
        <v>46142</v>
      </c>
      <c r="C9613" t="s">
        <v>162</v>
      </c>
      <c r="D9613" t="s">
        <v>71</v>
      </c>
      <c r="E9613" t="s">
        <v>24</v>
      </c>
      <c r="F9613" t="s">
        <v>48</v>
      </c>
      <c r="G9613">
        <v>1</v>
      </c>
      <c r="H9613">
        <v>12.6</v>
      </c>
      <c r="I9613" t="s">
        <v>171</v>
      </c>
      <c r="J9613" t="s">
        <v>117</v>
      </c>
      <c r="K9613">
        <v>1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83</v>
      </c>
      <c r="R9613" t="s">
        <v>83</v>
      </c>
      <c r="S9613" t="s">
        <v>83</v>
      </c>
      <c r="T9613" t="str">
        <f>_xlfn.XLOOKUP(A9613,MI_Match_Analysis!$A$2:$A$8,MI_Match_Analysis!$F$2:$F$8,"Not Found")</f>
        <v>Not Found</v>
      </c>
    </row>
    <row r="9614" spans="1:20" hidden="1" x14ac:dyDescent="0.3">
      <c r="A9614">
        <v>42</v>
      </c>
      <c r="B9614" s="1">
        <v>46142</v>
      </c>
      <c r="C9614" t="s">
        <v>162</v>
      </c>
      <c r="D9614" t="s">
        <v>71</v>
      </c>
      <c r="E9614" t="s">
        <v>24</v>
      </c>
      <c r="F9614" t="s">
        <v>48</v>
      </c>
      <c r="G9614">
        <v>1</v>
      </c>
      <c r="H9614">
        <v>13.1</v>
      </c>
      <c r="I9614" t="s">
        <v>171</v>
      </c>
      <c r="J9614" t="s">
        <v>86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83</v>
      </c>
      <c r="R9614" t="s">
        <v>83</v>
      </c>
      <c r="S9614" t="s">
        <v>83</v>
      </c>
      <c r="T9614" t="str">
        <f>_xlfn.XLOOKUP(A9614,MI_Match_Analysis!$A$2:$A$8,MI_Match_Analysis!$F$2:$F$8,"Not Found")</f>
        <v>Not Found</v>
      </c>
    </row>
    <row r="9615" spans="1:20" hidden="1" x14ac:dyDescent="0.3">
      <c r="A9615">
        <v>42</v>
      </c>
      <c r="B9615" s="1">
        <v>46142</v>
      </c>
      <c r="C9615" t="s">
        <v>162</v>
      </c>
      <c r="D9615" t="s">
        <v>71</v>
      </c>
      <c r="E9615" t="s">
        <v>24</v>
      </c>
      <c r="F9615" t="s">
        <v>48</v>
      </c>
      <c r="G9615">
        <v>1</v>
      </c>
      <c r="H9615">
        <v>13.2</v>
      </c>
      <c r="I9615" t="s">
        <v>171</v>
      </c>
      <c r="J9615" t="s">
        <v>86</v>
      </c>
      <c r="K9615">
        <v>6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83</v>
      </c>
      <c r="R9615" t="s">
        <v>83</v>
      </c>
      <c r="S9615" t="s">
        <v>83</v>
      </c>
      <c r="T9615" t="str">
        <f>_xlfn.XLOOKUP(A9615,MI_Match_Analysis!$A$2:$A$8,MI_Match_Analysis!$F$2:$F$8,"Not Found")</f>
        <v>Not Found</v>
      </c>
    </row>
    <row r="9616" spans="1:20" hidden="1" x14ac:dyDescent="0.3">
      <c r="A9616">
        <v>42</v>
      </c>
      <c r="B9616" s="1">
        <v>46142</v>
      </c>
      <c r="C9616" t="s">
        <v>162</v>
      </c>
      <c r="D9616" t="s">
        <v>71</v>
      </c>
      <c r="E9616" t="s">
        <v>24</v>
      </c>
      <c r="F9616" t="s">
        <v>48</v>
      </c>
      <c r="G9616">
        <v>1</v>
      </c>
      <c r="H9616">
        <v>13.3</v>
      </c>
      <c r="I9616" t="s">
        <v>171</v>
      </c>
      <c r="J9616" t="s">
        <v>86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83</v>
      </c>
      <c r="R9616" t="s">
        <v>83</v>
      </c>
      <c r="S9616" t="s">
        <v>83</v>
      </c>
      <c r="T9616" t="str">
        <f>_xlfn.XLOOKUP(A9616,MI_Match_Analysis!$A$2:$A$8,MI_Match_Analysis!$F$2:$F$8,"Not Found")</f>
        <v>Not Found</v>
      </c>
    </row>
    <row r="9617" spans="1:20" hidden="1" x14ac:dyDescent="0.3">
      <c r="A9617">
        <v>42</v>
      </c>
      <c r="B9617" s="1">
        <v>46142</v>
      </c>
      <c r="C9617" t="s">
        <v>162</v>
      </c>
      <c r="D9617" t="s">
        <v>71</v>
      </c>
      <c r="E9617" t="s">
        <v>24</v>
      </c>
      <c r="F9617" t="s">
        <v>48</v>
      </c>
      <c r="G9617">
        <v>1</v>
      </c>
      <c r="H9617">
        <v>13.4</v>
      </c>
      <c r="I9617" t="s">
        <v>171</v>
      </c>
      <c r="J9617" t="s">
        <v>86</v>
      </c>
      <c r="K9617">
        <v>6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83</v>
      </c>
      <c r="R9617" t="s">
        <v>83</v>
      </c>
      <c r="S9617" t="s">
        <v>83</v>
      </c>
      <c r="T9617" t="str">
        <f>_xlfn.XLOOKUP(A9617,MI_Match_Analysis!$A$2:$A$8,MI_Match_Analysis!$F$2:$F$8,"Not Found")</f>
        <v>Not Found</v>
      </c>
    </row>
    <row r="9618" spans="1:20" hidden="1" x14ac:dyDescent="0.3">
      <c r="A9618">
        <v>42</v>
      </c>
      <c r="B9618" s="1">
        <v>46142</v>
      </c>
      <c r="C9618" t="s">
        <v>162</v>
      </c>
      <c r="D9618" t="s">
        <v>71</v>
      </c>
      <c r="E9618" t="s">
        <v>24</v>
      </c>
      <c r="F9618" t="s">
        <v>48</v>
      </c>
      <c r="G9618">
        <v>1</v>
      </c>
      <c r="H9618">
        <v>13.5</v>
      </c>
      <c r="I9618" t="s">
        <v>171</v>
      </c>
      <c r="J9618" t="s">
        <v>86</v>
      </c>
      <c r="K9618">
        <v>1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83</v>
      </c>
      <c r="R9618" t="s">
        <v>83</v>
      </c>
      <c r="S9618" t="s">
        <v>83</v>
      </c>
      <c r="T9618" t="str">
        <f>_xlfn.XLOOKUP(A9618,MI_Match_Analysis!$A$2:$A$8,MI_Match_Analysis!$F$2:$F$8,"Not Found")</f>
        <v>Not Found</v>
      </c>
    </row>
    <row r="9619" spans="1:20" hidden="1" x14ac:dyDescent="0.3">
      <c r="A9619">
        <v>42</v>
      </c>
      <c r="B9619" s="1">
        <v>46142</v>
      </c>
      <c r="C9619" t="s">
        <v>162</v>
      </c>
      <c r="D9619" t="s">
        <v>71</v>
      </c>
      <c r="E9619" t="s">
        <v>24</v>
      </c>
      <c r="F9619" t="s">
        <v>48</v>
      </c>
      <c r="G9619">
        <v>1</v>
      </c>
      <c r="H9619">
        <v>13.6</v>
      </c>
      <c r="I9619" t="s">
        <v>144</v>
      </c>
      <c r="J9619" t="s">
        <v>86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167</v>
      </c>
      <c r="R9619" t="s">
        <v>144</v>
      </c>
      <c r="S9619" t="s">
        <v>83</v>
      </c>
      <c r="T9619" t="str">
        <f>_xlfn.XLOOKUP(A9619,MI_Match_Analysis!$A$2:$A$8,MI_Match_Analysis!$F$2:$F$8,"Not Found")</f>
        <v>Not Found</v>
      </c>
    </row>
    <row r="9620" spans="1:20" hidden="1" x14ac:dyDescent="0.3">
      <c r="A9620">
        <v>42</v>
      </c>
      <c r="B9620" s="1">
        <v>46142</v>
      </c>
      <c r="C9620" t="s">
        <v>162</v>
      </c>
      <c r="D9620" t="s">
        <v>71</v>
      </c>
      <c r="E9620" t="s">
        <v>24</v>
      </c>
      <c r="F9620" t="s">
        <v>48</v>
      </c>
      <c r="G9620">
        <v>1</v>
      </c>
      <c r="H9620">
        <v>14.1</v>
      </c>
      <c r="I9620" t="s">
        <v>171</v>
      </c>
      <c r="J9620" t="s">
        <v>290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165</v>
      </c>
      <c r="R9620" t="s">
        <v>171</v>
      </c>
      <c r="S9620" t="s">
        <v>213</v>
      </c>
      <c r="T9620" t="str">
        <f>_xlfn.XLOOKUP(A9620,MI_Match_Analysis!$A$2:$A$8,MI_Match_Analysis!$F$2:$F$8,"Not Found")</f>
        <v>Not Found</v>
      </c>
    </row>
    <row r="9621" spans="1:20" hidden="1" x14ac:dyDescent="0.3">
      <c r="A9621">
        <v>42</v>
      </c>
      <c r="B9621" s="1">
        <v>46142</v>
      </c>
      <c r="C9621" t="s">
        <v>162</v>
      </c>
      <c r="D9621" t="s">
        <v>71</v>
      </c>
      <c r="E9621" t="s">
        <v>24</v>
      </c>
      <c r="F9621" t="s">
        <v>48</v>
      </c>
      <c r="G9621">
        <v>1</v>
      </c>
      <c r="H9621">
        <v>14.2</v>
      </c>
      <c r="I9621" t="s">
        <v>80</v>
      </c>
      <c r="J9621" t="s">
        <v>290</v>
      </c>
      <c r="K9621">
        <v>3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83</v>
      </c>
      <c r="R9621" t="s">
        <v>83</v>
      </c>
      <c r="S9621" t="s">
        <v>83</v>
      </c>
      <c r="T9621" t="str">
        <f>_xlfn.XLOOKUP(A9621,MI_Match_Analysis!$A$2:$A$8,MI_Match_Analysis!$F$2:$F$8,"Not Found")</f>
        <v>Not Found</v>
      </c>
    </row>
    <row r="9622" spans="1:20" hidden="1" x14ac:dyDescent="0.3">
      <c r="A9622">
        <v>42</v>
      </c>
      <c r="B9622" s="1">
        <v>46142</v>
      </c>
      <c r="C9622" t="s">
        <v>162</v>
      </c>
      <c r="D9622" t="s">
        <v>71</v>
      </c>
      <c r="E9622" t="s">
        <v>24</v>
      </c>
      <c r="F9622" t="s">
        <v>48</v>
      </c>
      <c r="G9622">
        <v>1</v>
      </c>
      <c r="H9622">
        <v>14.3</v>
      </c>
      <c r="I9622" t="s">
        <v>261</v>
      </c>
      <c r="J9622" t="s">
        <v>290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83</v>
      </c>
      <c r="R9622" t="s">
        <v>83</v>
      </c>
      <c r="S9622" t="s">
        <v>83</v>
      </c>
      <c r="T9622" t="str">
        <f>_xlfn.XLOOKUP(A9622,MI_Match_Analysis!$A$2:$A$8,MI_Match_Analysis!$F$2:$F$8,"Not Found")</f>
        <v>Not Found</v>
      </c>
    </row>
    <row r="9623" spans="1:20" hidden="1" x14ac:dyDescent="0.3">
      <c r="A9623">
        <v>42</v>
      </c>
      <c r="B9623" s="1">
        <v>46142</v>
      </c>
      <c r="C9623" t="s">
        <v>162</v>
      </c>
      <c r="D9623" t="s">
        <v>71</v>
      </c>
      <c r="E9623" t="s">
        <v>24</v>
      </c>
      <c r="F9623" t="s">
        <v>48</v>
      </c>
      <c r="G9623">
        <v>1</v>
      </c>
      <c r="H9623">
        <v>14.4</v>
      </c>
      <c r="I9623" t="s">
        <v>80</v>
      </c>
      <c r="J9623" t="s">
        <v>290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83</v>
      </c>
      <c r="R9623" t="s">
        <v>83</v>
      </c>
      <c r="S9623" t="s">
        <v>83</v>
      </c>
      <c r="T9623" t="str">
        <f>_xlfn.XLOOKUP(A9623,MI_Match_Analysis!$A$2:$A$8,MI_Match_Analysis!$F$2:$F$8,"Not Found")</f>
        <v>Not Found</v>
      </c>
    </row>
    <row r="9624" spans="1:20" hidden="1" x14ac:dyDescent="0.3">
      <c r="A9624">
        <v>42</v>
      </c>
      <c r="B9624" s="1">
        <v>46142</v>
      </c>
      <c r="C9624" t="s">
        <v>162</v>
      </c>
      <c r="D9624" t="s">
        <v>71</v>
      </c>
      <c r="E9624" t="s">
        <v>24</v>
      </c>
      <c r="F9624" t="s">
        <v>48</v>
      </c>
      <c r="G9624">
        <v>1</v>
      </c>
      <c r="H9624">
        <v>14.5</v>
      </c>
      <c r="I9624" t="s">
        <v>80</v>
      </c>
      <c r="J9624" t="s">
        <v>290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83</v>
      </c>
      <c r="R9624" t="s">
        <v>83</v>
      </c>
      <c r="S9624" t="s">
        <v>83</v>
      </c>
      <c r="T9624" t="str">
        <f>_xlfn.XLOOKUP(A9624,MI_Match_Analysis!$A$2:$A$8,MI_Match_Analysis!$F$2:$F$8,"Not Found")</f>
        <v>Not Found</v>
      </c>
    </row>
    <row r="9625" spans="1:20" hidden="1" x14ac:dyDescent="0.3">
      <c r="A9625">
        <v>42</v>
      </c>
      <c r="B9625" s="1">
        <v>46142</v>
      </c>
      <c r="C9625" t="s">
        <v>162</v>
      </c>
      <c r="D9625" t="s">
        <v>71</v>
      </c>
      <c r="E9625" t="s">
        <v>24</v>
      </c>
      <c r="F9625" t="s">
        <v>48</v>
      </c>
      <c r="G9625">
        <v>1</v>
      </c>
      <c r="H9625">
        <v>14.6</v>
      </c>
      <c r="I9625" t="s">
        <v>261</v>
      </c>
      <c r="J9625" t="s">
        <v>290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83</v>
      </c>
      <c r="R9625" t="s">
        <v>83</v>
      </c>
      <c r="S9625" t="s">
        <v>83</v>
      </c>
      <c r="T9625" t="str">
        <f>_xlfn.XLOOKUP(A9625,MI_Match_Analysis!$A$2:$A$8,MI_Match_Analysis!$F$2:$F$8,"Not Found")</f>
        <v>Not Found</v>
      </c>
    </row>
    <row r="9626" spans="1:20" hidden="1" x14ac:dyDescent="0.3">
      <c r="A9626">
        <v>42</v>
      </c>
      <c r="B9626" s="1">
        <v>46142</v>
      </c>
      <c r="C9626" t="s">
        <v>162</v>
      </c>
      <c r="D9626" t="s">
        <v>71</v>
      </c>
      <c r="E9626" t="s">
        <v>24</v>
      </c>
      <c r="F9626" t="s">
        <v>48</v>
      </c>
      <c r="G9626">
        <v>1</v>
      </c>
      <c r="H9626">
        <v>15.1</v>
      </c>
      <c r="I9626" t="s">
        <v>261</v>
      </c>
      <c r="J9626" t="s">
        <v>86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83</v>
      </c>
      <c r="R9626" t="s">
        <v>83</v>
      </c>
      <c r="S9626" t="s">
        <v>83</v>
      </c>
      <c r="T9626" t="str">
        <f>_xlfn.XLOOKUP(A9626,MI_Match_Analysis!$A$2:$A$8,MI_Match_Analysis!$F$2:$F$8,"Not Found")</f>
        <v>Not Found</v>
      </c>
    </row>
    <row r="9627" spans="1:20" hidden="1" x14ac:dyDescent="0.3">
      <c r="A9627">
        <v>42</v>
      </c>
      <c r="B9627" s="1">
        <v>46142</v>
      </c>
      <c r="C9627" t="s">
        <v>162</v>
      </c>
      <c r="D9627" t="s">
        <v>71</v>
      </c>
      <c r="E9627" t="s">
        <v>24</v>
      </c>
      <c r="F9627" t="s">
        <v>48</v>
      </c>
      <c r="G9627">
        <v>1</v>
      </c>
      <c r="H9627">
        <v>15.2</v>
      </c>
      <c r="I9627" t="s">
        <v>261</v>
      </c>
      <c r="J9627" t="s">
        <v>86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83</v>
      </c>
      <c r="R9627" t="s">
        <v>83</v>
      </c>
      <c r="S9627" t="s">
        <v>83</v>
      </c>
      <c r="T9627" t="str">
        <f>_xlfn.XLOOKUP(A9627,MI_Match_Analysis!$A$2:$A$8,MI_Match_Analysis!$F$2:$F$8,"Not Found")</f>
        <v>Not Found</v>
      </c>
    </row>
    <row r="9628" spans="1:20" hidden="1" x14ac:dyDescent="0.3">
      <c r="A9628">
        <v>42</v>
      </c>
      <c r="B9628" s="1">
        <v>46142</v>
      </c>
      <c r="C9628" t="s">
        <v>162</v>
      </c>
      <c r="D9628" t="s">
        <v>71</v>
      </c>
      <c r="E9628" t="s">
        <v>24</v>
      </c>
      <c r="F9628" t="s">
        <v>48</v>
      </c>
      <c r="G9628">
        <v>1</v>
      </c>
      <c r="H9628">
        <v>15.3</v>
      </c>
      <c r="I9628" t="s">
        <v>261</v>
      </c>
      <c r="J9628" t="s">
        <v>86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83</v>
      </c>
      <c r="R9628" t="s">
        <v>83</v>
      </c>
      <c r="S9628" t="s">
        <v>83</v>
      </c>
      <c r="T9628" t="str">
        <f>_xlfn.XLOOKUP(A9628,MI_Match_Analysis!$A$2:$A$8,MI_Match_Analysis!$F$2:$F$8,"Not Found")</f>
        <v>Not Found</v>
      </c>
    </row>
    <row r="9629" spans="1:20" hidden="1" x14ac:dyDescent="0.3">
      <c r="A9629">
        <v>42</v>
      </c>
      <c r="B9629" s="1">
        <v>46142</v>
      </c>
      <c r="C9629" t="s">
        <v>162</v>
      </c>
      <c r="D9629" t="s">
        <v>71</v>
      </c>
      <c r="E9629" t="s">
        <v>24</v>
      </c>
      <c r="F9629" t="s">
        <v>48</v>
      </c>
      <c r="G9629">
        <v>1</v>
      </c>
      <c r="H9629">
        <v>15.4</v>
      </c>
      <c r="I9629" t="s">
        <v>80</v>
      </c>
      <c r="J9629" t="s">
        <v>86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83</v>
      </c>
      <c r="R9629" t="s">
        <v>83</v>
      </c>
      <c r="S9629" t="s">
        <v>83</v>
      </c>
      <c r="T9629" t="str">
        <f>_xlfn.XLOOKUP(A9629,MI_Match_Analysis!$A$2:$A$8,MI_Match_Analysis!$F$2:$F$8,"Not Found")</f>
        <v>Not Found</v>
      </c>
    </row>
    <row r="9630" spans="1:20" hidden="1" x14ac:dyDescent="0.3">
      <c r="A9630">
        <v>42</v>
      </c>
      <c r="B9630" s="1">
        <v>46142</v>
      </c>
      <c r="C9630" t="s">
        <v>162</v>
      </c>
      <c r="D9630" t="s">
        <v>71</v>
      </c>
      <c r="E9630" t="s">
        <v>24</v>
      </c>
      <c r="F9630" t="s">
        <v>48</v>
      </c>
      <c r="G9630">
        <v>1</v>
      </c>
      <c r="H9630">
        <v>15.5</v>
      </c>
      <c r="I9630" t="s">
        <v>80</v>
      </c>
      <c r="J9630" t="s">
        <v>86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83</v>
      </c>
      <c r="R9630" t="s">
        <v>83</v>
      </c>
      <c r="S9630" t="s">
        <v>83</v>
      </c>
      <c r="T9630" t="str">
        <f>_xlfn.XLOOKUP(A9630,MI_Match_Analysis!$A$2:$A$8,MI_Match_Analysis!$F$2:$F$8,"Not Found")</f>
        <v>Not Found</v>
      </c>
    </row>
    <row r="9631" spans="1:20" hidden="1" x14ac:dyDescent="0.3">
      <c r="A9631">
        <v>42</v>
      </c>
      <c r="B9631" s="1">
        <v>46142</v>
      </c>
      <c r="C9631" t="s">
        <v>162</v>
      </c>
      <c r="D9631" t="s">
        <v>71</v>
      </c>
      <c r="E9631" t="s">
        <v>24</v>
      </c>
      <c r="F9631" t="s">
        <v>48</v>
      </c>
      <c r="G9631">
        <v>1</v>
      </c>
      <c r="H9631">
        <v>15.6</v>
      </c>
      <c r="I9631" t="s">
        <v>80</v>
      </c>
      <c r="J9631" t="s">
        <v>86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83</v>
      </c>
      <c r="R9631" t="s">
        <v>83</v>
      </c>
      <c r="S9631" t="s">
        <v>83</v>
      </c>
      <c r="T9631" t="str">
        <f>_xlfn.XLOOKUP(A9631,MI_Match_Analysis!$A$2:$A$8,MI_Match_Analysis!$F$2:$F$8,"Not Found")</f>
        <v>Not Found</v>
      </c>
    </row>
    <row r="9632" spans="1:20" hidden="1" x14ac:dyDescent="0.3">
      <c r="A9632">
        <v>42</v>
      </c>
      <c r="B9632" s="1">
        <v>46142</v>
      </c>
      <c r="C9632" t="s">
        <v>162</v>
      </c>
      <c r="D9632" t="s">
        <v>71</v>
      </c>
      <c r="E9632" t="s">
        <v>24</v>
      </c>
      <c r="F9632" t="s">
        <v>48</v>
      </c>
      <c r="G9632">
        <v>1</v>
      </c>
      <c r="H9632">
        <v>16.100000000000001</v>
      </c>
      <c r="I9632" t="s">
        <v>261</v>
      </c>
      <c r="J9632" t="s">
        <v>290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83</v>
      </c>
      <c r="R9632" t="s">
        <v>83</v>
      </c>
      <c r="S9632" t="s">
        <v>83</v>
      </c>
      <c r="T9632" t="str">
        <f>_xlfn.XLOOKUP(A9632,MI_Match_Analysis!$A$2:$A$8,MI_Match_Analysis!$F$2:$F$8,"Not Found")</f>
        <v>Not Found</v>
      </c>
    </row>
    <row r="9633" spans="1:20" hidden="1" x14ac:dyDescent="0.3">
      <c r="A9633">
        <v>42</v>
      </c>
      <c r="B9633" s="1">
        <v>46142</v>
      </c>
      <c r="C9633" t="s">
        <v>162</v>
      </c>
      <c r="D9633" t="s">
        <v>71</v>
      </c>
      <c r="E9633" t="s">
        <v>24</v>
      </c>
      <c r="F9633" t="s">
        <v>48</v>
      </c>
      <c r="G9633">
        <v>1</v>
      </c>
      <c r="H9633">
        <v>16.2</v>
      </c>
      <c r="I9633" t="s">
        <v>261</v>
      </c>
      <c r="J9633" t="s">
        <v>290</v>
      </c>
      <c r="K9633">
        <v>0</v>
      </c>
      <c r="L9633">
        <v>1</v>
      </c>
      <c r="M9633">
        <v>0</v>
      </c>
      <c r="N9633">
        <v>1</v>
      </c>
      <c r="O9633">
        <v>0</v>
      </c>
      <c r="P9633">
        <v>0</v>
      </c>
      <c r="Q9633" t="s">
        <v>83</v>
      </c>
      <c r="R9633" t="s">
        <v>83</v>
      </c>
      <c r="S9633" t="s">
        <v>83</v>
      </c>
      <c r="T9633" t="str">
        <f>_xlfn.XLOOKUP(A9633,MI_Match_Analysis!$A$2:$A$8,MI_Match_Analysis!$F$2:$F$8,"Not Found")</f>
        <v>Not Found</v>
      </c>
    </row>
    <row r="9634" spans="1:20" hidden="1" x14ac:dyDescent="0.3">
      <c r="A9634">
        <v>42</v>
      </c>
      <c r="B9634" s="1">
        <v>46142</v>
      </c>
      <c r="C9634" t="s">
        <v>162</v>
      </c>
      <c r="D9634" t="s">
        <v>71</v>
      </c>
      <c r="E9634" t="s">
        <v>24</v>
      </c>
      <c r="F9634" t="s">
        <v>48</v>
      </c>
      <c r="G9634">
        <v>1</v>
      </c>
      <c r="H9634">
        <v>16.3</v>
      </c>
      <c r="I9634" t="s">
        <v>80</v>
      </c>
      <c r="J9634" t="s">
        <v>290</v>
      </c>
      <c r="K9634">
        <v>1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83</v>
      </c>
      <c r="R9634" t="s">
        <v>83</v>
      </c>
      <c r="S9634" t="s">
        <v>83</v>
      </c>
      <c r="T9634" t="str">
        <f>_xlfn.XLOOKUP(A9634,MI_Match_Analysis!$A$2:$A$8,MI_Match_Analysis!$F$2:$F$8,"Not Found")</f>
        <v>Not Found</v>
      </c>
    </row>
    <row r="9635" spans="1:20" hidden="1" x14ac:dyDescent="0.3">
      <c r="A9635">
        <v>42</v>
      </c>
      <c r="B9635" s="1">
        <v>46142</v>
      </c>
      <c r="C9635" t="s">
        <v>162</v>
      </c>
      <c r="D9635" t="s">
        <v>71</v>
      </c>
      <c r="E9635" t="s">
        <v>24</v>
      </c>
      <c r="F9635" t="s">
        <v>48</v>
      </c>
      <c r="G9635">
        <v>1</v>
      </c>
      <c r="H9635">
        <v>16.399999999999999</v>
      </c>
      <c r="I9635" t="s">
        <v>261</v>
      </c>
      <c r="J9635" t="s">
        <v>290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83</v>
      </c>
      <c r="R9635" t="s">
        <v>83</v>
      </c>
      <c r="S9635" t="s">
        <v>83</v>
      </c>
      <c r="T9635" t="str">
        <f>_xlfn.XLOOKUP(A9635,MI_Match_Analysis!$A$2:$A$8,MI_Match_Analysis!$F$2:$F$8,"Not Found")</f>
        <v>Not Found</v>
      </c>
    </row>
    <row r="9636" spans="1:20" hidden="1" x14ac:dyDescent="0.3">
      <c r="A9636">
        <v>42</v>
      </c>
      <c r="B9636" s="1">
        <v>46142</v>
      </c>
      <c r="C9636" t="s">
        <v>162</v>
      </c>
      <c r="D9636" t="s">
        <v>71</v>
      </c>
      <c r="E9636" t="s">
        <v>24</v>
      </c>
      <c r="F9636" t="s">
        <v>48</v>
      </c>
      <c r="G9636">
        <v>1</v>
      </c>
      <c r="H9636">
        <v>16.5</v>
      </c>
      <c r="I9636" t="s">
        <v>261</v>
      </c>
      <c r="J9636" t="s">
        <v>290</v>
      </c>
      <c r="K9636">
        <v>1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83</v>
      </c>
      <c r="R9636" t="s">
        <v>83</v>
      </c>
      <c r="S9636" t="s">
        <v>83</v>
      </c>
      <c r="T9636" t="str">
        <f>_xlfn.XLOOKUP(A9636,MI_Match_Analysis!$A$2:$A$8,MI_Match_Analysis!$F$2:$F$8,"Not Found")</f>
        <v>Not Found</v>
      </c>
    </row>
    <row r="9637" spans="1:20" hidden="1" x14ac:dyDescent="0.3">
      <c r="A9637">
        <v>42</v>
      </c>
      <c r="B9637" s="1">
        <v>46142</v>
      </c>
      <c r="C9637" t="s">
        <v>162</v>
      </c>
      <c r="D9637" t="s">
        <v>71</v>
      </c>
      <c r="E9637" t="s">
        <v>24</v>
      </c>
      <c r="F9637" t="s">
        <v>48</v>
      </c>
      <c r="G9637">
        <v>1</v>
      </c>
      <c r="H9637">
        <v>16.600000000000001</v>
      </c>
      <c r="I9637" t="s">
        <v>80</v>
      </c>
      <c r="J9637" t="s">
        <v>290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83</v>
      </c>
      <c r="R9637" t="s">
        <v>83</v>
      </c>
      <c r="S9637" t="s">
        <v>83</v>
      </c>
      <c r="T9637" t="str">
        <f>_xlfn.XLOOKUP(A9637,MI_Match_Analysis!$A$2:$A$8,MI_Match_Analysis!$F$2:$F$8,"Not Found")</f>
        <v>Not Found</v>
      </c>
    </row>
    <row r="9638" spans="1:20" hidden="1" x14ac:dyDescent="0.3">
      <c r="A9638">
        <v>42</v>
      </c>
      <c r="B9638" s="1">
        <v>46142</v>
      </c>
      <c r="C9638" t="s">
        <v>162</v>
      </c>
      <c r="D9638" t="s">
        <v>71</v>
      </c>
      <c r="E9638" t="s">
        <v>24</v>
      </c>
      <c r="F9638" t="s">
        <v>48</v>
      </c>
      <c r="G9638">
        <v>1</v>
      </c>
      <c r="H9638">
        <v>17.100000000000001</v>
      </c>
      <c r="I9638" t="s">
        <v>261</v>
      </c>
      <c r="J9638" t="s">
        <v>296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83</v>
      </c>
      <c r="R9638" t="s">
        <v>83</v>
      </c>
      <c r="S9638" t="s">
        <v>83</v>
      </c>
      <c r="T9638" t="str">
        <f>_xlfn.XLOOKUP(A9638,MI_Match_Analysis!$A$2:$A$8,MI_Match_Analysis!$F$2:$F$8,"Not Found")</f>
        <v>Not Found</v>
      </c>
    </row>
    <row r="9639" spans="1:20" hidden="1" x14ac:dyDescent="0.3">
      <c r="A9639">
        <v>42</v>
      </c>
      <c r="B9639" s="1">
        <v>46142</v>
      </c>
      <c r="C9639" t="s">
        <v>162</v>
      </c>
      <c r="D9639" t="s">
        <v>71</v>
      </c>
      <c r="E9639" t="s">
        <v>24</v>
      </c>
      <c r="F9639" t="s">
        <v>48</v>
      </c>
      <c r="G9639">
        <v>1</v>
      </c>
      <c r="H9639">
        <v>17.100000000000001</v>
      </c>
      <c r="I9639" t="s">
        <v>261</v>
      </c>
      <c r="J9639" t="s">
        <v>296</v>
      </c>
      <c r="K9639">
        <v>0</v>
      </c>
      <c r="L9639">
        <v>1</v>
      </c>
      <c r="M9639">
        <v>1</v>
      </c>
      <c r="N9639">
        <v>0</v>
      </c>
      <c r="O9639">
        <v>0</v>
      </c>
      <c r="P9639">
        <v>0</v>
      </c>
      <c r="Q9639" t="s">
        <v>83</v>
      </c>
      <c r="R9639" t="s">
        <v>83</v>
      </c>
      <c r="S9639" t="s">
        <v>83</v>
      </c>
      <c r="T9639" t="str">
        <f>_xlfn.XLOOKUP(A9639,MI_Match_Analysis!$A$2:$A$8,MI_Match_Analysis!$F$2:$F$8,"Not Found")</f>
        <v>Not Found</v>
      </c>
    </row>
    <row r="9640" spans="1:20" hidden="1" x14ac:dyDescent="0.3">
      <c r="A9640">
        <v>42</v>
      </c>
      <c r="B9640" s="1">
        <v>46142</v>
      </c>
      <c r="C9640" t="s">
        <v>162</v>
      </c>
      <c r="D9640" t="s">
        <v>71</v>
      </c>
      <c r="E9640" t="s">
        <v>24</v>
      </c>
      <c r="F9640" t="s">
        <v>48</v>
      </c>
      <c r="G9640">
        <v>1</v>
      </c>
      <c r="H9640">
        <v>17.2</v>
      </c>
      <c r="I9640" t="s">
        <v>261</v>
      </c>
      <c r="J9640" t="s">
        <v>296</v>
      </c>
      <c r="K9640">
        <v>1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83</v>
      </c>
      <c r="R9640" t="s">
        <v>83</v>
      </c>
      <c r="S9640" t="s">
        <v>83</v>
      </c>
      <c r="T9640" t="str">
        <f>_xlfn.XLOOKUP(A9640,MI_Match_Analysis!$A$2:$A$8,MI_Match_Analysis!$F$2:$F$8,"Not Found")</f>
        <v>Not Found</v>
      </c>
    </row>
    <row r="9641" spans="1:20" hidden="1" x14ac:dyDescent="0.3">
      <c r="A9641">
        <v>42</v>
      </c>
      <c r="B9641" s="1">
        <v>46142</v>
      </c>
      <c r="C9641" t="s">
        <v>162</v>
      </c>
      <c r="D9641" t="s">
        <v>71</v>
      </c>
      <c r="E9641" t="s">
        <v>24</v>
      </c>
      <c r="F9641" t="s">
        <v>48</v>
      </c>
      <c r="G9641">
        <v>1</v>
      </c>
      <c r="H9641">
        <v>17.3</v>
      </c>
      <c r="I9641" t="s">
        <v>80</v>
      </c>
      <c r="J9641" t="s">
        <v>296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83</v>
      </c>
      <c r="R9641" t="s">
        <v>83</v>
      </c>
      <c r="S9641" t="s">
        <v>83</v>
      </c>
      <c r="T9641" t="str">
        <f>_xlfn.XLOOKUP(A9641,MI_Match_Analysis!$A$2:$A$8,MI_Match_Analysis!$F$2:$F$8,"Not Found")</f>
        <v>Not Found</v>
      </c>
    </row>
    <row r="9642" spans="1:20" hidden="1" x14ac:dyDescent="0.3">
      <c r="A9642">
        <v>42</v>
      </c>
      <c r="B9642" s="1">
        <v>46142</v>
      </c>
      <c r="C9642" t="s">
        <v>162</v>
      </c>
      <c r="D9642" t="s">
        <v>71</v>
      </c>
      <c r="E9642" t="s">
        <v>24</v>
      </c>
      <c r="F9642" t="s">
        <v>48</v>
      </c>
      <c r="G9642">
        <v>1</v>
      </c>
      <c r="H9642">
        <v>17.399999999999999</v>
      </c>
      <c r="I9642" t="s">
        <v>80</v>
      </c>
      <c r="J9642" t="s">
        <v>296</v>
      </c>
      <c r="K9642">
        <v>4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83</v>
      </c>
      <c r="R9642" t="s">
        <v>83</v>
      </c>
      <c r="S9642" t="s">
        <v>83</v>
      </c>
      <c r="T9642" t="str">
        <f>_xlfn.XLOOKUP(A9642,MI_Match_Analysis!$A$2:$A$8,MI_Match_Analysis!$F$2:$F$8,"Not Found")</f>
        <v>Not Found</v>
      </c>
    </row>
    <row r="9643" spans="1:20" hidden="1" x14ac:dyDescent="0.3">
      <c r="A9643">
        <v>42</v>
      </c>
      <c r="B9643" s="1">
        <v>46142</v>
      </c>
      <c r="C9643" t="s">
        <v>162</v>
      </c>
      <c r="D9643" t="s">
        <v>71</v>
      </c>
      <c r="E9643" t="s">
        <v>24</v>
      </c>
      <c r="F9643" t="s">
        <v>48</v>
      </c>
      <c r="G9643">
        <v>1</v>
      </c>
      <c r="H9643">
        <v>17.5</v>
      </c>
      <c r="I9643" t="s">
        <v>80</v>
      </c>
      <c r="J9643" t="s">
        <v>296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83</v>
      </c>
      <c r="R9643" t="s">
        <v>83</v>
      </c>
      <c r="S9643" t="s">
        <v>83</v>
      </c>
      <c r="T9643" t="str">
        <f>_xlfn.XLOOKUP(A9643,MI_Match_Analysis!$A$2:$A$8,MI_Match_Analysis!$F$2:$F$8,"Not Found")</f>
        <v>Not Found</v>
      </c>
    </row>
    <row r="9644" spans="1:20" hidden="1" x14ac:dyDescent="0.3">
      <c r="A9644">
        <v>42</v>
      </c>
      <c r="B9644" s="1">
        <v>46142</v>
      </c>
      <c r="C9644" t="s">
        <v>162</v>
      </c>
      <c r="D9644" t="s">
        <v>71</v>
      </c>
      <c r="E9644" t="s">
        <v>24</v>
      </c>
      <c r="F9644" t="s">
        <v>48</v>
      </c>
      <c r="G9644">
        <v>1</v>
      </c>
      <c r="H9644">
        <v>17.600000000000001</v>
      </c>
      <c r="I9644" t="s">
        <v>80</v>
      </c>
      <c r="J9644" t="s">
        <v>296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83</v>
      </c>
      <c r="R9644" t="s">
        <v>83</v>
      </c>
      <c r="S9644" t="s">
        <v>83</v>
      </c>
      <c r="T9644" t="str">
        <f>_xlfn.XLOOKUP(A9644,MI_Match_Analysis!$A$2:$A$8,MI_Match_Analysis!$F$2:$F$8,"Not Found")</f>
        <v>Not Found</v>
      </c>
    </row>
    <row r="9645" spans="1:20" hidden="1" x14ac:dyDescent="0.3">
      <c r="A9645">
        <v>42</v>
      </c>
      <c r="B9645" s="1">
        <v>46142</v>
      </c>
      <c r="C9645" t="s">
        <v>162</v>
      </c>
      <c r="D9645" t="s">
        <v>71</v>
      </c>
      <c r="E9645" t="s">
        <v>24</v>
      </c>
      <c r="F9645" t="s">
        <v>48</v>
      </c>
      <c r="G9645">
        <v>1</v>
      </c>
      <c r="H9645">
        <v>18.100000000000001</v>
      </c>
      <c r="I9645" t="s">
        <v>80</v>
      </c>
      <c r="J9645" t="s">
        <v>221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83</v>
      </c>
      <c r="R9645" t="s">
        <v>83</v>
      </c>
      <c r="S9645" t="s">
        <v>83</v>
      </c>
      <c r="T9645" t="str">
        <f>_xlfn.XLOOKUP(A9645,MI_Match_Analysis!$A$2:$A$8,MI_Match_Analysis!$F$2:$F$8,"Not Found")</f>
        <v>Not Found</v>
      </c>
    </row>
    <row r="9646" spans="1:20" hidden="1" x14ac:dyDescent="0.3">
      <c r="A9646">
        <v>42</v>
      </c>
      <c r="B9646" s="1">
        <v>46142</v>
      </c>
      <c r="C9646" t="s">
        <v>162</v>
      </c>
      <c r="D9646" t="s">
        <v>71</v>
      </c>
      <c r="E9646" t="s">
        <v>24</v>
      </c>
      <c r="F9646" t="s">
        <v>48</v>
      </c>
      <c r="G9646">
        <v>1</v>
      </c>
      <c r="H9646">
        <v>18.2</v>
      </c>
      <c r="I9646" t="s">
        <v>80</v>
      </c>
      <c r="J9646" t="s">
        <v>221</v>
      </c>
      <c r="K9646">
        <v>4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83</v>
      </c>
      <c r="R9646" t="s">
        <v>83</v>
      </c>
      <c r="S9646" t="s">
        <v>83</v>
      </c>
      <c r="T9646" t="str">
        <f>_xlfn.XLOOKUP(A9646,MI_Match_Analysis!$A$2:$A$8,MI_Match_Analysis!$F$2:$F$8,"Not Found")</f>
        <v>Not Found</v>
      </c>
    </row>
    <row r="9647" spans="1:20" hidden="1" x14ac:dyDescent="0.3">
      <c r="A9647">
        <v>42</v>
      </c>
      <c r="B9647" s="1">
        <v>46142</v>
      </c>
      <c r="C9647" t="s">
        <v>162</v>
      </c>
      <c r="D9647" t="s">
        <v>71</v>
      </c>
      <c r="E9647" t="s">
        <v>24</v>
      </c>
      <c r="F9647" t="s">
        <v>48</v>
      </c>
      <c r="G9647">
        <v>1</v>
      </c>
      <c r="H9647">
        <v>18.3</v>
      </c>
      <c r="I9647" t="s">
        <v>80</v>
      </c>
      <c r="J9647" t="s">
        <v>221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83</v>
      </c>
      <c r="R9647" t="s">
        <v>83</v>
      </c>
      <c r="S9647" t="s">
        <v>83</v>
      </c>
      <c r="T9647" t="str">
        <f>_xlfn.XLOOKUP(A9647,MI_Match_Analysis!$A$2:$A$8,MI_Match_Analysis!$F$2:$F$8,"Not Found")</f>
        <v>Not Found</v>
      </c>
    </row>
    <row r="9648" spans="1:20" hidden="1" x14ac:dyDescent="0.3">
      <c r="A9648">
        <v>42</v>
      </c>
      <c r="B9648" s="1">
        <v>46142</v>
      </c>
      <c r="C9648" t="s">
        <v>162</v>
      </c>
      <c r="D9648" t="s">
        <v>71</v>
      </c>
      <c r="E9648" t="s">
        <v>24</v>
      </c>
      <c r="F9648" t="s">
        <v>48</v>
      </c>
      <c r="G9648">
        <v>1</v>
      </c>
      <c r="H9648">
        <v>18.399999999999999</v>
      </c>
      <c r="I9648" t="s">
        <v>261</v>
      </c>
      <c r="J9648" t="s">
        <v>221</v>
      </c>
      <c r="K9648">
        <v>2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83</v>
      </c>
      <c r="R9648" t="s">
        <v>83</v>
      </c>
      <c r="S9648" t="s">
        <v>83</v>
      </c>
      <c r="T9648" t="str">
        <f>_xlfn.XLOOKUP(A9648,MI_Match_Analysis!$A$2:$A$8,MI_Match_Analysis!$F$2:$F$8,"Not Found")</f>
        <v>Not Found</v>
      </c>
    </row>
    <row r="9649" spans="1:20" hidden="1" x14ac:dyDescent="0.3">
      <c r="A9649">
        <v>42</v>
      </c>
      <c r="B9649" s="1">
        <v>46142</v>
      </c>
      <c r="C9649" t="s">
        <v>162</v>
      </c>
      <c r="D9649" t="s">
        <v>71</v>
      </c>
      <c r="E9649" t="s">
        <v>24</v>
      </c>
      <c r="F9649" t="s">
        <v>48</v>
      </c>
      <c r="G9649">
        <v>1</v>
      </c>
      <c r="H9649">
        <v>18.5</v>
      </c>
      <c r="I9649" t="s">
        <v>261</v>
      </c>
      <c r="J9649" t="s">
        <v>221</v>
      </c>
      <c r="K9649">
        <v>4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83</v>
      </c>
      <c r="R9649" t="s">
        <v>83</v>
      </c>
      <c r="S9649" t="s">
        <v>83</v>
      </c>
      <c r="T9649" t="str">
        <f>_xlfn.XLOOKUP(A9649,MI_Match_Analysis!$A$2:$A$8,MI_Match_Analysis!$F$2:$F$8,"Not Found")</f>
        <v>Not Found</v>
      </c>
    </row>
    <row r="9650" spans="1:20" hidden="1" x14ac:dyDescent="0.3">
      <c r="A9650">
        <v>42</v>
      </c>
      <c r="B9650" s="1">
        <v>46142</v>
      </c>
      <c r="C9650" t="s">
        <v>162</v>
      </c>
      <c r="D9650" t="s">
        <v>71</v>
      </c>
      <c r="E9650" t="s">
        <v>24</v>
      </c>
      <c r="F9650" t="s">
        <v>48</v>
      </c>
      <c r="G9650">
        <v>1</v>
      </c>
      <c r="H9650">
        <v>18.600000000000001</v>
      </c>
      <c r="I9650" t="s">
        <v>261</v>
      </c>
      <c r="J9650" t="s">
        <v>221</v>
      </c>
      <c r="K9650">
        <v>1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83</v>
      </c>
      <c r="R9650" t="s">
        <v>83</v>
      </c>
      <c r="S9650" t="s">
        <v>83</v>
      </c>
      <c r="T9650" t="str">
        <f>_xlfn.XLOOKUP(A9650,MI_Match_Analysis!$A$2:$A$8,MI_Match_Analysis!$F$2:$F$8,"Not Found")</f>
        <v>Not Found</v>
      </c>
    </row>
    <row r="9651" spans="1:20" hidden="1" x14ac:dyDescent="0.3">
      <c r="A9651">
        <v>42</v>
      </c>
      <c r="B9651" s="1">
        <v>46142</v>
      </c>
      <c r="C9651" t="s">
        <v>162</v>
      </c>
      <c r="D9651" t="s">
        <v>71</v>
      </c>
      <c r="E9651" t="s">
        <v>24</v>
      </c>
      <c r="F9651" t="s">
        <v>48</v>
      </c>
      <c r="G9651">
        <v>1</v>
      </c>
      <c r="H9651">
        <v>19.100000000000001</v>
      </c>
      <c r="I9651" t="s">
        <v>261</v>
      </c>
      <c r="J9651" t="s">
        <v>296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165</v>
      </c>
      <c r="R9651" t="s">
        <v>261</v>
      </c>
      <c r="S9651" t="s">
        <v>213</v>
      </c>
      <c r="T9651" t="str">
        <f>_xlfn.XLOOKUP(A9651,MI_Match_Analysis!$A$2:$A$8,MI_Match_Analysis!$F$2:$F$8,"Not Found")</f>
        <v>Not Found</v>
      </c>
    </row>
    <row r="9652" spans="1:20" hidden="1" x14ac:dyDescent="0.3">
      <c r="A9652">
        <v>42</v>
      </c>
      <c r="B9652" s="1">
        <v>46142</v>
      </c>
      <c r="C9652" t="s">
        <v>162</v>
      </c>
      <c r="D9652" t="s">
        <v>71</v>
      </c>
      <c r="E9652" t="s">
        <v>24</v>
      </c>
      <c r="F9652" t="s">
        <v>48</v>
      </c>
      <c r="G9652">
        <v>1</v>
      </c>
      <c r="H9652">
        <v>19.2</v>
      </c>
      <c r="I9652" t="s">
        <v>111</v>
      </c>
      <c r="J9652" t="s">
        <v>296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195</v>
      </c>
      <c r="R9652" t="s">
        <v>111</v>
      </c>
      <c r="S9652" t="s">
        <v>116</v>
      </c>
      <c r="T9652" t="str">
        <f>_xlfn.XLOOKUP(A9652,MI_Match_Analysis!$A$2:$A$8,MI_Match_Analysis!$F$2:$F$8,"Not Found")</f>
        <v>Not Found</v>
      </c>
    </row>
    <row r="9653" spans="1:20" hidden="1" x14ac:dyDescent="0.3">
      <c r="A9653">
        <v>42</v>
      </c>
      <c r="B9653" s="1">
        <v>46142</v>
      </c>
      <c r="C9653" t="s">
        <v>162</v>
      </c>
      <c r="D9653" t="s">
        <v>71</v>
      </c>
      <c r="E9653" t="s">
        <v>48</v>
      </c>
      <c r="F9653" t="s">
        <v>24</v>
      </c>
      <c r="G9653">
        <v>2</v>
      </c>
      <c r="H9653">
        <v>0.1</v>
      </c>
      <c r="I9653" t="s">
        <v>213</v>
      </c>
      <c r="J9653" t="s">
        <v>80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83</v>
      </c>
      <c r="R9653" t="s">
        <v>83</v>
      </c>
      <c r="S9653" t="s">
        <v>83</v>
      </c>
      <c r="T9653" t="str">
        <f>_xlfn.XLOOKUP(A9653,MI_Match_Analysis!$A$2:$A$8,MI_Match_Analysis!$F$2:$F$8,"Not Found")</f>
        <v>Not Found</v>
      </c>
    </row>
    <row r="9654" spans="1:20" hidden="1" x14ac:dyDescent="0.3">
      <c r="A9654">
        <v>42</v>
      </c>
      <c r="B9654" s="1">
        <v>46142</v>
      </c>
      <c r="C9654" t="s">
        <v>162</v>
      </c>
      <c r="D9654" t="s">
        <v>71</v>
      </c>
      <c r="E9654" t="s">
        <v>48</v>
      </c>
      <c r="F9654" t="s">
        <v>24</v>
      </c>
      <c r="G9654">
        <v>2</v>
      </c>
      <c r="H9654">
        <v>0.2</v>
      </c>
      <c r="I9654" t="s">
        <v>116</v>
      </c>
      <c r="J9654" t="s">
        <v>80</v>
      </c>
      <c r="K9654">
        <v>4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83</v>
      </c>
      <c r="R9654" t="s">
        <v>83</v>
      </c>
      <c r="S9654" t="s">
        <v>83</v>
      </c>
      <c r="T9654" t="str">
        <f>_xlfn.XLOOKUP(A9654,MI_Match_Analysis!$A$2:$A$8,MI_Match_Analysis!$F$2:$F$8,"Not Found")</f>
        <v>Not Found</v>
      </c>
    </row>
    <row r="9655" spans="1:20" hidden="1" x14ac:dyDescent="0.3">
      <c r="A9655">
        <v>42</v>
      </c>
      <c r="B9655" s="1">
        <v>46142</v>
      </c>
      <c r="C9655" t="s">
        <v>162</v>
      </c>
      <c r="D9655" t="s">
        <v>71</v>
      </c>
      <c r="E9655" t="s">
        <v>48</v>
      </c>
      <c r="F9655" t="s">
        <v>24</v>
      </c>
      <c r="G9655">
        <v>2</v>
      </c>
      <c r="H9655">
        <v>0.3</v>
      </c>
      <c r="I9655" t="s">
        <v>116</v>
      </c>
      <c r="J9655" t="s">
        <v>80</v>
      </c>
      <c r="K9655">
        <v>6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83</v>
      </c>
      <c r="R9655" t="s">
        <v>83</v>
      </c>
      <c r="S9655" t="s">
        <v>83</v>
      </c>
      <c r="T9655" t="str">
        <f>_xlfn.XLOOKUP(A9655,MI_Match_Analysis!$A$2:$A$8,MI_Match_Analysis!$F$2:$F$8,"Not Found")</f>
        <v>Not Found</v>
      </c>
    </row>
    <row r="9656" spans="1:20" hidden="1" x14ac:dyDescent="0.3">
      <c r="A9656">
        <v>42</v>
      </c>
      <c r="B9656" s="1">
        <v>46142</v>
      </c>
      <c r="C9656" t="s">
        <v>162</v>
      </c>
      <c r="D9656" t="s">
        <v>71</v>
      </c>
      <c r="E9656" t="s">
        <v>48</v>
      </c>
      <c r="F9656" t="s">
        <v>24</v>
      </c>
      <c r="G9656">
        <v>2</v>
      </c>
      <c r="H9656">
        <v>0.4</v>
      </c>
      <c r="I9656" t="s">
        <v>116</v>
      </c>
      <c r="J9656" t="s">
        <v>80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83</v>
      </c>
      <c r="R9656" t="s">
        <v>83</v>
      </c>
      <c r="S9656" t="s">
        <v>83</v>
      </c>
      <c r="T9656" t="str">
        <f>_xlfn.XLOOKUP(A9656,MI_Match_Analysis!$A$2:$A$8,MI_Match_Analysis!$F$2:$F$8,"Not Found")</f>
        <v>Not Found</v>
      </c>
    </row>
    <row r="9657" spans="1:20" hidden="1" x14ac:dyDescent="0.3">
      <c r="A9657">
        <v>42</v>
      </c>
      <c r="B9657" s="1">
        <v>46142</v>
      </c>
      <c r="C9657" t="s">
        <v>162</v>
      </c>
      <c r="D9657" t="s">
        <v>71</v>
      </c>
      <c r="E9657" t="s">
        <v>48</v>
      </c>
      <c r="F9657" t="s">
        <v>24</v>
      </c>
      <c r="G9657">
        <v>2</v>
      </c>
      <c r="H9657">
        <v>0.5</v>
      </c>
      <c r="I9657" t="s">
        <v>116</v>
      </c>
      <c r="J9657" t="s">
        <v>80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83</v>
      </c>
      <c r="R9657" t="s">
        <v>83</v>
      </c>
      <c r="S9657" t="s">
        <v>83</v>
      </c>
      <c r="T9657" t="str">
        <f>_xlfn.XLOOKUP(A9657,MI_Match_Analysis!$A$2:$A$8,MI_Match_Analysis!$F$2:$F$8,"Not Found")</f>
        <v>Not Found</v>
      </c>
    </row>
    <row r="9658" spans="1:20" hidden="1" x14ac:dyDescent="0.3">
      <c r="A9658">
        <v>42</v>
      </c>
      <c r="B9658" s="1">
        <v>46142</v>
      </c>
      <c r="C9658" t="s">
        <v>162</v>
      </c>
      <c r="D9658" t="s">
        <v>71</v>
      </c>
      <c r="E9658" t="s">
        <v>48</v>
      </c>
      <c r="F9658" t="s">
        <v>24</v>
      </c>
      <c r="G9658">
        <v>2</v>
      </c>
      <c r="H9658">
        <v>0.6</v>
      </c>
      <c r="I9658" t="s">
        <v>213</v>
      </c>
      <c r="J9658" t="s">
        <v>80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83</v>
      </c>
      <c r="R9658" t="s">
        <v>83</v>
      </c>
      <c r="S9658" t="s">
        <v>83</v>
      </c>
      <c r="T9658" t="str">
        <f>_xlfn.XLOOKUP(A9658,MI_Match_Analysis!$A$2:$A$8,MI_Match_Analysis!$F$2:$F$8,"Not Found")</f>
        <v>Not Found</v>
      </c>
    </row>
    <row r="9659" spans="1:20" hidden="1" x14ac:dyDescent="0.3">
      <c r="A9659">
        <v>42</v>
      </c>
      <c r="B9659" s="1">
        <v>46142</v>
      </c>
      <c r="C9659" t="s">
        <v>162</v>
      </c>
      <c r="D9659" t="s">
        <v>71</v>
      </c>
      <c r="E9659" t="s">
        <v>48</v>
      </c>
      <c r="F9659" t="s">
        <v>24</v>
      </c>
      <c r="G9659">
        <v>2</v>
      </c>
      <c r="H9659">
        <v>1.1000000000000001</v>
      </c>
      <c r="I9659" t="s">
        <v>116</v>
      </c>
      <c r="J9659" t="s">
        <v>111</v>
      </c>
      <c r="K9659">
        <v>4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83</v>
      </c>
      <c r="R9659" t="s">
        <v>83</v>
      </c>
      <c r="S9659" t="s">
        <v>83</v>
      </c>
      <c r="T9659" t="str">
        <f>_xlfn.XLOOKUP(A9659,MI_Match_Analysis!$A$2:$A$8,MI_Match_Analysis!$F$2:$F$8,"Not Found")</f>
        <v>Not Found</v>
      </c>
    </row>
    <row r="9660" spans="1:20" hidden="1" x14ac:dyDescent="0.3">
      <c r="A9660">
        <v>42</v>
      </c>
      <c r="B9660" s="1">
        <v>46142</v>
      </c>
      <c r="C9660" t="s">
        <v>162</v>
      </c>
      <c r="D9660" t="s">
        <v>71</v>
      </c>
      <c r="E9660" t="s">
        <v>48</v>
      </c>
      <c r="F9660" t="s">
        <v>24</v>
      </c>
      <c r="G9660">
        <v>2</v>
      </c>
      <c r="H9660">
        <v>1.2</v>
      </c>
      <c r="I9660" t="s">
        <v>116</v>
      </c>
      <c r="J9660" t="s">
        <v>111</v>
      </c>
      <c r="K9660">
        <v>4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83</v>
      </c>
      <c r="R9660" t="s">
        <v>83</v>
      </c>
      <c r="S9660" t="s">
        <v>83</v>
      </c>
      <c r="T9660" t="str">
        <f>_xlfn.XLOOKUP(A9660,MI_Match_Analysis!$A$2:$A$8,MI_Match_Analysis!$F$2:$F$8,"Not Found")</f>
        <v>Not Found</v>
      </c>
    </row>
    <row r="9661" spans="1:20" hidden="1" x14ac:dyDescent="0.3">
      <c r="A9661">
        <v>42</v>
      </c>
      <c r="B9661" s="1">
        <v>46142</v>
      </c>
      <c r="C9661" t="s">
        <v>162</v>
      </c>
      <c r="D9661" t="s">
        <v>71</v>
      </c>
      <c r="E9661" t="s">
        <v>48</v>
      </c>
      <c r="F9661" t="s">
        <v>24</v>
      </c>
      <c r="G9661">
        <v>2</v>
      </c>
      <c r="H9661">
        <v>1.3</v>
      </c>
      <c r="I9661" t="s">
        <v>116</v>
      </c>
      <c r="J9661" t="s">
        <v>111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83</v>
      </c>
      <c r="R9661" t="s">
        <v>83</v>
      </c>
      <c r="S9661" t="s">
        <v>83</v>
      </c>
      <c r="T9661" t="str">
        <f>_xlfn.XLOOKUP(A9661,MI_Match_Analysis!$A$2:$A$8,MI_Match_Analysis!$F$2:$F$8,"Not Found")</f>
        <v>Not Found</v>
      </c>
    </row>
    <row r="9662" spans="1:20" hidden="1" x14ac:dyDescent="0.3">
      <c r="A9662">
        <v>42</v>
      </c>
      <c r="B9662" s="1">
        <v>46142</v>
      </c>
      <c r="C9662" t="s">
        <v>162</v>
      </c>
      <c r="D9662" t="s">
        <v>71</v>
      </c>
      <c r="E9662" t="s">
        <v>48</v>
      </c>
      <c r="F9662" t="s">
        <v>24</v>
      </c>
      <c r="G9662">
        <v>2</v>
      </c>
      <c r="H9662">
        <v>1.4</v>
      </c>
      <c r="I9662" t="s">
        <v>116</v>
      </c>
      <c r="J9662" t="s">
        <v>111</v>
      </c>
      <c r="K9662">
        <v>6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83</v>
      </c>
      <c r="R9662" t="s">
        <v>83</v>
      </c>
      <c r="S9662" t="s">
        <v>83</v>
      </c>
      <c r="T9662" t="str">
        <f>_xlfn.XLOOKUP(A9662,MI_Match_Analysis!$A$2:$A$8,MI_Match_Analysis!$F$2:$F$8,"Not Found")</f>
        <v>Not Found</v>
      </c>
    </row>
    <row r="9663" spans="1:20" hidden="1" x14ac:dyDescent="0.3">
      <c r="A9663">
        <v>42</v>
      </c>
      <c r="B9663" s="1">
        <v>46142</v>
      </c>
      <c r="C9663" t="s">
        <v>162</v>
      </c>
      <c r="D9663" t="s">
        <v>71</v>
      </c>
      <c r="E9663" t="s">
        <v>48</v>
      </c>
      <c r="F9663" t="s">
        <v>24</v>
      </c>
      <c r="G9663">
        <v>2</v>
      </c>
      <c r="H9663">
        <v>1.5</v>
      </c>
      <c r="I9663" t="s">
        <v>116</v>
      </c>
      <c r="J9663" t="s">
        <v>111</v>
      </c>
      <c r="K9663">
        <v>4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83</v>
      </c>
      <c r="R9663" t="s">
        <v>83</v>
      </c>
      <c r="S9663" t="s">
        <v>83</v>
      </c>
      <c r="T9663" t="str">
        <f>_xlfn.XLOOKUP(A9663,MI_Match_Analysis!$A$2:$A$8,MI_Match_Analysis!$F$2:$F$8,"Not Found")</f>
        <v>Not Found</v>
      </c>
    </row>
    <row r="9664" spans="1:20" hidden="1" x14ac:dyDescent="0.3">
      <c r="A9664">
        <v>42</v>
      </c>
      <c r="B9664" s="1">
        <v>46142</v>
      </c>
      <c r="C9664" t="s">
        <v>162</v>
      </c>
      <c r="D9664" t="s">
        <v>71</v>
      </c>
      <c r="E9664" t="s">
        <v>48</v>
      </c>
      <c r="F9664" t="s">
        <v>24</v>
      </c>
      <c r="G9664">
        <v>2</v>
      </c>
      <c r="H9664">
        <v>1.6</v>
      </c>
      <c r="I9664" t="s">
        <v>116</v>
      </c>
      <c r="J9664" t="s">
        <v>111</v>
      </c>
      <c r="K9664">
        <v>6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83</v>
      </c>
      <c r="R9664" t="s">
        <v>83</v>
      </c>
      <c r="S9664" t="s">
        <v>83</v>
      </c>
      <c r="T9664" t="str">
        <f>_xlfn.XLOOKUP(A9664,MI_Match_Analysis!$A$2:$A$8,MI_Match_Analysis!$F$2:$F$8,"Not Found")</f>
        <v>Not Found</v>
      </c>
    </row>
    <row r="9665" spans="1:20" hidden="1" x14ac:dyDescent="0.3">
      <c r="A9665">
        <v>42</v>
      </c>
      <c r="B9665" s="1">
        <v>46142</v>
      </c>
      <c r="C9665" t="s">
        <v>162</v>
      </c>
      <c r="D9665" t="s">
        <v>71</v>
      </c>
      <c r="E9665" t="s">
        <v>48</v>
      </c>
      <c r="F9665" t="s">
        <v>24</v>
      </c>
      <c r="G9665">
        <v>2</v>
      </c>
      <c r="H9665">
        <v>2.1</v>
      </c>
      <c r="I9665" t="s">
        <v>213</v>
      </c>
      <c r="J9665" t="s">
        <v>80</v>
      </c>
      <c r="K9665">
        <v>4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83</v>
      </c>
      <c r="R9665" t="s">
        <v>83</v>
      </c>
      <c r="S9665" t="s">
        <v>83</v>
      </c>
      <c r="T9665" t="str">
        <f>_xlfn.XLOOKUP(A9665,MI_Match_Analysis!$A$2:$A$8,MI_Match_Analysis!$F$2:$F$8,"Not Found")</f>
        <v>Not Found</v>
      </c>
    </row>
    <row r="9666" spans="1:20" hidden="1" x14ac:dyDescent="0.3">
      <c r="A9666">
        <v>42</v>
      </c>
      <c r="B9666" s="1">
        <v>46142</v>
      </c>
      <c r="C9666" t="s">
        <v>162</v>
      </c>
      <c r="D9666" t="s">
        <v>71</v>
      </c>
      <c r="E9666" t="s">
        <v>48</v>
      </c>
      <c r="F9666" t="s">
        <v>24</v>
      </c>
      <c r="G9666">
        <v>2</v>
      </c>
      <c r="H9666">
        <v>2.2000000000000002</v>
      </c>
      <c r="I9666" t="s">
        <v>213</v>
      </c>
      <c r="J9666" t="s">
        <v>80</v>
      </c>
      <c r="K9666">
        <v>1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83</v>
      </c>
      <c r="R9666" t="s">
        <v>83</v>
      </c>
      <c r="S9666" t="s">
        <v>83</v>
      </c>
      <c r="T9666" t="str">
        <f>_xlfn.XLOOKUP(A9666,MI_Match_Analysis!$A$2:$A$8,MI_Match_Analysis!$F$2:$F$8,"Not Found")</f>
        <v>Not Found</v>
      </c>
    </row>
    <row r="9667" spans="1:20" hidden="1" x14ac:dyDescent="0.3">
      <c r="A9667">
        <v>42</v>
      </c>
      <c r="B9667" s="1">
        <v>46142</v>
      </c>
      <c r="C9667" t="s">
        <v>162</v>
      </c>
      <c r="D9667" t="s">
        <v>71</v>
      </c>
      <c r="E9667" t="s">
        <v>48</v>
      </c>
      <c r="F9667" t="s">
        <v>24</v>
      </c>
      <c r="G9667">
        <v>2</v>
      </c>
      <c r="H9667">
        <v>2.2999999999999998</v>
      </c>
      <c r="I9667" t="s">
        <v>116</v>
      </c>
      <c r="J9667" t="s">
        <v>80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83</v>
      </c>
      <c r="R9667" t="s">
        <v>83</v>
      </c>
      <c r="S9667" t="s">
        <v>83</v>
      </c>
      <c r="T9667" t="str">
        <f>_xlfn.XLOOKUP(A9667,MI_Match_Analysis!$A$2:$A$8,MI_Match_Analysis!$F$2:$F$8,"Not Found")</f>
        <v>Not Found</v>
      </c>
    </row>
    <row r="9668" spans="1:20" hidden="1" x14ac:dyDescent="0.3">
      <c r="A9668">
        <v>42</v>
      </c>
      <c r="B9668" s="1">
        <v>46142</v>
      </c>
      <c r="C9668" t="s">
        <v>162</v>
      </c>
      <c r="D9668" t="s">
        <v>71</v>
      </c>
      <c r="E9668" t="s">
        <v>48</v>
      </c>
      <c r="F9668" t="s">
        <v>24</v>
      </c>
      <c r="G9668">
        <v>2</v>
      </c>
      <c r="H9668">
        <v>2.4</v>
      </c>
      <c r="I9668" t="s">
        <v>116</v>
      </c>
      <c r="J9668" t="s">
        <v>80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83</v>
      </c>
      <c r="R9668" t="s">
        <v>83</v>
      </c>
      <c r="S9668" t="s">
        <v>83</v>
      </c>
      <c r="T9668" t="str">
        <f>_xlfn.XLOOKUP(A9668,MI_Match_Analysis!$A$2:$A$8,MI_Match_Analysis!$F$2:$F$8,"Not Found")</f>
        <v>Not Found</v>
      </c>
    </row>
    <row r="9669" spans="1:20" hidden="1" x14ac:dyDescent="0.3">
      <c r="A9669">
        <v>42</v>
      </c>
      <c r="B9669" s="1">
        <v>46142</v>
      </c>
      <c r="C9669" t="s">
        <v>162</v>
      </c>
      <c r="D9669" t="s">
        <v>71</v>
      </c>
      <c r="E9669" t="s">
        <v>48</v>
      </c>
      <c r="F9669" t="s">
        <v>24</v>
      </c>
      <c r="G9669">
        <v>2</v>
      </c>
      <c r="H9669">
        <v>2.5</v>
      </c>
      <c r="I9669" t="s">
        <v>116</v>
      </c>
      <c r="J9669" t="s">
        <v>80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83</v>
      </c>
      <c r="R9669" t="s">
        <v>83</v>
      </c>
      <c r="S9669" t="s">
        <v>83</v>
      </c>
      <c r="T9669" t="str">
        <f>_xlfn.XLOOKUP(A9669,MI_Match_Analysis!$A$2:$A$8,MI_Match_Analysis!$F$2:$F$8,"Not Found")</f>
        <v>Not Found</v>
      </c>
    </row>
    <row r="9670" spans="1:20" hidden="1" x14ac:dyDescent="0.3">
      <c r="A9670">
        <v>42</v>
      </c>
      <c r="B9670" s="1">
        <v>46142</v>
      </c>
      <c r="C9670" t="s">
        <v>162</v>
      </c>
      <c r="D9670" t="s">
        <v>71</v>
      </c>
      <c r="E9670" t="s">
        <v>48</v>
      </c>
      <c r="F9670" t="s">
        <v>24</v>
      </c>
      <c r="G9670">
        <v>2</v>
      </c>
      <c r="H9670">
        <v>2.6</v>
      </c>
      <c r="I9670" t="s">
        <v>213</v>
      </c>
      <c r="J9670" t="s">
        <v>80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165</v>
      </c>
      <c r="R9670" t="s">
        <v>213</v>
      </c>
      <c r="S9670" t="s">
        <v>166</v>
      </c>
      <c r="T9670" t="str">
        <f>_xlfn.XLOOKUP(A9670,MI_Match_Analysis!$A$2:$A$8,MI_Match_Analysis!$F$2:$F$8,"Not Found")</f>
        <v>Not Found</v>
      </c>
    </row>
    <row r="9671" spans="1:20" hidden="1" x14ac:dyDescent="0.3">
      <c r="A9671">
        <v>42</v>
      </c>
      <c r="B9671" s="1">
        <v>46142</v>
      </c>
      <c r="C9671" t="s">
        <v>162</v>
      </c>
      <c r="D9671" t="s">
        <v>71</v>
      </c>
      <c r="E9671" t="s">
        <v>48</v>
      </c>
      <c r="F9671" t="s">
        <v>24</v>
      </c>
      <c r="G9671">
        <v>2</v>
      </c>
      <c r="H9671">
        <v>3.1</v>
      </c>
      <c r="I9671" t="s">
        <v>116</v>
      </c>
      <c r="J9671" t="s">
        <v>111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83</v>
      </c>
      <c r="R9671" t="s">
        <v>83</v>
      </c>
      <c r="S9671" t="s">
        <v>83</v>
      </c>
      <c r="T9671" t="str">
        <f>_xlfn.XLOOKUP(A9671,MI_Match_Analysis!$A$2:$A$8,MI_Match_Analysis!$F$2:$F$8,"Not Found")</f>
        <v>Not Found</v>
      </c>
    </row>
    <row r="9672" spans="1:20" hidden="1" x14ac:dyDescent="0.3">
      <c r="A9672">
        <v>42</v>
      </c>
      <c r="B9672" s="1">
        <v>46142</v>
      </c>
      <c r="C9672" t="s">
        <v>162</v>
      </c>
      <c r="D9672" t="s">
        <v>71</v>
      </c>
      <c r="E9672" t="s">
        <v>48</v>
      </c>
      <c r="F9672" t="s">
        <v>24</v>
      </c>
      <c r="G9672">
        <v>2</v>
      </c>
      <c r="H9672">
        <v>3.2</v>
      </c>
      <c r="I9672" t="s">
        <v>116</v>
      </c>
      <c r="J9672" t="s">
        <v>111</v>
      </c>
      <c r="K9672">
        <v>5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83</v>
      </c>
      <c r="R9672" t="s">
        <v>83</v>
      </c>
      <c r="S9672" t="s">
        <v>83</v>
      </c>
      <c r="T9672" t="str">
        <f>_xlfn.XLOOKUP(A9672,MI_Match_Analysis!$A$2:$A$8,MI_Match_Analysis!$F$2:$F$8,"Not Found")</f>
        <v>Not Found</v>
      </c>
    </row>
    <row r="9673" spans="1:20" hidden="1" x14ac:dyDescent="0.3">
      <c r="A9673">
        <v>42</v>
      </c>
      <c r="B9673" s="1">
        <v>46142</v>
      </c>
      <c r="C9673" t="s">
        <v>162</v>
      </c>
      <c r="D9673" t="s">
        <v>71</v>
      </c>
      <c r="E9673" t="s">
        <v>48</v>
      </c>
      <c r="F9673" t="s">
        <v>24</v>
      </c>
      <c r="G9673">
        <v>2</v>
      </c>
      <c r="H9673">
        <v>3.3</v>
      </c>
      <c r="I9673" t="s">
        <v>101</v>
      </c>
      <c r="J9673" t="s">
        <v>111</v>
      </c>
      <c r="K9673">
        <v>1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83</v>
      </c>
      <c r="R9673" t="s">
        <v>83</v>
      </c>
      <c r="S9673" t="s">
        <v>83</v>
      </c>
      <c r="T9673" t="str">
        <f>_xlfn.XLOOKUP(A9673,MI_Match_Analysis!$A$2:$A$8,MI_Match_Analysis!$F$2:$F$8,"Not Found")</f>
        <v>Not Found</v>
      </c>
    </row>
    <row r="9674" spans="1:20" hidden="1" x14ac:dyDescent="0.3">
      <c r="A9674">
        <v>42</v>
      </c>
      <c r="B9674" s="1">
        <v>46142</v>
      </c>
      <c r="C9674" t="s">
        <v>162</v>
      </c>
      <c r="D9674" t="s">
        <v>71</v>
      </c>
      <c r="E9674" t="s">
        <v>48</v>
      </c>
      <c r="F9674" t="s">
        <v>24</v>
      </c>
      <c r="G9674">
        <v>2</v>
      </c>
      <c r="H9674">
        <v>3.4</v>
      </c>
      <c r="I9674" t="s">
        <v>116</v>
      </c>
      <c r="J9674" t="s">
        <v>111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83</v>
      </c>
      <c r="R9674" t="s">
        <v>83</v>
      </c>
      <c r="S9674" t="s">
        <v>83</v>
      </c>
      <c r="T9674" t="str">
        <f>_xlfn.XLOOKUP(A9674,MI_Match_Analysis!$A$2:$A$8,MI_Match_Analysis!$F$2:$F$8,"Not Found")</f>
        <v>Not Found</v>
      </c>
    </row>
    <row r="9675" spans="1:20" hidden="1" x14ac:dyDescent="0.3">
      <c r="A9675">
        <v>42</v>
      </c>
      <c r="B9675" s="1">
        <v>46142</v>
      </c>
      <c r="C9675" t="s">
        <v>162</v>
      </c>
      <c r="D9675" t="s">
        <v>71</v>
      </c>
      <c r="E9675" t="s">
        <v>48</v>
      </c>
      <c r="F9675" t="s">
        <v>24</v>
      </c>
      <c r="G9675">
        <v>2</v>
      </c>
      <c r="H9675">
        <v>3.5</v>
      </c>
      <c r="I9675" t="s">
        <v>101</v>
      </c>
      <c r="J9675" t="s">
        <v>111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83</v>
      </c>
      <c r="R9675" t="s">
        <v>83</v>
      </c>
      <c r="S9675" t="s">
        <v>83</v>
      </c>
      <c r="T9675" t="str">
        <f>_xlfn.XLOOKUP(A9675,MI_Match_Analysis!$A$2:$A$8,MI_Match_Analysis!$F$2:$F$8,"Not Found")</f>
        <v>Not Found</v>
      </c>
    </row>
    <row r="9676" spans="1:20" hidden="1" x14ac:dyDescent="0.3">
      <c r="A9676">
        <v>42</v>
      </c>
      <c r="B9676" s="1">
        <v>46142</v>
      </c>
      <c r="C9676" t="s">
        <v>162</v>
      </c>
      <c r="D9676" t="s">
        <v>71</v>
      </c>
      <c r="E9676" t="s">
        <v>48</v>
      </c>
      <c r="F9676" t="s">
        <v>24</v>
      </c>
      <c r="G9676">
        <v>2</v>
      </c>
      <c r="H9676">
        <v>3.6</v>
      </c>
      <c r="I9676" t="s">
        <v>101</v>
      </c>
      <c r="J9676" t="s">
        <v>111</v>
      </c>
      <c r="K9676">
        <v>6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83</v>
      </c>
      <c r="R9676" t="s">
        <v>83</v>
      </c>
      <c r="S9676" t="s">
        <v>83</v>
      </c>
      <c r="T9676" t="str">
        <f>_xlfn.XLOOKUP(A9676,MI_Match_Analysis!$A$2:$A$8,MI_Match_Analysis!$F$2:$F$8,"Not Found")</f>
        <v>Not Found</v>
      </c>
    </row>
    <row r="9677" spans="1:20" hidden="1" x14ac:dyDescent="0.3">
      <c r="A9677">
        <v>42</v>
      </c>
      <c r="B9677" s="1">
        <v>46142</v>
      </c>
      <c r="C9677" t="s">
        <v>162</v>
      </c>
      <c r="D9677" t="s">
        <v>71</v>
      </c>
      <c r="E9677" t="s">
        <v>48</v>
      </c>
      <c r="F9677" t="s">
        <v>24</v>
      </c>
      <c r="G9677">
        <v>2</v>
      </c>
      <c r="H9677">
        <v>4.0999999999999996</v>
      </c>
      <c r="I9677" t="s">
        <v>116</v>
      </c>
      <c r="J9677" t="s">
        <v>80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83</v>
      </c>
      <c r="R9677" t="s">
        <v>83</v>
      </c>
      <c r="S9677" t="s">
        <v>83</v>
      </c>
      <c r="T9677" t="str">
        <f>_xlfn.XLOOKUP(A9677,MI_Match_Analysis!$A$2:$A$8,MI_Match_Analysis!$F$2:$F$8,"Not Found")</f>
        <v>Not Found</v>
      </c>
    </row>
    <row r="9678" spans="1:20" hidden="1" x14ac:dyDescent="0.3">
      <c r="A9678">
        <v>42</v>
      </c>
      <c r="B9678" s="1">
        <v>46142</v>
      </c>
      <c r="C9678" t="s">
        <v>162</v>
      </c>
      <c r="D9678" t="s">
        <v>71</v>
      </c>
      <c r="E9678" t="s">
        <v>48</v>
      </c>
      <c r="F9678" t="s">
        <v>24</v>
      </c>
      <c r="G9678">
        <v>2</v>
      </c>
      <c r="H9678">
        <v>4.2</v>
      </c>
      <c r="I9678" t="s">
        <v>101</v>
      </c>
      <c r="J9678" t="s">
        <v>80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83</v>
      </c>
      <c r="R9678" t="s">
        <v>83</v>
      </c>
      <c r="S9678" t="s">
        <v>83</v>
      </c>
      <c r="T9678" t="str">
        <f>_xlfn.XLOOKUP(A9678,MI_Match_Analysis!$A$2:$A$8,MI_Match_Analysis!$F$2:$F$8,"Not Found")</f>
        <v>Not Found</v>
      </c>
    </row>
    <row r="9679" spans="1:20" hidden="1" x14ac:dyDescent="0.3">
      <c r="A9679">
        <v>42</v>
      </c>
      <c r="B9679" s="1">
        <v>46142</v>
      </c>
      <c r="C9679" t="s">
        <v>162</v>
      </c>
      <c r="D9679" t="s">
        <v>71</v>
      </c>
      <c r="E9679" t="s">
        <v>48</v>
      </c>
      <c r="F9679" t="s">
        <v>24</v>
      </c>
      <c r="G9679">
        <v>2</v>
      </c>
      <c r="H9679">
        <v>4.3</v>
      </c>
      <c r="I9679" t="s">
        <v>101</v>
      </c>
      <c r="J9679" t="s">
        <v>80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83</v>
      </c>
      <c r="R9679" t="s">
        <v>83</v>
      </c>
      <c r="S9679" t="s">
        <v>83</v>
      </c>
      <c r="T9679" t="str">
        <f>_xlfn.XLOOKUP(A9679,MI_Match_Analysis!$A$2:$A$8,MI_Match_Analysis!$F$2:$F$8,"Not Found")</f>
        <v>Not Found</v>
      </c>
    </row>
    <row r="9680" spans="1:20" hidden="1" x14ac:dyDescent="0.3">
      <c r="A9680">
        <v>42</v>
      </c>
      <c r="B9680" s="1">
        <v>46142</v>
      </c>
      <c r="C9680" t="s">
        <v>162</v>
      </c>
      <c r="D9680" t="s">
        <v>71</v>
      </c>
      <c r="E9680" t="s">
        <v>48</v>
      </c>
      <c r="F9680" t="s">
        <v>24</v>
      </c>
      <c r="G9680">
        <v>2</v>
      </c>
      <c r="H9680">
        <v>4.4000000000000004</v>
      </c>
      <c r="I9680" t="s">
        <v>101</v>
      </c>
      <c r="J9680" t="s">
        <v>80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83</v>
      </c>
      <c r="R9680" t="s">
        <v>83</v>
      </c>
      <c r="S9680" t="s">
        <v>83</v>
      </c>
      <c r="T9680" t="str">
        <f>_xlfn.XLOOKUP(A9680,MI_Match_Analysis!$A$2:$A$8,MI_Match_Analysis!$F$2:$F$8,"Not Found")</f>
        <v>Not Found</v>
      </c>
    </row>
    <row r="9681" spans="1:20" hidden="1" x14ac:dyDescent="0.3">
      <c r="A9681">
        <v>42</v>
      </c>
      <c r="B9681" s="1">
        <v>46142</v>
      </c>
      <c r="C9681" t="s">
        <v>162</v>
      </c>
      <c r="D9681" t="s">
        <v>71</v>
      </c>
      <c r="E9681" t="s">
        <v>48</v>
      </c>
      <c r="F9681" t="s">
        <v>24</v>
      </c>
      <c r="G9681">
        <v>2</v>
      </c>
      <c r="H9681">
        <v>4.5</v>
      </c>
      <c r="I9681" t="s">
        <v>101</v>
      </c>
      <c r="J9681" t="s">
        <v>80</v>
      </c>
      <c r="K9681">
        <v>1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83</v>
      </c>
      <c r="R9681" t="s">
        <v>83</v>
      </c>
      <c r="S9681" t="s">
        <v>83</v>
      </c>
      <c r="T9681" t="str">
        <f>_xlfn.XLOOKUP(A9681,MI_Match_Analysis!$A$2:$A$8,MI_Match_Analysis!$F$2:$F$8,"Not Found")</f>
        <v>Not Found</v>
      </c>
    </row>
    <row r="9682" spans="1:20" hidden="1" x14ac:dyDescent="0.3">
      <c r="A9682">
        <v>42</v>
      </c>
      <c r="B9682" s="1">
        <v>46142</v>
      </c>
      <c r="C9682" t="s">
        <v>162</v>
      </c>
      <c r="D9682" t="s">
        <v>71</v>
      </c>
      <c r="E9682" t="s">
        <v>48</v>
      </c>
      <c r="F9682" t="s">
        <v>24</v>
      </c>
      <c r="G9682">
        <v>2</v>
      </c>
      <c r="H9682">
        <v>4.5999999999999996</v>
      </c>
      <c r="I9682" t="s">
        <v>116</v>
      </c>
      <c r="J9682" t="s">
        <v>80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165</v>
      </c>
      <c r="R9682" t="s">
        <v>116</v>
      </c>
      <c r="S9682" t="s">
        <v>112</v>
      </c>
      <c r="T9682" t="str">
        <f>_xlfn.XLOOKUP(A9682,MI_Match_Analysis!$A$2:$A$8,MI_Match_Analysis!$F$2:$F$8,"Not Found")</f>
        <v>Not Found</v>
      </c>
    </row>
    <row r="9683" spans="1:20" hidden="1" x14ac:dyDescent="0.3">
      <c r="A9683">
        <v>42</v>
      </c>
      <c r="B9683" s="1">
        <v>46142</v>
      </c>
      <c r="C9683" t="s">
        <v>162</v>
      </c>
      <c r="D9683" t="s">
        <v>71</v>
      </c>
      <c r="E9683" t="s">
        <v>48</v>
      </c>
      <c r="F9683" t="s">
        <v>24</v>
      </c>
      <c r="G9683">
        <v>2</v>
      </c>
      <c r="H9683">
        <v>5.0999999999999996</v>
      </c>
      <c r="I9683" t="s">
        <v>101</v>
      </c>
      <c r="J9683" t="s">
        <v>111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83</v>
      </c>
      <c r="R9683" t="s">
        <v>83</v>
      </c>
      <c r="S9683" t="s">
        <v>83</v>
      </c>
      <c r="T9683" t="str">
        <f>_xlfn.XLOOKUP(A9683,MI_Match_Analysis!$A$2:$A$8,MI_Match_Analysis!$F$2:$F$8,"Not Found")</f>
        <v>Not Found</v>
      </c>
    </row>
    <row r="9684" spans="1:20" hidden="1" x14ac:dyDescent="0.3">
      <c r="A9684">
        <v>42</v>
      </c>
      <c r="B9684" s="1">
        <v>46142</v>
      </c>
      <c r="C9684" t="s">
        <v>162</v>
      </c>
      <c r="D9684" t="s">
        <v>71</v>
      </c>
      <c r="E9684" t="s">
        <v>48</v>
      </c>
      <c r="F9684" t="s">
        <v>24</v>
      </c>
      <c r="G9684">
        <v>2</v>
      </c>
      <c r="H9684">
        <v>5.2</v>
      </c>
      <c r="I9684" t="s">
        <v>218</v>
      </c>
      <c r="J9684" t="s">
        <v>111</v>
      </c>
      <c r="K9684">
        <v>1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83</v>
      </c>
      <c r="R9684" t="s">
        <v>83</v>
      </c>
      <c r="S9684" t="s">
        <v>83</v>
      </c>
      <c r="T9684" t="str">
        <f>_xlfn.XLOOKUP(A9684,MI_Match_Analysis!$A$2:$A$8,MI_Match_Analysis!$F$2:$F$8,"Not Found")</f>
        <v>Not Found</v>
      </c>
    </row>
    <row r="9685" spans="1:20" hidden="1" x14ac:dyDescent="0.3">
      <c r="A9685">
        <v>42</v>
      </c>
      <c r="B9685" s="1">
        <v>46142</v>
      </c>
      <c r="C9685" t="s">
        <v>162</v>
      </c>
      <c r="D9685" t="s">
        <v>71</v>
      </c>
      <c r="E9685" t="s">
        <v>48</v>
      </c>
      <c r="F9685" t="s">
        <v>24</v>
      </c>
      <c r="G9685">
        <v>2</v>
      </c>
      <c r="H9685">
        <v>5.3</v>
      </c>
      <c r="I9685" t="s">
        <v>101</v>
      </c>
      <c r="J9685" t="s">
        <v>111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83</v>
      </c>
      <c r="R9685" t="s">
        <v>83</v>
      </c>
      <c r="S9685" t="s">
        <v>83</v>
      </c>
      <c r="T9685" t="str">
        <f>_xlfn.XLOOKUP(A9685,MI_Match_Analysis!$A$2:$A$8,MI_Match_Analysis!$F$2:$F$8,"Not Found")</f>
        <v>Not Found</v>
      </c>
    </row>
    <row r="9686" spans="1:20" hidden="1" x14ac:dyDescent="0.3">
      <c r="A9686">
        <v>42</v>
      </c>
      <c r="B9686" s="1">
        <v>46142</v>
      </c>
      <c r="C9686" t="s">
        <v>162</v>
      </c>
      <c r="D9686" t="s">
        <v>71</v>
      </c>
      <c r="E9686" t="s">
        <v>48</v>
      </c>
      <c r="F9686" t="s">
        <v>24</v>
      </c>
      <c r="G9686">
        <v>2</v>
      </c>
      <c r="H9686">
        <v>5.4</v>
      </c>
      <c r="I9686" t="s">
        <v>101</v>
      </c>
      <c r="J9686" t="s">
        <v>111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83</v>
      </c>
      <c r="R9686" t="s">
        <v>83</v>
      </c>
      <c r="S9686" t="s">
        <v>83</v>
      </c>
      <c r="T9686" t="str">
        <f>_xlfn.XLOOKUP(A9686,MI_Match_Analysis!$A$2:$A$8,MI_Match_Analysis!$F$2:$F$8,"Not Found")</f>
        <v>Not Found</v>
      </c>
    </row>
    <row r="9687" spans="1:20" hidden="1" x14ac:dyDescent="0.3">
      <c r="A9687">
        <v>42</v>
      </c>
      <c r="B9687" s="1">
        <v>46142</v>
      </c>
      <c r="C9687" t="s">
        <v>162</v>
      </c>
      <c r="D9687" t="s">
        <v>71</v>
      </c>
      <c r="E9687" t="s">
        <v>48</v>
      </c>
      <c r="F9687" t="s">
        <v>24</v>
      </c>
      <c r="G9687">
        <v>2</v>
      </c>
      <c r="H9687">
        <v>5.5</v>
      </c>
      <c r="I9687" t="s">
        <v>101</v>
      </c>
      <c r="J9687" t="s">
        <v>111</v>
      </c>
      <c r="K9687">
        <v>4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83</v>
      </c>
      <c r="R9687" t="s">
        <v>83</v>
      </c>
      <c r="S9687" t="s">
        <v>83</v>
      </c>
      <c r="T9687" t="str">
        <f>_xlfn.XLOOKUP(A9687,MI_Match_Analysis!$A$2:$A$8,MI_Match_Analysis!$F$2:$F$8,"Not Found")</f>
        <v>Not Found</v>
      </c>
    </row>
    <row r="9688" spans="1:20" hidden="1" x14ac:dyDescent="0.3">
      <c r="A9688">
        <v>42</v>
      </c>
      <c r="B9688" s="1">
        <v>46142</v>
      </c>
      <c r="C9688" t="s">
        <v>162</v>
      </c>
      <c r="D9688" t="s">
        <v>71</v>
      </c>
      <c r="E9688" t="s">
        <v>48</v>
      </c>
      <c r="F9688" t="s">
        <v>24</v>
      </c>
      <c r="G9688">
        <v>2</v>
      </c>
      <c r="H9688">
        <v>5.6</v>
      </c>
      <c r="I9688" t="s">
        <v>101</v>
      </c>
      <c r="J9688" t="s">
        <v>111</v>
      </c>
      <c r="K9688">
        <v>6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83</v>
      </c>
      <c r="R9688" t="s">
        <v>83</v>
      </c>
      <c r="S9688" t="s">
        <v>83</v>
      </c>
      <c r="T9688" t="str">
        <f>_xlfn.XLOOKUP(A9688,MI_Match_Analysis!$A$2:$A$8,MI_Match_Analysis!$F$2:$F$8,"Not Found")</f>
        <v>Not Found</v>
      </c>
    </row>
    <row r="9689" spans="1:20" hidden="1" x14ac:dyDescent="0.3">
      <c r="A9689">
        <v>42</v>
      </c>
      <c r="B9689" s="1">
        <v>46142</v>
      </c>
      <c r="C9689" t="s">
        <v>162</v>
      </c>
      <c r="D9689" t="s">
        <v>71</v>
      </c>
      <c r="E9689" t="s">
        <v>48</v>
      </c>
      <c r="F9689" t="s">
        <v>24</v>
      </c>
      <c r="G9689">
        <v>2</v>
      </c>
      <c r="H9689">
        <v>6.1</v>
      </c>
      <c r="I9689" t="s">
        <v>218</v>
      </c>
      <c r="J9689" t="s">
        <v>104</v>
      </c>
      <c r="K9689">
        <v>1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83</v>
      </c>
      <c r="R9689" t="s">
        <v>83</v>
      </c>
      <c r="S9689" t="s">
        <v>83</v>
      </c>
      <c r="T9689" t="str">
        <f>_xlfn.XLOOKUP(A9689,MI_Match_Analysis!$A$2:$A$8,MI_Match_Analysis!$F$2:$F$8,"Not Found")</f>
        <v>Not Found</v>
      </c>
    </row>
    <row r="9690" spans="1:20" hidden="1" x14ac:dyDescent="0.3">
      <c r="A9690">
        <v>42</v>
      </c>
      <c r="B9690" s="1">
        <v>46142</v>
      </c>
      <c r="C9690" t="s">
        <v>162</v>
      </c>
      <c r="D9690" t="s">
        <v>71</v>
      </c>
      <c r="E9690" t="s">
        <v>48</v>
      </c>
      <c r="F9690" t="s">
        <v>24</v>
      </c>
      <c r="G9690">
        <v>2</v>
      </c>
      <c r="H9690">
        <v>6.2</v>
      </c>
      <c r="I9690" t="s">
        <v>101</v>
      </c>
      <c r="J9690" t="s">
        <v>104</v>
      </c>
      <c r="K9690">
        <v>0</v>
      </c>
      <c r="L9690">
        <v>1</v>
      </c>
      <c r="M9690">
        <v>1</v>
      </c>
      <c r="N9690">
        <v>0</v>
      </c>
      <c r="O9690">
        <v>0</v>
      </c>
      <c r="P9690">
        <v>0</v>
      </c>
      <c r="Q9690" t="s">
        <v>83</v>
      </c>
      <c r="R9690" t="s">
        <v>83</v>
      </c>
      <c r="S9690" t="s">
        <v>83</v>
      </c>
      <c r="T9690" t="str">
        <f>_xlfn.XLOOKUP(A9690,MI_Match_Analysis!$A$2:$A$8,MI_Match_Analysis!$F$2:$F$8,"Not Found")</f>
        <v>Not Found</v>
      </c>
    </row>
    <row r="9691" spans="1:20" hidden="1" x14ac:dyDescent="0.3">
      <c r="A9691">
        <v>42</v>
      </c>
      <c r="B9691" s="1">
        <v>46142</v>
      </c>
      <c r="C9691" t="s">
        <v>162</v>
      </c>
      <c r="D9691" t="s">
        <v>71</v>
      </c>
      <c r="E9691" t="s">
        <v>48</v>
      </c>
      <c r="F9691" t="s">
        <v>24</v>
      </c>
      <c r="G9691">
        <v>2</v>
      </c>
      <c r="H9691">
        <v>6.2</v>
      </c>
      <c r="I9691" t="s">
        <v>101</v>
      </c>
      <c r="J9691" t="s">
        <v>104</v>
      </c>
      <c r="K9691">
        <v>6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83</v>
      </c>
      <c r="R9691" t="s">
        <v>83</v>
      </c>
      <c r="S9691" t="s">
        <v>83</v>
      </c>
      <c r="T9691" t="str">
        <f>_xlfn.XLOOKUP(A9691,MI_Match_Analysis!$A$2:$A$8,MI_Match_Analysis!$F$2:$F$8,"Not Found")</f>
        <v>Not Found</v>
      </c>
    </row>
    <row r="9692" spans="1:20" hidden="1" x14ac:dyDescent="0.3">
      <c r="A9692">
        <v>42</v>
      </c>
      <c r="B9692" s="1">
        <v>46142</v>
      </c>
      <c r="C9692" t="s">
        <v>162</v>
      </c>
      <c r="D9692" t="s">
        <v>71</v>
      </c>
      <c r="E9692" t="s">
        <v>48</v>
      </c>
      <c r="F9692" t="s">
        <v>24</v>
      </c>
      <c r="G9692">
        <v>2</v>
      </c>
      <c r="H9692">
        <v>6.3</v>
      </c>
      <c r="I9692" t="s">
        <v>101</v>
      </c>
      <c r="J9692" t="s">
        <v>104</v>
      </c>
      <c r="K9692">
        <v>6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83</v>
      </c>
      <c r="R9692" t="s">
        <v>83</v>
      </c>
      <c r="S9692" t="s">
        <v>83</v>
      </c>
      <c r="T9692" t="str">
        <f>_xlfn.XLOOKUP(A9692,MI_Match_Analysis!$A$2:$A$8,MI_Match_Analysis!$F$2:$F$8,"Not Found")</f>
        <v>Not Found</v>
      </c>
    </row>
    <row r="9693" spans="1:20" hidden="1" x14ac:dyDescent="0.3">
      <c r="A9693">
        <v>42</v>
      </c>
      <c r="B9693" s="1">
        <v>46142</v>
      </c>
      <c r="C9693" t="s">
        <v>162</v>
      </c>
      <c r="D9693" t="s">
        <v>71</v>
      </c>
      <c r="E9693" t="s">
        <v>48</v>
      </c>
      <c r="F9693" t="s">
        <v>24</v>
      </c>
      <c r="G9693">
        <v>2</v>
      </c>
      <c r="H9693">
        <v>6.4</v>
      </c>
      <c r="I9693" t="s">
        <v>101</v>
      </c>
      <c r="J9693" t="s">
        <v>104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83</v>
      </c>
      <c r="R9693" t="s">
        <v>83</v>
      </c>
      <c r="S9693" t="s">
        <v>83</v>
      </c>
      <c r="T9693" t="str">
        <f>_xlfn.XLOOKUP(A9693,MI_Match_Analysis!$A$2:$A$8,MI_Match_Analysis!$F$2:$F$8,"Not Found")</f>
        <v>Not Found</v>
      </c>
    </row>
    <row r="9694" spans="1:20" hidden="1" x14ac:dyDescent="0.3">
      <c r="A9694">
        <v>42</v>
      </c>
      <c r="B9694" s="1">
        <v>46142</v>
      </c>
      <c r="C9694" t="s">
        <v>162</v>
      </c>
      <c r="D9694" t="s">
        <v>71</v>
      </c>
      <c r="E9694" t="s">
        <v>48</v>
      </c>
      <c r="F9694" t="s">
        <v>24</v>
      </c>
      <c r="G9694">
        <v>2</v>
      </c>
      <c r="H9694">
        <v>6.5</v>
      </c>
      <c r="I9694" t="s">
        <v>218</v>
      </c>
      <c r="J9694" t="s">
        <v>104</v>
      </c>
      <c r="K9694">
        <v>1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83</v>
      </c>
      <c r="R9694" t="s">
        <v>83</v>
      </c>
      <c r="S9694" t="s">
        <v>83</v>
      </c>
      <c r="T9694" t="str">
        <f>_xlfn.XLOOKUP(A9694,MI_Match_Analysis!$A$2:$A$8,MI_Match_Analysis!$F$2:$F$8,"Not Found")</f>
        <v>Not Found</v>
      </c>
    </row>
    <row r="9695" spans="1:20" hidden="1" x14ac:dyDescent="0.3">
      <c r="A9695">
        <v>42</v>
      </c>
      <c r="B9695" s="1">
        <v>46142</v>
      </c>
      <c r="C9695" t="s">
        <v>162</v>
      </c>
      <c r="D9695" t="s">
        <v>71</v>
      </c>
      <c r="E9695" t="s">
        <v>48</v>
      </c>
      <c r="F9695" t="s">
        <v>24</v>
      </c>
      <c r="G9695">
        <v>2</v>
      </c>
      <c r="H9695">
        <v>6.6</v>
      </c>
      <c r="I9695" t="s">
        <v>101</v>
      </c>
      <c r="J9695" t="s">
        <v>104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83</v>
      </c>
      <c r="R9695" t="s">
        <v>83</v>
      </c>
      <c r="S9695" t="s">
        <v>83</v>
      </c>
      <c r="T9695" t="str">
        <f>_xlfn.XLOOKUP(A9695,MI_Match_Analysis!$A$2:$A$8,MI_Match_Analysis!$F$2:$F$8,"Not Found")</f>
        <v>Not Found</v>
      </c>
    </row>
    <row r="9696" spans="1:20" hidden="1" x14ac:dyDescent="0.3">
      <c r="A9696">
        <v>42</v>
      </c>
      <c r="B9696" s="1">
        <v>46142</v>
      </c>
      <c r="C9696" t="s">
        <v>162</v>
      </c>
      <c r="D9696" t="s">
        <v>71</v>
      </c>
      <c r="E9696" t="s">
        <v>48</v>
      </c>
      <c r="F9696" t="s">
        <v>24</v>
      </c>
      <c r="G9696">
        <v>2</v>
      </c>
      <c r="H9696">
        <v>7.1</v>
      </c>
      <c r="I9696" t="s">
        <v>101</v>
      </c>
      <c r="J9696" t="s">
        <v>80</v>
      </c>
      <c r="K9696">
        <v>4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83</v>
      </c>
      <c r="R9696" t="s">
        <v>83</v>
      </c>
      <c r="S9696" t="s">
        <v>83</v>
      </c>
      <c r="T9696" t="str">
        <f>_xlfn.XLOOKUP(A9696,MI_Match_Analysis!$A$2:$A$8,MI_Match_Analysis!$F$2:$F$8,"Not Found")</f>
        <v>Not Found</v>
      </c>
    </row>
    <row r="9697" spans="1:20" hidden="1" x14ac:dyDescent="0.3">
      <c r="A9697">
        <v>42</v>
      </c>
      <c r="B9697" s="1">
        <v>46142</v>
      </c>
      <c r="C9697" t="s">
        <v>162</v>
      </c>
      <c r="D9697" t="s">
        <v>71</v>
      </c>
      <c r="E9697" t="s">
        <v>48</v>
      </c>
      <c r="F9697" t="s">
        <v>24</v>
      </c>
      <c r="G9697">
        <v>2</v>
      </c>
      <c r="H9697">
        <v>7.2</v>
      </c>
      <c r="I9697" t="s">
        <v>101</v>
      </c>
      <c r="J9697" t="s">
        <v>80</v>
      </c>
      <c r="K9697">
        <v>2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83</v>
      </c>
      <c r="R9697" t="s">
        <v>83</v>
      </c>
      <c r="S9697" t="s">
        <v>83</v>
      </c>
      <c r="T9697" t="str">
        <f>_xlfn.XLOOKUP(A9697,MI_Match_Analysis!$A$2:$A$8,MI_Match_Analysis!$F$2:$F$8,"Not Found")</f>
        <v>Not Found</v>
      </c>
    </row>
    <row r="9698" spans="1:20" hidden="1" x14ac:dyDescent="0.3">
      <c r="A9698">
        <v>42</v>
      </c>
      <c r="B9698" s="1">
        <v>46142</v>
      </c>
      <c r="C9698" t="s">
        <v>162</v>
      </c>
      <c r="D9698" t="s">
        <v>71</v>
      </c>
      <c r="E9698" t="s">
        <v>48</v>
      </c>
      <c r="F9698" t="s">
        <v>24</v>
      </c>
      <c r="G9698">
        <v>2</v>
      </c>
      <c r="H9698">
        <v>7.3</v>
      </c>
      <c r="I9698" t="s">
        <v>101</v>
      </c>
      <c r="J9698" t="s">
        <v>80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167</v>
      </c>
      <c r="R9698" t="s">
        <v>101</v>
      </c>
      <c r="S9698" t="s">
        <v>83</v>
      </c>
      <c r="T9698" t="str">
        <f>_xlfn.XLOOKUP(A9698,MI_Match_Analysis!$A$2:$A$8,MI_Match_Analysis!$F$2:$F$8,"Not Found")</f>
        <v>Not Found</v>
      </c>
    </row>
    <row r="9699" spans="1:20" hidden="1" x14ac:dyDescent="0.3">
      <c r="A9699">
        <v>42</v>
      </c>
      <c r="B9699" s="1">
        <v>46142</v>
      </c>
      <c r="C9699" t="s">
        <v>162</v>
      </c>
      <c r="D9699" t="s">
        <v>71</v>
      </c>
      <c r="E9699" t="s">
        <v>48</v>
      </c>
      <c r="F9699" t="s">
        <v>24</v>
      </c>
      <c r="G9699">
        <v>2</v>
      </c>
      <c r="H9699">
        <v>7.4</v>
      </c>
      <c r="I9699" t="s">
        <v>219</v>
      </c>
      <c r="J9699" t="s">
        <v>80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83</v>
      </c>
      <c r="R9699" t="s">
        <v>83</v>
      </c>
      <c r="S9699" t="s">
        <v>83</v>
      </c>
      <c r="T9699" t="str">
        <f>_xlfn.XLOOKUP(A9699,MI_Match_Analysis!$A$2:$A$8,MI_Match_Analysis!$F$2:$F$8,"Not Found")</f>
        <v>Not Found</v>
      </c>
    </row>
    <row r="9700" spans="1:20" hidden="1" x14ac:dyDescent="0.3">
      <c r="A9700">
        <v>42</v>
      </c>
      <c r="B9700" s="1">
        <v>46142</v>
      </c>
      <c r="C9700" t="s">
        <v>162</v>
      </c>
      <c r="D9700" t="s">
        <v>71</v>
      </c>
      <c r="E9700" t="s">
        <v>48</v>
      </c>
      <c r="F9700" t="s">
        <v>24</v>
      </c>
      <c r="G9700">
        <v>2</v>
      </c>
      <c r="H9700">
        <v>7.5</v>
      </c>
      <c r="I9700" t="s">
        <v>218</v>
      </c>
      <c r="J9700" t="s">
        <v>80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83</v>
      </c>
      <c r="R9700" t="s">
        <v>83</v>
      </c>
      <c r="S9700" t="s">
        <v>83</v>
      </c>
      <c r="T9700" t="str">
        <f>_xlfn.XLOOKUP(A9700,MI_Match_Analysis!$A$2:$A$8,MI_Match_Analysis!$F$2:$F$8,"Not Found")</f>
        <v>Not Found</v>
      </c>
    </row>
    <row r="9701" spans="1:20" hidden="1" x14ac:dyDescent="0.3">
      <c r="A9701">
        <v>42</v>
      </c>
      <c r="B9701" s="1">
        <v>46142</v>
      </c>
      <c r="C9701" t="s">
        <v>162</v>
      </c>
      <c r="D9701" t="s">
        <v>71</v>
      </c>
      <c r="E9701" t="s">
        <v>48</v>
      </c>
      <c r="F9701" t="s">
        <v>24</v>
      </c>
      <c r="G9701">
        <v>2</v>
      </c>
      <c r="H9701">
        <v>7.6</v>
      </c>
      <c r="I9701" t="s">
        <v>218</v>
      </c>
      <c r="J9701" t="s">
        <v>80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83</v>
      </c>
      <c r="R9701" t="s">
        <v>83</v>
      </c>
      <c r="S9701" t="s">
        <v>83</v>
      </c>
      <c r="T9701" t="str">
        <f>_xlfn.XLOOKUP(A9701,MI_Match_Analysis!$A$2:$A$8,MI_Match_Analysis!$F$2:$F$8,"Not Found")</f>
        <v>Not Found</v>
      </c>
    </row>
    <row r="9702" spans="1:20" hidden="1" x14ac:dyDescent="0.3">
      <c r="A9702">
        <v>42</v>
      </c>
      <c r="B9702" s="1">
        <v>46142</v>
      </c>
      <c r="C9702" t="s">
        <v>162</v>
      </c>
      <c r="D9702" t="s">
        <v>71</v>
      </c>
      <c r="E9702" t="s">
        <v>48</v>
      </c>
      <c r="F9702" t="s">
        <v>24</v>
      </c>
      <c r="G9702">
        <v>2</v>
      </c>
      <c r="H9702">
        <v>8.1</v>
      </c>
      <c r="I9702" t="s">
        <v>218</v>
      </c>
      <c r="J9702" t="s">
        <v>171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83</v>
      </c>
      <c r="R9702" t="s">
        <v>83</v>
      </c>
      <c r="S9702" t="s">
        <v>83</v>
      </c>
      <c r="T9702" t="str">
        <f>_xlfn.XLOOKUP(A9702,MI_Match_Analysis!$A$2:$A$8,MI_Match_Analysis!$F$2:$F$8,"Not Found")</f>
        <v>Not Found</v>
      </c>
    </row>
    <row r="9703" spans="1:20" hidden="1" x14ac:dyDescent="0.3">
      <c r="A9703">
        <v>42</v>
      </c>
      <c r="B9703" s="1">
        <v>46142</v>
      </c>
      <c r="C9703" t="s">
        <v>162</v>
      </c>
      <c r="D9703" t="s">
        <v>71</v>
      </c>
      <c r="E9703" t="s">
        <v>48</v>
      </c>
      <c r="F9703" t="s">
        <v>24</v>
      </c>
      <c r="G9703">
        <v>2</v>
      </c>
      <c r="H9703">
        <v>8.1999999999999993</v>
      </c>
      <c r="I9703" t="s">
        <v>218</v>
      </c>
      <c r="J9703" t="s">
        <v>171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83</v>
      </c>
      <c r="R9703" t="s">
        <v>83</v>
      </c>
      <c r="S9703" t="s">
        <v>83</v>
      </c>
      <c r="T9703" t="str">
        <f>_xlfn.XLOOKUP(A9703,MI_Match_Analysis!$A$2:$A$8,MI_Match_Analysis!$F$2:$F$8,"Not Found")</f>
        <v>Not Found</v>
      </c>
    </row>
    <row r="9704" spans="1:20" hidden="1" x14ac:dyDescent="0.3">
      <c r="A9704">
        <v>42</v>
      </c>
      <c r="B9704" s="1">
        <v>46142</v>
      </c>
      <c r="C9704" t="s">
        <v>162</v>
      </c>
      <c r="D9704" t="s">
        <v>71</v>
      </c>
      <c r="E9704" t="s">
        <v>48</v>
      </c>
      <c r="F9704" t="s">
        <v>24</v>
      </c>
      <c r="G9704">
        <v>2</v>
      </c>
      <c r="H9704">
        <v>8.3000000000000007</v>
      </c>
      <c r="I9704" t="s">
        <v>219</v>
      </c>
      <c r="J9704" t="s">
        <v>171</v>
      </c>
      <c r="K9704">
        <v>1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83</v>
      </c>
      <c r="R9704" t="s">
        <v>83</v>
      </c>
      <c r="S9704" t="s">
        <v>83</v>
      </c>
      <c r="T9704" t="str">
        <f>_xlfn.XLOOKUP(A9704,MI_Match_Analysis!$A$2:$A$8,MI_Match_Analysis!$F$2:$F$8,"Not Found")</f>
        <v>Not Found</v>
      </c>
    </row>
    <row r="9705" spans="1:20" hidden="1" x14ac:dyDescent="0.3">
      <c r="A9705">
        <v>42</v>
      </c>
      <c r="B9705" s="1">
        <v>46142</v>
      </c>
      <c r="C9705" t="s">
        <v>162</v>
      </c>
      <c r="D9705" t="s">
        <v>71</v>
      </c>
      <c r="E9705" t="s">
        <v>48</v>
      </c>
      <c r="F9705" t="s">
        <v>24</v>
      </c>
      <c r="G9705">
        <v>2</v>
      </c>
      <c r="H9705">
        <v>8.4</v>
      </c>
      <c r="I9705" t="s">
        <v>218</v>
      </c>
      <c r="J9705" t="s">
        <v>171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83</v>
      </c>
      <c r="R9705" t="s">
        <v>83</v>
      </c>
      <c r="S9705" t="s">
        <v>83</v>
      </c>
      <c r="T9705" t="str">
        <f>_xlfn.XLOOKUP(A9705,MI_Match_Analysis!$A$2:$A$8,MI_Match_Analysis!$F$2:$F$8,"Not Found")</f>
        <v>Not Found</v>
      </c>
    </row>
    <row r="9706" spans="1:20" hidden="1" x14ac:dyDescent="0.3">
      <c r="A9706">
        <v>42</v>
      </c>
      <c r="B9706" s="1">
        <v>46142</v>
      </c>
      <c r="C9706" t="s">
        <v>162</v>
      </c>
      <c r="D9706" t="s">
        <v>71</v>
      </c>
      <c r="E9706" t="s">
        <v>48</v>
      </c>
      <c r="F9706" t="s">
        <v>24</v>
      </c>
      <c r="G9706">
        <v>2</v>
      </c>
      <c r="H9706">
        <v>8.5</v>
      </c>
      <c r="I9706" t="s">
        <v>218</v>
      </c>
      <c r="J9706" t="s">
        <v>171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83</v>
      </c>
      <c r="R9706" t="s">
        <v>83</v>
      </c>
      <c r="S9706" t="s">
        <v>83</v>
      </c>
      <c r="T9706" t="str">
        <f>_xlfn.XLOOKUP(A9706,MI_Match_Analysis!$A$2:$A$8,MI_Match_Analysis!$F$2:$F$8,"Not Found")</f>
        <v>Not Found</v>
      </c>
    </row>
    <row r="9707" spans="1:20" hidden="1" x14ac:dyDescent="0.3">
      <c r="A9707">
        <v>42</v>
      </c>
      <c r="B9707" s="1">
        <v>46142</v>
      </c>
      <c r="C9707" t="s">
        <v>162</v>
      </c>
      <c r="D9707" t="s">
        <v>71</v>
      </c>
      <c r="E9707" t="s">
        <v>48</v>
      </c>
      <c r="F9707" t="s">
        <v>24</v>
      </c>
      <c r="G9707">
        <v>2</v>
      </c>
      <c r="H9707">
        <v>8.6</v>
      </c>
      <c r="I9707" t="s">
        <v>218</v>
      </c>
      <c r="J9707" t="s">
        <v>171</v>
      </c>
      <c r="K9707">
        <v>6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83</v>
      </c>
      <c r="R9707" t="s">
        <v>83</v>
      </c>
      <c r="S9707" t="s">
        <v>83</v>
      </c>
      <c r="T9707" t="str">
        <f>_xlfn.XLOOKUP(A9707,MI_Match_Analysis!$A$2:$A$8,MI_Match_Analysis!$F$2:$F$8,"Not Found")</f>
        <v>Not Found</v>
      </c>
    </row>
    <row r="9708" spans="1:20" hidden="1" x14ac:dyDescent="0.3">
      <c r="A9708">
        <v>42</v>
      </c>
      <c r="B9708" s="1">
        <v>46142</v>
      </c>
      <c r="C9708" t="s">
        <v>162</v>
      </c>
      <c r="D9708" t="s">
        <v>71</v>
      </c>
      <c r="E9708" t="s">
        <v>48</v>
      </c>
      <c r="F9708" t="s">
        <v>24</v>
      </c>
      <c r="G9708">
        <v>2</v>
      </c>
      <c r="H9708">
        <v>9.1</v>
      </c>
      <c r="I9708" t="s">
        <v>219</v>
      </c>
      <c r="J9708" t="s">
        <v>111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83</v>
      </c>
      <c r="R9708" t="s">
        <v>83</v>
      </c>
      <c r="S9708" t="s">
        <v>83</v>
      </c>
      <c r="T9708" t="str">
        <f>_xlfn.XLOOKUP(A9708,MI_Match_Analysis!$A$2:$A$8,MI_Match_Analysis!$F$2:$F$8,"Not Found")</f>
        <v>Not Found</v>
      </c>
    </row>
    <row r="9709" spans="1:20" hidden="1" x14ac:dyDescent="0.3">
      <c r="A9709">
        <v>42</v>
      </c>
      <c r="B9709" s="1">
        <v>46142</v>
      </c>
      <c r="C9709" t="s">
        <v>162</v>
      </c>
      <c r="D9709" t="s">
        <v>71</v>
      </c>
      <c r="E9709" t="s">
        <v>48</v>
      </c>
      <c r="F9709" t="s">
        <v>24</v>
      </c>
      <c r="G9709">
        <v>2</v>
      </c>
      <c r="H9709">
        <v>9.1999999999999993</v>
      </c>
      <c r="I9709" t="s">
        <v>219</v>
      </c>
      <c r="J9709" t="s">
        <v>111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83</v>
      </c>
      <c r="R9709" t="s">
        <v>83</v>
      </c>
      <c r="S9709" t="s">
        <v>83</v>
      </c>
      <c r="T9709" t="str">
        <f>_xlfn.XLOOKUP(A9709,MI_Match_Analysis!$A$2:$A$8,MI_Match_Analysis!$F$2:$F$8,"Not Found")</f>
        <v>Not Found</v>
      </c>
    </row>
    <row r="9710" spans="1:20" hidden="1" x14ac:dyDescent="0.3">
      <c r="A9710">
        <v>42</v>
      </c>
      <c r="B9710" s="1">
        <v>46142</v>
      </c>
      <c r="C9710" t="s">
        <v>162</v>
      </c>
      <c r="D9710" t="s">
        <v>71</v>
      </c>
      <c r="E9710" t="s">
        <v>48</v>
      </c>
      <c r="F9710" t="s">
        <v>24</v>
      </c>
      <c r="G9710">
        <v>2</v>
      </c>
      <c r="H9710">
        <v>9.3000000000000007</v>
      </c>
      <c r="I9710" t="s">
        <v>219</v>
      </c>
      <c r="J9710" t="s">
        <v>111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83</v>
      </c>
      <c r="R9710" t="s">
        <v>83</v>
      </c>
      <c r="S9710" t="s">
        <v>83</v>
      </c>
      <c r="T9710" t="str">
        <f>_xlfn.XLOOKUP(A9710,MI_Match_Analysis!$A$2:$A$8,MI_Match_Analysis!$F$2:$F$8,"Not Found")</f>
        <v>Not Found</v>
      </c>
    </row>
    <row r="9711" spans="1:20" hidden="1" x14ac:dyDescent="0.3">
      <c r="A9711">
        <v>42</v>
      </c>
      <c r="B9711" s="1">
        <v>46142</v>
      </c>
      <c r="C9711" t="s">
        <v>162</v>
      </c>
      <c r="D9711" t="s">
        <v>71</v>
      </c>
      <c r="E9711" t="s">
        <v>48</v>
      </c>
      <c r="F9711" t="s">
        <v>24</v>
      </c>
      <c r="G9711">
        <v>2</v>
      </c>
      <c r="H9711">
        <v>9.4</v>
      </c>
      <c r="I9711" t="s">
        <v>218</v>
      </c>
      <c r="J9711" t="s">
        <v>111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83</v>
      </c>
      <c r="R9711" t="s">
        <v>83</v>
      </c>
      <c r="S9711" t="s">
        <v>83</v>
      </c>
      <c r="T9711" t="str">
        <f>_xlfn.XLOOKUP(A9711,MI_Match_Analysis!$A$2:$A$8,MI_Match_Analysis!$F$2:$F$8,"Not Found")</f>
        <v>Not Found</v>
      </c>
    </row>
    <row r="9712" spans="1:20" hidden="1" x14ac:dyDescent="0.3">
      <c r="A9712">
        <v>42</v>
      </c>
      <c r="B9712" s="1">
        <v>46142</v>
      </c>
      <c r="C9712" t="s">
        <v>162</v>
      </c>
      <c r="D9712" t="s">
        <v>71</v>
      </c>
      <c r="E9712" t="s">
        <v>48</v>
      </c>
      <c r="F9712" t="s">
        <v>24</v>
      </c>
      <c r="G9712">
        <v>2</v>
      </c>
      <c r="H9712">
        <v>9.5</v>
      </c>
      <c r="I9712" t="s">
        <v>219</v>
      </c>
      <c r="J9712" t="s">
        <v>111</v>
      </c>
      <c r="K9712">
        <v>4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83</v>
      </c>
      <c r="R9712" t="s">
        <v>83</v>
      </c>
      <c r="S9712" t="s">
        <v>83</v>
      </c>
      <c r="T9712" t="str">
        <f>_xlfn.XLOOKUP(A9712,MI_Match_Analysis!$A$2:$A$8,MI_Match_Analysis!$F$2:$F$8,"Not Found")</f>
        <v>Not Found</v>
      </c>
    </row>
    <row r="9713" spans="1:20" hidden="1" x14ac:dyDescent="0.3">
      <c r="A9713">
        <v>42</v>
      </c>
      <c r="B9713" s="1">
        <v>46142</v>
      </c>
      <c r="C9713" t="s">
        <v>162</v>
      </c>
      <c r="D9713" t="s">
        <v>71</v>
      </c>
      <c r="E9713" t="s">
        <v>48</v>
      </c>
      <c r="F9713" t="s">
        <v>24</v>
      </c>
      <c r="G9713">
        <v>2</v>
      </c>
      <c r="H9713">
        <v>9.6</v>
      </c>
      <c r="I9713" t="s">
        <v>219</v>
      </c>
      <c r="J9713" t="s">
        <v>111</v>
      </c>
      <c r="K9713">
        <v>1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83</v>
      </c>
      <c r="R9713" t="s">
        <v>83</v>
      </c>
      <c r="S9713" t="s">
        <v>83</v>
      </c>
      <c r="T9713" t="str">
        <f>_xlfn.XLOOKUP(A9713,MI_Match_Analysis!$A$2:$A$8,MI_Match_Analysis!$F$2:$F$8,"Not Found")</f>
        <v>Not Found</v>
      </c>
    </row>
    <row r="9714" spans="1:20" hidden="1" x14ac:dyDescent="0.3">
      <c r="A9714">
        <v>42</v>
      </c>
      <c r="B9714" s="1">
        <v>46142</v>
      </c>
      <c r="C9714" t="s">
        <v>162</v>
      </c>
      <c r="D9714" t="s">
        <v>71</v>
      </c>
      <c r="E9714" t="s">
        <v>48</v>
      </c>
      <c r="F9714" t="s">
        <v>24</v>
      </c>
      <c r="G9714">
        <v>2</v>
      </c>
      <c r="H9714">
        <v>10.1</v>
      </c>
      <c r="I9714" t="s">
        <v>219</v>
      </c>
      <c r="J9714" t="s">
        <v>171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165</v>
      </c>
      <c r="R9714" t="s">
        <v>219</v>
      </c>
      <c r="S9714" t="s">
        <v>111</v>
      </c>
      <c r="T9714" t="str">
        <f>_xlfn.XLOOKUP(A9714,MI_Match_Analysis!$A$2:$A$8,MI_Match_Analysis!$F$2:$F$8,"Not Found")</f>
        <v>Not Found</v>
      </c>
    </row>
    <row r="9715" spans="1:20" hidden="1" x14ac:dyDescent="0.3">
      <c r="A9715">
        <v>42</v>
      </c>
      <c r="B9715" s="1">
        <v>46142</v>
      </c>
      <c r="C9715" t="s">
        <v>162</v>
      </c>
      <c r="D9715" t="s">
        <v>71</v>
      </c>
      <c r="E9715" t="s">
        <v>48</v>
      </c>
      <c r="F9715" t="s">
        <v>24</v>
      </c>
      <c r="G9715">
        <v>2</v>
      </c>
      <c r="H9715">
        <v>10.199999999999999</v>
      </c>
      <c r="I9715" t="s">
        <v>220</v>
      </c>
      <c r="J9715" t="s">
        <v>171</v>
      </c>
      <c r="K9715">
        <v>0</v>
      </c>
      <c r="L9715">
        <v>1</v>
      </c>
      <c r="M9715">
        <v>1</v>
      </c>
      <c r="N9715">
        <v>0</v>
      </c>
      <c r="O9715">
        <v>0</v>
      </c>
      <c r="P9715">
        <v>0</v>
      </c>
      <c r="Q9715" t="s">
        <v>83</v>
      </c>
      <c r="R9715" t="s">
        <v>83</v>
      </c>
      <c r="S9715" t="s">
        <v>83</v>
      </c>
      <c r="T9715" t="str">
        <f>_xlfn.XLOOKUP(A9715,MI_Match_Analysis!$A$2:$A$8,MI_Match_Analysis!$F$2:$F$8,"Not Found")</f>
        <v>Not Found</v>
      </c>
    </row>
    <row r="9716" spans="1:20" hidden="1" x14ac:dyDescent="0.3">
      <c r="A9716">
        <v>42</v>
      </c>
      <c r="B9716" s="1">
        <v>46142</v>
      </c>
      <c r="C9716" t="s">
        <v>162</v>
      </c>
      <c r="D9716" t="s">
        <v>71</v>
      </c>
      <c r="E9716" t="s">
        <v>48</v>
      </c>
      <c r="F9716" t="s">
        <v>24</v>
      </c>
      <c r="G9716">
        <v>2</v>
      </c>
      <c r="H9716">
        <v>10.199999999999999</v>
      </c>
      <c r="I9716" t="s">
        <v>220</v>
      </c>
      <c r="J9716" t="s">
        <v>171</v>
      </c>
      <c r="K9716">
        <v>1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83</v>
      </c>
      <c r="R9716" t="s">
        <v>83</v>
      </c>
      <c r="S9716" t="s">
        <v>83</v>
      </c>
      <c r="T9716" t="str">
        <f>_xlfn.XLOOKUP(A9716,MI_Match_Analysis!$A$2:$A$8,MI_Match_Analysis!$F$2:$F$8,"Not Found")</f>
        <v>Not Found</v>
      </c>
    </row>
    <row r="9717" spans="1:20" hidden="1" x14ac:dyDescent="0.3">
      <c r="A9717">
        <v>42</v>
      </c>
      <c r="B9717" s="1">
        <v>46142</v>
      </c>
      <c r="C9717" t="s">
        <v>162</v>
      </c>
      <c r="D9717" t="s">
        <v>71</v>
      </c>
      <c r="E9717" t="s">
        <v>48</v>
      </c>
      <c r="F9717" t="s">
        <v>24</v>
      </c>
      <c r="G9717">
        <v>2</v>
      </c>
      <c r="H9717">
        <v>10.3</v>
      </c>
      <c r="I9717" t="s">
        <v>218</v>
      </c>
      <c r="J9717" t="s">
        <v>171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205</v>
      </c>
      <c r="R9717" t="s">
        <v>218</v>
      </c>
      <c r="S9717" t="s">
        <v>83</v>
      </c>
      <c r="T9717" t="str">
        <f>_xlfn.XLOOKUP(A9717,MI_Match_Analysis!$A$2:$A$8,MI_Match_Analysis!$F$2:$F$8,"Not Found")</f>
        <v>Not Found</v>
      </c>
    </row>
    <row r="9718" spans="1:20" hidden="1" x14ac:dyDescent="0.3">
      <c r="A9718">
        <v>42</v>
      </c>
      <c r="B9718" s="1">
        <v>46142</v>
      </c>
      <c r="C9718" t="s">
        <v>162</v>
      </c>
      <c r="D9718" t="s">
        <v>71</v>
      </c>
      <c r="E9718" t="s">
        <v>48</v>
      </c>
      <c r="F9718" t="s">
        <v>24</v>
      </c>
      <c r="G9718">
        <v>2</v>
      </c>
      <c r="H9718">
        <v>10.4</v>
      </c>
      <c r="I9718" t="s">
        <v>290</v>
      </c>
      <c r="J9718" t="s">
        <v>171</v>
      </c>
      <c r="K9718">
        <v>6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83</v>
      </c>
      <c r="R9718" t="s">
        <v>83</v>
      </c>
      <c r="S9718" t="s">
        <v>83</v>
      </c>
      <c r="T9718" t="str">
        <f>_xlfn.XLOOKUP(A9718,MI_Match_Analysis!$A$2:$A$8,MI_Match_Analysis!$F$2:$F$8,"Not Found")</f>
        <v>Not Found</v>
      </c>
    </row>
    <row r="9719" spans="1:20" hidden="1" x14ac:dyDescent="0.3">
      <c r="A9719">
        <v>42</v>
      </c>
      <c r="B9719" s="1">
        <v>46142</v>
      </c>
      <c r="C9719" t="s">
        <v>162</v>
      </c>
      <c r="D9719" t="s">
        <v>71</v>
      </c>
      <c r="E9719" t="s">
        <v>48</v>
      </c>
      <c r="F9719" t="s">
        <v>24</v>
      </c>
      <c r="G9719">
        <v>2</v>
      </c>
      <c r="H9719">
        <v>10.5</v>
      </c>
      <c r="I9719" t="s">
        <v>290</v>
      </c>
      <c r="J9719" t="s">
        <v>171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83</v>
      </c>
      <c r="R9719" t="s">
        <v>83</v>
      </c>
      <c r="S9719" t="s">
        <v>83</v>
      </c>
      <c r="T9719" t="str">
        <f>_xlfn.XLOOKUP(A9719,MI_Match_Analysis!$A$2:$A$8,MI_Match_Analysis!$F$2:$F$8,"Not Found")</f>
        <v>Not Found</v>
      </c>
    </row>
    <row r="9720" spans="1:20" hidden="1" x14ac:dyDescent="0.3">
      <c r="A9720">
        <v>42</v>
      </c>
      <c r="B9720" s="1">
        <v>46142</v>
      </c>
      <c r="C9720" t="s">
        <v>162</v>
      </c>
      <c r="D9720" t="s">
        <v>71</v>
      </c>
      <c r="E9720" t="s">
        <v>48</v>
      </c>
      <c r="F9720" t="s">
        <v>24</v>
      </c>
      <c r="G9720">
        <v>2</v>
      </c>
      <c r="H9720">
        <v>10.6</v>
      </c>
      <c r="I9720" t="s">
        <v>220</v>
      </c>
      <c r="J9720" t="s">
        <v>171</v>
      </c>
      <c r="K9720">
        <v>4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83</v>
      </c>
      <c r="R9720" t="s">
        <v>83</v>
      </c>
      <c r="S9720" t="s">
        <v>83</v>
      </c>
      <c r="T9720" t="str">
        <f>_xlfn.XLOOKUP(A9720,MI_Match_Analysis!$A$2:$A$8,MI_Match_Analysis!$F$2:$F$8,"Not Found")</f>
        <v>Not Found</v>
      </c>
    </row>
    <row r="9721" spans="1:20" hidden="1" x14ac:dyDescent="0.3">
      <c r="A9721">
        <v>42</v>
      </c>
      <c r="B9721" s="1">
        <v>46142</v>
      </c>
      <c r="C9721" t="s">
        <v>162</v>
      </c>
      <c r="D9721" t="s">
        <v>71</v>
      </c>
      <c r="E9721" t="s">
        <v>48</v>
      </c>
      <c r="F9721" t="s">
        <v>24</v>
      </c>
      <c r="G9721">
        <v>2</v>
      </c>
      <c r="H9721">
        <v>11.1</v>
      </c>
      <c r="I9721" t="s">
        <v>290</v>
      </c>
      <c r="J9721" t="s">
        <v>104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83</v>
      </c>
      <c r="R9721" t="s">
        <v>83</v>
      </c>
      <c r="S9721" t="s">
        <v>83</v>
      </c>
      <c r="T9721" t="str">
        <f>_xlfn.XLOOKUP(A9721,MI_Match_Analysis!$A$2:$A$8,MI_Match_Analysis!$F$2:$F$8,"Not Found")</f>
        <v>Not Found</v>
      </c>
    </row>
    <row r="9722" spans="1:20" hidden="1" x14ac:dyDescent="0.3">
      <c r="A9722">
        <v>42</v>
      </c>
      <c r="B9722" s="1">
        <v>46142</v>
      </c>
      <c r="C9722" t="s">
        <v>162</v>
      </c>
      <c r="D9722" t="s">
        <v>71</v>
      </c>
      <c r="E9722" t="s">
        <v>48</v>
      </c>
      <c r="F9722" t="s">
        <v>24</v>
      </c>
      <c r="G9722">
        <v>2</v>
      </c>
      <c r="H9722">
        <v>11.2</v>
      </c>
      <c r="I9722" t="s">
        <v>220</v>
      </c>
      <c r="J9722" t="s">
        <v>104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83</v>
      </c>
      <c r="R9722" t="s">
        <v>83</v>
      </c>
      <c r="S9722" t="s">
        <v>83</v>
      </c>
      <c r="T9722" t="str">
        <f>_xlfn.XLOOKUP(A9722,MI_Match_Analysis!$A$2:$A$8,MI_Match_Analysis!$F$2:$F$8,"Not Found")</f>
        <v>Not Found</v>
      </c>
    </row>
    <row r="9723" spans="1:20" hidden="1" x14ac:dyDescent="0.3">
      <c r="A9723">
        <v>42</v>
      </c>
      <c r="B9723" s="1">
        <v>46142</v>
      </c>
      <c r="C9723" t="s">
        <v>162</v>
      </c>
      <c r="D9723" t="s">
        <v>71</v>
      </c>
      <c r="E9723" t="s">
        <v>48</v>
      </c>
      <c r="F9723" t="s">
        <v>24</v>
      </c>
      <c r="G9723">
        <v>2</v>
      </c>
      <c r="H9723">
        <v>11.3</v>
      </c>
      <c r="I9723" t="s">
        <v>220</v>
      </c>
      <c r="J9723" t="s">
        <v>104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83</v>
      </c>
      <c r="R9723" t="s">
        <v>83</v>
      </c>
      <c r="S9723" t="s">
        <v>83</v>
      </c>
      <c r="T9723" t="str">
        <f>_xlfn.XLOOKUP(A9723,MI_Match_Analysis!$A$2:$A$8,MI_Match_Analysis!$F$2:$F$8,"Not Found")</f>
        <v>Not Found</v>
      </c>
    </row>
    <row r="9724" spans="1:20" hidden="1" x14ac:dyDescent="0.3">
      <c r="A9724">
        <v>42</v>
      </c>
      <c r="B9724" s="1">
        <v>46142</v>
      </c>
      <c r="C9724" t="s">
        <v>162</v>
      </c>
      <c r="D9724" t="s">
        <v>71</v>
      </c>
      <c r="E9724" t="s">
        <v>48</v>
      </c>
      <c r="F9724" t="s">
        <v>24</v>
      </c>
      <c r="G9724">
        <v>2</v>
      </c>
      <c r="H9724">
        <v>11.4</v>
      </c>
      <c r="I9724" t="s">
        <v>220</v>
      </c>
      <c r="J9724" t="s">
        <v>104</v>
      </c>
      <c r="K9724">
        <v>4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83</v>
      </c>
      <c r="R9724" t="s">
        <v>83</v>
      </c>
      <c r="S9724" t="s">
        <v>83</v>
      </c>
      <c r="T9724" t="str">
        <f>_xlfn.XLOOKUP(A9724,MI_Match_Analysis!$A$2:$A$8,MI_Match_Analysis!$F$2:$F$8,"Not Found")</f>
        <v>Not Found</v>
      </c>
    </row>
    <row r="9725" spans="1:20" hidden="1" x14ac:dyDescent="0.3">
      <c r="A9725">
        <v>42</v>
      </c>
      <c r="B9725" s="1">
        <v>46142</v>
      </c>
      <c r="C9725" t="s">
        <v>162</v>
      </c>
      <c r="D9725" t="s">
        <v>71</v>
      </c>
      <c r="E9725" t="s">
        <v>48</v>
      </c>
      <c r="F9725" t="s">
        <v>24</v>
      </c>
      <c r="G9725">
        <v>2</v>
      </c>
      <c r="H9725">
        <v>11.5</v>
      </c>
      <c r="I9725" t="s">
        <v>220</v>
      </c>
      <c r="J9725" t="s">
        <v>104</v>
      </c>
      <c r="K9725">
        <v>4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83</v>
      </c>
      <c r="R9725" t="s">
        <v>83</v>
      </c>
      <c r="S9725" t="s">
        <v>83</v>
      </c>
      <c r="T9725" t="str">
        <f>_xlfn.XLOOKUP(A9725,MI_Match_Analysis!$A$2:$A$8,MI_Match_Analysis!$F$2:$F$8,"Not Found")</f>
        <v>Not Found</v>
      </c>
    </row>
    <row r="9726" spans="1:20" hidden="1" x14ac:dyDescent="0.3">
      <c r="A9726">
        <v>42</v>
      </c>
      <c r="B9726" s="1">
        <v>46142</v>
      </c>
      <c r="C9726" t="s">
        <v>162</v>
      </c>
      <c r="D9726" t="s">
        <v>71</v>
      </c>
      <c r="E9726" t="s">
        <v>48</v>
      </c>
      <c r="F9726" t="s">
        <v>24</v>
      </c>
      <c r="G9726">
        <v>2</v>
      </c>
      <c r="H9726">
        <v>11.6</v>
      </c>
      <c r="I9726" t="s">
        <v>220</v>
      </c>
      <c r="J9726" t="s">
        <v>104</v>
      </c>
      <c r="K9726">
        <v>1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83</v>
      </c>
      <c r="R9726" t="s">
        <v>83</v>
      </c>
      <c r="S9726" t="s">
        <v>83</v>
      </c>
      <c r="T9726" t="str">
        <f>_xlfn.XLOOKUP(A9726,MI_Match_Analysis!$A$2:$A$8,MI_Match_Analysis!$F$2:$F$8,"Not Found")</f>
        <v>Not Found</v>
      </c>
    </row>
    <row r="9727" spans="1:20" hidden="1" x14ac:dyDescent="0.3">
      <c r="A9727">
        <v>42</v>
      </c>
      <c r="B9727" s="1">
        <v>46142</v>
      </c>
      <c r="C9727" t="s">
        <v>162</v>
      </c>
      <c r="D9727" t="s">
        <v>71</v>
      </c>
      <c r="E9727" t="s">
        <v>48</v>
      </c>
      <c r="F9727" t="s">
        <v>24</v>
      </c>
      <c r="G9727">
        <v>2</v>
      </c>
      <c r="H9727">
        <v>12.1</v>
      </c>
      <c r="I9727" t="s">
        <v>220</v>
      </c>
      <c r="J9727" t="s">
        <v>171</v>
      </c>
      <c r="K9727">
        <v>1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83</v>
      </c>
      <c r="R9727" t="s">
        <v>83</v>
      </c>
      <c r="S9727" t="s">
        <v>83</v>
      </c>
      <c r="T9727" t="str">
        <f>_xlfn.XLOOKUP(A9727,MI_Match_Analysis!$A$2:$A$8,MI_Match_Analysis!$F$2:$F$8,"Not Found")</f>
        <v>Not Found</v>
      </c>
    </row>
    <row r="9728" spans="1:20" hidden="1" x14ac:dyDescent="0.3">
      <c r="A9728">
        <v>42</v>
      </c>
      <c r="B9728" s="1">
        <v>46142</v>
      </c>
      <c r="C9728" t="s">
        <v>162</v>
      </c>
      <c r="D9728" t="s">
        <v>71</v>
      </c>
      <c r="E9728" t="s">
        <v>48</v>
      </c>
      <c r="F9728" t="s">
        <v>24</v>
      </c>
      <c r="G9728">
        <v>2</v>
      </c>
      <c r="H9728">
        <v>12.2</v>
      </c>
      <c r="I9728" t="s">
        <v>290</v>
      </c>
      <c r="J9728" t="s">
        <v>171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83</v>
      </c>
      <c r="R9728" t="s">
        <v>83</v>
      </c>
      <c r="S9728" t="s">
        <v>83</v>
      </c>
      <c r="T9728" t="str">
        <f>_xlfn.XLOOKUP(A9728,MI_Match_Analysis!$A$2:$A$8,MI_Match_Analysis!$F$2:$F$8,"Not Found")</f>
        <v>Not Found</v>
      </c>
    </row>
    <row r="9729" spans="1:20" hidden="1" x14ac:dyDescent="0.3">
      <c r="A9729">
        <v>42</v>
      </c>
      <c r="B9729" s="1">
        <v>46142</v>
      </c>
      <c r="C9729" t="s">
        <v>162</v>
      </c>
      <c r="D9729" t="s">
        <v>71</v>
      </c>
      <c r="E9729" t="s">
        <v>48</v>
      </c>
      <c r="F9729" t="s">
        <v>24</v>
      </c>
      <c r="G9729">
        <v>2</v>
      </c>
      <c r="H9729">
        <v>12.3</v>
      </c>
      <c r="I9729" t="s">
        <v>290</v>
      </c>
      <c r="J9729" t="s">
        <v>171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83</v>
      </c>
      <c r="R9729" t="s">
        <v>83</v>
      </c>
      <c r="S9729" t="s">
        <v>83</v>
      </c>
      <c r="T9729" t="str">
        <f>_xlfn.XLOOKUP(A9729,MI_Match_Analysis!$A$2:$A$8,MI_Match_Analysis!$F$2:$F$8,"Not Found")</f>
        <v>Not Found</v>
      </c>
    </row>
    <row r="9730" spans="1:20" hidden="1" x14ac:dyDescent="0.3">
      <c r="A9730">
        <v>42</v>
      </c>
      <c r="B9730" s="1">
        <v>46142</v>
      </c>
      <c r="C9730" t="s">
        <v>162</v>
      </c>
      <c r="D9730" t="s">
        <v>71</v>
      </c>
      <c r="E9730" t="s">
        <v>48</v>
      </c>
      <c r="F9730" t="s">
        <v>24</v>
      </c>
      <c r="G9730">
        <v>2</v>
      </c>
      <c r="H9730">
        <v>12.4</v>
      </c>
      <c r="I9730" t="s">
        <v>220</v>
      </c>
      <c r="J9730" t="s">
        <v>171</v>
      </c>
      <c r="K9730">
        <v>1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83</v>
      </c>
      <c r="R9730" t="s">
        <v>83</v>
      </c>
      <c r="S9730" t="s">
        <v>83</v>
      </c>
      <c r="T9730" t="str">
        <f>_xlfn.XLOOKUP(A9730,MI_Match_Analysis!$A$2:$A$8,MI_Match_Analysis!$F$2:$F$8,"Not Found")</f>
        <v>Not Found</v>
      </c>
    </row>
    <row r="9731" spans="1:20" hidden="1" x14ac:dyDescent="0.3">
      <c r="A9731">
        <v>42</v>
      </c>
      <c r="B9731" s="1">
        <v>46142</v>
      </c>
      <c r="C9731" t="s">
        <v>162</v>
      </c>
      <c r="D9731" t="s">
        <v>71</v>
      </c>
      <c r="E9731" t="s">
        <v>48</v>
      </c>
      <c r="F9731" t="s">
        <v>24</v>
      </c>
      <c r="G9731">
        <v>2</v>
      </c>
      <c r="H9731">
        <v>12.5</v>
      </c>
      <c r="I9731" t="s">
        <v>290</v>
      </c>
      <c r="J9731" t="s">
        <v>171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83</v>
      </c>
      <c r="R9731" t="s">
        <v>83</v>
      </c>
      <c r="S9731" t="s">
        <v>83</v>
      </c>
      <c r="T9731" t="str">
        <f>_xlfn.XLOOKUP(A9731,MI_Match_Analysis!$A$2:$A$8,MI_Match_Analysis!$F$2:$F$8,"Not Found")</f>
        <v>Not Found</v>
      </c>
    </row>
    <row r="9732" spans="1:20" hidden="1" x14ac:dyDescent="0.3">
      <c r="A9732">
        <v>42</v>
      </c>
      <c r="B9732" s="1">
        <v>46142</v>
      </c>
      <c r="C9732" t="s">
        <v>162</v>
      </c>
      <c r="D9732" t="s">
        <v>71</v>
      </c>
      <c r="E9732" t="s">
        <v>48</v>
      </c>
      <c r="F9732" t="s">
        <v>24</v>
      </c>
      <c r="G9732">
        <v>2</v>
      </c>
      <c r="H9732">
        <v>12.6</v>
      </c>
      <c r="I9732" t="s">
        <v>290</v>
      </c>
      <c r="J9732" t="s">
        <v>171</v>
      </c>
      <c r="K9732">
        <v>2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83</v>
      </c>
      <c r="R9732" t="s">
        <v>83</v>
      </c>
      <c r="S9732" t="s">
        <v>83</v>
      </c>
      <c r="T9732" t="str">
        <f>_xlfn.XLOOKUP(A9732,MI_Match_Analysis!$A$2:$A$8,MI_Match_Analysis!$F$2:$F$8,"Not Found")</f>
        <v>Not Found</v>
      </c>
    </row>
    <row r="9733" spans="1:20" hidden="1" x14ac:dyDescent="0.3">
      <c r="A9733">
        <v>42</v>
      </c>
      <c r="B9733" s="1">
        <v>46142</v>
      </c>
      <c r="C9733" t="s">
        <v>162</v>
      </c>
      <c r="D9733" t="s">
        <v>71</v>
      </c>
      <c r="E9733" t="s">
        <v>48</v>
      </c>
      <c r="F9733" t="s">
        <v>24</v>
      </c>
      <c r="G9733">
        <v>2</v>
      </c>
      <c r="H9733">
        <v>13.1</v>
      </c>
      <c r="I9733" t="s">
        <v>220</v>
      </c>
      <c r="J9733" t="s">
        <v>104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83</v>
      </c>
      <c r="R9733" t="s">
        <v>83</v>
      </c>
      <c r="S9733" t="s">
        <v>83</v>
      </c>
      <c r="T9733" t="str">
        <f>_xlfn.XLOOKUP(A9733,MI_Match_Analysis!$A$2:$A$8,MI_Match_Analysis!$F$2:$F$8,"Not Found")</f>
        <v>Not Found</v>
      </c>
    </row>
    <row r="9734" spans="1:20" hidden="1" x14ac:dyDescent="0.3">
      <c r="A9734">
        <v>42</v>
      </c>
      <c r="B9734" s="1">
        <v>46142</v>
      </c>
      <c r="C9734" t="s">
        <v>162</v>
      </c>
      <c r="D9734" t="s">
        <v>71</v>
      </c>
      <c r="E9734" t="s">
        <v>48</v>
      </c>
      <c r="F9734" t="s">
        <v>24</v>
      </c>
      <c r="G9734">
        <v>2</v>
      </c>
      <c r="H9734">
        <v>13.2</v>
      </c>
      <c r="I9734" t="s">
        <v>290</v>
      </c>
      <c r="J9734" t="s">
        <v>104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83</v>
      </c>
      <c r="R9734" t="s">
        <v>83</v>
      </c>
      <c r="S9734" t="s">
        <v>83</v>
      </c>
      <c r="T9734" t="str">
        <f>_xlfn.XLOOKUP(A9734,MI_Match_Analysis!$A$2:$A$8,MI_Match_Analysis!$F$2:$F$8,"Not Found")</f>
        <v>Not Found</v>
      </c>
    </row>
    <row r="9735" spans="1:20" hidden="1" x14ac:dyDescent="0.3">
      <c r="A9735">
        <v>42</v>
      </c>
      <c r="B9735" s="1">
        <v>46142</v>
      </c>
      <c r="C9735" t="s">
        <v>162</v>
      </c>
      <c r="D9735" t="s">
        <v>71</v>
      </c>
      <c r="E9735" t="s">
        <v>48</v>
      </c>
      <c r="F9735" t="s">
        <v>24</v>
      </c>
      <c r="G9735">
        <v>2</v>
      </c>
      <c r="H9735">
        <v>13.3</v>
      </c>
      <c r="I9735" t="s">
        <v>290</v>
      </c>
      <c r="J9735" t="s">
        <v>104</v>
      </c>
      <c r="K9735">
        <v>1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83</v>
      </c>
      <c r="R9735" t="s">
        <v>83</v>
      </c>
      <c r="S9735" t="s">
        <v>83</v>
      </c>
      <c r="T9735" t="str">
        <f>_xlfn.XLOOKUP(A9735,MI_Match_Analysis!$A$2:$A$8,MI_Match_Analysis!$F$2:$F$8,"Not Found")</f>
        <v>Not Found</v>
      </c>
    </row>
    <row r="9736" spans="1:20" hidden="1" x14ac:dyDescent="0.3">
      <c r="A9736">
        <v>42</v>
      </c>
      <c r="B9736" s="1">
        <v>46142</v>
      </c>
      <c r="C9736" t="s">
        <v>162</v>
      </c>
      <c r="D9736" t="s">
        <v>71</v>
      </c>
      <c r="E9736" t="s">
        <v>48</v>
      </c>
      <c r="F9736" t="s">
        <v>24</v>
      </c>
      <c r="G9736">
        <v>2</v>
      </c>
      <c r="H9736">
        <v>13.4</v>
      </c>
      <c r="I9736" t="s">
        <v>220</v>
      </c>
      <c r="J9736" t="s">
        <v>104</v>
      </c>
      <c r="K9736">
        <v>0</v>
      </c>
      <c r="L9736">
        <v>1</v>
      </c>
      <c r="M9736">
        <v>1</v>
      </c>
      <c r="N9736">
        <v>0</v>
      </c>
      <c r="O9736">
        <v>0</v>
      </c>
      <c r="P9736">
        <v>0</v>
      </c>
      <c r="Q9736" t="s">
        <v>83</v>
      </c>
      <c r="R9736" t="s">
        <v>83</v>
      </c>
      <c r="S9736" t="s">
        <v>83</v>
      </c>
      <c r="T9736" t="str">
        <f>_xlfn.XLOOKUP(A9736,MI_Match_Analysis!$A$2:$A$8,MI_Match_Analysis!$F$2:$F$8,"Not Found")</f>
        <v>Not Found</v>
      </c>
    </row>
    <row r="9737" spans="1:20" hidden="1" x14ac:dyDescent="0.3">
      <c r="A9737">
        <v>42</v>
      </c>
      <c r="B9737" s="1">
        <v>46142</v>
      </c>
      <c r="C9737" t="s">
        <v>162</v>
      </c>
      <c r="D9737" t="s">
        <v>71</v>
      </c>
      <c r="E9737" t="s">
        <v>48</v>
      </c>
      <c r="F9737" t="s">
        <v>24</v>
      </c>
      <c r="G9737">
        <v>2</v>
      </c>
      <c r="H9737">
        <v>13.4</v>
      </c>
      <c r="I9737" t="s">
        <v>220</v>
      </c>
      <c r="J9737" t="s">
        <v>104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83</v>
      </c>
      <c r="R9737" t="s">
        <v>83</v>
      </c>
      <c r="S9737" t="s">
        <v>83</v>
      </c>
      <c r="T9737" t="str">
        <f>_xlfn.XLOOKUP(A9737,MI_Match_Analysis!$A$2:$A$8,MI_Match_Analysis!$F$2:$F$8,"Not Found")</f>
        <v>Not Found</v>
      </c>
    </row>
    <row r="9738" spans="1:20" hidden="1" x14ac:dyDescent="0.3">
      <c r="A9738">
        <v>42</v>
      </c>
      <c r="B9738" s="1">
        <v>46142</v>
      </c>
      <c r="C9738" t="s">
        <v>162</v>
      </c>
      <c r="D9738" t="s">
        <v>71</v>
      </c>
      <c r="E9738" t="s">
        <v>48</v>
      </c>
      <c r="F9738" t="s">
        <v>24</v>
      </c>
      <c r="G9738">
        <v>2</v>
      </c>
      <c r="H9738">
        <v>13.5</v>
      </c>
      <c r="I9738" t="s">
        <v>290</v>
      </c>
      <c r="J9738" t="s">
        <v>104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165</v>
      </c>
      <c r="R9738" t="s">
        <v>290</v>
      </c>
      <c r="S9738" t="s">
        <v>144</v>
      </c>
      <c r="T9738" t="str">
        <f>_xlfn.XLOOKUP(A9738,MI_Match_Analysis!$A$2:$A$8,MI_Match_Analysis!$F$2:$F$8,"Not Found")</f>
        <v>Not Found</v>
      </c>
    </row>
    <row r="9739" spans="1:20" hidden="1" x14ac:dyDescent="0.3">
      <c r="A9739">
        <v>42</v>
      </c>
      <c r="B9739" s="1">
        <v>46142</v>
      </c>
      <c r="C9739" t="s">
        <v>162</v>
      </c>
      <c r="D9739" t="s">
        <v>71</v>
      </c>
      <c r="E9739" t="s">
        <v>48</v>
      </c>
      <c r="F9739" t="s">
        <v>24</v>
      </c>
      <c r="G9739">
        <v>2</v>
      </c>
      <c r="H9739">
        <v>13.6</v>
      </c>
      <c r="I9739" t="s">
        <v>86</v>
      </c>
      <c r="J9739" t="s">
        <v>104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83</v>
      </c>
      <c r="R9739" t="s">
        <v>83</v>
      </c>
      <c r="S9739" t="s">
        <v>83</v>
      </c>
      <c r="T9739" t="str">
        <f>_xlfn.XLOOKUP(A9739,MI_Match_Analysis!$A$2:$A$8,MI_Match_Analysis!$F$2:$F$8,"Not Found")</f>
        <v>Not Found</v>
      </c>
    </row>
    <row r="9740" spans="1:20" hidden="1" x14ac:dyDescent="0.3">
      <c r="A9740">
        <v>42</v>
      </c>
      <c r="B9740" s="1">
        <v>46142</v>
      </c>
      <c r="C9740" t="s">
        <v>162</v>
      </c>
      <c r="D9740" t="s">
        <v>71</v>
      </c>
      <c r="E9740" t="s">
        <v>48</v>
      </c>
      <c r="F9740" t="s">
        <v>24</v>
      </c>
      <c r="G9740">
        <v>2</v>
      </c>
      <c r="H9740">
        <v>14.1</v>
      </c>
      <c r="I9740" t="s">
        <v>220</v>
      </c>
      <c r="J9740" t="s">
        <v>171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83</v>
      </c>
      <c r="R9740" t="s">
        <v>83</v>
      </c>
      <c r="S9740" t="s">
        <v>83</v>
      </c>
      <c r="T9740" t="str">
        <f>_xlfn.XLOOKUP(A9740,MI_Match_Analysis!$A$2:$A$8,MI_Match_Analysis!$F$2:$F$8,"Not Found")</f>
        <v>Not Found</v>
      </c>
    </row>
    <row r="9741" spans="1:20" hidden="1" x14ac:dyDescent="0.3">
      <c r="A9741">
        <v>42</v>
      </c>
      <c r="B9741" s="1">
        <v>46142</v>
      </c>
      <c r="C9741" t="s">
        <v>162</v>
      </c>
      <c r="D9741" t="s">
        <v>71</v>
      </c>
      <c r="E9741" t="s">
        <v>48</v>
      </c>
      <c r="F9741" t="s">
        <v>24</v>
      </c>
      <c r="G9741">
        <v>2</v>
      </c>
      <c r="H9741">
        <v>14.1</v>
      </c>
      <c r="I9741" t="s">
        <v>220</v>
      </c>
      <c r="J9741" t="s">
        <v>171</v>
      </c>
      <c r="K9741">
        <v>0</v>
      </c>
      <c r="L9741">
        <v>1</v>
      </c>
      <c r="M9741">
        <v>1</v>
      </c>
      <c r="N9741">
        <v>0</v>
      </c>
      <c r="O9741">
        <v>0</v>
      </c>
      <c r="P9741">
        <v>0</v>
      </c>
      <c r="Q9741" t="s">
        <v>83</v>
      </c>
      <c r="R9741" t="s">
        <v>83</v>
      </c>
      <c r="S9741" t="s">
        <v>83</v>
      </c>
      <c r="T9741" t="str">
        <f>_xlfn.XLOOKUP(A9741,MI_Match_Analysis!$A$2:$A$8,MI_Match_Analysis!$F$2:$F$8,"Not Found")</f>
        <v>Not Found</v>
      </c>
    </row>
    <row r="9742" spans="1:20" hidden="1" x14ac:dyDescent="0.3">
      <c r="A9742">
        <v>42</v>
      </c>
      <c r="B9742" s="1">
        <v>46142</v>
      </c>
      <c r="C9742" t="s">
        <v>162</v>
      </c>
      <c r="D9742" t="s">
        <v>71</v>
      </c>
      <c r="E9742" t="s">
        <v>48</v>
      </c>
      <c r="F9742" t="s">
        <v>24</v>
      </c>
      <c r="G9742">
        <v>2</v>
      </c>
      <c r="H9742">
        <v>14.2</v>
      </c>
      <c r="I9742" t="s">
        <v>220</v>
      </c>
      <c r="J9742" t="s">
        <v>171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83</v>
      </c>
      <c r="R9742" t="s">
        <v>83</v>
      </c>
      <c r="S9742" t="s">
        <v>83</v>
      </c>
      <c r="T9742" t="str">
        <f>_xlfn.XLOOKUP(A9742,MI_Match_Analysis!$A$2:$A$8,MI_Match_Analysis!$F$2:$F$8,"Not Found")</f>
        <v>Not Found</v>
      </c>
    </row>
    <row r="9743" spans="1:20" hidden="1" x14ac:dyDescent="0.3">
      <c r="A9743">
        <v>42</v>
      </c>
      <c r="B9743" s="1">
        <v>46142</v>
      </c>
      <c r="C9743" t="s">
        <v>162</v>
      </c>
      <c r="D9743" t="s">
        <v>71</v>
      </c>
      <c r="E9743" t="s">
        <v>48</v>
      </c>
      <c r="F9743" t="s">
        <v>24</v>
      </c>
      <c r="G9743">
        <v>2</v>
      </c>
      <c r="H9743">
        <v>14.3</v>
      </c>
      <c r="I9743" t="s">
        <v>86</v>
      </c>
      <c r="J9743" t="s">
        <v>171</v>
      </c>
      <c r="K9743">
        <v>1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83</v>
      </c>
      <c r="R9743" t="s">
        <v>83</v>
      </c>
      <c r="S9743" t="s">
        <v>83</v>
      </c>
      <c r="T9743" t="str">
        <f>_xlfn.XLOOKUP(A9743,MI_Match_Analysis!$A$2:$A$8,MI_Match_Analysis!$F$2:$F$8,"Not Found")</f>
        <v>Not Found</v>
      </c>
    </row>
    <row r="9744" spans="1:20" hidden="1" x14ac:dyDescent="0.3">
      <c r="A9744">
        <v>42</v>
      </c>
      <c r="B9744" s="1">
        <v>46142</v>
      </c>
      <c r="C9744" t="s">
        <v>162</v>
      </c>
      <c r="D9744" t="s">
        <v>71</v>
      </c>
      <c r="E9744" t="s">
        <v>48</v>
      </c>
      <c r="F9744" t="s">
        <v>24</v>
      </c>
      <c r="G9744">
        <v>2</v>
      </c>
      <c r="H9744">
        <v>14.4</v>
      </c>
      <c r="I9744" t="s">
        <v>220</v>
      </c>
      <c r="J9744" t="s">
        <v>171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83</v>
      </c>
      <c r="R9744" t="s">
        <v>83</v>
      </c>
      <c r="S9744" t="s">
        <v>83</v>
      </c>
      <c r="T9744" t="str">
        <f>_xlfn.XLOOKUP(A9744,MI_Match_Analysis!$A$2:$A$8,MI_Match_Analysis!$F$2:$F$8,"Not Found")</f>
        <v>Not Found</v>
      </c>
    </row>
    <row r="9745" spans="1:20" hidden="1" x14ac:dyDescent="0.3">
      <c r="A9745">
        <v>42</v>
      </c>
      <c r="B9745" s="1">
        <v>46142</v>
      </c>
      <c r="C9745" t="s">
        <v>162</v>
      </c>
      <c r="D9745" t="s">
        <v>71</v>
      </c>
      <c r="E9745" t="s">
        <v>48</v>
      </c>
      <c r="F9745" t="s">
        <v>24</v>
      </c>
      <c r="G9745">
        <v>2</v>
      </c>
      <c r="H9745">
        <v>14.5</v>
      </c>
      <c r="I9745" t="s">
        <v>86</v>
      </c>
      <c r="J9745" t="s">
        <v>171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83</v>
      </c>
      <c r="R9745" t="s">
        <v>83</v>
      </c>
      <c r="S9745" t="s">
        <v>83</v>
      </c>
      <c r="T9745" t="str">
        <f>_xlfn.XLOOKUP(A9745,MI_Match_Analysis!$A$2:$A$8,MI_Match_Analysis!$F$2:$F$8,"Not Found")</f>
        <v>Not Found</v>
      </c>
    </row>
    <row r="9746" spans="1:20" hidden="1" x14ac:dyDescent="0.3">
      <c r="A9746">
        <v>42</v>
      </c>
      <c r="B9746" s="1">
        <v>46142</v>
      </c>
      <c r="C9746" t="s">
        <v>162</v>
      </c>
      <c r="D9746" t="s">
        <v>71</v>
      </c>
      <c r="E9746" t="s">
        <v>48</v>
      </c>
      <c r="F9746" t="s">
        <v>24</v>
      </c>
      <c r="G9746">
        <v>2</v>
      </c>
      <c r="H9746">
        <v>14.6</v>
      </c>
      <c r="I9746" t="s">
        <v>86</v>
      </c>
      <c r="J9746" t="s">
        <v>171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83</v>
      </c>
      <c r="R9746" t="s">
        <v>83</v>
      </c>
      <c r="S9746" t="s">
        <v>83</v>
      </c>
      <c r="T9746" t="str">
        <f>_xlfn.XLOOKUP(A9746,MI_Match_Analysis!$A$2:$A$8,MI_Match_Analysis!$F$2:$F$8,"Not Found")</f>
        <v>Not Found</v>
      </c>
    </row>
    <row r="9747" spans="1:20" hidden="1" x14ac:dyDescent="0.3">
      <c r="A9747">
        <v>42</v>
      </c>
      <c r="B9747" s="1">
        <v>46142</v>
      </c>
      <c r="C9747" t="s">
        <v>162</v>
      </c>
      <c r="D9747" t="s">
        <v>71</v>
      </c>
      <c r="E9747" t="s">
        <v>48</v>
      </c>
      <c r="F9747" t="s">
        <v>24</v>
      </c>
      <c r="G9747">
        <v>2</v>
      </c>
      <c r="H9747">
        <v>15.1</v>
      </c>
      <c r="I9747" t="s">
        <v>220</v>
      </c>
      <c r="J9747" t="s">
        <v>104</v>
      </c>
      <c r="K9747">
        <v>4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83</v>
      </c>
      <c r="R9747" t="s">
        <v>83</v>
      </c>
      <c r="S9747" t="s">
        <v>83</v>
      </c>
      <c r="T9747" t="str">
        <f>_xlfn.XLOOKUP(A9747,MI_Match_Analysis!$A$2:$A$8,MI_Match_Analysis!$F$2:$F$8,"Not Found")</f>
        <v>Not Found</v>
      </c>
    </row>
    <row r="9748" spans="1:20" hidden="1" x14ac:dyDescent="0.3">
      <c r="A9748">
        <v>42</v>
      </c>
      <c r="B9748" s="1">
        <v>46142</v>
      </c>
      <c r="C9748" t="s">
        <v>162</v>
      </c>
      <c r="D9748" t="s">
        <v>71</v>
      </c>
      <c r="E9748" t="s">
        <v>48</v>
      </c>
      <c r="F9748" t="s">
        <v>24</v>
      </c>
      <c r="G9748">
        <v>2</v>
      </c>
      <c r="H9748">
        <v>15.2</v>
      </c>
      <c r="I9748" t="s">
        <v>220</v>
      </c>
      <c r="J9748" t="s">
        <v>104</v>
      </c>
      <c r="K9748">
        <v>2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83</v>
      </c>
      <c r="R9748" t="s">
        <v>83</v>
      </c>
      <c r="S9748" t="s">
        <v>83</v>
      </c>
      <c r="T9748" t="str">
        <f>_xlfn.XLOOKUP(A9748,MI_Match_Analysis!$A$2:$A$8,MI_Match_Analysis!$F$2:$F$8,"Not Found")</f>
        <v>Not Found</v>
      </c>
    </row>
    <row r="9749" spans="1:20" hidden="1" x14ac:dyDescent="0.3">
      <c r="A9749">
        <v>42</v>
      </c>
      <c r="B9749" s="1">
        <v>46142</v>
      </c>
      <c r="C9749" t="s">
        <v>162</v>
      </c>
      <c r="D9749" t="s">
        <v>71</v>
      </c>
      <c r="E9749" t="s">
        <v>48</v>
      </c>
      <c r="F9749" t="s">
        <v>24</v>
      </c>
      <c r="G9749">
        <v>2</v>
      </c>
      <c r="H9749">
        <v>15.3</v>
      </c>
      <c r="I9749" t="s">
        <v>220</v>
      </c>
      <c r="J9749" t="s">
        <v>104</v>
      </c>
      <c r="K9749">
        <v>1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83</v>
      </c>
      <c r="R9749" t="s">
        <v>83</v>
      </c>
      <c r="S9749" t="s">
        <v>83</v>
      </c>
      <c r="T9749" t="str">
        <f>_xlfn.XLOOKUP(A9749,MI_Match_Analysis!$A$2:$A$8,MI_Match_Analysis!$F$2:$F$8,"Not Found")</f>
        <v>Not Found</v>
      </c>
    </row>
    <row r="9750" spans="1:20" hidden="1" x14ac:dyDescent="0.3">
      <c r="A9750">
        <v>42</v>
      </c>
      <c r="B9750" s="1">
        <v>46142</v>
      </c>
      <c r="C9750" t="s">
        <v>162</v>
      </c>
      <c r="D9750" t="s">
        <v>71</v>
      </c>
      <c r="E9750" t="s">
        <v>48</v>
      </c>
      <c r="F9750" t="s">
        <v>24</v>
      </c>
      <c r="G9750">
        <v>2</v>
      </c>
      <c r="H9750">
        <v>15.4</v>
      </c>
      <c r="I9750" t="s">
        <v>86</v>
      </c>
      <c r="J9750" t="s">
        <v>104</v>
      </c>
      <c r="K9750">
        <v>2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83</v>
      </c>
      <c r="R9750" t="s">
        <v>83</v>
      </c>
      <c r="S9750" t="s">
        <v>83</v>
      </c>
      <c r="T9750" t="str">
        <f>_xlfn.XLOOKUP(A9750,MI_Match_Analysis!$A$2:$A$8,MI_Match_Analysis!$F$2:$F$8,"Not Found")</f>
        <v>Not Found</v>
      </c>
    </row>
    <row r="9751" spans="1:20" hidden="1" x14ac:dyDescent="0.3">
      <c r="A9751">
        <v>42</v>
      </c>
      <c r="B9751" s="1">
        <v>46142</v>
      </c>
      <c r="C9751" t="s">
        <v>162</v>
      </c>
      <c r="D9751" t="s">
        <v>71</v>
      </c>
      <c r="E9751" t="s">
        <v>48</v>
      </c>
      <c r="F9751" t="s">
        <v>24</v>
      </c>
      <c r="G9751">
        <v>2</v>
      </c>
      <c r="H9751">
        <v>15.5</v>
      </c>
      <c r="I9751" t="s">
        <v>86</v>
      </c>
      <c r="J9751" t="s">
        <v>104</v>
      </c>
      <c r="K9751">
        <v>4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83</v>
      </c>
      <c r="R9751" t="s">
        <v>83</v>
      </c>
      <c r="S9751" t="s">
        <v>83</v>
      </c>
      <c r="T9751" t="str">
        <f>_xlfn.XLOOKUP(A9751,MI_Match_Analysis!$A$2:$A$8,MI_Match_Analysis!$F$2:$F$8,"Not Found")</f>
        <v>Not Found</v>
      </c>
    </row>
    <row r="9752" spans="1:20" hidden="1" x14ac:dyDescent="0.3">
      <c r="A9752">
        <v>43</v>
      </c>
      <c r="B9752" s="1">
        <v>46143</v>
      </c>
      <c r="C9752" t="s">
        <v>162</v>
      </c>
      <c r="D9752" t="s">
        <v>138</v>
      </c>
      <c r="E9752" t="s">
        <v>40</v>
      </c>
      <c r="F9752" t="s">
        <v>54</v>
      </c>
      <c r="G9752">
        <v>1</v>
      </c>
      <c r="H9752">
        <v>0.1</v>
      </c>
      <c r="I9752" t="s">
        <v>84</v>
      </c>
      <c r="J9752" t="s">
        <v>307</v>
      </c>
      <c r="K9752">
        <v>6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83</v>
      </c>
      <c r="R9752" t="s">
        <v>83</v>
      </c>
      <c r="S9752" t="s">
        <v>83</v>
      </c>
      <c r="T9752" t="str">
        <f>_xlfn.XLOOKUP(A9752,MI_Match_Analysis!$A$2:$A$8,MI_Match_Analysis!$F$2:$F$8,"Not Found")</f>
        <v>Not Found</v>
      </c>
    </row>
    <row r="9753" spans="1:20" hidden="1" x14ac:dyDescent="0.3">
      <c r="A9753">
        <v>43</v>
      </c>
      <c r="B9753" s="1">
        <v>46143</v>
      </c>
      <c r="C9753" t="s">
        <v>162</v>
      </c>
      <c r="D9753" t="s">
        <v>138</v>
      </c>
      <c r="E9753" t="s">
        <v>40</v>
      </c>
      <c r="F9753" t="s">
        <v>54</v>
      </c>
      <c r="G9753">
        <v>1</v>
      </c>
      <c r="H9753">
        <v>0.2</v>
      </c>
      <c r="I9753" t="s">
        <v>84</v>
      </c>
      <c r="J9753" t="s">
        <v>307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83</v>
      </c>
      <c r="R9753" t="s">
        <v>83</v>
      </c>
      <c r="S9753" t="s">
        <v>83</v>
      </c>
      <c r="T9753" t="str">
        <f>_xlfn.XLOOKUP(A9753,MI_Match_Analysis!$A$2:$A$8,MI_Match_Analysis!$F$2:$F$8,"Not Found")</f>
        <v>Not Found</v>
      </c>
    </row>
    <row r="9754" spans="1:20" hidden="1" x14ac:dyDescent="0.3">
      <c r="A9754">
        <v>43</v>
      </c>
      <c r="B9754" s="1">
        <v>46143</v>
      </c>
      <c r="C9754" t="s">
        <v>162</v>
      </c>
      <c r="D9754" t="s">
        <v>138</v>
      </c>
      <c r="E9754" t="s">
        <v>40</v>
      </c>
      <c r="F9754" t="s">
        <v>54</v>
      </c>
      <c r="G9754">
        <v>1</v>
      </c>
      <c r="H9754">
        <v>0.3</v>
      </c>
      <c r="I9754" t="s">
        <v>84</v>
      </c>
      <c r="J9754" t="s">
        <v>307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165</v>
      </c>
      <c r="R9754" t="s">
        <v>84</v>
      </c>
      <c r="S9754" t="s">
        <v>307</v>
      </c>
      <c r="T9754" t="str">
        <f>_xlfn.XLOOKUP(A9754,MI_Match_Analysis!$A$2:$A$8,MI_Match_Analysis!$F$2:$F$8,"Not Found")</f>
        <v>Not Found</v>
      </c>
    </row>
    <row r="9755" spans="1:20" hidden="1" x14ac:dyDescent="0.3">
      <c r="A9755">
        <v>43</v>
      </c>
      <c r="B9755" s="1">
        <v>46143</v>
      </c>
      <c r="C9755" t="s">
        <v>162</v>
      </c>
      <c r="D9755" t="s">
        <v>138</v>
      </c>
      <c r="E9755" t="s">
        <v>40</v>
      </c>
      <c r="F9755" t="s">
        <v>54</v>
      </c>
      <c r="G9755">
        <v>1</v>
      </c>
      <c r="H9755">
        <v>0.4</v>
      </c>
      <c r="I9755" t="s">
        <v>74</v>
      </c>
      <c r="J9755" t="s">
        <v>307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83</v>
      </c>
      <c r="R9755" t="s">
        <v>83</v>
      </c>
      <c r="S9755" t="s">
        <v>83</v>
      </c>
      <c r="T9755" t="str">
        <f>_xlfn.XLOOKUP(A9755,MI_Match_Analysis!$A$2:$A$8,MI_Match_Analysis!$F$2:$F$8,"Not Found")</f>
        <v>Not Found</v>
      </c>
    </row>
    <row r="9756" spans="1:20" hidden="1" x14ac:dyDescent="0.3">
      <c r="A9756">
        <v>43</v>
      </c>
      <c r="B9756" s="1">
        <v>46143</v>
      </c>
      <c r="C9756" t="s">
        <v>162</v>
      </c>
      <c r="D9756" t="s">
        <v>138</v>
      </c>
      <c r="E9756" t="s">
        <v>40</v>
      </c>
      <c r="F9756" t="s">
        <v>54</v>
      </c>
      <c r="G9756">
        <v>1</v>
      </c>
      <c r="H9756">
        <v>0.5</v>
      </c>
      <c r="I9756" t="s">
        <v>74</v>
      </c>
      <c r="J9756" t="s">
        <v>307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83</v>
      </c>
      <c r="R9756" t="s">
        <v>83</v>
      </c>
      <c r="S9756" t="s">
        <v>83</v>
      </c>
      <c r="T9756" t="str">
        <f>_xlfn.XLOOKUP(A9756,MI_Match_Analysis!$A$2:$A$8,MI_Match_Analysis!$F$2:$F$8,"Not Found")</f>
        <v>Not Found</v>
      </c>
    </row>
    <row r="9757" spans="1:20" hidden="1" x14ac:dyDescent="0.3">
      <c r="A9757">
        <v>43</v>
      </c>
      <c r="B9757" s="1">
        <v>46143</v>
      </c>
      <c r="C9757" t="s">
        <v>162</v>
      </c>
      <c r="D9757" t="s">
        <v>138</v>
      </c>
      <c r="E9757" t="s">
        <v>40</v>
      </c>
      <c r="F9757" t="s">
        <v>54</v>
      </c>
      <c r="G9757">
        <v>1</v>
      </c>
      <c r="H9757">
        <v>0.6</v>
      </c>
      <c r="I9757" t="s">
        <v>74</v>
      </c>
      <c r="J9757" t="s">
        <v>307</v>
      </c>
      <c r="K9757">
        <v>1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83</v>
      </c>
      <c r="R9757" t="s">
        <v>83</v>
      </c>
      <c r="S9757" t="s">
        <v>83</v>
      </c>
      <c r="T9757" t="str">
        <f>_xlfn.XLOOKUP(A9757,MI_Match_Analysis!$A$2:$A$8,MI_Match_Analysis!$F$2:$F$8,"Not Found")</f>
        <v>Not Found</v>
      </c>
    </row>
    <row r="9758" spans="1:20" hidden="1" x14ac:dyDescent="0.3">
      <c r="A9758">
        <v>43</v>
      </c>
      <c r="B9758" s="1">
        <v>46143</v>
      </c>
      <c r="C9758" t="s">
        <v>162</v>
      </c>
      <c r="D9758" t="s">
        <v>138</v>
      </c>
      <c r="E9758" t="s">
        <v>40</v>
      </c>
      <c r="F9758" t="s">
        <v>54</v>
      </c>
      <c r="G9758">
        <v>1</v>
      </c>
      <c r="H9758">
        <v>1.1000000000000001</v>
      </c>
      <c r="I9758" t="s">
        <v>74</v>
      </c>
      <c r="J9758" t="s">
        <v>300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83</v>
      </c>
      <c r="R9758" t="s">
        <v>83</v>
      </c>
      <c r="S9758" t="s">
        <v>83</v>
      </c>
      <c r="T9758" t="str">
        <f>_xlfn.XLOOKUP(A9758,MI_Match_Analysis!$A$2:$A$8,MI_Match_Analysis!$F$2:$F$8,"Not Found")</f>
        <v>Not Found</v>
      </c>
    </row>
    <row r="9759" spans="1:20" hidden="1" x14ac:dyDescent="0.3">
      <c r="A9759">
        <v>43</v>
      </c>
      <c r="B9759" s="1">
        <v>46143</v>
      </c>
      <c r="C9759" t="s">
        <v>162</v>
      </c>
      <c r="D9759" t="s">
        <v>138</v>
      </c>
      <c r="E9759" t="s">
        <v>40</v>
      </c>
      <c r="F9759" t="s">
        <v>54</v>
      </c>
      <c r="G9759">
        <v>1</v>
      </c>
      <c r="H9759">
        <v>1.2</v>
      </c>
      <c r="I9759" t="s">
        <v>74</v>
      </c>
      <c r="J9759" t="s">
        <v>300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83</v>
      </c>
      <c r="R9759" t="s">
        <v>83</v>
      </c>
      <c r="S9759" t="s">
        <v>83</v>
      </c>
      <c r="T9759" t="str">
        <f>_xlfn.XLOOKUP(A9759,MI_Match_Analysis!$A$2:$A$8,MI_Match_Analysis!$F$2:$F$8,"Not Found")</f>
        <v>Not Found</v>
      </c>
    </row>
    <row r="9760" spans="1:20" hidden="1" x14ac:dyDescent="0.3">
      <c r="A9760">
        <v>43</v>
      </c>
      <c r="B9760" s="1">
        <v>46143</v>
      </c>
      <c r="C9760" t="s">
        <v>162</v>
      </c>
      <c r="D9760" t="s">
        <v>138</v>
      </c>
      <c r="E9760" t="s">
        <v>40</v>
      </c>
      <c r="F9760" t="s">
        <v>54</v>
      </c>
      <c r="G9760">
        <v>1</v>
      </c>
      <c r="H9760">
        <v>1.3</v>
      </c>
      <c r="I9760" t="s">
        <v>74</v>
      </c>
      <c r="J9760" t="s">
        <v>300</v>
      </c>
      <c r="K9760">
        <v>1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83</v>
      </c>
      <c r="R9760" t="s">
        <v>83</v>
      </c>
      <c r="S9760" t="s">
        <v>83</v>
      </c>
      <c r="T9760" t="str">
        <f>_xlfn.XLOOKUP(A9760,MI_Match_Analysis!$A$2:$A$8,MI_Match_Analysis!$F$2:$F$8,"Not Found")</f>
        <v>Not Found</v>
      </c>
    </row>
    <row r="9761" spans="1:20" hidden="1" x14ac:dyDescent="0.3">
      <c r="A9761">
        <v>43</v>
      </c>
      <c r="B9761" s="1">
        <v>46143</v>
      </c>
      <c r="C9761" t="s">
        <v>162</v>
      </c>
      <c r="D9761" t="s">
        <v>138</v>
      </c>
      <c r="E9761" t="s">
        <v>40</v>
      </c>
      <c r="F9761" t="s">
        <v>54</v>
      </c>
      <c r="G9761">
        <v>1</v>
      </c>
      <c r="H9761">
        <v>1.4</v>
      </c>
      <c r="I9761" t="s">
        <v>43</v>
      </c>
      <c r="J9761" t="s">
        <v>300</v>
      </c>
      <c r="K9761">
        <v>4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83</v>
      </c>
      <c r="R9761" t="s">
        <v>83</v>
      </c>
      <c r="S9761" t="s">
        <v>83</v>
      </c>
      <c r="T9761" t="str">
        <f>_xlfn.XLOOKUP(A9761,MI_Match_Analysis!$A$2:$A$8,MI_Match_Analysis!$F$2:$F$8,"Not Found")</f>
        <v>Not Found</v>
      </c>
    </row>
    <row r="9762" spans="1:20" hidden="1" x14ac:dyDescent="0.3">
      <c r="A9762">
        <v>43</v>
      </c>
      <c r="B9762" s="1">
        <v>46143</v>
      </c>
      <c r="C9762" t="s">
        <v>162</v>
      </c>
      <c r="D9762" t="s">
        <v>138</v>
      </c>
      <c r="E9762" t="s">
        <v>40</v>
      </c>
      <c r="F9762" t="s">
        <v>54</v>
      </c>
      <c r="G9762">
        <v>1</v>
      </c>
      <c r="H9762">
        <v>1.5</v>
      </c>
      <c r="I9762" t="s">
        <v>43</v>
      </c>
      <c r="J9762" t="s">
        <v>300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167</v>
      </c>
      <c r="R9762" t="s">
        <v>43</v>
      </c>
      <c r="S9762" t="s">
        <v>83</v>
      </c>
      <c r="T9762" t="str">
        <f>_xlfn.XLOOKUP(A9762,MI_Match_Analysis!$A$2:$A$8,MI_Match_Analysis!$F$2:$F$8,"Not Found")</f>
        <v>Not Found</v>
      </c>
    </row>
    <row r="9763" spans="1:20" hidden="1" x14ac:dyDescent="0.3">
      <c r="A9763">
        <v>43</v>
      </c>
      <c r="B9763" s="1">
        <v>46143</v>
      </c>
      <c r="C9763" t="s">
        <v>162</v>
      </c>
      <c r="D9763" t="s">
        <v>138</v>
      </c>
      <c r="E9763" t="s">
        <v>40</v>
      </c>
      <c r="F9763" t="s">
        <v>54</v>
      </c>
      <c r="G9763">
        <v>1</v>
      </c>
      <c r="H9763">
        <v>1.6</v>
      </c>
      <c r="I9763" t="s">
        <v>211</v>
      </c>
      <c r="J9763" t="s">
        <v>300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83</v>
      </c>
      <c r="R9763" t="s">
        <v>83</v>
      </c>
      <c r="S9763" t="s">
        <v>83</v>
      </c>
      <c r="T9763" t="str">
        <f>_xlfn.XLOOKUP(A9763,MI_Match_Analysis!$A$2:$A$8,MI_Match_Analysis!$F$2:$F$8,"Not Found")</f>
        <v>Not Found</v>
      </c>
    </row>
    <row r="9764" spans="1:20" hidden="1" x14ac:dyDescent="0.3">
      <c r="A9764">
        <v>43</v>
      </c>
      <c r="B9764" s="1">
        <v>46143</v>
      </c>
      <c r="C9764" t="s">
        <v>162</v>
      </c>
      <c r="D9764" t="s">
        <v>138</v>
      </c>
      <c r="E9764" t="s">
        <v>40</v>
      </c>
      <c r="F9764" t="s">
        <v>54</v>
      </c>
      <c r="G9764">
        <v>1</v>
      </c>
      <c r="H9764">
        <v>2.1</v>
      </c>
      <c r="I9764" t="s">
        <v>74</v>
      </c>
      <c r="J9764" t="s">
        <v>307</v>
      </c>
      <c r="K9764">
        <v>4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83</v>
      </c>
      <c r="R9764" t="s">
        <v>83</v>
      </c>
      <c r="S9764" t="s">
        <v>83</v>
      </c>
      <c r="T9764" t="str">
        <f>_xlfn.XLOOKUP(A9764,MI_Match_Analysis!$A$2:$A$8,MI_Match_Analysis!$F$2:$F$8,"Not Found")</f>
        <v>Not Found</v>
      </c>
    </row>
    <row r="9765" spans="1:20" hidden="1" x14ac:dyDescent="0.3">
      <c r="A9765">
        <v>43</v>
      </c>
      <c r="B9765" s="1">
        <v>46143</v>
      </c>
      <c r="C9765" t="s">
        <v>162</v>
      </c>
      <c r="D9765" t="s">
        <v>138</v>
      </c>
      <c r="E9765" t="s">
        <v>40</v>
      </c>
      <c r="F9765" t="s">
        <v>54</v>
      </c>
      <c r="G9765">
        <v>1</v>
      </c>
      <c r="H9765">
        <v>2.2000000000000002</v>
      </c>
      <c r="I9765" t="s">
        <v>74</v>
      </c>
      <c r="J9765" t="s">
        <v>307</v>
      </c>
      <c r="K9765">
        <v>1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83</v>
      </c>
      <c r="R9765" t="s">
        <v>83</v>
      </c>
      <c r="S9765" t="s">
        <v>83</v>
      </c>
      <c r="T9765" t="str">
        <f>_xlfn.XLOOKUP(A9765,MI_Match_Analysis!$A$2:$A$8,MI_Match_Analysis!$F$2:$F$8,"Not Found")</f>
        <v>Not Found</v>
      </c>
    </row>
    <row r="9766" spans="1:20" hidden="1" x14ac:dyDescent="0.3">
      <c r="A9766">
        <v>43</v>
      </c>
      <c r="B9766" s="1">
        <v>46143</v>
      </c>
      <c r="C9766" t="s">
        <v>162</v>
      </c>
      <c r="D9766" t="s">
        <v>138</v>
      </c>
      <c r="E9766" t="s">
        <v>40</v>
      </c>
      <c r="F9766" t="s">
        <v>54</v>
      </c>
      <c r="G9766">
        <v>1</v>
      </c>
      <c r="H9766">
        <v>2.2999999999999998</v>
      </c>
      <c r="I9766" t="s">
        <v>211</v>
      </c>
      <c r="J9766" t="s">
        <v>307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83</v>
      </c>
      <c r="R9766" t="s">
        <v>83</v>
      </c>
      <c r="S9766" t="s">
        <v>83</v>
      </c>
      <c r="T9766" t="str">
        <f>_xlfn.XLOOKUP(A9766,MI_Match_Analysis!$A$2:$A$8,MI_Match_Analysis!$F$2:$F$8,"Not Found")</f>
        <v>Not Found</v>
      </c>
    </row>
    <row r="9767" spans="1:20" hidden="1" x14ac:dyDescent="0.3">
      <c r="A9767">
        <v>43</v>
      </c>
      <c r="B9767" s="1">
        <v>46143</v>
      </c>
      <c r="C9767" t="s">
        <v>162</v>
      </c>
      <c r="D9767" t="s">
        <v>138</v>
      </c>
      <c r="E9767" t="s">
        <v>40</v>
      </c>
      <c r="F9767" t="s">
        <v>54</v>
      </c>
      <c r="G9767">
        <v>1</v>
      </c>
      <c r="H9767">
        <v>2.4</v>
      </c>
      <c r="I9767" t="s">
        <v>211</v>
      </c>
      <c r="J9767" t="s">
        <v>307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83</v>
      </c>
      <c r="R9767" t="s">
        <v>83</v>
      </c>
      <c r="S9767" t="s">
        <v>83</v>
      </c>
      <c r="T9767" t="str">
        <f>_xlfn.XLOOKUP(A9767,MI_Match_Analysis!$A$2:$A$8,MI_Match_Analysis!$F$2:$F$8,"Not Found")</f>
        <v>Not Found</v>
      </c>
    </row>
    <row r="9768" spans="1:20" hidden="1" x14ac:dyDescent="0.3">
      <c r="A9768">
        <v>43</v>
      </c>
      <c r="B9768" s="1">
        <v>46143</v>
      </c>
      <c r="C9768" t="s">
        <v>162</v>
      </c>
      <c r="D9768" t="s">
        <v>138</v>
      </c>
      <c r="E9768" t="s">
        <v>40</v>
      </c>
      <c r="F9768" t="s">
        <v>54</v>
      </c>
      <c r="G9768">
        <v>1</v>
      </c>
      <c r="H9768">
        <v>2.5</v>
      </c>
      <c r="I9768" t="s">
        <v>211</v>
      </c>
      <c r="J9768" t="s">
        <v>307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83</v>
      </c>
      <c r="R9768" t="s">
        <v>83</v>
      </c>
      <c r="S9768" t="s">
        <v>83</v>
      </c>
      <c r="T9768" t="str">
        <f>_xlfn.XLOOKUP(A9768,MI_Match_Analysis!$A$2:$A$8,MI_Match_Analysis!$F$2:$F$8,"Not Found")</f>
        <v>Not Found</v>
      </c>
    </row>
    <row r="9769" spans="1:20" hidden="1" x14ac:dyDescent="0.3">
      <c r="A9769">
        <v>43</v>
      </c>
      <c r="B9769" s="1">
        <v>46143</v>
      </c>
      <c r="C9769" t="s">
        <v>162</v>
      </c>
      <c r="D9769" t="s">
        <v>138</v>
      </c>
      <c r="E9769" t="s">
        <v>40</v>
      </c>
      <c r="F9769" t="s">
        <v>54</v>
      </c>
      <c r="G9769">
        <v>1</v>
      </c>
      <c r="H9769">
        <v>2.6</v>
      </c>
      <c r="I9769" t="s">
        <v>211</v>
      </c>
      <c r="J9769" t="s">
        <v>307</v>
      </c>
      <c r="K9769">
        <v>4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83</v>
      </c>
      <c r="R9769" t="s">
        <v>83</v>
      </c>
      <c r="S9769" t="s">
        <v>83</v>
      </c>
      <c r="T9769" t="str">
        <f>_xlfn.XLOOKUP(A9769,MI_Match_Analysis!$A$2:$A$8,MI_Match_Analysis!$F$2:$F$8,"Not Found")</f>
        <v>Not Found</v>
      </c>
    </row>
    <row r="9770" spans="1:20" hidden="1" x14ac:dyDescent="0.3">
      <c r="A9770">
        <v>43</v>
      </c>
      <c r="B9770" s="1">
        <v>46143</v>
      </c>
      <c r="C9770" t="s">
        <v>162</v>
      </c>
      <c r="D9770" t="s">
        <v>138</v>
      </c>
      <c r="E9770" t="s">
        <v>40</v>
      </c>
      <c r="F9770" t="s">
        <v>54</v>
      </c>
      <c r="G9770">
        <v>1</v>
      </c>
      <c r="H9770">
        <v>3.1</v>
      </c>
      <c r="I9770" t="s">
        <v>74</v>
      </c>
      <c r="J9770" t="s">
        <v>300</v>
      </c>
      <c r="K9770">
        <v>1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83</v>
      </c>
      <c r="R9770" t="s">
        <v>83</v>
      </c>
      <c r="S9770" t="s">
        <v>83</v>
      </c>
      <c r="T9770" t="str">
        <f>_xlfn.XLOOKUP(A9770,MI_Match_Analysis!$A$2:$A$8,MI_Match_Analysis!$F$2:$F$8,"Not Found")</f>
        <v>Not Found</v>
      </c>
    </row>
    <row r="9771" spans="1:20" hidden="1" x14ac:dyDescent="0.3">
      <c r="A9771">
        <v>43</v>
      </c>
      <c r="B9771" s="1">
        <v>46143</v>
      </c>
      <c r="C9771" t="s">
        <v>162</v>
      </c>
      <c r="D9771" t="s">
        <v>138</v>
      </c>
      <c r="E9771" t="s">
        <v>40</v>
      </c>
      <c r="F9771" t="s">
        <v>54</v>
      </c>
      <c r="G9771">
        <v>1</v>
      </c>
      <c r="H9771">
        <v>3.2</v>
      </c>
      <c r="I9771" t="s">
        <v>211</v>
      </c>
      <c r="J9771" t="s">
        <v>300</v>
      </c>
      <c r="K9771">
        <v>1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83</v>
      </c>
      <c r="R9771" t="s">
        <v>83</v>
      </c>
      <c r="S9771" t="s">
        <v>83</v>
      </c>
      <c r="T9771" t="str">
        <f>_xlfn.XLOOKUP(A9771,MI_Match_Analysis!$A$2:$A$8,MI_Match_Analysis!$F$2:$F$8,"Not Found")</f>
        <v>Not Found</v>
      </c>
    </row>
    <row r="9772" spans="1:20" hidden="1" x14ac:dyDescent="0.3">
      <c r="A9772">
        <v>43</v>
      </c>
      <c r="B9772" s="1">
        <v>46143</v>
      </c>
      <c r="C9772" t="s">
        <v>162</v>
      </c>
      <c r="D9772" t="s">
        <v>138</v>
      </c>
      <c r="E9772" t="s">
        <v>40</v>
      </c>
      <c r="F9772" t="s">
        <v>54</v>
      </c>
      <c r="G9772">
        <v>1</v>
      </c>
      <c r="H9772">
        <v>3.3</v>
      </c>
      <c r="I9772" t="s">
        <v>74</v>
      </c>
      <c r="J9772" t="s">
        <v>300</v>
      </c>
      <c r="K9772">
        <v>4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83</v>
      </c>
      <c r="R9772" t="s">
        <v>83</v>
      </c>
      <c r="S9772" t="s">
        <v>83</v>
      </c>
      <c r="T9772" t="str">
        <f>_xlfn.XLOOKUP(A9772,MI_Match_Analysis!$A$2:$A$8,MI_Match_Analysis!$F$2:$F$8,"Not Found")</f>
        <v>Not Found</v>
      </c>
    </row>
    <row r="9773" spans="1:20" hidden="1" x14ac:dyDescent="0.3">
      <c r="A9773">
        <v>43</v>
      </c>
      <c r="B9773" s="1">
        <v>46143</v>
      </c>
      <c r="C9773" t="s">
        <v>162</v>
      </c>
      <c r="D9773" t="s">
        <v>138</v>
      </c>
      <c r="E9773" t="s">
        <v>40</v>
      </c>
      <c r="F9773" t="s">
        <v>54</v>
      </c>
      <c r="G9773">
        <v>1</v>
      </c>
      <c r="H9773">
        <v>3.4</v>
      </c>
      <c r="I9773" t="s">
        <v>74</v>
      </c>
      <c r="J9773" t="s">
        <v>300</v>
      </c>
      <c r="K9773">
        <v>1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83</v>
      </c>
      <c r="R9773" t="s">
        <v>83</v>
      </c>
      <c r="S9773" t="s">
        <v>83</v>
      </c>
      <c r="T9773" t="str">
        <f>_xlfn.XLOOKUP(A9773,MI_Match_Analysis!$A$2:$A$8,MI_Match_Analysis!$F$2:$F$8,"Not Found")</f>
        <v>Not Found</v>
      </c>
    </row>
    <row r="9774" spans="1:20" hidden="1" x14ac:dyDescent="0.3">
      <c r="A9774">
        <v>43</v>
      </c>
      <c r="B9774" s="1">
        <v>46143</v>
      </c>
      <c r="C9774" t="s">
        <v>162</v>
      </c>
      <c r="D9774" t="s">
        <v>138</v>
      </c>
      <c r="E9774" t="s">
        <v>40</v>
      </c>
      <c r="F9774" t="s">
        <v>54</v>
      </c>
      <c r="G9774">
        <v>1</v>
      </c>
      <c r="H9774">
        <v>3.5</v>
      </c>
      <c r="I9774" t="s">
        <v>211</v>
      </c>
      <c r="J9774" t="s">
        <v>300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83</v>
      </c>
      <c r="R9774" t="s">
        <v>83</v>
      </c>
      <c r="S9774" t="s">
        <v>83</v>
      </c>
      <c r="T9774" t="str">
        <f>_xlfn.XLOOKUP(A9774,MI_Match_Analysis!$A$2:$A$8,MI_Match_Analysis!$F$2:$F$8,"Not Found")</f>
        <v>Not Found</v>
      </c>
    </row>
    <row r="9775" spans="1:20" hidden="1" x14ac:dyDescent="0.3">
      <c r="A9775">
        <v>43</v>
      </c>
      <c r="B9775" s="1">
        <v>46143</v>
      </c>
      <c r="C9775" t="s">
        <v>162</v>
      </c>
      <c r="D9775" t="s">
        <v>138</v>
      </c>
      <c r="E9775" t="s">
        <v>40</v>
      </c>
      <c r="F9775" t="s">
        <v>54</v>
      </c>
      <c r="G9775">
        <v>1</v>
      </c>
      <c r="H9775">
        <v>3.6</v>
      </c>
      <c r="I9775" t="s">
        <v>211</v>
      </c>
      <c r="J9775" t="s">
        <v>300</v>
      </c>
      <c r="K9775">
        <v>1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83</v>
      </c>
      <c r="R9775" t="s">
        <v>83</v>
      </c>
      <c r="S9775" t="s">
        <v>83</v>
      </c>
      <c r="T9775" t="str">
        <f>_xlfn.XLOOKUP(A9775,MI_Match_Analysis!$A$2:$A$8,MI_Match_Analysis!$F$2:$F$8,"Not Found")</f>
        <v>Not Found</v>
      </c>
    </row>
    <row r="9776" spans="1:20" hidden="1" x14ac:dyDescent="0.3">
      <c r="A9776">
        <v>43</v>
      </c>
      <c r="B9776" s="1">
        <v>46143</v>
      </c>
      <c r="C9776" t="s">
        <v>162</v>
      </c>
      <c r="D9776" t="s">
        <v>138</v>
      </c>
      <c r="E9776" t="s">
        <v>40</v>
      </c>
      <c r="F9776" t="s">
        <v>54</v>
      </c>
      <c r="G9776">
        <v>1</v>
      </c>
      <c r="H9776">
        <v>4.0999999999999996</v>
      </c>
      <c r="I9776" t="s">
        <v>211</v>
      </c>
      <c r="J9776" t="s">
        <v>229</v>
      </c>
      <c r="K9776">
        <v>1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83</v>
      </c>
      <c r="R9776" t="s">
        <v>83</v>
      </c>
      <c r="S9776" t="s">
        <v>83</v>
      </c>
      <c r="T9776" t="str">
        <f>_xlfn.XLOOKUP(A9776,MI_Match_Analysis!$A$2:$A$8,MI_Match_Analysis!$F$2:$F$8,"Not Found")</f>
        <v>Not Found</v>
      </c>
    </row>
    <row r="9777" spans="1:20" hidden="1" x14ac:dyDescent="0.3">
      <c r="A9777">
        <v>43</v>
      </c>
      <c r="B9777" s="1">
        <v>46143</v>
      </c>
      <c r="C9777" t="s">
        <v>162</v>
      </c>
      <c r="D9777" t="s">
        <v>138</v>
      </c>
      <c r="E9777" t="s">
        <v>40</v>
      </c>
      <c r="F9777" t="s">
        <v>54</v>
      </c>
      <c r="G9777">
        <v>1</v>
      </c>
      <c r="H9777">
        <v>4.2</v>
      </c>
      <c r="I9777" t="s">
        <v>74</v>
      </c>
      <c r="J9777" t="s">
        <v>229</v>
      </c>
      <c r="K9777">
        <v>4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83</v>
      </c>
      <c r="R9777" t="s">
        <v>83</v>
      </c>
      <c r="S9777" t="s">
        <v>83</v>
      </c>
      <c r="T9777" t="str">
        <f>_xlfn.XLOOKUP(A9777,MI_Match_Analysis!$A$2:$A$8,MI_Match_Analysis!$F$2:$F$8,"Not Found")</f>
        <v>Not Found</v>
      </c>
    </row>
    <row r="9778" spans="1:20" hidden="1" x14ac:dyDescent="0.3">
      <c r="A9778">
        <v>43</v>
      </c>
      <c r="B9778" s="1">
        <v>46143</v>
      </c>
      <c r="C9778" t="s">
        <v>162</v>
      </c>
      <c r="D9778" t="s">
        <v>138</v>
      </c>
      <c r="E9778" t="s">
        <v>40</v>
      </c>
      <c r="F9778" t="s">
        <v>54</v>
      </c>
      <c r="G9778">
        <v>1</v>
      </c>
      <c r="H9778">
        <v>4.3</v>
      </c>
      <c r="I9778" t="s">
        <v>74</v>
      </c>
      <c r="J9778" t="s">
        <v>229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83</v>
      </c>
      <c r="R9778" t="s">
        <v>83</v>
      </c>
      <c r="S9778" t="s">
        <v>83</v>
      </c>
      <c r="T9778" t="str">
        <f>_xlfn.XLOOKUP(A9778,MI_Match_Analysis!$A$2:$A$8,MI_Match_Analysis!$F$2:$F$8,"Not Found")</f>
        <v>Not Found</v>
      </c>
    </row>
    <row r="9779" spans="1:20" hidden="1" x14ac:dyDescent="0.3">
      <c r="A9779">
        <v>43</v>
      </c>
      <c r="B9779" s="1">
        <v>46143</v>
      </c>
      <c r="C9779" t="s">
        <v>162</v>
      </c>
      <c r="D9779" t="s">
        <v>138</v>
      </c>
      <c r="E9779" t="s">
        <v>40</v>
      </c>
      <c r="F9779" t="s">
        <v>54</v>
      </c>
      <c r="G9779">
        <v>1</v>
      </c>
      <c r="H9779">
        <v>4.4000000000000004</v>
      </c>
      <c r="I9779" t="s">
        <v>211</v>
      </c>
      <c r="J9779" t="s">
        <v>229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83</v>
      </c>
      <c r="R9779" t="s">
        <v>83</v>
      </c>
      <c r="S9779" t="s">
        <v>83</v>
      </c>
      <c r="T9779" t="str">
        <f>_xlfn.XLOOKUP(A9779,MI_Match_Analysis!$A$2:$A$8,MI_Match_Analysis!$F$2:$F$8,"Not Found")</f>
        <v>Not Found</v>
      </c>
    </row>
    <row r="9780" spans="1:20" hidden="1" x14ac:dyDescent="0.3">
      <c r="A9780">
        <v>43</v>
      </c>
      <c r="B9780" s="1">
        <v>46143</v>
      </c>
      <c r="C9780" t="s">
        <v>162</v>
      </c>
      <c r="D9780" t="s">
        <v>138</v>
      </c>
      <c r="E9780" t="s">
        <v>40</v>
      </c>
      <c r="F9780" t="s">
        <v>54</v>
      </c>
      <c r="G9780">
        <v>1</v>
      </c>
      <c r="H9780">
        <v>4.5</v>
      </c>
      <c r="I9780" t="s">
        <v>211</v>
      </c>
      <c r="J9780" t="s">
        <v>229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83</v>
      </c>
      <c r="R9780" t="s">
        <v>83</v>
      </c>
      <c r="S9780" t="s">
        <v>83</v>
      </c>
      <c r="T9780" t="str">
        <f>_xlfn.XLOOKUP(A9780,MI_Match_Analysis!$A$2:$A$8,MI_Match_Analysis!$F$2:$F$8,"Not Found")</f>
        <v>Not Found</v>
      </c>
    </row>
    <row r="9781" spans="1:20" hidden="1" x14ac:dyDescent="0.3">
      <c r="A9781">
        <v>43</v>
      </c>
      <c r="B9781" s="1">
        <v>46143</v>
      </c>
      <c r="C9781" t="s">
        <v>162</v>
      </c>
      <c r="D9781" t="s">
        <v>138</v>
      </c>
      <c r="E9781" t="s">
        <v>40</v>
      </c>
      <c r="F9781" t="s">
        <v>54</v>
      </c>
      <c r="G9781">
        <v>1</v>
      </c>
      <c r="H9781">
        <v>4.5999999999999996</v>
      </c>
      <c r="I9781" t="s">
        <v>211</v>
      </c>
      <c r="J9781" t="s">
        <v>229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83</v>
      </c>
      <c r="R9781" t="s">
        <v>83</v>
      </c>
      <c r="S9781" t="s">
        <v>83</v>
      </c>
      <c r="T9781" t="str">
        <f>_xlfn.XLOOKUP(A9781,MI_Match_Analysis!$A$2:$A$8,MI_Match_Analysis!$F$2:$F$8,"Not Found")</f>
        <v>Not Found</v>
      </c>
    </row>
    <row r="9782" spans="1:20" hidden="1" x14ac:dyDescent="0.3">
      <c r="A9782">
        <v>43</v>
      </c>
      <c r="B9782" s="1">
        <v>46143</v>
      </c>
      <c r="C9782" t="s">
        <v>162</v>
      </c>
      <c r="D9782" t="s">
        <v>138</v>
      </c>
      <c r="E9782" t="s">
        <v>40</v>
      </c>
      <c r="F9782" t="s">
        <v>54</v>
      </c>
      <c r="G9782">
        <v>1</v>
      </c>
      <c r="H9782">
        <v>5.0999999999999996</v>
      </c>
      <c r="I9782" t="s">
        <v>211</v>
      </c>
      <c r="J9782" t="s">
        <v>300</v>
      </c>
      <c r="K9782">
        <v>6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83</v>
      </c>
      <c r="R9782" t="s">
        <v>83</v>
      </c>
      <c r="S9782" t="s">
        <v>83</v>
      </c>
      <c r="T9782" t="str">
        <f>_xlfn.XLOOKUP(A9782,MI_Match_Analysis!$A$2:$A$8,MI_Match_Analysis!$F$2:$F$8,"Not Found")</f>
        <v>Not Found</v>
      </c>
    </row>
    <row r="9783" spans="1:20" hidden="1" x14ac:dyDescent="0.3">
      <c r="A9783">
        <v>43</v>
      </c>
      <c r="B9783" s="1">
        <v>46143</v>
      </c>
      <c r="C9783" t="s">
        <v>162</v>
      </c>
      <c r="D9783" t="s">
        <v>138</v>
      </c>
      <c r="E9783" t="s">
        <v>40</v>
      </c>
      <c r="F9783" t="s">
        <v>54</v>
      </c>
      <c r="G9783">
        <v>1</v>
      </c>
      <c r="H9783">
        <v>5.2</v>
      </c>
      <c r="I9783" t="s">
        <v>211</v>
      </c>
      <c r="J9783" t="s">
        <v>300</v>
      </c>
      <c r="K9783">
        <v>4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83</v>
      </c>
      <c r="R9783" t="s">
        <v>83</v>
      </c>
      <c r="S9783" t="s">
        <v>83</v>
      </c>
      <c r="T9783" t="str">
        <f>_xlfn.XLOOKUP(A9783,MI_Match_Analysis!$A$2:$A$8,MI_Match_Analysis!$F$2:$F$8,"Not Found")</f>
        <v>Not Found</v>
      </c>
    </row>
    <row r="9784" spans="1:20" hidden="1" x14ac:dyDescent="0.3">
      <c r="A9784">
        <v>43</v>
      </c>
      <c r="B9784" s="1">
        <v>46143</v>
      </c>
      <c r="C9784" t="s">
        <v>162</v>
      </c>
      <c r="D9784" t="s">
        <v>138</v>
      </c>
      <c r="E9784" t="s">
        <v>40</v>
      </c>
      <c r="F9784" t="s">
        <v>54</v>
      </c>
      <c r="G9784">
        <v>1</v>
      </c>
      <c r="H9784">
        <v>5.3</v>
      </c>
      <c r="I9784" t="s">
        <v>211</v>
      </c>
      <c r="J9784" t="s">
        <v>300</v>
      </c>
      <c r="K9784">
        <v>6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83</v>
      </c>
      <c r="R9784" t="s">
        <v>83</v>
      </c>
      <c r="S9784" t="s">
        <v>83</v>
      </c>
      <c r="T9784" t="str">
        <f>_xlfn.XLOOKUP(A9784,MI_Match_Analysis!$A$2:$A$8,MI_Match_Analysis!$F$2:$F$8,"Not Found")</f>
        <v>Not Found</v>
      </c>
    </row>
    <row r="9785" spans="1:20" hidden="1" x14ac:dyDescent="0.3">
      <c r="A9785">
        <v>43</v>
      </c>
      <c r="B9785" s="1">
        <v>46143</v>
      </c>
      <c r="C9785" t="s">
        <v>162</v>
      </c>
      <c r="D9785" t="s">
        <v>138</v>
      </c>
      <c r="E9785" t="s">
        <v>40</v>
      </c>
      <c r="F9785" t="s">
        <v>54</v>
      </c>
      <c r="G9785">
        <v>1</v>
      </c>
      <c r="H9785">
        <v>5.4</v>
      </c>
      <c r="I9785" t="s">
        <v>211</v>
      </c>
      <c r="J9785" t="s">
        <v>300</v>
      </c>
      <c r="K9785">
        <v>1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83</v>
      </c>
      <c r="R9785" t="s">
        <v>83</v>
      </c>
      <c r="S9785" t="s">
        <v>83</v>
      </c>
      <c r="T9785" t="str">
        <f>_xlfn.XLOOKUP(A9785,MI_Match_Analysis!$A$2:$A$8,MI_Match_Analysis!$F$2:$F$8,"Not Found")</f>
        <v>Not Found</v>
      </c>
    </row>
    <row r="9786" spans="1:20" hidden="1" x14ac:dyDescent="0.3">
      <c r="A9786">
        <v>43</v>
      </c>
      <c r="B9786" s="1">
        <v>46143</v>
      </c>
      <c r="C9786" t="s">
        <v>162</v>
      </c>
      <c r="D9786" t="s">
        <v>138</v>
      </c>
      <c r="E9786" t="s">
        <v>40</v>
      </c>
      <c r="F9786" t="s">
        <v>54</v>
      </c>
      <c r="G9786">
        <v>1</v>
      </c>
      <c r="H9786">
        <v>5.5</v>
      </c>
      <c r="I9786" t="s">
        <v>74</v>
      </c>
      <c r="J9786" t="s">
        <v>300</v>
      </c>
      <c r="K9786">
        <v>2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83</v>
      </c>
      <c r="R9786" t="s">
        <v>83</v>
      </c>
      <c r="S9786" t="s">
        <v>83</v>
      </c>
      <c r="T9786" t="str">
        <f>_xlfn.XLOOKUP(A9786,MI_Match_Analysis!$A$2:$A$8,MI_Match_Analysis!$F$2:$F$8,"Not Found")</f>
        <v>Not Found</v>
      </c>
    </row>
    <row r="9787" spans="1:20" hidden="1" x14ac:dyDescent="0.3">
      <c r="A9787">
        <v>43</v>
      </c>
      <c r="B9787" s="1">
        <v>46143</v>
      </c>
      <c r="C9787" t="s">
        <v>162</v>
      </c>
      <c r="D9787" t="s">
        <v>138</v>
      </c>
      <c r="E9787" t="s">
        <v>40</v>
      </c>
      <c r="F9787" t="s">
        <v>54</v>
      </c>
      <c r="G9787">
        <v>1</v>
      </c>
      <c r="H9787">
        <v>5.6</v>
      </c>
      <c r="I9787" t="s">
        <v>74</v>
      </c>
      <c r="J9787" t="s">
        <v>300</v>
      </c>
      <c r="K9787">
        <v>1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83</v>
      </c>
      <c r="R9787" t="s">
        <v>83</v>
      </c>
      <c r="S9787" t="s">
        <v>83</v>
      </c>
      <c r="T9787" t="str">
        <f>_xlfn.XLOOKUP(A9787,MI_Match_Analysis!$A$2:$A$8,MI_Match_Analysis!$F$2:$F$8,"Not Found")</f>
        <v>Not Found</v>
      </c>
    </row>
    <row r="9788" spans="1:20" hidden="1" x14ac:dyDescent="0.3">
      <c r="A9788">
        <v>43</v>
      </c>
      <c r="B9788" s="1">
        <v>46143</v>
      </c>
      <c r="C9788" t="s">
        <v>162</v>
      </c>
      <c r="D9788" t="s">
        <v>138</v>
      </c>
      <c r="E9788" t="s">
        <v>40</v>
      </c>
      <c r="F9788" t="s">
        <v>54</v>
      </c>
      <c r="G9788">
        <v>1</v>
      </c>
      <c r="H9788">
        <v>6.1</v>
      </c>
      <c r="I9788" t="s">
        <v>74</v>
      </c>
      <c r="J9788" t="s">
        <v>229</v>
      </c>
      <c r="K9788">
        <v>1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83</v>
      </c>
      <c r="R9788" t="s">
        <v>83</v>
      </c>
      <c r="S9788" t="s">
        <v>83</v>
      </c>
      <c r="T9788" t="str">
        <f>_xlfn.XLOOKUP(A9788,MI_Match_Analysis!$A$2:$A$8,MI_Match_Analysis!$F$2:$F$8,"Not Found")</f>
        <v>Not Found</v>
      </c>
    </row>
    <row r="9789" spans="1:20" hidden="1" x14ac:dyDescent="0.3">
      <c r="A9789">
        <v>43</v>
      </c>
      <c r="B9789" s="1">
        <v>46143</v>
      </c>
      <c r="C9789" t="s">
        <v>162</v>
      </c>
      <c r="D9789" t="s">
        <v>138</v>
      </c>
      <c r="E9789" t="s">
        <v>40</v>
      </c>
      <c r="F9789" t="s">
        <v>54</v>
      </c>
      <c r="G9789">
        <v>1</v>
      </c>
      <c r="H9789">
        <v>6.2</v>
      </c>
      <c r="I9789" t="s">
        <v>211</v>
      </c>
      <c r="J9789" t="s">
        <v>229</v>
      </c>
      <c r="K9789">
        <v>1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83</v>
      </c>
      <c r="R9789" t="s">
        <v>83</v>
      </c>
      <c r="S9789" t="s">
        <v>83</v>
      </c>
      <c r="T9789" t="str">
        <f>_xlfn.XLOOKUP(A9789,MI_Match_Analysis!$A$2:$A$8,MI_Match_Analysis!$F$2:$F$8,"Not Found")</f>
        <v>Not Found</v>
      </c>
    </row>
    <row r="9790" spans="1:20" hidden="1" x14ac:dyDescent="0.3">
      <c r="A9790">
        <v>43</v>
      </c>
      <c r="B9790" s="1">
        <v>46143</v>
      </c>
      <c r="C9790" t="s">
        <v>162</v>
      </c>
      <c r="D9790" t="s">
        <v>138</v>
      </c>
      <c r="E9790" t="s">
        <v>40</v>
      </c>
      <c r="F9790" t="s">
        <v>54</v>
      </c>
      <c r="G9790">
        <v>1</v>
      </c>
      <c r="H9790">
        <v>6.3</v>
      </c>
      <c r="I9790" t="s">
        <v>74</v>
      </c>
      <c r="J9790" t="s">
        <v>229</v>
      </c>
      <c r="K9790">
        <v>4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83</v>
      </c>
      <c r="R9790" t="s">
        <v>83</v>
      </c>
      <c r="S9790" t="s">
        <v>83</v>
      </c>
      <c r="T9790" t="str">
        <f>_xlfn.XLOOKUP(A9790,MI_Match_Analysis!$A$2:$A$8,MI_Match_Analysis!$F$2:$F$8,"Not Found")</f>
        <v>Not Found</v>
      </c>
    </row>
    <row r="9791" spans="1:20" hidden="1" x14ac:dyDescent="0.3">
      <c r="A9791">
        <v>43</v>
      </c>
      <c r="B9791" s="1">
        <v>46143</v>
      </c>
      <c r="C9791" t="s">
        <v>162</v>
      </c>
      <c r="D9791" t="s">
        <v>138</v>
      </c>
      <c r="E9791" t="s">
        <v>40</v>
      </c>
      <c r="F9791" t="s">
        <v>54</v>
      </c>
      <c r="G9791">
        <v>1</v>
      </c>
      <c r="H9791">
        <v>6.4</v>
      </c>
      <c r="I9791" t="s">
        <v>74</v>
      </c>
      <c r="J9791" t="s">
        <v>229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83</v>
      </c>
      <c r="R9791" t="s">
        <v>83</v>
      </c>
      <c r="S9791" t="s">
        <v>83</v>
      </c>
      <c r="T9791" t="str">
        <f>_xlfn.XLOOKUP(A9791,MI_Match_Analysis!$A$2:$A$8,MI_Match_Analysis!$F$2:$F$8,"Not Found")</f>
        <v>Not Found</v>
      </c>
    </row>
    <row r="9792" spans="1:20" hidden="1" x14ac:dyDescent="0.3">
      <c r="A9792">
        <v>43</v>
      </c>
      <c r="B9792" s="1">
        <v>46143</v>
      </c>
      <c r="C9792" t="s">
        <v>162</v>
      </c>
      <c r="D9792" t="s">
        <v>138</v>
      </c>
      <c r="E9792" t="s">
        <v>40</v>
      </c>
      <c r="F9792" t="s">
        <v>54</v>
      </c>
      <c r="G9792">
        <v>1</v>
      </c>
      <c r="H9792">
        <v>6.5</v>
      </c>
      <c r="I9792" t="s">
        <v>74</v>
      </c>
      <c r="J9792" t="s">
        <v>229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83</v>
      </c>
      <c r="R9792" t="s">
        <v>83</v>
      </c>
      <c r="S9792" t="s">
        <v>83</v>
      </c>
      <c r="T9792" t="str">
        <f>_xlfn.XLOOKUP(A9792,MI_Match_Analysis!$A$2:$A$8,MI_Match_Analysis!$F$2:$F$8,"Not Found")</f>
        <v>Not Found</v>
      </c>
    </row>
    <row r="9793" spans="1:20" hidden="1" x14ac:dyDescent="0.3">
      <c r="A9793">
        <v>43</v>
      </c>
      <c r="B9793" s="1">
        <v>46143</v>
      </c>
      <c r="C9793" t="s">
        <v>162</v>
      </c>
      <c r="D9793" t="s">
        <v>138</v>
      </c>
      <c r="E9793" t="s">
        <v>40</v>
      </c>
      <c r="F9793" t="s">
        <v>54</v>
      </c>
      <c r="G9793">
        <v>1</v>
      </c>
      <c r="H9793">
        <v>6.6</v>
      </c>
      <c r="I9793" t="s">
        <v>211</v>
      </c>
      <c r="J9793" t="s">
        <v>229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83</v>
      </c>
      <c r="R9793" t="s">
        <v>83</v>
      </c>
      <c r="S9793" t="s">
        <v>83</v>
      </c>
      <c r="T9793" t="str">
        <f>_xlfn.XLOOKUP(A9793,MI_Match_Analysis!$A$2:$A$8,MI_Match_Analysis!$F$2:$F$8,"Not Found")</f>
        <v>Not Found</v>
      </c>
    </row>
    <row r="9794" spans="1:20" hidden="1" x14ac:dyDescent="0.3">
      <c r="A9794">
        <v>43</v>
      </c>
      <c r="B9794" s="1">
        <v>46143</v>
      </c>
      <c r="C9794" t="s">
        <v>162</v>
      </c>
      <c r="D9794" t="s">
        <v>138</v>
      </c>
      <c r="E9794" t="s">
        <v>40</v>
      </c>
      <c r="F9794" t="s">
        <v>54</v>
      </c>
      <c r="G9794">
        <v>1</v>
      </c>
      <c r="H9794">
        <v>7.1</v>
      </c>
      <c r="I9794" t="s">
        <v>211</v>
      </c>
      <c r="J9794" t="s">
        <v>136</v>
      </c>
      <c r="K9794">
        <v>1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83</v>
      </c>
      <c r="R9794" t="s">
        <v>83</v>
      </c>
      <c r="S9794" t="s">
        <v>83</v>
      </c>
      <c r="T9794" t="str">
        <f>_xlfn.XLOOKUP(A9794,MI_Match_Analysis!$A$2:$A$8,MI_Match_Analysis!$F$2:$F$8,"Not Found")</f>
        <v>Not Found</v>
      </c>
    </row>
    <row r="9795" spans="1:20" hidden="1" x14ac:dyDescent="0.3">
      <c r="A9795">
        <v>43</v>
      </c>
      <c r="B9795" s="1">
        <v>46143</v>
      </c>
      <c r="C9795" t="s">
        <v>162</v>
      </c>
      <c r="D9795" t="s">
        <v>138</v>
      </c>
      <c r="E9795" t="s">
        <v>40</v>
      </c>
      <c r="F9795" t="s">
        <v>54</v>
      </c>
      <c r="G9795">
        <v>1</v>
      </c>
      <c r="H9795">
        <v>7.2</v>
      </c>
      <c r="I9795" t="s">
        <v>74</v>
      </c>
      <c r="J9795" t="s">
        <v>136</v>
      </c>
      <c r="K9795">
        <v>1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83</v>
      </c>
      <c r="R9795" t="s">
        <v>83</v>
      </c>
      <c r="S9795" t="s">
        <v>83</v>
      </c>
      <c r="T9795" t="str">
        <f>_xlfn.XLOOKUP(A9795,MI_Match_Analysis!$A$2:$A$8,MI_Match_Analysis!$F$2:$F$8,"Not Found")</f>
        <v>Not Found</v>
      </c>
    </row>
    <row r="9796" spans="1:20" hidden="1" x14ac:dyDescent="0.3">
      <c r="A9796">
        <v>43</v>
      </c>
      <c r="B9796" s="1">
        <v>46143</v>
      </c>
      <c r="C9796" t="s">
        <v>162</v>
      </c>
      <c r="D9796" t="s">
        <v>138</v>
      </c>
      <c r="E9796" t="s">
        <v>40</v>
      </c>
      <c r="F9796" t="s">
        <v>54</v>
      </c>
      <c r="G9796">
        <v>1</v>
      </c>
      <c r="H9796">
        <v>7.3</v>
      </c>
      <c r="I9796" t="s">
        <v>211</v>
      </c>
      <c r="J9796" t="s">
        <v>136</v>
      </c>
      <c r="K9796">
        <v>2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83</v>
      </c>
      <c r="R9796" t="s">
        <v>83</v>
      </c>
      <c r="S9796" t="s">
        <v>83</v>
      </c>
      <c r="T9796" t="str">
        <f>_xlfn.XLOOKUP(A9796,MI_Match_Analysis!$A$2:$A$8,MI_Match_Analysis!$F$2:$F$8,"Not Found")</f>
        <v>Not Found</v>
      </c>
    </row>
    <row r="9797" spans="1:20" hidden="1" x14ac:dyDescent="0.3">
      <c r="A9797">
        <v>43</v>
      </c>
      <c r="B9797" s="1">
        <v>46143</v>
      </c>
      <c r="C9797" t="s">
        <v>162</v>
      </c>
      <c r="D9797" t="s">
        <v>138</v>
      </c>
      <c r="E9797" t="s">
        <v>40</v>
      </c>
      <c r="F9797" t="s">
        <v>54</v>
      </c>
      <c r="G9797">
        <v>1</v>
      </c>
      <c r="H9797">
        <v>7.4</v>
      </c>
      <c r="I9797" t="s">
        <v>211</v>
      </c>
      <c r="J9797" t="s">
        <v>136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83</v>
      </c>
      <c r="R9797" t="s">
        <v>83</v>
      </c>
      <c r="S9797" t="s">
        <v>83</v>
      </c>
      <c r="T9797" t="str">
        <f>_xlfn.XLOOKUP(A9797,MI_Match_Analysis!$A$2:$A$8,MI_Match_Analysis!$F$2:$F$8,"Not Found")</f>
        <v>Not Found</v>
      </c>
    </row>
    <row r="9798" spans="1:20" hidden="1" x14ac:dyDescent="0.3">
      <c r="A9798">
        <v>43</v>
      </c>
      <c r="B9798" s="1">
        <v>46143</v>
      </c>
      <c r="C9798" t="s">
        <v>162</v>
      </c>
      <c r="D9798" t="s">
        <v>138</v>
      </c>
      <c r="E9798" t="s">
        <v>40</v>
      </c>
      <c r="F9798" t="s">
        <v>54</v>
      </c>
      <c r="G9798">
        <v>1</v>
      </c>
      <c r="H9798">
        <v>7.5</v>
      </c>
      <c r="I9798" t="s">
        <v>74</v>
      </c>
      <c r="J9798" t="s">
        <v>136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83</v>
      </c>
      <c r="R9798" t="s">
        <v>83</v>
      </c>
      <c r="S9798" t="s">
        <v>83</v>
      </c>
      <c r="T9798" t="str">
        <f>_xlfn.XLOOKUP(A9798,MI_Match_Analysis!$A$2:$A$8,MI_Match_Analysis!$F$2:$F$8,"Not Found")</f>
        <v>Not Found</v>
      </c>
    </row>
    <row r="9799" spans="1:20" hidden="1" x14ac:dyDescent="0.3">
      <c r="A9799">
        <v>43</v>
      </c>
      <c r="B9799" s="1">
        <v>46143</v>
      </c>
      <c r="C9799" t="s">
        <v>162</v>
      </c>
      <c r="D9799" t="s">
        <v>138</v>
      </c>
      <c r="E9799" t="s">
        <v>40</v>
      </c>
      <c r="F9799" t="s">
        <v>54</v>
      </c>
      <c r="G9799">
        <v>1</v>
      </c>
      <c r="H9799">
        <v>7.6</v>
      </c>
      <c r="I9799" t="s">
        <v>211</v>
      </c>
      <c r="J9799" t="s">
        <v>136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83</v>
      </c>
      <c r="R9799" t="s">
        <v>83</v>
      </c>
      <c r="S9799" t="s">
        <v>83</v>
      </c>
      <c r="T9799" t="str">
        <f>_xlfn.XLOOKUP(A9799,MI_Match_Analysis!$A$2:$A$8,MI_Match_Analysis!$F$2:$F$8,"Not Found")</f>
        <v>Not Found</v>
      </c>
    </row>
    <row r="9800" spans="1:20" hidden="1" x14ac:dyDescent="0.3">
      <c r="A9800">
        <v>43</v>
      </c>
      <c r="B9800" s="1">
        <v>46143</v>
      </c>
      <c r="C9800" t="s">
        <v>162</v>
      </c>
      <c r="D9800" t="s">
        <v>138</v>
      </c>
      <c r="E9800" t="s">
        <v>40</v>
      </c>
      <c r="F9800" t="s">
        <v>54</v>
      </c>
      <c r="G9800">
        <v>1</v>
      </c>
      <c r="H9800">
        <v>8.1</v>
      </c>
      <c r="I9800" t="s">
        <v>211</v>
      </c>
      <c r="J9800" t="s">
        <v>229</v>
      </c>
      <c r="K9800">
        <v>6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83</v>
      </c>
      <c r="R9800" t="s">
        <v>83</v>
      </c>
      <c r="S9800" t="s">
        <v>83</v>
      </c>
      <c r="T9800" t="str">
        <f>_xlfn.XLOOKUP(A9800,MI_Match_Analysis!$A$2:$A$8,MI_Match_Analysis!$F$2:$F$8,"Not Found")</f>
        <v>Not Found</v>
      </c>
    </row>
    <row r="9801" spans="1:20" hidden="1" x14ac:dyDescent="0.3">
      <c r="A9801">
        <v>43</v>
      </c>
      <c r="B9801" s="1">
        <v>46143</v>
      </c>
      <c r="C9801" t="s">
        <v>162</v>
      </c>
      <c r="D9801" t="s">
        <v>138</v>
      </c>
      <c r="E9801" t="s">
        <v>40</v>
      </c>
      <c r="F9801" t="s">
        <v>54</v>
      </c>
      <c r="G9801">
        <v>1</v>
      </c>
      <c r="H9801">
        <v>8.1999999999999993</v>
      </c>
      <c r="I9801" t="s">
        <v>211</v>
      </c>
      <c r="J9801" t="s">
        <v>229</v>
      </c>
      <c r="K9801">
        <v>6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83</v>
      </c>
      <c r="R9801" t="s">
        <v>83</v>
      </c>
      <c r="S9801" t="s">
        <v>83</v>
      </c>
      <c r="T9801" t="str">
        <f>_xlfn.XLOOKUP(A9801,MI_Match_Analysis!$A$2:$A$8,MI_Match_Analysis!$F$2:$F$8,"Not Found")</f>
        <v>Not Found</v>
      </c>
    </row>
    <row r="9802" spans="1:20" hidden="1" x14ac:dyDescent="0.3">
      <c r="A9802">
        <v>43</v>
      </c>
      <c r="B9802" s="1">
        <v>46143</v>
      </c>
      <c r="C9802" t="s">
        <v>162</v>
      </c>
      <c r="D9802" t="s">
        <v>138</v>
      </c>
      <c r="E9802" t="s">
        <v>40</v>
      </c>
      <c r="F9802" t="s">
        <v>54</v>
      </c>
      <c r="G9802">
        <v>1</v>
      </c>
      <c r="H9802">
        <v>8.3000000000000007</v>
      </c>
      <c r="I9802" t="s">
        <v>211</v>
      </c>
      <c r="J9802" t="s">
        <v>229</v>
      </c>
      <c r="K9802">
        <v>1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83</v>
      </c>
      <c r="R9802" t="s">
        <v>83</v>
      </c>
      <c r="S9802" t="s">
        <v>83</v>
      </c>
      <c r="T9802" t="str">
        <f>_xlfn.XLOOKUP(A9802,MI_Match_Analysis!$A$2:$A$8,MI_Match_Analysis!$F$2:$F$8,"Not Found")</f>
        <v>Not Found</v>
      </c>
    </row>
    <row r="9803" spans="1:20" hidden="1" x14ac:dyDescent="0.3">
      <c r="A9803">
        <v>43</v>
      </c>
      <c r="B9803" s="1">
        <v>46143</v>
      </c>
      <c r="C9803" t="s">
        <v>162</v>
      </c>
      <c r="D9803" t="s">
        <v>138</v>
      </c>
      <c r="E9803" t="s">
        <v>40</v>
      </c>
      <c r="F9803" t="s">
        <v>54</v>
      </c>
      <c r="G9803">
        <v>1</v>
      </c>
      <c r="H9803">
        <v>8.4</v>
      </c>
      <c r="I9803" t="s">
        <v>74</v>
      </c>
      <c r="J9803" t="s">
        <v>229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83</v>
      </c>
      <c r="R9803" t="s">
        <v>83</v>
      </c>
      <c r="S9803" t="s">
        <v>83</v>
      </c>
      <c r="T9803" t="str">
        <f>_xlfn.XLOOKUP(A9803,MI_Match_Analysis!$A$2:$A$8,MI_Match_Analysis!$F$2:$F$8,"Not Found")</f>
        <v>Not Found</v>
      </c>
    </row>
    <row r="9804" spans="1:20" hidden="1" x14ac:dyDescent="0.3">
      <c r="A9804">
        <v>43</v>
      </c>
      <c r="B9804" s="1">
        <v>46143</v>
      </c>
      <c r="C9804" t="s">
        <v>162</v>
      </c>
      <c r="D9804" t="s">
        <v>138</v>
      </c>
      <c r="E9804" t="s">
        <v>40</v>
      </c>
      <c r="F9804" t="s">
        <v>54</v>
      </c>
      <c r="G9804">
        <v>1</v>
      </c>
      <c r="H9804">
        <v>8.5</v>
      </c>
      <c r="I9804" t="s">
        <v>211</v>
      </c>
      <c r="J9804" t="s">
        <v>229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83</v>
      </c>
      <c r="R9804" t="s">
        <v>83</v>
      </c>
      <c r="S9804" t="s">
        <v>83</v>
      </c>
      <c r="T9804" t="str">
        <f>_xlfn.XLOOKUP(A9804,MI_Match_Analysis!$A$2:$A$8,MI_Match_Analysis!$F$2:$F$8,"Not Found")</f>
        <v>Not Found</v>
      </c>
    </row>
    <row r="9805" spans="1:20" hidden="1" x14ac:dyDescent="0.3">
      <c r="A9805">
        <v>43</v>
      </c>
      <c r="B9805" s="1">
        <v>46143</v>
      </c>
      <c r="C9805" t="s">
        <v>162</v>
      </c>
      <c r="D9805" t="s">
        <v>138</v>
      </c>
      <c r="E9805" t="s">
        <v>40</v>
      </c>
      <c r="F9805" t="s">
        <v>54</v>
      </c>
      <c r="G9805">
        <v>1</v>
      </c>
      <c r="H9805">
        <v>8.6</v>
      </c>
      <c r="I9805" t="s">
        <v>211</v>
      </c>
      <c r="J9805" t="s">
        <v>229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83</v>
      </c>
      <c r="R9805" t="s">
        <v>83</v>
      </c>
      <c r="S9805" t="s">
        <v>83</v>
      </c>
      <c r="T9805" t="str">
        <f>_xlfn.XLOOKUP(A9805,MI_Match_Analysis!$A$2:$A$8,MI_Match_Analysis!$F$2:$F$8,"Not Found")</f>
        <v>Not Found</v>
      </c>
    </row>
    <row r="9806" spans="1:20" hidden="1" x14ac:dyDescent="0.3">
      <c r="A9806">
        <v>43</v>
      </c>
      <c r="B9806" s="1">
        <v>46143</v>
      </c>
      <c r="C9806" t="s">
        <v>162</v>
      </c>
      <c r="D9806" t="s">
        <v>138</v>
      </c>
      <c r="E9806" t="s">
        <v>40</v>
      </c>
      <c r="F9806" t="s">
        <v>54</v>
      </c>
      <c r="G9806">
        <v>1</v>
      </c>
      <c r="H9806">
        <v>9.1</v>
      </c>
      <c r="I9806" t="s">
        <v>74</v>
      </c>
      <c r="J9806" t="s">
        <v>136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83</v>
      </c>
      <c r="R9806" t="s">
        <v>83</v>
      </c>
      <c r="S9806" t="s">
        <v>83</v>
      </c>
      <c r="T9806" t="str">
        <f>_xlfn.XLOOKUP(A9806,MI_Match_Analysis!$A$2:$A$8,MI_Match_Analysis!$F$2:$F$8,"Not Found")</f>
        <v>Not Found</v>
      </c>
    </row>
    <row r="9807" spans="1:20" hidden="1" x14ac:dyDescent="0.3">
      <c r="A9807">
        <v>43</v>
      </c>
      <c r="B9807" s="1">
        <v>46143</v>
      </c>
      <c r="C9807" t="s">
        <v>162</v>
      </c>
      <c r="D9807" t="s">
        <v>138</v>
      </c>
      <c r="E9807" t="s">
        <v>40</v>
      </c>
      <c r="F9807" t="s">
        <v>54</v>
      </c>
      <c r="G9807">
        <v>1</v>
      </c>
      <c r="H9807">
        <v>9.1999999999999993</v>
      </c>
      <c r="I9807" t="s">
        <v>211</v>
      </c>
      <c r="J9807" t="s">
        <v>136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83</v>
      </c>
      <c r="R9807" t="s">
        <v>83</v>
      </c>
      <c r="S9807" t="s">
        <v>83</v>
      </c>
      <c r="T9807" t="str">
        <f>_xlfn.XLOOKUP(A9807,MI_Match_Analysis!$A$2:$A$8,MI_Match_Analysis!$F$2:$F$8,"Not Found")</f>
        <v>Not Found</v>
      </c>
    </row>
    <row r="9808" spans="1:20" hidden="1" x14ac:dyDescent="0.3">
      <c r="A9808">
        <v>43</v>
      </c>
      <c r="B9808" s="1">
        <v>46143</v>
      </c>
      <c r="C9808" t="s">
        <v>162</v>
      </c>
      <c r="D9808" t="s">
        <v>138</v>
      </c>
      <c r="E9808" t="s">
        <v>40</v>
      </c>
      <c r="F9808" t="s">
        <v>54</v>
      </c>
      <c r="G9808">
        <v>1</v>
      </c>
      <c r="H9808">
        <v>9.3000000000000007</v>
      </c>
      <c r="I9808" t="s">
        <v>74</v>
      </c>
      <c r="J9808" t="s">
        <v>136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83</v>
      </c>
      <c r="R9808" t="s">
        <v>83</v>
      </c>
      <c r="S9808" t="s">
        <v>83</v>
      </c>
      <c r="T9808" t="str">
        <f>_xlfn.XLOOKUP(A9808,MI_Match_Analysis!$A$2:$A$8,MI_Match_Analysis!$F$2:$F$8,"Not Found")</f>
        <v>Not Found</v>
      </c>
    </row>
    <row r="9809" spans="1:20" hidden="1" x14ac:dyDescent="0.3">
      <c r="A9809">
        <v>43</v>
      </c>
      <c r="B9809" s="1">
        <v>46143</v>
      </c>
      <c r="C9809" t="s">
        <v>162</v>
      </c>
      <c r="D9809" t="s">
        <v>138</v>
      </c>
      <c r="E9809" t="s">
        <v>40</v>
      </c>
      <c r="F9809" t="s">
        <v>54</v>
      </c>
      <c r="G9809">
        <v>1</v>
      </c>
      <c r="H9809">
        <v>9.4</v>
      </c>
      <c r="I9809" t="s">
        <v>74</v>
      </c>
      <c r="J9809" t="s">
        <v>136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83</v>
      </c>
      <c r="R9809" t="s">
        <v>83</v>
      </c>
      <c r="S9809" t="s">
        <v>83</v>
      </c>
      <c r="T9809" t="str">
        <f>_xlfn.XLOOKUP(A9809,MI_Match_Analysis!$A$2:$A$8,MI_Match_Analysis!$F$2:$F$8,"Not Found")</f>
        <v>Not Found</v>
      </c>
    </row>
    <row r="9810" spans="1:20" hidden="1" x14ac:dyDescent="0.3">
      <c r="A9810">
        <v>43</v>
      </c>
      <c r="B9810" s="1">
        <v>46143</v>
      </c>
      <c r="C9810" t="s">
        <v>162</v>
      </c>
      <c r="D9810" t="s">
        <v>138</v>
      </c>
      <c r="E9810" t="s">
        <v>40</v>
      </c>
      <c r="F9810" t="s">
        <v>54</v>
      </c>
      <c r="G9810">
        <v>1</v>
      </c>
      <c r="H9810">
        <v>9.5</v>
      </c>
      <c r="I9810" t="s">
        <v>211</v>
      </c>
      <c r="J9810" t="s">
        <v>136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83</v>
      </c>
      <c r="R9810" t="s">
        <v>83</v>
      </c>
      <c r="S9810" t="s">
        <v>83</v>
      </c>
      <c r="T9810" t="str">
        <f>_xlfn.XLOOKUP(A9810,MI_Match_Analysis!$A$2:$A$8,MI_Match_Analysis!$F$2:$F$8,"Not Found")</f>
        <v>Not Found</v>
      </c>
    </row>
    <row r="9811" spans="1:20" hidden="1" x14ac:dyDescent="0.3">
      <c r="A9811">
        <v>43</v>
      </c>
      <c r="B9811" s="1">
        <v>46143</v>
      </c>
      <c r="C9811" t="s">
        <v>162</v>
      </c>
      <c r="D9811" t="s">
        <v>138</v>
      </c>
      <c r="E9811" t="s">
        <v>40</v>
      </c>
      <c r="F9811" t="s">
        <v>54</v>
      </c>
      <c r="G9811">
        <v>1</v>
      </c>
      <c r="H9811">
        <v>9.6</v>
      </c>
      <c r="I9811" t="s">
        <v>74</v>
      </c>
      <c r="J9811" t="s">
        <v>136</v>
      </c>
      <c r="K9811">
        <v>2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83</v>
      </c>
      <c r="R9811" t="s">
        <v>83</v>
      </c>
      <c r="S9811" t="s">
        <v>83</v>
      </c>
      <c r="T9811" t="str">
        <f>_xlfn.XLOOKUP(A9811,MI_Match_Analysis!$A$2:$A$8,MI_Match_Analysis!$F$2:$F$8,"Not Found")</f>
        <v>Not Found</v>
      </c>
    </row>
    <row r="9812" spans="1:20" hidden="1" x14ac:dyDescent="0.3">
      <c r="A9812">
        <v>43</v>
      </c>
      <c r="B9812" s="1">
        <v>46143</v>
      </c>
      <c r="C9812" t="s">
        <v>162</v>
      </c>
      <c r="D9812" t="s">
        <v>138</v>
      </c>
      <c r="E9812" t="s">
        <v>40</v>
      </c>
      <c r="F9812" t="s">
        <v>54</v>
      </c>
      <c r="G9812">
        <v>1</v>
      </c>
      <c r="H9812">
        <v>10.1</v>
      </c>
      <c r="I9812" t="s">
        <v>211</v>
      </c>
      <c r="J9812" t="s">
        <v>231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83</v>
      </c>
      <c r="R9812" t="s">
        <v>83</v>
      </c>
      <c r="S9812" t="s">
        <v>83</v>
      </c>
      <c r="T9812" t="str">
        <f>_xlfn.XLOOKUP(A9812,MI_Match_Analysis!$A$2:$A$8,MI_Match_Analysis!$F$2:$F$8,"Not Found")</f>
        <v>Not Found</v>
      </c>
    </row>
    <row r="9813" spans="1:20" hidden="1" x14ac:dyDescent="0.3">
      <c r="A9813">
        <v>43</v>
      </c>
      <c r="B9813" s="1">
        <v>46143</v>
      </c>
      <c r="C9813" t="s">
        <v>162</v>
      </c>
      <c r="D9813" t="s">
        <v>138</v>
      </c>
      <c r="E9813" t="s">
        <v>40</v>
      </c>
      <c r="F9813" t="s">
        <v>54</v>
      </c>
      <c r="G9813">
        <v>1</v>
      </c>
      <c r="H9813">
        <v>10.199999999999999</v>
      </c>
      <c r="I9813" t="s">
        <v>211</v>
      </c>
      <c r="J9813" t="s">
        <v>231</v>
      </c>
      <c r="K9813">
        <v>0</v>
      </c>
      <c r="L9813">
        <v>1</v>
      </c>
      <c r="M9813">
        <v>1</v>
      </c>
      <c r="N9813">
        <v>0</v>
      </c>
      <c r="O9813">
        <v>0</v>
      </c>
      <c r="P9813">
        <v>0</v>
      </c>
      <c r="Q9813" t="s">
        <v>83</v>
      </c>
      <c r="R9813" t="s">
        <v>83</v>
      </c>
      <c r="S9813" t="s">
        <v>83</v>
      </c>
      <c r="T9813" t="str">
        <f>_xlfn.XLOOKUP(A9813,MI_Match_Analysis!$A$2:$A$8,MI_Match_Analysis!$F$2:$F$8,"Not Found")</f>
        <v>Not Found</v>
      </c>
    </row>
    <row r="9814" spans="1:20" hidden="1" x14ac:dyDescent="0.3">
      <c r="A9814">
        <v>43</v>
      </c>
      <c r="B9814" s="1">
        <v>46143</v>
      </c>
      <c r="C9814" t="s">
        <v>162</v>
      </c>
      <c r="D9814" t="s">
        <v>138</v>
      </c>
      <c r="E9814" t="s">
        <v>40</v>
      </c>
      <c r="F9814" t="s">
        <v>54</v>
      </c>
      <c r="G9814">
        <v>1</v>
      </c>
      <c r="H9814">
        <v>10.199999999999999</v>
      </c>
      <c r="I9814" t="s">
        <v>211</v>
      </c>
      <c r="J9814" t="s">
        <v>231</v>
      </c>
      <c r="K9814">
        <v>2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83</v>
      </c>
      <c r="R9814" t="s">
        <v>83</v>
      </c>
      <c r="S9814" t="s">
        <v>83</v>
      </c>
      <c r="T9814" t="str">
        <f>_xlfn.XLOOKUP(A9814,MI_Match_Analysis!$A$2:$A$8,MI_Match_Analysis!$F$2:$F$8,"Not Found")</f>
        <v>Not Found</v>
      </c>
    </row>
    <row r="9815" spans="1:20" hidden="1" x14ac:dyDescent="0.3">
      <c r="A9815">
        <v>43</v>
      </c>
      <c r="B9815" s="1">
        <v>46143</v>
      </c>
      <c r="C9815" t="s">
        <v>162</v>
      </c>
      <c r="D9815" t="s">
        <v>138</v>
      </c>
      <c r="E9815" t="s">
        <v>40</v>
      </c>
      <c r="F9815" t="s">
        <v>54</v>
      </c>
      <c r="G9815">
        <v>1</v>
      </c>
      <c r="H9815">
        <v>10.3</v>
      </c>
      <c r="I9815" t="s">
        <v>211</v>
      </c>
      <c r="J9815" t="s">
        <v>231</v>
      </c>
      <c r="K9815">
        <v>1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83</v>
      </c>
      <c r="R9815" t="s">
        <v>83</v>
      </c>
      <c r="S9815" t="s">
        <v>83</v>
      </c>
      <c r="T9815" t="str">
        <f>_xlfn.XLOOKUP(A9815,MI_Match_Analysis!$A$2:$A$8,MI_Match_Analysis!$F$2:$F$8,"Not Found")</f>
        <v>Not Found</v>
      </c>
    </row>
    <row r="9816" spans="1:20" hidden="1" x14ac:dyDescent="0.3">
      <c r="A9816">
        <v>43</v>
      </c>
      <c r="B9816" s="1">
        <v>46143</v>
      </c>
      <c r="C9816" t="s">
        <v>162</v>
      </c>
      <c r="D9816" t="s">
        <v>138</v>
      </c>
      <c r="E9816" t="s">
        <v>40</v>
      </c>
      <c r="F9816" t="s">
        <v>54</v>
      </c>
      <c r="G9816">
        <v>1</v>
      </c>
      <c r="H9816">
        <v>10.4</v>
      </c>
      <c r="I9816" t="s">
        <v>74</v>
      </c>
      <c r="J9816" t="s">
        <v>231</v>
      </c>
      <c r="K9816">
        <v>1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83</v>
      </c>
      <c r="R9816" t="s">
        <v>83</v>
      </c>
      <c r="S9816" t="s">
        <v>83</v>
      </c>
      <c r="T9816" t="str">
        <f>_xlfn.XLOOKUP(A9816,MI_Match_Analysis!$A$2:$A$8,MI_Match_Analysis!$F$2:$F$8,"Not Found")</f>
        <v>Not Found</v>
      </c>
    </row>
    <row r="9817" spans="1:20" hidden="1" x14ac:dyDescent="0.3">
      <c r="A9817">
        <v>43</v>
      </c>
      <c r="B9817" s="1">
        <v>46143</v>
      </c>
      <c r="C9817" t="s">
        <v>162</v>
      </c>
      <c r="D9817" t="s">
        <v>138</v>
      </c>
      <c r="E9817" t="s">
        <v>40</v>
      </c>
      <c r="F9817" t="s">
        <v>54</v>
      </c>
      <c r="G9817">
        <v>1</v>
      </c>
      <c r="H9817">
        <v>10.5</v>
      </c>
      <c r="I9817" t="s">
        <v>211</v>
      </c>
      <c r="J9817" t="s">
        <v>231</v>
      </c>
      <c r="K9817">
        <v>4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83</v>
      </c>
      <c r="R9817" t="s">
        <v>83</v>
      </c>
      <c r="S9817" t="s">
        <v>83</v>
      </c>
      <c r="T9817" t="str">
        <f>_xlfn.XLOOKUP(A9817,MI_Match_Analysis!$A$2:$A$8,MI_Match_Analysis!$F$2:$F$8,"Not Found")</f>
        <v>Not Found</v>
      </c>
    </row>
    <row r="9818" spans="1:20" hidden="1" x14ac:dyDescent="0.3">
      <c r="A9818">
        <v>43</v>
      </c>
      <c r="B9818" s="1">
        <v>46143</v>
      </c>
      <c r="C9818" t="s">
        <v>162</v>
      </c>
      <c r="D9818" t="s">
        <v>138</v>
      </c>
      <c r="E9818" t="s">
        <v>40</v>
      </c>
      <c r="F9818" t="s">
        <v>54</v>
      </c>
      <c r="G9818">
        <v>1</v>
      </c>
      <c r="H9818">
        <v>10.6</v>
      </c>
      <c r="I9818" t="s">
        <v>211</v>
      </c>
      <c r="J9818" t="s">
        <v>231</v>
      </c>
      <c r="K9818">
        <v>6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83</v>
      </c>
      <c r="R9818" t="s">
        <v>83</v>
      </c>
      <c r="S9818" t="s">
        <v>83</v>
      </c>
      <c r="T9818" t="str">
        <f>_xlfn.XLOOKUP(A9818,MI_Match_Analysis!$A$2:$A$8,MI_Match_Analysis!$F$2:$F$8,"Not Found")</f>
        <v>Not Found</v>
      </c>
    </row>
    <row r="9819" spans="1:20" hidden="1" x14ac:dyDescent="0.3">
      <c r="A9819">
        <v>43</v>
      </c>
      <c r="B9819" s="1">
        <v>46143</v>
      </c>
      <c r="C9819" t="s">
        <v>162</v>
      </c>
      <c r="D9819" t="s">
        <v>138</v>
      </c>
      <c r="E9819" t="s">
        <v>40</v>
      </c>
      <c r="F9819" t="s">
        <v>54</v>
      </c>
      <c r="G9819">
        <v>1</v>
      </c>
      <c r="H9819">
        <v>11.1</v>
      </c>
      <c r="I9819" t="s">
        <v>74</v>
      </c>
      <c r="J9819" t="s">
        <v>229</v>
      </c>
      <c r="K9819">
        <v>1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83</v>
      </c>
      <c r="R9819" t="s">
        <v>83</v>
      </c>
      <c r="S9819" t="s">
        <v>83</v>
      </c>
      <c r="T9819" t="str">
        <f>_xlfn.XLOOKUP(A9819,MI_Match_Analysis!$A$2:$A$8,MI_Match_Analysis!$F$2:$F$8,"Not Found")</f>
        <v>Not Found</v>
      </c>
    </row>
    <row r="9820" spans="1:20" hidden="1" x14ac:dyDescent="0.3">
      <c r="A9820">
        <v>43</v>
      </c>
      <c r="B9820" s="1">
        <v>46143</v>
      </c>
      <c r="C9820" t="s">
        <v>162</v>
      </c>
      <c r="D9820" t="s">
        <v>138</v>
      </c>
      <c r="E9820" t="s">
        <v>40</v>
      </c>
      <c r="F9820" t="s">
        <v>54</v>
      </c>
      <c r="G9820">
        <v>1</v>
      </c>
      <c r="H9820">
        <v>11.2</v>
      </c>
      <c r="I9820" t="s">
        <v>211</v>
      </c>
      <c r="J9820" t="s">
        <v>229</v>
      </c>
      <c r="K9820">
        <v>1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83</v>
      </c>
      <c r="R9820" t="s">
        <v>83</v>
      </c>
      <c r="S9820" t="s">
        <v>83</v>
      </c>
      <c r="T9820" t="str">
        <f>_xlfn.XLOOKUP(A9820,MI_Match_Analysis!$A$2:$A$8,MI_Match_Analysis!$F$2:$F$8,"Not Found")</f>
        <v>Not Found</v>
      </c>
    </row>
    <row r="9821" spans="1:20" hidden="1" x14ac:dyDescent="0.3">
      <c r="A9821">
        <v>43</v>
      </c>
      <c r="B9821" s="1">
        <v>46143</v>
      </c>
      <c r="C9821" t="s">
        <v>162</v>
      </c>
      <c r="D9821" t="s">
        <v>138</v>
      </c>
      <c r="E9821" t="s">
        <v>40</v>
      </c>
      <c r="F9821" t="s">
        <v>54</v>
      </c>
      <c r="G9821">
        <v>1</v>
      </c>
      <c r="H9821">
        <v>11.3</v>
      </c>
      <c r="I9821" t="s">
        <v>74</v>
      </c>
      <c r="J9821" t="s">
        <v>229</v>
      </c>
      <c r="K9821">
        <v>6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83</v>
      </c>
      <c r="R9821" t="s">
        <v>83</v>
      </c>
      <c r="S9821" t="s">
        <v>83</v>
      </c>
      <c r="T9821" t="str">
        <f>_xlfn.XLOOKUP(A9821,MI_Match_Analysis!$A$2:$A$8,MI_Match_Analysis!$F$2:$F$8,"Not Found")</f>
        <v>Not Found</v>
      </c>
    </row>
    <row r="9822" spans="1:20" hidden="1" x14ac:dyDescent="0.3">
      <c r="A9822">
        <v>43</v>
      </c>
      <c r="B9822" s="1">
        <v>46143</v>
      </c>
      <c r="C9822" t="s">
        <v>162</v>
      </c>
      <c r="D9822" t="s">
        <v>138</v>
      </c>
      <c r="E9822" t="s">
        <v>40</v>
      </c>
      <c r="F9822" t="s">
        <v>54</v>
      </c>
      <c r="G9822">
        <v>1</v>
      </c>
      <c r="H9822">
        <v>11.4</v>
      </c>
      <c r="I9822" t="s">
        <v>74</v>
      </c>
      <c r="J9822" t="s">
        <v>229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165</v>
      </c>
      <c r="R9822" t="s">
        <v>74</v>
      </c>
      <c r="S9822" t="s">
        <v>118</v>
      </c>
      <c r="T9822" t="str">
        <f>_xlfn.XLOOKUP(A9822,MI_Match_Analysis!$A$2:$A$8,MI_Match_Analysis!$F$2:$F$8,"Not Found")</f>
        <v>Not Found</v>
      </c>
    </row>
    <row r="9823" spans="1:20" hidden="1" x14ac:dyDescent="0.3">
      <c r="A9823">
        <v>43</v>
      </c>
      <c r="B9823" s="1">
        <v>46143</v>
      </c>
      <c r="C9823" t="s">
        <v>162</v>
      </c>
      <c r="D9823" t="s">
        <v>138</v>
      </c>
      <c r="E9823" t="s">
        <v>40</v>
      </c>
      <c r="F9823" t="s">
        <v>54</v>
      </c>
      <c r="G9823">
        <v>1</v>
      </c>
      <c r="H9823">
        <v>11.5</v>
      </c>
      <c r="I9823" t="s">
        <v>129</v>
      </c>
      <c r="J9823" t="s">
        <v>229</v>
      </c>
      <c r="K9823">
        <v>1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83</v>
      </c>
      <c r="R9823" t="s">
        <v>83</v>
      </c>
      <c r="S9823" t="s">
        <v>83</v>
      </c>
      <c r="T9823" t="str">
        <f>_xlfn.XLOOKUP(A9823,MI_Match_Analysis!$A$2:$A$8,MI_Match_Analysis!$F$2:$F$8,"Not Found")</f>
        <v>Not Found</v>
      </c>
    </row>
    <row r="9824" spans="1:20" hidden="1" x14ac:dyDescent="0.3">
      <c r="A9824">
        <v>43</v>
      </c>
      <c r="B9824" s="1">
        <v>46143</v>
      </c>
      <c r="C9824" t="s">
        <v>162</v>
      </c>
      <c r="D9824" t="s">
        <v>138</v>
      </c>
      <c r="E9824" t="s">
        <v>40</v>
      </c>
      <c r="F9824" t="s">
        <v>54</v>
      </c>
      <c r="G9824">
        <v>1</v>
      </c>
      <c r="H9824">
        <v>11.6</v>
      </c>
      <c r="I9824" t="s">
        <v>211</v>
      </c>
      <c r="J9824" t="s">
        <v>229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83</v>
      </c>
      <c r="R9824" t="s">
        <v>83</v>
      </c>
      <c r="S9824" t="s">
        <v>83</v>
      </c>
      <c r="T9824" t="str">
        <f>_xlfn.XLOOKUP(A9824,MI_Match_Analysis!$A$2:$A$8,MI_Match_Analysis!$F$2:$F$8,"Not Found")</f>
        <v>Not Found</v>
      </c>
    </row>
    <row r="9825" spans="1:20" hidden="1" x14ac:dyDescent="0.3">
      <c r="A9825">
        <v>43</v>
      </c>
      <c r="B9825" s="1">
        <v>46143</v>
      </c>
      <c r="C9825" t="s">
        <v>162</v>
      </c>
      <c r="D9825" t="s">
        <v>138</v>
      </c>
      <c r="E9825" t="s">
        <v>40</v>
      </c>
      <c r="F9825" t="s">
        <v>54</v>
      </c>
      <c r="G9825">
        <v>1</v>
      </c>
      <c r="H9825">
        <v>12.1</v>
      </c>
      <c r="I9825" t="s">
        <v>211</v>
      </c>
      <c r="J9825" t="s">
        <v>231</v>
      </c>
      <c r="K9825">
        <v>1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83</v>
      </c>
      <c r="R9825" t="s">
        <v>83</v>
      </c>
      <c r="S9825" t="s">
        <v>83</v>
      </c>
      <c r="T9825" t="str">
        <f>_xlfn.XLOOKUP(A9825,MI_Match_Analysis!$A$2:$A$8,MI_Match_Analysis!$F$2:$F$8,"Not Found")</f>
        <v>Not Found</v>
      </c>
    </row>
    <row r="9826" spans="1:20" hidden="1" x14ac:dyDescent="0.3">
      <c r="A9826">
        <v>43</v>
      </c>
      <c r="B9826" s="1">
        <v>46143</v>
      </c>
      <c r="C9826" t="s">
        <v>162</v>
      </c>
      <c r="D9826" t="s">
        <v>138</v>
      </c>
      <c r="E9826" t="s">
        <v>40</v>
      </c>
      <c r="F9826" t="s">
        <v>54</v>
      </c>
      <c r="G9826">
        <v>1</v>
      </c>
      <c r="H9826">
        <v>12.2</v>
      </c>
      <c r="I9826" t="s">
        <v>129</v>
      </c>
      <c r="J9826" t="s">
        <v>231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83</v>
      </c>
      <c r="R9826" t="s">
        <v>83</v>
      </c>
      <c r="S9826" t="s">
        <v>83</v>
      </c>
      <c r="T9826" t="str">
        <f>_xlfn.XLOOKUP(A9826,MI_Match_Analysis!$A$2:$A$8,MI_Match_Analysis!$F$2:$F$8,"Not Found")</f>
        <v>Not Found</v>
      </c>
    </row>
    <row r="9827" spans="1:20" hidden="1" x14ac:dyDescent="0.3">
      <c r="A9827">
        <v>43</v>
      </c>
      <c r="B9827" s="1">
        <v>46143</v>
      </c>
      <c r="C9827" t="s">
        <v>162</v>
      </c>
      <c r="D9827" t="s">
        <v>138</v>
      </c>
      <c r="E9827" t="s">
        <v>40</v>
      </c>
      <c r="F9827" t="s">
        <v>54</v>
      </c>
      <c r="G9827">
        <v>1</v>
      </c>
      <c r="H9827">
        <v>12.3</v>
      </c>
      <c r="I9827" t="s">
        <v>211</v>
      </c>
      <c r="J9827" t="s">
        <v>231</v>
      </c>
      <c r="K9827">
        <v>0</v>
      </c>
      <c r="L9827">
        <v>1</v>
      </c>
      <c r="M9827">
        <v>0</v>
      </c>
      <c r="N9827">
        <v>0</v>
      </c>
      <c r="O9827">
        <v>0</v>
      </c>
      <c r="P9827">
        <v>0</v>
      </c>
      <c r="Q9827" t="s">
        <v>83</v>
      </c>
      <c r="R9827" t="s">
        <v>83</v>
      </c>
      <c r="S9827" t="s">
        <v>83</v>
      </c>
      <c r="T9827" t="str">
        <f>_xlfn.XLOOKUP(A9827,MI_Match_Analysis!$A$2:$A$8,MI_Match_Analysis!$F$2:$F$8,"Not Found")</f>
        <v>Not Found</v>
      </c>
    </row>
    <row r="9828" spans="1:20" hidden="1" x14ac:dyDescent="0.3">
      <c r="A9828">
        <v>43</v>
      </c>
      <c r="B9828" s="1">
        <v>46143</v>
      </c>
      <c r="C9828" t="s">
        <v>162</v>
      </c>
      <c r="D9828" t="s">
        <v>138</v>
      </c>
      <c r="E9828" t="s">
        <v>40</v>
      </c>
      <c r="F9828" t="s">
        <v>54</v>
      </c>
      <c r="G9828">
        <v>1</v>
      </c>
      <c r="H9828">
        <v>12.4</v>
      </c>
      <c r="I9828" t="s">
        <v>129</v>
      </c>
      <c r="J9828" t="s">
        <v>231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83</v>
      </c>
      <c r="R9828" t="s">
        <v>83</v>
      </c>
      <c r="S9828" t="s">
        <v>83</v>
      </c>
      <c r="T9828" t="str">
        <f>_xlfn.XLOOKUP(A9828,MI_Match_Analysis!$A$2:$A$8,MI_Match_Analysis!$F$2:$F$8,"Not Found")</f>
        <v>Not Found</v>
      </c>
    </row>
    <row r="9829" spans="1:20" hidden="1" x14ac:dyDescent="0.3">
      <c r="A9829">
        <v>43</v>
      </c>
      <c r="B9829" s="1">
        <v>46143</v>
      </c>
      <c r="C9829" t="s">
        <v>162</v>
      </c>
      <c r="D9829" t="s">
        <v>138</v>
      </c>
      <c r="E9829" t="s">
        <v>40</v>
      </c>
      <c r="F9829" t="s">
        <v>54</v>
      </c>
      <c r="G9829">
        <v>1</v>
      </c>
      <c r="H9829">
        <v>12.5</v>
      </c>
      <c r="I9829" t="s">
        <v>129</v>
      </c>
      <c r="J9829" t="s">
        <v>231</v>
      </c>
      <c r="K9829">
        <v>2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83</v>
      </c>
      <c r="R9829" t="s">
        <v>83</v>
      </c>
      <c r="S9829" t="s">
        <v>83</v>
      </c>
      <c r="T9829" t="str">
        <f>_xlfn.XLOOKUP(A9829,MI_Match_Analysis!$A$2:$A$8,MI_Match_Analysis!$F$2:$F$8,"Not Found")</f>
        <v>Not Found</v>
      </c>
    </row>
    <row r="9830" spans="1:20" hidden="1" x14ac:dyDescent="0.3">
      <c r="A9830">
        <v>43</v>
      </c>
      <c r="B9830" s="1">
        <v>46143</v>
      </c>
      <c r="C9830" t="s">
        <v>162</v>
      </c>
      <c r="D9830" t="s">
        <v>138</v>
      </c>
      <c r="E9830" t="s">
        <v>40</v>
      </c>
      <c r="F9830" t="s">
        <v>54</v>
      </c>
      <c r="G9830">
        <v>1</v>
      </c>
      <c r="H9830">
        <v>12.6</v>
      </c>
      <c r="I9830" t="s">
        <v>129</v>
      </c>
      <c r="J9830" t="s">
        <v>231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83</v>
      </c>
      <c r="R9830" t="s">
        <v>83</v>
      </c>
      <c r="S9830" t="s">
        <v>83</v>
      </c>
      <c r="T9830" t="str">
        <f>_xlfn.XLOOKUP(A9830,MI_Match_Analysis!$A$2:$A$8,MI_Match_Analysis!$F$2:$F$8,"Not Found")</f>
        <v>Not Found</v>
      </c>
    </row>
    <row r="9831" spans="1:20" hidden="1" x14ac:dyDescent="0.3">
      <c r="A9831">
        <v>43</v>
      </c>
      <c r="B9831" s="1">
        <v>46143</v>
      </c>
      <c r="C9831" t="s">
        <v>162</v>
      </c>
      <c r="D9831" t="s">
        <v>138</v>
      </c>
      <c r="E9831" t="s">
        <v>40</v>
      </c>
      <c r="F9831" t="s">
        <v>54</v>
      </c>
      <c r="G9831">
        <v>1</v>
      </c>
      <c r="H9831">
        <v>13.1</v>
      </c>
      <c r="I9831" t="s">
        <v>211</v>
      </c>
      <c r="J9831" t="s">
        <v>136</v>
      </c>
      <c r="K9831">
        <v>0</v>
      </c>
      <c r="L9831">
        <v>1</v>
      </c>
      <c r="M9831">
        <v>0</v>
      </c>
      <c r="N9831">
        <v>1</v>
      </c>
      <c r="O9831">
        <v>0</v>
      </c>
      <c r="P9831">
        <v>0</v>
      </c>
      <c r="Q9831" t="s">
        <v>83</v>
      </c>
      <c r="R9831" t="s">
        <v>83</v>
      </c>
      <c r="S9831" t="s">
        <v>83</v>
      </c>
      <c r="T9831" t="str">
        <f>_xlfn.XLOOKUP(A9831,MI_Match_Analysis!$A$2:$A$8,MI_Match_Analysis!$F$2:$F$8,"Not Found")</f>
        <v>Not Found</v>
      </c>
    </row>
    <row r="9832" spans="1:20" hidden="1" x14ac:dyDescent="0.3">
      <c r="A9832">
        <v>43</v>
      </c>
      <c r="B9832" s="1">
        <v>46143</v>
      </c>
      <c r="C9832" t="s">
        <v>162</v>
      </c>
      <c r="D9832" t="s">
        <v>138</v>
      </c>
      <c r="E9832" t="s">
        <v>40</v>
      </c>
      <c r="F9832" t="s">
        <v>54</v>
      </c>
      <c r="G9832">
        <v>1</v>
      </c>
      <c r="H9832">
        <v>13.2</v>
      </c>
      <c r="I9832" t="s">
        <v>129</v>
      </c>
      <c r="J9832" t="s">
        <v>136</v>
      </c>
      <c r="K9832">
        <v>2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83</v>
      </c>
      <c r="R9832" t="s">
        <v>83</v>
      </c>
      <c r="S9832" t="s">
        <v>83</v>
      </c>
      <c r="T9832" t="str">
        <f>_xlfn.XLOOKUP(A9832,MI_Match_Analysis!$A$2:$A$8,MI_Match_Analysis!$F$2:$F$8,"Not Found")</f>
        <v>Not Found</v>
      </c>
    </row>
    <row r="9833" spans="1:20" hidden="1" x14ac:dyDescent="0.3">
      <c r="A9833">
        <v>43</v>
      </c>
      <c r="B9833" s="1">
        <v>46143</v>
      </c>
      <c r="C9833" t="s">
        <v>162</v>
      </c>
      <c r="D9833" t="s">
        <v>138</v>
      </c>
      <c r="E9833" t="s">
        <v>40</v>
      </c>
      <c r="F9833" t="s">
        <v>54</v>
      </c>
      <c r="G9833">
        <v>1</v>
      </c>
      <c r="H9833">
        <v>13.3</v>
      </c>
      <c r="I9833" t="s">
        <v>129</v>
      </c>
      <c r="J9833" t="s">
        <v>136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83</v>
      </c>
      <c r="R9833" t="s">
        <v>83</v>
      </c>
      <c r="S9833" t="s">
        <v>83</v>
      </c>
      <c r="T9833" t="str">
        <f>_xlfn.XLOOKUP(A9833,MI_Match_Analysis!$A$2:$A$8,MI_Match_Analysis!$F$2:$F$8,"Not Found")</f>
        <v>Not Found</v>
      </c>
    </row>
    <row r="9834" spans="1:20" hidden="1" x14ac:dyDescent="0.3">
      <c r="A9834">
        <v>43</v>
      </c>
      <c r="B9834" s="1">
        <v>46143</v>
      </c>
      <c r="C9834" t="s">
        <v>162</v>
      </c>
      <c r="D9834" t="s">
        <v>138</v>
      </c>
      <c r="E9834" t="s">
        <v>40</v>
      </c>
      <c r="F9834" t="s">
        <v>54</v>
      </c>
      <c r="G9834">
        <v>1</v>
      </c>
      <c r="H9834">
        <v>13.4</v>
      </c>
      <c r="I9834" t="s">
        <v>129</v>
      </c>
      <c r="J9834" t="s">
        <v>136</v>
      </c>
      <c r="K9834">
        <v>1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83</v>
      </c>
      <c r="R9834" t="s">
        <v>83</v>
      </c>
      <c r="S9834" t="s">
        <v>83</v>
      </c>
      <c r="T9834" t="str">
        <f>_xlfn.XLOOKUP(A9834,MI_Match_Analysis!$A$2:$A$8,MI_Match_Analysis!$F$2:$F$8,"Not Found")</f>
        <v>Not Found</v>
      </c>
    </row>
    <row r="9835" spans="1:20" hidden="1" x14ac:dyDescent="0.3">
      <c r="A9835">
        <v>43</v>
      </c>
      <c r="B9835" s="1">
        <v>46143</v>
      </c>
      <c r="C9835" t="s">
        <v>162</v>
      </c>
      <c r="D9835" t="s">
        <v>138</v>
      </c>
      <c r="E9835" t="s">
        <v>40</v>
      </c>
      <c r="F9835" t="s">
        <v>54</v>
      </c>
      <c r="G9835">
        <v>1</v>
      </c>
      <c r="H9835">
        <v>13.5</v>
      </c>
      <c r="I9835" t="s">
        <v>211</v>
      </c>
      <c r="J9835" t="s">
        <v>136</v>
      </c>
      <c r="K9835">
        <v>4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83</v>
      </c>
      <c r="R9835" t="s">
        <v>83</v>
      </c>
      <c r="S9835" t="s">
        <v>83</v>
      </c>
      <c r="T9835" t="str">
        <f>_xlfn.XLOOKUP(A9835,MI_Match_Analysis!$A$2:$A$8,MI_Match_Analysis!$F$2:$F$8,"Not Found")</f>
        <v>Not Found</v>
      </c>
    </row>
    <row r="9836" spans="1:20" hidden="1" x14ac:dyDescent="0.3">
      <c r="A9836">
        <v>43</v>
      </c>
      <c r="B9836" s="1">
        <v>46143</v>
      </c>
      <c r="C9836" t="s">
        <v>162</v>
      </c>
      <c r="D9836" t="s">
        <v>138</v>
      </c>
      <c r="E9836" t="s">
        <v>40</v>
      </c>
      <c r="F9836" t="s">
        <v>54</v>
      </c>
      <c r="G9836">
        <v>1</v>
      </c>
      <c r="H9836">
        <v>13.6</v>
      </c>
      <c r="I9836" t="s">
        <v>211</v>
      </c>
      <c r="J9836" t="s">
        <v>136</v>
      </c>
      <c r="K9836">
        <v>1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83</v>
      </c>
      <c r="R9836" t="s">
        <v>83</v>
      </c>
      <c r="S9836" t="s">
        <v>83</v>
      </c>
      <c r="T9836" t="str">
        <f>_xlfn.XLOOKUP(A9836,MI_Match_Analysis!$A$2:$A$8,MI_Match_Analysis!$F$2:$F$8,"Not Found")</f>
        <v>Not Found</v>
      </c>
    </row>
    <row r="9837" spans="1:20" hidden="1" x14ac:dyDescent="0.3">
      <c r="A9837">
        <v>43</v>
      </c>
      <c r="B9837" s="1">
        <v>46143</v>
      </c>
      <c r="C9837" t="s">
        <v>162</v>
      </c>
      <c r="D9837" t="s">
        <v>138</v>
      </c>
      <c r="E9837" t="s">
        <v>40</v>
      </c>
      <c r="F9837" t="s">
        <v>54</v>
      </c>
      <c r="G9837">
        <v>1</v>
      </c>
      <c r="H9837">
        <v>14.1</v>
      </c>
      <c r="I9837" t="s">
        <v>211</v>
      </c>
      <c r="J9837" t="s">
        <v>231</v>
      </c>
      <c r="K9837">
        <v>2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83</v>
      </c>
      <c r="R9837" t="s">
        <v>83</v>
      </c>
      <c r="S9837" t="s">
        <v>83</v>
      </c>
      <c r="T9837" t="str">
        <f>_xlfn.XLOOKUP(A9837,MI_Match_Analysis!$A$2:$A$8,MI_Match_Analysis!$F$2:$F$8,"Not Found")</f>
        <v>Not Found</v>
      </c>
    </row>
    <row r="9838" spans="1:20" hidden="1" x14ac:dyDescent="0.3">
      <c r="A9838">
        <v>43</v>
      </c>
      <c r="B9838" s="1">
        <v>46143</v>
      </c>
      <c r="C9838" t="s">
        <v>162</v>
      </c>
      <c r="D9838" t="s">
        <v>138</v>
      </c>
      <c r="E9838" t="s">
        <v>40</v>
      </c>
      <c r="F9838" t="s">
        <v>54</v>
      </c>
      <c r="G9838">
        <v>1</v>
      </c>
      <c r="H9838">
        <v>14.2</v>
      </c>
      <c r="I9838" t="s">
        <v>211</v>
      </c>
      <c r="J9838" t="s">
        <v>231</v>
      </c>
      <c r="K9838">
        <v>2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83</v>
      </c>
      <c r="R9838" t="s">
        <v>83</v>
      </c>
      <c r="S9838" t="s">
        <v>83</v>
      </c>
      <c r="T9838" t="str">
        <f>_xlfn.XLOOKUP(A9838,MI_Match_Analysis!$A$2:$A$8,MI_Match_Analysis!$F$2:$F$8,"Not Found")</f>
        <v>Not Found</v>
      </c>
    </row>
    <row r="9839" spans="1:20" hidden="1" x14ac:dyDescent="0.3">
      <c r="A9839">
        <v>43</v>
      </c>
      <c r="B9839" s="1">
        <v>46143</v>
      </c>
      <c r="C9839" t="s">
        <v>162</v>
      </c>
      <c r="D9839" t="s">
        <v>138</v>
      </c>
      <c r="E9839" t="s">
        <v>40</v>
      </c>
      <c r="F9839" t="s">
        <v>54</v>
      </c>
      <c r="G9839">
        <v>1</v>
      </c>
      <c r="H9839">
        <v>14.3</v>
      </c>
      <c r="I9839" t="s">
        <v>211</v>
      </c>
      <c r="J9839" t="s">
        <v>231</v>
      </c>
      <c r="K9839">
        <v>0</v>
      </c>
      <c r="L9839">
        <v>1</v>
      </c>
      <c r="M9839">
        <v>1</v>
      </c>
      <c r="N9839">
        <v>0</v>
      </c>
      <c r="O9839">
        <v>0</v>
      </c>
      <c r="P9839">
        <v>0</v>
      </c>
      <c r="Q9839" t="s">
        <v>83</v>
      </c>
      <c r="R9839" t="s">
        <v>83</v>
      </c>
      <c r="S9839" t="s">
        <v>83</v>
      </c>
      <c r="T9839" t="str">
        <f>_xlfn.XLOOKUP(A9839,MI_Match_Analysis!$A$2:$A$8,MI_Match_Analysis!$F$2:$F$8,"Not Found")</f>
        <v>Not Found</v>
      </c>
    </row>
    <row r="9840" spans="1:20" hidden="1" x14ac:dyDescent="0.3">
      <c r="A9840">
        <v>43</v>
      </c>
      <c r="B9840" s="1">
        <v>46143</v>
      </c>
      <c r="C9840" t="s">
        <v>162</v>
      </c>
      <c r="D9840" t="s">
        <v>138</v>
      </c>
      <c r="E9840" t="s">
        <v>40</v>
      </c>
      <c r="F9840" t="s">
        <v>54</v>
      </c>
      <c r="G9840">
        <v>1</v>
      </c>
      <c r="H9840">
        <v>14.3</v>
      </c>
      <c r="I9840" t="s">
        <v>211</v>
      </c>
      <c r="J9840" t="s">
        <v>231</v>
      </c>
      <c r="K9840">
        <v>1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83</v>
      </c>
      <c r="R9840" t="s">
        <v>83</v>
      </c>
      <c r="S9840" t="s">
        <v>83</v>
      </c>
      <c r="T9840" t="str">
        <f>_xlfn.XLOOKUP(A9840,MI_Match_Analysis!$A$2:$A$8,MI_Match_Analysis!$F$2:$F$8,"Not Found")</f>
        <v>Not Found</v>
      </c>
    </row>
    <row r="9841" spans="1:20" hidden="1" x14ac:dyDescent="0.3">
      <c r="A9841">
        <v>43</v>
      </c>
      <c r="B9841" s="1">
        <v>46143</v>
      </c>
      <c r="C9841" t="s">
        <v>162</v>
      </c>
      <c r="D9841" t="s">
        <v>138</v>
      </c>
      <c r="E9841" t="s">
        <v>40</v>
      </c>
      <c r="F9841" t="s">
        <v>54</v>
      </c>
      <c r="G9841">
        <v>1</v>
      </c>
      <c r="H9841">
        <v>14.4</v>
      </c>
      <c r="I9841" t="s">
        <v>129</v>
      </c>
      <c r="J9841" t="s">
        <v>231</v>
      </c>
      <c r="K9841">
        <v>6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83</v>
      </c>
      <c r="R9841" t="s">
        <v>83</v>
      </c>
      <c r="S9841" t="s">
        <v>83</v>
      </c>
      <c r="T9841" t="str">
        <f>_xlfn.XLOOKUP(A9841,MI_Match_Analysis!$A$2:$A$8,MI_Match_Analysis!$F$2:$F$8,"Not Found")</f>
        <v>Not Found</v>
      </c>
    </row>
    <row r="9842" spans="1:20" hidden="1" x14ac:dyDescent="0.3">
      <c r="A9842">
        <v>43</v>
      </c>
      <c r="B9842" s="1">
        <v>46143</v>
      </c>
      <c r="C9842" t="s">
        <v>162</v>
      </c>
      <c r="D9842" t="s">
        <v>138</v>
      </c>
      <c r="E9842" t="s">
        <v>40</v>
      </c>
      <c r="F9842" t="s">
        <v>54</v>
      </c>
      <c r="G9842">
        <v>1</v>
      </c>
      <c r="H9842">
        <v>14.5</v>
      </c>
      <c r="I9842" t="s">
        <v>129</v>
      </c>
      <c r="J9842" t="s">
        <v>231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83</v>
      </c>
      <c r="R9842" t="s">
        <v>83</v>
      </c>
      <c r="S9842" t="s">
        <v>83</v>
      </c>
      <c r="T9842" t="str">
        <f>_xlfn.XLOOKUP(A9842,MI_Match_Analysis!$A$2:$A$8,MI_Match_Analysis!$F$2:$F$8,"Not Found")</f>
        <v>Not Found</v>
      </c>
    </row>
    <row r="9843" spans="1:20" hidden="1" x14ac:dyDescent="0.3">
      <c r="A9843">
        <v>43</v>
      </c>
      <c r="B9843" s="1">
        <v>46143</v>
      </c>
      <c r="C9843" t="s">
        <v>162</v>
      </c>
      <c r="D9843" t="s">
        <v>138</v>
      </c>
      <c r="E9843" t="s">
        <v>40</v>
      </c>
      <c r="F9843" t="s">
        <v>54</v>
      </c>
      <c r="G9843">
        <v>1</v>
      </c>
      <c r="H9843">
        <v>14.6</v>
      </c>
      <c r="I9843" t="s">
        <v>211</v>
      </c>
      <c r="J9843" t="s">
        <v>231</v>
      </c>
      <c r="K9843">
        <v>4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83</v>
      </c>
      <c r="R9843" t="s">
        <v>83</v>
      </c>
      <c r="S9843" t="s">
        <v>83</v>
      </c>
      <c r="T9843" t="str">
        <f>_xlfn.XLOOKUP(A9843,MI_Match_Analysis!$A$2:$A$8,MI_Match_Analysis!$F$2:$F$8,"Not Found")</f>
        <v>Not Found</v>
      </c>
    </row>
    <row r="9844" spans="1:20" hidden="1" x14ac:dyDescent="0.3">
      <c r="A9844">
        <v>43</v>
      </c>
      <c r="B9844" s="1">
        <v>46143</v>
      </c>
      <c r="C9844" t="s">
        <v>162</v>
      </c>
      <c r="D9844" t="s">
        <v>138</v>
      </c>
      <c r="E9844" t="s">
        <v>40</v>
      </c>
      <c r="F9844" t="s">
        <v>54</v>
      </c>
      <c r="G9844">
        <v>1</v>
      </c>
      <c r="H9844">
        <v>15.1</v>
      </c>
      <c r="I9844" t="s">
        <v>129</v>
      </c>
      <c r="J9844" t="s">
        <v>300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83</v>
      </c>
      <c r="R9844" t="s">
        <v>83</v>
      </c>
      <c r="S9844" t="s">
        <v>83</v>
      </c>
      <c r="T9844" t="str">
        <f>_xlfn.XLOOKUP(A9844,MI_Match_Analysis!$A$2:$A$8,MI_Match_Analysis!$F$2:$F$8,"Not Found")</f>
        <v>Not Found</v>
      </c>
    </row>
    <row r="9845" spans="1:20" hidden="1" x14ac:dyDescent="0.3">
      <c r="A9845">
        <v>43</v>
      </c>
      <c r="B9845" s="1">
        <v>46143</v>
      </c>
      <c r="C9845" t="s">
        <v>162</v>
      </c>
      <c r="D9845" t="s">
        <v>138</v>
      </c>
      <c r="E9845" t="s">
        <v>40</v>
      </c>
      <c r="F9845" t="s">
        <v>54</v>
      </c>
      <c r="G9845">
        <v>1</v>
      </c>
      <c r="H9845">
        <v>15.2</v>
      </c>
      <c r="I9845" t="s">
        <v>211</v>
      </c>
      <c r="J9845" t="s">
        <v>300</v>
      </c>
      <c r="K9845">
        <v>4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83</v>
      </c>
      <c r="R9845" t="s">
        <v>83</v>
      </c>
      <c r="S9845" t="s">
        <v>83</v>
      </c>
      <c r="T9845" t="str">
        <f>_xlfn.XLOOKUP(A9845,MI_Match_Analysis!$A$2:$A$8,MI_Match_Analysis!$F$2:$F$8,"Not Found")</f>
        <v>Not Found</v>
      </c>
    </row>
    <row r="9846" spans="1:20" hidden="1" x14ac:dyDescent="0.3">
      <c r="A9846">
        <v>43</v>
      </c>
      <c r="B9846" s="1">
        <v>46143</v>
      </c>
      <c r="C9846" t="s">
        <v>162</v>
      </c>
      <c r="D9846" t="s">
        <v>138</v>
      </c>
      <c r="E9846" t="s">
        <v>40</v>
      </c>
      <c r="F9846" t="s">
        <v>54</v>
      </c>
      <c r="G9846">
        <v>1</v>
      </c>
      <c r="H9846">
        <v>15.3</v>
      </c>
      <c r="I9846" t="s">
        <v>211</v>
      </c>
      <c r="J9846" t="s">
        <v>300</v>
      </c>
      <c r="K9846">
        <v>4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83</v>
      </c>
      <c r="R9846" t="s">
        <v>83</v>
      </c>
      <c r="S9846" t="s">
        <v>83</v>
      </c>
      <c r="T9846" t="str">
        <f>_xlfn.XLOOKUP(A9846,MI_Match_Analysis!$A$2:$A$8,MI_Match_Analysis!$F$2:$F$8,"Not Found")</f>
        <v>Not Found</v>
      </c>
    </row>
    <row r="9847" spans="1:20" hidden="1" x14ac:dyDescent="0.3">
      <c r="A9847">
        <v>43</v>
      </c>
      <c r="B9847" s="1">
        <v>46143</v>
      </c>
      <c r="C9847" t="s">
        <v>162</v>
      </c>
      <c r="D9847" t="s">
        <v>138</v>
      </c>
      <c r="E9847" t="s">
        <v>40</v>
      </c>
      <c r="F9847" t="s">
        <v>54</v>
      </c>
      <c r="G9847">
        <v>1</v>
      </c>
      <c r="H9847">
        <v>15.4</v>
      </c>
      <c r="I9847" t="s">
        <v>211</v>
      </c>
      <c r="J9847" t="s">
        <v>300</v>
      </c>
      <c r="K9847">
        <v>4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83</v>
      </c>
      <c r="R9847" t="s">
        <v>83</v>
      </c>
      <c r="S9847" t="s">
        <v>83</v>
      </c>
      <c r="T9847" t="str">
        <f>_xlfn.XLOOKUP(A9847,MI_Match_Analysis!$A$2:$A$8,MI_Match_Analysis!$F$2:$F$8,"Not Found")</f>
        <v>Not Found</v>
      </c>
    </row>
    <row r="9848" spans="1:20" hidden="1" x14ac:dyDescent="0.3">
      <c r="A9848">
        <v>43</v>
      </c>
      <c r="B9848" s="1">
        <v>46143</v>
      </c>
      <c r="C9848" t="s">
        <v>162</v>
      </c>
      <c r="D9848" t="s">
        <v>138</v>
      </c>
      <c r="E9848" t="s">
        <v>40</v>
      </c>
      <c r="F9848" t="s">
        <v>54</v>
      </c>
      <c r="G9848">
        <v>1</v>
      </c>
      <c r="H9848">
        <v>15.5</v>
      </c>
      <c r="I9848" t="s">
        <v>211</v>
      </c>
      <c r="J9848" t="s">
        <v>300</v>
      </c>
      <c r="K9848">
        <v>1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83</v>
      </c>
      <c r="R9848" t="s">
        <v>83</v>
      </c>
      <c r="S9848" t="s">
        <v>83</v>
      </c>
      <c r="T9848" t="str">
        <f>_xlfn.XLOOKUP(A9848,MI_Match_Analysis!$A$2:$A$8,MI_Match_Analysis!$F$2:$F$8,"Not Found")</f>
        <v>Not Found</v>
      </c>
    </row>
    <row r="9849" spans="1:20" hidden="1" x14ac:dyDescent="0.3">
      <c r="A9849">
        <v>43</v>
      </c>
      <c r="B9849" s="1">
        <v>46143</v>
      </c>
      <c r="C9849" t="s">
        <v>162</v>
      </c>
      <c r="D9849" t="s">
        <v>138</v>
      </c>
      <c r="E9849" t="s">
        <v>40</v>
      </c>
      <c r="F9849" t="s">
        <v>54</v>
      </c>
      <c r="G9849">
        <v>1</v>
      </c>
      <c r="H9849">
        <v>15.6</v>
      </c>
      <c r="I9849" t="s">
        <v>129</v>
      </c>
      <c r="J9849" t="s">
        <v>300</v>
      </c>
      <c r="K9849">
        <v>1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83</v>
      </c>
      <c r="R9849" t="s">
        <v>83</v>
      </c>
      <c r="S9849" t="s">
        <v>83</v>
      </c>
      <c r="T9849" t="str">
        <f>_xlfn.XLOOKUP(A9849,MI_Match_Analysis!$A$2:$A$8,MI_Match_Analysis!$F$2:$F$8,"Not Found")</f>
        <v>Not Found</v>
      </c>
    </row>
    <row r="9850" spans="1:20" hidden="1" x14ac:dyDescent="0.3">
      <c r="A9850">
        <v>43</v>
      </c>
      <c r="B9850" s="1">
        <v>46143</v>
      </c>
      <c r="C9850" t="s">
        <v>162</v>
      </c>
      <c r="D9850" t="s">
        <v>138</v>
      </c>
      <c r="E9850" t="s">
        <v>40</v>
      </c>
      <c r="F9850" t="s">
        <v>54</v>
      </c>
      <c r="G9850">
        <v>1</v>
      </c>
      <c r="H9850">
        <v>16.100000000000001</v>
      </c>
      <c r="I9850" t="s">
        <v>129</v>
      </c>
      <c r="J9850" t="s">
        <v>307</v>
      </c>
      <c r="K9850">
        <v>4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83</v>
      </c>
      <c r="R9850" t="s">
        <v>83</v>
      </c>
      <c r="S9850" t="s">
        <v>83</v>
      </c>
      <c r="T9850" t="str">
        <f>_xlfn.XLOOKUP(A9850,MI_Match_Analysis!$A$2:$A$8,MI_Match_Analysis!$F$2:$F$8,"Not Found")</f>
        <v>Not Found</v>
      </c>
    </row>
    <row r="9851" spans="1:20" hidden="1" x14ac:dyDescent="0.3">
      <c r="A9851">
        <v>43</v>
      </c>
      <c r="B9851" s="1">
        <v>46143</v>
      </c>
      <c r="C9851" t="s">
        <v>162</v>
      </c>
      <c r="D9851" t="s">
        <v>138</v>
      </c>
      <c r="E9851" t="s">
        <v>40</v>
      </c>
      <c r="F9851" t="s">
        <v>54</v>
      </c>
      <c r="G9851">
        <v>1</v>
      </c>
      <c r="H9851">
        <v>16.2</v>
      </c>
      <c r="I9851" t="s">
        <v>129</v>
      </c>
      <c r="J9851" t="s">
        <v>307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165</v>
      </c>
      <c r="R9851" t="s">
        <v>129</v>
      </c>
      <c r="S9851" t="s">
        <v>266</v>
      </c>
      <c r="T9851" t="str">
        <f>_xlfn.XLOOKUP(A9851,MI_Match_Analysis!$A$2:$A$8,MI_Match_Analysis!$F$2:$F$8,"Not Found")</f>
        <v>Not Found</v>
      </c>
    </row>
    <row r="9852" spans="1:20" hidden="1" x14ac:dyDescent="0.3">
      <c r="A9852">
        <v>43</v>
      </c>
      <c r="B9852" s="1">
        <v>46143</v>
      </c>
      <c r="C9852" t="s">
        <v>162</v>
      </c>
      <c r="D9852" t="s">
        <v>138</v>
      </c>
      <c r="E9852" t="s">
        <v>40</v>
      </c>
      <c r="F9852" t="s">
        <v>54</v>
      </c>
      <c r="G9852">
        <v>1</v>
      </c>
      <c r="H9852">
        <v>16.2</v>
      </c>
      <c r="I9852" t="s">
        <v>129</v>
      </c>
      <c r="J9852" t="s">
        <v>307</v>
      </c>
      <c r="K9852">
        <v>0</v>
      </c>
      <c r="L9852">
        <v>1</v>
      </c>
      <c r="M9852">
        <v>1</v>
      </c>
      <c r="N9852">
        <v>0</v>
      </c>
      <c r="O9852">
        <v>0</v>
      </c>
      <c r="P9852">
        <v>0</v>
      </c>
      <c r="Q9852" t="s">
        <v>83</v>
      </c>
      <c r="R9852" t="s">
        <v>83</v>
      </c>
      <c r="S9852" t="s">
        <v>83</v>
      </c>
      <c r="T9852" t="str">
        <f>_xlfn.XLOOKUP(A9852,MI_Match_Analysis!$A$2:$A$8,MI_Match_Analysis!$F$2:$F$8,"Not Found")</f>
        <v>Not Found</v>
      </c>
    </row>
    <row r="9853" spans="1:20" hidden="1" x14ac:dyDescent="0.3">
      <c r="A9853">
        <v>43</v>
      </c>
      <c r="B9853" s="1">
        <v>46143</v>
      </c>
      <c r="C9853" t="s">
        <v>162</v>
      </c>
      <c r="D9853" t="s">
        <v>138</v>
      </c>
      <c r="E9853" t="s">
        <v>40</v>
      </c>
      <c r="F9853" t="s">
        <v>54</v>
      </c>
      <c r="G9853">
        <v>1</v>
      </c>
      <c r="H9853">
        <v>16.3</v>
      </c>
      <c r="I9853" t="s">
        <v>250</v>
      </c>
      <c r="J9853" t="s">
        <v>307</v>
      </c>
      <c r="K9853">
        <v>1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83</v>
      </c>
      <c r="R9853" t="s">
        <v>83</v>
      </c>
      <c r="S9853" t="s">
        <v>83</v>
      </c>
      <c r="T9853" t="str">
        <f>_xlfn.XLOOKUP(A9853,MI_Match_Analysis!$A$2:$A$8,MI_Match_Analysis!$F$2:$F$8,"Not Found")</f>
        <v>Not Found</v>
      </c>
    </row>
    <row r="9854" spans="1:20" hidden="1" x14ac:dyDescent="0.3">
      <c r="A9854">
        <v>43</v>
      </c>
      <c r="B9854" s="1">
        <v>46143</v>
      </c>
      <c r="C9854" t="s">
        <v>162</v>
      </c>
      <c r="D9854" t="s">
        <v>138</v>
      </c>
      <c r="E9854" t="s">
        <v>40</v>
      </c>
      <c r="F9854" t="s">
        <v>54</v>
      </c>
      <c r="G9854">
        <v>1</v>
      </c>
      <c r="H9854">
        <v>16.399999999999999</v>
      </c>
      <c r="I9854" t="s">
        <v>211</v>
      </c>
      <c r="J9854" t="s">
        <v>307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165</v>
      </c>
      <c r="R9854" t="s">
        <v>211</v>
      </c>
      <c r="S9854" t="s">
        <v>229</v>
      </c>
      <c r="T9854" t="str">
        <f>_xlfn.XLOOKUP(A9854,MI_Match_Analysis!$A$2:$A$8,MI_Match_Analysis!$F$2:$F$8,"Not Found")</f>
        <v>Not Found</v>
      </c>
    </row>
    <row r="9855" spans="1:20" hidden="1" x14ac:dyDescent="0.3">
      <c r="A9855">
        <v>43</v>
      </c>
      <c r="B9855" s="1">
        <v>46143</v>
      </c>
      <c r="C9855" t="s">
        <v>162</v>
      </c>
      <c r="D9855" t="s">
        <v>138</v>
      </c>
      <c r="E9855" t="s">
        <v>40</v>
      </c>
      <c r="F9855" t="s">
        <v>54</v>
      </c>
      <c r="G9855">
        <v>1</v>
      </c>
      <c r="H9855">
        <v>16.5</v>
      </c>
      <c r="I9855" t="s">
        <v>287</v>
      </c>
      <c r="J9855" t="s">
        <v>307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83</v>
      </c>
      <c r="R9855" t="s">
        <v>83</v>
      </c>
      <c r="S9855" t="s">
        <v>83</v>
      </c>
      <c r="T9855" t="str">
        <f>_xlfn.XLOOKUP(A9855,MI_Match_Analysis!$A$2:$A$8,MI_Match_Analysis!$F$2:$F$8,"Not Found")</f>
        <v>Not Found</v>
      </c>
    </row>
    <row r="9856" spans="1:20" hidden="1" x14ac:dyDescent="0.3">
      <c r="A9856">
        <v>43</v>
      </c>
      <c r="B9856" s="1">
        <v>46143</v>
      </c>
      <c r="C9856" t="s">
        <v>162</v>
      </c>
      <c r="D9856" t="s">
        <v>138</v>
      </c>
      <c r="E9856" t="s">
        <v>40</v>
      </c>
      <c r="F9856" t="s">
        <v>54</v>
      </c>
      <c r="G9856">
        <v>1</v>
      </c>
      <c r="H9856">
        <v>16.600000000000001</v>
      </c>
      <c r="I9856" t="s">
        <v>287</v>
      </c>
      <c r="J9856" t="s">
        <v>307</v>
      </c>
      <c r="K9856">
        <v>0</v>
      </c>
      <c r="L9856">
        <v>1</v>
      </c>
      <c r="M9856">
        <v>1</v>
      </c>
      <c r="N9856">
        <v>0</v>
      </c>
      <c r="O9856">
        <v>0</v>
      </c>
      <c r="P9856">
        <v>0</v>
      </c>
      <c r="Q9856" t="s">
        <v>83</v>
      </c>
      <c r="R9856" t="s">
        <v>83</v>
      </c>
      <c r="S9856" t="s">
        <v>83</v>
      </c>
      <c r="T9856" t="str">
        <f>_xlfn.XLOOKUP(A9856,MI_Match_Analysis!$A$2:$A$8,MI_Match_Analysis!$F$2:$F$8,"Not Found")</f>
        <v>Not Found</v>
      </c>
    </row>
    <row r="9857" spans="1:20" hidden="1" x14ac:dyDescent="0.3">
      <c r="A9857">
        <v>43</v>
      </c>
      <c r="B9857" s="1">
        <v>46143</v>
      </c>
      <c r="C9857" t="s">
        <v>162</v>
      </c>
      <c r="D9857" t="s">
        <v>138</v>
      </c>
      <c r="E9857" t="s">
        <v>40</v>
      </c>
      <c r="F9857" t="s">
        <v>54</v>
      </c>
      <c r="G9857">
        <v>1</v>
      </c>
      <c r="H9857">
        <v>16.600000000000001</v>
      </c>
      <c r="I9857" t="s">
        <v>287</v>
      </c>
      <c r="J9857" t="s">
        <v>307</v>
      </c>
      <c r="K9857">
        <v>4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83</v>
      </c>
      <c r="R9857" t="s">
        <v>83</v>
      </c>
      <c r="S9857" t="s">
        <v>83</v>
      </c>
      <c r="T9857" t="str">
        <f>_xlfn.XLOOKUP(A9857,MI_Match_Analysis!$A$2:$A$8,MI_Match_Analysis!$F$2:$F$8,"Not Found")</f>
        <v>Not Found</v>
      </c>
    </row>
    <row r="9858" spans="1:20" hidden="1" x14ac:dyDescent="0.3">
      <c r="A9858">
        <v>43</v>
      </c>
      <c r="B9858" s="1">
        <v>46143</v>
      </c>
      <c r="C9858" t="s">
        <v>162</v>
      </c>
      <c r="D9858" t="s">
        <v>138</v>
      </c>
      <c r="E9858" t="s">
        <v>40</v>
      </c>
      <c r="F9858" t="s">
        <v>54</v>
      </c>
      <c r="G9858">
        <v>1</v>
      </c>
      <c r="H9858">
        <v>17.100000000000001</v>
      </c>
      <c r="I9858" t="s">
        <v>250</v>
      </c>
      <c r="J9858" t="s">
        <v>136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83</v>
      </c>
      <c r="R9858" t="s">
        <v>83</v>
      </c>
      <c r="S9858" t="s">
        <v>83</v>
      </c>
      <c r="T9858" t="str">
        <f>_xlfn.XLOOKUP(A9858,MI_Match_Analysis!$A$2:$A$8,MI_Match_Analysis!$F$2:$F$8,"Not Found")</f>
        <v>Not Found</v>
      </c>
    </row>
    <row r="9859" spans="1:20" hidden="1" x14ac:dyDescent="0.3">
      <c r="A9859">
        <v>43</v>
      </c>
      <c r="B9859" s="1">
        <v>46143</v>
      </c>
      <c r="C9859" t="s">
        <v>162</v>
      </c>
      <c r="D9859" t="s">
        <v>138</v>
      </c>
      <c r="E9859" t="s">
        <v>40</v>
      </c>
      <c r="F9859" t="s">
        <v>54</v>
      </c>
      <c r="G9859">
        <v>1</v>
      </c>
      <c r="H9859">
        <v>17.2</v>
      </c>
      <c r="I9859" t="s">
        <v>287</v>
      </c>
      <c r="J9859" t="s">
        <v>136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83</v>
      </c>
      <c r="R9859" t="s">
        <v>83</v>
      </c>
      <c r="S9859" t="s">
        <v>83</v>
      </c>
      <c r="T9859" t="str">
        <f>_xlfn.XLOOKUP(A9859,MI_Match_Analysis!$A$2:$A$8,MI_Match_Analysis!$F$2:$F$8,"Not Found")</f>
        <v>Not Found</v>
      </c>
    </row>
    <row r="9860" spans="1:20" hidden="1" x14ac:dyDescent="0.3">
      <c r="A9860">
        <v>43</v>
      </c>
      <c r="B9860" s="1">
        <v>46143</v>
      </c>
      <c r="C9860" t="s">
        <v>162</v>
      </c>
      <c r="D9860" t="s">
        <v>138</v>
      </c>
      <c r="E9860" t="s">
        <v>40</v>
      </c>
      <c r="F9860" t="s">
        <v>54</v>
      </c>
      <c r="G9860">
        <v>1</v>
      </c>
      <c r="H9860">
        <v>17.3</v>
      </c>
      <c r="I9860" t="s">
        <v>250</v>
      </c>
      <c r="J9860" t="s">
        <v>136</v>
      </c>
      <c r="K9860">
        <v>6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83</v>
      </c>
      <c r="R9860" t="s">
        <v>83</v>
      </c>
      <c r="S9860" t="s">
        <v>83</v>
      </c>
      <c r="T9860" t="str">
        <f>_xlfn.XLOOKUP(A9860,MI_Match_Analysis!$A$2:$A$8,MI_Match_Analysis!$F$2:$F$8,"Not Found")</f>
        <v>Not Found</v>
      </c>
    </row>
    <row r="9861" spans="1:20" hidden="1" x14ac:dyDescent="0.3">
      <c r="A9861">
        <v>43</v>
      </c>
      <c r="B9861" s="1">
        <v>46143</v>
      </c>
      <c r="C9861" t="s">
        <v>162</v>
      </c>
      <c r="D9861" t="s">
        <v>138</v>
      </c>
      <c r="E9861" t="s">
        <v>40</v>
      </c>
      <c r="F9861" t="s">
        <v>54</v>
      </c>
      <c r="G9861">
        <v>1</v>
      </c>
      <c r="H9861">
        <v>17.399999999999999</v>
      </c>
      <c r="I9861" t="s">
        <v>250</v>
      </c>
      <c r="J9861" t="s">
        <v>136</v>
      </c>
      <c r="K9861">
        <v>6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83</v>
      </c>
      <c r="R9861" t="s">
        <v>83</v>
      </c>
      <c r="S9861" t="s">
        <v>83</v>
      </c>
      <c r="T9861" t="str">
        <f>_xlfn.XLOOKUP(A9861,MI_Match_Analysis!$A$2:$A$8,MI_Match_Analysis!$F$2:$F$8,"Not Found")</f>
        <v>Not Found</v>
      </c>
    </row>
    <row r="9862" spans="1:20" hidden="1" x14ac:dyDescent="0.3">
      <c r="A9862">
        <v>43</v>
      </c>
      <c r="B9862" s="1">
        <v>46143</v>
      </c>
      <c r="C9862" t="s">
        <v>162</v>
      </c>
      <c r="D9862" t="s">
        <v>138</v>
      </c>
      <c r="E9862" t="s">
        <v>40</v>
      </c>
      <c r="F9862" t="s">
        <v>54</v>
      </c>
      <c r="G9862">
        <v>1</v>
      </c>
      <c r="H9862">
        <v>17.5</v>
      </c>
      <c r="I9862" t="s">
        <v>250</v>
      </c>
      <c r="J9862" t="s">
        <v>136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83</v>
      </c>
      <c r="R9862" t="s">
        <v>83</v>
      </c>
      <c r="S9862" t="s">
        <v>83</v>
      </c>
      <c r="T9862" t="str">
        <f>_xlfn.XLOOKUP(A9862,MI_Match_Analysis!$A$2:$A$8,MI_Match_Analysis!$F$2:$F$8,"Not Found")</f>
        <v>Not Found</v>
      </c>
    </row>
    <row r="9863" spans="1:20" hidden="1" x14ac:dyDescent="0.3">
      <c r="A9863">
        <v>43</v>
      </c>
      <c r="B9863" s="1">
        <v>46143</v>
      </c>
      <c r="C9863" t="s">
        <v>162</v>
      </c>
      <c r="D9863" t="s">
        <v>138</v>
      </c>
      <c r="E9863" t="s">
        <v>40</v>
      </c>
      <c r="F9863" t="s">
        <v>54</v>
      </c>
      <c r="G9863">
        <v>1</v>
      </c>
      <c r="H9863">
        <v>17.600000000000001</v>
      </c>
      <c r="I9863" t="s">
        <v>250</v>
      </c>
      <c r="J9863" t="s">
        <v>136</v>
      </c>
      <c r="K9863">
        <v>6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83</v>
      </c>
      <c r="R9863" t="s">
        <v>83</v>
      </c>
      <c r="S9863" t="s">
        <v>83</v>
      </c>
      <c r="T9863" t="str">
        <f>_xlfn.XLOOKUP(A9863,MI_Match_Analysis!$A$2:$A$8,MI_Match_Analysis!$F$2:$F$8,"Not Found")</f>
        <v>Not Found</v>
      </c>
    </row>
    <row r="9864" spans="1:20" hidden="1" x14ac:dyDescent="0.3">
      <c r="A9864">
        <v>43</v>
      </c>
      <c r="B9864" s="1">
        <v>46143</v>
      </c>
      <c r="C9864" t="s">
        <v>162</v>
      </c>
      <c r="D9864" t="s">
        <v>138</v>
      </c>
      <c r="E9864" t="s">
        <v>40</v>
      </c>
      <c r="F9864" t="s">
        <v>54</v>
      </c>
      <c r="G9864">
        <v>1</v>
      </c>
      <c r="H9864">
        <v>18.100000000000001</v>
      </c>
      <c r="I9864" t="s">
        <v>287</v>
      </c>
      <c r="J9864" t="s">
        <v>307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83</v>
      </c>
      <c r="R9864" t="s">
        <v>83</v>
      </c>
      <c r="S9864" t="s">
        <v>83</v>
      </c>
      <c r="T9864" t="str">
        <f>_xlfn.XLOOKUP(A9864,MI_Match_Analysis!$A$2:$A$8,MI_Match_Analysis!$F$2:$F$8,"Not Found")</f>
        <v>Not Found</v>
      </c>
    </row>
    <row r="9865" spans="1:20" hidden="1" x14ac:dyDescent="0.3">
      <c r="A9865">
        <v>43</v>
      </c>
      <c r="B9865" s="1">
        <v>46143</v>
      </c>
      <c r="C9865" t="s">
        <v>162</v>
      </c>
      <c r="D9865" t="s">
        <v>138</v>
      </c>
      <c r="E9865" t="s">
        <v>40</v>
      </c>
      <c r="F9865" t="s">
        <v>54</v>
      </c>
      <c r="G9865">
        <v>1</v>
      </c>
      <c r="H9865">
        <v>18.2</v>
      </c>
      <c r="I9865" t="s">
        <v>250</v>
      </c>
      <c r="J9865" t="s">
        <v>307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83</v>
      </c>
      <c r="R9865" t="s">
        <v>83</v>
      </c>
      <c r="S9865" t="s">
        <v>83</v>
      </c>
      <c r="T9865" t="str">
        <f>_xlfn.XLOOKUP(A9865,MI_Match_Analysis!$A$2:$A$8,MI_Match_Analysis!$F$2:$F$8,"Not Found")</f>
        <v>Not Found</v>
      </c>
    </row>
    <row r="9866" spans="1:20" hidden="1" x14ac:dyDescent="0.3">
      <c r="A9866">
        <v>43</v>
      </c>
      <c r="B9866" s="1">
        <v>46143</v>
      </c>
      <c r="C9866" t="s">
        <v>162</v>
      </c>
      <c r="D9866" t="s">
        <v>138</v>
      </c>
      <c r="E9866" t="s">
        <v>40</v>
      </c>
      <c r="F9866" t="s">
        <v>54</v>
      </c>
      <c r="G9866">
        <v>1</v>
      </c>
      <c r="H9866">
        <v>18.2</v>
      </c>
      <c r="I9866" t="s">
        <v>250</v>
      </c>
      <c r="J9866" t="s">
        <v>307</v>
      </c>
      <c r="K9866">
        <v>0</v>
      </c>
      <c r="L9866">
        <v>1</v>
      </c>
      <c r="M9866">
        <v>1</v>
      </c>
      <c r="N9866">
        <v>0</v>
      </c>
      <c r="O9866">
        <v>0</v>
      </c>
      <c r="P9866">
        <v>0</v>
      </c>
      <c r="Q9866" t="s">
        <v>83</v>
      </c>
      <c r="R9866" t="s">
        <v>83</v>
      </c>
      <c r="S9866" t="s">
        <v>83</v>
      </c>
      <c r="T9866" t="str">
        <f>_xlfn.XLOOKUP(A9866,MI_Match_Analysis!$A$2:$A$8,MI_Match_Analysis!$F$2:$F$8,"Not Found")</f>
        <v>Not Found</v>
      </c>
    </row>
    <row r="9867" spans="1:20" hidden="1" x14ac:dyDescent="0.3">
      <c r="A9867">
        <v>43</v>
      </c>
      <c r="B9867" s="1">
        <v>46143</v>
      </c>
      <c r="C9867" t="s">
        <v>162</v>
      </c>
      <c r="D9867" t="s">
        <v>138</v>
      </c>
      <c r="E9867" t="s">
        <v>40</v>
      </c>
      <c r="F9867" t="s">
        <v>54</v>
      </c>
      <c r="G9867">
        <v>1</v>
      </c>
      <c r="H9867">
        <v>18.3</v>
      </c>
      <c r="I9867" t="s">
        <v>250</v>
      </c>
      <c r="J9867" t="s">
        <v>307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83</v>
      </c>
      <c r="R9867" t="s">
        <v>83</v>
      </c>
      <c r="S9867" t="s">
        <v>83</v>
      </c>
      <c r="T9867" t="str">
        <f>_xlfn.XLOOKUP(A9867,MI_Match_Analysis!$A$2:$A$8,MI_Match_Analysis!$F$2:$F$8,"Not Found")</f>
        <v>Not Found</v>
      </c>
    </row>
    <row r="9868" spans="1:20" hidden="1" x14ac:dyDescent="0.3">
      <c r="A9868">
        <v>43</v>
      </c>
      <c r="B9868" s="1">
        <v>46143</v>
      </c>
      <c r="C9868" t="s">
        <v>162</v>
      </c>
      <c r="D9868" t="s">
        <v>138</v>
      </c>
      <c r="E9868" t="s">
        <v>40</v>
      </c>
      <c r="F9868" t="s">
        <v>54</v>
      </c>
      <c r="G9868">
        <v>1</v>
      </c>
      <c r="H9868">
        <v>18.399999999999999</v>
      </c>
      <c r="I9868" t="s">
        <v>287</v>
      </c>
      <c r="J9868" t="s">
        <v>307</v>
      </c>
      <c r="K9868">
        <v>0</v>
      </c>
      <c r="L9868">
        <v>1</v>
      </c>
      <c r="M9868">
        <v>0</v>
      </c>
      <c r="N9868">
        <v>1</v>
      </c>
      <c r="O9868">
        <v>0</v>
      </c>
      <c r="P9868">
        <v>0</v>
      </c>
      <c r="Q9868" t="s">
        <v>83</v>
      </c>
      <c r="R9868" t="s">
        <v>83</v>
      </c>
      <c r="S9868" t="s">
        <v>83</v>
      </c>
      <c r="T9868" t="str">
        <f>_xlfn.XLOOKUP(A9868,MI_Match_Analysis!$A$2:$A$8,MI_Match_Analysis!$F$2:$F$8,"Not Found")</f>
        <v>Not Found</v>
      </c>
    </row>
    <row r="9869" spans="1:20" hidden="1" x14ac:dyDescent="0.3">
      <c r="A9869">
        <v>43</v>
      </c>
      <c r="B9869" s="1">
        <v>46143</v>
      </c>
      <c r="C9869" t="s">
        <v>162</v>
      </c>
      <c r="D9869" t="s">
        <v>138</v>
      </c>
      <c r="E9869" t="s">
        <v>40</v>
      </c>
      <c r="F9869" t="s">
        <v>54</v>
      </c>
      <c r="G9869">
        <v>1</v>
      </c>
      <c r="H9869">
        <v>18.5</v>
      </c>
      <c r="I9869" t="s">
        <v>250</v>
      </c>
      <c r="J9869" t="s">
        <v>307</v>
      </c>
      <c r="K9869">
        <v>4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83</v>
      </c>
      <c r="R9869" t="s">
        <v>83</v>
      </c>
      <c r="S9869" t="s">
        <v>83</v>
      </c>
      <c r="T9869" t="str">
        <f>_xlfn.XLOOKUP(A9869,MI_Match_Analysis!$A$2:$A$8,MI_Match_Analysis!$F$2:$F$8,"Not Found")</f>
        <v>Not Found</v>
      </c>
    </row>
    <row r="9870" spans="1:20" hidden="1" x14ac:dyDescent="0.3">
      <c r="A9870">
        <v>43</v>
      </c>
      <c r="B9870" s="1">
        <v>46143</v>
      </c>
      <c r="C9870" t="s">
        <v>162</v>
      </c>
      <c r="D9870" t="s">
        <v>138</v>
      </c>
      <c r="E9870" t="s">
        <v>40</v>
      </c>
      <c r="F9870" t="s">
        <v>54</v>
      </c>
      <c r="G9870">
        <v>1</v>
      </c>
      <c r="H9870">
        <v>18.600000000000001</v>
      </c>
      <c r="I9870" t="s">
        <v>250</v>
      </c>
      <c r="J9870" t="s">
        <v>307</v>
      </c>
      <c r="K9870">
        <v>6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83</v>
      </c>
      <c r="R9870" t="s">
        <v>83</v>
      </c>
      <c r="S9870" t="s">
        <v>83</v>
      </c>
      <c r="T9870" t="str">
        <f>_xlfn.XLOOKUP(A9870,MI_Match_Analysis!$A$2:$A$8,MI_Match_Analysis!$F$2:$F$8,"Not Found")</f>
        <v>Not Found</v>
      </c>
    </row>
    <row r="9871" spans="1:20" hidden="1" x14ac:dyDescent="0.3">
      <c r="A9871">
        <v>43</v>
      </c>
      <c r="B9871" s="1">
        <v>46143</v>
      </c>
      <c r="C9871" t="s">
        <v>162</v>
      </c>
      <c r="D9871" t="s">
        <v>138</v>
      </c>
      <c r="E9871" t="s">
        <v>40</v>
      </c>
      <c r="F9871" t="s">
        <v>54</v>
      </c>
      <c r="G9871">
        <v>1</v>
      </c>
      <c r="H9871">
        <v>19.100000000000001</v>
      </c>
      <c r="I9871" t="s">
        <v>287</v>
      </c>
      <c r="J9871" t="s">
        <v>231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165</v>
      </c>
      <c r="R9871" t="s">
        <v>287</v>
      </c>
      <c r="S9871" t="s">
        <v>266</v>
      </c>
      <c r="T9871" t="str">
        <f>_xlfn.XLOOKUP(A9871,MI_Match_Analysis!$A$2:$A$8,MI_Match_Analysis!$F$2:$F$8,"Not Found")</f>
        <v>Not Found</v>
      </c>
    </row>
    <row r="9872" spans="1:20" hidden="1" x14ac:dyDescent="0.3">
      <c r="A9872">
        <v>43</v>
      </c>
      <c r="B9872" s="1">
        <v>46143</v>
      </c>
      <c r="C9872" t="s">
        <v>162</v>
      </c>
      <c r="D9872" t="s">
        <v>138</v>
      </c>
      <c r="E9872" t="s">
        <v>40</v>
      </c>
      <c r="F9872" t="s">
        <v>54</v>
      </c>
      <c r="G9872">
        <v>1</v>
      </c>
      <c r="H9872">
        <v>19.100000000000001</v>
      </c>
      <c r="I9872" t="s">
        <v>287</v>
      </c>
      <c r="J9872" t="s">
        <v>231</v>
      </c>
      <c r="K9872">
        <v>0</v>
      </c>
      <c r="L9872">
        <v>1</v>
      </c>
      <c r="M9872">
        <v>1</v>
      </c>
      <c r="N9872">
        <v>0</v>
      </c>
      <c r="O9872">
        <v>0</v>
      </c>
      <c r="P9872">
        <v>0</v>
      </c>
      <c r="Q9872" t="s">
        <v>83</v>
      </c>
      <c r="R9872" t="s">
        <v>83</v>
      </c>
      <c r="S9872" t="s">
        <v>83</v>
      </c>
      <c r="T9872" t="str">
        <f>_xlfn.XLOOKUP(A9872,MI_Match_Analysis!$A$2:$A$8,MI_Match_Analysis!$F$2:$F$8,"Not Found")</f>
        <v>Not Found</v>
      </c>
    </row>
    <row r="9873" spans="1:20" hidden="1" x14ac:dyDescent="0.3">
      <c r="A9873">
        <v>43</v>
      </c>
      <c r="B9873" s="1">
        <v>46143</v>
      </c>
      <c r="C9873" t="s">
        <v>162</v>
      </c>
      <c r="D9873" t="s">
        <v>138</v>
      </c>
      <c r="E9873" t="s">
        <v>40</v>
      </c>
      <c r="F9873" t="s">
        <v>54</v>
      </c>
      <c r="G9873">
        <v>1</v>
      </c>
      <c r="H9873">
        <v>19.2</v>
      </c>
      <c r="I9873" t="s">
        <v>44</v>
      </c>
      <c r="J9873" t="s">
        <v>231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83</v>
      </c>
      <c r="R9873" t="s">
        <v>83</v>
      </c>
      <c r="S9873" t="s">
        <v>83</v>
      </c>
      <c r="T9873" t="str">
        <f>_xlfn.XLOOKUP(A9873,MI_Match_Analysis!$A$2:$A$8,MI_Match_Analysis!$F$2:$F$8,"Not Found")</f>
        <v>Not Found</v>
      </c>
    </row>
    <row r="9874" spans="1:20" hidden="1" x14ac:dyDescent="0.3">
      <c r="A9874">
        <v>43</v>
      </c>
      <c r="B9874" s="1">
        <v>46143</v>
      </c>
      <c r="C9874" t="s">
        <v>162</v>
      </c>
      <c r="D9874" t="s">
        <v>138</v>
      </c>
      <c r="E9874" t="s">
        <v>40</v>
      </c>
      <c r="F9874" t="s">
        <v>54</v>
      </c>
      <c r="G9874">
        <v>1</v>
      </c>
      <c r="H9874">
        <v>19.3</v>
      </c>
      <c r="I9874" t="s">
        <v>250</v>
      </c>
      <c r="J9874" t="s">
        <v>231</v>
      </c>
      <c r="K9874">
        <v>4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83</v>
      </c>
      <c r="R9874" t="s">
        <v>83</v>
      </c>
      <c r="S9874" t="s">
        <v>83</v>
      </c>
      <c r="T9874" t="str">
        <f>_xlfn.XLOOKUP(A9874,MI_Match_Analysis!$A$2:$A$8,MI_Match_Analysis!$F$2:$F$8,"Not Found")</f>
        <v>Not Found</v>
      </c>
    </row>
    <row r="9875" spans="1:20" hidden="1" x14ac:dyDescent="0.3">
      <c r="A9875">
        <v>43</v>
      </c>
      <c r="B9875" s="1">
        <v>46143</v>
      </c>
      <c r="C9875" t="s">
        <v>162</v>
      </c>
      <c r="D9875" t="s">
        <v>138</v>
      </c>
      <c r="E9875" t="s">
        <v>40</v>
      </c>
      <c r="F9875" t="s">
        <v>54</v>
      </c>
      <c r="G9875">
        <v>1</v>
      </c>
      <c r="H9875">
        <v>19.399999999999999</v>
      </c>
      <c r="I9875" t="s">
        <v>250</v>
      </c>
      <c r="J9875" t="s">
        <v>231</v>
      </c>
      <c r="K9875">
        <v>6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83</v>
      </c>
      <c r="R9875" t="s">
        <v>83</v>
      </c>
      <c r="S9875" t="s">
        <v>83</v>
      </c>
      <c r="T9875" t="str">
        <f>_xlfn.XLOOKUP(A9875,MI_Match_Analysis!$A$2:$A$8,MI_Match_Analysis!$F$2:$F$8,"Not Found")</f>
        <v>Not Found</v>
      </c>
    </row>
    <row r="9876" spans="1:20" hidden="1" x14ac:dyDescent="0.3">
      <c r="A9876">
        <v>43</v>
      </c>
      <c r="B9876" s="1">
        <v>46143</v>
      </c>
      <c r="C9876" t="s">
        <v>162</v>
      </c>
      <c r="D9876" t="s">
        <v>138</v>
      </c>
      <c r="E9876" t="s">
        <v>40</v>
      </c>
      <c r="F9876" t="s">
        <v>54</v>
      </c>
      <c r="G9876">
        <v>1</v>
      </c>
      <c r="H9876">
        <v>19.5</v>
      </c>
      <c r="I9876" t="s">
        <v>250</v>
      </c>
      <c r="J9876" t="s">
        <v>231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83</v>
      </c>
      <c r="R9876" t="s">
        <v>83</v>
      </c>
      <c r="S9876" t="s">
        <v>83</v>
      </c>
      <c r="T9876" t="str">
        <f>_xlfn.XLOOKUP(A9876,MI_Match_Analysis!$A$2:$A$8,MI_Match_Analysis!$F$2:$F$8,"Not Found")</f>
        <v>Not Found</v>
      </c>
    </row>
    <row r="9877" spans="1:20" hidden="1" x14ac:dyDescent="0.3">
      <c r="A9877">
        <v>43</v>
      </c>
      <c r="B9877" s="1">
        <v>46143</v>
      </c>
      <c r="C9877" t="s">
        <v>162</v>
      </c>
      <c r="D9877" t="s">
        <v>138</v>
      </c>
      <c r="E9877" t="s">
        <v>40</v>
      </c>
      <c r="F9877" t="s">
        <v>54</v>
      </c>
      <c r="G9877">
        <v>1</v>
      </c>
      <c r="H9877">
        <v>19.600000000000001</v>
      </c>
      <c r="I9877" t="s">
        <v>250</v>
      </c>
      <c r="J9877" t="s">
        <v>231</v>
      </c>
      <c r="K9877">
        <v>6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83</v>
      </c>
      <c r="R9877" t="s">
        <v>83</v>
      </c>
      <c r="S9877" t="s">
        <v>83</v>
      </c>
      <c r="T9877" t="str">
        <f>_xlfn.XLOOKUP(A9877,MI_Match_Analysis!$A$2:$A$8,MI_Match_Analysis!$F$2:$F$8,"Not Found")</f>
        <v>Not Found</v>
      </c>
    </row>
    <row r="9878" spans="1:20" hidden="1" x14ac:dyDescent="0.3">
      <c r="A9878">
        <v>43</v>
      </c>
      <c r="B9878" s="1">
        <v>46143</v>
      </c>
      <c r="C9878" t="s">
        <v>162</v>
      </c>
      <c r="D9878" t="s">
        <v>138</v>
      </c>
      <c r="E9878" t="s">
        <v>54</v>
      </c>
      <c r="F9878" t="s">
        <v>40</v>
      </c>
      <c r="G9878">
        <v>2</v>
      </c>
      <c r="H9878">
        <v>0.1</v>
      </c>
      <c r="I9878" t="s">
        <v>240</v>
      </c>
      <c r="J9878" t="s">
        <v>44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83</v>
      </c>
      <c r="R9878" t="s">
        <v>83</v>
      </c>
      <c r="S9878" t="s">
        <v>83</v>
      </c>
      <c r="T9878" t="str">
        <f>_xlfn.XLOOKUP(A9878,MI_Match_Analysis!$A$2:$A$8,MI_Match_Analysis!$F$2:$F$8,"Not Found")</f>
        <v>Not Found</v>
      </c>
    </row>
    <row r="9879" spans="1:20" hidden="1" x14ac:dyDescent="0.3">
      <c r="A9879">
        <v>43</v>
      </c>
      <c r="B9879" s="1">
        <v>46143</v>
      </c>
      <c r="C9879" t="s">
        <v>162</v>
      </c>
      <c r="D9879" t="s">
        <v>138</v>
      </c>
      <c r="E9879" t="s">
        <v>54</v>
      </c>
      <c r="F9879" t="s">
        <v>40</v>
      </c>
      <c r="G9879">
        <v>2</v>
      </c>
      <c r="H9879">
        <v>0.2</v>
      </c>
      <c r="I9879" t="s">
        <v>240</v>
      </c>
      <c r="J9879" t="s">
        <v>44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83</v>
      </c>
      <c r="R9879" t="s">
        <v>83</v>
      </c>
      <c r="S9879" t="s">
        <v>83</v>
      </c>
      <c r="T9879" t="str">
        <f>_xlfn.XLOOKUP(A9879,MI_Match_Analysis!$A$2:$A$8,MI_Match_Analysis!$F$2:$F$8,"Not Found")</f>
        <v>Not Found</v>
      </c>
    </row>
    <row r="9880" spans="1:20" hidden="1" x14ac:dyDescent="0.3">
      <c r="A9880">
        <v>43</v>
      </c>
      <c r="B9880" s="1">
        <v>46143</v>
      </c>
      <c r="C9880" t="s">
        <v>162</v>
      </c>
      <c r="D9880" t="s">
        <v>138</v>
      </c>
      <c r="E9880" t="s">
        <v>54</v>
      </c>
      <c r="F9880" t="s">
        <v>40</v>
      </c>
      <c r="G9880">
        <v>2</v>
      </c>
      <c r="H9880">
        <v>0.3</v>
      </c>
      <c r="I9880" t="s">
        <v>240</v>
      </c>
      <c r="J9880" t="s">
        <v>44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83</v>
      </c>
      <c r="R9880" t="s">
        <v>83</v>
      </c>
      <c r="S9880" t="s">
        <v>83</v>
      </c>
      <c r="T9880" t="str">
        <f>_xlfn.XLOOKUP(A9880,MI_Match_Analysis!$A$2:$A$8,MI_Match_Analysis!$F$2:$F$8,"Not Found")</f>
        <v>Not Found</v>
      </c>
    </row>
    <row r="9881" spans="1:20" hidden="1" x14ac:dyDescent="0.3">
      <c r="A9881">
        <v>43</v>
      </c>
      <c r="B9881" s="1">
        <v>46143</v>
      </c>
      <c r="C9881" t="s">
        <v>162</v>
      </c>
      <c r="D9881" t="s">
        <v>138</v>
      </c>
      <c r="E9881" t="s">
        <v>54</v>
      </c>
      <c r="F9881" t="s">
        <v>40</v>
      </c>
      <c r="G9881">
        <v>2</v>
      </c>
      <c r="H9881">
        <v>0.4</v>
      </c>
      <c r="I9881" t="s">
        <v>240</v>
      </c>
      <c r="J9881" t="s">
        <v>44</v>
      </c>
      <c r="K9881">
        <v>0</v>
      </c>
      <c r="L9881">
        <v>1</v>
      </c>
      <c r="M9881">
        <v>1</v>
      </c>
      <c r="N9881">
        <v>0</v>
      </c>
      <c r="O9881">
        <v>0</v>
      </c>
      <c r="P9881">
        <v>0</v>
      </c>
      <c r="Q9881" t="s">
        <v>83</v>
      </c>
      <c r="R9881" t="s">
        <v>83</v>
      </c>
      <c r="S9881" t="s">
        <v>83</v>
      </c>
      <c r="T9881" t="str">
        <f>_xlfn.XLOOKUP(A9881,MI_Match_Analysis!$A$2:$A$8,MI_Match_Analysis!$F$2:$F$8,"Not Found")</f>
        <v>Not Found</v>
      </c>
    </row>
    <row r="9882" spans="1:20" hidden="1" x14ac:dyDescent="0.3">
      <c r="A9882">
        <v>43</v>
      </c>
      <c r="B9882" s="1">
        <v>46143</v>
      </c>
      <c r="C9882" t="s">
        <v>162</v>
      </c>
      <c r="D9882" t="s">
        <v>138</v>
      </c>
      <c r="E9882" t="s">
        <v>54</v>
      </c>
      <c r="F9882" t="s">
        <v>40</v>
      </c>
      <c r="G9882">
        <v>2</v>
      </c>
      <c r="H9882">
        <v>0.4</v>
      </c>
      <c r="I9882" t="s">
        <v>240</v>
      </c>
      <c r="J9882" t="s">
        <v>44</v>
      </c>
      <c r="K9882">
        <v>4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83</v>
      </c>
      <c r="R9882" t="s">
        <v>83</v>
      </c>
      <c r="S9882" t="s">
        <v>83</v>
      </c>
      <c r="T9882" t="str">
        <f>_xlfn.XLOOKUP(A9882,MI_Match_Analysis!$A$2:$A$8,MI_Match_Analysis!$F$2:$F$8,"Not Found")</f>
        <v>Not Found</v>
      </c>
    </row>
    <row r="9883" spans="1:20" hidden="1" x14ac:dyDescent="0.3">
      <c r="A9883">
        <v>43</v>
      </c>
      <c r="B9883" s="1">
        <v>46143</v>
      </c>
      <c r="C9883" t="s">
        <v>162</v>
      </c>
      <c r="D9883" t="s">
        <v>138</v>
      </c>
      <c r="E9883" t="s">
        <v>54</v>
      </c>
      <c r="F9883" t="s">
        <v>40</v>
      </c>
      <c r="G9883">
        <v>2</v>
      </c>
      <c r="H9883">
        <v>0.5</v>
      </c>
      <c r="I9883" t="s">
        <v>240</v>
      </c>
      <c r="J9883" t="s">
        <v>44</v>
      </c>
      <c r="K9883">
        <v>6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83</v>
      </c>
      <c r="R9883" t="s">
        <v>83</v>
      </c>
      <c r="S9883" t="s">
        <v>83</v>
      </c>
      <c r="T9883" t="str">
        <f>_xlfn.XLOOKUP(A9883,MI_Match_Analysis!$A$2:$A$8,MI_Match_Analysis!$F$2:$F$8,"Not Found")</f>
        <v>Not Found</v>
      </c>
    </row>
    <row r="9884" spans="1:20" hidden="1" x14ac:dyDescent="0.3">
      <c r="A9884">
        <v>43</v>
      </c>
      <c r="B9884" s="1">
        <v>46143</v>
      </c>
      <c r="C9884" t="s">
        <v>162</v>
      </c>
      <c r="D9884" t="s">
        <v>138</v>
      </c>
      <c r="E9884" t="s">
        <v>54</v>
      </c>
      <c r="F9884" t="s">
        <v>40</v>
      </c>
      <c r="G9884">
        <v>2</v>
      </c>
      <c r="H9884">
        <v>0.6</v>
      </c>
      <c r="I9884" t="s">
        <v>240</v>
      </c>
      <c r="J9884" t="s">
        <v>44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83</v>
      </c>
      <c r="R9884" t="s">
        <v>83</v>
      </c>
      <c r="S9884" t="s">
        <v>83</v>
      </c>
      <c r="T9884" t="str">
        <f>_xlfn.XLOOKUP(A9884,MI_Match_Analysis!$A$2:$A$8,MI_Match_Analysis!$F$2:$F$8,"Not Found")</f>
        <v>Not Found</v>
      </c>
    </row>
    <row r="9885" spans="1:20" hidden="1" x14ac:dyDescent="0.3">
      <c r="A9885">
        <v>43</v>
      </c>
      <c r="B9885" s="1">
        <v>46143</v>
      </c>
      <c r="C9885" t="s">
        <v>162</v>
      </c>
      <c r="D9885" t="s">
        <v>138</v>
      </c>
      <c r="E9885" t="s">
        <v>54</v>
      </c>
      <c r="F9885" t="s">
        <v>40</v>
      </c>
      <c r="G9885">
        <v>2</v>
      </c>
      <c r="H9885">
        <v>1.1000000000000001</v>
      </c>
      <c r="I9885" t="s">
        <v>232</v>
      </c>
      <c r="J9885" t="s">
        <v>42</v>
      </c>
      <c r="K9885">
        <v>4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83</v>
      </c>
      <c r="R9885" t="s">
        <v>83</v>
      </c>
      <c r="S9885" t="s">
        <v>83</v>
      </c>
      <c r="T9885" t="str">
        <f>_xlfn.XLOOKUP(A9885,MI_Match_Analysis!$A$2:$A$8,MI_Match_Analysis!$F$2:$F$8,"Not Found")</f>
        <v>Not Found</v>
      </c>
    </row>
    <row r="9886" spans="1:20" hidden="1" x14ac:dyDescent="0.3">
      <c r="A9886">
        <v>43</v>
      </c>
      <c r="B9886" s="1">
        <v>46143</v>
      </c>
      <c r="C9886" t="s">
        <v>162</v>
      </c>
      <c r="D9886" t="s">
        <v>138</v>
      </c>
      <c r="E9886" t="s">
        <v>54</v>
      </c>
      <c r="F9886" t="s">
        <v>40</v>
      </c>
      <c r="G9886">
        <v>2</v>
      </c>
      <c r="H9886">
        <v>1.2</v>
      </c>
      <c r="I9886" t="s">
        <v>232</v>
      </c>
      <c r="J9886" t="s">
        <v>42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83</v>
      </c>
      <c r="R9886" t="s">
        <v>83</v>
      </c>
      <c r="S9886" t="s">
        <v>83</v>
      </c>
      <c r="T9886" t="str">
        <f>_xlfn.XLOOKUP(A9886,MI_Match_Analysis!$A$2:$A$8,MI_Match_Analysis!$F$2:$F$8,"Not Found")</f>
        <v>Not Found</v>
      </c>
    </row>
    <row r="9887" spans="1:20" hidden="1" x14ac:dyDescent="0.3">
      <c r="A9887">
        <v>43</v>
      </c>
      <c r="B9887" s="1">
        <v>46143</v>
      </c>
      <c r="C9887" t="s">
        <v>162</v>
      </c>
      <c r="D9887" t="s">
        <v>138</v>
      </c>
      <c r="E9887" t="s">
        <v>54</v>
      </c>
      <c r="F9887" t="s">
        <v>40</v>
      </c>
      <c r="G9887">
        <v>2</v>
      </c>
      <c r="H9887">
        <v>1.3</v>
      </c>
      <c r="I9887" t="s">
        <v>232</v>
      </c>
      <c r="J9887" t="s">
        <v>42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83</v>
      </c>
      <c r="R9887" t="s">
        <v>83</v>
      </c>
      <c r="S9887" t="s">
        <v>83</v>
      </c>
      <c r="T9887" t="str">
        <f>_xlfn.XLOOKUP(A9887,MI_Match_Analysis!$A$2:$A$8,MI_Match_Analysis!$F$2:$F$8,"Not Found")</f>
        <v>Not Found</v>
      </c>
    </row>
    <row r="9888" spans="1:20" hidden="1" x14ac:dyDescent="0.3">
      <c r="A9888">
        <v>43</v>
      </c>
      <c r="B9888" s="1">
        <v>46143</v>
      </c>
      <c r="C9888" t="s">
        <v>162</v>
      </c>
      <c r="D9888" t="s">
        <v>138</v>
      </c>
      <c r="E9888" t="s">
        <v>54</v>
      </c>
      <c r="F9888" t="s">
        <v>40</v>
      </c>
      <c r="G9888">
        <v>2</v>
      </c>
      <c r="H9888">
        <v>1.4</v>
      </c>
      <c r="I9888" t="s">
        <v>232</v>
      </c>
      <c r="J9888" t="s">
        <v>42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83</v>
      </c>
      <c r="R9888" t="s">
        <v>83</v>
      </c>
      <c r="S9888" t="s">
        <v>83</v>
      </c>
      <c r="T9888" t="str">
        <f>_xlfn.XLOOKUP(A9888,MI_Match_Analysis!$A$2:$A$8,MI_Match_Analysis!$F$2:$F$8,"Not Found")</f>
        <v>Not Found</v>
      </c>
    </row>
    <row r="9889" spans="1:20" hidden="1" x14ac:dyDescent="0.3">
      <c r="A9889">
        <v>43</v>
      </c>
      <c r="B9889" s="1">
        <v>46143</v>
      </c>
      <c r="C9889" t="s">
        <v>162</v>
      </c>
      <c r="D9889" t="s">
        <v>138</v>
      </c>
      <c r="E9889" t="s">
        <v>54</v>
      </c>
      <c r="F9889" t="s">
        <v>40</v>
      </c>
      <c r="G9889">
        <v>2</v>
      </c>
      <c r="H9889">
        <v>1.5</v>
      </c>
      <c r="I9889" t="s">
        <v>232</v>
      </c>
      <c r="J9889" t="s">
        <v>42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83</v>
      </c>
      <c r="R9889" t="s">
        <v>83</v>
      </c>
      <c r="S9889" t="s">
        <v>83</v>
      </c>
      <c r="T9889" t="str">
        <f>_xlfn.XLOOKUP(A9889,MI_Match_Analysis!$A$2:$A$8,MI_Match_Analysis!$F$2:$F$8,"Not Found")</f>
        <v>Not Found</v>
      </c>
    </row>
    <row r="9890" spans="1:20" hidden="1" x14ac:dyDescent="0.3">
      <c r="A9890">
        <v>43</v>
      </c>
      <c r="B9890" s="1">
        <v>46143</v>
      </c>
      <c r="C9890" t="s">
        <v>162</v>
      </c>
      <c r="D9890" t="s">
        <v>138</v>
      </c>
      <c r="E9890" t="s">
        <v>54</v>
      </c>
      <c r="F9890" t="s">
        <v>40</v>
      </c>
      <c r="G9890">
        <v>2</v>
      </c>
      <c r="H9890">
        <v>1.6</v>
      </c>
      <c r="I9890" t="s">
        <v>232</v>
      </c>
      <c r="J9890" t="s">
        <v>42</v>
      </c>
      <c r="K9890">
        <v>4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83</v>
      </c>
      <c r="R9890" t="s">
        <v>83</v>
      </c>
      <c r="S9890" t="s">
        <v>83</v>
      </c>
      <c r="T9890" t="str">
        <f>_xlfn.XLOOKUP(A9890,MI_Match_Analysis!$A$2:$A$8,MI_Match_Analysis!$F$2:$F$8,"Not Found")</f>
        <v>Not Found</v>
      </c>
    </row>
    <row r="9891" spans="1:20" hidden="1" x14ac:dyDescent="0.3">
      <c r="A9891">
        <v>43</v>
      </c>
      <c r="B9891" s="1">
        <v>46143</v>
      </c>
      <c r="C9891" t="s">
        <v>162</v>
      </c>
      <c r="D9891" t="s">
        <v>138</v>
      </c>
      <c r="E9891" t="s">
        <v>54</v>
      </c>
      <c r="F9891" t="s">
        <v>40</v>
      </c>
      <c r="G9891">
        <v>2</v>
      </c>
      <c r="H9891">
        <v>2.1</v>
      </c>
      <c r="I9891" t="s">
        <v>240</v>
      </c>
      <c r="J9891" t="s">
        <v>44</v>
      </c>
      <c r="K9891">
        <v>4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83</v>
      </c>
      <c r="R9891" t="s">
        <v>83</v>
      </c>
      <c r="S9891" t="s">
        <v>83</v>
      </c>
      <c r="T9891" t="str">
        <f>_xlfn.XLOOKUP(A9891,MI_Match_Analysis!$A$2:$A$8,MI_Match_Analysis!$F$2:$F$8,"Not Found")</f>
        <v>Not Found</v>
      </c>
    </row>
    <row r="9892" spans="1:20" hidden="1" x14ac:dyDescent="0.3">
      <c r="A9892">
        <v>43</v>
      </c>
      <c r="B9892" s="1">
        <v>46143</v>
      </c>
      <c r="C9892" t="s">
        <v>162</v>
      </c>
      <c r="D9892" t="s">
        <v>138</v>
      </c>
      <c r="E9892" t="s">
        <v>54</v>
      </c>
      <c r="F9892" t="s">
        <v>40</v>
      </c>
      <c r="G9892">
        <v>2</v>
      </c>
      <c r="H9892">
        <v>2.2000000000000002</v>
      </c>
      <c r="I9892" t="s">
        <v>240</v>
      </c>
      <c r="J9892" t="s">
        <v>44</v>
      </c>
      <c r="K9892">
        <v>4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83</v>
      </c>
      <c r="R9892" t="s">
        <v>83</v>
      </c>
      <c r="S9892" t="s">
        <v>83</v>
      </c>
      <c r="T9892" t="str">
        <f>_xlfn.XLOOKUP(A9892,MI_Match_Analysis!$A$2:$A$8,MI_Match_Analysis!$F$2:$F$8,"Not Found")</f>
        <v>Not Found</v>
      </c>
    </row>
    <row r="9893" spans="1:20" hidden="1" x14ac:dyDescent="0.3">
      <c r="A9893">
        <v>43</v>
      </c>
      <c r="B9893" s="1">
        <v>46143</v>
      </c>
      <c r="C9893" t="s">
        <v>162</v>
      </c>
      <c r="D9893" t="s">
        <v>138</v>
      </c>
      <c r="E9893" t="s">
        <v>54</v>
      </c>
      <c r="F9893" t="s">
        <v>40</v>
      </c>
      <c r="G9893">
        <v>2</v>
      </c>
      <c r="H9893">
        <v>2.2999999999999998</v>
      </c>
      <c r="I9893" t="s">
        <v>240</v>
      </c>
      <c r="J9893" t="s">
        <v>44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83</v>
      </c>
      <c r="R9893" t="s">
        <v>83</v>
      </c>
      <c r="S9893" t="s">
        <v>83</v>
      </c>
      <c r="T9893" t="str">
        <f>_xlfn.XLOOKUP(A9893,MI_Match_Analysis!$A$2:$A$8,MI_Match_Analysis!$F$2:$F$8,"Not Found")</f>
        <v>Not Found</v>
      </c>
    </row>
    <row r="9894" spans="1:20" hidden="1" x14ac:dyDescent="0.3">
      <c r="A9894">
        <v>43</v>
      </c>
      <c r="B9894" s="1">
        <v>46143</v>
      </c>
      <c r="C9894" t="s">
        <v>162</v>
      </c>
      <c r="D9894" t="s">
        <v>138</v>
      </c>
      <c r="E9894" t="s">
        <v>54</v>
      </c>
      <c r="F9894" t="s">
        <v>40</v>
      </c>
      <c r="G9894">
        <v>2</v>
      </c>
      <c r="H9894">
        <v>2.4</v>
      </c>
      <c r="I9894" t="s">
        <v>232</v>
      </c>
      <c r="J9894" t="s">
        <v>44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83</v>
      </c>
      <c r="R9894" t="s">
        <v>83</v>
      </c>
      <c r="S9894" t="s">
        <v>83</v>
      </c>
      <c r="T9894" t="str">
        <f>_xlfn.XLOOKUP(A9894,MI_Match_Analysis!$A$2:$A$8,MI_Match_Analysis!$F$2:$F$8,"Not Found")</f>
        <v>Not Found</v>
      </c>
    </row>
    <row r="9895" spans="1:20" hidden="1" x14ac:dyDescent="0.3">
      <c r="A9895">
        <v>43</v>
      </c>
      <c r="B9895" s="1">
        <v>46143</v>
      </c>
      <c r="C9895" t="s">
        <v>162</v>
      </c>
      <c r="D9895" t="s">
        <v>138</v>
      </c>
      <c r="E9895" t="s">
        <v>54</v>
      </c>
      <c r="F9895" t="s">
        <v>40</v>
      </c>
      <c r="G9895">
        <v>2</v>
      </c>
      <c r="H9895">
        <v>2.5</v>
      </c>
      <c r="I9895" t="s">
        <v>232</v>
      </c>
      <c r="J9895" t="s">
        <v>44</v>
      </c>
      <c r="K9895">
        <v>6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83</v>
      </c>
      <c r="R9895" t="s">
        <v>83</v>
      </c>
      <c r="S9895" t="s">
        <v>83</v>
      </c>
      <c r="T9895" t="str">
        <f>_xlfn.XLOOKUP(A9895,MI_Match_Analysis!$A$2:$A$8,MI_Match_Analysis!$F$2:$F$8,"Not Found")</f>
        <v>Not Found</v>
      </c>
    </row>
    <row r="9896" spans="1:20" hidden="1" x14ac:dyDescent="0.3">
      <c r="A9896">
        <v>43</v>
      </c>
      <c r="B9896" s="1">
        <v>46143</v>
      </c>
      <c r="C9896" t="s">
        <v>162</v>
      </c>
      <c r="D9896" t="s">
        <v>138</v>
      </c>
      <c r="E9896" t="s">
        <v>54</v>
      </c>
      <c r="F9896" t="s">
        <v>40</v>
      </c>
      <c r="G9896">
        <v>2</v>
      </c>
      <c r="H9896">
        <v>2.6</v>
      </c>
      <c r="I9896" t="s">
        <v>232</v>
      </c>
      <c r="J9896" t="s">
        <v>44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83</v>
      </c>
      <c r="R9896" t="s">
        <v>83</v>
      </c>
      <c r="S9896" t="s">
        <v>83</v>
      </c>
      <c r="T9896" t="str">
        <f>_xlfn.XLOOKUP(A9896,MI_Match_Analysis!$A$2:$A$8,MI_Match_Analysis!$F$2:$F$8,"Not Found")</f>
        <v>Not Found</v>
      </c>
    </row>
    <row r="9897" spans="1:20" hidden="1" x14ac:dyDescent="0.3">
      <c r="A9897">
        <v>43</v>
      </c>
      <c r="B9897" s="1">
        <v>46143</v>
      </c>
      <c r="C9897" t="s">
        <v>162</v>
      </c>
      <c r="D9897" t="s">
        <v>138</v>
      </c>
      <c r="E9897" t="s">
        <v>54</v>
      </c>
      <c r="F9897" t="s">
        <v>40</v>
      </c>
      <c r="G9897">
        <v>2</v>
      </c>
      <c r="H9897">
        <v>3.1</v>
      </c>
      <c r="I9897" t="s">
        <v>240</v>
      </c>
      <c r="J9897" t="s">
        <v>42</v>
      </c>
      <c r="K9897">
        <v>6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83</v>
      </c>
      <c r="R9897" t="s">
        <v>83</v>
      </c>
      <c r="S9897" t="s">
        <v>83</v>
      </c>
      <c r="T9897" t="str">
        <f>_xlfn.XLOOKUP(A9897,MI_Match_Analysis!$A$2:$A$8,MI_Match_Analysis!$F$2:$F$8,"Not Found")</f>
        <v>Not Found</v>
      </c>
    </row>
    <row r="9898" spans="1:20" hidden="1" x14ac:dyDescent="0.3">
      <c r="A9898">
        <v>43</v>
      </c>
      <c r="B9898" s="1">
        <v>46143</v>
      </c>
      <c r="C9898" t="s">
        <v>162</v>
      </c>
      <c r="D9898" t="s">
        <v>138</v>
      </c>
      <c r="E9898" t="s">
        <v>54</v>
      </c>
      <c r="F9898" t="s">
        <v>40</v>
      </c>
      <c r="G9898">
        <v>2</v>
      </c>
      <c r="H9898">
        <v>3.2</v>
      </c>
      <c r="I9898" t="s">
        <v>240</v>
      </c>
      <c r="J9898" t="s">
        <v>42</v>
      </c>
      <c r="K9898">
        <v>2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83</v>
      </c>
      <c r="R9898" t="s">
        <v>83</v>
      </c>
      <c r="S9898" t="s">
        <v>83</v>
      </c>
      <c r="T9898" t="str">
        <f>_xlfn.XLOOKUP(A9898,MI_Match_Analysis!$A$2:$A$8,MI_Match_Analysis!$F$2:$F$8,"Not Found")</f>
        <v>Not Found</v>
      </c>
    </row>
    <row r="9899" spans="1:20" hidden="1" x14ac:dyDescent="0.3">
      <c r="A9899">
        <v>43</v>
      </c>
      <c r="B9899" s="1">
        <v>46143</v>
      </c>
      <c r="C9899" t="s">
        <v>162</v>
      </c>
      <c r="D9899" t="s">
        <v>138</v>
      </c>
      <c r="E9899" t="s">
        <v>54</v>
      </c>
      <c r="F9899" t="s">
        <v>40</v>
      </c>
      <c r="G9899">
        <v>2</v>
      </c>
      <c r="H9899">
        <v>3.3</v>
      </c>
      <c r="I9899" t="s">
        <v>240</v>
      </c>
      <c r="J9899" t="s">
        <v>42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83</v>
      </c>
      <c r="R9899" t="s">
        <v>83</v>
      </c>
      <c r="S9899" t="s">
        <v>83</v>
      </c>
      <c r="T9899" t="str">
        <f>_xlfn.XLOOKUP(A9899,MI_Match_Analysis!$A$2:$A$8,MI_Match_Analysis!$F$2:$F$8,"Not Found")</f>
        <v>Not Found</v>
      </c>
    </row>
    <row r="9900" spans="1:20" hidden="1" x14ac:dyDescent="0.3">
      <c r="A9900">
        <v>43</v>
      </c>
      <c r="B9900" s="1">
        <v>46143</v>
      </c>
      <c r="C9900" t="s">
        <v>162</v>
      </c>
      <c r="D9900" t="s">
        <v>138</v>
      </c>
      <c r="E9900" t="s">
        <v>54</v>
      </c>
      <c r="F9900" t="s">
        <v>40</v>
      </c>
      <c r="G9900">
        <v>2</v>
      </c>
      <c r="H9900">
        <v>3.4</v>
      </c>
      <c r="I9900" t="s">
        <v>240</v>
      </c>
      <c r="J9900" t="s">
        <v>42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83</v>
      </c>
      <c r="R9900" t="s">
        <v>83</v>
      </c>
      <c r="S9900" t="s">
        <v>83</v>
      </c>
      <c r="T9900" t="str">
        <f>_xlfn.XLOOKUP(A9900,MI_Match_Analysis!$A$2:$A$8,MI_Match_Analysis!$F$2:$F$8,"Not Found")</f>
        <v>Not Found</v>
      </c>
    </row>
    <row r="9901" spans="1:20" hidden="1" x14ac:dyDescent="0.3">
      <c r="A9901">
        <v>43</v>
      </c>
      <c r="B9901" s="1">
        <v>46143</v>
      </c>
      <c r="C9901" t="s">
        <v>162</v>
      </c>
      <c r="D9901" t="s">
        <v>138</v>
      </c>
      <c r="E9901" t="s">
        <v>54</v>
      </c>
      <c r="F9901" t="s">
        <v>40</v>
      </c>
      <c r="G9901">
        <v>2</v>
      </c>
      <c r="H9901">
        <v>3.5</v>
      </c>
      <c r="I9901" t="s">
        <v>240</v>
      </c>
      <c r="J9901" t="s">
        <v>42</v>
      </c>
      <c r="K9901">
        <v>6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83</v>
      </c>
      <c r="R9901" t="s">
        <v>83</v>
      </c>
      <c r="S9901" t="s">
        <v>83</v>
      </c>
      <c r="T9901" t="str">
        <f>_xlfn.XLOOKUP(A9901,MI_Match_Analysis!$A$2:$A$8,MI_Match_Analysis!$F$2:$F$8,"Not Found")</f>
        <v>Not Found</v>
      </c>
    </row>
    <row r="9902" spans="1:20" hidden="1" x14ac:dyDescent="0.3">
      <c r="A9902">
        <v>43</v>
      </c>
      <c r="B9902" s="1">
        <v>46143</v>
      </c>
      <c r="C9902" t="s">
        <v>162</v>
      </c>
      <c r="D9902" t="s">
        <v>138</v>
      </c>
      <c r="E9902" t="s">
        <v>54</v>
      </c>
      <c r="F9902" t="s">
        <v>40</v>
      </c>
      <c r="G9902">
        <v>2</v>
      </c>
      <c r="H9902">
        <v>3.6</v>
      </c>
      <c r="I9902" t="s">
        <v>240</v>
      </c>
      <c r="J9902" t="s">
        <v>42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83</v>
      </c>
      <c r="R9902" t="s">
        <v>83</v>
      </c>
      <c r="S9902" t="s">
        <v>83</v>
      </c>
      <c r="T9902" t="str">
        <f>_xlfn.XLOOKUP(A9902,MI_Match_Analysis!$A$2:$A$8,MI_Match_Analysis!$F$2:$F$8,"Not Found")</f>
        <v>Not Found</v>
      </c>
    </row>
    <row r="9903" spans="1:20" hidden="1" x14ac:dyDescent="0.3">
      <c r="A9903">
        <v>43</v>
      </c>
      <c r="B9903" s="1">
        <v>46143</v>
      </c>
      <c r="C9903" t="s">
        <v>162</v>
      </c>
      <c r="D9903" t="s">
        <v>138</v>
      </c>
      <c r="E9903" t="s">
        <v>54</v>
      </c>
      <c r="F9903" t="s">
        <v>40</v>
      </c>
      <c r="G9903">
        <v>2</v>
      </c>
      <c r="H9903">
        <v>4.0999999999999996</v>
      </c>
      <c r="I9903" t="s">
        <v>240</v>
      </c>
      <c r="J9903" t="s">
        <v>251</v>
      </c>
      <c r="K9903">
        <v>2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83</v>
      </c>
      <c r="R9903" t="s">
        <v>83</v>
      </c>
      <c r="S9903" t="s">
        <v>83</v>
      </c>
      <c r="T9903" t="str">
        <f>_xlfn.XLOOKUP(A9903,MI_Match_Analysis!$A$2:$A$8,MI_Match_Analysis!$F$2:$F$8,"Not Found")</f>
        <v>Not Found</v>
      </c>
    </row>
    <row r="9904" spans="1:20" hidden="1" x14ac:dyDescent="0.3">
      <c r="A9904">
        <v>43</v>
      </c>
      <c r="B9904" s="1">
        <v>46143</v>
      </c>
      <c r="C9904" t="s">
        <v>162</v>
      </c>
      <c r="D9904" t="s">
        <v>138</v>
      </c>
      <c r="E9904" t="s">
        <v>54</v>
      </c>
      <c r="F9904" t="s">
        <v>40</v>
      </c>
      <c r="G9904">
        <v>2</v>
      </c>
      <c r="H9904">
        <v>4.2</v>
      </c>
      <c r="I9904" t="s">
        <v>240</v>
      </c>
      <c r="J9904" t="s">
        <v>251</v>
      </c>
      <c r="K9904">
        <v>2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83</v>
      </c>
      <c r="R9904" t="s">
        <v>83</v>
      </c>
      <c r="S9904" t="s">
        <v>83</v>
      </c>
      <c r="T9904" t="str">
        <f>_xlfn.XLOOKUP(A9904,MI_Match_Analysis!$A$2:$A$8,MI_Match_Analysis!$F$2:$F$8,"Not Found")</f>
        <v>Not Found</v>
      </c>
    </row>
    <row r="9905" spans="1:20" hidden="1" x14ac:dyDescent="0.3">
      <c r="A9905">
        <v>43</v>
      </c>
      <c r="B9905" s="1">
        <v>46143</v>
      </c>
      <c r="C9905" t="s">
        <v>162</v>
      </c>
      <c r="D9905" t="s">
        <v>138</v>
      </c>
      <c r="E9905" t="s">
        <v>54</v>
      </c>
      <c r="F9905" t="s">
        <v>40</v>
      </c>
      <c r="G9905">
        <v>2</v>
      </c>
      <c r="H9905">
        <v>4.3</v>
      </c>
      <c r="I9905" t="s">
        <v>240</v>
      </c>
      <c r="J9905" t="s">
        <v>251</v>
      </c>
      <c r="K9905">
        <v>2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83</v>
      </c>
      <c r="R9905" t="s">
        <v>83</v>
      </c>
      <c r="S9905" t="s">
        <v>83</v>
      </c>
      <c r="T9905" t="str">
        <f>_xlfn.XLOOKUP(A9905,MI_Match_Analysis!$A$2:$A$8,MI_Match_Analysis!$F$2:$F$8,"Not Found")</f>
        <v>Not Found</v>
      </c>
    </row>
    <row r="9906" spans="1:20" hidden="1" x14ac:dyDescent="0.3">
      <c r="A9906">
        <v>43</v>
      </c>
      <c r="B9906" s="1">
        <v>46143</v>
      </c>
      <c r="C9906" t="s">
        <v>162</v>
      </c>
      <c r="D9906" t="s">
        <v>138</v>
      </c>
      <c r="E9906" t="s">
        <v>54</v>
      </c>
      <c r="F9906" t="s">
        <v>40</v>
      </c>
      <c r="G9906">
        <v>2</v>
      </c>
      <c r="H9906">
        <v>4.4000000000000004</v>
      </c>
      <c r="I9906" t="s">
        <v>240</v>
      </c>
      <c r="J9906" t="s">
        <v>251</v>
      </c>
      <c r="K9906">
        <v>4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83</v>
      </c>
      <c r="R9906" t="s">
        <v>83</v>
      </c>
      <c r="S9906" t="s">
        <v>83</v>
      </c>
      <c r="T9906" t="str">
        <f>_xlfn.XLOOKUP(A9906,MI_Match_Analysis!$A$2:$A$8,MI_Match_Analysis!$F$2:$F$8,"Not Found")</f>
        <v>Not Found</v>
      </c>
    </row>
    <row r="9907" spans="1:20" hidden="1" x14ac:dyDescent="0.3">
      <c r="A9907">
        <v>43</v>
      </c>
      <c r="B9907" s="1">
        <v>46143</v>
      </c>
      <c r="C9907" t="s">
        <v>162</v>
      </c>
      <c r="D9907" t="s">
        <v>138</v>
      </c>
      <c r="E9907" t="s">
        <v>54</v>
      </c>
      <c r="F9907" t="s">
        <v>40</v>
      </c>
      <c r="G9907">
        <v>2</v>
      </c>
      <c r="H9907">
        <v>4.5</v>
      </c>
      <c r="I9907" t="s">
        <v>240</v>
      </c>
      <c r="J9907" t="s">
        <v>251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83</v>
      </c>
      <c r="R9907" t="s">
        <v>83</v>
      </c>
      <c r="S9907" t="s">
        <v>83</v>
      </c>
      <c r="T9907" t="str">
        <f>_xlfn.XLOOKUP(A9907,MI_Match_Analysis!$A$2:$A$8,MI_Match_Analysis!$F$2:$F$8,"Not Found")</f>
        <v>Not Found</v>
      </c>
    </row>
    <row r="9908" spans="1:20" hidden="1" x14ac:dyDescent="0.3">
      <c r="A9908">
        <v>43</v>
      </c>
      <c r="B9908" s="1">
        <v>46143</v>
      </c>
      <c r="C9908" t="s">
        <v>162</v>
      </c>
      <c r="D9908" t="s">
        <v>138</v>
      </c>
      <c r="E9908" t="s">
        <v>54</v>
      </c>
      <c r="F9908" t="s">
        <v>40</v>
      </c>
      <c r="G9908">
        <v>2</v>
      </c>
      <c r="H9908">
        <v>4.5999999999999996</v>
      </c>
      <c r="I9908" t="s">
        <v>240</v>
      </c>
      <c r="J9908" t="s">
        <v>251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83</v>
      </c>
      <c r="R9908" t="s">
        <v>83</v>
      </c>
      <c r="S9908" t="s">
        <v>83</v>
      </c>
      <c r="T9908" t="str">
        <f>_xlfn.XLOOKUP(A9908,MI_Match_Analysis!$A$2:$A$8,MI_Match_Analysis!$F$2:$F$8,"Not Found")</f>
        <v>Not Found</v>
      </c>
    </row>
    <row r="9909" spans="1:20" hidden="1" x14ac:dyDescent="0.3">
      <c r="A9909">
        <v>43</v>
      </c>
      <c r="B9909" s="1">
        <v>46143</v>
      </c>
      <c r="C9909" t="s">
        <v>162</v>
      </c>
      <c r="D9909" t="s">
        <v>138</v>
      </c>
      <c r="E9909" t="s">
        <v>54</v>
      </c>
      <c r="F9909" t="s">
        <v>40</v>
      </c>
      <c r="G9909">
        <v>2</v>
      </c>
      <c r="H9909">
        <v>5.0999999999999996</v>
      </c>
      <c r="I9909" t="s">
        <v>232</v>
      </c>
      <c r="J9909" t="s">
        <v>203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83</v>
      </c>
      <c r="R9909" t="s">
        <v>83</v>
      </c>
      <c r="S9909" t="s">
        <v>83</v>
      </c>
      <c r="T9909" t="str">
        <f>_xlfn.XLOOKUP(A9909,MI_Match_Analysis!$A$2:$A$8,MI_Match_Analysis!$F$2:$F$8,"Not Found")</f>
        <v>Not Found</v>
      </c>
    </row>
    <row r="9910" spans="1:20" hidden="1" x14ac:dyDescent="0.3">
      <c r="A9910">
        <v>43</v>
      </c>
      <c r="B9910" s="1">
        <v>46143</v>
      </c>
      <c r="C9910" t="s">
        <v>162</v>
      </c>
      <c r="D9910" t="s">
        <v>138</v>
      </c>
      <c r="E9910" t="s">
        <v>54</v>
      </c>
      <c r="F9910" t="s">
        <v>40</v>
      </c>
      <c r="G9910">
        <v>2</v>
      </c>
      <c r="H9910">
        <v>5.2</v>
      </c>
      <c r="I9910" t="s">
        <v>232</v>
      </c>
      <c r="J9910" t="s">
        <v>203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83</v>
      </c>
      <c r="R9910" t="s">
        <v>83</v>
      </c>
      <c r="S9910" t="s">
        <v>83</v>
      </c>
      <c r="T9910" t="str">
        <f>_xlfn.XLOOKUP(A9910,MI_Match_Analysis!$A$2:$A$8,MI_Match_Analysis!$F$2:$F$8,"Not Found")</f>
        <v>Not Found</v>
      </c>
    </row>
    <row r="9911" spans="1:20" hidden="1" x14ac:dyDescent="0.3">
      <c r="A9911">
        <v>43</v>
      </c>
      <c r="B9911" s="1">
        <v>46143</v>
      </c>
      <c r="C9911" t="s">
        <v>162</v>
      </c>
      <c r="D9911" t="s">
        <v>138</v>
      </c>
      <c r="E9911" t="s">
        <v>54</v>
      </c>
      <c r="F9911" t="s">
        <v>40</v>
      </c>
      <c r="G9911">
        <v>2</v>
      </c>
      <c r="H9911">
        <v>5.3</v>
      </c>
      <c r="I9911" t="s">
        <v>232</v>
      </c>
      <c r="J9911" t="s">
        <v>203</v>
      </c>
      <c r="K9911">
        <v>4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83</v>
      </c>
      <c r="R9911" t="s">
        <v>83</v>
      </c>
      <c r="S9911" t="s">
        <v>83</v>
      </c>
      <c r="T9911" t="str">
        <f>_xlfn.XLOOKUP(A9911,MI_Match_Analysis!$A$2:$A$8,MI_Match_Analysis!$F$2:$F$8,"Not Found")</f>
        <v>Not Found</v>
      </c>
    </row>
    <row r="9912" spans="1:20" hidden="1" x14ac:dyDescent="0.3">
      <c r="A9912">
        <v>43</v>
      </c>
      <c r="B9912" s="1">
        <v>46143</v>
      </c>
      <c r="C9912" t="s">
        <v>162</v>
      </c>
      <c r="D9912" t="s">
        <v>138</v>
      </c>
      <c r="E9912" t="s">
        <v>54</v>
      </c>
      <c r="F9912" t="s">
        <v>40</v>
      </c>
      <c r="G9912">
        <v>2</v>
      </c>
      <c r="H9912">
        <v>5.4</v>
      </c>
      <c r="I9912" t="s">
        <v>232</v>
      </c>
      <c r="J9912" t="s">
        <v>203</v>
      </c>
      <c r="K9912">
        <v>1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83</v>
      </c>
      <c r="R9912" t="s">
        <v>83</v>
      </c>
      <c r="S9912" t="s">
        <v>83</v>
      </c>
      <c r="T9912" t="str">
        <f>_xlfn.XLOOKUP(A9912,MI_Match_Analysis!$A$2:$A$8,MI_Match_Analysis!$F$2:$F$8,"Not Found")</f>
        <v>Not Found</v>
      </c>
    </row>
    <row r="9913" spans="1:20" hidden="1" x14ac:dyDescent="0.3">
      <c r="A9913">
        <v>43</v>
      </c>
      <c r="B9913" s="1">
        <v>46143</v>
      </c>
      <c r="C9913" t="s">
        <v>162</v>
      </c>
      <c r="D9913" t="s">
        <v>138</v>
      </c>
      <c r="E9913" t="s">
        <v>54</v>
      </c>
      <c r="F9913" t="s">
        <v>40</v>
      </c>
      <c r="G9913">
        <v>2</v>
      </c>
      <c r="H9913">
        <v>5.5</v>
      </c>
      <c r="I9913" t="s">
        <v>240</v>
      </c>
      <c r="J9913" t="s">
        <v>203</v>
      </c>
      <c r="K9913">
        <v>2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83</v>
      </c>
      <c r="R9913" t="s">
        <v>83</v>
      </c>
      <c r="S9913" t="s">
        <v>83</v>
      </c>
      <c r="T9913" t="str">
        <f>_xlfn.XLOOKUP(A9913,MI_Match_Analysis!$A$2:$A$8,MI_Match_Analysis!$F$2:$F$8,"Not Found")</f>
        <v>Not Found</v>
      </c>
    </row>
    <row r="9914" spans="1:20" hidden="1" x14ac:dyDescent="0.3">
      <c r="A9914">
        <v>43</v>
      </c>
      <c r="B9914" s="1">
        <v>46143</v>
      </c>
      <c r="C9914" t="s">
        <v>162</v>
      </c>
      <c r="D9914" t="s">
        <v>138</v>
      </c>
      <c r="E9914" t="s">
        <v>54</v>
      </c>
      <c r="F9914" t="s">
        <v>40</v>
      </c>
      <c r="G9914">
        <v>2</v>
      </c>
      <c r="H9914">
        <v>5.6</v>
      </c>
      <c r="I9914" t="s">
        <v>240</v>
      </c>
      <c r="J9914" t="s">
        <v>203</v>
      </c>
      <c r="K9914">
        <v>4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83</v>
      </c>
      <c r="R9914" t="s">
        <v>83</v>
      </c>
      <c r="S9914" t="s">
        <v>83</v>
      </c>
      <c r="T9914" t="str">
        <f>_xlfn.XLOOKUP(A9914,MI_Match_Analysis!$A$2:$A$8,MI_Match_Analysis!$F$2:$F$8,"Not Found")</f>
        <v>Not Found</v>
      </c>
    </row>
    <row r="9915" spans="1:20" hidden="1" x14ac:dyDescent="0.3">
      <c r="A9915">
        <v>43</v>
      </c>
      <c r="B9915" s="1">
        <v>46143</v>
      </c>
      <c r="C9915" t="s">
        <v>162</v>
      </c>
      <c r="D9915" t="s">
        <v>138</v>
      </c>
      <c r="E9915" t="s">
        <v>54</v>
      </c>
      <c r="F9915" t="s">
        <v>40</v>
      </c>
      <c r="G9915">
        <v>2</v>
      </c>
      <c r="H9915">
        <v>6.1</v>
      </c>
      <c r="I9915" t="s">
        <v>232</v>
      </c>
      <c r="J9915" t="s">
        <v>73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83</v>
      </c>
      <c r="R9915" t="s">
        <v>83</v>
      </c>
      <c r="S9915" t="s">
        <v>83</v>
      </c>
      <c r="T9915" t="str">
        <f>_xlfn.XLOOKUP(A9915,MI_Match_Analysis!$A$2:$A$8,MI_Match_Analysis!$F$2:$F$8,"Not Found")</f>
        <v>Not Found</v>
      </c>
    </row>
    <row r="9916" spans="1:20" hidden="1" x14ac:dyDescent="0.3">
      <c r="A9916">
        <v>43</v>
      </c>
      <c r="B9916" s="1">
        <v>46143</v>
      </c>
      <c r="C9916" t="s">
        <v>162</v>
      </c>
      <c r="D9916" t="s">
        <v>138</v>
      </c>
      <c r="E9916" t="s">
        <v>54</v>
      </c>
      <c r="F9916" t="s">
        <v>40</v>
      </c>
      <c r="G9916">
        <v>2</v>
      </c>
      <c r="H9916">
        <v>6.2</v>
      </c>
      <c r="I9916" t="s">
        <v>240</v>
      </c>
      <c r="J9916" t="s">
        <v>73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83</v>
      </c>
      <c r="R9916" t="s">
        <v>83</v>
      </c>
      <c r="S9916" t="s">
        <v>83</v>
      </c>
      <c r="T9916" t="str">
        <f>_xlfn.XLOOKUP(A9916,MI_Match_Analysis!$A$2:$A$8,MI_Match_Analysis!$F$2:$F$8,"Not Found")</f>
        <v>Not Found</v>
      </c>
    </row>
    <row r="9917" spans="1:20" hidden="1" x14ac:dyDescent="0.3">
      <c r="A9917">
        <v>43</v>
      </c>
      <c r="B9917" s="1">
        <v>46143</v>
      </c>
      <c r="C9917" t="s">
        <v>162</v>
      </c>
      <c r="D9917" t="s">
        <v>138</v>
      </c>
      <c r="E9917" t="s">
        <v>54</v>
      </c>
      <c r="F9917" t="s">
        <v>40</v>
      </c>
      <c r="G9917">
        <v>2</v>
      </c>
      <c r="H9917">
        <v>6.3</v>
      </c>
      <c r="I9917" t="s">
        <v>232</v>
      </c>
      <c r="J9917" t="s">
        <v>73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83</v>
      </c>
      <c r="R9917" t="s">
        <v>83</v>
      </c>
      <c r="S9917" t="s">
        <v>83</v>
      </c>
      <c r="T9917" t="str">
        <f>_xlfn.XLOOKUP(A9917,MI_Match_Analysis!$A$2:$A$8,MI_Match_Analysis!$F$2:$F$8,"Not Found")</f>
        <v>Not Found</v>
      </c>
    </row>
    <row r="9918" spans="1:20" hidden="1" x14ac:dyDescent="0.3">
      <c r="A9918">
        <v>43</v>
      </c>
      <c r="B9918" s="1">
        <v>46143</v>
      </c>
      <c r="C9918" t="s">
        <v>162</v>
      </c>
      <c r="D9918" t="s">
        <v>138</v>
      </c>
      <c r="E9918" t="s">
        <v>54</v>
      </c>
      <c r="F9918" t="s">
        <v>40</v>
      </c>
      <c r="G9918">
        <v>2</v>
      </c>
      <c r="H9918">
        <v>6.4</v>
      </c>
      <c r="I9918" t="s">
        <v>240</v>
      </c>
      <c r="J9918" t="s">
        <v>73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83</v>
      </c>
      <c r="R9918" t="s">
        <v>83</v>
      </c>
      <c r="S9918" t="s">
        <v>83</v>
      </c>
      <c r="T9918" t="str">
        <f>_xlfn.XLOOKUP(A9918,MI_Match_Analysis!$A$2:$A$8,MI_Match_Analysis!$F$2:$F$8,"Not Found")</f>
        <v>Not Found</v>
      </c>
    </row>
    <row r="9919" spans="1:20" hidden="1" x14ac:dyDescent="0.3">
      <c r="A9919">
        <v>43</v>
      </c>
      <c r="B9919" s="1">
        <v>46143</v>
      </c>
      <c r="C9919" t="s">
        <v>162</v>
      </c>
      <c r="D9919" t="s">
        <v>138</v>
      </c>
      <c r="E9919" t="s">
        <v>54</v>
      </c>
      <c r="F9919" t="s">
        <v>40</v>
      </c>
      <c r="G9919">
        <v>2</v>
      </c>
      <c r="H9919">
        <v>6.5</v>
      </c>
      <c r="I9919" t="s">
        <v>240</v>
      </c>
      <c r="J9919" t="s">
        <v>73</v>
      </c>
      <c r="K9919">
        <v>1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83</v>
      </c>
      <c r="R9919" t="s">
        <v>83</v>
      </c>
      <c r="S9919" t="s">
        <v>83</v>
      </c>
      <c r="T9919" t="str">
        <f>_xlfn.XLOOKUP(A9919,MI_Match_Analysis!$A$2:$A$8,MI_Match_Analysis!$F$2:$F$8,"Not Found")</f>
        <v>Not Found</v>
      </c>
    </row>
    <row r="9920" spans="1:20" hidden="1" x14ac:dyDescent="0.3">
      <c r="A9920">
        <v>43</v>
      </c>
      <c r="B9920" s="1">
        <v>46143</v>
      </c>
      <c r="C9920" t="s">
        <v>162</v>
      </c>
      <c r="D9920" t="s">
        <v>138</v>
      </c>
      <c r="E9920" t="s">
        <v>54</v>
      </c>
      <c r="F9920" t="s">
        <v>40</v>
      </c>
      <c r="G9920">
        <v>2</v>
      </c>
      <c r="H9920">
        <v>6.6</v>
      </c>
      <c r="I9920" t="s">
        <v>232</v>
      </c>
      <c r="J9920" t="s">
        <v>73</v>
      </c>
      <c r="K9920">
        <v>4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83</v>
      </c>
      <c r="R9920" t="s">
        <v>83</v>
      </c>
      <c r="S9920" t="s">
        <v>83</v>
      </c>
      <c r="T9920" t="str">
        <f>_xlfn.XLOOKUP(A9920,MI_Match_Analysis!$A$2:$A$8,MI_Match_Analysis!$F$2:$F$8,"Not Found")</f>
        <v>Not Found</v>
      </c>
    </row>
    <row r="9921" spans="1:20" hidden="1" x14ac:dyDescent="0.3">
      <c r="A9921">
        <v>43</v>
      </c>
      <c r="B9921" s="1">
        <v>46143</v>
      </c>
      <c r="C9921" t="s">
        <v>162</v>
      </c>
      <c r="D9921" t="s">
        <v>138</v>
      </c>
      <c r="E9921" t="s">
        <v>54</v>
      </c>
      <c r="F9921" t="s">
        <v>40</v>
      </c>
      <c r="G9921">
        <v>2</v>
      </c>
      <c r="H9921">
        <v>7.1</v>
      </c>
      <c r="I9921" t="s">
        <v>240</v>
      </c>
      <c r="J9921" t="s">
        <v>129</v>
      </c>
      <c r="K9921">
        <v>1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83</v>
      </c>
      <c r="R9921" t="s">
        <v>83</v>
      </c>
      <c r="S9921" t="s">
        <v>83</v>
      </c>
      <c r="T9921" t="str">
        <f>_xlfn.XLOOKUP(A9921,MI_Match_Analysis!$A$2:$A$8,MI_Match_Analysis!$F$2:$F$8,"Not Found")</f>
        <v>Not Found</v>
      </c>
    </row>
    <row r="9922" spans="1:20" hidden="1" x14ac:dyDescent="0.3">
      <c r="A9922">
        <v>43</v>
      </c>
      <c r="B9922" s="1">
        <v>46143</v>
      </c>
      <c r="C9922" t="s">
        <v>162</v>
      </c>
      <c r="D9922" t="s">
        <v>138</v>
      </c>
      <c r="E9922" t="s">
        <v>54</v>
      </c>
      <c r="F9922" t="s">
        <v>40</v>
      </c>
      <c r="G9922">
        <v>2</v>
      </c>
      <c r="H9922">
        <v>7.2</v>
      </c>
      <c r="I9922" t="s">
        <v>232</v>
      </c>
      <c r="J9922" t="s">
        <v>129</v>
      </c>
      <c r="K9922">
        <v>1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83</v>
      </c>
      <c r="R9922" t="s">
        <v>83</v>
      </c>
      <c r="S9922" t="s">
        <v>83</v>
      </c>
      <c r="T9922" t="str">
        <f>_xlfn.XLOOKUP(A9922,MI_Match_Analysis!$A$2:$A$8,MI_Match_Analysis!$F$2:$F$8,"Not Found")</f>
        <v>Not Found</v>
      </c>
    </row>
    <row r="9923" spans="1:20" hidden="1" x14ac:dyDescent="0.3">
      <c r="A9923">
        <v>43</v>
      </c>
      <c r="B9923" s="1">
        <v>46143</v>
      </c>
      <c r="C9923" t="s">
        <v>162</v>
      </c>
      <c r="D9923" t="s">
        <v>138</v>
      </c>
      <c r="E9923" t="s">
        <v>54</v>
      </c>
      <c r="F9923" t="s">
        <v>40</v>
      </c>
      <c r="G9923">
        <v>2</v>
      </c>
      <c r="H9923">
        <v>7.3</v>
      </c>
      <c r="I9923" t="s">
        <v>240</v>
      </c>
      <c r="J9923" t="s">
        <v>129</v>
      </c>
      <c r="K9923">
        <v>2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83</v>
      </c>
      <c r="R9923" t="s">
        <v>83</v>
      </c>
      <c r="S9923" t="s">
        <v>83</v>
      </c>
      <c r="T9923" t="str">
        <f>_xlfn.XLOOKUP(A9923,MI_Match_Analysis!$A$2:$A$8,MI_Match_Analysis!$F$2:$F$8,"Not Found")</f>
        <v>Not Found</v>
      </c>
    </row>
    <row r="9924" spans="1:20" hidden="1" x14ac:dyDescent="0.3">
      <c r="A9924">
        <v>43</v>
      </c>
      <c r="B9924" s="1">
        <v>46143</v>
      </c>
      <c r="C9924" t="s">
        <v>162</v>
      </c>
      <c r="D9924" t="s">
        <v>138</v>
      </c>
      <c r="E9924" t="s">
        <v>54</v>
      </c>
      <c r="F9924" t="s">
        <v>40</v>
      </c>
      <c r="G9924">
        <v>2</v>
      </c>
      <c r="H9924">
        <v>7.4</v>
      </c>
      <c r="I9924" t="s">
        <v>240</v>
      </c>
      <c r="J9924" t="s">
        <v>129</v>
      </c>
      <c r="K9924">
        <v>2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83</v>
      </c>
      <c r="R9924" t="s">
        <v>83</v>
      </c>
      <c r="S9924" t="s">
        <v>83</v>
      </c>
      <c r="T9924" t="str">
        <f>_xlfn.XLOOKUP(A9924,MI_Match_Analysis!$A$2:$A$8,MI_Match_Analysis!$F$2:$F$8,"Not Found")</f>
        <v>Not Found</v>
      </c>
    </row>
    <row r="9925" spans="1:20" hidden="1" x14ac:dyDescent="0.3">
      <c r="A9925">
        <v>43</v>
      </c>
      <c r="B9925" s="1">
        <v>46143</v>
      </c>
      <c r="C9925" t="s">
        <v>162</v>
      </c>
      <c r="D9925" t="s">
        <v>138</v>
      </c>
      <c r="E9925" t="s">
        <v>54</v>
      </c>
      <c r="F9925" t="s">
        <v>40</v>
      </c>
      <c r="G9925">
        <v>2</v>
      </c>
      <c r="H9925">
        <v>7.5</v>
      </c>
      <c r="I9925" t="s">
        <v>240</v>
      </c>
      <c r="J9925" t="s">
        <v>129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83</v>
      </c>
      <c r="R9925" t="s">
        <v>83</v>
      </c>
      <c r="S9925" t="s">
        <v>83</v>
      </c>
      <c r="T9925" t="str">
        <f>_xlfn.XLOOKUP(A9925,MI_Match_Analysis!$A$2:$A$8,MI_Match_Analysis!$F$2:$F$8,"Not Found")</f>
        <v>Not Found</v>
      </c>
    </row>
    <row r="9926" spans="1:20" hidden="1" x14ac:dyDescent="0.3">
      <c r="A9926">
        <v>43</v>
      </c>
      <c r="B9926" s="1">
        <v>46143</v>
      </c>
      <c r="C9926" t="s">
        <v>162</v>
      </c>
      <c r="D9926" t="s">
        <v>138</v>
      </c>
      <c r="E9926" t="s">
        <v>54</v>
      </c>
      <c r="F9926" t="s">
        <v>40</v>
      </c>
      <c r="G9926">
        <v>2</v>
      </c>
      <c r="H9926">
        <v>7.6</v>
      </c>
      <c r="I9926" t="s">
        <v>240</v>
      </c>
      <c r="J9926" t="s">
        <v>129</v>
      </c>
      <c r="K9926">
        <v>4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83</v>
      </c>
      <c r="R9926" t="s">
        <v>83</v>
      </c>
      <c r="S9926" t="s">
        <v>83</v>
      </c>
      <c r="T9926" t="str">
        <f>_xlfn.XLOOKUP(A9926,MI_Match_Analysis!$A$2:$A$8,MI_Match_Analysis!$F$2:$F$8,"Not Found")</f>
        <v>Not Found</v>
      </c>
    </row>
    <row r="9927" spans="1:20" hidden="1" x14ac:dyDescent="0.3">
      <c r="A9927">
        <v>43</v>
      </c>
      <c r="B9927" s="1">
        <v>46143</v>
      </c>
      <c r="C9927" t="s">
        <v>162</v>
      </c>
      <c r="D9927" t="s">
        <v>138</v>
      </c>
      <c r="E9927" t="s">
        <v>54</v>
      </c>
      <c r="F9927" t="s">
        <v>40</v>
      </c>
      <c r="G9927">
        <v>2</v>
      </c>
      <c r="H9927">
        <v>8.1</v>
      </c>
      <c r="I9927" t="s">
        <v>232</v>
      </c>
      <c r="J9927" t="s">
        <v>73</v>
      </c>
      <c r="K9927">
        <v>4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83</v>
      </c>
      <c r="R9927" t="s">
        <v>83</v>
      </c>
      <c r="S9927" t="s">
        <v>83</v>
      </c>
      <c r="T9927" t="str">
        <f>_xlfn.XLOOKUP(A9927,MI_Match_Analysis!$A$2:$A$8,MI_Match_Analysis!$F$2:$F$8,"Not Found")</f>
        <v>Not Found</v>
      </c>
    </row>
    <row r="9928" spans="1:20" hidden="1" x14ac:dyDescent="0.3">
      <c r="A9928">
        <v>43</v>
      </c>
      <c r="B9928" s="1">
        <v>46143</v>
      </c>
      <c r="C9928" t="s">
        <v>162</v>
      </c>
      <c r="D9928" t="s">
        <v>138</v>
      </c>
      <c r="E9928" t="s">
        <v>54</v>
      </c>
      <c r="F9928" t="s">
        <v>40</v>
      </c>
      <c r="G9928">
        <v>2</v>
      </c>
      <c r="H9928">
        <v>8.1999999999999993</v>
      </c>
      <c r="I9928" t="s">
        <v>232</v>
      </c>
      <c r="J9928" t="s">
        <v>73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83</v>
      </c>
      <c r="R9928" t="s">
        <v>83</v>
      </c>
      <c r="S9928" t="s">
        <v>83</v>
      </c>
      <c r="T9928" t="str">
        <f>_xlfn.XLOOKUP(A9928,MI_Match_Analysis!$A$2:$A$8,MI_Match_Analysis!$F$2:$F$8,"Not Found")</f>
        <v>Not Found</v>
      </c>
    </row>
    <row r="9929" spans="1:20" hidden="1" x14ac:dyDescent="0.3">
      <c r="A9929">
        <v>43</v>
      </c>
      <c r="B9929" s="1">
        <v>46143</v>
      </c>
      <c r="C9929" t="s">
        <v>162</v>
      </c>
      <c r="D9929" t="s">
        <v>138</v>
      </c>
      <c r="E9929" t="s">
        <v>54</v>
      </c>
      <c r="F9929" t="s">
        <v>40</v>
      </c>
      <c r="G9929">
        <v>2</v>
      </c>
      <c r="H9929">
        <v>8.3000000000000007</v>
      </c>
      <c r="I9929" t="s">
        <v>232</v>
      </c>
      <c r="J9929" t="s">
        <v>73</v>
      </c>
      <c r="K9929">
        <v>2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83</v>
      </c>
      <c r="R9929" t="s">
        <v>83</v>
      </c>
      <c r="S9929" t="s">
        <v>83</v>
      </c>
      <c r="T9929" t="str">
        <f>_xlfn.XLOOKUP(A9929,MI_Match_Analysis!$A$2:$A$8,MI_Match_Analysis!$F$2:$F$8,"Not Found")</f>
        <v>Not Found</v>
      </c>
    </row>
    <row r="9930" spans="1:20" hidden="1" x14ac:dyDescent="0.3">
      <c r="A9930">
        <v>43</v>
      </c>
      <c r="B9930" s="1">
        <v>46143</v>
      </c>
      <c r="C9930" t="s">
        <v>162</v>
      </c>
      <c r="D9930" t="s">
        <v>138</v>
      </c>
      <c r="E9930" t="s">
        <v>54</v>
      </c>
      <c r="F9930" t="s">
        <v>40</v>
      </c>
      <c r="G9930">
        <v>2</v>
      </c>
      <c r="H9930">
        <v>8.4</v>
      </c>
      <c r="I9930" t="s">
        <v>232</v>
      </c>
      <c r="J9930" t="s">
        <v>73</v>
      </c>
      <c r="K9930">
        <v>6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83</v>
      </c>
      <c r="R9930" t="s">
        <v>83</v>
      </c>
      <c r="S9930" t="s">
        <v>83</v>
      </c>
      <c r="T9930" t="str">
        <f>_xlfn.XLOOKUP(A9930,MI_Match_Analysis!$A$2:$A$8,MI_Match_Analysis!$F$2:$F$8,"Not Found")</f>
        <v>Not Found</v>
      </c>
    </row>
    <row r="9931" spans="1:20" hidden="1" x14ac:dyDescent="0.3">
      <c r="A9931">
        <v>43</v>
      </c>
      <c r="B9931" s="1">
        <v>46143</v>
      </c>
      <c r="C9931" t="s">
        <v>162</v>
      </c>
      <c r="D9931" t="s">
        <v>138</v>
      </c>
      <c r="E9931" t="s">
        <v>54</v>
      </c>
      <c r="F9931" t="s">
        <v>40</v>
      </c>
      <c r="G9931">
        <v>2</v>
      </c>
      <c r="H9931">
        <v>8.5</v>
      </c>
      <c r="I9931" t="s">
        <v>232</v>
      </c>
      <c r="J9931" t="s">
        <v>73</v>
      </c>
      <c r="K9931">
        <v>2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83</v>
      </c>
      <c r="R9931" t="s">
        <v>83</v>
      </c>
      <c r="S9931" t="s">
        <v>83</v>
      </c>
      <c r="T9931" t="str">
        <f>_xlfn.XLOOKUP(A9931,MI_Match_Analysis!$A$2:$A$8,MI_Match_Analysis!$F$2:$F$8,"Not Found")</f>
        <v>Not Found</v>
      </c>
    </row>
    <row r="9932" spans="1:20" hidden="1" x14ac:dyDescent="0.3">
      <c r="A9932">
        <v>43</v>
      </c>
      <c r="B9932" s="1">
        <v>46143</v>
      </c>
      <c r="C9932" t="s">
        <v>162</v>
      </c>
      <c r="D9932" t="s">
        <v>138</v>
      </c>
      <c r="E9932" t="s">
        <v>54</v>
      </c>
      <c r="F9932" t="s">
        <v>40</v>
      </c>
      <c r="G9932">
        <v>2</v>
      </c>
      <c r="H9932">
        <v>8.6</v>
      </c>
      <c r="I9932" t="s">
        <v>232</v>
      </c>
      <c r="J9932" t="s">
        <v>73</v>
      </c>
      <c r="K9932">
        <v>6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83</v>
      </c>
      <c r="R9932" t="s">
        <v>83</v>
      </c>
      <c r="S9932" t="s">
        <v>83</v>
      </c>
      <c r="T9932" t="str">
        <f>_xlfn.XLOOKUP(A9932,MI_Match_Analysis!$A$2:$A$8,MI_Match_Analysis!$F$2:$F$8,"Not Found")</f>
        <v>Not Found</v>
      </c>
    </row>
    <row r="9933" spans="1:20" hidden="1" x14ac:dyDescent="0.3">
      <c r="A9933">
        <v>43</v>
      </c>
      <c r="B9933" s="1">
        <v>46143</v>
      </c>
      <c r="C9933" t="s">
        <v>162</v>
      </c>
      <c r="D9933" t="s">
        <v>138</v>
      </c>
      <c r="E9933" t="s">
        <v>54</v>
      </c>
      <c r="F9933" t="s">
        <v>40</v>
      </c>
      <c r="G9933">
        <v>2</v>
      </c>
      <c r="H9933">
        <v>9.1</v>
      </c>
      <c r="I9933" t="s">
        <v>240</v>
      </c>
      <c r="J9933" t="s">
        <v>129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83</v>
      </c>
      <c r="R9933" t="s">
        <v>83</v>
      </c>
      <c r="S9933" t="s">
        <v>83</v>
      </c>
      <c r="T9933" t="str">
        <f>_xlfn.XLOOKUP(A9933,MI_Match_Analysis!$A$2:$A$8,MI_Match_Analysis!$F$2:$F$8,"Not Found")</f>
        <v>Not Found</v>
      </c>
    </row>
    <row r="9934" spans="1:20" hidden="1" x14ac:dyDescent="0.3">
      <c r="A9934">
        <v>43</v>
      </c>
      <c r="B9934" s="1">
        <v>46143</v>
      </c>
      <c r="C9934" t="s">
        <v>162</v>
      </c>
      <c r="D9934" t="s">
        <v>138</v>
      </c>
      <c r="E9934" t="s">
        <v>54</v>
      </c>
      <c r="F9934" t="s">
        <v>40</v>
      </c>
      <c r="G9934">
        <v>2</v>
      </c>
      <c r="H9934">
        <v>9.1999999999999993</v>
      </c>
      <c r="I9934" t="s">
        <v>232</v>
      </c>
      <c r="J9934" t="s">
        <v>129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83</v>
      </c>
      <c r="R9934" t="s">
        <v>83</v>
      </c>
      <c r="S9934" t="s">
        <v>83</v>
      </c>
      <c r="T9934" t="str">
        <f>_xlfn.XLOOKUP(A9934,MI_Match_Analysis!$A$2:$A$8,MI_Match_Analysis!$F$2:$F$8,"Not Found")</f>
        <v>Not Found</v>
      </c>
    </row>
    <row r="9935" spans="1:20" hidden="1" x14ac:dyDescent="0.3">
      <c r="A9935">
        <v>43</v>
      </c>
      <c r="B9935" s="1">
        <v>46143</v>
      </c>
      <c r="C9935" t="s">
        <v>162</v>
      </c>
      <c r="D9935" t="s">
        <v>138</v>
      </c>
      <c r="E9935" t="s">
        <v>54</v>
      </c>
      <c r="F9935" t="s">
        <v>40</v>
      </c>
      <c r="G9935">
        <v>2</v>
      </c>
      <c r="H9935">
        <v>9.3000000000000007</v>
      </c>
      <c r="I9935" t="s">
        <v>240</v>
      </c>
      <c r="J9935" t="s">
        <v>129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205</v>
      </c>
      <c r="R9935" t="s">
        <v>240</v>
      </c>
      <c r="S9935" t="s">
        <v>83</v>
      </c>
      <c r="T9935" t="str">
        <f>_xlfn.XLOOKUP(A9935,MI_Match_Analysis!$A$2:$A$8,MI_Match_Analysis!$F$2:$F$8,"Not Found")</f>
        <v>Not Found</v>
      </c>
    </row>
    <row r="9936" spans="1:20" hidden="1" x14ac:dyDescent="0.3">
      <c r="A9936">
        <v>43</v>
      </c>
      <c r="B9936" s="1">
        <v>46143</v>
      </c>
      <c r="C9936" t="s">
        <v>162</v>
      </c>
      <c r="D9936" t="s">
        <v>138</v>
      </c>
      <c r="E9936" t="s">
        <v>54</v>
      </c>
      <c r="F9936" t="s">
        <v>40</v>
      </c>
      <c r="G9936">
        <v>2</v>
      </c>
      <c r="H9936">
        <v>9.4</v>
      </c>
      <c r="I9936" t="s">
        <v>239</v>
      </c>
      <c r="J9936" t="s">
        <v>129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83</v>
      </c>
      <c r="R9936" t="s">
        <v>83</v>
      </c>
      <c r="S9936" t="s">
        <v>83</v>
      </c>
      <c r="T9936" t="str">
        <f>_xlfn.XLOOKUP(A9936,MI_Match_Analysis!$A$2:$A$8,MI_Match_Analysis!$F$2:$F$8,"Not Found")</f>
        <v>Not Found</v>
      </c>
    </row>
    <row r="9937" spans="1:20" hidden="1" x14ac:dyDescent="0.3">
      <c r="A9937">
        <v>43</v>
      </c>
      <c r="B9937" s="1">
        <v>46143</v>
      </c>
      <c r="C9937" t="s">
        <v>162</v>
      </c>
      <c r="D9937" t="s">
        <v>138</v>
      </c>
      <c r="E9937" t="s">
        <v>54</v>
      </c>
      <c r="F9937" t="s">
        <v>40</v>
      </c>
      <c r="G9937">
        <v>2</v>
      </c>
      <c r="H9937">
        <v>9.5</v>
      </c>
      <c r="I9937" t="s">
        <v>232</v>
      </c>
      <c r="J9937" t="s">
        <v>129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83</v>
      </c>
      <c r="R9937" t="s">
        <v>83</v>
      </c>
      <c r="S9937" t="s">
        <v>83</v>
      </c>
      <c r="T9937" t="str">
        <f>_xlfn.XLOOKUP(A9937,MI_Match_Analysis!$A$2:$A$8,MI_Match_Analysis!$F$2:$F$8,"Not Found")</f>
        <v>Not Found</v>
      </c>
    </row>
    <row r="9938" spans="1:20" hidden="1" x14ac:dyDescent="0.3">
      <c r="A9938">
        <v>43</v>
      </c>
      <c r="B9938" s="1">
        <v>46143</v>
      </c>
      <c r="C9938" t="s">
        <v>162</v>
      </c>
      <c r="D9938" t="s">
        <v>138</v>
      </c>
      <c r="E9938" t="s">
        <v>54</v>
      </c>
      <c r="F9938" t="s">
        <v>40</v>
      </c>
      <c r="G9938">
        <v>2</v>
      </c>
      <c r="H9938">
        <v>9.6</v>
      </c>
      <c r="I9938" t="s">
        <v>239</v>
      </c>
      <c r="J9938" t="s">
        <v>129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83</v>
      </c>
      <c r="R9938" t="s">
        <v>83</v>
      </c>
      <c r="S9938" t="s">
        <v>83</v>
      </c>
      <c r="T9938" t="str">
        <f>_xlfn.XLOOKUP(A9938,MI_Match_Analysis!$A$2:$A$8,MI_Match_Analysis!$F$2:$F$8,"Not Found")</f>
        <v>Not Found</v>
      </c>
    </row>
    <row r="9939" spans="1:20" hidden="1" x14ac:dyDescent="0.3">
      <c r="A9939">
        <v>43</v>
      </c>
      <c r="B9939" s="1">
        <v>46143</v>
      </c>
      <c r="C9939" t="s">
        <v>162</v>
      </c>
      <c r="D9939" t="s">
        <v>138</v>
      </c>
      <c r="E9939" t="s">
        <v>54</v>
      </c>
      <c r="F9939" t="s">
        <v>40</v>
      </c>
      <c r="G9939">
        <v>2</v>
      </c>
      <c r="H9939">
        <v>10.1</v>
      </c>
      <c r="I9939" t="s">
        <v>239</v>
      </c>
      <c r="J9939" t="s">
        <v>203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83</v>
      </c>
      <c r="R9939" t="s">
        <v>83</v>
      </c>
      <c r="S9939" t="s">
        <v>83</v>
      </c>
      <c r="T9939" t="str">
        <f>_xlfn.XLOOKUP(A9939,MI_Match_Analysis!$A$2:$A$8,MI_Match_Analysis!$F$2:$F$8,"Not Found")</f>
        <v>Not Found</v>
      </c>
    </row>
    <row r="9940" spans="1:20" hidden="1" x14ac:dyDescent="0.3">
      <c r="A9940">
        <v>43</v>
      </c>
      <c r="B9940" s="1">
        <v>46143</v>
      </c>
      <c r="C9940" t="s">
        <v>162</v>
      </c>
      <c r="D9940" t="s">
        <v>138</v>
      </c>
      <c r="E9940" t="s">
        <v>54</v>
      </c>
      <c r="F9940" t="s">
        <v>40</v>
      </c>
      <c r="G9940">
        <v>2</v>
      </c>
      <c r="H9940">
        <v>10.199999999999999</v>
      </c>
      <c r="I9940" t="s">
        <v>239</v>
      </c>
      <c r="J9940" t="s">
        <v>203</v>
      </c>
      <c r="K9940">
        <v>2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83</v>
      </c>
      <c r="R9940" t="s">
        <v>83</v>
      </c>
      <c r="S9940" t="s">
        <v>83</v>
      </c>
      <c r="T9940" t="str">
        <f>_xlfn.XLOOKUP(A9940,MI_Match_Analysis!$A$2:$A$8,MI_Match_Analysis!$F$2:$F$8,"Not Found")</f>
        <v>Not Found</v>
      </c>
    </row>
    <row r="9941" spans="1:20" hidden="1" x14ac:dyDescent="0.3">
      <c r="A9941">
        <v>43</v>
      </c>
      <c r="B9941" s="1">
        <v>46143</v>
      </c>
      <c r="C9941" t="s">
        <v>162</v>
      </c>
      <c r="D9941" t="s">
        <v>138</v>
      </c>
      <c r="E9941" t="s">
        <v>54</v>
      </c>
      <c r="F9941" t="s">
        <v>40</v>
      </c>
      <c r="G9941">
        <v>2</v>
      </c>
      <c r="H9941">
        <v>10.3</v>
      </c>
      <c r="I9941" t="s">
        <v>239</v>
      </c>
      <c r="J9941" t="s">
        <v>203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83</v>
      </c>
      <c r="R9941" t="s">
        <v>83</v>
      </c>
      <c r="S9941" t="s">
        <v>83</v>
      </c>
      <c r="T9941" t="str">
        <f>_xlfn.XLOOKUP(A9941,MI_Match_Analysis!$A$2:$A$8,MI_Match_Analysis!$F$2:$F$8,"Not Found")</f>
        <v>Not Found</v>
      </c>
    </row>
    <row r="9942" spans="1:20" hidden="1" x14ac:dyDescent="0.3">
      <c r="A9942">
        <v>43</v>
      </c>
      <c r="B9942" s="1">
        <v>46143</v>
      </c>
      <c r="C9942" t="s">
        <v>162</v>
      </c>
      <c r="D9942" t="s">
        <v>138</v>
      </c>
      <c r="E9942" t="s">
        <v>54</v>
      </c>
      <c r="F9942" t="s">
        <v>40</v>
      </c>
      <c r="G9942">
        <v>2</v>
      </c>
      <c r="H9942">
        <v>10.4</v>
      </c>
      <c r="I9942" t="s">
        <v>232</v>
      </c>
      <c r="J9942" t="s">
        <v>203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83</v>
      </c>
      <c r="R9942" t="s">
        <v>83</v>
      </c>
      <c r="S9942" t="s">
        <v>83</v>
      </c>
      <c r="T9942" t="str">
        <f>_xlfn.XLOOKUP(A9942,MI_Match_Analysis!$A$2:$A$8,MI_Match_Analysis!$F$2:$F$8,"Not Found")</f>
        <v>Not Found</v>
      </c>
    </row>
    <row r="9943" spans="1:20" hidden="1" x14ac:dyDescent="0.3">
      <c r="A9943">
        <v>43</v>
      </c>
      <c r="B9943" s="1">
        <v>46143</v>
      </c>
      <c r="C9943" t="s">
        <v>162</v>
      </c>
      <c r="D9943" t="s">
        <v>138</v>
      </c>
      <c r="E9943" t="s">
        <v>54</v>
      </c>
      <c r="F9943" t="s">
        <v>40</v>
      </c>
      <c r="G9943">
        <v>2</v>
      </c>
      <c r="H9943">
        <v>10.5</v>
      </c>
      <c r="I9943" t="s">
        <v>239</v>
      </c>
      <c r="J9943" t="s">
        <v>203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83</v>
      </c>
      <c r="R9943" t="s">
        <v>83</v>
      </c>
      <c r="S9943" t="s">
        <v>83</v>
      </c>
      <c r="T9943" t="str">
        <f>_xlfn.XLOOKUP(A9943,MI_Match_Analysis!$A$2:$A$8,MI_Match_Analysis!$F$2:$F$8,"Not Found")</f>
        <v>Not Found</v>
      </c>
    </row>
    <row r="9944" spans="1:20" hidden="1" x14ac:dyDescent="0.3">
      <c r="A9944">
        <v>43</v>
      </c>
      <c r="B9944" s="1">
        <v>46143</v>
      </c>
      <c r="C9944" t="s">
        <v>162</v>
      </c>
      <c r="D9944" t="s">
        <v>138</v>
      </c>
      <c r="E9944" t="s">
        <v>54</v>
      </c>
      <c r="F9944" t="s">
        <v>40</v>
      </c>
      <c r="G9944">
        <v>2</v>
      </c>
      <c r="H9944">
        <v>10.6</v>
      </c>
      <c r="I9944" t="s">
        <v>232</v>
      </c>
      <c r="J9944" t="s">
        <v>203</v>
      </c>
      <c r="K9944">
        <v>2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83</v>
      </c>
      <c r="R9944" t="s">
        <v>83</v>
      </c>
      <c r="S9944" t="s">
        <v>83</v>
      </c>
      <c r="T9944" t="str">
        <f>_xlfn.XLOOKUP(A9944,MI_Match_Analysis!$A$2:$A$8,MI_Match_Analysis!$F$2:$F$8,"Not Found")</f>
        <v>Not Found</v>
      </c>
    </row>
    <row r="9945" spans="1:20" hidden="1" x14ac:dyDescent="0.3">
      <c r="A9945">
        <v>43</v>
      </c>
      <c r="B9945" s="1">
        <v>46143</v>
      </c>
      <c r="C9945" t="s">
        <v>162</v>
      </c>
      <c r="D9945" t="s">
        <v>138</v>
      </c>
      <c r="E9945" t="s">
        <v>54</v>
      </c>
      <c r="F9945" t="s">
        <v>40</v>
      </c>
      <c r="G9945">
        <v>2</v>
      </c>
      <c r="H9945">
        <v>11.1</v>
      </c>
      <c r="I9945" t="s">
        <v>239</v>
      </c>
      <c r="J9945" t="s">
        <v>129</v>
      </c>
      <c r="K9945">
        <v>6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83</v>
      </c>
      <c r="R9945" t="s">
        <v>83</v>
      </c>
      <c r="S9945" t="s">
        <v>83</v>
      </c>
      <c r="T9945" t="str">
        <f>_xlfn.XLOOKUP(A9945,MI_Match_Analysis!$A$2:$A$8,MI_Match_Analysis!$F$2:$F$8,"Not Found")</f>
        <v>Not Found</v>
      </c>
    </row>
    <row r="9946" spans="1:20" hidden="1" x14ac:dyDescent="0.3">
      <c r="A9946">
        <v>43</v>
      </c>
      <c r="B9946" s="1">
        <v>46143</v>
      </c>
      <c r="C9946" t="s">
        <v>162</v>
      </c>
      <c r="D9946" t="s">
        <v>138</v>
      </c>
      <c r="E9946" t="s">
        <v>54</v>
      </c>
      <c r="F9946" t="s">
        <v>40</v>
      </c>
      <c r="G9946">
        <v>2</v>
      </c>
      <c r="H9946">
        <v>11.2</v>
      </c>
      <c r="I9946" t="s">
        <v>239</v>
      </c>
      <c r="J9946" t="s">
        <v>129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83</v>
      </c>
      <c r="R9946" t="s">
        <v>83</v>
      </c>
      <c r="S9946" t="s">
        <v>83</v>
      </c>
      <c r="T9946" t="str">
        <f>_xlfn.XLOOKUP(A9946,MI_Match_Analysis!$A$2:$A$8,MI_Match_Analysis!$F$2:$F$8,"Not Found")</f>
        <v>Not Found</v>
      </c>
    </row>
    <row r="9947" spans="1:20" hidden="1" x14ac:dyDescent="0.3">
      <c r="A9947">
        <v>43</v>
      </c>
      <c r="B9947" s="1">
        <v>46143</v>
      </c>
      <c r="C9947" t="s">
        <v>162</v>
      </c>
      <c r="D9947" t="s">
        <v>138</v>
      </c>
      <c r="E9947" t="s">
        <v>54</v>
      </c>
      <c r="F9947" t="s">
        <v>40</v>
      </c>
      <c r="G9947">
        <v>2</v>
      </c>
      <c r="H9947">
        <v>11.3</v>
      </c>
      <c r="I9947" t="s">
        <v>232</v>
      </c>
      <c r="J9947" t="s">
        <v>129</v>
      </c>
      <c r="K9947">
        <v>6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83</v>
      </c>
      <c r="R9947" t="s">
        <v>83</v>
      </c>
      <c r="S9947" t="s">
        <v>83</v>
      </c>
      <c r="T9947" t="str">
        <f>_xlfn.XLOOKUP(A9947,MI_Match_Analysis!$A$2:$A$8,MI_Match_Analysis!$F$2:$F$8,"Not Found")</f>
        <v>Not Found</v>
      </c>
    </row>
    <row r="9948" spans="1:20" hidden="1" x14ac:dyDescent="0.3">
      <c r="A9948">
        <v>43</v>
      </c>
      <c r="B9948" s="1">
        <v>46143</v>
      </c>
      <c r="C9948" t="s">
        <v>162</v>
      </c>
      <c r="D9948" t="s">
        <v>138</v>
      </c>
      <c r="E9948" t="s">
        <v>54</v>
      </c>
      <c r="F9948" t="s">
        <v>40</v>
      </c>
      <c r="G9948">
        <v>2</v>
      </c>
      <c r="H9948">
        <v>11.4</v>
      </c>
      <c r="I9948" t="s">
        <v>232</v>
      </c>
      <c r="J9948" t="s">
        <v>129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83</v>
      </c>
      <c r="R9948" t="s">
        <v>83</v>
      </c>
      <c r="S9948" t="s">
        <v>83</v>
      </c>
      <c r="T9948" t="str">
        <f>_xlfn.XLOOKUP(A9948,MI_Match_Analysis!$A$2:$A$8,MI_Match_Analysis!$F$2:$F$8,"Not Found")</f>
        <v>Not Found</v>
      </c>
    </row>
    <row r="9949" spans="1:20" hidden="1" x14ac:dyDescent="0.3">
      <c r="A9949">
        <v>43</v>
      </c>
      <c r="B9949" s="1">
        <v>46143</v>
      </c>
      <c r="C9949" t="s">
        <v>162</v>
      </c>
      <c r="D9949" t="s">
        <v>138</v>
      </c>
      <c r="E9949" t="s">
        <v>54</v>
      </c>
      <c r="F9949" t="s">
        <v>40</v>
      </c>
      <c r="G9949">
        <v>2</v>
      </c>
      <c r="H9949">
        <v>11.5</v>
      </c>
      <c r="I9949" t="s">
        <v>239</v>
      </c>
      <c r="J9949" t="s">
        <v>129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83</v>
      </c>
      <c r="R9949" t="s">
        <v>83</v>
      </c>
      <c r="S9949" t="s">
        <v>83</v>
      </c>
      <c r="T9949" t="str">
        <f>_xlfn.XLOOKUP(A9949,MI_Match_Analysis!$A$2:$A$8,MI_Match_Analysis!$F$2:$F$8,"Not Found")</f>
        <v>Not Found</v>
      </c>
    </row>
    <row r="9950" spans="1:20" hidden="1" x14ac:dyDescent="0.3">
      <c r="A9950">
        <v>43</v>
      </c>
      <c r="B9950" s="1">
        <v>46143</v>
      </c>
      <c r="C9950" t="s">
        <v>162</v>
      </c>
      <c r="D9950" t="s">
        <v>138</v>
      </c>
      <c r="E9950" t="s">
        <v>54</v>
      </c>
      <c r="F9950" t="s">
        <v>40</v>
      </c>
      <c r="G9950">
        <v>2</v>
      </c>
      <c r="H9950">
        <v>11.6</v>
      </c>
      <c r="I9950" t="s">
        <v>239</v>
      </c>
      <c r="J9950" t="s">
        <v>129</v>
      </c>
      <c r="K9950">
        <v>4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83</v>
      </c>
      <c r="R9950" t="s">
        <v>83</v>
      </c>
      <c r="S9950" t="s">
        <v>83</v>
      </c>
      <c r="T9950" t="str">
        <f>_xlfn.XLOOKUP(A9950,MI_Match_Analysis!$A$2:$A$8,MI_Match_Analysis!$F$2:$F$8,"Not Found")</f>
        <v>Not Found</v>
      </c>
    </row>
    <row r="9951" spans="1:20" hidden="1" x14ac:dyDescent="0.3">
      <c r="A9951">
        <v>43</v>
      </c>
      <c r="B9951" s="1">
        <v>46143</v>
      </c>
      <c r="C9951" t="s">
        <v>162</v>
      </c>
      <c r="D9951" t="s">
        <v>138</v>
      </c>
      <c r="E9951" t="s">
        <v>54</v>
      </c>
      <c r="F9951" t="s">
        <v>40</v>
      </c>
      <c r="G9951">
        <v>2</v>
      </c>
      <c r="H9951">
        <v>12.1</v>
      </c>
      <c r="I9951" t="s">
        <v>232</v>
      </c>
      <c r="J9951" t="s">
        <v>251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83</v>
      </c>
      <c r="R9951" t="s">
        <v>83</v>
      </c>
      <c r="S9951" t="s">
        <v>83</v>
      </c>
      <c r="T9951" t="str">
        <f>_xlfn.XLOOKUP(A9951,MI_Match_Analysis!$A$2:$A$8,MI_Match_Analysis!$F$2:$F$8,"Not Found")</f>
        <v>Not Found</v>
      </c>
    </row>
    <row r="9952" spans="1:20" hidden="1" x14ac:dyDescent="0.3">
      <c r="A9952">
        <v>43</v>
      </c>
      <c r="B9952" s="1">
        <v>46143</v>
      </c>
      <c r="C9952" t="s">
        <v>162</v>
      </c>
      <c r="D9952" t="s">
        <v>138</v>
      </c>
      <c r="E9952" t="s">
        <v>54</v>
      </c>
      <c r="F9952" t="s">
        <v>40</v>
      </c>
      <c r="G9952">
        <v>2</v>
      </c>
      <c r="H9952">
        <v>12.2</v>
      </c>
      <c r="I9952" t="s">
        <v>239</v>
      </c>
      <c r="J9952" t="s">
        <v>251</v>
      </c>
      <c r="K9952">
        <v>4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83</v>
      </c>
      <c r="R9952" t="s">
        <v>83</v>
      </c>
      <c r="S9952" t="s">
        <v>83</v>
      </c>
      <c r="T9952" t="str">
        <f>_xlfn.XLOOKUP(A9952,MI_Match_Analysis!$A$2:$A$8,MI_Match_Analysis!$F$2:$F$8,"Not Found")</f>
        <v>Not Found</v>
      </c>
    </row>
    <row r="9953" spans="1:20" hidden="1" x14ac:dyDescent="0.3">
      <c r="A9953">
        <v>43</v>
      </c>
      <c r="B9953" s="1">
        <v>46143</v>
      </c>
      <c r="C9953" t="s">
        <v>162</v>
      </c>
      <c r="D9953" t="s">
        <v>138</v>
      </c>
      <c r="E9953" t="s">
        <v>54</v>
      </c>
      <c r="F9953" t="s">
        <v>40</v>
      </c>
      <c r="G9953">
        <v>2</v>
      </c>
      <c r="H9953">
        <v>12.3</v>
      </c>
      <c r="I9953" t="s">
        <v>239</v>
      </c>
      <c r="J9953" t="s">
        <v>251</v>
      </c>
      <c r="K9953">
        <v>0</v>
      </c>
      <c r="L9953">
        <v>1</v>
      </c>
      <c r="M9953">
        <v>0</v>
      </c>
      <c r="N9953">
        <v>1</v>
      </c>
      <c r="O9953">
        <v>0</v>
      </c>
      <c r="P9953">
        <v>0</v>
      </c>
      <c r="Q9953" t="s">
        <v>83</v>
      </c>
      <c r="R9953" t="s">
        <v>83</v>
      </c>
      <c r="S9953" t="s">
        <v>83</v>
      </c>
      <c r="T9953" t="str">
        <f>_xlfn.XLOOKUP(A9953,MI_Match_Analysis!$A$2:$A$8,MI_Match_Analysis!$F$2:$F$8,"Not Found")</f>
        <v>Not Found</v>
      </c>
    </row>
    <row r="9954" spans="1:20" hidden="1" x14ac:dyDescent="0.3">
      <c r="A9954">
        <v>43</v>
      </c>
      <c r="B9954" s="1">
        <v>46143</v>
      </c>
      <c r="C9954" t="s">
        <v>162</v>
      </c>
      <c r="D9954" t="s">
        <v>138</v>
      </c>
      <c r="E9954" t="s">
        <v>54</v>
      </c>
      <c r="F9954" t="s">
        <v>40</v>
      </c>
      <c r="G9954">
        <v>2</v>
      </c>
      <c r="H9954">
        <v>12.4</v>
      </c>
      <c r="I9954" t="s">
        <v>232</v>
      </c>
      <c r="J9954" t="s">
        <v>251</v>
      </c>
      <c r="K9954">
        <v>2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83</v>
      </c>
      <c r="R9954" t="s">
        <v>83</v>
      </c>
      <c r="S9954" t="s">
        <v>83</v>
      </c>
      <c r="T9954" t="str">
        <f>_xlfn.XLOOKUP(A9954,MI_Match_Analysis!$A$2:$A$8,MI_Match_Analysis!$F$2:$F$8,"Not Found")</f>
        <v>Not Found</v>
      </c>
    </row>
    <row r="9955" spans="1:20" hidden="1" x14ac:dyDescent="0.3">
      <c r="A9955">
        <v>43</v>
      </c>
      <c r="B9955" s="1">
        <v>46143</v>
      </c>
      <c r="C9955" t="s">
        <v>162</v>
      </c>
      <c r="D9955" t="s">
        <v>138</v>
      </c>
      <c r="E9955" t="s">
        <v>54</v>
      </c>
      <c r="F9955" t="s">
        <v>40</v>
      </c>
      <c r="G9955">
        <v>2</v>
      </c>
      <c r="H9955">
        <v>12.5</v>
      </c>
      <c r="I9955" t="s">
        <v>232</v>
      </c>
      <c r="J9955" t="s">
        <v>251</v>
      </c>
      <c r="K9955">
        <v>1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83</v>
      </c>
      <c r="R9955" t="s">
        <v>83</v>
      </c>
      <c r="S9955" t="s">
        <v>83</v>
      </c>
      <c r="T9955" t="str">
        <f>_xlfn.XLOOKUP(A9955,MI_Match_Analysis!$A$2:$A$8,MI_Match_Analysis!$F$2:$F$8,"Not Found")</f>
        <v>Not Found</v>
      </c>
    </row>
    <row r="9956" spans="1:20" hidden="1" x14ac:dyDescent="0.3">
      <c r="A9956">
        <v>43</v>
      </c>
      <c r="B9956" s="1">
        <v>46143</v>
      </c>
      <c r="C9956" t="s">
        <v>162</v>
      </c>
      <c r="D9956" t="s">
        <v>138</v>
      </c>
      <c r="E9956" t="s">
        <v>54</v>
      </c>
      <c r="F9956" t="s">
        <v>40</v>
      </c>
      <c r="G9956">
        <v>2</v>
      </c>
      <c r="H9956">
        <v>12.6</v>
      </c>
      <c r="I9956" t="s">
        <v>239</v>
      </c>
      <c r="J9956" t="s">
        <v>251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83</v>
      </c>
      <c r="R9956" t="s">
        <v>83</v>
      </c>
      <c r="S9956" t="s">
        <v>83</v>
      </c>
      <c r="T9956" t="str">
        <f>_xlfn.XLOOKUP(A9956,MI_Match_Analysis!$A$2:$A$8,MI_Match_Analysis!$F$2:$F$8,"Not Found")</f>
        <v>Not Found</v>
      </c>
    </row>
    <row r="9957" spans="1:20" hidden="1" x14ac:dyDescent="0.3">
      <c r="A9957">
        <v>43</v>
      </c>
      <c r="B9957" s="1">
        <v>46143</v>
      </c>
      <c r="C9957" t="s">
        <v>162</v>
      </c>
      <c r="D9957" t="s">
        <v>138</v>
      </c>
      <c r="E9957" t="s">
        <v>54</v>
      </c>
      <c r="F9957" t="s">
        <v>40</v>
      </c>
      <c r="G9957">
        <v>2</v>
      </c>
      <c r="H9957">
        <v>13.1</v>
      </c>
      <c r="I9957" t="s">
        <v>239</v>
      </c>
      <c r="J9957" t="s">
        <v>42</v>
      </c>
      <c r="K9957">
        <v>6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83</v>
      </c>
      <c r="R9957" t="s">
        <v>83</v>
      </c>
      <c r="S9957" t="s">
        <v>83</v>
      </c>
      <c r="T9957" t="str">
        <f>_xlfn.XLOOKUP(A9957,MI_Match_Analysis!$A$2:$A$8,MI_Match_Analysis!$F$2:$F$8,"Not Found")</f>
        <v>Not Found</v>
      </c>
    </row>
    <row r="9958" spans="1:20" hidden="1" x14ac:dyDescent="0.3">
      <c r="A9958">
        <v>43</v>
      </c>
      <c r="B9958" s="1">
        <v>46143</v>
      </c>
      <c r="C9958" t="s">
        <v>162</v>
      </c>
      <c r="D9958" t="s">
        <v>138</v>
      </c>
      <c r="E9958" t="s">
        <v>54</v>
      </c>
      <c r="F9958" t="s">
        <v>40</v>
      </c>
      <c r="G9958">
        <v>2</v>
      </c>
      <c r="H9958">
        <v>13.2</v>
      </c>
      <c r="I9958" t="s">
        <v>239</v>
      </c>
      <c r="J9958" t="s">
        <v>42</v>
      </c>
      <c r="K9958">
        <v>4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83</v>
      </c>
      <c r="R9958" t="s">
        <v>83</v>
      </c>
      <c r="S9958" t="s">
        <v>83</v>
      </c>
      <c r="T9958" t="str">
        <f>_xlfn.XLOOKUP(A9958,MI_Match_Analysis!$A$2:$A$8,MI_Match_Analysis!$F$2:$F$8,"Not Found")</f>
        <v>Not Found</v>
      </c>
    </row>
    <row r="9959" spans="1:20" hidden="1" x14ac:dyDescent="0.3">
      <c r="A9959">
        <v>43</v>
      </c>
      <c r="B9959" s="1">
        <v>46143</v>
      </c>
      <c r="C9959" t="s">
        <v>162</v>
      </c>
      <c r="D9959" t="s">
        <v>138</v>
      </c>
      <c r="E9959" t="s">
        <v>54</v>
      </c>
      <c r="F9959" t="s">
        <v>40</v>
      </c>
      <c r="G9959">
        <v>2</v>
      </c>
      <c r="H9959">
        <v>13.3</v>
      </c>
      <c r="I9959" t="s">
        <v>239</v>
      </c>
      <c r="J9959" t="s">
        <v>42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83</v>
      </c>
      <c r="R9959" t="s">
        <v>83</v>
      </c>
      <c r="S9959" t="s">
        <v>83</v>
      </c>
      <c r="T9959" t="str">
        <f>_xlfn.XLOOKUP(A9959,MI_Match_Analysis!$A$2:$A$8,MI_Match_Analysis!$F$2:$F$8,"Not Found")</f>
        <v>Not Found</v>
      </c>
    </row>
    <row r="9960" spans="1:20" hidden="1" x14ac:dyDescent="0.3">
      <c r="A9960">
        <v>43</v>
      </c>
      <c r="B9960" s="1">
        <v>46143</v>
      </c>
      <c r="C9960" t="s">
        <v>162</v>
      </c>
      <c r="D9960" t="s">
        <v>138</v>
      </c>
      <c r="E9960" t="s">
        <v>54</v>
      </c>
      <c r="F9960" t="s">
        <v>40</v>
      </c>
      <c r="G9960">
        <v>2</v>
      </c>
      <c r="H9960">
        <v>13.4</v>
      </c>
      <c r="I9960" t="s">
        <v>232</v>
      </c>
      <c r="J9960" t="s">
        <v>42</v>
      </c>
      <c r="K9960">
        <v>6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83</v>
      </c>
      <c r="R9960" t="s">
        <v>83</v>
      </c>
      <c r="S9960" t="s">
        <v>83</v>
      </c>
      <c r="T9960" t="str">
        <f>_xlfn.XLOOKUP(A9960,MI_Match_Analysis!$A$2:$A$8,MI_Match_Analysis!$F$2:$F$8,"Not Found")</f>
        <v>Not Found</v>
      </c>
    </row>
    <row r="9961" spans="1:20" hidden="1" x14ac:dyDescent="0.3">
      <c r="A9961">
        <v>43</v>
      </c>
      <c r="B9961" s="1">
        <v>46143</v>
      </c>
      <c r="C9961" t="s">
        <v>162</v>
      </c>
      <c r="D9961" t="s">
        <v>138</v>
      </c>
      <c r="E9961" t="s">
        <v>54</v>
      </c>
      <c r="F9961" t="s">
        <v>40</v>
      </c>
      <c r="G9961">
        <v>2</v>
      </c>
      <c r="H9961">
        <v>13.5</v>
      </c>
      <c r="I9961" t="s">
        <v>232</v>
      </c>
      <c r="J9961" t="s">
        <v>42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83</v>
      </c>
      <c r="R9961" t="s">
        <v>83</v>
      </c>
      <c r="S9961" t="s">
        <v>83</v>
      </c>
      <c r="T9961" t="str">
        <f>_xlfn.XLOOKUP(A9961,MI_Match_Analysis!$A$2:$A$8,MI_Match_Analysis!$F$2:$F$8,"Not Found")</f>
        <v>Not Found</v>
      </c>
    </row>
    <row r="9962" spans="1:20" hidden="1" x14ac:dyDescent="0.3">
      <c r="A9962">
        <v>43</v>
      </c>
      <c r="B9962" s="1">
        <v>46143</v>
      </c>
      <c r="C9962" t="s">
        <v>162</v>
      </c>
      <c r="D9962" t="s">
        <v>138</v>
      </c>
      <c r="E9962" t="s">
        <v>54</v>
      </c>
      <c r="F9962" t="s">
        <v>40</v>
      </c>
      <c r="G9962">
        <v>2</v>
      </c>
      <c r="H9962">
        <v>13.6</v>
      </c>
      <c r="I9962" t="s">
        <v>232</v>
      </c>
      <c r="J9962" t="s">
        <v>42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83</v>
      </c>
      <c r="R9962" t="s">
        <v>83</v>
      </c>
      <c r="S9962" t="s">
        <v>83</v>
      </c>
      <c r="T9962" t="str">
        <f>_xlfn.XLOOKUP(A9962,MI_Match_Analysis!$A$2:$A$8,MI_Match_Analysis!$F$2:$F$8,"Not Found")</f>
        <v>Not Found</v>
      </c>
    </row>
    <row r="9963" spans="1:20" hidden="1" x14ac:dyDescent="0.3">
      <c r="A9963">
        <v>43</v>
      </c>
      <c r="B9963" s="1">
        <v>46143</v>
      </c>
      <c r="C9963" t="s">
        <v>162</v>
      </c>
      <c r="D9963" t="s">
        <v>138</v>
      </c>
      <c r="E9963" t="s">
        <v>54</v>
      </c>
      <c r="F9963" t="s">
        <v>40</v>
      </c>
      <c r="G9963">
        <v>2</v>
      </c>
      <c r="H9963">
        <v>14.1</v>
      </c>
      <c r="I9963" t="s">
        <v>232</v>
      </c>
      <c r="J9963" t="s">
        <v>251</v>
      </c>
      <c r="K9963">
        <v>0</v>
      </c>
      <c r="L9963">
        <v>4</v>
      </c>
      <c r="M9963">
        <v>0</v>
      </c>
      <c r="N9963">
        <v>0</v>
      </c>
      <c r="O9963">
        <v>1</v>
      </c>
      <c r="P9963">
        <v>0</v>
      </c>
      <c r="Q9963" t="s">
        <v>83</v>
      </c>
      <c r="R9963" t="s">
        <v>83</v>
      </c>
      <c r="S9963" t="s">
        <v>83</v>
      </c>
      <c r="T9963" t="str">
        <f>_xlfn.XLOOKUP(A9963,MI_Match_Analysis!$A$2:$A$8,MI_Match_Analysis!$F$2:$F$8,"Not Found")</f>
        <v>Not Found</v>
      </c>
    </row>
    <row r="9964" spans="1:20" hidden="1" x14ac:dyDescent="0.3">
      <c r="A9964">
        <v>43</v>
      </c>
      <c r="B9964" s="1">
        <v>46143</v>
      </c>
      <c r="C9964" t="s">
        <v>162</v>
      </c>
      <c r="D9964" t="s">
        <v>138</v>
      </c>
      <c r="E9964" t="s">
        <v>54</v>
      </c>
      <c r="F9964" t="s">
        <v>40</v>
      </c>
      <c r="G9964">
        <v>2</v>
      </c>
      <c r="H9964">
        <v>14.2</v>
      </c>
      <c r="I9964" t="s">
        <v>232</v>
      </c>
      <c r="J9964" t="s">
        <v>251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83</v>
      </c>
      <c r="R9964" t="s">
        <v>83</v>
      </c>
      <c r="S9964" t="s">
        <v>83</v>
      </c>
      <c r="T9964" t="str">
        <f>_xlfn.XLOOKUP(A9964,MI_Match_Analysis!$A$2:$A$8,MI_Match_Analysis!$F$2:$F$8,"Not Found")</f>
        <v>Not Found</v>
      </c>
    </row>
    <row r="9965" spans="1:20" hidden="1" x14ac:dyDescent="0.3">
      <c r="A9965">
        <v>43</v>
      </c>
      <c r="B9965" s="1">
        <v>46143</v>
      </c>
      <c r="C9965" t="s">
        <v>162</v>
      </c>
      <c r="D9965" t="s">
        <v>138</v>
      </c>
      <c r="E9965" t="s">
        <v>54</v>
      </c>
      <c r="F9965" t="s">
        <v>40</v>
      </c>
      <c r="G9965">
        <v>2</v>
      </c>
      <c r="H9965">
        <v>14.3</v>
      </c>
      <c r="I9965" t="s">
        <v>239</v>
      </c>
      <c r="J9965" t="s">
        <v>251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165</v>
      </c>
      <c r="R9965" t="s">
        <v>239</v>
      </c>
      <c r="S9965" t="s">
        <v>74</v>
      </c>
      <c r="T9965" t="str">
        <f>_xlfn.XLOOKUP(A9965,MI_Match_Analysis!$A$2:$A$8,MI_Match_Analysis!$F$2:$F$8,"Not Found")</f>
        <v>Not Found</v>
      </c>
    </row>
    <row r="9966" spans="1:20" hidden="1" x14ac:dyDescent="0.3">
      <c r="A9966">
        <v>43</v>
      </c>
      <c r="B9966" s="1">
        <v>46143</v>
      </c>
      <c r="C9966" t="s">
        <v>162</v>
      </c>
      <c r="D9966" t="s">
        <v>138</v>
      </c>
      <c r="E9966" t="s">
        <v>54</v>
      </c>
      <c r="F9966" t="s">
        <v>40</v>
      </c>
      <c r="G9966">
        <v>2</v>
      </c>
      <c r="H9966">
        <v>14.4</v>
      </c>
      <c r="I9966" t="s">
        <v>118</v>
      </c>
      <c r="J9966" t="s">
        <v>251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83</v>
      </c>
      <c r="R9966" t="s">
        <v>83</v>
      </c>
      <c r="S9966" t="s">
        <v>83</v>
      </c>
      <c r="T9966" t="str">
        <f>_xlfn.XLOOKUP(A9966,MI_Match_Analysis!$A$2:$A$8,MI_Match_Analysis!$F$2:$F$8,"Not Found")</f>
        <v>Not Found</v>
      </c>
    </row>
    <row r="9967" spans="1:20" hidden="1" x14ac:dyDescent="0.3">
      <c r="A9967">
        <v>43</v>
      </c>
      <c r="B9967" s="1">
        <v>46143</v>
      </c>
      <c r="C9967" t="s">
        <v>162</v>
      </c>
      <c r="D9967" t="s">
        <v>138</v>
      </c>
      <c r="E9967" t="s">
        <v>54</v>
      </c>
      <c r="F9967" t="s">
        <v>40</v>
      </c>
      <c r="G9967">
        <v>2</v>
      </c>
      <c r="H9967">
        <v>14.5</v>
      </c>
      <c r="I9967" t="s">
        <v>118</v>
      </c>
      <c r="J9967" t="s">
        <v>251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83</v>
      </c>
      <c r="R9967" t="s">
        <v>83</v>
      </c>
      <c r="S9967" t="s">
        <v>83</v>
      </c>
      <c r="T9967" t="str">
        <f>_xlfn.XLOOKUP(A9967,MI_Match_Analysis!$A$2:$A$8,MI_Match_Analysis!$F$2:$F$8,"Not Found")</f>
        <v>Not Found</v>
      </c>
    </row>
    <row r="9968" spans="1:20" hidden="1" x14ac:dyDescent="0.3">
      <c r="A9968">
        <v>43</v>
      </c>
      <c r="B9968" s="1">
        <v>46143</v>
      </c>
      <c r="C9968" t="s">
        <v>162</v>
      </c>
      <c r="D9968" t="s">
        <v>138</v>
      </c>
      <c r="E9968" t="s">
        <v>54</v>
      </c>
      <c r="F9968" t="s">
        <v>40</v>
      </c>
      <c r="G9968">
        <v>2</v>
      </c>
      <c r="H9968">
        <v>14.6</v>
      </c>
      <c r="I9968" t="s">
        <v>232</v>
      </c>
      <c r="J9968" t="s">
        <v>251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83</v>
      </c>
      <c r="R9968" t="s">
        <v>83</v>
      </c>
      <c r="S9968" t="s">
        <v>83</v>
      </c>
      <c r="T9968" t="str">
        <f>_xlfn.XLOOKUP(A9968,MI_Match_Analysis!$A$2:$A$8,MI_Match_Analysis!$F$2:$F$8,"Not Found")</f>
        <v>Not Found</v>
      </c>
    </row>
    <row r="9969" spans="1:20" hidden="1" x14ac:dyDescent="0.3">
      <c r="A9969">
        <v>43</v>
      </c>
      <c r="B9969" s="1">
        <v>46143</v>
      </c>
      <c r="C9969" t="s">
        <v>162</v>
      </c>
      <c r="D9969" t="s">
        <v>138</v>
      </c>
      <c r="E9969" t="s">
        <v>54</v>
      </c>
      <c r="F9969" t="s">
        <v>40</v>
      </c>
      <c r="G9969">
        <v>2</v>
      </c>
      <c r="H9969">
        <v>15.1</v>
      </c>
      <c r="I9969" t="s">
        <v>232</v>
      </c>
      <c r="J9969" t="s">
        <v>44</v>
      </c>
      <c r="K9969">
        <v>4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83</v>
      </c>
      <c r="R9969" t="s">
        <v>83</v>
      </c>
      <c r="S9969" t="s">
        <v>83</v>
      </c>
      <c r="T9969" t="str">
        <f>_xlfn.XLOOKUP(A9969,MI_Match_Analysis!$A$2:$A$8,MI_Match_Analysis!$F$2:$F$8,"Not Found")</f>
        <v>Not Found</v>
      </c>
    </row>
    <row r="9970" spans="1:20" hidden="1" x14ac:dyDescent="0.3">
      <c r="A9970">
        <v>43</v>
      </c>
      <c r="B9970" s="1">
        <v>46143</v>
      </c>
      <c r="C9970" t="s">
        <v>162</v>
      </c>
      <c r="D9970" t="s">
        <v>138</v>
      </c>
      <c r="E9970" t="s">
        <v>54</v>
      </c>
      <c r="F9970" t="s">
        <v>40</v>
      </c>
      <c r="G9970">
        <v>2</v>
      </c>
      <c r="H9970">
        <v>15.2</v>
      </c>
      <c r="I9970" t="s">
        <v>232</v>
      </c>
      <c r="J9970" t="s">
        <v>44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165</v>
      </c>
      <c r="R9970" t="s">
        <v>232</v>
      </c>
      <c r="S9970" t="s">
        <v>250</v>
      </c>
      <c r="T9970" t="str">
        <f>_xlfn.XLOOKUP(A9970,MI_Match_Analysis!$A$2:$A$8,MI_Match_Analysis!$F$2:$F$8,"Not Found")</f>
        <v>Not Found</v>
      </c>
    </row>
    <row r="9971" spans="1:20" hidden="1" x14ac:dyDescent="0.3">
      <c r="A9971">
        <v>43</v>
      </c>
      <c r="B9971" s="1">
        <v>46143</v>
      </c>
      <c r="C9971" t="s">
        <v>162</v>
      </c>
      <c r="D9971" t="s">
        <v>138</v>
      </c>
      <c r="E9971" t="s">
        <v>54</v>
      </c>
      <c r="F9971" t="s">
        <v>40</v>
      </c>
      <c r="G9971">
        <v>2</v>
      </c>
      <c r="H9971">
        <v>15.3</v>
      </c>
      <c r="I9971" t="s">
        <v>266</v>
      </c>
      <c r="J9971" t="s">
        <v>44</v>
      </c>
      <c r="K9971">
        <v>0</v>
      </c>
      <c r="L9971">
        <v>1</v>
      </c>
      <c r="M9971">
        <v>1</v>
      </c>
      <c r="N9971">
        <v>0</v>
      </c>
      <c r="O9971">
        <v>0</v>
      </c>
      <c r="P9971">
        <v>0</v>
      </c>
      <c r="Q9971" t="s">
        <v>83</v>
      </c>
      <c r="R9971" t="s">
        <v>83</v>
      </c>
      <c r="S9971" t="s">
        <v>83</v>
      </c>
      <c r="T9971" t="str">
        <f>_xlfn.XLOOKUP(A9971,MI_Match_Analysis!$A$2:$A$8,MI_Match_Analysis!$F$2:$F$8,"Not Found")</f>
        <v>Not Found</v>
      </c>
    </row>
    <row r="9972" spans="1:20" hidden="1" x14ac:dyDescent="0.3">
      <c r="A9972">
        <v>43</v>
      </c>
      <c r="B9972" s="1">
        <v>46143</v>
      </c>
      <c r="C9972" t="s">
        <v>162</v>
      </c>
      <c r="D9972" t="s">
        <v>138</v>
      </c>
      <c r="E9972" t="s">
        <v>54</v>
      </c>
      <c r="F9972" t="s">
        <v>40</v>
      </c>
      <c r="G9972">
        <v>2</v>
      </c>
      <c r="H9972">
        <v>15.3</v>
      </c>
      <c r="I9972" t="s">
        <v>266</v>
      </c>
      <c r="J9972" t="s">
        <v>44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83</v>
      </c>
      <c r="R9972" t="s">
        <v>83</v>
      </c>
      <c r="S9972" t="s">
        <v>83</v>
      </c>
      <c r="T9972" t="str">
        <f>_xlfn.XLOOKUP(A9972,MI_Match_Analysis!$A$2:$A$8,MI_Match_Analysis!$F$2:$F$8,"Not Found")</f>
        <v>Not Found</v>
      </c>
    </row>
    <row r="9973" spans="1:20" hidden="1" x14ac:dyDescent="0.3">
      <c r="A9973">
        <v>43</v>
      </c>
      <c r="B9973" s="1">
        <v>46143</v>
      </c>
      <c r="C9973" t="s">
        <v>162</v>
      </c>
      <c r="D9973" t="s">
        <v>138</v>
      </c>
      <c r="E9973" t="s">
        <v>54</v>
      </c>
      <c r="F9973" t="s">
        <v>40</v>
      </c>
      <c r="G9973">
        <v>2</v>
      </c>
      <c r="H9973">
        <v>15.4</v>
      </c>
      <c r="I9973" t="s">
        <v>118</v>
      </c>
      <c r="J9973" t="s">
        <v>44</v>
      </c>
      <c r="K9973">
        <v>1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83</v>
      </c>
      <c r="R9973" t="s">
        <v>83</v>
      </c>
      <c r="S9973" t="s">
        <v>83</v>
      </c>
      <c r="T9973" t="str">
        <f>_xlfn.XLOOKUP(A9973,MI_Match_Analysis!$A$2:$A$8,MI_Match_Analysis!$F$2:$F$8,"Not Found")</f>
        <v>Not Found</v>
      </c>
    </row>
    <row r="9974" spans="1:20" hidden="1" x14ac:dyDescent="0.3">
      <c r="A9974">
        <v>43</v>
      </c>
      <c r="B9974" s="1">
        <v>46143</v>
      </c>
      <c r="C9974" t="s">
        <v>162</v>
      </c>
      <c r="D9974" t="s">
        <v>138</v>
      </c>
      <c r="E9974" t="s">
        <v>54</v>
      </c>
      <c r="F9974" t="s">
        <v>40</v>
      </c>
      <c r="G9974">
        <v>2</v>
      </c>
      <c r="H9974">
        <v>15.5</v>
      </c>
      <c r="I9974" t="s">
        <v>266</v>
      </c>
      <c r="J9974" t="s">
        <v>44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83</v>
      </c>
      <c r="R9974" t="s">
        <v>83</v>
      </c>
      <c r="S9974" t="s">
        <v>83</v>
      </c>
      <c r="T9974" t="str">
        <f>_xlfn.XLOOKUP(A9974,MI_Match_Analysis!$A$2:$A$8,MI_Match_Analysis!$F$2:$F$8,"Not Found")</f>
        <v>Not Found</v>
      </c>
    </row>
    <row r="9975" spans="1:20" hidden="1" x14ac:dyDescent="0.3">
      <c r="A9975">
        <v>43</v>
      </c>
      <c r="B9975" s="1">
        <v>46143</v>
      </c>
      <c r="C9975" t="s">
        <v>162</v>
      </c>
      <c r="D9975" t="s">
        <v>138</v>
      </c>
      <c r="E9975" t="s">
        <v>54</v>
      </c>
      <c r="F9975" t="s">
        <v>40</v>
      </c>
      <c r="G9975">
        <v>2</v>
      </c>
      <c r="H9975">
        <v>15.6</v>
      </c>
      <c r="I9975" t="s">
        <v>266</v>
      </c>
      <c r="J9975" t="s">
        <v>44</v>
      </c>
      <c r="K9975">
        <v>4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83</v>
      </c>
      <c r="R9975" t="s">
        <v>83</v>
      </c>
      <c r="S9975" t="s">
        <v>83</v>
      </c>
      <c r="T9975" t="str">
        <f>_xlfn.XLOOKUP(A9975,MI_Match_Analysis!$A$2:$A$8,MI_Match_Analysis!$F$2:$F$8,"Not Found")</f>
        <v>Not Found</v>
      </c>
    </row>
    <row r="9976" spans="1:20" hidden="1" x14ac:dyDescent="0.3">
      <c r="A9976">
        <v>43</v>
      </c>
      <c r="B9976" s="1">
        <v>46143</v>
      </c>
      <c r="C9976" t="s">
        <v>162</v>
      </c>
      <c r="D9976" t="s">
        <v>138</v>
      </c>
      <c r="E9976" t="s">
        <v>54</v>
      </c>
      <c r="F9976" t="s">
        <v>40</v>
      </c>
      <c r="G9976">
        <v>2</v>
      </c>
      <c r="H9976">
        <v>16.100000000000001</v>
      </c>
      <c r="I9976" t="s">
        <v>118</v>
      </c>
      <c r="J9976" t="s">
        <v>203</v>
      </c>
      <c r="K9976">
        <v>1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83</v>
      </c>
      <c r="R9976" t="s">
        <v>83</v>
      </c>
      <c r="S9976" t="s">
        <v>83</v>
      </c>
      <c r="T9976" t="str">
        <f>_xlfn.XLOOKUP(A9976,MI_Match_Analysis!$A$2:$A$8,MI_Match_Analysis!$F$2:$F$8,"Not Found")</f>
        <v>Not Found</v>
      </c>
    </row>
    <row r="9977" spans="1:20" hidden="1" x14ac:dyDescent="0.3">
      <c r="A9977">
        <v>43</v>
      </c>
      <c r="B9977" s="1">
        <v>46143</v>
      </c>
      <c r="C9977" t="s">
        <v>162</v>
      </c>
      <c r="D9977" t="s">
        <v>138</v>
      </c>
      <c r="E9977" t="s">
        <v>54</v>
      </c>
      <c r="F9977" t="s">
        <v>40</v>
      </c>
      <c r="G9977">
        <v>2</v>
      </c>
      <c r="H9977">
        <v>16.2</v>
      </c>
      <c r="I9977" t="s">
        <v>266</v>
      </c>
      <c r="J9977" t="s">
        <v>203</v>
      </c>
      <c r="K9977">
        <v>1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83</v>
      </c>
      <c r="R9977" t="s">
        <v>83</v>
      </c>
      <c r="S9977" t="s">
        <v>83</v>
      </c>
      <c r="T9977" t="str">
        <f>_xlfn.XLOOKUP(A9977,MI_Match_Analysis!$A$2:$A$8,MI_Match_Analysis!$F$2:$F$8,"Not Found")</f>
        <v>Not Found</v>
      </c>
    </row>
    <row r="9978" spans="1:20" hidden="1" x14ac:dyDescent="0.3">
      <c r="A9978">
        <v>43</v>
      </c>
      <c r="B9978" s="1">
        <v>46143</v>
      </c>
      <c r="C9978" t="s">
        <v>162</v>
      </c>
      <c r="D9978" t="s">
        <v>138</v>
      </c>
      <c r="E9978" t="s">
        <v>54</v>
      </c>
      <c r="F9978" t="s">
        <v>40</v>
      </c>
      <c r="G9978">
        <v>2</v>
      </c>
      <c r="H9978">
        <v>16.3</v>
      </c>
      <c r="I9978" t="s">
        <v>118</v>
      </c>
      <c r="J9978" t="s">
        <v>203</v>
      </c>
      <c r="K9978">
        <v>0</v>
      </c>
      <c r="L9978">
        <v>1</v>
      </c>
      <c r="M9978">
        <v>1</v>
      </c>
      <c r="N9978">
        <v>0</v>
      </c>
      <c r="O9978">
        <v>0</v>
      </c>
      <c r="P9978">
        <v>0</v>
      </c>
      <c r="Q9978" t="s">
        <v>83</v>
      </c>
      <c r="R9978" t="s">
        <v>83</v>
      </c>
      <c r="S9978" t="s">
        <v>83</v>
      </c>
      <c r="T9978" t="str">
        <f>_xlfn.XLOOKUP(A9978,MI_Match_Analysis!$A$2:$A$8,MI_Match_Analysis!$F$2:$F$8,"Not Found")</f>
        <v>Not Found</v>
      </c>
    </row>
    <row r="9979" spans="1:20" hidden="1" x14ac:dyDescent="0.3">
      <c r="A9979">
        <v>43</v>
      </c>
      <c r="B9979" s="1">
        <v>46143</v>
      </c>
      <c r="C9979" t="s">
        <v>162</v>
      </c>
      <c r="D9979" t="s">
        <v>138</v>
      </c>
      <c r="E9979" t="s">
        <v>54</v>
      </c>
      <c r="F9979" t="s">
        <v>40</v>
      </c>
      <c r="G9979">
        <v>2</v>
      </c>
      <c r="H9979">
        <v>16.3</v>
      </c>
      <c r="I9979" t="s">
        <v>118</v>
      </c>
      <c r="J9979" t="s">
        <v>203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83</v>
      </c>
      <c r="R9979" t="s">
        <v>83</v>
      </c>
      <c r="S9979" t="s">
        <v>83</v>
      </c>
      <c r="T9979" t="str">
        <f>_xlfn.XLOOKUP(A9979,MI_Match_Analysis!$A$2:$A$8,MI_Match_Analysis!$F$2:$F$8,"Not Found")</f>
        <v>Not Found</v>
      </c>
    </row>
    <row r="9980" spans="1:20" hidden="1" x14ac:dyDescent="0.3">
      <c r="A9980">
        <v>43</v>
      </c>
      <c r="B9980" s="1">
        <v>46143</v>
      </c>
      <c r="C9980" t="s">
        <v>162</v>
      </c>
      <c r="D9980" t="s">
        <v>138</v>
      </c>
      <c r="E9980" t="s">
        <v>54</v>
      </c>
      <c r="F9980" t="s">
        <v>40</v>
      </c>
      <c r="G9980">
        <v>2</v>
      </c>
      <c r="H9980">
        <v>16.399999999999999</v>
      </c>
      <c r="I9980" t="s">
        <v>266</v>
      </c>
      <c r="J9980" t="s">
        <v>203</v>
      </c>
      <c r="K9980">
        <v>0</v>
      </c>
      <c r="L9980">
        <v>1</v>
      </c>
      <c r="M9980">
        <v>1</v>
      </c>
      <c r="N9980">
        <v>0</v>
      </c>
      <c r="O9980">
        <v>0</v>
      </c>
      <c r="P9980">
        <v>0</v>
      </c>
      <c r="Q9980" t="s">
        <v>83</v>
      </c>
      <c r="R9980" t="s">
        <v>83</v>
      </c>
      <c r="S9980" t="s">
        <v>83</v>
      </c>
      <c r="T9980" t="str">
        <f>_xlfn.XLOOKUP(A9980,MI_Match_Analysis!$A$2:$A$8,MI_Match_Analysis!$F$2:$F$8,"Not Found")</f>
        <v>Not Found</v>
      </c>
    </row>
    <row r="9981" spans="1:20" hidden="1" x14ac:dyDescent="0.3">
      <c r="A9981">
        <v>43</v>
      </c>
      <c r="B9981" s="1">
        <v>46143</v>
      </c>
      <c r="C9981" t="s">
        <v>162</v>
      </c>
      <c r="D9981" t="s">
        <v>138</v>
      </c>
      <c r="E9981" t="s">
        <v>54</v>
      </c>
      <c r="F9981" t="s">
        <v>40</v>
      </c>
      <c r="G9981">
        <v>2</v>
      </c>
      <c r="H9981">
        <v>16.399999999999999</v>
      </c>
      <c r="I9981" t="s">
        <v>266</v>
      </c>
      <c r="J9981" t="s">
        <v>203</v>
      </c>
      <c r="K9981">
        <v>2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83</v>
      </c>
      <c r="R9981" t="s">
        <v>83</v>
      </c>
      <c r="S9981" t="s">
        <v>83</v>
      </c>
      <c r="T9981" t="str">
        <f>_xlfn.XLOOKUP(A9981,MI_Match_Analysis!$A$2:$A$8,MI_Match_Analysis!$F$2:$F$8,"Not Found")</f>
        <v>Not Found</v>
      </c>
    </row>
    <row r="9982" spans="1:20" hidden="1" x14ac:dyDescent="0.3">
      <c r="A9982">
        <v>43</v>
      </c>
      <c r="B9982" s="1">
        <v>46143</v>
      </c>
      <c r="C9982" t="s">
        <v>162</v>
      </c>
      <c r="D9982" t="s">
        <v>138</v>
      </c>
      <c r="E9982" t="s">
        <v>54</v>
      </c>
      <c r="F9982" t="s">
        <v>40</v>
      </c>
      <c r="G9982">
        <v>2</v>
      </c>
      <c r="H9982">
        <v>16.5</v>
      </c>
      <c r="I9982" t="s">
        <v>266</v>
      </c>
      <c r="J9982" t="s">
        <v>203</v>
      </c>
      <c r="K9982">
        <v>4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83</v>
      </c>
      <c r="R9982" t="s">
        <v>83</v>
      </c>
      <c r="S9982" t="s">
        <v>83</v>
      </c>
      <c r="T9982" t="str">
        <f>_xlfn.XLOOKUP(A9982,MI_Match_Analysis!$A$2:$A$8,MI_Match_Analysis!$F$2:$F$8,"Not Found")</f>
        <v>Not Found</v>
      </c>
    </row>
    <row r="9983" spans="1:20" hidden="1" x14ac:dyDescent="0.3">
      <c r="A9983">
        <v>43</v>
      </c>
      <c r="B9983" s="1">
        <v>46143</v>
      </c>
      <c r="C9983" t="s">
        <v>162</v>
      </c>
      <c r="D9983" t="s">
        <v>138</v>
      </c>
      <c r="E9983" t="s">
        <v>54</v>
      </c>
      <c r="F9983" t="s">
        <v>40</v>
      </c>
      <c r="G9983">
        <v>2</v>
      </c>
      <c r="H9983">
        <v>16.600000000000001</v>
      </c>
      <c r="I9983" t="s">
        <v>266</v>
      </c>
      <c r="J9983" t="s">
        <v>203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83</v>
      </c>
      <c r="R9983" t="s">
        <v>83</v>
      </c>
      <c r="S9983" t="s">
        <v>83</v>
      </c>
      <c r="T9983" t="str">
        <f>_xlfn.XLOOKUP(A9983,MI_Match_Analysis!$A$2:$A$8,MI_Match_Analysis!$F$2:$F$8,"Not Found")</f>
        <v>Not Found</v>
      </c>
    </row>
    <row r="9984" spans="1:20" hidden="1" x14ac:dyDescent="0.3">
      <c r="A9984">
        <v>43</v>
      </c>
      <c r="B9984" s="1">
        <v>46143</v>
      </c>
      <c r="C9984" t="s">
        <v>162</v>
      </c>
      <c r="D9984" t="s">
        <v>138</v>
      </c>
      <c r="E9984" t="s">
        <v>54</v>
      </c>
      <c r="F9984" t="s">
        <v>40</v>
      </c>
      <c r="G9984">
        <v>2</v>
      </c>
      <c r="H9984">
        <v>17.100000000000001</v>
      </c>
      <c r="I9984" t="s">
        <v>266</v>
      </c>
      <c r="J9984" t="s">
        <v>251</v>
      </c>
      <c r="K9984">
        <v>0</v>
      </c>
      <c r="L9984">
        <v>1</v>
      </c>
      <c r="M9984">
        <v>1</v>
      </c>
      <c r="N9984">
        <v>0</v>
      </c>
      <c r="O9984">
        <v>0</v>
      </c>
      <c r="P9984">
        <v>0</v>
      </c>
      <c r="Q9984" t="s">
        <v>83</v>
      </c>
      <c r="R9984" t="s">
        <v>83</v>
      </c>
      <c r="S9984" t="s">
        <v>83</v>
      </c>
      <c r="T9984" t="str">
        <f>_xlfn.XLOOKUP(A9984,MI_Match_Analysis!$A$2:$A$8,MI_Match_Analysis!$F$2:$F$8,"Not Found")</f>
        <v>Not Found</v>
      </c>
    </row>
    <row r="9985" spans="1:20" hidden="1" x14ac:dyDescent="0.3">
      <c r="A9985">
        <v>43</v>
      </c>
      <c r="B9985" s="1">
        <v>46143</v>
      </c>
      <c r="C9985" t="s">
        <v>162</v>
      </c>
      <c r="D9985" t="s">
        <v>138</v>
      </c>
      <c r="E9985" t="s">
        <v>54</v>
      </c>
      <c r="F9985" t="s">
        <v>40</v>
      </c>
      <c r="G9985">
        <v>2</v>
      </c>
      <c r="H9985">
        <v>17.100000000000001</v>
      </c>
      <c r="I9985" t="s">
        <v>266</v>
      </c>
      <c r="J9985" t="s">
        <v>251</v>
      </c>
      <c r="K9985">
        <v>4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83</v>
      </c>
      <c r="R9985" t="s">
        <v>83</v>
      </c>
      <c r="S9985" t="s">
        <v>83</v>
      </c>
      <c r="T9985" t="str">
        <f>_xlfn.XLOOKUP(A9985,MI_Match_Analysis!$A$2:$A$8,MI_Match_Analysis!$F$2:$F$8,"Not Found")</f>
        <v>Not Found</v>
      </c>
    </row>
    <row r="9986" spans="1:20" hidden="1" x14ac:dyDescent="0.3">
      <c r="A9986">
        <v>43</v>
      </c>
      <c r="B9986" s="1">
        <v>46143</v>
      </c>
      <c r="C9986" t="s">
        <v>162</v>
      </c>
      <c r="D9986" t="s">
        <v>138</v>
      </c>
      <c r="E9986" t="s">
        <v>54</v>
      </c>
      <c r="F9986" t="s">
        <v>40</v>
      </c>
      <c r="G9986">
        <v>2</v>
      </c>
      <c r="H9986">
        <v>17.2</v>
      </c>
      <c r="I9986" t="s">
        <v>266</v>
      </c>
      <c r="J9986" t="s">
        <v>251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83</v>
      </c>
      <c r="R9986" t="s">
        <v>83</v>
      </c>
      <c r="S9986" t="s">
        <v>83</v>
      </c>
      <c r="T9986" t="str">
        <f>_xlfn.XLOOKUP(A9986,MI_Match_Analysis!$A$2:$A$8,MI_Match_Analysis!$F$2:$F$8,"Not Found")</f>
        <v>Not Found</v>
      </c>
    </row>
    <row r="9987" spans="1:20" hidden="1" x14ac:dyDescent="0.3">
      <c r="A9987">
        <v>43</v>
      </c>
      <c r="B9987" s="1">
        <v>46143</v>
      </c>
      <c r="C9987" t="s">
        <v>162</v>
      </c>
      <c r="D9987" t="s">
        <v>138</v>
      </c>
      <c r="E9987" t="s">
        <v>54</v>
      </c>
      <c r="F9987" t="s">
        <v>40</v>
      </c>
      <c r="G9987">
        <v>2</v>
      </c>
      <c r="H9987">
        <v>17.3</v>
      </c>
      <c r="I9987" t="s">
        <v>266</v>
      </c>
      <c r="J9987" t="s">
        <v>251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83</v>
      </c>
      <c r="R9987" t="s">
        <v>83</v>
      </c>
      <c r="S9987" t="s">
        <v>83</v>
      </c>
      <c r="T9987" t="str">
        <f>_xlfn.XLOOKUP(A9987,MI_Match_Analysis!$A$2:$A$8,MI_Match_Analysis!$F$2:$F$8,"Not Found")</f>
        <v>Not Found</v>
      </c>
    </row>
    <row r="9988" spans="1:20" hidden="1" x14ac:dyDescent="0.3">
      <c r="A9988">
        <v>43</v>
      </c>
      <c r="B9988" s="1">
        <v>46143</v>
      </c>
      <c r="C9988" t="s">
        <v>162</v>
      </c>
      <c r="D9988" t="s">
        <v>138</v>
      </c>
      <c r="E9988" t="s">
        <v>54</v>
      </c>
      <c r="F9988" t="s">
        <v>40</v>
      </c>
      <c r="G9988">
        <v>2</v>
      </c>
      <c r="H9988">
        <v>17.399999999999999</v>
      </c>
      <c r="I9988" t="s">
        <v>118</v>
      </c>
      <c r="J9988" t="s">
        <v>251</v>
      </c>
      <c r="K9988">
        <v>6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83</v>
      </c>
      <c r="R9988" t="s">
        <v>83</v>
      </c>
      <c r="S9988" t="s">
        <v>83</v>
      </c>
      <c r="T9988" t="str">
        <f>_xlfn.XLOOKUP(A9988,MI_Match_Analysis!$A$2:$A$8,MI_Match_Analysis!$F$2:$F$8,"Not Found")</f>
        <v>Not Found</v>
      </c>
    </row>
    <row r="9989" spans="1:20" hidden="1" x14ac:dyDescent="0.3">
      <c r="A9989">
        <v>43</v>
      </c>
      <c r="B9989" s="1">
        <v>46143</v>
      </c>
      <c r="C9989" t="s">
        <v>162</v>
      </c>
      <c r="D9989" t="s">
        <v>138</v>
      </c>
      <c r="E9989" t="s">
        <v>54</v>
      </c>
      <c r="F9989" t="s">
        <v>40</v>
      </c>
      <c r="G9989">
        <v>2</v>
      </c>
      <c r="H9989">
        <v>17.5</v>
      </c>
      <c r="I9989" t="s">
        <v>118</v>
      </c>
      <c r="J9989" t="s">
        <v>251</v>
      </c>
      <c r="K9989">
        <v>0</v>
      </c>
      <c r="L9989">
        <v>1</v>
      </c>
      <c r="M9989">
        <v>1</v>
      </c>
      <c r="N9989">
        <v>0</v>
      </c>
      <c r="O9989">
        <v>0</v>
      </c>
      <c r="P9989">
        <v>0</v>
      </c>
      <c r="Q9989" t="s">
        <v>83</v>
      </c>
      <c r="R9989" t="s">
        <v>83</v>
      </c>
      <c r="S9989" t="s">
        <v>83</v>
      </c>
      <c r="T9989" t="str">
        <f>_xlfn.XLOOKUP(A9989,MI_Match_Analysis!$A$2:$A$8,MI_Match_Analysis!$F$2:$F$8,"Not Found")</f>
        <v>Not Found</v>
      </c>
    </row>
    <row r="9990" spans="1:20" hidden="1" x14ac:dyDescent="0.3">
      <c r="A9990">
        <v>43</v>
      </c>
      <c r="B9990" s="1">
        <v>46143</v>
      </c>
      <c r="C9990" t="s">
        <v>162</v>
      </c>
      <c r="D9990" t="s">
        <v>138</v>
      </c>
      <c r="E9990" t="s">
        <v>54</v>
      </c>
      <c r="F9990" t="s">
        <v>40</v>
      </c>
      <c r="G9990">
        <v>2</v>
      </c>
      <c r="H9990">
        <v>17.5</v>
      </c>
      <c r="I9990" t="s">
        <v>118</v>
      </c>
      <c r="J9990" t="s">
        <v>251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83</v>
      </c>
      <c r="R9990" t="s">
        <v>83</v>
      </c>
      <c r="S9990" t="s">
        <v>83</v>
      </c>
      <c r="T9990" t="str">
        <f>_xlfn.XLOOKUP(A9990,MI_Match_Analysis!$A$2:$A$8,MI_Match_Analysis!$F$2:$F$8,"Not Found")</f>
        <v>Not Found</v>
      </c>
    </row>
    <row r="9991" spans="1:20" hidden="1" x14ac:dyDescent="0.3">
      <c r="A9991">
        <v>43</v>
      </c>
      <c r="B9991" s="1">
        <v>46143</v>
      </c>
      <c r="C9991" t="s">
        <v>162</v>
      </c>
      <c r="D9991" t="s">
        <v>138</v>
      </c>
      <c r="E9991" t="s">
        <v>54</v>
      </c>
      <c r="F9991" t="s">
        <v>40</v>
      </c>
      <c r="G9991">
        <v>2</v>
      </c>
      <c r="H9991">
        <v>17.600000000000001</v>
      </c>
      <c r="I9991" t="s">
        <v>266</v>
      </c>
      <c r="J9991" t="s">
        <v>251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83</v>
      </c>
      <c r="R9991" t="s">
        <v>83</v>
      </c>
      <c r="S9991" t="s">
        <v>83</v>
      </c>
      <c r="T9991" t="str">
        <f>_xlfn.XLOOKUP(A9991,MI_Match_Analysis!$A$2:$A$8,MI_Match_Analysis!$F$2:$F$8,"Not Found")</f>
        <v>Not Found</v>
      </c>
    </row>
    <row r="9992" spans="1:20" hidden="1" x14ac:dyDescent="0.3">
      <c r="A9992">
        <v>43</v>
      </c>
      <c r="B9992" s="1">
        <v>46143</v>
      </c>
      <c r="C9992" t="s">
        <v>162</v>
      </c>
      <c r="D9992" t="s">
        <v>138</v>
      </c>
      <c r="E9992" t="s">
        <v>54</v>
      </c>
      <c r="F9992" t="s">
        <v>40</v>
      </c>
      <c r="G9992">
        <v>2</v>
      </c>
      <c r="H9992">
        <v>18.100000000000001</v>
      </c>
      <c r="I9992" t="s">
        <v>266</v>
      </c>
      <c r="J9992" t="s">
        <v>44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83</v>
      </c>
      <c r="R9992" t="s">
        <v>83</v>
      </c>
      <c r="S9992" t="s">
        <v>83</v>
      </c>
      <c r="T9992" t="str">
        <f>_xlfn.XLOOKUP(A9992,MI_Match_Analysis!$A$2:$A$8,MI_Match_Analysis!$F$2:$F$8,"Not Found")</f>
        <v>Not Found</v>
      </c>
    </row>
    <row r="9993" spans="1:20" hidden="1" x14ac:dyDescent="0.3">
      <c r="A9993">
        <v>43</v>
      </c>
      <c r="B9993" s="1">
        <v>46143</v>
      </c>
      <c r="C9993" t="s">
        <v>162</v>
      </c>
      <c r="D9993" t="s">
        <v>138</v>
      </c>
      <c r="E9993" t="s">
        <v>54</v>
      </c>
      <c r="F9993" t="s">
        <v>40</v>
      </c>
      <c r="G9993">
        <v>2</v>
      </c>
      <c r="H9993">
        <v>18.2</v>
      </c>
      <c r="I9993" t="s">
        <v>118</v>
      </c>
      <c r="J9993" t="s">
        <v>44</v>
      </c>
      <c r="K9993">
        <v>2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83</v>
      </c>
      <c r="R9993" t="s">
        <v>83</v>
      </c>
      <c r="S9993" t="s">
        <v>83</v>
      </c>
      <c r="T9993" t="str">
        <f>_xlfn.XLOOKUP(A9993,MI_Match_Analysis!$A$2:$A$8,MI_Match_Analysis!$F$2:$F$8,"Not Found")</f>
        <v>Not Found</v>
      </c>
    </row>
    <row r="9994" spans="1:20" hidden="1" x14ac:dyDescent="0.3">
      <c r="A9994">
        <v>43</v>
      </c>
      <c r="B9994" s="1">
        <v>46143</v>
      </c>
      <c r="C9994" t="s">
        <v>162</v>
      </c>
      <c r="D9994" t="s">
        <v>138</v>
      </c>
      <c r="E9994" t="s">
        <v>54</v>
      </c>
      <c r="F9994" t="s">
        <v>40</v>
      </c>
      <c r="G9994">
        <v>2</v>
      </c>
      <c r="H9994">
        <v>18.3</v>
      </c>
      <c r="I9994" t="s">
        <v>118</v>
      </c>
      <c r="J9994" t="s">
        <v>44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83</v>
      </c>
      <c r="R9994" t="s">
        <v>83</v>
      </c>
      <c r="S9994" t="s">
        <v>83</v>
      </c>
      <c r="T9994" t="str">
        <f>_xlfn.XLOOKUP(A9994,MI_Match_Analysis!$A$2:$A$8,MI_Match_Analysis!$F$2:$F$8,"Not Found")</f>
        <v>Not Found</v>
      </c>
    </row>
    <row r="9995" spans="1:20" hidden="1" x14ac:dyDescent="0.3">
      <c r="A9995">
        <v>43</v>
      </c>
      <c r="B9995" s="1">
        <v>46143</v>
      </c>
      <c r="C9995" t="s">
        <v>162</v>
      </c>
      <c r="D9995" t="s">
        <v>138</v>
      </c>
      <c r="E9995" t="s">
        <v>54</v>
      </c>
      <c r="F9995" t="s">
        <v>40</v>
      </c>
      <c r="G9995">
        <v>2</v>
      </c>
      <c r="H9995">
        <v>18.399999999999999</v>
      </c>
      <c r="I9995" t="s">
        <v>118</v>
      </c>
      <c r="J9995" t="s">
        <v>44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83</v>
      </c>
      <c r="R9995" t="s">
        <v>83</v>
      </c>
      <c r="S9995" t="s">
        <v>83</v>
      </c>
      <c r="T9995" t="str">
        <f>_xlfn.XLOOKUP(A9995,MI_Match_Analysis!$A$2:$A$8,MI_Match_Analysis!$F$2:$F$8,"Not Found")</f>
        <v>Not Found</v>
      </c>
    </row>
    <row r="9996" spans="1:20" hidden="1" x14ac:dyDescent="0.3">
      <c r="A9996">
        <v>43</v>
      </c>
      <c r="B9996" s="1">
        <v>46143</v>
      </c>
      <c r="C9996" t="s">
        <v>162</v>
      </c>
      <c r="D9996" t="s">
        <v>138</v>
      </c>
      <c r="E9996" t="s">
        <v>54</v>
      </c>
      <c r="F9996" t="s">
        <v>40</v>
      </c>
      <c r="G9996">
        <v>2</v>
      </c>
      <c r="H9996">
        <v>18.5</v>
      </c>
      <c r="I9996" t="s">
        <v>266</v>
      </c>
      <c r="J9996" t="s">
        <v>44</v>
      </c>
      <c r="K9996">
        <v>1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83</v>
      </c>
      <c r="R9996" t="s">
        <v>83</v>
      </c>
      <c r="S9996" t="s">
        <v>83</v>
      </c>
      <c r="T9996" t="str">
        <f>_xlfn.XLOOKUP(A9996,MI_Match_Analysis!$A$2:$A$8,MI_Match_Analysis!$F$2:$F$8,"Not Found")</f>
        <v>Not Found</v>
      </c>
    </row>
    <row r="9997" spans="1:20" hidden="1" x14ac:dyDescent="0.3">
      <c r="A9997">
        <v>43</v>
      </c>
      <c r="B9997" s="1">
        <v>46143</v>
      </c>
      <c r="C9997" t="s">
        <v>162</v>
      </c>
      <c r="D9997" t="s">
        <v>138</v>
      </c>
      <c r="E9997" t="s">
        <v>54</v>
      </c>
      <c r="F9997" t="s">
        <v>40</v>
      </c>
      <c r="G9997">
        <v>2</v>
      </c>
      <c r="H9997">
        <v>18.600000000000001</v>
      </c>
      <c r="I9997" t="s">
        <v>118</v>
      </c>
      <c r="J9997" t="s">
        <v>44</v>
      </c>
      <c r="K9997">
        <v>4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83</v>
      </c>
      <c r="R9997" t="s">
        <v>83</v>
      </c>
      <c r="S9997" t="s">
        <v>83</v>
      </c>
      <c r="T9997" t="str">
        <f>_xlfn.XLOOKUP(A9997,MI_Match_Analysis!$A$2:$A$8,MI_Match_Analysis!$F$2:$F$8,"Not Found")</f>
        <v>Not Found</v>
      </c>
    </row>
    <row r="9998" spans="1:20" hidden="1" x14ac:dyDescent="0.3">
      <c r="A9998">
        <v>43</v>
      </c>
      <c r="B9998" s="1">
        <v>46143</v>
      </c>
      <c r="C9998" t="s">
        <v>162</v>
      </c>
      <c r="D9998" t="s">
        <v>138</v>
      </c>
      <c r="E9998" t="s">
        <v>54</v>
      </c>
      <c r="F9998" t="s">
        <v>40</v>
      </c>
      <c r="G9998">
        <v>2</v>
      </c>
      <c r="H9998">
        <v>19.100000000000001</v>
      </c>
      <c r="I9998" t="s">
        <v>266</v>
      </c>
      <c r="J9998" t="s">
        <v>203</v>
      </c>
      <c r="K9998">
        <v>4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83</v>
      </c>
      <c r="R9998" t="s">
        <v>83</v>
      </c>
      <c r="S9998" t="s">
        <v>83</v>
      </c>
      <c r="T9998" t="str">
        <f>_xlfn.XLOOKUP(A9998,MI_Match_Analysis!$A$2:$A$8,MI_Match_Analysis!$F$2:$F$8,"Not Found")</f>
        <v>Not Found</v>
      </c>
    </row>
    <row r="9999" spans="1:20" hidden="1" x14ac:dyDescent="0.3">
      <c r="A9999">
        <v>43</v>
      </c>
      <c r="B9999" s="1">
        <v>46143</v>
      </c>
      <c r="C9999" t="s">
        <v>162</v>
      </c>
      <c r="D9999" t="s">
        <v>138</v>
      </c>
      <c r="E9999" t="s">
        <v>54</v>
      </c>
      <c r="F9999" t="s">
        <v>40</v>
      </c>
      <c r="G9999">
        <v>2</v>
      </c>
      <c r="H9999">
        <v>19.2</v>
      </c>
      <c r="I9999" t="s">
        <v>266</v>
      </c>
      <c r="J9999" t="s">
        <v>203</v>
      </c>
      <c r="K9999">
        <v>0</v>
      </c>
      <c r="L9999">
        <v>1</v>
      </c>
      <c r="M9999">
        <v>0</v>
      </c>
      <c r="N9999">
        <v>0</v>
      </c>
      <c r="O9999">
        <v>0</v>
      </c>
      <c r="P9999">
        <v>1</v>
      </c>
      <c r="Q9999" t="s">
        <v>83</v>
      </c>
      <c r="R9999" t="s">
        <v>83</v>
      </c>
      <c r="S9999" t="s">
        <v>83</v>
      </c>
      <c r="T9999" t="str">
        <f>_xlfn.XLOOKUP(A9999,MI_Match_Analysis!$A$2:$A$8,MI_Match_Analysis!$F$2:$F$8,"Not Found")</f>
        <v>Not Found</v>
      </c>
    </row>
    <row r="10000" spans="1:20" hidden="1" x14ac:dyDescent="0.3">
      <c r="A10000">
        <v>44</v>
      </c>
      <c r="B10000" s="1">
        <v>46144</v>
      </c>
      <c r="C10000" t="s">
        <v>162</v>
      </c>
      <c r="D10000" t="s">
        <v>63</v>
      </c>
      <c r="E10000" t="s">
        <v>34</v>
      </c>
      <c r="F10000" t="s">
        <v>41</v>
      </c>
      <c r="G10000">
        <v>1</v>
      </c>
      <c r="H10000">
        <v>0.1</v>
      </c>
      <c r="I10000" t="s">
        <v>305</v>
      </c>
      <c r="J10000" t="s">
        <v>276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83</v>
      </c>
      <c r="R10000" t="s">
        <v>83</v>
      </c>
      <c r="S10000" t="s">
        <v>83</v>
      </c>
      <c r="T10000" t="str">
        <f>_xlfn.XLOOKUP(A10000,MI_Match_Analysis!$A$2:$A$8,MI_Match_Analysis!$F$2:$F$8,"Not Found")</f>
        <v>Not Found</v>
      </c>
    </row>
    <row r="10001" spans="1:20" hidden="1" x14ac:dyDescent="0.3">
      <c r="A10001">
        <v>44</v>
      </c>
      <c r="B10001" s="1">
        <v>46144</v>
      </c>
      <c r="C10001" t="s">
        <v>162</v>
      </c>
      <c r="D10001" t="s">
        <v>63</v>
      </c>
      <c r="E10001" t="s">
        <v>34</v>
      </c>
      <c r="F10001" t="s">
        <v>41</v>
      </c>
      <c r="G10001">
        <v>1</v>
      </c>
      <c r="H10001">
        <v>0.2</v>
      </c>
      <c r="I10001" t="s">
        <v>305</v>
      </c>
      <c r="J10001" t="s">
        <v>276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83</v>
      </c>
      <c r="R10001" t="s">
        <v>83</v>
      </c>
      <c r="S10001" t="s">
        <v>83</v>
      </c>
      <c r="T10001" t="str">
        <f>_xlfn.XLOOKUP(A10001,MI_Match_Analysis!$A$2:$A$8,MI_Match_Analysis!$F$2:$F$8,"Not Found")</f>
        <v>Not Found</v>
      </c>
    </row>
    <row r="10002" spans="1:20" hidden="1" x14ac:dyDescent="0.3">
      <c r="A10002">
        <v>44</v>
      </c>
      <c r="B10002" s="1">
        <v>46144</v>
      </c>
      <c r="C10002" t="s">
        <v>162</v>
      </c>
      <c r="D10002" t="s">
        <v>63</v>
      </c>
      <c r="E10002" t="s">
        <v>34</v>
      </c>
      <c r="F10002" t="s">
        <v>41</v>
      </c>
      <c r="G10002">
        <v>1</v>
      </c>
      <c r="H10002">
        <v>0.3</v>
      </c>
      <c r="I10002" t="s">
        <v>305</v>
      </c>
      <c r="J10002" t="s">
        <v>276</v>
      </c>
      <c r="K10002">
        <v>1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 t="s">
        <v>83</v>
      </c>
      <c r="R10002" t="s">
        <v>83</v>
      </c>
      <c r="S10002" t="s">
        <v>83</v>
      </c>
      <c r="T10002" t="str">
        <f>_xlfn.XLOOKUP(A10002,MI_Match_Analysis!$A$2:$A$8,MI_Match_Analysis!$F$2:$F$8,"Not Found")</f>
        <v>Not Found</v>
      </c>
    </row>
    <row r="10003" spans="1:20" hidden="1" x14ac:dyDescent="0.3">
      <c r="A10003">
        <v>44</v>
      </c>
      <c r="B10003" s="1">
        <v>46144</v>
      </c>
      <c r="C10003" t="s">
        <v>162</v>
      </c>
      <c r="D10003" t="s">
        <v>63</v>
      </c>
      <c r="E10003" t="s">
        <v>34</v>
      </c>
      <c r="F10003" t="s">
        <v>41</v>
      </c>
      <c r="G10003">
        <v>1</v>
      </c>
      <c r="H10003">
        <v>0.4</v>
      </c>
      <c r="I10003" t="s">
        <v>37</v>
      </c>
      <c r="J10003" t="s">
        <v>276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 t="s">
        <v>83</v>
      </c>
      <c r="R10003" t="s">
        <v>83</v>
      </c>
      <c r="S10003" t="s">
        <v>83</v>
      </c>
      <c r="T10003" t="str">
        <f>_xlfn.XLOOKUP(A10003,MI_Match_Analysis!$A$2:$A$8,MI_Match_Analysis!$F$2:$F$8,"Not Found")</f>
        <v>Not Found</v>
      </c>
    </row>
    <row r="10004" spans="1:20" hidden="1" x14ac:dyDescent="0.3">
      <c r="A10004">
        <v>44</v>
      </c>
      <c r="B10004" s="1">
        <v>46144</v>
      </c>
      <c r="C10004" t="s">
        <v>162</v>
      </c>
      <c r="D10004" t="s">
        <v>63</v>
      </c>
      <c r="E10004" t="s">
        <v>34</v>
      </c>
      <c r="F10004" t="s">
        <v>41</v>
      </c>
      <c r="G10004">
        <v>1</v>
      </c>
      <c r="H10004">
        <v>0.5</v>
      </c>
      <c r="I10004" t="s">
        <v>37</v>
      </c>
      <c r="J10004" t="s">
        <v>276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 t="s">
        <v>83</v>
      </c>
      <c r="R10004" t="s">
        <v>83</v>
      </c>
      <c r="S10004" t="s">
        <v>83</v>
      </c>
      <c r="T10004" t="str">
        <f>_xlfn.XLOOKUP(A10004,MI_Match_Analysis!$A$2:$A$8,MI_Match_Analysis!$F$2:$F$8,"Not Found")</f>
        <v>Not Found</v>
      </c>
    </row>
    <row r="10005" spans="1:20" hidden="1" x14ac:dyDescent="0.3">
      <c r="A10005">
        <v>44</v>
      </c>
      <c r="B10005" s="1">
        <v>46144</v>
      </c>
      <c r="C10005" t="s">
        <v>162</v>
      </c>
      <c r="D10005" t="s">
        <v>63</v>
      </c>
      <c r="E10005" t="s">
        <v>34</v>
      </c>
      <c r="F10005" t="s">
        <v>41</v>
      </c>
      <c r="G10005">
        <v>1</v>
      </c>
      <c r="H10005">
        <v>0.6</v>
      </c>
      <c r="I10005" t="s">
        <v>37</v>
      </c>
      <c r="J10005" t="s">
        <v>276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 t="s">
        <v>83</v>
      </c>
      <c r="R10005" t="s">
        <v>83</v>
      </c>
      <c r="S10005" t="s">
        <v>83</v>
      </c>
      <c r="T10005" t="str">
        <f>_xlfn.XLOOKUP(A10005,MI_Match_Analysis!$A$2:$A$8,MI_Match_Analysis!$F$2:$F$8,"Not Found")</f>
        <v>Not Found</v>
      </c>
    </row>
    <row r="10006" spans="1:20" hidden="1" x14ac:dyDescent="0.3">
      <c r="A10006">
        <v>44</v>
      </c>
      <c r="B10006" s="1">
        <v>46144</v>
      </c>
      <c r="C10006" t="s">
        <v>162</v>
      </c>
      <c r="D10006" t="s">
        <v>63</v>
      </c>
      <c r="E10006" t="s">
        <v>34</v>
      </c>
      <c r="F10006" t="s">
        <v>41</v>
      </c>
      <c r="G10006">
        <v>1</v>
      </c>
      <c r="H10006">
        <v>1.1000000000000001</v>
      </c>
      <c r="I10006" t="s">
        <v>305</v>
      </c>
      <c r="J10006" t="s">
        <v>208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 t="s">
        <v>83</v>
      </c>
      <c r="R10006" t="s">
        <v>83</v>
      </c>
      <c r="S10006" t="s">
        <v>83</v>
      </c>
      <c r="T10006" t="str">
        <f>_xlfn.XLOOKUP(A10006,MI_Match_Analysis!$A$2:$A$8,MI_Match_Analysis!$F$2:$F$8,"Not Found")</f>
        <v>Not Found</v>
      </c>
    </row>
    <row r="10007" spans="1:20" hidden="1" x14ac:dyDescent="0.3">
      <c r="A10007">
        <v>44</v>
      </c>
      <c r="B10007" s="1">
        <v>46144</v>
      </c>
      <c r="C10007" t="s">
        <v>162</v>
      </c>
      <c r="D10007" t="s">
        <v>63</v>
      </c>
      <c r="E10007" t="s">
        <v>34</v>
      </c>
      <c r="F10007" t="s">
        <v>41</v>
      </c>
      <c r="G10007">
        <v>1</v>
      </c>
      <c r="H10007">
        <v>1.2</v>
      </c>
      <c r="I10007" t="s">
        <v>305</v>
      </c>
      <c r="J10007" t="s">
        <v>208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 t="s">
        <v>165</v>
      </c>
      <c r="R10007" t="s">
        <v>305</v>
      </c>
      <c r="S10007" t="s">
        <v>308</v>
      </c>
      <c r="T10007" t="str">
        <f>_xlfn.XLOOKUP(A10007,MI_Match_Analysis!$A$2:$A$8,MI_Match_Analysis!$F$2:$F$8,"Not Found")</f>
        <v>Not Found</v>
      </c>
    </row>
    <row r="10008" spans="1:20" hidden="1" x14ac:dyDescent="0.3">
      <c r="A10008">
        <v>44</v>
      </c>
      <c r="B10008" s="1">
        <v>46144</v>
      </c>
      <c r="C10008" t="s">
        <v>162</v>
      </c>
      <c r="D10008" t="s">
        <v>63</v>
      </c>
      <c r="E10008" t="s">
        <v>34</v>
      </c>
      <c r="F10008" t="s">
        <v>41</v>
      </c>
      <c r="G10008">
        <v>1</v>
      </c>
      <c r="H10008">
        <v>1.3</v>
      </c>
      <c r="I10008" t="s">
        <v>197</v>
      </c>
      <c r="J10008" t="s">
        <v>208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 t="s">
        <v>83</v>
      </c>
      <c r="R10008" t="s">
        <v>83</v>
      </c>
      <c r="S10008" t="s">
        <v>83</v>
      </c>
      <c r="T10008" t="str">
        <f>_xlfn.XLOOKUP(A10008,MI_Match_Analysis!$A$2:$A$8,MI_Match_Analysis!$F$2:$F$8,"Not Found")</f>
        <v>Not Found</v>
      </c>
    </row>
    <row r="10009" spans="1:20" hidden="1" x14ac:dyDescent="0.3">
      <c r="A10009">
        <v>44</v>
      </c>
      <c r="B10009" s="1">
        <v>46144</v>
      </c>
      <c r="C10009" t="s">
        <v>162</v>
      </c>
      <c r="D10009" t="s">
        <v>63</v>
      </c>
      <c r="E10009" t="s">
        <v>34</v>
      </c>
      <c r="F10009" t="s">
        <v>41</v>
      </c>
      <c r="G10009">
        <v>1</v>
      </c>
      <c r="H10009">
        <v>1.4</v>
      </c>
      <c r="I10009" t="s">
        <v>197</v>
      </c>
      <c r="J10009" t="s">
        <v>208</v>
      </c>
      <c r="K10009">
        <v>4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 t="s">
        <v>83</v>
      </c>
      <c r="R10009" t="s">
        <v>83</v>
      </c>
      <c r="S10009" t="s">
        <v>83</v>
      </c>
      <c r="T10009" t="str">
        <f>_xlfn.XLOOKUP(A10009,MI_Match_Analysis!$A$2:$A$8,MI_Match_Analysis!$F$2:$F$8,"Not Found")</f>
        <v>Not Found</v>
      </c>
    </row>
    <row r="10010" spans="1:20" hidden="1" x14ac:dyDescent="0.3">
      <c r="A10010">
        <v>44</v>
      </c>
      <c r="B10010" s="1">
        <v>46144</v>
      </c>
      <c r="C10010" t="s">
        <v>162</v>
      </c>
      <c r="D10010" t="s">
        <v>63</v>
      </c>
      <c r="E10010" t="s">
        <v>34</v>
      </c>
      <c r="F10010" t="s">
        <v>41</v>
      </c>
      <c r="G10010">
        <v>1</v>
      </c>
      <c r="H10010">
        <v>1.5</v>
      </c>
      <c r="I10010" t="s">
        <v>197</v>
      </c>
      <c r="J10010" t="s">
        <v>208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 t="s">
        <v>83</v>
      </c>
      <c r="R10010" t="s">
        <v>83</v>
      </c>
      <c r="S10010" t="s">
        <v>83</v>
      </c>
      <c r="T10010" t="str">
        <f>_xlfn.XLOOKUP(A10010,MI_Match_Analysis!$A$2:$A$8,MI_Match_Analysis!$F$2:$F$8,"Not Found")</f>
        <v>Not Found</v>
      </c>
    </row>
    <row r="10011" spans="1:20" hidden="1" x14ac:dyDescent="0.3">
      <c r="A10011">
        <v>44</v>
      </c>
      <c r="B10011" s="1">
        <v>46144</v>
      </c>
      <c r="C10011" t="s">
        <v>162</v>
      </c>
      <c r="D10011" t="s">
        <v>63</v>
      </c>
      <c r="E10011" t="s">
        <v>34</v>
      </c>
      <c r="F10011" t="s">
        <v>41</v>
      </c>
      <c r="G10011">
        <v>1</v>
      </c>
      <c r="H10011">
        <v>1.6</v>
      </c>
      <c r="I10011" t="s">
        <v>197</v>
      </c>
      <c r="J10011" t="s">
        <v>208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 t="s">
        <v>83</v>
      </c>
      <c r="R10011" t="s">
        <v>83</v>
      </c>
      <c r="S10011" t="s">
        <v>83</v>
      </c>
      <c r="T10011" t="str">
        <f>_xlfn.XLOOKUP(A10011,MI_Match_Analysis!$A$2:$A$8,MI_Match_Analysis!$F$2:$F$8,"Not Found")</f>
        <v>Not Found</v>
      </c>
    </row>
    <row r="10012" spans="1:20" hidden="1" x14ac:dyDescent="0.3">
      <c r="A10012">
        <v>44</v>
      </c>
      <c r="B10012" s="1">
        <v>46144</v>
      </c>
      <c r="C10012" t="s">
        <v>162</v>
      </c>
      <c r="D10012" t="s">
        <v>63</v>
      </c>
      <c r="E10012" t="s">
        <v>34</v>
      </c>
      <c r="F10012" t="s">
        <v>41</v>
      </c>
      <c r="G10012">
        <v>1</v>
      </c>
      <c r="H10012">
        <v>2.1</v>
      </c>
      <c r="I10012" t="s">
        <v>37</v>
      </c>
      <c r="J10012" t="s">
        <v>276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 t="s">
        <v>83</v>
      </c>
      <c r="R10012" t="s">
        <v>83</v>
      </c>
      <c r="S10012" t="s">
        <v>83</v>
      </c>
      <c r="T10012" t="str">
        <f>_xlfn.XLOOKUP(A10012,MI_Match_Analysis!$A$2:$A$8,MI_Match_Analysis!$F$2:$F$8,"Not Found")</f>
        <v>Not Found</v>
      </c>
    </row>
    <row r="10013" spans="1:20" hidden="1" x14ac:dyDescent="0.3">
      <c r="A10013">
        <v>44</v>
      </c>
      <c r="B10013" s="1">
        <v>46144</v>
      </c>
      <c r="C10013" t="s">
        <v>162</v>
      </c>
      <c r="D10013" t="s">
        <v>63</v>
      </c>
      <c r="E10013" t="s">
        <v>34</v>
      </c>
      <c r="F10013" t="s">
        <v>41</v>
      </c>
      <c r="G10013">
        <v>1</v>
      </c>
      <c r="H10013">
        <v>2.2000000000000002</v>
      </c>
      <c r="I10013" t="s">
        <v>37</v>
      </c>
      <c r="J10013" t="s">
        <v>276</v>
      </c>
      <c r="K10013">
        <v>6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 t="s">
        <v>83</v>
      </c>
      <c r="R10013" t="s">
        <v>83</v>
      </c>
      <c r="S10013" t="s">
        <v>83</v>
      </c>
      <c r="T10013" t="str">
        <f>_xlfn.XLOOKUP(A10013,MI_Match_Analysis!$A$2:$A$8,MI_Match_Analysis!$F$2:$F$8,"Not Found")</f>
        <v>Not Found</v>
      </c>
    </row>
    <row r="10014" spans="1:20" hidden="1" x14ac:dyDescent="0.3">
      <c r="A10014">
        <v>44</v>
      </c>
      <c r="B10014" s="1">
        <v>46144</v>
      </c>
      <c r="C10014" t="s">
        <v>162</v>
      </c>
      <c r="D10014" t="s">
        <v>63</v>
      </c>
      <c r="E10014" t="s">
        <v>34</v>
      </c>
      <c r="F10014" t="s">
        <v>41</v>
      </c>
      <c r="G10014">
        <v>1</v>
      </c>
      <c r="H10014">
        <v>2.2999999999999998</v>
      </c>
      <c r="I10014" t="s">
        <v>37</v>
      </c>
      <c r="J10014" t="s">
        <v>276</v>
      </c>
      <c r="K10014">
        <v>6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 t="s">
        <v>83</v>
      </c>
      <c r="R10014" t="s">
        <v>83</v>
      </c>
      <c r="S10014" t="s">
        <v>83</v>
      </c>
      <c r="T10014" t="str">
        <f>_xlfn.XLOOKUP(A10014,MI_Match_Analysis!$A$2:$A$8,MI_Match_Analysis!$F$2:$F$8,"Not Found")</f>
        <v>Not Found</v>
      </c>
    </row>
    <row r="10015" spans="1:20" hidden="1" x14ac:dyDescent="0.3">
      <c r="A10015">
        <v>44</v>
      </c>
      <c r="B10015" s="1">
        <v>46144</v>
      </c>
      <c r="C10015" t="s">
        <v>162</v>
      </c>
      <c r="D10015" t="s">
        <v>63</v>
      </c>
      <c r="E10015" t="s">
        <v>34</v>
      </c>
      <c r="F10015" t="s">
        <v>41</v>
      </c>
      <c r="G10015">
        <v>1</v>
      </c>
      <c r="H10015">
        <v>2.4</v>
      </c>
      <c r="I10015" t="s">
        <v>37</v>
      </c>
      <c r="J10015" t="s">
        <v>276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 t="s">
        <v>83</v>
      </c>
      <c r="R10015" t="s">
        <v>83</v>
      </c>
      <c r="S10015" t="s">
        <v>83</v>
      </c>
      <c r="T10015" t="str">
        <f>_xlfn.XLOOKUP(A10015,MI_Match_Analysis!$A$2:$A$8,MI_Match_Analysis!$F$2:$F$8,"Not Found")</f>
        <v>Not Found</v>
      </c>
    </row>
    <row r="10016" spans="1:20" hidden="1" x14ac:dyDescent="0.3">
      <c r="A10016">
        <v>44</v>
      </c>
      <c r="B10016" s="1">
        <v>46144</v>
      </c>
      <c r="C10016" t="s">
        <v>162</v>
      </c>
      <c r="D10016" t="s">
        <v>63</v>
      </c>
      <c r="E10016" t="s">
        <v>34</v>
      </c>
      <c r="F10016" t="s">
        <v>41</v>
      </c>
      <c r="G10016">
        <v>1</v>
      </c>
      <c r="H10016">
        <v>2.5</v>
      </c>
      <c r="I10016" t="s">
        <v>37</v>
      </c>
      <c r="J10016" t="s">
        <v>276</v>
      </c>
      <c r="K10016">
        <v>1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 t="s">
        <v>83</v>
      </c>
      <c r="R10016" t="s">
        <v>83</v>
      </c>
      <c r="S10016" t="s">
        <v>83</v>
      </c>
      <c r="T10016" t="str">
        <f>_xlfn.XLOOKUP(A10016,MI_Match_Analysis!$A$2:$A$8,MI_Match_Analysis!$F$2:$F$8,"Not Found")</f>
        <v>Not Found</v>
      </c>
    </row>
    <row r="10017" spans="1:20" hidden="1" x14ac:dyDescent="0.3">
      <c r="A10017">
        <v>44</v>
      </c>
      <c r="B10017" s="1">
        <v>46144</v>
      </c>
      <c r="C10017" t="s">
        <v>162</v>
      </c>
      <c r="D10017" t="s">
        <v>63</v>
      </c>
      <c r="E10017" t="s">
        <v>34</v>
      </c>
      <c r="F10017" t="s">
        <v>41</v>
      </c>
      <c r="G10017">
        <v>1</v>
      </c>
      <c r="H10017">
        <v>2.6</v>
      </c>
      <c r="I10017" t="s">
        <v>197</v>
      </c>
      <c r="J10017" t="s">
        <v>276</v>
      </c>
      <c r="K10017">
        <v>2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 t="s">
        <v>83</v>
      </c>
      <c r="R10017" t="s">
        <v>83</v>
      </c>
      <c r="S10017" t="s">
        <v>83</v>
      </c>
      <c r="T10017" t="str">
        <f>_xlfn.XLOOKUP(A10017,MI_Match_Analysis!$A$2:$A$8,MI_Match_Analysis!$F$2:$F$8,"Not Found")</f>
        <v>Not Found</v>
      </c>
    </row>
    <row r="10018" spans="1:20" hidden="1" x14ac:dyDescent="0.3">
      <c r="A10018">
        <v>44</v>
      </c>
      <c r="B10018" s="1">
        <v>46144</v>
      </c>
      <c r="C10018" t="s">
        <v>162</v>
      </c>
      <c r="D10018" t="s">
        <v>63</v>
      </c>
      <c r="E10018" t="s">
        <v>34</v>
      </c>
      <c r="F10018" t="s">
        <v>41</v>
      </c>
      <c r="G10018">
        <v>1</v>
      </c>
      <c r="H10018">
        <v>3.1</v>
      </c>
      <c r="I10018" t="s">
        <v>37</v>
      </c>
      <c r="J10018" t="s">
        <v>208</v>
      </c>
      <c r="K10018">
        <v>1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 t="s">
        <v>83</v>
      </c>
      <c r="R10018" t="s">
        <v>83</v>
      </c>
      <c r="S10018" t="s">
        <v>83</v>
      </c>
      <c r="T10018" t="str">
        <f>_xlfn.XLOOKUP(A10018,MI_Match_Analysis!$A$2:$A$8,MI_Match_Analysis!$F$2:$F$8,"Not Found")</f>
        <v>Not Found</v>
      </c>
    </row>
    <row r="10019" spans="1:20" hidden="1" x14ac:dyDescent="0.3">
      <c r="A10019">
        <v>44</v>
      </c>
      <c r="B10019" s="1">
        <v>46144</v>
      </c>
      <c r="C10019" t="s">
        <v>162</v>
      </c>
      <c r="D10019" t="s">
        <v>63</v>
      </c>
      <c r="E10019" t="s">
        <v>34</v>
      </c>
      <c r="F10019" t="s">
        <v>41</v>
      </c>
      <c r="G10019">
        <v>1</v>
      </c>
      <c r="H10019">
        <v>3.2</v>
      </c>
      <c r="I10019" t="s">
        <v>197</v>
      </c>
      <c r="J10019" t="s">
        <v>208</v>
      </c>
      <c r="K10019">
        <v>6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 t="s">
        <v>83</v>
      </c>
      <c r="R10019" t="s">
        <v>83</v>
      </c>
      <c r="S10019" t="s">
        <v>83</v>
      </c>
      <c r="T10019" t="str">
        <f>_xlfn.XLOOKUP(A10019,MI_Match_Analysis!$A$2:$A$8,MI_Match_Analysis!$F$2:$F$8,"Not Found")</f>
        <v>Not Found</v>
      </c>
    </row>
    <row r="10020" spans="1:20" hidden="1" x14ac:dyDescent="0.3">
      <c r="A10020">
        <v>44</v>
      </c>
      <c r="B10020" s="1">
        <v>46144</v>
      </c>
      <c r="C10020" t="s">
        <v>162</v>
      </c>
      <c r="D10020" t="s">
        <v>63</v>
      </c>
      <c r="E10020" t="s">
        <v>34</v>
      </c>
      <c r="F10020" t="s">
        <v>41</v>
      </c>
      <c r="G10020">
        <v>1</v>
      </c>
      <c r="H10020">
        <v>3.3</v>
      </c>
      <c r="I10020" t="s">
        <v>197</v>
      </c>
      <c r="J10020" t="s">
        <v>208</v>
      </c>
      <c r="K10020">
        <v>1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 t="s">
        <v>83</v>
      </c>
      <c r="R10020" t="s">
        <v>83</v>
      </c>
      <c r="S10020" t="s">
        <v>83</v>
      </c>
      <c r="T10020" t="str">
        <f>_xlfn.XLOOKUP(A10020,MI_Match_Analysis!$A$2:$A$8,MI_Match_Analysis!$F$2:$F$8,"Not Found")</f>
        <v>Not Found</v>
      </c>
    </row>
    <row r="10021" spans="1:20" hidden="1" x14ac:dyDescent="0.3">
      <c r="A10021">
        <v>44</v>
      </c>
      <c r="B10021" s="1">
        <v>46144</v>
      </c>
      <c r="C10021" t="s">
        <v>162</v>
      </c>
      <c r="D10021" t="s">
        <v>63</v>
      </c>
      <c r="E10021" t="s">
        <v>34</v>
      </c>
      <c r="F10021" t="s">
        <v>41</v>
      </c>
      <c r="G10021">
        <v>1</v>
      </c>
      <c r="H10021">
        <v>3.4</v>
      </c>
      <c r="I10021" t="s">
        <v>37</v>
      </c>
      <c r="J10021" t="s">
        <v>208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 t="s">
        <v>83</v>
      </c>
      <c r="R10021" t="s">
        <v>83</v>
      </c>
      <c r="S10021" t="s">
        <v>83</v>
      </c>
      <c r="T10021" t="str">
        <f>_xlfn.XLOOKUP(A10021,MI_Match_Analysis!$A$2:$A$8,MI_Match_Analysis!$F$2:$F$8,"Not Found")</f>
        <v>Not Found</v>
      </c>
    </row>
    <row r="10022" spans="1:20" hidden="1" x14ac:dyDescent="0.3">
      <c r="A10022">
        <v>44</v>
      </c>
      <c r="B10022" s="1">
        <v>46144</v>
      </c>
      <c r="C10022" t="s">
        <v>162</v>
      </c>
      <c r="D10022" t="s">
        <v>63</v>
      </c>
      <c r="E10022" t="s">
        <v>34</v>
      </c>
      <c r="F10022" t="s">
        <v>41</v>
      </c>
      <c r="G10022">
        <v>1</v>
      </c>
      <c r="H10022">
        <v>3.5</v>
      </c>
      <c r="I10022" t="s">
        <v>37</v>
      </c>
      <c r="J10022" t="s">
        <v>208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 t="s">
        <v>83</v>
      </c>
      <c r="R10022" t="s">
        <v>83</v>
      </c>
      <c r="S10022" t="s">
        <v>83</v>
      </c>
      <c r="T10022" t="str">
        <f>_xlfn.XLOOKUP(A10022,MI_Match_Analysis!$A$2:$A$8,MI_Match_Analysis!$F$2:$F$8,"Not Found")</f>
        <v>Not Found</v>
      </c>
    </row>
    <row r="10023" spans="1:20" hidden="1" x14ac:dyDescent="0.3">
      <c r="A10023">
        <v>44</v>
      </c>
      <c r="B10023" s="1">
        <v>46144</v>
      </c>
      <c r="C10023" t="s">
        <v>162</v>
      </c>
      <c r="D10023" t="s">
        <v>63</v>
      </c>
      <c r="E10023" t="s">
        <v>34</v>
      </c>
      <c r="F10023" t="s">
        <v>41</v>
      </c>
      <c r="G10023">
        <v>1</v>
      </c>
      <c r="H10023">
        <v>3.6</v>
      </c>
      <c r="I10023" t="s">
        <v>37</v>
      </c>
      <c r="J10023" t="s">
        <v>208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 t="s">
        <v>83</v>
      </c>
      <c r="R10023" t="s">
        <v>83</v>
      </c>
      <c r="S10023" t="s">
        <v>83</v>
      </c>
      <c r="T10023" t="str">
        <f>_xlfn.XLOOKUP(A10023,MI_Match_Analysis!$A$2:$A$8,MI_Match_Analysis!$F$2:$F$8,"Not Found")</f>
        <v>Not Found</v>
      </c>
    </row>
    <row r="10024" spans="1:20" hidden="1" x14ac:dyDescent="0.3">
      <c r="A10024">
        <v>44</v>
      </c>
      <c r="B10024" s="1">
        <v>46144</v>
      </c>
      <c r="C10024" t="s">
        <v>162</v>
      </c>
      <c r="D10024" t="s">
        <v>63</v>
      </c>
      <c r="E10024" t="s">
        <v>34</v>
      </c>
      <c r="F10024" t="s">
        <v>41</v>
      </c>
      <c r="G10024">
        <v>1</v>
      </c>
      <c r="H10024">
        <v>4.0999999999999996</v>
      </c>
      <c r="I10024" t="s">
        <v>37</v>
      </c>
      <c r="J10024" t="s">
        <v>242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 t="s">
        <v>83</v>
      </c>
      <c r="R10024" t="s">
        <v>83</v>
      </c>
      <c r="S10024" t="s">
        <v>83</v>
      </c>
      <c r="T10024" t="str">
        <f>_xlfn.XLOOKUP(A10024,MI_Match_Analysis!$A$2:$A$8,MI_Match_Analysis!$F$2:$F$8,"Not Found")</f>
        <v>Not Found</v>
      </c>
    </row>
    <row r="10025" spans="1:20" hidden="1" x14ac:dyDescent="0.3">
      <c r="A10025">
        <v>44</v>
      </c>
      <c r="B10025" s="1">
        <v>46144</v>
      </c>
      <c r="C10025" t="s">
        <v>162</v>
      </c>
      <c r="D10025" t="s">
        <v>63</v>
      </c>
      <c r="E10025" t="s">
        <v>34</v>
      </c>
      <c r="F10025" t="s">
        <v>41</v>
      </c>
      <c r="G10025">
        <v>1</v>
      </c>
      <c r="H10025">
        <v>4.2</v>
      </c>
      <c r="I10025" t="s">
        <v>37</v>
      </c>
      <c r="J10025" t="s">
        <v>242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 t="s">
        <v>83</v>
      </c>
      <c r="R10025" t="s">
        <v>83</v>
      </c>
      <c r="S10025" t="s">
        <v>83</v>
      </c>
      <c r="T10025" t="str">
        <f>_xlfn.XLOOKUP(A10025,MI_Match_Analysis!$A$2:$A$8,MI_Match_Analysis!$F$2:$F$8,"Not Found")</f>
        <v>Not Found</v>
      </c>
    </row>
    <row r="10026" spans="1:20" hidden="1" x14ac:dyDescent="0.3">
      <c r="A10026">
        <v>44</v>
      </c>
      <c r="B10026" s="1">
        <v>46144</v>
      </c>
      <c r="C10026" t="s">
        <v>162</v>
      </c>
      <c r="D10026" t="s">
        <v>63</v>
      </c>
      <c r="E10026" t="s">
        <v>34</v>
      </c>
      <c r="F10026" t="s">
        <v>41</v>
      </c>
      <c r="G10026">
        <v>1</v>
      </c>
      <c r="H10026">
        <v>4.3</v>
      </c>
      <c r="I10026" t="s">
        <v>37</v>
      </c>
      <c r="J10026" t="s">
        <v>242</v>
      </c>
      <c r="K10026">
        <v>6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 t="s">
        <v>83</v>
      </c>
      <c r="R10026" t="s">
        <v>83</v>
      </c>
      <c r="S10026" t="s">
        <v>83</v>
      </c>
      <c r="T10026" t="str">
        <f>_xlfn.XLOOKUP(A10026,MI_Match_Analysis!$A$2:$A$8,MI_Match_Analysis!$F$2:$F$8,"Not Found")</f>
        <v>Not Found</v>
      </c>
    </row>
    <row r="10027" spans="1:20" hidden="1" x14ac:dyDescent="0.3">
      <c r="A10027">
        <v>44</v>
      </c>
      <c r="B10027" s="1">
        <v>46144</v>
      </c>
      <c r="C10027" t="s">
        <v>162</v>
      </c>
      <c r="D10027" t="s">
        <v>63</v>
      </c>
      <c r="E10027" t="s">
        <v>34</v>
      </c>
      <c r="F10027" t="s">
        <v>41</v>
      </c>
      <c r="G10027">
        <v>1</v>
      </c>
      <c r="H10027">
        <v>4.4000000000000004</v>
      </c>
      <c r="I10027" t="s">
        <v>37</v>
      </c>
      <c r="J10027" t="s">
        <v>242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 t="s">
        <v>83</v>
      </c>
      <c r="R10027" t="s">
        <v>83</v>
      </c>
      <c r="S10027" t="s">
        <v>83</v>
      </c>
      <c r="T10027" t="str">
        <f>_xlfn.XLOOKUP(A10027,MI_Match_Analysis!$A$2:$A$8,MI_Match_Analysis!$F$2:$F$8,"Not Found")</f>
        <v>Not Found</v>
      </c>
    </row>
    <row r="10028" spans="1:20" hidden="1" x14ac:dyDescent="0.3">
      <c r="A10028">
        <v>44</v>
      </c>
      <c r="B10028" s="1">
        <v>46144</v>
      </c>
      <c r="C10028" t="s">
        <v>162</v>
      </c>
      <c r="D10028" t="s">
        <v>63</v>
      </c>
      <c r="E10028" t="s">
        <v>34</v>
      </c>
      <c r="F10028" t="s">
        <v>41</v>
      </c>
      <c r="G10028">
        <v>1</v>
      </c>
      <c r="H10028">
        <v>4.5</v>
      </c>
      <c r="I10028" t="s">
        <v>37</v>
      </c>
      <c r="J10028" t="s">
        <v>242</v>
      </c>
      <c r="K10028">
        <v>6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 t="s">
        <v>83</v>
      </c>
      <c r="R10028" t="s">
        <v>83</v>
      </c>
      <c r="S10028" t="s">
        <v>83</v>
      </c>
      <c r="T10028" t="str">
        <f>_xlfn.XLOOKUP(A10028,MI_Match_Analysis!$A$2:$A$8,MI_Match_Analysis!$F$2:$F$8,"Not Found")</f>
        <v>Not Found</v>
      </c>
    </row>
    <row r="10029" spans="1:20" hidden="1" x14ac:dyDescent="0.3">
      <c r="A10029">
        <v>44</v>
      </c>
      <c r="B10029" s="1">
        <v>46144</v>
      </c>
      <c r="C10029" t="s">
        <v>162</v>
      </c>
      <c r="D10029" t="s">
        <v>63</v>
      </c>
      <c r="E10029" t="s">
        <v>34</v>
      </c>
      <c r="F10029" t="s">
        <v>41</v>
      </c>
      <c r="G10029">
        <v>1</v>
      </c>
      <c r="H10029">
        <v>4.5999999999999996</v>
      </c>
      <c r="I10029" t="s">
        <v>37</v>
      </c>
      <c r="J10029" t="s">
        <v>242</v>
      </c>
      <c r="K10029">
        <v>6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 t="s">
        <v>83</v>
      </c>
      <c r="R10029" t="s">
        <v>83</v>
      </c>
      <c r="S10029" t="s">
        <v>83</v>
      </c>
      <c r="T10029" t="str">
        <f>_xlfn.XLOOKUP(A10029,MI_Match_Analysis!$A$2:$A$8,MI_Match_Analysis!$F$2:$F$8,"Not Found")</f>
        <v>Not Found</v>
      </c>
    </row>
    <row r="10030" spans="1:20" hidden="1" x14ac:dyDescent="0.3">
      <c r="A10030">
        <v>44</v>
      </c>
      <c r="B10030" s="1">
        <v>46144</v>
      </c>
      <c r="C10030" t="s">
        <v>162</v>
      </c>
      <c r="D10030" t="s">
        <v>63</v>
      </c>
      <c r="E10030" t="s">
        <v>34</v>
      </c>
      <c r="F10030" t="s">
        <v>41</v>
      </c>
      <c r="G10030">
        <v>1</v>
      </c>
      <c r="H10030">
        <v>5.0999999999999996</v>
      </c>
      <c r="I10030" t="s">
        <v>197</v>
      </c>
      <c r="J10030" t="s">
        <v>276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 t="s">
        <v>83</v>
      </c>
      <c r="R10030" t="s">
        <v>83</v>
      </c>
      <c r="S10030" t="s">
        <v>83</v>
      </c>
      <c r="T10030" t="str">
        <f>_xlfn.XLOOKUP(A10030,MI_Match_Analysis!$A$2:$A$8,MI_Match_Analysis!$F$2:$F$8,"Not Found")</f>
        <v>Not Found</v>
      </c>
    </row>
    <row r="10031" spans="1:20" hidden="1" x14ac:dyDescent="0.3">
      <c r="A10031">
        <v>44</v>
      </c>
      <c r="B10031" s="1">
        <v>46144</v>
      </c>
      <c r="C10031" t="s">
        <v>162</v>
      </c>
      <c r="D10031" t="s">
        <v>63</v>
      </c>
      <c r="E10031" t="s">
        <v>34</v>
      </c>
      <c r="F10031" t="s">
        <v>41</v>
      </c>
      <c r="G10031">
        <v>1</v>
      </c>
      <c r="H10031">
        <v>5.2</v>
      </c>
      <c r="I10031" t="s">
        <v>197</v>
      </c>
      <c r="J10031" t="s">
        <v>276</v>
      </c>
      <c r="K10031">
        <v>6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 t="s">
        <v>83</v>
      </c>
      <c r="R10031" t="s">
        <v>83</v>
      </c>
      <c r="S10031" t="s">
        <v>83</v>
      </c>
      <c r="T10031" t="str">
        <f>_xlfn.XLOOKUP(A10031,MI_Match_Analysis!$A$2:$A$8,MI_Match_Analysis!$F$2:$F$8,"Not Found")</f>
        <v>Not Found</v>
      </c>
    </row>
    <row r="10032" spans="1:20" hidden="1" x14ac:dyDescent="0.3">
      <c r="A10032">
        <v>44</v>
      </c>
      <c r="B10032" s="1">
        <v>46144</v>
      </c>
      <c r="C10032" t="s">
        <v>162</v>
      </c>
      <c r="D10032" t="s">
        <v>63</v>
      </c>
      <c r="E10032" t="s">
        <v>34</v>
      </c>
      <c r="F10032" t="s">
        <v>41</v>
      </c>
      <c r="G10032">
        <v>1</v>
      </c>
      <c r="H10032">
        <v>5.3</v>
      </c>
      <c r="I10032" t="s">
        <v>197</v>
      </c>
      <c r="J10032" t="s">
        <v>276</v>
      </c>
      <c r="K10032">
        <v>0</v>
      </c>
      <c r="L10032">
        <v>1</v>
      </c>
      <c r="M10032">
        <v>0</v>
      </c>
      <c r="N10032">
        <v>1</v>
      </c>
      <c r="O10032">
        <v>0</v>
      </c>
      <c r="P10032">
        <v>0</v>
      </c>
      <c r="Q10032" t="s">
        <v>83</v>
      </c>
      <c r="R10032" t="s">
        <v>83</v>
      </c>
      <c r="S10032" t="s">
        <v>83</v>
      </c>
      <c r="T10032" t="str">
        <f>_xlfn.XLOOKUP(A10032,MI_Match_Analysis!$A$2:$A$8,MI_Match_Analysis!$F$2:$F$8,"Not Found")</f>
        <v>Not Found</v>
      </c>
    </row>
    <row r="10033" spans="1:20" hidden="1" x14ac:dyDescent="0.3">
      <c r="A10033">
        <v>44</v>
      </c>
      <c r="B10033" s="1">
        <v>46144</v>
      </c>
      <c r="C10033" t="s">
        <v>162</v>
      </c>
      <c r="D10033" t="s">
        <v>63</v>
      </c>
      <c r="E10033" t="s">
        <v>34</v>
      </c>
      <c r="F10033" t="s">
        <v>41</v>
      </c>
      <c r="G10033">
        <v>1</v>
      </c>
      <c r="H10033">
        <v>5.4</v>
      </c>
      <c r="I10033" t="s">
        <v>37</v>
      </c>
      <c r="J10033" t="s">
        <v>276</v>
      </c>
      <c r="K10033">
        <v>2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 t="s">
        <v>83</v>
      </c>
      <c r="R10033" t="s">
        <v>83</v>
      </c>
      <c r="S10033" t="s">
        <v>83</v>
      </c>
      <c r="T10033" t="str">
        <f>_xlfn.XLOOKUP(A10033,MI_Match_Analysis!$A$2:$A$8,MI_Match_Analysis!$F$2:$F$8,"Not Found")</f>
        <v>Not Found</v>
      </c>
    </row>
    <row r="10034" spans="1:20" hidden="1" x14ac:dyDescent="0.3">
      <c r="A10034">
        <v>44</v>
      </c>
      <c r="B10034" s="1">
        <v>46144</v>
      </c>
      <c r="C10034" t="s">
        <v>162</v>
      </c>
      <c r="D10034" t="s">
        <v>63</v>
      </c>
      <c r="E10034" t="s">
        <v>34</v>
      </c>
      <c r="F10034" t="s">
        <v>41</v>
      </c>
      <c r="G10034">
        <v>1</v>
      </c>
      <c r="H10034">
        <v>5.5</v>
      </c>
      <c r="I10034" t="s">
        <v>37</v>
      </c>
      <c r="J10034" t="s">
        <v>276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 t="s">
        <v>83</v>
      </c>
      <c r="R10034" t="s">
        <v>83</v>
      </c>
      <c r="S10034" t="s">
        <v>83</v>
      </c>
      <c r="T10034" t="str">
        <f>_xlfn.XLOOKUP(A10034,MI_Match_Analysis!$A$2:$A$8,MI_Match_Analysis!$F$2:$F$8,"Not Found")</f>
        <v>Not Found</v>
      </c>
    </row>
    <row r="10035" spans="1:20" hidden="1" x14ac:dyDescent="0.3">
      <c r="A10035">
        <v>44</v>
      </c>
      <c r="B10035" s="1">
        <v>46144</v>
      </c>
      <c r="C10035" t="s">
        <v>162</v>
      </c>
      <c r="D10035" t="s">
        <v>63</v>
      </c>
      <c r="E10035" t="s">
        <v>34</v>
      </c>
      <c r="F10035" t="s">
        <v>41</v>
      </c>
      <c r="G10035">
        <v>1</v>
      </c>
      <c r="H10035">
        <v>5.6</v>
      </c>
      <c r="I10035" t="s">
        <v>37</v>
      </c>
      <c r="J10035" t="s">
        <v>276</v>
      </c>
      <c r="K10035">
        <v>1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 t="s">
        <v>83</v>
      </c>
      <c r="R10035" t="s">
        <v>83</v>
      </c>
      <c r="S10035" t="s">
        <v>83</v>
      </c>
      <c r="T10035" t="str">
        <f>_xlfn.XLOOKUP(A10035,MI_Match_Analysis!$A$2:$A$8,MI_Match_Analysis!$F$2:$F$8,"Not Found")</f>
        <v>Not Found</v>
      </c>
    </row>
    <row r="10036" spans="1:20" hidden="1" x14ac:dyDescent="0.3">
      <c r="A10036">
        <v>44</v>
      </c>
      <c r="B10036" s="1">
        <v>46144</v>
      </c>
      <c r="C10036" t="s">
        <v>162</v>
      </c>
      <c r="D10036" t="s">
        <v>63</v>
      </c>
      <c r="E10036" t="s">
        <v>34</v>
      </c>
      <c r="F10036" t="s">
        <v>41</v>
      </c>
      <c r="G10036">
        <v>1</v>
      </c>
      <c r="H10036">
        <v>6.1</v>
      </c>
      <c r="I10036" t="s">
        <v>37</v>
      </c>
      <c r="J10036" t="s">
        <v>109</v>
      </c>
      <c r="K10036">
        <v>1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 t="s">
        <v>83</v>
      </c>
      <c r="R10036" t="s">
        <v>83</v>
      </c>
      <c r="S10036" t="s">
        <v>83</v>
      </c>
      <c r="T10036" t="str">
        <f>_xlfn.XLOOKUP(A10036,MI_Match_Analysis!$A$2:$A$8,MI_Match_Analysis!$F$2:$F$8,"Not Found")</f>
        <v>Not Found</v>
      </c>
    </row>
    <row r="10037" spans="1:20" hidden="1" x14ac:dyDescent="0.3">
      <c r="A10037">
        <v>44</v>
      </c>
      <c r="B10037" s="1">
        <v>46144</v>
      </c>
      <c r="C10037" t="s">
        <v>162</v>
      </c>
      <c r="D10037" t="s">
        <v>63</v>
      </c>
      <c r="E10037" t="s">
        <v>34</v>
      </c>
      <c r="F10037" t="s">
        <v>41</v>
      </c>
      <c r="G10037">
        <v>1</v>
      </c>
      <c r="H10037">
        <v>6.2</v>
      </c>
      <c r="I10037" t="s">
        <v>197</v>
      </c>
      <c r="J10037" t="s">
        <v>109</v>
      </c>
      <c r="K10037">
        <v>1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 t="s">
        <v>83</v>
      </c>
      <c r="R10037" t="s">
        <v>83</v>
      </c>
      <c r="S10037" t="s">
        <v>83</v>
      </c>
      <c r="T10037" t="str">
        <f>_xlfn.XLOOKUP(A10037,MI_Match_Analysis!$A$2:$A$8,MI_Match_Analysis!$F$2:$F$8,"Not Found")</f>
        <v>Not Found</v>
      </c>
    </row>
    <row r="10038" spans="1:20" hidden="1" x14ac:dyDescent="0.3">
      <c r="A10038">
        <v>44</v>
      </c>
      <c r="B10038" s="1">
        <v>46144</v>
      </c>
      <c r="C10038" t="s">
        <v>162</v>
      </c>
      <c r="D10038" t="s">
        <v>63</v>
      </c>
      <c r="E10038" t="s">
        <v>34</v>
      </c>
      <c r="F10038" t="s">
        <v>41</v>
      </c>
      <c r="G10038">
        <v>1</v>
      </c>
      <c r="H10038">
        <v>6.3</v>
      </c>
      <c r="I10038" t="s">
        <v>37</v>
      </c>
      <c r="J10038" t="s">
        <v>109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 t="s">
        <v>83</v>
      </c>
      <c r="R10038" t="s">
        <v>83</v>
      </c>
      <c r="S10038" t="s">
        <v>83</v>
      </c>
      <c r="T10038" t="str">
        <f>_xlfn.XLOOKUP(A10038,MI_Match_Analysis!$A$2:$A$8,MI_Match_Analysis!$F$2:$F$8,"Not Found")</f>
        <v>Not Found</v>
      </c>
    </row>
    <row r="10039" spans="1:20" hidden="1" x14ac:dyDescent="0.3">
      <c r="A10039">
        <v>44</v>
      </c>
      <c r="B10039" s="1">
        <v>46144</v>
      </c>
      <c r="C10039" t="s">
        <v>162</v>
      </c>
      <c r="D10039" t="s">
        <v>63</v>
      </c>
      <c r="E10039" t="s">
        <v>34</v>
      </c>
      <c r="F10039" t="s">
        <v>41</v>
      </c>
      <c r="G10039">
        <v>1</v>
      </c>
      <c r="H10039">
        <v>6.4</v>
      </c>
      <c r="I10039" t="s">
        <v>37</v>
      </c>
      <c r="J10039" t="s">
        <v>109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 t="s">
        <v>165</v>
      </c>
      <c r="R10039" t="s">
        <v>37</v>
      </c>
      <c r="S10039" t="s">
        <v>295</v>
      </c>
      <c r="T10039" t="str">
        <f>_xlfn.XLOOKUP(A10039,MI_Match_Analysis!$A$2:$A$8,MI_Match_Analysis!$F$2:$F$8,"Not Found")</f>
        <v>Not Found</v>
      </c>
    </row>
    <row r="10040" spans="1:20" hidden="1" x14ac:dyDescent="0.3">
      <c r="A10040">
        <v>44</v>
      </c>
      <c r="B10040" s="1">
        <v>46144</v>
      </c>
      <c r="C10040" t="s">
        <v>162</v>
      </c>
      <c r="D10040" t="s">
        <v>63</v>
      </c>
      <c r="E10040" t="s">
        <v>34</v>
      </c>
      <c r="F10040" t="s">
        <v>41</v>
      </c>
      <c r="G10040">
        <v>1</v>
      </c>
      <c r="H10040">
        <v>6.5</v>
      </c>
      <c r="I10040" t="s">
        <v>194</v>
      </c>
      <c r="J10040" t="s">
        <v>109</v>
      </c>
      <c r="K10040">
        <v>4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 t="s">
        <v>83</v>
      </c>
      <c r="R10040" t="s">
        <v>83</v>
      </c>
      <c r="S10040" t="s">
        <v>83</v>
      </c>
      <c r="T10040" t="str">
        <f>_xlfn.XLOOKUP(A10040,MI_Match_Analysis!$A$2:$A$8,MI_Match_Analysis!$F$2:$F$8,"Not Found")</f>
        <v>Not Found</v>
      </c>
    </row>
    <row r="10041" spans="1:20" hidden="1" x14ac:dyDescent="0.3">
      <c r="A10041">
        <v>44</v>
      </c>
      <c r="B10041" s="1">
        <v>46144</v>
      </c>
      <c r="C10041" t="s">
        <v>162</v>
      </c>
      <c r="D10041" t="s">
        <v>63</v>
      </c>
      <c r="E10041" t="s">
        <v>34</v>
      </c>
      <c r="F10041" t="s">
        <v>41</v>
      </c>
      <c r="G10041">
        <v>1</v>
      </c>
      <c r="H10041">
        <v>6.6</v>
      </c>
      <c r="I10041" t="s">
        <v>194</v>
      </c>
      <c r="J10041" t="s">
        <v>109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 t="s">
        <v>83</v>
      </c>
      <c r="R10041" t="s">
        <v>83</v>
      </c>
      <c r="S10041" t="s">
        <v>83</v>
      </c>
      <c r="T10041" t="str">
        <f>_xlfn.XLOOKUP(A10041,MI_Match_Analysis!$A$2:$A$8,MI_Match_Analysis!$F$2:$F$8,"Not Found")</f>
        <v>Not Found</v>
      </c>
    </row>
    <row r="10042" spans="1:20" hidden="1" x14ac:dyDescent="0.3">
      <c r="A10042">
        <v>44</v>
      </c>
      <c r="B10042" s="1">
        <v>46144</v>
      </c>
      <c r="C10042" t="s">
        <v>162</v>
      </c>
      <c r="D10042" t="s">
        <v>63</v>
      </c>
      <c r="E10042" t="s">
        <v>34</v>
      </c>
      <c r="F10042" t="s">
        <v>41</v>
      </c>
      <c r="G10042">
        <v>1</v>
      </c>
      <c r="H10042">
        <v>7.1</v>
      </c>
      <c r="I10042" t="s">
        <v>197</v>
      </c>
      <c r="J10042" t="s">
        <v>242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 t="s">
        <v>83</v>
      </c>
      <c r="R10042" t="s">
        <v>83</v>
      </c>
      <c r="S10042" t="s">
        <v>83</v>
      </c>
      <c r="T10042" t="str">
        <f>_xlfn.XLOOKUP(A10042,MI_Match_Analysis!$A$2:$A$8,MI_Match_Analysis!$F$2:$F$8,"Not Found")</f>
        <v>Not Found</v>
      </c>
    </row>
    <row r="10043" spans="1:20" hidden="1" x14ac:dyDescent="0.3">
      <c r="A10043">
        <v>44</v>
      </c>
      <c r="B10043" s="1">
        <v>46144</v>
      </c>
      <c r="C10043" t="s">
        <v>162</v>
      </c>
      <c r="D10043" t="s">
        <v>63</v>
      </c>
      <c r="E10043" t="s">
        <v>34</v>
      </c>
      <c r="F10043" t="s">
        <v>41</v>
      </c>
      <c r="G10043">
        <v>1</v>
      </c>
      <c r="H10043">
        <v>7.2</v>
      </c>
      <c r="I10043" t="s">
        <v>197</v>
      </c>
      <c r="J10043" t="s">
        <v>242</v>
      </c>
      <c r="K10043">
        <v>4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 t="s">
        <v>83</v>
      </c>
      <c r="R10043" t="s">
        <v>83</v>
      </c>
      <c r="S10043" t="s">
        <v>83</v>
      </c>
      <c r="T10043" t="str">
        <f>_xlfn.XLOOKUP(A10043,MI_Match_Analysis!$A$2:$A$8,MI_Match_Analysis!$F$2:$F$8,"Not Found")</f>
        <v>Not Found</v>
      </c>
    </row>
    <row r="10044" spans="1:20" hidden="1" x14ac:dyDescent="0.3">
      <c r="A10044">
        <v>44</v>
      </c>
      <c r="B10044" s="1">
        <v>46144</v>
      </c>
      <c r="C10044" t="s">
        <v>162</v>
      </c>
      <c r="D10044" t="s">
        <v>63</v>
      </c>
      <c r="E10044" t="s">
        <v>34</v>
      </c>
      <c r="F10044" t="s">
        <v>41</v>
      </c>
      <c r="G10044">
        <v>1</v>
      </c>
      <c r="H10044">
        <v>7.3</v>
      </c>
      <c r="I10044" t="s">
        <v>197</v>
      </c>
      <c r="J10044" t="s">
        <v>242</v>
      </c>
      <c r="K10044">
        <v>1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 t="s">
        <v>83</v>
      </c>
      <c r="R10044" t="s">
        <v>83</v>
      </c>
      <c r="S10044" t="s">
        <v>83</v>
      </c>
      <c r="T10044" t="str">
        <f>_xlfn.XLOOKUP(A10044,MI_Match_Analysis!$A$2:$A$8,MI_Match_Analysis!$F$2:$F$8,"Not Found")</f>
        <v>Not Found</v>
      </c>
    </row>
    <row r="10045" spans="1:20" hidden="1" x14ac:dyDescent="0.3">
      <c r="A10045">
        <v>44</v>
      </c>
      <c r="B10045" s="1">
        <v>46144</v>
      </c>
      <c r="C10045" t="s">
        <v>162</v>
      </c>
      <c r="D10045" t="s">
        <v>63</v>
      </c>
      <c r="E10045" t="s">
        <v>34</v>
      </c>
      <c r="F10045" t="s">
        <v>41</v>
      </c>
      <c r="G10045">
        <v>1</v>
      </c>
      <c r="H10045">
        <v>7.4</v>
      </c>
      <c r="I10045" t="s">
        <v>194</v>
      </c>
      <c r="J10045" t="s">
        <v>242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 t="s">
        <v>83</v>
      </c>
      <c r="R10045" t="s">
        <v>83</v>
      </c>
      <c r="S10045" t="s">
        <v>83</v>
      </c>
      <c r="T10045" t="str">
        <f>_xlfn.XLOOKUP(A10045,MI_Match_Analysis!$A$2:$A$8,MI_Match_Analysis!$F$2:$F$8,"Not Found")</f>
        <v>Not Found</v>
      </c>
    </row>
    <row r="10046" spans="1:20" hidden="1" x14ac:dyDescent="0.3">
      <c r="A10046">
        <v>44</v>
      </c>
      <c r="B10046" s="1">
        <v>46144</v>
      </c>
      <c r="C10046" t="s">
        <v>162</v>
      </c>
      <c r="D10046" t="s">
        <v>63</v>
      </c>
      <c r="E10046" t="s">
        <v>34</v>
      </c>
      <c r="F10046" t="s">
        <v>41</v>
      </c>
      <c r="G10046">
        <v>1</v>
      </c>
      <c r="H10046">
        <v>7.5</v>
      </c>
      <c r="I10046" t="s">
        <v>194</v>
      </c>
      <c r="J10046" t="s">
        <v>242</v>
      </c>
      <c r="K10046">
        <v>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 t="s">
        <v>83</v>
      </c>
      <c r="R10046" t="s">
        <v>83</v>
      </c>
      <c r="S10046" t="s">
        <v>83</v>
      </c>
      <c r="T10046" t="str">
        <f>_xlfn.XLOOKUP(A10046,MI_Match_Analysis!$A$2:$A$8,MI_Match_Analysis!$F$2:$F$8,"Not Found")</f>
        <v>Not Found</v>
      </c>
    </row>
    <row r="10047" spans="1:20" hidden="1" x14ac:dyDescent="0.3">
      <c r="A10047">
        <v>44</v>
      </c>
      <c r="B10047" s="1">
        <v>46144</v>
      </c>
      <c r="C10047" t="s">
        <v>162</v>
      </c>
      <c r="D10047" t="s">
        <v>63</v>
      </c>
      <c r="E10047" t="s">
        <v>34</v>
      </c>
      <c r="F10047" t="s">
        <v>41</v>
      </c>
      <c r="G10047">
        <v>1</v>
      </c>
      <c r="H10047">
        <v>7.6</v>
      </c>
      <c r="I10047" t="s">
        <v>197</v>
      </c>
      <c r="J10047" t="s">
        <v>242</v>
      </c>
      <c r="K10047">
        <v>1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 t="s">
        <v>83</v>
      </c>
      <c r="R10047" t="s">
        <v>83</v>
      </c>
      <c r="S10047" t="s">
        <v>83</v>
      </c>
      <c r="T10047" t="str">
        <f>_xlfn.XLOOKUP(A10047,MI_Match_Analysis!$A$2:$A$8,MI_Match_Analysis!$F$2:$F$8,"Not Found")</f>
        <v>Not Found</v>
      </c>
    </row>
    <row r="10048" spans="1:20" hidden="1" x14ac:dyDescent="0.3">
      <c r="A10048">
        <v>44</v>
      </c>
      <c r="B10048" s="1">
        <v>46144</v>
      </c>
      <c r="C10048" t="s">
        <v>162</v>
      </c>
      <c r="D10048" t="s">
        <v>63</v>
      </c>
      <c r="E10048" t="s">
        <v>34</v>
      </c>
      <c r="F10048" t="s">
        <v>41</v>
      </c>
      <c r="G10048">
        <v>1</v>
      </c>
      <c r="H10048">
        <v>8.1</v>
      </c>
      <c r="I10048" t="s">
        <v>197</v>
      </c>
      <c r="J10048" t="s">
        <v>308</v>
      </c>
      <c r="K10048">
        <v>1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 t="s">
        <v>83</v>
      </c>
      <c r="R10048" t="s">
        <v>83</v>
      </c>
      <c r="S10048" t="s">
        <v>83</v>
      </c>
      <c r="T10048" t="str">
        <f>_xlfn.XLOOKUP(A10048,MI_Match_Analysis!$A$2:$A$8,MI_Match_Analysis!$F$2:$F$8,"Not Found")</f>
        <v>Not Found</v>
      </c>
    </row>
    <row r="10049" spans="1:20" hidden="1" x14ac:dyDescent="0.3">
      <c r="A10049">
        <v>44</v>
      </c>
      <c r="B10049" s="1">
        <v>46144</v>
      </c>
      <c r="C10049" t="s">
        <v>162</v>
      </c>
      <c r="D10049" t="s">
        <v>63</v>
      </c>
      <c r="E10049" t="s">
        <v>34</v>
      </c>
      <c r="F10049" t="s">
        <v>41</v>
      </c>
      <c r="G10049">
        <v>1</v>
      </c>
      <c r="H10049">
        <v>8.1999999999999993</v>
      </c>
      <c r="I10049" t="s">
        <v>194</v>
      </c>
      <c r="J10049" t="s">
        <v>308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 t="s">
        <v>83</v>
      </c>
      <c r="R10049" t="s">
        <v>83</v>
      </c>
      <c r="S10049" t="s">
        <v>83</v>
      </c>
      <c r="T10049" t="str">
        <f>_xlfn.XLOOKUP(A10049,MI_Match_Analysis!$A$2:$A$8,MI_Match_Analysis!$F$2:$F$8,"Not Found")</f>
        <v>Not Found</v>
      </c>
    </row>
    <row r="10050" spans="1:20" hidden="1" x14ac:dyDescent="0.3">
      <c r="A10050">
        <v>44</v>
      </c>
      <c r="B10050" s="1">
        <v>46144</v>
      </c>
      <c r="C10050" t="s">
        <v>162</v>
      </c>
      <c r="D10050" t="s">
        <v>63</v>
      </c>
      <c r="E10050" t="s">
        <v>34</v>
      </c>
      <c r="F10050" t="s">
        <v>41</v>
      </c>
      <c r="G10050">
        <v>1</v>
      </c>
      <c r="H10050">
        <v>8.3000000000000007</v>
      </c>
      <c r="I10050" t="s">
        <v>194</v>
      </c>
      <c r="J10050" t="s">
        <v>308</v>
      </c>
      <c r="K10050">
        <v>4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 t="s">
        <v>83</v>
      </c>
      <c r="R10050" t="s">
        <v>83</v>
      </c>
      <c r="S10050" t="s">
        <v>83</v>
      </c>
      <c r="T10050" t="str">
        <f>_xlfn.XLOOKUP(A10050,MI_Match_Analysis!$A$2:$A$8,MI_Match_Analysis!$F$2:$F$8,"Not Found")</f>
        <v>Not Found</v>
      </c>
    </row>
    <row r="10051" spans="1:20" hidden="1" x14ac:dyDescent="0.3">
      <c r="A10051">
        <v>44</v>
      </c>
      <c r="B10051" s="1">
        <v>46144</v>
      </c>
      <c r="C10051" t="s">
        <v>162</v>
      </c>
      <c r="D10051" t="s">
        <v>63</v>
      </c>
      <c r="E10051" t="s">
        <v>34</v>
      </c>
      <c r="F10051" t="s">
        <v>41</v>
      </c>
      <c r="G10051">
        <v>1</v>
      </c>
      <c r="H10051">
        <v>8.4</v>
      </c>
      <c r="I10051" t="s">
        <v>194</v>
      </c>
      <c r="J10051" t="s">
        <v>308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 t="s">
        <v>83</v>
      </c>
      <c r="R10051" t="s">
        <v>83</v>
      </c>
      <c r="S10051" t="s">
        <v>83</v>
      </c>
      <c r="T10051" t="str">
        <f>_xlfn.XLOOKUP(A10051,MI_Match_Analysis!$A$2:$A$8,MI_Match_Analysis!$F$2:$F$8,"Not Found")</f>
        <v>Not Found</v>
      </c>
    </row>
    <row r="10052" spans="1:20" hidden="1" x14ac:dyDescent="0.3">
      <c r="A10052">
        <v>44</v>
      </c>
      <c r="B10052" s="1">
        <v>46144</v>
      </c>
      <c r="C10052" t="s">
        <v>162</v>
      </c>
      <c r="D10052" t="s">
        <v>63</v>
      </c>
      <c r="E10052" t="s">
        <v>34</v>
      </c>
      <c r="F10052" t="s">
        <v>41</v>
      </c>
      <c r="G10052">
        <v>1</v>
      </c>
      <c r="H10052">
        <v>8.5</v>
      </c>
      <c r="I10052" t="s">
        <v>194</v>
      </c>
      <c r="J10052" t="s">
        <v>308</v>
      </c>
      <c r="K10052">
        <v>1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 t="s">
        <v>83</v>
      </c>
      <c r="R10052" t="s">
        <v>83</v>
      </c>
      <c r="S10052" t="s">
        <v>83</v>
      </c>
      <c r="T10052" t="str">
        <f>_xlfn.XLOOKUP(A10052,MI_Match_Analysis!$A$2:$A$8,MI_Match_Analysis!$F$2:$F$8,"Not Found")</f>
        <v>Not Found</v>
      </c>
    </row>
    <row r="10053" spans="1:20" hidden="1" x14ac:dyDescent="0.3">
      <c r="A10053">
        <v>44</v>
      </c>
      <c r="B10053" s="1">
        <v>46144</v>
      </c>
      <c r="C10053" t="s">
        <v>162</v>
      </c>
      <c r="D10053" t="s">
        <v>63</v>
      </c>
      <c r="E10053" t="s">
        <v>34</v>
      </c>
      <c r="F10053" t="s">
        <v>41</v>
      </c>
      <c r="G10053">
        <v>1</v>
      </c>
      <c r="H10053">
        <v>8.6</v>
      </c>
      <c r="I10053" t="s">
        <v>197</v>
      </c>
      <c r="J10053" t="s">
        <v>308</v>
      </c>
      <c r="K10053">
        <v>1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 t="s">
        <v>83</v>
      </c>
      <c r="R10053" t="s">
        <v>83</v>
      </c>
      <c r="S10053" t="s">
        <v>83</v>
      </c>
      <c r="T10053" t="str">
        <f>_xlfn.XLOOKUP(A10053,MI_Match_Analysis!$A$2:$A$8,MI_Match_Analysis!$F$2:$F$8,"Not Found")</f>
        <v>Not Found</v>
      </c>
    </row>
    <row r="10054" spans="1:20" hidden="1" x14ac:dyDescent="0.3">
      <c r="A10054">
        <v>44</v>
      </c>
      <c r="B10054" s="1">
        <v>46144</v>
      </c>
      <c r="C10054" t="s">
        <v>162</v>
      </c>
      <c r="D10054" t="s">
        <v>63</v>
      </c>
      <c r="E10054" t="s">
        <v>34</v>
      </c>
      <c r="F10054" t="s">
        <v>41</v>
      </c>
      <c r="G10054">
        <v>1</v>
      </c>
      <c r="H10054">
        <v>9.1</v>
      </c>
      <c r="I10054" t="s">
        <v>197</v>
      </c>
      <c r="J10054" t="s">
        <v>109</v>
      </c>
      <c r="K10054">
        <v>1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 t="s">
        <v>83</v>
      </c>
      <c r="R10054" t="s">
        <v>83</v>
      </c>
      <c r="S10054" t="s">
        <v>83</v>
      </c>
      <c r="T10054" t="str">
        <f>_xlfn.XLOOKUP(A10054,MI_Match_Analysis!$A$2:$A$8,MI_Match_Analysis!$F$2:$F$8,"Not Found")</f>
        <v>Not Found</v>
      </c>
    </row>
    <row r="10055" spans="1:20" hidden="1" x14ac:dyDescent="0.3">
      <c r="A10055">
        <v>44</v>
      </c>
      <c r="B10055" s="1">
        <v>46144</v>
      </c>
      <c r="C10055" t="s">
        <v>162</v>
      </c>
      <c r="D10055" t="s">
        <v>63</v>
      </c>
      <c r="E10055" t="s">
        <v>34</v>
      </c>
      <c r="F10055" t="s">
        <v>41</v>
      </c>
      <c r="G10055">
        <v>1</v>
      </c>
      <c r="H10055">
        <v>9.1999999999999993</v>
      </c>
      <c r="I10055" t="s">
        <v>194</v>
      </c>
      <c r="J10055" t="s">
        <v>109</v>
      </c>
      <c r="K10055">
        <v>4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 t="s">
        <v>83</v>
      </c>
      <c r="R10055" t="s">
        <v>83</v>
      </c>
      <c r="S10055" t="s">
        <v>83</v>
      </c>
      <c r="T10055" t="str">
        <f>_xlfn.XLOOKUP(A10055,MI_Match_Analysis!$A$2:$A$8,MI_Match_Analysis!$F$2:$F$8,"Not Found")</f>
        <v>Not Found</v>
      </c>
    </row>
    <row r="10056" spans="1:20" hidden="1" x14ac:dyDescent="0.3">
      <c r="A10056">
        <v>44</v>
      </c>
      <c r="B10056" s="1">
        <v>46144</v>
      </c>
      <c r="C10056" t="s">
        <v>162</v>
      </c>
      <c r="D10056" t="s">
        <v>63</v>
      </c>
      <c r="E10056" t="s">
        <v>34</v>
      </c>
      <c r="F10056" t="s">
        <v>41</v>
      </c>
      <c r="G10056">
        <v>1</v>
      </c>
      <c r="H10056">
        <v>9.3000000000000007</v>
      </c>
      <c r="I10056" t="s">
        <v>194</v>
      </c>
      <c r="J10056" t="s">
        <v>109</v>
      </c>
      <c r="K10056">
        <v>6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 t="s">
        <v>83</v>
      </c>
      <c r="R10056" t="s">
        <v>83</v>
      </c>
      <c r="S10056" t="s">
        <v>83</v>
      </c>
      <c r="T10056" t="str">
        <f>_xlfn.XLOOKUP(A10056,MI_Match_Analysis!$A$2:$A$8,MI_Match_Analysis!$F$2:$F$8,"Not Found")</f>
        <v>Not Found</v>
      </c>
    </row>
    <row r="10057" spans="1:20" hidden="1" x14ac:dyDescent="0.3">
      <c r="A10057">
        <v>44</v>
      </c>
      <c r="B10057" s="1">
        <v>46144</v>
      </c>
      <c r="C10057" t="s">
        <v>162</v>
      </c>
      <c r="D10057" t="s">
        <v>63</v>
      </c>
      <c r="E10057" t="s">
        <v>34</v>
      </c>
      <c r="F10057" t="s">
        <v>41</v>
      </c>
      <c r="G10057">
        <v>1</v>
      </c>
      <c r="H10057">
        <v>9.4</v>
      </c>
      <c r="I10057" t="s">
        <v>194</v>
      </c>
      <c r="J10057" t="s">
        <v>109</v>
      </c>
      <c r="K10057">
        <v>1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 t="s">
        <v>83</v>
      </c>
      <c r="R10057" t="s">
        <v>83</v>
      </c>
      <c r="S10057" t="s">
        <v>83</v>
      </c>
      <c r="T10057" t="str">
        <f>_xlfn.XLOOKUP(A10057,MI_Match_Analysis!$A$2:$A$8,MI_Match_Analysis!$F$2:$F$8,"Not Found")</f>
        <v>Not Found</v>
      </c>
    </row>
    <row r="10058" spans="1:20" hidden="1" x14ac:dyDescent="0.3">
      <c r="A10058">
        <v>44</v>
      </c>
      <c r="B10058" s="1">
        <v>46144</v>
      </c>
      <c r="C10058" t="s">
        <v>162</v>
      </c>
      <c r="D10058" t="s">
        <v>63</v>
      </c>
      <c r="E10058" t="s">
        <v>34</v>
      </c>
      <c r="F10058" t="s">
        <v>41</v>
      </c>
      <c r="G10058">
        <v>1</v>
      </c>
      <c r="H10058">
        <v>9.5</v>
      </c>
      <c r="I10058" t="s">
        <v>197</v>
      </c>
      <c r="J10058" t="s">
        <v>109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 t="s">
        <v>83</v>
      </c>
      <c r="R10058" t="s">
        <v>83</v>
      </c>
      <c r="S10058" t="s">
        <v>83</v>
      </c>
      <c r="T10058" t="str">
        <f>_xlfn.XLOOKUP(A10058,MI_Match_Analysis!$A$2:$A$8,MI_Match_Analysis!$F$2:$F$8,"Not Found")</f>
        <v>Not Found</v>
      </c>
    </row>
    <row r="10059" spans="1:20" hidden="1" x14ac:dyDescent="0.3">
      <c r="A10059">
        <v>44</v>
      </c>
      <c r="B10059" s="1">
        <v>46144</v>
      </c>
      <c r="C10059" t="s">
        <v>162</v>
      </c>
      <c r="D10059" t="s">
        <v>63</v>
      </c>
      <c r="E10059" t="s">
        <v>34</v>
      </c>
      <c r="F10059" t="s">
        <v>41</v>
      </c>
      <c r="G10059">
        <v>1</v>
      </c>
      <c r="H10059">
        <v>9.6</v>
      </c>
      <c r="I10059" t="s">
        <v>197</v>
      </c>
      <c r="J10059" t="s">
        <v>109</v>
      </c>
      <c r="K10059">
        <v>1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 t="s">
        <v>83</v>
      </c>
      <c r="R10059" t="s">
        <v>83</v>
      </c>
      <c r="S10059" t="s">
        <v>83</v>
      </c>
      <c r="T10059" t="str">
        <f>_xlfn.XLOOKUP(A10059,MI_Match_Analysis!$A$2:$A$8,MI_Match_Analysis!$F$2:$F$8,"Not Found")</f>
        <v>Not Found</v>
      </c>
    </row>
    <row r="10060" spans="1:20" hidden="1" x14ac:dyDescent="0.3">
      <c r="A10060">
        <v>44</v>
      </c>
      <c r="B10060" s="1">
        <v>46144</v>
      </c>
      <c r="C10060" t="s">
        <v>162</v>
      </c>
      <c r="D10060" t="s">
        <v>63</v>
      </c>
      <c r="E10060" t="s">
        <v>34</v>
      </c>
      <c r="F10060" t="s">
        <v>41</v>
      </c>
      <c r="G10060">
        <v>1</v>
      </c>
      <c r="H10060">
        <v>10.1</v>
      </c>
      <c r="I10060" t="s">
        <v>197</v>
      </c>
      <c r="J10060" t="s">
        <v>308</v>
      </c>
      <c r="K10060">
        <v>4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 t="s">
        <v>83</v>
      </c>
      <c r="R10060" t="s">
        <v>83</v>
      </c>
      <c r="S10060" t="s">
        <v>83</v>
      </c>
      <c r="T10060" t="str">
        <f>_xlfn.XLOOKUP(A10060,MI_Match_Analysis!$A$2:$A$8,MI_Match_Analysis!$F$2:$F$8,"Not Found")</f>
        <v>Not Found</v>
      </c>
    </row>
    <row r="10061" spans="1:20" hidden="1" x14ac:dyDescent="0.3">
      <c r="A10061">
        <v>44</v>
      </c>
      <c r="B10061" s="1">
        <v>46144</v>
      </c>
      <c r="C10061" t="s">
        <v>162</v>
      </c>
      <c r="D10061" t="s">
        <v>63</v>
      </c>
      <c r="E10061" t="s">
        <v>34</v>
      </c>
      <c r="F10061" t="s">
        <v>41</v>
      </c>
      <c r="G10061">
        <v>1</v>
      </c>
      <c r="H10061">
        <v>10.199999999999999</v>
      </c>
      <c r="I10061" t="s">
        <v>197</v>
      </c>
      <c r="J10061" t="s">
        <v>308</v>
      </c>
      <c r="K10061">
        <v>4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 t="s">
        <v>83</v>
      </c>
      <c r="R10061" t="s">
        <v>83</v>
      </c>
      <c r="S10061" t="s">
        <v>83</v>
      </c>
      <c r="T10061" t="str">
        <f>_xlfn.XLOOKUP(A10061,MI_Match_Analysis!$A$2:$A$8,MI_Match_Analysis!$F$2:$F$8,"Not Found")</f>
        <v>Not Found</v>
      </c>
    </row>
    <row r="10062" spans="1:20" hidden="1" x14ac:dyDescent="0.3">
      <c r="A10062">
        <v>44</v>
      </c>
      <c r="B10062" s="1">
        <v>46144</v>
      </c>
      <c r="C10062" t="s">
        <v>162</v>
      </c>
      <c r="D10062" t="s">
        <v>63</v>
      </c>
      <c r="E10062" t="s">
        <v>34</v>
      </c>
      <c r="F10062" t="s">
        <v>41</v>
      </c>
      <c r="G10062">
        <v>1</v>
      </c>
      <c r="H10062">
        <v>10.3</v>
      </c>
      <c r="I10062" t="s">
        <v>197</v>
      </c>
      <c r="J10062" t="s">
        <v>308</v>
      </c>
      <c r="K10062">
        <v>1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 t="s">
        <v>83</v>
      </c>
      <c r="R10062" t="s">
        <v>83</v>
      </c>
      <c r="S10062" t="s">
        <v>83</v>
      </c>
      <c r="T10062" t="str">
        <f>_xlfn.XLOOKUP(A10062,MI_Match_Analysis!$A$2:$A$8,MI_Match_Analysis!$F$2:$F$8,"Not Found")</f>
        <v>Not Found</v>
      </c>
    </row>
    <row r="10063" spans="1:20" hidden="1" x14ac:dyDescent="0.3">
      <c r="A10063">
        <v>44</v>
      </c>
      <c r="B10063" s="1">
        <v>46144</v>
      </c>
      <c r="C10063" t="s">
        <v>162</v>
      </c>
      <c r="D10063" t="s">
        <v>63</v>
      </c>
      <c r="E10063" t="s">
        <v>34</v>
      </c>
      <c r="F10063" t="s">
        <v>41</v>
      </c>
      <c r="G10063">
        <v>1</v>
      </c>
      <c r="H10063">
        <v>10.4</v>
      </c>
      <c r="I10063" t="s">
        <v>194</v>
      </c>
      <c r="J10063" t="s">
        <v>308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 t="s">
        <v>165</v>
      </c>
      <c r="R10063" t="s">
        <v>194</v>
      </c>
      <c r="S10063" t="s">
        <v>264</v>
      </c>
      <c r="T10063" t="str">
        <f>_xlfn.XLOOKUP(A10063,MI_Match_Analysis!$A$2:$A$8,MI_Match_Analysis!$F$2:$F$8,"Not Found")</f>
        <v>Not Found</v>
      </c>
    </row>
    <row r="10064" spans="1:20" hidden="1" x14ac:dyDescent="0.3">
      <c r="A10064">
        <v>44</v>
      </c>
      <c r="B10064" s="1">
        <v>46144</v>
      </c>
      <c r="C10064" t="s">
        <v>162</v>
      </c>
      <c r="D10064" t="s">
        <v>63</v>
      </c>
      <c r="E10064" t="s">
        <v>34</v>
      </c>
      <c r="F10064" t="s">
        <v>41</v>
      </c>
      <c r="G10064">
        <v>1</v>
      </c>
      <c r="H10064">
        <v>10.5</v>
      </c>
      <c r="I10064" t="s">
        <v>126</v>
      </c>
      <c r="J10064" t="s">
        <v>308</v>
      </c>
      <c r="K10064">
        <v>1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 t="s">
        <v>83</v>
      </c>
      <c r="R10064" t="s">
        <v>83</v>
      </c>
      <c r="S10064" t="s">
        <v>83</v>
      </c>
      <c r="T10064" t="str">
        <f>_xlfn.XLOOKUP(A10064,MI_Match_Analysis!$A$2:$A$8,MI_Match_Analysis!$F$2:$F$8,"Not Found")</f>
        <v>Not Found</v>
      </c>
    </row>
    <row r="10065" spans="1:20" hidden="1" x14ac:dyDescent="0.3">
      <c r="A10065">
        <v>44</v>
      </c>
      <c r="B10065" s="1">
        <v>46144</v>
      </c>
      <c r="C10065" t="s">
        <v>162</v>
      </c>
      <c r="D10065" t="s">
        <v>63</v>
      </c>
      <c r="E10065" t="s">
        <v>34</v>
      </c>
      <c r="F10065" t="s">
        <v>41</v>
      </c>
      <c r="G10065">
        <v>1</v>
      </c>
      <c r="H10065">
        <v>10.6</v>
      </c>
      <c r="I10065" t="s">
        <v>197</v>
      </c>
      <c r="J10065" t="s">
        <v>308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 t="s">
        <v>83</v>
      </c>
      <c r="R10065" t="s">
        <v>83</v>
      </c>
      <c r="S10065" t="s">
        <v>83</v>
      </c>
      <c r="T10065" t="str">
        <f>_xlfn.XLOOKUP(A10065,MI_Match_Analysis!$A$2:$A$8,MI_Match_Analysis!$F$2:$F$8,"Not Found")</f>
        <v>Not Found</v>
      </c>
    </row>
    <row r="10066" spans="1:20" hidden="1" x14ac:dyDescent="0.3">
      <c r="A10066">
        <v>44</v>
      </c>
      <c r="B10066" s="1">
        <v>46144</v>
      </c>
      <c r="C10066" t="s">
        <v>162</v>
      </c>
      <c r="D10066" t="s">
        <v>63</v>
      </c>
      <c r="E10066" t="s">
        <v>34</v>
      </c>
      <c r="F10066" t="s">
        <v>41</v>
      </c>
      <c r="G10066">
        <v>1</v>
      </c>
      <c r="H10066">
        <v>11.1</v>
      </c>
      <c r="I10066" t="s">
        <v>126</v>
      </c>
      <c r="J10066" t="s">
        <v>99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 t="s">
        <v>83</v>
      </c>
      <c r="R10066" t="s">
        <v>83</v>
      </c>
      <c r="S10066" t="s">
        <v>83</v>
      </c>
      <c r="T10066" t="str">
        <f>_xlfn.XLOOKUP(A10066,MI_Match_Analysis!$A$2:$A$8,MI_Match_Analysis!$F$2:$F$8,"Not Found")</f>
        <v>Not Found</v>
      </c>
    </row>
    <row r="10067" spans="1:20" hidden="1" x14ac:dyDescent="0.3">
      <c r="A10067">
        <v>44</v>
      </c>
      <c r="B10067" s="1">
        <v>46144</v>
      </c>
      <c r="C10067" t="s">
        <v>162</v>
      </c>
      <c r="D10067" t="s">
        <v>63</v>
      </c>
      <c r="E10067" t="s">
        <v>34</v>
      </c>
      <c r="F10067" t="s">
        <v>41</v>
      </c>
      <c r="G10067">
        <v>1</v>
      </c>
      <c r="H10067">
        <v>11.2</v>
      </c>
      <c r="I10067" t="s">
        <v>126</v>
      </c>
      <c r="J10067" t="s">
        <v>99</v>
      </c>
      <c r="K10067">
        <v>1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 t="s">
        <v>83</v>
      </c>
      <c r="R10067" t="s">
        <v>83</v>
      </c>
      <c r="S10067" t="s">
        <v>83</v>
      </c>
      <c r="T10067" t="str">
        <f>_xlfn.XLOOKUP(A10067,MI_Match_Analysis!$A$2:$A$8,MI_Match_Analysis!$F$2:$F$8,"Not Found")</f>
        <v>Not Found</v>
      </c>
    </row>
    <row r="10068" spans="1:20" hidden="1" x14ac:dyDescent="0.3">
      <c r="A10068">
        <v>44</v>
      </c>
      <c r="B10068" s="1">
        <v>46144</v>
      </c>
      <c r="C10068" t="s">
        <v>162</v>
      </c>
      <c r="D10068" t="s">
        <v>63</v>
      </c>
      <c r="E10068" t="s">
        <v>34</v>
      </c>
      <c r="F10068" t="s">
        <v>41</v>
      </c>
      <c r="G10068">
        <v>1</v>
      </c>
      <c r="H10068">
        <v>11.3</v>
      </c>
      <c r="I10068" t="s">
        <v>197</v>
      </c>
      <c r="J10068" t="s">
        <v>99</v>
      </c>
      <c r="K10068">
        <v>3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 t="s">
        <v>83</v>
      </c>
      <c r="R10068" t="s">
        <v>83</v>
      </c>
      <c r="S10068" t="s">
        <v>83</v>
      </c>
      <c r="T10068" t="str">
        <f>_xlfn.XLOOKUP(A10068,MI_Match_Analysis!$A$2:$A$8,MI_Match_Analysis!$F$2:$F$8,"Not Found")</f>
        <v>Not Found</v>
      </c>
    </row>
    <row r="10069" spans="1:20" hidden="1" x14ac:dyDescent="0.3">
      <c r="A10069">
        <v>44</v>
      </c>
      <c r="B10069" s="1">
        <v>46144</v>
      </c>
      <c r="C10069" t="s">
        <v>162</v>
      </c>
      <c r="D10069" t="s">
        <v>63</v>
      </c>
      <c r="E10069" t="s">
        <v>34</v>
      </c>
      <c r="F10069" t="s">
        <v>41</v>
      </c>
      <c r="G10069">
        <v>1</v>
      </c>
      <c r="H10069">
        <v>11.4</v>
      </c>
      <c r="I10069" t="s">
        <v>126</v>
      </c>
      <c r="J10069" t="s">
        <v>99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 t="s">
        <v>83</v>
      </c>
      <c r="R10069" t="s">
        <v>83</v>
      </c>
      <c r="S10069" t="s">
        <v>83</v>
      </c>
      <c r="T10069" t="str">
        <f>_xlfn.XLOOKUP(A10069,MI_Match_Analysis!$A$2:$A$8,MI_Match_Analysis!$F$2:$F$8,"Not Found")</f>
        <v>Not Found</v>
      </c>
    </row>
    <row r="10070" spans="1:20" hidden="1" x14ac:dyDescent="0.3">
      <c r="A10070">
        <v>44</v>
      </c>
      <c r="B10070" s="1">
        <v>46144</v>
      </c>
      <c r="C10070" t="s">
        <v>162</v>
      </c>
      <c r="D10070" t="s">
        <v>63</v>
      </c>
      <c r="E10070" t="s">
        <v>34</v>
      </c>
      <c r="F10070" t="s">
        <v>41</v>
      </c>
      <c r="G10070">
        <v>1</v>
      </c>
      <c r="H10070">
        <v>11.5</v>
      </c>
      <c r="I10070" t="s">
        <v>126</v>
      </c>
      <c r="J10070" t="s">
        <v>99</v>
      </c>
      <c r="K10070">
        <v>2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 t="s">
        <v>83</v>
      </c>
      <c r="R10070" t="s">
        <v>83</v>
      </c>
      <c r="S10070" t="s">
        <v>83</v>
      </c>
      <c r="T10070" t="str">
        <f>_xlfn.XLOOKUP(A10070,MI_Match_Analysis!$A$2:$A$8,MI_Match_Analysis!$F$2:$F$8,"Not Found")</f>
        <v>Not Found</v>
      </c>
    </row>
    <row r="10071" spans="1:20" hidden="1" x14ac:dyDescent="0.3">
      <c r="A10071">
        <v>44</v>
      </c>
      <c r="B10071" s="1">
        <v>46144</v>
      </c>
      <c r="C10071" t="s">
        <v>162</v>
      </c>
      <c r="D10071" t="s">
        <v>63</v>
      </c>
      <c r="E10071" t="s">
        <v>34</v>
      </c>
      <c r="F10071" t="s">
        <v>41</v>
      </c>
      <c r="G10071">
        <v>1</v>
      </c>
      <c r="H10071">
        <v>11.6</v>
      </c>
      <c r="I10071" t="s">
        <v>126</v>
      </c>
      <c r="J10071" t="s">
        <v>99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 t="s">
        <v>83</v>
      </c>
      <c r="R10071" t="s">
        <v>83</v>
      </c>
      <c r="S10071" t="s">
        <v>83</v>
      </c>
      <c r="T10071" t="str">
        <f>_xlfn.XLOOKUP(A10071,MI_Match_Analysis!$A$2:$A$8,MI_Match_Analysis!$F$2:$F$8,"Not Found")</f>
        <v>Not Found</v>
      </c>
    </row>
    <row r="10072" spans="1:20" hidden="1" x14ac:dyDescent="0.3">
      <c r="A10072">
        <v>44</v>
      </c>
      <c r="B10072" s="1">
        <v>46144</v>
      </c>
      <c r="C10072" t="s">
        <v>162</v>
      </c>
      <c r="D10072" t="s">
        <v>63</v>
      </c>
      <c r="E10072" t="s">
        <v>34</v>
      </c>
      <c r="F10072" t="s">
        <v>41</v>
      </c>
      <c r="G10072">
        <v>1</v>
      </c>
      <c r="H10072">
        <v>12.1</v>
      </c>
      <c r="I10072" t="s">
        <v>197</v>
      </c>
      <c r="J10072" t="s">
        <v>109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 t="s">
        <v>83</v>
      </c>
      <c r="R10072" t="s">
        <v>83</v>
      </c>
      <c r="S10072" t="s">
        <v>83</v>
      </c>
      <c r="T10072" t="str">
        <f>_xlfn.XLOOKUP(A10072,MI_Match_Analysis!$A$2:$A$8,MI_Match_Analysis!$F$2:$F$8,"Not Found")</f>
        <v>Not Found</v>
      </c>
    </row>
    <row r="10073" spans="1:20" hidden="1" x14ac:dyDescent="0.3">
      <c r="A10073">
        <v>44</v>
      </c>
      <c r="B10073" s="1">
        <v>46144</v>
      </c>
      <c r="C10073" t="s">
        <v>162</v>
      </c>
      <c r="D10073" t="s">
        <v>63</v>
      </c>
      <c r="E10073" t="s">
        <v>34</v>
      </c>
      <c r="F10073" t="s">
        <v>41</v>
      </c>
      <c r="G10073">
        <v>1</v>
      </c>
      <c r="H10073">
        <v>12.2</v>
      </c>
      <c r="I10073" t="s">
        <v>197</v>
      </c>
      <c r="J10073" t="s">
        <v>109</v>
      </c>
      <c r="K10073">
        <v>1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 t="s">
        <v>83</v>
      </c>
      <c r="R10073" t="s">
        <v>83</v>
      </c>
      <c r="S10073" t="s">
        <v>83</v>
      </c>
      <c r="T10073" t="str">
        <f>_xlfn.XLOOKUP(A10073,MI_Match_Analysis!$A$2:$A$8,MI_Match_Analysis!$F$2:$F$8,"Not Found")</f>
        <v>Not Found</v>
      </c>
    </row>
    <row r="10074" spans="1:20" hidden="1" x14ac:dyDescent="0.3">
      <c r="A10074">
        <v>44</v>
      </c>
      <c r="B10074" s="1">
        <v>46144</v>
      </c>
      <c r="C10074" t="s">
        <v>162</v>
      </c>
      <c r="D10074" t="s">
        <v>63</v>
      </c>
      <c r="E10074" t="s">
        <v>34</v>
      </c>
      <c r="F10074" t="s">
        <v>41</v>
      </c>
      <c r="G10074">
        <v>1</v>
      </c>
      <c r="H10074">
        <v>12.3</v>
      </c>
      <c r="I10074" t="s">
        <v>126</v>
      </c>
      <c r="J10074" t="s">
        <v>109</v>
      </c>
      <c r="K10074">
        <v>1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 t="s">
        <v>83</v>
      </c>
      <c r="R10074" t="s">
        <v>83</v>
      </c>
      <c r="S10074" t="s">
        <v>83</v>
      </c>
      <c r="T10074" t="str">
        <f>_xlfn.XLOOKUP(A10074,MI_Match_Analysis!$A$2:$A$8,MI_Match_Analysis!$F$2:$F$8,"Not Found")</f>
        <v>Not Found</v>
      </c>
    </row>
    <row r="10075" spans="1:20" hidden="1" x14ac:dyDescent="0.3">
      <c r="A10075">
        <v>44</v>
      </c>
      <c r="B10075" s="1">
        <v>46144</v>
      </c>
      <c r="C10075" t="s">
        <v>162</v>
      </c>
      <c r="D10075" t="s">
        <v>63</v>
      </c>
      <c r="E10075" t="s">
        <v>34</v>
      </c>
      <c r="F10075" t="s">
        <v>41</v>
      </c>
      <c r="G10075">
        <v>1</v>
      </c>
      <c r="H10075">
        <v>12.4</v>
      </c>
      <c r="I10075" t="s">
        <v>197</v>
      </c>
      <c r="J10075" t="s">
        <v>109</v>
      </c>
      <c r="K10075">
        <v>1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 t="s">
        <v>83</v>
      </c>
      <c r="R10075" t="s">
        <v>83</v>
      </c>
      <c r="S10075" t="s">
        <v>83</v>
      </c>
      <c r="T10075" t="str">
        <f>_xlfn.XLOOKUP(A10075,MI_Match_Analysis!$A$2:$A$8,MI_Match_Analysis!$F$2:$F$8,"Not Found")</f>
        <v>Not Found</v>
      </c>
    </row>
    <row r="10076" spans="1:20" hidden="1" x14ac:dyDescent="0.3">
      <c r="A10076">
        <v>44</v>
      </c>
      <c r="B10076" s="1">
        <v>46144</v>
      </c>
      <c r="C10076" t="s">
        <v>162</v>
      </c>
      <c r="D10076" t="s">
        <v>63</v>
      </c>
      <c r="E10076" t="s">
        <v>34</v>
      </c>
      <c r="F10076" t="s">
        <v>41</v>
      </c>
      <c r="G10076">
        <v>1</v>
      </c>
      <c r="H10076">
        <v>12.5</v>
      </c>
      <c r="I10076" t="s">
        <v>126</v>
      </c>
      <c r="J10076" t="s">
        <v>109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 t="s">
        <v>165</v>
      </c>
      <c r="R10076" t="s">
        <v>126</v>
      </c>
      <c r="S10076" t="s">
        <v>199</v>
      </c>
      <c r="T10076" t="str">
        <f>_xlfn.XLOOKUP(A10076,MI_Match_Analysis!$A$2:$A$8,MI_Match_Analysis!$F$2:$F$8,"Not Found")</f>
        <v>Not Found</v>
      </c>
    </row>
    <row r="10077" spans="1:20" hidden="1" x14ac:dyDescent="0.3">
      <c r="A10077">
        <v>44</v>
      </c>
      <c r="B10077" s="1">
        <v>46144</v>
      </c>
      <c r="C10077" t="s">
        <v>162</v>
      </c>
      <c r="D10077" t="s">
        <v>63</v>
      </c>
      <c r="E10077" t="s">
        <v>34</v>
      </c>
      <c r="F10077" t="s">
        <v>41</v>
      </c>
      <c r="G10077">
        <v>1</v>
      </c>
      <c r="H10077">
        <v>12.6</v>
      </c>
      <c r="I10077" t="s">
        <v>182</v>
      </c>
      <c r="J10077" t="s">
        <v>109</v>
      </c>
      <c r="K10077">
        <v>1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 t="s">
        <v>83</v>
      </c>
      <c r="R10077" t="s">
        <v>83</v>
      </c>
      <c r="S10077" t="s">
        <v>83</v>
      </c>
      <c r="T10077" t="str">
        <f>_xlfn.XLOOKUP(A10077,MI_Match_Analysis!$A$2:$A$8,MI_Match_Analysis!$F$2:$F$8,"Not Found")</f>
        <v>Not Found</v>
      </c>
    </row>
    <row r="10078" spans="1:20" hidden="1" x14ac:dyDescent="0.3">
      <c r="A10078">
        <v>44</v>
      </c>
      <c r="B10078" s="1">
        <v>46144</v>
      </c>
      <c r="C10078" t="s">
        <v>162</v>
      </c>
      <c r="D10078" t="s">
        <v>63</v>
      </c>
      <c r="E10078" t="s">
        <v>34</v>
      </c>
      <c r="F10078" t="s">
        <v>41</v>
      </c>
      <c r="G10078">
        <v>1</v>
      </c>
      <c r="H10078">
        <v>13.1</v>
      </c>
      <c r="I10078" t="s">
        <v>182</v>
      </c>
      <c r="J10078" t="s">
        <v>99</v>
      </c>
      <c r="K10078">
        <v>0</v>
      </c>
      <c r="L10078">
        <v>1</v>
      </c>
      <c r="M10078">
        <v>0</v>
      </c>
      <c r="N10078">
        <v>0</v>
      </c>
      <c r="O10078">
        <v>1</v>
      </c>
      <c r="P10078">
        <v>0</v>
      </c>
      <c r="Q10078" t="s">
        <v>83</v>
      </c>
      <c r="R10078" t="s">
        <v>83</v>
      </c>
      <c r="S10078" t="s">
        <v>83</v>
      </c>
      <c r="T10078" t="str">
        <f>_xlfn.XLOOKUP(A10078,MI_Match_Analysis!$A$2:$A$8,MI_Match_Analysis!$F$2:$F$8,"Not Found")</f>
        <v>Not Found</v>
      </c>
    </row>
    <row r="10079" spans="1:20" hidden="1" x14ac:dyDescent="0.3">
      <c r="A10079">
        <v>44</v>
      </c>
      <c r="B10079" s="1">
        <v>46144</v>
      </c>
      <c r="C10079" t="s">
        <v>162</v>
      </c>
      <c r="D10079" t="s">
        <v>63</v>
      </c>
      <c r="E10079" t="s">
        <v>34</v>
      </c>
      <c r="F10079" t="s">
        <v>41</v>
      </c>
      <c r="G10079">
        <v>1</v>
      </c>
      <c r="H10079">
        <v>13.2</v>
      </c>
      <c r="I10079" t="s">
        <v>197</v>
      </c>
      <c r="J10079" t="s">
        <v>99</v>
      </c>
      <c r="K10079">
        <v>1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 t="s">
        <v>83</v>
      </c>
      <c r="R10079" t="s">
        <v>83</v>
      </c>
      <c r="S10079" t="s">
        <v>83</v>
      </c>
      <c r="T10079" t="str">
        <f>_xlfn.XLOOKUP(A10079,MI_Match_Analysis!$A$2:$A$8,MI_Match_Analysis!$F$2:$F$8,"Not Found")</f>
        <v>Not Found</v>
      </c>
    </row>
    <row r="10080" spans="1:20" hidden="1" x14ac:dyDescent="0.3">
      <c r="A10080">
        <v>44</v>
      </c>
      <c r="B10080" s="1">
        <v>46144</v>
      </c>
      <c r="C10080" t="s">
        <v>162</v>
      </c>
      <c r="D10080" t="s">
        <v>63</v>
      </c>
      <c r="E10080" t="s">
        <v>34</v>
      </c>
      <c r="F10080" t="s">
        <v>41</v>
      </c>
      <c r="G10080">
        <v>1</v>
      </c>
      <c r="H10080">
        <v>13.3</v>
      </c>
      <c r="I10080" t="s">
        <v>182</v>
      </c>
      <c r="J10080" t="s">
        <v>99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 t="s">
        <v>83</v>
      </c>
      <c r="R10080" t="s">
        <v>83</v>
      </c>
      <c r="S10080" t="s">
        <v>83</v>
      </c>
      <c r="T10080" t="str">
        <f>_xlfn.XLOOKUP(A10080,MI_Match_Analysis!$A$2:$A$8,MI_Match_Analysis!$F$2:$F$8,"Not Found")</f>
        <v>Not Found</v>
      </c>
    </row>
    <row r="10081" spans="1:20" hidden="1" x14ac:dyDescent="0.3">
      <c r="A10081">
        <v>44</v>
      </c>
      <c r="B10081" s="1">
        <v>46144</v>
      </c>
      <c r="C10081" t="s">
        <v>162</v>
      </c>
      <c r="D10081" t="s">
        <v>63</v>
      </c>
      <c r="E10081" t="s">
        <v>34</v>
      </c>
      <c r="F10081" t="s">
        <v>41</v>
      </c>
      <c r="G10081">
        <v>1</v>
      </c>
      <c r="H10081">
        <v>13.4</v>
      </c>
      <c r="I10081" t="s">
        <v>182</v>
      </c>
      <c r="J10081" t="s">
        <v>99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 t="s">
        <v>83</v>
      </c>
      <c r="R10081" t="s">
        <v>83</v>
      </c>
      <c r="S10081" t="s">
        <v>83</v>
      </c>
      <c r="T10081" t="str">
        <f>_xlfn.XLOOKUP(A10081,MI_Match_Analysis!$A$2:$A$8,MI_Match_Analysis!$F$2:$F$8,"Not Found")</f>
        <v>Not Found</v>
      </c>
    </row>
    <row r="10082" spans="1:20" hidden="1" x14ac:dyDescent="0.3">
      <c r="A10082">
        <v>44</v>
      </c>
      <c r="B10082" s="1">
        <v>46144</v>
      </c>
      <c r="C10082" t="s">
        <v>162</v>
      </c>
      <c r="D10082" t="s">
        <v>63</v>
      </c>
      <c r="E10082" t="s">
        <v>34</v>
      </c>
      <c r="F10082" t="s">
        <v>41</v>
      </c>
      <c r="G10082">
        <v>1</v>
      </c>
      <c r="H10082">
        <v>13.5</v>
      </c>
      <c r="I10082" t="s">
        <v>182</v>
      </c>
      <c r="J10082" t="s">
        <v>99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 t="s">
        <v>83</v>
      </c>
      <c r="R10082" t="s">
        <v>83</v>
      </c>
      <c r="S10082" t="s">
        <v>83</v>
      </c>
      <c r="T10082" t="str">
        <f>_xlfn.XLOOKUP(A10082,MI_Match_Analysis!$A$2:$A$8,MI_Match_Analysis!$F$2:$F$8,"Not Found")</f>
        <v>Not Found</v>
      </c>
    </row>
    <row r="10083" spans="1:20" hidden="1" x14ac:dyDescent="0.3">
      <c r="A10083">
        <v>44</v>
      </c>
      <c r="B10083" s="1">
        <v>46144</v>
      </c>
      <c r="C10083" t="s">
        <v>162</v>
      </c>
      <c r="D10083" t="s">
        <v>63</v>
      </c>
      <c r="E10083" t="s">
        <v>34</v>
      </c>
      <c r="F10083" t="s">
        <v>41</v>
      </c>
      <c r="G10083">
        <v>1</v>
      </c>
      <c r="H10083">
        <v>13.6</v>
      </c>
      <c r="I10083" t="s">
        <v>182</v>
      </c>
      <c r="J10083" t="s">
        <v>99</v>
      </c>
      <c r="K10083">
        <v>1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 t="s">
        <v>83</v>
      </c>
      <c r="R10083" t="s">
        <v>83</v>
      </c>
      <c r="S10083" t="s">
        <v>83</v>
      </c>
      <c r="T10083" t="str">
        <f>_xlfn.XLOOKUP(A10083,MI_Match_Analysis!$A$2:$A$8,MI_Match_Analysis!$F$2:$F$8,"Not Found")</f>
        <v>Not Found</v>
      </c>
    </row>
    <row r="10084" spans="1:20" hidden="1" x14ac:dyDescent="0.3">
      <c r="A10084">
        <v>44</v>
      </c>
      <c r="B10084" s="1">
        <v>46144</v>
      </c>
      <c r="C10084" t="s">
        <v>162</v>
      </c>
      <c r="D10084" t="s">
        <v>63</v>
      </c>
      <c r="E10084" t="s">
        <v>34</v>
      </c>
      <c r="F10084" t="s">
        <v>41</v>
      </c>
      <c r="G10084">
        <v>1</v>
      </c>
      <c r="H10084">
        <v>14.1</v>
      </c>
      <c r="I10084" t="s">
        <v>182</v>
      </c>
      <c r="J10084" t="s">
        <v>308</v>
      </c>
      <c r="K10084">
        <v>4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 t="s">
        <v>83</v>
      </c>
      <c r="R10084" t="s">
        <v>83</v>
      </c>
      <c r="S10084" t="s">
        <v>83</v>
      </c>
      <c r="T10084" t="str">
        <f>_xlfn.XLOOKUP(A10084,MI_Match_Analysis!$A$2:$A$8,MI_Match_Analysis!$F$2:$F$8,"Not Found")</f>
        <v>Not Found</v>
      </c>
    </row>
    <row r="10085" spans="1:20" hidden="1" x14ac:dyDescent="0.3">
      <c r="A10085">
        <v>44</v>
      </c>
      <c r="B10085" s="1">
        <v>46144</v>
      </c>
      <c r="C10085" t="s">
        <v>162</v>
      </c>
      <c r="D10085" t="s">
        <v>63</v>
      </c>
      <c r="E10085" t="s">
        <v>34</v>
      </c>
      <c r="F10085" t="s">
        <v>41</v>
      </c>
      <c r="G10085">
        <v>1</v>
      </c>
      <c r="H10085">
        <v>14.2</v>
      </c>
      <c r="I10085" t="s">
        <v>182</v>
      </c>
      <c r="J10085" t="s">
        <v>308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 t="s">
        <v>83</v>
      </c>
      <c r="R10085" t="s">
        <v>83</v>
      </c>
      <c r="S10085" t="s">
        <v>83</v>
      </c>
      <c r="T10085" t="str">
        <f>_xlfn.XLOOKUP(A10085,MI_Match_Analysis!$A$2:$A$8,MI_Match_Analysis!$F$2:$F$8,"Not Found")</f>
        <v>Not Found</v>
      </c>
    </row>
    <row r="10086" spans="1:20" hidden="1" x14ac:dyDescent="0.3">
      <c r="A10086">
        <v>44</v>
      </c>
      <c r="B10086" s="1">
        <v>46144</v>
      </c>
      <c r="C10086" t="s">
        <v>162</v>
      </c>
      <c r="D10086" t="s">
        <v>63</v>
      </c>
      <c r="E10086" t="s">
        <v>34</v>
      </c>
      <c r="F10086" t="s">
        <v>41</v>
      </c>
      <c r="G10086">
        <v>1</v>
      </c>
      <c r="H10086">
        <v>14.3</v>
      </c>
      <c r="I10086" t="s">
        <v>182</v>
      </c>
      <c r="J10086" t="s">
        <v>308</v>
      </c>
      <c r="K10086">
        <v>1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 t="s">
        <v>83</v>
      </c>
      <c r="R10086" t="s">
        <v>83</v>
      </c>
      <c r="S10086" t="s">
        <v>83</v>
      </c>
      <c r="T10086" t="str">
        <f>_xlfn.XLOOKUP(A10086,MI_Match_Analysis!$A$2:$A$8,MI_Match_Analysis!$F$2:$F$8,"Not Found")</f>
        <v>Not Found</v>
      </c>
    </row>
    <row r="10087" spans="1:20" hidden="1" x14ac:dyDescent="0.3">
      <c r="A10087">
        <v>44</v>
      </c>
      <c r="B10087" s="1">
        <v>46144</v>
      </c>
      <c r="C10087" t="s">
        <v>162</v>
      </c>
      <c r="D10087" t="s">
        <v>63</v>
      </c>
      <c r="E10087" t="s">
        <v>34</v>
      </c>
      <c r="F10087" t="s">
        <v>41</v>
      </c>
      <c r="G10087">
        <v>1</v>
      </c>
      <c r="H10087">
        <v>14.4</v>
      </c>
      <c r="I10087" t="s">
        <v>197</v>
      </c>
      <c r="J10087" t="s">
        <v>308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 t="s">
        <v>83</v>
      </c>
      <c r="R10087" t="s">
        <v>83</v>
      </c>
      <c r="S10087" t="s">
        <v>83</v>
      </c>
      <c r="T10087" t="str">
        <f>_xlfn.XLOOKUP(A10087,MI_Match_Analysis!$A$2:$A$8,MI_Match_Analysis!$F$2:$F$8,"Not Found")</f>
        <v>Not Found</v>
      </c>
    </row>
    <row r="10088" spans="1:20" hidden="1" x14ac:dyDescent="0.3">
      <c r="A10088">
        <v>44</v>
      </c>
      <c r="B10088" s="1">
        <v>46144</v>
      </c>
      <c r="C10088" t="s">
        <v>162</v>
      </c>
      <c r="D10088" t="s">
        <v>63</v>
      </c>
      <c r="E10088" t="s">
        <v>34</v>
      </c>
      <c r="F10088" t="s">
        <v>41</v>
      </c>
      <c r="G10088">
        <v>1</v>
      </c>
      <c r="H10088">
        <v>14.5</v>
      </c>
      <c r="I10088" t="s">
        <v>197</v>
      </c>
      <c r="J10088" t="s">
        <v>308</v>
      </c>
      <c r="K10088">
        <v>1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 t="s">
        <v>83</v>
      </c>
      <c r="R10088" t="s">
        <v>83</v>
      </c>
      <c r="S10088" t="s">
        <v>83</v>
      </c>
      <c r="T10088" t="str">
        <f>_xlfn.XLOOKUP(A10088,MI_Match_Analysis!$A$2:$A$8,MI_Match_Analysis!$F$2:$F$8,"Not Found")</f>
        <v>Not Found</v>
      </c>
    </row>
    <row r="10089" spans="1:20" hidden="1" x14ac:dyDescent="0.3">
      <c r="A10089">
        <v>44</v>
      </c>
      <c r="B10089" s="1">
        <v>46144</v>
      </c>
      <c r="C10089" t="s">
        <v>162</v>
      </c>
      <c r="D10089" t="s">
        <v>63</v>
      </c>
      <c r="E10089" t="s">
        <v>34</v>
      </c>
      <c r="F10089" t="s">
        <v>41</v>
      </c>
      <c r="G10089">
        <v>1</v>
      </c>
      <c r="H10089">
        <v>14.6</v>
      </c>
      <c r="I10089" t="s">
        <v>182</v>
      </c>
      <c r="J10089" t="s">
        <v>308</v>
      </c>
      <c r="K10089">
        <v>1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 t="s">
        <v>83</v>
      </c>
      <c r="R10089" t="s">
        <v>83</v>
      </c>
      <c r="S10089" t="s">
        <v>83</v>
      </c>
      <c r="T10089" t="str">
        <f>_xlfn.XLOOKUP(A10089,MI_Match_Analysis!$A$2:$A$8,MI_Match_Analysis!$F$2:$F$8,"Not Found")</f>
        <v>Not Found</v>
      </c>
    </row>
    <row r="10090" spans="1:20" hidden="1" x14ac:dyDescent="0.3">
      <c r="A10090">
        <v>44</v>
      </c>
      <c r="B10090" s="1">
        <v>46144</v>
      </c>
      <c r="C10090" t="s">
        <v>162</v>
      </c>
      <c r="D10090" t="s">
        <v>63</v>
      </c>
      <c r="E10090" t="s">
        <v>34</v>
      </c>
      <c r="F10090" t="s">
        <v>41</v>
      </c>
      <c r="G10090">
        <v>1</v>
      </c>
      <c r="H10090">
        <v>15.1</v>
      </c>
      <c r="I10090" t="s">
        <v>182</v>
      </c>
      <c r="J10090" t="s">
        <v>109</v>
      </c>
      <c r="K10090">
        <v>0</v>
      </c>
      <c r="L10090">
        <v>1</v>
      </c>
      <c r="M10090">
        <v>0</v>
      </c>
      <c r="N10090">
        <v>1</v>
      </c>
      <c r="O10090">
        <v>0</v>
      </c>
      <c r="P10090">
        <v>0</v>
      </c>
      <c r="Q10090" t="s">
        <v>83</v>
      </c>
      <c r="R10090" t="s">
        <v>83</v>
      </c>
      <c r="S10090" t="s">
        <v>83</v>
      </c>
      <c r="T10090" t="str">
        <f>_xlfn.XLOOKUP(A10090,MI_Match_Analysis!$A$2:$A$8,MI_Match_Analysis!$F$2:$F$8,"Not Found")</f>
        <v>Not Found</v>
      </c>
    </row>
    <row r="10091" spans="1:20" hidden="1" x14ac:dyDescent="0.3">
      <c r="A10091">
        <v>44</v>
      </c>
      <c r="B10091" s="1">
        <v>46144</v>
      </c>
      <c r="C10091" t="s">
        <v>162</v>
      </c>
      <c r="D10091" t="s">
        <v>63</v>
      </c>
      <c r="E10091" t="s">
        <v>34</v>
      </c>
      <c r="F10091" t="s">
        <v>41</v>
      </c>
      <c r="G10091">
        <v>1</v>
      </c>
      <c r="H10091">
        <v>15.2</v>
      </c>
      <c r="I10091" t="s">
        <v>197</v>
      </c>
      <c r="J10091" t="s">
        <v>109</v>
      </c>
      <c r="K10091">
        <v>1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 t="s">
        <v>83</v>
      </c>
      <c r="R10091" t="s">
        <v>83</v>
      </c>
      <c r="S10091" t="s">
        <v>83</v>
      </c>
      <c r="T10091" t="str">
        <f>_xlfn.XLOOKUP(A10091,MI_Match_Analysis!$A$2:$A$8,MI_Match_Analysis!$F$2:$F$8,"Not Found")</f>
        <v>Not Found</v>
      </c>
    </row>
    <row r="10092" spans="1:20" hidden="1" x14ac:dyDescent="0.3">
      <c r="A10092">
        <v>44</v>
      </c>
      <c r="B10092" s="1">
        <v>46144</v>
      </c>
      <c r="C10092" t="s">
        <v>162</v>
      </c>
      <c r="D10092" t="s">
        <v>63</v>
      </c>
      <c r="E10092" t="s">
        <v>34</v>
      </c>
      <c r="F10092" t="s">
        <v>41</v>
      </c>
      <c r="G10092">
        <v>1</v>
      </c>
      <c r="H10092">
        <v>15.3</v>
      </c>
      <c r="I10092" t="s">
        <v>182</v>
      </c>
      <c r="J10092" t="s">
        <v>109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 t="s">
        <v>83</v>
      </c>
      <c r="R10092" t="s">
        <v>83</v>
      </c>
      <c r="S10092" t="s">
        <v>83</v>
      </c>
      <c r="T10092" t="str">
        <f>_xlfn.XLOOKUP(A10092,MI_Match_Analysis!$A$2:$A$8,MI_Match_Analysis!$F$2:$F$8,"Not Found")</f>
        <v>Not Found</v>
      </c>
    </row>
    <row r="10093" spans="1:20" hidden="1" x14ac:dyDescent="0.3">
      <c r="A10093">
        <v>44</v>
      </c>
      <c r="B10093" s="1">
        <v>46144</v>
      </c>
      <c r="C10093" t="s">
        <v>162</v>
      </c>
      <c r="D10093" t="s">
        <v>63</v>
      </c>
      <c r="E10093" t="s">
        <v>34</v>
      </c>
      <c r="F10093" t="s">
        <v>41</v>
      </c>
      <c r="G10093">
        <v>1</v>
      </c>
      <c r="H10093">
        <v>15.4</v>
      </c>
      <c r="I10093" t="s">
        <v>182</v>
      </c>
      <c r="J10093" t="s">
        <v>109</v>
      </c>
      <c r="K10093">
        <v>1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 t="s">
        <v>83</v>
      </c>
      <c r="R10093" t="s">
        <v>83</v>
      </c>
      <c r="S10093" t="s">
        <v>83</v>
      </c>
      <c r="T10093" t="str">
        <f>_xlfn.XLOOKUP(A10093,MI_Match_Analysis!$A$2:$A$8,MI_Match_Analysis!$F$2:$F$8,"Not Found")</f>
        <v>Not Found</v>
      </c>
    </row>
    <row r="10094" spans="1:20" hidden="1" x14ac:dyDescent="0.3">
      <c r="A10094">
        <v>44</v>
      </c>
      <c r="B10094" s="1">
        <v>46144</v>
      </c>
      <c r="C10094" t="s">
        <v>162</v>
      </c>
      <c r="D10094" t="s">
        <v>63</v>
      </c>
      <c r="E10094" t="s">
        <v>34</v>
      </c>
      <c r="F10094" t="s">
        <v>41</v>
      </c>
      <c r="G10094">
        <v>1</v>
      </c>
      <c r="H10094">
        <v>15.5</v>
      </c>
      <c r="I10094" t="s">
        <v>197</v>
      </c>
      <c r="J10094" t="s">
        <v>109</v>
      </c>
      <c r="K10094">
        <v>1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 t="s">
        <v>83</v>
      </c>
      <c r="R10094" t="s">
        <v>83</v>
      </c>
      <c r="S10094" t="s">
        <v>83</v>
      </c>
      <c r="T10094" t="str">
        <f>_xlfn.XLOOKUP(A10094,MI_Match_Analysis!$A$2:$A$8,MI_Match_Analysis!$F$2:$F$8,"Not Found")</f>
        <v>Not Found</v>
      </c>
    </row>
    <row r="10095" spans="1:20" hidden="1" x14ac:dyDescent="0.3">
      <c r="A10095">
        <v>44</v>
      </c>
      <c r="B10095" s="1">
        <v>46144</v>
      </c>
      <c r="C10095" t="s">
        <v>162</v>
      </c>
      <c r="D10095" t="s">
        <v>63</v>
      </c>
      <c r="E10095" t="s">
        <v>34</v>
      </c>
      <c r="F10095" t="s">
        <v>41</v>
      </c>
      <c r="G10095">
        <v>1</v>
      </c>
      <c r="H10095">
        <v>15.6</v>
      </c>
      <c r="I10095" t="s">
        <v>182</v>
      </c>
      <c r="J10095" t="s">
        <v>109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 t="s">
        <v>83</v>
      </c>
      <c r="R10095" t="s">
        <v>83</v>
      </c>
      <c r="S10095" t="s">
        <v>83</v>
      </c>
      <c r="T10095" t="str">
        <f>_xlfn.XLOOKUP(A10095,MI_Match_Analysis!$A$2:$A$8,MI_Match_Analysis!$F$2:$F$8,"Not Found")</f>
        <v>Not Found</v>
      </c>
    </row>
    <row r="10096" spans="1:20" hidden="1" x14ac:dyDescent="0.3">
      <c r="A10096">
        <v>44</v>
      </c>
      <c r="B10096" s="1">
        <v>46144</v>
      </c>
      <c r="C10096" t="s">
        <v>162</v>
      </c>
      <c r="D10096" t="s">
        <v>63</v>
      </c>
      <c r="E10096" t="s">
        <v>34</v>
      </c>
      <c r="F10096" t="s">
        <v>41</v>
      </c>
      <c r="G10096">
        <v>1</v>
      </c>
      <c r="H10096">
        <v>16.100000000000001</v>
      </c>
      <c r="I10096" t="s">
        <v>197</v>
      </c>
      <c r="J10096" t="s">
        <v>99</v>
      </c>
      <c r="K10096">
        <v>2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 t="s">
        <v>83</v>
      </c>
      <c r="R10096" t="s">
        <v>83</v>
      </c>
      <c r="S10096" t="s">
        <v>83</v>
      </c>
      <c r="T10096" t="str">
        <f>_xlfn.XLOOKUP(A10096,MI_Match_Analysis!$A$2:$A$8,MI_Match_Analysis!$F$2:$F$8,"Not Found")</f>
        <v>Not Found</v>
      </c>
    </row>
    <row r="10097" spans="1:20" hidden="1" x14ac:dyDescent="0.3">
      <c r="A10097">
        <v>44</v>
      </c>
      <c r="B10097" s="1">
        <v>46144</v>
      </c>
      <c r="C10097" t="s">
        <v>162</v>
      </c>
      <c r="D10097" t="s">
        <v>63</v>
      </c>
      <c r="E10097" t="s">
        <v>34</v>
      </c>
      <c r="F10097" t="s">
        <v>41</v>
      </c>
      <c r="G10097">
        <v>1</v>
      </c>
      <c r="H10097">
        <v>16.2</v>
      </c>
      <c r="I10097" t="s">
        <v>197</v>
      </c>
      <c r="J10097" t="s">
        <v>99</v>
      </c>
      <c r="K10097">
        <v>1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 t="s">
        <v>83</v>
      </c>
      <c r="R10097" t="s">
        <v>83</v>
      </c>
      <c r="S10097" t="s">
        <v>83</v>
      </c>
      <c r="T10097" t="str">
        <f>_xlfn.XLOOKUP(A10097,MI_Match_Analysis!$A$2:$A$8,MI_Match_Analysis!$F$2:$F$8,"Not Found")</f>
        <v>Not Found</v>
      </c>
    </row>
    <row r="10098" spans="1:20" hidden="1" x14ac:dyDescent="0.3">
      <c r="A10098">
        <v>44</v>
      </c>
      <c r="B10098" s="1">
        <v>46144</v>
      </c>
      <c r="C10098" t="s">
        <v>162</v>
      </c>
      <c r="D10098" t="s">
        <v>63</v>
      </c>
      <c r="E10098" t="s">
        <v>34</v>
      </c>
      <c r="F10098" t="s">
        <v>41</v>
      </c>
      <c r="G10098">
        <v>1</v>
      </c>
      <c r="H10098">
        <v>16.3</v>
      </c>
      <c r="I10098" t="s">
        <v>182</v>
      </c>
      <c r="J10098" t="s">
        <v>99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 t="s">
        <v>83</v>
      </c>
      <c r="R10098" t="s">
        <v>83</v>
      </c>
      <c r="S10098" t="s">
        <v>83</v>
      </c>
      <c r="T10098" t="str">
        <f>_xlfn.XLOOKUP(A10098,MI_Match_Analysis!$A$2:$A$8,MI_Match_Analysis!$F$2:$F$8,"Not Found")</f>
        <v>Not Found</v>
      </c>
    </row>
    <row r="10099" spans="1:20" hidden="1" x14ac:dyDescent="0.3">
      <c r="A10099">
        <v>44</v>
      </c>
      <c r="B10099" s="1">
        <v>46144</v>
      </c>
      <c r="C10099" t="s">
        <v>162</v>
      </c>
      <c r="D10099" t="s">
        <v>63</v>
      </c>
      <c r="E10099" t="s">
        <v>34</v>
      </c>
      <c r="F10099" t="s">
        <v>41</v>
      </c>
      <c r="G10099">
        <v>1</v>
      </c>
      <c r="H10099">
        <v>16.399999999999999</v>
      </c>
      <c r="I10099" t="s">
        <v>197</v>
      </c>
      <c r="J10099" t="s">
        <v>99</v>
      </c>
      <c r="K10099">
        <v>6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 t="s">
        <v>83</v>
      </c>
      <c r="R10099" t="s">
        <v>83</v>
      </c>
      <c r="S10099" t="s">
        <v>83</v>
      </c>
      <c r="T10099" t="str">
        <f>_xlfn.XLOOKUP(A10099,MI_Match_Analysis!$A$2:$A$8,MI_Match_Analysis!$F$2:$F$8,"Not Found")</f>
        <v>Not Found</v>
      </c>
    </row>
    <row r="10100" spans="1:20" hidden="1" x14ac:dyDescent="0.3">
      <c r="A10100">
        <v>44</v>
      </c>
      <c r="B10100" s="1">
        <v>46144</v>
      </c>
      <c r="C10100" t="s">
        <v>162</v>
      </c>
      <c r="D10100" t="s">
        <v>63</v>
      </c>
      <c r="E10100" t="s">
        <v>34</v>
      </c>
      <c r="F10100" t="s">
        <v>41</v>
      </c>
      <c r="G10100">
        <v>1</v>
      </c>
      <c r="H10100">
        <v>16.5</v>
      </c>
      <c r="I10100" t="s">
        <v>197</v>
      </c>
      <c r="J10100" t="s">
        <v>99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 t="s">
        <v>165</v>
      </c>
      <c r="R10100" t="s">
        <v>197</v>
      </c>
      <c r="S10100" t="s">
        <v>309</v>
      </c>
      <c r="T10100" t="str">
        <f>_xlfn.XLOOKUP(A10100,MI_Match_Analysis!$A$2:$A$8,MI_Match_Analysis!$F$2:$F$8,"Not Found")</f>
        <v>Not Found</v>
      </c>
    </row>
    <row r="10101" spans="1:20" hidden="1" x14ac:dyDescent="0.3">
      <c r="A10101">
        <v>44</v>
      </c>
      <c r="B10101" s="1">
        <v>46144</v>
      </c>
      <c r="C10101" t="s">
        <v>162</v>
      </c>
      <c r="D10101" t="s">
        <v>63</v>
      </c>
      <c r="E10101" t="s">
        <v>34</v>
      </c>
      <c r="F10101" t="s">
        <v>41</v>
      </c>
      <c r="G10101">
        <v>1</v>
      </c>
      <c r="H10101">
        <v>16.600000000000001</v>
      </c>
      <c r="I10101" t="s">
        <v>306</v>
      </c>
      <c r="J10101" t="s">
        <v>99</v>
      </c>
      <c r="K10101">
        <v>1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 t="s">
        <v>83</v>
      </c>
      <c r="R10101" t="s">
        <v>83</v>
      </c>
      <c r="S10101" t="s">
        <v>83</v>
      </c>
      <c r="T10101" t="str">
        <f>_xlfn.XLOOKUP(A10101,MI_Match_Analysis!$A$2:$A$8,MI_Match_Analysis!$F$2:$F$8,"Not Found")</f>
        <v>Not Found</v>
      </c>
    </row>
    <row r="10102" spans="1:20" hidden="1" x14ac:dyDescent="0.3">
      <c r="A10102">
        <v>44</v>
      </c>
      <c r="B10102" s="1">
        <v>46144</v>
      </c>
      <c r="C10102" t="s">
        <v>162</v>
      </c>
      <c r="D10102" t="s">
        <v>63</v>
      </c>
      <c r="E10102" t="s">
        <v>34</v>
      </c>
      <c r="F10102" t="s">
        <v>41</v>
      </c>
      <c r="G10102">
        <v>1</v>
      </c>
      <c r="H10102">
        <v>17.100000000000001</v>
      </c>
      <c r="I10102" t="s">
        <v>306</v>
      </c>
      <c r="J10102" t="s">
        <v>208</v>
      </c>
      <c r="K10102">
        <v>4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 t="s">
        <v>83</v>
      </c>
      <c r="R10102" t="s">
        <v>83</v>
      </c>
      <c r="S10102" t="s">
        <v>83</v>
      </c>
      <c r="T10102" t="str">
        <f>_xlfn.XLOOKUP(A10102,MI_Match_Analysis!$A$2:$A$8,MI_Match_Analysis!$F$2:$F$8,"Not Found")</f>
        <v>Not Found</v>
      </c>
    </row>
    <row r="10103" spans="1:20" hidden="1" x14ac:dyDescent="0.3">
      <c r="A10103">
        <v>44</v>
      </c>
      <c r="B10103" s="1">
        <v>46144</v>
      </c>
      <c r="C10103" t="s">
        <v>162</v>
      </c>
      <c r="D10103" t="s">
        <v>63</v>
      </c>
      <c r="E10103" t="s">
        <v>34</v>
      </c>
      <c r="F10103" t="s">
        <v>41</v>
      </c>
      <c r="G10103">
        <v>1</v>
      </c>
      <c r="H10103">
        <v>17.2</v>
      </c>
      <c r="I10103" t="s">
        <v>306</v>
      </c>
      <c r="J10103" t="s">
        <v>208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 t="s">
        <v>167</v>
      </c>
      <c r="R10103" t="s">
        <v>306</v>
      </c>
      <c r="S10103" t="s">
        <v>83</v>
      </c>
      <c r="T10103" t="str">
        <f>_xlfn.XLOOKUP(A10103,MI_Match_Analysis!$A$2:$A$8,MI_Match_Analysis!$F$2:$F$8,"Not Found")</f>
        <v>Not Found</v>
      </c>
    </row>
    <row r="10104" spans="1:20" hidden="1" x14ac:dyDescent="0.3">
      <c r="A10104">
        <v>44</v>
      </c>
      <c r="B10104" s="1">
        <v>46144</v>
      </c>
      <c r="C10104" t="s">
        <v>162</v>
      </c>
      <c r="D10104" t="s">
        <v>63</v>
      </c>
      <c r="E10104" t="s">
        <v>34</v>
      </c>
      <c r="F10104" t="s">
        <v>41</v>
      </c>
      <c r="G10104">
        <v>1</v>
      </c>
      <c r="H10104">
        <v>17.3</v>
      </c>
      <c r="I10104" t="s">
        <v>282</v>
      </c>
      <c r="J10104" t="s">
        <v>208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 t="s">
        <v>83</v>
      </c>
      <c r="R10104" t="s">
        <v>83</v>
      </c>
      <c r="S10104" t="s">
        <v>83</v>
      </c>
      <c r="T10104" t="str">
        <f>_xlfn.XLOOKUP(A10104,MI_Match_Analysis!$A$2:$A$8,MI_Match_Analysis!$F$2:$F$8,"Not Found")</f>
        <v>Not Found</v>
      </c>
    </row>
    <row r="10105" spans="1:20" hidden="1" x14ac:dyDescent="0.3">
      <c r="A10105">
        <v>44</v>
      </c>
      <c r="B10105" s="1">
        <v>46144</v>
      </c>
      <c r="C10105" t="s">
        <v>162</v>
      </c>
      <c r="D10105" t="s">
        <v>63</v>
      </c>
      <c r="E10105" t="s">
        <v>34</v>
      </c>
      <c r="F10105" t="s">
        <v>41</v>
      </c>
      <c r="G10105">
        <v>1</v>
      </c>
      <c r="H10105">
        <v>17.399999999999999</v>
      </c>
      <c r="I10105" t="s">
        <v>282</v>
      </c>
      <c r="J10105" t="s">
        <v>208</v>
      </c>
      <c r="K10105">
        <v>1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 t="s">
        <v>83</v>
      </c>
      <c r="R10105" t="s">
        <v>83</v>
      </c>
      <c r="S10105" t="s">
        <v>83</v>
      </c>
      <c r="T10105" t="str">
        <f>_xlfn.XLOOKUP(A10105,MI_Match_Analysis!$A$2:$A$8,MI_Match_Analysis!$F$2:$F$8,"Not Found")</f>
        <v>Not Found</v>
      </c>
    </row>
    <row r="10106" spans="1:20" hidden="1" x14ac:dyDescent="0.3">
      <c r="A10106">
        <v>44</v>
      </c>
      <c r="B10106" s="1">
        <v>46144</v>
      </c>
      <c r="C10106" t="s">
        <v>162</v>
      </c>
      <c r="D10106" t="s">
        <v>63</v>
      </c>
      <c r="E10106" t="s">
        <v>34</v>
      </c>
      <c r="F10106" t="s">
        <v>41</v>
      </c>
      <c r="G10106">
        <v>1</v>
      </c>
      <c r="H10106">
        <v>17.5</v>
      </c>
      <c r="I10106" t="s">
        <v>182</v>
      </c>
      <c r="J10106" t="s">
        <v>208</v>
      </c>
      <c r="K10106">
        <v>1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 t="s">
        <v>83</v>
      </c>
      <c r="R10106" t="s">
        <v>83</v>
      </c>
      <c r="S10106" t="s">
        <v>83</v>
      </c>
      <c r="T10106" t="str">
        <f>_xlfn.XLOOKUP(A10106,MI_Match_Analysis!$A$2:$A$8,MI_Match_Analysis!$F$2:$F$8,"Not Found")</f>
        <v>Not Found</v>
      </c>
    </row>
    <row r="10107" spans="1:20" hidden="1" x14ac:dyDescent="0.3">
      <c r="A10107">
        <v>44</v>
      </c>
      <c r="B10107" s="1">
        <v>46144</v>
      </c>
      <c r="C10107" t="s">
        <v>162</v>
      </c>
      <c r="D10107" t="s">
        <v>63</v>
      </c>
      <c r="E10107" t="s">
        <v>34</v>
      </c>
      <c r="F10107" t="s">
        <v>41</v>
      </c>
      <c r="G10107">
        <v>1</v>
      </c>
      <c r="H10107">
        <v>17.600000000000001</v>
      </c>
      <c r="I10107" t="s">
        <v>282</v>
      </c>
      <c r="J10107" t="s">
        <v>208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 t="s">
        <v>83</v>
      </c>
      <c r="R10107" t="s">
        <v>83</v>
      </c>
      <c r="S10107" t="s">
        <v>83</v>
      </c>
      <c r="T10107" t="str">
        <f>_xlfn.XLOOKUP(A10107,MI_Match_Analysis!$A$2:$A$8,MI_Match_Analysis!$F$2:$F$8,"Not Found")</f>
        <v>Not Found</v>
      </c>
    </row>
    <row r="10108" spans="1:20" hidden="1" x14ac:dyDescent="0.3">
      <c r="A10108">
        <v>44</v>
      </c>
      <c r="B10108" s="1">
        <v>46144</v>
      </c>
      <c r="C10108" t="s">
        <v>162</v>
      </c>
      <c r="D10108" t="s">
        <v>63</v>
      </c>
      <c r="E10108" t="s">
        <v>34</v>
      </c>
      <c r="F10108" t="s">
        <v>41</v>
      </c>
      <c r="G10108">
        <v>1</v>
      </c>
      <c r="H10108">
        <v>18.100000000000001</v>
      </c>
      <c r="I10108" t="s">
        <v>282</v>
      </c>
      <c r="J10108" t="s">
        <v>99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 t="s">
        <v>83</v>
      </c>
      <c r="R10108" t="s">
        <v>83</v>
      </c>
      <c r="S10108" t="s">
        <v>83</v>
      </c>
      <c r="T10108" t="str">
        <f>_xlfn.XLOOKUP(A10108,MI_Match_Analysis!$A$2:$A$8,MI_Match_Analysis!$F$2:$F$8,"Not Found")</f>
        <v>Not Found</v>
      </c>
    </row>
    <row r="10109" spans="1:20" hidden="1" x14ac:dyDescent="0.3">
      <c r="A10109">
        <v>44</v>
      </c>
      <c r="B10109" s="1">
        <v>46144</v>
      </c>
      <c r="C10109" t="s">
        <v>162</v>
      </c>
      <c r="D10109" t="s">
        <v>63</v>
      </c>
      <c r="E10109" t="s">
        <v>34</v>
      </c>
      <c r="F10109" t="s">
        <v>41</v>
      </c>
      <c r="G10109">
        <v>1</v>
      </c>
      <c r="H10109">
        <v>18.2</v>
      </c>
      <c r="I10109" t="s">
        <v>282</v>
      </c>
      <c r="J10109" t="s">
        <v>99</v>
      </c>
      <c r="K10109">
        <v>1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 t="s">
        <v>83</v>
      </c>
      <c r="R10109" t="s">
        <v>83</v>
      </c>
      <c r="S10109" t="s">
        <v>83</v>
      </c>
      <c r="T10109" t="str">
        <f>_xlfn.XLOOKUP(A10109,MI_Match_Analysis!$A$2:$A$8,MI_Match_Analysis!$F$2:$F$8,"Not Found")</f>
        <v>Not Found</v>
      </c>
    </row>
    <row r="10110" spans="1:20" hidden="1" x14ac:dyDescent="0.3">
      <c r="A10110">
        <v>44</v>
      </c>
      <c r="B10110" s="1">
        <v>46144</v>
      </c>
      <c r="C10110" t="s">
        <v>162</v>
      </c>
      <c r="D10110" t="s">
        <v>63</v>
      </c>
      <c r="E10110" t="s">
        <v>34</v>
      </c>
      <c r="F10110" t="s">
        <v>41</v>
      </c>
      <c r="G10110">
        <v>1</v>
      </c>
      <c r="H10110">
        <v>18.3</v>
      </c>
      <c r="I10110" t="s">
        <v>182</v>
      </c>
      <c r="J10110" t="s">
        <v>99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 t="s">
        <v>83</v>
      </c>
      <c r="R10110" t="s">
        <v>83</v>
      </c>
      <c r="S10110" t="s">
        <v>83</v>
      </c>
      <c r="T10110" t="str">
        <f>_xlfn.XLOOKUP(A10110,MI_Match_Analysis!$A$2:$A$8,MI_Match_Analysis!$F$2:$F$8,"Not Found")</f>
        <v>Not Found</v>
      </c>
    </row>
    <row r="10111" spans="1:20" hidden="1" x14ac:dyDescent="0.3">
      <c r="A10111">
        <v>44</v>
      </c>
      <c r="B10111" s="1">
        <v>46144</v>
      </c>
      <c r="C10111" t="s">
        <v>162</v>
      </c>
      <c r="D10111" t="s">
        <v>63</v>
      </c>
      <c r="E10111" t="s">
        <v>34</v>
      </c>
      <c r="F10111" t="s">
        <v>41</v>
      </c>
      <c r="G10111">
        <v>1</v>
      </c>
      <c r="H10111">
        <v>18.399999999999999</v>
      </c>
      <c r="I10111" t="s">
        <v>182</v>
      </c>
      <c r="J10111" t="s">
        <v>99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 t="s">
        <v>83</v>
      </c>
      <c r="R10111" t="s">
        <v>83</v>
      </c>
      <c r="S10111" t="s">
        <v>83</v>
      </c>
      <c r="T10111" t="str">
        <f>_xlfn.XLOOKUP(A10111,MI_Match_Analysis!$A$2:$A$8,MI_Match_Analysis!$F$2:$F$8,"Not Found")</f>
        <v>Not Found</v>
      </c>
    </row>
    <row r="10112" spans="1:20" hidden="1" x14ac:dyDescent="0.3">
      <c r="A10112">
        <v>44</v>
      </c>
      <c r="B10112" s="1">
        <v>46144</v>
      </c>
      <c r="C10112" t="s">
        <v>162</v>
      </c>
      <c r="D10112" t="s">
        <v>63</v>
      </c>
      <c r="E10112" t="s">
        <v>34</v>
      </c>
      <c r="F10112" t="s">
        <v>41</v>
      </c>
      <c r="G10112">
        <v>1</v>
      </c>
      <c r="H10112">
        <v>18.5</v>
      </c>
      <c r="I10112" t="s">
        <v>182</v>
      </c>
      <c r="J10112" t="s">
        <v>99</v>
      </c>
      <c r="K10112">
        <v>2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 t="s">
        <v>83</v>
      </c>
      <c r="R10112" t="s">
        <v>83</v>
      </c>
      <c r="S10112" t="s">
        <v>83</v>
      </c>
      <c r="T10112" t="str">
        <f>_xlfn.XLOOKUP(A10112,MI_Match_Analysis!$A$2:$A$8,MI_Match_Analysis!$F$2:$F$8,"Not Found")</f>
        <v>Not Found</v>
      </c>
    </row>
    <row r="10113" spans="1:20" hidden="1" x14ac:dyDescent="0.3">
      <c r="A10113">
        <v>44</v>
      </c>
      <c r="B10113" s="1">
        <v>46144</v>
      </c>
      <c r="C10113" t="s">
        <v>162</v>
      </c>
      <c r="D10113" t="s">
        <v>63</v>
      </c>
      <c r="E10113" t="s">
        <v>34</v>
      </c>
      <c r="F10113" t="s">
        <v>41</v>
      </c>
      <c r="G10113">
        <v>1</v>
      </c>
      <c r="H10113">
        <v>18.600000000000001</v>
      </c>
      <c r="I10113" t="s">
        <v>182</v>
      </c>
      <c r="J10113" t="s">
        <v>99</v>
      </c>
      <c r="K10113">
        <v>1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 t="s">
        <v>83</v>
      </c>
      <c r="R10113" t="s">
        <v>83</v>
      </c>
      <c r="S10113" t="s">
        <v>83</v>
      </c>
      <c r="T10113" t="str">
        <f>_xlfn.XLOOKUP(A10113,MI_Match_Analysis!$A$2:$A$8,MI_Match_Analysis!$F$2:$F$8,"Not Found")</f>
        <v>Not Found</v>
      </c>
    </row>
    <row r="10114" spans="1:20" hidden="1" x14ac:dyDescent="0.3">
      <c r="A10114">
        <v>44</v>
      </c>
      <c r="B10114" s="1">
        <v>46144</v>
      </c>
      <c r="C10114" t="s">
        <v>162</v>
      </c>
      <c r="D10114" t="s">
        <v>63</v>
      </c>
      <c r="E10114" t="s">
        <v>34</v>
      </c>
      <c r="F10114" t="s">
        <v>41</v>
      </c>
      <c r="G10114">
        <v>1</v>
      </c>
      <c r="H10114">
        <v>19.100000000000001</v>
      </c>
      <c r="I10114" t="s">
        <v>182</v>
      </c>
      <c r="J10114" t="s">
        <v>208</v>
      </c>
      <c r="K10114">
        <v>4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 t="s">
        <v>83</v>
      </c>
      <c r="R10114" t="s">
        <v>83</v>
      </c>
      <c r="S10114" t="s">
        <v>83</v>
      </c>
      <c r="T10114" t="str">
        <f>_xlfn.XLOOKUP(A10114,MI_Match_Analysis!$A$2:$A$8,MI_Match_Analysis!$F$2:$F$8,"Not Found")</f>
        <v>Not Found</v>
      </c>
    </row>
    <row r="10115" spans="1:20" hidden="1" x14ac:dyDescent="0.3">
      <c r="A10115">
        <v>44</v>
      </c>
      <c r="B10115" s="1">
        <v>46144</v>
      </c>
      <c r="C10115" t="s">
        <v>162</v>
      </c>
      <c r="D10115" t="s">
        <v>63</v>
      </c>
      <c r="E10115" t="s">
        <v>34</v>
      </c>
      <c r="F10115" t="s">
        <v>41</v>
      </c>
      <c r="G10115">
        <v>1</v>
      </c>
      <c r="H10115">
        <v>19.2</v>
      </c>
      <c r="I10115" t="s">
        <v>182</v>
      </c>
      <c r="J10115" t="s">
        <v>208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 t="s">
        <v>83</v>
      </c>
      <c r="R10115" t="s">
        <v>83</v>
      </c>
      <c r="S10115" t="s">
        <v>83</v>
      </c>
      <c r="T10115" t="str">
        <f>_xlfn.XLOOKUP(A10115,MI_Match_Analysis!$A$2:$A$8,MI_Match_Analysis!$F$2:$F$8,"Not Found")</f>
        <v>Not Found</v>
      </c>
    </row>
    <row r="10116" spans="1:20" hidden="1" x14ac:dyDescent="0.3">
      <c r="A10116">
        <v>44</v>
      </c>
      <c r="B10116" s="1">
        <v>46144</v>
      </c>
      <c r="C10116" t="s">
        <v>162</v>
      </c>
      <c r="D10116" t="s">
        <v>63</v>
      </c>
      <c r="E10116" t="s">
        <v>34</v>
      </c>
      <c r="F10116" t="s">
        <v>41</v>
      </c>
      <c r="G10116">
        <v>1</v>
      </c>
      <c r="H10116">
        <v>19.2</v>
      </c>
      <c r="I10116" t="s">
        <v>182</v>
      </c>
      <c r="J10116" t="s">
        <v>208</v>
      </c>
      <c r="K10116">
        <v>0</v>
      </c>
      <c r="L10116">
        <v>1</v>
      </c>
      <c r="M10116">
        <v>1</v>
      </c>
      <c r="N10116">
        <v>0</v>
      </c>
      <c r="O10116">
        <v>0</v>
      </c>
      <c r="P10116">
        <v>0</v>
      </c>
      <c r="Q10116" t="s">
        <v>83</v>
      </c>
      <c r="R10116" t="s">
        <v>83</v>
      </c>
      <c r="S10116" t="s">
        <v>83</v>
      </c>
      <c r="T10116" t="str">
        <f>_xlfn.XLOOKUP(A10116,MI_Match_Analysis!$A$2:$A$8,MI_Match_Analysis!$F$2:$F$8,"Not Found")</f>
        <v>Not Found</v>
      </c>
    </row>
    <row r="10117" spans="1:20" hidden="1" x14ac:dyDescent="0.3">
      <c r="A10117">
        <v>44</v>
      </c>
      <c r="B10117" s="1">
        <v>46144</v>
      </c>
      <c r="C10117" t="s">
        <v>162</v>
      </c>
      <c r="D10117" t="s">
        <v>63</v>
      </c>
      <c r="E10117" t="s">
        <v>34</v>
      </c>
      <c r="F10117" t="s">
        <v>41</v>
      </c>
      <c r="G10117">
        <v>1</v>
      </c>
      <c r="H10117">
        <v>19.3</v>
      </c>
      <c r="I10117" t="s">
        <v>182</v>
      </c>
      <c r="J10117" t="s">
        <v>208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 t="s">
        <v>165</v>
      </c>
      <c r="R10117" t="s">
        <v>182</v>
      </c>
      <c r="S10117" t="s">
        <v>264</v>
      </c>
      <c r="T10117" t="str">
        <f>_xlfn.XLOOKUP(A10117,MI_Match_Analysis!$A$2:$A$8,MI_Match_Analysis!$F$2:$F$8,"Not Found")</f>
        <v>Not Found</v>
      </c>
    </row>
    <row r="10118" spans="1:20" hidden="1" x14ac:dyDescent="0.3">
      <c r="A10118">
        <v>44</v>
      </c>
      <c r="B10118" s="1">
        <v>46144</v>
      </c>
      <c r="C10118" t="s">
        <v>162</v>
      </c>
      <c r="D10118" t="s">
        <v>63</v>
      </c>
      <c r="E10118" t="s">
        <v>34</v>
      </c>
      <c r="F10118" t="s">
        <v>41</v>
      </c>
      <c r="G10118">
        <v>1</v>
      </c>
      <c r="H10118">
        <v>19.399999999999999</v>
      </c>
      <c r="I10118" t="s">
        <v>180</v>
      </c>
      <c r="J10118" t="s">
        <v>208</v>
      </c>
      <c r="K10118">
        <v>6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 t="s">
        <v>83</v>
      </c>
      <c r="R10118" t="s">
        <v>83</v>
      </c>
      <c r="S10118" t="s">
        <v>83</v>
      </c>
      <c r="T10118" t="str">
        <f>_xlfn.XLOOKUP(A10118,MI_Match_Analysis!$A$2:$A$8,MI_Match_Analysis!$F$2:$F$8,"Not Found")</f>
        <v>Not Found</v>
      </c>
    </row>
    <row r="10119" spans="1:20" hidden="1" x14ac:dyDescent="0.3">
      <c r="A10119">
        <v>44</v>
      </c>
      <c r="B10119" s="1">
        <v>46144</v>
      </c>
      <c r="C10119" t="s">
        <v>162</v>
      </c>
      <c r="D10119" t="s">
        <v>63</v>
      </c>
      <c r="E10119" t="s">
        <v>34</v>
      </c>
      <c r="F10119" t="s">
        <v>41</v>
      </c>
      <c r="G10119">
        <v>1</v>
      </c>
      <c r="H10119">
        <v>19.5</v>
      </c>
      <c r="I10119" t="s">
        <v>180</v>
      </c>
      <c r="J10119" t="s">
        <v>208</v>
      </c>
      <c r="K10119">
        <v>1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 t="s">
        <v>83</v>
      </c>
      <c r="R10119" t="s">
        <v>83</v>
      </c>
      <c r="S10119" t="s">
        <v>83</v>
      </c>
      <c r="T10119" t="str">
        <f>_xlfn.XLOOKUP(A10119,MI_Match_Analysis!$A$2:$A$8,MI_Match_Analysis!$F$2:$F$8,"Not Found")</f>
        <v>Not Found</v>
      </c>
    </row>
    <row r="10120" spans="1:20" hidden="1" x14ac:dyDescent="0.3">
      <c r="A10120">
        <v>44</v>
      </c>
      <c r="B10120" s="1">
        <v>46144</v>
      </c>
      <c r="C10120" t="s">
        <v>162</v>
      </c>
      <c r="D10120" t="s">
        <v>63</v>
      </c>
      <c r="E10120" t="s">
        <v>34</v>
      </c>
      <c r="F10120" t="s">
        <v>41</v>
      </c>
      <c r="G10120">
        <v>1</v>
      </c>
      <c r="H10120">
        <v>19.600000000000001</v>
      </c>
      <c r="I10120" t="s">
        <v>282</v>
      </c>
      <c r="J10120" t="s">
        <v>208</v>
      </c>
      <c r="K10120">
        <v>0</v>
      </c>
      <c r="L10120">
        <v>1</v>
      </c>
      <c r="M10120">
        <v>0</v>
      </c>
      <c r="N10120">
        <v>0</v>
      </c>
      <c r="O10120">
        <v>1</v>
      </c>
      <c r="P10120">
        <v>0</v>
      </c>
      <c r="Q10120" t="s">
        <v>83</v>
      </c>
      <c r="R10120" t="s">
        <v>83</v>
      </c>
      <c r="S10120" t="s">
        <v>83</v>
      </c>
      <c r="T10120" t="str">
        <f>_xlfn.XLOOKUP(A10120,MI_Match_Analysis!$A$2:$A$8,MI_Match_Analysis!$F$2:$F$8,"Not Found")</f>
        <v>Not Found</v>
      </c>
    </row>
    <row r="10121" spans="1:20" hidden="1" x14ac:dyDescent="0.3">
      <c r="A10121">
        <v>44</v>
      </c>
      <c r="B10121" s="1">
        <v>46144</v>
      </c>
      <c r="C10121" t="s">
        <v>162</v>
      </c>
      <c r="D10121" t="s">
        <v>63</v>
      </c>
      <c r="E10121" t="s">
        <v>41</v>
      </c>
      <c r="F10121" t="s">
        <v>34</v>
      </c>
      <c r="G10121">
        <v>2</v>
      </c>
      <c r="H10121">
        <v>0.1</v>
      </c>
      <c r="I10121" t="s">
        <v>98</v>
      </c>
      <c r="J10121" t="s">
        <v>180</v>
      </c>
      <c r="K10121">
        <v>1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 t="s">
        <v>83</v>
      </c>
      <c r="R10121" t="s">
        <v>83</v>
      </c>
      <c r="S10121" t="s">
        <v>83</v>
      </c>
      <c r="T10121" t="str">
        <f>_xlfn.XLOOKUP(A10121,MI_Match_Analysis!$A$2:$A$8,MI_Match_Analysis!$F$2:$F$8,"Not Found")</f>
        <v>Not Found</v>
      </c>
    </row>
    <row r="10122" spans="1:20" hidden="1" x14ac:dyDescent="0.3">
      <c r="A10122">
        <v>44</v>
      </c>
      <c r="B10122" s="1">
        <v>46144</v>
      </c>
      <c r="C10122" t="s">
        <v>162</v>
      </c>
      <c r="D10122" t="s">
        <v>63</v>
      </c>
      <c r="E10122" t="s">
        <v>41</v>
      </c>
      <c r="F10122" t="s">
        <v>34</v>
      </c>
      <c r="G10122">
        <v>2</v>
      </c>
      <c r="H10122">
        <v>0.2</v>
      </c>
      <c r="I10122" t="s">
        <v>199</v>
      </c>
      <c r="J10122" t="s">
        <v>180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 t="s">
        <v>83</v>
      </c>
      <c r="R10122" t="s">
        <v>83</v>
      </c>
      <c r="S10122" t="s">
        <v>83</v>
      </c>
      <c r="T10122" t="str">
        <f>_xlfn.XLOOKUP(A10122,MI_Match_Analysis!$A$2:$A$8,MI_Match_Analysis!$F$2:$F$8,"Not Found")</f>
        <v>Not Found</v>
      </c>
    </row>
    <row r="10123" spans="1:20" hidden="1" x14ac:dyDescent="0.3">
      <c r="A10123">
        <v>44</v>
      </c>
      <c r="B10123" s="1">
        <v>46144</v>
      </c>
      <c r="C10123" t="s">
        <v>162</v>
      </c>
      <c r="D10123" t="s">
        <v>63</v>
      </c>
      <c r="E10123" t="s">
        <v>41</v>
      </c>
      <c r="F10123" t="s">
        <v>34</v>
      </c>
      <c r="G10123">
        <v>2</v>
      </c>
      <c r="H10123">
        <v>0.3</v>
      </c>
      <c r="I10123" t="s">
        <v>199</v>
      </c>
      <c r="J10123" t="s">
        <v>180</v>
      </c>
      <c r="K10123">
        <v>1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 t="s">
        <v>83</v>
      </c>
      <c r="R10123" t="s">
        <v>83</v>
      </c>
      <c r="S10123" t="s">
        <v>83</v>
      </c>
      <c r="T10123" t="str">
        <f>_xlfn.XLOOKUP(A10123,MI_Match_Analysis!$A$2:$A$8,MI_Match_Analysis!$F$2:$F$8,"Not Found")</f>
        <v>Not Found</v>
      </c>
    </row>
    <row r="10124" spans="1:20" hidden="1" x14ac:dyDescent="0.3">
      <c r="A10124">
        <v>44</v>
      </c>
      <c r="B10124" s="1">
        <v>46144</v>
      </c>
      <c r="C10124" t="s">
        <v>162</v>
      </c>
      <c r="D10124" t="s">
        <v>63</v>
      </c>
      <c r="E10124" t="s">
        <v>41</v>
      </c>
      <c r="F10124" t="s">
        <v>34</v>
      </c>
      <c r="G10124">
        <v>2</v>
      </c>
      <c r="H10124">
        <v>0.4</v>
      </c>
      <c r="I10124" t="s">
        <v>98</v>
      </c>
      <c r="J10124" t="s">
        <v>180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 t="s">
        <v>83</v>
      </c>
      <c r="R10124" t="s">
        <v>83</v>
      </c>
      <c r="S10124" t="s">
        <v>83</v>
      </c>
      <c r="T10124" t="str">
        <f>_xlfn.XLOOKUP(A10124,MI_Match_Analysis!$A$2:$A$8,MI_Match_Analysis!$F$2:$F$8,"Not Found")</f>
        <v>Not Found</v>
      </c>
    </row>
    <row r="10125" spans="1:20" hidden="1" x14ac:dyDescent="0.3">
      <c r="A10125">
        <v>44</v>
      </c>
      <c r="B10125" s="1">
        <v>46144</v>
      </c>
      <c r="C10125" t="s">
        <v>162</v>
      </c>
      <c r="D10125" t="s">
        <v>63</v>
      </c>
      <c r="E10125" t="s">
        <v>41</v>
      </c>
      <c r="F10125" t="s">
        <v>34</v>
      </c>
      <c r="G10125">
        <v>2</v>
      </c>
      <c r="H10125">
        <v>0.5</v>
      </c>
      <c r="I10125" t="s">
        <v>98</v>
      </c>
      <c r="J10125" t="s">
        <v>180</v>
      </c>
      <c r="K10125">
        <v>4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 t="s">
        <v>83</v>
      </c>
      <c r="R10125" t="s">
        <v>83</v>
      </c>
      <c r="S10125" t="s">
        <v>83</v>
      </c>
      <c r="T10125" t="str">
        <f>_xlfn.XLOOKUP(A10125,MI_Match_Analysis!$A$2:$A$8,MI_Match_Analysis!$F$2:$F$8,"Not Found")</f>
        <v>Not Found</v>
      </c>
    </row>
    <row r="10126" spans="1:20" hidden="1" x14ac:dyDescent="0.3">
      <c r="A10126">
        <v>44</v>
      </c>
      <c r="B10126" s="1">
        <v>46144</v>
      </c>
      <c r="C10126" t="s">
        <v>162</v>
      </c>
      <c r="D10126" t="s">
        <v>63</v>
      </c>
      <c r="E10126" t="s">
        <v>41</v>
      </c>
      <c r="F10126" t="s">
        <v>34</v>
      </c>
      <c r="G10126">
        <v>2</v>
      </c>
      <c r="H10126">
        <v>0.6</v>
      </c>
      <c r="I10126" t="s">
        <v>98</v>
      </c>
      <c r="J10126" t="s">
        <v>180</v>
      </c>
      <c r="K10126">
        <v>1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 t="s">
        <v>83</v>
      </c>
      <c r="R10126" t="s">
        <v>83</v>
      </c>
      <c r="S10126" t="s">
        <v>83</v>
      </c>
      <c r="T10126" t="str">
        <f>_xlfn.XLOOKUP(A10126,MI_Match_Analysis!$A$2:$A$8,MI_Match_Analysis!$F$2:$F$8,"Not Found")</f>
        <v>Not Found</v>
      </c>
    </row>
    <row r="10127" spans="1:20" hidden="1" x14ac:dyDescent="0.3">
      <c r="A10127">
        <v>44</v>
      </c>
      <c r="B10127" s="1">
        <v>46144</v>
      </c>
      <c r="C10127" t="s">
        <v>162</v>
      </c>
      <c r="D10127" t="s">
        <v>63</v>
      </c>
      <c r="E10127" t="s">
        <v>41</v>
      </c>
      <c r="F10127" t="s">
        <v>34</v>
      </c>
      <c r="G10127">
        <v>2</v>
      </c>
      <c r="H10127">
        <v>1.1000000000000001</v>
      </c>
      <c r="I10127" t="s">
        <v>98</v>
      </c>
      <c r="J10127" t="s">
        <v>184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 t="s">
        <v>83</v>
      </c>
      <c r="R10127" t="s">
        <v>83</v>
      </c>
      <c r="S10127" t="s">
        <v>83</v>
      </c>
      <c r="T10127" t="str">
        <f>_xlfn.XLOOKUP(A10127,MI_Match_Analysis!$A$2:$A$8,MI_Match_Analysis!$F$2:$F$8,"Not Found")</f>
        <v>Not Found</v>
      </c>
    </row>
    <row r="10128" spans="1:20" hidden="1" x14ac:dyDescent="0.3">
      <c r="A10128">
        <v>44</v>
      </c>
      <c r="B10128" s="1">
        <v>46144</v>
      </c>
      <c r="C10128" t="s">
        <v>162</v>
      </c>
      <c r="D10128" t="s">
        <v>63</v>
      </c>
      <c r="E10128" t="s">
        <v>41</v>
      </c>
      <c r="F10128" t="s">
        <v>34</v>
      </c>
      <c r="G10128">
        <v>2</v>
      </c>
      <c r="H10128">
        <v>1.2</v>
      </c>
      <c r="I10128" t="s">
        <v>98</v>
      </c>
      <c r="J10128" t="s">
        <v>184</v>
      </c>
      <c r="K10128">
        <v>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 t="s">
        <v>83</v>
      </c>
      <c r="R10128" t="s">
        <v>83</v>
      </c>
      <c r="S10128" t="s">
        <v>83</v>
      </c>
      <c r="T10128" t="str">
        <f>_xlfn.XLOOKUP(A10128,MI_Match_Analysis!$A$2:$A$8,MI_Match_Analysis!$F$2:$F$8,"Not Found")</f>
        <v>Not Found</v>
      </c>
    </row>
    <row r="10129" spans="1:20" hidden="1" x14ac:dyDescent="0.3">
      <c r="A10129">
        <v>44</v>
      </c>
      <c r="B10129" s="1">
        <v>46144</v>
      </c>
      <c r="C10129" t="s">
        <v>162</v>
      </c>
      <c r="D10129" t="s">
        <v>63</v>
      </c>
      <c r="E10129" t="s">
        <v>41</v>
      </c>
      <c r="F10129" t="s">
        <v>34</v>
      </c>
      <c r="G10129">
        <v>2</v>
      </c>
      <c r="H10129">
        <v>1.3</v>
      </c>
      <c r="I10129" t="s">
        <v>199</v>
      </c>
      <c r="J10129" t="s">
        <v>184</v>
      </c>
      <c r="K10129">
        <v>1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 t="s">
        <v>83</v>
      </c>
      <c r="R10129" t="s">
        <v>83</v>
      </c>
      <c r="S10129" t="s">
        <v>83</v>
      </c>
      <c r="T10129" t="str">
        <f>_xlfn.XLOOKUP(A10129,MI_Match_Analysis!$A$2:$A$8,MI_Match_Analysis!$F$2:$F$8,"Not Found")</f>
        <v>Not Found</v>
      </c>
    </row>
    <row r="10130" spans="1:20" hidden="1" x14ac:dyDescent="0.3">
      <c r="A10130">
        <v>44</v>
      </c>
      <c r="B10130" s="1">
        <v>46144</v>
      </c>
      <c r="C10130" t="s">
        <v>162</v>
      </c>
      <c r="D10130" t="s">
        <v>63</v>
      </c>
      <c r="E10130" t="s">
        <v>41</v>
      </c>
      <c r="F10130" t="s">
        <v>34</v>
      </c>
      <c r="G10130">
        <v>2</v>
      </c>
      <c r="H10130">
        <v>1.4</v>
      </c>
      <c r="I10130" t="s">
        <v>98</v>
      </c>
      <c r="J10130" t="s">
        <v>184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 t="s">
        <v>83</v>
      </c>
      <c r="R10130" t="s">
        <v>83</v>
      </c>
      <c r="S10130" t="s">
        <v>83</v>
      </c>
      <c r="T10130" t="str">
        <f>_xlfn.XLOOKUP(A10130,MI_Match_Analysis!$A$2:$A$8,MI_Match_Analysis!$F$2:$F$8,"Not Found")</f>
        <v>Not Found</v>
      </c>
    </row>
    <row r="10131" spans="1:20" hidden="1" x14ac:dyDescent="0.3">
      <c r="A10131">
        <v>44</v>
      </c>
      <c r="B10131" s="1">
        <v>46144</v>
      </c>
      <c r="C10131" t="s">
        <v>162</v>
      </c>
      <c r="D10131" t="s">
        <v>63</v>
      </c>
      <c r="E10131" t="s">
        <v>41</v>
      </c>
      <c r="F10131" t="s">
        <v>34</v>
      </c>
      <c r="G10131">
        <v>2</v>
      </c>
      <c r="H10131">
        <v>1.5</v>
      </c>
      <c r="I10131" t="s">
        <v>98</v>
      </c>
      <c r="J10131" t="s">
        <v>184</v>
      </c>
      <c r="K10131">
        <v>4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 t="s">
        <v>83</v>
      </c>
      <c r="R10131" t="s">
        <v>83</v>
      </c>
      <c r="S10131" t="s">
        <v>83</v>
      </c>
      <c r="T10131" t="str">
        <f>_xlfn.XLOOKUP(A10131,MI_Match_Analysis!$A$2:$A$8,MI_Match_Analysis!$F$2:$F$8,"Not Found")</f>
        <v>Not Found</v>
      </c>
    </row>
    <row r="10132" spans="1:20" hidden="1" x14ac:dyDescent="0.3">
      <c r="A10132">
        <v>44</v>
      </c>
      <c r="B10132" s="1">
        <v>46144</v>
      </c>
      <c r="C10132" t="s">
        <v>162</v>
      </c>
      <c r="D10132" t="s">
        <v>63</v>
      </c>
      <c r="E10132" t="s">
        <v>41</v>
      </c>
      <c r="F10132" t="s">
        <v>34</v>
      </c>
      <c r="G10132">
        <v>2</v>
      </c>
      <c r="H10132">
        <v>1.6</v>
      </c>
      <c r="I10132" t="s">
        <v>98</v>
      </c>
      <c r="J10132" t="s">
        <v>184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 t="s">
        <v>165</v>
      </c>
      <c r="R10132" t="s">
        <v>98</v>
      </c>
      <c r="S10132" t="s">
        <v>37</v>
      </c>
      <c r="T10132" t="str">
        <f>_xlfn.XLOOKUP(A10132,MI_Match_Analysis!$A$2:$A$8,MI_Match_Analysis!$F$2:$F$8,"Not Found")</f>
        <v>Not Found</v>
      </c>
    </row>
    <row r="10133" spans="1:20" hidden="1" x14ac:dyDescent="0.3">
      <c r="A10133">
        <v>44</v>
      </c>
      <c r="B10133" s="1">
        <v>46144</v>
      </c>
      <c r="C10133" t="s">
        <v>162</v>
      </c>
      <c r="D10133" t="s">
        <v>63</v>
      </c>
      <c r="E10133" t="s">
        <v>41</v>
      </c>
      <c r="F10133" t="s">
        <v>34</v>
      </c>
      <c r="G10133">
        <v>2</v>
      </c>
      <c r="H10133">
        <v>2.1</v>
      </c>
      <c r="I10133" t="s">
        <v>199</v>
      </c>
      <c r="J10133" t="s">
        <v>180</v>
      </c>
      <c r="K10133">
        <v>4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 t="s">
        <v>83</v>
      </c>
      <c r="R10133" t="s">
        <v>83</v>
      </c>
      <c r="S10133" t="s">
        <v>83</v>
      </c>
      <c r="T10133" t="str">
        <f>_xlfn.XLOOKUP(A10133,MI_Match_Analysis!$A$2:$A$8,MI_Match_Analysis!$F$2:$F$8,"Not Found")</f>
        <v>Not Found</v>
      </c>
    </row>
    <row r="10134" spans="1:20" hidden="1" x14ac:dyDescent="0.3">
      <c r="A10134">
        <v>44</v>
      </c>
      <c r="B10134" s="1">
        <v>46144</v>
      </c>
      <c r="C10134" t="s">
        <v>162</v>
      </c>
      <c r="D10134" t="s">
        <v>63</v>
      </c>
      <c r="E10134" t="s">
        <v>41</v>
      </c>
      <c r="F10134" t="s">
        <v>34</v>
      </c>
      <c r="G10134">
        <v>2</v>
      </c>
      <c r="H10134">
        <v>2.2000000000000002</v>
      </c>
      <c r="I10134" t="s">
        <v>199</v>
      </c>
      <c r="J10134" t="s">
        <v>180</v>
      </c>
      <c r="K10134">
        <v>2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 t="s">
        <v>83</v>
      </c>
      <c r="R10134" t="s">
        <v>83</v>
      </c>
      <c r="S10134" t="s">
        <v>83</v>
      </c>
      <c r="T10134" t="str">
        <f>_xlfn.XLOOKUP(A10134,MI_Match_Analysis!$A$2:$A$8,MI_Match_Analysis!$F$2:$F$8,"Not Found")</f>
        <v>Not Found</v>
      </c>
    </row>
    <row r="10135" spans="1:20" hidden="1" x14ac:dyDescent="0.3">
      <c r="A10135">
        <v>44</v>
      </c>
      <c r="B10135" s="1">
        <v>46144</v>
      </c>
      <c r="C10135" t="s">
        <v>162</v>
      </c>
      <c r="D10135" t="s">
        <v>63</v>
      </c>
      <c r="E10135" t="s">
        <v>41</v>
      </c>
      <c r="F10135" t="s">
        <v>34</v>
      </c>
      <c r="G10135">
        <v>2</v>
      </c>
      <c r="H10135">
        <v>2.2999999999999998</v>
      </c>
      <c r="I10135" t="s">
        <v>199</v>
      </c>
      <c r="J10135" t="s">
        <v>180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 t="s">
        <v>83</v>
      </c>
      <c r="R10135" t="s">
        <v>83</v>
      </c>
      <c r="S10135" t="s">
        <v>83</v>
      </c>
      <c r="T10135" t="str">
        <f>_xlfn.XLOOKUP(A10135,MI_Match_Analysis!$A$2:$A$8,MI_Match_Analysis!$F$2:$F$8,"Not Found")</f>
        <v>Not Found</v>
      </c>
    </row>
    <row r="10136" spans="1:20" hidden="1" x14ac:dyDescent="0.3">
      <c r="A10136">
        <v>44</v>
      </c>
      <c r="B10136" s="1">
        <v>46144</v>
      </c>
      <c r="C10136" t="s">
        <v>162</v>
      </c>
      <c r="D10136" t="s">
        <v>63</v>
      </c>
      <c r="E10136" t="s">
        <v>41</v>
      </c>
      <c r="F10136" t="s">
        <v>34</v>
      </c>
      <c r="G10136">
        <v>2</v>
      </c>
      <c r="H10136">
        <v>2.4</v>
      </c>
      <c r="I10136" t="s">
        <v>199</v>
      </c>
      <c r="J10136" t="s">
        <v>180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 t="s">
        <v>83</v>
      </c>
      <c r="R10136" t="s">
        <v>83</v>
      </c>
      <c r="S10136" t="s">
        <v>83</v>
      </c>
      <c r="T10136" t="str">
        <f>_xlfn.XLOOKUP(A10136,MI_Match_Analysis!$A$2:$A$8,MI_Match_Analysis!$F$2:$F$8,"Not Found")</f>
        <v>Not Found</v>
      </c>
    </row>
    <row r="10137" spans="1:20" hidden="1" x14ac:dyDescent="0.3">
      <c r="A10137">
        <v>44</v>
      </c>
      <c r="B10137" s="1">
        <v>46144</v>
      </c>
      <c r="C10137" t="s">
        <v>162</v>
      </c>
      <c r="D10137" t="s">
        <v>63</v>
      </c>
      <c r="E10137" t="s">
        <v>41</v>
      </c>
      <c r="F10137" t="s">
        <v>34</v>
      </c>
      <c r="G10137">
        <v>2</v>
      </c>
      <c r="H10137">
        <v>2.4</v>
      </c>
      <c r="I10137" t="s">
        <v>199</v>
      </c>
      <c r="J10137" t="s">
        <v>180</v>
      </c>
      <c r="K10137">
        <v>0</v>
      </c>
      <c r="L10137">
        <v>1</v>
      </c>
      <c r="M10137">
        <v>1</v>
      </c>
      <c r="N10137">
        <v>0</v>
      </c>
      <c r="O10137">
        <v>0</v>
      </c>
      <c r="P10137">
        <v>0</v>
      </c>
      <c r="Q10137" t="s">
        <v>83</v>
      </c>
      <c r="R10137" t="s">
        <v>83</v>
      </c>
      <c r="S10137" t="s">
        <v>83</v>
      </c>
      <c r="T10137" t="str">
        <f>_xlfn.XLOOKUP(A10137,MI_Match_Analysis!$A$2:$A$8,MI_Match_Analysis!$F$2:$F$8,"Not Found")</f>
        <v>Not Found</v>
      </c>
    </row>
    <row r="10138" spans="1:20" hidden="1" x14ac:dyDescent="0.3">
      <c r="A10138">
        <v>44</v>
      </c>
      <c r="B10138" s="1">
        <v>46144</v>
      </c>
      <c r="C10138" t="s">
        <v>162</v>
      </c>
      <c r="D10138" t="s">
        <v>63</v>
      </c>
      <c r="E10138" t="s">
        <v>41</v>
      </c>
      <c r="F10138" t="s">
        <v>34</v>
      </c>
      <c r="G10138">
        <v>2</v>
      </c>
      <c r="H10138">
        <v>2.5</v>
      </c>
      <c r="I10138" t="s">
        <v>199</v>
      </c>
      <c r="J10138" t="s">
        <v>180</v>
      </c>
      <c r="K10138">
        <v>4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 t="s">
        <v>83</v>
      </c>
      <c r="R10138" t="s">
        <v>83</v>
      </c>
      <c r="S10138" t="s">
        <v>83</v>
      </c>
      <c r="T10138" t="str">
        <f>_xlfn.XLOOKUP(A10138,MI_Match_Analysis!$A$2:$A$8,MI_Match_Analysis!$F$2:$F$8,"Not Found")</f>
        <v>Not Found</v>
      </c>
    </row>
    <row r="10139" spans="1:20" hidden="1" x14ac:dyDescent="0.3">
      <c r="A10139">
        <v>44</v>
      </c>
      <c r="B10139" s="1">
        <v>46144</v>
      </c>
      <c r="C10139" t="s">
        <v>162</v>
      </c>
      <c r="D10139" t="s">
        <v>63</v>
      </c>
      <c r="E10139" t="s">
        <v>41</v>
      </c>
      <c r="F10139" t="s">
        <v>34</v>
      </c>
      <c r="G10139">
        <v>2</v>
      </c>
      <c r="H10139">
        <v>2.6</v>
      </c>
      <c r="I10139" t="s">
        <v>199</v>
      </c>
      <c r="J10139" t="s">
        <v>180</v>
      </c>
      <c r="K10139">
        <v>6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 t="s">
        <v>83</v>
      </c>
      <c r="R10139" t="s">
        <v>83</v>
      </c>
      <c r="S10139" t="s">
        <v>83</v>
      </c>
      <c r="T10139" t="str">
        <f>_xlfn.XLOOKUP(A10139,MI_Match_Analysis!$A$2:$A$8,MI_Match_Analysis!$F$2:$F$8,"Not Found")</f>
        <v>Not Found</v>
      </c>
    </row>
    <row r="10140" spans="1:20" hidden="1" x14ac:dyDescent="0.3">
      <c r="A10140">
        <v>44</v>
      </c>
      <c r="B10140" s="1">
        <v>46144</v>
      </c>
      <c r="C10140" t="s">
        <v>162</v>
      </c>
      <c r="D10140" t="s">
        <v>63</v>
      </c>
      <c r="E10140" t="s">
        <v>41</v>
      </c>
      <c r="F10140" t="s">
        <v>34</v>
      </c>
      <c r="G10140">
        <v>2</v>
      </c>
      <c r="H10140">
        <v>3.1</v>
      </c>
      <c r="I10140" t="s">
        <v>295</v>
      </c>
      <c r="J10140" t="s">
        <v>184</v>
      </c>
      <c r="K10140">
        <v>2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 t="s">
        <v>83</v>
      </c>
      <c r="R10140" t="s">
        <v>83</v>
      </c>
      <c r="S10140" t="s">
        <v>83</v>
      </c>
      <c r="T10140" t="str">
        <f>_xlfn.XLOOKUP(A10140,MI_Match_Analysis!$A$2:$A$8,MI_Match_Analysis!$F$2:$F$8,"Not Found")</f>
        <v>Not Found</v>
      </c>
    </row>
    <row r="10141" spans="1:20" hidden="1" x14ac:dyDescent="0.3">
      <c r="A10141">
        <v>44</v>
      </c>
      <c r="B10141" s="1">
        <v>46144</v>
      </c>
      <c r="C10141" t="s">
        <v>162</v>
      </c>
      <c r="D10141" t="s">
        <v>63</v>
      </c>
      <c r="E10141" t="s">
        <v>41</v>
      </c>
      <c r="F10141" t="s">
        <v>34</v>
      </c>
      <c r="G10141">
        <v>2</v>
      </c>
      <c r="H10141">
        <v>3.2</v>
      </c>
      <c r="I10141" t="s">
        <v>295</v>
      </c>
      <c r="J10141" t="s">
        <v>184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 t="s">
        <v>83</v>
      </c>
      <c r="R10141" t="s">
        <v>83</v>
      </c>
      <c r="S10141" t="s">
        <v>83</v>
      </c>
      <c r="T10141" t="str">
        <f>_xlfn.XLOOKUP(A10141,MI_Match_Analysis!$A$2:$A$8,MI_Match_Analysis!$F$2:$F$8,"Not Found")</f>
        <v>Not Found</v>
      </c>
    </row>
    <row r="10142" spans="1:20" hidden="1" x14ac:dyDescent="0.3">
      <c r="A10142">
        <v>44</v>
      </c>
      <c r="B10142" s="1">
        <v>46144</v>
      </c>
      <c r="C10142" t="s">
        <v>162</v>
      </c>
      <c r="D10142" t="s">
        <v>63</v>
      </c>
      <c r="E10142" t="s">
        <v>41</v>
      </c>
      <c r="F10142" t="s">
        <v>34</v>
      </c>
      <c r="G10142">
        <v>2</v>
      </c>
      <c r="H10142">
        <v>3.3</v>
      </c>
      <c r="I10142" t="s">
        <v>295</v>
      </c>
      <c r="J10142" t="s">
        <v>184</v>
      </c>
      <c r="K10142">
        <v>4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 t="s">
        <v>83</v>
      </c>
      <c r="R10142" t="s">
        <v>83</v>
      </c>
      <c r="S10142" t="s">
        <v>83</v>
      </c>
      <c r="T10142" t="str">
        <f>_xlfn.XLOOKUP(A10142,MI_Match_Analysis!$A$2:$A$8,MI_Match_Analysis!$F$2:$F$8,"Not Found")</f>
        <v>Not Found</v>
      </c>
    </row>
    <row r="10143" spans="1:20" hidden="1" x14ac:dyDescent="0.3">
      <c r="A10143">
        <v>44</v>
      </c>
      <c r="B10143" s="1">
        <v>46144</v>
      </c>
      <c r="C10143" t="s">
        <v>162</v>
      </c>
      <c r="D10143" t="s">
        <v>63</v>
      </c>
      <c r="E10143" t="s">
        <v>41</v>
      </c>
      <c r="F10143" t="s">
        <v>34</v>
      </c>
      <c r="G10143">
        <v>2</v>
      </c>
      <c r="H10143">
        <v>3.4</v>
      </c>
      <c r="I10143" t="s">
        <v>295</v>
      </c>
      <c r="J10143" t="s">
        <v>184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 t="s">
        <v>83</v>
      </c>
      <c r="R10143" t="s">
        <v>83</v>
      </c>
      <c r="S10143" t="s">
        <v>83</v>
      </c>
      <c r="T10143" t="str">
        <f>_xlfn.XLOOKUP(A10143,MI_Match_Analysis!$A$2:$A$8,MI_Match_Analysis!$F$2:$F$8,"Not Found")</f>
        <v>Not Found</v>
      </c>
    </row>
    <row r="10144" spans="1:20" hidden="1" x14ac:dyDescent="0.3">
      <c r="A10144">
        <v>44</v>
      </c>
      <c r="B10144" s="1">
        <v>46144</v>
      </c>
      <c r="C10144" t="s">
        <v>162</v>
      </c>
      <c r="D10144" t="s">
        <v>63</v>
      </c>
      <c r="E10144" t="s">
        <v>41</v>
      </c>
      <c r="F10144" t="s">
        <v>34</v>
      </c>
      <c r="G10144">
        <v>2</v>
      </c>
      <c r="H10144">
        <v>3.5</v>
      </c>
      <c r="I10144" t="s">
        <v>295</v>
      </c>
      <c r="J10144" t="s">
        <v>184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 t="s">
        <v>83</v>
      </c>
      <c r="R10144" t="s">
        <v>83</v>
      </c>
      <c r="S10144" t="s">
        <v>83</v>
      </c>
      <c r="T10144" t="str">
        <f>_xlfn.XLOOKUP(A10144,MI_Match_Analysis!$A$2:$A$8,MI_Match_Analysis!$F$2:$F$8,"Not Found")</f>
        <v>Not Found</v>
      </c>
    </row>
    <row r="10145" spans="1:20" hidden="1" x14ac:dyDescent="0.3">
      <c r="A10145">
        <v>44</v>
      </c>
      <c r="B10145" s="1">
        <v>46144</v>
      </c>
      <c r="C10145" t="s">
        <v>162</v>
      </c>
      <c r="D10145" t="s">
        <v>63</v>
      </c>
      <c r="E10145" t="s">
        <v>41</v>
      </c>
      <c r="F10145" t="s">
        <v>34</v>
      </c>
      <c r="G10145">
        <v>2</v>
      </c>
      <c r="H10145">
        <v>3.6</v>
      </c>
      <c r="I10145" t="s">
        <v>295</v>
      </c>
      <c r="J10145" t="s">
        <v>184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 t="s">
        <v>83</v>
      </c>
      <c r="R10145" t="s">
        <v>83</v>
      </c>
      <c r="S10145" t="s">
        <v>83</v>
      </c>
      <c r="T10145" t="str">
        <f>_xlfn.XLOOKUP(A10145,MI_Match_Analysis!$A$2:$A$8,MI_Match_Analysis!$F$2:$F$8,"Not Found")</f>
        <v>Not Found</v>
      </c>
    </row>
    <row r="10146" spans="1:20" hidden="1" x14ac:dyDescent="0.3">
      <c r="A10146">
        <v>44</v>
      </c>
      <c r="B10146" s="1">
        <v>46144</v>
      </c>
      <c r="C10146" t="s">
        <v>162</v>
      </c>
      <c r="D10146" t="s">
        <v>63</v>
      </c>
      <c r="E10146" t="s">
        <v>41</v>
      </c>
      <c r="F10146" t="s">
        <v>34</v>
      </c>
      <c r="G10146">
        <v>2</v>
      </c>
      <c r="H10146">
        <v>4.0999999999999996</v>
      </c>
      <c r="I10146" t="s">
        <v>295</v>
      </c>
      <c r="J10146" t="s">
        <v>282</v>
      </c>
      <c r="K10146">
        <v>6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 t="s">
        <v>83</v>
      </c>
      <c r="R10146" t="s">
        <v>83</v>
      </c>
      <c r="S10146" t="s">
        <v>83</v>
      </c>
      <c r="T10146" t="str">
        <f>_xlfn.XLOOKUP(A10146,MI_Match_Analysis!$A$2:$A$8,MI_Match_Analysis!$F$2:$F$8,"Not Found")</f>
        <v>Not Found</v>
      </c>
    </row>
    <row r="10147" spans="1:20" hidden="1" x14ac:dyDescent="0.3">
      <c r="A10147">
        <v>44</v>
      </c>
      <c r="B10147" s="1">
        <v>46144</v>
      </c>
      <c r="C10147" t="s">
        <v>162</v>
      </c>
      <c r="D10147" t="s">
        <v>63</v>
      </c>
      <c r="E10147" t="s">
        <v>41</v>
      </c>
      <c r="F10147" t="s">
        <v>34</v>
      </c>
      <c r="G10147">
        <v>2</v>
      </c>
      <c r="H10147">
        <v>4.2</v>
      </c>
      <c r="I10147" t="s">
        <v>295</v>
      </c>
      <c r="J10147" t="s">
        <v>282</v>
      </c>
      <c r="K10147">
        <v>4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 t="s">
        <v>83</v>
      </c>
      <c r="R10147" t="s">
        <v>83</v>
      </c>
      <c r="S10147" t="s">
        <v>83</v>
      </c>
      <c r="T10147" t="str">
        <f>_xlfn.XLOOKUP(A10147,MI_Match_Analysis!$A$2:$A$8,MI_Match_Analysis!$F$2:$F$8,"Not Found")</f>
        <v>Not Found</v>
      </c>
    </row>
    <row r="10148" spans="1:20" hidden="1" x14ac:dyDescent="0.3">
      <c r="A10148">
        <v>44</v>
      </c>
      <c r="B10148" s="1">
        <v>46144</v>
      </c>
      <c r="C10148" t="s">
        <v>162</v>
      </c>
      <c r="D10148" t="s">
        <v>63</v>
      </c>
      <c r="E10148" t="s">
        <v>41</v>
      </c>
      <c r="F10148" t="s">
        <v>34</v>
      </c>
      <c r="G10148">
        <v>2</v>
      </c>
      <c r="H10148">
        <v>4.3</v>
      </c>
      <c r="I10148" t="s">
        <v>295</v>
      </c>
      <c r="J10148" t="s">
        <v>282</v>
      </c>
      <c r="K10148">
        <v>1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 t="s">
        <v>83</v>
      </c>
      <c r="R10148" t="s">
        <v>83</v>
      </c>
      <c r="S10148" t="s">
        <v>83</v>
      </c>
      <c r="T10148" t="str">
        <f>_xlfn.XLOOKUP(A10148,MI_Match_Analysis!$A$2:$A$8,MI_Match_Analysis!$F$2:$F$8,"Not Found")</f>
        <v>Not Found</v>
      </c>
    </row>
    <row r="10149" spans="1:20" hidden="1" x14ac:dyDescent="0.3">
      <c r="A10149">
        <v>44</v>
      </c>
      <c r="B10149" s="1">
        <v>46144</v>
      </c>
      <c r="C10149" t="s">
        <v>162</v>
      </c>
      <c r="D10149" t="s">
        <v>63</v>
      </c>
      <c r="E10149" t="s">
        <v>41</v>
      </c>
      <c r="F10149" t="s">
        <v>34</v>
      </c>
      <c r="G10149">
        <v>2</v>
      </c>
      <c r="H10149">
        <v>4.4000000000000004</v>
      </c>
      <c r="I10149" t="s">
        <v>199</v>
      </c>
      <c r="J10149" t="s">
        <v>282</v>
      </c>
      <c r="K10149">
        <v>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 t="s">
        <v>83</v>
      </c>
      <c r="R10149" t="s">
        <v>83</v>
      </c>
      <c r="S10149" t="s">
        <v>83</v>
      </c>
      <c r="T10149" t="str">
        <f>_xlfn.XLOOKUP(A10149,MI_Match_Analysis!$A$2:$A$8,MI_Match_Analysis!$F$2:$F$8,"Not Found")</f>
        <v>Not Found</v>
      </c>
    </row>
    <row r="10150" spans="1:20" hidden="1" x14ac:dyDescent="0.3">
      <c r="A10150">
        <v>44</v>
      </c>
      <c r="B10150" s="1">
        <v>46144</v>
      </c>
      <c r="C10150" t="s">
        <v>162</v>
      </c>
      <c r="D10150" t="s">
        <v>63</v>
      </c>
      <c r="E10150" t="s">
        <v>41</v>
      </c>
      <c r="F10150" t="s">
        <v>34</v>
      </c>
      <c r="G10150">
        <v>2</v>
      </c>
      <c r="H10150">
        <v>4.5</v>
      </c>
      <c r="I10150" t="s">
        <v>295</v>
      </c>
      <c r="J10150" t="s">
        <v>282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 t="s">
        <v>83</v>
      </c>
      <c r="R10150" t="s">
        <v>83</v>
      </c>
      <c r="S10150" t="s">
        <v>83</v>
      </c>
      <c r="T10150" t="str">
        <f>_xlfn.XLOOKUP(A10150,MI_Match_Analysis!$A$2:$A$8,MI_Match_Analysis!$F$2:$F$8,"Not Found")</f>
        <v>Not Found</v>
      </c>
    </row>
    <row r="10151" spans="1:20" hidden="1" x14ac:dyDescent="0.3">
      <c r="A10151">
        <v>44</v>
      </c>
      <c r="B10151" s="1">
        <v>46144</v>
      </c>
      <c r="C10151" t="s">
        <v>162</v>
      </c>
      <c r="D10151" t="s">
        <v>63</v>
      </c>
      <c r="E10151" t="s">
        <v>41</v>
      </c>
      <c r="F10151" t="s">
        <v>34</v>
      </c>
      <c r="G10151">
        <v>2</v>
      </c>
      <c r="H10151">
        <v>4.5999999999999996</v>
      </c>
      <c r="I10151" t="s">
        <v>295</v>
      </c>
      <c r="J10151" t="s">
        <v>282</v>
      </c>
      <c r="K10151">
        <v>6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 t="s">
        <v>83</v>
      </c>
      <c r="R10151" t="s">
        <v>83</v>
      </c>
      <c r="S10151" t="s">
        <v>83</v>
      </c>
      <c r="T10151" t="str">
        <f>_xlfn.XLOOKUP(A10151,MI_Match_Analysis!$A$2:$A$8,MI_Match_Analysis!$F$2:$F$8,"Not Found")</f>
        <v>Not Found</v>
      </c>
    </row>
    <row r="10152" spans="1:20" hidden="1" x14ac:dyDescent="0.3">
      <c r="A10152">
        <v>44</v>
      </c>
      <c r="B10152" s="1">
        <v>46144</v>
      </c>
      <c r="C10152" t="s">
        <v>162</v>
      </c>
      <c r="D10152" t="s">
        <v>63</v>
      </c>
      <c r="E10152" t="s">
        <v>41</v>
      </c>
      <c r="F10152" t="s">
        <v>34</v>
      </c>
      <c r="G10152">
        <v>2</v>
      </c>
      <c r="H10152">
        <v>5.0999999999999996</v>
      </c>
      <c r="I10152" t="s">
        <v>199</v>
      </c>
      <c r="J10152" t="s">
        <v>183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 t="s">
        <v>83</v>
      </c>
      <c r="R10152" t="s">
        <v>83</v>
      </c>
      <c r="S10152" t="s">
        <v>83</v>
      </c>
      <c r="T10152" t="str">
        <f>_xlfn.XLOOKUP(A10152,MI_Match_Analysis!$A$2:$A$8,MI_Match_Analysis!$F$2:$F$8,"Not Found")</f>
        <v>Not Found</v>
      </c>
    </row>
    <row r="10153" spans="1:20" hidden="1" x14ac:dyDescent="0.3">
      <c r="A10153">
        <v>44</v>
      </c>
      <c r="B10153" s="1">
        <v>46144</v>
      </c>
      <c r="C10153" t="s">
        <v>162</v>
      </c>
      <c r="D10153" t="s">
        <v>63</v>
      </c>
      <c r="E10153" t="s">
        <v>41</v>
      </c>
      <c r="F10153" t="s">
        <v>34</v>
      </c>
      <c r="G10153">
        <v>2</v>
      </c>
      <c r="H10153">
        <v>5.2</v>
      </c>
      <c r="I10153" t="s">
        <v>199</v>
      </c>
      <c r="J10153" t="s">
        <v>183</v>
      </c>
      <c r="K10153">
        <v>6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 t="s">
        <v>83</v>
      </c>
      <c r="R10153" t="s">
        <v>83</v>
      </c>
      <c r="S10153" t="s">
        <v>83</v>
      </c>
      <c r="T10153" t="str">
        <f>_xlfn.XLOOKUP(A10153,MI_Match_Analysis!$A$2:$A$8,MI_Match_Analysis!$F$2:$F$8,"Not Found")</f>
        <v>Not Found</v>
      </c>
    </row>
    <row r="10154" spans="1:20" hidden="1" x14ac:dyDescent="0.3">
      <c r="A10154">
        <v>44</v>
      </c>
      <c r="B10154" s="1">
        <v>46144</v>
      </c>
      <c r="C10154" t="s">
        <v>162</v>
      </c>
      <c r="D10154" t="s">
        <v>63</v>
      </c>
      <c r="E10154" t="s">
        <v>41</v>
      </c>
      <c r="F10154" t="s">
        <v>34</v>
      </c>
      <c r="G10154">
        <v>2</v>
      </c>
      <c r="H10154">
        <v>5.3</v>
      </c>
      <c r="I10154" t="s">
        <v>199</v>
      </c>
      <c r="J10154" t="s">
        <v>183</v>
      </c>
      <c r="K10154">
        <v>1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 t="s">
        <v>83</v>
      </c>
      <c r="R10154" t="s">
        <v>83</v>
      </c>
      <c r="S10154" t="s">
        <v>83</v>
      </c>
      <c r="T10154" t="str">
        <f>_xlfn.XLOOKUP(A10154,MI_Match_Analysis!$A$2:$A$8,MI_Match_Analysis!$F$2:$F$8,"Not Found")</f>
        <v>Not Found</v>
      </c>
    </row>
    <row r="10155" spans="1:20" hidden="1" x14ac:dyDescent="0.3">
      <c r="A10155">
        <v>44</v>
      </c>
      <c r="B10155" s="1">
        <v>46144</v>
      </c>
      <c r="C10155" t="s">
        <v>162</v>
      </c>
      <c r="D10155" t="s">
        <v>63</v>
      </c>
      <c r="E10155" t="s">
        <v>41</v>
      </c>
      <c r="F10155" t="s">
        <v>34</v>
      </c>
      <c r="G10155">
        <v>2</v>
      </c>
      <c r="H10155">
        <v>5.4</v>
      </c>
      <c r="I10155" t="s">
        <v>295</v>
      </c>
      <c r="J10155" t="s">
        <v>183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 t="s">
        <v>167</v>
      </c>
      <c r="R10155" t="s">
        <v>295</v>
      </c>
      <c r="S10155" t="s">
        <v>83</v>
      </c>
      <c r="T10155" t="str">
        <f>_xlfn.XLOOKUP(A10155,MI_Match_Analysis!$A$2:$A$8,MI_Match_Analysis!$F$2:$F$8,"Not Found")</f>
        <v>Not Found</v>
      </c>
    </row>
    <row r="10156" spans="1:20" hidden="1" x14ac:dyDescent="0.3">
      <c r="A10156">
        <v>44</v>
      </c>
      <c r="B10156" s="1">
        <v>46144</v>
      </c>
      <c r="C10156" t="s">
        <v>162</v>
      </c>
      <c r="D10156" t="s">
        <v>63</v>
      </c>
      <c r="E10156" t="s">
        <v>41</v>
      </c>
      <c r="F10156" t="s">
        <v>34</v>
      </c>
      <c r="G10156">
        <v>2</v>
      </c>
      <c r="H10156">
        <v>5.5</v>
      </c>
      <c r="I10156" t="s">
        <v>204</v>
      </c>
      <c r="J10156" t="s">
        <v>183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 t="s">
        <v>83</v>
      </c>
      <c r="R10156" t="s">
        <v>83</v>
      </c>
      <c r="S10156" t="s">
        <v>83</v>
      </c>
      <c r="T10156" t="str">
        <f>_xlfn.XLOOKUP(A10156,MI_Match_Analysis!$A$2:$A$8,MI_Match_Analysis!$F$2:$F$8,"Not Found")</f>
        <v>Not Found</v>
      </c>
    </row>
    <row r="10157" spans="1:20" hidden="1" x14ac:dyDescent="0.3">
      <c r="A10157">
        <v>44</v>
      </c>
      <c r="B10157" s="1">
        <v>46144</v>
      </c>
      <c r="C10157" t="s">
        <v>162</v>
      </c>
      <c r="D10157" t="s">
        <v>63</v>
      </c>
      <c r="E10157" t="s">
        <v>41</v>
      </c>
      <c r="F10157" t="s">
        <v>34</v>
      </c>
      <c r="G10157">
        <v>2</v>
      </c>
      <c r="H10157">
        <v>5.6</v>
      </c>
      <c r="I10157" t="s">
        <v>204</v>
      </c>
      <c r="J10157" t="s">
        <v>183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 t="s">
        <v>83</v>
      </c>
      <c r="R10157" t="s">
        <v>83</v>
      </c>
      <c r="S10157" t="s">
        <v>83</v>
      </c>
      <c r="T10157" t="str">
        <f>_xlfn.XLOOKUP(A10157,MI_Match_Analysis!$A$2:$A$8,MI_Match_Analysis!$F$2:$F$8,"Not Found")</f>
        <v>Not Found</v>
      </c>
    </row>
    <row r="10158" spans="1:20" hidden="1" x14ac:dyDescent="0.3">
      <c r="A10158">
        <v>44</v>
      </c>
      <c r="B10158" s="1">
        <v>46144</v>
      </c>
      <c r="C10158" t="s">
        <v>162</v>
      </c>
      <c r="D10158" t="s">
        <v>63</v>
      </c>
      <c r="E10158" t="s">
        <v>41</v>
      </c>
      <c r="F10158" t="s">
        <v>34</v>
      </c>
      <c r="G10158">
        <v>2</v>
      </c>
      <c r="H10158">
        <v>6.1</v>
      </c>
      <c r="I10158" t="s">
        <v>199</v>
      </c>
      <c r="J10158" t="s">
        <v>310</v>
      </c>
      <c r="K10158">
        <v>1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 t="s">
        <v>83</v>
      </c>
      <c r="R10158" t="s">
        <v>83</v>
      </c>
      <c r="S10158" t="s">
        <v>83</v>
      </c>
      <c r="T10158" t="str">
        <f>_xlfn.XLOOKUP(A10158,MI_Match_Analysis!$A$2:$A$8,MI_Match_Analysis!$F$2:$F$8,"Not Found")</f>
        <v>Not Found</v>
      </c>
    </row>
    <row r="10159" spans="1:20" hidden="1" x14ac:dyDescent="0.3">
      <c r="A10159">
        <v>44</v>
      </c>
      <c r="B10159" s="1">
        <v>46144</v>
      </c>
      <c r="C10159" t="s">
        <v>162</v>
      </c>
      <c r="D10159" t="s">
        <v>63</v>
      </c>
      <c r="E10159" t="s">
        <v>41</v>
      </c>
      <c r="F10159" t="s">
        <v>34</v>
      </c>
      <c r="G10159">
        <v>2</v>
      </c>
      <c r="H10159">
        <v>6.2</v>
      </c>
      <c r="I10159" t="s">
        <v>204</v>
      </c>
      <c r="J10159" t="s">
        <v>310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 t="s">
        <v>83</v>
      </c>
      <c r="R10159" t="s">
        <v>83</v>
      </c>
      <c r="S10159" t="s">
        <v>83</v>
      </c>
      <c r="T10159" t="str">
        <f>_xlfn.XLOOKUP(A10159,MI_Match_Analysis!$A$2:$A$8,MI_Match_Analysis!$F$2:$F$8,"Not Found")</f>
        <v>Not Found</v>
      </c>
    </row>
    <row r="10160" spans="1:20" hidden="1" x14ac:dyDescent="0.3">
      <c r="A10160">
        <v>44</v>
      </c>
      <c r="B10160" s="1">
        <v>46144</v>
      </c>
      <c r="C10160" t="s">
        <v>162</v>
      </c>
      <c r="D10160" t="s">
        <v>63</v>
      </c>
      <c r="E10160" t="s">
        <v>41</v>
      </c>
      <c r="F10160" t="s">
        <v>34</v>
      </c>
      <c r="G10160">
        <v>2</v>
      </c>
      <c r="H10160">
        <v>6.3</v>
      </c>
      <c r="I10160" t="s">
        <v>204</v>
      </c>
      <c r="J10160" t="s">
        <v>310</v>
      </c>
      <c r="K10160">
        <v>4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 t="s">
        <v>83</v>
      </c>
      <c r="R10160" t="s">
        <v>83</v>
      </c>
      <c r="S10160" t="s">
        <v>83</v>
      </c>
      <c r="T10160" t="str">
        <f>_xlfn.XLOOKUP(A10160,MI_Match_Analysis!$A$2:$A$8,MI_Match_Analysis!$F$2:$F$8,"Not Found")</f>
        <v>Not Found</v>
      </c>
    </row>
    <row r="10161" spans="1:20" hidden="1" x14ac:dyDescent="0.3">
      <c r="A10161">
        <v>44</v>
      </c>
      <c r="B10161" s="1">
        <v>46144</v>
      </c>
      <c r="C10161" t="s">
        <v>162</v>
      </c>
      <c r="D10161" t="s">
        <v>63</v>
      </c>
      <c r="E10161" t="s">
        <v>41</v>
      </c>
      <c r="F10161" t="s">
        <v>34</v>
      </c>
      <c r="G10161">
        <v>2</v>
      </c>
      <c r="H10161">
        <v>6.4</v>
      </c>
      <c r="I10161" t="s">
        <v>204</v>
      </c>
      <c r="J10161" t="s">
        <v>310</v>
      </c>
      <c r="K10161">
        <v>1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 t="s">
        <v>83</v>
      </c>
      <c r="R10161" t="s">
        <v>83</v>
      </c>
      <c r="S10161" t="s">
        <v>83</v>
      </c>
      <c r="T10161" t="str">
        <f>_xlfn.XLOOKUP(A10161,MI_Match_Analysis!$A$2:$A$8,MI_Match_Analysis!$F$2:$F$8,"Not Found")</f>
        <v>Not Found</v>
      </c>
    </row>
    <row r="10162" spans="1:20" hidden="1" x14ac:dyDescent="0.3">
      <c r="A10162">
        <v>44</v>
      </c>
      <c r="B10162" s="1">
        <v>46144</v>
      </c>
      <c r="C10162" t="s">
        <v>162</v>
      </c>
      <c r="D10162" t="s">
        <v>63</v>
      </c>
      <c r="E10162" t="s">
        <v>41</v>
      </c>
      <c r="F10162" t="s">
        <v>34</v>
      </c>
      <c r="G10162">
        <v>2</v>
      </c>
      <c r="H10162">
        <v>6.5</v>
      </c>
      <c r="I10162" t="s">
        <v>199</v>
      </c>
      <c r="J10162" t="s">
        <v>310</v>
      </c>
      <c r="K10162">
        <v>1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 t="s">
        <v>83</v>
      </c>
      <c r="R10162" t="s">
        <v>83</v>
      </c>
      <c r="S10162" t="s">
        <v>83</v>
      </c>
      <c r="T10162" t="str">
        <f>_xlfn.XLOOKUP(A10162,MI_Match_Analysis!$A$2:$A$8,MI_Match_Analysis!$F$2:$F$8,"Not Found")</f>
        <v>Not Found</v>
      </c>
    </row>
    <row r="10163" spans="1:20" hidden="1" x14ac:dyDescent="0.3">
      <c r="A10163">
        <v>44</v>
      </c>
      <c r="B10163" s="1">
        <v>46144</v>
      </c>
      <c r="C10163" t="s">
        <v>162</v>
      </c>
      <c r="D10163" t="s">
        <v>63</v>
      </c>
      <c r="E10163" t="s">
        <v>41</v>
      </c>
      <c r="F10163" t="s">
        <v>34</v>
      </c>
      <c r="G10163">
        <v>2</v>
      </c>
      <c r="H10163">
        <v>6.6</v>
      </c>
      <c r="I10163" t="s">
        <v>204</v>
      </c>
      <c r="J10163" t="s">
        <v>310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 t="s">
        <v>83</v>
      </c>
      <c r="R10163" t="s">
        <v>83</v>
      </c>
      <c r="S10163" t="s">
        <v>83</v>
      </c>
      <c r="T10163" t="str">
        <f>_xlfn.XLOOKUP(A10163,MI_Match_Analysis!$A$2:$A$8,MI_Match_Analysis!$F$2:$F$8,"Not Found")</f>
        <v>Not Found</v>
      </c>
    </row>
    <row r="10164" spans="1:20" hidden="1" x14ac:dyDescent="0.3">
      <c r="A10164">
        <v>44</v>
      </c>
      <c r="B10164" s="1">
        <v>46144</v>
      </c>
      <c r="C10164" t="s">
        <v>162</v>
      </c>
      <c r="D10164" t="s">
        <v>63</v>
      </c>
      <c r="E10164" t="s">
        <v>41</v>
      </c>
      <c r="F10164" t="s">
        <v>34</v>
      </c>
      <c r="G10164">
        <v>2</v>
      </c>
      <c r="H10164">
        <v>7.1</v>
      </c>
      <c r="I10164" t="s">
        <v>199</v>
      </c>
      <c r="J10164" t="s">
        <v>183</v>
      </c>
      <c r="K10164">
        <v>1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 t="s">
        <v>83</v>
      </c>
      <c r="R10164" t="s">
        <v>83</v>
      </c>
      <c r="S10164" t="s">
        <v>83</v>
      </c>
      <c r="T10164" t="str">
        <f>_xlfn.XLOOKUP(A10164,MI_Match_Analysis!$A$2:$A$8,MI_Match_Analysis!$F$2:$F$8,"Not Found")</f>
        <v>Not Found</v>
      </c>
    </row>
    <row r="10165" spans="1:20" hidden="1" x14ac:dyDescent="0.3">
      <c r="A10165">
        <v>44</v>
      </c>
      <c r="B10165" s="1">
        <v>46144</v>
      </c>
      <c r="C10165" t="s">
        <v>162</v>
      </c>
      <c r="D10165" t="s">
        <v>63</v>
      </c>
      <c r="E10165" t="s">
        <v>41</v>
      </c>
      <c r="F10165" t="s">
        <v>34</v>
      </c>
      <c r="G10165">
        <v>2</v>
      </c>
      <c r="H10165">
        <v>7.2</v>
      </c>
      <c r="I10165" t="s">
        <v>204</v>
      </c>
      <c r="J10165" t="s">
        <v>183</v>
      </c>
      <c r="K10165">
        <v>1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 t="s">
        <v>83</v>
      </c>
      <c r="R10165" t="s">
        <v>83</v>
      </c>
      <c r="S10165" t="s">
        <v>83</v>
      </c>
      <c r="T10165" t="str">
        <f>_xlfn.XLOOKUP(A10165,MI_Match_Analysis!$A$2:$A$8,MI_Match_Analysis!$F$2:$F$8,"Not Found")</f>
        <v>Not Found</v>
      </c>
    </row>
    <row r="10166" spans="1:20" hidden="1" x14ac:dyDescent="0.3">
      <c r="A10166">
        <v>44</v>
      </c>
      <c r="B10166" s="1">
        <v>46144</v>
      </c>
      <c r="C10166" t="s">
        <v>162</v>
      </c>
      <c r="D10166" t="s">
        <v>63</v>
      </c>
      <c r="E10166" t="s">
        <v>41</v>
      </c>
      <c r="F10166" t="s">
        <v>34</v>
      </c>
      <c r="G10166">
        <v>2</v>
      </c>
      <c r="H10166">
        <v>7.3</v>
      </c>
      <c r="I10166" t="s">
        <v>199</v>
      </c>
      <c r="J10166" t="s">
        <v>183</v>
      </c>
      <c r="K10166">
        <v>2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 t="s">
        <v>83</v>
      </c>
      <c r="R10166" t="s">
        <v>83</v>
      </c>
      <c r="S10166" t="s">
        <v>83</v>
      </c>
      <c r="T10166" t="str">
        <f>_xlfn.XLOOKUP(A10166,MI_Match_Analysis!$A$2:$A$8,MI_Match_Analysis!$F$2:$F$8,"Not Found")</f>
        <v>Not Found</v>
      </c>
    </row>
    <row r="10167" spans="1:20" hidden="1" x14ac:dyDescent="0.3">
      <c r="A10167">
        <v>44</v>
      </c>
      <c r="B10167" s="1">
        <v>46144</v>
      </c>
      <c r="C10167" t="s">
        <v>162</v>
      </c>
      <c r="D10167" t="s">
        <v>63</v>
      </c>
      <c r="E10167" t="s">
        <v>41</v>
      </c>
      <c r="F10167" t="s">
        <v>34</v>
      </c>
      <c r="G10167">
        <v>2</v>
      </c>
      <c r="H10167">
        <v>7.4</v>
      </c>
      <c r="I10167" t="s">
        <v>199</v>
      </c>
      <c r="J10167" t="s">
        <v>183</v>
      </c>
      <c r="K10167">
        <v>1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 t="s">
        <v>83</v>
      </c>
      <c r="R10167" t="s">
        <v>83</v>
      </c>
      <c r="S10167" t="s">
        <v>83</v>
      </c>
      <c r="T10167" t="str">
        <f>_xlfn.XLOOKUP(A10167,MI_Match_Analysis!$A$2:$A$8,MI_Match_Analysis!$F$2:$F$8,"Not Found")</f>
        <v>Not Found</v>
      </c>
    </row>
    <row r="10168" spans="1:20" hidden="1" x14ac:dyDescent="0.3">
      <c r="A10168">
        <v>44</v>
      </c>
      <c r="B10168" s="1">
        <v>46144</v>
      </c>
      <c r="C10168" t="s">
        <v>162</v>
      </c>
      <c r="D10168" t="s">
        <v>63</v>
      </c>
      <c r="E10168" t="s">
        <v>41</v>
      </c>
      <c r="F10168" t="s">
        <v>34</v>
      </c>
      <c r="G10168">
        <v>2</v>
      </c>
      <c r="H10168">
        <v>7.5</v>
      </c>
      <c r="I10168" t="s">
        <v>204</v>
      </c>
      <c r="J10168" t="s">
        <v>183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 t="s">
        <v>83</v>
      </c>
      <c r="R10168" t="s">
        <v>83</v>
      </c>
      <c r="S10168" t="s">
        <v>83</v>
      </c>
      <c r="T10168" t="str">
        <f>_xlfn.XLOOKUP(A10168,MI_Match_Analysis!$A$2:$A$8,MI_Match_Analysis!$F$2:$F$8,"Not Found")</f>
        <v>Not Found</v>
      </c>
    </row>
    <row r="10169" spans="1:20" hidden="1" x14ac:dyDescent="0.3">
      <c r="A10169">
        <v>44</v>
      </c>
      <c r="B10169" s="1">
        <v>46144</v>
      </c>
      <c r="C10169" t="s">
        <v>162</v>
      </c>
      <c r="D10169" t="s">
        <v>63</v>
      </c>
      <c r="E10169" t="s">
        <v>41</v>
      </c>
      <c r="F10169" t="s">
        <v>34</v>
      </c>
      <c r="G10169">
        <v>2</v>
      </c>
      <c r="H10169">
        <v>7.6</v>
      </c>
      <c r="I10169" t="s">
        <v>204</v>
      </c>
      <c r="J10169" t="s">
        <v>183</v>
      </c>
      <c r="K10169">
        <v>6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 t="s">
        <v>83</v>
      </c>
      <c r="R10169" t="s">
        <v>83</v>
      </c>
      <c r="S10169" t="s">
        <v>83</v>
      </c>
      <c r="T10169" t="str">
        <f>_xlfn.XLOOKUP(A10169,MI_Match_Analysis!$A$2:$A$8,MI_Match_Analysis!$F$2:$F$8,"Not Found")</f>
        <v>Not Found</v>
      </c>
    </row>
    <row r="10170" spans="1:20" hidden="1" x14ac:dyDescent="0.3">
      <c r="A10170">
        <v>44</v>
      </c>
      <c r="B10170" s="1">
        <v>46144</v>
      </c>
      <c r="C10170" t="s">
        <v>162</v>
      </c>
      <c r="D10170" t="s">
        <v>63</v>
      </c>
      <c r="E10170" t="s">
        <v>41</v>
      </c>
      <c r="F10170" t="s">
        <v>34</v>
      </c>
      <c r="G10170">
        <v>2</v>
      </c>
      <c r="H10170">
        <v>8.1</v>
      </c>
      <c r="I10170" t="s">
        <v>199</v>
      </c>
      <c r="J10170" t="s">
        <v>310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 t="s">
        <v>83</v>
      </c>
      <c r="R10170" t="s">
        <v>83</v>
      </c>
      <c r="S10170" t="s">
        <v>83</v>
      </c>
      <c r="T10170" t="str">
        <f>_xlfn.XLOOKUP(A10170,MI_Match_Analysis!$A$2:$A$8,MI_Match_Analysis!$F$2:$F$8,"Not Found")</f>
        <v>Not Found</v>
      </c>
    </row>
    <row r="10171" spans="1:20" hidden="1" x14ac:dyDescent="0.3">
      <c r="A10171">
        <v>44</v>
      </c>
      <c r="B10171" s="1">
        <v>46144</v>
      </c>
      <c r="C10171" t="s">
        <v>162</v>
      </c>
      <c r="D10171" t="s">
        <v>63</v>
      </c>
      <c r="E10171" t="s">
        <v>41</v>
      </c>
      <c r="F10171" t="s">
        <v>34</v>
      </c>
      <c r="G10171">
        <v>2</v>
      </c>
      <c r="H10171">
        <v>8.1999999999999993</v>
      </c>
      <c r="I10171" t="s">
        <v>199</v>
      </c>
      <c r="J10171" t="s">
        <v>310</v>
      </c>
      <c r="K10171">
        <v>2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 t="s">
        <v>83</v>
      </c>
      <c r="R10171" t="s">
        <v>83</v>
      </c>
      <c r="S10171" t="s">
        <v>83</v>
      </c>
      <c r="T10171" t="str">
        <f>_xlfn.XLOOKUP(A10171,MI_Match_Analysis!$A$2:$A$8,MI_Match_Analysis!$F$2:$F$8,"Not Found")</f>
        <v>Not Found</v>
      </c>
    </row>
    <row r="10172" spans="1:20" hidden="1" x14ac:dyDescent="0.3">
      <c r="A10172">
        <v>44</v>
      </c>
      <c r="B10172" s="1">
        <v>46144</v>
      </c>
      <c r="C10172" t="s">
        <v>162</v>
      </c>
      <c r="D10172" t="s">
        <v>63</v>
      </c>
      <c r="E10172" t="s">
        <v>41</v>
      </c>
      <c r="F10172" t="s">
        <v>34</v>
      </c>
      <c r="G10172">
        <v>2</v>
      </c>
      <c r="H10172">
        <v>8.3000000000000007</v>
      </c>
      <c r="I10172" t="s">
        <v>199</v>
      </c>
      <c r="J10172" t="s">
        <v>310</v>
      </c>
      <c r="K10172">
        <v>1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 t="s">
        <v>83</v>
      </c>
      <c r="R10172" t="s">
        <v>83</v>
      </c>
      <c r="S10172" t="s">
        <v>83</v>
      </c>
      <c r="T10172" t="str">
        <f>_xlfn.XLOOKUP(A10172,MI_Match_Analysis!$A$2:$A$8,MI_Match_Analysis!$F$2:$F$8,"Not Found")</f>
        <v>Not Found</v>
      </c>
    </row>
    <row r="10173" spans="1:20" hidden="1" x14ac:dyDescent="0.3">
      <c r="A10173">
        <v>44</v>
      </c>
      <c r="B10173" s="1">
        <v>46144</v>
      </c>
      <c r="C10173" t="s">
        <v>162</v>
      </c>
      <c r="D10173" t="s">
        <v>63</v>
      </c>
      <c r="E10173" t="s">
        <v>41</v>
      </c>
      <c r="F10173" t="s">
        <v>34</v>
      </c>
      <c r="G10173">
        <v>2</v>
      </c>
      <c r="H10173">
        <v>8.4</v>
      </c>
      <c r="I10173" t="s">
        <v>204</v>
      </c>
      <c r="J10173" t="s">
        <v>310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 t="s">
        <v>83</v>
      </c>
      <c r="R10173" t="s">
        <v>83</v>
      </c>
      <c r="S10173" t="s">
        <v>83</v>
      </c>
      <c r="T10173" t="str">
        <f>_xlfn.XLOOKUP(A10173,MI_Match_Analysis!$A$2:$A$8,MI_Match_Analysis!$F$2:$F$8,"Not Found")</f>
        <v>Not Found</v>
      </c>
    </row>
    <row r="10174" spans="1:20" hidden="1" x14ac:dyDescent="0.3">
      <c r="A10174">
        <v>44</v>
      </c>
      <c r="B10174" s="1">
        <v>46144</v>
      </c>
      <c r="C10174" t="s">
        <v>162</v>
      </c>
      <c r="D10174" t="s">
        <v>63</v>
      </c>
      <c r="E10174" t="s">
        <v>41</v>
      </c>
      <c r="F10174" t="s">
        <v>34</v>
      </c>
      <c r="G10174">
        <v>2</v>
      </c>
      <c r="H10174">
        <v>8.5</v>
      </c>
      <c r="I10174" t="s">
        <v>204</v>
      </c>
      <c r="J10174" t="s">
        <v>310</v>
      </c>
      <c r="K10174">
        <v>1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 t="s">
        <v>83</v>
      </c>
      <c r="R10174" t="s">
        <v>83</v>
      </c>
      <c r="S10174" t="s">
        <v>83</v>
      </c>
      <c r="T10174" t="str">
        <f>_xlfn.XLOOKUP(A10174,MI_Match_Analysis!$A$2:$A$8,MI_Match_Analysis!$F$2:$F$8,"Not Found")</f>
        <v>Not Found</v>
      </c>
    </row>
    <row r="10175" spans="1:20" hidden="1" x14ac:dyDescent="0.3">
      <c r="A10175">
        <v>44</v>
      </c>
      <c r="B10175" s="1">
        <v>46144</v>
      </c>
      <c r="C10175" t="s">
        <v>162</v>
      </c>
      <c r="D10175" t="s">
        <v>63</v>
      </c>
      <c r="E10175" t="s">
        <v>41</v>
      </c>
      <c r="F10175" t="s">
        <v>34</v>
      </c>
      <c r="G10175">
        <v>2</v>
      </c>
      <c r="H10175">
        <v>8.6</v>
      </c>
      <c r="I10175" t="s">
        <v>199</v>
      </c>
      <c r="J10175" t="s">
        <v>310</v>
      </c>
      <c r="K10175">
        <v>1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 t="s">
        <v>83</v>
      </c>
      <c r="R10175" t="s">
        <v>83</v>
      </c>
      <c r="S10175" t="s">
        <v>83</v>
      </c>
      <c r="T10175" t="str">
        <f>_xlfn.XLOOKUP(A10175,MI_Match_Analysis!$A$2:$A$8,MI_Match_Analysis!$F$2:$F$8,"Not Found")</f>
        <v>Not Found</v>
      </c>
    </row>
    <row r="10176" spans="1:20" hidden="1" x14ac:dyDescent="0.3">
      <c r="A10176">
        <v>44</v>
      </c>
      <c r="B10176" s="1">
        <v>46144</v>
      </c>
      <c r="C10176" t="s">
        <v>162</v>
      </c>
      <c r="D10176" t="s">
        <v>63</v>
      </c>
      <c r="E10176" t="s">
        <v>41</v>
      </c>
      <c r="F10176" t="s">
        <v>34</v>
      </c>
      <c r="G10176">
        <v>2</v>
      </c>
      <c r="H10176">
        <v>9.1</v>
      </c>
      <c r="I10176" t="s">
        <v>199</v>
      </c>
      <c r="J10176" t="s">
        <v>182</v>
      </c>
      <c r="K10176">
        <v>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 t="s">
        <v>83</v>
      </c>
      <c r="R10176" t="s">
        <v>83</v>
      </c>
      <c r="S10176" t="s">
        <v>83</v>
      </c>
      <c r="T10176" t="str">
        <f>_xlfn.XLOOKUP(A10176,MI_Match_Analysis!$A$2:$A$8,MI_Match_Analysis!$F$2:$F$8,"Not Found")</f>
        <v>Not Found</v>
      </c>
    </row>
    <row r="10177" spans="1:20" hidden="1" x14ac:dyDescent="0.3">
      <c r="A10177">
        <v>44</v>
      </c>
      <c r="B10177" s="1">
        <v>46144</v>
      </c>
      <c r="C10177" t="s">
        <v>162</v>
      </c>
      <c r="D10177" t="s">
        <v>63</v>
      </c>
      <c r="E10177" t="s">
        <v>41</v>
      </c>
      <c r="F10177" t="s">
        <v>34</v>
      </c>
      <c r="G10177">
        <v>2</v>
      </c>
      <c r="H10177">
        <v>9.1999999999999993</v>
      </c>
      <c r="I10177" t="s">
        <v>204</v>
      </c>
      <c r="J10177" t="s">
        <v>182</v>
      </c>
      <c r="K10177">
        <v>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 t="s">
        <v>83</v>
      </c>
      <c r="R10177" t="s">
        <v>83</v>
      </c>
      <c r="S10177" t="s">
        <v>83</v>
      </c>
      <c r="T10177" t="str">
        <f>_xlfn.XLOOKUP(A10177,MI_Match_Analysis!$A$2:$A$8,MI_Match_Analysis!$F$2:$F$8,"Not Found")</f>
        <v>Not Found</v>
      </c>
    </row>
    <row r="10178" spans="1:20" hidden="1" x14ac:dyDescent="0.3">
      <c r="A10178">
        <v>44</v>
      </c>
      <c r="B10178" s="1">
        <v>46144</v>
      </c>
      <c r="C10178" t="s">
        <v>162</v>
      </c>
      <c r="D10178" t="s">
        <v>63</v>
      </c>
      <c r="E10178" t="s">
        <v>41</v>
      </c>
      <c r="F10178" t="s">
        <v>34</v>
      </c>
      <c r="G10178">
        <v>2</v>
      </c>
      <c r="H10178">
        <v>9.3000000000000007</v>
      </c>
      <c r="I10178" t="s">
        <v>199</v>
      </c>
      <c r="J10178" t="s">
        <v>182</v>
      </c>
      <c r="K10178">
        <v>0</v>
      </c>
      <c r="L10178">
        <v>1</v>
      </c>
      <c r="M10178">
        <v>1</v>
      </c>
      <c r="N10178">
        <v>0</v>
      </c>
      <c r="O10178">
        <v>0</v>
      </c>
      <c r="P10178">
        <v>0</v>
      </c>
      <c r="Q10178" t="s">
        <v>83</v>
      </c>
      <c r="R10178" t="s">
        <v>83</v>
      </c>
      <c r="S10178" t="s">
        <v>83</v>
      </c>
      <c r="T10178" t="str">
        <f>_xlfn.XLOOKUP(A10178,MI_Match_Analysis!$A$2:$A$8,MI_Match_Analysis!$F$2:$F$8,"Not Found")</f>
        <v>Not Found</v>
      </c>
    </row>
    <row r="10179" spans="1:20" hidden="1" x14ac:dyDescent="0.3">
      <c r="A10179">
        <v>44</v>
      </c>
      <c r="B10179" s="1">
        <v>46144</v>
      </c>
      <c r="C10179" t="s">
        <v>162</v>
      </c>
      <c r="D10179" t="s">
        <v>63</v>
      </c>
      <c r="E10179" t="s">
        <v>41</v>
      </c>
      <c r="F10179" t="s">
        <v>34</v>
      </c>
      <c r="G10179">
        <v>2</v>
      </c>
      <c r="H10179">
        <v>9.3000000000000007</v>
      </c>
      <c r="I10179" t="s">
        <v>199</v>
      </c>
      <c r="J10179" t="s">
        <v>182</v>
      </c>
      <c r="K10179">
        <v>1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 t="s">
        <v>83</v>
      </c>
      <c r="R10179" t="s">
        <v>83</v>
      </c>
      <c r="S10179" t="s">
        <v>83</v>
      </c>
      <c r="T10179" t="str">
        <f>_xlfn.XLOOKUP(A10179,MI_Match_Analysis!$A$2:$A$8,MI_Match_Analysis!$F$2:$F$8,"Not Found")</f>
        <v>Not Found</v>
      </c>
    </row>
    <row r="10180" spans="1:20" hidden="1" x14ac:dyDescent="0.3">
      <c r="A10180">
        <v>44</v>
      </c>
      <c r="B10180" s="1">
        <v>46144</v>
      </c>
      <c r="C10180" t="s">
        <v>162</v>
      </c>
      <c r="D10180" t="s">
        <v>63</v>
      </c>
      <c r="E10180" t="s">
        <v>41</v>
      </c>
      <c r="F10180" t="s">
        <v>34</v>
      </c>
      <c r="G10180">
        <v>2</v>
      </c>
      <c r="H10180">
        <v>9.4</v>
      </c>
      <c r="I10180" t="s">
        <v>204</v>
      </c>
      <c r="J10180" t="s">
        <v>182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 t="s">
        <v>83</v>
      </c>
      <c r="R10180" t="s">
        <v>83</v>
      </c>
      <c r="S10180" t="s">
        <v>83</v>
      </c>
      <c r="T10180" t="str">
        <f>_xlfn.XLOOKUP(A10180,MI_Match_Analysis!$A$2:$A$8,MI_Match_Analysis!$F$2:$F$8,"Not Found")</f>
        <v>Not Found</v>
      </c>
    </row>
    <row r="10181" spans="1:20" hidden="1" x14ac:dyDescent="0.3">
      <c r="A10181">
        <v>44</v>
      </c>
      <c r="B10181" s="1">
        <v>46144</v>
      </c>
      <c r="C10181" t="s">
        <v>162</v>
      </c>
      <c r="D10181" t="s">
        <v>63</v>
      </c>
      <c r="E10181" t="s">
        <v>41</v>
      </c>
      <c r="F10181" t="s">
        <v>34</v>
      </c>
      <c r="G10181">
        <v>2</v>
      </c>
      <c r="H10181">
        <v>9.5</v>
      </c>
      <c r="I10181" t="s">
        <v>199</v>
      </c>
      <c r="J10181" t="s">
        <v>182</v>
      </c>
      <c r="K10181">
        <v>1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 t="s">
        <v>83</v>
      </c>
      <c r="R10181" t="s">
        <v>83</v>
      </c>
      <c r="S10181" t="s">
        <v>83</v>
      </c>
      <c r="T10181" t="str">
        <f>_xlfn.XLOOKUP(A10181,MI_Match_Analysis!$A$2:$A$8,MI_Match_Analysis!$F$2:$F$8,"Not Found")</f>
        <v>Not Found</v>
      </c>
    </row>
    <row r="10182" spans="1:20" hidden="1" x14ac:dyDescent="0.3">
      <c r="A10182">
        <v>44</v>
      </c>
      <c r="B10182" s="1">
        <v>46144</v>
      </c>
      <c r="C10182" t="s">
        <v>162</v>
      </c>
      <c r="D10182" t="s">
        <v>63</v>
      </c>
      <c r="E10182" t="s">
        <v>41</v>
      </c>
      <c r="F10182" t="s">
        <v>34</v>
      </c>
      <c r="G10182">
        <v>2</v>
      </c>
      <c r="H10182">
        <v>9.6</v>
      </c>
      <c r="I10182" t="s">
        <v>204</v>
      </c>
      <c r="J10182" t="s">
        <v>182</v>
      </c>
      <c r="K10182">
        <v>1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 t="s">
        <v>83</v>
      </c>
      <c r="R10182" t="s">
        <v>83</v>
      </c>
      <c r="S10182" t="s">
        <v>83</v>
      </c>
      <c r="T10182" t="str">
        <f>_xlfn.XLOOKUP(A10182,MI_Match_Analysis!$A$2:$A$8,MI_Match_Analysis!$F$2:$F$8,"Not Found")</f>
        <v>Not Found</v>
      </c>
    </row>
    <row r="10183" spans="1:20" hidden="1" x14ac:dyDescent="0.3">
      <c r="A10183">
        <v>44</v>
      </c>
      <c r="B10183" s="1">
        <v>46144</v>
      </c>
      <c r="C10183" t="s">
        <v>162</v>
      </c>
      <c r="D10183" t="s">
        <v>63</v>
      </c>
      <c r="E10183" t="s">
        <v>41</v>
      </c>
      <c r="F10183" t="s">
        <v>34</v>
      </c>
      <c r="G10183">
        <v>2</v>
      </c>
      <c r="H10183">
        <v>10.1</v>
      </c>
      <c r="I10183" t="s">
        <v>204</v>
      </c>
      <c r="J10183" t="s">
        <v>310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 t="s">
        <v>83</v>
      </c>
      <c r="R10183" t="s">
        <v>83</v>
      </c>
      <c r="S10183" t="s">
        <v>83</v>
      </c>
      <c r="T10183" t="str">
        <f>_xlfn.XLOOKUP(A10183,MI_Match_Analysis!$A$2:$A$8,MI_Match_Analysis!$F$2:$F$8,"Not Found")</f>
        <v>Not Found</v>
      </c>
    </row>
    <row r="10184" spans="1:20" hidden="1" x14ac:dyDescent="0.3">
      <c r="A10184">
        <v>44</v>
      </c>
      <c r="B10184" s="1">
        <v>46144</v>
      </c>
      <c r="C10184" t="s">
        <v>162</v>
      </c>
      <c r="D10184" t="s">
        <v>63</v>
      </c>
      <c r="E10184" t="s">
        <v>41</v>
      </c>
      <c r="F10184" t="s">
        <v>34</v>
      </c>
      <c r="G10184">
        <v>2</v>
      </c>
      <c r="H10184">
        <v>10.199999999999999</v>
      </c>
      <c r="I10184" t="s">
        <v>204</v>
      </c>
      <c r="J10184" t="s">
        <v>310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 t="s">
        <v>83</v>
      </c>
      <c r="R10184" t="s">
        <v>83</v>
      </c>
      <c r="S10184" t="s">
        <v>83</v>
      </c>
      <c r="T10184" t="str">
        <f>_xlfn.XLOOKUP(A10184,MI_Match_Analysis!$A$2:$A$8,MI_Match_Analysis!$F$2:$F$8,"Not Found")</f>
        <v>Not Found</v>
      </c>
    </row>
    <row r="10185" spans="1:20" hidden="1" x14ac:dyDescent="0.3">
      <c r="A10185">
        <v>44</v>
      </c>
      <c r="B10185" s="1">
        <v>46144</v>
      </c>
      <c r="C10185" t="s">
        <v>162</v>
      </c>
      <c r="D10185" t="s">
        <v>63</v>
      </c>
      <c r="E10185" t="s">
        <v>41</v>
      </c>
      <c r="F10185" t="s">
        <v>34</v>
      </c>
      <c r="G10185">
        <v>2</v>
      </c>
      <c r="H10185">
        <v>10.3</v>
      </c>
      <c r="I10185" t="s">
        <v>204</v>
      </c>
      <c r="J10185" t="s">
        <v>310</v>
      </c>
      <c r="K10185">
        <v>1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 t="s">
        <v>83</v>
      </c>
      <c r="R10185" t="s">
        <v>83</v>
      </c>
      <c r="S10185" t="s">
        <v>83</v>
      </c>
      <c r="T10185" t="str">
        <f>_xlfn.XLOOKUP(A10185,MI_Match_Analysis!$A$2:$A$8,MI_Match_Analysis!$F$2:$F$8,"Not Found")</f>
        <v>Not Found</v>
      </c>
    </row>
    <row r="10186" spans="1:20" hidden="1" x14ac:dyDescent="0.3">
      <c r="A10186">
        <v>44</v>
      </c>
      <c r="B10186" s="1">
        <v>46144</v>
      </c>
      <c r="C10186" t="s">
        <v>162</v>
      </c>
      <c r="D10186" t="s">
        <v>63</v>
      </c>
      <c r="E10186" t="s">
        <v>41</v>
      </c>
      <c r="F10186" t="s">
        <v>34</v>
      </c>
      <c r="G10186">
        <v>2</v>
      </c>
      <c r="H10186">
        <v>10.4</v>
      </c>
      <c r="I10186" t="s">
        <v>199</v>
      </c>
      <c r="J10186" t="s">
        <v>310</v>
      </c>
      <c r="K10186">
        <v>1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 t="s">
        <v>83</v>
      </c>
      <c r="R10186" t="s">
        <v>83</v>
      </c>
      <c r="S10186" t="s">
        <v>83</v>
      </c>
      <c r="T10186" t="str">
        <f>_xlfn.XLOOKUP(A10186,MI_Match_Analysis!$A$2:$A$8,MI_Match_Analysis!$F$2:$F$8,"Not Found")</f>
        <v>Not Found</v>
      </c>
    </row>
    <row r="10187" spans="1:20" hidden="1" x14ac:dyDescent="0.3">
      <c r="A10187">
        <v>44</v>
      </c>
      <c r="B10187" s="1">
        <v>46144</v>
      </c>
      <c r="C10187" t="s">
        <v>162</v>
      </c>
      <c r="D10187" t="s">
        <v>63</v>
      </c>
      <c r="E10187" t="s">
        <v>41</v>
      </c>
      <c r="F10187" t="s">
        <v>34</v>
      </c>
      <c r="G10187">
        <v>2</v>
      </c>
      <c r="H10187">
        <v>10.5</v>
      </c>
      <c r="I10187" t="s">
        <v>204</v>
      </c>
      <c r="J10187" t="s">
        <v>310</v>
      </c>
      <c r="K10187">
        <v>1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 t="s">
        <v>83</v>
      </c>
      <c r="R10187" t="s">
        <v>83</v>
      </c>
      <c r="S10187" t="s">
        <v>83</v>
      </c>
      <c r="T10187" t="str">
        <f>_xlfn.XLOOKUP(A10187,MI_Match_Analysis!$A$2:$A$8,MI_Match_Analysis!$F$2:$F$8,"Not Found")</f>
        <v>Not Found</v>
      </c>
    </row>
    <row r="10188" spans="1:20" hidden="1" x14ac:dyDescent="0.3">
      <c r="A10188">
        <v>44</v>
      </c>
      <c r="B10188" s="1">
        <v>46144</v>
      </c>
      <c r="C10188" t="s">
        <v>162</v>
      </c>
      <c r="D10188" t="s">
        <v>63</v>
      </c>
      <c r="E10188" t="s">
        <v>41</v>
      </c>
      <c r="F10188" t="s">
        <v>34</v>
      </c>
      <c r="G10188">
        <v>2</v>
      </c>
      <c r="H10188">
        <v>10.6</v>
      </c>
      <c r="I10188" t="s">
        <v>199</v>
      </c>
      <c r="J10188" t="s">
        <v>310</v>
      </c>
      <c r="K10188">
        <v>2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 t="s">
        <v>83</v>
      </c>
      <c r="R10188" t="s">
        <v>83</v>
      </c>
      <c r="S10188" t="s">
        <v>83</v>
      </c>
      <c r="T10188" t="str">
        <f>_xlfn.XLOOKUP(A10188,MI_Match_Analysis!$A$2:$A$8,MI_Match_Analysis!$F$2:$F$8,"Not Found")</f>
        <v>Not Found</v>
      </c>
    </row>
    <row r="10189" spans="1:20" hidden="1" x14ac:dyDescent="0.3">
      <c r="A10189">
        <v>44</v>
      </c>
      <c r="B10189" s="1">
        <v>46144</v>
      </c>
      <c r="C10189" t="s">
        <v>162</v>
      </c>
      <c r="D10189" t="s">
        <v>63</v>
      </c>
      <c r="E10189" t="s">
        <v>41</v>
      </c>
      <c r="F10189" t="s">
        <v>34</v>
      </c>
      <c r="G10189">
        <v>2</v>
      </c>
      <c r="H10189">
        <v>11.1</v>
      </c>
      <c r="I10189" t="s">
        <v>204</v>
      </c>
      <c r="J10189" t="s">
        <v>182</v>
      </c>
      <c r="K10189">
        <v>6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 t="s">
        <v>83</v>
      </c>
      <c r="R10189" t="s">
        <v>83</v>
      </c>
      <c r="S10189" t="s">
        <v>83</v>
      </c>
      <c r="T10189" t="str">
        <f>_xlfn.XLOOKUP(A10189,MI_Match_Analysis!$A$2:$A$8,MI_Match_Analysis!$F$2:$F$8,"Not Found")</f>
        <v>Not Found</v>
      </c>
    </row>
    <row r="10190" spans="1:20" hidden="1" x14ac:dyDescent="0.3">
      <c r="A10190">
        <v>44</v>
      </c>
      <c r="B10190" s="1">
        <v>46144</v>
      </c>
      <c r="C10190" t="s">
        <v>162</v>
      </c>
      <c r="D10190" t="s">
        <v>63</v>
      </c>
      <c r="E10190" t="s">
        <v>41</v>
      </c>
      <c r="F10190" t="s">
        <v>34</v>
      </c>
      <c r="G10190">
        <v>2</v>
      </c>
      <c r="H10190">
        <v>11.2</v>
      </c>
      <c r="I10190" t="s">
        <v>204</v>
      </c>
      <c r="J10190" t="s">
        <v>182</v>
      </c>
      <c r="K10190">
        <v>1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 t="s">
        <v>83</v>
      </c>
      <c r="R10190" t="s">
        <v>83</v>
      </c>
      <c r="S10190" t="s">
        <v>83</v>
      </c>
      <c r="T10190" t="str">
        <f>_xlfn.XLOOKUP(A10190,MI_Match_Analysis!$A$2:$A$8,MI_Match_Analysis!$F$2:$F$8,"Not Found")</f>
        <v>Not Found</v>
      </c>
    </row>
    <row r="10191" spans="1:20" hidden="1" x14ac:dyDescent="0.3">
      <c r="A10191">
        <v>44</v>
      </c>
      <c r="B10191" s="1">
        <v>46144</v>
      </c>
      <c r="C10191" t="s">
        <v>162</v>
      </c>
      <c r="D10191" t="s">
        <v>63</v>
      </c>
      <c r="E10191" t="s">
        <v>41</v>
      </c>
      <c r="F10191" t="s">
        <v>34</v>
      </c>
      <c r="G10191">
        <v>2</v>
      </c>
      <c r="H10191">
        <v>11.3</v>
      </c>
      <c r="I10191" t="s">
        <v>199</v>
      </c>
      <c r="J10191" t="s">
        <v>182</v>
      </c>
      <c r="K10191">
        <v>1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 t="s">
        <v>83</v>
      </c>
      <c r="R10191" t="s">
        <v>83</v>
      </c>
      <c r="S10191" t="s">
        <v>83</v>
      </c>
      <c r="T10191" t="str">
        <f>_xlfn.XLOOKUP(A10191,MI_Match_Analysis!$A$2:$A$8,MI_Match_Analysis!$F$2:$F$8,"Not Found")</f>
        <v>Not Found</v>
      </c>
    </row>
    <row r="10192" spans="1:20" hidden="1" x14ac:dyDescent="0.3">
      <c r="A10192">
        <v>44</v>
      </c>
      <c r="B10192" s="1">
        <v>46144</v>
      </c>
      <c r="C10192" t="s">
        <v>162</v>
      </c>
      <c r="D10192" t="s">
        <v>63</v>
      </c>
      <c r="E10192" t="s">
        <v>41</v>
      </c>
      <c r="F10192" t="s">
        <v>34</v>
      </c>
      <c r="G10192">
        <v>2</v>
      </c>
      <c r="H10192">
        <v>11.4</v>
      </c>
      <c r="I10192" t="s">
        <v>204</v>
      </c>
      <c r="J10192" t="s">
        <v>182</v>
      </c>
      <c r="K10192">
        <v>1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 t="s">
        <v>83</v>
      </c>
      <c r="R10192" t="s">
        <v>83</v>
      </c>
      <c r="S10192" t="s">
        <v>83</v>
      </c>
      <c r="T10192" t="str">
        <f>_xlfn.XLOOKUP(A10192,MI_Match_Analysis!$A$2:$A$8,MI_Match_Analysis!$F$2:$F$8,"Not Found")</f>
        <v>Not Found</v>
      </c>
    </row>
    <row r="10193" spans="1:20" hidden="1" x14ac:dyDescent="0.3">
      <c r="A10193">
        <v>44</v>
      </c>
      <c r="B10193" s="1">
        <v>46144</v>
      </c>
      <c r="C10193" t="s">
        <v>162</v>
      </c>
      <c r="D10193" t="s">
        <v>63</v>
      </c>
      <c r="E10193" t="s">
        <v>41</v>
      </c>
      <c r="F10193" t="s">
        <v>34</v>
      </c>
      <c r="G10193">
        <v>2</v>
      </c>
      <c r="H10193">
        <v>11.5</v>
      </c>
      <c r="I10193" t="s">
        <v>199</v>
      </c>
      <c r="J10193" t="s">
        <v>182</v>
      </c>
      <c r="K10193">
        <v>1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 t="s">
        <v>83</v>
      </c>
      <c r="R10193" t="s">
        <v>83</v>
      </c>
      <c r="S10193" t="s">
        <v>83</v>
      </c>
      <c r="T10193" t="str">
        <f>_xlfn.XLOOKUP(A10193,MI_Match_Analysis!$A$2:$A$8,MI_Match_Analysis!$F$2:$F$8,"Not Found")</f>
        <v>Not Found</v>
      </c>
    </row>
    <row r="10194" spans="1:20" hidden="1" x14ac:dyDescent="0.3">
      <c r="A10194">
        <v>44</v>
      </c>
      <c r="B10194" s="1">
        <v>46144</v>
      </c>
      <c r="C10194" t="s">
        <v>162</v>
      </c>
      <c r="D10194" t="s">
        <v>63</v>
      </c>
      <c r="E10194" t="s">
        <v>41</v>
      </c>
      <c r="F10194" t="s">
        <v>34</v>
      </c>
      <c r="G10194">
        <v>2</v>
      </c>
      <c r="H10194">
        <v>11.6</v>
      </c>
      <c r="I10194" t="s">
        <v>204</v>
      </c>
      <c r="J10194" t="s">
        <v>182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 t="s">
        <v>83</v>
      </c>
      <c r="R10194" t="s">
        <v>83</v>
      </c>
      <c r="S10194" t="s">
        <v>83</v>
      </c>
      <c r="T10194" t="str">
        <f>_xlfn.XLOOKUP(A10194,MI_Match_Analysis!$A$2:$A$8,MI_Match_Analysis!$F$2:$F$8,"Not Found")</f>
        <v>Not Found</v>
      </c>
    </row>
    <row r="10195" spans="1:20" hidden="1" x14ac:dyDescent="0.3">
      <c r="A10195">
        <v>44</v>
      </c>
      <c r="B10195" s="1">
        <v>46144</v>
      </c>
      <c r="C10195" t="s">
        <v>162</v>
      </c>
      <c r="D10195" t="s">
        <v>63</v>
      </c>
      <c r="E10195" t="s">
        <v>41</v>
      </c>
      <c r="F10195" t="s">
        <v>34</v>
      </c>
      <c r="G10195">
        <v>2</v>
      </c>
      <c r="H10195">
        <v>12.1</v>
      </c>
      <c r="I10195" t="s">
        <v>199</v>
      </c>
      <c r="J10195" t="s">
        <v>310</v>
      </c>
      <c r="K10195">
        <v>2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 t="s">
        <v>83</v>
      </c>
      <c r="R10195" t="s">
        <v>83</v>
      </c>
      <c r="S10195" t="s">
        <v>83</v>
      </c>
      <c r="T10195" t="str">
        <f>_xlfn.XLOOKUP(A10195,MI_Match_Analysis!$A$2:$A$8,MI_Match_Analysis!$F$2:$F$8,"Not Found")</f>
        <v>Not Found</v>
      </c>
    </row>
    <row r="10196" spans="1:20" hidden="1" x14ac:dyDescent="0.3">
      <c r="A10196">
        <v>44</v>
      </c>
      <c r="B10196" s="1">
        <v>46144</v>
      </c>
      <c r="C10196" t="s">
        <v>162</v>
      </c>
      <c r="D10196" t="s">
        <v>63</v>
      </c>
      <c r="E10196" t="s">
        <v>41</v>
      </c>
      <c r="F10196" t="s">
        <v>34</v>
      </c>
      <c r="G10196">
        <v>2</v>
      </c>
      <c r="H10196">
        <v>12.2</v>
      </c>
      <c r="I10196" t="s">
        <v>199</v>
      </c>
      <c r="J10196" t="s">
        <v>310</v>
      </c>
      <c r="K10196">
        <v>1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 t="s">
        <v>83</v>
      </c>
      <c r="R10196" t="s">
        <v>83</v>
      </c>
      <c r="S10196" t="s">
        <v>83</v>
      </c>
      <c r="T10196" t="str">
        <f>_xlfn.XLOOKUP(A10196,MI_Match_Analysis!$A$2:$A$8,MI_Match_Analysis!$F$2:$F$8,"Not Found")</f>
        <v>Not Found</v>
      </c>
    </row>
    <row r="10197" spans="1:20" hidden="1" x14ac:dyDescent="0.3">
      <c r="A10197">
        <v>44</v>
      </c>
      <c r="B10197" s="1">
        <v>46144</v>
      </c>
      <c r="C10197" t="s">
        <v>162</v>
      </c>
      <c r="D10197" t="s">
        <v>63</v>
      </c>
      <c r="E10197" t="s">
        <v>41</v>
      </c>
      <c r="F10197" t="s">
        <v>34</v>
      </c>
      <c r="G10197">
        <v>2</v>
      </c>
      <c r="H10197">
        <v>12.3</v>
      </c>
      <c r="I10197" t="s">
        <v>204</v>
      </c>
      <c r="J10197" t="s">
        <v>310</v>
      </c>
      <c r="K10197">
        <v>1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 t="s">
        <v>83</v>
      </c>
      <c r="R10197" t="s">
        <v>83</v>
      </c>
      <c r="S10197" t="s">
        <v>83</v>
      </c>
      <c r="T10197" t="str">
        <f>_xlfn.XLOOKUP(A10197,MI_Match_Analysis!$A$2:$A$8,MI_Match_Analysis!$F$2:$F$8,"Not Found")</f>
        <v>Not Found</v>
      </c>
    </row>
    <row r="10198" spans="1:20" hidden="1" x14ac:dyDescent="0.3">
      <c r="A10198">
        <v>44</v>
      </c>
      <c r="B10198" s="1">
        <v>46144</v>
      </c>
      <c r="C10198" t="s">
        <v>162</v>
      </c>
      <c r="D10198" t="s">
        <v>63</v>
      </c>
      <c r="E10198" t="s">
        <v>41</v>
      </c>
      <c r="F10198" t="s">
        <v>34</v>
      </c>
      <c r="G10198">
        <v>2</v>
      </c>
      <c r="H10198">
        <v>12.4</v>
      </c>
      <c r="I10198" t="s">
        <v>199</v>
      </c>
      <c r="J10198" t="s">
        <v>310</v>
      </c>
      <c r="K10198">
        <v>1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 t="s">
        <v>83</v>
      </c>
      <c r="R10198" t="s">
        <v>83</v>
      </c>
      <c r="S10198" t="s">
        <v>83</v>
      </c>
      <c r="T10198" t="str">
        <f>_xlfn.XLOOKUP(A10198,MI_Match_Analysis!$A$2:$A$8,MI_Match_Analysis!$F$2:$F$8,"Not Found")</f>
        <v>Not Found</v>
      </c>
    </row>
    <row r="10199" spans="1:20" hidden="1" x14ac:dyDescent="0.3">
      <c r="A10199">
        <v>44</v>
      </c>
      <c r="B10199" s="1">
        <v>46144</v>
      </c>
      <c r="C10199" t="s">
        <v>162</v>
      </c>
      <c r="D10199" t="s">
        <v>63</v>
      </c>
      <c r="E10199" t="s">
        <v>41</v>
      </c>
      <c r="F10199" t="s">
        <v>34</v>
      </c>
      <c r="G10199">
        <v>2</v>
      </c>
      <c r="H10199">
        <v>12.5</v>
      </c>
      <c r="I10199" t="s">
        <v>204</v>
      </c>
      <c r="J10199" t="s">
        <v>310</v>
      </c>
      <c r="K10199">
        <v>1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 t="s">
        <v>83</v>
      </c>
      <c r="R10199" t="s">
        <v>83</v>
      </c>
      <c r="S10199" t="s">
        <v>83</v>
      </c>
      <c r="T10199" t="str">
        <f>_xlfn.XLOOKUP(A10199,MI_Match_Analysis!$A$2:$A$8,MI_Match_Analysis!$F$2:$F$8,"Not Found")</f>
        <v>Not Found</v>
      </c>
    </row>
    <row r="10200" spans="1:20" hidden="1" x14ac:dyDescent="0.3">
      <c r="A10200">
        <v>44</v>
      </c>
      <c r="B10200" s="1">
        <v>46144</v>
      </c>
      <c r="C10200" t="s">
        <v>162</v>
      </c>
      <c r="D10200" t="s">
        <v>63</v>
      </c>
      <c r="E10200" t="s">
        <v>41</v>
      </c>
      <c r="F10200" t="s">
        <v>34</v>
      </c>
      <c r="G10200">
        <v>2</v>
      </c>
      <c r="H10200">
        <v>12.6</v>
      </c>
      <c r="I10200" t="s">
        <v>199</v>
      </c>
      <c r="J10200" t="s">
        <v>310</v>
      </c>
      <c r="K10200">
        <v>1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 t="s">
        <v>83</v>
      </c>
      <c r="R10200" t="s">
        <v>83</v>
      </c>
      <c r="S10200" t="s">
        <v>83</v>
      </c>
      <c r="T10200" t="str">
        <f>_xlfn.XLOOKUP(A10200,MI_Match_Analysis!$A$2:$A$8,MI_Match_Analysis!$F$2:$F$8,"Not Found")</f>
        <v>Not Found</v>
      </c>
    </row>
    <row r="10201" spans="1:20" hidden="1" x14ac:dyDescent="0.3">
      <c r="A10201">
        <v>44</v>
      </c>
      <c r="B10201" s="1">
        <v>46144</v>
      </c>
      <c r="C10201" t="s">
        <v>162</v>
      </c>
      <c r="D10201" t="s">
        <v>63</v>
      </c>
      <c r="E10201" t="s">
        <v>41</v>
      </c>
      <c r="F10201" t="s">
        <v>34</v>
      </c>
      <c r="G10201">
        <v>2</v>
      </c>
      <c r="H10201">
        <v>13.1</v>
      </c>
      <c r="I10201" t="s">
        <v>199</v>
      </c>
      <c r="J10201" t="s">
        <v>183</v>
      </c>
      <c r="K10201">
        <v>1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 t="s">
        <v>83</v>
      </c>
      <c r="R10201" t="s">
        <v>83</v>
      </c>
      <c r="S10201" t="s">
        <v>83</v>
      </c>
      <c r="T10201" t="str">
        <f>_xlfn.XLOOKUP(A10201,MI_Match_Analysis!$A$2:$A$8,MI_Match_Analysis!$F$2:$F$8,"Not Found")</f>
        <v>Not Found</v>
      </c>
    </row>
    <row r="10202" spans="1:20" hidden="1" x14ac:dyDescent="0.3">
      <c r="A10202">
        <v>44</v>
      </c>
      <c r="B10202" s="1">
        <v>46144</v>
      </c>
      <c r="C10202" t="s">
        <v>162</v>
      </c>
      <c r="D10202" t="s">
        <v>63</v>
      </c>
      <c r="E10202" t="s">
        <v>41</v>
      </c>
      <c r="F10202" t="s">
        <v>34</v>
      </c>
      <c r="G10202">
        <v>2</v>
      </c>
      <c r="H10202">
        <v>13.2</v>
      </c>
      <c r="I10202" t="s">
        <v>204</v>
      </c>
      <c r="J10202" t="s">
        <v>183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 t="s">
        <v>83</v>
      </c>
      <c r="R10202" t="s">
        <v>83</v>
      </c>
      <c r="S10202" t="s">
        <v>83</v>
      </c>
      <c r="T10202" t="str">
        <f>_xlfn.XLOOKUP(A10202,MI_Match_Analysis!$A$2:$A$8,MI_Match_Analysis!$F$2:$F$8,"Not Found")</f>
        <v>Not Found</v>
      </c>
    </row>
    <row r="10203" spans="1:20" hidden="1" x14ac:dyDescent="0.3">
      <c r="A10203">
        <v>44</v>
      </c>
      <c r="B10203" s="1">
        <v>46144</v>
      </c>
      <c r="C10203" t="s">
        <v>162</v>
      </c>
      <c r="D10203" t="s">
        <v>63</v>
      </c>
      <c r="E10203" t="s">
        <v>41</v>
      </c>
      <c r="F10203" t="s">
        <v>34</v>
      </c>
      <c r="G10203">
        <v>2</v>
      </c>
      <c r="H10203">
        <v>13.3</v>
      </c>
      <c r="I10203" t="s">
        <v>199</v>
      </c>
      <c r="J10203" t="s">
        <v>183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 t="s">
        <v>83</v>
      </c>
      <c r="R10203" t="s">
        <v>83</v>
      </c>
      <c r="S10203" t="s">
        <v>83</v>
      </c>
      <c r="T10203" t="str">
        <f>_xlfn.XLOOKUP(A10203,MI_Match_Analysis!$A$2:$A$8,MI_Match_Analysis!$F$2:$F$8,"Not Found")</f>
        <v>Not Found</v>
      </c>
    </row>
    <row r="10204" spans="1:20" hidden="1" x14ac:dyDescent="0.3">
      <c r="A10204">
        <v>44</v>
      </c>
      <c r="B10204" s="1">
        <v>46144</v>
      </c>
      <c r="C10204" t="s">
        <v>162</v>
      </c>
      <c r="D10204" t="s">
        <v>63</v>
      </c>
      <c r="E10204" t="s">
        <v>41</v>
      </c>
      <c r="F10204" t="s">
        <v>34</v>
      </c>
      <c r="G10204">
        <v>2</v>
      </c>
      <c r="H10204">
        <v>13.4</v>
      </c>
      <c r="I10204" t="s">
        <v>199</v>
      </c>
      <c r="J10204" t="s">
        <v>183</v>
      </c>
      <c r="K10204">
        <v>1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 t="s">
        <v>83</v>
      </c>
      <c r="R10204" t="s">
        <v>83</v>
      </c>
      <c r="S10204" t="s">
        <v>83</v>
      </c>
      <c r="T10204" t="str">
        <f>_xlfn.XLOOKUP(A10204,MI_Match_Analysis!$A$2:$A$8,MI_Match_Analysis!$F$2:$F$8,"Not Found")</f>
        <v>Not Found</v>
      </c>
    </row>
    <row r="10205" spans="1:20" hidden="1" x14ac:dyDescent="0.3">
      <c r="A10205">
        <v>44</v>
      </c>
      <c r="B10205" s="1">
        <v>46144</v>
      </c>
      <c r="C10205" t="s">
        <v>162</v>
      </c>
      <c r="D10205" t="s">
        <v>63</v>
      </c>
      <c r="E10205" t="s">
        <v>41</v>
      </c>
      <c r="F10205" t="s">
        <v>34</v>
      </c>
      <c r="G10205">
        <v>2</v>
      </c>
      <c r="H10205">
        <v>13.5</v>
      </c>
      <c r="I10205" t="s">
        <v>204</v>
      </c>
      <c r="J10205" t="s">
        <v>183</v>
      </c>
      <c r="K10205">
        <v>1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 t="s">
        <v>83</v>
      </c>
      <c r="R10205" t="s">
        <v>83</v>
      </c>
      <c r="S10205" t="s">
        <v>83</v>
      </c>
      <c r="T10205" t="str">
        <f>_xlfn.XLOOKUP(A10205,MI_Match_Analysis!$A$2:$A$8,MI_Match_Analysis!$F$2:$F$8,"Not Found")</f>
        <v>Not Found</v>
      </c>
    </row>
    <row r="10206" spans="1:20" hidden="1" x14ac:dyDescent="0.3">
      <c r="A10206">
        <v>44</v>
      </c>
      <c r="B10206" s="1">
        <v>46144</v>
      </c>
      <c r="C10206" t="s">
        <v>162</v>
      </c>
      <c r="D10206" t="s">
        <v>63</v>
      </c>
      <c r="E10206" t="s">
        <v>41</v>
      </c>
      <c r="F10206" t="s">
        <v>34</v>
      </c>
      <c r="G10206">
        <v>2</v>
      </c>
      <c r="H10206">
        <v>13.6</v>
      </c>
      <c r="I10206" t="s">
        <v>199</v>
      </c>
      <c r="J10206" t="s">
        <v>183</v>
      </c>
      <c r="K10206">
        <v>4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 t="s">
        <v>83</v>
      </c>
      <c r="R10206" t="s">
        <v>83</v>
      </c>
      <c r="S10206" t="s">
        <v>83</v>
      </c>
      <c r="T10206" t="str">
        <f>_xlfn.XLOOKUP(A10206,MI_Match_Analysis!$A$2:$A$8,MI_Match_Analysis!$F$2:$F$8,"Not Found")</f>
        <v>Not Found</v>
      </c>
    </row>
    <row r="10207" spans="1:20" hidden="1" x14ac:dyDescent="0.3">
      <c r="A10207">
        <v>44</v>
      </c>
      <c r="B10207" s="1">
        <v>46144</v>
      </c>
      <c r="C10207" t="s">
        <v>162</v>
      </c>
      <c r="D10207" t="s">
        <v>63</v>
      </c>
      <c r="E10207" t="s">
        <v>41</v>
      </c>
      <c r="F10207" t="s">
        <v>34</v>
      </c>
      <c r="G10207">
        <v>2</v>
      </c>
      <c r="H10207">
        <v>14.1</v>
      </c>
      <c r="I10207" t="s">
        <v>204</v>
      </c>
      <c r="J10207" t="s">
        <v>184</v>
      </c>
      <c r="K10207">
        <v>1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 t="s">
        <v>83</v>
      </c>
      <c r="R10207" t="s">
        <v>83</v>
      </c>
      <c r="S10207" t="s">
        <v>83</v>
      </c>
      <c r="T10207" t="str">
        <f>_xlfn.XLOOKUP(A10207,MI_Match_Analysis!$A$2:$A$8,MI_Match_Analysis!$F$2:$F$8,"Not Found")</f>
        <v>Not Found</v>
      </c>
    </row>
    <row r="10208" spans="1:20" hidden="1" x14ac:dyDescent="0.3">
      <c r="A10208">
        <v>44</v>
      </c>
      <c r="B10208" s="1">
        <v>46144</v>
      </c>
      <c r="C10208" t="s">
        <v>162</v>
      </c>
      <c r="D10208" t="s">
        <v>63</v>
      </c>
      <c r="E10208" t="s">
        <v>41</v>
      </c>
      <c r="F10208" t="s">
        <v>34</v>
      </c>
      <c r="G10208">
        <v>2</v>
      </c>
      <c r="H10208">
        <v>14.2</v>
      </c>
      <c r="I10208" t="s">
        <v>199</v>
      </c>
      <c r="J10208" t="s">
        <v>184</v>
      </c>
      <c r="K10208">
        <v>4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 t="s">
        <v>83</v>
      </c>
      <c r="R10208" t="s">
        <v>83</v>
      </c>
      <c r="S10208" t="s">
        <v>83</v>
      </c>
      <c r="T10208" t="str">
        <f>_xlfn.XLOOKUP(A10208,MI_Match_Analysis!$A$2:$A$8,MI_Match_Analysis!$F$2:$F$8,"Not Found")</f>
        <v>Not Found</v>
      </c>
    </row>
    <row r="10209" spans="1:20" hidden="1" x14ac:dyDescent="0.3">
      <c r="A10209">
        <v>44</v>
      </c>
      <c r="B10209" s="1">
        <v>46144</v>
      </c>
      <c r="C10209" t="s">
        <v>162</v>
      </c>
      <c r="D10209" t="s">
        <v>63</v>
      </c>
      <c r="E10209" t="s">
        <v>41</v>
      </c>
      <c r="F10209" t="s">
        <v>34</v>
      </c>
      <c r="G10209">
        <v>2</v>
      </c>
      <c r="H10209">
        <v>14.3</v>
      </c>
      <c r="I10209" t="s">
        <v>199</v>
      </c>
      <c r="J10209" t="s">
        <v>184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 t="s">
        <v>83</v>
      </c>
      <c r="R10209" t="s">
        <v>83</v>
      </c>
      <c r="S10209" t="s">
        <v>83</v>
      </c>
      <c r="T10209" t="str">
        <f>_xlfn.XLOOKUP(A10209,MI_Match_Analysis!$A$2:$A$8,MI_Match_Analysis!$F$2:$F$8,"Not Found")</f>
        <v>Not Found</v>
      </c>
    </row>
    <row r="10210" spans="1:20" hidden="1" x14ac:dyDescent="0.3">
      <c r="A10210">
        <v>44</v>
      </c>
      <c r="B10210" s="1">
        <v>46144</v>
      </c>
      <c r="C10210" t="s">
        <v>162</v>
      </c>
      <c r="D10210" t="s">
        <v>63</v>
      </c>
      <c r="E10210" t="s">
        <v>41</v>
      </c>
      <c r="F10210" t="s">
        <v>34</v>
      </c>
      <c r="G10210">
        <v>2</v>
      </c>
      <c r="H10210">
        <v>14.4</v>
      </c>
      <c r="I10210" t="s">
        <v>199</v>
      </c>
      <c r="J10210" t="s">
        <v>184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 t="s">
        <v>83</v>
      </c>
      <c r="R10210" t="s">
        <v>83</v>
      </c>
      <c r="S10210" t="s">
        <v>83</v>
      </c>
      <c r="T10210" t="str">
        <f>_xlfn.XLOOKUP(A10210,MI_Match_Analysis!$A$2:$A$8,MI_Match_Analysis!$F$2:$F$8,"Not Found")</f>
        <v>Not Found</v>
      </c>
    </row>
    <row r="10211" spans="1:20" hidden="1" x14ac:dyDescent="0.3">
      <c r="A10211">
        <v>44</v>
      </c>
      <c r="B10211" s="1">
        <v>46144</v>
      </c>
      <c r="C10211" t="s">
        <v>162</v>
      </c>
      <c r="D10211" t="s">
        <v>63</v>
      </c>
      <c r="E10211" t="s">
        <v>41</v>
      </c>
      <c r="F10211" t="s">
        <v>34</v>
      </c>
      <c r="G10211">
        <v>2</v>
      </c>
      <c r="H10211">
        <v>14.5</v>
      </c>
      <c r="I10211" t="s">
        <v>199</v>
      </c>
      <c r="J10211" t="s">
        <v>184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 t="s">
        <v>83</v>
      </c>
      <c r="R10211" t="s">
        <v>83</v>
      </c>
      <c r="S10211" t="s">
        <v>83</v>
      </c>
      <c r="T10211" t="str">
        <f>_xlfn.XLOOKUP(A10211,MI_Match_Analysis!$A$2:$A$8,MI_Match_Analysis!$F$2:$F$8,"Not Found")</f>
        <v>Not Found</v>
      </c>
    </row>
    <row r="10212" spans="1:20" hidden="1" x14ac:dyDescent="0.3">
      <c r="A10212">
        <v>44</v>
      </c>
      <c r="B10212" s="1">
        <v>46144</v>
      </c>
      <c r="C10212" t="s">
        <v>162</v>
      </c>
      <c r="D10212" t="s">
        <v>63</v>
      </c>
      <c r="E10212" t="s">
        <v>41</v>
      </c>
      <c r="F10212" t="s">
        <v>34</v>
      </c>
      <c r="G10212">
        <v>2</v>
      </c>
      <c r="H10212">
        <v>14.5</v>
      </c>
      <c r="I10212" t="s">
        <v>199</v>
      </c>
      <c r="J10212" t="s">
        <v>184</v>
      </c>
      <c r="K10212">
        <v>0</v>
      </c>
      <c r="L10212">
        <v>1</v>
      </c>
      <c r="M10212">
        <v>1</v>
      </c>
      <c r="N10212">
        <v>0</v>
      </c>
      <c r="O10212">
        <v>0</v>
      </c>
      <c r="P10212">
        <v>0</v>
      </c>
      <c r="Q10212" t="s">
        <v>83</v>
      </c>
      <c r="R10212" t="s">
        <v>83</v>
      </c>
      <c r="S10212" t="s">
        <v>83</v>
      </c>
      <c r="T10212" t="str">
        <f>_xlfn.XLOOKUP(A10212,MI_Match_Analysis!$A$2:$A$8,MI_Match_Analysis!$F$2:$F$8,"Not Found")</f>
        <v>Not Found</v>
      </c>
    </row>
    <row r="10213" spans="1:20" hidden="1" x14ac:dyDescent="0.3">
      <c r="A10213">
        <v>44</v>
      </c>
      <c r="B10213" s="1">
        <v>46144</v>
      </c>
      <c r="C10213" t="s">
        <v>162</v>
      </c>
      <c r="D10213" t="s">
        <v>63</v>
      </c>
      <c r="E10213" t="s">
        <v>41</v>
      </c>
      <c r="F10213" t="s">
        <v>34</v>
      </c>
      <c r="G10213">
        <v>2</v>
      </c>
      <c r="H10213">
        <v>14.6</v>
      </c>
      <c r="I10213" t="s">
        <v>199</v>
      </c>
      <c r="J10213" t="s">
        <v>184</v>
      </c>
      <c r="K10213">
        <v>1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 t="s">
        <v>83</v>
      </c>
      <c r="R10213" t="s">
        <v>83</v>
      </c>
      <c r="S10213" t="s">
        <v>83</v>
      </c>
      <c r="T10213" t="str">
        <f>_xlfn.XLOOKUP(A10213,MI_Match_Analysis!$A$2:$A$8,MI_Match_Analysis!$F$2:$F$8,"Not Found")</f>
        <v>Not Found</v>
      </c>
    </row>
    <row r="10214" spans="1:20" hidden="1" x14ac:dyDescent="0.3">
      <c r="A10214">
        <v>44</v>
      </c>
      <c r="B10214" s="1">
        <v>46144</v>
      </c>
      <c r="C10214" t="s">
        <v>162</v>
      </c>
      <c r="D10214" t="s">
        <v>63</v>
      </c>
      <c r="E10214" t="s">
        <v>41</v>
      </c>
      <c r="F10214" t="s">
        <v>34</v>
      </c>
      <c r="G10214">
        <v>2</v>
      </c>
      <c r="H10214">
        <v>15.1</v>
      </c>
      <c r="I10214" t="s">
        <v>199</v>
      </c>
      <c r="J10214" t="s">
        <v>180</v>
      </c>
      <c r="K10214">
        <v>1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 t="s">
        <v>83</v>
      </c>
      <c r="R10214" t="s">
        <v>83</v>
      </c>
      <c r="S10214" t="s">
        <v>83</v>
      </c>
      <c r="T10214" t="str">
        <f>_xlfn.XLOOKUP(A10214,MI_Match_Analysis!$A$2:$A$8,MI_Match_Analysis!$F$2:$F$8,"Not Found")</f>
        <v>Not Found</v>
      </c>
    </row>
    <row r="10215" spans="1:20" hidden="1" x14ac:dyDescent="0.3">
      <c r="A10215">
        <v>44</v>
      </c>
      <c r="B10215" s="1">
        <v>46144</v>
      </c>
      <c r="C10215" t="s">
        <v>162</v>
      </c>
      <c r="D10215" t="s">
        <v>63</v>
      </c>
      <c r="E10215" t="s">
        <v>41</v>
      </c>
      <c r="F10215" t="s">
        <v>34</v>
      </c>
      <c r="G10215">
        <v>2</v>
      </c>
      <c r="H10215">
        <v>15.2</v>
      </c>
      <c r="I10215" t="s">
        <v>204</v>
      </c>
      <c r="J10215" t="s">
        <v>180</v>
      </c>
      <c r="K10215">
        <v>1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 t="s">
        <v>83</v>
      </c>
      <c r="R10215" t="s">
        <v>83</v>
      </c>
      <c r="S10215" t="s">
        <v>83</v>
      </c>
      <c r="T10215" t="str">
        <f>_xlfn.XLOOKUP(A10215,MI_Match_Analysis!$A$2:$A$8,MI_Match_Analysis!$F$2:$F$8,"Not Found")</f>
        <v>Not Found</v>
      </c>
    </row>
    <row r="10216" spans="1:20" hidden="1" x14ac:dyDescent="0.3">
      <c r="A10216">
        <v>44</v>
      </c>
      <c r="B10216" s="1">
        <v>46144</v>
      </c>
      <c r="C10216" t="s">
        <v>162</v>
      </c>
      <c r="D10216" t="s">
        <v>63</v>
      </c>
      <c r="E10216" t="s">
        <v>41</v>
      </c>
      <c r="F10216" t="s">
        <v>34</v>
      </c>
      <c r="G10216">
        <v>2</v>
      </c>
      <c r="H10216">
        <v>15.3</v>
      </c>
      <c r="I10216" t="s">
        <v>199</v>
      </c>
      <c r="J10216" t="s">
        <v>180</v>
      </c>
      <c r="K10216">
        <v>0</v>
      </c>
      <c r="L10216">
        <v>1</v>
      </c>
      <c r="M10216">
        <v>1</v>
      </c>
      <c r="N10216">
        <v>0</v>
      </c>
      <c r="O10216">
        <v>0</v>
      </c>
      <c r="P10216">
        <v>0</v>
      </c>
      <c r="Q10216" t="s">
        <v>83</v>
      </c>
      <c r="R10216" t="s">
        <v>83</v>
      </c>
      <c r="S10216" t="s">
        <v>83</v>
      </c>
      <c r="T10216" t="str">
        <f>_xlfn.XLOOKUP(A10216,MI_Match_Analysis!$A$2:$A$8,MI_Match_Analysis!$F$2:$F$8,"Not Found")</f>
        <v>Not Found</v>
      </c>
    </row>
    <row r="10217" spans="1:20" hidden="1" x14ac:dyDescent="0.3">
      <c r="A10217">
        <v>44</v>
      </c>
      <c r="B10217" s="1">
        <v>46144</v>
      </c>
      <c r="C10217" t="s">
        <v>162</v>
      </c>
      <c r="D10217" t="s">
        <v>63</v>
      </c>
      <c r="E10217" t="s">
        <v>41</v>
      </c>
      <c r="F10217" t="s">
        <v>34</v>
      </c>
      <c r="G10217">
        <v>2</v>
      </c>
      <c r="H10217">
        <v>15.3</v>
      </c>
      <c r="I10217" t="s">
        <v>199</v>
      </c>
      <c r="J10217" t="s">
        <v>180</v>
      </c>
      <c r="K10217">
        <v>4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 t="s">
        <v>83</v>
      </c>
      <c r="R10217" t="s">
        <v>83</v>
      </c>
      <c r="S10217" t="s">
        <v>83</v>
      </c>
      <c r="T10217" t="str">
        <f>_xlfn.XLOOKUP(A10217,MI_Match_Analysis!$A$2:$A$8,MI_Match_Analysis!$F$2:$F$8,"Not Found")</f>
        <v>Not Found</v>
      </c>
    </row>
    <row r="10218" spans="1:20" hidden="1" x14ac:dyDescent="0.3">
      <c r="A10218">
        <v>44</v>
      </c>
      <c r="B10218" s="1">
        <v>46144</v>
      </c>
      <c r="C10218" t="s">
        <v>162</v>
      </c>
      <c r="D10218" t="s">
        <v>63</v>
      </c>
      <c r="E10218" t="s">
        <v>41</v>
      </c>
      <c r="F10218" t="s">
        <v>34</v>
      </c>
      <c r="G10218">
        <v>2</v>
      </c>
      <c r="H10218">
        <v>15.4</v>
      </c>
      <c r="I10218" t="s">
        <v>199</v>
      </c>
      <c r="J10218" t="s">
        <v>180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 t="s">
        <v>83</v>
      </c>
      <c r="R10218" t="s">
        <v>83</v>
      </c>
      <c r="S10218" t="s">
        <v>83</v>
      </c>
      <c r="T10218" t="str">
        <f>_xlfn.XLOOKUP(A10218,MI_Match_Analysis!$A$2:$A$8,MI_Match_Analysis!$F$2:$F$8,"Not Found")</f>
        <v>Not Found</v>
      </c>
    </row>
    <row r="10219" spans="1:20" hidden="1" x14ac:dyDescent="0.3">
      <c r="A10219">
        <v>44</v>
      </c>
      <c r="B10219" s="1">
        <v>46144</v>
      </c>
      <c r="C10219" t="s">
        <v>162</v>
      </c>
      <c r="D10219" t="s">
        <v>63</v>
      </c>
      <c r="E10219" t="s">
        <v>41</v>
      </c>
      <c r="F10219" t="s">
        <v>34</v>
      </c>
      <c r="G10219">
        <v>2</v>
      </c>
      <c r="H10219">
        <v>15.5</v>
      </c>
      <c r="I10219" t="s">
        <v>204</v>
      </c>
      <c r="J10219" t="s">
        <v>180</v>
      </c>
      <c r="K10219">
        <v>1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 t="s">
        <v>83</v>
      </c>
      <c r="R10219" t="s">
        <v>83</v>
      </c>
      <c r="S10219" t="s">
        <v>83</v>
      </c>
      <c r="T10219" t="str">
        <f>_xlfn.XLOOKUP(A10219,MI_Match_Analysis!$A$2:$A$8,MI_Match_Analysis!$F$2:$F$8,"Not Found")</f>
        <v>Not Found</v>
      </c>
    </row>
    <row r="10220" spans="1:20" hidden="1" x14ac:dyDescent="0.3">
      <c r="A10220">
        <v>44</v>
      </c>
      <c r="B10220" s="1">
        <v>46144</v>
      </c>
      <c r="C10220" t="s">
        <v>162</v>
      </c>
      <c r="D10220" t="s">
        <v>63</v>
      </c>
      <c r="E10220" t="s">
        <v>41</v>
      </c>
      <c r="F10220" t="s">
        <v>34</v>
      </c>
      <c r="G10220">
        <v>2</v>
      </c>
      <c r="H10220">
        <v>15.6</v>
      </c>
      <c r="I10220" t="s">
        <v>199</v>
      </c>
      <c r="J10220" t="s">
        <v>180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 t="s">
        <v>83</v>
      </c>
      <c r="R10220" t="s">
        <v>83</v>
      </c>
      <c r="S10220" t="s">
        <v>83</v>
      </c>
      <c r="T10220" t="str">
        <f>_xlfn.XLOOKUP(A10220,MI_Match_Analysis!$A$2:$A$8,MI_Match_Analysis!$F$2:$F$8,"Not Found")</f>
        <v>Not Found</v>
      </c>
    </row>
    <row r="10221" spans="1:20" hidden="1" x14ac:dyDescent="0.3">
      <c r="A10221">
        <v>44</v>
      </c>
      <c r="B10221" s="1">
        <v>46144</v>
      </c>
      <c r="C10221" t="s">
        <v>162</v>
      </c>
      <c r="D10221" t="s">
        <v>63</v>
      </c>
      <c r="E10221" t="s">
        <v>41</v>
      </c>
      <c r="F10221" t="s">
        <v>34</v>
      </c>
      <c r="G10221">
        <v>2</v>
      </c>
      <c r="H10221">
        <v>16.100000000000001</v>
      </c>
      <c r="I10221" t="s">
        <v>204</v>
      </c>
      <c r="J10221" t="s">
        <v>183</v>
      </c>
      <c r="K10221">
        <v>4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 t="s">
        <v>83</v>
      </c>
      <c r="R10221" t="s">
        <v>83</v>
      </c>
      <c r="S10221" t="s">
        <v>83</v>
      </c>
      <c r="T10221" t="str">
        <f>_xlfn.XLOOKUP(A10221,MI_Match_Analysis!$A$2:$A$8,MI_Match_Analysis!$F$2:$F$8,"Not Found")</f>
        <v>Not Found</v>
      </c>
    </row>
    <row r="10222" spans="1:20" hidden="1" x14ac:dyDescent="0.3">
      <c r="A10222">
        <v>44</v>
      </c>
      <c r="B10222" s="1">
        <v>46144</v>
      </c>
      <c r="C10222" t="s">
        <v>162</v>
      </c>
      <c r="D10222" t="s">
        <v>63</v>
      </c>
      <c r="E10222" t="s">
        <v>41</v>
      </c>
      <c r="F10222" t="s">
        <v>34</v>
      </c>
      <c r="G10222">
        <v>2</v>
      </c>
      <c r="H10222">
        <v>16.2</v>
      </c>
      <c r="I10222" t="s">
        <v>204</v>
      </c>
      <c r="J10222" t="s">
        <v>183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 t="s">
        <v>83</v>
      </c>
      <c r="R10222" t="s">
        <v>83</v>
      </c>
      <c r="S10222" t="s">
        <v>83</v>
      </c>
      <c r="T10222" t="str">
        <f>_xlfn.XLOOKUP(A10222,MI_Match_Analysis!$A$2:$A$8,MI_Match_Analysis!$F$2:$F$8,"Not Found")</f>
        <v>Not Found</v>
      </c>
    </row>
    <row r="10223" spans="1:20" hidden="1" x14ac:dyDescent="0.3">
      <c r="A10223">
        <v>44</v>
      </c>
      <c r="B10223" s="1">
        <v>46144</v>
      </c>
      <c r="C10223" t="s">
        <v>162</v>
      </c>
      <c r="D10223" t="s">
        <v>63</v>
      </c>
      <c r="E10223" t="s">
        <v>41</v>
      </c>
      <c r="F10223" t="s">
        <v>34</v>
      </c>
      <c r="G10223">
        <v>2</v>
      </c>
      <c r="H10223">
        <v>16.3</v>
      </c>
      <c r="I10223" t="s">
        <v>204</v>
      </c>
      <c r="J10223" t="s">
        <v>183</v>
      </c>
      <c r="K10223">
        <v>6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 t="s">
        <v>83</v>
      </c>
      <c r="R10223" t="s">
        <v>83</v>
      </c>
      <c r="S10223" t="s">
        <v>83</v>
      </c>
      <c r="T10223" t="str">
        <f>_xlfn.XLOOKUP(A10223,MI_Match_Analysis!$A$2:$A$8,MI_Match_Analysis!$F$2:$F$8,"Not Found")</f>
        <v>Not Found</v>
      </c>
    </row>
    <row r="10224" spans="1:20" hidden="1" x14ac:dyDescent="0.3">
      <c r="A10224">
        <v>44</v>
      </c>
      <c r="B10224" s="1">
        <v>46144</v>
      </c>
      <c r="C10224" t="s">
        <v>162</v>
      </c>
      <c r="D10224" t="s">
        <v>63</v>
      </c>
      <c r="E10224" t="s">
        <v>41</v>
      </c>
      <c r="F10224" t="s">
        <v>34</v>
      </c>
      <c r="G10224">
        <v>2</v>
      </c>
      <c r="H10224">
        <v>16.399999999999999</v>
      </c>
      <c r="I10224" t="s">
        <v>204</v>
      </c>
      <c r="J10224" t="s">
        <v>183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 t="s">
        <v>83</v>
      </c>
      <c r="R10224" t="s">
        <v>83</v>
      </c>
      <c r="S10224" t="s">
        <v>83</v>
      </c>
      <c r="T10224" t="str">
        <f>_xlfn.XLOOKUP(A10224,MI_Match_Analysis!$A$2:$A$8,MI_Match_Analysis!$F$2:$F$8,"Not Found")</f>
        <v>Not Found</v>
      </c>
    </row>
    <row r="10225" spans="1:20" hidden="1" x14ac:dyDescent="0.3">
      <c r="A10225">
        <v>44</v>
      </c>
      <c r="B10225" s="1">
        <v>46144</v>
      </c>
      <c r="C10225" t="s">
        <v>162</v>
      </c>
      <c r="D10225" t="s">
        <v>63</v>
      </c>
      <c r="E10225" t="s">
        <v>41</v>
      </c>
      <c r="F10225" t="s">
        <v>34</v>
      </c>
      <c r="G10225">
        <v>2</v>
      </c>
      <c r="H10225">
        <v>16.5</v>
      </c>
      <c r="I10225" t="s">
        <v>204</v>
      </c>
      <c r="J10225" t="s">
        <v>183</v>
      </c>
      <c r="K10225">
        <v>4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 t="s">
        <v>83</v>
      </c>
      <c r="R10225" t="s">
        <v>83</v>
      </c>
      <c r="S10225" t="s">
        <v>83</v>
      </c>
      <c r="T10225" t="str">
        <f>_xlfn.XLOOKUP(A10225,MI_Match_Analysis!$A$2:$A$8,MI_Match_Analysis!$F$2:$F$8,"Not Found")</f>
        <v>Not Found</v>
      </c>
    </row>
    <row r="10226" spans="1:20" hidden="1" x14ac:dyDescent="0.3">
      <c r="A10226">
        <v>44</v>
      </c>
      <c r="B10226" s="1">
        <v>46144</v>
      </c>
      <c r="C10226" t="s">
        <v>162</v>
      </c>
      <c r="D10226" t="s">
        <v>63</v>
      </c>
      <c r="E10226" t="s">
        <v>41</v>
      </c>
      <c r="F10226" t="s">
        <v>34</v>
      </c>
      <c r="G10226">
        <v>2</v>
      </c>
      <c r="H10226">
        <v>16.600000000000001</v>
      </c>
      <c r="I10226" t="s">
        <v>204</v>
      </c>
      <c r="J10226" t="s">
        <v>183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 t="s">
        <v>83</v>
      </c>
      <c r="R10226" t="s">
        <v>83</v>
      </c>
      <c r="S10226" t="s">
        <v>83</v>
      </c>
      <c r="T10226" t="str">
        <f>_xlfn.XLOOKUP(A10226,MI_Match_Analysis!$A$2:$A$8,MI_Match_Analysis!$F$2:$F$8,"Not Found")</f>
        <v>Not Found</v>
      </c>
    </row>
    <row r="10227" spans="1:20" hidden="1" x14ac:dyDescent="0.3">
      <c r="A10227">
        <v>44</v>
      </c>
      <c r="B10227" s="1">
        <v>46144</v>
      </c>
      <c r="C10227" t="s">
        <v>162</v>
      </c>
      <c r="D10227" t="s">
        <v>63</v>
      </c>
      <c r="E10227" t="s">
        <v>41</v>
      </c>
      <c r="F10227" t="s">
        <v>34</v>
      </c>
      <c r="G10227">
        <v>2</v>
      </c>
      <c r="H10227">
        <v>17.100000000000001</v>
      </c>
      <c r="I10227" t="s">
        <v>199</v>
      </c>
      <c r="J10227" t="s">
        <v>282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 t="s">
        <v>83</v>
      </c>
      <c r="R10227" t="s">
        <v>83</v>
      </c>
      <c r="S10227" t="s">
        <v>83</v>
      </c>
      <c r="T10227" t="str">
        <f>_xlfn.XLOOKUP(A10227,MI_Match_Analysis!$A$2:$A$8,MI_Match_Analysis!$F$2:$F$8,"Not Found")</f>
        <v>Not Found</v>
      </c>
    </row>
    <row r="10228" spans="1:20" hidden="1" x14ac:dyDescent="0.3">
      <c r="A10228">
        <v>44</v>
      </c>
      <c r="B10228" s="1">
        <v>46144</v>
      </c>
      <c r="C10228" t="s">
        <v>162</v>
      </c>
      <c r="D10228" t="s">
        <v>63</v>
      </c>
      <c r="E10228" t="s">
        <v>41</v>
      </c>
      <c r="F10228" t="s">
        <v>34</v>
      </c>
      <c r="G10228">
        <v>2</v>
      </c>
      <c r="H10228">
        <v>17.2</v>
      </c>
      <c r="I10228" t="s">
        <v>204</v>
      </c>
      <c r="J10228" t="s">
        <v>282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 t="s">
        <v>83</v>
      </c>
      <c r="R10228" t="s">
        <v>83</v>
      </c>
      <c r="S10228" t="s">
        <v>83</v>
      </c>
      <c r="T10228" t="str">
        <f>_xlfn.XLOOKUP(A10228,MI_Match_Analysis!$A$2:$A$8,MI_Match_Analysis!$F$2:$F$8,"Not Found")</f>
        <v>Not Found</v>
      </c>
    </row>
    <row r="10229" spans="1:20" hidden="1" x14ac:dyDescent="0.3">
      <c r="A10229">
        <v>44</v>
      </c>
      <c r="B10229" s="1">
        <v>46144</v>
      </c>
      <c r="C10229" t="s">
        <v>162</v>
      </c>
      <c r="D10229" t="s">
        <v>63</v>
      </c>
      <c r="E10229" t="s">
        <v>41</v>
      </c>
      <c r="F10229" t="s">
        <v>34</v>
      </c>
      <c r="G10229">
        <v>2</v>
      </c>
      <c r="H10229">
        <v>17.3</v>
      </c>
      <c r="I10229" t="s">
        <v>204</v>
      </c>
      <c r="J10229" t="s">
        <v>282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 t="s">
        <v>83</v>
      </c>
      <c r="R10229" t="s">
        <v>83</v>
      </c>
      <c r="S10229" t="s">
        <v>83</v>
      </c>
      <c r="T10229" t="str">
        <f>_xlfn.XLOOKUP(A10229,MI_Match_Analysis!$A$2:$A$8,MI_Match_Analysis!$F$2:$F$8,"Not Found")</f>
        <v>Not Found</v>
      </c>
    </row>
    <row r="10230" spans="1:20" hidden="1" x14ac:dyDescent="0.3">
      <c r="A10230">
        <v>44</v>
      </c>
      <c r="B10230" s="1">
        <v>46144</v>
      </c>
      <c r="C10230" t="s">
        <v>162</v>
      </c>
      <c r="D10230" t="s">
        <v>63</v>
      </c>
      <c r="E10230" t="s">
        <v>41</v>
      </c>
      <c r="F10230" t="s">
        <v>34</v>
      </c>
      <c r="G10230">
        <v>2</v>
      </c>
      <c r="H10230">
        <v>17.399999999999999</v>
      </c>
      <c r="I10230" t="s">
        <v>204</v>
      </c>
      <c r="J10230" t="s">
        <v>282</v>
      </c>
      <c r="K10230">
        <v>2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 t="s">
        <v>83</v>
      </c>
      <c r="R10230" t="s">
        <v>83</v>
      </c>
      <c r="S10230" t="s">
        <v>83</v>
      </c>
      <c r="T10230" t="str">
        <f>_xlfn.XLOOKUP(A10230,MI_Match_Analysis!$A$2:$A$8,MI_Match_Analysis!$F$2:$F$8,"Not Found")</f>
        <v>Not Found</v>
      </c>
    </row>
    <row r="10231" spans="1:20" hidden="1" x14ac:dyDescent="0.3">
      <c r="A10231">
        <v>44</v>
      </c>
      <c r="B10231" s="1">
        <v>46144</v>
      </c>
      <c r="C10231" t="s">
        <v>162</v>
      </c>
      <c r="D10231" t="s">
        <v>63</v>
      </c>
      <c r="E10231" t="s">
        <v>41</v>
      </c>
      <c r="F10231" t="s">
        <v>34</v>
      </c>
      <c r="G10231">
        <v>2</v>
      </c>
      <c r="H10231">
        <v>17.5</v>
      </c>
      <c r="I10231" t="s">
        <v>204</v>
      </c>
      <c r="J10231" t="s">
        <v>282</v>
      </c>
      <c r="K10231">
        <v>1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 t="s">
        <v>83</v>
      </c>
      <c r="R10231" t="s">
        <v>83</v>
      </c>
      <c r="S10231" t="s">
        <v>83</v>
      </c>
      <c r="T10231" t="str">
        <f>_xlfn.XLOOKUP(A10231,MI_Match_Analysis!$A$2:$A$8,MI_Match_Analysis!$F$2:$F$8,"Not Found")</f>
        <v>Not Found</v>
      </c>
    </row>
    <row r="10232" spans="1:20" hidden="1" x14ac:dyDescent="0.3">
      <c r="A10232">
        <v>44</v>
      </c>
      <c r="B10232" s="1">
        <v>46144</v>
      </c>
      <c r="C10232" t="s">
        <v>162</v>
      </c>
      <c r="D10232" t="s">
        <v>63</v>
      </c>
      <c r="E10232" t="s">
        <v>41</v>
      </c>
      <c r="F10232" t="s">
        <v>34</v>
      </c>
      <c r="G10232">
        <v>2</v>
      </c>
      <c r="H10232">
        <v>17.600000000000001</v>
      </c>
      <c r="I10232" t="s">
        <v>199</v>
      </c>
      <c r="J10232" t="s">
        <v>282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 t="s">
        <v>83</v>
      </c>
      <c r="R10232" t="s">
        <v>83</v>
      </c>
      <c r="S10232" t="s">
        <v>83</v>
      </c>
      <c r="T10232" t="str">
        <f>_xlfn.XLOOKUP(A10232,MI_Match_Analysis!$A$2:$A$8,MI_Match_Analysis!$F$2:$F$8,"Not Found")</f>
        <v>Not Found</v>
      </c>
    </row>
    <row r="10233" spans="1:20" hidden="1" x14ac:dyDescent="0.3">
      <c r="A10233">
        <v>44</v>
      </c>
      <c r="B10233" s="1">
        <v>46144</v>
      </c>
      <c r="C10233" t="s">
        <v>162</v>
      </c>
      <c r="D10233" t="s">
        <v>63</v>
      </c>
      <c r="E10233" t="s">
        <v>41</v>
      </c>
      <c r="F10233" t="s">
        <v>34</v>
      </c>
      <c r="G10233">
        <v>2</v>
      </c>
      <c r="H10233">
        <v>18.100000000000001</v>
      </c>
      <c r="I10233" t="s">
        <v>204</v>
      </c>
      <c r="J10233" t="s">
        <v>180</v>
      </c>
      <c r="K10233">
        <v>4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 t="s">
        <v>83</v>
      </c>
      <c r="R10233" t="s">
        <v>83</v>
      </c>
      <c r="S10233" t="s">
        <v>83</v>
      </c>
      <c r="T10233" t="str">
        <f>_xlfn.XLOOKUP(A10233,MI_Match_Analysis!$A$2:$A$8,MI_Match_Analysis!$F$2:$F$8,"Not Found")</f>
        <v>Not Found</v>
      </c>
    </row>
    <row r="10234" spans="1:20" hidden="1" x14ac:dyDescent="0.3">
      <c r="A10234">
        <v>45</v>
      </c>
      <c r="B10234" s="1">
        <v>46145</v>
      </c>
      <c r="C10234" t="s">
        <v>162</v>
      </c>
      <c r="D10234" t="s">
        <v>75</v>
      </c>
      <c r="E10234" t="s">
        <v>25</v>
      </c>
      <c r="F10234" t="s">
        <v>35</v>
      </c>
      <c r="G10234">
        <v>1</v>
      </c>
      <c r="H10234">
        <v>0.1</v>
      </c>
      <c r="I10234" t="s">
        <v>95</v>
      </c>
      <c r="J10234" t="s">
        <v>193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 t="s">
        <v>83</v>
      </c>
      <c r="R10234" t="s">
        <v>83</v>
      </c>
      <c r="S10234" t="s">
        <v>83</v>
      </c>
      <c r="T10234" t="str">
        <f>_xlfn.XLOOKUP(A10234,MI_Match_Analysis!$A$2:$A$8,MI_Match_Analysis!$F$2:$F$8,"Not Found")</f>
        <v>Not Found</v>
      </c>
    </row>
    <row r="10235" spans="1:20" hidden="1" x14ac:dyDescent="0.3">
      <c r="A10235">
        <v>45</v>
      </c>
      <c r="B10235" s="1">
        <v>46145</v>
      </c>
      <c r="C10235" t="s">
        <v>162</v>
      </c>
      <c r="D10235" t="s">
        <v>75</v>
      </c>
      <c r="E10235" t="s">
        <v>25</v>
      </c>
      <c r="F10235" t="s">
        <v>35</v>
      </c>
      <c r="G10235">
        <v>1</v>
      </c>
      <c r="H10235">
        <v>0.2</v>
      </c>
      <c r="I10235" t="s">
        <v>95</v>
      </c>
      <c r="J10235" t="s">
        <v>193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 t="s">
        <v>83</v>
      </c>
      <c r="R10235" t="s">
        <v>83</v>
      </c>
      <c r="S10235" t="s">
        <v>83</v>
      </c>
      <c r="T10235" t="str">
        <f>_xlfn.XLOOKUP(A10235,MI_Match_Analysis!$A$2:$A$8,MI_Match_Analysis!$F$2:$F$8,"Not Found")</f>
        <v>Not Found</v>
      </c>
    </row>
    <row r="10236" spans="1:20" hidden="1" x14ac:dyDescent="0.3">
      <c r="A10236">
        <v>45</v>
      </c>
      <c r="B10236" s="1">
        <v>46145</v>
      </c>
      <c r="C10236" t="s">
        <v>162</v>
      </c>
      <c r="D10236" t="s">
        <v>75</v>
      </c>
      <c r="E10236" t="s">
        <v>25</v>
      </c>
      <c r="F10236" t="s">
        <v>35</v>
      </c>
      <c r="G10236">
        <v>1</v>
      </c>
      <c r="H10236">
        <v>0.3</v>
      </c>
      <c r="I10236" t="s">
        <v>164</v>
      </c>
      <c r="J10236" t="s">
        <v>193</v>
      </c>
      <c r="K10236">
        <v>1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 t="s">
        <v>83</v>
      </c>
      <c r="R10236" t="s">
        <v>83</v>
      </c>
      <c r="S10236" t="s">
        <v>83</v>
      </c>
      <c r="T10236" t="str">
        <f>_xlfn.XLOOKUP(A10236,MI_Match_Analysis!$A$2:$A$8,MI_Match_Analysis!$F$2:$F$8,"Not Found")</f>
        <v>Not Found</v>
      </c>
    </row>
    <row r="10237" spans="1:20" hidden="1" x14ac:dyDescent="0.3">
      <c r="A10237">
        <v>45</v>
      </c>
      <c r="B10237" s="1">
        <v>46145</v>
      </c>
      <c r="C10237" t="s">
        <v>162</v>
      </c>
      <c r="D10237" t="s">
        <v>75</v>
      </c>
      <c r="E10237" t="s">
        <v>25</v>
      </c>
      <c r="F10237" t="s">
        <v>35</v>
      </c>
      <c r="G10237">
        <v>1</v>
      </c>
      <c r="H10237">
        <v>0.4</v>
      </c>
      <c r="I10237" t="s">
        <v>95</v>
      </c>
      <c r="J10237" t="s">
        <v>193</v>
      </c>
      <c r="K10237">
        <v>6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 t="s">
        <v>83</v>
      </c>
      <c r="R10237" t="s">
        <v>83</v>
      </c>
      <c r="S10237" t="s">
        <v>83</v>
      </c>
      <c r="T10237" t="str">
        <f>_xlfn.XLOOKUP(A10237,MI_Match_Analysis!$A$2:$A$8,MI_Match_Analysis!$F$2:$F$8,"Not Found")</f>
        <v>Not Found</v>
      </c>
    </row>
    <row r="10238" spans="1:20" hidden="1" x14ac:dyDescent="0.3">
      <c r="A10238">
        <v>45</v>
      </c>
      <c r="B10238" s="1">
        <v>46145</v>
      </c>
      <c r="C10238" t="s">
        <v>162</v>
      </c>
      <c r="D10238" t="s">
        <v>75</v>
      </c>
      <c r="E10238" t="s">
        <v>25</v>
      </c>
      <c r="F10238" t="s">
        <v>35</v>
      </c>
      <c r="G10238">
        <v>1</v>
      </c>
      <c r="H10238">
        <v>0.5</v>
      </c>
      <c r="I10238" t="s">
        <v>95</v>
      </c>
      <c r="J10238" t="s">
        <v>193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 t="s">
        <v>83</v>
      </c>
      <c r="R10238" t="s">
        <v>83</v>
      </c>
      <c r="S10238" t="s">
        <v>83</v>
      </c>
      <c r="T10238" t="str">
        <f>_xlfn.XLOOKUP(A10238,MI_Match_Analysis!$A$2:$A$8,MI_Match_Analysis!$F$2:$F$8,"Not Found")</f>
        <v>Not Found</v>
      </c>
    </row>
    <row r="10239" spans="1:20" hidden="1" x14ac:dyDescent="0.3">
      <c r="A10239">
        <v>45</v>
      </c>
      <c r="B10239" s="1">
        <v>46145</v>
      </c>
      <c r="C10239" t="s">
        <v>162</v>
      </c>
      <c r="D10239" t="s">
        <v>75</v>
      </c>
      <c r="E10239" t="s">
        <v>25</v>
      </c>
      <c r="F10239" t="s">
        <v>35</v>
      </c>
      <c r="G10239">
        <v>1</v>
      </c>
      <c r="H10239">
        <v>0.6</v>
      </c>
      <c r="I10239" t="s">
        <v>95</v>
      </c>
      <c r="J10239" t="s">
        <v>193</v>
      </c>
      <c r="K10239">
        <v>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 t="s">
        <v>83</v>
      </c>
      <c r="R10239" t="s">
        <v>83</v>
      </c>
      <c r="S10239" t="s">
        <v>83</v>
      </c>
      <c r="T10239" t="str">
        <f>_xlfn.XLOOKUP(A10239,MI_Match_Analysis!$A$2:$A$8,MI_Match_Analysis!$F$2:$F$8,"Not Found")</f>
        <v>Not Found</v>
      </c>
    </row>
    <row r="10240" spans="1:20" hidden="1" x14ac:dyDescent="0.3">
      <c r="A10240">
        <v>45</v>
      </c>
      <c r="B10240" s="1">
        <v>46145</v>
      </c>
      <c r="C10240" t="s">
        <v>162</v>
      </c>
      <c r="D10240" t="s">
        <v>75</v>
      </c>
      <c r="E10240" t="s">
        <v>25</v>
      </c>
      <c r="F10240" t="s">
        <v>35</v>
      </c>
      <c r="G10240">
        <v>1</v>
      </c>
      <c r="H10240">
        <v>1.1000000000000001</v>
      </c>
      <c r="I10240" t="s">
        <v>95</v>
      </c>
      <c r="J10240" t="s">
        <v>189</v>
      </c>
      <c r="K10240">
        <v>1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 t="s">
        <v>83</v>
      </c>
      <c r="R10240" t="s">
        <v>83</v>
      </c>
      <c r="S10240" t="s">
        <v>83</v>
      </c>
      <c r="T10240" t="str">
        <f>_xlfn.XLOOKUP(A10240,MI_Match_Analysis!$A$2:$A$8,MI_Match_Analysis!$F$2:$F$8,"Not Found")</f>
        <v>Not Found</v>
      </c>
    </row>
    <row r="10241" spans="1:20" hidden="1" x14ac:dyDescent="0.3">
      <c r="A10241">
        <v>45</v>
      </c>
      <c r="B10241" s="1">
        <v>46145</v>
      </c>
      <c r="C10241" t="s">
        <v>162</v>
      </c>
      <c r="D10241" t="s">
        <v>75</v>
      </c>
      <c r="E10241" t="s">
        <v>25</v>
      </c>
      <c r="F10241" t="s">
        <v>35</v>
      </c>
      <c r="G10241">
        <v>1</v>
      </c>
      <c r="H10241">
        <v>1.2</v>
      </c>
      <c r="I10241" t="s">
        <v>164</v>
      </c>
      <c r="J10241" t="s">
        <v>189</v>
      </c>
      <c r="K10241">
        <v>4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 t="s">
        <v>83</v>
      </c>
      <c r="R10241" t="s">
        <v>83</v>
      </c>
      <c r="S10241" t="s">
        <v>83</v>
      </c>
      <c r="T10241" t="str">
        <f>_xlfn.XLOOKUP(A10241,MI_Match_Analysis!$A$2:$A$8,MI_Match_Analysis!$F$2:$F$8,"Not Found")</f>
        <v>Not Found</v>
      </c>
    </row>
    <row r="10242" spans="1:20" hidden="1" x14ac:dyDescent="0.3">
      <c r="A10242">
        <v>45</v>
      </c>
      <c r="B10242" s="1">
        <v>46145</v>
      </c>
      <c r="C10242" t="s">
        <v>162</v>
      </c>
      <c r="D10242" t="s">
        <v>75</v>
      </c>
      <c r="E10242" t="s">
        <v>25</v>
      </c>
      <c r="F10242" t="s">
        <v>35</v>
      </c>
      <c r="G10242">
        <v>1</v>
      </c>
      <c r="H10242">
        <v>1.3</v>
      </c>
      <c r="I10242" t="s">
        <v>164</v>
      </c>
      <c r="J10242" t="s">
        <v>189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 t="s">
        <v>83</v>
      </c>
      <c r="R10242" t="s">
        <v>83</v>
      </c>
      <c r="S10242" t="s">
        <v>83</v>
      </c>
      <c r="T10242" t="str">
        <f>_xlfn.XLOOKUP(A10242,MI_Match_Analysis!$A$2:$A$8,MI_Match_Analysis!$F$2:$F$8,"Not Found")</f>
        <v>Not Found</v>
      </c>
    </row>
    <row r="10243" spans="1:20" hidden="1" x14ac:dyDescent="0.3">
      <c r="A10243">
        <v>45</v>
      </c>
      <c r="B10243" s="1">
        <v>46145</v>
      </c>
      <c r="C10243" t="s">
        <v>162</v>
      </c>
      <c r="D10243" t="s">
        <v>75</v>
      </c>
      <c r="E10243" t="s">
        <v>25</v>
      </c>
      <c r="F10243" t="s">
        <v>35</v>
      </c>
      <c r="G10243">
        <v>1</v>
      </c>
      <c r="H10243">
        <v>1.4</v>
      </c>
      <c r="I10243" t="s">
        <v>164</v>
      </c>
      <c r="J10243" t="s">
        <v>189</v>
      </c>
      <c r="K10243">
        <v>4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 t="s">
        <v>83</v>
      </c>
      <c r="R10243" t="s">
        <v>83</v>
      </c>
      <c r="S10243" t="s">
        <v>83</v>
      </c>
      <c r="T10243" t="str">
        <f>_xlfn.XLOOKUP(A10243,MI_Match_Analysis!$A$2:$A$8,MI_Match_Analysis!$F$2:$F$8,"Not Found")</f>
        <v>Not Found</v>
      </c>
    </row>
    <row r="10244" spans="1:20" hidden="1" x14ac:dyDescent="0.3">
      <c r="A10244">
        <v>45</v>
      </c>
      <c r="B10244" s="1">
        <v>46145</v>
      </c>
      <c r="C10244" t="s">
        <v>162</v>
      </c>
      <c r="D10244" t="s">
        <v>75</v>
      </c>
      <c r="E10244" t="s">
        <v>25</v>
      </c>
      <c r="F10244" t="s">
        <v>35</v>
      </c>
      <c r="G10244">
        <v>1</v>
      </c>
      <c r="H10244">
        <v>1.5</v>
      </c>
      <c r="I10244" t="s">
        <v>164</v>
      </c>
      <c r="J10244" t="s">
        <v>189</v>
      </c>
      <c r="K10244">
        <v>4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 t="s">
        <v>83</v>
      </c>
      <c r="R10244" t="s">
        <v>83</v>
      </c>
      <c r="S10244" t="s">
        <v>83</v>
      </c>
      <c r="T10244" t="str">
        <f>_xlfn.XLOOKUP(A10244,MI_Match_Analysis!$A$2:$A$8,MI_Match_Analysis!$F$2:$F$8,"Not Found")</f>
        <v>Not Found</v>
      </c>
    </row>
    <row r="10245" spans="1:20" hidden="1" x14ac:dyDescent="0.3">
      <c r="A10245">
        <v>45</v>
      </c>
      <c r="B10245" s="1">
        <v>46145</v>
      </c>
      <c r="C10245" t="s">
        <v>162</v>
      </c>
      <c r="D10245" t="s">
        <v>75</v>
      </c>
      <c r="E10245" t="s">
        <v>25</v>
      </c>
      <c r="F10245" t="s">
        <v>35</v>
      </c>
      <c r="G10245">
        <v>1</v>
      </c>
      <c r="H10245">
        <v>1.6</v>
      </c>
      <c r="I10245" t="s">
        <v>164</v>
      </c>
      <c r="J10245" t="s">
        <v>189</v>
      </c>
      <c r="K10245">
        <v>4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 t="s">
        <v>83</v>
      </c>
      <c r="R10245" t="s">
        <v>83</v>
      </c>
      <c r="S10245" t="s">
        <v>83</v>
      </c>
      <c r="T10245" t="str">
        <f>_xlfn.XLOOKUP(A10245,MI_Match_Analysis!$A$2:$A$8,MI_Match_Analysis!$F$2:$F$8,"Not Found")</f>
        <v>Not Found</v>
      </c>
    </row>
    <row r="10246" spans="1:20" hidden="1" x14ac:dyDescent="0.3">
      <c r="A10246">
        <v>45</v>
      </c>
      <c r="B10246" s="1">
        <v>46145</v>
      </c>
      <c r="C10246" t="s">
        <v>162</v>
      </c>
      <c r="D10246" t="s">
        <v>75</v>
      </c>
      <c r="E10246" t="s">
        <v>25</v>
      </c>
      <c r="F10246" t="s">
        <v>35</v>
      </c>
      <c r="G10246">
        <v>1</v>
      </c>
      <c r="H10246">
        <v>2.1</v>
      </c>
      <c r="I10246" t="s">
        <v>95</v>
      </c>
      <c r="J10246" t="s">
        <v>193</v>
      </c>
      <c r="K10246">
        <v>1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 t="s">
        <v>83</v>
      </c>
      <c r="R10246" t="s">
        <v>83</v>
      </c>
      <c r="S10246" t="s">
        <v>83</v>
      </c>
      <c r="T10246" t="str">
        <f>_xlfn.XLOOKUP(A10246,MI_Match_Analysis!$A$2:$A$8,MI_Match_Analysis!$F$2:$F$8,"Not Found")</f>
        <v>Not Found</v>
      </c>
    </row>
    <row r="10247" spans="1:20" hidden="1" x14ac:dyDescent="0.3">
      <c r="A10247">
        <v>45</v>
      </c>
      <c r="B10247" s="1">
        <v>46145</v>
      </c>
      <c r="C10247" t="s">
        <v>162</v>
      </c>
      <c r="D10247" t="s">
        <v>75</v>
      </c>
      <c r="E10247" t="s">
        <v>25</v>
      </c>
      <c r="F10247" t="s">
        <v>35</v>
      </c>
      <c r="G10247">
        <v>1</v>
      </c>
      <c r="H10247">
        <v>2.2000000000000002</v>
      </c>
      <c r="I10247" t="s">
        <v>164</v>
      </c>
      <c r="J10247" t="s">
        <v>193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 t="s">
        <v>83</v>
      </c>
      <c r="R10247" t="s">
        <v>83</v>
      </c>
      <c r="S10247" t="s">
        <v>83</v>
      </c>
      <c r="T10247" t="str">
        <f>_xlfn.XLOOKUP(A10247,MI_Match_Analysis!$A$2:$A$8,MI_Match_Analysis!$F$2:$F$8,"Not Found")</f>
        <v>Not Found</v>
      </c>
    </row>
    <row r="10248" spans="1:20" hidden="1" x14ac:dyDescent="0.3">
      <c r="A10248">
        <v>45</v>
      </c>
      <c r="B10248" s="1">
        <v>46145</v>
      </c>
      <c r="C10248" t="s">
        <v>162</v>
      </c>
      <c r="D10248" t="s">
        <v>75</v>
      </c>
      <c r="E10248" t="s">
        <v>25</v>
      </c>
      <c r="F10248" t="s">
        <v>35</v>
      </c>
      <c r="G10248">
        <v>1</v>
      </c>
      <c r="H10248">
        <v>2.2999999999999998</v>
      </c>
      <c r="I10248" t="s">
        <v>164</v>
      </c>
      <c r="J10248" t="s">
        <v>193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 t="s">
        <v>83</v>
      </c>
      <c r="R10248" t="s">
        <v>83</v>
      </c>
      <c r="S10248" t="s">
        <v>83</v>
      </c>
      <c r="T10248" t="str">
        <f>_xlfn.XLOOKUP(A10248,MI_Match_Analysis!$A$2:$A$8,MI_Match_Analysis!$F$2:$F$8,"Not Found")</f>
        <v>Not Found</v>
      </c>
    </row>
    <row r="10249" spans="1:20" hidden="1" x14ac:dyDescent="0.3">
      <c r="A10249">
        <v>45</v>
      </c>
      <c r="B10249" s="1">
        <v>46145</v>
      </c>
      <c r="C10249" t="s">
        <v>162</v>
      </c>
      <c r="D10249" t="s">
        <v>75</v>
      </c>
      <c r="E10249" t="s">
        <v>25</v>
      </c>
      <c r="F10249" t="s">
        <v>35</v>
      </c>
      <c r="G10249">
        <v>1</v>
      </c>
      <c r="H10249">
        <v>2.4</v>
      </c>
      <c r="I10249" t="s">
        <v>164</v>
      </c>
      <c r="J10249" t="s">
        <v>193</v>
      </c>
      <c r="K10249">
        <v>6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 t="s">
        <v>83</v>
      </c>
      <c r="R10249" t="s">
        <v>83</v>
      </c>
      <c r="S10249" t="s">
        <v>83</v>
      </c>
      <c r="T10249" t="str">
        <f>_xlfn.XLOOKUP(A10249,MI_Match_Analysis!$A$2:$A$8,MI_Match_Analysis!$F$2:$F$8,"Not Found")</f>
        <v>Not Found</v>
      </c>
    </row>
    <row r="10250" spans="1:20" hidden="1" x14ac:dyDescent="0.3">
      <c r="A10250">
        <v>45</v>
      </c>
      <c r="B10250" s="1">
        <v>46145</v>
      </c>
      <c r="C10250" t="s">
        <v>162</v>
      </c>
      <c r="D10250" t="s">
        <v>75</v>
      </c>
      <c r="E10250" t="s">
        <v>25</v>
      </c>
      <c r="F10250" t="s">
        <v>35</v>
      </c>
      <c r="G10250">
        <v>1</v>
      </c>
      <c r="H10250">
        <v>2.5</v>
      </c>
      <c r="I10250" t="s">
        <v>164</v>
      </c>
      <c r="J10250" t="s">
        <v>193</v>
      </c>
      <c r="K10250">
        <v>4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 t="s">
        <v>83</v>
      </c>
      <c r="R10250" t="s">
        <v>83</v>
      </c>
      <c r="S10250" t="s">
        <v>83</v>
      </c>
      <c r="T10250" t="str">
        <f>_xlfn.XLOOKUP(A10250,MI_Match_Analysis!$A$2:$A$8,MI_Match_Analysis!$F$2:$F$8,"Not Found")</f>
        <v>Not Found</v>
      </c>
    </row>
    <row r="10251" spans="1:20" hidden="1" x14ac:dyDescent="0.3">
      <c r="A10251">
        <v>45</v>
      </c>
      <c r="B10251" s="1">
        <v>46145</v>
      </c>
      <c r="C10251" t="s">
        <v>162</v>
      </c>
      <c r="D10251" t="s">
        <v>75</v>
      </c>
      <c r="E10251" t="s">
        <v>25</v>
      </c>
      <c r="F10251" t="s">
        <v>35</v>
      </c>
      <c r="G10251">
        <v>1</v>
      </c>
      <c r="H10251">
        <v>2.6</v>
      </c>
      <c r="I10251" t="s">
        <v>164</v>
      </c>
      <c r="J10251" t="s">
        <v>193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 t="s">
        <v>83</v>
      </c>
      <c r="R10251" t="s">
        <v>83</v>
      </c>
      <c r="S10251" t="s">
        <v>83</v>
      </c>
      <c r="T10251" t="str">
        <f>_xlfn.XLOOKUP(A10251,MI_Match_Analysis!$A$2:$A$8,MI_Match_Analysis!$F$2:$F$8,"Not Found")</f>
        <v>Not Found</v>
      </c>
    </row>
    <row r="10252" spans="1:20" hidden="1" x14ac:dyDescent="0.3">
      <c r="A10252">
        <v>45</v>
      </c>
      <c r="B10252" s="1">
        <v>46145</v>
      </c>
      <c r="C10252" t="s">
        <v>162</v>
      </c>
      <c r="D10252" t="s">
        <v>75</v>
      </c>
      <c r="E10252" t="s">
        <v>25</v>
      </c>
      <c r="F10252" t="s">
        <v>35</v>
      </c>
      <c r="G10252">
        <v>1</v>
      </c>
      <c r="H10252">
        <v>3.1</v>
      </c>
      <c r="I10252" t="s">
        <v>95</v>
      </c>
      <c r="J10252" t="s">
        <v>192</v>
      </c>
      <c r="K10252">
        <v>4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 t="s">
        <v>83</v>
      </c>
      <c r="R10252" t="s">
        <v>83</v>
      </c>
      <c r="S10252" t="s">
        <v>83</v>
      </c>
      <c r="T10252" t="str">
        <f>_xlfn.XLOOKUP(A10252,MI_Match_Analysis!$A$2:$A$8,MI_Match_Analysis!$F$2:$F$8,"Not Found")</f>
        <v>Not Found</v>
      </c>
    </row>
    <row r="10253" spans="1:20" hidden="1" x14ac:dyDescent="0.3">
      <c r="A10253">
        <v>45</v>
      </c>
      <c r="B10253" s="1">
        <v>46145</v>
      </c>
      <c r="C10253" t="s">
        <v>162</v>
      </c>
      <c r="D10253" t="s">
        <v>75</v>
      </c>
      <c r="E10253" t="s">
        <v>25</v>
      </c>
      <c r="F10253" t="s">
        <v>35</v>
      </c>
      <c r="G10253">
        <v>1</v>
      </c>
      <c r="H10253">
        <v>3.2</v>
      </c>
      <c r="I10253" t="s">
        <v>95</v>
      </c>
      <c r="J10253" t="s">
        <v>192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 t="s">
        <v>83</v>
      </c>
      <c r="R10253" t="s">
        <v>83</v>
      </c>
      <c r="S10253" t="s">
        <v>83</v>
      </c>
      <c r="T10253" t="str">
        <f>_xlfn.XLOOKUP(A10253,MI_Match_Analysis!$A$2:$A$8,MI_Match_Analysis!$F$2:$F$8,"Not Found")</f>
        <v>Not Found</v>
      </c>
    </row>
    <row r="10254" spans="1:20" hidden="1" x14ac:dyDescent="0.3">
      <c r="A10254">
        <v>45</v>
      </c>
      <c r="B10254" s="1">
        <v>46145</v>
      </c>
      <c r="C10254" t="s">
        <v>162</v>
      </c>
      <c r="D10254" t="s">
        <v>75</v>
      </c>
      <c r="E10254" t="s">
        <v>25</v>
      </c>
      <c r="F10254" t="s">
        <v>35</v>
      </c>
      <c r="G10254">
        <v>1</v>
      </c>
      <c r="H10254">
        <v>3.3</v>
      </c>
      <c r="I10254" t="s">
        <v>164</v>
      </c>
      <c r="J10254" t="s">
        <v>192</v>
      </c>
      <c r="K10254">
        <v>0</v>
      </c>
      <c r="L10254">
        <v>1</v>
      </c>
      <c r="M10254">
        <v>1</v>
      </c>
      <c r="N10254">
        <v>0</v>
      </c>
      <c r="O10254">
        <v>0</v>
      </c>
      <c r="P10254">
        <v>0</v>
      </c>
      <c r="Q10254" t="s">
        <v>83</v>
      </c>
      <c r="R10254" t="s">
        <v>83</v>
      </c>
      <c r="S10254" t="s">
        <v>83</v>
      </c>
      <c r="T10254" t="str">
        <f>_xlfn.XLOOKUP(A10254,MI_Match_Analysis!$A$2:$A$8,MI_Match_Analysis!$F$2:$F$8,"Not Found")</f>
        <v>Not Found</v>
      </c>
    </row>
    <row r="10255" spans="1:20" hidden="1" x14ac:dyDescent="0.3">
      <c r="A10255">
        <v>45</v>
      </c>
      <c r="B10255" s="1">
        <v>46145</v>
      </c>
      <c r="C10255" t="s">
        <v>162</v>
      </c>
      <c r="D10255" t="s">
        <v>75</v>
      </c>
      <c r="E10255" t="s">
        <v>25</v>
      </c>
      <c r="F10255" t="s">
        <v>35</v>
      </c>
      <c r="G10255">
        <v>1</v>
      </c>
      <c r="H10255">
        <v>3.3</v>
      </c>
      <c r="I10255" t="s">
        <v>164</v>
      </c>
      <c r="J10255" t="s">
        <v>192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 t="s">
        <v>83</v>
      </c>
      <c r="R10255" t="s">
        <v>83</v>
      </c>
      <c r="S10255" t="s">
        <v>83</v>
      </c>
      <c r="T10255" t="str">
        <f>_xlfn.XLOOKUP(A10255,MI_Match_Analysis!$A$2:$A$8,MI_Match_Analysis!$F$2:$F$8,"Not Found")</f>
        <v>Not Found</v>
      </c>
    </row>
    <row r="10256" spans="1:20" hidden="1" x14ac:dyDescent="0.3">
      <c r="A10256">
        <v>45</v>
      </c>
      <c r="B10256" s="1">
        <v>46145</v>
      </c>
      <c r="C10256" t="s">
        <v>162</v>
      </c>
      <c r="D10256" t="s">
        <v>75</v>
      </c>
      <c r="E10256" t="s">
        <v>25</v>
      </c>
      <c r="F10256" t="s">
        <v>35</v>
      </c>
      <c r="G10256">
        <v>1</v>
      </c>
      <c r="H10256">
        <v>3.4</v>
      </c>
      <c r="I10256" t="s">
        <v>95</v>
      </c>
      <c r="J10256" t="s">
        <v>192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 t="s">
        <v>165</v>
      </c>
      <c r="R10256" t="s">
        <v>95</v>
      </c>
      <c r="S10256" t="s">
        <v>185</v>
      </c>
      <c r="T10256" t="str">
        <f>_xlfn.XLOOKUP(A10256,MI_Match_Analysis!$A$2:$A$8,MI_Match_Analysis!$F$2:$F$8,"Not Found")</f>
        <v>Not Found</v>
      </c>
    </row>
    <row r="10257" spans="1:20" hidden="1" x14ac:dyDescent="0.3">
      <c r="A10257">
        <v>45</v>
      </c>
      <c r="B10257" s="1">
        <v>46145</v>
      </c>
      <c r="C10257" t="s">
        <v>162</v>
      </c>
      <c r="D10257" t="s">
        <v>75</v>
      </c>
      <c r="E10257" t="s">
        <v>25</v>
      </c>
      <c r="F10257" t="s">
        <v>35</v>
      </c>
      <c r="G10257">
        <v>1</v>
      </c>
      <c r="H10257">
        <v>3.5</v>
      </c>
      <c r="I10257" t="s">
        <v>30</v>
      </c>
      <c r="J10257" t="s">
        <v>192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 t="s">
        <v>83</v>
      </c>
      <c r="R10257" t="s">
        <v>83</v>
      </c>
      <c r="S10257" t="s">
        <v>83</v>
      </c>
      <c r="T10257" t="str">
        <f>_xlfn.XLOOKUP(A10257,MI_Match_Analysis!$A$2:$A$8,MI_Match_Analysis!$F$2:$F$8,"Not Found")</f>
        <v>Not Found</v>
      </c>
    </row>
    <row r="10258" spans="1:20" hidden="1" x14ac:dyDescent="0.3">
      <c r="A10258">
        <v>45</v>
      </c>
      <c r="B10258" s="1">
        <v>46145</v>
      </c>
      <c r="C10258" t="s">
        <v>162</v>
      </c>
      <c r="D10258" t="s">
        <v>75</v>
      </c>
      <c r="E10258" t="s">
        <v>25</v>
      </c>
      <c r="F10258" t="s">
        <v>35</v>
      </c>
      <c r="G10258">
        <v>1</v>
      </c>
      <c r="H10258">
        <v>3.6</v>
      </c>
      <c r="I10258" t="s">
        <v>30</v>
      </c>
      <c r="J10258" t="s">
        <v>192</v>
      </c>
      <c r="K10258">
        <v>1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 t="s">
        <v>83</v>
      </c>
      <c r="R10258" t="s">
        <v>83</v>
      </c>
      <c r="S10258" t="s">
        <v>83</v>
      </c>
      <c r="T10258" t="str">
        <f>_xlfn.XLOOKUP(A10258,MI_Match_Analysis!$A$2:$A$8,MI_Match_Analysis!$F$2:$F$8,"Not Found")</f>
        <v>Not Found</v>
      </c>
    </row>
    <row r="10259" spans="1:20" hidden="1" x14ac:dyDescent="0.3">
      <c r="A10259">
        <v>45</v>
      </c>
      <c r="B10259" s="1">
        <v>46145</v>
      </c>
      <c r="C10259" t="s">
        <v>162</v>
      </c>
      <c r="D10259" t="s">
        <v>75</v>
      </c>
      <c r="E10259" t="s">
        <v>25</v>
      </c>
      <c r="F10259" t="s">
        <v>35</v>
      </c>
      <c r="G10259">
        <v>1</v>
      </c>
      <c r="H10259">
        <v>4.0999999999999996</v>
      </c>
      <c r="I10259" t="s">
        <v>30</v>
      </c>
      <c r="J10259" t="s">
        <v>185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 t="s">
        <v>83</v>
      </c>
      <c r="R10259" t="s">
        <v>83</v>
      </c>
      <c r="S10259" t="s">
        <v>83</v>
      </c>
      <c r="T10259" t="str">
        <f>_xlfn.XLOOKUP(A10259,MI_Match_Analysis!$A$2:$A$8,MI_Match_Analysis!$F$2:$F$8,"Not Found")</f>
        <v>Not Found</v>
      </c>
    </row>
    <row r="10260" spans="1:20" hidden="1" x14ac:dyDescent="0.3">
      <c r="A10260">
        <v>45</v>
      </c>
      <c r="B10260" s="1">
        <v>46145</v>
      </c>
      <c r="C10260" t="s">
        <v>162</v>
      </c>
      <c r="D10260" t="s">
        <v>75</v>
      </c>
      <c r="E10260" t="s">
        <v>25</v>
      </c>
      <c r="F10260" t="s">
        <v>35</v>
      </c>
      <c r="G10260">
        <v>1</v>
      </c>
      <c r="H10260">
        <v>4.2</v>
      </c>
      <c r="I10260" t="s">
        <v>30</v>
      </c>
      <c r="J10260" t="s">
        <v>185</v>
      </c>
      <c r="K10260">
        <v>1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 t="s">
        <v>83</v>
      </c>
      <c r="R10260" t="s">
        <v>83</v>
      </c>
      <c r="S10260" t="s">
        <v>83</v>
      </c>
      <c r="T10260" t="str">
        <f>_xlfn.XLOOKUP(A10260,MI_Match_Analysis!$A$2:$A$8,MI_Match_Analysis!$F$2:$F$8,"Not Found")</f>
        <v>Not Found</v>
      </c>
    </row>
    <row r="10261" spans="1:20" hidden="1" x14ac:dyDescent="0.3">
      <c r="A10261">
        <v>45</v>
      </c>
      <c r="B10261" s="1">
        <v>46145</v>
      </c>
      <c r="C10261" t="s">
        <v>162</v>
      </c>
      <c r="D10261" t="s">
        <v>75</v>
      </c>
      <c r="E10261" t="s">
        <v>25</v>
      </c>
      <c r="F10261" t="s">
        <v>35</v>
      </c>
      <c r="G10261">
        <v>1</v>
      </c>
      <c r="H10261">
        <v>4.3</v>
      </c>
      <c r="I10261" t="s">
        <v>164</v>
      </c>
      <c r="J10261" t="s">
        <v>185</v>
      </c>
      <c r="K10261">
        <v>4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 t="s">
        <v>83</v>
      </c>
      <c r="R10261" t="s">
        <v>83</v>
      </c>
      <c r="S10261" t="s">
        <v>83</v>
      </c>
      <c r="T10261" t="str">
        <f>_xlfn.XLOOKUP(A10261,MI_Match_Analysis!$A$2:$A$8,MI_Match_Analysis!$F$2:$F$8,"Not Found")</f>
        <v>Not Found</v>
      </c>
    </row>
    <row r="10262" spans="1:20" hidden="1" x14ac:dyDescent="0.3">
      <c r="A10262">
        <v>45</v>
      </c>
      <c r="B10262" s="1">
        <v>46145</v>
      </c>
      <c r="C10262" t="s">
        <v>162</v>
      </c>
      <c r="D10262" t="s">
        <v>75</v>
      </c>
      <c r="E10262" t="s">
        <v>25</v>
      </c>
      <c r="F10262" t="s">
        <v>35</v>
      </c>
      <c r="G10262">
        <v>1</v>
      </c>
      <c r="H10262">
        <v>4.4000000000000004</v>
      </c>
      <c r="I10262" t="s">
        <v>164</v>
      </c>
      <c r="J10262" t="s">
        <v>185</v>
      </c>
      <c r="K10262">
        <v>4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 t="s">
        <v>83</v>
      </c>
      <c r="R10262" t="s">
        <v>83</v>
      </c>
      <c r="S10262" t="s">
        <v>83</v>
      </c>
      <c r="T10262" t="str">
        <f>_xlfn.XLOOKUP(A10262,MI_Match_Analysis!$A$2:$A$8,MI_Match_Analysis!$F$2:$F$8,"Not Found")</f>
        <v>Not Found</v>
      </c>
    </row>
    <row r="10263" spans="1:20" hidden="1" x14ac:dyDescent="0.3">
      <c r="A10263">
        <v>45</v>
      </c>
      <c r="B10263" s="1">
        <v>46145</v>
      </c>
      <c r="C10263" t="s">
        <v>162</v>
      </c>
      <c r="D10263" t="s">
        <v>75</v>
      </c>
      <c r="E10263" t="s">
        <v>25</v>
      </c>
      <c r="F10263" t="s">
        <v>35</v>
      </c>
      <c r="G10263">
        <v>1</v>
      </c>
      <c r="H10263">
        <v>4.5</v>
      </c>
      <c r="I10263" t="s">
        <v>164</v>
      </c>
      <c r="J10263" t="s">
        <v>185</v>
      </c>
      <c r="K10263">
        <v>4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 t="s">
        <v>83</v>
      </c>
      <c r="R10263" t="s">
        <v>83</v>
      </c>
      <c r="S10263" t="s">
        <v>83</v>
      </c>
      <c r="T10263" t="str">
        <f>_xlfn.XLOOKUP(A10263,MI_Match_Analysis!$A$2:$A$8,MI_Match_Analysis!$F$2:$F$8,"Not Found")</f>
        <v>Not Found</v>
      </c>
    </row>
    <row r="10264" spans="1:20" hidden="1" x14ac:dyDescent="0.3">
      <c r="A10264">
        <v>45</v>
      </c>
      <c r="B10264" s="1">
        <v>46145</v>
      </c>
      <c r="C10264" t="s">
        <v>162</v>
      </c>
      <c r="D10264" t="s">
        <v>75</v>
      </c>
      <c r="E10264" t="s">
        <v>25</v>
      </c>
      <c r="F10264" t="s">
        <v>35</v>
      </c>
      <c r="G10264">
        <v>1</v>
      </c>
      <c r="H10264">
        <v>4.5999999999999996</v>
      </c>
      <c r="I10264" t="s">
        <v>164</v>
      </c>
      <c r="J10264" t="s">
        <v>185</v>
      </c>
      <c r="K10264">
        <v>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 t="s">
        <v>83</v>
      </c>
      <c r="R10264" t="s">
        <v>83</v>
      </c>
      <c r="S10264" t="s">
        <v>83</v>
      </c>
      <c r="T10264" t="str">
        <f>_xlfn.XLOOKUP(A10264,MI_Match_Analysis!$A$2:$A$8,MI_Match_Analysis!$F$2:$F$8,"Not Found")</f>
        <v>Not Found</v>
      </c>
    </row>
    <row r="10265" spans="1:20" hidden="1" x14ac:dyDescent="0.3">
      <c r="A10265">
        <v>45</v>
      </c>
      <c r="B10265" s="1">
        <v>46145</v>
      </c>
      <c r="C10265" t="s">
        <v>162</v>
      </c>
      <c r="D10265" t="s">
        <v>75</v>
      </c>
      <c r="E10265" t="s">
        <v>25</v>
      </c>
      <c r="F10265" t="s">
        <v>35</v>
      </c>
      <c r="G10265">
        <v>1</v>
      </c>
      <c r="H10265">
        <v>5.0999999999999996</v>
      </c>
      <c r="I10265" t="s">
        <v>164</v>
      </c>
      <c r="J10265" t="s">
        <v>192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 t="s">
        <v>83</v>
      </c>
      <c r="R10265" t="s">
        <v>83</v>
      </c>
      <c r="S10265" t="s">
        <v>83</v>
      </c>
      <c r="T10265" t="str">
        <f>_xlfn.XLOOKUP(A10265,MI_Match_Analysis!$A$2:$A$8,MI_Match_Analysis!$F$2:$F$8,"Not Found")</f>
        <v>Not Found</v>
      </c>
    </row>
    <row r="10266" spans="1:20" hidden="1" x14ac:dyDescent="0.3">
      <c r="A10266">
        <v>45</v>
      </c>
      <c r="B10266" s="1">
        <v>46145</v>
      </c>
      <c r="C10266" t="s">
        <v>162</v>
      </c>
      <c r="D10266" t="s">
        <v>75</v>
      </c>
      <c r="E10266" t="s">
        <v>25</v>
      </c>
      <c r="F10266" t="s">
        <v>35</v>
      </c>
      <c r="G10266">
        <v>1</v>
      </c>
      <c r="H10266">
        <v>5.2</v>
      </c>
      <c r="I10266" t="s">
        <v>164</v>
      </c>
      <c r="J10266" t="s">
        <v>192</v>
      </c>
      <c r="K10266">
        <v>1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 t="s">
        <v>83</v>
      </c>
      <c r="R10266" t="s">
        <v>83</v>
      </c>
      <c r="S10266" t="s">
        <v>83</v>
      </c>
      <c r="T10266" t="str">
        <f>_xlfn.XLOOKUP(A10266,MI_Match_Analysis!$A$2:$A$8,MI_Match_Analysis!$F$2:$F$8,"Not Found")</f>
        <v>Not Found</v>
      </c>
    </row>
    <row r="10267" spans="1:20" hidden="1" x14ac:dyDescent="0.3">
      <c r="A10267">
        <v>45</v>
      </c>
      <c r="B10267" s="1">
        <v>46145</v>
      </c>
      <c r="C10267" t="s">
        <v>162</v>
      </c>
      <c r="D10267" t="s">
        <v>75</v>
      </c>
      <c r="E10267" t="s">
        <v>25</v>
      </c>
      <c r="F10267" t="s">
        <v>35</v>
      </c>
      <c r="G10267">
        <v>1</v>
      </c>
      <c r="H10267">
        <v>5.3</v>
      </c>
      <c r="I10267" t="s">
        <v>30</v>
      </c>
      <c r="J10267" t="s">
        <v>192</v>
      </c>
      <c r="K10267">
        <v>6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 t="s">
        <v>83</v>
      </c>
      <c r="R10267" t="s">
        <v>83</v>
      </c>
      <c r="S10267" t="s">
        <v>83</v>
      </c>
      <c r="T10267" t="str">
        <f>_xlfn.XLOOKUP(A10267,MI_Match_Analysis!$A$2:$A$8,MI_Match_Analysis!$F$2:$F$8,"Not Found")</f>
        <v>Not Found</v>
      </c>
    </row>
    <row r="10268" spans="1:20" hidden="1" x14ac:dyDescent="0.3">
      <c r="A10268">
        <v>45</v>
      </c>
      <c r="B10268" s="1">
        <v>46145</v>
      </c>
      <c r="C10268" t="s">
        <v>162</v>
      </c>
      <c r="D10268" t="s">
        <v>75</v>
      </c>
      <c r="E10268" t="s">
        <v>25</v>
      </c>
      <c r="F10268" t="s">
        <v>35</v>
      </c>
      <c r="G10268">
        <v>1</v>
      </c>
      <c r="H10268">
        <v>5.4</v>
      </c>
      <c r="I10268" t="s">
        <v>30</v>
      </c>
      <c r="J10268" t="s">
        <v>192</v>
      </c>
      <c r="K10268">
        <v>4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 t="s">
        <v>83</v>
      </c>
      <c r="R10268" t="s">
        <v>83</v>
      </c>
      <c r="S10268" t="s">
        <v>83</v>
      </c>
      <c r="T10268" t="str">
        <f>_xlfn.XLOOKUP(A10268,MI_Match_Analysis!$A$2:$A$8,MI_Match_Analysis!$F$2:$F$8,"Not Found")</f>
        <v>Not Found</v>
      </c>
    </row>
    <row r="10269" spans="1:20" hidden="1" x14ac:dyDescent="0.3">
      <c r="A10269">
        <v>45</v>
      </c>
      <c r="B10269" s="1">
        <v>46145</v>
      </c>
      <c r="C10269" t="s">
        <v>162</v>
      </c>
      <c r="D10269" t="s">
        <v>75</v>
      </c>
      <c r="E10269" t="s">
        <v>25</v>
      </c>
      <c r="F10269" t="s">
        <v>35</v>
      </c>
      <c r="G10269">
        <v>1</v>
      </c>
      <c r="H10269">
        <v>5.5</v>
      </c>
      <c r="I10269" t="s">
        <v>30</v>
      </c>
      <c r="J10269" t="s">
        <v>192</v>
      </c>
      <c r="K10269">
        <v>1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 t="s">
        <v>83</v>
      </c>
      <c r="R10269" t="s">
        <v>83</v>
      </c>
      <c r="S10269" t="s">
        <v>83</v>
      </c>
      <c r="T10269" t="str">
        <f>_xlfn.XLOOKUP(A10269,MI_Match_Analysis!$A$2:$A$8,MI_Match_Analysis!$F$2:$F$8,"Not Found")</f>
        <v>Not Found</v>
      </c>
    </row>
    <row r="10270" spans="1:20" hidden="1" x14ac:dyDescent="0.3">
      <c r="A10270">
        <v>45</v>
      </c>
      <c r="B10270" s="1">
        <v>46145</v>
      </c>
      <c r="C10270" t="s">
        <v>162</v>
      </c>
      <c r="D10270" t="s">
        <v>75</v>
      </c>
      <c r="E10270" t="s">
        <v>25</v>
      </c>
      <c r="F10270" t="s">
        <v>35</v>
      </c>
      <c r="G10270">
        <v>1</v>
      </c>
      <c r="H10270">
        <v>5.6</v>
      </c>
      <c r="I10270" t="s">
        <v>164</v>
      </c>
      <c r="J10270" t="s">
        <v>192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 t="s">
        <v>83</v>
      </c>
      <c r="R10270" t="s">
        <v>83</v>
      </c>
      <c r="S10270" t="s">
        <v>83</v>
      </c>
      <c r="T10270" t="str">
        <f>_xlfn.XLOOKUP(A10270,MI_Match_Analysis!$A$2:$A$8,MI_Match_Analysis!$F$2:$F$8,"Not Found")</f>
        <v>Not Found</v>
      </c>
    </row>
    <row r="10271" spans="1:20" hidden="1" x14ac:dyDescent="0.3">
      <c r="A10271">
        <v>45</v>
      </c>
      <c r="B10271" s="1">
        <v>46145</v>
      </c>
      <c r="C10271" t="s">
        <v>162</v>
      </c>
      <c r="D10271" t="s">
        <v>75</v>
      </c>
      <c r="E10271" t="s">
        <v>25</v>
      </c>
      <c r="F10271" t="s">
        <v>35</v>
      </c>
      <c r="G10271">
        <v>1</v>
      </c>
      <c r="H10271">
        <v>6.1</v>
      </c>
      <c r="I10271" t="s">
        <v>30</v>
      </c>
      <c r="J10271" t="s">
        <v>191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 t="s">
        <v>83</v>
      </c>
      <c r="R10271" t="s">
        <v>83</v>
      </c>
      <c r="S10271" t="s">
        <v>83</v>
      </c>
      <c r="T10271" t="str">
        <f>_xlfn.XLOOKUP(A10271,MI_Match_Analysis!$A$2:$A$8,MI_Match_Analysis!$F$2:$F$8,"Not Found")</f>
        <v>Not Found</v>
      </c>
    </row>
    <row r="10272" spans="1:20" hidden="1" x14ac:dyDescent="0.3">
      <c r="A10272">
        <v>45</v>
      </c>
      <c r="B10272" s="1">
        <v>46145</v>
      </c>
      <c r="C10272" t="s">
        <v>162</v>
      </c>
      <c r="D10272" t="s">
        <v>75</v>
      </c>
      <c r="E10272" t="s">
        <v>25</v>
      </c>
      <c r="F10272" t="s">
        <v>35</v>
      </c>
      <c r="G10272">
        <v>1</v>
      </c>
      <c r="H10272">
        <v>6.2</v>
      </c>
      <c r="I10272" t="s">
        <v>30</v>
      </c>
      <c r="J10272" t="s">
        <v>191</v>
      </c>
      <c r="K10272">
        <v>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 t="s">
        <v>83</v>
      </c>
      <c r="R10272" t="s">
        <v>83</v>
      </c>
      <c r="S10272" t="s">
        <v>83</v>
      </c>
      <c r="T10272" t="str">
        <f>_xlfn.XLOOKUP(A10272,MI_Match_Analysis!$A$2:$A$8,MI_Match_Analysis!$F$2:$F$8,"Not Found")</f>
        <v>Not Found</v>
      </c>
    </row>
    <row r="10273" spans="1:20" hidden="1" x14ac:dyDescent="0.3">
      <c r="A10273">
        <v>45</v>
      </c>
      <c r="B10273" s="1">
        <v>46145</v>
      </c>
      <c r="C10273" t="s">
        <v>162</v>
      </c>
      <c r="D10273" t="s">
        <v>75</v>
      </c>
      <c r="E10273" t="s">
        <v>25</v>
      </c>
      <c r="F10273" t="s">
        <v>35</v>
      </c>
      <c r="G10273">
        <v>1</v>
      </c>
      <c r="H10273">
        <v>6.3</v>
      </c>
      <c r="I10273" t="s">
        <v>164</v>
      </c>
      <c r="J10273" t="s">
        <v>191</v>
      </c>
      <c r="K10273">
        <v>4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 t="s">
        <v>83</v>
      </c>
      <c r="R10273" t="s">
        <v>83</v>
      </c>
      <c r="S10273" t="s">
        <v>83</v>
      </c>
      <c r="T10273" t="str">
        <f>_xlfn.XLOOKUP(A10273,MI_Match_Analysis!$A$2:$A$8,MI_Match_Analysis!$F$2:$F$8,"Not Found")</f>
        <v>Not Found</v>
      </c>
    </row>
    <row r="10274" spans="1:20" hidden="1" x14ac:dyDescent="0.3">
      <c r="A10274">
        <v>45</v>
      </c>
      <c r="B10274" s="1">
        <v>46145</v>
      </c>
      <c r="C10274" t="s">
        <v>162</v>
      </c>
      <c r="D10274" t="s">
        <v>75</v>
      </c>
      <c r="E10274" t="s">
        <v>25</v>
      </c>
      <c r="F10274" t="s">
        <v>35</v>
      </c>
      <c r="G10274">
        <v>1</v>
      </c>
      <c r="H10274">
        <v>6.4</v>
      </c>
      <c r="I10274" t="s">
        <v>164</v>
      </c>
      <c r="J10274" t="s">
        <v>191</v>
      </c>
      <c r="K10274">
        <v>1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 t="s">
        <v>83</v>
      </c>
      <c r="R10274" t="s">
        <v>83</v>
      </c>
      <c r="S10274" t="s">
        <v>83</v>
      </c>
      <c r="T10274" t="str">
        <f>_xlfn.XLOOKUP(A10274,MI_Match_Analysis!$A$2:$A$8,MI_Match_Analysis!$F$2:$F$8,"Not Found")</f>
        <v>Not Found</v>
      </c>
    </row>
    <row r="10275" spans="1:20" hidden="1" x14ac:dyDescent="0.3">
      <c r="A10275">
        <v>45</v>
      </c>
      <c r="B10275" s="1">
        <v>46145</v>
      </c>
      <c r="C10275" t="s">
        <v>162</v>
      </c>
      <c r="D10275" t="s">
        <v>75</v>
      </c>
      <c r="E10275" t="s">
        <v>25</v>
      </c>
      <c r="F10275" t="s">
        <v>35</v>
      </c>
      <c r="G10275">
        <v>1</v>
      </c>
      <c r="H10275">
        <v>6.5</v>
      </c>
      <c r="I10275" t="s">
        <v>30</v>
      </c>
      <c r="J10275" t="s">
        <v>191</v>
      </c>
      <c r="K10275">
        <v>1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 t="s">
        <v>83</v>
      </c>
      <c r="R10275" t="s">
        <v>83</v>
      </c>
      <c r="S10275" t="s">
        <v>83</v>
      </c>
      <c r="T10275" t="str">
        <f>_xlfn.XLOOKUP(A10275,MI_Match_Analysis!$A$2:$A$8,MI_Match_Analysis!$F$2:$F$8,"Not Found")</f>
        <v>Not Found</v>
      </c>
    </row>
    <row r="10276" spans="1:20" hidden="1" x14ac:dyDescent="0.3">
      <c r="A10276">
        <v>45</v>
      </c>
      <c r="B10276" s="1">
        <v>46145</v>
      </c>
      <c r="C10276" t="s">
        <v>162</v>
      </c>
      <c r="D10276" t="s">
        <v>75</v>
      </c>
      <c r="E10276" t="s">
        <v>25</v>
      </c>
      <c r="F10276" t="s">
        <v>35</v>
      </c>
      <c r="G10276">
        <v>1</v>
      </c>
      <c r="H10276">
        <v>6.6</v>
      </c>
      <c r="I10276" t="s">
        <v>164</v>
      </c>
      <c r="J10276" t="s">
        <v>191</v>
      </c>
      <c r="K10276">
        <v>6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 t="s">
        <v>83</v>
      </c>
      <c r="R10276" t="s">
        <v>83</v>
      </c>
      <c r="S10276" t="s">
        <v>83</v>
      </c>
      <c r="T10276" t="str">
        <f>_xlfn.XLOOKUP(A10276,MI_Match_Analysis!$A$2:$A$8,MI_Match_Analysis!$F$2:$F$8,"Not Found")</f>
        <v>Not Found</v>
      </c>
    </row>
    <row r="10277" spans="1:20" hidden="1" x14ac:dyDescent="0.3">
      <c r="A10277">
        <v>45</v>
      </c>
      <c r="B10277" s="1">
        <v>46145</v>
      </c>
      <c r="C10277" t="s">
        <v>162</v>
      </c>
      <c r="D10277" t="s">
        <v>75</v>
      </c>
      <c r="E10277" t="s">
        <v>25</v>
      </c>
      <c r="F10277" t="s">
        <v>35</v>
      </c>
      <c r="G10277">
        <v>1</v>
      </c>
      <c r="H10277">
        <v>7.1</v>
      </c>
      <c r="I10277" t="s">
        <v>30</v>
      </c>
      <c r="J10277" t="s">
        <v>189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 t="s">
        <v>83</v>
      </c>
      <c r="R10277" t="s">
        <v>83</v>
      </c>
      <c r="S10277" t="s">
        <v>83</v>
      </c>
      <c r="T10277" t="str">
        <f>_xlfn.XLOOKUP(A10277,MI_Match_Analysis!$A$2:$A$8,MI_Match_Analysis!$F$2:$F$8,"Not Found")</f>
        <v>Not Found</v>
      </c>
    </row>
    <row r="10278" spans="1:20" hidden="1" x14ac:dyDescent="0.3">
      <c r="A10278">
        <v>45</v>
      </c>
      <c r="B10278" s="1">
        <v>46145</v>
      </c>
      <c r="C10278" t="s">
        <v>162</v>
      </c>
      <c r="D10278" t="s">
        <v>75</v>
      </c>
      <c r="E10278" t="s">
        <v>25</v>
      </c>
      <c r="F10278" t="s">
        <v>35</v>
      </c>
      <c r="G10278">
        <v>1</v>
      </c>
      <c r="H10278">
        <v>7.2</v>
      </c>
      <c r="I10278" t="s">
        <v>164</v>
      </c>
      <c r="J10278" t="s">
        <v>189</v>
      </c>
      <c r="K10278">
        <v>1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 t="s">
        <v>83</v>
      </c>
      <c r="R10278" t="s">
        <v>83</v>
      </c>
      <c r="S10278" t="s">
        <v>83</v>
      </c>
      <c r="T10278" t="str">
        <f>_xlfn.XLOOKUP(A10278,MI_Match_Analysis!$A$2:$A$8,MI_Match_Analysis!$F$2:$F$8,"Not Found")</f>
        <v>Not Found</v>
      </c>
    </row>
    <row r="10279" spans="1:20" hidden="1" x14ac:dyDescent="0.3">
      <c r="A10279">
        <v>45</v>
      </c>
      <c r="B10279" s="1">
        <v>46145</v>
      </c>
      <c r="C10279" t="s">
        <v>162</v>
      </c>
      <c r="D10279" t="s">
        <v>75</v>
      </c>
      <c r="E10279" t="s">
        <v>25</v>
      </c>
      <c r="F10279" t="s">
        <v>35</v>
      </c>
      <c r="G10279">
        <v>1</v>
      </c>
      <c r="H10279">
        <v>7.3</v>
      </c>
      <c r="I10279" t="s">
        <v>30</v>
      </c>
      <c r="J10279" t="s">
        <v>189</v>
      </c>
      <c r="K10279">
        <v>1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 t="s">
        <v>83</v>
      </c>
      <c r="R10279" t="s">
        <v>83</v>
      </c>
      <c r="S10279" t="s">
        <v>83</v>
      </c>
      <c r="T10279" t="str">
        <f>_xlfn.XLOOKUP(A10279,MI_Match_Analysis!$A$2:$A$8,MI_Match_Analysis!$F$2:$F$8,"Not Found")</f>
        <v>Not Found</v>
      </c>
    </row>
    <row r="10280" spans="1:20" hidden="1" x14ac:dyDescent="0.3">
      <c r="A10280">
        <v>45</v>
      </c>
      <c r="B10280" s="1">
        <v>46145</v>
      </c>
      <c r="C10280" t="s">
        <v>162</v>
      </c>
      <c r="D10280" t="s">
        <v>75</v>
      </c>
      <c r="E10280" t="s">
        <v>25</v>
      </c>
      <c r="F10280" t="s">
        <v>35</v>
      </c>
      <c r="G10280">
        <v>1</v>
      </c>
      <c r="H10280">
        <v>7.4</v>
      </c>
      <c r="I10280" t="s">
        <v>164</v>
      </c>
      <c r="J10280" t="s">
        <v>189</v>
      </c>
      <c r="K10280">
        <v>1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 t="s">
        <v>83</v>
      </c>
      <c r="R10280" t="s">
        <v>83</v>
      </c>
      <c r="S10280" t="s">
        <v>83</v>
      </c>
      <c r="T10280" t="str">
        <f>_xlfn.XLOOKUP(A10280,MI_Match_Analysis!$A$2:$A$8,MI_Match_Analysis!$F$2:$F$8,"Not Found")</f>
        <v>Not Found</v>
      </c>
    </row>
    <row r="10281" spans="1:20" hidden="1" x14ac:dyDescent="0.3">
      <c r="A10281">
        <v>45</v>
      </c>
      <c r="B10281" s="1">
        <v>46145</v>
      </c>
      <c r="C10281" t="s">
        <v>162</v>
      </c>
      <c r="D10281" t="s">
        <v>75</v>
      </c>
      <c r="E10281" t="s">
        <v>25</v>
      </c>
      <c r="F10281" t="s">
        <v>35</v>
      </c>
      <c r="G10281">
        <v>1</v>
      </c>
      <c r="H10281">
        <v>7.5</v>
      </c>
      <c r="I10281" t="s">
        <v>30</v>
      </c>
      <c r="J10281" t="s">
        <v>189</v>
      </c>
      <c r="K10281">
        <v>1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 t="s">
        <v>83</v>
      </c>
      <c r="R10281" t="s">
        <v>83</v>
      </c>
      <c r="S10281" t="s">
        <v>83</v>
      </c>
      <c r="T10281" t="str">
        <f>_xlfn.XLOOKUP(A10281,MI_Match_Analysis!$A$2:$A$8,MI_Match_Analysis!$F$2:$F$8,"Not Found")</f>
        <v>Not Found</v>
      </c>
    </row>
    <row r="10282" spans="1:20" hidden="1" x14ac:dyDescent="0.3">
      <c r="A10282">
        <v>45</v>
      </c>
      <c r="B10282" s="1">
        <v>46145</v>
      </c>
      <c r="C10282" t="s">
        <v>162</v>
      </c>
      <c r="D10282" t="s">
        <v>75</v>
      </c>
      <c r="E10282" t="s">
        <v>25</v>
      </c>
      <c r="F10282" t="s">
        <v>35</v>
      </c>
      <c r="G10282">
        <v>1</v>
      </c>
      <c r="H10282">
        <v>7.6</v>
      </c>
      <c r="I10282" t="s">
        <v>164</v>
      </c>
      <c r="J10282" t="s">
        <v>189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 t="s">
        <v>83</v>
      </c>
      <c r="R10282" t="s">
        <v>83</v>
      </c>
      <c r="S10282" t="s">
        <v>83</v>
      </c>
      <c r="T10282" t="str">
        <f>_xlfn.XLOOKUP(A10282,MI_Match_Analysis!$A$2:$A$8,MI_Match_Analysis!$F$2:$F$8,"Not Found")</f>
        <v>Not Found</v>
      </c>
    </row>
    <row r="10283" spans="1:20" hidden="1" x14ac:dyDescent="0.3">
      <c r="A10283">
        <v>45</v>
      </c>
      <c r="B10283" s="1">
        <v>46145</v>
      </c>
      <c r="C10283" t="s">
        <v>162</v>
      </c>
      <c r="D10283" t="s">
        <v>75</v>
      </c>
      <c r="E10283" t="s">
        <v>25</v>
      </c>
      <c r="F10283" t="s">
        <v>35</v>
      </c>
      <c r="G10283">
        <v>1</v>
      </c>
      <c r="H10283">
        <v>8.1</v>
      </c>
      <c r="I10283" t="s">
        <v>30</v>
      </c>
      <c r="J10283" t="s">
        <v>191</v>
      </c>
      <c r="K10283">
        <v>4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 t="s">
        <v>83</v>
      </c>
      <c r="R10283" t="s">
        <v>83</v>
      </c>
      <c r="S10283" t="s">
        <v>83</v>
      </c>
      <c r="T10283" t="str">
        <f>_xlfn.XLOOKUP(A10283,MI_Match_Analysis!$A$2:$A$8,MI_Match_Analysis!$F$2:$F$8,"Not Found")</f>
        <v>Not Found</v>
      </c>
    </row>
    <row r="10284" spans="1:20" hidden="1" x14ac:dyDescent="0.3">
      <c r="A10284">
        <v>45</v>
      </c>
      <c r="B10284" s="1">
        <v>46145</v>
      </c>
      <c r="C10284" t="s">
        <v>162</v>
      </c>
      <c r="D10284" t="s">
        <v>75</v>
      </c>
      <c r="E10284" t="s">
        <v>25</v>
      </c>
      <c r="F10284" t="s">
        <v>35</v>
      </c>
      <c r="G10284">
        <v>1</v>
      </c>
      <c r="H10284">
        <v>8.1999999999999993</v>
      </c>
      <c r="I10284" t="s">
        <v>30</v>
      </c>
      <c r="J10284" t="s">
        <v>191</v>
      </c>
      <c r="K10284">
        <v>4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 t="s">
        <v>83</v>
      </c>
      <c r="R10284" t="s">
        <v>83</v>
      </c>
      <c r="S10284" t="s">
        <v>83</v>
      </c>
      <c r="T10284" t="str">
        <f>_xlfn.XLOOKUP(A10284,MI_Match_Analysis!$A$2:$A$8,MI_Match_Analysis!$F$2:$F$8,"Not Found")</f>
        <v>Not Found</v>
      </c>
    </row>
    <row r="10285" spans="1:20" hidden="1" x14ac:dyDescent="0.3">
      <c r="A10285">
        <v>45</v>
      </c>
      <c r="B10285" s="1">
        <v>46145</v>
      </c>
      <c r="C10285" t="s">
        <v>162</v>
      </c>
      <c r="D10285" t="s">
        <v>75</v>
      </c>
      <c r="E10285" t="s">
        <v>25</v>
      </c>
      <c r="F10285" t="s">
        <v>35</v>
      </c>
      <c r="G10285">
        <v>1</v>
      </c>
      <c r="H10285">
        <v>8.3000000000000007</v>
      </c>
      <c r="I10285" t="s">
        <v>30</v>
      </c>
      <c r="J10285" t="s">
        <v>191</v>
      </c>
      <c r="K10285">
        <v>1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 t="s">
        <v>83</v>
      </c>
      <c r="R10285" t="s">
        <v>83</v>
      </c>
      <c r="S10285" t="s">
        <v>83</v>
      </c>
      <c r="T10285" t="str">
        <f>_xlfn.XLOOKUP(A10285,MI_Match_Analysis!$A$2:$A$8,MI_Match_Analysis!$F$2:$F$8,"Not Found")</f>
        <v>Not Found</v>
      </c>
    </row>
    <row r="10286" spans="1:20" hidden="1" x14ac:dyDescent="0.3">
      <c r="A10286">
        <v>45</v>
      </c>
      <c r="B10286" s="1">
        <v>46145</v>
      </c>
      <c r="C10286" t="s">
        <v>162</v>
      </c>
      <c r="D10286" t="s">
        <v>75</v>
      </c>
      <c r="E10286" t="s">
        <v>25</v>
      </c>
      <c r="F10286" t="s">
        <v>35</v>
      </c>
      <c r="G10286">
        <v>1</v>
      </c>
      <c r="H10286">
        <v>8.4</v>
      </c>
      <c r="I10286" t="s">
        <v>164</v>
      </c>
      <c r="J10286" t="s">
        <v>191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 t="s">
        <v>83</v>
      </c>
      <c r="R10286" t="s">
        <v>83</v>
      </c>
      <c r="S10286" t="s">
        <v>83</v>
      </c>
      <c r="T10286" t="str">
        <f>_xlfn.XLOOKUP(A10286,MI_Match_Analysis!$A$2:$A$8,MI_Match_Analysis!$F$2:$F$8,"Not Found")</f>
        <v>Not Found</v>
      </c>
    </row>
    <row r="10287" spans="1:20" hidden="1" x14ac:dyDescent="0.3">
      <c r="A10287">
        <v>45</v>
      </c>
      <c r="B10287" s="1">
        <v>46145</v>
      </c>
      <c r="C10287" t="s">
        <v>162</v>
      </c>
      <c r="D10287" t="s">
        <v>75</v>
      </c>
      <c r="E10287" t="s">
        <v>25</v>
      </c>
      <c r="F10287" t="s">
        <v>35</v>
      </c>
      <c r="G10287">
        <v>1</v>
      </c>
      <c r="H10287">
        <v>8.4</v>
      </c>
      <c r="I10287" t="s">
        <v>164</v>
      </c>
      <c r="J10287" t="s">
        <v>191</v>
      </c>
      <c r="K10287">
        <v>0</v>
      </c>
      <c r="L10287">
        <v>1</v>
      </c>
      <c r="M10287">
        <v>1</v>
      </c>
      <c r="N10287">
        <v>0</v>
      </c>
      <c r="O10287">
        <v>0</v>
      </c>
      <c r="P10287">
        <v>0</v>
      </c>
      <c r="Q10287" t="s">
        <v>83</v>
      </c>
      <c r="R10287" t="s">
        <v>83</v>
      </c>
      <c r="S10287" t="s">
        <v>83</v>
      </c>
      <c r="T10287" t="str">
        <f>_xlfn.XLOOKUP(A10287,MI_Match_Analysis!$A$2:$A$8,MI_Match_Analysis!$F$2:$F$8,"Not Found")</f>
        <v>Not Found</v>
      </c>
    </row>
    <row r="10288" spans="1:20" hidden="1" x14ac:dyDescent="0.3">
      <c r="A10288">
        <v>45</v>
      </c>
      <c r="B10288" s="1">
        <v>46145</v>
      </c>
      <c r="C10288" t="s">
        <v>162</v>
      </c>
      <c r="D10288" t="s">
        <v>75</v>
      </c>
      <c r="E10288" t="s">
        <v>25</v>
      </c>
      <c r="F10288" t="s">
        <v>35</v>
      </c>
      <c r="G10288">
        <v>1</v>
      </c>
      <c r="H10288">
        <v>8.5</v>
      </c>
      <c r="I10288" t="s">
        <v>164</v>
      </c>
      <c r="J10288" t="s">
        <v>191</v>
      </c>
      <c r="K10288">
        <v>6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 t="s">
        <v>83</v>
      </c>
      <c r="R10288" t="s">
        <v>83</v>
      </c>
      <c r="S10288" t="s">
        <v>83</v>
      </c>
      <c r="T10288" t="str">
        <f>_xlfn.XLOOKUP(A10288,MI_Match_Analysis!$A$2:$A$8,MI_Match_Analysis!$F$2:$F$8,"Not Found")</f>
        <v>Not Found</v>
      </c>
    </row>
    <row r="10289" spans="1:20" hidden="1" x14ac:dyDescent="0.3">
      <c r="A10289">
        <v>45</v>
      </c>
      <c r="B10289" s="1">
        <v>46145</v>
      </c>
      <c r="C10289" t="s">
        <v>162</v>
      </c>
      <c r="D10289" t="s">
        <v>75</v>
      </c>
      <c r="E10289" t="s">
        <v>25</v>
      </c>
      <c r="F10289" t="s">
        <v>35</v>
      </c>
      <c r="G10289">
        <v>1</v>
      </c>
      <c r="H10289">
        <v>8.6</v>
      </c>
      <c r="I10289" t="s">
        <v>164</v>
      </c>
      <c r="J10289" t="s">
        <v>191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 t="s">
        <v>165</v>
      </c>
      <c r="R10289" t="s">
        <v>164</v>
      </c>
      <c r="S10289" t="s">
        <v>185</v>
      </c>
      <c r="T10289" t="str">
        <f>_xlfn.XLOOKUP(A10289,MI_Match_Analysis!$A$2:$A$8,MI_Match_Analysis!$F$2:$F$8,"Not Found")</f>
        <v>Not Found</v>
      </c>
    </row>
    <row r="10290" spans="1:20" hidden="1" x14ac:dyDescent="0.3">
      <c r="A10290">
        <v>45</v>
      </c>
      <c r="B10290" s="1">
        <v>46145</v>
      </c>
      <c r="C10290" t="s">
        <v>162</v>
      </c>
      <c r="D10290" t="s">
        <v>75</v>
      </c>
      <c r="E10290" t="s">
        <v>25</v>
      </c>
      <c r="F10290" t="s">
        <v>35</v>
      </c>
      <c r="G10290">
        <v>1</v>
      </c>
      <c r="H10290">
        <v>9.1</v>
      </c>
      <c r="I10290" t="s">
        <v>30</v>
      </c>
      <c r="J10290" t="s">
        <v>193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 t="s">
        <v>83</v>
      </c>
      <c r="R10290" t="s">
        <v>83</v>
      </c>
      <c r="S10290" t="s">
        <v>83</v>
      </c>
      <c r="T10290" t="str">
        <f>_xlfn.XLOOKUP(A10290,MI_Match_Analysis!$A$2:$A$8,MI_Match_Analysis!$F$2:$F$8,"Not Found")</f>
        <v>Not Found</v>
      </c>
    </row>
    <row r="10291" spans="1:20" hidden="1" x14ac:dyDescent="0.3">
      <c r="A10291">
        <v>45</v>
      </c>
      <c r="B10291" s="1">
        <v>46145</v>
      </c>
      <c r="C10291" t="s">
        <v>162</v>
      </c>
      <c r="D10291" t="s">
        <v>75</v>
      </c>
      <c r="E10291" t="s">
        <v>25</v>
      </c>
      <c r="F10291" t="s">
        <v>35</v>
      </c>
      <c r="G10291">
        <v>1</v>
      </c>
      <c r="H10291">
        <v>9.1999999999999993</v>
      </c>
      <c r="I10291" t="s">
        <v>30</v>
      </c>
      <c r="J10291" t="s">
        <v>193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 t="s">
        <v>83</v>
      </c>
      <c r="R10291" t="s">
        <v>83</v>
      </c>
      <c r="S10291" t="s">
        <v>83</v>
      </c>
      <c r="T10291" t="str">
        <f>_xlfn.XLOOKUP(A10291,MI_Match_Analysis!$A$2:$A$8,MI_Match_Analysis!$F$2:$F$8,"Not Found")</f>
        <v>Not Found</v>
      </c>
    </row>
    <row r="10292" spans="1:20" hidden="1" x14ac:dyDescent="0.3">
      <c r="A10292">
        <v>45</v>
      </c>
      <c r="B10292" s="1">
        <v>46145</v>
      </c>
      <c r="C10292" t="s">
        <v>162</v>
      </c>
      <c r="D10292" t="s">
        <v>75</v>
      </c>
      <c r="E10292" t="s">
        <v>25</v>
      </c>
      <c r="F10292" t="s">
        <v>35</v>
      </c>
      <c r="G10292">
        <v>1</v>
      </c>
      <c r="H10292">
        <v>9.3000000000000007</v>
      </c>
      <c r="I10292" t="s">
        <v>170</v>
      </c>
      <c r="J10292" t="s">
        <v>193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 t="s">
        <v>83</v>
      </c>
      <c r="R10292" t="s">
        <v>83</v>
      </c>
      <c r="S10292" t="s">
        <v>83</v>
      </c>
      <c r="T10292" t="str">
        <f>_xlfn.XLOOKUP(A10292,MI_Match_Analysis!$A$2:$A$8,MI_Match_Analysis!$F$2:$F$8,"Not Found")</f>
        <v>Not Found</v>
      </c>
    </row>
    <row r="10293" spans="1:20" hidden="1" x14ac:dyDescent="0.3">
      <c r="A10293">
        <v>45</v>
      </c>
      <c r="B10293" s="1">
        <v>46145</v>
      </c>
      <c r="C10293" t="s">
        <v>162</v>
      </c>
      <c r="D10293" t="s">
        <v>75</v>
      </c>
      <c r="E10293" t="s">
        <v>25</v>
      </c>
      <c r="F10293" t="s">
        <v>35</v>
      </c>
      <c r="G10293">
        <v>1</v>
      </c>
      <c r="H10293">
        <v>9.4</v>
      </c>
      <c r="I10293" t="s">
        <v>170</v>
      </c>
      <c r="J10293" t="s">
        <v>193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 t="s">
        <v>83</v>
      </c>
      <c r="R10293" t="s">
        <v>83</v>
      </c>
      <c r="S10293" t="s">
        <v>83</v>
      </c>
      <c r="T10293" t="str">
        <f>_xlfn.XLOOKUP(A10293,MI_Match_Analysis!$A$2:$A$8,MI_Match_Analysis!$F$2:$F$8,"Not Found")</f>
        <v>Not Found</v>
      </c>
    </row>
    <row r="10294" spans="1:20" hidden="1" x14ac:dyDescent="0.3">
      <c r="A10294">
        <v>45</v>
      </c>
      <c r="B10294" s="1">
        <v>46145</v>
      </c>
      <c r="C10294" t="s">
        <v>162</v>
      </c>
      <c r="D10294" t="s">
        <v>75</v>
      </c>
      <c r="E10294" t="s">
        <v>25</v>
      </c>
      <c r="F10294" t="s">
        <v>35</v>
      </c>
      <c r="G10294">
        <v>1</v>
      </c>
      <c r="H10294">
        <v>9.5</v>
      </c>
      <c r="I10294" t="s">
        <v>170</v>
      </c>
      <c r="J10294" t="s">
        <v>193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 t="s">
        <v>83</v>
      </c>
      <c r="R10294" t="s">
        <v>83</v>
      </c>
      <c r="S10294" t="s">
        <v>83</v>
      </c>
      <c r="T10294" t="str">
        <f>_xlfn.XLOOKUP(A10294,MI_Match_Analysis!$A$2:$A$8,MI_Match_Analysis!$F$2:$F$8,"Not Found")</f>
        <v>Not Found</v>
      </c>
    </row>
    <row r="10295" spans="1:20" hidden="1" x14ac:dyDescent="0.3">
      <c r="A10295">
        <v>45</v>
      </c>
      <c r="B10295" s="1">
        <v>46145</v>
      </c>
      <c r="C10295" t="s">
        <v>162</v>
      </c>
      <c r="D10295" t="s">
        <v>75</v>
      </c>
      <c r="E10295" t="s">
        <v>25</v>
      </c>
      <c r="F10295" t="s">
        <v>35</v>
      </c>
      <c r="G10295">
        <v>1</v>
      </c>
      <c r="H10295">
        <v>9.6</v>
      </c>
      <c r="I10295" t="s">
        <v>170</v>
      </c>
      <c r="J10295" t="s">
        <v>193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 t="s">
        <v>83</v>
      </c>
      <c r="R10295" t="s">
        <v>83</v>
      </c>
      <c r="S10295" t="s">
        <v>83</v>
      </c>
      <c r="T10295" t="str">
        <f>_xlfn.XLOOKUP(A10295,MI_Match_Analysis!$A$2:$A$8,MI_Match_Analysis!$F$2:$F$8,"Not Found")</f>
        <v>Not Found</v>
      </c>
    </row>
    <row r="10296" spans="1:20" hidden="1" x14ac:dyDescent="0.3">
      <c r="A10296">
        <v>45</v>
      </c>
      <c r="B10296" s="1">
        <v>46145</v>
      </c>
      <c r="C10296" t="s">
        <v>162</v>
      </c>
      <c r="D10296" t="s">
        <v>75</v>
      </c>
      <c r="E10296" t="s">
        <v>25</v>
      </c>
      <c r="F10296" t="s">
        <v>35</v>
      </c>
      <c r="G10296">
        <v>1</v>
      </c>
      <c r="H10296">
        <v>10.1</v>
      </c>
      <c r="I10296" t="s">
        <v>170</v>
      </c>
      <c r="J10296" t="s">
        <v>185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 t="s">
        <v>83</v>
      </c>
      <c r="R10296" t="s">
        <v>83</v>
      </c>
      <c r="S10296" t="s">
        <v>83</v>
      </c>
      <c r="T10296" t="str">
        <f>_xlfn.XLOOKUP(A10296,MI_Match_Analysis!$A$2:$A$8,MI_Match_Analysis!$F$2:$F$8,"Not Found")</f>
        <v>Not Found</v>
      </c>
    </row>
    <row r="10297" spans="1:20" hidden="1" x14ac:dyDescent="0.3">
      <c r="A10297">
        <v>45</v>
      </c>
      <c r="B10297" s="1">
        <v>46145</v>
      </c>
      <c r="C10297" t="s">
        <v>162</v>
      </c>
      <c r="D10297" t="s">
        <v>75</v>
      </c>
      <c r="E10297" t="s">
        <v>25</v>
      </c>
      <c r="F10297" t="s">
        <v>35</v>
      </c>
      <c r="G10297">
        <v>1</v>
      </c>
      <c r="H10297">
        <v>10.199999999999999</v>
      </c>
      <c r="I10297" t="s">
        <v>170</v>
      </c>
      <c r="J10297" t="s">
        <v>185</v>
      </c>
      <c r="K10297">
        <v>6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 t="s">
        <v>83</v>
      </c>
      <c r="R10297" t="s">
        <v>83</v>
      </c>
      <c r="S10297" t="s">
        <v>83</v>
      </c>
      <c r="T10297" t="str">
        <f>_xlfn.XLOOKUP(A10297,MI_Match_Analysis!$A$2:$A$8,MI_Match_Analysis!$F$2:$F$8,"Not Found")</f>
        <v>Not Found</v>
      </c>
    </row>
    <row r="10298" spans="1:20" hidden="1" x14ac:dyDescent="0.3">
      <c r="A10298">
        <v>45</v>
      </c>
      <c r="B10298" s="1">
        <v>46145</v>
      </c>
      <c r="C10298" t="s">
        <v>162</v>
      </c>
      <c r="D10298" t="s">
        <v>75</v>
      </c>
      <c r="E10298" t="s">
        <v>25</v>
      </c>
      <c r="F10298" t="s">
        <v>35</v>
      </c>
      <c r="G10298">
        <v>1</v>
      </c>
      <c r="H10298">
        <v>10.3</v>
      </c>
      <c r="I10298" t="s">
        <v>170</v>
      </c>
      <c r="J10298" t="s">
        <v>185</v>
      </c>
      <c r="K10298">
        <v>4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 t="s">
        <v>83</v>
      </c>
      <c r="R10298" t="s">
        <v>83</v>
      </c>
      <c r="S10298" t="s">
        <v>83</v>
      </c>
      <c r="T10298" t="str">
        <f>_xlfn.XLOOKUP(A10298,MI_Match_Analysis!$A$2:$A$8,MI_Match_Analysis!$F$2:$F$8,"Not Found")</f>
        <v>Not Found</v>
      </c>
    </row>
    <row r="10299" spans="1:20" hidden="1" x14ac:dyDescent="0.3">
      <c r="A10299">
        <v>45</v>
      </c>
      <c r="B10299" s="1">
        <v>46145</v>
      </c>
      <c r="C10299" t="s">
        <v>162</v>
      </c>
      <c r="D10299" t="s">
        <v>75</v>
      </c>
      <c r="E10299" t="s">
        <v>25</v>
      </c>
      <c r="F10299" t="s">
        <v>35</v>
      </c>
      <c r="G10299">
        <v>1</v>
      </c>
      <c r="H10299">
        <v>10.4</v>
      </c>
      <c r="I10299" t="s">
        <v>170</v>
      </c>
      <c r="J10299" t="s">
        <v>185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 t="s">
        <v>165</v>
      </c>
      <c r="R10299" t="s">
        <v>170</v>
      </c>
      <c r="S10299" t="s">
        <v>83</v>
      </c>
      <c r="T10299" t="str">
        <f>_xlfn.XLOOKUP(A10299,MI_Match_Analysis!$A$2:$A$8,MI_Match_Analysis!$F$2:$F$8,"Not Found")</f>
        <v>Not Found</v>
      </c>
    </row>
    <row r="10300" spans="1:20" hidden="1" x14ac:dyDescent="0.3">
      <c r="A10300">
        <v>45</v>
      </c>
      <c r="B10300" s="1">
        <v>46145</v>
      </c>
      <c r="C10300" t="s">
        <v>162</v>
      </c>
      <c r="D10300" t="s">
        <v>75</v>
      </c>
      <c r="E10300" t="s">
        <v>25</v>
      </c>
      <c r="F10300" t="s">
        <v>35</v>
      </c>
      <c r="G10300">
        <v>1</v>
      </c>
      <c r="H10300">
        <v>10.5</v>
      </c>
      <c r="I10300" t="s">
        <v>311</v>
      </c>
      <c r="J10300" t="s">
        <v>185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 t="s">
        <v>83</v>
      </c>
      <c r="R10300" t="s">
        <v>83</v>
      </c>
      <c r="S10300" t="s">
        <v>83</v>
      </c>
      <c r="T10300" t="str">
        <f>_xlfn.XLOOKUP(A10300,MI_Match_Analysis!$A$2:$A$8,MI_Match_Analysis!$F$2:$F$8,"Not Found")</f>
        <v>Not Found</v>
      </c>
    </row>
    <row r="10301" spans="1:20" hidden="1" x14ac:dyDescent="0.3">
      <c r="A10301">
        <v>45</v>
      </c>
      <c r="B10301" s="1">
        <v>46145</v>
      </c>
      <c r="C10301" t="s">
        <v>162</v>
      </c>
      <c r="D10301" t="s">
        <v>75</v>
      </c>
      <c r="E10301" t="s">
        <v>25</v>
      </c>
      <c r="F10301" t="s">
        <v>35</v>
      </c>
      <c r="G10301">
        <v>1</v>
      </c>
      <c r="H10301">
        <v>10.6</v>
      </c>
      <c r="I10301" t="s">
        <v>311</v>
      </c>
      <c r="J10301" t="s">
        <v>185</v>
      </c>
      <c r="K10301">
        <v>4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 t="s">
        <v>83</v>
      </c>
      <c r="R10301" t="s">
        <v>83</v>
      </c>
      <c r="S10301" t="s">
        <v>83</v>
      </c>
      <c r="T10301" t="str">
        <f>_xlfn.XLOOKUP(A10301,MI_Match_Analysis!$A$2:$A$8,MI_Match_Analysis!$F$2:$F$8,"Not Found")</f>
        <v>Not Found</v>
      </c>
    </row>
    <row r="10302" spans="1:20" hidden="1" x14ac:dyDescent="0.3">
      <c r="A10302">
        <v>45</v>
      </c>
      <c r="B10302" s="1">
        <v>46145</v>
      </c>
      <c r="C10302" t="s">
        <v>162</v>
      </c>
      <c r="D10302" t="s">
        <v>75</v>
      </c>
      <c r="E10302" t="s">
        <v>25</v>
      </c>
      <c r="F10302" t="s">
        <v>35</v>
      </c>
      <c r="G10302">
        <v>1</v>
      </c>
      <c r="H10302">
        <v>11.1</v>
      </c>
      <c r="I10302" t="s">
        <v>30</v>
      </c>
      <c r="J10302" t="s">
        <v>191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 t="s">
        <v>83</v>
      </c>
      <c r="R10302" t="s">
        <v>83</v>
      </c>
      <c r="S10302" t="s">
        <v>83</v>
      </c>
      <c r="T10302" t="str">
        <f>_xlfn.XLOOKUP(A10302,MI_Match_Analysis!$A$2:$A$8,MI_Match_Analysis!$F$2:$F$8,"Not Found")</f>
        <v>Not Found</v>
      </c>
    </row>
    <row r="10303" spans="1:20" hidden="1" x14ac:dyDescent="0.3">
      <c r="A10303">
        <v>45</v>
      </c>
      <c r="B10303" s="1">
        <v>46145</v>
      </c>
      <c r="C10303" t="s">
        <v>162</v>
      </c>
      <c r="D10303" t="s">
        <v>75</v>
      </c>
      <c r="E10303" t="s">
        <v>25</v>
      </c>
      <c r="F10303" t="s">
        <v>35</v>
      </c>
      <c r="G10303">
        <v>1</v>
      </c>
      <c r="H10303">
        <v>11.2</v>
      </c>
      <c r="I10303" t="s">
        <v>311</v>
      </c>
      <c r="J10303" t="s">
        <v>191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 t="s">
        <v>83</v>
      </c>
      <c r="R10303" t="s">
        <v>83</v>
      </c>
      <c r="S10303" t="s">
        <v>83</v>
      </c>
      <c r="T10303" t="str">
        <f>_xlfn.XLOOKUP(A10303,MI_Match_Analysis!$A$2:$A$8,MI_Match_Analysis!$F$2:$F$8,"Not Found")</f>
        <v>Not Found</v>
      </c>
    </row>
    <row r="10304" spans="1:20" hidden="1" x14ac:dyDescent="0.3">
      <c r="A10304">
        <v>45</v>
      </c>
      <c r="B10304" s="1">
        <v>46145</v>
      </c>
      <c r="C10304" t="s">
        <v>162</v>
      </c>
      <c r="D10304" t="s">
        <v>75</v>
      </c>
      <c r="E10304" t="s">
        <v>25</v>
      </c>
      <c r="F10304" t="s">
        <v>35</v>
      </c>
      <c r="G10304">
        <v>1</v>
      </c>
      <c r="H10304">
        <v>11.3</v>
      </c>
      <c r="I10304" t="s">
        <v>311</v>
      </c>
      <c r="J10304" t="s">
        <v>191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 t="s">
        <v>165</v>
      </c>
      <c r="R10304" t="s">
        <v>311</v>
      </c>
      <c r="S10304" t="s">
        <v>179</v>
      </c>
      <c r="T10304" t="str">
        <f>_xlfn.XLOOKUP(A10304,MI_Match_Analysis!$A$2:$A$8,MI_Match_Analysis!$F$2:$F$8,"Not Found")</f>
        <v>Not Found</v>
      </c>
    </row>
    <row r="10305" spans="1:20" hidden="1" x14ac:dyDescent="0.3">
      <c r="A10305">
        <v>45</v>
      </c>
      <c r="B10305" s="1">
        <v>46145</v>
      </c>
      <c r="C10305" t="s">
        <v>162</v>
      </c>
      <c r="D10305" t="s">
        <v>75</v>
      </c>
      <c r="E10305" t="s">
        <v>25</v>
      </c>
      <c r="F10305" t="s">
        <v>35</v>
      </c>
      <c r="G10305">
        <v>1</v>
      </c>
      <c r="H10305">
        <v>11.4</v>
      </c>
      <c r="I10305" t="s">
        <v>173</v>
      </c>
      <c r="J10305" t="s">
        <v>191</v>
      </c>
      <c r="K10305">
        <v>0</v>
      </c>
      <c r="L10305">
        <v>1</v>
      </c>
      <c r="M10305">
        <v>0</v>
      </c>
      <c r="N10305">
        <v>0</v>
      </c>
      <c r="O10305">
        <v>1</v>
      </c>
      <c r="P10305">
        <v>0</v>
      </c>
      <c r="Q10305" t="s">
        <v>83</v>
      </c>
      <c r="R10305" t="s">
        <v>83</v>
      </c>
      <c r="S10305" t="s">
        <v>83</v>
      </c>
      <c r="T10305" t="str">
        <f>_xlfn.XLOOKUP(A10305,MI_Match_Analysis!$A$2:$A$8,MI_Match_Analysis!$F$2:$F$8,"Not Found")</f>
        <v>Not Found</v>
      </c>
    </row>
    <row r="10306" spans="1:20" hidden="1" x14ac:dyDescent="0.3">
      <c r="A10306">
        <v>45</v>
      </c>
      <c r="B10306" s="1">
        <v>46145</v>
      </c>
      <c r="C10306" t="s">
        <v>162</v>
      </c>
      <c r="D10306" t="s">
        <v>75</v>
      </c>
      <c r="E10306" t="s">
        <v>25</v>
      </c>
      <c r="F10306" t="s">
        <v>35</v>
      </c>
      <c r="G10306">
        <v>1</v>
      </c>
      <c r="H10306">
        <v>11.5</v>
      </c>
      <c r="I10306" t="s">
        <v>30</v>
      </c>
      <c r="J10306" t="s">
        <v>191</v>
      </c>
      <c r="K10306">
        <v>1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 t="s">
        <v>83</v>
      </c>
      <c r="R10306" t="s">
        <v>83</v>
      </c>
      <c r="S10306" t="s">
        <v>83</v>
      </c>
      <c r="T10306" t="str">
        <f>_xlfn.XLOOKUP(A10306,MI_Match_Analysis!$A$2:$A$8,MI_Match_Analysis!$F$2:$F$8,"Not Found")</f>
        <v>Not Found</v>
      </c>
    </row>
    <row r="10307" spans="1:20" hidden="1" x14ac:dyDescent="0.3">
      <c r="A10307">
        <v>45</v>
      </c>
      <c r="B10307" s="1">
        <v>46145</v>
      </c>
      <c r="C10307" t="s">
        <v>162</v>
      </c>
      <c r="D10307" t="s">
        <v>75</v>
      </c>
      <c r="E10307" t="s">
        <v>25</v>
      </c>
      <c r="F10307" t="s">
        <v>35</v>
      </c>
      <c r="G10307">
        <v>1</v>
      </c>
      <c r="H10307">
        <v>11.6</v>
      </c>
      <c r="I10307" t="s">
        <v>173</v>
      </c>
      <c r="J10307" t="s">
        <v>191</v>
      </c>
      <c r="K10307">
        <v>1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 t="s">
        <v>83</v>
      </c>
      <c r="R10307" t="s">
        <v>83</v>
      </c>
      <c r="S10307" t="s">
        <v>83</v>
      </c>
      <c r="T10307" t="str">
        <f>_xlfn.XLOOKUP(A10307,MI_Match_Analysis!$A$2:$A$8,MI_Match_Analysis!$F$2:$F$8,"Not Found")</f>
        <v>Not Found</v>
      </c>
    </row>
    <row r="10308" spans="1:20" hidden="1" x14ac:dyDescent="0.3">
      <c r="A10308">
        <v>45</v>
      </c>
      <c r="B10308" s="1">
        <v>46145</v>
      </c>
      <c r="C10308" t="s">
        <v>162</v>
      </c>
      <c r="D10308" t="s">
        <v>75</v>
      </c>
      <c r="E10308" t="s">
        <v>25</v>
      </c>
      <c r="F10308" t="s">
        <v>35</v>
      </c>
      <c r="G10308">
        <v>1</v>
      </c>
      <c r="H10308">
        <v>12.1</v>
      </c>
      <c r="I10308" t="s">
        <v>173</v>
      </c>
      <c r="J10308" t="s">
        <v>185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 t="s">
        <v>83</v>
      </c>
      <c r="R10308" t="s">
        <v>83</v>
      </c>
      <c r="S10308" t="s">
        <v>83</v>
      </c>
      <c r="T10308" t="str">
        <f>_xlfn.XLOOKUP(A10308,MI_Match_Analysis!$A$2:$A$8,MI_Match_Analysis!$F$2:$F$8,"Not Found")</f>
        <v>Not Found</v>
      </c>
    </row>
    <row r="10309" spans="1:20" hidden="1" x14ac:dyDescent="0.3">
      <c r="A10309">
        <v>45</v>
      </c>
      <c r="B10309" s="1">
        <v>46145</v>
      </c>
      <c r="C10309" t="s">
        <v>162</v>
      </c>
      <c r="D10309" t="s">
        <v>75</v>
      </c>
      <c r="E10309" t="s">
        <v>25</v>
      </c>
      <c r="F10309" t="s">
        <v>35</v>
      </c>
      <c r="G10309">
        <v>1</v>
      </c>
      <c r="H10309">
        <v>12.2</v>
      </c>
      <c r="I10309" t="s">
        <v>173</v>
      </c>
      <c r="J10309" t="s">
        <v>185</v>
      </c>
      <c r="K10309">
        <v>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 t="s">
        <v>83</v>
      </c>
      <c r="R10309" t="s">
        <v>83</v>
      </c>
      <c r="S10309" t="s">
        <v>83</v>
      </c>
      <c r="T10309" t="str">
        <f>_xlfn.XLOOKUP(A10309,MI_Match_Analysis!$A$2:$A$8,MI_Match_Analysis!$F$2:$F$8,"Not Found")</f>
        <v>Not Found</v>
      </c>
    </row>
    <row r="10310" spans="1:20" hidden="1" x14ac:dyDescent="0.3">
      <c r="A10310">
        <v>45</v>
      </c>
      <c r="B10310" s="1">
        <v>46145</v>
      </c>
      <c r="C10310" t="s">
        <v>162</v>
      </c>
      <c r="D10310" t="s">
        <v>75</v>
      </c>
      <c r="E10310" t="s">
        <v>25</v>
      </c>
      <c r="F10310" t="s">
        <v>35</v>
      </c>
      <c r="G10310">
        <v>1</v>
      </c>
      <c r="H10310">
        <v>12.3</v>
      </c>
      <c r="I10310" t="s">
        <v>30</v>
      </c>
      <c r="J10310" t="s">
        <v>185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 t="s">
        <v>83</v>
      </c>
      <c r="R10310" t="s">
        <v>83</v>
      </c>
      <c r="S10310" t="s">
        <v>83</v>
      </c>
      <c r="T10310" t="str">
        <f>_xlfn.XLOOKUP(A10310,MI_Match_Analysis!$A$2:$A$8,MI_Match_Analysis!$F$2:$F$8,"Not Found")</f>
        <v>Not Found</v>
      </c>
    </row>
    <row r="10311" spans="1:20" hidden="1" x14ac:dyDescent="0.3">
      <c r="A10311">
        <v>45</v>
      </c>
      <c r="B10311" s="1">
        <v>46145</v>
      </c>
      <c r="C10311" t="s">
        <v>162</v>
      </c>
      <c r="D10311" t="s">
        <v>75</v>
      </c>
      <c r="E10311" t="s">
        <v>25</v>
      </c>
      <c r="F10311" t="s">
        <v>35</v>
      </c>
      <c r="G10311">
        <v>1</v>
      </c>
      <c r="H10311">
        <v>12.4</v>
      </c>
      <c r="I10311" t="s">
        <v>30</v>
      </c>
      <c r="J10311" t="s">
        <v>185</v>
      </c>
      <c r="K10311">
        <v>0</v>
      </c>
      <c r="L10311">
        <v>1</v>
      </c>
      <c r="M10311">
        <v>1</v>
      </c>
      <c r="N10311">
        <v>0</v>
      </c>
      <c r="O10311">
        <v>0</v>
      </c>
      <c r="P10311">
        <v>0</v>
      </c>
      <c r="Q10311" t="s">
        <v>83</v>
      </c>
      <c r="R10311" t="s">
        <v>83</v>
      </c>
      <c r="S10311" t="s">
        <v>83</v>
      </c>
      <c r="T10311" t="str">
        <f>_xlfn.XLOOKUP(A10311,MI_Match_Analysis!$A$2:$A$8,MI_Match_Analysis!$F$2:$F$8,"Not Found")</f>
        <v>Not Found</v>
      </c>
    </row>
    <row r="10312" spans="1:20" hidden="1" x14ac:dyDescent="0.3">
      <c r="A10312">
        <v>45</v>
      </c>
      <c r="B10312" s="1">
        <v>46145</v>
      </c>
      <c r="C10312" t="s">
        <v>162</v>
      </c>
      <c r="D10312" t="s">
        <v>75</v>
      </c>
      <c r="E10312" t="s">
        <v>25</v>
      </c>
      <c r="F10312" t="s">
        <v>35</v>
      </c>
      <c r="G10312">
        <v>1</v>
      </c>
      <c r="H10312">
        <v>12.4</v>
      </c>
      <c r="I10312" t="s">
        <v>30</v>
      </c>
      <c r="J10312" t="s">
        <v>185</v>
      </c>
      <c r="K10312">
        <v>4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 t="s">
        <v>83</v>
      </c>
      <c r="R10312" t="s">
        <v>83</v>
      </c>
      <c r="S10312" t="s">
        <v>83</v>
      </c>
      <c r="T10312" t="str">
        <f>_xlfn.XLOOKUP(A10312,MI_Match_Analysis!$A$2:$A$8,MI_Match_Analysis!$F$2:$F$8,"Not Found")</f>
        <v>Not Found</v>
      </c>
    </row>
    <row r="10313" spans="1:20" hidden="1" x14ac:dyDescent="0.3">
      <c r="A10313">
        <v>45</v>
      </c>
      <c r="B10313" s="1">
        <v>46145</v>
      </c>
      <c r="C10313" t="s">
        <v>162</v>
      </c>
      <c r="D10313" t="s">
        <v>75</v>
      </c>
      <c r="E10313" t="s">
        <v>25</v>
      </c>
      <c r="F10313" t="s">
        <v>35</v>
      </c>
      <c r="G10313">
        <v>1</v>
      </c>
      <c r="H10313">
        <v>12.5</v>
      </c>
      <c r="I10313" t="s">
        <v>30</v>
      </c>
      <c r="J10313" t="s">
        <v>185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 t="s">
        <v>83</v>
      </c>
      <c r="R10313" t="s">
        <v>83</v>
      </c>
      <c r="S10313" t="s">
        <v>83</v>
      </c>
      <c r="T10313" t="str">
        <f>_xlfn.XLOOKUP(A10313,MI_Match_Analysis!$A$2:$A$8,MI_Match_Analysis!$F$2:$F$8,"Not Found")</f>
        <v>Not Found</v>
      </c>
    </row>
    <row r="10314" spans="1:20" hidden="1" x14ac:dyDescent="0.3">
      <c r="A10314">
        <v>45</v>
      </c>
      <c r="B10314" s="1">
        <v>46145</v>
      </c>
      <c r="C10314" t="s">
        <v>162</v>
      </c>
      <c r="D10314" t="s">
        <v>75</v>
      </c>
      <c r="E10314" t="s">
        <v>25</v>
      </c>
      <c r="F10314" t="s">
        <v>35</v>
      </c>
      <c r="G10314">
        <v>1</v>
      </c>
      <c r="H10314">
        <v>12.6</v>
      </c>
      <c r="I10314" t="s">
        <v>30</v>
      </c>
      <c r="J10314" t="s">
        <v>185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 t="s">
        <v>83</v>
      </c>
      <c r="R10314" t="s">
        <v>83</v>
      </c>
      <c r="S10314" t="s">
        <v>83</v>
      </c>
      <c r="T10314" t="str">
        <f>_xlfn.XLOOKUP(A10314,MI_Match_Analysis!$A$2:$A$8,MI_Match_Analysis!$F$2:$F$8,"Not Found")</f>
        <v>Not Found</v>
      </c>
    </row>
    <row r="10315" spans="1:20" hidden="1" x14ac:dyDescent="0.3">
      <c r="A10315">
        <v>45</v>
      </c>
      <c r="B10315" s="1">
        <v>46145</v>
      </c>
      <c r="C10315" t="s">
        <v>162</v>
      </c>
      <c r="D10315" t="s">
        <v>75</v>
      </c>
      <c r="E10315" t="s">
        <v>25</v>
      </c>
      <c r="F10315" t="s">
        <v>35</v>
      </c>
      <c r="G10315">
        <v>1</v>
      </c>
      <c r="H10315">
        <v>13.1</v>
      </c>
      <c r="I10315" t="s">
        <v>173</v>
      </c>
      <c r="J10315" t="s">
        <v>191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 t="s">
        <v>83</v>
      </c>
      <c r="R10315" t="s">
        <v>83</v>
      </c>
      <c r="S10315" t="s">
        <v>83</v>
      </c>
      <c r="T10315" t="str">
        <f>_xlfn.XLOOKUP(A10315,MI_Match_Analysis!$A$2:$A$8,MI_Match_Analysis!$F$2:$F$8,"Not Found")</f>
        <v>Not Found</v>
      </c>
    </row>
    <row r="10316" spans="1:20" hidden="1" x14ac:dyDescent="0.3">
      <c r="A10316">
        <v>45</v>
      </c>
      <c r="B10316" s="1">
        <v>46145</v>
      </c>
      <c r="C10316" t="s">
        <v>162</v>
      </c>
      <c r="D10316" t="s">
        <v>75</v>
      </c>
      <c r="E10316" t="s">
        <v>25</v>
      </c>
      <c r="F10316" t="s">
        <v>35</v>
      </c>
      <c r="G10316">
        <v>1</v>
      </c>
      <c r="H10316">
        <v>13.2</v>
      </c>
      <c r="I10316" t="s">
        <v>173</v>
      </c>
      <c r="J10316" t="s">
        <v>191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 t="s">
        <v>83</v>
      </c>
      <c r="R10316" t="s">
        <v>83</v>
      </c>
      <c r="S10316" t="s">
        <v>83</v>
      </c>
      <c r="T10316" t="str">
        <f>_xlfn.XLOOKUP(A10316,MI_Match_Analysis!$A$2:$A$8,MI_Match_Analysis!$F$2:$F$8,"Not Found")</f>
        <v>Not Found</v>
      </c>
    </row>
    <row r="10317" spans="1:20" hidden="1" x14ac:dyDescent="0.3">
      <c r="A10317">
        <v>45</v>
      </c>
      <c r="B10317" s="1">
        <v>46145</v>
      </c>
      <c r="C10317" t="s">
        <v>162</v>
      </c>
      <c r="D10317" t="s">
        <v>75</v>
      </c>
      <c r="E10317" t="s">
        <v>25</v>
      </c>
      <c r="F10317" t="s">
        <v>35</v>
      </c>
      <c r="G10317">
        <v>1</v>
      </c>
      <c r="H10317">
        <v>13.3</v>
      </c>
      <c r="I10317" t="s">
        <v>173</v>
      </c>
      <c r="J10317" t="s">
        <v>191</v>
      </c>
      <c r="K10317">
        <v>4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 t="s">
        <v>83</v>
      </c>
      <c r="R10317" t="s">
        <v>83</v>
      </c>
      <c r="S10317" t="s">
        <v>83</v>
      </c>
      <c r="T10317" t="str">
        <f>_xlfn.XLOOKUP(A10317,MI_Match_Analysis!$A$2:$A$8,MI_Match_Analysis!$F$2:$F$8,"Not Found")</f>
        <v>Not Found</v>
      </c>
    </row>
    <row r="10318" spans="1:20" hidden="1" x14ac:dyDescent="0.3">
      <c r="A10318">
        <v>45</v>
      </c>
      <c r="B10318" s="1">
        <v>46145</v>
      </c>
      <c r="C10318" t="s">
        <v>162</v>
      </c>
      <c r="D10318" t="s">
        <v>75</v>
      </c>
      <c r="E10318" t="s">
        <v>25</v>
      </c>
      <c r="F10318" t="s">
        <v>35</v>
      </c>
      <c r="G10318">
        <v>1</v>
      </c>
      <c r="H10318">
        <v>13.4</v>
      </c>
      <c r="I10318" t="s">
        <v>173</v>
      </c>
      <c r="J10318" t="s">
        <v>191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 t="s">
        <v>165</v>
      </c>
      <c r="R10318" t="s">
        <v>173</v>
      </c>
      <c r="S10318" t="s">
        <v>179</v>
      </c>
      <c r="T10318" t="str">
        <f>_xlfn.XLOOKUP(A10318,MI_Match_Analysis!$A$2:$A$8,MI_Match_Analysis!$F$2:$F$8,"Not Found")</f>
        <v>Not Found</v>
      </c>
    </row>
    <row r="10319" spans="1:20" hidden="1" x14ac:dyDescent="0.3">
      <c r="A10319">
        <v>45</v>
      </c>
      <c r="B10319" s="1">
        <v>46145</v>
      </c>
      <c r="C10319" t="s">
        <v>162</v>
      </c>
      <c r="D10319" t="s">
        <v>75</v>
      </c>
      <c r="E10319" t="s">
        <v>25</v>
      </c>
      <c r="F10319" t="s">
        <v>35</v>
      </c>
      <c r="G10319">
        <v>1</v>
      </c>
      <c r="H10319">
        <v>13.5</v>
      </c>
      <c r="I10319" t="s">
        <v>172</v>
      </c>
      <c r="J10319" t="s">
        <v>191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 t="s">
        <v>83</v>
      </c>
      <c r="R10319" t="s">
        <v>83</v>
      </c>
      <c r="S10319" t="s">
        <v>83</v>
      </c>
      <c r="T10319" t="str">
        <f>_xlfn.XLOOKUP(A10319,MI_Match_Analysis!$A$2:$A$8,MI_Match_Analysis!$F$2:$F$8,"Not Found")</f>
        <v>Not Found</v>
      </c>
    </row>
    <row r="10320" spans="1:20" hidden="1" x14ac:dyDescent="0.3">
      <c r="A10320">
        <v>45</v>
      </c>
      <c r="B10320" s="1">
        <v>46145</v>
      </c>
      <c r="C10320" t="s">
        <v>162</v>
      </c>
      <c r="D10320" t="s">
        <v>75</v>
      </c>
      <c r="E10320" t="s">
        <v>25</v>
      </c>
      <c r="F10320" t="s">
        <v>35</v>
      </c>
      <c r="G10320">
        <v>1</v>
      </c>
      <c r="H10320">
        <v>13.6</v>
      </c>
      <c r="I10320" t="s">
        <v>172</v>
      </c>
      <c r="J10320" t="s">
        <v>191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 t="s">
        <v>83</v>
      </c>
      <c r="R10320" t="s">
        <v>83</v>
      </c>
      <c r="S10320" t="s">
        <v>83</v>
      </c>
      <c r="T10320" t="str">
        <f>_xlfn.XLOOKUP(A10320,MI_Match_Analysis!$A$2:$A$8,MI_Match_Analysis!$F$2:$F$8,"Not Found")</f>
        <v>Not Found</v>
      </c>
    </row>
    <row r="10321" spans="1:20" hidden="1" x14ac:dyDescent="0.3">
      <c r="A10321">
        <v>45</v>
      </c>
      <c r="B10321" s="1">
        <v>46145</v>
      </c>
      <c r="C10321" t="s">
        <v>162</v>
      </c>
      <c r="D10321" t="s">
        <v>75</v>
      </c>
      <c r="E10321" t="s">
        <v>25</v>
      </c>
      <c r="F10321" t="s">
        <v>35</v>
      </c>
      <c r="G10321">
        <v>1</v>
      </c>
      <c r="H10321">
        <v>14.1</v>
      </c>
      <c r="I10321" t="s">
        <v>30</v>
      </c>
      <c r="J10321" t="s">
        <v>192</v>
      </c>
      <c r="K10321">
        <v>1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 t="s">
        <v>83</v>
      </c>
      <c r="R10321" t="s">
        <v>83</v>
      </c>
      <c r="S10321" t="s">
        <v>83</v>
      </c>
      <c r="T10321" t="str">
        <f>_xlfn.XLOOKUP(A10321,MI_Match_Analysis!$A$2:$A$8,MI_Match_Analysis!$F$2:$F$8,"Not Found")</f>
        <v>Not Found</v>
      </c>
    </row>
    <row r="10322" spans="1:20" hidden="1" x14ac:dyDescent="0.3">
      <c r="A10322">
        <v>45</v>
      </c>
      <c r="B10322" s="1">
        <v>46145</v>
      </c>
      <c r="C10322" t="s">
        <v>162</v>
      </c>
      <c r="D10322" t="s">
        <v>75</v>
      </c>
      <c r="E10322" t="s">
        <v>25</v>
      </c>
      <c r="F10322" t="s">
        <v>35</v>
      </c>
      <c r="G10322">
        <v>1</v>
      </c>
      <c r="H10322">
        <v>14.2</v>
      </c>
      <c r="I10322" t="s">
        <v>172</v>
      </c>
      <c r="J10322" t="s">
        <v>192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 t="s">
        <v>83</v>
      </c>
      <c r="R10322" t="s">
        <v>83</v>
      </c>
      <c r="S10322" t="s">
        <v>83</v>
      </c>
      <c r="T10322" t="str">
        <f>_xlfn.XLOOKUP(A10322,MI_Match_Analysis!$A$2:$A$8,MI_Match_Analysis!$F$2:$F$8,"Not Found")</f>
        <v>Not Found</v>
      </c>
    </row>
    <row r="10323" spans="1:20" hidden="1" x14ac:dyDescent="0.3">
      <c r="A10323">
        <v>45</v>
      </c>
      <c r="B10323" s="1">
        <v>46145</v>
      </c>
      <c r="C10323" t="s">
        <v>162</v>
      </c>
      <c r="D10323" t="s">
        <v>75</v>
      </c>
      <c r="E10323" t="s">
        <v>25</v>
      </c>
      <c r="F10323" t="s">
        <v>35</v>
      </c>
      <c r="G10323">
        <v>1</v>
      </c>
      <c r="H10323">
        <v>14.3</v>
      </c>
      <c r="I10323" t="s">
        <v>172</v>
      </c>
      <c r="J10323" t="s">
        <v>192</v>
      </c>
      <c r="K10323">
        <v>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 t="s">
        <v>83</v>
      </c>
      <c r="R10323" t="s">
        <v>83</v>
      </c>
      <c r="S10323" t="s">
        <v>83</v>
      </c>
      <c r="T10323" t="str">
        <f>_xlfn.XLOOKUP(A10323,MI_Match_Analysis!$A$2:$A$8,MI_Match_Analysis!$F$2:$F$8,"Not Found")</f>
        <v>Not Found</v>
      </c>
    </row>
    <row r="10324" spans="1:20" hidden="1" x14ac:dyDescent="0.3">
      <c r="A10324">
        <v>45</v>
      </c>
      <c r="B10324" s="1">
        <v>46145</v>
      </c>
      <c r="C10324" t="s">
        <v>162</v>
      </c>
      <c r="D10324" t="s">
        <v>75</v>
      </c>
      <c r="E10324" t="s">
        <v>25</v>
      </c>
      <c r="F10324" t="s">
        <v>35</v>
      </c>
      <c r="G10324">
        <v>1</v>
      </c>
      <c r="H10324">
        <v>14.4</v>
      </c>
      <c r="I10324" t="s">
        <v>30</v>
      </c>
      <c r="J10324" t="s">
        <v>192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 t="s">
        <v>83</v>
      </c>
      <c r="R10324" t="s">
        <v>83</v>
      </c>
      <c r="S10324" t="s">
        <v>83</v>
      </c>
      <c r="T10324" t="str">
        <f>_xlfn.XLOOKUP(A10324,MI_Match_Analysis!$A$2:$A$8,MI_Match_Analysis!$F$2:$F$8,"Not Found")</f>
        <v>Not Found</v>
      </c>
    </row>
    <row r="10325" spans="1:20" hidden="1" x14ac:dyDescent="0.3">
      <c r="A10325">
        <v>45</v>
      </c>
      <c r="B10325" s="1">
        <v>46145</v>
      </c>
      <c r="C10325" t="s">
        <v>162</v>
      </c>
      <c r="D10325" t="s">
        <v>75</v>
      </c>
      <c r="E10325" t="s">
        <v>25</v>
      </c>
      <c r="F10325" t="s">
        <v>35</v>
      </c>
      <c r="G10325">
        <v>1</v>
      </c>
      <c r="H10325">
        <v>14.5</v>
      </c>
      <c r="I10325" t="s">
        <v>30</v>
      </c>
      <c r="J10325" t="s">
        <v>192</v>
      </c>
      <c r="K10325">
        <v>1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 t="s">
        <v>83</v>
      </c>
      <c r="R10325" t="s">
        <v>83</v>
      </c>
      <c r="S10325" t="s">
        <v>83</v>
      </c>
      <c r="T10325" t="str">
        <f>_xlfn.XLOOKUP(A10325,MI_Match_Analysis!$A$2:$A$8,MI_Match_Analysis!$F$2:$F$8,"Not Found")</f>
        <v>Not Found</v>
      </c>
    </row>
    <row r="10326" spans="1:20" hidden="1" x14ac:dyDescent="0.3">
      <c r="A10326">
        <v>45</v>
      </c>
      <c r="B10326" s="1">
        <v>46145</v>
      </c>
      <c r="C10326" t="s">
        <v>162</v>
      </c>
      <c r="D10326" t="s">
        <v>75</v>
      </c>
      <c r="E10326" t="s">
        <v>25</v>
      </c>
      <c r="F10326" t="s">
        <v>35</v>
      </c>
      <c r="G10326">
        <v>1</v>
      </c>
      <c r="H10326">
        <v>14.6</v>
      </c>
      <c r="I10326" t="s">
        <v>172</v>
      </c>
      <c r="J10326" t="s">
        <v>192</v>
      </c>
      <c r="K10326">
        <v>1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 t="s">
        <v>83</v>
      </c>
      <c r="R10326" t="s">
        <v>83</v>
      </c>
      <c r="S10326" t="s">
        <v>83</v>
      </c>
      <c r="T10326" t="str">
        <f>_xlfn.XLOOKUP(A10326,MI_Match_Analysis!$A$2:$A$8,MI_Match_Analysis!$F$2:$F$8,"Not Found")</f>
        <v>Not Found</v>
      </c>
    </row>
    <row r="10327" spans="1:20" hidden="1" x14ac:dyDescent="0.3">
      <c r="A10327">
        <v>45</v>
      </c>
      <c r="B10327" s="1">
        <v>46145</v>
      </c>
      <c r="C10327" t="s">
        <v>162</v>
      </c>
      <c r="D10327" t="s">
        <v>75</v>
      </c>
      <c r="E10327" t="s">
        <v>25</v>
      </c>
      <c r="F10327" t="s">
        <v>35</v>
      </c>
      <c r="G10327">
        <v>1</v>
      </c>
      <c r="H10327">
        <v>15.1</v>
      </c>
      <c r="I10327" t="s">
        <v>172</v>
      </c>
      <c r="J10327" t="s">
        <v>193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 t="s">
        <v>167</v>
      </c>
      <c r="R10327" t="s">
        <v>172</v>
      </c>
      <c r="S10327" t="s">
        <v>83</v>
      </c>
      <c r="T10327" t="str">
        <f>_xlfn.XLOOKUP(A10327,MI_Match_Analysis!$A$2:$A$8,MI_Match_Analysis!$F$2:$F$8,"Not Found")</f>
        <v>Not Found</v>
      </c>
    </row>
    <row r="10328" spans="1:20" hidden="1" x14ac:dyDescent="0.3">
      <c r="A10328">
        <v>45</v>
      </c>
      <c r="B10328" s="1">
        <v>46145</v>
      </c>
      <c r="C10328" t="s">
        <v>162</v>
      </c>
      <c r="D10328" t="s">
        <v>75</v>
      </c>
      <c r="E10328" t="s">
        <v>25</v>
      </c>
      <c r="F10328" t="s">
        <v>35</v>
      </c>
      <c r="G10328">
        <v>1</v>
      </c>
      <c r="H10328">
        <v>15.2</v>
      </c>
      <c r="I10328" t="s">
        <v>294</v>
      </c>
      <c r="J10328" t="s">
        <v>193</v>
      </c>
      <c r="K10328">
        <v>2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 t="s">
        <v>83</v>
      </c>
      <c r="R10328" t="s">
        <v>83</v>
      </c>
      <c r="S10328" t="s">
        <v>83</v>
      </c>
      <c r="T10328" t="str">
        <f>_xlfn.XLOOKUP(A10328,MI_Match_Analysis!$A$2:$A$8,MI_Match_Analysis!$F$2:$F$8,"Not Found")</f>
        <v>Not Found</v>
      </c>
    </row>
    <row r="10329" spans="1:20" hidden="1" x14ac:dyDescent="0.3">
      <c r="A10329">
        <v>45</v>
      </c>
      <c r="B10329" s="1">
        <v>46145</v>
      </c>
      <c r="C10329" t="s">
        <v>162</v>
      </c>
      <c r="D10329" t="s">
        <v>75</v>
      </c>
      <c r="E10329" t="s">
        <v>25</v>
      </c>
      <c r="F10329" t="s">
        <v>35</v>
      </c>
      <c r="G10329">
        <v>1</v>
      </c>
      <c r="H10329">
        <v>15.3</v>
      </c>
      <c r="I10329" t="s">
        <v>294</v>
      </c>
      <c r="J10329" t="s">
        <v>193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 t="s">
        <v>83</v>
      </c>
      <c r="R10329" t="s">
        <v>83</v>
      </c>
      <c r="S10329" t="s">
        <v>83</v>
      </c>
      <c r="T10329" t="str">
        <f>_xlfn.XLOOKUP(A10329,MI_Match_Analysis!$A$2:$A$8,MI_Match_Analysis!$F$2:$F$8,"Not Found")</f>
        <v>Not Found</v>
      </c>
    </row>
    <row r="10330" spans="1:20" hidden="1" x14ac:dyDescent="0.3">
      <c r="A10330">
        <v>45</v>
      </c>
      <c r="B10330" s="1">
        <v>46145</v>
      </c>
      <c r="C10330" t="s">
        <v>162</v>
      </c>
      <c r="D10330" t="s">
        <v>75</v>
      </c>
      <c r="E10330" t="s">
        <v>25</v>
      </c>
      <c r="F10330" t="s">
        <v>35</v>
      </c>
      <c r="G10330">
        <v>1</v>
      </c>
      <c r="H10330">
        <v>15.4</v>
      </c>
      <c r="I10330" t="s">
        <v>294</v>
      </c>
      <c r="J10330" t="s">
        <v>193</v>
      </c>
      <c r="K10330">
        <v>1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 t="s">
        <v>83</v>
      </c>
      <c r="R10330" t="s">
        <v>83</v>
      </c>
      <c r="S10330" t="s">
        <v>83</v>
      </c>
      <c r="T10330" t="str">
        <f>_xlfn.XLOOKUP(A10330,MI_Match_Analysis!$A$2:$A$8,MI_Match_Analysis!$F$2:$F$8,"Not Found")</f>
        <v>Not Found</v>
      </c>
    </row>
    <row r="10331" spans="1:20" hidden="1" x14ac:dyDescent="0.3">
      <c r="A10331">
        <v>45</v>
      </c>
      <c r="B10331" s="1">
        <v>46145</v>
      </c>
      <c r="C10331" t="s">
        <v>162</v>
      </c>
      <c r="D10331" t="s">
        <v>75</v>
      </c>
      <c r="E10331" t="s">
        <v>25</v>
      </c>
      <c r="F10331" t="s">
        <v>35</v>
      </c>
      <c r="G10331">
        <v>1</v>
      </c>
      <c r="H10331">
        <v>15.5</v>
      </c>
      <c r="I10331" t="s">
        <v>30</v>
      </c>
      <c r="J10331" t="s">
        <v>193</v>
      </c>
      <c r="K10331">
        <v>6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 t="s">
        <v>83</v>
      </c>
      <c r="R10331" t="s">
        <v>83</v>
      </c>
      <c r="S10331" t="s">
        <v>83</v>
      </c>
      <c r="T10331" t="str">
        <f>_xlfn.XLOOKUP(A10331,MI_Match_Analysis!$A$2:$A$8,MI_Match_Analysis!$F$2:$F$8,"Not Found")</f>
        <v>Not Found</v>
      </c>
    </row>
    <row r="10332" spans="1:20" hidden="1" x14ac:dyDescent="0.3">
      <c r="A10332">
        <v>45</v>
      </c>
      <c r="B10332" s="1">
        <v>46145</v>
      </c>
      <c r="C10332" t="s">
        <v>162</v>
      </c>
      <c r="D10332" t="s">
        <v>75</v>
      </c>
      <c r="E10332" t="s">
        <v>25</v>
      </c>
      <c r="F10332" t="s">
        <v>35</v>
      </c>
      <c r="G10332">
        <v>1</v>
      </c>
      <c r="H10332">
        <v>15.6</v>
      </c>
      <c r="I10332" t="s">
        <v>30</v>
      </c>
      <c r="J10332" t="s">
        <v>193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 t="s">
        <v>165</v>
      </c>
      <c r="R10332" t="s">
        <v>30</v>
      </c>
      <c r="S10332" t="s">
        <v>90</v>
      </c>
      <c r="T10332" t="str">
        <f>_xlfn.XLOOKUP(A10332,MI_Match_Analysis!$A$2:$A$8,MI_Match_Analysis!$F$2:$F$8,"Not Found")</f>
        <v>Not Found</v>
      </c>
    </row>
    <row r="10333" spans="1:20" hidden="1" x14ac:dyDescent="0.3">
      <c r="A10333">
        <v>45</v>
      </c>
      <c r="B10333" s="1">
        <v>46145</v>
      </c>
      <c r="C10333" t="s">
        <v>162</v>
      </c>
      <c r="D10333" t="s">
        <v>75</v>
      </c>
      <c r="E10333" t="s">
        <v>25</v>
      </c>
      <c r="F10333" t="s">
        <v>35</v>
      </c>
      <c r="G10333">
        <v>1</v>
      </c>
      <c r="H10333">
        <v>16.100000000000001</v>
      </c>
      <c r="I10333" t="s">
        <v>294</v>
      </c>
      <c r="J10333" t="s">
        <v>90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 t="s">
        <v>83</v>
      </c>
      <c r="R10333" t="s">
        <v>83</v>
      </c>
      <c r="S10333" t="s">
        <v>83</v>
      </c>
      <c r="T10333" t="str">
        <f>_xlfn.XLOOKUP(A10333,MI_Match_Analysis!$A$2:$A$8,MI_Match_Analysis!$F$2:$F$8,"Not Found")</f>
        <v>Not Found</v>
      </c>
    </row>
    <row r="10334" spans="1:20" hidden="1" x14ac:dyDescent="0.3">
      <c r="A10334">
        <v>45</v>
      </c>
      <c r="B10334" s="1">
        <v>46145</v>
      </c>
      <c r="C10334" t="s">
        <v>162</v>
      </c>
      <c r="D10334" t="s">
        <v>75</v>
      </c>
      <c r="E10334" t="s">
        <v>25</v>
      </c>
      <c r="F10334" t="s">
        <v>35</v>
      </c>
      <c r="G10334">
        <v>1</v>
      </c>
      <c r="H10334">
        <v>16.2</v>
      </c>
      <c r="I10334" t="s">
        <v>294</v>
      </c>
      <c r="J10334" t="s">
        <v>90</v>
      </c>
      <c r="K10334">
        <v>1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 t="s">
        <v>83</v>
      </c>
      <c r="R10334" t="s">
        <v>83</v>
      </c>
      <c r="S10334" t="s">
        <v>83</v>
      </c>
      <c r="T10334" t="str">
        <f>_xlfn.XLOOKUP(A10334,MI_Match_Analysis!$A$2:$A$8,MI_Match_Analysis!$F$2:$F$8,"Not Found")</f>
        <v>Not Found</v>
      </c>
    </row>
    <row r="10335" spans="1:20" hidden="1" x14ac:dyDescent="0.3">
      <c r="A10335">
        <v>45</v>
      </c>
      <c r="B10335" s="1">
        <v>46145</v>
      </c>
      <c r="C10335" t="s">
        <v>162</v>
      </c>
      <c r="D10335" t="s">
        <v>75</v>
      </c>
      <c r="E10335" t="s">
        <v>25</v>
      </c>
      <c r="F10335" t="s">
        <v>35</v>
      </c>
      <c r="G10335">
        <v>1</v>
      </c>
      <c r="H10335">
        <v>16.3</v>
      </c>
      <c r="I10335" t="s">
        <v>96</v>
      </c>
      <c r="J10335" t="s">
        <v>90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 t="s">
        <v>83</v>
      </c>
      <c r="R10335" t="s">
        <v>83</v>
      </c>
      <c r="S10335" t="s">
        <v>83</v>
      </c>
      <c r="T10335" t="str">
        <f>_xlfn.XLOOKUP(A10335,MI_Match_Analysis!$A$2:$A$8,MI_Match_Analysis!$F$2:$F$8,"Not Found")</f>
        <v>Not Found</v>
      </c>
    </row>
    <row r="10336" spans="1:20" hidden="1" x14ac:dyDescent="0.3">
      <c r="A10336">
        <v>45</v>
      </c>
      <c r="B10336" s="1">
        <v>46145</v>
      </c>
      <c r="C10336" t="s">
        <v>162</v>
      </c>
      <c r="D10336" t="s">
        <v>75</v>
      </c>
      <c r="E10336" t="s">
        <v>25</v>
      </c>
      <c r="F10336" t="s">
        <v>35</v>
      </c>
      <c r="G10336">
        <v>1</v>
      </c>
      <c r="H10336">
        <v>16.399999999999999</v>
      </c>
      <c r="I10336" t="s">
        <v>294</v>
      </c>
      <c r="J10336" t="s">
        <v>90</v>
      </c>
      <c r="K10336">
        <v>6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 t="s">
        <v>83</v>
      </c>
      <c r="R10336" t="s">
        <v>83</v>
      </c>
      <c r="S10336" t="s">
        <v>83</v>
      </c>
      <c r="T10336" t="str">
        <f>_xlfn.XLOOKUP(A10336,MI_Match_Analysis!$A$2:$A$8,MI_Match_Analysis!$F$2:$F$8,"Not Found")</f>
        <v>Not Found</v>
      </c>
    </row>
    <row r="10337" spans="1:20" hidden="1" x14ac:dyDescent="0.3">
      <c r="A10337">
        <v>45</v>
      </c>
      <c r="B10337" s="1">
        <v>46145</v>
      </c>
      <c r="C10337" t="s">
        <v>162</v>
      </c>
      <c r="D10337" t="s">
        <v>75</v>
      </c>
      <c r="E10337" t="s">
        <v>25</v>
      </c>
      <c r="F10337" t="s">
        <v>35</v>
      </c>
      <c r="G10337">
        <v>1</v>
      </c>
      <c r="H10337">
        <v>16.5</v>
      </c>
      <c r="I10337" t="s">
        <v>294</v>
      </c>
      <c r="J10337" t="s">
        <v>90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 t="s">
        <v>83</v>
      </c>
      <c r="R10337" t="s">
        <v>83</v>
      </c>
      <c r="S10337" t="s">
        <v>83</v>
      </c>
      <c r="T10337" t="str">
        <f>_xlfn.XLOOKUP(A10337,MI_Match_Analysis!$A$2:$A$8,MI_Match_Analysis!$F$2:$F$8,"Not Found")</f>
        <v>Not Found</v>
      </c>
    </row>
    <row r="10338" spans="1:20" hidden="1" x14ac:dyDescent="0.3">
      <c r="A10338">
        <v>45</v>
      </c>
      <c r="B10338" s="1">
        <v>46145</v>
      </c>
      <c r="C10338" t="s">
        <v>162</v>
      </c>
      <c r="D10338" t="s">
        <v>75</v>
      </c>
      <c r="E10338" t="s">
        <v>25</v>
      </c>
      <c r="F10338" t="s">
        <v>35</v>
      </c>
      <c r="G10338">
        <v>1</v>
      </c>
      <c r="H10338">
        <v>16.600000000000001</v>
      </c>
      <c r="I10338" t="s">
        <v>294</v>
      </c>
      <c r="J10338" t="s">
        <v>90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 t="s">
        <v>165</v>
      </c>
      <c r="R10338" t="s">
        <v>294</v>
      </c>
      <c r="S10338" t="s">
        <v>90</v>
      </c>
      <c r="T10338" t="str">
        <f>_xlfn.XLOOKUP(A10338,MI_Match_Analysis!$A$2:$A$8,MI_Match_Analysis!$F$2:$F$8,"Not Found")</f>
        <v>Not Found</v>
      </c>
    </row>
    <row r="10339" spans="1:20" hidden="1" x14ac:dyDescent="0.3">
      <c r="A10339">
        <v>45</v>
      </c>
      <c r="B10339" s="1">
        <v>46145</v>
      </c>
      <c r="C10339" t="s">
        <v>162</v>
      </c>
      <c r="D10339" t="s">
        <v>75</v>
      </c>
      <c r="E10339" t="s">
        <v>25</v>
      </c>
      <c r="F10339" t="s">
        <v>35</v>
      </c>
      <c r="G10339">
        <v>1</v>
      </c>
      <c r="H10339">
        <v>17.100000000000001</v>
      </c>
      <c r="I10339" t="s">
        <v>96</v>
      </c>
      <c r="J10339" t="s">
        <v>189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 t="s">
        <v>165</v>
      </c>
      <c r="R10339" t="s">
        <v>96</v>
      </c>
      <c r="S10339" t="s">
        <v>60</v>
      </c>
      <c r="T10339" t="str">
        <f>_xlfn.XLOOKUP(A10339,MI_Match_Analysis!$A$2:$A$8,MI_Match_Analysis!$F$2:$F$8,"Not Found")</f>
        <v>Not Found</v>
      </c>
    </row>
    <row r="10340" spans="1:20" hidden="1" x14ac:dyDescent="0.3">
      <c r="A10340">
        <v>45</v>
      </c>
      <c r="B10340" s="1">
        <v>46145</v>
      </c>
      <c r="C10340" t="s">
        <v>162</v>
      </c>
      <c r="D10340" t="s">
        <v>75</v>
      </c>
      <c r="E10340" t="s">
        <v>25</v>
      </c>
      <c r="F10340" t="s">
        <v>35</v>
      </c>
      <c r="G10340">
        <v>1</v>
      </c>
      <c r="H10340">
        <v>17.2</v>
      </c>
      <c r="I10340" t="s">
        <v>120</v>
      </c>
      <c r="J10340" t="s">
        <v>189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 t="s">
        <v>83</v>
      </c>
      <c r="R10340" t="s">
        <v>83</v>
      </c>
      <c r="S10340" t="s">
        <v>83</v>
      </c>
      <c r="T10340" t="str">
        <f>_xlfn.XLOOKUP(A10340,MI_Match_Analysis!$A$2:$A$8,MI_Match_Analysis!$F$2:$F$8,"Not Found")</f>
        <v>Not Found</v>
      </c>
    </row>
    <row r="10341" spans="1:20" hidden="1" x14ac:dyDescent="0.3">
      <c r="A10341">
        <v>45</v>
      </c>
      <c r="B10341" s="1">
        <v>46145</v>
      </c>
      <c r="C10341" t="s">
        <v>162</v>
      </c>
      <c r="D10341" t="s">
        <v>75</v>
      </c>
      <c r="E10341" t="s">
        <v>25</v>
      </c>
      <c r="F10341" t="s">
        <v>35</v>
      </c>
      <c r="G10341">
        <v>1</v>
      </c>
      <c r="H10341">
        <v>17.3</v>
      </c>
      <c r="I10341" t="s">
        <v>120</v>
      </c>
      <c r="J10341" t="s">
        <v>189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 t="s">
        <v>83</v>
      </c>
      <c r="R10341" t="s">
        <v>83</v>
      </c>
      <c r="S10341" t="s">
        <v>83</v>
      </c>
      <c r="T10341" t="str">
        <f>_xlfn.XLOOKUP(A10341,MI_Match_Analysis!$A$2:$A$8,MI_Match_Analysis!$F$2:$F$8,"Not Found")</f>
        <v>Not Found</v>
      </c>
    </row>
    <row r="10342" spans="1:20" hidden="1" x14ac:dyDescent="0.3">
      <c r="A10342">
        <v>45</v>
      </c>
      <c r="B10342" s="1">
        <v>46145</v>
      </c>
      <c r="C10342" t="s">
        <v>162</v>
      </c>
      <c r="D10342" t="s">
        <v>75</v>
      </c>
      <c r="E10342" t="s">
        <v>25</v>
      </c>
      <c r="F10342" t="s">
        <v>35</v>
      </c>
      <c r="G10342">
        <v>1</v>
      </c>
      <c r="H10342">
        <v>17.399999999999999</v>
      </c>
      <c r="I10342" t="s">
        <v>120</v>
      </c>
      <c r="J10342" t="s">
        <v>189</v>
      </c>
      <c r="K10342">
        <v>0</v>
      </c>
      <c r="L10342">
        <v>1</v>
      </c>
      <c r="M10342">
        <v>1</v>
      </c>
      <c r="N10342">
        <v>0</v>
      </c>
      <c r="O10342">
        <v>0</v>
      </c>
      <c r="P10342">
        <v>0</v>
      </c>
      <c r="Q10342" t="s">
        <v>83</v>
      </c>
      <c r="R10342" t="s">
        <v>83</v>
      </c>
      <c r="S10342" t="s">
        <v>83</v>
      </c>
      <c r="T10342" t="str">
        <f>_xlfn.XLOOKUP(A10342,MI_Match_Analysis!$A$2:$A$8,MI_Match_Analysis!$F$2:$F$8,"Not Found")</f>
        <v>Not Found</v>
      </c>
    </row>
    <row r="10343" spans="1:20" hidden="1" x14ac:dyDescent="0.3">
      <c r="A10343">
        <v>45</v>
      </c>
      <c r="B10343" s="1">
        <v>46145</v>
      </c>
      <c r="C10343" t="s">
        <v>162</v>
      </c>
      <c r="D10343" t="s">
        <v>75</v>
      </c>
      <c r="E10343" t="s">
        <v>25</v>
      </c>
      <c r="F10343" t="s">
        <v>35</v>
      </c>
      <c r="G10343">
        <v>1</v>
      </c>
      <c r="H10343">
        <v>17.399999999999999</v>
      </c>
      <c r="I10343" t="s">
        <v>120</v>
      </c>
      <c r="J10343" t="s">
        <v>189</v>
      </c>
      <c r="K10343">
        <v>1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 t="s">
        <v>83</v>
      </c>
      <c r="R10343" t="s">
        <v>83</v>
      </c>
      <c r="S10343" t="s">
        <v>83</v>
      </c>
      <c r="T10343" t="str">
        <f>_xlfn.XLOOKUP(A10343,MI_Match_Analysis!$A$2:$A$8,MI_Match_Analysis!$F$2:$F$8,"Not Found")</f>
        <v>Not Found</v>
      </c>
    </row>
    <row r="10344" spans="1:20" hidden="1" x14ac:dyDescent="0.3">
      <c r="A10344">
        <v>45</v>
      </c>
      <c r="B10344" s="1">
        <v>46145</v>
      </c>
      <c r="C10344" t="s">
        <v>162</v>
      </c>
      <c r="D10344" t="s">
        <v>75</v>
      </c>
      <c r="E10344" t="s">
        <v>25</v>
      </c>
      <c r="F10344" t="s">
        <v>35</v>
      </c>
      <c r="G10344">
        <v>1</v>
      </c>
      <c r="H10344">
        <v>17.5</v>
      </c>
      <c r="I10344" t="s">
        <v>175</v>
      </c>
      <c r="J10344" t="s">
        <v>189</v>
      </c>
      <c r="K10344">
        <v>1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 t="s">
        <v>83</v>
      </c>
      <c r="R10344" t="s">
        <v>83</v>
      </c>
      <c r="S10344" t="s">
        <v>83</v>
      </c>
      <c r="T10344" t="str">
        <f>_xlfn.XLOOKUP(A10344,MI_Match_Analysis!$A$2:$A$8,MI_Match_Analysis!$F$2:$F$8,"Not Found")</f>
        <v>Not Found</v>
      </c>
    </row>
    <row r="10345" spans="1:20" hidden="1" x14ac:dyDescent="0.3">
      <c r="A10345">
        <v>45</v>
      </c>
      <c r="B10345" s="1">
        <v>46145</v>
      </c>
      <c r="C10345" t="s">
        <v>162</v>
      </c>
      <c r="D10345" t="s">
        <v>75</v>
      </c>
      <c r="E10345" t="s">
        <v>25</v>
      </c>
      <c r="F10345" t="s">
        <v>35</v>
      </c>
      <c r="G10345">
        <v>1</v>
      </c>
      <c r="H10345">
        <v>17.600000000000001</v>
      </c>
      <c r="I10345" t="s">
        <v>120</v>
      </c>
      <c r="J10345" t="s">
        <v>189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 t="s">
        <v>83</v>
      </c>
      <c r="R10345" t="s">
        <v>83</v>
      </c>
      <c r="S10345" t="s">
        <v>83</v>
      </c>
      <c r="T10345" t="str">
        <f>_xlfn.XLOOKUP(A10345,MI_Match_Analysis!$A$2:$A$8,MI_Match_Analysis!$F$2:$F$8,"Not Found")</f>
        <v>Not Found</v>
      </c>
    </row>
    <row r="10346" spans="1:20" hidden="1" x14ac:dyDescent="0.3">
      <c r="A10346">
        <v>45</v>
      </c>
      <c r="B10346" s="1">
        <v>46145</v>
      </c>
      <c r="C10346" t="s">
        <v>162</v>
      </c>
      <c r="D10346" t="s">
        <v>75</v>
      </c>
      <c r="E10346" t="s">
        <v>25</v>
      </c>
      <c r="F10346" t="s">
        <v>35</v>
      </c>
      <c r="G10346">
        <v>1</v>
      </c>
      <c r="H10346">
        <v>18.100000000000001</v>
      </c>
      <c r="I10346" t="s">
        <v>175</v>
      </c>
      <c r="J10346" t="s">
        <v>192</v>
      </c>
      <c r="K10346">
        <v>4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 t="s">
        <v>83</v>
      </c>
      <c r="R10346" t="s">
        <v>83</v>
      </c>
      <c r="S10346" t="s">
        <v>83</v>
      </c>
      <c r="T10346" t="str">
        <f>_xlfn.XLOOKUP(A10346,MI_Match_Analysis!$A$2:$A$8,MI_Match_Analysis!$F$2:$F$8,"Not Found")</f>
        <v>Not Found</v>
      </c>
    </row>
    <row r="10347" spans="1:20" hidden="1" x14ac:dyDescent="0.3">
      <c r="A10347">
        <v>45</v>
      </c>
      <c r="B10347" s="1">
        <v>46145</v>
      </c>
      <c r="C10347" t="s">
        <v>162</v>
      </c>
      <c r="D10347" t="s">
        <v>75</v>
      </c>
      <c r="E10347" t="s">
        <v>25</v>
      </c>
      <c r="F10347" t="s">
        <v>35</v>
      </c>
      <c r="G10347">
        <v>1</v>
      </c>
      <c r="H10347">
        <v>18.2</v>
      </c>
      <c r="I10347" t="s">
        <v>175</v>
      </c>
      <c r="J10347" t="s">
        <v>192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 t="s">
        <v>83</v>
      </c>
      <c r="R10347" t="s">
        <v>83</v>
      </c>
      <c r="S10347" t="s">
        <v>83</v>
      </c>
      <c r="T10347" t="str">
        <f>_xlfn.XLOOKUP(A10347,MI_Match_Analysis!$A$2:$A$8,MI_Match_Analysis!$F$2:$F$8,"Not Found")</f>
        <v>Not Found</v>
      </c>
    </row>
    <row r="10348" spans="1:20" hidden="1" x14ac:dyDescent="0.3">
      <c r="A10348">
        <v>45</v>
      </c>
      <c r="B10348" s="1">
        <v>46145</v>
      </c>
      <c r="C10348" t="s">
        <v>162</v>
      </c>
      <c r="D10348" t="s">
        <v>75</v>
      </c>
      <c r="E10348" t="s">
        <v>25</v>
      </c>
      <c r="F10348" t="s">
        <v>35</v>
      </c>
      <c r="G10348">
        <v>1</v>
      </c>
      <c r="H10348">
        <v>18.3</v>
      </c>
      <c r="I10348" t="s">
        <v>175</v>
      </c>
      <c r="J10348" t="s">
        <v>192</v>
      </c>
      <c r="K10348">
        <v>1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 t="s">
        <v>83</v>
      </c>
      <c r="R10348" t="s">
        <v>83</v>
      </c>
      <c r="S10348" t="s">
        <v>83</v>
      </c>
      <c r="T10348" t="str">
        <f>_xlfn.XLOOKUP(A10348,MI_Match_Analysis!$A$2:$A$8,MI_Match_Analysis!$F$2:$F$8,"Not Found")</f>
        <v>Not Found</v>
      </c>
    </row>
    <row r="10349" spans="1:20" hidden="1" x14ac:dyDescent="0.3">
      <c r="A10349">
        <v>45</v>
      </c>
      <c r="B10349" s="1">
        <v>46145</v>
      </c>
      <c r="C10349" t="s">
        <v>162</v>
      </c>
      <c r="D10349" t="s">
        <v>75</v>
      </c>
      <c r="E10349" t="s">
        <v>25</v>
      </c>
      <c r="F10349" t="s">
        <v>35</v>
      </c>
      <c r="G10349">
        <v>1</v>
      </c>
      <c r="H10349">
        <v>18.399999999999999</v>
      </c>
      <c r="I10349" t="s">
        <v>120</v>
      </c>
      <c r="J10349" t="s">
        <v>192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 t="s">
        <v>83</v>
      </c>
      <c r="R10349" t="s">
        <v>83</v>
      </c>
      <c r="S10349" t="s">
        <v>83</v>
      </c>
      <c r="T10349" t="str">
        <f>_xlfn.XLOOKUP(A10349,MI_Match_Analysis!$A$2:$A$8,MI_Match_Analysis!$F$2:$F$8,"Not Found")</f>
        <v>Not Found</v>
      </c>
    </row>
    <row r="10350" spans="1:20" hidden="1" x14ac:dyDescent="0.3">
      <c r="A10350">
        <v>45</v>
      </c>
      <c r="B10350" s="1">
        <v>46145</v>
      </c>
      <c r="C10350" t="s">
        <v>162</v>
      </c>
      <c r="D10350" t="s">
        <v>75</v>
      </c>
      <c r="E10350" t="s">
        <v>25</v>
      </c>
      <c r="F10350" t="s">
        <v>35</v>
      </c>
      <c r="G10350">
        <v>1</v>
      </c>
      <c r="H10350">
        <v>18.5</v>
      </c>
      <c r="I10350" t="s">
        <v>120</v>
      </c>
      <c r="J10350" t="s">
        <v>192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 t="s">
        <v>83</v>
      </c>
      <c r="R10350" t="s">
        <v>83</v>
      </c>
      <c r="S10350" t="s">
        <v>83</v>
      </c>
      <c r="T10350" t="str">
        <f>_xlfn.XLOOKUP(A10350,MI_Match_Analysis!$A$2:$A$8,MI_Match_Analysis!$F$2:$F$8,"Not Found")</f>
        <v>Not Found</v>
      </c>
    </row>
    <row r="10351" spans="1:20" hidden="1" x14ac:dyDescent="0.3">
      <c r="A10351">
        <v>45</v>
      </c>
      <c r="B10351" s="1">
        <v>46145</v>
      </c>
      <c r="C10351" t="s">
        <v>162</v>
      </c>
      <c r="D10351" t="s">
        <v>75</v>
      </c>
      <c r="E10351" t="s">
        <v>25</v>
      </c>
      <c r="F10351" t="s">
        <v>35</v>
      </c>
      <c r="G10351">
        <v>1</v>
      </c>
      <c r="H10351">
        <v>18.600000000000001</v>
      </c>
      <c r="I10351" t="s">
        <v>175</v>
      </c>
      <c r="J10351" t="s">
        <v>192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 t="s">
        <v>167</v>
      </c>
      <c r="R10351" t="s">
        <v>175</v>
      </c>
      <c r="S10351" t="s">
        <v>83</v>
      </c>
      <c r="T10351" t="str">
        <f>_xlfn.XLOOKUP(A10351,MI_Match_Analysis!$A$2:$A$8,MI_Match_Analysis!$F$2:$F$8,"Not Found")</f>
        <v>Not Found</v>
      </c>
    </row>
    <row r="10352" spans="1:20" hidden="1" x14ac:dyDescent="0.3">
      <c r="A10352">
        <v>45</v>
      </c>
      <c r="B10352" s="1">
        <v>46145</v>
      </c>
      <c r="C10352" t="s">
        <v>162</v>
      </c>
      <c r="D10352" t="s">
        <v>75</v>
      </c>
      <c r="E10352" t="s">
        <v>35</v>
      </c>
      <c r="F10352" t="s">
        <v>25</v>
      </c>
      <c r="G10352">
        <v>2</v>
      </c>
      <c r="H10352">
        <v>0.1</v>
      </c>
      <c r="I10352" t="s">
        <v>179</v>
      </c>
      <c r="J10352" t="s">
        <v>95</v>
      </c>
      <c r="K10352">
        <v>4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 t="s">
        <v>83</v>
      </c>
      <c r="R10352" t="s">
        <v>83</v>
      </c>
      <c r="S10352" t="s">
        <v>83</v>
      </c>
      <c r="T10352" t="str">
        <f>_xlfn.XLOOKUP(A10352,MI_Match_Analysis!$A$2:$A$8,MI_Match_Analysis!$F$2:$F$8,"Not Found")</f>
        <v>Not Found</v>
      </c>
    </row>
    <row r="10353" spans="1:20" hidden="1" x14ac:dyDescent="0.3">
      <c r="A10353">
        <v>45</v>
      </c>
      <c r="B10353" s="1">
        <v>46145</v>
      </c>
      <c r="C10353" t="s">
        <v>162</v>
      </c>
      <c r="D10353" t="s">
        <v>75</v>
      </c>
      <c r="E10353" t="s">
        <v>35</v>
      </c>
      <c r="F10353" t="s">
        <v>25</v>
      </c>
      <c r="G10353">
        <v>2</v>
      </c>
      <c r="H10353">
        <v>0.2</v>
      </c>
      <c r="I10353" t="s">
        <v>179</v>
      </c>
      <c r="J10353" t="s">
        <v>95</v>
      </c>
      <c r="K10353">
        <v>1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 t="s">
        <v>83</v>
      </c>
      <c r="R10353" t="s">
        <v>83</v>
      </c>
      <c r="S10353" t="s">
        <v>83</v>
      </c>
      <c r="T10353" t="str">
        <f>_xlfn.XLOOKUP(A10353,MI_Match_Analysis!$A$2:$A$8,MI_Match_Analysis!$F$2:$F$8,"Not Found")</f>
        <v>Not Found</v>
      </c>
    </row>
    <row r="10354" spans="1:20" hidden="1" x14ac:dyDescent="0.3">
      <c r="A10354">
        <v>45</v>
      </c>
      <c r="B10354" s="1">
        <v>46145</v>
      </c>
      <c r="C10354" t="s">
        <v>162</v>
      </c>
      <c r="D10354" t="s">
        <v>75</v>
      </c>
      <c r="E10354" t="s">
        <v>35</v>
      </c>
      <c r="F10354" t="s">
        <v>25</v>
      </c>
      <c r="G10354">
        <v>2</v>
      </c>
      <c r="H10354">
        <v>0.3</v>
      </c>
      <c r="I10354" t="s">
        <v>181</v>
      </c>
      <c r="J10354" t="s">
        <v>95</v>
      </c>
      <c r="K10354">
        <v>1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 t="s">
        <v>83</v>
      </c>
      <c r="R10354" t="s">
        <v>83</v>
      </c>
      <c r="S10354" t="s">
        <v>83</v>
      </c>
      <c r="T10354" t="str">
        <f>_xlfn.XLOOKUP(A10354,MI_Match_Analysis!$A$2:$A$8,MI_Match_Analysis!$F$2:$F$8,"Not Found")</f>
        <v>Not Found</v>
      </c>
    </row>
    <row r="10355" spans="1:20" hidden="1" x14ac:dyDescent="0.3">
      <c r="A10355">
        <v>45</v>
      </c>
      <c r="B10355" s="1">
        <v>46145</v>
      </c>
      <c r="C10355" t="s">
        <v>162</v>
      </c>
      <c r="D10355" t="s">
        <v>75</v>
      </c>
      <c r="E10355" t="s">
        <v>35</v>
      </c>
      <c r="F10355" t="s">
        <v>25</v>
      </c>
      <c r="G10355">
        <v>2</v>
      </c>
      <c r="H10355">
        <v>0.4</v>
      </c>
      <c r="I10355" t="s">
        <v>179</v>
      </c>
      <c r="J10355" t="s">
        <v>95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 t="s">
        <v>83</v>
      </c>
      <c r="R10355" t="s">
        <v>83</v>
      </c>
      <c r="S10355" t="s">
        <v>83</v>
      </c>
      <c r="T10355" t="str">
        <f>_xlfn.XLOOKUP(A10355,MI_Match_Analysis!$A$2:$A$8,MI_Match_Analysis!$F$2:$F$8,"Not Found")</f>
        <v>Not Found</v>
      </c>
    </row>
    <row r="10356" spans="1:20" hidden="1" x14ac:dyDescent="0.3">
      <c r="A10356">
        <v>45</v>
      </c>
      <c r="B10356" s="1">
        <v>46145</v>
      </c>
      <c r="C10356" t="s">
        <v>162</v>
      </c>
      <c r="D10356" t="s">
        <v>75</v>
      </c>
      <c r="E10356" t="s">
        <v>35</v>
      </c>
      <c r="F10356" t="s">
        <v>25</v>
      </c>
      <c r="G10356">
        <v>2</v>
      </c>
      <c r="H10356">
        <v>0.5</v>
      </c>
      <c r="I10356" t="s">
        <v>179</v>
      </c>
      <c r="J10356" t="s">
        <v>95</v>
      </c>
      <c r="K10356">
        <v>1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 t="s">
        <v>83</v>
      </c>
      <c r="R10356" t="s">
        <v>83</v>
      </c>
      <c r="S10356" t="s">
        <v>83</v>
      </c>
      <c r="T10356" t="str">
        <f>_xlfn.XLOOKUP(A10356,MI_Match_Analysis!$A$2:$A$8,MI_Match_Analysis!$F$2:$F$8,"Not Found")</f>
        <v>Not Found</v>
      </c>
    </row>
    <row r="10357" spans="1:20" hidden="1" x14ac:dyDescent="0.3">
      <c r="A10357">
        <v>45</v>
      </c>
      <c r="B10357" s="1">
        <v>46145</v>
      </c>
      <c r="C10357" t="s">
        <v>162</v>
      </c>
      <c r="D10357" t="s">
        <v>75</v>
      </c>
      <c r="E10357" t="s">
        <v>35</v>
      </c>
      <c r="F10357" t="s">
        <v>25</v>
      </c>
      <c r="G10357">
        <v>2</v>
      </c>
      <c r="H10357">
        <v>0.6</v>
      </c>
      <c r="I10357" t="s">
        <v>181</v>
      </c>
      <c r="J10357" t="s">
        <v>95</v>
      </c>
      <c r="K10357">
        <v>1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 t="s">
        <v>83</v>
      </c>
      <c r="R10357" t="s">
        <v>83</v>
      </c>
      <c r="S10357" t="s">
        <v>83</v>
      </c>
      <c r="T10357" t="str">
        <f>_xlfn.XLOOKUP(A10357,MI_Match_Analysis!$A$2:$A$8,MI_Match_Analysis!$F$2:$F$8,"Not Found")</f>
        <v>Not Found</v>
      </c>
    </row>
    <row r="10358" spans="1:20" hidden="1" x14ac:dyDescent="0.3">
      <c r="A10358">
        <v>45</v>
      </c>
      <c r="B10358" s="1">
        <v>46145</v>
      </c>
      <c r="C10358" t="s">
        <v>162</v>
      </c>
      <c r="D10358" t="s">
        <v>75</v>
      </c>
      <c r="E10358" t="s">
        <v>35</v>
      </c>
      <c r="F10358" t="s">
        <v>25</v>
      </c>
      <c r="G10358">
        <v>2</v>
      </c>
      <c r="H10358">
        <v>1.1000000000000001</v>
      </c>
      <c r="I10358" t="s">
        <v>181</v>
      </c>
      <c r="J10358" t="s">
        <v>294</v>
      </c>
      <c r="K10358">
        <v>1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 t="s">
        <v>83</v>
      </c>
      <c r="R10358" t="s">
        <v>83</v>
      </c>
      <c r="S10358" t="s">
        <v>83</v>
      </c>
      <c r="T10358" t="str">
        <f>_xlfn.XLOOKUP(A10358,MI_Match_Analysis!$A$2:$A$8,MI_Match_Analysis!$F$2:$F$8,"Not Found")</f>
        <v>Not Found</v>
      </c>
    </row>
    <row r="10359" spans="1:20" hidden="1" x14ac:dyDescent="0.3">
      <c r="A10359">
        <v>45</v>
      </c>
      <c r="B10359" s="1">
        <v>46145</v>
      </c>
      <c r="C10359" t="s">
        <v>162</v>
      </c>
      <c r="D10359" t="s">
        <v>75</v>
      </c>
      <c r="E10359" t="s">
        <v>35</v>
      </c>
      <c r="F10359" t="s">
        <v>25</v>
      </c>
      <c r="G10359">
        <v>2</v>
      </c>
      <c r="H10359">
        <v>1.2</v>
      </c>
      <c r="I10359" t="s">
        <v>179</v>
      </c>
      <c r="J10359" t="s">
        <v>294</v>
      </c>
      <c r="K10359">
        <v>1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 t="s">
        <v>83</v>
      </c>
      <c r="R10359" t="s">
        <v>83</v>
      </c>
      <c r="S10359" t="s">
        <v>83</v>
      </c>
      <c r="T10359" t="str">
        <f>_xlfn.XLOOKUP(A10359,MI_Match_Analysis!$A$2:$A$8,MI_Match_Analysis!$F$2:$F$8,"Not Found")</f>
        <v>Not Found</v>
      </c>
    </row>
    <row r="10360" spans="1:20" hidden="1" x14ac:dyDescent="0.3">
      <c r="A10360">
        <v>45</v>
      </c>
      <c r="B10360" s="1">
        <v>46145</v>
      </c>
      <c r="C10360" t="s">
        <v>162</v>
      </c>
      <c r="D10360" t="s">
        <v>75</v>
      </c>
      <c r="E10360" t="s">
        <v>35</v>
      </c>
      <c r="F10360" t="s">
        <v>25</v>
      </c>
      <c r="G10360">
        <v>2</v>
      </c>
      <c r="H10360">
        <v>1.3</v>
      </c>
      <c r="I10360" t="s">
        <v>181</v>
      </c>
      <c r="J10360" t="s">
        <v>294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 t="s">
        <v>83</v>
      </c>
      <c r="R10360" t="s">
        <v>83</v>
      </c>
      <c r="S10360" t="s">
        <v>83</v>
      </c>
      <c r="T10360" t="str">
        <f>_xlfn.XLOOKUP(A10360,MI_Match_Analysis!$A$2:$A$8,MI_Match_Analysis!$F$2:$F$8,"Not Found")</f>
        <v>Not Found</v>
      </c>
    </row>
    <row r="10361" spans="1:20" hidden="1" x14ac:dyDescent="0.3">
      <c r="A10361">
        <v>45</v>
      </c>
      <c r="B10361" s="1">
        <v>46145</v>
      </c>
      <c r="C10361" t="s">
        <v>162</v>
      </c>
      <c r="D10361" t="s">
        <v>75</v>
      </c>
      <c r="E10361" t="s">
        <v>35</v>
      </c>
      <c r="F10361" t="s">
        <v>25</v>
      </c>
      <c r="G10361">
        <v>2</v>
      </c>
      <c r="H10361">
        <v>1.4</v>
      </c>
      <c r="I10361" t="s">
        <v>181</v>
      </c>
      <c r="J10361" t="s">
        <v>294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 t="s">
        <v>83</v>
      </c>
      <c r="R10361" t="s">
        <v>83</v>
      </c>
      <c r="S10361" t="s">
        <v>83</v>
      </c>
      <c r="T10361" t="str">
        <f>_xlfn.XLOOKUP(A10361,MI_Match_Analysis!$A$2:$A$8,MI_Match_Analysis!$F$2:$F$8,"Not Found")</f>
        <v>Not Found</v>
      </c>
    </row>
    <row r="10362" spans="1:20" hidden="1" x14ac:dyDescent="0.3">
      <c r="A10362">
        <v>45</v>
      </c>
      <c r="B10362" s="1">
        <v>46145</v>
      </c>
      <c r="C10362" t="s">
        <v>162</v>
      </c>
      <c r="D10362" t="s">
        <v>75</v>
      </c>
      <c r="E10362" t="s">
        <v>35</v>
      </c>
      <c r="F10362" t="s">
        <v>25</v>
      </c>
      <c r="G10362">
        <v>2</v>
      </c>
      <c r="H10362">
        <v>1.5</v>
      </c>
      <c r="I10362" t="s">
        <v>181</v>
      </c>
      <c r="J10362" t="s">
        <v>294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 t="s">
        <v>83</v>
      </c>
      <c r="R10362" t="s">
        <v>83</v>
      </c>
      <c r="S10362" t="s">
        <v>83</v>
      </c>
      <c r="T10362" t="str">
        <f>_xlfn.XLOOKUP(A10362,MI_Match_Analysis!$A$2:$A$8,MI_Match_Analysis!$F$2:$F$8,"Not Found")</f>
        <v>Not Found</v>
      </c>
    </row>
    <row r="10363" spans="1:20" hidden="1" x14ac:dyDescent="0.3">
      <c r="A10363">
        <v>45</v>
      </c>
      <c r="B10363" s="1">
        <v>46145</v>
      </c>
      <c r="C10363" t="s">
        <v>162</v>
      </c>
      <c r="D10363" t="s">
        <v>75</v>
      </c>
      <c r="E10363" t="s">
        <v>35</v>
      </c>
      <c r="F10363" t="s">
        <v>25</v>
      </c>
      <c r="G10363">
        <v>2</v>
      </c>
      <c r="H10363">
        <v>1.6</v>
      </c>
      <c r="I10363" t="s">
        <v>181</v>
      </c>
      <c r="J10363" t="s">
        <v>294</v>
      </c>
      <c r="K10363">
        <v>4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 t="s">
        <v>83</v>
      </c>
      <c r="R10363" t="s">
        <v>83</v>
      </c>
      <c r="S10363" t="s">
        <v>83</v>
      </c>
      <c r="T10363" t="str">
        <f>_xlfn.XLOOKUP(A10363,MI_Match_Analysis!$A$2:$A$8,MI_Match_Analysis!$F$2:$F$8,"Not Found")</f>
        <v>Not Found</v>
      </c>
    </row>
    <row r="10364" spans="1:20" hidden="1" x14ac:dyDescent="0.3">
      <c r="A10364">
        <v>45</v>
      </c>
      <c r="B10364" s="1">
        <v>46145</v>
      </c>
      <c r="C10364" t="s">
        <v>162</v>
      </c>
      <c r="D10364" t="s">
        <v>75</v>
      </c>
      <c r="E10364" t="s">
        <v>35</v>
      </c>
      <c r="F10364" t="s">
        <v>25</v>
      </c>
      <c r="G10364">
        <v>2</v>
      </c>
      <c r="H10364">
        <v>2.1</v>
      </c>
      <c r="I10364" t="s">
        <v>179</v>
      </c>
      <c r="J10364" t="s">
        <v>120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 t="s">
        <v>83</v>
      </c>
      <c r="R10364" t="s">
        <v>83</v>
      </c>
      <c r="S10364" t="s">
        <v>83</v>
      </c>
      <c r="T10364" t="str">
        <f>_xlfn.XLOOKUP(A10364,MI_Match_Analysis!$A$2:$A$8,MI_Match_Analysis!$F$2:$F$8,"Not Found")</f>
        <v>Not Found</v>
      </c>
    </row>
    <row r="10365" spans="1:20" hidden="1" x14ac:dyDescent="0.3">
      <c r="A10365">
        <v>45</v>
      </c>
      <c r="B10365" s="1">
        <v>46145</v>
      </c>
      <c r="C10365" t="s">
        <v>162</v>
      </c>
      <c r="D10365" t="s">
        <v>75</v>
      </c>
      <c r="E10365" t="s">
        <v>35</v>
      </c>
      <c r="F10365" t="s">
        <v>25</v>
      </c>
      <c r="G10365">
        <v>2</v>
      </c>
      <c r="H10365">
        <v>2.2000000000000002</v>
      </c>
      <c r="I10365" t="s">
        <v>179</v>
      </c>
      <c r="J10365" t="s">
        <v>120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 t="s">
        <v>83</v>
      </c>
      <c r="R10365" t="s">
        <v>83</v>
      </c>
      <c r="S10365" t="s">
        <v>83</v>
      </c>
      <c r="T10365" t="str">
        <f>_xlfn.XLOOKUP(A10365,MI_Match_Analysis!$A$2:$A$8,MI_Match_Analysis!$F$2:$F$8,"Not Found")</f>
        <v>Not Found</v>
      </c>
    </row>
    <row r="10366" spans="1:20" hidden="1" x14ac:dyDescent="0.3">
      <c r="A10366">
        <v>45</v>
      </c>
      <c r="B10366" s="1">
        <v>46145</v>
      </c>
      <c r="C10366" t="s">
        <v>162</v>
      </c>
      <c r="D10366" t="s">
        <v>75</v>
      </c>
      <c r="E10366" t="s">
        <v>35</v>
      </c>
      <c r="F10366" t="s">
        <v>25</v>
      </c>
      <c r="G10366">
        <v>2</v>
      </c>
      <c r="H10366">
        <v>2.2999999999999998</v>
      </c>
      <c r="I10366" t="s">
        <v>179</v>
      </c>
      <c r="J10366" t="s">
        <v>120</v>
      </c>
      <c r="K10366">
        <v>6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 t="s">
        <v>83</v>
      </c>
      <c r="R10366" t="s">
        <v>83</v>
      </c>
      <c r="S10366" t="s">
        <v>83</v>
      </c>
      <c r="T10366" t="str">
        <f>_xlfn.XLOOKUP(A10366,MI_Match_Analysis!$A$2:$A$8,MI_Match_Analysis!$F$2:$F$8,"Not Found")</f>
        <v>Not Found</v>
      </c>
    </row>
    <row r="10367" spans="1:20" hidden="1" x14ac:dyDescent="0.3">
      <c r="A10367">
        <v>45</v>
      </c>
      <c r="B10367" s="1">
        <v>46145</v>
      </c>
      <c r="C10367" t="s">
        <v>162</v>
      </c>
      <c r="D10367" t="s">
        <v>75</v>
      </c>
      <c r="E10367" t="s">
        <v>35</v>
      </c>
      <c r="F10367" t="s">
        <v>25</v>
      </c>
      <c r="G10367">
        <v>2</v>
      </c>
      <c r="H10367">
        <v>2.4</v>
      </c>
      <c r="I10367" t="s">
        <v>179</v>
      </c>
      <c r="J10367" t="s">
        <v>120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 t="s">
        <v>83</v>
      </c>
      <c r="R10367" t="s">
        <v>83</v>
      </c>
      <c r="S10367" t="s">
        <v>83</v>
      </c>
      <c r="T10367" t="str">
        <f>_xlfn.XLOOKUP(A10367,MI_Match_Analysis!$A$2:$A$8,MI_Match_Analysis!$F$2:$F$8,"Not Found")</f>
        <v>Not Found</v>
      </c>
    </row>
    <row r="10368" spans="1:20" hidden="1" x14ac:dyDescent="0.3">
      <c r="A10368">
        <v>45</v>
      </c>
      <c r="B10368" s="1">
        <v>46145</v>
      </c>
      <c r="C10368" t="s">
        <v>162</v>
      </c>
      <c r="D10368" t="s">
        <v>75</v>
      </c>
      <c r="E10368" t="s">
        <v>35</v>
      </c>
      <c r="F10368" t="s">
        <v>25</v>
      </c>
      <c r="G10368">
        <v>2</v>
      </c>
      <c r="H10368">
        <v>2.5</v>
      </c>
      <c r="I10368" t="s">
        <v>179</v>
      </c>
      <c r="J10368" t="s">
        <v>120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 t="s">
        <v>83</v>
      </c>
      <c r="R10368" t="s">
        <v>83</v>
      </c>
      <c r="S10368" t="s">
        <v>83</v>
      </c>
      <c r="T10368" t="str">
        <f>_xlfn.XLOOKUP(A10368,MI_Match_Analysis!$A$2:$A$8,MI_Match_Analysis!$F$2:$F$8,"Not Found")</f>
        <v>Not Found</v>
      </c>
    </row>
    <row r="10369" spans="1:20" hidden="1" x14ac:dyDescent="0.3">
      <c r="A10369">
        <v>45</v>
      </c>
      <c r="B10369" s="1">
        <v>46145</v>
      </c>
      <c r="C10369" t="s">
        <v>162</v>
      </c>
      <c r="D10369" t="s">
        <v>75</v>
      </c>
      <c r="E10369" t="s">
        <v>35</v>
      </c>
      <c r="F10369" t="s">
        <v>25</v>
      </c>
      <c r="G10369">
        <v>2</v>
      </c>
      <c r="H10369">
        <v>2.6</v>
      </c>
      <c r="I10369" t="s">
        <v>179</v>
      </c>
      <c r="J10369" t="s">
        <v>120</v>
      </c>
      <c r="K10369">
        <v>2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 t="s">
        <v>83</v>
      </c>
      <c r="R10369" t="s">
        <v>83</v>
      </c>
      <c r="S10369" t="s">
        <v>83</v>
      </c>
      <c r="T10369" t="str">
        <f>_xlfn.XLOOKUP(A10369,MI_Match_Analysis!$A$2:$A$8,MI_Match_Analysis!$F$2:$F$8,"Not Found")</f>
        <v>Not Found</v>
      </c>
    </row>
    <row r="10370" spans="1:20" hidden="1" x14ac:dyDescent="0.3">
      <c r="A10370">
        <v>45</v>
      </c>
      <c r="B10370" s="1">
        <v>46145</v>
      </c>
      <c r="C10370" t="s">
        <v>162</v>
      </c>
      <c r="D10370" t="s">
        <v>75</v>
      </c>
      <c r="E10370" t="s">
        <v>35</v>
      </c>
      <c r="F10370" t="s">
        <v>25</v>
      </c>
      <c r="G10370">
        <v>2</v>
      </c>
      <c r="H10370">
        <v>3.1</v>
      </c>
      <c r="I10370" t="s">
        <v>181</v>
      </c>
      <c r="J10370" t="s">
        <v>294</v>
      </c>
      <c r="K10370">
        <v>0</v>
      </c>
      <c r="L10370">
        <v>5</v>
      </c>
      <c r="M10370">
        <v>1</v>
      </c>
      <c r="N10370">
        <v>0</v>
      </c>
      <c r="O10370">
        <v>0</v>
      </c>
      <c r="P10370">
        <v>0</v>
      </c>
      <c r="Q10370" t="s">
        <v>83</v>
      </c>
      <c r="R10370" t="s">
        <v>83</v>
      </c>
      <c r="S10370" t="s">
        <v>83</v>
      </c>
      <c r="T10370" t="str">
        <f>_xlfn.XLOOKUP(A10370,MI_Match_Analysis!$A$2:$A$8,MI_Match_Analysis!$F$2:$F$8,"Not Found")</f>
        <v>Not Found</v>
      </c>
    </row>
    <row r="10371" spans="1:20" hidden="1" x14ac:dyDescent="0.3">
      <c r="A10371">
        <v>45</v>
      </c>
      <c r="B10371" s="1">
        <v>46145</v>
      </c>
      <c r="C10371" t="s">
        <v>162</v>
      </c>
      <c r="D10371" t="s">
        <v>75</v>
      </c>
      <c r="E10371" t="s">
        <v>35</v>
      </c>
      <c r="F10371" t="s">
        <v>25</v>
      </c>
      <c r="G10371">
        <v>2</v>
      </c>
      <c r="H10371">
        <v>3.1</v>
      </c>
      <c r="I10371" t="s">
        <v>181</v>
      </c>
      <c r="J10371" t="s">
        <v>294</v>
      </c>
      <c r="K10371">
        <v>6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 t="s">
        <v>83</v>
      </c>
      <c r="R10371" t="s">
        <v>83</v>
      </c>
      <c r="S10371" t="s">
        <v>83</v>
      </c>
      <c r="T10371" t="str">
        <f>_xlfn.XLOOKUP(A10371,MI_Match_Analysis!$A$2:$A$8,MI_Match_Analysis!$F$2:$F$8,"Not Found")</f>
        <v>Not Found</v>
      </c>
    </row>
    <row r="10372" spans="1:20" hidden="1" x14ac:dyDescent="0.3">
      <c r="A10372">
        <v>45</v>
      </c>
      <c r="B10372" s="1">
        <v>46145</v>
      </c>
      <c r="C10372" t="s">
        <v>162</v>
      </c>
      <c r="D10372" t="s">
        <v>75</v>
      </c>
      <c r="E10372" t="s">
        <v>35</v>
      </c>
      <c r="F10372" t="s">
        <v>25</v>
      </c>
      <c r="G10372">
        <v>2</v>
      </c>
      <c r="H10372">
        <v>3.2</v>
      </c>
      <c r="I10372" t="s">
        <v>181</v>
      </c>
      <c r="J10372" t="s">
        <v>294</v>
      </c>
      <c r="K10372">
        <v>2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 t="s">
        <v>83</v>
      </c>
      <c r="R10372" t="s">
        <v>83</v>
      </c>
      <c r="S10372" t="s">
        <v>83</v>
      </c>
      <c r="T10372" t="str">
        <f>_xlfn.XLOOKUP(A10372,MI_Match_Analysis!$A$2:$A$8,MI_Match_Analysis!$F$2:$F$8,"Not Found")</f>
        <v>Not Found</v>
      </c>
    </row>
    <row r="10373" spans="1:20" hidden="1" x14ac:dyDescent="0.3">
      <c r="A10373">
        <v>45</v>
      </c>
      <c r="B10373" s="1">
        <v>46145</v>
      </c>
      <c r="C10373" t="s">
        <v>162</v>
      </c>
      <c r="D10373" t="s">
        <v>75</v>
      </c>
      <c r="E10373" t="s">
        <v>35</v>
      </c>
      <c r="F10373" t="s">
        <v>25</v>
      </c>
      <c r="G10373">
        <v>2</v>
      </c>
      <c r="H10373">
        <v>3.3</v>
      </c>
      <c r="I10373" t="s">
        <v>181</v>
      </c>
      <c r="J10373" t="s">
        <v>294</v>
      </c>
      <c r="K10373">
        <v>6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 t="s">
        <v>83</v>
      </c>
      <c r="R10373" t="s">
        <v>83</v>
      </c>
      <c r="S10373" t="s">
        <v>83</v>
      </c>
      <c r="T10373" t="str">
        <f>_xlfn.XLOOKUP(A10373,MI_Match_Analysis!$A$2:$A$8,MI_Match_Analysis!$F$2:$F$8,"Not Found")</f>
        <v>Not Found</v>
      </c>
    </row>
    <row r="10374" spans="1:20" hidden="1" x14ac:dyDescent="0.3">
      <c r="A10374">
        <v>45</v>
      </c>
      <c r="B10374" s="1">
        <v>46145</v>
      </c>
      <c r="C10374" t="s">
        <v>162</v>
      </c>
      <c r="D10374" t="s">
        <v>75</v>
      </c>
      <c r="E10374" t="s">
        <v>35</v>
      </c>
      <c r="F10374" t="s">
        <v>25</v>
      </c>
      <c r="G10374">
        <v>2</v>
      </c>
      <c r="H10374">
        <v>3.4</v>
      </c>
      <c r="I10374" t="s">
        <v>181</v>
      </c>
      <c r="J10374" t="s">
        <v>294</v>
      </c>
      <c r="K10374">
        <v>4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 t="s">
        <v>83</v>
      </c>
      <c r="R10374" t="s">
        <v>83</v>
      </c>
      <c r="S10374" t="s">
        <v>83</v>
      </c>
      <c r="T10374" t="str">
        <f>_xlfn.XLOOKUP(A10374,MI_Match_Analysis!$A$2:$A$8,MI_Match_Analysis!$F$2:$F$8,"Not Found")</f>
        <v>Not Found</v>
      </c>
    </row>
    <row r="10375" spans="1:20" hidden="1" x14ac:dyDescent="0.3">
      <c r="A10375">
        <v>45</v>
      </c>
      <c r="B10375" s="1">
        <v>46145</v>
      </c>
      <c r="C10375" t="s">
        <v>162</v>
      </c>
      <c r="D10375" t="s">
        <v>75</v>
      </c>
      <c r="E10375" t="s">
        <v>35</v>
      </c>
      <c r="F10375" t="s">
        <v>25</v>
      </c>
      <c r="G10375">
        <v>2</v>
      </c>
      <c r="H10375">
        <v>3.5</v>
      </c>
      <c r="I10375" t="s">
        <v>181</v>
      </c>
      <c r="J10375" t="s">
        <v>294</v>
      </c>
      <c r="K10375">
        <v>4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 t="s">
        <v>83</v>
      </c>
      <c r="R10375" t="s">
        <v>83</v>
      </c>
      <c r="S10375" t="s">
        <v>83</v>
      </c>
      <c r="T10375" t="str">
        <f>_xlfn.XLOOKUP(A10375,MI_Match_Analysis!$A$2:$A$8,MI_Match_Analysis!$F$2:$F$8,"Not Found")</f>
        <v>Not Found</v>
      </c>
    </row>
    <row r="10376" spans="1:20" hidden="1" x14ac:dyDescent="0.3">
      <c r="A10376">
        <v>45</v>
      </c>
      <c r="B10376" s="1">
        <v>46145</v>
      </c>
      <c r="C10376" t="s">
        <v>162</v>
      </c>
      <c r="D10376" t="s">
        <v>75</v>
      </c>
      <c r="E10376" t="s">
        <v>35</v>
      </c>
      <c r="F10376" t="s">
        <v>25</v>
      </c>
      <c r="G10376">
        <v>2</v>
      </c>
      <c r="H10376">
        <v>3.6</v>
      </c>
      <c r="I10376" t="s">
        <v>181</v>
      </c>
      <c r="J10376" t="s">
        <v>294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 t="s">
        <v>165</v>
      </c>
      <c r="R10376" t="s">
        <v>181</v>
      </c>
      <c r="S10376" t="s">
        <v>170</v>
      </c>
      <c r="T10376" t="str">
        <f>_xlfn.XLOOKUP(A10376,MI_Match_Analysis!$A$2:$A$8,MI_Match_Analysis!$F$2:$F$8,"Not Found")</f>
        <v>Not Found</v>
      </c>
    </row>
    <row r="10377" spans="1:20" hidden="1" x14ac:dyDescent="0.3">
      <c r="A10377">
        <v>45</v>
      </c>
      <c r="B10377" s="1">
        <v>46145</v>
      </c>
      <c r="C10377" t="s">
        <v>162</v>
      </c>
      <c r="D10377" t="s">
        <v>75</v>
      </c>
      <c r="E10377" t="s">
        <v>35</v>
      </c>
      <c r="F10377" t="s">
        <v>25</v>
      </c>
      <c r="G10377">
        <v>2</v>
      </c>
      <c r="H10377">
        <v>4.0999999999999996</v>
      </c>
      <c r="I10377" t="s">
        <v>179</v>
      </c>
      <c r="J10377" t="s">
        <v>95</v>
      </c>
      <c r="K10377">
        <v>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 t="s">
        <v>83</v>
      </c>
      <c r="R10377" t="s">
        <v>83</v>
      </c>
      <c r="S10377" t="s">
        <v>83</v>
      </c>
      <c r="T10377" t="str">
        <f>_xlfn.XLOOKUP(A10377,MI_Match_Analysis!$A$2:$A$8,MI_Match_Analysis!$F$2:$F$8,"Not Found")</f>
        <v>Not Found</v>
      </c>
    </row>
    <row r="10378" spans="1:20" hidden="1" x14ac:dyDescent="0.3">
      <c r="A10378">
        <v>45</v>
      </c>
      <c r="B10378" s="1">
        <v>46145</v>
      </c>
      <c r="C10378" t="s">
        <v>162</v>
      </c>
      <c r="D10378" t="s">
        <v>75</v>
      </c>
      <c r="E10378" t="s">
        <v>35</v>
      </c>
      <c r="F10378" t="s">
        <v>25</v>
      </c>
      <c r="G10378">
        <v>2</v>
      </c>
      <c r="H10378">
        <v>4.2</v>
      </c>
      <c r="I10378" t="s">
        <v>60</v>
      </c>
      <c r="J10378" t="s">
        <v>95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 t="s">
        <v>83</v>
      </c>
      <c r="R10378" t="s">
        <v>83</v>
      </c>
      <c r="S10378" t="s">
        <v>83</v>
      </c>
      <c r="T10378" t="str">
        <f>_xlfn.XLOOKUP(A10378,MI_Match_Analysis!$A$2:$A$8,MI_Match_Analysis!$F$2:$F$8,"Not Found")</f>
        <v>Not Found</v>
      </c>
    </row>
    <row r="10379" spans="1:20" hidden="1" x14ac:dyDescent="0.3">
      <c r="A10379">
        <v>45</v>
      </c>
      <c r="B10379" s="1">
        <v>46145</v>
      </c>
      <c r="C10379" t="s">
        <v>162</v>
      </c>
      <c r="D10379" t="s">
        <v>75</v>
      </c>
      <c r="E10379" t="s">
        <v>35</v>
      </c>
      <c r="F10379" t="s">
        <v>25</v>
      </c>
      <c r="G10379">
        <v>2</v>
      </c>
      <c r="H10379">
        <v>4.3</v>
      </c>
      <c r="I10379" t="s">
        <v>60</v>
      </c>
      <c r="J10379" t="s">
        <v>95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 t="s">
        <v>83</v>
      </c>
      <c r="R10379" t="s">
        <v>83</v>
      </c>
      <c r="S10379" t="s">
        <v>83</v>
      </c>
      <c r="T10379" t="str">
        <f>_xlfn.XLOOKUP(A10379,MI_Match_Analysis!$A$2:$A$8,MI_Match_Analysis!$F$2:$F$8,"Not Found")</f>
        <v>Not Found</v>
      </c>
    </row>
    <row r="10380" spans="1:20" hidden="1" x14ac:dyDescent="0.3">
      <c r="A10380">
        <v>45</v>
      </c>
      <c r="B10380" s="1">
        <v>46145</v>
      </c>
      <c r="C10380" t="s">
        <v>162</v>
      </c>
      <c r="D10380" t="s">
        <v>75</v>
      </c>
      <c r="E10380" t="s">
        <v>35</v>
      </c>
      <c r="F10380" t="s">
        <v>25</v>
      </c>
      <c r="G10380">
        <v>2</v>
      </c>
      <c r="H10380">
        <v>4.4000000000000004</v>
      </c>
      <c r="I10380" t="s">
        <v>60</v>
      </c>
      <c r="J10380" t="s">
        <v>95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 t="s">
        <v>83</v>
      </c>
      <c r="R10380" t="s">
        <v>83</v>
      </c>
      <c r="S10380" t="s">
        <v>83</v>
      </c>
      <c r="T10380" t="str">
        <f>_xlfn.XLOOKUP(A10380,MI_Match_Analysis!$A$2:$A$8,MI_Match_Analysis!$F$2:$F$8,"Not Found")</f>
        <v>Not Found</v>
      </c>
    </row>
    <row r="10381" spans="1:20" hidden="1" x14ac:dyDescent="0.3">
      <c r="A10381">
        <v>45</v>
      </c>
      <c r="B10381" s="1">
        <v>46145</v>
      </c>
      <c r="C10381" t="s">
        <v>162</v>
      </c>
      <c r="D10381" t="s">
        <v>75</v>
      </c>
      <c r="E10381" t="s">
        <v>35</v>
      </c>
      <c r="F10381" t="s">
        <v>25</v>
      </c>
      <c r="G10381">
        <v>2</v>
      </c>
      <c r="H10381">
        <v>4.5</v>
      </c>
      <c r="I10381" t="s">
        <v>60</v>
      </c>
      <c r="J10381" t="s">
        <v>95</v>
      </c>
      <c r="K10381">
        <v>1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 t="s">
        <v>83</v>
      </c>
      <c r="R10381" t="s">
        <v>83</v>
      </c>
      <c r="S10381" t="s">
        <v>83</v>
      </c>
      <c r="T10381" t="str">
        <f>_xlfn.XLOOKUP(A10381,MI_Match_Analysis!$A$2:$A$8,MI_Match_Analysis!$F$2:$F$8,"Not Found")</f>
        <v>Not Found</v>
      </c>
    </row>
    <row r="10382" spans="1:20" hidden="1" x14ac:dyDescent="0.3">
      <c r="A10382">
        <v>45</v>
      </c>
      <c r="B10382" s="1">
        <v>46145</v>
      </c>
      <c r="C10382" t="s">
        <v>162</v>
      </c>
      <c r="D10382" t="s">
        <v>75</v>
      </c>
      <c r="E10382" t="s">
        <v>35</v>
      </c>
      <c r="F10382" t="s">
        <v>25</v>
      </c>
      <c r="G10382">
        <v>2</v>
      </c>
      <c r="H10382">
        <v>4.5999999999999996</v>
      </c>
      <c r="I10382" t="s">
        <v>179</v>
      </c>
      <c r="J10382" t="s">
        <v>95</v>
      </c>
      <c r="K10382">
        <v>4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 t="s">
        <v>83</v>
      </c>
      <c r="R10382" t="s">
        <v>83</v>
      </c>
      <c r="S10382" t="s">
        <v>83</v>
      </c>
      <c r="T10382" t="str">
        <f>_xlfn.XLOOKUP(A10382,MI_Match_Analysis!$A$2:$A$8,MI_Match_Analysis!$F$2:$F$8,"Not Found")</f>
        <v>Not Found</v>
      </c>
    </row>
    <row r="10383" spans="1:20" hidden="1" x14ac:dyDescent="0.3">
      <c r="A10383">
        <v>45</v>
      </c>
      <c r="B10383" s="1">
        <v>46145</v>
      </c>
      <c r="C10383" t="s">
        <v>162</v>
      </c>
      <c r="D10383" t="s">
        <v>75</v>
      </c>
      <c r="E10383" t="s">
        <v>35</v>
      </c>
      <c r="F10383" t="s">
        <v>25</v>
      </c>
      <c r="G10383">
        <v>2</v>
      </c>
      <c r="H10383">
        <v>5.0999999999999996</v>
      </c>
      <c r="I10383" t="s">
        <v>60</v>
      </c>
      <c r="J10383" t="s">
        <v>120</v>
      </c>
      <c r="K10383">
        <v>6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 t="s">
        <v>83</v>
      </c>
      <c r="R10383" t="s">
        <v>83</v>
      </c>
      <c r="S10383" t="s">
        <v>83</v>
      </c>
      <c r="T10383" t="str">
        <f>_xlfn.XLOOKUP(A10383,MI_Match_Analysis!$A$2:$A$8,MI_Match_Analysis!$F$2:$F$8,"Not Found")</f>
        <v>Not Found</v>
      </c>
    </row>
    <row r="10384" spans="1:20" hidden="1" x14ac:dyDescent="0.3">
      <c r="A10384">
        <v>45</v>
      </c>
      <c r="B10384" s="1">
        <v>46145</v>
      </c>
      <c r="C10384" t="s">
        <v>162</v>
      </c>
      <c r="D10384" t="s">
        <v>75</v>
      </c>
      <c r="E10384" t="s">
        <v>35</v>
      </c>
      <c r="F10384" t="s">
        <v>25</v>
      </c>
      <c r="G10384">
        <v>2</v>
      </c>
      <c r="H10384">
        <v>5.2</v>
      </c>
      <c r="I10384" t="s">
        <v>60</v>
      </c>
      <c r="J10384" t="s">
        <v>120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 t="s">
        <v>83</v>
      </c>
      <c r="R10384" t="s">
        <v>83</v>
      </c>
      <c r="S10384" t="s">
        <v>83</v>
      </c>
      <c r="T10384" t="str">
        <f>_xlfn.XLOOKUP(A10384,MI_Match_Analysis!$A$2:$A$8,MI_Match_Analysis!$F$2:$F$8,"Not Found")</f>
        <v>Not Found</v>
      </c>
    </row>
    <row r="10385" spans="1:20" hidden="1" x14ac:dyDescent="0.3">
      <c r="A10385">
        <v>45</v>
      </c>
      <c r="B10385" s="1">
        <v>46145</v>
      </c>
      <c r="C10385" t="s">
        <v>162</v>
      </c>
      <c r="D10385" t="s">
        <v>75</v>
      </c>
      <c r="E10385" t="s">
        <v>35</v>
      </c>
      <c r="F10385" t="s">
        <v>25</v>
      </c>
      <c r="G10385">
        <v>2</v>
      </c>
      <c r="H10385">
        <v>5.3</v>
      </c>
      <c r="I10385" t="s">
        <v>60</v>
      </c>
      <c r="J10385" t="s">
        <v>120</v>
      </c>
      <c r="K10385">
        <v>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 t="s">
        <v>83</v>
      </c>
      <c r="R10385" t="s">
        <v>83</v>
      </c>
      <c r="S10385" t="s">
        <v>83</v>
      </c>
      <c r="T10385" t="str">
        <f>_xlfn.XLOOKUP(A10385,MI_Match_Analysis!$A$2:$A$8,MI_Match_Analysis!$F$2:$F$8,"Not Found")</f>
        <v>Not Found</v>
      </c>
    </row>
    <row r="10386" spans="1:20" hidden="1" x14ac:dyDescent="0.3">
      <c r="A10386">
        <v>45</v>
      </c>
      <c r="B10386" s="1">
        <v>46145</v>
      </c>
      <c r="C10386" t="s">
        <v>162</v>
      </c>
      <c r="D10386" t="s">
        <v>75</v>
      </c>
      <c r="E10386" t="s">
        <v>35</v>
      </c>
      <c r="F10386" t="s">
        <v>25</v>
      </c>
      <c r="G10386">
        <v>2</v>
      </c>
      <c r="H10386">
        <v>5.4</v>
      </c>
      <c r="I10386" t="s">
        <v>179</v>
      </c>
      <c r="J10386" t="s">
        <v>120</v>
      </c>
      <c r="K10386">
        <v>1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 t="s">
        <v>83</v>
      </c>
      <c r="R10386" t="s">
        <v>83</v>
      </c>
      <c r="S10386" t="s">
        <v>83</v>
      </c>
      <c r="T10386" t="str">
        <f>_xlfn.XLOOKUP(A10386,MI_Match_Analysis!$A$2:$A$8,MI_Match_Analysis!$F$2:$F$8,"Not Found")</f>
        <v>Not Found</v>
      </c>
    </row>
    <row r="10387" spans="1:20" hidden="1" x14ac:dyDescent="0.3">
      <c r="A10387">
        <v>45</v>
      </c>
      <c r="B10387" s="1">
        <v>46145</v>
      </c>
      <c r="C10387" t="s">
        <v>162</v>
      </c>
      <c r="D10387" t="s">
        <v>75</v>
      </c>
      <c r="E10387" t="s">
        <v>35</v>
      </c>
      <c r="F10387" t="s">
        <v>25</v>
      </c>
      <c r="G10387">
        <v>2</v>
      </c>
      <c r="H10387">
        <v>5.5</v>
      </c>
      <c r="I10387" t="s">
        <v>60</v>
      </c>
      <c r="J10387" t="s">
        <v>120</v>
      </c>
      <c r="K10387">
        <v>6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 t="s">
        <v>83</v>
      </c>
      <c r="R10387" t="s">
        <v>83</v>
      </c>
      <c r="S10387" t="s">
        <v>83</v>
      </c>
      <c r="T10387" t="str">
        <f>_xlfn.XLOOKUP(A10387,MI_Match_Analysis!$A$2:$A$8,MI_Match_Analysis!$F$2:$F$8,"Not Found")</f>
        <v>Not Found</v>
      </c>
    </row>
    <row r="10388" spans="1:20" hidden="1" x14ac:dyDescent="0.3">
      <c r="A10388">
        <v>45</v>
      </c>
      <c r="B10388" s="1">
        <v>46145</v>
      </c>
      <c r="C10388" t="s">
        <v>162</v>
      </c>
      <c r="D10388" t="s">
        <v>75</v>
      </c>
      <c r="E10388" t="s">
        <v>35</v>
      </c>
      <c r="F10388" t="s">
        <v>25</v>
      </c>
      <c r="G10388">
        <v>2</v>
      </c>
      <c r="H10388">
        <v>5.6</v>
      </c>
      <c r="I10388" t="s">
        <v>60</v>
      </c>
      <c r="J10388" t="s">
        <v>120</v>
      </c>
      <c r="K10388">
        <v>0</v>
      </c>
      <c r="L10388">
        <v>1</v>
      </c>
      <c r="M10388">
        <v>1</v>
      </c>
      <c r="N10388">
        <v>0</v>
      </c>
      <c r="O10388">
        <v>0</v>
      </c>
      <c r="P10388">
        <v>0</v>
      </c>
      <c r="Q10388" t="s">
        <v>83</v>
      </c>
      <c r="R10388" t="s">
        <v>83</v>
      </c>
      <c r="S10388" t="s">
        <v>83</v>
      </c>
      <c r="T10388" t="str">
        <f>_xlfn.XLOOKUP(A10388,MI_Match_Analysis!$A$2:$A$8,MI_Match_Analysis!$F$2:$F$8,"Not Found")</f>
        <v>Not Found</v>
      </c>
    </row>
    <row r="10389" spans="1:20" hidden="1" x14ac:dyDescent="0.3">
      <c r="A10389">
        <v>45</v>
      </c>
      <c r="B10389" s="1">
        <v>46145</v>
      </c>
      <c r="C10389" t="s">
        <v>162</v>
      </c>
      <c r="D10389" t="s">
        <v>75</v>
      </c>
      <c r="E10389" t="s">
        <v>35</v>
      </c>
      <c r="F10389" t="s">
        <v>25</v>
      </c>
      <c r="G10389">
        <v>2</v>
      </c>
      <c r="H10389">
        <v>5.6</v>
      </c>
      <c r="I10389" t="s">
        <v>60</v>
      </c>
      <c r="J10389" t="s">
        <v>120</v>
      </c>
      <c r="K10389">
        <v>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 t="s">
        <v>83</v>
      </c>
      <c r="R10389" t="s">
        <v>83</v>
      </c>
      <c r="S10389" t="s">
        <v>83</v>
      </c>
      <c r="T10389" t="str">
        <f>_xlfn.XLOOKUP(A10389,MI_Match_Analysis!$A$2:$A$8,MI_Match_Analysis!$F$2:$F$8,"Not Found")</f>
        <v>Not Found</v>
      </c>
    </row>
    <row r="10390" spans="1:20" hidden="1" x14ac:dyDescent="0.3">
      <c r="A10390">
        <v>45</v>
      </c>
      <c r="B10390" s="1">
        <v>46145</v>
      </c>
      <c r="C10390" t="s">
        <v>162</v>
      </c>
      <c r="D10390" t="s">
        <v>75</v>
      </c>
      <c r="E10390" t="s">
        <v>35</v>
      </c>
      <c r="F10390" t="s">
        <v>25</v>
      </c>
      <c r="G10390">
        <v>2</v>
      </c>
      <c r="H10390">
        <v>6.1</v>
      </c>
      <c r="I10390" t="s">
        <v>60</v>
      </c>
      <c r="J10390" t="s">
        <v>96</v>
      </c>
      <c r="K10390">
        <v>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 t="s">
        <v>83</v>
      </c>
      <c r="R10390" t="s">
        <v>83</v>
      </c>
      <c r="S10390" t="s">
        <v>83</v>
      </c>
      <c r="T10390" t="str">
        <f>_xlfn.XLOOKUP(A10390,MI_Match_Analysis!$A$2:$A$8,MI_Match_Analysis!$F$2:$F$8,"Not Found")</f>
        <v>Not Found</v>
      </c>
    </row>
    <row r="10391" spans="1:20" hidden="1" x14ac:dyDescent="0.3">
      <c r="A10391">
        <v>45</v>
      </c>
      <c r="B10391" s="1">
        <v>46145</v>
      </c>
      <c r="C10391" t="s">
        <v>162</v>
      </c>
      <c r="D10391" t="s">
        <v>75</v>
      </c>
      <c r="E10391" t="s">
        <v>35</v>
      </c>
      <c r="F10391" t="s">
        <v>25</v>
      </c>
      <c r="G10391">
        <v>2</v>
      </c>
      <c r="H10391">
        <v>6.2</v>
      </c>
      <c r="I10391" t="s">
        <v>179</v>
      </c>
      <c r="J10391" t="s">
        <v>96</v>
      </c>
      <c r="K10391">
        <v>4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 t="s">
        <v>83</v>
      </c>
      <c r="R10391" t="s">
        <v>83</v>
      </c>
      <c r="S10391" t="s">
        <v>83</v>
      </c>
      <c r="T10391" t="str">
        <f>_xlfn.XLOOKUP(A10391,MI_Match_Analysis!$A$2:$A$8,MI_Match_Analysis!$F$2:$F$8,"Not Found")</f>
        <v>Not Found</v>
      </c>
    </row>
    <row r="10392" spans="1:20" hidden="1" x14ac:dyDescent="0.3">
      <c r="A10392">
        <v>45</v>
      </c>
      <c r="B10392" s="1">
        <v>46145</v>
      </c>
      <c r="C10392" t="s">
        <v>162</v>
      </c>
      <c r="D10392" t="s">
        <v>75</v>
      </c>
      <c r="E10392" t="s">
        <v>35</v>
      </c>
      <c r="F10392" t="s">
        <v>25</v>
      </c>
      <c r="G10392">
        <v>2</v>
      </c>
      <c r="H10392">
        <v>6.3</v>
      </c>
      <c r="I10392" t="s">
        <v>179</v>
      </c>
      <c r="J10392" t="s">
        <v>96</v>
      </c>
      <c r="K10392">
        <v>1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 t="s">
        <v>83</v>
      </c>
      <c r="R10392" t="s">
        <v>83</v>
      </c>
      <c r="S10392" t="s">
        <v>83</v>
      </c>
      <c r="T10392" t="str">
        <f>_xlfn.XLOOKUP(A10392,MI_Match_Analysis!$A$2:$A$8,MI_Match_Analysis!$F$2:$F$8,"Not Found")</f>
        <v>Not Found</v>
      </c>
    </row>
    <row r="10393" spans="1:20" hidden="1" x14ac:dyDescent="0.3">
      <c r="A10393">
        <v>45</v>
      </c>
      <c r="B10393" s="1">
        <v>46145</v>
      </c>
      <c r="C10393" t="s">
        <v>162</v>
      </c>
      <c r="D10393" t="s">
        <v>75</v>
      </c>
      <c r="E10393" t="s">
        <v>35</v>
      </c>
      <c r="F10393" t="s">
        <v>25</v>
      </c>
      <c r="G10393">
        <v>2</v>
      </c>
      <c r="H10393">
        <v>6.4</v>
      </c>
      <c r="I10393" t="s">
        <v>60</v>
      </c>
      <c r="J10393" t="s">
        <v>96</v>
      </c>
      <c r="K10393">
        <v>1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 t="s">
        <v>83</v>
      </c>
      <c r="R10393" t="s">
        <v>83</v>
      </c>
      <c r="S10393" t="s">
        <v>83</v>
      </c>
      <c r="T10393" t="str">
        <f>_xlfn.XLOOKUP(A10393,MI_Match_Analysis!$A$2:$A$8,MI_Match_Analysis!$F$2:$F$8,"Not Found")</f>
        <v>Not Found</v>
      </c>
    </row>
    <row r="10394" spans="1:20" hidden="1" x14ac:dyDescent="0.3">
      <c r="A10394">
        <v>45</v>
      </c>
      <c r="B10394" s="1">
        <v>46145</v>
      </c>
      <c r="C10394" t="s">
        <v>162</v>
      </c>
      <c r="D10394" t="s">
        <v>75</v>
      </c>
      <c r="E10394" t="s">
        <v>35</v>
      </c>
      <c r="F10394" t="s">
        <v>25</v>
      </c>
      <c r="G10394">
        <v>2</v>
      </c>
      <c r="H10394">
        <v>6.5</v>
      </c>
      <c r="I10394" t="s">
        <v>179</v>
      </c>
      <c r="J10394" t="s">
        <v>96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 t="s">
        <v>83</v>
      </c>
      <c r="R10394" t="s">
        <v>83</v>
      </c>
      <c r="S10394" t="s">
        <v>83</v>
      </c>
      <c r="T10394" t="str">
        <f>_xlfn.XLOOKUP(A10394,MI_Match_Analysis!$A$2:$A$8,MI_Match_Analysis!$F$2:$F$8,"Not Found")</f>
        <v>Not Found</v>
      </c>
    </row>
    <row r="10395" spans="1:20" hidden="1" x14ac:dyDescent="0.3">
      <c r="A10395">
        <v>45</v>
      </c>
      <c r="B10395" s="1">
        <v>46145</v>
      </c>
      <c r="C10395" t="s">
        <v>162</v>
      </c>
      <c r="D10395" t="s">
        <v>75</v>
      </c>
      <c r="E10395" t="s">
        <v>35</v>
      </c>
      <c r="F10395" t="s">
        <v>25</v>
      </c>
      <c r="G10395">
        <v>2</v>
      </c>
      <c r="H10395">
        <v>6.6</v>
      </c>
      <c r="I10395" t="s">
        <v>179</v>
      </c>
      <c r="J10395" t="s">
        <v>96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 t="s">
        <v>83</v>
      </c>
      <c r="R10395" t="s">
        <v>83</v>
      </c>
      <c r="S10395" t="s">
        <v>83</v>
      </c>
      <c r="T10395" t="str">
        <f>_xlfn.XLOOKUP(A10395,MI_Match_Analysis!$A$2:$A$8,MI_Match_Analysis!$F$2:$F$8,"Not Found")</f>
        <v>Not Found</v>
      </c>
    </row>
    <row r="10396" spans="1:20" hidden="1" x14ac:dyDescent="0.3">
      <c r="A10396">
        <v>45</v>
      </c>
      <c r="B10396" s="1">
        <v>46145</v>
      </c>
      <c r="C10396" t="s">
        <v>162</v>
      </c>
      <c r="D10396" t="s">
        <v>75</v>
      </c>
      <c r="E10396" t="s">
        <v>35</v>
      </c>
      <c r="F10396" t="s">
        <v>25</v>
      </c>
      <c r="G10396">
        <v>2</v>
      </c>
      <c r="H10396">
        <v>7.1</v>
      </c>
      <c r="I10396" t="s">
        <v>179</v>
      </c>
      <c r="J10396" t="s">
        <v>175</v>
      </c>
      <c r="K10396">
        <v>1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 t="s">
        <v>83</v>
      </c>
      <c r="R10396" t="s">
        <v>83</v>
      </c>
      <c r="S10396" t="s">
        <v>83</v>
      </c>
      <c r="T10396" t="str">
        <f>_xlfn.XLOOKUP(A10396,MI_Match_Analysis!$A$2:$A$8,MI_Match_Analysis!$F$2:$F$8,"Not Found")</f>
        <v>Not Found</v>
      </c>
    </row>
    <row r="10397" spans="1:20" hidden="1" x14ac:dyDescent="0.3">
      <c r="A10397">
        <v>45</v>
      </c>
      <c r="B10397" s="1">
        <v>46145</v>
      </c>
      <c r="C10397" t="s">
        <v>162</v>
      </c>
      <c r="D10397" t="s">
        <v>75</v>
      </c>
      <c r="E10397" t="s">
        <v>35</v>
      </c>
      <c r="F10397" t="s">
        <v>25</v>
      </c>
      <c r="G10397">
        <v>2</v>
      </c>
      <c r="H10397">
        <v>7.2</v>
      </c>
      <c r="I10397" t="s">
        <v>60</v>
      </c>
      <c r="J10397" t="s">
        <v>175</v>
      </c>
      <c r="K10397">
        <v>1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 t="s">
        <v>83</v>
      </c>
      <c r="R10397" t="s">
        <v>83</v>
      </c>
      <c r="S10397" t="s">
        <v>83</v>
      </c>
      <c r="T10397" t="str">
        <f>_xlfn.XLOOKUP(A10397,MI_Match_Analysis!$A$2:$A$8,MI_Match_Analysis!$F$2:$F$8,"Not Found")</f>
        <v>Not Found</v>
      </c>
    </row>
    <row r="10398" spans="1:20" hidden="1" x14ac:dyDescent="0.3">
      <c r="A10398">
        <v>45</v>
      </c>
      <c r="B10398" s="1">
        <v>46145</v>
      </c>
      <c r="C10398" t="s">
        <v>162</v>
      </c>
      <c r="D10398" t="s">
        <v>75</v>
      </c>
      <c r="E10398" t="s">
        <v>35</v>
      </c>
      <c r="F10398" t="s">
        <v>25</v>
      </c>
      <c r="G10398">
        <v>2</v>
      </c>
      <c r="H10398">
        <v>7.3</v>
      </c>
      <c r="I10398" t="s">
        <v>179</v>
      </c>
      <c r="J10398" t="s">
        <v>175</v>
      </c>
      <c r="K10398">
        <v>1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 t="s">
        <v>83</v>
      </c>
      <c r="R10398" t="s">
        <v>83</v>
      </c>
      <c r="S10398" t="s">
        <v>83</v>
      </c>
      <c r="T10398" t="str">
        <f>_xlfn.XLOOKUP(A10398,MI_Match_Analysis!$A$2:$A$8,MI_Match_Analysis!$F$2:$F$8,"Not Found")</f>
        <v>Not Found</v>
      </c>
    </row>
    <row r="10399" spans="1:20" hidden="1" x14ac:dyDescent="0.3">
      <c r="A10399">
        <v>45</v>
      </c>
      <c r="B10399" s="1">
        <v>46145</v>
      </c>
      <c r="C10399" t="s">
        <v>162</v>
      </c>
      <c r="D10399" t="s">
        <v>75</v>
      </c>
      <c r="E10399" t="s">
        <v>35</v>
      </c>
      <c r="F10399" t="s">
        <v>25</v>
      </c>
      <c r="G10399">
        <v>2</v>
      </c>
      <c r="H10399">
        <v>7.4</v>
      </c>
      <c r="I10399" t="s">
        <v>60</v>
      </c>
      <c r="J10399" t="s">
        <v>175</v>
      </c>
      <c r="K10399">
        <v>4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 t="s">
        <v>83</v>
      </c>
      <c r="R10399" t="s">
        <v>83</v>
      </c>
      <c r="S10399" t="s">
        <v>83</v>
      </c>
      <c r="T10399" t="str">
        <f>_xlfn.XLOOKUP(A10399,MI_Match_Analysis!$A$2:$A$8,MI_Match_Analysis!$F$2:$F$8,"Not Found")</f>
        <v>Not Found</v>
      </c>
    </row>
    <row r="10400" spans="1:20" hidden="1" x14ac:dyDescent="0.3">
      <c r="A10400">
        <v>45</v>
      </c>
      <c r="B10400" s="1">
        <v>46145</v>
      </c>
      <c r="C10400" t="s">
        <v>162</v>
      </c>
      <c r="D10400" t="s">
        <v>75</v>
      </c>
      <c r="E10400" t="s">
        <v>35</v>
      </c>
      <c r="F10400" t="s">
        <v>25</v>
      </c>
      <c r="G10400">
        <v>2</v>
      </c>
      <c r="H10400">
        <v>7.5</v>
      </c>
      <c r="I10400" t="s">
        <v>60</v>
      </c>
      <c r="J10400" t="s">
        <v>175</v>
      </c>
      <c r="K10400">
        <v>0</v>
      </c>
      <c r="L10400">
        <v>1</v>
      </c>
      <c r="M10400">
        <v>1</v>
      </c>
      <c r="N10400">
        <v>0</v>
      </c>
      <c r="O10400">
        <v>0</v>
      </c>
      <c r="P10400">
        <v>0</v>
      </c>
      <c r="Q10400" t="s">
        <v>83</v>
      </c>
      <c r="R10400" t="s">
        <v>83</v>
      </c>
      <c r="S10400" t="s">
        <v>83</v>
      </c>
      <c r="T10400" t="str">
        <f>_xlfn.XLOOKUP(A10400,MI_Match_Analysis!$A$2:$A$8,MI_Match_Analysis!$F$2:$F$8,"Not Found")</f>
        <v>Not Found</v>
      </c>
    </row>
    <row r="10401" spans="1:20" hidden="1" x14ac:dyDescent="0.3">
      <c r="A10401">
        <v>45</v>
      </c>
      <c r="B10401" s="1">
        <v>46145</v>
      </c>
      <c r="C10401" t="s">
        <v>162</v>
      </c>
      <c r="D10401" t="s">
        <v>75</v>
      </c>
      <c r="E10401" t="s">
        <v>35</v>
      </c>
      <c r="F10401" t="s">
        <v>25</v>
      </c>
      <c r="G10401">
        <v>2</v>
      </c>
      <c r="H10401">
        <v>7.5</v>
      </c>
      <c r="I10401" t="s">
        <v>60</v>
      </c>
      <c r="J10401" t="s">
        <v>175</v>
      </c>
      <c r="K10401">
        <v>1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 t="s">
        <v>83</v>
      </c>
      <c r="R10401" t="s">
        <v>83</v>
      </c>
      <c r="S10401" t="s">
        <v>83</v>
      </c>
      <c r="T10401" t="str">
        <f>_xlfn.XLOOKUP(A10401,MI_Match_Analysis!$A$2:$A$8,MI_Match_Analysis!$F$2:$F$8,"Not Found")</f>
        <v>Not Found</v>
      </c>
    </row>
    <row r="10402" spans="1:20" hidden="1" x14ac:dyDescent="0.3">
      <c r="A10402">
        <v>45</v>
      </c>
      <c r="B10402" s="1">
        <v>46145</v>
      </c>
      <c r="C10402" t="s">
        <v>162</v>
      </c>
      <c r="D10402" t="s">
        <v>75</v>
      </c>
      <c r="E10402" t="s">
        <v>35</v>
      </c>
      <c r="F10402" t="s">
        <v>25</v>
      </c>
      <c r="G10402">
        <v>2</v>
      </c>
      <c r="H10402">
        <v>7.6</v>
      </c>
      <c r="I10402" t="s">
        <v>179</v>
      </c>
      <c r="J10402" t="s">
        <v>175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 t="s">
        <v>83</v>
      </c>
      <c r="R10402" t="s">
        <v>83</v>
      </c>
      <c r="S10402" t="s">
        <v>83</v>
      </c>
      <c r="T10402" t="str">
        <f>_xlfn.XLOOKUP(A10402,MI_Match_Analysis!$A$2:$A$8,MI_Match_Analysis!$F$2:$F$8,"Not Found")</f>
        <v>Not Found</v>
      </c>
    </row>
    <row r="10403" spans="1:20" hidden="1" x14ac:dyDescent="0.3">
      <c r="A10403">
        <v>45</v>
      </c>
      <c r="B10403" s="1">
        <v>46145</v>
      </c>
      <c r="C10403" t="s">
        <v>162</v>
      </c>
      <c r="D10403" t="s">
        <v>75</v>
      </c>
      <c r="E10403" t="s">
        <v>35</v>
      </c>
      <c r="F10403" t="s">
        <v>25</v>
      </c>
      <c r="G10403">
        <v>2</v>
      </c>
      <c r="H10403">
        <v>8.1</v>
      </c>
      <c r="I10403" t="s">
        <v>179</v>
      </c>
      <c r="J10403" t="s">
        <v>96</v>
      </c>
      <c r="K10403">
        <v>1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 t="s">
        <v>83</v>
      </c>
      <c r="R10403" t="s">
        <v>83</v>
      </c>
      <c r="S10403" t="s">
        <v>83</v>
      </c>
      <c r="T10403" t="str">
        <f>_xlfn.XLOOKUP(A10403,MI_Match_Analysis!$A$2:$A$8,MI_Match_Analysis!$F$2:$F$8,"Not Found")</f>
        <v>Not Found</v>
      </c>
    </row>
    <row r="10404" spans="1:20" hidden="1" x14ac:dyDescent="0.3">
      <c r="A10404">
        <v>45</v>
      </c>
      <c r="B10404" s="1">
        <v>46145</v>
      </c>
      <c r="C10404" t="s">
        <v>162</v>
      </c>
      <c r="D10404" t="s">
        <v>75</v>
      </c>
      <c r="E10404" t="s">
        <v>35</v>
      </c>
      <c r="F10404" t="s">
        <v>25</v>
      </c>
      <c r="G10404">
        <v>2</v>
      </c>
      <c r="H10404">
        <v>8.1999999999999993</v>
      </c>
      <c r="I10404" t="s">
        <v>60</v>
      </c>
      <c r="J10404" t="s">
        <v>96</v>
      </c>
      <c r="K10404">
        <v>1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 t="s">
        <v>83</v>
      </c>
      <c r="R10404" t="s">
        <v>83</v>
      </c>
      <c r="S10404" t="s">
        <v>83</v>
      </c>
      <c r="T10404" t="str">
        <f>_xlfn.XLOOKUP(A10404,MI_Match_Analysis!$A$2:$A$8,MI_Match_Analysis!$F$2:$F$8,"Not Found")</f>
        <v>Not Found</v>
      </c>
    </row>
    <row r="10405" spans="1:20" hidden="1" x14ac:dyDescent="0.3">
      <c r="A10405">
        <v>45</v>
      </c>
      <c r="B10405" s="1">
        <v>46145</v>
      </c>
      <c r="C10405" t="s">
        <v>162</v>
      </c>
      <c r="D10405" t="s">
        <v>75</v>
      </c>
      <c r="E10405" t="s">
        <v>35</v>
      </c>
      <c r="F10405" t="s">
        <v>25</v>
      </c>
      <c r="G10405">
        <v>2</v>
      </c>
      <c r="H10405">
        <v>8.3000000000000007</v>
      </c>
      <c r="I10405" t="s">
        <v>179</v>
      </c>
      <c r="J10405" t="s">
        <v>96</v>
      </c>
      <c r="K10405">
        <v>1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 t="s">
        <v>83</v>
      </c>
      <c r="R10405" t="s">
        <v>83</v>
      </c>
      <c r="S10405" t="s">
        <v>83</v>
      </c>
      <c r="T10405" t="str">
        <f>_xlfn.XLOOKUP(A10405,MI_Match_Analysis!$A$2:$A$8,MI_Match_Analysis!$F$2:$F$8,"Not Found")</f>
        <v>Not Found</v>
      </c>
    </row>
    <row r="10406" spans="1:20" hidden="1" x14ac:dyDescent="0.3">
      <c r="A10406">
        <v>45</v>
      </c>
      <c r="B10406" s="1">
        <v>46145</v>
      </c>
      <c r="C10406" t="s">
        <v>162</v>
      </c>
      <c r="D10406" t="s">
        <v>75</v>
      </c>
      <c r="E10406" t="s">
        <v>35</v>
      </c>
      <c r="F10406" t="s">
        <v>25</v>
      </c>
      <c r="G10406">
        <v>2</v>
      </c>
      <c r="H10406">
        <v>8.4</v>
      </c>
      <c r="I10406" t="s">
        <v>60</v>
      </c>
      <c r="J10406" t="s">
        <v>96</v>
      </c>
      <c r="K10406">
        <v>4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 t="s">
        <v>83</v>
      </c>
      <c r="R10406" t="s">
        <v>83</v>
      </c>
      <c r="S10406" t="s">
        <v>83</v>
      </c>
      <c r="T10406" t="str">
        <f>_xlfn.XLOOKUP(A10406,MI_Match_Analysis!$A$2:$A$8,MI_Match_Analysis!$F$2:$F$8,"Not Found")</f>
        <v>Not Found</v>
      </c>
    </row>
    <row r="10407" spans="1:20" hidden="1" x14ac:dyDescent="0.3">
      <c r="A10407">
        <v>45</v>
      </c>
      <c r="B10407" s="1">
        <v>46145</v>
      </c>
      <c r="C10407" t="s">
        <v>162</v>
      </c>
      <c r="D10407" t="s">
        <v>75</v>
      </c>
      <c r="E10407" t="s">
        <v>35</v>
      </c>
      <c r="F10407" t="s">
        <v>25</v>
      </c>
      <c r="G10407">
        <v>2</v>
      </c>
      <c r="H10407">
        <v>8.5</v>
      </c>
      <c r="I10407" t="s">
        <v>60</v>
      </c>
      <c r="J10407" t="s">
        <v>96</v>
      </c>
      <c r="K10407">
        <v>2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 t="s">
        <v>83</v>
      </c>
      <c r="R10407" t="s">
        <v>83</v>
      </c>
      <c r="S10407" t="s">
        <v>83</v>
      </c>
      <c r="T10407" t="str">
        <f>_xlfn.XLOOKUP(A10407,MI_Match_Analysis!$A$2:$A$8,MI_Match_Analysis!$F$2:$F$8,"Not Found")</f>
        <v>Not Found</v>
      </c>
    </row>
    <row r="10408" spans="1:20" hidden="1" x14ac:dyDescent="0.3">
      <c r="A10408">
        <v>45</v>
      </c>
      <c r="B10408" s="1">
        <v>46145</v>
      </c>
      <c r="C10408" t="s">
        <v>162</v>
      </c>
      <c r="D10408" t="s">
        <v>75</v>
      </c>
      <c r="E10408" t="s">
        <v>35</v>
      </c>
      <c r="F10408" t="s">
        <v>25</v>
      </c>
      <c r="G10408">
        <v>2</v>
      </c>
      <c r="H10408">
        <v>8.6</v>
      </c>
      <c r="I10408" t="s">
        <v>60</v>
      </c>
      <c r="J10408" t="s">
        <v>96</v>
      </c>
      <c r="K10408">
        <v>1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 t="s">
        <v>83</v>
      </c>
      <c r="R10408" t="s">
        <v>83</v>
      </c>
      <c r="S10408" t="s">
        <v>83</v>
      </c>
      <c r="T10408" t="str">
        <f>_xlfn.XLOOKUP(A10408,MI_Match_Analysis!$A$2:$A$8,MI_Match_Analysis!$F$2:$F$8,"Not Found")</f>
        <v>Not Found</v>
      </c>
    </row>
    <row r="10409" spans="1:20" hidden="1" x14ac:dyDescent="0.3">
      <c r="A10409">
        <v>45</v>
      </c>
      <c r="B10409" s="1">
        <v>46145</v>
      </c>
      <c r="C10409" t="s">
        <v>162</v>
      </c>
      <c r="D10409" t="s">
        <v>75</v>
      </c>
      <c r="E10409" t="s">
        <v>35</v>
      </c>
      <c r="F10409" t="s">
        <v>25</v>
      </c>
      <c r="G10409">
        <v>2</v>
      </c>
      <c r="H10409">
        <v>9.1</v>
      </c>
      <c r="I10409" t="s">
        <v>60</v>
      </c>
      <c r="J10409" t="s">
        <v>107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 t="s">
        <v>83</v>
      </c>
      <c r="R10409" t="s">
        <v>83</v>
      </c>
      <c r="S10409" t="s">
        <v>83</v>
      </c>
      <c r="T10409" t="str">
        <f>_xlfn.XLOOKUP(A10409,MI_Match_Analysis!$A$2:$A$8,MI_Match_Analysis!$F$2:$F$8,"Not Found")</f>
        <v>Not Found</v>
      </c>
    </row>
    <row r="10410" spans="1:20" hidden="1" x14ac:dyDescent="0.3">
      <c r="A10410">
        <v>45</v>
      </c>
      <c r="B10410" s="1">
        <v>46145</v>
      </c>
      <c r="C10410" t="s">
        <v>162</v>
      </c>
      <c r="D10410" t="s">
        <v>75</v>
      </c>
      <c r="E10410" t="s">
        <v>35</v>
      </c>
      <c r="F10410" t="s">
        <v>25</v>
      </c>
      <c r="G10410">
        <v>2</v>
      </c>
      <c r="H10410">
        <v>9.1999999999999993</v>
      </c>
      <c r="I10410" t="s">
        <v>60</v>
      </c>
      <c r="J10410" t="s">
        <v>107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 t="s">
        <v>83</v>
      </c>
      <c r="R10410" t="s">
        <v>83</v>
      </c>
      <c r="S10410" t="s">
        <v>83</v>
      </c>
      <c r="T10410" t="str">
        <f>_xlfn.XLOOKUP(A10410,MI_Match_Analysis!$A$2:$A$8,MI_Match_Analysis!$F$2:$F$8,"Not Found")</f>
        <v>Not Found</v>
      </c>
    </row>
    <row r="10411" spans="1:20" hidden="1" x14ac:dyDescent="0.3">
      <c r="A10411">
        <v>45</v>
      </c>
      <c r="B10411" s="1">
        <v>46145</v>
      </c>
      <c r="C10411" t="s">
        <v>162</v>
      </c>
      <c r="D10411" t="s">
        <v>75</v>
      </c>
      <c r="E10411" t="s">
        <v>35</v>
      </c>
      <c r="F10411" t="s">
        <v>25</v>
      </c>
      <c r="G10411">
        <v>2</v>
      </c>
      <c r="H10411">
        <v>9.3000000000000007</v>
      </c>
      <c r="I10411" t="s">
        <v>179</v>
      </c>
      <c r="J10411" t="s">
        <v>107</v>
      </c>
      <c r="K10411">
        <v>0</v>
      </c>
      <c r="L10411">
        <v>1</v>
      </c>
      <c r="M10411">
        <v>1</v>
      </c>
      <c r="N10411">
        <v>0</v>
      </c>
      <c r="O10411">
        <v>0</v>
      </c>
      <c r="P10411">
        <v>0</v>
      </c>
      <c r="Q10411" t="s">
        <v>83</v>
      </c>
      <c r="R10411" t="s">
        <v>83</v>
      </c>
      <c r="S10411" t="s">
        <v>83</v>
      </c>
      <c r="T10411" t="str">
        <f>_xlfn.XLOOKUP(A10411,MI_Match_Analysis!$A$2:$A$8,MI_Match_Analysis!$F$2:$F$8,"Not Found")</f>
        <v>Not Found</v>
      </c>
    </row>
    <row r="10412" spans="1:20" hidden="1" x14ac:dyDescent="0.3">
      <c r="A10412">
        <v>45</v>
      </c>
      <c r="B10412" s="1">
        <v>46145</v>
      </c>
      <c r="C10412" t="s">
        <v>162</v>
      </c>
      <c r="D10412" t="s">
        <v>75</v>
      </c>
      <c r="E10412" t="s">
        <v>35</v>
      </c>
      <c r="F10412" t="s">
        <v>25</v>
      </c>
      <c r="G10412">
        <v>2</v>
      </c>
      <c r="H10412">
        <v>9.3000000000000007</v>
      </c>
      <c r="I10412" t="s">
        <v>179</v>
      </c>
      <c r="J10412" t="s">
        <v>107</v>
      </c>
      <c r="K10412">
        <v>1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 t="s">
        <v>83</v>
      </c>
      <c r="R10412" t="s">
        <v>83</v>
      </c>
      <c r="S10412" t="s">
        <v>83</v>
      </c>
      <c r="T10412" t="str">
        <f>_xlfn.XLOOKUP(A10412,MI_Match_Analysis!$A$2:$A$8,MI_Match_Analysis!$F$2:$F$8,"Not Found")</f>
        <v>Not Found</v>
      </c>
    </row>
    <row r="10413" spans="1:20" hidden="1" x14ac:dyDescent="0.3">
      <c r="A10413">
        <v>45</v>
      </c>
      <c r="B10413" s="1">
        <v>46145</v>
      </c>
      <c r="C10413" t="s">
        <v>162</v>
      </c>
      <c r="D10413" t="s">
        <v>75</v>
      </c>
      <c r="E10413" t="s">
        <v>35</v>
      </c>
      <c r="F10413" t="s">
        <v>25</v>
      </c>
      <c r="G10413">
        <v>2</v>
      </c>
      <c r="H10413">
        <v>9.4</v>
      </c>
      <c r="I10413" t="s">
        <v>60</v>
      </c>
      <c r="J10413" t="s">
        <v>107</v>
      </c>
      <c r="K10413">
        <v>1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 t="s">
        <v>83</v>
      </c>
      <c r="R10413" t="s">
        <v>83</v>
      </c>
      <c r="S10413" t="s">
        <v>83</v>
      </c>
      <c r="T10413" t="str">
        <f>_xlfn.XLOOKUP(A10413,MI_Match_Analysis!$A$2:$A$8,MI_Match_Analysis!$F$2:$F$8,"Not Found")</f>
        <v>Not Found</v>
      </c>
    </row>
    <row r="10414" spans="1:20" hidden="1" x14ac:dyDescent="0.3">
      <c r="A10414">
        <v>45</v>
      </c>
      <c r="B10414" s="1">
        <v>46145</v>
      </c>
      <c r="C10414" t="s">
        <v>162</v>
      </c>
      <c r="D10414" t="s">
        <v>75</v>
      </c>
      <c r="E10414" t="s">
        <v>35</v>
      </c>
      <c r="F10414" t="s">
        <v>25</v>
      </c>
      <c r="G10414">
        <v>2</v>
      </c>
      <c r="H10414">
        <v>9.5</v>
      </c>
      <c r="I10414" t="s">
        <v>179</v>
      </c>
      <c r="J10414" t="s">
        <v>107</v>
      </c>
      <c r="K10414">
        <v>1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 t="s">
        <v>83</v>
      </c>
      <c r="R10414" t="s">
        <v>83</v>
      </c>
      <c r="S10414" t="s">
        <v>83</v>
      </c>
      <c r="T10414" t="str">
        <f>_xlfn.XLOOKUP(A10414,MI_Match_Analysis!$A$2:$A$8,MI_Match_Analysis!$F$2:$F$8,"Not Found")</f>
        <v>Not Found</v>
      </c>
    </row>
    <row r="10415" spans="1:20" hidden="1" x14ac:dyDescent="0.3">
      <c r="A10415">
        <v>45</v>
      </c>
      <c r="B10415" s="1">
        <v>46145</v>
      </c>
      <c r="C10415" t="s">
        <v>162</v>
      </c>
      <c r="D10415" t="s">
        <v>75</v>
      </c>
      <c r="E10415" t="s">
        <v>35</v>
      </c>
      <c r="F10415" t="s">
        <v>25</v>
      </c>
      <c r="G10415">
        <v>2</v>
      </c>
      <c r="H10415">
        <v>9.6</v>
      </c>
      <c r="I10415" t="s">
        <v>60</v>
      </c>
      <c r="J10415" t="s">
        <v>107</v>
      </c>
      <c r="K10415">
        <v>1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 t="s">
        <v>83</v>
      </c>
      <c r="R10415" t="s">
        <v>83</v>
      </c>
      <c r="S10415" t="s">
        <v>83</v>
      </c>
      <c r="T10415" t="str">
        <f>_xlfn.XLOOKUP(A10415,MI_Match_Analysis!$A$2:$A$8,MI_Match_Analysis!$F$2:$F$8,"Not Found")</f>
        <v>Not Found</v>
      </c>
    </row>
    <row r="10416" spans="1:20" hidden="1" x14ac:dyDescent="0.3">
      <c r="A10416">
        <v>45</v>
      </c>
      <c r="B10416" s="1">
        <v>46145</v>
      </c>
      <c r="C10416" t="s">
        <v>162</v>
      </c>
      <c r="D10416" t="s">
        <v>75</v>
      </c>
      <c r="E10416" t="s">
        <v>35</v>
      </c>
      <c r="F10416" t="s">
        <v>25</v>
      </c>
      <c r="G10416">
        <v>2</v>
      </c>
      <c r="H10416">
        <v>10.1</v>
      </c>
      <c r="I10416" t="s">
        <v>60</v>
      </c>
      <c r="J10416" t="s">
        <v>294</v>
      </c>
      <c r="K10416">
        <v>1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 t="s">
        <v>83</v>
      </c>
      <c r="R10416" t="s">
        <v>83</v>
      </c>
      <c r="S10416" t="s">
        <v>83</v>
      </c>
      <c r="T10416" t="str">
        <f>_xlfn.XLOOKUP(A10416,MI_Match_Analysis!$A$2:$A$8,MI_Match_Analysis!$F$2:$F$8,"Not Found")</f>
        <v>Not Found</v>
      </c>
    </row>
    <row r="10417" spans="1:20" hidden="1" x14ac:dyDescent="0.3">
      <c r="A10417">
        <v>45</v>
      </c>
      <c r="B10417" s="1">
        <v>46145</v>
      </c>
      <c r="C10417" t="s">
        <v>162</v>
      </c>
      <c r="D10417" t="s">
        <v>75</v>
      </c>
      <c r="E10417" t="s">
        <v>35</v>
      </c>
      <c r="F10417" t="s">
        <v>25</v>
      </c>
      <c r="G10417">
        <v>2</v>
      </c>
      <c r="H10417">
        <v>10.199999999999999</v>
      </c>
      <c r="I10417" t="s">
        <v>179</v>
      </c>
      <c r="J10417" t="s">
        <v>294</v>
      </c>
      <c r="K10417">
        <v>1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 t="s">
        <v>83</v>
      </c>
      <c r="R10417" t="s">
        <v>83</v>
      </c>
      <c r="S10417" t="s">
        <v>83</v>
      </c>
      <c r="T10417" t="str">
        <f>_xlfn.XLOOKUP(A10417,MI_Match_Analysis!$A$2:$A$8,MI_Match_Analysis!$F$2:$F$8,"Not Found")</f>
        <v>Not Found</v>
      </c>
    </row>
    <row r="10418" spans="1:20" hidden="1" x14ac:dyDescent="0.3">
      <c r="A10418">
        <v>45</v>
      </c>
      <c r="B10418" s="1">
        <v>46145</v>
      </c>
      <c r="C10418" t="s">
        <v>162</v>
      </c>
      <c r="D10418" t="s">
        <v>75</v>
      </c>
      <c r="E10418" t="s">
        <v>35</v>
      </c>
      <c r="F10418" t="s">
        <v>25</v>
      </c>
      <c r="G10418">
        <v>2</v>
      </c>
      <c r="H10418">
        <v>10.3</v>
      </c>
      <c r="I10418" t="s">
        <v>60</v>
      </c>
      <c r="J10418" t="s">
        <v>294</v>
      </c>
      <c r="K10418">
        <v>1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 t="s">
        <v>83</v>
      </c>
      <c r="R10418" t="s">
        <v>83</v>
      </c>
      <c r="S10418" t="s">
        <v>83</v>
      </c>
      <c r="T10418" t="str">
        <f>_xlfn.XLOOKUP(A10418,MI_Match_Analysis!$A$2:$A$8,MI_Match_Analysis!$F$2:$F$8,"Not Found")</f>
        <v>Not Found</v>
      </c>
    </row>
    <row r="10419" spans="1:20" hidden="1" x14ac:dyDescent="0.3">
      <c r="A10419">
        <v>45</v>
      </c>
      <c r="B10419" s="1">
        <v>46145</v>
      </c>
      <c r="C10419" t="s">
        <v>162</v>
      </c>
      <c r="D10419" t="s">
        <v>75</v>
      </c>
      <c r="E10419" t="s">
        <v>35</v>
      </c>
      <c r="F10419" t="s">
        <v>25</v>
      </c>
      <c r="G10419">
        <v>2</v>
      </c>
      <c r="H10419">
        <v>10.4</v>
      </c>
      <c r="I10419" t="s">
        <v>179</v>
      </c>
      <c r="J10419" t="s">
        <v>294</v>
      </c>
      <c r="K10419">
        <v>1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 t="s">
        <v>83</v>
      </c>
      <c r="R10419" t="s">
        <v>83</v>
      </c>
      <c r="S10419" t="s">
        <v>83</v>
      </c>
      <c r="T10419" t="str">
        <f>_xlfn.XLOOKUP(A10419,MI_Match_Analysis!$A$2:$A$8,MI_Match_Analysis!$F$2:$F$8,"Not Found")</f>
        <v>Not Found</v>
      </c>
    </row>
    <row r="10420" spans="1:20" hidden="1" x14ac:dyDescent="0.3">
      <c r="A10420">
        <v>45</v>
      </c>
      <c r="B10420" s="1">
        <v>46145</v>
      </c>
      <c r="C10420" t="s">
        <v>162</v>
      </c>
      <c r="D10420" t="s">
        <v>75</v>
      </c>
      <c r="E10420" t="s">
        <v>35</v>
      </c>
      <c r="F10420" t="s">
        <v>25</v>
      </c>
      <c r="G10420">
        <v>2</v>
      </c>
      <c r="H10420">
        <v>10.5</v>
      </c>
      <c r="I10420" t="s">
        <v>60</v>
      </c>
      <c r="J10420" t="s">
        <v>294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 t="s">
        <v>83</v>
      </c>
      <c r="R10420" t="s">
        <v>83</v>
      </c>
      <c r="S10420" t="s">
        <v>83</v>
      </c>
      <c r="T10420" t="str">
        <f>_xlfn.XLOOKUP(A10420,MI_Match_Analysis!$A$2:$A$8,MI_Match_Analysis!$F$2:$F$8,"Not Found")</f>
        <v>Not Found</v>
      </c>
    </row>
    <row r="10421" spans="1:20" hidden="1" x14ac:dyDescent="0.3">
      <c r="A10421">
        <v>45</v>
      </c>
      <c r="B10421" s="1">
        <v>46145</v>
      </c>
      <c r="C10421" t="s">
        <v>162</v>
      </c>
      <c r="D10421" t="s">
        <v>75</v>
      </c>
      <c r="E10421" t="s">
        <v>35</v>
      </c>
      <c r="F10421" t="s">
        <v>25</v>
      </c>
      <c r="G10421">
        <v>2</v>
      </c>
      <c r="H10421">
        <v>10.6</v>
      </c>
      <c r="I10421" t="s">
        <v>60</v>
      </c>
      <c r="J10421" t="s">
        <v>294</v>
      </c>
      <c r="K10421">
        <v>1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 t="s">
        <v>83</v>
      </c>
      <c r="R10421" t="s">
        <v>83</v>
      </c>
      <c r="S10421" t="s">
        <v>83</v>
      </c>
      <c r="T10421" t="str">
        <f>_xlfn.XLOOKUP(A10421,MI_Match_Analysis!$A$2:$A$8,MI_Match_Analysis!$F$2:$F$8,"Not Found")</f>
        <v>Not Found</v>
      </c>
    </row>
    <row r="10422" spans="1:20" hidden="1" x14ac:dyDescent="0.3">
      <c r="A10422">
        <v>45</v>
      </c>
      <c r="B10422" s="1">
        <v>46145</v>
      </c>
      <c r="C10422" t="s">
        <v>162</v>
      </c>
      <c r="D10422" t="s">
        <v>75</v>
      </c>
      <c r="E10422" t="s">
        <v>35</v>
      </c>
      <c r="F10422" t="s">
        <v>25</v>
      </c>
      <c r="G10422">
        <v>2</v>
      </c>
      <c r="H10422">
        <v>11.1</v>
      </c>
      <c r="I10422" t="s">
        <v>60</v>
      </c>
      <c r="J10422" t="s">
        <v>120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 t="s">
        <v>83</v>
      </c>
      <c r="R10422" t="s">
        <v>83</v>
      </c>
      <c r="S10422" t="s">
        <v>83</v>
      </c>
      <c r="T10422" t="str">
        <f>_xlfn.XLOOKUP(A10422,MI_Match_Analysis!$A$2:$A$8,MI_Match_Analysis!$F$2:$F$8,"Not Found")</f>
        <v>Not Found</v>
      </c>
    </row>
    <row r="10423" spans="1:20" hidden="1" x14ac:dyDescent="0.3">
      <c r="A10423">
        <v>45</v>
      </c>
      <c r="B10423" s="1">
        <v>46145</v>
      </c>
      <c r="C10423" t="s">
        <v>162</v>
      </c>
      <c r="D10423" t="s">
        <v>75</v>
      </c>
      <c r="E10423" t="s">
        <v>35</v>
      </c>
      <c r="F10423" t="s">
        <v>25</v>
      </c>
      <c r="G10423">
        <v>2</v>
      </c>
      <c r="H10423">
        <v>11.2</v>
      </c>
      <c r="I10423" t="s">
        <v>60</v>
      </c>
      <c r="J10423" t="s">
        <v>120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 t="s">
        <v>83</v>
      </c>
      <c r="R10423" t="s">
        <v>83</v>
      </c>
      <c r="S10423" t="s">
        <v>83</v>
      </c>
      <c r="T10423" t="str">
        <f>_xlfn.XLOOKUP(A10423,MI_Match_Analysis!$A$2:$A$8,MI_Match_Analysis!$F$2:$F$8,"Not Found")</f>
        <v>Not Found</v>
      </c>
    </row>
    <row r="10424" spans="1:20" hidden="1" x14ac:dyDescent="0.3">
      <c r="A10424">
        <v>45</v>
      </c>
      <c r="B10424" s="1">
        <v>46145</v>
      </c>
      <c r="C10424" t="s">
        <v>162</v>
      </c>
      <c r="D10424" t="s">
        <v>75</v>
      </c>
      <c r="E10424" t="s">
        <v>35</v>
      </c>
      <c r="F10424" t="s">
        <v>25</v>
      </c>
      <c r="G10424">
        <v>2</v>
      </c>
      <c r="H10424">
        <v>11.3</v>
      </c>
      <c r="I10424" t="s">
        <v>60</v>
      </c>
      <c r="J10424" t="s">
        <v>120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 t="s">
        <v>83</v>
      </c>
      <c r="R10424" t="s">
        <v>83</v>
      </c>
      <c r="S10424" t="s">
        <v>83</v>
      </c>
      <c r="T10424" t="str">
        <f>_xlfn.XLOOKUP(A10424,MI_Match_Analysis!$A$2:$A$8,MI_Match_Analysis!$F$2:$F$8,"Not Found")</f>
        <v>Not Found</v>
      </c>
    </row>
    <row r="10425" spans="1:20" hidden="1" x14ac:dyDescent="0.3">
      <c r="A10425">
        <v>45</v>
      </c>
      <c r="B10425" s="1">
        <v>46145</v>
      </c>
      <c r="C10425" t="s">
        <v>162</v>
      </c>
      <c r="D10425" t="s">
        <v>75</v>
      </c>
      <c r="E10425" t="s">
        <v>35</v>
      </c>
      <c r="F10425" t="s">
        <v>25</v>
      </c>
      <c r="G10425">
        <v>2</v>
      </c>
      <c r="H10425">
        <v>11.4</v>
      </c>
      <c r="I10425" t="s">
        <v>60</v>
      </c>
      <c r="J10425" t="s">
        <v>120</v>
      </c>
      <c r="K10425">
        <v>4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 t="s">
        <v>83</v>
      </c>
      <c r="R10425" t="s">
        <v>83</v>
      </c>
      <c r="S10425" t="s">
        <v>83</v>
      </c>
      <c r="T10425" t="str">
        <f>_xlfn.XLOOKUP(A10425,MI_Match_Analysis!$A$2:$A$8,MI_Match_Analysis!$F$2:$F$8,"Not Found")</f>
        <v>Not Found</v>
      </c>
    </row>
    <row r="10426" spans="1:20" hidden="1" x14ac:dyDescent="0.3">
      <c r="A10426">
        <v>45</v>
      </c>
      <c r="B10426" s="1">
        <v>46145</v>
      </c>
      <c r="C10426" t="s">
        <v>162</v>
      </c>
      <c r="D10426" t="s">
        <v>75</v>
      </c>
      <c r="E10426" t="s">
        <v>35</v>
      </c>
      <c r="F10426" t="s">
        <v>25</v>
      </c>
      <c r="G10426">
        <v>2</v>
      </c>
      <c r="H10426">
        <v>11.5</v>
      </c>
      <c r="I10426" t="s">
        <v>60</v>
      </c>
      <c r="J10426" t="s">
        <v>120</v>
      </c>
      <c r="K10426">
        <v>4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 t="s">
        <v>83</v>
      </c>
      <c r="R10426" t="s">
        <v>83</v>
      </c>
      <c r="S10426" t="s">
        <v>83</v>
      </c>
      <c r="T10426" t="str">
        <f>_xlfn.XLOOKUP(A10426,MI_Match_Analysis!$A$2:$A$8,MI_Match_Analysis!$F$2:$F$8,"Not Found")</f>
        <v>Not Found</v>
      </c>
    </row>
    <row r="10427" spans="1:20" hidden="1" x14ac:dyDescent="0.3">
      <c r="A10427">
        <v>45</v>
      </c>
      <c r="B10427" s="1">
        <v>46145</v>
      </c>
      <c r="C10427" t="s">
        <v>162</v>
      </c>
      <c r="D10427" t="s">
        <v>75</v>
      </c>
      <c r="E10427" t="s">
        <v>35</v>
      </c>
      <c r="F10427" t="s">
        <v>25</v>
      </c>
      <c r="G10427">
        <v>2</v>
      </c>
      <c r="H10427">
        <v>11.6</v>
      </c>
      <c r="I10427" t="s">
        <v>60</v>
      </c>
      <c r="J10427" t="s">
        <v>120</v>
      </c>
      <c r="K10427">
        <v>1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 t="s">
        <v>83</v>
      </c>
      <c r="R10427" t="s">
        <v>83</v>
      </c>
      <c r="S10427" t="s">
        <v>83</v>
      </c>
      <c r="T10427" t="str">
        <f>_xlfn.XLOOKUP(A10427,MI_Match_Analysis!$A$2:$A$8,MI_Match_Analysis!$F$2:$F$8,"Not Found")</f>
        <v>Not Found</v>
      </c>
    </row>
    <row r="10428" spans="1:20" hidden="1" x14ac:dyDescent="0.3">
      <c r="A10428">
        <v>45</v>
      </c>
      <c r="B10428" s="1">
        <v>46145</v>
      </c>
      <c r="C10428" t="s">
        <v>162</v>
      </c>
      <c r="D10428" t="s">
        <v>75</v>
      </c>
      <c r="E10428" t="s">
        <v>35</v>
      </c>
      <c r="F10428" t="s">
        <v>25</v>
      </c>
      <c r="G10428">
        <v>2</v>
      </c>
      <c r="H10428">
        <v>12.1</v>
      </c>
      <c r="I10428" t="s">
        <v>60</v>
      </c>
      <c r="J10428" t="s">
        <v>96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 t="s">
        <v>83</v>
      </c>
      <c r="R10428" t="s">
        <v>83</v>
      </c>
      <c r="S10428" t="s">
        <v>83</v>
      </c>
      <c r="T10428" t="str">
        <f>_xlfn.XLOOKUP(A10428,MI_Match_Analysis!$A$2:$A$8,MI_Match_Analysis!$F$2:$F$8,"Not Found")</f>
        <v>Not Found</v>
      </c>
    </row>
    <row r="10429" spans="1:20" hidden="1" x14ac:dyDescent="0.3">
      <c r="A10429">
        <v>45</v>
      </c>
      <c r="B10429" s="1">
        <v>46145</v>
      </c>
      <c r="C10429" t="s">
        <v>162</v>
      </c>
      <c r="D10429" t="s">
        <v>75</v>
      </c>
      <c r="E10429" t="s">
        <v>35</v>
      </c>
      <c r="F10429" t="s">
        <v>25</v>
      </c>
      <c r="G10429">
        <v>2</v>
      </c>
      <c r="H10429">
        <v>12.2</v>
      </c>
      <c r="I10429" t="s">
        <v>60</v>
      </c>
      <c r="J10429" t="s">
        <v>96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 t="s">
        <v>83</v>
      </c>
      <c r="R10429" t="s">
        <v>83</v>
      </c>
      <c r="S10429" t="s">
        <v>83</v>
      </c>
      <c r="T10429" t="str">
        <f>_xlfn.XLOOKUP(A10429,MI_Match_Analysis!$A$2:$A$8,MI_Match_Analysis!$F$2:$F$8,"Not Found")</f>
        <v>Not Found</v>
      </c>
    </row>
    <row r="10430" spans="1:20" hidden="1" x14ac:dyDescent="0.3">
      <c r="A10430">
        <v>45</v>
      </c>
      <c r="B10430" s="1">
        <v>46145</v>
      </c>
      <c r="C10430" t="s">
        <v>162</v>
      </c>
      <c r="D10430" t="s">
        <v>75</v>
      </c>
      <c r="E10430" t="s">
        <v>35</v>
      </c>
      <c r="F10430" t="s">
        <v>25</v>
      </c>
      <c r="G10430">
        <v>2</v>
      </c>
      <c r="H10430">
        <v>12.3</v>
      </c>
      <c r="I10430" t="s">
        <v>60</v>
      </c>
      <c r="J10430" t="s">
        <v>96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 t="s">
        <v>83</v>
      </c>
      <c r="R10430" t="s">
        <v>83</v>
      </c>
      <c r="S10430" t="s">
        <v>83</v>
      </c>
      <c r="T10430" t="str">
        <f>_xlfn.XLOOKUP(A10430,MI_Match_Analysis!$A$2:$A$8,MI_Match_Analysis!$F$2:$F$8,"Not Found")</f>
        <v>Not Found</v>
      </c>
    </row>
    <row r="10431" spans="1:20" hidden="1" x14ac:dyDescent="0.3">
      <c r="A10431">
        <v>45</v>
      </c>
      <c r="B10431" s="1">
        <v>46145</v>
      </c>
      <c r="C10431" t="s">
        <v>162</v>
      </c>
      <c r="D10431" t="s">
        <v>75</v>
      </c>
      <c r="E10431" t="s">
        <v>35</v>
      </c>
      <c r="F10431" t="s">
        <v>25</v>
      </c>
      <c r="G10431">
        <v>2</v>
      </c>
      <c r="H10431">
        <v>12.4</v>
      </c>
      <c r="I10431" t="s">
        <v>179</v>
      </c>
      <c r="J10431" t="s">
        <v>96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 t="s">
        <v>83</v>
      </c>
      <c r="R10431" t="s">
        <v>83</v>
      </c>
      <c r="S10431" t="s">
        <v>83</v>
      </c>
      <c r="T10431" t="str">
        <f>_xlfn.XLOOKUP(A10431,MI_Match_Analysis!$A$2:$A$8,MI_Match_Analysis!$F$2:$F$8,"Not Found")</f>
        <v>Not Found</v>
      </c>
    </row>
    <row r="10432" spans="1:20" hidden="1" x14ac:dyDescent="0.3">
      <c r="A10432">
        <v>45</v>
      </c>
      <c r="B10432" s="1">
        <v>46145</v>
      </c>
      <c r="C10432" t="s">
        <v>162</v>
      </c>
      <c r="D10432" t="s">
        <v>75</v>
      </c>
      <c r="E10432" t="s">
        <v>35</v>
      </c>
      <c r="F10432" t="s">
        <v>25</v>
      </c>
      <c r="G10432">
        <v>2</v>
      </c>
      <c r="H10432">
        <v>12.5</v>
      </c>
      <c r="I10432" t="s">
        <v>179</v>
      </c>
      <c r="J10432" t="s">
        <v>96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 t="s">
        <v>83</v>
      </c>
      <c r="R10432" t="s">
        <v>83</v>
      </c>
      <c r="S10432" t="s">
        <v>83</v>
      </c>
      <c r="T10432" t="str">
        <f>_xlfn.XLOOKUP(A10432,MI_Match_Analysis!$A$2:$A$8,MI_Match_Analysis!$F$2:$F$8,"Not Found")</f>
        <v>Not Found</v>
      </c>
    </row>
    <row r="10433" spans="1:20" hidden="1" x14ac:dyDescent="0.3">
      <c r="A10433">
        <v>45</v>
      </c>
      <c r="B10433" s="1">
        <v>46145</v>
      </c>
      <c r="C10433" t="s">
        <v>162</v>
      </c>
      <c r="D10433" t="s">
        <v>75</v>
      </c>
      <c r="E10433" t="s">
        <v>35</v>
      </c>
      <c r="F10433" t="s">
        <v>25</v>
      </c>
      <c r="G10433">
        <v>2</v>
      </c>
      <c r="H10433">
        <v>12.6</v>
      </c>
      <c r="I10433" t="s">
        <v>60</v>
      </c>
      <c r="J10433" t="s">
        <v>96</v>
      </c>
      <c r="K10433">
        <v>1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 t="s">
        <v>83</v>
      </c>
      <c r="R10433" t="s">
        <v>83</v>
      </c>
      <c r="S10433" t="s">
        <v>83</v>
      </c>
      <c r="T10433" t="str">
        <f>_xlfn.XLOOKUP(A10433,MI_Match_Analysis!$A$2:$A$8,MI_Match_Analysis!$F$2:$F$8,"Not Found")</f>
        <v>Not Found</v>
      </c>
    </row>
    <row r="10434" spans="1:20" hidden="1" x14ac:dyDescent="0.3">
      <c r="A10434">
        <v>45</v>
      </c>
      <c r="B10434" s="1">
        <v>46145</v>
      </c>
      <c r="C10434" t="s">
        <v>162</v>
      </c>
      <c r="D10434" t="s">
        <v>75</v>
      </c>
      <c r="E10434" t="s">
        <v>35</v>
      </c>
      <c r="F10434" t="s">
        <v>25</v>
      </c>
      <c r="G10434">
        <v>2</v>
      </c>
      <c r="H10434">
        <v>13.1</v>
      </c>
      <c r="I10434" t="s">
        <v>60</v>
      </c>
      <c r="J10434" t="s">
        <v>175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 t="s">
        <v>83</v>
      </c>
      <c r="R10434" t="s">
        <v>83</v>
      </c>
      <c r="S10434" t="s">
        <v>83</v>
      </c>
      <c r="T10434" t="str">
        <f>_xlfn.XLOOKUP(A10434,MI_Match_Analysis!$A$2:$A$8,MI_Match_Analysis!$F$2:$F$8,"Not Found")</f>
        <v>Not Found</v>
      </c>
    </row>
    <row r="10435" spans="1:20" hidden="1" x14ac:dyDescent="0.3">
      <c r="A10435">
        <v>45</v>
      </c>
      <c r="B10435" s="1">
        <v>46145</v>
      </c>
      <c r="C10435" t="s">
        <v>162</v>
      </c>
      <c r="D10435" t="s">
        <v>75</v>
      </c>
      <c r="E10435" t="s">
        <v>35</v>
      </c>
      <c r="F10435" t="s">
        <v>25</v>
      </c>
      <c r="G10435">
        <v>2</v>
      </c>
      <c r="H10435">
        <v>13.2</v>
      </c>
      <c r="I10435" t="s">
        <v>60</v>
      </c>
      <c r="J10435" t="s">
        <v>175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 t="s">
        <v>83</v>
      </c>
      <c r="R10435" t="s">
        <v>83</v>
      </c>
      <c r="S10435" t="s">
        <v>83</v>
      </c>
      <c r="T10435" t="str">
        <f>_xlfn.XLOOKUP(A10435,MI_Match_Analysis!$A$2:$A$8,MI_Match_Analysis!$F$2:$F$8,"Not Found")</f>
        <v>Not Found</v>
      </c>
    </row>
    <row r="10436" spans="1:20" hidden="1" x14ac:dyDescent="0.3">
      <c r="A10436">
        <v>45</v>
      </c>
      <c r="B10436" s="1">
        <v>46145</v>
      </c>
      <c r="C10436" t="s">
        <v>162</v>
      </c>
      <c r="D10436" t="s">
        <v>75</v>
      </c>
      <c r="E10436" t="s">
        <v>35</v>
      </c>
      <c r="F10436" t="s">
        <v>25</v>
      </c>
      <c r="G10436">
        <v>2</v>
      </c>
      <c r="H10436">
        <v>13.3</v>
      </c>
      <c r="I10436" t="s">
        <v>179</v>
      </c>
      <c r="J10436" t="s">
        <v>175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 t="s">
        <v>83</v>
      </c>
      <c r="R10436" t="s">
        <v>83</v>
      </c>
      <c r="S10436" t="s">
        <v>83</v>
      </c>
      <c r="T10436" t="str">
        <f>_xlfn.XLOOKUP(A10436,MI_Match_Analysis!$A$2:$A$8,MI_Match_Analysis!$F$2:$F$8,"Not Found")</f>
        <v>Not Found</v>
      </c>
    </row>
    <row r="10437" spans="1:20" hidden="1" x14ac:dyDescent="0.3">
      <c r="A10437">
        <v>45</v>
      </c>
      <c r="B10437" s="1">
        <v>46145</v>
      </c>
      <c r="C10437" t="s">
        <v>162</v>
      </c>
      <c r="D10437" t="s">
        <v>75</v>
      </c>
      <c r="E10437" t="s">
        <v>35</v>
      </c>
      <c r="F10437" t="s">
        <v>25</v>
      </c>
      <c r="G10437">
        <v>2</v>
      </c>
      <c r="H10437">
        <v>13.4</v>
      </c>
      <c r="I10437" t="s">
        <v>179</v>
      </c>
      <c r="J10437" t="s">
        <v>175</v>
      </c>
      <c r="K10437">
        <v>4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 t="s">
        <v>83</v>
      </c>
      <c r="R10437" t="s">
        <v>83</v>
      </c>
      <c r="S10437" t="s">
        <v>83</v>
      </c>
      <c r="T10437" t="str">
        <f>_xlfn.XLOOKUP(A10437,MI_Match_Analysis!$A$2:$A$8,MI_Match_Analysis!$F$2:$F$8,"Not Found")</f>
        <v>Not Found</v>
      </c>
    </row>
    <row r="10438" spans="1:20" hidden="1" x14ac:dyDescent="0.3">
      <c r="A10438">
        <v>45</v>
      </c>
      <c r="B10438" s="1">
        <v>46145</v>
      </c>
      <c r="C10438" t="s">
        <v>162</v>
      </c>
      <c r="D10438" t="s">
        <v>75</v>
      </c>
      <c r="E10438" t="s">
        <v>35</v>
      </c>
      <c r="F10438" t="s">
        <v>25</v>
      </c>
      <c r="G10438">
        <v>2</v>
      </c>
      <c r="H10438">
        <v>13.5</v>
      </c>
      <c r="I10438" t="s">
        <v>179</v>
      </c>
      <c r="J10438" t="s">
        <v>175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 t="s">
        <v>83</v>
      </c>
      <c r="R10438" t="s">
        <v>83</v>
      </c>
      <c r="S10438" t="s">
        <v>83</v>
      </c>
      <c r="T10438" t="str">
        <f>_xlfn.XLOOKUP(A10438,MI_Match_Analysis!$A$2:$A$8,MI_Match_Analysis!$F$2:$F$8,"Not Found")</f>
        <v>Not Found</v>
      </c>
    </row>
    <row r="10439" spans="1:20" hidden="1" x14ac:dyDescent="0.3">
      <c r="A10439">
        <v>45</v>
      </c>
      <c r="B10439" s="1">
        <v>46145</v>
      </c>
      <c r="C10439" t="s">
        <v>162</v>
      </c>
      <c r="D10439" t="s">
        <v>75</v>
      </c>
      <c r="E10439" t="s">
        <v>35</v>
      </c>
      <c r="F10439" t="s">
        <v>25</v>
      </c>
      <c r="G10439">
        <v>2</v>
      </c>
      <c r="H10439">
        <v>13.6</v>
      </c>
      <c r="I10439" t="s">
        <v>60</v>
      </c>
      <c r="J10439" t="s">
        <v>175</v>
      </c>
      <c r="K10439">
        <v>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 t="s">
        <v>83</v>
      </c>
      <c r="R10439" t="s">
        <v>83</v>
      </c>
      <c r="S10439" t="s">
        <v>83</v>
      </c>
      <c r="T10439" t="str">
        <f>_xlfn.XLOOKUP(A10439,MI_Match_Analysis!$A$2:$A$8,MI_Match_Analysis!$F$2:$F$8,"Not Found")</f>
        <v>Not Found</v>
      </c>
    </row>
    <row r="10440" spans="1:20" hidden="1" x14ac:dyDescent="0.3">
      <c r="A10440">
        <v>45</v>
      </c>
      <c r="B10440" s="1">
        <v>46145</v>
      </c>
      <c r="C10440" t="s">
        <v>162</v>
      </c>
      <c r="D10440" t="s">
        <v>75</v>
      </c>
      <c r="E10440" t="s">
        <v>35</v>
      </c>
      <c r="F10440" t="s">
        <v>25</v>
      </c>
      <c r="G10440">
        <v>2</v>
      </c>
      <c r="H10440">
        <v>14.1</v>
      </c>
      <c r="I10440" t="s">
        <v>60</v>
      </c>
      <c r="J10440" t="s">
        <v>107</v>
      </c>
      <c r="K10440">
        <v>1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 t="s">
        <v>83</v>
      </c>
      <c r="R10440" t="s">
        <v>83</v>
      </c>
      <c r="S10440" t="s">
        <v>83</v>
      </c>
      <c r="T10440" t="str">
        <f>_xlfn.XLOOKUP(A10440,MI_Match_Analysis!$A$2:$A$8,MI_Match_Analysis!$F$2:$F$8,"Not Found")</f>
        <v>Not Found</v>
      </c>
    </row>
    <row r="10441" spans="1:20" hidden="1" x14ac:dyDescent="0.3">
      <c r="A10441">
        <v>45</v>
      </c>
      <c r="B10441" s="1">
        <v>46145</v>
      </c>
      <c r="C10441" t="s">
        <v>162</v>
      </c>
      <c r="D10441" t="s">
        <v>75</v>
      </c>
      <c r="E10441" t="s">
        <v>35</v>
      </c>
      <c r="F10441" t="s">
        <v>25</v>
      </c>
      <c r="G10441">
        <v>2</v>
      </c>
      <c r="H10441">
        <v>14.2</v>
      </c>
      <c r="I10441" t="s">
        <v>179</v>
      </c>
      <c r="J10441" t="s">
        <v>107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 t="s">
        <v>83</v>
      </c>
      <c r="R10441" t="s">
        <v>83</v>
      </c>
      <c r="S10441" t="s">
        <v>83</v>
      </c>
      <c r="T10441" t="str">
        <f>_xlfn.XLOOKUP(A10441,MI_Match_Analysis!$A$2:$A$8,MI_Match_Analysis!$F$2:$F$8,"Not Found")</f>
        <v>Not Found</v>
      </c>
    </row>
    <row r="10442" spans="1:20" hidden="1" x14ac:dyDescent="0.3">
      <c r="A10442">
        <v>45</v>
      </c>
      <c r="B10442" s="1">
        <v>46145</v>
      </c>
      <c r="C10442" t="s">
        <v>162</v>
      </c>
      <c r="D10442" t="s">
        <v>75</v>
      </c>
      <c r="E10442" t="s">
        <v>35</v>
      </c>
      <c r="F10442" t="s">
        <v>25</v>
      </c>
      <c r="G10442">
        <v>2</v>
      </c>
      <c r="H10442">
        <v>14.3</v>
      </c>
      <c r="I10442" t="s">
        <v>179</v>
      </c>
      <c r="J10442" t="s">
        <v>107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 t="s">
        <v>83</v>
      </c>
      <c r="R10442" t="s">
        <v>83</v>
      </c>
      <c r="S10442" t="s">
        <v>83</v>
      </c>
      <c r="T10442" t="str">
        <f>_xlfn.XLOOKUP(A10442,MI_Match_Analysis!$A$2:$A$8,MI_Match_Analysis!$F$2:$F$8,"Not Found")</f>
        <v>Not Found</v>
      </c>
    </row>
    <row r="10443" spans="1:20" hidden="1" x14ac:dyDescent="0.3">
      <c r="A10443">
        <v>45</v>
      </c>
      <c r="B10443" s="1">
        <v>46145</v>
      </c>
      <c r="C10443" t="s">
        <v>162</v>
      </c>
      <c r="D10443" t="s">
        <v>75</v>
      </c>
      <c r="E10443" t="s">
        <v>35</v>
      </c>
      <c r="F10443" t="s">
        <v>25</v>
      </c>
      <c r="G10443">
        <v>2</v>
      </c>
      <c r="H10443">
        <v>14.4</v>
      </c>
      <c r="I10443" t="s">
        <v>179</v>
      </c>
      <c r="J10443" t="s">
        <v>107</v>
      </c>
      <c r="K10443">
        <v>1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 t="s">
        <v>83</v>
      </c>
      <c r="R10443" t="s">
        <v>83</v>
      </c>
      <c r="S10443" t="s">
        <v>83</v>
      </c>
      <c r="T10443" t="str">
        <f>_xlfn.XLOOKUP(A10443,MI_Match_Analysis!$A$2:$A$8,MI_Match_Analysis!$F$2:$F$8,"Not Found")</f>
        <v>Not Found</v>
      </c>
    </row>
    <row r="10444" spans="1:20" hidden="1" x14ac:dyDescent="0.3">
      <c r="A10444">
        <v>45</v>
      </c>
      <c r="B10444" s="1">
        <v>46145</v>
      </c>
      <c r="C10444" t="s">
        <v>162</v>
      </c>
      <c r="D10444" t="s">
        <v>75</v>
      </c>
      <c r="E10444" t="s">
        <v>35</v>
      </c>
      <c r="F10444" t="s">
        <v>25</v>
      </c>
      <c r="G10444">
        <v>2</v>
      </c>
      <c r="H10444">
        <v>14.5</v>
      </c>
      <c r="I10444" t="s">
        <v>60</v>
      </c>
      <c r="J10444" t="s">
        <v>107</v>
      </c>
      <c r="K10444">
        <v>0</v>
      </c>
      <c r="L10444">
        <v>1</v>
      </c>
      <c r="M10444">
        <v>1</v>
      </c>
      <c r="N10444">
        <v>0</v>
      </c>
      <c r="O10444">
        <v>0</v>
      </c>
      <c r="P10444">
        <v>0</v>
      </c>
      <c r="Q10444" t="s">
        <v>83</v>
      </c>
      <c r="R10444" t="s">
        <v>83</v>
      </c>
      <c r="S10444" t="s">
        <v>83</v>
      </c>
      <c r="T10444" t="str">
        <f>_xlfn.XLOOKUP(A10444,MI_Match_Analysis!$A$2:$A$8,MI_Match_Analysis!$F$2:$F$8,"Not Found")</f>
        <v>Not Found</v>
      </c>
    </row>
    <row r="10445" spans="1:20" hidden="1" x14ac:dyDescent="0.3">
      <c r="A10445">
        <v>45</v>
      </c>
      <c r="B10445" s="1">
        <v>46145</v>
      </c>
      <c r="C10445" t="s">
        <v>162</v>
      </c>
      <c r="D10445" t="s">
        <v>75</v>
      </c>
      <c r="E10445" t="s">
        <v>35</v>
      </c>
      <c r="F10445" t="s">
        <v>25</v>
      </c>
      <c r="G10445">
        <v>2</v>
      </c>
      <c r="H10445">
        <v>14.5</v>
      </c>
      <c r="I10445" t="s">
        <v>60</v>
      </c>
      <c r="J10445" t="s">
        <v>107</v>
      </c>
      <c r="K10445">
        <v>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 t="s">
        <v>83</v>
      </c>
      <c r="R10445" t="s">
        <v>83</v>
      </c>
      <c r="S10445" t="s">
        <v>83</v>
      </c>
      <c r="T10445" t="str">
        <f>_xlfn.XLOOKUP(A10445,MI_Match_Analysis!$A$2:$A$8,MI_Match_Analysis!$F$2:$F$8,"Not Found")</f>
        <v>Not Found</v>
      </c>
    </row>
    <row r="10446" spans="1:20" hidden="1" x14ac:dyDescent="0.3">
      <c r="A10446">
        <v>45</v>
      </c>
      <c r="B10446" s="1">
        <v>46145</v>
      </c>
      <c r="C10446" t="s">
        <v>162</v>
      </c>
      <c r="D10446" t="s">
        <v>75</v>
      </c>
      <c r="E10446" t="s">
        <v>35</v>
      </c>
      <c r="F10446" t="s">
        <v>25</v>
      </c>
      <c r="G10446">
        <v>2</v>
      </c>
      <c r="H10446">
        <v>14.6</v>
      </c>
      <c r="I10446" t="s">
        <v>179</v>
      </c>
      <c r="J10446" t="s">
        <v>107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 t="s">
        <v>165</v>
      </c>
      <c r="R10446" t="s">
        <v>179</v>
      </c>
      <c r="S10446" t="s">
        <v>311</v>
      </c>
      <c r="T10446" t="str">
        <f>_xlfn.XLOOKUP(A10446,MI_Match_Analysis!$A$2:$A$8,MI_Match_Analysis!$F$2:$F$8,"Not Found")</f>
        <v>Not Found</v>
      </c>
    </row>
    <row r="10447" spans="1:20" hidden="1" x14ac:dyDescent="0.3">
      <c r="A10447">
        <v>45</v>
      </c>
      <c r="B10447" s="1">
        <v>46145</v>
      </c>
      <c r="C10447" t="s">
        <v>162</v>
      </c>
      <c r="D10447" t="s">
        <v>75</v>
      </c>
      <c r="E10447" t="s">
        <v>35</v>
      </c>
      <c r="F10447" t="s">
        <v>25</v>
      </c>
      <c r="G10447">
        <v>2</v>
      </c>
      <c r="H10447">
        <v>15.1</v>
      </c>
      <c r="I10447" t="s">
        <v>60</v>
      </c>
      <c r="J10447" t="s">
        <v>294</v>
      </c>
      <c r="K10447">
        <v>0</v>
      </c>
      <c r="L10447">
        <v>1</v>
      </c>
      <c r="M10447">
        <v>0</v>
      </c>
      <c r="N10447">
        <v>1</v>
      </c>
      <c r="O10447">
        <v>0</v>
      </c>
      <c r="P10447">
        <v>0</v>
      </c>
      <c r="Q10447" t="s">
        <v>83</v>
      </c>
      <c r="R10447" t="s">
        <v>83</v>
      </c>
      <c r="S10447" t="s">
        <v>83</v>
      </c>
      <c r="T10447" t="str">
        <f>_xlfn.XLOOKUP(A10447,MI_Match_Analysis!$A$2:$A$8,MI_Match_Analysis!$F$2:$F$8,"Not Found")</f>
        <v>Not Found</v>
      </c>
    </row>
    <row r="10448" spans="1:20" hidden="1" x14ac:dyDescent="0.3">
      <c r="A10448">
        <v>45</v>
      </c>
      <c r="B10448" s="1">
        <v>46145</v>
      </c>
      <c r="C10448" t="s">
        <v>162</v>
      </c>
      <c r="D10448" t="s">
        <v>75</v>
      </c>
      <c r="E10448" t="s">
        <v>35</v>
      </c>
      <c r="F10448" t="s">
        <v>25</v>
      </c>
      <c r="G10448">
        <v>2</v>
      </c>
      <c r="H10448">
        <v>15.2</v>
      </c>
      <c r="I10448" t="s">
        <v>122</v>
      </c>
      <c r="J10448" t="s">
        <v>294</v>
      </c>
      <c r="K10448">
        <v>1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 t="s">
        <v>83</v>
      </c>
      <c r="R10448" t="s">
        <v>83</v>
      </c>
      <c r="S10448" t="s">
        <v>83</v>
      </c>
      <c r="T10448" t="str">
        <f>_xlfn.XLOOKUP(A10448,MI_Match_Analysis!$A$2:$A$8,MI_Match_Analysis!$F$2:$F$8,"Not Found")</f>
        <v>Not Found</v>
      </c>
    </row>
    <row r="10449" spans="1:20" hidden="1" x14ac:dyDescent="0.3">
      <c r="A10449">
        <v>45</v>
      </c>
      <c r="B10449" s="1">
        <v>46145</v>
      </c>
      <c r="C10449" t="s">
        <v>162</v>
      </c>
      <c r="D10449" t="s">
        <v>75</v>
      </c>
      <c r="E10449" t="s">
        <v>35</v>
      </c>
      <c r="F10449" t="s">
        <v>25</v>
      </c>
      <c r="G10449">
        <v>2</v>
      </c>
      <c r="H10449">
        <v>15.3</v>
      </c>
      <c r="I10449" t="s">
        <v>60</v>
      </c>
      <c r="J10449" t="s">
        <v>294</v>
      </c>
      <c r="K10449">
        <v>4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 t="s">
        <v>83</v>
      </c>
      <c r="R10449" t="s">
        <v>83</v>
      </c>
      <c r="S10449" t="s">
        <v>83</v>
      </c>
      <c r="T10449" t="str">
        <f>_xlfn.XLOOKUP(A10449,MI_Match_Analysis!$A$2:$A$8,MI_Match_Analysis!$F$2:$F$8,"Not Found")</f>
        <v>Not Found</v>
      </c>
    </row>
    <row r="10450" spans="1:20" hidden="1" x14ac:dyDescent="0.3">
      <c r="A10450">
        <v>45</v>
      </c>
      <c r="B10450" s="1">
        <v>46145</v>
      </c>
      <c r="C10450" t="s">
        <v>162</v>
      </c>
      <c r="D10450" t="s">
        <v>75</v>
      </c>
      <c r="E10450" t="s">
        <v>35</v>
      </c>
      <c r="F10450" t="s">
        <v>25</v>
      </c>
      <c r="G10450">
        <v>2</v>
      </c>
      <c r="H10450">
        <v>15.4</v>
      </c>
      <c r="I10450" t="s">
        <v>60</v>
      </c>
      <c r="J10450" t="s">
        <v>294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 t="s">
        <v>83</v>
      </c>
      <c r="R10450" t="s">
        <v>83</v>
      </c>
      <c r="S10450" t="s">
        <v>83</v>
      </c>
      <c r="T10450" t="str">
        <f>_xlfn.XLOOKUP(A10450,MI_Match_Analysis!$A$2:$A$8,MI_Match_Analysis!$F$2:$F$8,"Not Found")</f>
        <v>Not Found</v>
      </c>
    </row>
    <row r="10451" spans="1:20" hidden="1" x14ac:dyDescent="0.3">
      <c r="A10451">
        <v>45</v>
      </c>
      <c r="B10451" s="1">
        <v>46145</v>
      </c>
      <c r="C10451" t="s">
        <v>162</v>
      </c>
      <c r="D10451" t="s">
        <v>75</v>
      </c>
      <c r="E10451" t="s">
        <v>35</v>
      </c>
      <c r="F10451" t="s">
        <v>25</v>
      </c>
      <c r="G10451">
        <v>2</v>
      </c>
      <c r="H10451">
        <v>15.5</v>
      </c>
      <c r="I10451" t="s">
        <v>122</v>
      </c>
      <c r="J10451" t="s">
        <v>294</v>
      </c>
      <c r="K10451">
        <v>0</v>
      </c>
      <c r="L10451">
        <v>2</v>
      </c>
      <c r="M10451">
        <v>1</v>
      </c>
      <c r="N10451">
        <v>0</v>
      </c>
      <c r="O10451">
        <v>0</v>
      </c>
      <c r="P10451">
        <v>0</v>
      </c>
      <c r="Q10451" t="s">
        <v>83</v>
      </c>
      <c r="R10451" t="s">
        <v>83</v>
      </c>
      <c r="S10451" t="s">
        <v>83</v>
      </c>
      <c r="T10451" t="str">
        <f>_xlfn.XLOOKUP(A10451,MI_Match_Analysis!$A$2:$A$8,MI_Match_Analysis!$F$2:$F$8,"Not Found")</f>
        <v>Not Found</v>
      </c>
    </row>
    <row r="10452" spans="1:20" hidden="1" x14ac:dyDescent="0.3">
      <c r="A10452">
        <v>45</v>
      </c>
      <c r="B10452" s="1">
        <v>46145</v>
      </c>
      <c r="C10452" t="s">
        <v>162</v>
      </c>
      <c r="D10452" t="s">
        <v>75</v>
      </c>
      <c r="E10452" t="s">
        <v>35</v>
      </c>
      <c r="F10452" t="s">
        <v>25</v>
      </c>
      <c r="G10452">
        <v>2</v>
      </c>
      <c r="H10452">
        <v>15.5</v>
      </c>
      <c r="I10452" t="s">
        <v>60</v>
      </c>
      <c r="J10452" t="s">
        <v>294</v>
      </c>
      <c r="K10452">
        <v>1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 t="s">
        <v>83</v>
      </c>
      <c r="R10452" t="s">
        <v>83</v>
      </c>
      <c r="S10452" t="s">
        <v>83</v>
      </c>
      <c r="T10452" t="str">
        <f>_xlfn.XLOOKUP(A10452,MI_Match_Analysis!$A$2:$A$8,MI_Match_Analysis!$F$2:$F$8,"Not Found")</f>
        <v>Not Found</v>
      </c>
    </row>
    <row r="10453" spans="1:20" hidden="1" x14ac:dyDescent="0.3">
      <c r="A10453">
        <v>45</v>
      </c>
      <c r="B10453" s="1">
        <v>46145</v>
      </c>
      <c r="C10453" t="s">
        <v>162</v>
      </c>
      <c r="D10453" t="s">
        <v>75</v>
      </c>
      <c r="E10453" t="s">
        <v>35</v>
      </c>
      <c r="F10453" t="s">
        <v>25</v>
      </c>
      <c r="G10453">
        <v>2</v>
      </c>
      <c r="H10453">
        <v>15.6</v>
      </c>
      <c r="I10453" t="s">
        <v>122</v>
      </c>
      <c r="J10453" t="s">
        <v>294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 t="s">
        <v>83</v>
      </c>
      <c r="R10453" t="s">
        <v>83</v>
      </c>
      <c r="S10453" t="s">
        <v>83</v>
      </c>
      <c r="T10453" t="str">
        <f>_xlfn.XLOOKUP(A10453,MI_Match_Analysis!$A$2:$A$8,MI_Match_Analysis!$F$2:$F$8,"Not Found")</f>
        <v>Not Found</v>
      </c>
    </row>
    <row r="10454" spans="1:20" hidden="1" x14ac:dyDescent="0.3">
      <c r="A10454">
        <v>45</v>
      </c>
      <c r="B10454" s="1">
        <v>46145</v>
      </c>
      <c r="C10454" t="s">
        <v>162</v>
      </c>
      <c r="D10454" t="s">
        <v>75</v>
      </c>
      <c r="E10454" t="s">
        <v>35</v>
      </c>
      <c r="F10454" t="s">
        <v>25</v>
      </c>
      <c r="G10454">
        <v>2</v>
      </c>
      <c r="H10454">
        <v>16.100000000000001</v>
      </c>
      <c r="I10454" t="s">
        <v>60</v>
      </c>
      <c r="J10454" t="s">
        <v>96</v>
      </c>
      <c r="K10454">
        <v>1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 t="s">
        <v>83</v>
      </c>
      <c r="R10454" t="s">
        <v>83</v>
      </c>
      <c r="S10454" t="s">
        <v>83</v>
      </c>
      <c r="T10454" t="str">
        <f>_xlfn.XLOOKUP(A10454,MI_Match_Analysis!$A$2:$A$8,MI_Match_Analysis!$F$2:$F$8,"Not Found")</f>
        <v>Not Found</v>
      </c>
    </row>
    <row r="10455" spans="1:20" hidden="1" x14ac:dyDescent="0.3">
      <c r="A10455">
        <v>45</v>
      </c>
      <c r="B10455" s="1">
        <v>46145</v>
      </c>
      <c r="C10455" t="s">
        <v>162</v>
      </c>
      <c r="D10455" t="s">
        <v>75</v>
      </c>
      <c r="E10455" t="s">
        <v>35</v>
      </c>
      <c r="F10455" t="s">
        <v>25</v>
      </c>
      <c r="G10455">
        <v>2</v>
      </c>
      <c r="H10455">
        <v>16.2</v>
      </c>
      <c r="I10455" t="s">
        <v>122</v>
      </c>
      <c r="J10455" t="s">
        <v>96</v>
      </c>
      <c r="K10455">
        <v>6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 t="s">
        <v>83</v>
      </c>
      <c r="R10455" t="s">
        <v>83</v>
      </c>
      <c r="S10455" t="s">
        <v>83</v>
      </c>
      <c r="T10455" t="str">
        <f>_xlfn.XLOOKUP(A10455,MI_Match_Analysis!$A$2:$A$8,MI_Match_Analysis!$F$2:$F$8,"Not Found")</f>
        <v>Not Found</v>
      </c>
    </row>
    <row r="10456" spans="1:20" hidden="1" x14ac:dyDescent="0.3">
      <c r="A10456">
        <v>45</v>
      </c>
      <c r="B10456" s="1">
        <v>46145</v>
      </c>
      <c r="C10456" t="s">
        <v>162</v>
      </c>
      <c r="D10456" t="s">
        <v>75</v>
      </c>
      <c r="E10456" t="s">
        <v>35</v>
      </c>
      <c r="F10456" t="s">
        <v>25</v>
      </c>
      <c r="G10456">
        <v>2</v>
      </c>
      <c r="H10456">
        <v>16.3</v>
      </c>
      <c r="I10456" t="s">
        <v>122</v>
      </c>
      <c r="J10456" t="s">
        <v>96</v>
      </c>
      <c r="K10456">
        <v>1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 t="s">
        <v>83</v>
      </c>
      <c r="R10456" t="s">
        <v>83</v>
      </c>
      <c r="S10456" t="s">
        <v>83</v>
      </c>
      <c r="T10456" t="str">
        <f>_xlfn.XLOOKUP(A10456,MI_Match_Analysis!$A$2:$A$8,MI_Match_Analysis!$F$2:$F$8,"Not Found")</f>
        <v>Not Found</v>
      </c>
    </row>
    <row r="10457" spans="1:20" hidden="1" x14ac:dyDescent="0.3">
      <c r="A10457">
        <v>45</v>
      </c>
      <c r="B10457" s="1">
        <v>46145</v>
      </c>
      <c r="C10457" t="s">
        <v>162</v>
      </c>
      <c r="D10457" t="s">
        <v>75</v>
      </c>
      <c r="E10457" t="s">
        <v>35</v>
      </c>
      <c r="F10457" t="s">
        <v>25</v>
      </c>
      <c r="G10457">
        <v>2</v>
      </c>
      <c r="H10457">
        <v>16.399999999999999</v>
      </c>
      <c r="I10457" t="s">
        <v>60</v>
      </c>
      <c r="J10457" t="s">
        <v>96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 t="s">
        <v>165</v>
      </c>
      <c r="R10457" t="s">
        <v>60</v>
      </c>
      <c r="S10457" t="s">
        <v>120</v>
      </c>
      <c r="T10457" t="str">
        <f>_xlfn.XLOOKUP(A10457,MI_Match_Analysis!$A$2:$A$8,MI_Match_Analysis!$F$2:$F$8,"Not Found")</f>
        <v>Not Found</v>
      </c>
    </row>
    <row r="10458" spans="1:20" hidden="1" x14ac:dyDescent="0.3">
      <c r="A10458">
        <v>45</v>
      </c>
      <c r="B10458" s="1">
        <v>46145</v>
      </c>
      <c r="C10458" t="s">
        <v>162</v>
      </c>
      <c r="D10458" t="s">
        <v>75</v>
      </c>
      <c r="E10458" t="s">
        <v>35</v>
      </c>
      <c r="F10458" t="s">
        <v>25</v>
      </c>
      <c r="G10458">
        <v>2</v>
      </c>
      <c r="H10458">
        <v>16.5</v>
      </c>
      <c r="I10458" t="s">
        <v>185</v>
      </c>
      <c r="J10458" t="s">
        <v>96</v>
      </c>
      <c r="K10458">
        <v>2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 t="s">
        <v>83</v>
      </c>
      <c r="R10458" t="s">
        <v>83</v>
      </c>
      <c r="S10458" t="s">
        <v>83</v>
      </c>
      <c r="T10458" t="str">
        <f>_xlfn.XLOOKUP(A10458,MI_Match_Analysis!$A$2:$A$8,MI_Match_Analysis!$F$2:$F$8,"Not Found")</f>
        <v>Not Found</v>
      </c>
    </row>
    <row r="10459" spans="1:20" hidden="1" x14ac:dyDescent="0.3">
      <c r="A10459">
        <v>45</v>
      </c>
      <c r="B10459" s="1">
        <v>46145</v>
      </c>
      <c r="C10459" t="s">
        <v>162</v>
      </c>
      <c r="D10459" t="s">
        <v>75</v>
      </c>
      <c r="E10459" t="s">
        <v>35</v>
      </c>
      <c r="F10459" t="s">
        <v>25</v>
      </c>
      <c r="G10459">
        <v>2</v>
      </c>
      <c r="H10459">
        <v>16.600000000000001</v>
      </c>
      <c r="I10459" t="s">
        <v>185</v>
      </c>
      <c r="J10459" t="s">
        <v>96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 t="s">
        <v>83</v>
      </c>
      <c r="R10459" t="s">
        <v>83</v>
      </c>
      <c r="S10459" t="s">
        <v>83</v>
      </c>
      <c r="T10459" t="str">
        <f>_xlfn.XLOOKUP(A10459,MI_Match_Analysis!$A$2:$A$8,MI_Match_Analysis!$F$2:$F$8,"Not Found")</f>
        <v>Not Found</v>
      </c>
    </row>
    <row r="10460" spans="1:20" hidden="1" x14ac:dyDescent="0.3">
      <c r="A10460">
        <v>45</v>
      </c>
      <c r="B10460" s="1">
        <v>46145</v>
      </c>
      <c r="C10460" t="s">
        <v>162</v>
      </c>
      <c r="D10460" t="s">
        <v>75</v>
      </c>
      <c r="E10460" t="s">
        <v>35</v>
      </c>
      <c r="F10460" t="s">
        <v>25</v>
      </c>
      <c r="G10460">
        <v>2</v>
      </c>
      <c r="H10460">
        <v>17.100000000000001</v>
      </c>
      <c r="I10460" t="s">
        <v>122</v>
      </c>
      <c r="J10460" t="s">
        <v>107</v>
      </c>
      <c r="K10460">
        <v>5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 t="s">
        <v>83</v>
      </c>
      <c r="R10460" t="s">
        <v>83</v>
      </c>
      <c r="S10460" t="s">
        <v>83</v>
      </c>
      <c r="T10460" t="str">
        <f>_xlfn.XLOOKUP(A10460,MI_Match_Analysis!$A$2:$A$8,MI_Match_Analysis!$F$2:$F$8,"Not Found")</f>
        <v>Not Found</v>
      </c>
    </row>
    <row r="10461" spans="1:20" hidden="1" x14ac:dyDescent="0.3">
      <c r="A10461">
        <v>45</v>
      </c>
      <c r="B10461" s="1">
        <v>46145</v>
      </c>
      <c r="C10461" t="s">
        <v>162</v>
      </c>
      <c r="D10461" t="s">
        <v>75</v>
      </c>
      <c r="E10461" t="s">
        <v>35</v>
      </c>
      <c r="F10461" t="s">
        <v>25</v>
      </c>
      <c r="G10461">
        <v>2</v>
      </c>
      <c r="H10461">
        <v>17.2</v>
      </c>
      <c r="I10461" t="s">
        <v>185</v>
      </c>
      <c r="J10461" t="s">
        <v>107</v>
      </c>
      <c r="K10461">
        <v>1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 t="s">
        <v>83</v>
      </c>
      <c r="R10461" t="s">
        <v>83</v>
      </c>
      <c r="S10461" t="s">
        <v>83</v>
      </c>
      <c r="T10461" t="str">
        <f>_xlfn.XLOOKUP(A10461,MI_Match_Analysis!$A$2:$A$8,MI_Match_Analysis!$F$2:$F$8,"Not Found")</f>
        <v>Not Found</v>
      </c>
    </row>
    <row r="10462" spans="1:20" hidden="1" x14ac:dyDescent="0.3">
      <c r="A10462">
        <v>45</v>
      </c>
      <c r="B10462" s="1">
        <v>46145</v>
      </c>
      <c r="C10462" t="s">
        <v>162</v>
      </c>
      <c r="D10462" t="s">
        <v>75</v>
      </c>
      <c r="E10462" t="s">
        <v>35</v>
      </c>
      <c r="F10462" t="s">
        <v>25</v>
      </c>
      <c r="G10462">
        <v>2</v>
      </c>
      <c r="H10462">
        <v>17.3</v>
      </c>
      <c r="I10462" t="s">
        <v>122</v>
      </c>
      <c r="J10462" t="s">
        <v>107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 t="s">
        <v>83</v>
      </c>
      <c r="R10462" t="s">
        <v>83</v>
      </c>
      <c r="S10462" t="s">
        <v>83</v>
      </c>
      <c r="T10462" t="str">
        <f>_xlfn.XLOOKUP(A10462,MI_Match_Analysis!$A$2:$A$8,MI_Match_Analysis!$F$2:$F$8,"Not Found")</f>
        <v>Not Found</v>
      </c>
    </row>
    <row r="10463" spans="1:20" hidden="1" x14ac:dyDescent="0.3">
      <c r="A10463">
        <v>45</v>
      </c>
      <c r="B10463" s="1">
        <v>46145</v>
      </c>
      <c r="C10463" t="s">
        <v>162</v>
      </c>
      <c r="D10463" t="s">
        <v>75</v>
      </c>
      <c r="E10463" t="s">
        <v>35</v>
      </c>
      <c r="F10463" t="s">
        <v>25</v>
      </c>
      <c r="G10463">
        <v>2</v>
      </c>
      <c r="H10463">
        <v>17.399999999999999</v>
      </c>
      <c r="I10463" t="s">
        <v>122</v>
      </c>
      <c r="J10463" t="s">
        <v>107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 t="s">
        <v>83</v>
      </c>
      <c r="R10463" t="s">
        <v>83</v>
      </c>
      <c r="S10463" t="s">
        <v>83</v>
      </c>
      <c r="T10463" t="str">
        <f>_xlfn.XLOOKUP(A10463,MI_Match_Analysis!$A$2:$A$8,MI_Match_Analysis!$F$2:$F$8,"Not Found")</f>
        <v>Not Found</v>
      </c>
    </row>
    <row r="10464" spans="1:20" hidden="1" x14ac:dyDescent="0.3">
      <c r="A10464">
        <v>45</v>
      </c>
      <c r="B10464" s="1">
        <v>46145</v>
      </c>
      <c r="C10464" t="s">
        <v>162</v>
      </c>
      <c r="D10464" t="s">
        <v>75</v>
      </c>
      <c r="E10464" t="s">
        <v>35</v>
      </c>
      <c r="F10464" t="s">
        <v>25</v>
      </c>
      <c r="G10464">
        <v>2</v>
      </c>
      <c r="H10464">
        <v>17.5</v>
      </c>
      <c r="I10464" t="s">
        <v>122</v>
      </c>
      <c r="J10464" t="s">
        <v>107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 t="s">
        <v>83</v>
      </c>
      <c r="R10464" t="s">
        <v>83</v>
      </c>
      <c r="S10464" t="s">
        <v>83</v>
      </c>
      <c r="T10464" t="str">
        <f>_xlfn.XLOOKUP(A10464,MI_Match_Analysis!$A$2:$A$8,MI_Match_Analysis!$F$2:$F$8,"Not Found")</f>
        <v>Not Found</v>
      </c>
    </row>
    <row r="10465" spans="1:20" hidden="1" x14ac:dyDescent="0.3">
      <c r="A10465">
        <v>45</v>
      </c>
      <c r="B10465" s="1">
        <v>46145</v>
      </c>
      <c r="C10465" t="s">
        <v>162</v>
      </c>
      <c r="D10465" t="s">
        <v>75</v>
      </c>
      <c r="E10465" t="s">
        <v>35</v>
      </c>
      <c r="F10465" t="s">
        <v>25</v>
      </c>
      <c r="G10465">
        <v>2</v>
      </c>
      <c r="H10465">
        <v>17.600000000000001</v>
      </c>
      <c r="I10465" t="s">
        <v>122</v>
      </c>
      <c r="J10465" t="s">
        <v>107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 t="s">
        <v>83</v>
      </c>
      <c r="R10465" t="s">
        <v>83</v>
      </c>
      <c r="S10465" t="s">
        <v>83</v>
      </c>
      <c r="T10465" t="str">
        <f>_xlfn.XLOOKUP(A10465,MI_Match_Analysis!$A$2:$A$8,MI_Match_Analysis!$F$2:$F$8,"Not Found")</f>
        <v>Not Found</v>
      </c>
    </row>
    <row r="10466" spans="1:20" hidden="1" x14ac:dyDescent="0.3">
      <c r="A10466">
        <v>45</v>
      </c>
      <c r="B10466" s="1">
        <v>46145</v>
      </c>
      <c r="C10466" t="s">
        <v>162</v>
      </c>
      <c r="D10466" t="s">
        <v>75</v>
      </c>
      <c r="E10466" t="s">
        <v>35</v>
      </c>
      <c r="F10466" t="s">
        <v>25</v>
      </c>
      <c r="G10466">
        <v>2</v>
      </c>
      <c r="H10466">
        <v>18.100000000000001</v>
      </c>
      <c r="I10466" t="s">
        <v>122</v>
      </c>
      <c r="J10466" t="s">
        <v>120</v>
      </c>
      <c r="K10466">
        <v>0</v>
      </c>
      <c r="L10466">
        <v>1</v>
      </c>
      <c r="M10466">
        <v>1</v>
      </c>
      <c r="N10466">
        <v>0</v>
      </c>
      <c r="O10466">
        <v>0</v>
      </c>
      <c r="P10466">
        <v>0</v>
      </c>
      <c r="Q10466" t="s">
        <v>83</v>
      </c>
      <c r="R10466" t="s">
        <v>83</v>
      </c>
      <c r="S10466" t="s">
        <v>83</v>
      </c>
      <c r="T10466" t="str">
        <f>_xlfn.XLOOKUP(A10466,MI_Match_Analysis!$A$2:$A$8,MI_Match_Analysis!$F$2:$F$8,"Not Found")</f>
        <v>Not Found</v>
      </c>
    </row>
    <row r="10467" spans="1:20" hidden="1" x14ac:dyDescent="0.3">
      <c r="A10467">
        <v>45</v>
      </c>
      <c r="B10467" s="1">
        <v>46145</v>
      </c>
      <c r="C10467" t="s">
        <v>162</v>
      </c>
      <c r="D10467" t="s">
        <v>75</v>
      </c>
      <c r="E10467" t="s">
        <v>35</v>
      </c>
      <c r="F10467" t="s">
        <v>25</v>
      </c>
      <c r="G10467">
        <v>2</v>
      </c>
      <c r="H10467">
        <v>18.100000000000001</v>
      </c>
      <c r="I10467" t="s">
        <v>122</v>
      </c>
      <c r="J10467" t="s">
        <v>120</v>
      </c>
      <c r="K10467">
        <v>4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 t="s">
        <v>83</v>
      </c>
      <c r="R10467" t="s">
        <v>83</v>
      </c>
      <c r="S10467" t="s">
        <v>83</v>
      </c>
      <c r="T10467" t="str">
        <f>_xlfn.XLOOKUP(A10467,MI_Match_Analysis!$A$2:$A$8,MI_Match_Analysis!$F$2:$F$8,"Not Found")</f>
        <v>Not Found</v>
      </c>
    </row>
    <row r="10468" spans="1:20" hidden="1" x14ac:dyDescent="0.3">
      <c r="A10468">
        <v>45</v>
      </c>
      <c r="B10468" s="1">
        <v>46145</v>
      </c>
      <c r="C10468" t="s">
        <v>162</v>
      </c>
      <c r="D10468" t="s">
        <v>75</v>
      </c>
      <c r="E10468" t="s">
        <v>35</v>
      </c>
      <c r="F10468" t="s">
        <v>25</v>
      </c>
      <c r="G10468">
        <v>2</v>
      </c>
      <c r="H10468">
        <v>18.2</v>
      </c>
      <c r="I10468" t="s">
        <v>122</v>
      </c>
      <c r="J10468" t="s">
        <v>120</v>
      </c>
      <c r="K10468">
        <v>4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 t="s">
        <v>83</v>
      </c>
      <c r="R10468" t="s">
        <v>83</v>
      </c>
      <c r="S10468" t="s">
        <v>83</v>
      </c>
      <c r="T10468" t="str">
        <f>_xlfn.XLOOKUP(A10468,MI_Match_Analysis!$A$2:$A$8,MI_Match_Analysis!$F$2:$F$8,"Not Found")</f>
        <v>Not Found</v>
      </c>
    </row>
    <row r="10469" spans="1:20" hidden="1" x14ac:dyDescent="0.3">
      <c r="A10469">
        <v>46</v>
      </c>
      <c r="B10469" s="1">
        <v>46145</v>
      </c>
      <c r="C10469" t="s">
        <v>162</v>
      </c>
      <c r="D10469" t="s">
        <v>71</v>
      </c>
      <c r="E10469" t="s">
        <v>47</v>
      </c>
      <c r="F10469" t="s">
        <v>48</v>
      </c>
      <c r="G10469">
        <v>1</v>
      </c>
      <c r="H10469">
        <v>0.1</v>
      </c>
      <c r="I10469" t="s">
        <v>64</v>
      </c>
      <c r="J10469" t="s">
        <v>221</v>
      </c>
      <c r="K10469">
        <v>2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 t="s">
        <v>83</v>
      </c>
      <c r="R10469" t="s">
        <v>83</v>
      </c>
      <c r="S10469" t="s">
        <v>83</v>
      </c>
      <c r="T10469" t="str">
        <f>_xlfn.XLOOKUP(A10469,MI_Match_Analysis!$A$2:$A$8,MI_Match_Analysis!$F$2:$F$8,"Not Found")</f>
        <v>Not Found</v>
      </c>
    </row>
    <row r="10470" spans="1:20" hidden="1" x14ac:dyDescent="0.3">
      <c r="A10470">
        <v>46</v>
      </c>
      <c r="B10470" s="1">
        <v>46145</v>
      </c>
      <c r="C10470" t="s">
        <v>162</v>
      </c>
      <c r="D10470" t="s">
        <v>71</v>
      </c>
      <c r="E10470" t="s">
        <v>47</v>
      </c>
      <c r="F10470" t="s">
        <v>48</v>
      </c>
      <c r="G10470">
        <v>1</v>
      </c>
      <c r="H10470">
        <v>0.2</v>
      </c>
      <c r="I10470" t="s">
        <v>64</v>
      </c>
      <c r="J10470" t="s">
        <v>221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 t="s">
        <v>165</v>
      </c>
      <c r="R10470" t="s">
        <v>64</v>
      </c>
      <c r="S10470" t="s">
        <v>312</v>
      </c>
      <c r="T10470" t="str">
        <f>_xlfn.XLOOKUP(A10470,MI_Match_Analysis!$A$2:$A$8,MI_Match_Analysis!$F$2:$F$8,"Not Found")</f>
        <v>Not Found</v>
      </c>
    </row>
    <row r="10471" spans="1:20" hidden="1" x14ac:dyDescent="0.3">
      <c r="A10471">
        <v>46</v>
      </c>
      <c r="B10471" s="1">
        <v>46145</v>
      </c>
      <c r="C10471" t="s">
        <v>162</v>
      </c>
      <c r="D10471" t="s">
        <v>71</v>
      </c>
      <c r="E10471" t="s">
        <v>47</v>
      </c>
      <c r="F10471" t="s">
        <v>48</v>
      </c>
      <c r="G10471">
        <v>1</v>
      </c>
      <c r="H10471">
        <v>0.3</v>
      </c>
      <c r="I10471" t="s">
        <v>49</v>
      </c>
      <c r="J10471" t="s">
        <v>221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 t="s">
        <v>165</v>
      </c>
      <c r="R10471" t="s">
        <v>49</v>
      </c>
      <c r="S10471" t="s">
        <v>101</v>
      </c>
      <c r="T10471" t="str">
        <f>_xlfn.XLOOKUP(A10471,MI_Match_Analysis!$A$2:$A$8,MI_Match_Analysis!$F$2:$F$8,"Not Found")</f>
        <v>Not Found</v>
      </c>
    </row>
    <row r="10472" spans="1:20" hidden="1" x14ac:dyDescent="0.3">
      <c r="A10472">
        <v>46</v>
      </c>
      <c r="B10472" s="1">
        <v>46145</v>
      </c>
      <c r="C10472" t="s">
        <v>162</v>
      </c>
      <c r="D10472" t="s">
        <v>71</v>
      </c>
      <c r="E10472" t="s">
        <v>47</v>
      </c>
      <c r="F10472" t="s">
        <v>48</v>
      </c>
      <c r="G10472">
        <v>1</v>
      </c>
      <c r="H10472">
        <v>0.4</v>
      </c>
      <c r="I10472" t="s">
        <v>94</v>
      </c>
      <c r="J10472" t="s">
        <v>221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 t="s">
        <v>83</v>
      </c>
      <c r="R10472" t="s">
        <v>83</v>
      </c>
      <c r="S10472" t="s">
        <v>83</v>
      </c>
      <c r="T10472" t="str">
        <f>_xlfn.XLOOKUP(A10472,MI_Match_Analysis!$A$2:$A$8,MI_Match_Analysis!$F$2:$F$8,"Not Found")</f>
        <v>Not Found</v>
      </c>
    </row>
    <row r="10473" spans="1:20" hidden="1" x14ac:dyDescent="0.3">
      <c r="A10473">
        <v>46</v>
      </c>
      <c r="B10473" s="1">
        <v>46145</v>
      </c>
      <c r="C10473" t="s">
        <v>162</v>
      </c>
      <c r="D10473" t="s">
        <v>71</v>
      </c>
      <c r="E10473" t="s">
        <v>47</v>
      </c>
      <c r="F10473" t="s">
        <v>48</v>
      </c>
      <c r="G10473">
        <v>1</v>
      </c>
      <c r="H10473">
        <v>0.5</v>
      </c>
      <c r="I10473" t="s">
        <v>94</v>
      </c>
      <c r="J10473" t="s">
        <v>221</v>
      </c>
      <c r="K10473">
        <v>4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 t="s">
        <v>83</v>
      </c>
      <c r="R10473" t="s">
        <v>83</v>
      </c>
      <c r="S10473" t="s">
        <v>83</v>
      </c>
      <c r="T10473" t="str">
        <f>_xlfn.XLOOKUP(A10473,MI_Match_Analysis!$A$2:$A$8,MI_Match_Analysis!$F$2:$F$8,"Not Found")</f>
        <v>Not Found</v>
      </c>
    </row>
    <row r="10474" spans="1:20" hidden="1" x14ac:dyDescent="0.3">
      <c r="A10474">
        <v>46</v>
      </c>
      <c r="B10474" s="1">
        <v>46145</v>
      </c>
      <c r="C10474" t="s">
        <v>162</v>
      </c>
      <c r="D10474" t="s">
        <v>71</v>
      </c>
      <c r="E10474" t="s">
        <v>47</v>
      </c>
      <c r="F10474" t="s">
        <v>48</v>
      </c>
      <c r="G10474">
        <v>1</v>
      </c>
      <c r="H10474">
        <v>0.6</v>
      </c>
      <c r="I10474" t="s">
        <v>94</v>
      </c>
      <c r="J10474" t="s">
        <v>221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 t="s">
        <v>83</v>
      </c>
      <c r="R10474" t="s">
        <v>83</v>
      </c>
      <c r="S10474" t="s">
        <v>83</v>
      </c>
      <c r="T10474" t="str">
        <f>_xlfn.XLOOKUP(A10474,MI_Match_Analysis!$A$2:$A$8,MI_Match_Analysis!$F$2:$F$8,"Not Found")</f>
        <v>Not Found</v>
      </c>
    </row>
    <row r="10475" spans="1:20" hidden="1" x14ac:dyDescent="0.3">
      <c r="A10475">
        <v>46</v>
      </c>
      <c r="B10475" s="1">
        <v>46145</v>
      </c>
      <c r="C10475" t="s">
        <v>162</v>
      </c>
      <c r="D10475" t="s">
        <v>71</v>
      </c>
      <c r="E10475" t="s">
        <v>47</v>
      </c>
      <c r="F10475" t="s">
        <v>48</v>
      </c>
      <c r="G10475">
        <v>1</v>
      </c>
      <c r="H10475">
        <v>1.1000000000000001</v>
      </c>
      <c r="I10475" t="s">
        <v>223</v>
      </c>
      <c r="J10475" t="s">
        <v>117</v>
      </c>
      <c r="K10475">
        <v>4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 t="s">
        <v>83</v>
      </c>
      <c r="R10475" t="s">
        <v>83</v>
      </c>
      <c r="S10475" t="s">
        <v>83</v>
      </c>
      <c r="T10475" t="str">
        <f>_xlfn.XLOOKUP(A10475,MI_Match_Analysis!$A$2:$A$8,MI_Match_Analysis!$F$2:$F$8,"Not Found")</f>
        <v>Not Found</v>
      </c>
    </row>
    <row r="10476" spans="1:20" hidden="1" x14ac:dyDescent="0.3">
      <c r="A10476">
        <v>46</v>
      </c>
      <c r="B10476" s="1">
        <v>46145</v>
      </c>
      <c r="C10476" t="s">
        <v>162</v>
      </c>
      <c r="D10476" t="s">
        <v>71</v>
      </c>
      <c r="E10476" t="s">
        <v>47</v>
      </c>
      <c r="F10476" t="s">
        <v>48</v>
      </c>
      <c r="G10476">
        <v>1</v>
      </c>
      <c r="H10476">
        <v>1.2</v>
      </c>
      <c r="I10476" t="s">
        <v>223</v>
      </c>
      <c r="J10476" t="s">
        <v>117</v>
      </c>
      <c r="K10476">
        <v>4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 t="s">
        <v>83</v>
      </c>
      <c r="R10476" t="s">
        <v>83</v>
      </c>
      <c r="S10476" t="s">
        <v>83</v>
      </c>
      <c r="T10476" t="str">
        <f>_xlfn.XLOOKUP(A10476,MI_Match_Analysis!$A$2:$A$8,MI_Match_Analysis!$F$2:$F$8,"Not Found")</f>
        <v>Not Found</v>
      </c>
    </row>
    <row r="10477" spans="1:20" hidden="1" x14ac:dyDescent="0.3">
      <c r="A10477">
        <v>46</v>
      </c>
      <c r="B10477" s="1">
        <v>46145</v>
      </c>
      <c r="C10477" t="s">
        <v>162</v>
      </c>
      <c r="D10477" t="s">
        <v>71</v>
      </c>
      <c r="E10477" t="s">
        <v>47</v>
      </c>
      <c r="F10477" t="s">
        <v>48</v>
      </c>
      <c r="G10477">
        <v>1</v>
      </c>
      <c r="H10477">
        <v>1.3</v>
      </c>
      <c r="I10477" t="s">
        <v>223</v>
      </c>
      <c r="J10477" t="s">
        <v>117</v>
      </c>
      <c r="K10477">
        <v>2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 t="s">
        <v>83</v>
      </c>
      <c r="R10477" t="s">
        <v>83</v>
      </c>
      <c r="S10477" t="s">
        <v>83</v>
      </c>
      <c r="T10477" t="str">
        <f>_xlfn.XLOOKUP(A10477,MI_Match_Analysis!$A$2:$A$8,MI_Match_Analysis!$F$2:$F$8,"Not Found")</f>
        <v>Not Found</v>
      </c>
    </row>
    <row r="10478" spans="1:20" hidden="1" x14ac:dyDescent="0.3">
      <c r="A10478">
        <v>46</v>
      </c>
      <c r="B10478" s="1">
        <v>46145</v>
      </c>
      <c r="C10478" t="s">
        <v>162</v>
      </c>
      <c r="D10478" t="s">
        <v>71</v>
      </c>
      <c r="E10478" t="s">
        <v>47</v>
      </c>
      <c r="F10478" t="s">
        <v>48</v>
      </c>
      <c r="G10478">
        <v>1</v>
      </c>
      <c r="H10478">
        <v>1.4</v>
      </c>
      <c r="I10478" t="s">
        <v>223</v>
      </c>
      <c r="J10478" t="s">
        <v>117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 t="s">
        <v>83</v>
      </c>
      <c r="R10478" t="s">
        <v>83</v>
      </c>
      <c r="S10478" t="s">
        <v>83</v>
      </c>
      <c r="T10478" t="str">
        <f>_xlfn.XLOOKUP(A10478,MI_Match_Analysis!$A$2:$A$8,MI_Match_Analysis!$F$2:$F$8,"Not Found")</f>
        <v>Not Found</v>
      </c>
    </row>
    <row r="10479" spans="1:20" hidden="1" x14ac:dyDescent="0.3">
      <c r="A10479">
        <v>46</v>
      </c>
      <c r="B10479" s="1">
        <v>46145</v>
      </c>
      <c r="C10479" t="s">
        <v>162</v>
      </c>
      <c r="D10479" t="s">
        <v>71</v>
      </c>
      <c r="E10479" t="s">
        <v>47</v>
      </c>
      <c r="F10479" t="s">
        <v>48</v>
      </c>
      <c r="G10479">
        <v>1</v>
      </c>
      <c r="H10479">
        <v>1.5</v>
      </c>
      <c r="I10479" t="s">
        <v>223</v>
      </c>
      <c r="J10479" t="s">
        <v>117</v>
      </c>
      <c r="K10479">
        <v>0</v>
      </c>
      <c r="L10479">
        <v>1</v>
      </c>
      <c r="M10479">
        <v>0</v>
      </c>
      <c r="N10479">
        <v>1</v>
      </c>
      <c r="O10479">
        <v>0</v>
      </c>
      <c r="P10479">
        <v>0</v>
      </c>
      <c r="Q10479" t="s">
        <v>83</v>
      </c>
      <c r="R10479" t="s">
        <v>83</v>
      </c>
      <c r="S10479" t="s">
        <v>83</v>
      </c>
      <c r="T10479" t="str">
        <f>_xlfn.XLOOKUP(A10479,MI_Match_Analysis!$A$2:$A$8,MI_Match_Analysis!$F$2:$F$8,"Not Found")</f>
        <v>Not Found</v>
      </c>
    </row>
    <row r="10480" spans="1:20" hidden="1" x14ac:dyDescent="0.3">
      <c r="A10480">
        <v>46</v>
      </c>
      <c r="B10480" s="1">
        <v>46145</v>
      </c>
      <c r="C10480" t="s">
        <v>162</v>
      </c>
      <c r="D10480" t="s">
        <v>71</v>
      </c>
      <c r="E10480" t="s">
        <v>47</v>
      </c>
      <c r="F10480" t="s">
        <v>48</v>
      </c>
      <c r="G10480">
        <v>1</v>
      </c>
      <c r="H10480">
        <v>1.6</v>
      </c>
      <c r="I10480" t="s">
        <v>94</v>
      </c>
      <c r="J10480" t="s">
        <v>117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 t="s">
        <v>83</v>
      </c>
      <c r="R10480" t="s">
        <v>83</v>
      </c>
      <c r="S10480" t="s">
        <v>83</v>
      </c>
      <c r="T10480" t="str">
        <f>_xlfn.XLOOKUP(A10480,MI_Match_Analysis!$A$2:$A$8,MI_Match_Analysis!$F$2:$F$8,"Not Found")</f>
        <v>Not Found</v>
      </c>
    </row>
    <row r="10481" spans="1:20" hidden="1" x14ac:dyDescent="0.3">
      <c r="A10481">
        <v>46</v>
      </c>
      <c r="B10481" s="1">
        <v>46145</v>
      </c>
      <c r="C10481" t="s">
        <v>162</v>
      </c>
      <c r="D10481" t="s">
        <v>71</v>
      </c>
      <c r="E10481" t="s">
        <v>47</v>
      </c>
      <c r="F10481" t="s">
        <v>48</v>
      </c>
      <c r="G10481">
        <v>1</v>
      </c>
      <c r="H10481">
        <v>2.1</v>
      </c>
      <c r="I10481" t="s">
        <v>223</v>
      </c>
      <c r="J10481" t="s">
        <v>221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 t="s">
        <v>83</v>
      </c>
      <c r="R10481" t="s">
        <v>83</v>
      </c>
      <c r="S10481" t="s">
        <v>83</v>
      </c>
      <c r="T10481" t="str">
        <f>_xlfn.XLOOKUP(A10481,MI_Match_Analysis!$A$2:$A$8,MI_Match_Analysis!$F$2:$F$8,"Not Found")</f>
        <v>Not Found</v>
      </c>
    </row>
    <row r="10482" spans="1:20" hidden="1" x14ac:dyDescent="0.3">
      <c r="A10482">
        <v>46</v>
      </c>
      <c r="B10482" s="1">
        <v>46145</v>
      </c>
      <c r="C10482" t="s">
        <v>162</v>
      </c>
      <c r="D10482" t="s">
        <v>71</v>
      </c>
      <c r="E10482" t="s">
        <v>47</v>
      </c>
      <c r="F10482" t="s">
        <v>48</v>
      </c>
      <c r="G10482">
        <v>1</v>
      </c>
      <c r="H10482">
        <v>2.2000000000000002</v>
      </c>
      <c r="I10482" t="s">
        <v>223</v>
      </c>
      <c r="J10482" t="s">
        <v>221</v>
      </c>
      <c r="K10482">
        <v>2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 t="s">
        <v>83</v>
      </c>
      <c r="R10482" t="s">
        <v>83</v>
      </c>
      <c r="S10482" t="s">
        <v>83</v>
      </c>
      <c r="T10482" t="str">
        <f>_xlfn.XLOOKUP(A10482,MI_Match_Analysis!$A$2:$A$8,MI_Match_Analysis!$F$2:$F$8,"Not Found")</f>
        <v>Not Found</v>
      </c>
    </row>
    <row r="10483" spans="1:20" hidden="1" x14ac:dyDescent="0.3">
      <c r="A10483">
        <v>46</v>
      </c>
      <c r="B10483" s="1">
        <v>46145</v>
      </c>
      <c r="C10483" t="s">
        <v>162</v>
      </c>
      <c r="D10483" t="s">
        <v>71</v>
      </c>
      <c r="E10483" t="s">
        <v>47</v>
      </c>
      <c r="F10483" t="s">
        <v>48</v>
      </c>
      <c r="G10483">
        <v>1</v>
      </c>
      <c r="H10483">
        <v>2.2999999999999998</v>
      </c>
      <c r="I10483" t="s">
        <v>223</v>
      </c>
      <c r="J10483" t="s">
        <v>221</v>
      </c>
      <c r="K10483">
        <v>1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 t="s">
        <v>83</v>
      </c>
      <c r="R10483" t="s">
        <v>83</v>
      </c>
      <c r="S10483" t="s">
        <v>83</v>
      </c>
      <c r="T10483" t="str">
        <f>_xlfn.XLOOKUP(A10483,MI_Match_Analysis!$A$2:$A$8,MI_Match_Analysis!$F$2:$F$8,"Not Found")</f>
        <v>Not Found</v>
      </c>
    </row>
    <row r="10484" spans="1:20" hidden="1" x14ac:dyDescent="0.3">
      <c r="A10484">
        <v>46</v>
      </c>
      <c r="B10484" s="1">
        <v>46145</v>
      </c>
      <c r="C10484" t="s">
        <v>162</v>
      </c>
      <c r="D10484" t="s">
        <v>71</v>
      </c>
      <c r="E10484" t="s">
        <v>47</v>
      </c>
      <c r="F10484" t="s">
        <v>48</v>
      </c>
      <c r="G10484">
        <v>1</v>
      </c>
      <c r="H10484">
        <v>2.4</v>
      </c>
      <c r="I10484" t="s">
        <v>94</v>
      </c>
      <c r="J10484" t="s">
        <v>221</v>
      </c>
      <c r="K10484">
        <v>1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 t="s">
        <v>83</v>
      </c>
      <c r="R10484" t="s">
        <v>83</v>
      </c>
      <c r="S10484" t="s">
        <v>83</v>
      </c>
      <c r="T10484" t="str">
        <f>_xlfn.XLOOKUP(A10484,MI_Match_Analysis!$A$2:$A$8,MI_Match_Analysis!$F$2:$F$8,"Not Found")</f>
        <v>Not Found</v>
      </c>
    </row>
    <row r="10485" spans="1:20" hidden="1" x14ac:dyDescent="0.3">
      <c r="A10485">
        <v>46</v>
      </c>
      <c r="B10485" s="1">
        <v>46145</v>
      </c>
      <c r="C10485" t="s">
        <v>162</v>
      </c>
      <c r="D10485" t="s">
        <v>71</v>
      </c>
      <c r="E10485" t="s">
        <v>47</v>
      </c>
      <c r="F10485" t="s">
        <v>48</v>
      </c>
      <c r="G10485">
        <v>1</v>
      </c>
      <c r="H10485">
        <v>2.5</v>
      </c>
      <c r="I10485" t="s">
        <v>223</v>
      </c>
      <c r="J10485" t="s">
        <v>221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 t="s">
        <v>83</v>
      </c>
      <c r="R10485" t="s">
        <v>83</v>
      </c>
      <c r="S10485" t="s">
        <v>83</v>
      </c>
      <c r="T10485" t="str">
        <f>_xlfn.XLOOKUP(A10485,MI_Match_Analysis!$A$2:$A$8,MI_Match_Analysis!$F$2:$F$8,"Not Found")</f>
        <v>Not Found</v>
      </c>
    </row>
    <row r="10486" spans="1:20" hidden="1" x14ac:dyDescent="0.3">
      <c r="A10486">
        <v>46</v>
      </c>
      <c r="B10486" s="1">
        <v>46145</v>
      </c>
      <c r="C10486" t="s">
        <v>162</v>
      </c>
      <c r="D10486" t="s">
        <v>71</v>
      </c>
      <c r="E10486" t="s">
        <v>47</v>
      </c>
      <c r="F10486" t="s">
        <v>48</v>
      </c>
      <c r="G10486">
        <v>1</v>
      </c>
      <c r="H10486">
        <v>2.6</v>
      </c>
      <c r="I10486" t="s">
        <v>94</v>
      </c>
      <c r="J10486" t="s">
        <v>221</v>
      </c>
      <c r="K10486">
        <v>1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 t="s">
        <v>83</v>
      </c>
      <c r="R10486" t="s">
        <v>83</v>
      </c>
      <c r="S10486" t="s">
        <v>83</v>
      </c>
      <c r="T10486" t="str">
        <f>_xlfn.XLOOKUP(A10486,MI_Match_Analysis!$A$2:$A$8,MI_Match_Analysis!$F$2:$F$8,"Not Found")</f>
        <v>Not Found</v>
      </c>
    </row>
    <row r="10487" spans="1:20" hidden="1" x14ac:dyDescent="0.3">
      <c r="A10487">
        <v>46</v>
      </c>
      <c r="B10487" s="1">
        <v>46145</v>
      </c>
      <c r="C10487" t="s">
        <v>162</v>
      </c>
      <c r="D10487" t="s">
        <v>71</v>
      </c>
      <c r="E10487" t="s">
        <v>47</v>
      </c>
      <c r="F10487" t="s">
        <v>48</v>
      </c>
      <c r="G10487">
        <v>1</v>
      </c>
      <c r="H10487">
        <v>3.1</v>
      </c>
      <c r="I10487" t="s">
        <v>94</v>
      </c>
      <c r="J10487" t="s">
        <v>117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 t="s">
        <v>83</v>
      </c>
      <c r="R10487" t="s">
        <v>83</v>
      </c>
      <c r="S10487" t="s">
        <v>83</v>
      </c>
      <c r="T10487" t="str">
        <f>_xlfn.XLOOKUP(A10487,MI_Match_Analysis!$A$2:$A$8,MI_Match_Analysis!$F$2:$F$8,"Not Found")</f>
        <v>Not Found</v>
      </c>
    </row>
    <row r="10488" spans="1:20" hidden="1" x14ac:dyDescent="0.3">
      <c r="A10488">
        <v>46</v>
      </c>
      <c r="B10488" s="1">
        <v>46145</v>
      </c>
      <c r="C10488" t="s">
        <v>162</v>
      </c>
      <c r="D10488" t="s">
        <v>71</v>
      </c>
      <c r="E10488" t="s">
        <v>47</v>
      </c>
      <c r="F10488" t="s">
        <v>48</v>
      </c>
      <c r="G10488">
        <v>1</v>
      </c>
      <c r="H10488">
        <v>3.2</v>
      </c>
      <c r="I10488" t="s">
        <v>223</v>
      </c>
      <c r="J10488" t="s">
        <v>117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 t="s">
        <v>83</v>
      </c>
      <c r="R10488" t="s">
        <v>83</v>
      </c>
      <c r="S10488" t="s">
        <v>83</v>
      </c>
      <c r="T10488" t="str">
        <f>_xlfn.XLOOKUP(A10488,MI_Match_Analysis!$A$2:$A$8,MI_Match_Analysis!$F$2:$F$8,"Not Found")</f>
        <v>Not Found</v>
      </c>
    </row>
    <row r="10489" spans="1:20" hidden="1" x14ac:dyDescent="0.3">
      <c r="A10489">
        <v>46</v>
      </c>
      <c r="B10489" s="1">
        <v>46145</v>
      </c>
      <c r="C10489" t="s">
        <v>162</v>
      </c>
      <c r="D10489" t="s">
        <v>71</v>
      </c>
      <c r="E10489" t="s">
        <v>47</v>
      </c>
      <c r="F10489" t="s">
        <v>48</v>
      </c>
      <c r="G10489">
        <v>1</v>
      </c>
      <c r="H10489">
        <v>3.2</v>
      </c>
      <c r="I10489" t="s">
        <v>94</v>
      </c>
      <c r="J10489" t="s">
        <v>117</v>
      </c>
      <c r="K10489">
        <v>0</v>
      </c>
      <c r="L10489">
        <v>2</v>
      </c>
      <c r="M10489">
        <v>1</v>
      </c>
      <c r="N10489">
        <v>0</v>
      </c>
      <c r="O10489">
        <v>0</v>
      </c>
      <c r="P10489">
        <v>0</v>
      </c>
      <c r="Q10489" t="s">
        <v>83</v>
      </c>
      <c r="R10489" t="s">
        <v>83</v>
      </c>
      <c r="S10489" t="s">
        <v>83</v>
      </c>
      <c r="T10489" t="str">
        <f>_xlfn.XLOOKUP(A10489,MI_Match_Analysis!$A$2:$A$8,MI_Match_Analysis!$F$2:$F$8,"Not Found")</f>
        <v>Not Found</v>
      </c>
    </row>
    <row r="10490" spans="1:20" hidden="1" x14ac:dyDescent="0.3">
      <c r="A10490">
        <v>46</v>
      </c>
      <c r="B10490" s="1">
        <v>46145</v>
      </c>
      <c r="C10490" t="s">
        <v>162</v>
      </c>
      <c r="D10490" t="s">
        <v>71</v>
      </c>
      <c r="E10490" t="s">
        <v>47</v>
      </c>
      <c r="F10490" t="s">
        <v>48</v>
      </c>
      <c r="G10490">
        <v>1</v>
      </c>
      <c r="H10490">
        <v>3.3</v>
      </c>
      <c r="I10490" t="s">
        <v>223</v>
      </c>
      <c r="J10490" t="s">
        <v>117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 t="s">
        <v>83</v>
      </c>
      <c r="R10490" t="s">
        <v>83</v>
      </c>
      <c r="S10490" t="s">
        <v>83</v>
      </c>
      <c r="T10490" t="str">
        <f>_xlfn.XLOOKUP(A10490,MI_Match_Analysis!$A$2:$A$8,MI_Match_Analysis!$F$2:$F$8,"Not Found")</f>
        <v>Not Found</v>
      </c>
    </row>
    <row r="10491" spans="1:20" hidden="1" x14ac:dyDescent="0.3">
      <c r="A10491">
        <v>46</v>
      </c>
      <c r="B10491" s="1">
        <v>46145</v>
      </c>
      <c r="C10491" t="s">
        <v>162</v>
      </c>
      <c r="D10491" t="s">
        <v>71</v>
      </c>
      <c r="E10491" t="s">
        <v>47</v>
      </c>
      <c r="F10491" t="s">
        <v>48</v>
      </c>
      <c r="G10491">
        <v>1</v>
      </c>
      <c r="H10491">
        <v>3.4</v>
      </c>
      <c r="I10491" t="s">
        <v>223</v>
      </c>
      <c r="J10491" t="s">
        <v>117</v>
      </c>
      <c r="K10491">
        <v>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 t="s">
        <v>83</v>
      </c>
      <c r="R10491" t="s">
        <v>83</v>
      </c>
      <c r="S10491" t="s">
        <v>83</v>
      </c>
      <c r="T10491" t="str">
        <f>_xlfn.XLOOKUP(A10491,MI_Match_Analysis!$A$2:$A$8,MI_Match_Analysis!$F$2:$F$8,"Not Found")</f>
        <v>Not Found</v>
      </c>
    </row>
    <row r="10492" spans="1:20" hidden="1" x14ac:dyDescent="0.3">
      <c r="A10492">
        <v>46</v>
      </c>
      <c r="B10492" s="1">
        <v>46145</v>
      </c>
      <c r="C10492" t="s">
        <v>162</v>
      </c>
      <c r="D10492" t="s">
        <v>71</v>
      </c>
      <c r="E10492" t="s">
        <v>47</v>
      </c>
      <c r="F10492" t="s">
        <v>48</v>
      </c>
      <c r="G10492">
        <v>1</v>
      </c>
      <c r="H10492">
        <v>3.5</v>
      </c>
      <c r="I10492" t="s">
        <v>94</v>
      </c>
      <c r="J10492" t="s">
        <v>117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 t="s">
        <v>83</v>
      </c>
      <c r="R10492" t="s">
        <v>83</v>
      </c>
      <c r="S10492" t="s">
        <v>83</v>
      </c>
      <c r="T10492" t="str">
        <f>_xlfn.XLOOKUP(A10492,MI_Match_Analysis!$A$2:$A$8,MI_Match_Analysis!$F$2:$F$8,"Not Found")</f>
        <v>Not Found</v>
      </c>
    </row>
    <row r="10493" spans="1:20" hidden="1" x14ac:dyDescent="0.3">
      <c r="A10493">
        <v>46</v>
      </c>
      <c r="B10493" s="1">
        <v>46145</v>
      </c>
      <c r="C10493" t="s">
        <v>162</v>
      </c>
      <c r="D10493" t="s">
        <v>71</v>
      </c>
      <c r="E10493" t="s">
        <v>47</v>
      </c>
      <c r="F10493" t="s">
        <v>48</v>
      </c>
      <c r="G10493">
        <v>1</v>
      </c>
      <c r="H10493">
        <v>3.6</v>
      </c>
      <c r="I10493" t="s">
        <v>94</v>
      </c>
      <c r="J10493" t="s">
        <v>117</v>
      </c>
      <c r="K10493">
        <v>1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 t="s">
        <v>83</v>
      </c>
      <c r="R10493" t="s">
        <v>83</v>
      </c>
      <c r="S10493" t="s">
        <v>83</v>
      </c>
      <c r="T10493" t="str">
        <f>_xlfn.XLOOKUP(A10493,MI_Match_Analysis!$A$2:$A$8,MI_Match_Analysis!$F$2:$F$8,"Not Found")</f>
        <v>Not Found</v>
      </c>
    </row>
    <row r="10494" spans="1:20" hidden="1" x14ac:dyDescent="0.3">
      <c r="A10494">
        <v>46</v>
      </c>
      <c r="B10494" s="1">
        <v>46145</v>
      </c>
      <c r="C10494" t="s">
        <v>162</v>
      </c>
      <c r="D10494" t="s">
        <v>71</v>
      </c>
      <c r="E10494" t="s">
        <v>47</v>
      </c>
      <c r="F10494" t="s">
        <v>48</v>
      </c>
      <c r="G10494">
        <v>1</v>
      </c>
      <c r="H10494">
        <v>4.0999999999999996</v>
      </c>
      <c r="I10494" t="s">
        <v>94</v>
      </c>
      <c r="J10494" t="s">
        <v>221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 t="s">
        <v>83</v>
      </c>
      <c r="R10494" t="s">
        <v>83</v>
      </c>
      <c r="S10494" t="s">
        <v>83</v>
      </c>
      <c r="T10494" t="str">
        <f>_xlfn.XLOOKUP(A10494,MI_Match_Analysis!$A$2:$A$8,MI_Match_Analysis!$F$2:$F$8,"Not Found")</f>
        <v>Not Found</v>
      </c>
    </row>
    <row r="10495" spans="1:20" hidden="1" x14ac:dyDescent="0.3">
      <c r="A10495">
        <v>46</v>
      </c>
      <c r="B10495" s="1">
        <v>46145</v>
      </c>
      <c r="C10495" t="s">
        <v>162</v>
      </c>
      <c r="D10495" t="s">
        <v>71</v>
      </c>
      <c r="E10495" t="s">
        <v>47</v>
      </c>
      <c r="F10495" t="s">
        <v>48</v>
      </c>
      <c r="G10495">
        <v>1</v>
      </c>
      <c r="H10495">
        <v>4.2</v>
      </c>
      <c r="I10495" t="s">
        <v>94</v>
      </c>
      <c r="J10495" t="s">
        <v>221</v>
      </c>
      <c r="K10495">
        <v>4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 t="s">
        <v>83</v>
      </c>
      <c r="R10495" t="s">
        <v>83</v>
      </c>
      <c r="S10495" t="s">
        <v>83</v>
      </c>
      <c r="T10495" t="str">
        <f>_xlfn.XLOOKUP(A10495,MI_Match_Analysis!$A$2:$A$8,MI_Match_Analysis!$F$2:$F$8,"Not Found")</f>
        <v>Not Found</v>
      </c>
    </row>
    <row r="10496" spans="1:20" hidden="1" x14ac:dyDescent="0.3">
      <c r="A10496">
        <v>46</v>
      </c>
      <c r="B10496" s="1">
        <v>46145</v>
      </c>
      <c r="C10496" t="s">
        <v>162</v>
      </c>
      <c r="D10496" t="s">
        <v>71</v>
      </c>
      <c r="E10496" t="s">
        <v>47</v>
      </c>
      <c r="F10496" t="s">
        <v>48</v>
      </c>
      <c r="G10496">
        <v>1</v>
      </c>
      <c r="H10496">
        <v>4.3</v>
      </c>
      <c r="I10496" t="s">
        <v>94</v>
      </c>
      <c r="J10496" t="s">
        <v>221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 t="s">
        <v>83</v>
      </c>
      <c r="R10496" t="s">
        <v>83</v>
      </c>
      <c r="S10496" t="s">
        <v>83</v>
      </c>
      <c r="T10496" t="str">
        <f>_xlfn.XLOOKUP(A10496,MI_Match_Analysis!$A$2:$A$8,MI_Match_Analysis!$F$2:$F$8,"Not Found")</f>
        <v>Not Found</v>
      </c>
    </row>
    <row r="10497" spans="1:20" hidden="1" x14ac:dyDescent="0.3">
      <c r="A10497">
        <v>46</v>
      </c>
      <c r="B10497" s="1">
        <v>46145</v>
      </c>
      <c r="C10497" t="s">
        <v>162</v>
      </c>
      <c r="D10497" t="s">
        <v>71</v>
      </c>
      <c r="E10497" t="s">
        <v>47</v>
      </c>
      <c r="F10497" t="s">
        <v>48</v>
      </c>
      <c r="G10497">
        <v>1</v>
      </c>
      <c r="H10497">
        <v>4.4000000000000004</v>
      </c>
      <c r="I10497" t="s">
        <v>94</v>
      </c>
      <c r="J10497" t="s">
        <v>221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 t="s">
        <v>83</v>
      </c>
      <c r="R10497" t="s">
        <v>83</v>
      </c>
      <c r="S10497" t="s">
        <v>83</v>
      </c>
      <c r="T10497" t="str">
        <f>_xlfn.XLOOKUP(A10497,MI_Match_Analysis!$A$2:$A$8,MI_Match_Analysis!$F$2:$F$8,"Not Found")</f>
        <v>Not Found</v>
      </c>
    </row>
    <row r="10498" spans="1:20" hidden="1" x14ac:dyDescent="0.3">
      <c r="A10498">
        <v>46</v>
      </c>
      <c r="B10498" s="1">
        <v>46145</v>
      </c>
      <c r="C10498" t="s">
        <v>162</v>
      </c>
      <c r="D10498" t="s">
        <v>71</v>
      </c>
      <c r="E10498" t="s">
        <v>47</v>
      </c>
      <c r="F10498" t="s">
        <v>48</v>
      </c>
      <c r="G10498">
        <v>1</v>
      </c>
      <c r="H10498">
        <v>4.5</v>
      </c>
      <c r="I10498" t="s">
        <v>94</v>
      </c>
      <c r="J10498" t="s">
        <v>221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 t="s">
        <v>83</v>
      </c>
      <c r="R10498" t="s">
        <v>83</v>
      </c>
      <c r="S10498" t="s">
        <v>83</v>
      </c>
      <c r="T10498" t="str">
        <f>_xlfn.XLOOKUP(A10498,MI_Match_Analysis!$A$2:$A$8,MI_Match_Analysis!$F$2:$F$8,"Not Found")</f>
        <v>Not Found</v>
      </c>
    </row>
    <row r="10499" spans="1:20" hidden="1" x14ac:dyDescent="0.3">
      <c r="A10499">
        <v>46</v>
      </c>
      <c r="B10499" s="1">
        <v>46145</v>
      </c>
      <c r="C10499" t="s">
        <v>162</v>
      </c>
      <c r="D10499" t="s">
        <v>71</v>
      </c>
      <c r="E10499" t="s">
        <v>47</v>
      </c>
      <c r="F10499" t="s">
        <v>48</v>
      </c>
      <c r="G10499">
        <v>1</v>
      </c>
      <c r="H10499">
        <v>4.5999999999999996</v>
      </c>
      <c r="I10499" t="s">
        <v>94</v>
      </c>
      <c r="J10499" t="s">
        <v>221</v>
      </c>
      <c r="K10499">
        <v>4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 t="s">
        <v>83</v>
      </c>
      <c r="R10499" t="s">
        <v>83</v>
      </c>
      <c r="S10499" t="s">
        <v>83</v>
      </c>
      <c r="T10499" t="str">
        <f>_xlfn.XLOOKUP(A10499,MI_Match_Analysis!$A$2:$A$8,MI_Match_Analysis!$F$2:$F$8,"Not Found")</f>
        <v>Not Found</v>
      </c>
    </row>
    <row r="10500" spans="1:20" hidden="1" x14ac:dyDescent="0.3">
      <c r="A10500">
        <v>46</v>
      </c>
      <c r="B10500" s="1">
        <v>46145</v>
      </c>
      <c r="C10500" t="s">
        <v>162</v>
      </c>
      <c r="D10500" t="s">
        <v>71</v>
      </c>
      <c r="E10500" t="s">
        <v>47</v>
      </c>
      <c r="F10500" t="s">
        <v>48</v>
      </c>
      <c r="G10500">
        <v>1</v>
      </c>
      <c r="H10500">
        <v>5.0999999999999996</v>
      </c>
      <c r="I10500" t="s">
        <v>223</v>
      </c>
      <c r="J10500" t="s">
        <v>117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 t="s">
        <v>83</v>
      </c>
      <c r="R10500" t="s">
        <v>83</v>
      </c>
      <c r="S10500" t="s">
        <v>83</v>
      </c>
      <c r="T10500" t="str">
        <f>_xlfn.XLOOKUP(A10500,MI_Match_Analysis!$A$2:$A$8,MI_Match_Analysis!$F$2:$F$8,"Not Found")</f>
        <v>Not Found</v>
      </c>
    </row>
    <row r="10501" spans="1:20" hidden="1" x14ac:dyDescent="0.3">
      <c r="A10501">
        <v>46</v>
      </c>
      <c r="B10501" s="1">
        <v>46145</v>
      </c>
      <c r="C10501" t="s">
        <v>162</v>
      </c>
      <c r="D10501" t="s">
        <v>71</v>
      </c>
      <c r="E10501" t="s">
        <v>47</v>
      </c>
      <c r="F10501" t="s">
        <v>48</v>
      </c>
      <c r="G10501">
        <v>1</v>
      </c>
      <c r="H10501">
        <v>5.2</v>
      </c>
      <c r="I10501" t="s">
        <v>223</v>
      </c>
      <c r="J10501" t="s">
        <v>117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 t="s">
        <v>165</v>
      </c>
      <c r="R10501" t="s">
        <v>223</v>
      </c>
      <c r="S10501" t="s">
        <v>292</v>
      </c>
      <c r="T10501" t="str">
        <f>_xlfn.XLOOKUP(A10501,MI_Match_Analysis!$A$2:$A$8,MI_Match_Analysis!$F$2:$F$8,"Not Found")</f>
        <v>Not Found</v>
      </c>
    </row>
    <row r="10502" spans="1:20" hidden="1" x14ac:dyDescent="0.3">
      <c r="A10502">
        <v>46</v>
      </c>
      <c r="B10502" s="1">
        <v>46145</v>
      </c>
      <c r="C10502" t="s">
        <v>162</v>
      </c>
      <c r="D10502" t="s">
        <v>71</v>
      </c>
      <c r="E10502" t="s">
        <v>47</v>
      </c>
      <c r="F10502" t="s">
        <v>48</v>
      </c>
      <c r="G10502">
        <v>1</v>
      </c>
      <c r="H10502">
        <v>5.3</v>
      </c>
      <c r="I10502" t="s">
        <v>224</v>
      </c>
      <c r="J10502" t="s">
        <v>117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 t="s">
        <v>83</v>
      </c>
      <c r="R10502" t="s">
        <v>83</v>
      </c>
      <c r="S10502" t="s">
        <v>83</v>
      </c>
      <c r="T10502" t="str">
        <f>_xlfn.XLOOKUP(A10502,MI_Match_Analysis!$A$2:$A$8,MI_Match_Analysis!$F$2:$F$8,"Not Found")</f>
        <v>Not Found</v>
      </c>
    </row>
    <row r="10503" spans="1:20" hidden="1" x14ac:dyDescent="0.3">
      <c r="A10503">
        <v>46</v>
      </c>
      <c r="B10503" s="1">
        <v>46145</v>
      </c>
      <c r="C10503" t="s">
        <v>162</v>
      </c>
      <c r="D10503" t="s">
        <v>71</v>
      </c>
      <c r="E10503" t="s">
        <v>47</v>
      </c>
      <c r="F10503" t="s">
        <v>48</v>
      </c>
      <c r="G10503">
        <v>1</v>
      </c>
      <c r="H10503">
        <v>5.4</v>
      </c>
      <c r="I10503" t="s">
        <v>224</v>
      </c>
      <c r="J10503" t="s">
        <v>117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 t="s">
        <v>83</v>
      </c>
      <c r="R10503" t="s">
        <v>83</v>
      </c>
      <c r="S10503" t="s">
        <v>83</v>
      </c>
      <c r="T10503" t="str">
        <f>_xlfn.XLOOKUP(A10503,MI_Match_Analysis!$A$2:$A$8,MI_Match_Analysis!$F$2:$F$8,"Not Found")</f>
        <v>Not Found</v>
      </c>
    </row>
    <row r="10504" spans="1:20" hidden="1" x14ac:dyDescent="0.3">
      <c r="A10504">
        <v>46</v>
      </c>
      <c r="B10504" s="1">
        <v>46145</v>
      </c>
      <c r="C10504" t="s">
        <v>162</v>
      </c>
      <c r="D10504" t="s">
        <v>71</v>
      </c>
      <c r="E10504" t="s">
        <v>47</v>
      </c>
      <c r="F10504" t="s">
        <v>48</v>
      </c>
      <c r="G10504">
        <v>1</v>
      </c>
      <c r="H10504">
        <v>5.5</v>
      </c>
      <c r="I10504" t="s">
        <v>224</v>
      </c>
      <c r="J10504" t="s">
        <v>117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 t="s">
        <v>83</v>
      </c>
      <c r="R10504" t="s">
        <v>83</v>
      </c>
      <c r="S10504" t="s">
        <v>83</v>
      </c>
      <c r="T10504" t="str">
        <f>_xlfn.XLOOKUP(A10504,MI_Match_Analysis!$A$2:$A$8,MI_Match_Analysis!$F$2:$F$8,"Not Found")</f>
        <v>Not Found</v>
      </c>
    </row>
    <row r="10505" spans="1:20" hidden="1" x14ac:dyDescent="0.3">
      <c r="A10505">
        <v>46</v>
      </c>
      <c r="B10505" s="1">
        <v>46145</v>
      </c>
      <c r="C10505" t="s">
        <v>162</v>
      </c>
      <c r="D10505" t="s">
        <v>71</v>
      </c>
      <c r="E10505" t="s">
        <v>47</v>
      </c>
      <c r="F10505" t="s">
        <v>48</v>
      </c>
      <c r="G10505">
        <v>1</v>
      </c>
      <c r="H10505">
        <v>5.6</v>
      </c>
      <c r="I10505" t="s">
        <v>224</v>
      </c>
      <c r="J10505" t="s">
        <v>117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 t="s">
        <v>83</v>
      </c>
      <c r="R10505" t="s">
        <v>83</v>
      </c>
      <c r="S10505" t="s">
        <v>83</v>
      </c>
      <c r="T10505" t="str">
        <f>_xlfn.XLOOKUP(A10505,MI_Match_Analysis!$A$2:$A$8,MI_Match_Analysis!$F$2:$F$8,"Not Found")</f>
        <v>Not Found</v>
      </c>
    </row>
    <row r="10506" spans="1:20" hidden="1" x14ac:dyDescent="0.3">
      <c r="A10506">
        <v>46</v>
      </c>
      <c r="B10506" s="1">
        <v>46145</v>
      </c>
      <c r="C10506" t="s">
        <v>162</v>
      </c>
      <c r="D10506" t="s">
        <v>71</v>
      </c>
      <c r="E10506" t="s">
        <v>47</v>
      </c>
      <c r="F10506" t="s">
        <v>48</v>
      </c>
      <c r="G10506">
        <v>1</v>
      </c>
      <c r="H10506">
        <v>6.1</v>
      </c>
      <c r="I10506" t="s">
        <v>94</v>
      </c>
      <c r="J10506" t="s">
        <v>290</v>
      </c>
      <c r="K10506">
        <v>1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 t="s">
        <v>83</v>
      </c>
      <c r="R10506" t="s">
        <v>83</v>
      </c>
      <c r="S10506" t="s">
        <v>83</v>
      </c>
      <c r="T10506" t="str">
        <f>_xlfn.XLOOKUP(A10506,MI_Match_Analysis!$A$2:$A$8,MI_Match_Analysis!$F$2:$F$8,"Not Found")</f>
        <v>Not Found</v>
      </c>
    </row>
    <row r="10507" spans="1:20" hidden="1" x14ac:dyDescent="0.3">
      <c r="A10507">
        <v>46</v>
      </c>
      <c r="B10507" s="1">
        <v>46145</v>
      </c>
      <c r="C10507" t="s">
        <v>162</v>
      </c>
      <c r="D10507" t="s">
        <v>71</v>
      </c>
      <c r="E10507" t="s">
        <v>47</v>
      </c>
      <c r="F10507" t="s">
        <v>48</v>
      </c>
      <c r="G10507">
        <v>1</v>
      </c>
      <c r="H10507">
        <v>6.2</v>
      </c>
      <c r="I10507" t="s">
        <v>224</v>
      </c>
      <c r="J10507" t="s">
        <v>290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 t="s">
        <v>83</v>
      </c>
      <c r="R10507" t="s">
        <v>83</v>
      </c>
      <c r="S10507" t="s">
        <v>83</v>
      </c>
      <c r="T10507" t="str">
        <f>_xlfn.XLOOKUP(A10507,MI_Match_Analysis!$A$2:$A$8,MI_Match_Analysis!$F$2:$F$8,"Not Found")</f>
        <v>Not Found</v>
      </c>
    </row>
    <row r="10508" spans="1:20" hidden="1" x14ac:dyDescent="0.3">
      <c r="A10508">
        <v>46</v>
      </c>
      <c r="B10508" s="1">
        <v>46145</v>
      </c>
      <c r="C10508" t="s">
        <v>162</v>
      </c>
      <c r="D10508" t="s">
        <v>71</v>
      </c>
      <c r="E10508" t="s">
        <v>47</v>
      </c>
      <c r="F10508" t="s">
        <v>48</v>
      </c>
      <c r="G10508">
        <v>1</v>
      </c>
      <c r="H10508">
        <v>6.3</v>
      </c>
      <c r="I10508" t="s">
        <v>224</v>
      </c>
      <c r="J10508" t="s">
        <v>290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 t="s">
        <v>165</v>
      </c>
      <c r="R10508" t="s">
        <v>224</v>
      </c>
      <c r="S10508" t="s">
        <v>101</v>
      </c>
      <c r="T10508" t="str">
        <f>_xlfn.XLOOKUP(A10508,MI_Match_Analysis!$A$2:$A$8,MI_Match_Analysis!$F$2:$F$8,"Not Found")</f>
        <v>Not Found</v>
      </c>
    </row>
    <row r="10509" spans="1:20" hidden="1" x14ac:dyDescent="0.3">
      <c r="A10509">
        <v>46</v>
      </c>
      <c r="B10509" s="1">
        <v>46145</v>
      </c>
      <c r="C10509" t="s">
        <v>162</v>
      </c>
      <c r="D10509" t="s">
        <v>71</v>
      </c>
      <c r="E10509" t="s">
        <v>47</v>
      </c>
      <c r="F10509" t="s">
        <v>48</v>
      </c>
      <c r="G10509">
        <v>1</v>
      </c>
      <c r="H10509">
        <v>6.4</v>
      </c>
      <c r="I10509" t="s">
        <v>302</v>
      </c>
      <c r="J10509" t="s">
        <v>290</v>
      </c>
      <c r="K10509">
        <v>1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 t="s">
        <v>83</v>
      </c>
      <c r="R10509" t="s">
        <v>83</v>
      </c>
      <c r="S10509" t="s">
        <v>83</v>
      </c>
      <c r="T10509" t="str">
        <f>_xlfn.XLOOKUP(A10509,MI_Match_Analysis!$A$2:$A$8,MI_Match_Analysis!$F$2:$F$8,"Not Found")</f>
        <v>Not Found</v>
      </c>
    </row>
    <row r="10510" spans="1:20" hidden="1" x14ac:dyDescent="0.3">
      <c r="A10510">
        <v>46</v>
      </c>
      <c r="B10510" s="1">
        <v>46145</v>
      </c>
      <c r="C10510" t="s">
        <v>162</v>
      </c>
      <c r="D10510" t="s">
        <v>71</v>
      </c>
      <c r="E10510" t="s">
        <v>47</v>
      </c>
      <c r="F10510" t="s">
        <v>48</v>
      </c>
      <c r="G10510">
        <v>1</v>
      </c>
      <c r="H10510">
        <v>6.5</v>
      </c>
      <c r="I10510" t="s">
        <v>94</v>
      </c>
      <c r="J10510" t="s">
        <v>290</v>
      </c>
      <c r="K10510">
        <v>1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 t="s">
        <v>83</v>
      </c>
      <c r="R10510" t="s">
        <v>83</v>
      </c>
      <c r="S10510" t="s">
        <v>83</v>
      </c>
      <c r="T10510" t="str">
        <f>_xlfn.XLOOKUP(A10510,MI_Match_Analysis!$A$2:$A$8,MI_Match_Analysis!$F$2:$F$8,"Not Found")</f>
        <v>Not Found</v>
      </c>
    </row>
    <row r="10511" spans="1:20" hidden="1" x14ac:dyDescent="0.3">
      <c r="A10511">
        <v>46</v>
      </c>
      <c r="B10511" s="1">
        <v>46145</v>
      </c>
      <c r="C10511" t="s">
        <v>162</v>
      </c>
      <c r="D10511" t="s">
        <v>71</v>
      </c>
      <c r="E10511" t="s">
        <v>47</v>
      </c>
      <c r="F10511" t="s">
        <v>48</v>
      </c>
      <c r="G10511">
        <v>1</v>
      </c>
      <c r="H10511">
        <v>6.6</v>
      </c>
      <c r="I10511" t="s">
        <v>302</v>
      </c>
      <c r="J10511" t="s">
        <v>290</v>
      </c>
      <c r="K10511">
        <v>1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 t="s">
        <v>83</v>
      </c>
      <c r="R10511" t="s">
        <v>83</v>
      </c>
      <c r="S10511" t="s">
        <v>83</v>
      </c>
      <c r="T10511" t="str">
        <f>_xlfn.XLOOKUP(A10511,MI_Match_Analysis!$A$2:$A$8,MI_Match_Analysis!$F$2:$F$8,"Not Found")</f>
        <v>Not Found</v>
      </c>
    </row>
    <row r="10512" spans="1:20" hidden="1" x14ac:dyDescent="0.3">
      <c r="A10512">
        <v>46</v>
      </c>
      <c r="B10512" s="1">
        <v>46145</v>
      </c>
      <c r="C10512" t="s">
        <v>162</v>
      </c>
      <c r="D10512" t="s">
        <v>71</v>
      </c>
      <c r="E10512" t="s">
        <v>47</v>
      </c>
      <c r="F10512" t="s">
        <v>48</v>
      </c>
      <c r="G10512">
        <v>1</v>
      </c>
      <c r="H10512">
        <v>7.1</v>
      </c>
      <c r="I10512" t="s">
        <v>302</v>
      </c>
      <c r="J10512" t="s">
        <v>296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 t="s">
        <v>83</v>
      </c>
      <c r="R10512" t="s">
        <v>83</v>
      </c>
      <c r="S10512" t="s">
        <v>83</v>
      </c>
      <c r="T10512" t="str">
        <f>_xlfn.XLOOKUP(A10512,MI_Match_Analysis!$A$2:$A$8,MI_Match_Analysis!$F$2:$F$8,"Not Found")</f>
        <v>Not Found</v>
      </c>
    </row>
    <row r="10513" spans="1:20" hidden="1" x14ac:dyDescent="0.3">
      <c r="A10513">
        <v>46</v>
      </c>
      <c r="B10513" s="1">
        <v>46145</v>
      </c>
      <c r="C10513" t="s">
        <v>162</v>
      </c>
      <c r="D10513" t="s">
        <v>71</v>
      </c>
      <c r="E10513" t="s">
        <v>47</v>
      </c>
      <c r="F10513" t="s">
        <v>48</v>
      </c>
      <c r="G10513">
        <v>1</v>
      </c>
      <c r="H10513">
        <v>7.2</v>
      </c>
      <c r="I10513" t="s">
        <v>302</v>
      </c>
      <c r="J10513" t="s">
        <v>296</v>
      </c>
      <c r="K10513">
        <v>4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 t="s">
        <v>83</v>
      </c>
      <c r="R10513" t="s">
        <v>83</v>
      </c>
      <c r="S10513" t="s">
        <v>83</v>
      </c>
      <c r="T10513" t="str">
        <f>_xlfn.XLOOKUP(A10513,MI_Match_Analysis!$A$2:$A$8,MI_Match_Analysis!$F$2:$F$8,"Not Found")</f>
        <v>Not Found</v>
      </c>
    </row>
    <row r="10514" spans="1:20" hidden="1" x14ac:dyDescent="0.3">
      <c r="A10514">
        <v>46</v>
      </c>
      <c r="B10514" s="1">
        <v>46145</v>
      </c>
      <c r="C10514" t="s">
        <v>162</v>
      </c>
      <c r="D10514" t="s">
        <v>71</v>
      </c>
      <c r="E10514" t="s">
        <v>47</v>
      </c>
      <c r="F10514" t="s">
        <v>48</v>
      </c>
      <c r="G10514">
        <v>1</v>
      </c>
      <c r="H10514">
        <v>7.3</v>
      </c>
      <c r="I10514" t="s">
        <v>302</v>
      </c>
      <c r="J10514" t="s">
        <v>296</v>
      </c>
      <c r="K10514">
        <v>1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 t="s">
        <v>83</v>
      </c>
      <c r="R10514" t="s">
        <v>83</v>
      </c>
      <c r="S10514" t="s">
        <v>83</v>
      </c>
      <c r="T10514" t="str">
        <f>_xlfn.XLOOKUP(A10514,MI_Match_Analysis!$A$2:$A$8,MI_Match_Analysis!$F$2:$F$8,"Not Found")</f>
        <v>Not Found</v>
      </c>
    </row>
    <row r="10515" spans="1:20" hidden="1" x14ac:dyDescent="0.3">
      <c r="A10515">
        <v>46</v>
      </c>
      <c r="B10515" s="1">
        <v>46145</v>
      </c>
      <c r="C10515" t="s">
        <v>162</v>
      </c>
      <c r="D10515" t="s">
        <v>71</v>
      </c>
      <c r="E10515" t="s">
        <v>47</v>
      </c>
      <c r="F10515" t="s">
        <v>48</v>
      </c>
      <c r="G10515">
        <v>1</v>
      </c>
      <c r="H10515">
        <v>7.4</v>
      </c>
      <c r="I10515" t="s">
        <v>94</v>
      </c>
      <c r="J10515" t="s">
        <v>296</v>
      </c>
      <c r="K10515">
        <v>1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 t="s">
        <v>83</v>
      </c>
      <c r="R10515" t="s">
        <v>83</v>
      </c>
      <c r="S10515" t="s">
        <v>83</v>
      </c>
      <c r="T10515" t="str">
        <f>_xlfn.XLOOKUP(A10515,MI_Match_Analysis!$A$2:$A$8,MI_Match_Analysis!$F$2:$F$8,"Not Found")</f>
        <v>Not Found</v>
      </c>
    </row>
    <row r="10516" spans="1:20" hidden="1" x14ac:dyDescent="0.3">
      <c r="A10516">
        <v>46</v>
      </c>
      <c r="B10516" s="1">
        <v>46145</v>
      </c>
      <c r="C10516" t="s">
        <v>162</v>
      </c>
      <c r="D10516" t="s">
        <v>71</v>
      </c>
      <c r="E10516" t="s">
        <v>47</v>
      </c>
      <c r="F10516" t="s">
        <v>48</v>
      </c>
      <c r="G10516">
        <v>1</v>
      </c>
      <c r="H10516">
        <v>7.5</v>
      </c>
      <c r="I10516" t="s">
        <v>302</v>
      </c>
      <c r="J10516" t="s">
        <v>296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 t="s">
        <v>83</v>
      </c>
      <c r="R10516" t="s">
        <v>83</v>
      </c>
      <c r="S10516" t="s">
        <v>83</v>
      </c>
      <c r="T10516" t="str">
        <f>_xlfn.XLOOKUP(A10516,MI_Match_Analysis!$A$2:$A$8,MI_Match_Analysis!$F$2:$F$8,"Not Found")</f>
        <v>Not Found</v>
      </c>
    </row>
    <row r="10517" spans="1:20" hidden="1" x14ac:dyDescent="0.3">
      <c r="A10517">
        <v>46</v>
      </c>
      <c r="B10517" s="1">
        <v>46145</v>
      </c>
      <c r="C10517" t="s">
        <v>162</v>
      </c>
      <c r="D10517" t="s">
        <v>71</v>
      </c>
      <c r="E10517" t="s">
        <v>47</v>
      </c>
      <c r="F10517" t="s">
        <v>48</v>
      </c>
      <c r="G10517">
        <v>1</v>
      </c>
      <c r="H10517">
        <v>7.6</v>
      </c>
      <c r="I10517" t="s">
        <v>302</v>
      </c>
      <c r="J10517" t="s">
        <v>296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 t="s">
        <v>83</v>
      </c>
      <c r="R10517" t="s">
        <v>83</v>
      </c>
      <c r="S10517" t="s">
        <v>83</v>
      </c>
      <c r="T10517" t="str">
        <f>_xlfn.XLOOKUP(A10517,MI_Match_Analysis!$A$2:$A$8,MI_Match_Analysis!$F$2:$F$8,"Not Found")</f>
        <v>Not Found</v>
      </c>
    </row>
    <row r="10518" spans="1:20" hidden="1" x14ac:dyDescent="0.3">
      <c r="A10518">
        <v>46</v>
      </c>
      <c r="B10518" s="1">
        <v>46145</v>
      </c>
      <c r="C10518" t="s">
        <v>162</v>
      </c>
      <c r="D10518" t="s">
        <v>71</v>
      </c>
      <c r="E10518" t="s">
        <v>47</v>
      </c>
      <c r="F10518" t="s">
        <v>48</v>
      </c>
      <c r="G10518">
        <v>1</v>
      </c>
      <c r="H10518">
        <v>8.1</v>
      </c>
      <c r="I10518" t="s">
        <v>94</v>
      </c>
      <c r="J10518" t="s">
        <v>290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 t="s">
        <v>83</v>
      </c>
      <c r="R10518" t="s">
        <v>83</v>
      </c>
      <c r="S10518" t="s">
        <v>83</v>
      </c>
      <c r="T10518" t="str">
        <f>_xlfn.XLOOKUP(A10518,MI_Match_Analysis!$A$2:$A$8,MI_Match_Analysis!$F$2:$F$8,"Not Found")</f>
        <v>Not Found</v>
      </c>
    </row>
    <row r="10519" spans="1:20" hidden="1" x14ac:dyDescent="0.3">
      <c r="A10519">
        <v>46</v>
      </c>
      <c r="B10519" s="1">
        <v>46145</v>
      </c>
      <c r="C10519" t="s">
        <v>162</v>
      </c>
      <c r="D10519" t="s">
        <v>71</v>
      </c>
      <c r="E10519" t="s">
        <v>47</v>
      </c>
      <c r="F10519" t="s">
        <v>48</v>
      </c>
      <c r="G10519">
        <v>1</v>
      </c>
      <c r="H10519">
        <v>8.1999999999999993</v>
      </c>
      <c r="I10519" t="s">
        <v>94</v>
      </c>
      <c r="J10519" t="s">
        <v>290</v>
      </c>
      <c r="K10519">
        <v>1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 t="s">
        <v>83</v>
      </c>
      <c r="R10519" t="s">
        <v>83</v>
      </c>
      <c r="S10519" t="s">
        <v>83</v>
      </c>
      <c r="T10519" t="str">
        <f>_xlfn.XLOOKUP(A10519,MI_Match_Analysis!$A$2:$A$8,MI_Match_Analysis!$F$2:$F$8,"Not Found")</f>
        <v>Not Found</v>
      </c>
    </row>
    <row r="10520" spans="1:20" hidden="1" x14ac:dyDescent="0.3">
      <c r="A10520">
        <v>46</v>
      </c>
      <c r="B10520" s="1">
        <v>46145</v>
      </c>
      <c r="C10520" t="s">
        <v>162</v>
      </c>
      <c r="D10520" t="s">
        <v>71</v>
      </c>
      <c r="E10520" t="s">
        <v>47</v>
      </c>
      <c r="F10520" t="s">
        <v>48</v>
      </c>
      <c r="G10520">
        <v>1</v>
      </c>
      <c r="H10520">
        <v>8.3000000000000007</v>
      </c>
      <c r="I10520" t="s">
        <v>302</v>
      </c>
      <c r="J10520" t="s">
        <v>290</v>
      </c>
      <c r="K10520">
        <v>1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 t="s">
        <v>83</v>
      </c>
      <c r="R10520" t="s">
        <v>83</v>
      </c>
      <c r="S10520" t="s">
        <v>83</v>
      </c>
      <c r="T10520" t="str">
        <f>_xlfn.XLOOKUP(A10520,MI_Match_Analysis!$A$2:$A$8,MI_Match_Analysis!$F$2:$F$8,"Not Found")</f>
        <v>Not Found</v>
      </c>
    </row>
    <row r="10521" spans="1:20" hidden="1" x14ac:dyDescent="0.3">
      <c r="A10521">
        <v>46</v>
      </c>
      <c r="B10521" s="1">
        <v>46145</v>
      </c>
      <c r="C10521" t="s">
        <v>162</v>
      </c>
      <c r="D10521" t="s">
        <v>71</v>
      </c>
      <c r="E10521" t="s">
        <v>47</v>
      </c>
      <c r="F10521" t="s">
        <v>48</v>
      </c>
      <c r="G10521">
        <v>1</v>
      </c>
      <c r="H10521">
        <v>8.4</v>
      </c>
      <c r="I10521" t="s">
        <v>94</v>
      </c>
      <c r="J10521" t="s">
        <v>290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 t="s">
        <v>167</v>
      </c>
      <c r="R10521" t="s">
        <v>94</v>
      </c>
      <c r="S10521" t="s">
        <v>83</v>
      </c>
      <c r="T10521" t="str">
        <f>_xlfn.XLOOKUP(A10521,MI_Match_Analysis!$A$2:$A$8,MI_Match_Analysis!$F$2:$F$8,"Not Found")</f>
        <v>Not Found</v>
      </c>
    </row>
    <row r="10522" spans="1:20" hidden="1" x14ac:dyDescent="0.3">
      <c r="A10522">
        <v>46</v>
      </c>
      <c r="B10522" s="1">
        <v>46145</v>
      </c>
      <c r="C10522" t="s">
        <v>162</v>
      </c>
      <c r="D10522" t="s">
        <v>71</v>
      </c>
      <c r="E10522" t="s">
        <v>47</v>
      </c>
      <c r="F10522" t="s">
        <v>48</v>
      </c>
      <c r="G10522">
        <v>1</v>
      </c>
      <c r="H10522">
        <v>8.5</v>
      </c>
      <c r="I10522" t="s">
        <v>226</v>
      </c>
      <c r="J10522" t="s">
        <v>290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 t="s">
        <v>83</v>
      </c>
      <c r="R10522" t="s">
        <v>83</v>
      </c>
      <c r="S10522" t="s">
        <v>83</v>
      </c>
      <c r="T10522" t="str">
        <f>_xlfn.XLOOKUP(A10522,MI_Match_Analysis!$A$2:$A$8,MI_Match_Analysis!$F$2:$F$8,"Not Found")</f>
        <v>Not Found</v>
      </c>
    </row>
    <row r="10523" spans="1:20" hidden="1" x14ac:dyDescent="0.3">
      <c r="A10523">
        <v>46</v>
      </c>
      <c r="B10523" s="1">
        <v>46145</v>
      </c>
      <c r="C10523" t="s">
        <v>162</v>
      </c>
      <c r="D10523" t="s">
        <v>71</v>
      </c>
      <c r="E10523" t="s">
        <v>47</v>
      </c>
      <c r="F10523" t="s">
        <v>48</v>
      </c>
      <c r="G10523">
        <v>1</v>
      </c>
      <c r="H10523">
        <v>8.6</v>
      </c>
      <c r="I10523" t="s">
        <v>226</v>
      </c>
      <c r="J10523" t="s">
        <v>290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 t="s">
        <v>83</v>
      </c>
      <c r="R10523" t="s">
        <v>83</v>
      </c>
      <c r="S10523" t="s">
        <v>83</v>
      </c>
      <c r="T10523" t="str">
        <f>_xlfn.XLOOKUP(A10523,MI_Match_Analysis!$A$2:$A$8,MI_Match_Analysis!$F$2:$F$8,"Not Found")</f>
        <v>Not Found</v>
      </c>
    </row>
    <row r="10524" spans="1:20" hidden="1" x14ac:dyDescent="0.3">
      <c r="A10524">
        <v>46</v>
      </c>
      <c r="B10524" s="1">
        <v>46145</v>
      </c>
      <c r="C10524" t="s">
        <v>162</v>
      </c>
      <c r="D10524" t="s">
        <v>71</v>
      </c>
      <c r="E10524" t="s">
        <v>47</v>
      </c>
      <c r="F10524" t="s">
        <v>48</v>
      </c>
      <c r="G10524">
        <v>1</v>
      </c>
      <c r="H10524">
        <v>9.1</v>
      </c>
      <c r="I10524" t="s">
        <v>302</v>
      </c>
      <c r="J10524" t="s">
        <v>86</v>
      </c>
      <c r="K10524">
        <v>1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 t="s">
        <v>83</v>
      </c>
      <c r="R10524" t="s">
        <v>83</v>
      </c>
      <c r="S10524" t="s">
        <v>83</v>
      </c>
      <c r="T10524" t="str">
        <f>_xlfn.XLOOKUP(A10524,MI_Match_Analysis!$A$2:$A$8,MI_Match_Analysis!$F$2:$F$8,"Not Found")</f>
        <v>Not Found</v>
      </c>
    </row>
    <row r="10525" spans="1:20" hidden="1" x14ac:dyDescent="0.3">
      <c r="A10525">
        <v>46</v>
      </c>
      <c r="B10525" s="1">
        <v>46145</v>
      </c>
      <c r="C10525" t="s">
        <v>162</v>
      </c>
      <c r="D10525" t="s">
        <v>71</v>
      </c>
      <c r="E10525" t="s">
        <v>47</v>
      </c>
      <c r="F10525" t="s">
        <v>48</v>
      </c>
      <c r="G10525">
        <v>1</v>
      </c>
      <c r="H10525">
        <v>9.1999999999999993</v>
      </c>
      <c r="I10525" t="s">
        <v>226</v>
      </c>
      <c r="J10525" t="s">
        <v>86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 t="s">
        <v>83</v>
      </c>
      <c r="R10525" t="s">
        <v>83</v>
      </c>
      <c r="S10525" t="s">
        <v>83</v>
      </c>
      <c r="T10525" t="str">
        <f>_xlfn.XLOOKUP(A10525,MI_Match_Analysis!$A$2:$A$8,MI_Match_Analysis!$F$2:$F$8,"Not Found")</f>
        <v>Not Found</v>
      </c>
    </row>
    <row r="10526" spans="1:20" hidden="1" x14ac:dyDescent="0.3">
      <c r="A10526">
        <v>46</v>
      </c>
      <c r="B10526" s="1">
        <v>46145</v>
      </c>
      <c r="C10526" t="s">
        <v>162</v>
      </c>
      <c r="D10526" t="s">
        <v>71</v>
      </c>
      <c r="E10526" t="s">
        <v>47</v>
      </c>
      <c r="F10526" t="s">
        <v>48</v>
      </c>
      <c r="G10526">
        <v>1</v>
      </c>
      <c r="H10526">
        <v>9.3000000000000007</v>
      </c>
      <c r="I10526" t="s">
        <v>226</v>
      </c>
      <c r="J10526" t="s">
        <v>86</v>
      </c>
      <c r="K10526">
        <v>1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 t="s">
        <v>83</v>
      </c>
      <c r="R10526" t="s">
        <v>83</v>
      </c>
      <c r="S10526" t="s">
        <v>83</v>
      </c>
      <c r="T10526" t="str">
        <f>_xlfn.XLOOKUP(A10526,MI_Match_Analysis!$A$2:$A$8,MI_Match_Analysis!$F$2:$F$8,"Not Found")</f>
        <v>Not Found</v>
      </c>
    </row>
    <row r="10527" spans="1:20" hidden="1" x14ac:dyDescent="0.3">
      <c r="A10527">
        <v>46</v>
      </c>
      <c r="B10527" s="1">
        <v>46145</v>
      </c>
      <c r="C10527" t="s">
        <v>162</v>
      </c>
      <c r="D10527" t="s">
        <v>71</v>
      </c>
      <c r="E10527" t="s">
        <v>47</v>
      </c>
      <c r="F10527" t="s">
        <v>48</v>
      </c>
      <c r="G10527">
        <v>1</v>
      </c>
      <c r="H10527">
        <v>9.4</v>
      </c>
      <c r="I10527" t="s">
        <v>302</v>
      </c>
      <c r="J10527" t="s">
        <v>86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 t="s">
        <v>83</v>
      </c>
      <c r="R10527" t="s">
        <v>83</v>
      </c>
      <c r="S10527" t="s">
        <v>83</v>
      </c>
      <c r="T10527" t="str">
        <f>_xlfn.XLOOKUP(A10527,MI_Match_Analysis!$A$2:$A$8,MI_Match_Analysis!$F$2:$F$8,"Not Found")</f>
        <v>Not Found</v>
      </c>
    </row>
    <row r="10528" spans="1:20" hidden="1" x14ac:dyDescent="0.3">
      <c r="A10528">
        <v>46</v>
      </c>
      <c r="B10528" s="1">
        <v>46145</v>
      </c>
      <c r="C10528" t="s">
        <v>162</v>
      </c>
      <c r="D10528" t="s">
        <v>71</v>
      </c>
      <c r="E10528" t="s">
        <v>47</v>
      </c>
      <c r="F10528" t="s">
        <v>48</v>
      </c>
      <c r="G10528">
        <v>1</v>
      </c>
      <c r="H10528">
        <v>9.5</v>
      </c>
      <c r="I10528" t="s">
        <v>226</v>
      </c>
      <c r="J10528" t="s">
        <v>86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 t="s">
        <v>83</v>
      </c>
      <c r="R10528" t="s">
        <v>83</v>
      </c>
      <c r="S10528" t="s">
        <v>83</v>
      </c>
      <c r="T10528" t="str">
        <f>_xlfn.XLOOKUP(A10528,MI_Match_Analysis!$A$2:$A$8,MI_Match_Analysis!$F$2:$F$8,"Not Found")</f>
        <v>Not Found</v>
      </c>
    </row>
    <row r="10529" spans="1:20" hidden="1" x14ac:dyDescent="0.3">
      <c r="A10529">
        <v>46</v>
      </c>
      <c r="B10529" s="1">
        <v>46145</v>
      </c>
      <c r="C10529" t="s">
        <v>162</v>
      </c>
      <c r="D10529" t="s">
        <v>71</v>
      </c>
      <c r="E10529" t="s">
        <v>47</v>
      </c>
      <c r="F10529" t="s">
        <v>48</v>
      </c>
      <c r="G10529">
        <v>1</v>
      </c>
      <c r="H10529">
        <v>9.6</v>
      </c>
      <c r="I10529" t="s">
        <v>226</v>
      </c>
      <c r="J10529" t="s">
        <v>86</v>
      </c>
      <c r="K10529">
        <v>1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 t="s">
        <v>83</v>
      </c>
      <c r="R10529" t="s">
        <v>83</v>
      </c>
      <c r="S10529" t="s">
        <v>83</v>
      </c>
      <c r="T10529" t="str">
        <f>_xlfn.XLOOKUP(A10529,MI_Match_Analysis!$A$2:$A$8,MI_Match_Analysis!$F$2:$F$8,"Not Found")</f>
        <v>Not Found</v>
      </c>
    </row>
    <row r="10530" spans="1:20" hidden="1" x14ac:dyDescent="0.3">
      <c r="A10530">
        <v>46</v>
      </c>
      <c r="B10530" s="1">
        <v>46145</v>
      </c>
      <c r="C10530" t="s">
        <v>162</v>
      </c>
      <c r="D10530" t="s">
        <v>71</v>
      </c>
      <c r="E10530" t="s">
        <v>47</v>
      </c>
      <c r="F10530" t="s">
        <v>48</v>
      </c>
      <c r="G10530">
        <v>1</v>
      </c>
      <c r="H10530">
        <v>10.1</v>
      </c>
      <c r="I10530" t="s">
        <v>226</v>
      </c>
      <c r="J10530" t="s">
        <v>290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 t="s">
        <v>83</v>
      </c>
      <c r="R10530" t="s">
        <v>83</v>
      </c>
      <c r="S10530" t="s">
        <v>83</v>
      </c>
      <c r="T10530" t="str">
        <f>_xlfn.XLOOKUP(A10530,MI_Match_Analysis!$A$2:$A$8,MI_Match_Analysis!$F$2:$F$8,"Not Found")</f>
        <v>Not Found</v>
      </c>
    </row>
    <row r="10531" spans="1:20" hidden="1" x14ac:dyDescent="0.3">
      <c r="A10531">
        <v>46</v>
      </c>
      <c r="B10531" s="1">
        <v>46145</v>
      </c>
      <c r="C10531" t="s">
        <v>162</v>
      </c>
      <c r="D10531" t="s">
        <v>71</v>
      </c>
      <c r="E10531" t="s">
        <v>47</v>
      </c>
      <c r="F10531" t="s">
        <v>48</v>
      </c>
      <c r="G10531">
        <v>1</v>
      </c>
      <c r="H10531">
        <v>10.199999999999999</v>
      </c>
      <c r="I10531" t="s">
        <v>226</v>
      </c>
      <c r="J10531" t="s">
        <v>290</v>
      </c>
      <c r="K10531">
        <v>1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 t="s">
        <v>83</v>
      </c>
      <c r="R10531" t="s">
        <v>83</v>
      </c>
      <c r="S10531" t="s">
        <v>83</v>
      </c>
      <c r="T10531" t="str">
        <f>_xlfn.XLOOKUP(A10531,MI_Match_Analysis!$A$2:$A$8,MI_Match_Analysis!$F$2:$F$8,"Not Found")</f>
        <v>Not Found</v>
      </c>
    </row>
    <row r="10532" spans="1:20" hidden="1" x14ac:dyDescent="0.3">
      <c r="A10532">
        <v>46</v>
      </c>
      <c r="B10532" s="1">
        <v>46145</v>
      </c>
      <c r="C10532" t="s">
        <v>162</v>
      </c>
      <c r="D10532" t="s">
        <v>71</v>
      </c>
      <c r="E10532" t="s">
        <v>47</v>
      </c>
      <c r="F10532" t="s">
        <v>48</v>
      </c>
      <c r="G10532">
        <v>1</v>
      </c>
      <c r="H10532">
        <v>10.3</v>
      </c>
      <c r="I10532" t="s">
        <v>302</v>
      </c>
      <c r="J10532" t="s">
        <v>290</v>
      </c>
      <c r="K10532">
        <v>1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 t="s">
        <v>83</v>
      </c>
      <c r="R10532" t="s">
        <v>83</v>
      </c>
      <c r="S10532" t="s">
        <v>83</v>
      </c>
      <c r="T10532" t="str">
        <f>_xlfn.XLOOKUP(A10532,MI_Match_Analysis!$A$2:$A$8,MI_Match_Analysis!$F$2:$F$8,"Not Found")</f>
        <v>Not Found</v>
      </c>
    </row>
    <row r="10533" spans="1:20" hidden="1" x14ac:dyDescent="0.3">
      <c r="A10533">
        <v>46</v>
      </c>
      <c r="B10533" s="1">
        <v>46145</v>
      </c>
      <c r="C10533" t="s">
        <v>162</v>
      </c>
      <c r="D10533" t="s">
        <v>71</v>
      </c>
      <c r="E10533" t="s">
        <v>47</v>
      </c>
      <c r="F10533" t="s">
        <v>48</v>
      </c>
      <c r="G10533">
        <v>1</v>
      </c>
      <c r="H10533">
        <v>10.4</v>
      </c>
      <c r="I10533" t="s">
        <v>226</v>
      </c>
      <c r="J10533" t="s">
        <v>290</v>
      </c>
      <c r="K10533">
        <v>4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 t="s">
        <v>83</v>
      </c>
      <c r="R10533" t="s">
        <v>83</v>
      </c>
      <c r="S10533" t="s">
        <v>83</v>
      </c>
      <c r="T10533" t="str">
        <f>_xlfn.XLOOKUP(A10533,MI_Match_Analysis!$A$2:$A$8,MI_Match_Analysis!$F$2:$F$8,"Not Found")</f>
        <v>Not Found</v>
      </c>
    </row>
    <row r="10534" spans="1:20" hidden="1" x14ac:dyDescent="0.3">
      <c r="A10534">
        <v>46</v>
      </c>
      <c r="B10534" s="1">
        <v>46145</v>
      </c>
      <c r="C10534" t="s">
        <v>162</v>
      </c>
      <c r="D10534" t="s">
        <v>71</v>
      </c>
      <c r="E10534" t="s">
        <v>47</v>
      </c>
      <c r="F10534" t="s">
        <v>48</v>
      </c>
      <c r="G10534">
        <v>1</v>
      </c>
      <c r="H10534">
        <v>10.5</v>
      </c>
      <c r="I10534" t="s">
        <v>226</v>
      </c>
      <c r="J10534" t="s">
        <v>290</v>
      </c>
      <c r="K10534">
        <v>4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 t="s">
        <v>83</v>
      </c>
      <c r="R10534" t="s">
        <v>83</v>
      </c>
      <c r="S10534" t="s">
        <v>83</v>
      </c>
      <c r="T10534" t="str">
        <f>_xlfn.XLOOKUP(A10534,MI_Match_Analysis!$A$2:$A$8,MI_Match_Analysis!$F$2:$F$8,"Not Found")</f>
        <v>Not Found</v>
      </c>
    </row>
    <row r="10535" spans="1:20" hidden="1" x14ac:dyDescent="0.3">
      <c r="A10535">
        <v>46</v>
      </c>
      <c r="B10535" s="1">
        <v>46145</v>
      </c>
      <c r="C10535" t="s">
        <v>162</v>
      </c>
      <c r="D10535" t="s">
        <v>71</v>
      </c>
      <c r="E10535" t="s">
        <v>47</v>
      </c>
      <c r="F10535" t="s">
        <v>48</v>
      </c>
      <c r="G10535">
        <v>1</v>
      </c>
      <c r="H10535">
        <v>10.6</v>
      </c>
      <c r="I10535" t="s">
        <v>226</v>
      </c>
      <c r="J10535" t="s">
        <v>290</v>
      </c>
      <c r="K10535">
        <v>1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 t="s">
        <v>83</v>
      </c>
      <c r="R10535" t="s">
        <v>83</v>
      </c>
      <c r="S10535" t="s">
        <v>83</v>
      </c>
      <c r="T10535" t="str">
        <f>_xlfn.XLOOKUP(A10535,MI_Match_Analysis!$A$2:$A$8,MI_Match_Analysis!$F$2:$F$8,"Not Found")</f>
        <v>Not Found</v>
      </c>
    </row>
    <row r="10536" spans="1:20" hidden="1" x14ac:dyDescent="0.3">
      <c r="A10536">
        <v>46</v>
      </c>
      <c r="B10536" s="1">
        <v>46145</v>
      </c>
      <c r="C10536" t="s">
        <v>162</v>
      </c>
      <c r="D10536" t="s">
        <v>71</v>
      </c>
      <c r="E10536" t="s">
        <v>47</v>
      </c>
      <c r="F10536" t="s">
        <v>48</v>
      </c>
      <c r="G10536">
        <v>1</v>
      </c>
      <c r="H10536">
        <v>11.1</v>
      </c>
      <c r="I10536" t="s">
        <v>226</v>
      </c>
      <c r="J10536" t="s">
        <v>86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 t="s">
        <v>83</v>
      </c>
      <c r="R10536" t="s">
        <v>83</v>
      </c>
      <c r="S10536" t="s">
        <v>83</v>
      </c>
      <c r="T10536" t="str">
        <f>_xlfn.XLOOKUP(A10536,MI_Match_Analysis!$A$2:$A$8,MI_Match_Analysis!$F$2:$F$8,"Not Found")</f>
        <v>Not Found</v>
      </c>
    </row>
    <row r="10537" spans="1:20" hidden="1" x14ac:dyDescent="0.3">
      <c r="A10537">
        <v>46</v>
      </c>
      <c r="B10537" s="1">
        <v>46145</v>
      </c>
      <c r="C10537" t="s">
        <v>162</v>
      </c>
      <c r="D10537" t="s">
        <v>71</v>
      </c>
      <c r="E10537" t="s">
        <v>47</v>
      </c>
      <c r="F10537" t="s">
        <v>48</v>
      </c>
      <c r="G10537">
        <v>1</v>
      </c>
      <c r="H10537">
        <v>11.2</v>
      </c>
      <c r="I10537" t="s">
        <v>302</v>
      </c>
      <c r="J10537" t="s">
        <v>86</v>
      </c>
      <c r="K10537">
        <v>1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 t="s">
        <v>83</v>
      </c>
      <c r="R10537" t="s">
        <v>83</v>
      </c>
      <c r="S10537" t="s">
        <v>83</v>
      </c>
      <c r="T10537" t="str">
        <f>_xlfn.XLOOKUP(A10537,MI_Match_Analysis!$A$2:$A$8,MI_Match_Analysis!$F$2:$F$8,"Not Found")</f>
        <v>Not Found</v>
      </c>
    </row>
    <row r="10538" spans="1:20" hidden="1" x14ac:dyDescent="0.3">
      <c r="A10538">
        <v>46</v>
      </c>
      <c r="B10538" s="1">
        <v>46145</v>
      </c>
      <c r="C10538" t="s">
        <v>162</v>
      </c>
      <c r="D10538" t="s">
        <v>71</v>
      </c>
      <c r="E10538" t="s">
        <v>47</v>
      </c>
      <c r="F10538" t="s">
        <v>48</v>
      </c>
      <c r="G10538">
        <v>1</v>
      </c>
      <c r="H10538">
        <v>11.3</v>
      </c>
      <c r="I10538" t="s">
        <v>226</v>
      </c>
      <c r="J10538" t="s">
        <v>86</v>
      </c>
      <c r="K10538">
        <v>1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 t="s">
        <v>83</v>
      </c>
      <c r="R10538" t="s">
        <v>83</v>
      </c>
      <c r="S10538" t="s">
        <v>83</v>
      </c>
      <c r="T10538" t="str">
        <f>_xlfn.XLOOKUP(A10538,MI_Match_Analysis!$A$2:$A$8,MI_Match_Analysis!$F$2:$F$8,"Not Found")</f>
        <v>Not Found</v>
      </c>
    </row>
    <row r="10539" spans="1:20" hidden="1" x14ac:dyDescent="0.3">
      <c r="A10539">
        <v>46</v>
      </c>
      <c r="B10539" s="1">
        <v>46145</v>
      </c>
      <c r="C10539" t="s">
        <v>162</v>
      </c>
      <c r="D10539" t="s">
        <v>71</v>
      </c>
      <c r="E10539" t="s">
        <v>47</v>
      </c>
      <c r="F10539" t="s">
        <v>48</v>
      </c>
      <c r="G10539">
        <v>1</v>
      </c>
      <c r="H10539">
        <v>11.4</v>
      </c>
      <c r="I10539" t="s">
        <v>302</v>
      </c>
      <c r="J10539" t="s">
        <v>86</v>
      </c>
      <c r="K10539">
        <v>1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 t="s">
        <v>83</v>
      </c>
      <c r="R10539" t="s">
        <v>83</v>
      </c>
      <c r="S10539" t="s">
        <v>83</v>
      </c>
      <c r="T10539" t="str">
        <f>_xlfn.XLOOKUP(A10539,MI_Match_Analysis!$A$2:$A$8,MI_Match_Analysis!$F$2:$F$8,"Not Found")</f>
        <v>Not Found</v>
      </c>
    </row>
    <row r="10540" spans="1:20" hidden="1" x14ac:dyDescent="0.3">
      <c r="A10540">
        <v>46</v>
      </c>
      <c r="B10540" s="1">
        <v>46145</v>
      </c>
      <c r="C10540" t="s">
        <v>162</v>
      </c>
      <c r="D10540" t="s">
        <v>71</v>
      </c>
      <c r="E10540" t="s">
        <v>47</v>
      </c>
      <c r="F10540" t="s">
        <v>48</v>
      </c>
      <c r="G10540">
        <v>1</v>
      </c>
      <c r="H10540">
        <v>11.5</v>
      </c>
      <c r="I10540" t="s">
        <v>226</v>
      </c>
      <c r="J10540" t="s">
        <v>86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 t="s">
        <v>83</v>
      </c>
      <c r="R10540" t="s">
        <v>83</v>
      </c>
      <c r="S10540" t="s">
        <v>83</v>
      </c>
      <c r="T10540" t="str">
        <f>_xlfn.XLOOKUP(A10540,MI_Match_Analysis!$A$2:$A$8,MI_Match_Analysis!$F$2:$F$8,"Not Found")</f>
        <v>Not Found</v>
      </c>
    </row>
    <row r="10541" spans="1:20" hidden="1" x14ac:dyDescent="0.3">
      <c r="A10541">
        <v>46</v>
      </c>
      <c r="B10541" s="1">
        <v>46145</v>
      </c>
      <c r="C10541" t="s">
        <v>162</v>
      </c>
      <c r="D10541" t="s">
        <v>71</v>
      </c>
      <c r="E10541" t="s">
        <v>47</v>
      </c>
      <c r="F10541" t="s">
        <v>48</v>
      </c>
      <c r="G10541">
        <v>1</v>
      </c>
      <c r="H10541">
        <v>11.6</v>
      </c>
      <c r="I10541" t="s">
        <v>226</v>
      </c>
      <c r="J10541" t="s">
        <v>86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 t="s">
        <v>83</v>
      </c>
      <c r="R10541" t="s">
        <v>83</v>
      </c>
      <c r="S10541" t="s">
        <v>83</v>
      </c>
      <c r="T10541" t="str">
        <f>_xlfn.XLOOKUP(A10541,MI_Match_Analysis!$A$2:$A$8,MI_Match_Analysis!$F$2:$F$8,"Not Found")</f>
        <v>Not Found</v>
      </c>
    </row>
    <row r="10542" spans="1:20" hidden="1" x14ac:dyDescent="0.3">
      <c r="A10542">
        <v>46</v>
      </c>
      <c r="B10542" s="1">
        <v>46145</v>
      </c>
      <c r="C10542" t="s">
        <v>162</v>
      </c>
      <c r="D10542" t="s">
        <v>71</v>
      </c>
      <c r="E10542" t="s">
        <v>47</v>
      </c>
      <c r="F10542" t="s">
        <v>48</v>
      </c>
      <c r="G10542">
        <v>1</v>
      </c>
      <c r="H10542">
        <v>12.1</v>
      </c>
      <c r="I10542" t="s">
        <v>302</v>
      </c>
      <c r="J10542" t="s">
        <v>296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 t="s">
        <v>83</v>
      </c>
      <c r="R10542" t="s">
        <v>83</v>
      </c>
      <c r="S10542" t="s">
        <v>83</v>
      </c>
      <c r="T10542" t="str">
        <f>_xlfn.XLOOKUP(A10542,MI_Match_Analysis!$A$2:$A$8,MI_Match_Analysis!$F$2:$F$8,"Not Found")</f>
        <v>Not Found</v>
      </c>
    </row>
    <row r="10543" spans="1:20" hidden="1" x14ac:dyDescent="0.3">
      <c r="A10543">
        <v>46</v>
      </c>
      <c r="B10543" s="1">
        <v>46145</v>
      </c>
      <c r="C10543" t="s">
        <v>162</v>
      </c>
      <c r="D10543" t="s">
        <v>71</v>
      </c>
      <c r="E10543" t="s">
        <v>47</v>
      </c>
      <c r="F10543" t="s">
        <v>48</v>
      </c>
      <c r="G10543">
        <v>1</v>
      </c>
      <c r="H10543">
        <v>12.2</v>
      </c>
      <c r="I10543" t="s">
        <v>302</v>
      </c>
      <c r="J10543" t="s">
        <v>296</v>
      </c>
      <c r="K10543">
        <v>6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 t="s">
        <v>83</v>
      </c>
      <c r="R10543" t="s">
        <v>83</v>
      </c>
      <c r="S10543" t="s">
        <v>83</v>
      </c>
      <c r="T10543" t="str">
        <f>_xlfn.XLOOKUP(A10543,MI_Match_Analysis!$A$2:$A$8,MI_Match_Analysis!$F$2:$F$8,"Not Found")</f>
        <v>Not Found</v>
      </c>
    </row>
    <row r="10544" spans="1:20" hidden="1" x14ac:dyDescent="0.3">
      <c r="A10544">
        <v>46</v>
      </c>
      <c r="B10544" s="1">
        <v>46145</v>
      </c>
      <c r="C10544" t="s">
        <v>162</v>
      </c>
      <c r="D10544" t="s">
        <v>71</v>
      </c>
      <c r="E10544" t="s">
        <v>47</v>
      </c>
      <c r="F10544" t="s">
        <v>48</v>
      </c>
      <c r="G10544">
        <v>1</v>
      </c>
      <c r="H10544">
        <v>12.3</v>
      </c>
      <c r="I10544" t="s">
        <v>302</v>
      </c>
      <c r="J10544" t="s">
        <v>296</v>
      </c>
      <c r="K10544">
        <v>2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 t="s">
        <v>83</v>
      </c>
      <c r="R10544" t="s">
        <v>83</v>
      </c>
      <c r="S10544" t="s">
        <v>83</v>
      </c>
      <c r="T10544" t="str">
        <f>_xlfn.XLOOKUP(A10544,MI_Match_Analysis!$A$2:$A$8,MI_Match_Analysis!$F$2:$F$8,"Not Found")</f>
        <v>Not Found</v>
      </c>
    </row>
    <row r="10545" spans="1:20" hidden="1" x14ac:dyDescent="0.3">
      <c r="A10545">
        <v>46</v>
      </c>
      <c r="B10545" s="1">
        <v>46145</v>
      </c>
      <c r="C10545" t="s">
        <v>162</v>
      </c>
      <c r="D10545" t="s">
        <v>71</v>
      </c>
      <c r="E10545" t="s">
        <v>47</v>
      </c>
      <c r="F10545" t="s">
        <v>48</v>
      </c>
      <c r="G10545">
        <v>1</v>
      </c>
      <c r="H10545">
        <v>12.4</v>
      </c>
      <c r="I10545" t="s">
        <v>302</v>
      </c>
      <c r="J10545" t="s">
        <v>296</v>
      </c>
      <c r="K10545">
        <v>1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 t="s">
        <v>83</v>
      </c>
      <c r="R10545" t="s">
        <v>83</v>
      </c>
      <c r="S10545" t="s">
        <v>83</v>
      </c>
      <c r="T10545" t="str">
        <f>_xlfn.XLOOKUP(A10545,MI_Match_Analysis!$A$2:$A$8,MI_Match_Analysis!$F$2:$F$8,"Not Found")</f>
        <v>Not Found</v>
      </c>
    </row>
    <row r="10546" spans="1:20" hidden="1" x14ac:dyDescent="0.3">
      <c r="A10546">
        <v>46</v>
      </c>
      <c r="B10546" s="1">
        <v>46145</v>
      </c>
      <c r="C10546" t="s">
        <v>162</v>
      </c>
      <c r="D10546" t="s">
        <v>71</v>
      </c>
      <c r="E10546" t="s">
        <v>47</v>
      </c>
      <c r="F10546" t="s">
        <v>48</v>
      </c>
      <c r="G10546">
        <v>1</v>
      </c>
      <c r="H10546">
        <v>12.5</v>
      </c>
      <c r="I10546" t="s">
        <v>226</v>
      </c>
      <c r="J10546" t="s">
        <v>296</v>
      </c>
      <c r="K10546">
        <v>4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 t="s">
        <v>83</v>
      </c>
      <c r="R10546" t="s">
        <v>83</v>
      </c>
      <c r="S10546" t="s">
        <v>83</v>
      </c>
      <c r="T10546" t="str">
        <f>_xlfn.XLOOKUP(A10546,MI_Match_Analysis!$A$2:$A$8,MI_Match_Analysis!$F$2:$F$8,"Not Found")</f>
        <v>Not Found</v>
      </c>
    </row>
    <row r="10547" spans="1:20" hidden="1" x14ac:dyDescent="0.3">
      <c r="A10547">
        <v>46</v>
      </c>
      <c r="B10547" s="1">
        <v>46145</v>
      </c>
      <c r="C10547" t="s">
        <v>162</v>
      </c>
      <c r="D10547" t="s">
        <v>71</v>
      </c>
      <c r="E10547" t="s">
        <v>47</v>
      </c>
      <c r="F10547" t="s">
        <v>48</v>
      </c>
      <c r="G10547">
        <v>1</v>
      </c>
      <c r="H10547">
        <v>12.6</v>
      </c>
      <c r="I10547" t="s">
        <v>226</v>
      </c>
      <c r="J10547" t="s">
        <v>296</v>
      </c>
      <c r="K10547">
        <v>0</v>
      </c>
      <c r="L10547">
        <v>1</v>
      </c>
      <c r="M10547">
        <v>1</v>
      </c>
      <c r="N10547">
        <v>0</v>
      </c>
      <c r="O10547">
        <v>0</v>
      </c>
      <c r="P10547">
        <v>0</v>
      </c>
      <c r="Q10547" t="s">
        <v>83</v>
      </c>
      <c r="R10547" t="s">
        <v>83</v>
      </c>
      <c r="S10547" t="s">
        <v>83</v>
      </c>
      <c r="T10547" t="str">
        <f>_xlfn.XLOOKUP(A10547,MI_Match_Analysis!$A$2:$A$8,MI_Match_Analysis!$F$2:$F$8,"Not Found")</f>
        <v>Not Found</v>
      </c>
    </row>
    <row r="10548" spans="1:20" hidden="1" x14ac:dyDescent="0.3">
      <c r="A10548">
        <v>46</v>
      </c>
      <c r="B10548" s="1">
        <v>46145</v>
      </c>
      <c r="C10548" t="s">
        <v>162</v>
      </c>
      <c r="D10548" t="s">
        <v>71</v>
      </c>
      <c r="E10548" t="s">
        <v>47</v>
      </c>
      <c r="F10548" t="s">
        <v>48</v>
      </c>
      <c r="G10548">
        <v>1</v>
      </c>
      <c r="H10548">
        <v>12.6</v>
      </c>
      <c r="I10548" t="s">
        <v>226</v>
      </c>
      <c r="J10548" t="s">
        <v>296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 t="s">
        <v>83</v>
      </c>
      <c r="R10548" t="s">
        <v>83</v>
      </c>
      <c r="S10548" t="s">
        <v>83</v>
      </c>
      <c r="T10548" t="str">
        <f>_xlfn.XLOOKUP(A10548,MI_Match_Analysis!$A$2:$A$8,MI_Match_Analysis!$F$2:$F$8,"Not Found")</f>
        <v>Not Found</v>
      </c>
    </row>
    <row r="10549" spans="1:20" hidden="1" x14ac:dyDescent="0.3">
      <c r="A10549">
        <v>46</v>
      </c>
      <c r="B10549" s="1">
        <v>46145</v>
      </c>
      <c r="C10549" t="s">
        <v>162</v>
      </c>
      <c r="D10549" t="s">
        <v>71</v>
      </c>
      <c r="E10549" t="s">
        <v>47</v>
      </c>
      <c r="F10549" t="s">
        <v>48</v>
      </c>
      <c r="G10549">
        <v>1</v>
      </c>
      <c r="H10549">
        <v>13.1</v>
      </c>
      <c r="I10549" t="s">
        <v>226</v>
      </c>
      <c r="J10549" t="s">
        <v>292</v>
      </c>
      <c r="K10549">
        <v>1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 t="s">
        <v>83</v>
      </c>
      <c r="R10549" t="s">
        <v>83</v>
      </c>
      <c r="S10549" t="s">
        <v>83</v>
      </c>
      <c r="T10549" t="str">
        <f>_xlfn.XLOOKUP(A10549,MI_Match_Analysis!$A$2:$A$8,MI_Match_Analysis!$F$2:$F$8,"Not Found")</f>
        <v>Not Found</v>
      </c>
    </row>
    <row r="10550" spans="1:20" hidden="1" x14ac:dyDescent="0.3">
      <c r="A10550">
        <v>46</v>
      </c>
      <c r="B10550" s="1">
        <v>46145</v>
      </c>
      <c r="C10550" t="s">
        <v>162</v>
      </c>
      <c r="D10550" t="s">
        <v>71</v>
      </c>
      <c r="E10550" t="s">
        <v>47</v>
      </c>
      <c r="F10550" t="s">
        <v>48</v>
      </c>
      <c r="G10550">
        <v>1</v>
      </c>
      <c r="H10550">
        <v>13.2</v>
      </c>
      <c r="I10550" t="s">
        <v>302</v>
      </c>
      <c r="J10550" t="s">
        <v>292</v>
      </c>
      <c r="K10550">
        <v>6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 t="s">
        <v>83</v>
      </c>
      <c r="R10550" t="s">
        <v>83</v>
      </c>
      <c r="S10550" t="s">
        <v>83</v>
      </c>
      <c r="T10550" t="str">
        <f>_xlfn.XLOOKUP(A10550,MI_Match_Analysis!$A$2:$A$8,MI_Match_Analysis!$F$2:$F$8,"Not Found")</f>
        <v>Not Found</v>
      </c>
    </row>
    <row r="10551" spans="1:20" hidden="1" x14ac:dyDescent="0.3">
      <c r="A10551">
        <v>46</v>
      </c>
      <c r="B10551" s="1">
        <v>46145</v>
      </c>
      <c r="C10551" t="s">
        <v>162</v>
      </c>
      <c r="D10551" t="s">
        <v>71</v>
      </c>
      <c r="E10551" t="s">
        <v>47</v>
      </c>
      <c r="F10551" t="s">
        <v>48</v>
      </c>
      <c r="G10551">
        <v>1</v>
      </c>
      <c r="H10551">
        <v>13.3</v>
      </c>
      <c r="I10551" t="s">
        <v>302</v>
      </c>
      <c r="J10551" t="s">
        <v>292</v>
      </c>
      <c r="K10551">
        <v>6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 t="s">
        <v>83</v>
      </c>
      <c r="R10551" t="s">
        <v>83</v>
      </c>
      <c r="S10551" t="s">
        <v>83</v>
      </c>
      <c r="T10551" t="str">
        <f>_xlfn.XLOOKUP(A10551,MI_Match_Analysis!$A$2:$A$8,MI_Match_Analysis!$F$2:$F$8,"Not Found")</f>
        <v>Not Found</v>
      </c>
    </row>
    <row r="10552" spans="1:20" hidden="1" x14ac:dyDescent="0.3">
      <c r="A10552">
        <v>46</v>
      </c>
      <c r="B10552" s="1">
        <v>46145</v>
      </c>
      <c r="C10552" t="s">
        <v>162</v>
      </c>
      <c r="D10552" t="s">
        <v>71</v>
      </c>
      <c r="E10552" t="s">
        <v>47</v>
      </c>
      <c r="F10552" t="s">
        <v>48</v>
      </c>
      <c r="G10552">
        <v>1</v>
      </c>
      <c r="H10552">
        <v>13.4</v>
      </c>
      <c r="I10552" t="s">
        <v>302</v>
      </c>
      <c r="J10552" t="s">
        <v>292</v>
      </c>
      <c r="K10552">
        <v>4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 t="s">
        <v>83</v>
      </c>
      <c r="R10552" t="s">
        <v>83</v>
      </c>
      <c r="S10552" t="s">
        <v>83</v>
      </c>
      <c r="T10552" t="str">
        <f>_xlfn.XLOOKUP(A10552,MI_Match_Analysis!$A$2:$A$8,MI_Match_Analysis!$F$2:$F$8,"Not Found")</f>
        <v>Not Found</v>
      </c>
    </row>
    <row r="10553" spans="1:20" hidden="1" x14ac:dyDescent="0.3">
      <c r="A10553">
        <v>46</v>
      </c>
      <c r="B10553" s="1">
        <v>46145</v>
      </c>
      <c r="C10553" t="s">
        <v>162</v>
      </c>
      <c r="D10553" t="s">
        <v>71</v>
      </c>
      <c r="E10553" t="s">
        <v>47</v>
      </c>
      <c r="F10553" t="s">
        <v>48</v>
      </c>
      <c r="G10553">
        <v>1</v>
      </c>
      <c r="H10553">
        <v>13.5</v>
      </c>
      <c r="I10553" t="s">
        <v>302</v>
      </c>
      <c r="J10553" t="s">
        <v>292</v>
      </c>
      <c r="K10553">
        <v>4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 t="s">
        <v>83</v>
      </c>
      <c r="R10553" t="s">
        <v>83</v>
      </c>
      <c r="S10553" t="s">
        <v>83</v>
      </c>
      <c r="T10553" t="str">
        <f>_xlfn.XLOOKUP(A10553,MI_Match_Analysis!$A$2:$A$8,MI_Match_Analysis!$F$2:$F$8,"Not Found")</f>
        <v>Not Found</v>
      </c>
    </row>
    <row r="10554" spans="1:20" hidden="1" x14ac:dyDescent="0.3">
      <c r="A10554">
        <v>46</v>
      </c>
      <c r="B10554" s="1">
        <v>46145</v>
      </c>
      <c r="C10554" t="s">
        <v>162</v>
      </c>
      <c r="D10554" t="s">
        <v>71</v>
      </c>
      <c r="E10554" t="s">
        <v>47</v>
      </c>
      <c r="F10554" t="s">
        <v>48</v>
      </c>
      <c r="G10554">
        <v>1</v>
      </c>
      <c r="H10554">
        <v>13.6</v>
      </c>
      <c r="I10554" t="s">
        <v>302</v>
      </c>
      <c r="J10554" t="s">
        <v>292</v>
      </c>
      <c r="K10554">
        <v>6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 t="s">
        <v>83</v>
      </c>
      <c r="R10554" t="s">
        <v>83</v>
      </c>
      <c r="S10554" t="s">
        <v>83</v>
      </c>
      <c r="T10554" t="str">
        <f>_xlfn.XLOOKUP(A10554,MI_Match_Analysis!$A$2:$A$8,MI_Match_Analysis!$F$2:$F$8,"Not Found")</f>
        <v>Not Found</v>
      </c>
    </row>
    <row r="10555" spans="1:20" hidden="1" x14ac:dyDescent="0.3">
      <c r="A10555">
        <v>46</v>
      </c>
      <c r="B10555" s="1">
        <v>46145</v>
      </c>
      <c r="C10555" t="s">
        <v>162</v>
      </c>
      <c r="D10555" t="s">
        <v>71</v>
      </c>
      <c r="E10555" t="s">
        <v>47</v>
      </c>
      <c r="F10555" t="s">
        <v>48</v>
      </c>
      <c r="G10555">
        <v>1</v>
      </c>
      <c r="H10555">
        <v>14.1</v>
      </c>
      <c r="I10555" t="s">
        <v>226</v>
      </c>
      <c r="J10555" t="s">
        <v>86</v>
      </c>
      <c r="K10555">
        <v>1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 t="s">
        <v>83</v>
      </c>
      <c r="R10555" t="s">
        <v>83</v>
      </c>
      <c r="S10555" t="s">
        <v>83</v>
      </c>
      <c r="T10555" t="str">
        <f>_xlfn.XLOOKUP(A10555,MI_Match_Analysis!$A$2:$A$8,MI_Match_Analysis!$F$2:$F$8,"Not Found")</f>
        <v>Not Found</v>
      </c>
    </row>
    <row r="10556" spans="1:20" hidden="1" x14ac:dyDescent="0.3">
      <c r="A10556">
        <v>46</v>
      </c>
      <c r="B10556" s="1">
        <v>46145</v>
      </c>
      <c r="C10556" t="s">
        <v>162</v>
      </c>
      <c r="D10556" t="s">
        <v>71</v>
      </c>
      <c r="E10556" t="s">
        <v>47</v>
      </c>
      <c r="F10556" t="s">
        <v>48</v>
      </c>
      <c r="G10556">
        <v>1</v>
      </c>
      <c r="H10556">
        <v>14.2</v>
      </c>
      <c r="I10556" t="s">
        <v>302</v>
      </c>
      <c r="J10556" t="s">
        <v>86</v>
      </c>
      <c r="K10556">
        <v>1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 t="s">
        <v>83</v>
      </c>
      <c r="R10556" t="s">
        <v>83</v>
      </c>
      <c r="S10556" t="s">
        <v>83</v>
      </c>
      <c r="T10556" t="str">
        <f>_xlfn.XLOOKUP(A10556,MI_Match_Analysis!$A$2:$A$8,MI_Match_Analysis!$F$2:$F$8,"Not Found")</f>
        <v>Not Found</v>
      </c>
    </row>
    <row r="10557" spans="1:20" hidden="1" x14ac:dyDescent="0.3">
      <c r="A10557">
        <v>46</v>
      </c>
      <c r="B10557" s="1">
        <v>46145</v>
      </c>
      <c r="C10557" t="s">
        <v>162</v>
      </c>
      <c r="D10557" t="s">
        <v>71</v>
      </c>
      <c r="E10557" t="s">
        <v>47</v>
      </c>
      <c r="F10557" t="s">
        <v>48</v>
      </c>
      <c r="G10557">
        <v>1</v>
      </c>
      <c r="H10557">
        <v>14.3</v>
      </c>
      <c r="I10557" t="s">
        <v>226</v>
      </c>
      <c r="J10557" t="s">
        <v>86</v>
      </c>
      <c r="K10557">
        <v>6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 t="s">
        <v>83</v>
      </c>
      <c r="R10557" t="s">
        <v>83</v>
      </c>
      <c r="S10557" t="s">
        <v>83</v>
      </c>
      <c r="T10557" t="str">
        <f>_xlfn.XLOOKUP(A10557,MI_Match_Analysis!$A$2:$A$8,MI_Match_Analysis!$F$2:$F$8,"Not Found")</f>
        <v>Not Found</v>
      </c>
    </row>
    <row r="10558" spans="1:20" hidden="1" x14ac:dyDescent="0.3">
      <c r="A10558">
        <v>46</v>
      </c>
      <c r="B10558" s="1">
        <v>46145</v>
      </c>
      <c r="C10558" t="s">
        <v>162</v>
      </c>
      <c r="D10558" t="s">
        <v>71</v>
      </c>
      <c r="E10558" t="s">
        <v>47</v>
      </c>
      <c r="F10558" t="s">
        <v>48</v>
      </c>
      <c r="G10558">
        <v>1</v>
      </c>
      <c r="H10558">
        <v>14.4</v>
      </c>
      <c r="I10558" t="s">
        <v>226</v>
      </c>
      <c r="J10558" t="s">
        <v>86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 t="s">
        <v>83</v>
      </c>
      <c r="R10558" t="s">
        <v>83</v>
      </c>
      <c r="S10558" t="s">
        <v>83</v>
      </c>
      <c r="T10558" t="str">
        <f>_xlfn.XLOOKUP(A10558,MI_Match_Analysis!$A$2:$A$8,MI_Match_Analysis!$F$2:$F$8,"Not Found")</f>
        <v>Not Found</v>
      </c>
    </row>
    <row r="10559" spans="1:20" hidden="1" x14ac:dyDescent="0.3">
      <c r="A10559">
        <v>46</v>
      </c>
      <c r="B10559" s="1">
        <v>46145</v>
      </c>
      <c r="C10559" t="s">
        <v>162</v>
      </c>
      <c r="D10559" t="s">
        <v>71</v>
      </c>
      <c r="E10559" t="s">
        <v>47</v>
      </c>
      <c r="F10559" t="s">
        <v>48</v>
      </c>
      <c r="G10559">
        <v>1</v>
      </c>
      <c r="H10559">
        <v>14.5</v>
      </c>
      <c r="I10559" t="s">
        <v>226</v>
      </c>
      <c r="J10559" t="s">
        <v>86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 t="s">
        <v>83</v>
      </c>
      <c r="R10559" t="s">
        <v>83</v>
      </c>
      <c r="S10559" t="s">
        <v>83</v>
      </c>
      <c r="T10559" t="str">
        <f>_xlfn.XLOOKUP(A10559,MI_Match_Analysis!$A$2:$A$8,MI_Match_Analysis!$F$2:$F$8,"Not Found")</f>
        <v>Not Found</v>
      </c>
    </row>
    <row r="10560" spans="1:20" hidden="1" x14ac:dyDescent="0.3">
      <c r="A10560">
        <v>46</v>
      </c>
      <c r="B10560" s="1">
        <v>46145</v>
      </c>
      <c r="C10560" t="s">
        <v>162</v>
      </c>
      <c r="D10560" t="s">
        <v>71</v>
      </c>
      <c r="E10560" t="s">
        <v>47</v>
      </c>
      <c r="F10560" t="s">
        <v>48</v>
      </c>
      <c r="G10560">
        <v>1</v>
      </c>
      <c r="H10560">
        <v>14.6</v>
      </c>
      <c r="I10560" t="s">
        <v>302</v>
      </c>
      <c r="J10560" t="s">
        <v>86</v>
      </c>
      <c r="K10560">
        <v>1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 t="s">
        <v>83</v>
      </c>
      <c r="R10560" t="s">
        <v>83</v>
      </c>
      <c r="S10560" t="s">
        <v>83</v>
      </c>
      <c r="T10560" t="str">
        <f>_xlfn.XLOOKUP(A10560,MI_Match_Analysis!$A$2:$A$8,MI_Match_Analysis!$F$2:$F$8,"Not Found")</f>
        <v>Not Found</v>
      </c>
    </row>
    <row r="10561" spans="1:20" hidden="1" x14ac:dyDescent="0.3">
      <c r="A10561">
        <v>46</v>
      </c>
      <c r="B10561" s="1">
        <v>46145</v>
      </c>
      <c r="C10561" t="s">
        <v>162</v>
      </c>
      <c r="D10561" t="s">
        <v>71</v>
      </c>
      <c r="E10561" t="s">
        <v>47</v>
      </c>
      <c r="F10561" t="s">
        <v>48</v>
      </c>
      <c r="G10561">
        <v>1</v>
      </c>
      <c r="H10561">
        <v>15.1</v>
      </c>
      <c r="I10561" t="s">
        <v>302</v>
      </c>
      <c r="J10561" t="s">
        <v>117</v>
      </c>
      <c r="K10561">
        <v>6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 t="s">
        <v>83</v>
      </c>
      <c r="R10561" t="s">
        <v>83</v>
      </c>
      <c r="S10561" t="s">
        <v>83</v>
      </c>
      <c r="T10561" t="str">
        <f>_xlfn.XLOOKUP(A10561,MI_Match_Analysis!$A$2:$A$8,MI_Match_Analysis!$F$2:$F$8,"Not Found")</f>
        <v>Not Found</v>
      </c>
    </row>
    <row r="10562" spans="1:20" hidden="1" x14ac:dyDescent="0.3">
      <c r="A10562">
        <v>46</v>
      </c>
      <c r="B10562" s="1">
        <v>46145</v>
      </c>
      <c r="C10562" t="s">
        <v>162</v>
      </c>
      <c r="D10562" t="s">
        <v>71</v>
      </c>
      <c r="E10562" t="s">
        <v>47</v>
      </c>
      <c r="F10562" t="s">
        <v>48</v>
      </c>
      <c r="G10562">
        <v>1</v>
      </c>
      <c r="H10562">
        <v>15.2</v>
      </c>
      <c r="I10562" t="s">
        <v>302</v>
      </c>
      <c r="J10562" t="s">
        <v>117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 t="s">
        <v>83</v>
      </c>
      <c r="R10562" t="s">
        <v>83</v>
      </c>
      <c r="S10562" t="s">
        <v>83</v>
      </c>
      <c r="T10562" t="str">
        <f>_xlfn.XLOOKUP(A10562,MI_Match_Analysis!$A$2:$A$8,MI_Match_Analysis!$F$2:$F$8,"Not Found")</f>
        <v>Not Found</v>
      </c>
    </row>
    <row r="10563" spans="1:20" hidden="1" x14ac:dyDescent="0.3">
      <c r="A10563">
        <v>46</v>
      </c>
      <c r="B10563" s="1">
        <v>46145</v>
      </c>
      <c r="C10563" t="s">
        <v>162</v>
      </c>
      <c r="D10563" t="s">
        <v>71</v>
      </c>
      <c r="E10563" t="s">
        <v>47</v>
      </c>
      <c r="F10563" t="s">
        <v>48</v>
      </c>
      <c r="G10563">
        <v>1</v>
      </c>
      <c r="H10563">
        <v>15.3</v>
      </c>
      <c r="I10563" t="s">
        <v>302</v>
      </c>
      <c r="J10563" t="s">
        <v>117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 t="s">
        <v>83</v>
      </c>
      <c r="R10563" t="s">
        <v>83</v>
      </c>
      <c r="S10563" t="s">
        <v>83</v>
      </c>
      <c r="T10563" t="str">
        <f>_xlfn.XLOOKUP(A10563,MI_Match_Analysis!$A$2:$A$8,MI_Match_Analysis!$F$2:$F$8,"Not Found")</f>
        <v>Not Found</v>
      </c>
    </row>
    <row r="10564" spans="1:20" hidden="1" x14ac:dyDescent="0.3">
      <c r="A10564">
        <v>46</v>
      </c>
      <c r="B10564" s="1">
        <v>46145</v>
      </c>
      <c r="C10564" t="s">
        <v>162</v>
      </c>
      <c r="D10564" t="s">
        <v>71</v>
      </c>
      <c r="E10564" t="s">
        <v>47</v>
      </c>
      <c r="F10564" t="s">
        <v>48</v>
      </c>
      <c r="G10564">
        <v>1</v>
      </c>
      <c r="H10564">
        <v>15.4</v>
      </c>
      <c r="I10564" t="s">
        <v>302</v>
      </c>
      <c r="J10564" t="s">
        <v>117</v>
      </c>
      <c r="K10564">
        <v>1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 t="s">
        <v>83</v>
      </c>
      <c r="R10564" t="s">
        <v>83</v>
      </c>
      <c r="S10564" t="s">
        <v>83</v>
      </c>
      <c r="T10564" t="str">
        <f>_xlfn.XLOOKUP(A10564,MI_Match_Analysis!$A$2:$A$8,MI_Match_Analysis!$F$2:$F$8,"Not Found")</f>
        <v>Not Found</v>
      </c>
    </row>
    <row r="10565" spans="1:20" hidden="1" x14ac:dyDescent="0.3">
      <c r="A10565">
        <v>46</v>
      </c>
      <c r="B10565" s="1">
        <v>46145</v>
      </c>
      <c r="C10565" t="s">
        <v>162</v>
      </c>
      <c r="D10565" t="s">
        <v>71</v>
      </c>
      <c r="E10565" t="s">
        <v>47</v>
      </c>
      <c r="F10565" t="s">
        <v>48</v>
      </c>
      <c r="G10565">
        <v>1</v>
      </c>
      <c r="H10565">
        <v>15.5</v>
      </c>
      <c r="I10565" t="s">
        <v>226</v>
      </c>
      <c r="J10565" t="s">
        <v>117</v>
      </c>
      <c r="K10565">
        <v>1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 t="s">
        <v>83</v>
      </c>
      <c r="R10565" t="s">
        <v>83</v>
      </c>
      <c r="S10565" t="s">
        <v>83</v>
      </c>
      <c r="T10565" t="str">
        <f>_xlfn.XLOOKUP(A10565,MI_Match_Analysis!$A$2:$A$8,MI_Match_Analysis!$F$2:$F$8,"Not Found")</f>
        <v>Not Found</v>
      </c>
    </row>
    <row r="10566" spans="1:20" hidden="1" x14ac:dyDescent="0.3">
      <c r="A10566">
        <v>46</v>
      </c>
      <c r="B10566" s="1">
        <v>46145</v>
      </c>
      <c r="C10566" t="s">
        <v>162</v>
      </c>
      <c r="D10566" t="s">
        <v>71</v>
      </c>
      <c r="E10566" t="s">
        <v>47</v>
      </c>
      <c r="F10566" t="s">
        <v>48</v>
      </c>
      <c r="G10566">
        <v>1</v>
      </c>
      <c r="H10566">
        <v>15.6</v>
      </c>
      <c r="I10566" t="s">
        <v>302</v>
      </c>
      <c r="J10566" t="s">
        <v>117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 t="s">
        <v>165</v>
      </c>
      <c r="R10566" t="s">
        <v>302</v>
      </c>
      <c r="S10566" t="s">
        <v>101</v>
      </c>
      <c r="T10566" t="str">
        <f>_xlfn.XLOOKUP(A10566,MI_Match_Analysis!$A$2:$A$8,MI_Match_Analysis!$F$2:$F$8,"Not Found")</f>
        <v>Not Found</v>
      </c>
    </row>
    <row r="10567" spans="1:20" hidden="1" x14ac:dyDescent="0.3">
      <c r="A10567">
        <v>46</v>
      </c>
      <c r="B10567" s="1">
        <v>46145</v>
      </c>
      <c r="C10567" t="s">
        <v>162</v>
      </c>
      <c r="D10567" t="s">
        <v>71</v>
      </c>
      <c r="E10567" t="s">
        <v>47</v>
      </c>
      <c r="F10567" t="s">
        <v>48</v>
      </c>
      <c r="G10567">
        <v>1</v>
      </c>
      <c r="H10567">
        <v>16.100000000000001</v>
      </c>
      <c r="I10567" t="s">
        <v>226</v>
      </c>
      <c r="J10567" t="s">
        <v>221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 t="s">
        <v>83</v>
      </c>
      <c r="R10567" t="s">
        <v>83</v>
      </c>
      <c r="S10567" t="s">
        <v>83</v>
      </c>
      <c r="T10567" t="str">
        <f>_xlfn.XLOOKUP(A10567,MI_Match_Analysis!$A$2:$A$8,MI_Match_Analysis!$F$2:$F$8,"Not Found")</f>
        <v>Not Found</v>
      </c>
    </row>
    <row r="10568" spans="1:20" hidden="1" x14ac:dyDescent="0.3">
      <c r="A10568">
        <v>46</v>
      </c>
      <c r="B10568" s="1">
        <v>46145</v>
      </c>
      <c r="C10568" t="s">
        <v>162</v>
      </c>
      <c r="D10568" t="s">
        <v>71</v>
      </c>
      <c r="E10568" t="s">
        <v>47</v>
      </c>
      <c r="F10568" t="s">
        <v>48</v>
      </c>
      <c r="G10568">
        <v>1</v>
      </c>
      <c r="H10568">
        <v>16.2</v>
      </c>
      <c r="I10568" t="s">
        <v>226</v>
      </c>
      <c r="J10568" t="s">
        <v>221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 t="s">
        <v>83</v>
      </c>
      <c r="R10568" t="s">
        <v>83</v>
      </c>
      <c r="S10568" t="s">
        <v>83</v>
      </c>
      <c r="T10568" t="str">
        <f>_xlfn.XLOOKUP(A10568,MI_Match_Analysis!$A$2:$A$8,MI_Match_Analysis!$F$2:$F$8,"Not Found")</f>
        <v>Not Found</v>
      </c>
    </row>
    <row r="10569" spans="1:20" hidden="1" x14ac:dyDescent="0.3">
      <c r="A10569">
        <v>46</v>
      </c>
      <c r="B10569" s="1">
        <v>46145</v>
      </c>
      <c r="C10569" t="s">
        <v>162</v>
      </c>
      <c r="D10569" t="s">
        <v>71</v>
      </c>
      <c r="E10569" t="s">
        <v>47</v>
      </c>
      <c r="F10569" t="s">
        <v>48</v>
      </c>
      <c r="G10569">
        <v>1</v>
      </c>
      <c r="H10569">
        <v>16.3</v>
      </c>
      <c r="I10569" t="s">
        <v>226</v>
      </c>
      <c r="J10569" t="s">
        <v>221</v>
      </c>
      <c r="K10569">
        <v>1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 t="s">
        <v>83</v>
      </c>
      <c r="R10569" t="s">
        <v>83</v>
      </c>
      <c r="S10569" t="s">
        <v>83</v>
      </c>
      <c r="T10569" t="str">
        <f>_xlfn.XLOOKUP(A10569,MI_Match_Analysis!$A$2:$A$8,MI_Match_Analysis!$F$2:$F$8,"Not Found")</f>
        <v>Not Found</v>
      </c>
    </row>
    <row r="10570" spans="1:20" hidden="1" x14ac:dyDescent="0.3">
      <c r="A10570">
        <v>46</v>
      </c>
      <c r="B10570" s="1">
        <v>46145</v>
      </c>
      <c r="C10570" t="s">
        <v>162</v>
      </c>
      <c r="D10570" t="s">
        <v>71</v>
      </c>
      <c r="E10570" t="s">
        <v>47</v>
      </c>
      <c r="F10570" t="s">
        <v>48</v>
      </c>
      <c r="G10570">
        <v>1</v>
      </c>
      <c r="H10570">
        <v>16.399999999999999</v>
      </c>
      <c r="I10570" t="s">
        <v>215</v>
      </c>
      <c r="J10570" t="s">
        <v>221</v>
      </c>
      <c r="K10570">
        <v>1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 t="s">
        <v>83</v>
      </c>
      <c r="R10570" t="s">
        <v>83</v>
      </c>
      <c r="S10570" t="s">
        <v>83</v>
      </c>
      <c r="T10570" t="str">
        <f>_xlfn.XLOOKUP(A10570,MI_Match_Analysis!$A$2:$A$8,MI_Match_Analysis!$F$2:$F$8,"Not Found")</f>
        <v>Not Found</v>
      </c>
    </row>
    <row r="10571" spans="1:20" hidden="1" x14ac:dyDescent="0.3">
      <c r="A10571">
        <v>46</v>
      </c>
      <c r="B10571" s="1">
        <v>46145</v>
      </c>
      <c r="C10571" t="s">
        <v>162</v>
      </c>
      <c r="D10571" t="s">
        <v>71</v>
      </c>
      <c r="E10571" t="s">
        <v>47</v>
      </c>
      <c r="F10571" t="s">
        <v>48</v>
      </c>
      <c r="G10571">
        <v>1</v>
      </c>
      <c r="H10571">
        <v>16.5</v>
      </c>
      <c r="I10571" t="s">
        <v>226</v>
      </c>
      <c r="J10571" t="s">
        <v>221</v>
      </c>
      <c r="K10571">
        <v>4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 t="s">
        <v>83</v>
      </c>
      <c r="R10571" t="s">
        <v>83</v>
      </c>
      <c r="S10571" t="s">
        <v>83</v>
      </c>
      <c r="T10571" t="str">
        <f>_xlfn.XLOOKUP(A10571,MI_Match_Analysis!$A$2:$A$8,MI_Match_Analysis!$F$2:$F$8,"Not Found")</f>
        <v>Not Found</v>
      </c>
    </row>
    <row r="10572" spans="1:20" hidden="1" x14ac:dyDescent="0.3">
      <c r="A10572">
        <v>46</v>
      </c>
      <c r="B10572" s="1">
        <v>46145</v>
      </c>
      <c r="C10572" t="s">
        <v>162</v>
      </c>
      <c r="D10572" t="s">
        <v>71</v>
      </c>
      <c r="E10572" t="s">
        <v>47</v>
      </c>
      <c r="F10572" t="s">
        <v>48</v>
      </c>
      <c r="G10572">
        <v>1</v>
      </c>
      <c r="H10572">
        <v>16.600000000000001</v>
      </c>
      <c r="I10572" t="s">
        <v>226</v>
      </c>
      <c r="J10572" t="s">
        <v>221</v>
      </c>
      <c r="K10572">
        <v>0</v>
      </c>
      <c r="L10572">
        <v>1</v>
      </c>
      <c r="M10572">
        <v>1</v>
      </c>
      <c r="N10572">
        <v>0</v>
      </c>
      <c r="O10572">
        <v>0</v>
      </c>
      <c r="P10572">
        <v>0</v>
      </c>
      <c r="Q10572" t="s">
        <v>83</v>
      </c>
      <c r="R10572" t="s">
        <v>83</v>
      </c>
      <c r="S10572" t="s">
        <v>83</v>
      </c>
      <c r="T10572" t="str">
        <f>_xlfn.XLOOKUP(A10572,MI_Match_Analysis!$A$2:$A$8,MI_Match_Analysis!$F$2:$F$8,"Not Found")</f>
        <v>Not Found</v>
      </c>
    </row>
    <row r="10573" spans="1:20" hidden="1" x14ac:dyDescent="0.3">
      <c r="A10573">
        <v>46</v>
      </c>
      <c r="B10573" s="1">
        <v>46145</v>
      </c>
      <c r="C10573" t="s">
        <v>162</v>
      </c>
      <c r="D10573" t="s">
        <v>71</v>
      </c>
      <c r="E10573" t="s">
        <v>47</v>
      </c>
      <c r="F10573" t="s">
        <v>48</v>
      </c>
      <c r="G10573">
        <v>1</v>
      </c>
      <c r="H10573">
        <v>16.600000000000001</v>
      </c>
      <c r="I10573" t="s">
        <v>226</v>
      </c>
      <c r="J10573" t="s">
        <v>221</v>
      </c>
      <c r="K10573">
        <v>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 t="s">
        <v>83</v>
      </c>
      <c r="R10573" t="s">
        <v>83</v>
      </c>
      <c r="S10573" t="s">
        <v>83</v>
      </c>
      <c r="T10573" t="str">
        <f>_xlfn.XLOOKUP(A10573,MI_Match_Analysis!$A$2:$A$8,MI_Match_Analysis!$F$2:$F$8,"Not Found")</f>
        <v>Not Found</v>
      </c>
    </row>
    <row r="10574" spans="1:20" hidden="1" x14ac:dyDescent="0.3">
      <c r="A10574">
        <v>46</v>
      </c>
      <c r="B10574" s="1">
        <v>46145</v>
      </c>
      <c r="C10574" t="s">
        <v>162</v>
      </c>
      <c r="D10574" t="s">
        <v>71</v>
      </c>
      <c r="E10574" t="s">
        <v>47</v>
      </c>
      <c r="F10574" t="s">
        <v>48</v>
      </c>
      <c r="G10574">
        <v>1</v>
      </c>
      <c r="H10574">
        <v>17.100000000000001</v>
      </c>
      <c r="I10574" t="s">
        <v>226</v>
      </c>
      <c r="J10574" t="s">
        <v>290</v>
      </c>
      <c r="K10574">
        <v>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 t="s">
        <v>83</v>
      </c>
      <c r="R10574" t="s">
        <v>83</v>
      </c>
      <c r="S10574" t="s">
        <v>83</v>
      </c>
      <c r="T10574" t="str">
        <f>_xlfn.XLOOKUP(A10574,MI_Match_Analysis!$A$2:$A$8,MI_Match_Analysis!$F$2:$F$8,"Not Found")</f>
        <v>Not Found</v>
      </c>
    </row>
    <row r="10575" spans="1:20" hidden="1" x14ac:dyDescent="0.3">
      <c r="A10575">
        <v>46</v>
      </c>
      <c r="B10575" s="1">
        <v>46145</v>
      </c>
      <c r="C10575" t="s">
        <v>162</v>
      </c>
      <c r="D10575" t="s">
        <v>71</v>
      </c>
      <c r="E10575" t="s">
        <v>47</v>
      </c>
      <c r="F10575" t="s">
        <v>48</v>
      </c>
      <c r="G10575">
        <v>1</v>
      </c>
      <c r="H10575">
        <v>17.2</v>
      </c>
      <c r="I10575" t="s">
        <v>215</v>
      </c>
      <c r="J10575" t="s">
        <v>290</v>
      </c>
      <c r="K10575">
        <v>1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 t="s">
        <v>83</v>
      </c>
      <c r="R10575" t="s">
        <v>83</v>
      </c>
      <c r="S10575" t="s">
        <v>83</v>
      </c>
      <c r="T10575" t="str">
        <f>_xlfn.XLOOKUP(A10575,MI_Match_Analysis!$A$2:$A$8,MI_Match_Analysis!$F$2:$F$8,"Not Found")</f>
        <v>Not Found</v>
      </c>
    </row>
    <row r="10576" spans="1:20" hidden="1" x14ac:dyDescent="0.3">
      <c r="A10576">
        <v>46</v>
      </c>
      <c r="B10576" s="1">
        <v>46145</v>
      </c>
      <c r="C10576" t="s">
        <v>162</v>
      </c>
      <c r="D10576" t="s">
        <v>71</v>
      </c>
      <c r="E10576" t="s">
        <v>47</v>
      </c>
      <c r="F10576" t="s">
        <v>48</v>
      </c>
      <c r="G10576">
        <v>1</v>
      </c>
      <c r="H10576">
        <v>17.3</v>
      </c>
      <c r="I10576" t="s">
        <v>226</v>
      </c>
      <c r="J10576" t="s">
        <v>290</v>
      </c>
      <c r="K10576">
        <v>4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 t="s">
        <v>83</v>
      </c>
      <c r="R10576" t="s">
        <v>83</v>
      </c>
      <c r="S10576" t="s">
        <v>83</v>
      </c>
      <c r="T10576" t="str">
        <f>_xlfn.XLOOKUP(A10576,MI_Match_Analysis!$A$2:$A$8,MI_Match_Analysis!$F$2:$F$8,"Not Found")</f>
        <v>Not Found</v>
      </c>
    </row>
    <row r="10577" spans="1:20" hidden="1" x14ac:dyDescent="0.3">
      <c r="A10577">
        <v>46</v>
      </c>
      <c r="B10577" s="1">
        <v>46145</v>
      </c>
      <c r="C10577" t="s">
        <v>162</v>
      </c>
      <c r="D10577" t="s">
        <v>71</v>
      </c>
      <c r="E10577" t="s">
        <v>47</v>
      </c>
      <c r="F10577" t="s">
        <v>48</v>
      </c>
      <c r="G10577">
        <v>1</v>
      </c>
      <c r="H10577">
        <v>17.399999999999999</v>
      </c>
      <c r="I10577" t="s">
        <v>226</v>
      </c>
      <c r="J10577" t="s">
        <v>290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 t="s">
        <v>165</v>
      </c>
      <c r="R10577" t="s">
        <v>226</v>
      </c>
      <c r="S10577" t="s">
        <v>218</v>
      </c>
      <c r="T10577" t="str">
        <f>_xlfn.XLOOKUP(A10577,MI_Match_Analysis!$A$2:$A$8,MI_Match_Analysis!$F$2:$F$8,"Not Found")</f>
        <v>Not Found</v>
      </c>
    </row>
    <row r="10578" spans="1:20" hidden="1" x14ac:dyDescent="0.3">
      <c r="A10578">
        <v>46</v>
      </c>
      <c r="B10578" s="1">
        <v>46145</v>
      </c>
      <c r="C10578" t="s">
        <v>162</v>
      </c>
      <c r="D10578" t="s">
        <v>71</v>
      </c>
      <c r="E10578" t="s">
        <v>47</v>
      </c>
      <c r="F10578" t="s">
        <v>48</v>
      </c>
      <c r="G10578">
        <v>1</v>
      </c>
      <c r="H10578">
        <v>17.399999999999999</v>
      </c>
      <c r="I10578" t="s">
        <v>226</v>
      </c>
      <c r="J10578" t="s">
        <v>290</v>
      </c>
      <c r="K10578">
        <v>0</v>
      </c>
      <c r="L10578">
        <v>1</v>
      </c>
      <c r="M10578">
        <v>1</v>
      </c>
      <c r="N10578">
        <v>0</v>
      </c>
      <c r="O10578">
        <v>0</v>
      </c>
      <c r="P10578">
        <v>0</v>
      </c>
      <c r="Q10578" t="s">
        <v>83</v>
      </c>
      <c r="R10578" t="s">
        <v>83</v>
      </c>
      <c r="S10578" t="s">
        <v>83</v>
      </c>
      <c r="T10578" t="str">
        <f>_xlfn.XLOOKUP(A10578,MI_Match_Analysis!$A$2:$A$8,MI_Match_Analysis!$F$2:$F$8,"Not Found")</f>
        <v>Not Found</v>
      </c>
    </row>
    <row r="10579" spans="1:20" hidden="1" x14ac:dyDescent="0.3">
      <c r="A10579">
        <v>46</v>
      </c>
      <c r="B10579" s="1">
        <v>46145</v>
      </c>
      <c r="C10579" t="s">
        <v>162</v>
      </c>
      <c r="D10579" t="s">
        <v>71</v>
      </c>
      <c r="E10579" t="s">
        <v>47</v>
      </c>
      <c r="F10579" t="s">
        <v>48</v>
      </c>
      <c r="G10579">
        <v>1</v>
      </c>
      <c r="H10579">
        <v>17.5</v>
      </c>
      <c r="I10579" t="s">
        <v>214</v>
      </c>
      <c r="J10579" t="s">
        <v>290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 t="s">
        <v>167</v>
      </c>
      <c r="R10579" t="s">
        <v>214</v>
      </c>
      <c r="S10579" t="s">
        <v>83</v>
      </c>
      <c r="T10579" t="str">
        <f>_xlfn.XLOOKUP(A10579,MI_Match_Analysis!$A$2:$A$8,MI_Match_Analysis!$F$2:$F$8,"Not Found")</f>
        <v>Not Found</v>
      </c>
    </row>
    <row r="10580" spans="1:20" hidden="1" x14ac:dyDescent="0.3">
      <c r="A10580">
        <v>46</v>
      </c>
      <c r="B10580" s="1">
        <v>46145</v>
      </c>
      <c r="C10580" t="s">
        <v>162</v>
      </c>
      <c r="D10580" t="s">
        <v>71</v>
      </c>
      <c r="E10580" t="s">
        <v>47</v>
      </c>
      <c r="F10580" t="s">
        <v>48</v>
      </c>
      <c r="G10580">
        <v>1</v>
      </c>
      <c r="H10580">
        <v>17.600000000000001</v>
      </c>
      <c r="I10580" t="s">
        <v>66</v>
      </c>
      <c r="J10580" t="s">
        <v>290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 t="s">
        <v>83</v>
      </c>
      <c r="R10580" t="s">
        <v>83</v>
      </c>
      <c r="S10580" t="s">
        <v>83</v>
      </c>
      <c r="T10580" t="str">
        <f>_xlfn.XLOOKUP(A10580,MI_Match_Analysis!$A$2:$A$8,MI_Match_Analysis!$F$2:$F$8,"Not Found")</f>
        <v>Not Found</v>
      </c>
    </row>
    <row r="10581" spans="1:20" hidden="1" x14ac:dyDescent="0.3">
      <c r="A10581">
        <v>46</v>
      </c>
      <c r="B10581" s="1">
        <v>46145</v>
      </c>
      <c r="C10581" t="s">
        <v>162</v>
      </c>
      <c r="D10581" t="s">
        <v>71</v>
      </c>
      <c r="E10581" t="s">
        <v>47</v>
      </c>
      <c r="F10581" t="s">
        <v>48</v>
      </c>
      <c r="G10581">
        <v>1</v>
      </c>
      <c r="H10581">
        <v>18.100000000000001</v>
      </c>
      <c r="I10581" t="s">
        <v>215</v>
      </c>
      <c r="J10581" t="s">
        <v>296</v>
      </c>
      <c r="K10581">
        <v>0</v>
      </c>
      <c r="L10581">
        <v>1</v>
      </c>
      <c r="M10581">
        <v>1</v>
      </c>
      <c r="N10581">
        <v>0</v>
      </c>
      <c r="O10581">
        <v>0</v>
      </c>
      <c r="P10581">
        <v>0</v>
      </c>
      <c r="Q10581" t="s">
        <v>83</v>
      </c>
      <c r="R10581" t="s">
        <v>83</v>
      </c>
      <c r="S10581" t="s">
        <v>83</v>
      </c>
      <c r="T10581" t="str">
        <f>_xlfn.XLOOKUP(A10581,MI_Match_Analysis!$A$2:$A$8,MI_Match_Analysis!$F$2:$F$8,"Not Found")</f>
        <v>Not Found</v>
      </c>
    </row>
    <row r="10582" spans="1:20" hidden="1" x14ac:dyDescent="0.3">
      <c r="A10582">
        <v>46</v>
      </c>
      <c r="B10582" s="1">
        <v>46145</v>
      </c>
      <c r="C10582" t="s">
        <v>162</v>
      </c>
      <c r="D10582" t="s">
        <v>71</v>
      </c>
      <c r="E10582" t="s">
        <v>47</v>
      </c>
      <c r="F10582" t="s">
        <v>48</v>
      </c>
      <c r="G10582">
        <v>1</v>
      </c>
      <c r="H10582">
        <v>18.100000000000001</v>
      </c>
      <c r="I10582" t="s">
        <v>215</v>
      </c>
      <c r="J10582" t="s">
        <v>296</v>
      </c>
      <c r="K10582">
        <v>2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 t="s">
        <v>83</v>
      </c>
      <c r="R10582" t="s">
        <v>83</v>
      </c>
      <c r="S10582" t="s">
        <v>83</v>
      </c>
      <c r="T10582" t="str">
        <f>_xlfn.XLOOKUP(A10582,MI_Match_Analysis!$A$2:$A$8,MI_Match_Analysis!$F$2:$F$8,"Not Found")</f>
        <v>Not Found</v>
      </c>
    </row>
    <row r="10583" spans="1:20" hidden="1" x14ac:dyDescent="0.3">
      <c r="A10583">
        <v>46</v>
      </c>
      <c r="B10583" s="1">
        <v>46145</v>
      </c>
      <c r="C10583" t="s">
        <v>162</v>
      </c>
      <c r="D10583" t="s">
        <v>71</v>
      </c>
      <c r="E10583" t="s">
        <v>47</v>
      </c>
      <c r="F10583" t="s">
        <v>48</v>
      </c>
      <c r="G10583">
        <v>1</v>
      </c>
      <c r="H10583">
        <v>18.2</v>
      </c>
      <c r="I10583" t="s">
        <v>215</v>
      </c>
      <c r="J10583" t="s">
        <v>296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 t="s">
        <v>83</v>
      </c>
      <c r="R10583" t="s">
        <v>83</v>
      </c>
      <c r="S10583" t="s">
        <v>83</v>
      </c>
      <c r="T10583" t="str">
        <f>_xlfn.XLOOKUP(A10583,MI_Match_Analysis!$A$2:$A$8,MI_Match_Analysis!$F$2:$F$8,"Not Found")</f>
        <v>Not Found</v>
      </c>
    </row>
    <row r="10584" spans="1:20" hidden="1" x14ac:dyDescent="0.3">
      <c r="A10584">
        <v>46</v>
      </c>
      <c r="B10584" s="1">
        <v>46145</v>
      </c>
      <c r="C10584" t="s">
        <v>162</v>
      </c>
      <c r="D10584" t="s">
        <v>71</v>
      </c>
      <c r="E10584" t="s">
        <v>47</v>
      </c>
      <c r="F10584" t="s">
        <v>48</v>
      </c>
      <c r="G10584">
        <v>1</v>
      </c>
      <c r="H10584">
        <v>18.3</v>
      </c>
      <c r="I10584" t="s">
        <v>66</v>
      </c>
      <c r="J10584" t="s">
        <v>296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 t="s">
        <v>83</v>
      </c>
      <c r="R10584" t="s">
        <v>83</v>
      </c>
      <c r="S10584" t="s">
        <v>83</v>
      </c>
      <c r="T10584" t="str">
        <f>_xlfn.XLOOKUP(A10584,MI_Match_Analysis!$A$2:$A$8,MI_Match_Analysis!$F$2:$F$8,"Not Found")</f>
        <v>Not Found</v>
      </c>
    </row>
    <row r="10585" spans="1:20" hidden="1" x14ac:dyDescent="0.3">
      <c r="A10585">
        <v>46</v>
      </c>
      <c r="B10585" s="1">
        <v>46145</v>
      </c>
      <c r="C10585" t="s">
        <v>162</v>
      </c>
      <c r="D10585" t="s">
        <v>71</v>
      </c>
      <c r="E10585" t="s">
        <v>47</v>
      </c>
      <c r="F10585" t="s">
        <v>48</v>
      </c>
      <c r="G10585">
        <v>1</v>
      </c>
      <c r="H10585">
        <v>18.399999999999999</v>
      </c>
      <c r="I10585" t="s">
        <v>66</v>
      </c>
      <c r="J10585" t="s">
        <v>296</v>
      </c>
      <c r="K10585">
        <v>1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 t="s">
        <v>83</v>
      </c>
      <c r="R10585" t="s">
        <v>83</v>
      </c>
      <c r="S10585" t="s">
        <v>83</v>
      </c>
      <c r="T10585" t="str">
        <f>_xlfn.XLOOKUP(A10585,MI_Match_Analysis!$A$2:$A$8,MI_Match_Analysis!$F$2:$F$8,"Not Found")</f>
        <v>Not Found</v>
      </c>
    </row>
    <row r="10586" spans="1:20" hidden="1" x14ac:dyDescent="0.3">
      <c r="A10586">
        <v>46</v>
      </c>
      <c r="B10586" s="1">
        <v>46145</v>
      </c>
      <c r="C10586" t="s">
        <v>162</v>
      </c>
      <c r="D10586" t="s">
        <v>71</v>
      </c>
      <c r="E10586" t="s">
        <v>47</v>
      </c>
      <c r="F10586" t="s">
        <v>48</v>
      </c>
      <c r="G10586">
        <v>1</v>
      </c>
      <c r="H10586">
        <v>18.5</v>
      </c>
      <c r="I10586" t="s">
        <v>215</v>
      </c>
      <c r="J10586" t="s">
        <v>296</v>
      </c>
      <c r="K10586">
        <v>2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 t="s">
        <v>83</v>
      </c>
      <c r="R10586" t="s">
        <v>83</v>
      </c>
      <c r="S10586" t="s">
        <v>83</v>
      </c>
      <c r="T10586" t="str">
        <f>_xlfn.XLOOKUP(A10586,MI_Match_Analysis!$A$2:$A$8,MI_Match_Analysis!$F$2:$F$8,"Not Found")</f>
        <v>Not Found</v>
      </c>
    </row>
    <row r="10587" spans="1:20" hidden="1" x14ac:dyDescent="0.3">
      <c r="A10587">
        <v>46</v>
      </c>
      <c r="B10587" s="1">
        <v>46145</v>
      </c>
      <c r="C10587" t="s">
        <v>162</v>
      </c>
      <c r="D10587" t="s">
        <v>71</v>
      </c>
      <c r="E10587" t="s">
        <v>47</v>
      </c>
      <c r="F10587" t="s">
        <v>48</v>
      </c>
      <c r="G10587">
        <v>1</v>
      </c>
      <c r="H10587">
        <v>18.600000000000001</v>
      </c>
      <c r="I10587" t="s">
        <v>215</v>
      </c>
      <c r="J10587" t="s">
        <v>296</v>
      </c>
      <c r="K10587">
        <v>1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 t="s">
        <v>83</v>
      </c>
      <c r="R10587" t="s">
        <v>83</v>
      </c>
      <c r="S10587" t="s">
        <v>83</v>
      </c>
      <c r="T10587" t="str">
        <f>_xlfn.XLOOKUP(A10587,MI_Match_Analysis!$A$2:$A$8,MI_Match_Analysis!$F$2:$F$8,"Not Found")</f>
        <v>Not Found</v>
      </c>
    </row>
    <row r="10588" spans="1:20" hidden="1" x14ac:dyDescent="0.3">
      <c r="A10588">
        <v>46</v>
      </c>
      <c r="B10588" s="1">
        <v>46145</v>
      </c>
      <c r="C10588" t="s">
        <v>162</v>
      </c>
      <c r="D10588" t="s">
        <v>71</v>
      </c>
      <c r="E10588" t="s">
        <v>47</v>
      </c>
      <c r="F10588" t="s">
        <v>48</v>
      </c>
      <c r="G10588">
        <v>1</v>
      </c>
      <c r="H10588">
        <v>19.100000000000001</v>
      </c>
      <c r="I10588" t="s">
        <v>215</v>
      </c>
      <c r="J10588" t="s">
        <v>86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 t="s">
        <v>83</v>
      </c>
      <c r="R10588" t="s">
        <v>83</v>
      </c>
      <c r="S10588" t="s">
        <v>83</v>
      </c>
      <c r="T10588" t="str">
        <f>_xlfn.XLOOKUP(A10588,MI_Match_Analysis!$A$2:$A$8,MI_Match_Analysis!$F$2:$F$8,"Not Found")</f>
        <v>Not Found</v>
      </c>
    </row>
    <row r="10589" spans="1:20" hidden="1" x14ac:dyDescent="0.3">
      <c r="A10589">
        <v>46</v>
      </c>
      <c r="B10589" s="1">
        <v>46145</v>
      </c>
      <c r="C10589" t="s">
        <v>162</v>
      </c>
      <c r="D10589" t="s">
        <v>71</v>
      </c>
      <c r="E10589" t="s">
        <v>47</v>
      </c>
      <c r="F10589" t="s">
        <v>48</v>
      </c>
      <c r="G10589">
        <v>1</v>
      </c>
      <c r="H10589">
        <v>19.2</v>
      </c>
      <c r="I10589" t="s">
        <v>215</v>
      </c>
      <c r="J10589" t="s">
        <v>86</v>
      </c>
      <c r="K10589">
        <v>2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 t="s">
        <v>83</v>
      </c>
      <c r="R10589" t="s">
        <v>83</v>
      </c>
      <c r="S10589" t="s">
        <v>83</v>
      </c>
      <c r="T10589" t="str">
        <f>_xlfn.XLOOKUP(A10589,MI_Match_Analysis!$A$2:$A$8,MI_Match_Analysis!$F$2:$F$8,"Not Found")</f>
        <v>Not Found</v>
      </c>
    </row>
    <row r="10590" spans="1:20" hidden="1" x14ac:dyDescent="0.3">
      <c r="A10590">
        <v>46</v>
      </c>
      <c r="B10590" s="1">
        <v>46145</v>
      </c>
      <c r="C10590" t="s">
        <v>162</v>
      </c>
      <c r="D10590" t="s">
        <v>71</v>
      </c>
      <c r="E10590" t="s">
        <v>47</v>
      </c>
      <c r="F10590" t="s">
        <v>48</v>
      </c>
      <c r="G10590">
        <v>1</v>
      </c>
      <c r="H10590">
        <v>19.3</v>
      </c>
      <c r="I10590" t="s">
        <v>215</v>
      </c>
      <c r="J10590" t="s">
        <v>86</v>
      </c>
      <c r="K10590">
        <v>6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 t="s">
        <v>83</v>
      </c>
      <c r="R10590" t="s">
        <v>83</v>
      </c>
      <c r="S10590" t="s">
        <v>83</v>
      </c>
      <c r="T10590" t="str">
        <f>_xlfn.XLOOKUP(A10590,MI_Match_Analysis!$A$2:$A$8,MI_Match_Analysis!$F$2:$F$8,"Not Found")</f>
        <v>Not Found</v>
      </c>
    </row>
    <row r="10591" spans="1:20" hidden="1" x14ac:dyDescent="0.3">
      <c r="A10591">
        <v>46</v>
      </c>
      <c r="B10591" s="1">
        <v>46145</v>
      </c>
      <c r="C10591" t="s">
        <v>162</v>
      </c>
      <c r="D10591" t="s">
        <v>71</v>
      </c>
      <c r="E10591" t="s">
        <v>47</v>
      </c>
      <c r="F10591" t="s">
        <v>48</v>
      </c>
      <c r="G10591">
        <v>1</v>
      </c>
      <c r="H10591">
        <v>19.399999999999999</v>
      </c>
      <c r="I10591" t="s">
        <v>215</v>
      </c>
      <c r="J10591" t="s">
        <v>86</v>
      </c>
      <c r="K10591">
        <v>4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 t="s">
        <v>83</v>
      </c>
      <c r="R10591" t="s">
        <v>83</v>
      </c>
      <c r="S10591" t="s">
        <v>83</v>
      </c>
      <c r="T10591" t="str">
        <f>_xlfn.XLOOKUP(A10591,MI_Match_Analysis!$A$2:$A$8,MI_Match_Analysis!$F$2:$F$8,"Not Found")</f>
        <v>Not Found</v>
      </c>
    </row>
    <row r="10592" spans="1:20" hidden="1" x14ac:dyDescent="0.3">
      <c r="A10592">
        <v>46</v>
      </c>
      <c r="B10592" s="1">
        <v>46145</v>
      </c>
      <c r="C10592" t="s">
        <v>162</v>
      </c>
      <c r="D10592" t="s">
        <v>71</v>
      </c>
      <c r="E10592" t="s">
        <v>47</v>
      </c>
      <c r="F10592" t="s">
        <v>48</v>
      </c>
      <c r="G10592">
        <v>1</v>
      </c>
      <c r="H10592">
        <v>19.5</v>
      </c>
      <c r="I10592" t="s">
        <v>215</v>
      </c>
      <c r="J10592" t="s">
        <v>86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 t="s">
        <v>165</v>
      </c>
      <c r="R10592" t="s">
        <v>215</v>
      </c>
      <c r="S10592" t="s">
        <v>116</v>
      </c>
      <c r="T10592" t="str">
        <f>_xlfn.XLOOKUP(A10592,MI_Match_Analysis!$A$2:$A$8,MI_Match_Analysis!$F$2:$F$8,"Not Found")</f>
        <v>Not Found</v>
      </c>
    </row>
    <row r="10593" spans="1:20" hidden="1" x14ac:dyDescent="0.3">
      <c r="A10593">
        <v>46</v>
      </c>
      <c r="B10593" s="1">
        <v>46145</v>
      </c>
      <c r="C10593" t="s">
        <v>162</v>
      </c>
      <c r="D10593" t="s">
        <v>71</v>
      </c>
      <c r="E10593" t="s">
        <v>47</v>
      </c>
      <c r="F10593" t="s">
        <v>48</v>
      </c>
      <c r="G10593">
        <v>1</v>
      </c>
      <c r="H10593">
        <v>19.5</v>
      </c>
      <c r="I10593" t="s">
        <v>215</v>
      </c>
      <c r="J10593" t="s">
        <v>86</v>
      </c>
      <c r="K10593">
        <v>0</v>
      </c>
      <c r="L10593">
        <v>1</v>
      </c>
      <c r="M10593">
        <v>1</v>
      </c>
      <c r="N10593">
        <v>0</v>
      </c>
      <c r="O10593">
        <v>0</v>
      </c>
      <c r="P10593">
        <v>0</v>
      </c>
      <c r="Q10593" t="s">
        <v>83</v>
      </c>
      <c r="R10593" t="s">
        <v>83</v>
      </c>
      <c r="S10593" t="s">
        <v>83</v>
      </c>
      <c r="T10593" t="str">
        <f>_xlfn.XLOOKUP(A10593,MI_Match_Analysis!$A$2:$A$8,MI_Match_Analysis!$F$2:$F$8,"Not Found")</f>
        <v>Not Found</v>
      </c>
    </row>
    <row r="10594" spans="1:20" hidden="1" x14ac:dyDescent="0.3">
      <c r="A10594">
        <v>46</v>
      </c>
      <c r="B10594" s="1">
        <v>46145</v>
      </c>
      <c r="C10594" t="s">
        <v>162</v>
      </c>
      <c r="D10594" t="s">
        <v>71</v>
      </c>
      <c r="E10594" t="s">
        <v>47</v>
      </c>
      <c r="F10594" t="s">
        <v>48</v>
      </c>
      <c r="G10594">
        <v>1</v>
      </c>
      <c r="H10594">
        <v>19.600000000000001</v>
      </c>
      <c r="I10594" t="s">
        <v>114</v>
      </c>
      <c r="J10594" t="s">
        <v>86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 t="s">
        <v>83</v>
      </c>
      <c r="R10594" t="s">
        <v>83</v>
      </c>
      <c r="S10594" t="s">
        <v>83</v>
      </c>
      <c r="T10594" t="str">
        <f>_xlfn.XLOOKUP(A10594,MI_Match_Analysis!$A$2:$A$8,MI_Match_Analysis!$F$2:$F$8,"Not Found")</f>
        <v>Not Found</v>
      </c>
    </row>
    <row r="10595" spans="1:20" hidden="1" x14ac:dyDescent="0.3">
      <c r="A10595">
        <v>46</v>
      </c>
      <c r="B10595" s="1">
        <v>46145</v>
      </c>
      <c r="C10595" t="s">
        <v>162</v>
      </c>
      <c r="D10595" t="s">
        <v>71</v>
      </c>
      <c r="E10595" t="s">
        <v>48</v>
      </c>
      <c r="F10595" t="s">
        <v>47</v>
      </c>
      <c r="G10595">
        <v>2</v>
      </c>
      <c r="H10595">
        <v>0.1</v>
      </c>
      <c r="I10595" t="s">
        <v>213</v>
      </c>
      <c r="J10595" t="s">
        <v>214</v>
      </c>
      <c r="K10595">
        <v>2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 t="s">
        <v>83</v>
      </c>
      <c r="R10595" t="s">
        <v>83</v>
      </c>
      <c r="S10595" t="s">
        <v>83</v>
      </c>
      <c r="T10595" t="str">
        <f>_xlfn.XLOOKUP(A10595,MI_Match_Analysis!$A$2:$A$8,MI_Match_Analysis!$F$2:$F$8,"Not Found")</f>
        <v>Not Found</v>
      </c>
    </row>
    <row r="10596" spans="1:20" hidden="1" x14ac:dyDescent="0.3">
      <c r="A10596">
        <v>46</v>
      </c>
      <c r="B10596" s="1">
        <v>46145</v>
      </c>
      <c r="C10596" t="s">
        <v>162</v>
      </c>
      <c r="D10596" t="s">
        <v>71</v>
      </c>
      <c r="E10596" t="s">
        <v>48</v>
      </c>
      <c r="F10596" t="s">
        <v>47</v>
      </c>
      <c r="G10596">
        <v>2</v>
      </c>
      <c r="H10596">
        <v>0.2</v>
      </c>
      <c r="I10596" t="s">
        <v>213</v>
      </c>
      <c r="J10596" t="s">
        <v>214</v>
      </c>
      <c r="K10596">
        <v>4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 t="s">
        <v>83</v>
      </c>
      <c r="R10596" t="s">
        <v>83</v>
      </c>
      <c r="S10596" t="s">
        <v>83</v>
      </c>
      <c r="T10596" t="str">
        <f>_xlfn.XLOOKUP(A10596,MI_Match_Analysis!$A$2:$A$8,MI_Match_Analysis!$F$2:$F$8,"Not Found")</f>
        <v>Not Found</v>
      </c>
    </row>
    <row r="10597" spans="1:20" hidden="1" x14ac:dyDescent="0.3">
      <c r="A10597">
        <v>46</v>
      </c>
      <c r="B10597" s="1">
        <v>46145</v>
      </c>
      <c r="C10597" t="s">
        <v>162</v>
      </c>
      <c r="D10597" t="s">
        <v>71</v>
      </c>
      <c r="E10597" t="s">
        <v>48</v>
      </c>
      <c r="F10597" t="s">
        <v>47</v>
      </c>
      <c r="G10597">
        <v>2</v>
      </c>
      <c r="H10597">
        <v>0.3</v>
      </c>
      <c r="I10597" t="s">
        <v>213</v>
      </c>
      <c r="J10597" t="s">
        <v>214</v>
      </c>
      <c r="K10597">
        <v>2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 t="s">
        <v>83</v>
      </c>
      <c r="R10597" t="s">
        <v>83</v>
      </c>
      <c r="S10597" t="s">
        <v>83</v>
      </c>
      <c r="T10597" t="str">
        <f>_xlfn.XLOOKUP(A10597,MI_Match_Analysis!$A$2:$A$8,MI_Match_Analysis!$F$2:$F$8,"Not Found")</f>
        <v>Not Found</v>
      </c>
    </row>
    <row r="10598" spans="1:20" hidden="1" x14ac:dyDescent="0.3">
      <c r="A10598">
        <v>46</v>
      </c>
      <c r="B10598" s="1">
        <v>46145</v>
      </c>
      <c r="C10598" t="s">
        <v>162</v>
      </c>
      <c r="D10598" t="s">
        <v>71</v>
      </c>
      <c r="E10598" t="s">
        <v>48</v>
      </c>
      <c r="F10598" t="s">
        <v>47</v>
      </c>
      <c r="G10598">
        <v>2</v>
      </c>
      <c r="H10598">
        <v>0.4</v>
      </c>
      <c r="I10598" t="s">
        <v>213</v>
      </c>
      <c r="J10598" t="s">
        <v>214</v>
      </c>
      <c r="K10598">
        <v>2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 t="s">
        <v>83</v>
      </c>
      <c r="R10598" t="s">
        <v>83</v>
      </c>
      <c r="S10598" t="s">
        <v>83</v>
      </c>
      <c r="T10598" t="str">
        <f>_xlfn.XLOOKUP(A10598,MI_Match_Analysis!$A$2:$A$8,MI_Match_Analysis!$F$2:$F$8,"Not Found")</f>
        <v>Not Found</v>
      </c>
    </row>
    <row r="10599" spans="1:20" hidden="1" x14ac:dyDescent="0.3">
      <c r="A10599">
        <v>46</v>
      </c>
      <c r="B10599" s="1">
        <v>46145</v>
      </c>
      <c r="C10599" t="s">
        <v>162</v>
      </c>
      <c r="D10599" t="s">
        <v>71</v>
      </c>
      <c r="E10599" t="s">
        <v>48</v>
      </c>
      <c r="F10599" t="s">
        <v>47</v>
      </c>
      <c r="G10599">
        <v>2</v>
      </c>
      <c r="H10599">
        <v>0.5</v>
      </c>
      <c r="I10599" t="s">
        <v>213</v>
      </c>
      <c r="J10599" t="s">
        <v>214</v>
      </c>
      <c r="K10599">
        <v>1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 t="s">
        <v>83</v>
      </c>
      <c r="R10599" t="s">
        <v>83</v>
      </c>
      <c r="S10599" t="s">
        <v>83</v>
      </c>
      <c r="T10599" t="str">
        <f>_xlfn.XLOOKUP(A10599,MI_Match_Analysis!$A$2:$A$8,MI_Match_Analysis!$F$2:$F$8,"Not Found")</f>
        <v>Not Found</v>
      </c>
    </row>
    <row r="10600" spans="1:20" hidden="1" x14ac:dyDescent="0.3">
      <c r="A10600">
        <v>46</v>
      </c>
      <c r="B10600" s="1">
        <v>46145</v>
      </c>
      <c r="C10600" t="s">
        <v>162</v>
      </c>
      <c r="D10600" t="s">
        <v>71</v>
      </c>
      <c r="E10600" t="s">
        <v>48</v>
      </c>
      <c r="F10600" t="s">
        <v>47</v>
      </c>
      <c r="G10600">
        <v>2</v>
      </c>
      <c r="H10600">
        <v>0.6</v>
      </c>
      <c r="I10600" t="s">
        <v>116</v>
      </c>
      <c r="J10600" t="s">
        <v>214</v>
      </c>
      <c r="K10600">
        <v>1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 t="s">
        <v>83</v>
      </c>
      <c r="R10600" t="s">
        <v>83</v>
      </c>
      <c r="S10600" t="s">
        <v>83</v>
      </c>
      <c r="T10600" t="str">
        <f>_xlfn.XLOOKUP(A10600,MI_Match_Analysis!$A$2:$A$8,MI_Match_Analysis!$F$2:$F$8,"Not Found")</f>
        <v>Not Found</v>
      </c>
    </row>
    <row r="10601" spans="1:20" hidden="1" x14ac:dyDescent="0.3">
      <c r="A10601">
        <v>46</v>
      </c>
      <c r="B10601" s="1">
        <v>46145</v>
      </c>
      <c r="C10601" t="s">
        <v>162</v>
      </c>
      <c r="D10601" t="s">
        <v>71</v>
      </c>
      <c r="E10601" t="s">
        <v>48</v>
      </c>
      <c r="F10601" t="s">
        <v>47</v>
      </c>
      <c r="G10601">
        <v>2</v>
      </c>
      <c r="H10601">
        <v>1.1000000000000001</v>
      </c>
      <c r="I10601" t="s">
        <v>116</v>
      </c>
      <c r="J10601" t="s">
        <v>114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 t="s">
        <v>83</v>
      </c>
      <c r="R10601" t="s">
        <v>83</v>
      </c>
      <c r="S10601" t="s">
        <v>83</v>
      </c>
      <c r="T10601" t="str">
        <f>_xlfn.XLOOKUP(A10601,MI_Match_Analysis!$A$2:$A$8,MI_Match_Analysis!$F$2:$F$8,"Not Found")</f>
        <v>Not Found</v>
      </c>
    </row>
    <row r="10602" spans="1:20" hidden="1" x14ac:dyDescent="0.3">
      <c r="A10602">
        <v>46</v>
      </c>
      <c r="B10602" s="1">
        <v>46145</v>
      </c>
      <c r="C10602" t="s">
        <v>162</v>
      </c>
      <c r="D10602" t="s">
        <v>71</v>
      </c>
      <c r="E10602" t="s">
        <v>48</v>
      </c>
      <c r="F10602" t="s">
        <v>47</v>
      </c>
      <c r="G10602">
        <v>2</v>
      </c>
      <c r="H10602">
        <v>1.2</v>
      </c>
      <c r="I10602" t="s">
        <v>116</v>
      </c>
      <c r="J10602" t="s">
        <v>114</v>
      </c>
      <c r="K10602">
        <v>4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 t="s">
        <v>83</v>
      </c>
      <c r="R10602" t="s">
        <v>83</v>
      </c>
      <c r="S10602" t="s">
        <v>83</v>
      </c>
      <c r="T10602" t="str">
        <f>_xlfn.XLOOKUP(A10602,MI_Match_Analysis!$A$2:$A$8,MI_Match_Analysis!$F$2:$F$8,"Not Found")</f>
        <v>Not Found</v>
      </c>
    </row>
    <row r="10603" spans="1:20" hidden="1" x14ac:dyDescent="0.3">
      <c r="A10603">
        <v>46</v>
      </c>
      <c r="B10603" s="1">
        <v>46145</v>
      </c>
      <c r="C10603" t="s">
        <v>162</v>
      </c>
      <c r="D10603" t="s">
        <v>71</v>
      </c>
      <c r="E10603" t="s">
        <v>48</v>
      </c>
      <c r="F10603" t="s">
        <v>47</v>
      </c>
      <c r="G10603">
        <v>2</v>
      </c>
      <c r="H10603">
        <v>1.3</v>
      </c>
      <c r="I10603" t="s">
        <v>116</v>
      </c>
      <c r="J10603" t="s">
        <v>114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 t="s">
        <v>165</v>
      </c>
      <c r="R10603" t="s">
        <v>116</v>
      </c>
      <c r="S10603" t="s">
        <v>49</v>
      </c>
      <c r="T10603" t="str">
        <f>_xlfn.XLOOKUP(A10603,MI_Match_Analysis!$A$2:$A$8,MI_Match_Analysis!$F$2:$F$8,"Not Found")</f>
        <v>Not Found</v>
      </c>
    </row>
    <row r="10604" spans="1:20" hidden="1" x14ac:dyDescent="0.3">
      <c r="A10604">
        <v>46</v>
      </c>
      <c r="B10604" s="1">
        <v>46145</v>
      </c>
      <c r="C10604" t="s">
        <v>162</v>
      </c>
      <c r="D10604" t="s">
        <v>71</v>
      </c>
      <c r="E10604" t="s">
        <v>48</v>
      </c>
      <c r="F10604" t="s">
        <v>47</v>
      </c>
      <c r="G10604">
        <v>2</v>
      </c>
      <c r="H10604">
        <v>1.4</v>
      </c>
      <c r="I10604" t="s">
        <v>101</v>
      </c>
      <c r="J10604" t="s">
        <v>114</v>
      </c>
      <c r="K10604">
        <v>2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 t="s">
        <v>83</v>
      </c>
      <c r="R10604" t="s">
        <v>83</v>
      </c>
      <c r="S10604" t="s">
        <v>83</v>
      </c>
      <c r="T10604" t="str">
        <f>_xlfn.XLOOKUP(A10604,MI_Match_Analysis!$A$2:$A$8,MI_Match_Analysis!$F$2:$F$8,"Not Found")</f>
        <v>Not Found</v>
      </c>
    </row>
    <row r="10605" spans="1:20" hidden="1" x14ac:dyDescent="0.3">
      <c r="A10605">
        <v>46</v>
      </c>
      <c r="B10605" s="1">
        <v>46145</v>
      </c>
      <c r="C10605" t="s">
        <v>162</v>
      </c>
      <c r="D10605" t="s">
        <v>71</v>
      </c>
      <c r="E10605" t="s">
        <v>48</v>
      </c>
      <c r="F10605" t="s">
        <v>47</v>
      </c>
      <c r="G10605">
        <v>2</v>
      </c>
      <c r="H10605">
        <v>1.5</v>
      </c>
      <c r="I10605" t="s">
        <v>101</v>
      </c>
      <c r="J10605" t="s">
        <v>114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 t="s">
        <v>83</v>
      </c>
      <c r="R10605" t="s">
        <v>83</v>
      </c>
      <c r="S10605" t="s">
        <v>83</v>
      </c>
      <c r="T10605" t="str">
        <f>_xlfn.XLOOKUP(A10605,MI_Match_Analysis!$A$2:$A$8,MI_Match_Analysis!$F$2:$F$8,"Not Found")</f>
        <v>Not Found</v>
      </c>
    </row>
    <row r="10606" spans="1:20" hidden="1" x14ac:dyDescent="0.3">
      <c r="A10606">
        <v>46</v>
      </c>
      <c r="B10606" s="1">
        <v>46145</v>
      </c>
      <c r="C10606" t="s">
        <v>162</v>
      </c>
      <c r="D10606" t="s">
        <v>71</v>
      </c>
      <c r="E10606" t="s">
        <v>48</v>
      </c>
      <c r="F10606" t="s">
        <v>47</v>
      </c>
      <c r="G10606">
        <v>2</v>
      </c>
      <c r="H10606">
        <v>1.6</v>
      </c>
      <c r="I10606" t="s">
        <v>101</v>
      </c>
      <c r="J10606" t="s">
        <v>114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 t="s">
        <v>83</v>
      </c>
      <c r="R10606" t="s">
        <v>83</v>
      </c>
      <c r="S10606" t="s">
        <v>83</v>
      </c>
      <c r="T10606" t="str">
        <f>_xlfn.XLOOKUP(A10606,MI_Match_Analysis!$A$2:$A$8,MI_Match_Analysis!$F$2:$F$8,"Not Found")</f>
        <v>Not Found</v>
      </c>
    </row>
    <row r="10607" spans="1:20" hidden="1" x14ac:dyDescent="0.3">
      <c r="A10607">
        <v>46</v>
      </c>
      <c r="B10607" s="1">
        <v>46145</v>
      </c>
      <c r="C10607" t="s">
        <v>162</v>
      </c>
      <c r="D10607" t="s">
        <v>71</v>
      </c>
      <c r="E10607" t="s">
        <v>48</v>
      </c>
      <c r="F10607" t="s">
        <v>47</v>
      </c>
      <c r="G10607">
        <v>2</v>
      </c>
      <c r="H10607">
        <v>2.1</v>
      </c>
      <c r="I10607" t="s">
        <v>213</v>
      </c>
      <c r="J10607" t="s">
        <v>215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 t="s">
        <v>83</v>
      </c>
      <c r="R10607" t="s">
        <v>83</v>
      </c>
      <c r="S10607" t="s">
        <v>83</v>
      </c>
      <c r="T10607" t="str">
        <f>_xlfn.XLOOKUP(A10607,MI_Match_Analysis!$A$2:$A$8,MI_Match_Analysis!$F$2:$F$8,"Not Found")</f>
        <v>Not Found</v>
      </c>
    </row>
    <row r="10608" spans="1:20" hidden="1" x14ac:dyDescent="0.3">
      <c r="A10608">
        <v>46</v>
      </c>
      <c r="B10608" s="1">
        <v>46145</v>
      </c>
      <c r="C10608" t="s">
        <v>162</v>
      </c>
      <c r="D10608" t="s">
        <v>71</v>
      </c>
      <c r="E10608" t="s">
        <v>48</v>
      </c>
      <c r="F10608" t="s">
        <v>47</v>
      </c>
      <c r="G10608">
        <v>2</v>
      </c>
      <c r="H10608">
        <v>2.2000000000000002</v>
      </c>
      <c r="I10608" t="s">
        <v>213</v>
      </c>
      <c r="J10608" t="s">
        <v>215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 t="s">
        <v>83</v>
      </c>
      <c r="R10608" t="s">
        <v>83</v>
      </c>
      <c r="S10608" t="s">
        <v>83</v>
      </c>
      <c r="T10608" t="str">
        <f>_xlfn.XLOOKUP(A10608,MI_Match_Analysis!$A$2:$A$8,MI_Match_Analysis!$F$2:$F$8,"Not Found")</f>
        <v>Not Found</v>
      </c>
    </row>
    <row r="10609" spans="1:20" hidden="1" x14ac:dyDescent="0.3">
      <c r="A10609">
        <v>46</v>
      </c>
      <c r="B10609" s="1">
        <v>46145</v>
      </c>
      <c r="C10609" t="s">
        <v>162</v>
      </c>
      <c r="D10609" t="s">
        <v>71</v>
      </c>
      <c r="E10609" t="s">
        <v>48</v>
      </c>
      <c r="F10609" t="s">
        <v>47</v>
      </c>
      <c r="G10609">
        <v>2</v>
      </c>
      <c r="H10609">
        <v>2.2999999999999998</v>
      </c>
      <c r="I10609" t="s">
        <v>213</v>
      </c>
      <c r="J10609" t="s">
        <v>215</v>
      </c>
      <c r="K10609">
        <v>1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 t="s">
        <v>83</v>
      </c>
      <c r="R10609" t="s">
        <v>83</v>
      </c>
      <c r="S10609" t="s">
        <v>83</v>
      </c>
      <c r="T10609" t="str">
        <f>_xlfn.XLOOKUP(A10609,MI_Match_Analysis!$A$2:$A$8,MI_Match_Analysis!$F$2:$F$8,"Not Found")</f>
        <v>Not Found</v>
      </c>
    </row>
    <row r="10610" spans="1:20" hidden="1" x14ac:dyDescent="0.3">
      <c r="A10610">
        <v>46</v>
      </c>
      <c r="B10610" s="1">
        <v>46145</v>
      </c>
      <c r="C10610" t="s">
        <v>162</v>
      </c>
      <c r="D10610" t="s">
        <v>71</v>
      </c>
      <c r="E10610" t="s">
        <v>48</v>
      </c>
      <c r="F10610" t="s">
        <v>47</v>
      </c>
      <c r="G10610">
        <v>2</v>
      </c>
      <c r="H10610">
        <v>2.4</v>
      </c>
      <c r="I10610" t="s">
        <v>101</v>
      </c>
      <c r="J10610" t="s">
        <v>215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 t="s">
        <v>83</v>
      </c>
      <c r="R10610" t="s">
        <v>83</v>
      </c>
      <c r="S10610" t="s">
        <v>83</v>
      </c>
      <c r="T10610" t="str">
        <f>_xlfn.XLOOKUP(A10610,MI_Match_Analysis!$A$2:$A$8,MI_Match_Analysis!$F$2:$F$8,"Not Found")</f>
        <v>Not Found</v>
      </c>
    </row>
    <row r="10611" spans="1:20" hidden="1" x14ac:dyDescent="0.3">
      <c r="A10611">
        <v>46</v>
      </c>
      <c r="B10611" s="1">
        <v>46145</v>
      </c>
      <c r="C10611" t="s">
        <v>162</v>
      </c>
      <c r="D10611" t="s">
        <v>71</v>
      </c>
      <c r="E10611" t="s">
        <v>48</v>
      </c>
      <c r="F10611" t="s">
        <v>47</v>
      </c>
      <c r="G10611">
        <v>2</v>
      </c>
      <c r="H10611">
        <v>2.5</v>
      </c>
      <c r="I10611" t="s">
        <v>101</v>
      </c>
      <c r="J10611" t="s">
        <v>215</v>
      </c>
      <c r="K10611">
        <v>6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 t="s">
        <v>83</v>
      </c>
      <c r="R10611" t="s">
        <v>83</v>
      </c>
      <c r="S10611" t="s">
        <v>83</v>
      </c>
      <c r="T10611" t="str">
        <f>_xlfn.XLOOKUP(A10611,MI_Match_Analysis!$A$2:$A$8,MI_Match_Analysis!$F$2:$F$8,"Not Found")</f>
        <v>Not Found</v>
      </c>
    </row>
    <row r="10612" spans="1:20" hidden="1" x14ac:dyDescent="0.3">
      <c r="A10612">
        <v>46</v>
      </c>
      <c r="B10612" s="1">
        <v>46145</v>
      </c>
      <c r="C10612" t="s">
        <v>162</v>
      </c>
      <c r="D10612" t="s">
        <v>71</v>
      </c>
      <c r="E10612" t="s">
        <v>48</v>
      </c>
      <c r="F10612" t="s">
        <v>47</v>
      </c>
      <c r="G10612">
        <v>2</v>
      </c>
      <c r="H10612">
        <v>2.6</v>
      </c>
      <c r="I10612" t="s">
        <v>101</v>
      </c>
      <c r="J10612" t="s">
        <v>215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 t="s">
        <v>83</v>
      </c>
      <c r="R10612" t="s">
        <v>83</v>
      </c>
      <c r="S10612" t="s">
        <v>83</v>
      </c>
      <c r="T10612" t="str">
        <f>_xlfn.XLOOKUP(A10612,MI_Match_Analysis!$A$2:$A$8,MI_Match_Analysis!$F$2:$F$8,"Not Found")</f>
        <v>Not Found</v>
      </c>
    </row>
    <row r="10613" spans="1:20" hidden="1" x14ac:dyDescent="0.3">
      <c r="A10613">
        <v>46</v>
      </c>
      <c r="B10613" s="1">
        <v>46145</v>
      </c>
      <c r="C10613" t="s">
        <v>162</v>
      </c>
      <c r="D10613" t="s">
        <v>71</v>
      </c>
      <c r="E10613" t="s">
        <v>48</v>
      </c>
      <c r="F10613" t="s">
        <v>47</v>
      </c>
      <c r="G10613">
        <v>2</v>
      </c>
      <c r="H10613">
        <v>3.1</v>
      </c>
      <c r="I10613" t="s">
        <v>213</v>
      </c>
      <c r="J10613" t="s">
        <v>114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 t="s">
        <v>83</v>
      </c>
      <c r="R10613" t="s">
        <v>83</v>
      </c>
      <c r="S10613" t="s">
        <v>83</v>
      </c>
      <c r="T10613" t="str">
        <f>_xlfn.XLOOKUP(A10613,MI_Match_Analysis!$A$2:$A$8,MI_Match_Analysis!$F$2:$F$8,"Not Found")</f>
        <v>Not Found</v>
      </c>
    </row>
    <row r="10614" spans="1:20" hidden="1" x14ac:dyDescent="0.3">
      <c r="A10614">
        <v>46</v>
      </c>
      <c r="B10614" s="1">
        <v>46145</v>
      </c>
      <c r="C10614" t="s">
        <v>162</v>
      </c>
      <c r="D10614" t="s">
        <v>71</v>
      </c>
      <c r="E10614" t="s">
        <v>48</v>
      </c>
      <c r="F10614" t="s">
        <v>47</v>
      </c>
      <c r="G10614">
        <v>2</v>
      </c>
      <c r="H10614">
        <v>3.2</v>
      </c>
      <c r="I10614" t="s">
        <v>213</v>
      </c>
      <c r="J10614" t="s">
        <v>114</v>
      </c>
      <c r="K10614">
        <v>1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 t="s">
        <v>83</v>
      </c>
      <c r="R10614" t="s">
        <v>83</v>
      </c>
      <c r="S10614" t="s">
        <v>83</v>
      </c>
      <c r="T10614" t="str">
        <f>_xlfn.XLOOKUP(A10614,MI_Match_Analysis!$A$2:$A$8,MI_Match_Analysis!$F$2:$F$8,"Not Found")</f>
        <v>Not Found</v>
      </c>
    </row>
    <row r="10615" spans="1:20" hidden="1" x14ac:dyDescent="0.3">
      <c r="A10615">
        <v>46</v>
      </c>
      <c r="B10615" s="1">
        <v>46145</v>
      </c>
      <c r="C10615" t="s">
        <v>162</v>
      </c>
      <c r="D10615" t="s">
        <v>71</v>
      </c>
      <c r="E10615" t="s">
        <v>48</v>
      </c>
      <c r="F10615" t="s">
        <v>47</v>
      </c>
      <c r="G10615">
        <v>2</v>
      </c>
      <c r="H10615">
        <v>3.3</v>
      </c>
      <c r="I10615" t="s">
        <v>101</v>
      </c>
      <c r="J10615" t="s">
        <v>114</v>
      </c>
      <c r="K10615">
        <v>1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 t="s">
        <v>83</v>
      </c>
      <c r="R10615" t="s">
        <v>83</v>
      </c>
      <c r="S10615" t="s">
        <v>83</v>
      </c>
      <c r="T10615" t="str">
        <f>_xlfn.XLOOKUP(A10615,MI_Match_Analysis!$A$2:$A$8,MI_Match_Analysis!$F$2:$F$8,"Not Found")</f>
        <v>Not Found</v>
      </c>
    </row>
    <row r="10616" spans="1:20" hidden="1" x14ac:dyDescent="0.3">
      <c r="A10616">
        <v>46</v>
      </c>
      <c r="B10616" s="1">
        <v>46145</v>
      </c>
      <c r="C10616" t="s">
        <v>162</v>
      </c>
      <c r="D10616" t="s">
        <v>71</v>
      </c>
      <c r="E10616" t="s">
        <v>48</v>
      </c>
      <c r="F10616" t="s">
        <v>47</v>
      </c>
      <c r="G10616">
        <v>2</v>
      </c>
      <c r="H10616">
        <v>3.4</v>
      </c>
      <c r="I10616" t="s">
        <v>213</v>
      </c>
      <c r="J10616" t="s">
        <v>114</v>
      </c>
      <c r="K10616">
        <v>4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 t="s">
        <v>83</v>
      </c>
      <c r="R10616" t="s">
        <v>83</v>
      </c>
      <c r="S10616" t="s">
        <v>83</v>
      </c>
      <c r="T10616" t="str">
        <f>_xlfn.XLOOKUP(A10616,MI_Match_Analysis!$A$2:$A$8,MI_Match_Analysis!$F$2:$F$8,"Not Found")</f>
        <v>Not Found</v>
      </c>
    </row>
    <row r="10617" spans="1:20" hidden="1" x14ac:dyDescent="0.3">
      <c r="A10617">
        <v>46</v>
      </c>
      <c r="B10617" s="1">
        <v>46145</v>
      </c>
      <c r="C10617" t="s">
        <v>162</v>
      </c>
      <c r="D10617" t="s">
        <v>71</v>
      </c>
      <c r="E10617" t="s">
        <v>48</v>
      </c>
      <c r="F10617" t="s">
        <v>47</v>
      </c>
      <c r="G10617">
        <v>2</v>
      </c>
      <c r="H10617">
        <v>3.5</v>
      </c>
      <c r="I10617" t="s">
        <v>213</v>
      </c>
      <c r="J10617" t="s">
        <v>114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 t="s">
        <v>83</v>
      </c>
      <c r="R10617" t="s">
        <v>83</v>
      </c>
      <c r="S10617" t="s">
        <v>83</v>
      </c>
      <c r="T10617" t="str">
        <f>_xlfn.XLOOKUP(A10617,MI_Match_Analysis!$A$2:$A$8,MI_Match_Analysis!$F$2:$F$8,"Not Found")</f>
        <v>Not Found</v>
      </c>
    </row>
    <row r="10618" spans="1:20" hidden="1" x14ac:dyDescent="0.3">
      <c r="A10618">
        <v>46</v>
      </c>
      <c r="B10618" s="1">
        <v>46145</v>
      </c>
      <c r="C10618" t="s">
        <v>162</v>
      </c>
      <c r="D10618" t="s">
        <v>71</v>
      </c>
      <c r="E10618" t="s">
        <v>48</v>
      </c>
      <c r="F10618" t="s">
        <v>47</v>
      </c>
      <c r="G10618">
        <v>2</v>
      </c>
      <c r="H10618">
        <v>3.6</v>
      </c>
      <c r="I10618" t="s">
        <v>213</v>
      </c>
      <c r="J10618" t="s">
        <v>114</v>
      </c>
      <c r="K10618">
        <v>2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 t="s">
        <v>83</v>
      </c>
      <c r="R10618" t="s">
        <v>83</v>
      </c>
      <c r="S10618" t="s">
        <v>83</v>
      </c>
      <c r="T10618" t="str">
        <f>_xlfn.XLOOKUP(A10618,MI_Match_Analysis!$A$2:$A$8,MI_Match_Analysis!$F$2:$F$8,"Not Found")</f>
        <v>Not Found</v>
      </c>
    </row>
    <row r="10619" spans="1:20" hidden="1" x14ac:dyDescent="0.3">
      <c r="A10619">
        <v>46</v>
      </c>
      <c r="B10619" s="1">
        <v>46145</v>
      </c>
      <c r="C10619" t="s">
        <v>162</v>
      </c>
      <c r="D10619" t="s">
        <v>71</v>
      </c>
      <c r="E10619" t="s">
        <v>48</v>
      </c>
      <c r="F10619" t="s">
        <v>47</v>
      </c>
      <c r="G10619">
        <v>2</v>
      </c>
      <c r="H10619">
        <v>4.0999999999999996</v>
      </c>
      <c r="I10619" t="s">
        <v>101</v>
      </c>
      <c r="J10619" t="s">
        <v>214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 t="s">
        <v>83</v>
      </c>
      <c r="R10619" t="s">
        <v>83</v>
      </c>
      <c r="S10619" t="s">
        <v>83</v>
      </c>
      <c r="T10619" t="str">
        <f>_xlfn.XLOOKUP(A10619,MI_Match_Analysis!$A$2:$A$8,MI_Match_Analysis!$F$2:$F$8,"Not Found")</f>
        <v>Not Found</v>
      </c>
    </row>
    <row r="10620" spans="1:20" hidden="1" x14ac:dyDescent="0.3">
      <c r="A10620">
        <v>46</v>
      </c>
      <c r="B10620" s="1">
        <v>46145</v>
      </c>
      <c r="C10620" t="s">
        <v>162</v>
      </c>
      <c r="D10620" t="s">
        <v>71</v>
      </c>
      <c r="E10620" t="s">
        <v>48</v>
      </c>
      <c r="F10620" t="s">
        <v>47</v>
      </c>
      <c r="G10620">
        <v>2</v>
      </c>
      <c r="H10620">
        <v>4.2</v>
      </c>
      <c r="I10620" t="s">
        <v>101</v>
      </c>
      <c r="J10620" t="s">
        <v>214</v>
      </c>
      <c r="K10620">
        <v>6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 t="s">
        <v>83</v>
      </c>
      <c r="R10620" t="s">
        <v>83</v>
      </c>
      <c r="S10620" t="s">
        <v>83</v>
      </c>
      <c r="T10620" t="str">
        <f>_xlfn.XLOOKUP(A10620,MI_Match_Analysis!$A$2:$A$8,MI_Match_Analysis!$F$2:$F$8,"Not Found")</f>
        <v>Not Found</v>
      </c>
    </row>
    <row r="10621" spans="1:20" hidden="1" x14ac:dyDescent="0.3">
      <c r="A10621">
        <v>46</v>
      </c>
      <c r="B10621" s="1">
        <v>46145</v>
      </c>
      <c r="C10621" t="s">
        <v>162</v>
      </c>
      <c r="D10621" t="s">
        <v>71</v>
      </c>
      <c r="E10621" t="s">
        <v>48</v>
      </c>
      <c r="F10621" t="s">
        <v>47</v>
      </c>
      <c r="G10621">
        <v>2</v>
      </c>
      <c r="H10621">
        <v>4.3</v>
      </c>
      <c r="I10621" t="s">
        <v>101</v>
      </c>
      <c r="J10621" t="s">
        <v>214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 t="s">
        <v>83</v>
      </c>
      <c r="R10621" t="s">
        <v>83</v>
      </c>
      <c r="S10621" t="s">
        <v>83</v>
      </c>
      <c r="T10621" t="str">
        <f>_xlfn.XLOOKUP(A10621,MI_Match_Analysis!$A$2:$A$8,MI_Match_Analysis!$F$2:$F$8,"Not Found")</f>
        <v>Not Found</v>
      </c>
    </row>
    <row r="10622" spans="1:20" hidden="1" x14ac:dyDescent="0.3">
      <c r="A10622">
        <v>46</v>
      </c>
      <c r="B10622" s="1">
        <v>46145</v>
      </c>
      <c r="C10622" t="s">
        <v>162</v>
      </c>
      <c r="D10622" t="s">
        <v>71</v>
      </c>
      <c r="E10622" t="s">
        <v>48</v>
      </c>
      <c r="F10622" t="s">
        <v>47</v>
      </c>
      <c r="G10622">
        <v>2</v>
      </c>
      <c r="H10622">
        <v>4.4000000000000004</v>
      </c>
      <c r="I10622" t="s">
        <v>101</v>
      </c>
      <c r="J10622" t="s">
        <v>214</v>
      </c>
      <c r="K10622">
        <v>0</v>
      </c>
      <c r="L10622">
        <v>5</v>
      </c>
      <c r="M10622">
        <v>1</v>
      </c>
      <c r="N10622">
        <v>0</v>
      </c>
      <c r="O10622">
        <v>0</v>
      </c>
      <c r="P10622">
        <v>0</v>
      </c>
      <c r="Q10622" t="s">
        <v>83</v>
      </c>
      <c r="R10622" t="s">
        <v>83</v>
      </c>
      <c r="S10622" t="s">
        <v>83</v>
      </c>
      <c r="T10622" t="str">
        <f>_xlfn.XLOOKUP(A10622,MI_Match_Analysis!$A$2:$A$8,MI_Match_Analysis!$F$2:$F$8,"Not Found")</f>
        <v>Not Found</v>
      </c>
    </row>
    <row r="10623" spans="1:20" hidden="1" x14ac:dyDescent="0.3">
      <c r="A10623">
        <v>46</v>
      </c>
      <c r="B10623" s="1">
        <v>46145</v>
      </c>
      <c r="C10623" t="s">
        <v>162</v>
      </c>
      <c r="D10623" t="s">
        <v>71</v>
      </c>
      <c r="E10623" t="s">
        <v>48</v>
      </c>
      <c r="F10623" t="s">
        <v>47</v>
      </c>
      <c r="G10623">
        <v>2</v>
      </c>
      <c r="H10623">
        <v>4.4000000000000004</v>
      </c>
      <c r="I10623" t="s">
        <v>101</v>
      </c>
      <c r="J10623" t="s">
        <v>214</v>
      </c>
      <c r="K10623">
        <v>4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 t="s">
        <v>83</v>
      </c>
      <c r="R10623" t="s">
        <v>83</v>
      </c>
      <c r="S10623" t="s">
        <v>83</v>
      </c>
      <c r="T10623" t="str">
        <f>_xlfn.XLOOKUP(A10623,MI_Match_Analysis!$A$2:$A$8,MI_Match_Analysis!$F$2:$F$8,"Not Found")</f>
        <v>Not Found</v>
      </c>
    </row>
    <row r="10624" spans="1:20" hidden="1" x14ac:dyDescent="0.3">
      <c r="A10624">
        <v>46</v>
      </c>
      <c r="B10624" s="1">
        <v>46145</v>
      </c>
      <c r="C10624" t="s">
        <v>162</v>
      </c>
      <c r="D10624" t="s">
        <v>71</v>
      </c>
      <c r="E10624" t="s">
        <v>48</v>
      </c>
      <c r="F10624" t="s">
        <v>47</v>
      </c>
      <c r="G10624">
        <v>2</v>
      </c>
      <c r="H10624">
        <v>4.5</v>
      </c>
      <c r="I10624" t="s">
        <v>101</v>
      </c>
      <c r="J10624" t="s">
        <v>214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 t="s">
        <v>83</v>
      </c>
      <c r="R10624" t="s">
        <v>83</v>
      </c>
      <c r="S10624" t="s">
        <v>83</v>
      </c>
      <c r="T10624" t="str">
        <f>_xlfn.XLOOKUP(A10624,MI_Match_Analysis!$A$2:$A$8,MI_Match_Analysis!$F$2:$F$8,"Not Found")</f>
        <v>Not Found</v>
      </c>
    </row>
    <row r="10625" spans="1:20" hidden="1" x14ac:dyDescent="0.3">
      <c r="A10625">
        <v>46</v>
      </c>
      <c r="B10625" s="1">
        <v>46145</v>
      </c>
      <c r="C10625" t="s">
        <v>162</v>
      </c>
      <c r="D10625" t="s">
        <v>71</v>
      </c>
      <c r="E10625" t="s">
        <v>48</v>
      </c>
      <c r="F10625" t="s">
        <v>47</v>
      </c>
      <c r="G10625">
        <v>2</v>
      </c>
      <c r="H10625">
        <v>4.5999999999999996</v>
      </c>
      <c r="I10625" t="s">
        <v>213</v>
      </c>
      <c r="J10625" t="s">
        <v>214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 t="s">
        <v>83</v>
      </c>
      <c r="R10625" t="s">
        <v>83</v>
      </c>
      <c r="S10625" t="s">
        <v>83</v>
      </c>
      <c r="T10625" t="str">
        <f>_xlfn.XLOOKUP(A10625,MI_Match_Analysis!$A$2:$A$8,MI_Match_Analysis!$F$2:$F$8,"Not Found")</f>
        <v>Not Found</v>
      </c>
    </row>
    <row r="10626" spans="1:20" hidden="1" x14ac:dyDescent="0.3">
      <c r="A10626">
        <v>46</v>
      </c>
      <c r="B10626" s="1">
        <v>46145</v>
      </c>
      <c r="C10626" t="s">
        <v>162</v>
      </c>
      <c r="D10626" t="s">
        <v>71</v>
      </c>
      <c r="E10626" t="s">
        <v>48</v>
      </c>
      <c r="F10626" t="s">
        <v>47</v>
      </c>
      <c r="G10626">
        <v>2</v>
      </c>
      <c r="H10626">
        <v>5.0999999999999996</v>
      </c>
      <c r="I10626" t="s">
        <v>101</v>
      </c>
      <c r="J10626" t="s">
        <v>215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 t="s">
        <v>83</v>
      </c>
      <c r="R10626" t="s">
        <v>83</v>
      </c>
      <c r="S10626" t="s">
        <v>83</v>
      </c>
      <c r="T10626" t="str">
        <f>_xlfn.XLOOKUP(A10626,MI_Match_Analysis!$A$2:$A$8,MI_Match_Analysis!$F$2:$F$8,"Not Found")</f>
        <v>Not Found</v>
      </c>
    </row>
    <row r="10627" spans="1:20" hidden="1" x14ac:dyDescent="0.3">
      <c r="A10627">
        <v>46</v>
      </c>
      <c r="B10627" s="1">
        <v>46145</v>
      </c>
      <c r="C10627" t="s">
        <v>162</v>
      </c>
      <c r="D10627" t="s">
        <v>71</v>
      </c>
      <c r="E10627" t="s">
        <v>48</v>
      </c>
      <c r="F10627" t="s">
        <v>47</v>
      </c>
      <c r="G10627">
        <v>2</v>
      </c>
      <c r="H10627">
        <v>5.2</v>
      </c>
      <c r="I10627" t="s">
        <v>101</v>
      </c>
      <c r="J10627" t="s">
        <v>215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 t="s">
        <v>83</v>
      </c>
      <c r="R10627" t="s">
        <v>83</v>
      </c>
      <c r="S10627" t="s">
        <v>83</v>
      </c>
      <c r="T10627" t="str">
        <f>_xlfn.XLOOKUP(A10627,MI_Match_Analysis!$A$2:$A$8,MI_Match_Analysis!$F$2:$F$8,"Not Found")</f>
        <v>Not Found</v>
      </c>
    </row>
    <row r="10628" spans="1:20" hidden="1" x14ac:dyDescent="0.3">
      <c r="A10628">
        <v>46</v>
      </c>
      <c r="B10628" s="1">
        <v>46145</v>
      </c>
      <c r="C10628" t="s">
        <v>162</v>
      </c>
      <c r="D10628" t="s">
        <v>71</v>
      </c>
      <c r="E10628" t="s">
        <v>48</v>
      </c>
      <c r="F10628" t="s">
        <v>47</v>
      </c>
      <c r="G10628">
        <v>2</v>
      </c>
      <c r="H10628">
        <v>5.3</v>
      </c>
      <c r="I10628" t="s">
        <v>213</v>
      </c>
      <c r="J10628" t="s">
        <v>215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 t="s">
        <v>83</v>
      </c>
      <c r="R10628" t="s">
        <v>83</v>
      </c>
      <c r="S10628" t="s">
        <v>83</v>
      </c>
      <c r="T10628" t="str">
        <f>_xlfn.XLOOKUP(A10628,MI_Match_Analysis!$A$2:$A$8,MI_Match_Analysis!$F$2:$F$8,"Not Found")</f>
        <v>Not Found</v>
      </c>
    </row>
    <row r="10629" spans="1:20" hidden="1" x14ac:dyDescent="0.3">
      <c r="A10629">
        <v>46</v>
      </c>
      <c r="B10629" s="1">
        <v>46145</v>
      </c>
      <c r="C10629" t="s">
        <v>162</v>
      </c>
      <c r="D10629" t="s">
        <v>71</v>
      </c>
      <c r="E10629" t="s">
        <v>48</v>
      </c>
      <c r="F10629" t="s">
        <v>47</v>
      </c>
      <c r="G10629">
        <v>2</v>
      </c>
      <c r="H10629">
        <v>5.3</v>
      </c>
      <c r="I10629" t="s">
        <v>213</v>
      </c>
      <c r="J10629" t="s">
        <v>215</v>
      </c>
      <c r="K10629">
        <v>0</v>
      </c>
      <c r="L10629">
        <v>1</v>
      </c>
      <c r="M10629">
        <v>1</v>
      </c>
      <c r="N10629">
        <v>0</v>
      </c>
      <c r="O10629">
        <v>0</v>
      </c>
      <c r="P10629">
        <v>0</v>
      </c>
      <c r="Q10629" t="s">
        <v>83</v>
      </c>
      <c r="R10629" t="s">
        <v>83</v>
      </c>
      <c r="S10629" t="s">
        <v>83</v>
      </c>
      <c r="T10629" t="str">
        <f>_xlfn.XLOOKUP(A10629,MI_Match_Analysis!$A$2:$A$8,MI_Match_Analysis!$F$2:$F$8,"Not Found")</f>
        <v>Not Found</v>
      </c>
    </row>
    <row r="10630" spans="1:20" hidden="1" x14ac:dyDescent="0.3">
      <c r="A10630">
        <v>46</v>
      </c>
      <c r="B10630" s="1">
        <v>46145</v>
      </c>
      <c r="C10630" t="s">
        <v>162</v>
      </c>
      <c r="D10630" t="s">
        <v>71</v>
      </c>
      <c r="E10630" t="s">
        <v>48</v>
      </c>
      <c r="F10630" t="s">
        <v>47</v>
      </c>
      <c r="G10630">
        <v>2</v>
      </c>
      <c r="H10630">
        <v>5.4</v>
      </c>
      <c r="I10630" t="s">
        <v>213</v>
      </c>
      <c r="J10630" t="s">
        <v>215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 t="s">
        <v>83</v>
      </c>
      <c r="R10630" t="s">
        <v>83</v>
      </c>
      <c r="S10630" t="s">
        <v>83</v>
      </c>
      <c r="T10630" t="str">
        <f>_xlfn.XLOOKUP(A10630,MI_Match_Analysis!$A$2:$A$8,MI_Match_Analysis!$F$2:$F$8,"Not Found")</f>
        <v>Not Found</v>
      </c>
    </row>
    <row r="10631" spans="1:20" hidden="1" x14ac:dyDescent="0.3">
      <c r="A10631">
        <v>46</v>
      </c>
      <c r="B10631" s="1">
        <v>46145</v>
      </c>
      <c r="C10631" t="s">
        <v>162</v>
      </c>
      <c r="D10631" t="s">
        <v>71</v>
      </c>
      <c r="E10631" t="s">
        <v>48</v>
      </c>
      <c r="F10631" t="s">
        <v>47</v>
      </c>
      <c r="G10631">
        <v>2</v>
      </c>
      <c r="H10631">
        <v>5.5</v>
      </c>
      <c r="I10631" t="s">
        <v>213</v>
      </c>
      <c r="J10631" t="s">
        <v>215</v>
      </c>
      <c r="K10631">
        <v>6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 t="s">
        <v>83</v>
      </c>
      <c r="R10631" t="s">
        <v>83</v>
      </c>
      <c r="S10631" t="s">
        <v>83</v>
      </c>
      <c r="T10631" t="str">
        <f>_xlfn.XLOOKUP(A10631,MI_Match_Analysis!$A$2:$A$8,MI_Match_Analysis!$F$2:$F$8,"Not Found")</f>
        <v>Not Found</v>
      </c>
    </row>
    <row r="10632" spans="1:20" hidden="1" x14ac:dyDescent="0.3">
      <c r="A10632">
        <v>46</v>
      </c>
      <c r="B10632" s="1">
        <v>46145</v>
      </c>
      <c r="C10632" t="s">
        <v>162</v>
      </c>
      <c r="D10632" t="s">
        <v>71</v>
      </c>
      <c r="E10632" t="s">
        <v>48</v>
      </c>
      <c r="F10632" t="s">
        <v>47</v>
      </c>
      <c r="G10632">
        <v>2</v>
      </c>
      <c r="H10632">
        <v>5.6</v>
      </c>
      <c r="I10632" t="s">
        <v>213</v>
      </c>
      <c r="J10632" t="s">
        <v>215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 t="s">
        <v>83</v>
      </c>
      <c r="R10632" t="s">
        <v>83</v>
      </c>
      <c r="S10632" t="s">
        <v>83</v>
      </c>
      <c r="T10632" t="str">
        <f>_xlfn.XLOOKUP(A10632,MI_Match_Analysis!$A$2:$A$8,MI_Match_Analysis!$F$2:$F$8,"Not Found")</f>
        <v>Not Found</v>
      </c>
    </row>
    <row r="10633" spans="1:20" hidden="1" x14ac:dyDescent="0.3">
      <c r="A10633">
        <v>46</v>
      </c>
      <c r="B10633" s="1">
        <v>46145</v>
      </c>
      <c r="C10633" t="s">
        <v>162</v>
      </c>
      <c r="D10633" t="s">
        <v>71</v>
      </c>
      <c r="E10633" t="s">
        <v>48</v>
      </c>
      <c r="F10633" t="s">
        <v>47</v>
      </c>
      <c r="G10633">
        <v>2</v>
      </c>
      <c r="H10633">
        <v>6.1</v>
      </c>
      <c r="I10633" t="s">
        <v>213</v>
      </c>
      <c r="J10633" t="s">
        <v>66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 t="s">
        <v>83</v>
      </c>
      <c r="R10633" t="s">
        <v>83</v>
      </c>
      <c r="S10633" t="s">
        <v>83</v>
      </c>
      <c r="T10633" t="str">
        <f>_xlfn.XLOOKUP(A10633,MI_Match_Analysis!$A$2:$A$8,MI_Match_Analysis!$F$2:$F$8,"Not Found")</f>
        <v>Not Found</v>
      </c>
    </row>
    <row r="10634" spans="1:20" hidden="1" x14ac:dyDescent="0.3">
      <c r="A10634">
        <v>46</v>
      </c>
      <c r="B10634" s="1">
        <v>46145</v>
      </c>
      <c r="C10634" t="s">
        <v>162</v>
      </c>
      <c r="D10634" t="s">
        <v>71</v>
      </c>
      <c r="E10634" t="s">
        <v>48</v>
      </c>
      <c r="F10634" t="s">
        <v>47</v>
      </c>
      <c r="G10634">
        <v>2</v>
      </c>
      <c r="H10634">
        <v>6.2</v>
      </c>
      <c r="I10634" t="s">
        <v>101</v>
      </c>
      <c r="J10634" t="s">
        <v>66</v>
      </c>
      <c r="K10634">
        <v>1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 t="s">
        <v>83</v>
      </c>
      <c r="R10634" t="s">
        <v>83</v>
      </c>
      <c r="S10634" t="s">
        <v>83</v>
      </c>
      <c r="T10634" t="str">
        <f>_xlfn.XLOOKUP(A10634,MI_Match_Analysis!$A$2:$A$8,MI_Match_Analysis!$F$2:$F$8,"Not Found")</f>
        <v>Not Found</v>
      </c>
    </row>
    <row r="10635" spans="1:20" hidden="1" x14ac:dyDescent="0.3">
      <c r="A10635">
        <v>46</v>
      </c>
      <c r="B10635" s="1">
        <v>46145</v>
      </c>
      <c r="C10635" t="s">
        <v>162</v>
      </c>
      <c r="D10635" t="s">
        <v>71</v>
      </c>
      <c r="E10635" t="s">
        <v>48</v>
      </c>
      <c r="F10635" t="s">
        <v>47</v>
      </c>
      <c r="G10635">
        <v>2</v>
      </c>
      <c r="H10635">
        <v>6.3</v>
      </c>
      <c r="I10635" t="s">
        <v>213</v>
      </c>
      <c r="J10635" t="s">
        <v>66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 t="s">
        <v>83</v>
      </c>
      <c r="R10635" t="s">
        <v>83</v>
      </c>
      <c r="S10635" t="s">
        <v>83</v>
      </c>
      <c r="T10635" t="str">
        <f>_xlfn.XLOOKUP(A10635,MI_Match_Analysis!$A$2:$A$8,MI_Match_Analysis!$F$2:$F$8,"Not Found")</f>
        <v>Not Found</v>
      </c>
    </row>
    <row r="10636" spans="1:20" hidden="1" x14ac:dyDescent="0.3">
      <c r="A10636">
        <v>46</v>
      </c>
      <c r="B10636" s="1">
        <v>46145</v>
      </c>
      <c r="C10636" t="s">
        <v>162</v>
      </c>
      <c r="D10636" t="s">
        <v>71</v>
      </c>
      <c r="E10636" t="s">
        <v>48</v>
      </c>
      <c r="F10636" t="s">
        <v>47</v>
      </c>
      <c r="G10636">
        <v>2</v>
      </c>
      <c r="H10636">
        <v>6.4</v>
      </c>
      <c r="I10636" t="s">
        <v>101</v>
      </c>
      <c r="J10636" t="s">
        <v>66</v>
      </c>
      <c r="K10636">
        <v>1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 t="s">
        <v>83</v>
      </c>
      <c r="R10636" t="s">
        <v>83</v>
      </c>
      <c r="S10636" t="s">
        <v>83</v>
      </c>
      <c r="T10636" t="str">
        <f>_xlfn.XLOOKUP(A10636,MI_Match_Analysis!$A$2:$A$8,MI_Match_Analysis!$F$2:$F$8,"Not Found")</f>
        <v>Not Found</v>
      </c>
    </row>
    <row r="10637" spans="1:20" hidden="1" x14ac:dyDescent="0.3">
      <c r="A10637">
        <v>46</v>
      </c>
      <c r="B10637" s="1">
        <v>46145</v>
      </c>
      <c r="C10637" t="s">
        <v>162</v>
      </c>
      <c r="D10637" t="s">
        <v>71</v>
      </c>
      <c r="E10637" t="s">
        <v>48</v>
      </c>
      <c r="F10637" t="s">
        <v>47</v>
      </c>
      <c r="G10637">
        <v>2</v>
      </c>
      <c r="H10637">
        <v>6.5</v>
      </c>
      <c r="I10637" t="s">
        <v>213</v>
      </c>
      <c r="J10637" t="s">
        <v>66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 t="s">
        <v>83</v>
      </c>
      <c r="R10637" t="s">
        <v>83</v>
      </c>
      <c r="S10637" t="s">
        <v>83</v>
      </c>
      <c r="T10637" t="str">
        <f>_xlfn.XLOOKUP(A10637,MI_Match_Analysis!$A$2:$A$8,MI_Match_Analysis!$F$2:$F$8,"Not Found")</f>
        <v>Not Found</v>
      </c>
    </row>
    <row r="10638" spans="1:20" hidden="1" x14ac:dyDescent="0.3">
      <c r="A10638">
        <v>46</v>
      </c>
      <c r="B10638" s="1">
        <v>46145</v>
      </c>
      <c r="C10638" t="s">
        <v>162</v>
      </c>
      <c r="D10638" t="s">
        <v>71</v>
      </c>
      <c r="E10638" t="s">
        <v>48</v>
      </c>
      <c r="F10638" t="s">
        <v>47</v>
      </c>
      <c r="G10638">
        <v>2</v>
      </c>
      <c r="H10638">
        <v>6.6</v>
      </c>
      <c r="I10638" t="s">
        <v>101</v>
      </c>
      <c r="J10638" t="s">
        <v>66</v>
      </c>
      <c r="K10638">
        <v>0</v>
      </c>
      <c r="L10638">
        <v>1</v>
      </c>
      <c r="M10638">
        <v>0</v>
      </c>
      <c r="N10638">
        <v>1</v>
      </c>
      <c r="O10638">
        <v>0</v>
      </c>
      <c r="P10638">
        <v>0</v>
      </c>
      <c r="Q10638" t="s">
        <v>83</v>
      </c>
      <c r="R10638" t="s">
        <v>83</v>
      </c>
      <c r="S10638" t="s">
        <v>83</v>
      </c>
      <c r="T10638" t="str">
        <f>_xlfn.XLOOKUP(A10638,MI_Match_Analysis!$A$2:$A$8,MI_Match_Analysis!$F$2:$F$8,"Not Found")</f>
        <v>Not Found</v>
      </c>
    </row>
    <row r="10639" spans="1:20" hidden="1" x14ac:dyDescent="0.3">
      <c r="A10639">
        <v>46</v>
      </c>
      <c r="B10639" s="1">
        <v>46145</v>
      </c>
      <c r="C10639" t="s">
        <v>162</v>
      </c>
      <c r="D10639" t="s">
        <v>71</v>
      </c>
      <c r="E10639" t="s">
        <v>48</v>
      </c>
      <c r="F10639" t="s">
        <v>47</v>
      </c>
      <c r="G10639">
        <v>2</v>
      </c>
      <c r="H10639">
        <v>7.1</v>
      </c>
      <c r="I10639" t="s">
        <v>101</v>
      </c>
      <c r="J10639" t="s">
        <v>226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 t="s">
        <v>83</v>
      </c>
      <c r="R10639" t="s">
        <v>83</v>
      </c>
      <c r="S10639" t="s">
        <v>83</v>
      </c>
      <c r="T10639" t="str">
        <f>_xlfn.XLOOKUP(A10639,MI_Match_Analysis!$A$2:$A$8,MI_Match_Analysis!$F$2:$F$8,"Not Found")</f>
        <v>Not Found</v>
      </c>
    </row>
    <row r="10640" spans="1:20" hidden="1" x14ac:dyDescent="0.3">
      <c r="A10640">
        <v>46</v>
      </c>
      <c r="B10640" s="1">
        <v>46145</v>
      </c>
      <c r="C10640" t="s">
        <v>162</v>
      </c>
      <c r="D10640" t="s">
        <v>71</v>
      </c>
      <c r="E10640" t="s">
        <v>48</v>
      </c>
      <c r="F10640" t="s">
        <v>47</v>
      </c>
      <c r="G10640">
        <v>2</v>
      </c>
      <c r="H10640">
        <v>7.2</v>
      </c>
      <c r="I10640" t="s">
        <v>101</v>
      </c>
      <c r="J10640" t="s">
        <v>226</v>
      </c>
      <c r="K10640">
        <v>1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 t="s">
        <v>83</v>
      </c>
      <c r="R10640" t="s">
        <v>83</v>
      </c>
      <c r="S10640" t="s">
        <v>83</v>
      </c>
      <c r="T10640" t="str">
        <f>_xlfn.XLOOKUP(A10640,MI_Match_Analysis!$A$2:$A$8,MI_Match_Analysis!$F$2:$F$8,"Not Found")</f>
        <v>Not Found</v>
      </c>
    </row>
    <row r="10641" spans="1:20" hidden="1" x14ac:dyDescent="0.3">
      <c r="A10641">
        <v>46</v>
      </c>
      <c r="B10641" s="1">
        <v>46145</v>
      </c>
      <c r="C10641" t="s">
        <v>162</v>
      </c>
      <c r="D10641" t="s">
        <v>71</v>
      </c>
      <c r="E10641" t="s">
        <v>48</v>
      </c>
      <c r="F10641" t="s">
        <v>47</v>
      </c>
      <c r="G10641">
        <v>2</v>
      </c>
      <c r="H10641">
        <v>7.3</v>
      </c>
      <c r="I10641" t="s">
        <v>213</v>
      </c>
      <c r="J10641" t="s">
        <v>226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 t="s">
        <v>83</v>
      </c>
      <c r="R10641" t="s">
        <v>83</v>
      </c>
      <c r="S10641" t="s">
        <v>83</v>
      </c>
      <c r="T10641" t="str">
        <f>_xlfn.XLOOKUP(A10641,MI_Match_Analysis!$A$2:$A$8,MI_Match_Analysis!$F$2:$F$8,"Not Found")</f>
        <v>Not Found</v>
      </c>
    </row>
    <row r="10642" spans="1:20" hidden="1" x14ac:dyDescent="0.3">
      <c r="A10642">
        <v>46</v>
      </c>
      <c r="B10642" s="1">
        <v>46145</v>
      </c>
      <c r="C10642" t="s">
        <v>162</v>
      </c>
      <c r="D10642" t="s">
        <v>71</v>
      </c>
      <c r="E10642" t="s">
        <v>48</v>
      </c>
      <c r="F10642" t="s">
        <v>47</v>
      </c>
      <c r="G10642">
        <v>2</v>
      </c>
      <c r="H10642">
        <v>7.4</v>
      </c>
      <c r="I10642" t="s">
        <v>101</v>
      </c>
      <c r="J10642" t="s">
        <v>226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 t="s">
        <v>83</v>
      </c>
      <c r="R10642" t="s">
        <v>83</v>
      </c>
      <c r="S10642" t="s">
        <v>83</v>
      </c>
      <c r="T10642" t="str">
        <f>_xlfn.XLOOKUP(A10642,MI_Match_Analysis!$A$2:$A$8,MI_Match_Analysis!$F$2:$F$8,"Not Found")</f>
        <v>Not Found</v>
      </c>
    </row>
    <row r="10643" spans="1:20" hidden="1" x14ac:dyDescent="0.3">
      <c r="A10643">
        <v>46</v>
      </c>
      <c r="B10643" s="1">
        <v>46145</v>
      </c>
      <c r="C10643" t="s">
        <v>162</v>
      </c>
      <c r="D10643" t="s">
        <v>71</v>
      </c>
      <c r="E10643" t="s">
        <v>48</v>
      </c>
      <c r="F10643" t="s">
        <v>47</v>
      </c>
      <c r="G10643">
        <v>2</v>
      </c>
      <c r="H10643">
        <v>7.5</v>
      </c>
      <c r="I10643" t="s">
        <v>213</v>
      </c>
      <c r="J10643" t="s">
        <v>226</v>
      </c>
      <c r="K10643">
        <v>1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 t="s">
        <v>83</v>
      </c>
      <c r="R10643" t="s">
        <v>83</v>
      </c>
      <c r="S10643" t="s">
        <v>83</v>
      </c>
      <c r="T10643" t="str">
        <f>_xlfn.XLOOKUP(A10643,MI_Match_Analysis!$A$2:$A$8,MI_Match_Analysis!$F$2:$F$8,"Not Found")</f>
        <v>Not Found</v>
      </c>
    </row>
    <row r="10644" spans="1:20" hidden="1" x14ac:dyDescent="0.3">
      <c r="A10644">
        <v>46</v>
      </c>
      <c r="B10644" s="1">
        <v>46145</v>
      </c>
      <c r="C10644" t="s">
        <v>162</v>
      </c>
      <c r="D10644" t="s">
        <v>71</v>
      </c>
      <c r="E10644" t="s">
        <v>48</v>
      </c>
      <c r="F10644" t="s">
        <v>47</v>
      </c>
      <c r="G10644">
        <v>2</v>
      </c>
      <c r="H10644">
        <v>7.6</v>
      </c>
      <c r="I10644" t="s">
        <v>101</v>
      </c>
      <c r="J10644" t="s">
        <v>226</v>
      </c>
      <c r="K10644">
        <v>1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 t="s">
        <v>83</v>
      </c>
      <c r="R10644" t="s">
        <v>83</v>
      </c>
      <c r="S10644" t="s">
        <v>83</v>
      </c>
      <c r="T10644" t="str">
        <f>_xlfn.XLOOKUP(A10644,MI_Match_Analysis!$A$2:$A$8,MI_Match_Analysis!$F$2:$F$8,"Not Found")</f>
        <v>Not Found</v>
      </c>
    </row>
    <row r="10645" spans="1:20" hidden="1" x14ac:dyDescent="0.3">
      <c r="A10645">
        <v>46</v>
      </c>
      <c r="B10645" s="1">
        <v>46145</v>
      </c>
      <c r="C10645" t="s">
        <v>162</v>
      </c>
      <c r="D10645" t="s">
        <v>71</v>
      </c>
      <c r="E10645" t="s">
        <v>48</v>
      </c>
      <c r="F10645" t="s">
        <v>47</v>
      </c>
      <c r="G10645">
        <v>2</v>
      </c>
      <c r="H10645">
        <v>8.1</v>
      </c>
      <c r="I10645" t="s">
        <v>101</v>
      </c>
      <c r="J10645" t="s">
        <v>66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 t="s">
        <v>165</v>
      </c>
      <c r="R10645" t="s">
        <v>101</v>
      </c>
      <c r="S10645" t="s">
        <v>94</v>
      </c>
      <c r="T10645" t="str">
        <f>_xlfn.XLOOKUP(A10645,MI_Match_Analysis!$A$2:$A$8,MI_Match_Analysis!$F$2:$F$8,"Not Found")</f>
        <v>Not Found</v>
      </c>
    </row>
    <row r="10646" spans="1:20" hidden="1" x14ac:dyDescent="0.3">
      <c r="A10646">
        <v>46</v>
      </c>
      <c r="B10646" s="1">
        <v>46145</v>
      </c>
      <c r="C10646" t="s">
        <v>162</v>
      </c>
      <c r="D10646" t="s">
        <v>71</v>
      </c>
      <c r="E10646" t="s">
        <v>48</v>
      </c>
      <c r="F10646" t="s">
        <v>47</v>
      </c>
      <c r="G10646">
        <v>2</v>
      </c>
      <c r="H10646">
        <v>8.1999999999999993</v>
      </c>
      <c r="I10646" t="s">
        <v>312</v>
      </c>
      <c r="J10646" t="s">
        <v>66</v>
      </c>
      <c r="K10646">
        <v>1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 t="s">
        <v>83</v>
      </c>
      <c r="R10646" t="s">
        <v>83</v>
      </c>
      <c r="S10646" t="s">
        <v>83</v>
      </c>
      <c r="T10646" t="str">
        <f>_xlfn.XLOOKUP(A10646,MI_Match_Analysis!$A$2:$A$8,MI_Match_Analysis!$F$2:$F$8,"Not Found")</f>
        <v>Not Found</v>
      </c>
    </row>
    <row r="10647" spans="1:20" hidden="1" x14ac:dyDescent="0.3">
      <c r="A10647">
        <v>46</v>
      </c>
      <c r="B10647" s="1">
        <v>46145</v>
      </c>
      <c r="C10647" t="s">
        <v>162</v>
      </c>
      <c r="D10647" t="s">
        <v>71</v>
      </c>
      <c r="E10647" t="s">
        <v>48</v>
      </c>
      <c r="F10647" t="s">
        <v>47</v>
      </c>
      <c r="G10647">
        <v>2</v>
      </c>
      <c r="H10647">
        <v>8.3000000000000007</v>
      </c>
      <c r="I10647" t="s">
        <v>213</v>
      </c>
      <c r="J10647" t="s">
        <v>66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 t="s">
        <v>83</v>
      </c>
      <c r="R10647" t="s">
        <v>83</v>
      </c>
      <c r="S10647" t="s">
        <v>83</v>
      </c>
      <c r="T10647" t="str">
        <f>_xlfn.XLOOKUP(A10647,MI_Match_Analysis!$A$2:$A$8,MI_Match_Analysis!$F$2:$F$8,"Not Found")</f>
        <v>Not Found</v>
      </c>
    </row>
    <row r="10648" spans="1:20" hidden="1" x14ac:dyDescent="0.3">
      <c r="A10648">
        <v>46</v>
      </c>
      <c r="B10648" s="1">
        <v>46145</v>
      </c>
      <c r="C10648" t="s">
        <v>162</v>
      </c>
      <c r="D10648" t="s">
        <v>71</v>
      </c>
      <c r="E10648" t="s">
        <v>48</v>
      </c>
      <c r="F10648" t="s">
        <v>47</v>
      </c>
      <c r="G10648">
        <v>2</v>
      </c>
      <c r="H10648">
        <v>8.4</v>
      </c>
      <c r="I10648" t="s">
        <v>312</v>
      </c>
      <c r="J10648" t="s">
        <v>66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 t="s">
        <v>83</v>
      </c>
      <c r="R10648" t="s">
        <v>83</v>
      </c>
      <c r="S10648" t="s">
        <v>83</v>
      </c>
      <c r="T10648" t="str">
        <f>_xlfn.XLOOKUP(A10648,MI_Match_Analysis!$A$2:$A$8,MI_Match_Analysis!$F$2:$F$8,"Not Found")</f>
        <v>Not Found</v>
      </c>
    </row>
    <row r="10649" spans="1:20" hidden="1" x14ac:dyDescent="0.3">
      <c r="A10649">
        <v>46</v>
      </c>
      <c r="B10649" s="1">
        <v>46145</v>
      </c>
      <c r="C10649" t="s">
        <v>162</v>
      </c>
      <c r="D10649" t="s">
        <v>71</v>
      </c>
      <c r="E10649" t="s">
        <v>48</v>
      </c>
      <c r="F10649" t="s">
        <v>47</v>
      </c>
      <c r="G10649">
        <v>2</v>
      </c>
      <c r="H10649">
        <v>8.5</v>
      </c>
      <c r="I10649" t="s">
        <v>312</v>
      </c>
      <c r="J10649" t="s">
        <v>66</v>
      </c>
      <c r="K10649">
        <v>1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 t="s">
        <v>83</v>
      </c>
      <c r="R10649" t="s">
        <v>83</v>
      </c>
      <c r="S10649" t="s">
        <v>83</v>
      </c>
      <c r="T10649" t="str">
        <f>_xlfn.XLOOKUP(A10649,MI_Match_Analysis!$A$2:$A$8,MI_Match_Analysis!$F$2:$F$8,"Not Found")</f>
        <v>Not Found</v>
      </c>
    </row>
    <row r="10650" spans="1:20" hidden="1" x14ac:dyDescent="0.3">
      <c r="A10650">
        <v>46</v>
      </c>
      <c r="B10650" s="1">
        <v>46145</v>
      </c>
      <c r="C10650" t="s">
        <v>162</v>
      </c>
      <c r="D10650" t="s">
        <v>71</v>
      </c>
      <c r="E10650" t="s">
        <v>48</v>
      </c>
      <c r="F10650" t="s">
        <v>47</v>
      </c>
      <c r="G10650">
        <v>2</v>
      </c>
      <c r="H10650">
        <v>8.6</v>
      </c>
      <c r="I10650" t="s">
        <v>213</v>
      </c>
      <c r="J10650" t="s">
        <v>66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 t="s">
        <v>83</v>
      </c>
      <c r="R10650" t="s">
        <v>83</v>
      </c>
      <c r="S10650" t="s">
        <v>83</v>
      </c>
      <c r="T10650" t="str">
        <f>_xlfn.XLOOKUP(A10650,MI_Match_Analysis!$A$2:$A$8,MI_Match_Analysis!$F$2:$F$8,"Not Found")</f>
        <v>Not Found</v>
      </c>
    </row>
    <row r="10651" spans="1:20" hidden="1" x14ac:dyDescent="0.3">
      <c r="A10651">
        <v>46</v>
      </c>
      <c r="B10651" s="1">
        <v>46145</v>
      </c>
      <c r="C10651" t="s">
        <v>162</v>
      </c>
      <c r="D10651" t="s">
        <v>71</v>
      </c>
      <c r="E10651" t="s">
        <v>48</v>
      </c>
      <c r="F10651" t="s">
        <v>47</v>
      </c>
      <c r="G10651">
        <v>2</v>
      </c>
      <c r="H10651">
        <v>9.1</v>
      </c>
      <c r="I10651" t="s">
        <v>213</v>
      </c>
      <c r="J10651" t="s">
        <v>215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 t="s">
        <v>83</v>
      </c>
      <c r="R10651" t="s">
        <v>83</v>
      </c>
      <c r="S10651" t="s">
        <v>83</v>
      </c>
      <c r="T10651" t="str">
        <f>_xlfn.XLOOKUP(A10651,MI_Match_Analysis!$A$2:$A$8,MI_Match_Analysis!$F$2:$F$8,"Not Found")</f>
        <v>Not Found</v>
      </c>
    </row>
    <row r="10652" spans="1:20" hidden="1" x14ac:dyDescent="0.3">
      <c r="A10652">
        <v>46</v>
      </c>
      <c r="B10652" s="1">
        <v>46145</v>
      </c>
      <c r="C10652" t="s">
        <v>162</v>
      </c>
      <c r="D10652" t="s">
        <v>71</v>
      </c>
      <c r="E10652" t="s">
        <v>48</v>
      </c>
      <c r="F10652" t="s">
        <v>47</v>
      </c>
      <c r="G10652">
        <v>2</v>
      </c>
      <c r="H10652">
        <v>9.1999999999999993</v>
      </c>
      <c r="I10652" t="s">
        <v>213</v>
      </c>
      <c r="J10652" t="s">
        <v>215</v>
      </c>
      <c r="K10652">
        <v>1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 t="s">
        <v>83</v>
      </c>
      <c r="R10652" t="s">
        <v>83</v>
      </c>
      <c r="S10652" t="s">
        <v>83</v>
      </c>
      <c r="T10652" t="str">
        <f>_xlfn.XLOOKUP(A10652,MI_Match_Analysis!$A$2:$A$8,MI_Match_Analysis!$F$2:$F$8,"Not Found")</f>
        <v>Not Found</v>
      </c>
    </row>
    <row r="10653" spans="1:20" hidden="1" x14ac:dyDescent="0.3">
      <c r="A10653">
        <v>46</v>
      </c>
      <c r="B10653" s="1">
        <v>46145</v>
      </c>
      <c r="C10653" t="s">
        <v>162</v>
      </c>
      <c r="D10653" t="s">
        <v>71</v>
      </c>
      <c r="E10653" t="s">
        <v>48</v>
      </c>
      <c r="F10653" t="s">
        <v>47</v>
      </c>
      <c r="G10653">
        <v>2</v>
      </c>
      <c r="H10653">
        <v>9.3000000000000007</v>
      </c>
      <c r="I10653" t="s">
        <v>312</v>
      </c>
      <c r="J10653" t="s">
        <v>215</v>
      </c>
      <c r="K10653">
        <v>2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 t="s">
        <v>83</v>
      </c>
      <c r="R10653" t="s">
        <v>83</v>
      </c>
      <c r="S10653" t="s">
        <v>83</v>
      </c>
      <c r="T10653" t="str">
        <f>_xlfn.XLOOKUP(A10653,MI_Match_Analysis!$A$2:$A$8,MI_Match_Analysis!$F$2:$F$8,"Not Found")</f>
        <v>Not Found</v>
      </c>
    </row>
    <row r="10654" spans="1:20" hidden="1" x14ac:dyDescent="0.3">
      <c r="A10654">
        <v>46</v>
      </c>
      <c r="B10654" s="1">
        <v>46145</v>
      </c>
      <c r="C10654" t="s">
        <v>162</v>
      </c>
      <c r="D10654" t="s">
        <v>71</v>
      </c>
      <c r="E10654" t="s">
        <v>48</v>
      </c>
      <c r="F10654" t="s">
        <v>47</v>
      </c>
      <c r="G10654">
        <v>2</v>
      </c>
      <c r="H10654">
        <v>9.4</v>
      </c>
      <c r="I10654" t="s">
        <v>312</v>
      </c>
      <c r="J10654" t="s">
        <v>215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 t="s">
        <v>83</v>
      </c>
      <c r="R10654" t="s">
        <v>83</v>
      </c>
      <c r="S10654" t="s">
        <v>83</v>
      </c>
      <c r="T10654" t="str">
        <f>_xlfn.XLOOKUP(A10654,MI_Match_Analysis!$A$2:$A$8,MI_Match_Analysis!$F$2:$F$8,"Not Found")</f>
        <v>Not Found</v>
      </c>
    </row>
    <row r="10655" spans="1:20" hidden="1" x14ac:dyDescent="0.3">
      <c r="A10655">
        <v>46</v>
      </c>
      <c r="B10655" s="1">
        <v>46145</v>
      </c>
      <c r="C10655" t="s">
        <v>162</v>
      </c>
      <c r="D10655" t="s">
        <v>71</v>
      </c>
      <c r="E10655" t="s">
        <v>48</v>
      </c>
      <c r="F10655" t="s">
        <v>47</v>
      </c>
      <c r="G10655">
        <v>2</v>
      </c>
      <c r="H10655">
        <v>9.5</v>
      </c>
      <c r="I10655" t="s">
        <v>312</v>
      </c>
      <c r="J10655" t="s">
        <v>215</v>
      </c>
      <c r="K10655">
        <v>1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 t="s">
        <v>83</v>
      </c>
      <c r="R10655" t="s">
        <v>83</v>
      </c>
      <c r="S10655" t="s">
        <v>83</v>
      </c>
      <c r="T10655" t="str">
        <f>_xlfn.XLOOKUP(A10655,MI_Match_Analysis!$A$2:$A$8,MI_Match_Analysis!$F$2:$F$8,"Not Found")</f>
        <v>Not Found</v>
      </c>
    </row>
    <row r="10656" spans="1:20" hidden="1" x14ac:dyDescent="0.3">
      <c r="A10656">
        <v>46</v>
      </c>
      <c r="B10656" s="1">
        <v>46145</v>
      </c>
      <c r="C10656" t="s">
        <v>162</v>
      </c>
      <c r="D10656" t="s">
        <v>71</v>
      </c>
      <c r="E10656" t="s">
        <v>48</v>
      </c>
      <c r="F10656" t="s">
        <v>47</v>
      </c>
      <c r="G10656">
        <v>2</v>
      </c>
      <c r="H10656">
        <v>9.6</v>
      </c>
      <c r="I10656" t="s">
        <v>213</v>
      </c>
      <c r="J10656" t="s">
        <v>215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 t="s">
        <v>83</v>
      </c>
      <c r="R10656" t="s">
        <v>83</v>
      </c>
      <c r="S10656" t="s">
        <v>83</v>
      </c>
      <c r="T10656" t="str">
        <f>_xlfn.XLOOKUP(A10656,MI_Match_Analysis!$A$2:$A$8,MI_Match_Analysis!$F$2:$F$8,"Not Found")</f>
        <v>Not Found</v>
      </c>
    </row>
    <row r="10657" spans="1:20" hidden="1" x14ac:dyDescent="0.3">
      <c r="A10657">
        <v>46</v>
      </c>
      <c r="B10657" s="1">
        <v>46145</v>
      </c>
      <c r="C10657" t="s">
        <v>162</v>
      </c>
      <c r="D10657" t="s">
        <v>71</v>
      </c>
      <c r="E10657" t="s">
        <v>48</v>
      </c>
      <c r="F10657" t="s">
        <v>47</v>
      </c>
      <c r="G10657">
        <v>2</v>
      </c>
      <c r="H10657">
        <v>10.1</v>
      </c>
      <c r="I10657" t="s">
        <v>213</v>
      </c>
      <c r="J10657" t="s">
        <v>66</v>
      </c>
      <c r="K10657">
        <v>1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 t="s">
        <v>83</v>
      </c>
      <c r="R10657" t="s">
        <v>83</v>
      </c>
      <c r="S10657" t="s">
        <v>83</v>
      </c>
      <c r="T10657" t="str">
        <f>_xlfn.XLOOKUP(A10657,MI_Match_Analysis!$A$2:$A$8,MI_Match_Analysis!$F$2:$F$8,"Not Found")</f>
        <v>Not Found</v>
      </c>
    </row>
    <row r="10658" spans="1:20" hidden="1" x14ac:dyDescent="0.3">
      <c r="A10658">
        <v>46</v>
      </c>
      <c r="B10658" s="1">
        <v>46145</v>
      </c>
      <c r="C10658" t="s">
        <v>162</v>
      </c>
      <c r="D10658" t="s">
        <v>71</v>
      </c>
      <c r="E10658" t="s">
        <v>48</v>
      </c>
      <c r="F10658" t="s">
        <v>47</v>
      </c>
      <c r="G10658">
        <v>2</v>
      </c>
      <c r="H10658">
        <v>10.199999999999999</v>
      </c>
      <c r="I10658" t="s">
        <v>312</v>
      </c>
      <c r="J10658" t="s">
        <v>66</v>
      </c>
      <c r="K10658">
        <v>2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 t="s">
        <v>83</v>
      </c>
      <c r="R10658" t="s">
        <v>83</v>
      </c>
      <c r="S10658" t="s">
        <v>83</v>
      </c>
      <c r="T10658" t="str">
        <f>_xlfn.XLOOKUP(A10658,MI_Match_Analysis!$A$2:$A$8,MI_Match_Analysis!$F$2:$F$8,"Not Found")</f>
        <v>Not Found</v>
      </c>
    </row>
    <row r="10659" spans="1:20" hidden="1" x14ac:dyDescent="0.3">
      <c r="A10659">
        <v>46</v>
      </c>
      <c r="B10659" s="1">
        <v>46145</v>
      </c>
      <c r="C10659" t="s">
        <v>162</v>
      </c>
      <c r="D10659" t="s">
        <v>71</v>
      </c>
      <c r="E10659" t="s">
        <v>48</v>
      </c>
      <c r="F10659" t="s">
        <v>47</v>
      </c>
      <c r="G10659">
        <v>2</v>
      </c>
      <c r="H10659">
        <v>10.3</v>
      </c>
      <c r="I10659" t="s">
        <v>312</v>
      </c>
      <c r="J10659" t="s">
        <v>66</v>
      </c>
      <c r="K10659">
        <v>6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 t="s">
        <v>83</v>
      </c>
      <c r="R10659" t="s">
        <v>83</v>
      </c>
      <c r="S10659" t="s">
        <v>83</v>
      </c>
      <c r="T10659" t="str">
        <f>_xlfn.XLOOKUP(A10659,MI_Match_Analysis!$A$2:$A$8,MI_Match_Analysis!$F$2:$F$8,"Not Found")</f>
        <v>Not Found</v>
      </c>
    </row>
    <row r="10660" spans="1:20" hidden="1" x14ac:dyDescent="0.3">
      <c r="A10660">
        <v>46</v>
      </c>
      <c r="B10660" s="1">
        <v>46145</v>
      </c>
      <c r="C10660" t="s">
        <v>162</v>
      </c>
      <c r="D10660" t="s">
        <v>71</v>
      </c>
      <c r="E10660" t="s">
        <v>48</v>
      </c>
      <c r="F10660" t="s">
        <v>47</v>
      </c>
      <c r="G10660">
        <v>2</v>
      </c>
      <c r="H10660">
        <v>10.4</v>
      </c>
      <c r="I10660" t="s">
        <v>312</v>
      </c>
      <c r="J10660" t="s">
        <v>66</v>
      </c>
      <c r="K10660">
        <v>1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 t="s">
        <v>83</v>
      </c>
      <c r="R10660" t="s">
        <v>83</v>
      </c>
      <c r="S10660" t="s">
        <v>83</v>
      </c>
      <c r="T10660" t="str">
        <f>_xlfn.XLOOKUP(A10660,MI_Match_Analysis!$A$2:$A$8,MI_Match_Analysis!$F$2:$F$8,"Not Found")</f>
        <v>Not Found</v>
      </c>
    </row>
    <row r="10661" spans="1:20" hidden="1" x14ac:dyDescent="0.3">
      <c r="A10661">
        <v>46</v>
      </c>
      <c r="B10661" s="1">
        <v>46145</v>
      </c>
      <c r="C10661" t="s">
        <v>162</v>
      </c>
      <c r="D10661" t="s">
        <v>71</v>
      </c>
      <c r="E10661" t="s">
        <v>48</v>
      </c>
      <c r="F10661" t="s">
        <v>47</v>
      </c>
      <c r="G10661">
        <v>2</v>
      </c>
      <c r="H10661">
        <v>10.5</v>
      </c>
      <c r="I10661" t="s">
        <v>213</v>
      </c>
      <c r="J10661" t="s">
        <v>66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 t="s">
        <v>83</v>
      </c>
      <c r="R10661" t="s">
        <v>83</v>
      </c>
      <c r="S10661" t="s">
        <v>83</v>
      </c>
      <c r="T10661" t="str">
        <f>_xlfn.XLOOKUP(A10661,MI_Match_Analysis!$A$2:$A$8,MI_Match_Analysis!$F$2:$F$8,"Not Found")</f>
        <v>Not Found</v>
      </c>
    </row>
    <row r="10662" spans="1:20" hidden="1" x14ac:dyDescent="0.3">
      <c r="A10662">
        <v>46</v>
      </c>
      <c r="B10662" s="1">
        <v>46145</v>
      </c>
      <c r="C10662" t="s">
        <v>162</v>
      </c>
      <c r="D10662" t="s">
        <v>71</v>
      </c>
      <c r="E10662" t="s">
        <v>48</v>
      </c>
      <c r="F10662" t="s">
        <v>47</v>
      </c>
      <c r="G10662">
        <v>2</v>
      </c>
      <c r="H10662">
        <v>10.6</v>
      </c>
      <c r="I10662" t="s">
        <v>213</v>
      </c>
      <c r="J10662" t="s">
        <v>66</v>
      </c>
      <c r="K10662">
        <v>4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 t="s">
        <v>83</v>
      </c>
      <c r="R10662" t="s">
        <v>83</v>
      </c>
      <c r="S10662" t="s">
        <v>83</v>
      </c>
      <c r="T10662" t="str">
        <f>_xlfn.XLOOKUP(A10662,MI_Match_Analysis!$A$2:$A$8,MI_Match_Analysis!$F$2:$F$8,"Not Found")</f>
        <v>Not Found</v>
      </c>
    </row>
    <row r="10663" spans="1:20" hidden="1" x14ac:dyDescent="0.3">
      <c r="A10663">
        <v>46</v>
      </c>
      <c r="B10663" s="1">
        <v>46145</v>
      </c>
      <c r="C10663" t="s">
        <v>162</v>
      </c>
      <c r="D10663" t="s">
        <v>71</v>
      </c>
      <c r="E10663" t="s">
        <v>48</v>
      </c>
      <c r="F10663" t="s">
        <v>47</v>
      </c>
      <c r="G10663">
        <v>2</v>
      </c>
      <c r="H10663">
        <v>11.1</v>
      </c>
      <c r="I10663" t="s">
        <v>312</v>
      </c>
      <c r="J10663" t="s">
        <v>226</v>
      </c>
      <c r="K10663">
        <v>1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 t="s">
        <v>83</v>
      </c>
      <c r="R10663" t="s">
        <v>83</v>
      </c>
      <c r="S10663" t="s">
        <v>83</v>
      </c>
      <c r="T10663" t="str">
        <f>_xlfn.XLOOKUP(A10663,MI_Match_Analysis!$A$2:$A$8,MI_Match_Analysis!$F$2:$F$8,"Not Found")</f>
        <v>Not Found</v>
      </c>
    </row>
    <row r="10664" spans="1:20" hidden="1" x14ac:dyDescent="0.3">
      <c r="A10664">
        <v>46</v>
      </c>
      <c r="B10664" s="1">
        <v>46145</v>
      </c>
      <c r="C10664" t="s">
        <v>162</v>
      </c>
      <c r="D10664" t="s">
        <v>71</v>
      </c>
      <c r="E10664" t="s">
        <v>48</v>
      </c>
      <c r="F10664" t="s">
        <v>47</v>
      </c>
      <c r="G10664">
        <v>2</v>
      </c>
      <c r="H10664">
        <v>11.2</v>
      </c>
      <c r="I10664" t="s">
        <v>213</v>
      </c>
      <c r="J10664" t="s">
        <v>226</v>
      </c>
      <c r="K10664">
        <v>1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 t="s">
        <v>83</v>
      </c>
      <c r="R10664" t="s">
        <v>83</v>
      </c>
      <c r="S10664" t="s">
        <v>83</v>
      </c>
      <c r="T10664" t="str">
        <f>_xlfn.XLOOKUP(A10664,MI_Match_Analysis!$A$2:$A$8,MI_Match_Analysis!$F$2:$F$8,"Not Found")</f>
        <v>Not Found</v>
      </c>
    </row>
    <row r="10665" spans="1:20" hidden="1" x14ac:dyDescent="0.3">
      <c r="A10665">
        <v>46</v>
      </c>
      <c r="B10665" s="1">
        <v>46145</v>
      </c>
      <c r="C10665" t="s">
        <v>162</v>
      </c>
      <c r="D10665" t="s">
        <v>71</v>
      </c>
      <c r="E10665" t="s">
        <v>48</v>
      </c>
      <c r="F10665" t="s">
        <v>47</v>
      </c>
      <c r="G10665">
        <v>2</v>
      </c>
      <c r="H10665">
        <v>11.3</v>
      </c>
      <c r="I10665" t="s">
        <v>312</v>
      </c>
      <c r="J10665" t="s">
        <v>226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 t="s">
        <v>165</v>
      </c>
      <c r="R10665" t="s">
        <v>312</v>
      </c>
      <c r="S10665" t="s">
        <v>66</v>
      </c>
      <c r="T10665" t="str">
        <f>_xlfn.XLOOKUP(A10665,MI_Match_Analysis!$A$2:$A$8,MI_Match_Analysis!$F$2:$F$8,"Not Found")</f>
        <v>Not Found</v>
      </c>
    </row>
    <row r="10666" spans="1:20" hidden="1" x14ac:dyDescent="0.3">
      <c r="A10666">
        <v>46</v>
      </c>
      <c r="B10666" s="1">
        <v>46145</v>
      </c>
      <c r="C10666" t="s">
        <v>162</v>
      </c>
      <c r="D10666" t="s">
        <v>71</v>
      </c>
      <c r="E10666" t="s">
        <v>48</v>
      </c>
      <c r="F10666" t="s">
        <v>47</v>
      </c>
      <c r="G10666">
        <v>2</v>
      </c>
      <c r="H10666">
        <v>11.4</v>
      </c>
      <c r="I10666" t="s">
        <v>218</v>
      </c>
      <c r="J10666" t="s">
        <v>226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 t="s">
        <v>83</v>
      </c>
      <c r="R10666" t="s">
        <v>83</v>
      </c>
      <c r="S10666" t="s">
        <v>83</v>
      </c>
      <c r="T10666" t="str">
        <f>_xlfn.XLOOKUP(A10666,MI_Match_Analysis!$A$2:$A$8,MI_Match_Analysis!$F$2:$F$8,"Not Found")</f>
        <v>Not Found</v>
      </c>
    </row>
    <row r="10667" spans="1:20" hidden="1" x14ac:dyDescent="0.3">
      <c r="A10667">
        <v>46</v>
      </c>
      <c r="B10667" s="1">
        <v>46145</v>
      </c>
      <c r="C10667" t="s">
        <v>162</v>
      </c>
      <c r="D10667" t="s">
        <v>71</v>
      </c>
      <c r="E10667" t="s">
        <v>48</v>
      </c>
      <c r="F10667" t="s">
        <v>47</v>
      </c>
      <c r="G10667">
        <v>2</v>
      </c>
      <c r="H10667">
        <v>11.5</v>
      </c>
      <c r="I10667" t="s">
        <v>218</v>
      </c>
      <c r="J10667" t="s">
        <v>226</v>
      </c>
      <c r="K10667">
        <v>4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 t="s">
        <v>83</v>
      </c>
      <c r="R10667" t="s">
        <v>83</v>
      </c>
      <c r="S10667" t="s">
        <v>83</v>
      </c>
      <c r="T10667" t="str">
        <f>_xlfn.XLOOKUP(A10667,MI_Match_Analysis!$A$2:$A$8,MI_Match_Analysis!$F$2:$F$8,"Not Found")</f>
        <v>Not Found</v>
      </c>
    </row>
    <row r="10668" spans="1:20" hidden="1" x14ac:dyDescent="0.3">
      <c r="A10668">
        <v>46</v>
      </c>
      <c r="B10668" s="1">
        <v>46145</v>
      </c>
      <c r="C10668" t="s">
        <v>162</v>
      </c>
      <c r="D10668" t="s">
        <v>71</v>
      </c>
      <c r="E10668" t="s">
        <v>48</v>
      </c>
      <c r="F10668" t="s">
        <v>47</v>
      </c>
      <c r="G10668">
        <v>2</v>
      </c>
      <c r="H10668">
        <v>11.6</v>
      </c>
      <c r="I10668" t="s">
        <v>218</v>
      </c>
      <c r="J10668" t="s">
        <v>226</v>
      </c>
      <c r="K10668">
        <v>1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 t="s">
        <v>83</v>
      </c>
      <c r="R10668" t="s">
        <v>83</v>
      </c>
      <c r="S10668" t="s">
        <v>83</v>
      </c>
      <c r="T10668" t="str">
        <f>_xlfn.XLOOKUP(A10668,MI_Match_Analysis!$A$2:$A$8,MI_Match_Analysis!$F$2:$F$8,"Not Found")</f>
        <v>Not Found</v>
      </c>
    </row>
    <row r="10669" spans="1:20" hidden="1" x14ac:dyDescent="0.3">
      <c r="A10669">
        <v>46</v>
      </c>
      <c r="B10669" s="1">
        <v>46145</v>
      </c>
      <c r="C10669" t="s">
        <v>162</v>
      </c>
      <c r="D10669" t="s">
        <v>71</v>
      </c>
      <c r="E10669" t="s">
        <v>48</v>
      </c>
      <c r="F10669" t="s">
        <v>47</v>
      </c>
      <c r="G10669">
        <v>2</v>
      </c>
      <c r="H10669">
        <v>12.1</v>
      </c>
      <c r="I10669" t="s">
        <v>218</v>
      </c>
      <c r="J10669" t="s">
        <v>114</v>
      </c>
      <c r="K10669">
        <v>1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 t="s">
        <v>83</v>
      </c>
      <c r="R10669" t="s">
        <v>83</v>
      </c>
      <c r="S10669" t="s">
        <v>83</v>
      </c>
      <c r="T10669" t="str">
        <f>_xlfn.XLOOKUP(A10669,MI_Match_Analysis!$A$2:$A$8,MI_Match_Analysis!$F$2:$F$8,"Not Found")</f>
        <v>Not Found</v>
      </c>
    </row>
    <row r="10670" spans="1:20" hidden="1" x14ac:dyDescent="0.3">
      <c r="A10670">
        <v>46</v>
      </c>
      <c r="B10670" s="1">
        <v>46145</v>
      </c>
      <c r="C10670" t="s">
        <v>162</v>
      </c>
      <c r="D10670" t="s">
        <v>71</v>
      </c>
      <c r="E10670" t="s">
        <v>48</v>
      </c>
      <c r="F10670" t="s">
        <v>47</v>
      </c>
      <c r="G10670">
        <v>2</v>
      </c>
      <c r="H10670">
        <v>12.2</v>
      </c>
      <c r="I10670" t="s">
        <v>213</v>
      </c>
      <c r="J10670" t="s">
        <v>114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 t="s">
        <v>83</v>
      </c>
      <c r="R10670" t="s">
        <v>83</v>
      </c>
      <c r="S10670" t="s">
        <v>83</v>
      </c>
      <c r="T10670" t="str">
        <f>_xlfn.XLOOKUP(A10670,MI_Match_Analysis!$A$2:$A$8,MI_Match_Analysis!$F$2:$F$8,"Not Found")</f>
        <v>Not Found</v>
      </c>
    </row>
    <row r="10671" spans="1:20" hidden="1" x14ac:dyDescent="0.3">
      <c r="A10671">
        <v>46</v>
      </c>
      <c r="B10671" s="1">
        <v>46145</v>
      </c>
      <c r="C10671" t="s">
        <v>162</v>
      </c>
      <c r="D10671" t="s">
        <v>71</v>
      </c>
      <c r="E10671" t="s">
        <v>48</v>
      </c>
      <c r="F10671" t="s">
        <v>47</v>
      </c>
      <c r="G10671">
        <v>2</v>
      </c>
      <c r="H10671">
        <v>12.3</v>
      </c>
      <c r="I10671" t="s">
        <v>218</v>
      </c>
      <c r="J10671" t="s">
        <v>114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 t="s">
        <v>83</v>
      </c>
      <c r="R10671" t="s">
        <v>83</v>
      </c>
      <c r="S10671" t="s">
        <v>83</v>
      </c>
      <c r="T10671" t="str">
        <f>_xlfn.XLOOKUP(A10671,MI_Match_Analysis!$A$2:$A$8,MI_Match_Analysis!$F$2:$F$8,"Not Found")</f>
        <v>Not Found</v>
      </c>
    </row>
    <row r="10672" spans="1:20" hidden="1" x14ac:dyDescent="0.3">
      <c r="A10672">
        <v>46</v>
      </c>
      <c r="B10672" s="1">
        <v>46145</v>
      </c>
      <c r="C10672" t="s">
        <v>162</v>
      </c>
      <c r="D10672" t="s">
        <v>71</v>
      </c>
      <c r="E10672" t="s">
        <v>48</v>
      </c>
      <c r="F10672" t="s">
        <v>47</v>
      </c>
      <c r="G10672">
        <v>2</v>
      </c>
      <c r="H10672">
        <v>12.4</v>
      </c>
      <c r="I10672" t="s">
        <v>218</v>
      </c>
      <c r="J10672" t="s">
        <v>114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 t="s">
        <v>83</v>
      </c>
      <c r="R10672" t="s">
        <v>83</v>
      </c>
      <c r="S10672" t="s">
        <v>83</v>
      </c>
      <c r="T10672" t="str">
        <f>_xlfn.XLOOKUP(A10672,MI_Match_Analysis!$A$2:$A$8,MI_Match_Analysis!$F$2:$F$8,"Not Found")</f>
        <v>Not Found</v>
      </c>
    </row>
    <row r="10673" spans="1:20" hidden="1" x14ac:dyDescent="0.3">
      <c r="A10673">
        <v>46</v>
      </c>
      <c r="B10673" s="1">
        <v>46145</v>
      </c>
      <c r="C10673" t="s">
        <v>162</v>
      </c>
      <c r="D10673" t="s">
        <v>71</v>
      </c>
      <c r="E10673" t="s">
        <v>48</v>
      </c>
      <c r="F10673" t="s">
        <v>47</v>
      </c>
      <c r="G10673">
        <v>2</v>
      </c>
      <c r="H10673">
        <v>12.5</v>
      </c>
      <c r="I10673" t="s">
        <v>218</v>
      </c>
      <c r="J10673" t="s">
        <v>114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 t="s">
        <v>83</v>
      </c>
      <c r="R10673" t="s">
        <v>83</v>
      </c>
      <c r="S10673" t="s">
        <v>83</v>
      </c>
      <c r="T10673" t="str">
        <f>_xlfn.XLOOKUP(A10673,MI_Match_Analysis!$A$2:$A$8,MI_Match_Analysis!$F$2:$F$8,"Not Found")</f>
        <v>Not Found</v>
      </c>
    </row>
    <row r="10674" spans="1:20" hidden="1" x14ac:dyDescent="0.3">
      <c r="A10674">
        <v>46</v>
      </c>
      <c r="B10674" s="1">
        <v>46145</v>
      </c>
      <c r="C10674" t="s">
        <v>162</v>
      </c>
      <c r="D10674" t="s">
        <v>71</v>
      </c>
      <c r="E10674" t="s">
        <v>48</v>
      </c>
      <c r="F10674" t="s">
        <v>47</v>
      </c>
      <c r="G10674">
        <v>2</v>
      </c>
      <c r="H10674">
        <v>12.6</v>
      </c>
      <c r="I10674" t="s">
        <v>218</v>
      </c>
      <c r="J10674" t="s">
        <v>114</v>
      </c>
      <c r="K10674">
        <v>2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 t="s">
        <v>83</v>
      </c>
      <c r="R10674" t="s">
        <v>83</v>
      </c>
      <c r="S10674" t="s">
        <v>83</v>
      </c>
      <c r="T10674" t="str">
        <f>_xlfn.XLOOKUP(A10674,MI_Match_Analysis!$A$2:$A$8,MI_Match_Analysis!$F$2:$F$8,"Not Found")</f>
        <v>Not Found</v>
      </c>
    </row>
    <row r="10675" spans="1:20" hidden="1" x14ac:dyDescent="0.3">
      <c r="A10675">
        <v>46</v>
      </c>
      <c r="B10675" s="1">
        <v>46145</v>
      </c>
      <c r="C10675" t="s">
        <v>162</v>
      </c>
      <c r="D10675" t="s">
        <v>71</v>
      </c>
      <c r="E10675" t="s">
        <v>48</v>
      </c>
      <c r="F10675" t="s">
        <v>47</v>
      </c>
      <c r="G10675">
        <v>2</v>
      </c>
      <c r="H10675">
        <v>13.1</v>
      </c>
      <c r="I10675" t="s">
        <v>213</v>
      </c>
      <c r="J10675" t="s">
        <v>216</v>
      </c>
      <c r="K10675">
        <v>2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 t="s">
        <v>83</v>
      </c>
      <c r="R10675" t="s">
        <v>83</v>
      </c>
      <c r="S10675" t="s">
        <v>83</v>
      </c>
      <c r="T10675" t="str">
        <f>_xlfn.XLOOKUP(A10675,MI_Match_Analysis!$A$2:$A$8,MI_Match_Analysis!$F$2:$F$8,"Not Found")</f>
        <v>Not Found</v>
      </c>
    </row>
    <row r="10676" spans="1:20" hidden="1" x14ac:dyDescent="0.3">
      <c r="A10676">
        <v>46</v>
      </c>
      <c r="B10676" s="1">
        <v>46145</v>
      </c>
      <c r="C10676" t="s">
        <v>162</v>
      </c>
      <c r="D10676" t="s">
        <v>71</v>
      </c>
      <c r="E10676" t="s">
        <v>48</v>
      </c>
      <c r="F10676" t="s">
        <v>47</v>
      </c>
      <c r="G10676">
        <v>2</v>
      </c>
      <c r="H10676">
        <v>13.2</v>
      </c>
      <c r="I10676" t="s">
        <v>213</v>
      </c>
      <c r="J10676" t="s">
        <v>216</v>
      </c>
      <c r="K10676">
        <v>4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 t="s">
        <v>83</v>
      </c>
      <c r="R10676" t="s">
        <v>83</v>
      </c>
      <c r="S10676" t="s">
        <v>83</v>
      </c>
      <c r="T10676" t="str">
        <f>_xlfn.XLOOKUP(A10676,MI_Match_Analysis!$A$2:$A$8,MI_Match_Analysis!$F$2:$F$8,"Not Found")</f>
        <v>Not Found</v>
      </c>
    </row>
    <row r="10677" spans="1:20" hidden="1" x14ac:dyDescent="0.3">
      <c r="A10677">
        <v>46</v>
      </c>
      <c r="B10677" s="1">
        <v>46145</v>
      </c>
      <c r="C10677" t="s">
        <v>162</v>
      </c>
      <c r="D10677" t="s">
        <v>71</v>
      </c>
      <c r="E10677" t="s">
        <v>48</v>
      </c>
      <c r="F10677" t="s">
        <v>47</v>
      </c>
      <c r="G10677">
        <v>2</v>
      </c>
      <c r="H10677">
        <v>13.3</v>
      </c>
      <c r="I10677" t="s">
        <v>213</v>
      </c>
      <c r="J10677" t="s">
        <v>216</v>
      </c>
      <c r="K10677">
        <v>1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 t="s">
        <v>83</v>
      </c>
      <c r="R10677" t="s">
        <v>83</v>
      </c>
      <c r="S10677" t="s">
        <v>83</v>
      </c>
      <c r="T10677" t="str">
        <f>_xlfn.XLOOKUP(A10677,MI_Match_Analysis!$A$2:$A$8,MI_Match_Analysis!$F$2:$F$8,"Not Found")</f>
        <v>Not Found</v>
      </c>
    </row>
    <row r="10678" spans="1:20" hidden="1" x14ac:dyDescent="0.3">
      <c r="A10678">
        <v>46</v>
      </c>
      <c r="B10678" s="1">
        <v>46145</v>
      </c>
      <c r="C10678" t="s">
        <v>162</v>
      </c>
      <c r="D10678" t="s">
        <v>71</v>
      </c>
      <c r="E10678" t="s">
        <v>48</v>
      </c>
      <c r="F10678" t="s">
        <v>47</v>
      </c>
      <c r="G10678">
        <v>2</v>
      </c>
      <c r="H10678">
        <v>13.4</v>
      </c>
      <c r="I10678" t="s">
        <v>218</v>
      </c>
      <c r="J10678" t="s">
        <v>216</v>
      </c>
      <c r="K10678">
        <v>1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 t="s">
        <v>83</v>
      </c>
      <c r="R10678" t="s">
        <v>83</v>
      </c>
      <c r="S10678" t="s">
        <v>83</v>
      </c>
      <c r="T10678" t="str">
        <f>_xlfn.XLOOKUP(A10678,MI_Match_Analysis!$A$2:$A$8,MI_Match_Analysis!$F$2:$F$8,"Not Found")</f>
        <v>Not Found</v>
      </c>
    </row>
    <row r="10679" spans="1:20" hidden="1" x14ac:dyDescent="0.3">
      <c r="A10679">
        <v>46</v>
      </c>
      <c r="B10679" s="1">
        <v>46145</v>
      </c>
      <c r="C10679" t="s">
        <v>162</v>
      </c>
      <c r="D10679" t="s">
        <v>71</v>
      </c>
      <c r="E10679" t="s">
        <v>48</v>
      </c>
      <c r="F10679" t="s">
        <v>47</v>
      </c>
      <c r="G10679">
        <v>2</v>
      </c>
      <c r="H10679">
        <v>13.5</v>
      </c>
      <c r="I10679" t="s">
        <v>213</v>
      </c>
      <c r="J10679" t="s">
        <v>216</v>
      </c>
      <c r="K10679">
        <v>4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 t="s">
        <v>83</v>
      </c>
      <c r="R10679" t="s">
        <v>83</v>
      </c>
      <c r="S10679" t="s">
        <v>83</v>
      </c>
      <c r="T10679" t="str">
        <f>_xlfn.XLOOKUP(A10679,MI_Match_Analysis!$A$2:$A$8,MI_Match_Analysis!$F$2:$F$8,"Not Found")</f>
        <v>Not Found</v>
      </c>
    </row>
    <row r="10680" spans="1:20" hidden="1" x14ac:dyDescent="0.3">
      <c r="A10680">
        <v>46</v>
      </c>
      <c r="B10680" s="1">
        <v>46145</v>
      </c>
      <c r="C10680" t="s">
        <v>162</v>
      </c>
      <c r="D10680" t="s">
        <v>71</v>
      </c>
      <c r="E10680" t="s">
        <v>48</v>
      </c>
      <c r="F10680" t="s">
        <v>47</v>
      </c>
      <c r="G10680">
        <v>2</v>
      </c>
      <c r="H10680">
        <v>13.6</v>
      </c>
      <c r="I10680" t="s">
        <v>213</v>
      </c>
      <c r="J10680" t="s">
        <v>216</v>
      </c>
      <c r="K10680">
        <v>1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 t="s">
        <v>83</v>
      </c>
      <c r="R10680" t="s">
        <v>83</v>
      </c>
      <c r="S10680" t="s">
        <v>83</v>
      </c>
      <c r="T10680" t="str">
        <f>_xlfn.XLOOKUP(A10680,MI_Match_Analysis!$A$2:$A$8,MI_Match_Analysis!$F$2:$F$8,"Not Found")</f>
        <v>Not Found</v>
      </c>
    </row>
    <row r="10681" spans="1:20" hidden="1" x14ac:dyDescent="0.3">
      <c r="A10681">
        <v>46</v>
      </c>
      <c r="B10681" s="1">
        <v>46145</v>
      </c>
      <c r="C10681" t="s">
        <v>162</v>
      </c>
      <c r="D10681" t="s">
        <v>71</v>
      </c>
      <c r="E10681" t="s">
        <v>48</v>
      </c>
      <c r="F10681" t="s">
        <v>47</v>
      </c>
      <c r="G10681">
        <v>2</v>
      </c>
      <c r="H10681">
        <v>14.1</v>
      </c>
      <c r="I10681" t="s">
        <v>213</v>
      </c>
      <c r="J10681" t="s">
        <v>66</v>
      </c>
      <c r="K10681">
        <v>1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 t="s">
        <v>83</v>
      </c>
      <c r="R10681" t="s">
        <v>83</v>
      </c>
      <c r="S10681" t="s">
        <v>83</v>
      </c>
      <c r="T10681" t="str">
        <f>_xlfn.XLOOKUP(A10681,MI_Match_Analysis!$A$2:$A$8,MI_Match_Analysis!$F$2:$F$8,"Not Found")</f>
        <v>Not Found</v>
      </c>
    </row>
    <row r="10682" spans="1:20" hidden="1" x14ac:dyDescent="0.3">
      <c r="A10682">
        <v>46</v>
      </c>
      <c r="B10682" s="1">
        <v>46145</v>
      </c>
      <c r="C10682" t="s">
        <v>162</v>
      </c>
      <c r="D10682" t="s">
        <v>71</v>
      </c>
      <c r="E10682" t="s">
        <v>48</v>
      </c>
      <c r="F10682" t="s">
        <v>47</v>
      </c>
      <c r="G10682">
        <v>2</v>
      </c>
      <c r="H10682">
        <v>14.2</v>
      </c>
      <c r="I10682" t="s">
        <v>218</v>
      </c>
      <c r="J10682" t="s">
        <v>66</v>
      </c>
      <c r="K10682">
        <v>4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 t="s">
        <v>83</v>
      </c>
      <c r="R10682" t="s">
        <v>83</v>
      </c>
      <c r="S10682" t="s">
        <v>83</v>
      </c>
      <c r="T10682" t="str">
        <f>_xlfn.XLOOKUP(A10682,MI_Match_Analysis!$A$2:$A$8,MI_Match_Analysis!$F$2:$F$8,"Not Found")</f>
        <v>Not Found</v>
      </c>
    </row>
    <row r="10683" spans="1:20" hidden="1" x14ac:dyDescent="0.3">
      <c r="A10683">
        <v>46</v>
      </c>
      <c r="B10683" s="1">
        <v>46145</v>
      </c>
      <c r="C10683" t="s">
        <v>162</v>
      </c>
      <c r="D10683" t="s">
        <v>71</v>
      </c>
      <c r="E10683" t="s">
        <v>48</v>
      </c>
      <c r="F10683" t="s">
        <v>47</v>
      </c>
      <c r="G10683">
        <v>2</v>
      </c>
      <c r="H10683">
        <v>14.3</v>
      </c>
      <c r="I10683" t="s">
        <v>218</v>
      </c>
      <c r="J10683" t="s">
        <v>66</v>
      </c>
      <c r="K10683">
        <v>1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 t="s">
        <v>83</v>
      </c>
      <c r="R10683" t="s">
        <v>83</v>
      </c>
      <c r="S10683" t="s">
        <v>83</v>
      </c>
      <c r="T10683" t="str">
        <f>_xlfn.XLOOKUP(A10683,MI_Match_Analysis!$A$2:$A$8,MI_Match_Analysis!$F$2:$F$8,"Not Found")</f>
        <v>Not Found</v>
      </c>
    </row>
    <row r="10684" spans="1:20" hidden="1" x14ac:dyDescent="0.3">
      <c r="A10684">
        <v>46</v>
      </c>
      <c r="B10684" s="1">
        <v>46145</v>
      </c>
      <c r="C10684" t="s">
        <v>162</v>
      </c>
      <c r="D10684" t="s">
        <v>71</v>
      </c>
      <c r="E10684" t="s">
        <v>48</v>
      </c>
      <c r="F10684" t="s">
        <v>47</v>
      </c>
      <c r="G10684">
        <v>2</v>
      </c>
      <c r="H10684">
        <v>14.4</v>
      </c>
      <c r="I10684" t="s">
        <v>213</v>
      </c>
      <c r="J10684" t="s">
        <v>66</v>
      </c>
      <c r="K10684">
        <v>2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 t="s">
        <v>83</v>
      </c>
      <c r="R10684" t="s">
        <v>83</v>
      </c>
      <c r="S10684" t="s">
        <v>83</v>
      </c>
      <c r="T10684" t="str">
        <f>_xlfn.XLOOKUP(A10684,MI_Match_Analysis!$A$2:$A$8,MI_Match_Analysis!$F$2:$F$8,"Not Found")</f>
        <v>Not Found</v>
      </c>
    </row>
    <row r="10685" spans="1:20" hidden="1" x14ac:dyDescent="0.3">
      <c r="A10685">
        <v>46</v>
      </c>
      <c r="B10685" s="1">
        <v>46145</v>
      </c>
      <c r="C10685" t="s">
        <v>162</v>
      </c>
      <c r="D10685" t="s">
        <v>71</v>
      </c>
      <c r="E10685" t="s">
        <v>48</v>
      </c>
      <c r="F10685" t="s">
        <v>47</v>
      </c>
      <c r="G10685">
        <v>2</v>
      </c>
      <c r="H10685">
        <v>14.5</v>
      </c>
      <c r="I10685" t="s">
        <v>213</v>
      </c>
      <c r="J10685" t="s">
        <v>66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 t="s">
        <v>165</v>
      </c>
      <c r="R10685" t="s">
        <v>213</v>
      </c>
      <c r="S10685" t="s">
        <v>214</v>
      </c>
      <c r="T10685" t="str">
        <f>_xlfn.XLOOKUP(A10685,MI_Match_Analysis!$A$2:$A$8,MI_Match_Analysis!$F$2:$F$8,"Not Found")</f>
        <v>Not Found</v>
      </c>
    </row>
    <row r="10686" spans="1:20" hidden="1" x14ac:dyDescent="0.3">
      <c r="A10686">
        <v>46</v>
      </c>
      <c r="B10686" s="1">
        <v>46145</v>
      </c>
      <c r="C10686" t="s">
        <v>162</v>
      </c>
      <c r="D10686" t="s">
        <v>71</v>
      </c>
      <c r="E10686" t="s">
        <v>48</v>
      </c>
      <c r="F10686" t="s">
        <v>47</v>
      </c>
      <c r="G10686">
        <v>2</v>
      </c>
      <c r="H10686">
        <v>14.6</v>
      </c>
      <c r="I10686" t="s">
        <v>220</v>
      </c>
      <c r="J10686" t="s">
        <v>66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 t="s">
        <v>83</v>
      </c>
      <c r="R10686" t="s">
        <v>83</v>
      </c>
      <c r="S10686" t="s">
        <v>83</v>
      </c>
      <c r="T10686" t="str">
        <f>_xlfn.XLOOKUP(A10686,MI_Match_Analysis!$A$2:$A$8,MI_Match_Analysis!$F$2:$F$8,"Not Found")</f>
        <v>Not Found</v>
      </c>
    </row>
    <row r="10687" spans="1:20" hidden="1" x14ac:dyDescent="0.3">
      <c r="A10687">
        <v>46</v>
      </c>
      <c r="B10687" s="1">
        <v>46145</v>
      </c>
      <c r="C10687" t="s">
        <v>162</v>
      </c>
      <c r="D10687" t="s">
        <v>71</v>
      </c>
      <c r="E10687" t="s">
        <v>48</v>
      </c>
      <c r="F10687" t="s">
        <v>47</v>
      </c>
      <c r="G10687">
        <v>2</v>
      </c>
      <c r="H10687">
        <v>15.1</v>
      </c>
      <c r="I10687" t="s">
        <v>218</v>
      </c>
      <c r="J10687" t="s">
        <v>214</v>
      </c>
      <c r="K10687">
        <v>1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 t="s">
        <v>83</v>
      </c>
      <c r="R10687" t="s">
        <v>83</v>
      </c>
      <c r="S10687" t="s">
        <v>83</v>
      </c>
      <c r="T10687" t="str">
        <f>_xlfn.XLOOKUP(A10687,MI_Match_Analysis!$A$2:$A$8,MI_Match_Analysis!$F$2:$F$8,"Not Found")</f>
        <v>Not Found</v>
      </c>
    </row>
    <row r="10688" spans="1:20" hidden="1" x14ac:dyDescent="0.3">
      <c r="A10688">
        <v>46</v>
      </c>
      <c r="B10688" s="1">
        <v>46145</v>
      </c>
      <c r="C10688" t="s">
        <v>162</v>
      </c>
      <c r="D10688" t="s">
        <v>71</v>
      </c>
      <c r="E10688" t="s">
        <v>48</v>
      </c>
      <c r="F10688" t="s">
        <v>47</v>
      </c>
      <c r="G10688">
        <v>2</v>
      </c>
      <c r="H10688">
        <v>15.2</v>
      </c>
      <c r="I10688" t="s">
        <v>220</v>
      </c>
      <c r="J10688" t="s">
        <v>214</v>
      </c>
      <c r="K10688">
        <v>1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 t="s">
        <v>83</v>
      </c>
      <c r="R10688" t="s">
        <v>83</v>
      </c>
      <c r="S10688" t="s">
        <v>83</v>
      </c>
      <c r="T10688" t="str">
        <f>_xlfn.XLOOKUP(A10688,MI_Match_Analysis!$A$2:$A$8,MI_Match_Analysis!$F$2:$F$8,"Not Found")</f>
        <v>Not Found</v>
      </c>
    </row>
    <row r="10689" spans="1:20" hidden="1" x14ac:dyDescent="0.3">
      <c r="A10689">
        <v>46</v>
      </c>
      <c r="B10689" s="1">
        <v>46145</v>
      </c>
      <c r="C10689" t="s">
        <v>162</v>
      </c>
      <c r="D10689" t="s">
        <v>71</v>
      </c>
      <c r="E10689" t="s">
        <v>48</v>
      </c>
      <c r="F10689" t="s">
        <v>47</v>
      </c>
      <c r="G10689">
        <v>2</v>
      </c>
      <c r="H10689">
        <v>15.3</v>
      </c>
      <c r="I10689" t="s">
        <v>218</v>
      </c>
      <c r="J10689" t="s">
        <v>214</v>
      </c>
      <c r="K10689">
        <v>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 t="s">
        <v>83</v>
      </c>
      <c r="R10689" t="s">
        <v>83</v>
      </c>
      <c r="S10689" t="s">
        <v>83</v>
      </c>
      <c r="T10689" t="str">
        <f>_xlfn.XLOOKUP(A10689,MI_Match_Analysis!$A$2:$A$8,MI_Match_Analysis!$F$2:$F$8,"Not Found")</f>
        <v>Not Found</v>
      </c>
    </row>
    <row r="10690" spans="1:20" hidden="1" x14ac:dyDescent="0.3">
      <c r="A10690">
        <v>46</v>
      </c>
      <c r="B10690" s="1">
        <v>46145</v>
      </c>
      <c r="C10690" t="s">
        <v>162</v>
      </c>
      <c r="D10690" t="s">
        <v>71</v>
      </c>
      <c r="E10690" t="s">
        <v>48</v>
      </c>
      <c r="F10690" t="s">
        <v>47</v>
      </c>
      <c r="G10690">
        <v>2</v>
      </c>
      <c r="H10690">
        <v>15.4</v>
      </c>
      <c r="I10690" t="s">
        <v>220</v>
      </c>
      <c r="J10690" t="s">
        <v>214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 t="s">
        <v>83</v>
      </c>
      <c r="R10690" t="s">
        <v>83</v>
      </c>
      <c r="S10690" t="s">
        <v>83</v>
      </c>
      <c r="T10690" t="str">
        <f>_xlfn.XLOOKUP(A10690,MI_Match_Analysis!$A$2:$A$8,MI_Match_Analysis!$F$2:$F$8,"Not Found")</f>
        <v>Not Found</v>
      </c>
    </row>
    <row r="10691" spans="1:20" hidden="1" x14ac:dyDescent="0.3">
      <c r="A10691">
        <v>46</v>
      </c>
      <c r="B10691" s="1">
        <v>46145</v>
      </c>
      <c r="C10691" t="s">
        <v>162</v>
      </c>
      <c r="D10691" t="s">
        <v>71</v>
      </c>
      <c r="E10691" t="s">
        <v>48</v>
      </c>
      <c r="F10691" t="s">
        <v>47</v>
      </c>
      <c r="G10691">
        <v>2</v>
      </c>
      <c r="H10691">
        <v>15.5</v>
      </c>
      <c r="I10691" t="s">
        <v>220</v>
      </c>
      <c r="J10691" t="s">
        <v>214</v>
      </c>
      <c r="K10691">
        <v>0</v>
      </c>
      <c r="L10691">
        <v>1</v>
      </c>
      <c r="M10691">
        <v>0</v>
      </c>
      <c r="N10691">
        <v>1</v>
      </c>
      <c r="O10691">
        <v>0</v>
      </c>
      <c r="P10691">
        <v>0</v>
      </c>
      <c r="Q10691" t="s">
        <v>83</v>
      </c>
      <c r="R10691" t="s">
        <v>83</v>
      </c>
      <c r="S10691" t="s">
        <v>83</v>
      </c>
      <c r="T10691" t="str">
        <f>_xlfn.XLOOKUP(A10691,MI_Match_Analysis!$A$2:$A$8,MI_Match_Analysis!$F$2:$F$8,"Not Found")</f>
        <v>Not Found</v>
      </c>
    </row>
    <row r="10692" spans="1:20" hidden="1" x14ac:dyDescent="0.3">
      <c r="A10692">
        <v>46</v>
      </c>
      <c r="B10692" s="1">
        <v>46145</v>
      </c>
      <c r="C10692" t="s">
        <v>162</v>
      </c>
      <c r="D10692" t="s">
        <v>71</v>
      </c>
      <c r="E10692" t="s">
        <v>48</v>
      </c>
      <c r="F10692" t="s">
        <v>47</v>
      </c>
      <c r="G10692">
        <v>2</v>
      </c>
      <c r="H10692">
        <v>15.6</v>
      </c>
      <c r="I10692" t="s">
        <v>218</v>
      </c>
      <c r="J10692" t="s">
        <v>214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 t="s">
        <v>83</v>
      </c>
      <c r="R10692" t="s">
        <v>83</v>
      </c>
      <c r="S10692" t="s">
        <v>83</v>
      </c>
      <c r="T10692" t="str">
        <f>_xlfn.XLOOKUP(A10692,MI_Match_Analysis!$A$2:$A$8,MI_Match_Analysis!$F$2:$F$8,"Not Found")</f>
        <v>Not Found</v>
      </c>
    </row>
    <row r="10693" spans="1:20" hidden="1" x14ac:dyDescent="0.3">
      <c r="A10693">
        <v>46</v>
      </c>
      <c r="B10693" s="1">
        <v>46145</v>
      </c>
      <c r="C10693" t="s">
        <v>162</v>
      </c>
      <c r="D10693" t="s">
        <v>71</v>
      </c>
      <c r="E10693" t="s">
        <v>48</v>
      </c>
      <c r="F10693" t="s">
        <v>47</v>
      </c>
      <c r="G10693">
        <v>2</v>
      </c>
      <c r="H10693">
        <v>16.100000000000001</v>
      </c>
      <c r="I10693" t="s">
        <v>220</v>
      </c>
      <c r="J10693" t="s">
        <v>215</v>
      </c>
      <c r="K10693">
        <v>1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 t="s">
        <v>83</v>
      </c>
      <c r="R10693" t="s">
        <v>83</v>
      </c>
      <c r="S10693" t="s">
        <v>83</v>
      </c>
      <c r="T10693" t="str">
        <f>_xlfn.XLOOKUP(A10693,MI_Match_Analysis!$A$2:$A$8,MI_Match_Analysis!$F$2:$F$8,"Not Found")</f>
        <v>Not Found</v>
      </c>
    </row>
    <row r="10694" spans="1:20" hidden="1" x14ac:dyDescent="0.3">
      <c r="A10694">
        <v>46</v>
      </c>
      <c r="B10694" s="1">
        <v>46145</v>
      </c>
      <c r="C10694" t="s">
        <v>162</v>
      </c>
      <c r="D10694" t="s">
        <v>71</v>
      </c>
      <c r="E10694" t="s">
        <v>48</v>
      </c>
      <c r="F10694" t="s">
        <v>47</v>
      </c>
      <c r="G10694">
        <v>2</v>
      </c>
      <c r="H10694">
        <v>16.2</v>
      </c>
      <c r="I10694" t="s">
        <v>218</v>
      </c>
      <c r="J10694" t="s">
        <v>215</v>
      </c>
      <c r="K10694">
        <v>4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 t="s">
        <v>83</v>
      </c>
      <c r="R10694" t="s">
        <v>83</v>
      </c>
      <c r="S10694" t="s">
        <v>83</v>
      </c>
      <c r="T10694" t="str">
        <f>_xlfn.XLOOKUP(A10694,MI_Match_Analysis!$A$2:$A$8,MI_Match_Analysis!$F$2:$F$8,"Not Found")</f>
        <v>Not Found</v>
      </c>
    </row>
    <row r="10695" spans="1:20" hidden="1" x14ac:dyDescent="0.3">
      <c r="A10695">
        <v>46</v>
      </c>
      <c r="B10695" s="1">
        <v>46145</v>
      </c>
      <c r="C10695" t="s">
        <v>162</v>
      </c>
      <c r="D10695" t="s">
        <v>71</v>
      </c>
      <c r="E10695" t="s">
        <v>48</v>
      </c>
      <c r="F10695" t="s">
        <v>47</v>
      </c>
      <c r="G10695">
        <v>2</v>
      </c>
      <c r="H10695">
        <v>16.3</v>
      </c>
      <c r="I10695" t="s">
        <v>218</v>
      </c>
      <c r="J10695" t="s">
        <v>215</v>
      </c>
      <c r="K10695">
        <v>4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 t="s">
        <v>83</v>
      </c>
      <c r="R10695" t="s">
        <v>83</v>
      </c>
      <c r="S10695" t="s">
        <v>83</v>
      </c>
      <c r="T10695" t="str">
        <f>_xlfn.XLOOKUP(A10695,MI_Match_Analysis!$A$2:$A$8,MI_Match_Analysis!$F$2:$F$8,"Not Found")</f>
        <v>Not Found</v>
      </c>
    </row>
    <row r="10696" spans="1:20" hidden="1" x14ac:dyDescent="0.3">
      <c r="A10696">
        <v>46</v>
      </c>
      <c r="B10696" s="1">
        <v>46145</v>
      </c>
      <c r="C10696" t="s">
        <v>162</v>
      </c>
      <c r="D10696" t="s">
        <v>71</v>
      </c>
      <c r="E10696" t="s">
        <v>48</v>
      </c>
      <c r="F10696" t="s">
        <v>47</v>
      </c>
      <c r="G10696">
        <v>2</v>
      </c>
      <c r="H10696">
        <v>16.399999999999999</v>
      </c>
      <c r="I10696" t="s">
        <v>218</v>
      </c>
      <c r="J10696" t="s">
        <v>215</v>
      </c>
      <c r="K10696">
        <v>2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 t="s">
        <v>83</v>
      </c>
      <c r="R10696" t="s">
        <v>83</v>
      </c>
      <c r="S10696" t="s">
        <v>83</v>
      </c>
      <c r="T10696" t="str">
        <f>_xlfn.XLOOKUP(A10696,MI_Match_Analysis!$A$2:$A$8,MI_Match_Analysis!$F$2:$F$8,"Not Found")</f>
        <v>Not Found</v>
      </c>
    </row>
    <row r="10697" spans="1:20" hidden="1" x14ac:dyDescent="0.3">
      <c r="A10697">
        <v>46</v>
      </c>
      <c r="B10697" s="1">
        <v>46145</v>
      </c>
      <c r="C10697" t="s">
        <v>162</v>
      </c>
      <c r="D10697" t="s">
        <v>71</v>
      </c>
      <c r="E10697" t="s">
        <v>48</v>
      </c>
      <c r="F10697" t="s">
        <v>47</v>
      </c>
      <c r="G10697">
        <v>2</v>
      </c>
      <c r="H10697">
        <v>16.5</v>
      </c>
      <c r="I10697" t="s">
        <v>218</v>
      </c>
      <c r="J10697" t="s">
        <v>215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 t="s">
        <v>83</v>
      </c>
      <c r="R10697" t="s">
        <v>83</v>
      </c>
      <c r="S10697" t="s">
        <v>83</v>
      </c>
      <c r="T10697" t="str">
        <f>_xlfn.XLOOKUP(A10697,MI_Match_Analysis!$A$2:$A$8,MI_Match_Analysis!$F$2:$F$8,"Not Found")</f>
        <v>Not Found</v>
      </c>
    </row>
    <row r="10698" spans="1:20" hidden="1" x14ac:dyDescent="0.3">
      <c r="A10698">
        <v>46</v>
      </c>
      <c r="B10698" s="1">
        <v>46145</v>
      </c>
      <c r="C10698" t="s">
        <v>162</v>
      </c>
      <c r="D10698" t="s">
        <v>71</v>
      </c>
      <c r="E10698" t="s">
        <v>48</v>
      </c>
      <c r="F10698" t="s">
        <v>47</v>
      </c>
      <c r="G10698">
        <v>2</v>
      </c>
      <c r="H10698">
        <v>16.600000000000001</v>
      </c>
      <c r="I10698" t="s">
        <v>220</v>
      </c>
      <c r="J10698" t="s">
        <v>215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 t="s">
        <v>165</v>
      </c>
      <c r="R10698" t="s">
        <v>220</v>
      </c>
      <c r="S10698" t="s">
        <v>214</v>
      </c>
      <c r="T10698" t="str">
        <f>_xlfn.XLOOKUP(A10698,MI_Match_Analysis!$A$2:$A$8,MI_Match_Analysis!$F$2:$F$8,"Not Found")</f>
        <v>Not Found</v>
      </c>
    </row>
    <row r="10699" spans="1:20" hidden="1" x14ac:dyDescent="0.3">
      <c r="A10699">
        <v>46</v>
      </c>
      <c r="B10699" s="1">
        <v>46145</v>
      </c>
      <c r="C10699" t="s">
        <v>162</v>
      </c>
      <c r="D10699" t="s">
        <v>71</v>
      </c>
      <c r="E10699" t="s">
        <v>48</v>
      </c>
      <c r="F10699" t="s">
        <v>47</v>
      </c>
      <c r="G10699">
        <v>2</v>
      </c>
      <c r="H10699">
        <v>17.100000000000001</v>
      </c>
      <c r="I10699" t="s">
        <v>218</v>
      </c>
      <c r="J10699" t="s">
        <v>214</v>
      </c>
      <c r="K10699">
        <v>4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 t="s">
        <v>83</v>
      </c>
      <c r="R10699" t="s">
        <v>83</v>
      </c>
      <c r="S10699" t="s">
        <v>83</v>
      </c>
      <c r="T10699" t="str">
        <f>_xlfn.XLOOKUP(A10699,MI_Match_Analysis!$A$2:$A$8,MI_Match_Analysis!$F$2:$F$8,"Not Found")</f>
        <v>Not Found</v>
      </c>
    </row>
    <row r="10700" spans="1:20" hidden="1" x14ac:dyDescent="0.3">
      <c r="A10700">
        <v>46</v>
      </c>
      <c r="B10700" s="1">
        <v>46145</v>
      </c>
      <c r="C10700" t="s">
        <v>162</v>
      </c>
      <c r="D10700" t="s">
        <v>71</v>
      </c>
      <c r="E10700" t="s">
        <v>48</v>
      </c>
      <c r="F10700" t="s">
        <v>47</v>
      </c>
      <c r="G10700">
        <v>2</v>
      </c>
      <c r="H10700">
        <v>17.2</v>
      </c>
      <c r="I10700" t="s">
        <v>218</v>
      </c>
      <c r="J10700" t="s">
        <v>214</v>
      </c>
      <c r="K10700">
        <v>1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 t="s">
        <v>83</v>
      </c>
      <c r="R10700" t="s">
        <v>83</v>
      </c>
      <c r="S10700" t="s">
        <v>83</v>
      </c>
      <c r="T10700" t="str">
        <f>_xlfn.XLOOKUP(A10700,MI_Match_Analysis!$A$2:$A$8,MI_Match_Analysis!$F$2:$F$8,"Not Found")</f>
        <v>Not Found</v>
      </c>
    </row>
    <row r="10701" spans="1:20" hidden="1" x14ac:dyDescent="0.3">
      <c r="A10701">
        <v>46</v>
      </c>
      <c r="B10701" s="1">
        <v>46145</v>
      </c>
      <c r="C10701" t="s">
        <v>162</v>
      </c>
      <c r="D10701" t="s">
        <v>71</v>
      </c>
      <c r="E10701" t="s">
        <v>48</v>
      </c>
      <c r="F10701" t="s">
        <v>47</v>
      </c>
      <c r="G10701">
        <v>2</v>
      </c>
      <c r="H10701">
        <v>17.3</v>
      </c>
      <c r="I10701" t="s">
        <v>290</v>
      </c>
      <c r="J10701" t="s">
        <v>214</v>
      </c>
      <c r="K10701">
        <v>2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 t="s">
        <v>83</v>
      </c>
      <c r="R10701" t="s">
        <v>83</v>
      </c>
      <c r="S10701" t="s">
        <v>83</v>
      </c>
      <c r="T10701" t="str">
        <f>_xlfn.XLOOKUP(A10701,MI_Match_Analysis!$A$2:$A$8,MI_Match_Analysis!$F$2:$F$8,"Not Found")</f>
        <v>Not Found</v>
      </c>
    </row>
    <row r="10702" spans="1:20" hidden="1" x14ac:dyDescent="0.3">
      <c r="A10702">
        <v>46</v>
      </c>
      <c r="B10702" s="1">
        <v>46145</v>
      </c>
      <c r="C10702" t="s">
        <v>162</v>
      </c>
      <c r="D10702" t="s">
        <v>71</v>
      </c>
      <c r="E10702" t="s">
        <v>48</v>
      </c>
      <c r="F10702" t="s">
        <v>47</v>
      </c>
      <c r="G10702">
        <v>2</v>
      </c>
      <c r="H10702">
        <v>17.399999999999999</v>
      </c>
      <c r="I10702" t="s">
        <v>290</v>
      </c>
      <c r="J10702" t="s">
        <v>214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 t="s">
        <v>83</v>
      </c>
      <c r="R10702" t="s">
        <v>83</v>
      </c>
      <c r="S10702" t="s">
        <v>83</v>
      </c>
      <c r="T10702" t="str">
        <f>_xlfn.XLOOKUP(A10702,MI_Match_Analysis!$A$2:$A$8,MI_Match_Analysis!$F$2:$F$8,"Not Found")</f>
        <v>Not Found</v>
      </c>
    </row>
    <row r="10703" spans="1:20" hidden="1" x14ac:dyDescent="0.3">
      <c r="A10703">
        <v>46</v>
      </c>
      <c r="B10703" s="1">
        <v>46145</v>
      </c>
      <c r="C10703" t="s">
        <v>162</v>
      </c>
      <c r="D10703" t="s">
        <v>71</v>
      </c>
      <c r="E10703" t="s">
        <v>48</v>
      </c>
      <c r="F10703" t="s">
        <v>47</v>
      </c>
      <c r="G10703">
        <v>2</v>
      </c>
      <c r="H10703">
        <v>17.5</v>
      </c>
      <c r="I10703" t="s">
        <v>290</v>
      </c>
      <c r="J10703" t="s">
        <v>214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 t="s">
        <v>83</v>
      </c>
      <c r="R10703" t="s">
        <v>83</v>
      </c>
      <c r="S10703" t="s">
        <v>83</v>
      </c>
      <c r="T10703" t="str">
        <f>_xlfn.XLOOKUP(A10703,MI_Match_Analysis!$A$2:$A$8,MI_Match_Analysis!$F$2:$F$8,"Not Found")</f>
        <v>Not Found</v>
      </c>
    </row>
    <row r="10704" spans="1:20" hidden="1" x14ac:dyDescent="0.3">
      <c r="A10704">
        <v>46</v>
      </c>
      <c r="B10704" s="1">
        <v>46145</v>
      </c>
      <c r="C10704" t="s">
        <v>162</v>
      </c>
      <c r="D10704" t="s">
        <v>71</v>
      </c>
      <c r="E10704" t="s">
        <v>48</v>
      </c>
      <c r="F10704" t="s">
        <v>47</v>
      </c>
      <c r="G10704">
        <v>2</v>
      </c>
      <c r="H10704">
        <v>17.600000000000001</v>
      </c>
      <c r="I10704" t="s">
        <v>290</v>
      </c>
      <c r="J10704" t="s">
        <v>214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 t="s">
        <v>83</v>
      </c>
      <c r="R10704" t="s">
        <v>83</v>
      </c>
      <c r="S10704" t="s">
        <v>83</v>
      </c>
      <c r="T10704" t="str">
        <f>_xlfn.XLOOKUP(A10704,MI_Match_Analysis!$A$2:$A$8,MI_Match_Analysis!$F$2:$F$8,"Not Found")</f>
        <v>Not Found</v>
      </c>
    </row>
    <row r="10705" spans="1:20" hidden="1" x14ac:dyDescent="0.3">
      <c r="A10705">
        <v>46</v>
      </c>
      <c r="B10705" s="1">
        <v>46145</v>
      </c>
      <c r="C10705" t="s">
        <v>162</v>
      </c>
      <c r="D10705" t="s">
        <v>71</v>
      </c>
      <c r="E10705" t="s">
        <v>48</v>
      </c>
      <c r="F10705" t="s">
        <v>47</v>
      </c>
      <c r="G10705">
        <v>2</v>
      </c>
      <c r="H10705">
        <v>18.100000000000001</v>
      </c>
      <c r="I10705" t="s">
        <v>218</v>
      </c>
      <c r="J10705" t="s">
        <v>114</v>
      </c>
      <c r="K10705">
        <v>1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 t="s">
        <v>83</v>
      </c>
      <c r="R10705" t="s">
        <v>83</v>
      </c>
      <c r="S10705" t="s">
        <v>83</v>
      </c>
      <c r="T10705" t="str">
        <f>_xlfn.XLOOKUP(A10705,MI_Match_Analysis!$A$2:$A$8,MI_Match_Analysis!$F$2:$F$8,"Not Found")</f>
        <v>Not Found</v>
      </c>
    </row>
    <row r="10706" spans="1:20" hidden="1" x14ac:dyDescent="0.3">
      <c r="A10706">
        <v>46</v>
      </c>
      <c r="B10706" s="1">
        <v>46145</v>
      </c>
      <c r="C10706" t="s">
        <v>162</v>
      </c>
      <c r="D10706" t="s">
        <v>71</v>
      </c>
      <c r="E10706" t="s">
        <v>48</v>
      </c>
      <c r="F10706" t="s">
        <v>47</v>
      </c>
      <c r="G10706">
        <v>2</v>
      </c>
      <c r="H10706">
        <v>18.2</v>
      </c>
      <c r="I10706" t="s">
        <v>290</v>
      </c>
      <c r="J10706" t="s">
        <v>114</v>
      </c>
      <c r="K10706">
        <v>2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 t="s">
        <v>83</v>
      </c>
      <c r="R10706" t="s">
        <v>83</v>
      </c>
      <c r="S10706" t="s">
        <v>83</v>
      </c>
      <c r="T10706" t="str">
        <f>_xlfn.XLOOKUP(A10706,MI_Match_Analysis!$A$2:$A$8,MI_Match_Analysis!$F$2:$F$8,"Not Found")</f>
        <v>Not Found</v>
      </c>
    </row>
    <row r="10707" spans="1:20" hidden="1" x14ac:dyDescent="0.3">
      <c r="A10707">
        <v>46</v>
      </c>
      <c r="B10707" s="1">
        <v>46145</v>
      </c>
      <c r="C10707" t="s">
        <v>162</v>
      </c>
      <c r="D10707" t="s">
        <v>71</v>
      </c>
      <c r="E10707" t="s">
        <v>48</v>
      </c>
      <c r="F10707" t="s">
        <v>47</v>
      </c>
      <c r="G10707">
        <v>2</v>
      </c>
      <c r="H10707">
        <v>18.3</v>
      </c>
      <c r="I10707" t="s">
        <v>290</v>
      </c>
      <c r="J10707" t="s">
        <v>114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 t="s">
        <v>83</v>
      </c>
      <c r="R10707" t="s">
        <v>83</v>
      </c>
      <c r="S10707" t="s">
        <v>83</v>
      </c>
      <c r="T10707" t="str">
        <f>_xlfn.XLOOKUP(A10707,MI_Match_Analysis!$A$2:$A$8,MI_Match_Analysis!$F$2:$F$8,"Not Found")</f>
        <v>Not Found</v>
      </c>
    </row>
    <row r="10708" spans="1:20" hidden="1" x14ac:dyDescent="0.3">
      <c r="A10708">
        <v>46</v>
      </c>
      <c r="B10708" s="1">
        <v>46145</v>
      </c>
      <c r="C10708" t="s">
        <v>162</v>
      </c>
      <c r="D10708" t="s">
        <v>71</v>
      </c>
      <c r="E10708" t="s">
        <v>48</v>
      </c>
      <c r="F10708" t="s">
        <v>47</v>
      </c>
      <c r="G10708">
        <v>2</v>
      </c>
      <c r="H10708">
        <v>18.399999999999999</v>
      </c>
      <c r="I10708" t="s">
        <v>218</v>
      </c>
      <c r="J10708" t="s">
        <v>114</v>
      </c>
      <c r="K10708">
        <v>1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 t="s">
        <v>83</v>
      </c>
      <c r="R10708" t="s">
        <v>83</v>
      </c>
      <c r="S10708" t="s">
        <v>83</v>
      </c>
      <c r="T10708" t="str">
        <f>_xlfn.XLOOKUP(A10708,MI_Match_Analysis!$A$2:$A$8,MI_Match_Analysis!$F$2:$F$8,"Not Found")</f>
        <v>Not Found</v>
      </c>
    </row>
    <row r="10709" spans="1:20" hidden="1" x14ac:dyDescent="0.3">
      <c r="A10709">
        <v>46</v>
      </c>
      <c r="B10709" s="1">
        <v>46145</v>
      </c>
      <c r="C10709" t="s">
        <v>162</v>
      </c>
      <c r="D10709" t="s">
        <v>71</v>
      </c>
      <c r="E10709" t="s">
        <v>48</v>
      </c>
      <c r="F10709" t="s">
        <v>47</v>
      </c>
      <c r="G10709">
        <v>2</v>
      </c>
      <c r="H10709">
        <v>18.5</v>
      </c>
      <c r="I10709" t="s">
        <v>290</v>
      </c>
      <c r="J10709" t="s">
        <v>114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 t="s">
        <v>165</v>
      </c>
      <c r="R10709" t="s">
        <v>290</v>
      </c>
      <c r="S10709" t="s">
        <v>49</v>
      </c>
      <c r="T10709" t="str">
        <f>_xlfn.XLOOKUP(A10709,MI_Match_Analysis!$A$2:$A$8,MI_Match_Analysis!$F$2:$F$8,"Not Found")</f>
        <v>Not Found</v>
      </c>
    </row>
    <row r="10710" spans="1:20" hidden="1" x14ac:dyDescent="0.3">
      <c r="A10710">
        <v>46</v>
      </c>
      <c r="B10710" s="1">
        <v>46145</v>
      </c>
      <c r="C10710" t="s">
        <v>162</v>
      </c>
      <c r="D10710" t="s">
        <v>71</v>
      </c>
      <c r="E10710" t="s">
        <v>48</v>
      </c>
      <c r="F10710" t="s">
        <v>47</v>
      </c>
      <c r="G10710">
        <v>2</v>
      </c>
      <c r="H10710">
        <v>18.600000000000001</v>
      </c>
      <c r="I10710" t="s">
        <v>296</v>
      </c>
      <c r="J10710" t="s">
        <v>114</v>
      </c>
      <c r="K10710">
        <v>1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 t="s">
        <v>83</v>
      </c>
      <c r="R10710" t="s">
        <v>83</v>
      </c>
      <c r="S10710" t="s">
        <v>83</v>
      </c>
      <c r="T10710" t="str">
        <f>_xlfn.XLOOKUP(A10710,MI_Match_Analysis!$A$2:$A$8,MI_Match_Analysis!$F$2:$F$8,"Not Found")</f>
        <v>Not Found</v>
      </c>
    </row>
    <row r="10711" spans="1:20" hidden="1" x14ac:dyDescent="0.3">
      <c r="A10711">
        <v>46</v>
      </c>
      <c r="B10711" s="1">
        <v>46145</v>
      </c>
      <c r="C10711" t="s">
        <v>162</v>
      </c>
      <c r="D10711" t="s">
        <v>71</v>
      </c>
      <c r="E10711" t="s">
        <v>48</v>
      </c>
      <c r="F10711" t="s">
        <v>47</v>
      </c>
      <c r="G10711">
        <v>2</v>
      </c>
      <c r="H10711">
        <v>19.100000000000001</v>
      </c>
      <c r="I10711" t="s">
        <v>296</v>
      </c>
      <c r="J10711" t="s">
        <v>226</v>
      </c>
      <c r="K10711">
        <v>0</v>
      </c>
      <c r="L10711">
        <v>1</v>
      </c>
      <c r="M10711">
        <v>1</v>
      </c>
      <c r="N10711">
        <v>0</v>
      </c>
      <c r="O10711">
        <v>0</v>
      </c>
      <c r="P10711">
        <v>0</v>
      </c>
      <c r="Q10711" t="s">
        <v>83</v>
      </c>
      <c r="R10711" t="s">
        <v>83</v>
      </c>
      <c r="S10711" t="s">
        <v>83</v>
      </c>
      <c r="T10711" t="str">
        <f>_xlfn.XLOOKUP(A10711,MI_Match_Analysis!$A$2:$A$8,MI_Match_Analysis!$F$2:$F$8,"Not Found")</f>
        <v>Not Found</v>
      </c>
    </row>
    <row r="10712" spans="1:20" hidden="1" x14ac:dyDescent="0.3">
      <c r="A10712">
        <v>46</v>
      </c>
      <c r="B10712" s="1">
        <v>46145</v>
      </c>
      <c r="C10712" t="s">
        <v>162</v>
      </c>
      <c r="D10712" t="s">
        <v>71</v>
      </c>
      <c r="E10712" t="s">
        <v>48</v>
      </c>
      <c r="F10712" t="s">
        <v>47</v>
      </c>
      <c r="G10712">
        <v>2</v>
      </c>
      <c r="H10712">
        <v>19.100000000000001</v>
      </c>
      <c r="I10712" t="s">
        <v>296</v>
      </c>
      <c r="J10712" t="s">
        <v>226</v>
      </c>
      <c r="K10712">
        <v>4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 t="s">
        <v>83</v>
      </c>
      <c r="R10712" t="s">
        <v>83</v>
      </c>
      <c r="S10712" t="s">
        <v>83</v>
      </c>
      <c r="T10712" t="str">
        <f>_xlfn.XLOOKUP(A10712,MI_Match_Analysis!$A$2:$A$8,MI_Match_Analysis!$F$2:$F$8,"Not Found")</f>
        <v>Not Found</v>
      </c>
    </row>
    <row r="10713" spans="1:20" hidden="1" x14ac:dyDescent="0.3">
      <c r="A10713">
        <v>46</v>
      </c>
      <c r="B10713" s="1">
        <v>46145</v>
      </c>
      <c r="C10713" t="s">
        <v>162</v>
      </c>
      <c r="D10713" t="s">
        <v>71</v>
      </c>
      <c r="E10713" t="s">
        <v>48</v>
      </c>
      <c r="F10713" t="s">
        <v>47</v>
      </c>
      <c r="G10713">
        <v>2</v>
      </c>
      <c r="H10713">
        <v>19.2</v>
      </c>
      <c r="I10713" t="s">
        <v>296</v>
      </c>
      <c r="J10713" t="s">
        <v>226</v>
      </c>
      <c r="K10713">
        <v>2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 t="s">
        <v>83</v>
      </c>
      <c r="R10713" t="s">
        <v>83</v>
      </c>
      <c r="S10713" t="s">
        <v>83</v>
      </c>
      <c r="T10713" t="str">
        <f>_xlfn.XLOOKUP(A10713,MI_Match_Analysis!$A$2:$A$8,MI_Match_Analysis!$F$2:$F$8,"Not Found")</f>
        <v>Not Found</v>
      </c>
    </row>
    <row r="10714" spans="1:20" hidden="1" x14ac:dyDescent="0.3">
      <c r="A10714">
        <v>46</v>
      </c>
      <c r="B10714" s="1">
        <v>46145</v>
      </c>
      <c r="C10714" t="s">
        <v>162</v>
      </c>
      <c r="D10714" t="s">
        <v>71</v>
      </c>
      <c r="E10714" t="s">
        <v>48</v>
      </c>
      <c r="F10714" t="s">
        <v>47</v>
      </c>
      <c r="G10714">
        <v>2</v>
      </c>
      <c r="H10714">
        <v>19.3</v>
      </c>
      <c r="I10714" t="s">
        <v>296</v>
      </c>
      <c r="J10714" t="s">
        <v>226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 t="s">
        <v>83</v>
      </c>
      <c r="R10714" t="s">
        <v>83</v>
      </c>
      <c r="S10714" t="s">
        <v>83</v>
      </c>
      <c r="T10714" t="str">
        <f>_xlfn.XLOOKUP(A10714,MI_Match_Analysis!$A$2:$A$8,MI_Match_Analysis!$F$2:$F$8,"Not Found")</f>
        <v>Not Found</v>
      </c>
    </row>
    <row r="10715" spans="1:20" hidden="1" x14ac:dyDescent="0.3">
      <c r="A10715">
        <v>46</v>
      </c>
      <c r="B10715" s="1">
        <v>46145</v>
      </c>
      <c r="C10715" t="s">
        <v>162</v>
      </c>
      <c r="D10715" t="s">
        <v>71</v>
      </c>
      <c r="E10715" t="s">
        <v>48</v>
      </c>
      <c r="F10715" t="s">
        <v>47</v>
      </c>
      <c r="G10715">
        <v>2</v>
      </c>
      <c r="H10715">
        <v>19.399999999999999</v>
      </c>
      <c r="I10715" t="s">
        <v>296</v>
      </c>
      <c r="J10715" t="s">
        <v>226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 t="s">
        <v>83</v>
      </c>
      <c r="R10715" t="s">
        <v>83</v>
      </c>
      <c r="S10715" t="s">
        <v>83</v>
      </c>
      <c r="T10715" t="str">
        <f>_xlfn.XLOOKUP(A10715,MI_Match_Analysis!$A$2:$A$8,MI_Match_Analysis!$F$2:$F$8,"Not Found")</f>
        <v>Not Found</v>
      </c>
    </row>
    <row r="10716" spans="1:20" hidden="1" x14ac:dyDescent="0.3">
      <c r="A10716">
        <v>46</v>
      </c>
      <c r="B10716" s="1">
        <v>46145</v>
      </c>
      <c r="C10716" t="s">
        <v>162</v>
      </c>
      <c r="D10716" t="s">
        <v>71</v>
      </c>
      <c r="E10716" t="s">
        <v>48</v>
      </c>
      <c r="F10716" t="s">
        <v>47</v>
      </c>
      <c r="G10716">
        <v>2</v>
      </c>
      <c r="H10716">
        <v>19.5</v>
      </c>
      <c r="I10716" t="s">
        <v>218</v>
      </c>
      <c r="J10716" t="s">
        <v>226</v>
      </c>
      <c r="K10716">
        <v>6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 t="s">
        <v>83</v>
      </c>
      <c r="R10716" t="s">
        <v>83</v>
      </c>
      <c r="S10716" t="s">
        <v>83</v>
      </c>
      <c r="T10716" t="str">
        <f>_xlfn.XLOOKUP(A10716,MI_Match_Analysis!$A$2:$A$8,MI_Match_Analysis!$F$2:$F$8,"Not Found")</f>
        <v>Not Found</v>
      </c>
    </row>
    <row r="10717" spans="1:20" hidden="1" x14ac:dyDescent="0.3">
      <c r="A10717">
        <v>47</v>
      </c>
      <c r="B10717" s="1">
        <v>46146</v>
      </c>
      <c r="C10717" t="s">
        <v>162</v>
      </c>
      <c r="D10717" t="s">
        <v>33</v>
      </c>
      <c r="E10717" t="s">
        <v>53</v>
      </c>
      <c r="F10717" t="s">
        <v>34</v>
      </c>
      <c r="G10717">
        <v>1</v>
      </c>
      <c r="H10717">
        <v>0.1</v>
      </c>
      <c r="I10717" t="s">
        <v>130</v>
      </c>
      <c r="J10717" t="s">
        <v>247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 t="s">
        <v>83</v>
      </c>
      <c r="R10717" t="s">
        <v>83</v>
      </c>
      <c r="S10717" t="s">
        <v>83</v>
      </c>
      <c r="T10717" t="str">
        <f>_xlfn.XLOOKUP(A10717,MI_Match_Analysis!$A$2:$A$8,MI_Match_Analysis!$F$2:$F$8,"Not Found")</f>
        <v>Not Found</v>
      </c>
    </row>
    <row r="10718" spans="1:20" hidden="1" x14ac:dyDescent="0.3">
      <c r="A10718">
        <v>47</v>
      </c>
      <c r="B10718" s="1">
        <v>46146</v>
      </c>
      <c r="C10718" t="s">
        <v>162</v>
      </c>
      <c r="D10718" t="s">
        <v>33</v>
      </c>
      <c r="E10718" t="s">
        <v>53</v>
      </c>
      <c r="F10718" t="s">
        <v>34</v>
      </c>
      <c r="G10718">
        <v>1</v>
      </c>
      <c r="H10718">
        <v>0.2</v>
      </c>
      <c r="I10718" t="s">
        <v>130</v>
      </c>
      <c r="J10718" t="s">
        <v>247</v>
      </c>
      <c r="K10718">
        <v>6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 t="s">
        <v>83</v>
      </c>
      <c r="R10718" t="s">
        <v>83</v>
      </c>
      <c r="S10718" t="s">
        <v>83</v>
      </c>
      <c r="T10718" t="str">
        <f>_xlfn.XLOOKUP(A10718,MI_Match_Analysis!$A$2:$A$8,MI_Match_Analysis!$F$2:$F$8,"Not Found")</f>
        <v>Not Found</v>
      </c>
    </row>
    <row r="10719" spans="1:20" hidden="1" x14ac:dyDescent="0.3">
      <c r="A10719">
        <v>47</v>
      </c>
      <c r="B10719" s="1">
        <v>46146</v>
      </c>
      <c r="C10719" t="s">
        <v>162</v>
      </c>
      <c r="D10719" t="s">
        <v>33</v>
      </c>
      <c r="E10719" t="s">
        <v>53</v>
      </c>
      <c r="F10719" t="s">
        <v>34</v>
      </c>
      <c r="G10719">
        <v>1</v>
      </c>
      <c r="H10719">
        <v>0.3</v>
      </c>
      <c r="I10719" t="s">
        <v>130</v>
      </c>
      <c r="J10719" t="s">
        <v>247</v>
      </c>
      <c r="K10719">
        <v>4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 t="s">
        <v>83</v>
      </c>
      <c r="R10719" t="s">
        <v>83</v>
      </c>
      <c r="S10719" t="s">
        <v>83</v>
      </c>
      <c r="T10719" t="str">
        <f>_xlfn.XLOOKUP(A10719,MI_Match_Analysis!$A$2:$A$8,MI_Match_Analysis!$F$2:$F$8,"Not Found")</f>
        <v>Not Found</v>
      </c>
    </row>
    <row r="10720" spans="1:20" hidden="1" x14ac:dyDescent="0.3">
      <c r="A10720">
        <v>47</v>
      </c>
      <c r="B10720" s="1">
        <v>46146</v>
      </c>
      <c r="C10720" t="s">
        <v>162</v>
      </c>
      <c r="D10720" t="s">
        <v>33</v>
      </c>
      <c r="E10720" t="s">
        <v>53</v>
      </c>
      <c r="F10720" t="s">
        <v>34</v>
      </c>
      <c r="G10720">
        <v>1</v>
      </c>
      <c r="H10720">
        <v>0.4</v>
      </c>
      <c r="I10720" t="s">
        <v>130</v>
      </c>
      <c r="J10720" t="s">
        <v>247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 t="s">
        <v>83</v>
      </c>
      <c r="R10720" t="s">
        <v>83</v>
      </c>
      <c r="S10720" t="s">
        <v>83</v>
      </c>
      <c r="T10720" t="str">
        <f>_xlfn.XLOOKUP(A10720,MI_Match_Analysis!$A$2:$A$8,MI_Match_Analysis!$F$2:$F$8,"Not Found")</f>
        <v>Not Found</v>
      </c>
    </row>
    <row r="10721" spans="1:20" hidden="1" x14ac:dyDescent="0.3">
      <c r="A10721">
        <v>47</v>
      </c>
      <c r="B10721" s="1">
        <v>46146</v>
      </c>
      <c r="C10721" t="s">
        <v>162</v>
      </c>
      <c r="D10721" t="s">
        <v>33</v>
      </c>
      <c r="E10721" t="s">
        <v>53</v>
      </c>
      <c r="F10721" t="s">
        <v>34</v>
      </c>
      <c r="G10721">
        <v>1</v>
      </c>
      <c r="H10721">
        <v>0.5</v>
      </c>
      <c r="I10721" t="s">
        <v>130</v>
      </c>
      <c r="J10721" t="s">
        <v>247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 t="s">
        <v>83</v>
      </c>
      <c r="R10721" t="s">
        <v>83</v>
      </c>
      <c r="S10721" t="s">
        <v>83</v>
      </c>
      <c r="T10721" t="str">
        <f>_xlfn.XLOOKUP(A10721,MI_Match_Analysis!$A$2:$A$8,MI_Match_Analysis!$F$2:$F$8,"Not Found")</f>
        <v>Not Found</v>
      </c>
    </row>
    <row r="10722" spans="1:20" hidden="1" x14ac:dyDescent="0.3">
      <c r="A10722">
        <v>47</v>
      </c>
      <c r="B10722" s="1">
        <v>46146</v>
      </c>
      <c r="C10722" t="s">
        <v>162</v>
      </c>
      <c r="D10722" t="s">
        <v>33</v>
      </c>
      <c r="E10722" t="s">
        <v>53</v>
      </c>
      <c r="F10722" t="s">
        <v>34</v>
      </c>
      <c r="G10722">
        <v>1</v>
      </c>
      <c r="H10722">
        <v>0.6</v>
      </c>
      <c r="I10722" t="s">
        <v>130</v>
      </c>
      <c r="J10722" t="s">
        <v>247</v>
      </c>
      <c r="K10722">
        <v>1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 t="s">
        <v>83</v>
      </c>
      <c r="R10722" t="s">
        <v>83</v>
      </c>
      <c r="S10722" t="s">
        <v>83</v>
      </c>
      <c r="T10722" t="str">
        <f>_xlfn.XLOOKUP(A10722,MI_Match_Analysis!$A$2:$A$8,MI_Match_Analysis!$F$2:$F$8,"Not Found")</f>
        <v>Not Found</v>
      </c>
    </row>
    <row r="10723" spans="1:20" hidden="1" x14ac:dyDescent="0.3">
      <c r="A10723">
        <v>47</v>
      </c>
      <c r="B10723" s="1">
        <v>46146</v>
      </c>
      <c r="C10723" t="s">
        <v>162</v>
      </c>
      <c r="D10723" t="s">
        <v>33</v>
      </c>
      <c r="E10723" t="s">
        <v>53</v>
      </c>
      <c r="F10723" t="s">
        <v>34</v>
      </c>
      <c r="G10723">
        <v>1</v>
      </c>
      <c r="H10723">
        <v>1.1000000000000001</v>
      </c>
      <c r="I10723" t="s">
        <v>130</v>
      </c>
      <c r="J10723" t="s">
        <v>184</v>
      </c>
      <c r="K10723">
        <v>1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 t="s">
        <v>83</v>
      </c>
      <c r="R10723" t="s">
        <v>83</v>
      </c>
      <c r="S10723" t="s">
        <v>83</v>
      </c>
      <c r="T10723" t="str">
        <f>_xlfn.XLOOKUP(A10723,MI_Match_Analysis!$A$2:$A$8,MI_Match_Analysis!$F$2:$F$8,"Not Found")</f>
        <v>Not Found</v>
      </c>
    </row>
    <row r="10724" spans="1:20" hidden="1" x14ac:dyDescent="0.3">
      <c r="A10724">
        <v>47</v>
      </c>
      <c r="B10724" s="1">
        <v>46146</v>
      </c>
      <c r="C10724" t="s">
        <v>162</v>
      </c>
      <c r="D10724" t="s">
        <v>33</v>
      </c>
      <c r="E10724" t="s">
        <v>53</v>
      </c>
      <c r="F10724" t="s">
        <v>34</v>
      </c>
      <c r="G10724">
        <v>1</v>
      </c>
      <c r="H10724">
        <v>1.2</v>
      </c>
      <c r="I10724" t="s">
        <v>313</v>
      </c>
      <c r="J10724" t="s">
        <v>184</v>
      </c>
      <c r="K10724">
        <v>4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 t="s">
        <v>83</v>
      </c>
      <c r="R10724" t="s">
        <v>83</v>
      </c>
      <c r="S10724" t="s">
        <v>83</v>
      </c>
      <c r="T10724" t="str">
        <f>_xlfn.XLOOKUP(A10724,MI_Match_Analysis!$A$2:$A$8,MI_Match_Analysis!$F$2:$F$8,"Not Found")</f>
        <v>Not Found</v>
      </c>
    </row>
    <row r="10725" spans="1:20" hidden="1" x14ac:dyDescent="0.3">
      <c r="A10725">
        <v>47</v>
      </c>
      <c r="B10725" s="1">
        <v>46146</v>
      </c>
      <c r="C10725" t="s">
        <v>162</v>
      </c>
      <c r="D10725" t="s">
        <v>33</v>
      </c>
      <c r="E10725" t="s">
        <v>53</v>
      </c>
      <c r="F10725" t="s">
        <v>34</v>
      </c>
      <c r="G10725">
        <v>1</v>
      </c>
      <c r="H10725">
        <v>1.3</v>
      </c>
      <c r="I10725" t="s">
        <v>313</v>
      </c>
      <c r="J10725" t="s">
        <v>184</v>
      </c>
      <c r="K10725">
        <v>1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 t="s">
        <v>83</v>
      </c>
      <c r="R10725" t="s">
        <v>83</v>
      </c>
      <c r="S10725" t="s">
        <v>83</v>
      </c>
      <c r="T10725" t="str">
        <f>_xlfn.XLOOKUP(A10725,MI_Match_Analysis!$A$2:$A$8,MI_Match_Analysis!$F$2:$F$8,"Not Found")</f>
        <v>Not Found</v>
      </c>
    </row>
    <row r="10726" spans="1:20" hidden="1" x14ac:dyDescent="0.3">
      <c r="A10726">
        <v>47</v>
      </c>
      <c r="B10726" s="1">
        <v>46146</v>
      </c>
      <c r="C10726" t="s">
        <v>162</v>
      </c>
      <c r="D10726" t="s">
        <v>33</v>
      </c>
      <c r="E10726" t="s">
        <v>53</v>
      </c>
      <c r="F10726" t="s">
        <v>34</v>
      </c>
      <c r="G10726">
        <v>1</v>
      </c>
      <c r="H10726">
        <v>1.4</v>
      </c>
      <c r="I10726" t="s">
        <v>130</v>
      </c>
      <c r="J10726" t="s">
        <v>184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 t="s">
        <v>83</v>
      </c>
      <c r="R10726" t="s">
        <v>83</v>
      </c>
      <c r="S10726" t="s">
        <v>83</v>
      </c>
      <c r="T10726" t="str">
        <f>_xlfn.XLOOKUP(A10726,MI_Match_Analysis!$A$2:$A$8,MI_Match_Analysis!$F$2:$F$8,"Not Found")</f>
        <v>Not Found</v>
      </c>
    </row>
    <row r="10727" spans="1:20" hidden="1" x14ac:dyDescent="0.3">
      <c r="A10727">
        <v>47</v>
      </c>
      <c r="B10727" s="1">
        <v>46146</v>
      </c>
      <c r="C10727" t="s">
        <v>162</v>
      </c>
      <c r="D10727" t="s">
        <v>33</v>
      </c>
      <c r="E10727" t="s">
        <v>53</v>
      </c>
      <c r="F10727" t="s">
        <v>34</v>
      </c>
      <c r="G10727">
        <v>1</v>
      </c>
      <c r="H10727">
        <v>1.5</v>
      </c>
      <c r="I10727" t="s">
        <v>130</v>
      </c>
      <c r="J10727" t="s">
        <v>184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 t="s">
        <v>83</v>
      </c>
      <c r="R10727" t="s">
        <v>83</v>
      </c>
      <c r="S10727" t="s">
        <v>83</v>
      </c>
      <c r="T10727" t="str">
        <f>_xlfn.XLOOKUP(A10727,MI_Match_Analysis!$A$2:$A$8,MI_Match_Analysis!$F$2:$F$8,"Not Found")</f>
        <v>Not Found</v>
      </c>
    </row>
    <row r="10728" spans="1:20" hidden="1" x14ac:dyDescent="0.3">
      <c r="A10728">
        <v>47</v>
      </c>
      <c r="B10728" s="1">
        <v>46146</v>
      </c>
      <c r="C10728" t="s">
        <v>162</v>
      </c>
      <c r="D10728" t="s">
        <v>33</v>
      </c>
      <c r="E10728" t="s">
        <v>53</v>
      </c>
      <c r="F10728" t="s">
        <v>34</v>
      </c>
      <c r="G10728">
        <v>1</v>
      </c>
      <c r="H10728">
        <v>1.6</v>
      </c>
      <c r="I10728" t="s">
        <v>130</v>
      </c>
      <c r="J10728" t="s">
        <v>184</v>
      </c>
      <c r="K10728">
        <v>4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 t="s">
        <v>83</v>
      </c>
      <c r="R10728" t="s">
        <v>83</v>
      </c>
      <c r="S10728" t="s">
        <v>83</v>
      </c>
      <c r="T10728" t="str">
        <f>_xlfn.XLOOKUP(A10728,MI_Match_Analysis!$A$2:$A$8,MI_Match_Analysis!$F$2:$F$8,"Not Found")</f>
        <v>Not Found</v>
      </c>
    </row>
    <row r="10729" spans="1:20" hidden="1" x14ac:dyDescent="0.3">
      <c r="A10729">
        <v>47</v>
      </c>
      <c r="B10729" s="1">
        <v>46146</v>
      </c>
      <c r="C10729" t="s">
        <v>162</v>
      </c>
      <c r="D10729" t="s">
        <v>33</v>
      </c>
      <c r="E10729" t="s">
        <v>53</v>
      </c>
      <c r="F10729" t="s">
        <v>34</v>
      </c>
      <c r="G10729">
        <v>1</v>
      </c>
      <c r="H10729">
        <v>2.1</v>
      </c>
      <c r="I10729" t="s">
        <v>313</v>
      </c>
      <c r="J10729" t="s">
        <v>183</v>
      </c>
      <c r="K10729">
        <v>4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 t="s">
        <v>83</v>
      </c>
      <c r="R10729" t="s">
        <v>83</v>
      </c>
      <c r="S10729" t="s">
        <v>83</v>
      </c>
      <c r="T10729" t="str">
        <f>_xlfn.XLOOKUP(A10729,MI_Match_Analysis!$A$2:$A$8,MI_Match_Analysis!$F$2:$F$8,"Not Found")</f>
        <v>Not Found</v>
      </c>
    </row>
    <row r="10730" spans="1:20" hidden="1" x14ac:dyDescent="0.3">
      <c r="A10730">
        <v>47</v>
      </c>
      <c r="B10730" s="1">
        <v>46146</v>
      </c>
      <c r="C10730" t="s">
        <v>162</v>
      </c>
      <c r="D10730" t="s">
        <v>33</v>
      </c>
      <c r="E10730" t="s">
        <v>53</v>
      </c>
      <c r="F10730" t="s">
        <v>34</v>
      </c>
      <c r="G10730">
        <v>1</v>
      </c>
      <c r="H10730">
        <v>2.2000000000000002</v>
      </c>
      <c r="I10730" t="s">
        <v>313</v>
      </c>
      <c r="J10730" t="s">
        <v>183</v>
      </c>
      <c r="K10730">
        <v>4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 t="s">
        <v>83</v>
      </c>
      <c r="R10730" t="s">
        <v>83</v>
      </c>
      <c r="S10730" t="s">
        <v>83</v>
      </c>
      <c r="T10730" t="str">
        <f>_xlfn.XLOOKUP(A10730,MI_Match_Analysis!$A$2:$A$8,MI_Match_Analysis!$F$2:$F$8,"Not Found")</f>
        <v>Not Found</v>
      </c>
    </row>
    <row r="10731" spans="1:20" hidden="1" x14ac:dyDescent="0.3">
      <c r="A10731">
        <v>47</v>
      </c>
      <c r="B10731" s="1">
        <v>46146</v>
      </c>
      <c r="C10731" t="s">
        <v>162</v>
      </c>
      <c r="D10731" t="s">
        <v>33</v>
      </c>
      <c r="E10731" t="s">
        <v>53</v>
      </c>
      <c r="F10731" t="s">
        <v>34</v>
      </c>
      <c r="G10731">
        <v>1</v>
      </c>
      <c r="H10731">
        <v>2.2999999999999998</v>
      </c>
      <c r="I10731" t="s">
        <v>313</v>
      </c>
      <c r="J10731" t="s">
        <v>183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 t="s">
        <v>165</v>
      </c>
      <c r="R10731" t="s">
        <v>313</v>
      </c>
      <c r="S10731" t="s">
        <v>194</v>
      </c>
      <c r="T10731" t="str">
        <f>_xlfn.XLOOKUP(A10731,MI_Match_Analysis!$A$2:$A$8,MI_Match_Analysis!$F$2:$F$8,"Not Found")</f>
        <v>Not Found</v>
      </c>
    </row>
    <row r="10732" spans="1:20" hidden="1" x14ac:dyDescent="0.3">
      <c r="A10732">
        <v>47</v>
      </c>
      <c r="B10732" s="1">
        <v>46146</v>
      </c>
      <c r="C10732" t="s">
        <v>162</v>
      </c>
      <c r="D10732" t="s">
        <v>33</v>
      </c>
      <c r="E10732" t="s">
        <v>53</v>
      </c>
      <c r="F10732" t="s">
        <v>34</v>
      </c>
      <c r="G10732">
        <v>1</v>
      </c>
      <c r="H10732">
        <v>2.4</v>
      </c>
      <c r="I10732" t="s">
        <v>233</v>
      </c>
      <c r="J10732" t="s">
        <v>183</v>
      </c>
      <c r="K10732">
        <v>1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 t="s">
        <v>83</v>
      </c>
      <c r="R10732" t="s">
        <v>83</v>
      </c>
      <c r="S10732" t="s">
        <v>83</v>
      </c>
      <c r="T10732" t="str">
        <f>_xlfn.XLOOKUP(A10732,MI_Match_Analysis!$A$2:$A$8,MI_Match_Analysis!$F$2:$F$8,"Not Found")</f>
        <v>Not Found</v>
      </c>
    </row>
    <row r="10733" spans="1:20" hidden="1" x14ac:dyDescent="0.3">
      <c r="A10733">
        <v>47</v>
      </c>
      <c r="B10733" s="1">
        <v>46146</v>
      </c>
      <c r="C10733" t="s">
        <v>162</v>
      </c>
      <c r="D10733" t="s">
        <v>33</v>
      </c>
      <c r="E10733" t="s">
        <v>53</v>
      </c>
      <c r="F10733" t="s">
        <v>34</v>
      </c>
      <c r="G10733">
        <v>1</v>
      </c>
      <c r="H10733">
        <v>2.5</v>
      </c>
      <c r="I10733" t="s">
        <v>130</v>
      </c>
      <c r="J10733" t="s">
        <v>183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 t="s">
        <v>83</v>
      </c>
      <c r="R10733" t="s">
        <v>83</v>
      </c>
      <c r="S10733" t="s">
        <v>83</v>
      </c>
      <c r="T10733" t="str">
        <f>_xlfn.XLOOKUP(A10733,MI_Match_Analysis!$A$2:$A$8,MI_Match_Analysis!$F$2:$F$8,"Not Found")</f>
        <v>Not Found</v>
      </c>
    </row>
    <row r="10734" spans="1:20" hidden="1" x14ac:dyDescent="0.3">
      <c r="A10734">
        <v>47</v>
      </c>
      <c r="B10734" s="1">
        <v>46146</v>
      </c>
      <c r="C10734" t="s">
        <v>162</v>
      </c>
      <c r="D10734" t="s">
        <v>33</v>
      </c>
      <c r="E10734" t="s">
        <v>53</v>
      </c>
      <c r="F10734" t="s">
        <v>34</v>
      </c>
      <c r="G10734">
        <v>1</v>
      </c>
      <c r="H10734">
        <v>2.6</v>
      </c>
      <c r="I10734" t="s">
        <v>130</v>
      </c>
      <c r="J10734" t="s">
        <v>183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 t="s">
        <v>83</v>
      </c>
      <c r="R10734" t="s">
        <v>83</v>
      </c>
      <c r="S10734" t="s">
        <v>83</v>
      </c>
      <c r="T10734" t="str">
        <f>_xlfn.XLOOKUP(A10734,MI_Match_Analysis!$A$2:$A$8,MI_Match_Analysis!$F$2:$F$8,"Not Found")</f>
        <v>Not Found</v>
      </c>
    </row>
    <row r="10735" spans="1:20" hidden="1" x14ac:dyDescent="0.3">
      <c r="A10735">
        <v>47</v>
      </c>
      <c r="B10735" s="1">
        <v>46146</v>
      </c>
      <c r="C10735" t="s">
        <v>162</v>
      </c>
      <c r="D10735" t="s">
        <v>33</v>
      </c>
      <c r="E10735" t="s">
        <v>53</v>
      </c>
      <c r="F10735" t="s">
        <v>34</v>
      </c>
      <c r="G10735">
        <v>1</v>
      </c>
      <c r="H10735">
        <v>3.1</v>
      </c>
      <c r="I10735" t="s">
        <v>233</v>
      </c>
      <c r="J10735" t="s">
        <v>184</v>
      </c>
      <c r="K10735">
        <v>1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 t="s">
        <v>83</v>
      </c>
      <c r="R10735" t="s">
        <v>83</v>
      </c>
      <c r="S10735" t="s">
        <v>83</v>
      </c>
      <c r="T10735" t="str">
        <f>_xlfn.XLOOKUP(A10735,MI_Match_Analysis!$A$2:$A$8,MI_Match_Analysis!$F$2:$F$8,"Not Found")</f>
        <v>Not Found</v>
      </c>
    </row>
    <row r="10736" spans="1:20" hidden="1" x14ac:dyDescent="0.3">
      <c r="A10736">
        <v>47</v>
      </c>
      <c r="B10736" s="1">
        <v>46146</v>
      </c>
      <c r="C10736" t="s">
        <v>162</v>
      </c>
      <c r="D10736" t="s">
        <v>33</v>
      </c>
      <c r="E10736" t="s">
        <v>53</v>
      </c>
      <c r="F10736" t="s">
        <v>34</v>
      </c>
      <c r="G10736">
        <v>1</v>
      </c>
      <c r="H10736">
        <v>3.2</v>
      </c>
      <c r="I10736" t="s">
        <v>130</v>
      </c>
      <c r="J10736" t="s">
        <v>184</v>
      </c>
      <c r="K10736">
        <v>1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 t="s">
        <v>83</v>
      </c>
      <c r="R10736" t="s">
        <v>83</v>
      </c>
      <c r="S10736" t="s">
        <v>83</v>
      </c>
      <c r="T10736" t="str">
        <f>_xlfn.XLOOKUP(A10736,MI_Match_Analysis!$A$2:$A$8,MI_Match_Analysis!$F$2:$F$8,"Not Found")</f>
        <v>Not Found</v>
      </c>
    </row>
    <row r="10737" spans="1:20" hidden="1" x14ac:dyDescent="0.3">
      <c r="A10737">
        <v>47</v>
      </c>
      <c r="B10737" s="1">
        <v>46146</v>
      </c>
      <c r="C10737" t="s">
        <v>162</v>
      </c>
      <c r="D10737" t="s">
        <v>33</v>
      </c>
      <c r="E10737" t="s">
        <v>53</v>
      </c>
      <c r="F10737" t="s">
        <v>34</v>
      </c>
      <c r="G10737">
        <v>1</v>
      </c>
      <c r="H10737">
        <v>3.3</v>
      </c>
      <c r="I10737" t="s">
        <v>233</v>
      </c>
      <c r="J10737" t="s">
        <v>184</v>
      </c>
      <c r="K10737">
        <v>0</v>
      </c>
      <c r="L10737">
        <v>2</v>
      </c>
      <c r="M10737">
        <v>1</v>
      </c>
      <c r="N10737">
        <v>0</v>
      </c>
      <c r="O10737">
        <v>0</v>
      </c>
      <c r="P10737">
        <v>0</v>
      </c>
      <c r="Q10737" t="s">
        <v>83</v>
      </c>
      <c r="R10737" t="s">
        <v>83</v>
      </c>
      <c r="S10737" t="s">
        <v>83</v>
      </c>
      <c r="T10737" t="str">
        <f>_xlfn.XLOOKUP(A10737,MI_Match_Analysis!$A$2:$A$8,MI_Match_Analysis!$F$2:$F$8,"Not Found")</f>
        <v>Not Found</v>
      </c>
    </row>
    <row r="10738" spans="1:20" hidden="1" x14ac:dyDescent="0.3">
      <c r="A10738">
        <v>47</v>
      </c>
      <c r="B10738" s="1">
        <v>46146</v>
      </c>
      <c r="C10738" t="s">
        <v>162</v>
      </c>
      <c r="D10738" t="s">
        <v>33</v>
      </c>
      <c r="E10738" t="s">
        <v>53</v>
      </c>
      <c r="F10738" t="s">
        <v>34</v>
      </c>
      <c r="G10738">
        <v>1</v>
      </c>
      <c r="H10738">
        <v>3.3</v>
      </c>
      <c r="I10738" t="s">
        <v>130</v>
      </c>
      <c r="J10738" t="s">
        <v>184</v>
      </c>
      <c r="K10738">
        <v>6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 t="s">
        <v>83</v>
      </c>
      <c r="R10738" t="s">
        <v>83</v>
      </c>
      <c r="S10738" t="s">
        <v>83</v>
      </c>
      <c r="T10738" t="str">
        <f>_xlfn.XLOOKUP(A10738,MI_Match_Analysis!$A$2:$A$8,MI_Match_Analysis!$F$2:$F$8,"Not Found")</f>
        <v>Not Found</v>
      </c>
    </row>
    <row r="10739" spans="1:20" hidden="1" x14ac:dyDescent="0.3">
      <c r="A10739">
        <v>47</v>
      </c>
      <c r="B10739" s="1">
        <v>46146</v>
      </c>
      <c r="C10739" t="s">
        <v>162</v>
      </c>
      <c r="D10739" t="s">
        <v>33</v>
      </c>
      <c r="E10739" t="s">
        <v>53</v>
      </c>
      <c r="F10739" t="s">
        <v>34</v>
      </c>
      <c r="G10739">
        <v>1</v>
      </c>
      <c r="H10739">
        <v>3.4</v>
      </c>
      <c r="I10739" t="s">
        <v>130</v>
      </c>
      <c r="J10739" t="s">
        <v>184</v>
      </c>
      <c r="K10739">
        <v>4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 t="s">
        <v>83</v>
      </c>
      <c r="R10739" t="s">
        <v>83</v>
      </c>
      <c r="S10739" t="s">
        <v>83</v>
      </c>
      <c r="T10739" t="str">
        <f>_xlfn.XLOOKUP(A10739,MI_Match_Analysis!$A$2:$A$8,MI_Match_Analysis!$F$2:$F$8,"Not Found")</f>
        <v>Not Found</v>
      </c>
    </row>
    <row r="10740" spans="1:20" hidden="1" x14ac:dyDescent="0.3">
      <c r="A10740">
        <v>47</v>
      </c>
      <c r="B10740" s="1">
        <v>46146</v>
      </c>
      <c r="C10740" t="s">
        <v>162</v>
      </c>
      <c r="D10740" t="s">
        <v>33</v>
      </c>
      <c r="E10740" t="s">
        <v>53</v>
      </c>
      <c r="F10740" t="s">
        <v>34</v>
      </c>
      <c r="G10740">
        <v>1</v>
      </c>
      <c r="H10740">
        <v>3.4</v>
      </c>
      <c r="I10740" t="s">
        <v>130</v>
      </c>
      <c r="J10740" t="s">
        <v>184</v>
      </c>
      <c r="K10740">
        <v>4</v>
      </c>
      <c r="L10740">
        <v>1</v>
      </c>
      <c r="M10740">
        <v>0</v>
      </c>
      <c r="N10740">
        <v>0</v>
      </c>
      <c r="O10740">
        <v>0</v>
      </c>
      <c r="P10740">
        <v>1</v>
      </c>
      <c r="Q10740" t="s">
        <v>83</v>
      </c>
      <c r="R10740" t="s">
        <v>83</v>
      </c>
      <c r="S10740" t="s">
        <v>83</v>
      </c>
      <c r="T10740" t="str">
        <f>_xlfn.XLOOKUP(A10740,MI_Match_Analysis!$A$2:$A$8,MI_Match_Analysis!$F$2:$F$8,"Not Found")</f>
        <v>Not Found</v>
      </c>
    </row>
    <row r="10741" spans="1:20" hidden="1" x14ac:dyDescent="0.3">
      <c r="A10741">
        <v>47</v>
      </c>
      <c r="B10741" s="1">
        <v>46146</v>
      </c>
      <c r="C10741" t="s">
        <v>162</v>
      </c>
      <c r="D10741" t="s">
        <v>33</v>
      </c>
      <c r="E10741" t="s">
        <v>53</v>
      </c>
      <c r="F10741" t="s">
        <v>34</v>
      </c>
      <c r="G10741">
        <v>1</v>
      </c>
      <c r="H10741">
        <v>3.5</v>
      </c>
      <c r="I10741" t="s">
        <v>130</v>
      </c>
      <c r="J10741" t="s">
        <v>184</v>
      </c>
      <c r="K10741">
        <v>1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 t="s">
        <v>83</v>
      </c>
      <c r="R10741" t="s">
        <v>83</v>
      </c>
      <c r="S10741" t="s">
        <v>83</v>
      </c>
      <c r="T10741" t="str">
        <f>_xlfn.XLOOKUP(A10741,MI_Match_Analysis!$A$2:$A$8,MI_Match_Analysis!$F$2:$F$8,"Not Found")</f>
        <v>Not Found</v>
      </c>
    </row>
    <row r="10742" spans="1:20" hidden="1" x14ac:dyDescent="0.3">
      <c r="A10742">
        <v>47</v>
      </c>
      <c r="B10742" s="1">
        <v>46146</v>
      </c>
      <c r="C10742" t="s">
        <v>162</v>
      </c>
      <c r="D10742" t="s">
        <v>33</v>
      </c>
      <c r="E10742" t="s">
        <v>53</v>
      </c>
      <c r="F10742" t="s">
        <v>34</v>
      </c>
      <c r="G10742">
        <v>1</v>
      </c>
      <c r="H10742">
        <v>3.6</v>
      </c>
      <c r="I10742" t="s">
        <v>233</v>
      </c>
      <c r="J10742" t="s">
        <v>184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 t="s">
        <v>83</v>
      </c>
      <c r="R10742" t="s">
        <v>83</v>
      </c>
      <c r="S10742" t="s">
        <v>83</v>
      </c>
      <c r="T10742" t="str">
        <f>_xlfn.XLOOKUP(A10742,MI_Match_Analysis!$A$2:$A$8,MI_Match_Analysis!$F$2:$F$8,"Not Found")</f>
        <v>Not Found</v>
      </c>
    </row>
    <row r="10743" spans="1:20" hidden="1" x14ac:dyDescent="0.3">
      <c r="A10743">
        <v>47</v>
      </c>
      <c r="B10743" s="1">
        <v>46146</v>
      </c>
      <c r="C10743" t="s">
        <v>162</v>
      </c>
      <c r="D10743" t="s">
        <v>33</v>
      </c>
      <c r="E10743" t="s">
        <v>53</v>
      </c>
      <c r="F10743" t="s">
        <v>34</v>
      </c>
      <c r="G10743">
        <v>1</v>
      </c>
      <c r="H10743">
        <v>4.0999999999999996</v>
      </c>
      <c r="I10743" t="s">
        <v>233</v>
      </c>
      <c r="J10743" t="s">
        <v>305</v>
      </c>
      <c r="K10743">
        <v>6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 t="s">
        <v>83</v>
      </c>
      <c r="R10743" t="s">
        <v>83</v>
      </c>
      <c r="S10743" t="s">
        <v>83</v>
      </c>
      <c r="T10743" t="str">
        <f>_xlfn.XLOOKUP(A10743,MI_Match_Analysis!$A$2:$A$8,MI_Match_Analysis!$F$2:$F$8,"Not Found")</f>
        <v>Not Found</v>
      </c>
    </row>
    <row r="10744" spans="1:20" hidden="1" x14ac:dyDescent="0.3">
      <c r="A10744">
        <v>47</v>
      </c>
      <c r="B10744" s="1">
        <v>46146</v>
      </c>
      <c r="C10744" t="s">
        <v>162</v>
      </c>
      <c r="D10744" t="s">
        <v>33</v>
      </c>
      <c r="E10744" t="s">
        <v>53</v>
      </c>
      <c r="F10744" t="s">
        <v>34</v>
      </c>
      <c r="G10744">
        <v>1</v>
      </c>
      <c r="H10744">
        <v>4.2</v>
      </c>
      <c r="I10744" t="s">
        <v>233</v>
      </c>
      <c r="J10744" t="s">
        <v>305</v>
      </c>
      <c r="K10744">
        <v>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 t="s">
        <v>83</v>
      </c>
      <c r="R10744" t="s">
        <v>83</v>
      </c>
      <c r="S10744" t="s">
        <v>83</v>
      </c>
      <c r="T10744" t="str">
        <f>_xlfn.XLOOKUP(A10744,MI_Match_Analysis!$A$2:$A$8,MI_Match_Analysis!$F$2:$F$8,"Not Found")</f>
        <v>Not Found</v>
      </c>
    </row>
    <row r="10745" spans="1:20" hidden="1" x14ac:dyDescent="0.3">
      <c r="A10745">
        <v>47</v>
      </c>
      <c r="B10745" s="1">
        <v>46146</v>
      </c>
      <c r="C10745" t="s">
        <v>162</v>
      </c>
      <c r="D10745" t="s">
        <v>33</v>
      </c>
      <c r="E10745" t="s">
        <v>53</v>
      </c>
      <c r="F10745" t="s">
        <v>34</v>
      </c>
      <c r="G10745">
        <v>1</v>
      </c>
      <c r="H10745">
        <v>4.3</v>
      </c>
      <c r="I10745" t="s">
        <v>130</v>
      </c>
      <c r="J10745" t="s">
        <v>305</v>
      </c>
      <c r="K10745">
        <v>1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 t="s">
        <v>83</v>
      </c>
      <c r="R10745" t="s">
        <v>83</v>
      </c>
      <c r="S10745" t="s">
        <v>83</v>
      </c>
      <c r="T10745" t="str">
        <f>_xlfn.XLOOKUP(A10745,MI_Match_Analysis!$A$2:$A$8,MI_Match_Analysis!$F$2:$F$8,"Not Found")</f>
        <v>Not Found</v>
      </c>
    </row>
    <row r="10746" spans="1:20" hidden="1" x14ac:dyDescent="0.3">
      <c r="A10746">
        <v>47</v>
      </c>
      <c r="B10746" s="1">
        <v>46146</v>
      </c>
      <c r="C10746" t="s">
        <v>162</v>
      </c>
      <c r="D10746" t="s">
        <v>33</v>
      </c>
      <c r="E10746" t="s">
        <v>53</v>
      </c>
      <c r="F10746" t="s">
        <v>34</v>
      </c>
      <c r="G10746">
        <v>1</v>
      </c>
      <c r="H10746">
        <v>4.4000000000000004</v>
      </c>
      <c r="I10746" t="s">
        <v>233</v>
      </c>
      <c r="J10746" t="s">
        <v>305</v>
      </c>
      <c r="K10746">
        <v>6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 t="s">
        <v>83</v>
      </c>
      <c r="R10746" t="s">
        <v>83</v>
      </c>
      <c r="S10746" t="s">
        <v>83</v>
      </c>
      <c r="T10746" t="str">
        <f>_xlfn.XLOOKUP(A10746,MI_Match_Analysis!$A$2:$A$8,MI_Match_Analysis!$F$2:$F$8,"Not Found")</f>
        <v>Not Found</v>
      </c>
    </row>
    <row r="10747" spans="1:20" hidden="1" x14ac:dyDescent="0.3">
      <c r="A10747">
        <v>47</v>
      </c>
      <c r="B10747" s="1">
        <v>46146</v>
      </c>
      <c r="C10747" t="s">
        <v>162</v>
      </c>
      <c r="D10747" t="s">
        <v>33</v>
      </c>
      <c r="E10747" t="s">
        <v>53</v>
      </c>
      <c r="F10747" t="s">
        <v>34</v>
      </c>
      <c r="G10747">
        <v>1</v>
      </c>
      <c r="H10747">
        <v>4.5</v>
      </c>
      <c r="I10747" t="s">
        <v>233</v>
      </c>
      <c r="J10747" t="s">
        <v>305</v>
      </c>
      <c r="K10747">
        <v>6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 t="s">
        <v>83</v>
      </c>
      <c r="R10747" t="s">
        <v>83</v>
      </c>
      <c r="S10747" t="s">
        <v>83</v>
      </c>
      <c r="T10747" t="str">
        <f>_xlfn.XLOOKUP(A10747,MI_Match_Analysis!$A$2:$A$8,MI_Match_Analysis!$F$2:$F$8,"Not Found")</f>
        <v>Not Found</v>
      </c>
    </row>
    <row r="10748" spans="1:20" hidden="1" x14ac:dyDescent="0.3">
      <c r="A10748">
        <v>47</v>
      </c>
      <c r="B10748" s="1">
        <v>46146</v>
      </c>
      <c r="C10748" t="s">
        <v>162</v>
      </c>
      <c r="D10748" t="s">
        <v>33</v>
      </c>
      <c r="E10748" t="s">
        <v>53</v>
      </c>
      <c r="F10748" t="s">
        <v>34</v>
      </c>
      <c r="G10748">
        <v>1</v>
      </c>
      <c r="H10748">
        <v>4.5999999999999996</v>
      </c>
      <c r="I10748" t="s">
        <v>233</v>
      </c>
      <c r="J10748" t="s">
        <v>305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 t="s">
        <v>83</v>
      </c>
      <c r="R10748" t="s">
        <v>83</v>
      </c>
      <c r="S10748" t="s">
        <v>83</v>
      </c>
      <c r="T10748" t="str">
        <f>_xlfn.XLOOKUP(A10748,MI_Match_Analysis!$A$2:$A$8,MI_Match_Analysis!$F$2:$F$8,"Not Found")</f>
        <v>Not Found</v>
      </c>
    </row>
    <row r="10749" spans="1:20" hidden="1" x14ac:dyDescent="0.3">
      <c r="A10749">
        <v>47</v>
      </c>
      <c r="B10749" s="1">
        <v>46146</v>
      </c>
      <c r="C10749" t="s">
        <v>162</v>
      </c>
      <c r="D10749" t="s">
        <v>33</v>
      </c>
      <c r="E10749" t="s">
        <v>53</v>
      </c>
      <c r="F10749" t="s">
        <v>34</v>
      </c>
      <c r="G10749">
        <v>1</v>
      </c>
      <c r="H10749">
        <v>5.0999999999999996</v>
      </c>
      <c r="I10749" t="s">
        <v>130</v>
      </c>
      <c r="J10749" t="s">
        <v>183</v>
      </c>
      <c r="K10749">
        <v>1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 t="s">
        <v>83</v>
      </c>
      <c r="R10749" t="s">
        <v>83</v>
      </c>
      <c r="S10749" t="s">
        <v>83</v>
      </c>
      <c r="T10749" t="str">
        <f>_xlfn.XLOOKUP(A10749,MI_Match_Analysis!$A$2:$A$8,MI_Match_Analysis!$F$2:$F$8,"Not Found")</f>
        <v>Not Found</v>
      </c>
    </row>
    <row r="10750" spans="1:20" hidden="1" x14ac:dyDescent="0.3">
      <c r="A10750">
        <v>47</v>
      </c>
      <c r="B10750" s="1">
        <v>46146</v>
      </c>
      <c r="C10750" t="s">
        <v>162</v>
      </c>
      <c r="D10750" t="s">
        <v>33</v>
      </c>
      <c r="E10750" t="s">
        <v>53</v>
      </c>
      <c r="F10750" t="s">
        <v>34</v>
      </c>
      <c r="G10750">
        <v>1</v>
      </c>
      <c r="H10750">
        <v>5.2</v>
      </c>
      <c r="I10750" t="s">
        <v>233</v>
      </c>
      <c r="J10750" t="s">
        <v>183</v>
      </c>
      <c r="K10750">
        <v>4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 t="s">
        <v>83</v>
      </c>
      <c r="R10750" t="s">
        <v>83</v>
      </c>
      <c r="S10750" t="s">
        <v>83</v>
      </c>
      <c r="T10750" t="str">
        <f>_xlfn.XLOOKUP(A10750,MI_Match_Analysis!$A$2:$A$8,MI_Match_Analysis!$F$2:$F$8,"Not Found")</f>
        <v>Not Found</v>
      </c>
    </row>
    <row r="10751" spans="1:20" hidden="1" x14ac:dyDescent="0.3">
      <c r="A10751">
        <v>47</v>
      </c>
      <c r="B10751" s="1">
        <v>46146</v>
      </c>
      <c r="C10751" t="s">
        <v>162</v>
      </c>
      <c r="D10751" t="s">
        <v>33</v>
      </c>
      <c r="E10751" t="s">
        <v>53</v>
      </c>
      <c r="F10751" t="s">
        <v>34</v>
      </c>
      <c r="G10751">
        <v>1</v>
      </c>
      <c r="H10751">
        <v>5.3</v>
      </c>
      <c r="I10751" t="s">
        <v>233</v>
      </c>
      <c r="J10751" t="s">
        <v>183</v>
      </c>
      <c r="K10751">
        <v>6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 t="s">
        <v>83</v>
      </c>
      <c r="R10751" t="s">
        <v>83</v>
      </c>
      <c r="S10751" t="s">
        <v>83</v>
      </c>
      <c r="T10751" t="str">
        <f>_xlfn.XLOOKUP(A10751,MI_Match_Analysis!$A$2:$A$8,MI_Match_Analysis!$F$2:$F$8,"Not Found")</f>
        <v>Not Found</v>
      </c>
    </row>
    <row r="10752" spans="1:20" hidden="1" x14ac:dyDescent="0.3">
      <c r="A10752">
        <v>47</v>
      </c>
      <c r="B10752" s="1">
        <v>46146</v>
      </c>
      <c r="C10752" t="s">
        <v>162</v>
      </c>
      <c r="D10752" t="s">
        <v>33</v>
      </c>
      <c r="E10752" t="s">
        <v>53</v>
      </c>
      <c r="F10752" t="s">
        <v>34</v>
      </c>
      <c r="G10752">
        <v>1</v>
      </c>
      <c r="H10752">
        <v>5.4</v>
      </c>
      <c r="I10752" t="s">
        <v>233</v>
      </c>
      <c r="J10752" t="s">
        <v>183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 t="s">
        <v>83</v>
      </c>
      <c r="R10752" t="s">
        <v>83</v>
      </c>
      <c r="S10752" t="s">
        <v>83</v>
      </c>
      <c r="T10752" t="str">
        <f>_xlfn.XLOOKUP(A10752,MI_Match_Analysis!$A$2:$A$8,MI_Match_Analysis!$F$2:$F$8,"Not Found")</f>
        <v>Not Found</v>
      </c>
    </row>
    <row r="10753" spans="1:20" hidden="1" x14ac:dyDescent="0.3">
      <c r="A10753">
        <v>47</v>
      </c>
      <c r="B10753" s="1">
        <v>46146</v>
      </c>
      <c r="C10753" t="s">
        <v>162</v>
      </c>
      <c r="D10753" t="s">
        <v>33</v>
      </c>
      <c r="E10753" t="s">
        <v>53</v>
      </c>
      <c r="F10753" t="s">
        <v>34</v>
      </c>
      <c r="G10753">
        <v>1</v>
      </c>
      <c r="H10753">
        <v>5.5</v>
      </c>
      <c r="I10753" t="s">
        <v>130</v>
      </c>
      <c r="J10753" t="s">
        <v>183</v>
      </c>
      <c r="K10753">
        <v>1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 t="s">
        <v>83</v>
      </c>
      <c r="R10753" t="s">
        <v>83</v>
      </c>
      <c r="S10753" t="s">
        <v>83</v>
      </c>
      <c r="T10753" t="str">
        <f>_xlfn.XLOOKUP(A10753,MI_Match_Analysis!$A$2:$A$8,MI_Match_Analysis!$F$2:$F$8,"Not Found")</f>
        <v>Not Found</v>
      </c>
    </row>
    <row r="10754" spans="1:20" hidden="1" x14ac:dyDescent="0.3">
      <c r="A10754">
        <v>47</v>
      </c>
      <c r="B10754" s="1">
        <v>46146</v>
      </c>
      <c r="C10754" t="s">
        <v>162</v>
      </c>
      <c r="D10754" t="s">
        <v>33</v>
      </c>
      <c r="E10754" t="s">
        <v>53</v>
      </c>
      <c r="F10754" t="s">
        <v>34</v>
      </c>
      <c r="G10754">
        <v>1</v>
      </c>
      <c r="H10754">
        <v>5.6</v>
      </c>
      <c r="I10754" t="s">
        <v>233</v>
      </c>
      <c r="J10754" t="s">
        <v>183</v>
      </c>
      <c r="K10754">
        <v>6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 t="s">
        <v>83</v>
      </c>
      <c r="R10754" t="s">
        <v>83</v>
      </c>
      <c r="S10754" t="s">
        <v>83</v>
      </c>
      <c r="T10754" t="str">
        <f>_xlfn.XLOOKUP(A10754,MI_Match_Analysis!$A$2:$A$8,MI_Match_Analysis!$F$2:$F$8,"Not Found")</f>
        <v>Not Found</v>
      </c>
    </row>
    <row r="10755" spans="1:20" hidden="1" x14ac:dyDescent="0.3">
      <c r="A10755">
        <v>47</v>
      </c>
      <c r="B10755" s="1">
        <v>46146</v>
      </c>
      <c r="C10755" t="s">
        <v>162</v>
      </c>
      <c r="D10755" t="s">
        <v>33</v>
      </c>
      <c r="E10755" t="s">
        <v>53</v>
      </c>
      <c r="F10755" t="s">
        <v>34</v>
      </c>
      <c r="G10755">
        <v>1</v>
      </c>
      <c r="H10755">
        <v>6.1</v>
      </c>
      <c r="I10755" t="s">
        <v>130</v>
      </c>
      <c r="J10755" t="s">
        <v>246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 t="s">
        <v>83</v>
      </c>
      <c r="R10755" t="s">
        <v>83</v>
      </c>
      <c r="S10755" t="s">
        <v>83</v>
      </c>
      <c r="T10755" t="str">
        <f>_xlfn.XLOOKUP(A10755,MI_Match_Analysis!$A$2:$A$8,MI_Match_Analysis!$F$2:$F$8,"Not Found")</f>
        <v>Not Found</v>
      </c>
    </row>
    <row r="10756" spans="1:20" hidden="1" x14ac:dyDescent="0.3">
      <c r="A10756">
        <v>47</v>
      </c>
      <c r="B10756" s="1">
        <v>46146</v>
      </c>
      <c r="C10756" t="s">
        <v>162</v>
      </c>
      <c r="D10756" t="s">
        <v>33</v>
      </c>
      <c r="E10756" t="s">
        <v>53</v>
      </c>
      <c r="F10756" t="s">
        <v>34</v>
      </c>
      <c r="G10756">
        <v>1</v>
      </c>
      <c r="H10756">
        <v>6.2</v>
      </c>
      <c r="I10756" t="s">
        <v>233</v>
      </c>
      <c r="J10756" t="s">
        <v>246</v>
      </c>
      <c r="K10756">
        <v>6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 t="s">
        <v>83</v>
      </c>
      <c r="R10756" t="s">
        <v>83</v>
      </c>
      <c r="S10756" t="s">
        <v>83</v>
      </c>
      <c r="T10756" t="str">
        <f>_xlfn.XLOOKUP(A10756,MI_Match_Analysis!$A$2:$A$8,MI_Match_Analysis!$F$2:$F$8,"Not Found")</f>
        <v>Not Found</v>
      </c>
    </row>
    <row r="10757" spans="1:20" hidden="1" x14ac:dyDescent="0.3">
      <c r="A10757">
        <v>47</v>
      </c>
      <c r="B10757" s="1">
        <v>46146</v>
      </c>
      <c r="C10757" t="s">
        <v>162</v>
      </c>
      <c r="D10757" t="s">
        <v>33</v>
      </c>
      <c r="E10757" t="s">
        <v>53</v>
      </c>
      <c r="F10757" t="s">
        <v>34</v>
      </c>
      <c r="G10757">
        <v>1</v>
      </c>
      <c r="H10757">
        <v>6.3</v>
      </c>
      <c r="I10757" t="s">
        <v>233</v>
      </c>
      <c r="J10757" t="s">
        <v>246</v>
      </c>
      <c r="K10757">
        <v>1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 t="s">
        <v>83</v>
      </c>
      <c r="R10757" t="s">
        <v>83</v>
      </c>
      <c r="S10757" t="s">
        <v>83</v>
      </c>
      <c r="T10757" t="str">
        <f>_xlfn.XLOOKUP(A10757,MI_Match_Analysis!$A$2:$A$8,MI_Match_Analysis!$F$2:$F$8,"Not Found")</f>
        <v>Not Found</v>
      </c>
    </row>
    <row r="10758" spans="1:20" hidden="1" x14ac:dyDescent="0.3">
      <c r="A10758">
        <v>47</v>
      </c>
      <c r="B10758" s="1">
        <v>46146</v>
      </c>
      <c r="C10758" t="s">
        <v>162</v>
      </c>
      <c r="D10758" t="s">
        <v>33</v>
      </c>
      <c r="E10758" t="s">
        <v>53</v>
      </c>
      <c r="F10758" t="s">
        <v>34</v>
      </c>
      <c r="G10758">
        <v>1</v>
      </c>
      <c r="H10758">
        <v>6.4</v>
      </c>
      <c r="I10758" t="s">
        <v>130</v>
      </c>
      <c r="J10758" t="s">
        <v>246</v>
      </c>
      <c r="K10758">
        <v>1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 t="s">
        <v>83</v>
      </c>
      <c r="R10758" t="s">
        <v>83</v>
      </c>
      <c r="S10758" t="s">
        <v>83</v>
      </c>
      <c r="T10758" t="str">
        <f>_xlfn.XLOOKUP(A10758,MI_Match_Analysis!$A$2:$A$8,MI_Match_Analysis!$F$2:$F$8,"Not Found")</f>
        <v>Not Found</v>
      </c>
    </row>
    <row r="10759" spans="1:20" hidden="1" x14ac:dyDescent="0.3">
      <c r="A10759">
        <v>47</v>
      </c>
      <c r="B10759" s="1">
        <v>46146</v>
      </c>
      <c r="C10759" t="s">
        <v>162</v>
      </c>
      <c r="D10759" t="s">
        <v>33</v>
      </c>
      <c r="E10759" t="s">
        <v>53</v>
      </c>
      <c r="F10759" t="s">
        <v>34</v>
      </c>
      <c r="G10759">
        <v>1</v>
      </c>
      <c r="H10759">
        <v>6.5</v>
      </c>
      <c r="I10759" t="s">
        <v>233</v>
      </c>
      <c r="J10759" t="s">
        <v>246</v>
      </c>
      <c r="K10759">
        <v>1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 t="s">
        <v>83</v>
      </c>
      <c r="R10759" t="s">
        <v>83</v>
      </c>
      <c r="S10759" t="s">
        <v>83</v>
      </c>
      <c r="T10759" t="str">
        <f>_xlfn.XLOOKUP(A10759,MI_Match_Analysis!$A$2:$A$8,MI_Match_Analysis!$F$2:$F$8,"Not Found")</f>
        <v>Not Found</v>
      </c>
    </row>
    <row r="10760" spans="1:20" hidden="1" x14ac:dyDescent="0.3">
      <c r="A10760">
        <v>47</v>
      </c>
      <c r="B10760" s="1">
        <v>46146</v>
      </c>
      <c r="C10760" t="s">
        <v>162</v>
      </c>
      <c r="D10760" t="s">
        <v>33</v>
      </c>
      <c r="E10760" t="s">
        <v>53</v>
      </c>
      <c r="F10760" t="s">
        <v>34</v>
      </c>
      <c r="G10760">
        <v>1</v>
      </c>
      <c r="H10760">
        <v>6.6</v>
      </c>
      <c r="I10760" t="s">
        <v>130</v>
      </c>
      <c r="J10760" t="s">
        <v>246</v>
      </c>
      <c r="K10760">
        <v>6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 t="s">
        <v>83</v>
      </c>
      <c r="R10760" t="s">
        <v>83</v>
      </c>
      <c r="S10760" t="s">
        <v>83</v>
      </c>
      <c r="T10760" t="str">
        <f>_xlfn.XLOOKUP(A10760,MI_Match_Analysis!$A$2:$A$8,MI_Match_Analysis!$F$2:$F$8,"Not Found")</f>
        <v>Not Found</v>
      </c>
    </row>
    <row r="10761" spans="1:20" hidden="1" x14ac:dyDescent="0.3">
      <c r="A10761">
        <v>47</v>
      </c>
      <c r="B10761" s="1">
        <v>46146</v>
      </c>
      <c r="C10761" t="s">
        <v>162</v>
      </c>
      <c r="D10761" t="s">
        <v>33</v>
      </c>
      <c r="E10761" t="s">
        <v>53</v>
      </c>
      <c r="F10761" t="s">
        <v>34</v>
      </c>
      <c r="G10761">
        <v>1</v>
      </c>
      <c r="H10761">
        <v>7.1</v>
      </c>
      <c r="I10761" t="s">
        <v>233</v>
      </c>
      <c r="J10761" t="s">
        <v>247</v>
      </c>
      <c r="K10761">
        <v>6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 t="s">
        <v>83</v>
      </c>
      <c r="R10761" t="s">
        <v>83</v>
      </c>
      <c r="S10761" t="s">
        <v>83</v>
      </c>
      <c r="T10761" t="str">
        <f>_xlfn.XLOOKUP(A10761,MI_Match_Analysis!$A$2:$A$8,MI_Match_Analysis!$F$2:$F$8,"Not Found")</f>
        <v>Not Found</v>
      </c>
    </row>
    <row r="10762" spans="1:20" hidden="1" x14ac:dyDescent="0.3">
      <c r="A10762">
        <v>47</v>
      </c>
      <c r="B10762" s="1">
        <v>46146</v>
      </c>
      <c r="C10762" t="s">
        <v>162</v>
      </c>
      <c r="D10762" t="s">
        <v>33</v>
      </c>
      <c r="E10762" t="s">
        <v>53</v>
      </c>
      <c r="F10762" t="s">
        <v>34</v>
      </c>
      <c r="G10762">
        <v>1</v>
      </c>
      <c r="H10762">
        <v>7.2</v>
      </c>
      <c r="I10762" t="s">
        <v>233</v>
      </c>
      <c r="J10762" t="s">
        <v>247</v>
      </c>
      <c r="K10762">
        <v>2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 t="s">
        <v>83</v>
      </c>
      <c r="R10762" t="s">
        <v>83</v>
      </c>
      <c r="S10762" t="s">
        <v>83</v>
      </c>
      <c r="T10762" t="str">
        <f>_xlfn.XLOOKUP(A10762,MI_Match_Analysis!$A$2:$A$8,MI_Match_Analysis!$F$2:$F$8,"Not Found")</f>
        <v>Not Found</v>
      </c>
    </row>
    <row r="10763" spans="1:20" hidden="1" x14ac:dyDescent="0.3">
      <c r="A10763">
        <v>47</v>
      </c>
      <c r="B10763" s="1">
        <v>46146</v>
      </c>
      <c r="C10763" t="s">
        <v>162</v>
      </c>
      <c r="D10763" t="s">
        <v>33</v>
      </c>
      <c r="E10763" t="s">
        <v>53</v>
      </c>
      <c r="F10763" t="s">
        <v>34</v>
      </c>
      <c r="G10763">
        <v>1</v>
      </c>
      <c r="H10763">
        <v>7.3</v>
      </c>
      <c r="I10763" t="s">
        <v>233</v>
      </c>
      <c r="J10763" t="s">
        <v>247</v>
      </c>
      <c r="K10763">
        <v>6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 t="s">
        <v>83</v>
      </c>
      <c r="R10763" t="s">
        <v>83</v>
      </c>
      <c r="S10763" t="s">
        <v>83</v>
      </c>
      <c r="T10763" t="str">
        <f>_xlfn.XLOOKUP(A10763,MI_Match_Analysis!$A$2:$A$8,MI_Match_Analysis!$F$2:$F$8,"Not Found")</f>
        <v>Not Found</v>
      </c>
    </row>
    <row r="10764" spans="1:20" hidden="1" x14ac:dyDescent="0.3">
      <c r="A10764">
        <v>47</v>
      </c>
      <c r="B10764" s="1">
        <v>46146</v>
      </c>
      <c r="C10764" t="s">
        <v>162</v>
      </c>
      <c r="D10764" t="s">
        <v>33</v>
      </c>
      <c r="E10764" t="s">
        <v>53</v>
      </c>
      <c r="F10764" t="s">
        <v>34</v>
      </c>
      <c r="G10764">
        <v>1</v>
      </c>
      <c r="H10764">
        <v>7.4</v>
      </c>
      <c r="I10764" t="s">
        <v>233</v>
      </c>
      <c r="J10764" t="s">
        <v>247</v>
      </c>
      <c r="K10764">
        <v>1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 t="s">
        <v>83</v>
      </c>
      <c r="R10764" t="s">
        <v>83</v>
      </c>
      <c r="S10764" t="s">
        <v>83</v>
      </c>
      <c r="T10764" t="str">
        <f>_xlfn.XLOOKUP(A10764,MI_Match_Analysis!$A$2:$A$8,MI_Match_Analysis!$F$2:$F$8,"Not Found")</f>
        <v>Not Found</v>
      </c>
    </row>
    <row r="10765" spans="1:20" hidden="1" x14ac:dyDescent="0.3">
      <c r="A10765">
        <v>47</v>
      </c>
      <c r="B10765" s="1">
        <v>46146</v>
      </c>
      <c r="C10765" t="s">
        <v>162</v>
      </c>
      <c r="D10765" t="s">
        <v>33</v>
      </c>
      <c r="E10765" t="s">
        <v>53</v>
      </c>
      <c r="F10765" t="s">
        <v>34</v>
      </c>
      <c r="G10765">
        <v>1</v>
      </c>
      <c r="H10765">
        <v>7.5</v>
      </c>
      <c r="I10765" t="s">
        <v>130</v>
      </c>
      <c r="J10765" t="s">
        <v>247</v>
      </c>
      <c r="K10765">
        <v>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 t="s">
        <v>83</v>
      </c>
      <c r="R10765" t="s">
        <v>83</v>
      </c>
      <c r="S10765" t="s">
        <v>83</v>
      </c>
      <c r="T10765" t="str">
        <f>_xlfn.XLOOKUP(A10765,MI_Match_Analysis!$A$2:$A$8,MI_Match_Analysis!$F$2:$F$8,"Not Found")</f>
        <v>Not Found</v>
      </c>
    </row>
    <row r="10766" spans="1:20" hidden="1" x14ac:dyDescent="0.3">
      <c r="A10766">
        <v>47</v>
      </c>
      <c r="B10766" s="1">
        <v>46146</v>
      </c>
      <c r="C10766" t="s">
        <v>162</v>
      </c>
      <c r="D10766" t="s">
        <v>33</v>
      </c>
      <c r="E10766" t="s">
        <v>53</v>
      </c>
      <c r="F10766" t="s">
        <v>34</v>
      </c>
      <c r="G10766">
        <v>1</v>
      </c>
      <c r="H10766">
        <v>7.6</v>
      </c>
      <c r="I10766" t="s">
        <v>233</v>
      </c>
      <c r="J10766" t="s">
        <v>247</v>
      </c>
      <c r="K10766">
        <v>1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 t="s">
        <v>83</v>
      </c>
      <c r="R10766" t="s">
        <v>83</v>
      </c>
      <c r="S10766" t="s">
        <v>83</v>
      </c>
      <c r="T10766" t="str">
        <f>_xlfn.XLOOKUP(A10766,MI_Match_Analysis!$A$2:$A$8,MI_Match_Analysis!$F$2:$F$8,"Not Found")</f>
        <v>Not Found</v>
      </c>
    </row>
    <row r="10767" spans="1:20" hidden="1" x14ac:dyDescent="0.3">
      <c r="A10767">
        <v>47</v>
      </c>
      <c r="B10767" s="1">
        <v>46146</v>
      </c>
      <c r="C10767" t="s">
        <v>162</v>
      </c>
      <c r="D10767" t="s">
        <v>33</v>
      </c>
      <c r="E10767" t="s">
        <v>53</v>
      </c>
      <c r="F10767" t="s">
        <v>34</v>
      </c>
      <c r="G10767">
        <v>1</v>
      </c>
      <c r="H10767">
        <v>8.1</v>
      </c>
      <c r="I10767" t="s">
        <v>233</v>
      </c>
      <c r="J10767" t="s">
        <v>246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 t="s">
        <v>165</v>
      </c>
      <c r="R10767" t="s">
        <v>233</v>
      </c>
      <c r="S10767" t="s">
        <v>37</v>
      </c>
      <c r="T10767" t="str">
        <f>_xlfn.XLOOKUP(A10767,MI_Match_Analysis!$A$2:$A$8,MI_Match_Analysis!$F$2:$F$8,"Not Found")</f>
        <v>Not Found</v>
      </c>
    </row>
    <row r="10768" spans="1:20" hidden="1" x14ac:dyDescent="0.3">
      <c r="A10768">
        <v>47</v>
      </c>
      <c r="B10768" s="1">
        <v>46146</v>
      </c>
      <c r="C10768" t="s">
        <v>162</v>
      </c>
      <c r="D10768" t="s">
        <v>33</v>
      </c>
      <c r="E10768" t="s">
        <v>53</v>
      </c>
      <c r="F10768" t="s">
        <v>34</v>
      </c>
      <c r="G10768">
        <v>1</v>
      </c>
      <c r="H10768">
        <v>8.1999999999999993</v>
      </c>
      <c r="I10768" t="s">
        <v>77</v>
      </c>
      <c r="J10768" t="s">
        <v>246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 t="s">
        <v>83</v>
      </c>
      <c r="R10768" t="s">
        <v>83</v>
      </c>
      <c r="S10768" t="s">
        <v>83</v>
      </c>
      <c r="T10768" t="str">
        <f>_xlfn.XLOOKUP(A10768,MI_Match_Analysis!$A$2:$A$8,MI_Match_Analysis!$F$2:$F$8,"Not Found")</f>
        <v>Not Found</v>
      </c>
    </row>
    <row r="10769" spans="1:20" hidden="1" x14ac:dyDescent="0.3">
      <c r="A10769">
        <v>47</v>
      </c>
      <c r="B10769" s="1">
        <v>46146</v>
      </c>
      <c r="C10769" t="s">
        <v>162</v>
      </c>
      <c r="D10769" t="s">
        <v>33</v>
      </c>
      <c r="E10769" t="s">
        <v>53</v>
      </c>
      <c r="F10769" t="s">
        <v>34</v>
      </c>
      <c r="G10769">
        <v>1</v>
      </c>
      <c r="H10769">
        <v>8.3000000000000007</v>
      </c>
      <c r="I10769" t="s">
        <v>77</v>
      </c>
      <c r="J10769" t="s">
        <v>246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 t="s">
        <v>83</v>
      </c>
      <c r="R10769" t="s">
        <v>83</v>
      </c>
      <c r="S10769" t="s">
        <v>83</v>
      </c>
      <c r="T10769" t="str">
        <f>_xlfn.XLOOKUP(A10769,MI_Match_Analysis!$A$2:$A$8,MI_Match_Analysis!$F$2:$F$8,"Not Found")</f>
        <v>Not Found</v>
      </c>
    </row>
    <row r="10770" spans="1:20" hidden="1" x14ac:dyDescent="0.3">
      <c r="A10770">
        <v>47</v>
      </c>
      <c r="B10770" s="1">
        <v>46146</v>
      </c>
      <c r="C10770" t="s">
        <v>162</v>
      </c>
      <c r="D10770" t="s">
        <v>33</v>
      </c>
      <c r="E10770" t="s">
        <v>53</v>
      </c>
      <c r="F10770" t="s">
        <v>34</v>
      </c>
      <c r="G10770">
        <v>1</v>
      </c>
      <c r="H10770">
        <v>8.3000000000000007</v>
      </c>
      <c r="I10770" t="s">
        <v>77</v>
      </c>
      <c r="J10770" t="s">
        <v>246</v>
      </c>
      <c r="K10770">
        <v>0</v>
      </c>
      <c r="L10770">
        <v>1</v>
      </c>
      <c r="M10770">
        <v>1</v>
      </c>
      <c r="N10770">
        <v>0</v>
      </c>
      <c r="O10770">
        <v>0</v>
      </c>
      <c r="P10770">
        <v>0</v>
      </c>
      <c r="Q10770" t="s">
        <v>83</v>
      </c>
      <c r="R10770" t="s">
        <v>83</v>
      </c>
      <c r="S10770" t="s">
        <v>83</v>
      </c>
      <c r="T10770" t="str">
        <f>_xlfn.XLOOKUP(A10770,MI_Match_Analysis!$A$2:$A$8,MI_Match_Analysis!$F$2:$F$8,"Not Found")</f>
        <v>Not Found</v>
      </c>
    </row>
    <row r="10771" spans="1:20" hidden="1" x14ac:dyDescent="0.3">
      <c r="A10771">
        <v>47</v>
      </c>
      <c r="B10771" s="1">
        <v>46146</v>
      </c>
      <c r="C10771" t="s">
        <v>162</v>
      </c>
      <c r="D10771" t="s">
        <v>33</v>
      </c>
      <c r="E10771" t="s">
        <v>53</v>
      </c>
      <c r="F10771" t="s">
        <v>34</v>
      </c>
      <c r="G10771">
        <v>1</v>
      </c>
      <c r="H10771">
        <v>8.4</v>
      </c>
      <c r="I10771" t="s">
        <v>77</v>
      </c>
      <c r="J10771" t="s">
        <v>246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 t="s">
        <v>83</v>
      </c>
      <c r="R10771" t="s">
        <v>83</v>
      </c>
      <c r="S10771" t="s">
        <v>83</v>
      </c>
      <c r="T10771" t="str">
        <f>_xlfn.XLOOKUP(A10771,MI_Match_Analysis!$A$2:$A$8,MI_Match_Analysis!$F$2:$F$8,"Not Found")</f>
        <v>Not Found</v>
      </c>
    </row>
    <row r="10772" spans="1:20" hidden="1" x14ac:dyDescent="0.3">
      <c r="A10772">
        <v>47</v>
      </c>
      <c r="B10772" s="1">
        <v>46146</v>
      </c>
      <c r="C10772" t="s">
        <v>162</v>
      </c>
      <c r="D10772" t="s">
        <v>33</v>
      </c>
      <c r="E10772" t="s">
        <v>53</v>
      </c>
      <c r="F10772" t="s">
        <v>34</v>
      </c>
      <c r="G10772">
        <v>1</v>
      </c>
      <c r="H10772">
        <v>8.5</v>
      </c>
      <c r="I10772" t="s">
        <v>130</v>
      </c>
      <c r="J10772" t="s">
        <v>246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 t="s">
        <v>165</v>
      </c>
      <c r="R10772" t="s">
        <v>130</v>
      </c>
      <c r="S10772" t="s">
        <v>197</v>
      </c>
      <c r="T10772" t="str">
        <f>_xlfn.XLOOKUP(A10772,MI_Match_Analysis!$A$2:$A$8,MI_Match_Analysis!$F$2:$F$8,"Not Found")</f>
        <v>Not Found</v>
      </c>
    </row>
    <row r="10773" spans="1:20" hidden="1" x14ac:dyDescent="0.3">
      <c r="A10773">
        <v>47</v>
      </c>
      <c r="B10773" s="1">
        <v>46146</v>
      </c>
      <c r="C10773" t="s">
        <v>162</v>
      </c>
      <c r="D10773" t="s">
        <v>33</v>
      </c>
      <c r="E10773" t="s">
        <v>53</v>
      </c>
      <c r="F10773" t="s">
        <v>34</v>
      </c>
      <c r="G10773">
        <v>1</v>
      </c>
      <c r="H10773">
        <v>8.6</v>
      </c>
      <c r="I10773" t="s">
        <v>77</v>
      </c>
      <c r="J10773" t="s">
        <v>246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 t="s">
        <v>83</v>
      </c>
      <c r="R10773" t="s">
        <v>83</v>
      </c>
      <c r="S10773" t="s">
        <v>83</v>
      </c>
      <c r="T10773" t="str">
        <f>_xlfn.XLOOKUP(A10773,MI_Match_Analysis!$A$2:$A$8,MI_Match_Analysis!$F$2:$F$8,"Not Found")</f>
        <v>Not Found</v>
      </c>
    </row>
    <row r="10774" spans="1:20" hidden="1" x14ac:dyDescent="0.3">
      <c r="A10774">
        <v>47</v>
      </c>
      <c r="B10774" s="1">
        <v>46146</v>
      </c>
      <c r="C10774" t="s">
        <v>162</v>
      </c>
      <c r="D10774" t="s">
        <v>33</v>
      </c>
      <c r="E10774" t="s">
        <v>53</v>
      </c>
      <c r="F10774" t="s">
        <v>34</v>
      </c>
      <c r="G10774">
        <v>1</v>
      </c>
      <c r="H10774">
        <v>8.6</v>
      </c>
      <c r="I10774" t="s">
        <v>228</v>
      </c>
      <c r="J10774" t="s">
        <v>246</v>
      </c>
      <c r="K10774">
        <v>1</v>
      </c>
      <c r="L10774">
        <v>1</v>
      </c>
      <c r="M10774">
        <v>0</v>
      </c>
      <c r="N10774">
        <v>0</v>
      </c>
      <c r="O10774">
        <v>0</v>
      </c>
      <c r="P10774">
        <v>1</v>
      </c>
      <c r="Q10774" t="s">
        <v>83</v>
      </c>
      <c r="R10774" t="s">
        <v>83</v>
      </c>
      <c r="S10774" t="s">
        <v>83</v>
      </c>
      <c r="T10774" t="str">
        <f>_xlfn.XLOOKUP(A10774,MI_Match_Analysis!$A$2:$A$8,MI_Match_Analysis!$F$2:$F$8,"Not Found")</f>
        <v>Not Found</v>
      </c>
    </row>
    <row r="10775" spans="1:20" hidden="1" x14ac:dyDescent="0.3">
      <c r="A10775">
        <v>47</v>
      </c>
      <c r="B10775" s="1">
        <v>46146</v>
      </c>
      <c r="C10775" t="s">
        <v>162</v>
      </c>
      <c r="D10775" t="s">
        <v>33</v>
      </c>
      <c r="E10775" t="s">
        <v>53</v>
      </c>
      <c r="F10775" t="s">
        <v>34</v>
      </c>
      <c r="G10775">
        <v>1</v>
      </c>
      <c r="H10775">
        <v>9.1</v>
      </c>
      <c r="I10775" t="s">
        <v>228</v>
      </c>
      <c r="J10775" t="s">
        <v>310</v>
      </c>
      <c r="K10775">
        <v>1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 t="s">
        <v>83</v>
      </c>
      <c r="R10775" t="s">
        <v>83</v>
      </c>
      <c r="S10775" t="s">
        <v>83</v>
      </c>
      <c r="T10775" t="str">
        <f>_xlfn.XLOOKUP(A10775,MI_Match_Analysis!$A$2:$A$8,MI_Match_Analysis!$F$2:$F$8,"Not Found")</f>
        <v>Not Found</v>
      </c>
    </row>
    <row r="10776" spans="1:20" hidden="1" x14ac:dyDescent="0.3">
      <c r="A10776">
        <v>47</v>
      </c>
      <c r="B10776" s="1">
        <v>46146</v>
      </c>
      <c r="C10776" t="s">
        <v>162</v>
      </c>
      <c r="D10776" t="s">
        <v>33</v>
      </c>
      <c r="E10776" t="s">
        <v>53</v>
      </c>
      <c r="F10776" t="s">
        <v>34</v>
      </c>
      <c r="G10776">
        <v>1</v>
      </c>
      <c r="H10776">
        <v>9.1999999999999993</v>
      </c>
      <c r="I10776" t="s">
        <v>77</v>
      </c>
      <c r="J10776" t="s">
        <v>310</v>
      </c>
      <c r="K10776">
        <v>6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 t="s">
        <v>83</v>
      </c>
      <c r="R10776" t="s">
        <v>83</v>
      </c>
      <c r="S10776" t="s">
        <v>83</v>
      </c>
      <c r="T10776" t="str">
        <f>_xlfn.XLOOKUP(A10776,MI_Match_Analysis!$A$2:$A$8,MI_Match_Analysis!$F$2:$F$8,"Not Found")</f>
        <v>Not Found</v>
      </c>
    </row>
    <row r="10777" spans="1:20" hidden="1" x14ac:dyDescent="0.3">
      <c r="A10777">
        <v>47</v>
      </c>
      <c r="B10777" s="1">
        <v>46146</v>
      </c>
      <c r="C10777" t="s">
        <v>162</v>
      </c>
      <c r="D10777" t="s">
        <v>33</v>
      </c>
      <c r="E10777" t="s">
        <v>53</v>
      </c>
      <c r="F10777" t="s">
        <v>34</v>
      </c>
      <c r="G10777">
        <v>1</v>
      </c>
      <c r="H10777">
        <v>9.3000000000000007</v>
      </c>
      <c r="I10777" t="s">
        <v>77</v>
      </c>
      <c r="J10777" t="s">
        <v>310</v>
      </c>
      <c r="K10777">
        <v>2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 t="s">
        <v>83</v>
      </c>
      <c r="R10777" t="s">
        <v>83</v>
      </c>
      <c r="S10777" t="s">
        <v>83</v>
      </c>
      <c r="T10777" t="str">
        <f>_xlfn.XLOOKUP(A10777,MI_Match_Analysis!$A$2:$A$8,MI_Match_Analysis!$F$2:$F$8,"Not Found")</f>
        <v>Not Found</v>
      </c>
    </row>
    <row r="10778" spans="1:20" hidden="1" x14ac:dyDescent="0.3">
      <c r="A10778">
        <v>47</v>
      </c>
      <c r="B10778" s="1">
        <v>46146</v>
      </c>
      <c r="C10778" t="s">
        <v>162</v>
      </c>
      <c r="D10778" t="s">
        <v>33</v>
      </c>
      <c r="E10778" t="s">
        <v>53</v>
      </c>
      <c r="F10778" t="s">
        <v>34</v>
      </c>
      <c r="G10778">
        <v>1</v>
      </c>
      <c r="H10778">
        <v>9.4</v>
      </c>
      <c r="I10778" t="s">
        <v>77</v>
      </c>
      <c r="J10778" t="s">
        <v>310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 t="s">
        <v>83</v>
      </c>
      <c r="R10778" t="s">
        <v>83</v>
      </c>
      <c r="S10778" t="s">
        <v>83</v>
      </c>
      <c r="T10778" t="str">
        <f>_xlfn.XLOOKUP(A10778,MI_Match_Analysis!$A$2:$A$8,MI_Match_Analysis!$F$2:$F$8,"Not Found")</f>
        <v>Not Found</v>
      </c>
    </row>
    <row r="10779" spans="1:20" hidden="1" x14ac:dyDescent="0.3">
      <c r="A10779">
        <v>47</v>
      </c>
      <c r="B10779" s="1">
        <v>46146</v>
      </c>
      <c r="C10779" t="s">
        <v>162</v>
      </c>
      <c r="D10779" t="s">
        <v>33</v>
      </c>
      <c r="E10779" t="s">
        <v>53</v>
      </c>
      <c r="F10779" t="s">
        <v>34</v>
      </c>
      <c r="G10779">
        <v>1</v>
      </c>
      <c r="H10779">
        <v>9.5</v>
      </c>
      <c r="I10779" t="s">
        <v>228</v>
      </c>
      <c r="J10779" t="s">
        <v>310</v>
      </c>
      <c r="K10779">
        <v>2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 t="s">
        <v>83</v>
      </c>
      <c r="R10779" t="s">
        <v>83</v>
      </c>
      <c r="S10779" t="s">
        <v>83</v>
      </c>
      <c r="T10779" t="str">
        <f>_xlfn.XLOOKUP(A10779,MI_Match_Analysis!$A$2:$A$8,MI_Match_Analysis!$F$2:$F$8,"Not Found")</f>
        <v>Not Found</v>
      </c>
    </row>
    <row r="10780" spans="1:20" hidden="1" x14ac:dyDescent="0.3">
      <c r="A10780">
        <v>47</v>
      </c>
      <c r="B10780" s="1">
        <v>46146</v>
      </c>
      <c r="C10780" t="s">
        <v>162</v>
      </c>
      <c r="D10780" t="s">
        <v>33</v>
      </c>
      <c r="E10780" t="s">
        <v>53</v>
      </c>
      <c r="F10780" t="s">
        <v>34</v>
      </c>
      <c r="G10780">
        <v>1</v>
      </c>
      <c r="H10780">
        <v>9.6</v>
      </c>
      <c r="I10780" t="s">
        <v>228</v>
      </c>
      <c r="J10780" t="s">
        <v>310</v>
      </c>
      <c r="K10780">
        <v>2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 t="s">
        <v>83</v>
      </c>
      <c r="R10780" t="s">
        <v>83</v>
      </c>
      <c r="S10780" t="s">
        <v>83</v>
      </c>
      <c r="T10780" t="str">
        <f>_xlfn.XLOOKUP(A10780,MI_Match_Analysis!$A$2:$A$8,MI_Match_Analysis!$F$2:$F$8,"Not Found")</f>
        <v>Not Found</v>
      </c>
    </row>
    <row r="10781" spans="1:20" hidden="1" x14ac:dyDescent="0.3">
      <c r="A10781">
        <v>47</v>
      </c>
      <c r="B10781" s="1">
        <v>46146</v>
      </c>
      <c r="C10781" t="s">
        <v>162</v>
      </c>
      <c r="D10781" t="s">
        <v>33</v>
      </c>
      <c r="E10781" t="s">
        <v>53</v>
      </c>
      <c r="F10781" t="s">
        <v>34</v>
      </c>
      <c r="G10781">
        <v>1</v>
      </c>
      <c r="H10781">
        <v>10.1</v>
      </c>
      <c r="I10781" t="s">
        <v>77</v>
      </c>
      <c r="J10781" t="s">
        <v>305</v>
      </c>
      <c r="K10781">
        <v>4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 t="s">
        <v>83</v>
      </c>
      <c r="R10781" t="s">
        <v>83</v>
      </c>
      <c r="S10781" t="s">
        <v>83</v>
      </c>
      <c r="T10781" t="str">
        <f>_xlfn.XLOOKUP(A10781,MI_Match_Analysis!$A$2:$A$8,MI_Match_Analysis!$F$2:$F$8,"Not Found")</f>
        <v>Not Found</v>
      </c>
    </row>
    <row r="10782" spans="1:20" hidden="1" x14ac:dyDescent="0.3">
      <c r="A10782">
        <v>47</v>
      </c>
      <c r="B10782" s="1">
        <v>46146</v>
      </c>
      <c r="C10782" t="s">
        <v>162</v>
      </c>
      <c r="D10782" t="s">
        <v>33</v>
      </c>
      <c r="E10782" t="s">
        <v>53</v>
      </c>
      <c r="F10782" t="s">
        <v>34</v>
      </c>
      <c r="G10782">
        <v>1</v>
      </c>
      <c r="H10782">
        <v>10.199999999999999</v>
      </c>
      <c r="I10782" t="s">
        <v>77</v>
      </c>
      <c r="J10782" t="s">
        <v>305</v>
      </c>
      <c r="K10782">
        <v>0</v>
      </c>
      <c r="L10782">
        <v>1</v>
      </c>
      <c r="M10782">
        <v>1</v>
      </c>
      <c r="N10782">
        <v>0</v>
      </c>
      <c r="O10782">
        <v>0</v>
      </c>
      <c r="P10782">
        <v>0</v>
      </c>
      <c r="Q10782" t="s">
        <v>83</v>
      </c>
      <c r="R10782" t="s">
        <v>83</v>
      </c>
      <c r="S10782" t="s">
        <v>83</v>
      </c>
      <c r="T10782" t="str">
        <f>_xlfn.XLOOKUP(A10782,MI_Match_Analysis!$A$2:$A$8,MI_Match_Analysis!$F$2:$F$8,"Not Found")</f>
        <v>Not Found</v>
      </c>
    </row>
    <row r="10783" spans="1:20" hidden="1" x14ac:dyDescent="0.3">
      <c r="A10783">
        <v>47</v>
      </c>
      <c r="B10783" s="1">
        <v>46146</v>
      </c>
      <c r="C10783" t="s">
        <v>162</v>
      </c>
      <c r="D10783" t="s">
        <v>33</v>
      </c>
      <c r="E10783" t="s">
        <v>53</v>
      </c>
      <c r="F10783" t="s">
        <v>34</v>
      </c>
      <c r="G10783">
        <v>1</v>
      </c>
      <c r="H10783">
        <v>10.199999999999999</v>
      </c>
      <c r="I10783" t="s">
        <v>77</v>
      </c>
      <c r="J10783" t="s">
        <v>305</v>
      </c>
      <c r="K10783">
        <v>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 t="s">
        <v>83</v>
      </c>
      <c r="R10783" t="s">
        <v>83</v>
      </c>
      <c r="S10783" t="s">
        <v>83</v>
      </c>
      <c r="T10783" t="str">
        <f>_xlfn.XLOOKUP(A10783,MI_Match_Analysis!$A$2:$A$8,MI_Match_Analysis!$F$2:$F$8,"Not Found")</f>
        <v>Not Found</v>
      </c>
    </row>
    <row r="10784" spans="1:20" hidden="1" x14ac:dyDescent="0.3">
      <c r="A10784">
        <v>47</v>
      </c>
      <c r="B10784" s="1">
        <v>46146</v>
      </c>
      <c r="C10784" t="s">
        <v>162</v>
      </c>
      <c r="D10784" t="s">
        <v>33</v>
      </c>
      <c r="E10784" t="s">
        <v>53</v>
      </c>
      <c r="F10784" t="s">
        <v>34</v>
      </c>
      <c r="G10784">
        <v>1</v>
      </c>
      <c r="H10784">
        <v>10.3</v>
      </c>
      <c r="I10784" t="s">
        <v>228</v>
      </c>
      <c r="J10784" t="s">
        <v>305</v>
      </c>
      <c r="K10784">
        <v>1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 t="s">
        <v>83</v>
      </c>
      <c r="R10784" t="s">
        <v>83</v>
      </c>
      <c r="S10784" t="s">
        <v>83</v>
      </c>
      <c r="T10784" t="str">
        <f>_xlfn.XLOOKUP(A10784,MI_Match_Analysis!$A$2:$A$8,MI_Match_Analysis!$F$2:$F$8,"Not Found")</f>
        <v>Not Found</v>
      </c>
    </row>
    <row r="10785" spans="1:20" hidden="1" x14ac:dyDescent="0.3">
      <c r="A10785">
        <v>47</v>
      </c>
      <c r="B10785" s="1">
        <v>46146</v>
      </c>
      <c r="C10785" t="s">
        <v>162</v>
      </c>
      <c r="D10785" t="s">
        <v>33</v>
      </c>
      <c r="E10785" t="s">
        <v>53</v>
      </c>
      <c r="F10785" t="s">
        <v>34</v>
      </c>
      <c r="G10785">
        <v>1</v>
      </c>
      <c r="H10785">
        <v>10.4</v>
      </c>
      <c r="I10785" t="s">
        <v>77</v>
      </c>
      <c r="J10785" t="s">
        <v>305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 t="s">
        <v>165</v>
      </c>
      <c r="R10785" t="s">
        <v>77</v>
      </c>
      <c r="S10785" t="s">
        <v>37</v>
      </c>
      <c r="T10785" t="str">
        <f>_xlfn.XLOOKUP(A10785,MI_Match_Analysis!$A$2:$A$8,MI_Match_Analysis!$F$2:$F$8,"Not Found")</f>
        <v>Not Found</v>
      </c>
    </row>
    <row r="10786" spans="1:20" hidden="1" x14ac:dyDescent="0.3">
      <c r="A10786">
        <v>47</v>
      </c>
      <c r="B10786" s="1">
        <v>46146</v>
      </c>
      <c r="C10786" t="s">
        <v>162</v>
      </c>
      <c r="D10786" t="s">
        <v>33</v>
      </c>
      <c r="E10786" t="s">
        <v>53</v>
      </c>
      <c r="F10786" t="s">
        <v>34</v>
      </c>
      <c r="G10786">
        <v>1</v>
      </c>
      <c r="H10786">
        <v>10.5</v>
      </c>
      <c r="I10786" t="s">
        <v>314</v>
      </c>
      <c r="J10786" t="s">
        <v>305</v>
      </c>
      <c r="K10786">
        <v>6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 t="s">
        <v>83</v>
      </c>
      <c r="R10786" t="s">
        <v>83</v>
      </c>
      <c r="S10786" t="s">
        <v>83</v>
      </c>
      <c r="T10786" t="str">
        <f>_xlfn.XLOOKUP(A10786,MI_Match_Analysis!$A$2:$A$8,MI_Match_Analysis!$F$2:$F$8,"Not Found")</f>
        <v>Not Found</v>
      </c>
    </row>
    <row r="10787" spans="1:20" hidden="1" x14ac:dyDescent="0.3">
      <c r="A10787">
        <v>47</v>
      </c>
      <c r="B10787" s="1">
        <v>46146</v>
      </c>
      <c r="C10787" t="s">
        <v>162</v>
      </c>
      <c r="D10787" t="s">
        <v>33</v>
      </c>
      <c r="E10787" t="s">
        <v>53</v>
      </c>
      <c r="F10787" t="s">
        <v>34</v>
      </c>
      <c r="G10787">
        <v>1</v>
      </c>
      <c r="H10787">
        <v>10.6</v>
      </c>
      <c r="I10787" t="s">
        <v>314</v>
      </c>
      <c r="J10787" t="s">
        <v>305</v>
      </c>
      <c r="K10787">
        <v>1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 t="s">
        <v>83</v>
      </c>
      <c r="R10787" t="s">
        <v>83</v>
      </c>
      <c r="S10787" t="s">
        <v>83</v>
      </c>
      <c r="T10787" t="str">
        <f>_xlfn.XLOOKUP(A10787,MI_Match_Analysis!$A$2:$A$8,MI_Match_Analysis!$F$2:$F$8,"Not Found")</f>
        <v>Not Found</v>
      </c>
    </row>
    <row r="10788" spans="1:20" hidden="1" x14ac:dyDescent="0.3">
      <c r="A10788">
        <v>47</v>
      </c>
      <c r="B10788" s="1">
        <v>46146</v>
      </c>
      <c r="C10788" t="s">
        <v>162</v>
      </c>
      <c r="D10788" t="s">
        <v>33</v>
      </c>
      <c r="E10788" t="s">
        <v>53</v>
      </c>
      <c r="F10788" t="s">
        <v>34</v>
      </c>
      <c r="G10788">
        <v>1</v>
      </c>
      <c r="H10788">
        <v>11.1</v>
      </c>
      <c r="I10788" t="s">
        <v>314</v>
      </c>
      <c r="J10788" t="s">
        <v>183</v>
      </c>
      <c r="K10788">
        <v>2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 t="s">
        <v>83</v>
      </c>
      <c r="R10788" t="s">
        <v>83</v>
      </c>
      <c r="S10788" t="s">
        <v>83</v>
      </c>
      <c r="T10788" t="str">
        <f>_xlfn.XLOOKUP(A10788,MI_Match_Analysis!$A$2:$A$8,MI_Match_Analysis!$F$2:$F$8,"Not Found")</f>
        <v>Not Found</v>
      </c>
    </row>
    <row r="10789" spans="1:20" hidden="1" x14ac:dyDescent="0.3">
      <c r="A10789">
        <v>47</v>
      </c>
      <c r="B10789" s="1">
        <v>46146</v>
      </c>
      <c r="C10789" t="s">
        <v>162</v>
      </c>
      <c r="D10789" t="s">
        <v>33</v>
      </c>
      <c r="E10789" t="s">
        <v>53</v>
      </c>
      <c r="F10789" t="s">
        <v>34</v>
      </c>
      <c r="G10789">
        <v>1</v>
      </c>
      <c r="H10789">
        <v>11.2</v>
      </c>
      <c r="I10789" t="s">
        <v>314</v>
      </c>
      <c r="J10789" t="s">
        <v>183</v>
      </c>
      <c r="K10789">
        <v>1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 t="s">
        <v>83</v>
      </c>
      <c r="R10789" t="s">
        <v>83</v>
      </c>
      <c r="S10789" t="s">
        <v>83</v>
      </c>
      <c r="T10789" t="str">
        <f>_xlfn.XLOOKUP(A10789,MI_Match_Analysis!$A$2:$A$8,MI_Match_Analysis!$F$2:$F$8,"Not Found")</f>
        <v>Not Found</v>
      </c>
    </row>
    <row r="10790" spans="1:20" hidden="1" x14ac:dyDescent="0.3">
      <c r="A10790">
        <v>47</v>
      </c>
      <c r="B10790" s="1">
        <v>46146</v>
      </c>
      <c r="C10790" t="s">
        <v>162</v>
      </c>
      <c r="D10790" t="s">
        <v>33</v>
      </c>
      <c r="E10790" t="s">
        <v>53</v>
      </c>
      <c r="F10790" t="s">
        <v>34</v>
      </c>
      <c r="G10790">
        <v>1</v>
      </c>
      <c r="H10790">
        <v>11.3</v>
      </c>
      <c r="I10790" t="s">
        <v>228</v>
      </c>
      <c r="J10790" t="s">
        <v>183</v>
      </c>
      <c r="K10790">
        <v>1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 t="s">
        <v>83</v>
      </c>
      <c r="R10790" t="s">
        <v>83</v>
      </c>
      <c r="S10790" t="s">
        <v>83</v>
      </c>
      <c r="T10790" t="str">
        <f>_xlfn.XLOOKUP(A10790,MI_Match_Analysis!$A$2:$A$8,MI_Match_Analysis!$F$2:$F$8,"Not Found")</f>
        <v>Not Found</v>
      </c>
    </row>
    <row r="10791" spans="1:20" hidden="1" x14ac:dyDescent="0.3">
      <c r="A10791">
        <v>47</v>
      </c>
      <c r="B10791" s="1">
        <v>46146</v>
      </c>
      <c r="C10791" t="s">
        <v>162</v>
      </c>
      <c r="D10791" t="s">
        <v>33</v>
      </c>
      <c r="E10791" t="s">
        <v>53</v>
      </c>
      <c r="F10791" t="s">
        <v>34</v>
      </c>
      <c r="G10791">
        <v>1</v>
      </c>
      <c r="H10791">
        <v>11.4</v>
      </c>
      <c r="I10791" t="s">
        <v>314</v>
      </c>
      <c r="J10791" t="s">
        <v>183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 t="s">
        <v>83</v>
      </c>
      <c r="R10791" t="s">
        <v>83</v>
      </c>
      <c r="S10791" t="s">
        <v>83</v>
      </c>
      <c r="T10791" t="str">
        <f>_xlfn.XLOOKUP(A10791,MI_Match_Analysis!$A$2:$A$8,MI_Match_Analysis!$F$2:$F$8,"Not Found")</f>
        <v>Not Found</v>
      </c>
    </row>
    <row r="10792" spans="1:20" hidden="1" x14ac:dyDescent="0.3">
      <c r="A10792">
        <v>47</v>
      </c>
      <c r="B10792" s="1">
        <v>46146</v>
      </c>
      <c r="C10792" t="s">
        <v>162</v>
      </c>
      <c r="D10792" t="s">
        <v>33</v>
      </c>
      <c r="E10792" t="s">
        <v>53</v>
      </c>
      <c r="F10792" t="s">
        <v>34</v>
      </c>
      <c r="G10792">
        <v>1</v>
      </c>
      <c r="H10792">
        <v>11.5</v>
      </c>
      <c r="I10792" t="s">
        <v>314</v>
      </c>
      <c r="J10792" t="s">
        <v>183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 t="s">
        <v>83</v>
      </c>
      <c r="R10792" t="s">
        <v>83</v>
      </c>
      <c r="S10792" t="s">
        <v>83</v>
      </c>
      <c r="T10792" t="str">
        <f>_xlfn.XLOOKUP(A10792,MI_Match_Analysis!$A$2:$A$8,MI_Match_Analysis!$F$2:$F$8,"Not Found")</f>
        <v>Not Found</v>
      </c>
    </row>
    <row r="10793" spans="1:20" hidden="1" x14ac:dyDescent="0.3">
      <c r="A10793">
        <v>47</v>
      </c>
      <c r="B10793" s="1">
        <v>46146</v>
      </c>
      <c r="C10793" t="s">
        <v>162</v>
      </c>
      <c r="D10793" t="s">
        <v>33</v>
      </c>
      <c r="E10793" t="s">
        <v>53</v>
      </c>
      <c r="F10793" t="s">
        <v>34</v>
      </c>
      <c r="G10793">
        <v>1</v>
      </c>
      <c r="H10793">
        <v>11.6</v>
      </c>
      <c r="I10793" t="s">
        <v>228</v>
      </c>
      <c r="J10793" t="s">
        <v>183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 t="s">
        <v>83</v>
      </c>
      <c r="R10793" t="s">
        <v>83</v>
      </c>
      <c r="S10793" t="s">
        <v>83</v>
      </c>
      <c r="T10793" t="str">
        <f>_xlfn.XLOOKUP(A10793,MI_Match_Analysis!$A$2:$A$8,MI_Match_Analysis!$F$2:$F$8,"Not Found")</f>
        <v>Not Found</v>
      </c>
    </row>
    <row r="10794" spans="1:20" hidden="1" x14ac:dyDescent="0.3">
      <c r="A10794">
        <v>47</v>
      </c>
      <c r="B10794" s="1">
        <v>46146</v>
      </c>
      <c r="C10794" t="s">
        <v>162</v>
      </c>
      <c r="D10794" t="s">
        <v>33</v>
      </c>
      <c r="E10794" t="s">
        <v>53</v>
      </c>
      <c r="F10794" t="s">
        <v>34</v>
      </c>
      <c r="G10794">
        <v>1</v>
      </c>
      <c r="H10794">
        <v>12.1</v>
      </c>
      <c r="I10794" t="s">
        <v>314</v>
      </c>
      <c r="J10794" t="s">
        <v>310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 t="s">
        <v>165</v>
      </c>
      <c r="R10794" t="s">
        <v>314</v>
      </c>
      <c r="S10794" t="s">
        <v>310</v>
      </c>
      <c r="T10794" t="str">
        <f>_xlfn.XLOOKUP(A10794,MI_Match_Analysis!$A$2:$A$8,MI_Match_Analysis!$F$2:$F$8,"Not Found")</f>
        <v>Not Found</v>
      </c>
    </row>
    <row r="10795" spans="1:20" hidden="1" x14ac:dyDescent="0.3">
      <c r="A10795">
        <v>47</v>
      </c>
      <c r="B10795" s="1">
        <v>46146</v>
      </c>
      <c r="C10795" t="s">
        <v>162</v>
      </c>
      <c r="D10795" t="s">
        <v>33</v>
      </c>
      <c r="E10795" t="s">
        <v>53</v>
      </c>
      <c r="F10795" t="s">
        <v>34</v>
      </c>
      <c r="G10795">
        <v>1</v>
      </c>
      <c r="H10795">
        <v>12.2</v>
      </c>
      <c r="I10795" t="s">
        <v>280</v>
      </c>
      <c r="J10795" t="s">
        <v>310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 t="s">
        <v>83</v>
      </c>
      <c r="R10795" t="s">
        <v>83</v>
      </c>
      <c r="S10795" t="s">
        <v>83</v>
      </c>
      <c r="T10795" t="str">
        <f>_xlfn.XLOOKUP(A10795,MI_Match_Analysis!$A$2:$A$8,MI_Match_Analysis!$F$2:$F$8,"Not Found")</f>
        <v>Not Found</v>
      </c>
    </row>
    <row r="10796" spans="1:20" hidden="1" x14ac:dyDescent="0.3">
      <c r="A10796">
        <v>47</v>
      </c>
      <c r="B10796" s="1">
        <v>46146</v>
      </c>
      <c r="C10796" t="s">
        <v>162</v>
      </c>
      <c r="D10796" t="s">
        <v>33</v>
      </c>
      <c r="E10796" t="s">
        <v>53</v>
      </c>
      <c r="F10796" t="s">
        <v>34</v>
      </c>
      <c r="G10796">
        <v>1</v>
      </c>
      <c r="H10796">
        <v>12.3</v>
      </c>
      <c r="I10796" t="s">
        <v>228</v>
      </c>
      <c r="J10796" t="s">
        <v>310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 t="s">
        <v>83</v>
      </c>
      <c r="R10796" t="s">
        <v>83</v>
      </c>
      <c r="S10796" t="s">
        <v>83</v>
      </c>
      <c r="T10796" t="str">
        <f>_xlfn.XLOOKUP(A10796,MI_Match_Analysis!$A$2:$A$8,MI_Match_Analysis!$F$2:$F$8,"Not Found")</f>
        <v>Not Found</v>
      </c>
    </row>
    <row r="10797" spans="1:20" hidden="1" x14ac:dyDescent="0.3">
      <c r="A10797">
        <v>47</v>
      </c>
      <c r="B10797" s="1">
        <v>46146</v>
      </c>
      <c r="C10797" t="s">
        <v>162</v>
      </c>
      <c r="D10797" t="s">
        <v>33</v>
      </c>
      <c r="E10797" t="s">
        <v>53</v>
      </c>
      <c r="F10797" t="s">
        <v>34</v>
      </c>
      <c r="G10797">
        <v>1</v>
      </c>
      <c r="H10797">
        <v>12.4</v>
      </c>
      <c r="I10797" t="s">
        <v>280</v>
      </c>
      <c r="J10797" t="s">
        <v>310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 t="s">
        <v>83</v>
      </c>
      <c r="R10797" t="s">
        <v>83</v>
      </c>
      <c r="S10797" t="s">
        <v>83</v>
      </c>
      <c r="T10797" t="str">
        <f>_xlfn.XLOOKUP(A10797,MI_Match_Analysis!$A$2:$A$8,MI_Match_Analysis!$F$2:$F$8,"Not Found")</f>
        <v>Not Found</v>
      </c>
    </row>
    <row r="10798" spans="1:20" hidden="1" x14ac:dyDescent="0.3">
      <c r="A10798">
        <v>47</v>
      </c>
      <c r="B10798" s="1">
        <v>46146</v>
      </c>
      <c r="C10798" t="s">
        <v>162</v>
      </c>
      <c r="D10798" t="s">
        <v>33</v>
      </c>
      <c r="E10798" t="s">
        <v>53</v>
      </c>
      <c r="F10798" t="s">
        <v>34</v>
      </c>
      <c r="G10798">
        <v>1</v>
      </c>
      <c r="H10798">
        <v>12.5</v>
      </c>
      <c r="I10798" t="s">
        <v>280</v>
      </c>
      <c r="J10798" t="s">
        <v>310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 t="s">
        <v>83</v>
      </c>
      <c r="R10798" t="s">
        <v>83</v>
      </c>
      <c r="S10798" t="s">
        <v>83</v>
      </c>
      <c r="T10798" t="str">
        <f>_xlfn.XLOOKUP(A10798,MI_Match_Analysis!$A$2:$A$8,MI_Match_Analysis!$F$2:$F$8,"Not Found")</f>
        <v>Not Found</v>
      </c>
    </row>
    <row r="10799" spans="1:20" hidden="1" x14ac:dyDescent="0.3">
      <c r="A10799">
        <v>47</v>
      </c>
      <c r="B10799" s="1">
        <v>46146</v>
      </c>
      <c r="C10799" t="s">
        <v>162</v>
      </c>
      <c r="D10799" t="s">
        <v>33</v>
      </c>
      <c r="E10799" t="s">
        <v>53</v>
      </c>
      <c r="F10799" t="s">
        <v>34</v>
      </c>
      <c r="G10799">
        <v>1</v>
      </c>
      <c r="H10799">
        <v>12.6</v>
      </c>
      <c r="I10799" t="s">
        <v>228</v>
      </c>
      <c r="J10799" t="s">
        <v>310</v>
      </c>
      <c r="K10799">
        <v>1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 t="s">
        <v>83</v>
      </c>
      <c r="R10799" t="s">
        <v>83</v>
      </c>
      <c r="S10799" t="s">
        <v>83</v>
      </c>
      <c r="T10799" t="str">
        <f>_xlfn.XLOOKUP(A10799,MI_Match_Analysis!$A$2:$A$8,MI_Match_Analysis!$F$2:$F$8,"Not Found")</f>
        <v>Not Found</v>
      </c>
    </row>
    <row r="10800" spans="1:20" hidden="1" x14ac:dyDescent="0.3">
      <c r="A10800">
        <v>47</v>
      </c>
      <c r="B10800" s="1">
        <v>46146</v>
      </c>
      <c r="C10800" t="s">
        <v>162</v>
      </c>
      <c r="D10800" t="s">
        <v>33</v>
      </c>
      <c r="E10800" t="s">
        <v>53</v>
      </c>
      <c r="F10800" t="s">
        <v>34</v>
      </c>
      <c r="G10800">
        <v>1</v>
      </c>
      <c r="H10800">
        <v>13.1</v>
      </c>
      <c r="I10800" t="s">
        <v>228</v>
      </c>
      <c r="J10800" t="s">
        <v>184</v>
      </c>
      <c r="K10800">
        <v>1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 t="s">
        <v>83</v>
      </c>
      <c r="R10800" t="s">
        <v>83</v>
      </c>
      <c r="S10800" t="s">
        <v>83</v>
      </c>
      <c r="T10800" t="str">
        <f>_xlfn.XLOOKUP(A10800,MI_Match_Analysis!$A$2:$A$8,MI_Match_Analysis!$F$2:$F$8,"Not Found")</f>
        <v>Not Found</v>
      </c>
    </row>
    <row r="10801" spans="1:20" hidden="1" x14ac:dyDescent="0.3">
      <c r="A10801">
        <v>47</v>
      </c>
      <c r="B10801" s="1">
        <v>46146</v>
      </c>
      <c r="C10801" t="s">
        <v>162</v>
      </c>
      <c r="D10801" t="s">
        <v>33</v>
      </c>
      <c r="E10801" t="s">
        <v>53</v>
      </c>
      <c r="F10801" t="s">
        <v>34</v>
      </c>
      <c r="G10801">
        <v>1</v>
      </c>
      <c r="H10801">
        <v>13.2</v>
      </c>
      <c r="I10801" t="s">
        <v>280</v>
      </c>
      <c r="J10801" t="s">
        <v>184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 t="s">
        <v>83</v>
      </c>
      <c r="R10801" t="s">
        <v>83</v>
      </c>
      <c r="S10801" t="s">
        <v>83</v>
      </c>
      <c r="T10801" t="str">
        <f>_xlfn.XLOOKUP(A10801,MI_Match_Analysis!$A$2:$A$8,MI_Match_Analysis!$F$2:$F$8,"Not Found")</f>
        <v>Not Found</v>
      </c>
    </row>
    <row r="10802" spans="1:20" hidden="1" x14ac:dyDescent="0.3">
      <c r="A10802">
        <v>47</v>
      </c>
      <c r="B10802" s="1">
        <v>46146</v>
      </c>
      <c r="C10802" t="s">
        <v>162</v>
      </c>
      <c r="D10802" t="s">
        <v>33</v>
      </c>
      <c r="E10802" t="s">
        <v>53</v>
      </c>
      <c r="F10802" t="s">
        <v>34</v>
      </c>
      <c r="G10802">
        <v>1</v>
      </c>
      <c r="H10802">
        <v>13.3</v>
      </c>
      <c r="I10802" t="s">
        <v>228</v>
      </c>
      <c r="J10802" t="s">
        <v>184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 t="s">
        <v>83</v>
      </c>
      <c r="R10802" t="s">
        <v>83</v>
      </c>
      <c r="S10802" t="s">
        <v>83</v>
      </c>
      <c r="T10802" t="str">
        <f>_xlfn.XLOOKUP(A10802,MI_Match_Analysis!$A$2:$A$8,MI_Match_Analysis!$F$2:$F$8,"Not Found")</f>
        <v>Not Found</v>
      </c>
    </row>
    <row r="10803" spans="1:20" hidden="1" x14ac:dyDescent="0.3">
      <c r="A10803">
        <v>47</v>
      </c>
      <c r="B10803" s="1">
        <v>46146</v>
      </c>
      <c r="C10803" t="s">
        <v>162</v>
      </c>
      <c r="D10803" t="s">
        <v>33</v>
      </c>
      <c r="E10803" t="s">
        <v>53</v>
      </c>
      <c r="F10803" t="s">
        <v>34</v>
      </c>
      <c r="G10803">
        <v>1</v>
      </c>
      <c r="H10803">
        <v>13.3</v>
      </c>
      <c r="I10803" t="s">
        <v>280</v>
      </c>
      <c r="J10803" t="s">
        <v>184</v>
      </c>
      <c r="K10803">
        <v>0</v>
      </c>
      <c r="L10803">
        <v>1</v>
      </c>
      <c r="M10803">
        <v>1</v>
      </c>
      <c r="N10803">
        <v>0</v>
      </c>
      <c r="O10803">
        <v>0</v>
      </c>
      <c r="P10803">
        <v>0</v>
      </c>
      <c r="Q10803" t="s">
        <v>83</v>
      </c>
      <c r="R10803" t="s">
        <v>83</v>
      </c>
      <c r="S10803" t="s">
        <v>83</v>
      </c>
      <c r="T10803" t="str">
        <f>_xlfn.XLOOKUP(A10803,MI_Match_Analysis!$A$2:$A$8,MI_Match_Analysis!$F$2:$F$8,"Not Found")</f>
        <v>Not Found</v>
      </c>
    </row>
    <row r="10804" spans="1:20" hidden="1" x14ac:dyDescent="0.3">
      <c r="A10804">
        <v>47</v>
      </c>
      <c r="B10804" s="1">
        <v>46146</v>
      </c>
      <c r="C10804" t="s">
        <v>162</v>
      </c>
      <c r="D10804" t="s">
        <v>33</v>
      </c>
      <c r="E10804" t="s">
        <v>53</v>
      </c>
      <c r="F10804" t="s">
        <v>34</v>
      </c>
      <c r="G10804">
        <v>1</v>
      </c>
      <c r="H10804">
        <v>13.3</v>
      </c>
      <c r="I10804" t="s">
        <v>280</v>
      </c>
      <c r="J10804" t="s">
        <v>184</v>
      </c>
      <c r="K10804">
        <v>0</v>
      </c>
      <c r="L10804">
        <v>1</v>
      </c>
      <c r="M10804">
        <v>0</v>
      </c>
      <c r="N10804">
        <v>0</v>
      </c>
      <c r="O10804">
        <v>0</v>
      </c>
      <c r="P10804">
        <v>1</v>
      </c>
      <c r="Q10804" t="s">
        <v>83</v>
      </c>
      <c r="R10804" t="s">
        <v>83</v>
      </c>
      <c r="S10804" t="s">
        <v>83</v>
      </c>
      <c r="T10804" t="str">
        <f>_xlfn.XLOOKUP(A10804,MI_Match_Analysis!$A$2:$A$8,MI_Match_Analysis!$F$2:$F$8,"Not Found")</f>
        <v>Not Found</v>
      </c>
    </row>
    <row r="10805" spans="1:20" hidden="1" x14ac:dyDescent="0.3">
      <c r="A10805">
        <v>47</v>
      </c>
      <c r="B10805" s="1">
        <v>46146</v>
      </c>
      <c r="C10805" t="s">
        <v>162</v>
      </c>
      <c r="D10805" t="s">
        <v>33</v>
      </c>
      <c r="E10805" t="s">
        <v>53</v>
      </c>
      <c r="F10805" t="s">
        <v>34</v>
      </c>
      <c r="G10805">
        <v>1</v>
      </c>
      <c r="H10805">
        <v>13.3</v>
      </c>
      <c r="I10805" t="s">
        <v>280</v>
      </c>
      <c r="J10805" t="s">
        <v>184</v>
      </c>
      <c r="K10805">
        <v>1</v>
      </c>
      <c r="L10805">
        <v>1</v>
      </c>
      <c r="M10805">
        <v>0</v>
      </c>
      <c r="N10805">
        <v>0</v>
      </c>
      <c r="O10805">
        <v>0</v>
      </c>
      <c r="P10805">
        <v>1</v>
      </c>
      <c r="Q10805" t="s">
        <v>83</v>
      </c>
      <c r="R10805" t="s">
        <v>83</v>
      </c>
      <c r="S10805" t="s">
        <v>83</v>
      </c>
      <c r="T10805" t="str">
        <f>_xlfn.XLOOKUP(A10805,MI_Match_Analysis!$A$2:$A$8,MI_Match_Analysis!$F$2:$F$8,"Not Found")</f>
        <v>Not Found</v>
      </c>
    </row>
    <row r="10806" spans="1:20" hidden="1" x14ac:dyDescent="0.3">
      <c r="A10806">
        <v>47</v>
      </c>
      <c r="B10806" s="1">
        <v>46146</v>
      </c>
      <c r="C10806" t="s">
        <v>162</v>
      </c>
      <c r="D10806" t="s">
        <v>33</v>
      </c>
      <c r="E10806" t="s">
        <v>53</v>
      </c>
      <c r="F10806" t="s">
        <v>34</v>
      </c>
      <c r="G10806">
        <v>1</v>
      </c>
      <c r="H10806">
        <v>13.4</v>
      </c>
      <c r="I10806" t="s">
        <v>228</v>
      </c>
      <c r="J10806" t="s">
        <v>184</v>
      </c>
      <c r="K10806">
        <v>1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 t="s">
        <v>83</v>
      </c>
      <c r="R10806" t="s">
        <v>83</v>
      </c>
      <c r="S10806" t="s">
        <v>83</v>
      </c>
      <c r="T10806" t="str">
        <f>_xlfn.XLOOKUP(A10806,MI_Match_Analysis!$A$2:$A$8,MI_Match_Analysis!$F$2:$F$8,"Not Found")</f>
        <v>Not Found</v>
      </c>
    </row>
    <row r="10807" spans="1:20" hidden="1" x14ac:dyDescent="0.3">
      <c r="A10807">
        <v>47</v>
      </c>
      <c r="B10807" s="1">
        <v>46146</v>
      </c>
      <c r="C10807" t="s">
        <v>162</v>
      </c>
      <c r="D10807" t="s">
        <v>33</v>
      </c>
      <c r="E10807" t="s">
        <v>53</v>
      </c>
      <c r="F10807" t="s">
        <v>34</v>
      </c>
      <c r="G10807">
        <v>1</v>
      </c>
      <c r="H10807">
        <v>13.5</v>
      </c>
      <c r="I10807" t="s">
        <v>280</v>
      </c>
      <c r="J10807" t="s">
        <v>184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 t="s">
        <v>83</v>
      </c>
      <c r="R10807" t="s">
        <v>83</v>
      </c>
      <c r="S10807" t="s">
        <v>83</v>
      </c>
      <c r="T10807" t="str">
        <f>_xlfn.XLOOKUP(A10807,MI_Match_Analysis!$A$2:$A$8,MI_Match_Analysis!$F$2:$F$8,"Not Found")</f>
        <v>Not Found</v>
      </c>
    </row>
    <row r="10808" spans="1:20" hidden="1" x14ac:dyDescent="0.3">
      <c r="A10808">
        <v>47</v>
      </c>
      <c r="B10808" s="1">
        <v>46146</v>
      </c>
      <c r="C10808" t="s">
        <v>162</v>
      </c>
      <c r="D10808" t="s">
        <v>33</v>
      </c>
      <c r="E10808" t="s">
        <v>53</v>
      </c>
      <c r="F10808" t="s">
        <v>34</v>
      </c>
      <c r="G10808">
        <v>1</v>
      </c>
      <c r="H10808">
        <v>13.6</v>
      </c>
      <c r="I10808" t="s">
        <v>280</v>
      </c>
      <c r="J10808" t="s">
        <v>184</v>
      </c>
      <c r="K10808">
        <v>1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 t="s">
        <v>83</v>
      </c>
      <c r="R10808" t="s">
        <v>83</v>
      </c>
      <c r="S10808" t="s">
        <v>83</v>
      </c>
      <c r="T10808" t="str">
        <f>_xlfn.XLOOKUP(A10808,MI_Match_Analysis!$A$2:$A$8,MI_Match_Analysis!$F$2:$F$8,"Not Found")</f>
        <v>Not Found</v>
      </c>
    </row>
    <row r="10809" spans="1:20" hidden="1" x14ac:dyDescent="0.3">
      <c r="A10809">
        <v>47</v>
      </c>
      <c r="B10809" s="1">
        <v>46146</v>
      </c>
      <c r="C10809" t="s">
        <v>162</v>
      </c>
      <c r="D10809" t="s">
        <v>33</v>
      </c>
      <c r="E10809" t="s">
        <v>53</v>
      </c>
      <c r="F10809" t="s">
        <v>34</v>
      </c>
      <c r="G10809">
        <v>1</v>
      </c>
      <c r="H10809">
        <v>14.1</v>
      </c>
      <c r="I10809" t="s">
        <v>280</v>
      </c>
      <c r="J10809" t="s">
        <v>310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 t="s">
        <v>83</v>
      </c>
      <c r="R10809" t="s">
        <v>83</v>
      </c>
      <c r="S10809" t="s">
        <v>83</v>
      </c>
      <c r="T10809" t="str">
        <f>_xlfn.XLOOKUP(A10809,MI_Match_Analysis!$A$2:$A$8,MI_Match_Analysis!$F$2:$F$8,"Not Found")</f>
        <v>Not Found</v>
      </c>
    </row>
    <row r="10810" spans="1:20" hidden="1" x14ac:dyDescent="0.3">
      <c r="A10810">
        <v>47</v>
      </c>
      <c r="B10810" s="1">
        <v>46146</v>
      </c>
      <c r="C10810" t="s">
        <v>162</v>
      </c>
      <c r="D10810" t="s">
        <v>33</v>
      </c>
      <c r="E10810" t="s">
        <v>53</v>
      </c>
      <c r="F10810" t="s">
        <v>34</v>
      </c>
      <c r="G10810">
        <v>1</v>
      </c>
      <c r="H10810">
        <v>14.2</v>
      </c>
      <c r="I10810" t="s">
        <v>280</v>
      </c>
      <c r="J10810" t="s">
        <v>310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 t="s">
        <v>83</v>
      </c>
      <c r="R10810" t="s">
        <v>83</v>
      </c>
      <c r="S10810" t="s">
        <v>83</v>
      </c>
      <c r="T10810" t="str">
        <f>_xlfn.XLOOKUP(A10810,MI_Match_Analysis!$A$2:$A$8,MI_Match_Analysis!$F$2:$F$8,"Not Found")</f>
        <v>Not Found</v>
      </c>
    </row>
    <row r="10811" spans="1:20" hidden="1" x14ac:dyDescent="0.3">
      <c r="A10811">
        <v>47</v>
      </c>
      <c r="B10811" s="1">
        <v>46146</v>
      </c>
      <c r="C10811" t="s">
        <v>162</v>
      </c>
      <c r="D10811" t="s">
        <v>33</v>
      </c>
      <c r="E10811" t="s">
        <v>53</v>
      </c>
      <c r="F10811" t="s">
        <v>34</v>
      </c>
      <c r="G10811">
        <v>1</v>
      </c>
      <c r="H10811">
        <v>14.3</v>
      </c>
      <c r="I10811" t="s">
        <v>280</v>
      </c>
      <c r="J10811" t="s">
        <v>310</v>
      </c>
      <c r="K10811">
        <v>1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 t="s">
        <v>83</v>
      </c>
      <c r="R10811" t="s">
        <v>83</v>
      </c>
      <c r="S10811" t="s">
        <v>83</v>
      </c>
      <c r="T10811" t="str">
        <f>_xlfn.XLOOKUP(A10811,MI_Match_Analysis!$A$2:$A$8,MI_Match_Analysis!$F$2:$F$8,"Not Found")</f>
        <v>Not Found</v>
      </c>
    </row>
    <row r="10812" spans="1:20" hidden="1" x14ac:dyDescent="0.3">
      <c r="A10812">
        <v>47</v>
      </c>
      <c r="B10812" s="1">
        <v>46146</v>
      </c>
      <c r="C10812" t="s">
        <v>162</v>
      </c>
      <c r="D10812" t="s">
        <v>33</v>
      </c>
      <c r="E10812" t="s">
        <v>53</v>
      </c>
      <c r="F10812" t="s">
        <v>34</v>
      </c>
      <c r="G10812">
        <v>1</v>
      </c>
      <c r="H10812">
        <v>14.4</v>
      </c>
      <c r="I10812" t="s">
        <v>228</v>
      </c>
      <c r="J10812" t="s">
        <v>310</v>
      </c>
      <c r="K10812">
        <v>1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 t="s">
        <v>83</v>
      </c>
      <c r="R10812" t="s">
        <v>83</v>
      </c>
      <c r="S10812" t="s">
        <v>83</v>
      </c>
      <c r="T10812" t="str">
        <f>_xlfn.XLOOKUP(A10812,MI_Match_Analysis!$A$2:$A$8,MI_Match_Analysis!$F$2:$F$8,"Not Found")</f>
        <v>Not Found</v>
      </c>
    </row>
    <row r="10813" spans="1:20" hidden="1" x14ac:dyDescent="0.3">
      <c r="A10813">
        <v>47</v>
      </c>
      <c r="B10813" s="1">
        <v>46146</v>
      </c>
      <c r="C10813" t="s">
        <v>162</v>
      </c>
      <c r="D10813" t="s">
        <v>33</v>
      </c>
      <c r="E10813" t="s">
        <v>53</v>
      </c>
      <c r="F10813" t="s">
        <v>34</v>
      </c>
      <c r="G10813">
        <v>1</v>
      </c>
      <c r="H10813">
        <v>14.5</v>
      </c>
      <c r="I10813" t="s">
        <v>280</v>
      </c>
      <c r="J10813" t="s">
        <v>310</v>
      </c>
      <c r="K10813">
        <v>1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 t="s">
        <v>83</v>
      </c>
      <c r="R10813" t="s">
        <v>83</v>
      </c>
      <c r="S10813" t="s">
        <v>83</v>
      </c>
      <c r="T10813" t="str">
        <f>_xlfn.XLOOKUP(A10813,MI_Match_Analysis!$A$2:$A$8,MI_Match_Analysis!$F$2:$F$8,"Not Found")</f>
        <v>Not Found</v>
      </c>
    </row>
    <row r="10814" spans="1:20" hidden="1" x14ac:dyDescent="0.3">
      <c r="A10814">
        <v>47</v>
      </c>
      <c r="B10814" s="1">
        <v>46146</v>
      </c>
      <c r="C10814" t="s">
        <v>162</v>
      </c>
      <c r="D10814" t="s">
        <v>33</v>
      </c>
      <c r="E10814" t="s">
        <v>53</v>
      </c>
      <c r="F10814" t="s">
        <v>34</v>
      </c>
      <c r="G10814">
        <v>1</v>
      </c>
      <c r="H10814">
        <v>14.6</v>
      </c>
      <c r="I10814" t="s">
        <v>228</v>
      </c>
      <c r="J10814" t="s">
        <v>310</v>
      </c>
      <c r="K10814">
        <v>1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 t="s">
        <v>83</v>
      </c>
      <c r="R10814" t="s">
        <v>83</v>
      </c>
      <c r="S10814" t="s">
        <v>83</v>
      </c>
      <c r="T10814" t="str">
        <f>_xlfn.XLOOKUP(A10814,MI_Match_Analysis!$A$2:$A$8,MI_Match_Analysis!$F$2:$F$8,"Not Found")</f>
        <v>Not Found</v>
      </c>
    </row>
    <row r="10815" spans="1:20" hidden="1" x14ac:dyDescent="0.3">
      <c r="A10815">
        <v>47</v>
      </c>
      <c r="B10815" s="1">
        <v>46146</v>
      </c>
      <c r="C10815" t="s">
        <v>162</v>
      </c>
      <c r="D10815" t="s">
        <v>33</v>
      </c>
      <c r="E10815" t="s">
        <v>53</v>
      </c>
      <c r="F10815" t="s">
        <v>34</v>
      </c>
      <c r="G10815">
        <v>1</v>
      </c>
      <c r="H10815">
        <v>15.1</v>
      </c>
      <c r="I10815" t="s">
        <v>228</v>
      </c>
      <c r="J10815" t="s">
        <v>183</v>
      </c>
      <c r="K10815">
        <v>4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 t="s">
        <v>83</v>
      </c>
      <c r="R10815" t="s">
        <v>83</v>
      </c>
      <c r="S10815" t="s">
        <v>83</v>
      </c>
      <c r="T10815" t="str">
        <f>_xlfn.XLOOKUP(A10815,MI_Match_Analysis!$A$2:$A$8,MI_Match_Analysis!$F$2:$F$8,"Not Found")</f>
        <v>Not Found</v>
      </c>
    </row>
    <row r="10816" spans="1:20" hidden="1" x14ac:dyDescent="0.3">
      <c r="A10816">
        <v>47</v>
      </c>
      <c r="B10816" s="1">
        <v>46146</v>
      </c>
      <c r="C10816" t="s">
        <v>162</v>
      </c>
      <c r="D10816" t="s">
        <v>33</v>
      </c>
      <c r="E10816" t="s">
        <v>53</v>
      </c>
      <c r="F10816" t="s">
        <v>34</v>
      </c>
      <c r="G10816">
        <v>1</v>
      </c>
      <c r="H10816">
        <v>15.2</v>
      </c>
      <c r="I10816" t="s">
        <v>228</v>
      </c>
      <c r="J10816" t="s">
        <v>183</v>
      </c>
      <c r="K10816">
        <v>1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 t="s">
        <v>83</v>
      </c>
      <c r="R10816" t="s">
        <v>83</v>
      </c>
      <c r="S10816" t="s">
        <v>83</v>
      </c>
      <c r="T10816" t="str">
        <f>_xlfn.XLOOKUP(A10816,MI_Match_Analysis!$A$2:$A$8,MI_Match_Analysis!$F$2:$F$8,"Not Found")</f>
        <v>Not Found</v>
      </c>
    </row>
    <row r="10817" spans="1:20" hidden="1" x14ac:dyDescent="0.3">
      <c r="A10817">
        <v>47</v>
      </c>
      <c r="B10817" s="1">
        <v>46146</v>
      </c>
      <c r="C10817" t="s">
        <v>162</v>
      </c>
      <c r="D10817" t="s">
        <v>33</v>
      </c>
      <c r="E10817" t="s">
        <v>53</v>
      </c>
      <c r="F10817" t="s">
        <v>34</v>
      </c>
      <c r="G10817">
        <v>1</v>
      </c>
      <c r="H10817">
        <v>15.3</v>
      </c>
      <c r="I10817" t="s">
        <v>280</v>
      </c>
      <c r="J10817" t="s">
        <v>183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 t="s">
        <v>83</v>
      </c>
      <c r="R10817" t="s">
        <v>83</v>
      </c>
      <c r="S10817" t="s">
        <v>83</v>
      </c>
      <c r="T10817" t="str">
        <f>_xlfn.XLOOKUP(A10817,MI_Match_Analysis!$A$2:$A$8,MI_Match_Analysis!$F$2:$F$8,"Not Found")</f>
        <v>Not Found</v>
      </c>
    </row>
    <row r="10818" spans="1:20" hidden="1" x14ac:dyDescent="0.3">
      <c r="A10818">
        <v>47</v>
      </c>
      <c r="B10818" s="1">
        <v>46146</v>
      </c>
      <c r="C10818" t="s">
        <v>162</v>
      </c>
      <c r="D10818" t="s">
        <v>33</v>
      </c>
      <c r="E10818" t="s">
        <v>53</v>
      </c>
      <c r="F10818" t="s">
        <v>34</v>
      </c>
      <c r="G10818">
        <v>1</v>
      </c>
      <c r="H10818">
        <v>15.4</v>
      </c>
      <c r="I10818" t="s">
        <v>228</v>
      </c>
      <c r="J10818" t="s">
        <v>183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 t="s">
        <v>83</v>
      </c>
      <c r="R10818" t="s">
        <v>83</v>
      </c>
      <c r="S10818" t="s">
        <v>83</v>
      </c>
      <c r="T10818" t="str">
        <f>_xlfn.XLOOKUP(A10818,MI_Match_Analysis!$A$2:$A$8,MI_Match_Analysis!$F$2:$F$8,"Not Found")</f>
        <v>Not Found</v>
      </c>
    </row>
    <row r="10819" spans="1:20" hidden="1" x14ac:dyDescent="0.3">
      <c r="A10819">
        <v>47</v>
      </c>
      <c r="B10819" s="1">
        <v>46146</v>
      </c>
      <c r="C10819" t="s">
        <v>162</v>
      </c>
      <c r="D10819" t="s">
        <v>33</v>
      </c>
      <c r="E10819" t="s">
        <v>53</v>
      </c>
      <c r="F10819" t="s">
        <v>34</v>
      </c>
      <c r="G10819">
        <v>1</v>
      </c>
      <c r="H10819">
        <v>15.5</v>
      </c>
      <c r="I10819" t="s">
        <v>280</v>
      </c>
      <c r="J10819" t="s">
        <v>183</v>
      </c>
      <c r="K10819">
        <v>6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 t="s">
        <v>83</v>
      </c>
      <c r="R10819" t="s">
        <v>83</v>
      </c>
      <c r="S10819" t="s">
        <v>83</v>
      </c>
      <c r="T10819" t="str">
        <f>_xlfn.XLOOKUP(A10819,MI_Match_Analysis!$A$2:$A$8,MI_Match_Analysis!$F$2:$F$8,"Not Found")</f>
        <v>Not Found</v>
      </c>
    </row>
    <row r="10820" spans="1:20" hidden="1" x14ac:dyDescent="0.3">
      <c r="A10820">
        <v>47</v>
      </c>
      <c r="B10820" s="1">
        <v>46146</v>
      </c>
      <c r="C10820" t="s">
        <v>162</v>
      </c>
      <c r="D10820" t="s">
        <v>33</v>
      </c>
      <c r="E10820" t="s">
        <v>53</v>
      </c>
      <c r="F10820" t="s">
        <v>34</v>
      </c>
      <c r="G10820">
        <v>1</v>
      </c>
      <c r="H10820">
        <v>15.6</v>
      </c>
      <c r="I10820" t="s">
        <v>280</v>
      </c>
      <c r="J10820" t="s">
        <v>183</v>
      </c>
      <c r="K10820">
        <v>4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 t="s">
        <v>83</v>
      </c>
      <c r="R10820" t="s">
        <v>83</v>
      </c>
      <c r="S10820" t="s">
        <v>83</v>
      </c>
      <c r="T10820" t="str">
        <f>_xlfn.XLOOKUP(A10820,MI_Match_Analysis!$A$2:$A$8,MI_Match_Analysis!$F$2:$F$8,"Not Found")</f>
        <v>Not Found</v>
      </c>
    </row>
    <row r="10821" spans="1:20" hidden="1" x14ac:dyDescent="0.3">
      <c r="A10821">
        <v>47</v>
      </c>
      <c r="B10821" s="1">
        <v>46146</v>
      </c>
      <c r="C10821" t="s">
        <v>162</v>
      </c>
      <c r="D10821" t="s">
        <v>33</v>
      </c>
      <c r="E10821" t="s">
        <v>53</v>
      </c>
      <c r="F10821" t="s">
        <v>34</v>
      </c>
      <c r="G10821">
        <v>1</v>
      </c>
      <c r="H10821">
        <v>16.100000000000001</v>
      </c>
      <c r="I10821" t="s">
        <v>228</v>
      </c>
      <c r="J10821" t="s">
        <v>310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 t="s">
        <v>83</v>
      </c>
      <c r="R10821" t="s">
        <v>83</v>
      </c>
      <c r="S10821" t="s">
        <v>83</v>
      </c>
      <c r="T10821" t="str">
        <f>_xlfn.XLOOKUP(A10821,MI_Match_Analysis!$A$2:$A$8,MI_Match_Analysis!$F$2:$F$8,"Not Found")</f>
        <v>Not Found</v>
      </c>
    </row>
    <row r="10822" spans="1:20" hidden="1" x14ac:dyDescent="0.3">
      <c r="A10822">
        <v>47</v>
      </c>
      <c r="B10822" s="1">
        <v>46146</v>
      </c>
      <c r="C10822" t="s">
        <v>162</v>
      </c>
      <c r="D10822" t="s">
        <v>33</v>
      </c>
      <c r="E10822" t="s">
        <v>53</v>
      </c>
      <c r="F10822" t="s">
        <v>34</v>
      </c>
      <c r="G10822">
        <v>1</v>
      </c>
      <c r="H10822">
        <v>16.2</v>
      </c>
      <c r="I10822" t="s">
        <v>228</v>
      </c>
      <c r="J10822" t="s">
        <v>310</v>
      </c>
      <c r="K10822">
        <v>6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 t="s">
        <v>83</v>
      </c>
      <c r="R10822" t="s">
        <v>83</v>
      </c>
      <c r="S10822" t="s">
        <v>83</v>
      </c>
      <c r="T10822" t="str">
        <f>_xlfn.XLOOKUP(A10822,MI_Match_Analysis!$A$2:$A$8,MI_Match_Analysis!$F$2:$F$8,"Not Found")</f>
        <v>Not Found</v>
      </c>
    </row>
    <row r="10823" spans="1:20" hidden="1" x14ac:dyDescent="0.3">
      <c r="A10823">
        <v>47</v>
      </c>
      <c r="B10823" s="1">
        <v>46146</v>
      </c>
      <c r="C10823" t="s">
        <v>162</v>
      </c>
      <c r="D10823" t="s">
        <v>33</v>
      </c>
      <c r="E10823" t="s">
        <v>53</v>
      </c>
      <c r="F10823" t="s">
        <v>34</v>
      </c>
      <c r="G10823">
        <v>1</v>
      </c>
      <c r="H10823">
        <v>16.3</v>
      </c>
      <c r="I10823" t="s">
        <v>228</v>
      </c>
      <c r="J10823" t="s">
        <v>310</v>
      </c>
      <c r="K10823">
        <v>1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 t="s">
        <v>83</v>
      </c>
      <c r="R10823" t="s">
        <v>83</v>
      </c>
      <c r="S10823" t="s">
        <v>83</v>
      </c>
      <c r="T10823" t="str">
        <f>_xlfn.XLOOKUP(A10823,MI_Match_Analysis!$A$2:$A$8,MI_Match_Analysis!$F$2:$F$8,"Not Found")</f>
        <v>Not Found</v>
      </c>
    </row>
    <row r="10824" spans="1:20" hidden="1" x14ac:dyDescent="0.3">
      <c r="A10824">
        <v>47</v>
      </c>
      <c r="B10824" s="1">
        <v>46146</v>
      </c>
      <c r="C10824" t="s">
        <v>162</v>
      </c>
      <c r="D10824" t="s">
        <v>33</v>
      </c>
      <c r="E10824" t="s">
        <v>53</v>
      </c>
      <c r="F10824" t="s">
        <v>34</v>
      </c>
      <c r="G10824">
        <v>1</v>
      </c>
      <c r="H10824">
        <v>16.399999999999999</v>
      </c>
      <c r="I10824" t="s">
        <v>280</v>
      </c>
      <c r="J10824" t="s">
        <v>310</v>
      </c>
      <c r="K10824">
        <v>6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 t="s">
        <v>83</v>
      </c>
      <c r="R10824" t="s">
        <v>83</v>
      </c>
      <c r="S10824" t="s">
        <v>83</v>
      </c>
      <c r="T10824" t="str">
        <f>_xlfn.XLOOKUP(A10824,MI_Match_Analysis!$A$2:$A$8,MI_Match_Analysis!$F$2:$F$8,"Not Found")</f>
        <v>Not Found</v>
      </c>
    </row>
    <row r="10825" spans="1:20" hidden="1" x14ac:dyDescent="0.3">
      <c r="A10825">
        <v>47</v>
      </c>
      <c r="B10825" s="1">
        <v>46146</v>
      </c>
      <c r="C10825" t="s">
        <v>162</v>
      </c>
      <c r="D10825" t="s">
        <v>33</v>
      </c>
      <c r="E10825" t="s">
        <v>53</v>
      </c>
      <c r="F10825" t="s">
        <v>34</v>
      </c>
      <c r="G10825">
        <v>1</v>
      </c>
      <c r="H10825">
        <v>16.5</v>
      </c>
      <c r="I10825" t="s">
        <v>280</v>
      </c>
      <c r="J10825" t="s">
        <v>310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 t="s">
        <v>83</v>
      </c>
      <c r="R10825" t="s">
        <v>83</v>
      </c>
      <c r="S10825" t="s">
        <v>83</v>
      </c>
      <c r="T10825" t="str">
        <f>_xlfn.XLOOKUP(A10825,MI_Match_Analysis!$A$2:$A$8,MI_Match_Analysis!$F$2:$F$8,"Not Found")</f>
        <v>Not Found</v>
      </c>
    </row>
    <row r="10826" spans="1:20" hidden="1" x14ac:dyDescent="0.3">
      <c r="A10826">
        <v>47</v>
      </c>
      <c r="B10826" s="1">
        <v>46146</v>
      </c>
      <c r="C10826" t="s">
        <v>162</v>
      </c>
      <c r="D10826" t="s">
        <v>33</v>
      </c>
      <c r="E10826" t="s">
        <v>53</v>
      </c>
      <c r="F10826" t="s">
        <v>34</v>
      </c>
      <c r="G10826">
        <v>1</v>
      </c>
      <c r="H10826">
        <v>16.600000000000001</v>
      </c>
      <c r="I10826" t="s">
        <v>280</v>
      </c>
      <c r="J10826" t="s">
        <v>310</v>
      </c>
      <c r="K10826">
        <v>1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 t="s">
        <v>83</v>
      </c>
      <c r="R10826" t="s">
        <v>83</v>
      </c>
      <c r="S10826" t="s">
        <v>83</v>
      </c>
      <c r="T10826" t="str">
        <f>_xlfn.XLOOKUP(A10826,MI_Match_Analysis!$A$2:$A$8,MI_Match_Analysis!$F$2:$F$8,"Not Found")</f>
        <v>Not Found</v>
      </c>
    </row>
    <row r="10827" spans="1:20" hidden="1" x14ac:dyDescent="0.3">
      <c r="A10827">
        <v>47</v>
      </c>
      <c r="B10827" s="1">
        <v>46146</v>
      </c>
      <c r="C10827" t="s">
        <v>162</v>
      </c>
      <c r="D10827" t="s">
        <v>33</v>
      </c>
      <c r="E10827" t="s">
        <v>53</v>
      </c>
      <c r="F10827" t="s">
        <v>34</v>
      </c>
      <c r="G10827">
        <v>1</v>
      </c>
      <c r="H10827">
        <v>17.100000000000001</v>
      </c>
      <c r="I10827" t="s">
        <v>280</v>
      </c>
      <c r="J10827" t="s">
        <v>247</v>
      </c>
      <c r="K10827">
        <v>0</v>
      </c>
      <c r="L10827">
        <v>1</v>
      </c>
      <c r="M10827">
        <v>1</v>
      </c>
      <c r="N10827">
        <v>0</v>
      </c>
      <c r="O10827">
        <v>0</v>
      </c>
      <c r="P10827">
        <v>0</v>
      </c>
      <c r="Q10827" t="s">
        <v>83</v>
      </c>
      <c r="R10827" t="s">
        <v>83</v>
      </c>
      <c r="S10827" t="s">
        <v>83</v>
      </c>
      <c r="T10827" t="str">
        <f>_xlfn.XLOOKUP(A10827,MI_Match_Analysis!$A$2:$A$8,MI_Match_Analysis!$F$2:$F$8,"Not Found")</f>
        <v>Not Found</v>
      </c>
    </row>
    <row r="10828" spans="1:20" hidden="1" x14ac:dyDescent="0.3">
      <c r="A10828">
        <v>47</v>
      </c>
      <c r="B10828" s="1">
        <v>46146</v>
      </c>
      <c r="C10828" t="s">
        <v>162</v>
      </c>
      <c r="D10828" t="s">
        <v>33</v>
      </c>
      <c r="E10828" t="s">
        <v>53</v>
      </c>
      <c r="F10828" t="s">
        <v>34</v>
      </c>
      <c r="G10828">
        <v>1</v>
      </c>
      <c r="H10828">
        <v>17.100000000000001</v>
      </c>
      <c r="I10828" t="s">
        <v>280</v>
      </c>
      <c r="J10828" t="s">
        <v>247</v>
      </c>
      <c r="K10828">
        <v>2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 t="s">
        <v>83</v>
      </c>
      <c r="R10828" t="s">
        <v>83</v>
      </c>
      <c r="S10828" t="s">
        <v>83</v>
      </c>
      <c r="T10828" t="str">
        <f>_xlfn.XLOOKUP(A10828,MI_Match_Analysis!$A$2:$A$8,MI_Match_Analysis!$F$2:$F$8,"Not Found")</f>
        <v>Not Found</v>
      </c>
    </row>
    <row r="10829" spans="1:20" hidden="1" x14ac:dyDescent="0.3">
      <c r="A10829">
        <v>47</v>
      </c>
      <c r="B10829" s="1">
        <v>46146</v>
      </c>
      <c r="C10829" t="s">
        <v>162</v>
      </c>
      <c r="D10829" t="s">
        <v>33</v>
      </c>
      <c r="E10829" t="s">
        <v>53</v>
      </c>
      <c r="F10829" t="s">
        <v>34</v>
      </c>
      <c r="G10829">
        <v>1</v>
      </c>
      <c r="H10829">
        <v>17.2</v>
      </c>
      <c r="I10829" t="s">
        <v>280</v>
      </c>
      <c r="J10829" t="s">
        <v>247</v>
      </c>
      <c r="K10829">
        <v>0</v>
      </c>
      <c r="L10829">
        <v>1</v>
      </c>
      <c r="M10829">
        <v>1</v>
      </c>
      <c r="N10829">
        <v>0</v>
      </c>
      <c r="O10829">
        <v>0</v>
      </c>
      <c r="P10829">
        <v>0</v>
      </c>
      <c r="Q10829" t="s">
        <v>83</v>
      </c>
      <c r="R10829" t="s">
        <v>83</v>
      </c>
      <c r="S10829" t="s">
        <v>83</v>
      </c>
      <c r="T10829" t="str">
        <f>_xlfn.XLOOKUP(A10829,MI_Match_Analysis!$A$2:$A$8,MI_Match_Analysis!$F$2:$F$8,"Not Found")</f>
        <v>Not Found</v>
      </c>
    </row>
    <row r="10830" spans="1:20" hidden="1" x14ac:dyDescent="0.3">
      <c r="A10830">
        <v>47</v>
      </c>
      <c r="B10830" s="1">
        <v>46146</v>
      </c>
      <c r="C10830" t="s">
        <v>162</v>
      </c>
      <c r="D10830" t="s">
        <v>33</v>
      </c>
      <c r="E10830" t="s">
        <v>53</v>
      </c>
      <c r="F10830" t="s">
        <v>34</v>
      </c>
      <c r="G10830">
        <v>1</v>
      </c>
      <c r="H10830">
        <v>17.2</v>
      </c>
      <c r="I10830" t="s">
        <v>280</v>
      </c>
      <c r="J10830" t="s">
        <v>247</v>
      </c>
      <c r="K10830">
        <v>2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 t="s">
        <v>83</v>
      </c>
      <c r="R10830" t="s">
        <v>83</v>
      </c>
      <c r="S10830" t="s">
        <v>83</v>
      </c>
      <c r="T10830" t="str">
        <f>_xlfn.XLOOKUP(A10830,MI_Match_Analysis!$A$2:$A$8,MI_Match_Analysis!$F$2:$F$8,"Not Found")</f>
        <v>Not Found</v>
      </c>
    </row>
    <row r="10831" spans="1:20" hidden="1" x14ac:dyDescent="0.3">
      <c r="A10831">
        <v>47</v>
      </c>
      <c r="B10831" s="1">
        <v>46146</v>
      </c>
      <c r="C10831" t="s">
        <v>162</v>
      </c>
      <c r="D10831" t="s">
        <v>33</v>
      </c>
      <c r="E10831" t="s">
        <v>53</v>
      </c>
      <c r="F10831" t="s">
        <v>34</v>
      </c>
      <c r="G10831">
        <v>1</v>
      </c>
      <c r="H10831">
        <v>17.3</v>
      </c>
      <c r="I10831" t="s">
        <v>280</v>
      </c>
      <c r="J10831" t="s">
        <v>247</v>
      </c>
      <c r="K10831">
        <v>1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 t="s">
        <v>83</v>
      </c>
      <c r="R10831" t="s">
        <v>83</v>
      </c>
      <c r="S10831" t="s">
        <v>83</v>
      </c>
      <c r="T10831" t="str">
        <f>_xlfn.XLOOKUP(A10831,MI_Match_Analysis!$A$2:$A$8,MI_Match_Analysis!$F$2:$F$8,"Not Found")</f>
        <v>Not Found</v>
      </c>
    </row>
    <row r="10832" spans="1:20" hidden="1" x14ac:dyDescent="0.3">
      <c r="A10832">
        <v>47</v>
      </c>
      <c r="B10832" s="1">
        <v>46146</v>
      </c>
      <c r="C10832" t="s">
        <v>162</v>
      </c>
      <c r="D10832" t="s">
        <v>33</v>
      </c>
      <c r="E10832" t="s">
        <v>53</v>
      </c>
      <c r="F10832" t="s">
        <v>34</v>
      </c>
      <c r="G10832">
        <v>1</v>
      </c>
      <c r="H10832">
        <v>17.399999999999999</v>
      </c>
      <c r="I10832" t="s">
        <v>228</v>
      </c>
      <c r="J10832" t="s">
        <v>247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 t="s">
        <v>83</v>
      </c>
      <c r="R10832" t="s">
        <v>83</v>
      </c>
      <c r="S10832" t="s">
        <v>83</v>
      </c>
      <c r="T10832" t="str">
        <f>_xlfn.XLOOKUP(A10832,MI_Match_Analysis!$A$2:$A$8,MI_Match_Analysis!$F$2:$F$8,"Not Found")</f>
        <v>Not Found</v>
      </c>
    </row>
    <row r="10833" spans="1:20" hidden="1" x14ac:dyDescent="0.3">
      <c r="A10833">
        <v>47</v>
      </c>
      <c r="B10833" s="1">
        <v>46146</v>
      </c>
      <c r="C10833" t="s">
        <v>162</v>
      </c>
      <c r="D10833" t="s">
        <v>33</v>
      </c>
      <c r="E10833" t="s">
        <v>53</v>
      </c>
      <c r="F10833" t="s">
        <v>34</v>
      </c>
      <c r="G10833">
        <v>1</v>
      </c>
      <c r="H10833">
        <v>17.5</v>
      </c>
      <c r="I10833" t="s">
        <v>280</v>
      </c>
      <c r="J10833" t="s">
        <v>247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 t="s">
        <v>83</v>
      </c>
      <c r="R10833" t="s">
        <v>83</v>
      </c>
      <c r="S10833" t="s">
        <v>83</v>
      </c>
      <c r="T10833" t="str">
        <f>_xlfn.XLOOKUP(A10833,MI_Match_Analysis!$A$2:$A$8,MI_Match_Analysis!$F$2:$F$8,"Not Found")</f>
        <v>Not Found</v>
      </c>
    </row>
    <row r="10834" spans="1:20" hidden="1" x14ac:dyDescent="0.3">
      <c r="A10834">
        <v>47</v>
      </c>
      <c r="B10834" s="1">
        <v>46146</v>
      </c>
      <c r="C10834" t="s">
        <v>162</v>
      </c>
      <c r="D10834" t="s">
        <v>33</v>
      </c>
      <c r="E10834" t="s">
        <v>53</v>
      </c>
      <c r="F10834" t="s">
        <v>34</v>
      </c>
      <c r="G10834">
        <v>1</v>
      </c>
      <c r="H10834">
        <v>17.600000000000001</v>
      </c>
      <c r="I10834" t="s">
        <v>228</v>
      </c>
      <c r="J10834" t="s">
        <v>247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 t="s">
        <v>83</v>
      </c>
      <c r="R10834" t="s">
        <v>83</v>
      </c>
      <c r="S10834" t="s">
        <v>83</v>
      </c>
      <c r="T10834" t="str">
        <f>_xlfn.XLOOKUP(A10834,MI_Match_Analysis!$A$2:$A$8,MI_Match_Analysis!$F$2:$F$8,"Not Found")</f>
        <v>Not Found</v>
      </c>
    </row>
    <row r="10835" spans="1:20" hidden="1" x14ac:dyDescent="0.3">
      <c r="A10835">
        <v>47</v>
      </c>
      <c r="B10835" s="1">
        <v>46146</v>
      </c>
      <c r="C10835" t="s">
        <v>162</v>
      </c>
      <c r="D10835" t="s">
        <v>33</v>
      </c>
      <c r="E10835" t="s">
        <v>53</v>
      </c>
      <c r="F10835" t="s">
        <v>34</v>
      </c>
      <c r="G10835">
        <v>1</v>
      </c>
      <c r="H10835">
        <v>18.100000000000001</v>
      </c>
      <c r="I10835" t="s">
        <v>280</v>
      </c>
      <c r="J10835" t="s">
        <v>184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 t="s">
        <v>83</v>
      </c>
      <c r="R10835" t="s">
        <v>83</v>
      </c>
      <c r="S10835" t="s">
        <v>83</v>
      </c>
      <c r="T10835" t="str">
        <f>_xlfn.XLOOKUP(A10835,MI_Match_Analysis!$A$2:$A$8,MI_Match_Analysis!$F$2:$F$8,"Not Found")</f>
        <v>Not Found</v>
      </c>
    </row>
    <row r="10836" spans="1:20" hidden="1" x14ac:dyDescent="0.3">
      <c r="A10836">
        <v>47</v>
      </c>
      <c r="B10836" s="1">
        <v>46146</v>
      </c>
      <c r="C10836" t="s">
        <v>162</v>
      </c>
      <c r="D10836" t="s">
        <v>33</v>
      </c>
      <c r="E10836" t="s">
        <v>53</v>
      </c>
      <c r="F10836" t="s">
        <v>34</v>
      </c>
      <c r="G10836">
        <v>1</v>
      </c>
      <c r="H10836">
        <v>18.2</v>
      </c>
      <c r="I10836" t="s">
        <v>280</v>
      </c>
      <c r="J10836" t="s">
        <v>184</v>
      </c>
      <c r="K10836">
        <v>1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 t="s">
        <v>83</v>
      </c>
      <c r="R10836" t="s">
        <v>83</v>
      </c>
      <c r="S10836" t="s">
        <v>83</v>
      </c>
      <c r="T10836" t="str">
        <f>_xlfn.XLOOKUP(A10836,MI_Match_Analysis!$A$2:$A$8,MI_Match_Analysis!$F$2:$F$8,"Not Found")</f>
        <v>Not Found</v>
      </c>
    </row>
    <row r="10837" spans="1:20" hidden="1" x14ac:dyDescent="0.3">
      <c r="A10837">
        <v>47</v>
      </c>
      <c r="B10837" s="1">
        <v>46146</v>
      </c>
      <c r="C10837" t="s">
        <v>162</v>
      </c>
      <c r="D10837" t="s">
        <v>33</v>
      </c>
      <c r="E10837" t="s">
        <v>53</v>
      </c>
      <c r="F10837" t="s">
        <v>34</v>
      </c>
      <c r="G10837">
        <v>1</v>
      </c>
      <c r="H10837">
        <v>18.3</v>
      </c>
      <c r="I10837" t="s">
        <v>228</v>
      </c>
      <c r="J10837" t="s">
        <v>184</v>
      </c>
      <c r="K10837">
        <v>1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 t="s">
        <v>83</v>
      </c>
      <c r="R10837" t="s">
        <v>83</v>
      </c>
      <c r="S10837" t="s">
        <v>83</v>
      </c>
      <c r="T10837" t="str">
        <f>_xlfn.XLOOKUP(A10837,MI_Match_Analysis!$A$2:$A$8,MI_Match_Analysis!$F$2:$F$8,"Not Found")</f>
        <v>Not Found</v>
      </c>
    </row>
    <row r="10838" spans="1:20" hidden="1" x14ac:dyDescent="0.3">
      <c r="A10838">
        <v>47</v>
      </c>
      <c r="B10838" s="1">
        <v>46146</v>
      </c>
      <c r="C10838" t="s">
        <v>162</v>
      </c>
      <c r="D10838" t="s">
        <v>33</v>
      </c>
      <c r="E10838" t="s">
        <v>53</v>
      </c>
      <c r="F10838" t="s">
        <v>34</v>
      </c>
      <c r="G10838">
        <v>1</v>
      </c>
      <c r="H10838">
        <v>18.399999999999999</v>
      </c>
      <c r="I10838" t="s">
        <v>280</v>
      </c>
      <c r="J10838" t="s">
        <v>184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 t="s">
        <v>83</v>
      </c>
      <c r="R10838" t="s">
        <v>83</v>
      </c>
      <c r="S10838" t="s">
        <v>83</v>
      </c>
      <c r="T10838" t="str">
        <f>_xlfn.XLOOKUP(A10838,MI_Match_Analysis!$A$2:$A$8,MI_Match_Analysis!$F$2:$F$8,"Not Found")</f>
        <v>Not Found</v>
      </c>
    </row>
    <row r="10839" spans="1:20" hidden="1" x14ac:dyDescent="0.3">
      <c r="A10839">
        <v>47</v>
      </c>
      <c r="B10839" s="1">
        <v>46146</v>
      </c>
      <c r="C10839" t="s">
        <v>162</v>
      </c>
      <c r="D10839" t="s">
        <v>33</v>
      </c>
      <c r="E10839" t="s">
        <v>53</v>
      </c>
      <c r="F10839" t="s">
        <v>34</v>
      </c>
      <c r="G10839">
        <v>1</v>
      </c>
      <c r="H10839">
        <v>18.5</v>
      </c>
      <c r="I10839" t="s">
        <v>280</v>
      </c>
      <c r="J10839" t="s">
        <v>184</v>
      </c>
      <c r="K10839">
        <v>4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 t="s">
        <v>83</v>
      </c>
      <c r="R10839" t="s">
        <v>83</v>
      </c>
      <c r="S10839" t="s">
        <v>83</v>
      </c>
      <c r="T10839" t="str">
        <f>_xlfn.XLOOKUP(A10839,MI_Match_Analysis!$A$2:$A$8,MI_Match_Analysis!$F$2:$F$8,"Not Found")</f>
        <v>Not Found</v>
      </c>
    </row>
    <row r="10840" spans="1:20" hidden="1" x14ac:dyDescent="0.3">
      <c r="A10840">
        <v>47</v>
      </c>
      <c r="B10840" s="1">
        <v>46146</v>
      </c>
      <c r="C10840" t="s">
        <v>162</v>
      </c>
      <c r="D10840" t="s">
        <v>33</v>
      </c>
      <c r="E10840" t="s">
        <v>53</v>
      </c>
      <c r="F10840" t="s">
        <v>34</v>
      </c>
      <c r="G10840">
        <v>1</v>
      </c>
      <c r="H10840">
        <v>18.600000000000001</v>
      </c>
      <c r="I10840" t="s">
        <v>280</v>
      </c>
      <c r="J10840" t="s">
        <v>184</v>
      </c>
      <c r="K10840">
        <v>1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 t="s">
        <v>83</v>
      </c>
      <c r="R10840" t="s">
        <v>83</v>
      </c>
      <c r="S10840" t="s">
        <v>83</v>
      </c>
      <c r="T10840" t="str">
        <f>_xlfn.XLOOKUP(A10840,MI_Match_Analysis!$A$2:$A$8,MI_Match_Analysis!$F$2:$F$8,"Not Found")</f>
        <v>Not Found</v>
      </c>
    </row>
    <row r="10841" spans="1:20" hidden="1" x14ac:dyDescent="0.3">
      <c r="A10841">
        <v>47</v>
      </c>
      <c r="B10841" s="1">
        <v>46146</v>
      </c>
      <c r="C10841" t="s">
        <v>162</v>
      </c>
      <c r="D10841" t="s">
        <v>33</v>
      </c>
      <c r="E10841" t="s">
        <v>53</v>
      </c>
      <c r="F10841" t="s">
        <v>34</v>
      </c>
      <c r="G10841">
        <v>1</v>
      </c>
      <c r="H10841">
        <v>19.100000000000001</v>
      </c>
      <c r="I10841" t="s">
        <v>280</v>
      </c>
      <c r="J10841" t="s">
        <v>247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 t="s">
        <v>83</v>
      </c>
      <c r="R10841" t="s">
        <v>83</v>
      </c>
      <c r="S10841" t="s">
        <v>83</v>
      </c>
      <c r="T10841" t="str">
        <f>_xlfn.XLOOKUP(A10841,MI_Match_Analysis!$A$2:$A$8,MI_Match_Analysis!$F$2:$F$8,"Not Found")</f>
        <v>Not Found</v>
      </c>
    </row>
    <row r="10842" spans="1:20" hidden="1" x14ac:dyDescent="0.3">
      <c r="A10842">
        <v>47</v>
      </c>
      <c r="B10842" s="1">
        <v>46146</v>
      </c>
      <c r="C10842" t="s">
        <v>162</v>
      </c>
      <c r="D10842" t="s">
        <v>33</v>
      </c>
      <c r="E10842" t="s">
        <v>53</v>
      </c>
      <c r="F10842" t="s">
        <v>34</v>
      </c>
      <c r="G10842">
        <v>1</v>
      </c>
      <c r="H10842">
        <v>19.2</v>
      </c>
      <c r="I10842" t="s">
        <v>280</v>
      </c>
      <c r="J10842" t="s">
        <v>247</v>
      </c>
      <c r="K10842">
        <v>1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 t="s">
        <v>83</v>
      </c>
      <c r="R10842" t="s">
        <v>83</v>
      </c>
      <c r="S10842" t="s">
        <v>83</v>
      </c>
      <c r="T10842" t="str">
        <f>_xlfn.XLOOKUP(A10842,MI_Match_Analysis!$A$2:$A$8,MI_Match_Analysis!$F$2:$F$8,"Not Found")</f>
        <v>Not Found</v>
      </c>
    </row>
    <row r="10843" spans="1:20" hidden="1" x14ac:dyDescent="0.3">
      <c r="A10843">
        <v>47</v>
      </c>
      <c r="B10843" s="1">
        <v>46146</v>
      </c>
      <c r="C10843" t="s">
        <v>162</v>
      </c>
      <c r="D10843" t="s">
        <v>33</v>
      </c>
      <c r="E10843" t="s">
        <v>53</v>
      </c>
      <c r="F10843" t="s">
        <v>34</v>
      </c>
      <c r="G10843">
        <v>1</v>
      </c>
      <c r="H10843">
        <v>19.3</v>
      </c>
      <c r="I10843" t="s">
        <v>228</v>
      </c>
      <c r="J10843" t="s">
        <v>247</v>
      </c>
      <c r="K10843">
        <v>1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 t="s">
        <v>83</v>
      </c>
      <c r="R10843" t="s">
        <v>83</v>
      </c>
      <c r="S10843" t="s">
        <v>83</v>
      </c>
      <c r="T10843" t="str">
        <f>_xlfn.XLOOKUP(A10843,MI_Match_Analysis!$A$2:$A$8,MI_Match_Analysis!$F$2:$F$8,"Not Found")</f>
        <v>Not Found</v>
      </c>
    </row>
    <row r="10844" spans="1:20" hidden="1" x14ac:dyDescent="0.3">
      <c r="A10844">
        <v>47</v>
      </c>
      <c r="B10844" s="1">
        <v>46146</v>
      </c>
      <c r="C10844" t="s">
        <v>162</v>
      </c>
      <c r="D10844" t="s">
        <v>33</v>
      </c>
      <c r="E10844" t="s">
        <v>53</v>
      </c>
      <c r="F10844" t="s">
        <v>34</v>
      </c>
      <c r="G10844">
        <v>1</v>
      </c>
      <c r="H10844">
        <v>19.399999999999999</v>
      </c>
      <c r="I10844" t="s">
        <v>280</v>
      </c>
      <c r="J10844" t="s">
        <v>247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 t="s">
        <v>83</v>
      </c>
      <c r="R10844" t="s">
        <v>83</v>
      </c>
      <c r="S10844" t="s">
        <v>83</v>
      </c>
      <c r="T10844" t="str">
        <f>_xlfn.XLOOKUP(A10844,MI_Match_Analysis!$A$2:$A$8,MI_Match_Analysis!$F$2:$F$8,"Not Found")</f>
        <v>Not Found</v>
      </c>
    </row>
    <row r="10845" spans="1:20" hidden="1" x14ac:dyDescent="0.3">
      <c r="A10845">
        <v>47</v>
      </c>
      <c r="B10845" s="1">
        <v>46146</v>
      </c>
      <c r="C10845" t="s">
        <v>162</v>
      </c>
      <c r="D10845" t="s">
        <v>33</v>
      </c>
      <c r="E10845" t="s">
        <v>53</v>
      </c>
      <c r="F10845" t="s">
        <v>34</v>
      </c>
      <c r="G10845">
        <v>1</v>
      </c>
      <c r="H10845">
        <v>19.5</v>
      </c>
      <c r="I10845" t="s">
        <v>228</v>
      </c>
      <c r="J10845" t="s">
        <v>247</v>
      </c>
      <c r="K10845">
        <v>1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 t="s">
        <v>83</v>
      </c>
      <c r="R10845" t="s">
        <v>83</v>
      </c>
      <c r="S10845" t="s">
        <v>83</v>
      </c>
      <c r="T10845" t="str">
        <f>_xlfn.XLOOKUP(A10845,MI_Match_Analysis!$A$2:$A$8,MI_Match_Analysis!$F$2:$F$8,"Not Found")</f>
        <v>Not Found</v>
      </c>
    </row>
    <row r="10846" spans="1:20" hidden="1" x14ac:dyDescent="0.3">
      <c r="A10846">
        <v>47</v>
      </c>
      <c r="B10846" s="1">
        <v>46146</v>
      </c>
      <c r="C10846" t="s">
        <v>162</v>
      </c>
      <c r="D10846" t="s">
        <v>33</v>
      </c>
      <c r="E10846" t="s">
        <v>53</v>
      </c>
      <c r="F10846" t="s">
        <v>34</v>
      </c>
      <c r="G10846">
        <v>1</v>
      </c>
      <c r="H10846">
        <v>19.600000000000001</v>
      </c>
      <c r="I10846" t="s">
        <v>280</v>
      </c>
      <c r="J10846" t="s">
        <v>247</v>
      </c>
      <c r="K10846">
        <v>2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 t="s">
        <v>83</v>
      </c>
      <c r="R10846" t="s">
        <v>83</v>
      </c>
      <c r="S10846" t="s">
        <v>83</v>
      </c>
      <c r="T10846" t="str">
        <f>_xlfn.XLOOKUP(A10846,MI_Match_Analysis!$A$2:$A$8,MI_Match_Analysis!$F$2:$F$8,"Not Found")</f>
        <v>Not Found</v>
      </c>
    </row>
    <row r="10847" spans="1:20" hidden="1" x14ac:dyDescent="0.3">
      <c r="A10847">
        <v>47</v>
      </c>
      <c r="B10847" s="1">
        <v>46146</v>
      </c>
      <c r="C10847" t="s">
        <v>162</v>
      </c>
      <c r="D10847" t="s">
        <v>33</v>
      </c>
      <c r="E10847" t="s">
        <v>34</v>
      </c>
      <c r="F10847" t="s">
        <v>53</v>
      </c>
      <c r="G10847">
        <v>2</v>
      </c>
      <c r="H10847">
        <v>0.1</v>
      </c>
      <c r="I10847" t="s">
        <v>37</v>
      </c>
      <c r="J10847" t="s">
        <v>76</v>
      </c>
      <c r="K10847">
        <v>4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 t="s">
        <v>83</v>
      </c>
      <c r="R10847" t="s">
        <v>83</v>
      </c>
      <c r="S10847" t="s">
        <v>83</v>
      </c>
      <c r="T10847" t="str">
        <f>_xlfn.XLOOKUP(A10847,MI_Match_Analysis!$A$2:$A$8,MI_Match_Analysis!$F$2:$F$8,"Not Found")</f>
        <v>Not Found</v>
      </c>
    </row>
    <row r="10848" spans="1:20" hidden="1" x14ac:dyDescent="0.3">
      <c r="A10848">
        <v>47</v>
      </c>
      <c r="B10848" s="1">
        <v>46146</v>
      </c>
      <c r="C10848" t="s">
        <v>162</v>
      </c>
      <c r="D10848" t="s">
        <v>33</v>
      </c>
      <c r="E10848" t="s">
        <v>34</v>
      </c>
      <c r="F10848" t="s">
        <v>53</v>
      </c>
      <c r="G10848">
        <v>2</v>
      </c>
      <c r="H10848">
        <v>0.2</v>
      </c>
      <c r="I10848" t="s">
        <v>37</v>
      </c>
      <c r="J10848" t="s">
        <v>76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 t="s">
        <v>83</v>
      </c>
      <c r="R10848" t="s">
        <v>83</v>
      </c>
      <c r="S10848" t="s">
        <v>83</v>
      </c>
      <c r="T10848" t="str">
        <f>_xlfn.XLOOKUP(A10848,MI_Match_Analysis!$A$2:$A$8,MI_Match_Analysis!$F$2:$F$8,"Not Found")</f>
        <v>Not Found</v>
      </c>
    </row>
    <row r="10849" spans="1:20" hidden="1" x14ac:dyDescent="0.3">
      <c r="A10849">
        <v>47</v>
      </c>
      <c r="B10849" s="1">
        <v>46146</v>
      </c>
      <c r="C10849" t="s">
        <v>162</v>
      </c>
      <c r="D10849" t="s">
        <v>33</v>
      </c>
      <c r="E10849" t="s">
        <v>34</v>
      </c>
      <c r="F10849" t="s">
        <v>53</v>
      </c>
      <c r="G10849">
        <v>2</v>
      </c>
      <c r="H10849">
        <v>0.3</v>
      </c>
      <c r="I10849" t="s">
        <v>190</v>
      </c>
      <c r="J10849" t="s">
        <v>76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 t="s">
        <v>83</v>
      </c>
      <c r="R10849" t="s">
        <v>83</v>
      </c>
      <c r="S10849" t="s">
        <v>83</v>
      </c>
      <c r="T10849" t="str">
        <f>_xlfn.XLOOKUP(A10849,MI_Match_Analysis!$A$2:$A$8,MI_Match_Analysis!$F$2:$F$8,"Not Found")</f>
        <v>Not Found</v>
      </c>
    </row>
    <row r="10850" spans="1:20" hidden="1" x14ac:dyDescent="0.3">
      <c r="A10850">
        <v>47</v>
      </c>
      <c r="B10850" s="1">
        <v>46146</v>
      </c>
      <c r="C10850" t="s">
        <v>162</v>
      </c>
      <c r="D10850" t="s">
        <v>33</v>
      </c>
      <c r="E10850" t="s">
        <v>34</v>
      </c>
      <c r="F10850" t="s">
        <v>53</v>
      </c>
      <c r="G10850">
        <v>2</v>
      </c>
      <c r="H10850">
        <v>0.4</v>
      </c>
      <c r="I10850" t="s">
        <v>190</v>
      </c>
      <c r="J10850" t="s">
        <v>76</v>
      </c>
      <c r="K10850">
        <v>1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 t="s">
        <v>83</v>
      </c>
      <c r="R10850" t="s">
        <v>83</v>
      </c>
      <c r="S10850" t="s">
        <v>83</v>
      </c>
      <c r="T10850" t="str">
        <f>_xlfn.XLOOKUP(A10850,MI_Match_Analysis!$A$2:$A$8,MI_Match_Analysis!$F$2:$F$8,"Not Found")</f>
        <v>Not Found</v>
      </c>
    </row>
    <row r="10851" spans="1:20" hidden="1" x14ac:dyDescent="0.3">
      <c r="A10851">
        <v>47</v>
      </c>
      <c r="B10851" s="1">
        <v>46146</v>
      </c>
      <c r="C10851" t="s">
        <v>162</v>
      </c>
      <c r="D10851" t="s">
        <v>33</v>
      </c>
      <c r="E10851" t="s">
        <v>34</v>
      </c>
      <c r="F10851" t="s">
        <v>53</v>
      </c>
      <c r="G10851">
        <v>2</v>
      </c>
      <c r="H10851">
        <v>0.5</v>
      </c>
      <c r="I10851" t="s">
        <v>37</v>
      </c>
      <c r="J10851" t="s">
        <v>76</v>
      </c>
      <c r="K10851">
        <v>4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 t="s">
        <v>83</v>
      </c>
      <c r="R10851" t="s">
        <v>83</v>
      </c>
      <c r="S10851" t="s">
        <v>83</v>
      </c>
      <c r="T10851" t="str">
        <f>_xlfn.XLOOKUP(A10851,MI_Match_Analysis!$A$2:$A$8,MI_Match_Analysis!$F$2:$F$8,"Not Found")</f>
        <v>Not Found</v>
      </c>
    </row>
    <row r="10852" spans="1:20" hidden="1" x14ac:dyDescent="0.3">
      <c r="A10852">
        <v>47</v>
      </c>
      <c r="B10852" s="1">
        <v>46146</v>
      </c>
      <c r="C10852" t="s">
        <v>162</v>
      </c>
      <c r="D10852" t="s">
        <v>33</v>
      </c>
      <c r="E10852" t="s">
        <v>34</v>
      </c>
      <c r="F10852" t="s">
        <v>53</v>
      </c>
      <c r="G10852">
        <v>2</v>
      </c>
      <c r="H10852">
        <v>0.6</v>
      </c>
      <c r="I10852" t="s">
        <v>37</v>
      </c>
      <c r="J10852" t="s">
        <v>76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 t="s">
        <v>83</v>
      </c>
      <c r="R10852" t="s">
        <v>83</v>
      </c>
      <c r="S10852" t="s">
        <v>83</v>
      </c>
      <c r="T10852" t="str">
        <f>_xlfn.XLOOKUP(A10852,MI_Match_Analysis!$A$2:$A$8,MI_Match_Analysis!$F$2:$F$8,"Not Found")</f>
        <v>Not Found</v>
      </c>
    </row>
    <row r="10853" spans="1:20" hidden="1" x14ac:dyDescent="0.3">
      <c r="A10853">
        <v>47</v>
      </c>
      <c r="B10853" s="1">
        <v>46146</v>
      </c>
      <c r="C10853" t="s">
        <v>162</v>
      </c>
      <c r="D10853" t="s">
        <v>33</v>
      </c>
      <c r="E10853" t="s">
        <v>34</v>
      </c>
      <c r="F10853" t="s">
        <v>53</v>
      </c>
      <c r="G10853">
        <v>2</v>
      </c>
      <c r="H10853">
        <v>1.1000000000000001</v>
      </c>
      <c r="I10853" t="s">
        <v>190</v>
      </c>
      <c r="J10853" t="s">
        <v>141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 t="s">
        <v>83</v>
      </c>
      <c r="R10853" t="s">
        <v>83</v>
      </c>
      <c r="S10853" t="s">
        <v>83</v>
      </c>
      <c r="T10853" t="str">
        <f>_xlfn.XLOOKUP(A10853,MI_Match_Analysis!$A$2:$A$8,MI_Match_Analysis!$F$2:$F$8,"Not Found")</f>
        <v>Not Found</v>
      </c>
    </row>
    <row r="10854" spans="1:20" hidden="1" x14ac:dyDescent="0.3">
      <c r="A10854">
        <v>47</v>
      </c>
      <c r="B10854" s="1">
        <v>46146</v>
      </c>
      <c r="C10854" t="s">
        <v>162</v>
      </c>
      <c r="D10854" t="s">
        <v>33</v>
      </c>
      <c r="E10854" t="s">
        <v>34</v>
      </c>
      <c r="F10854" t="s">
        <v>53</v>
      </c>
      <c r="G10854">
        <v>2</v>
      </c>
      <c r="H10854">
        <v>1.2</v>
      </c>
      <c r="I10854" t="s">
        <v>190</v>
      </c>
      <c r="J10854" t="s">
        <v>141</v>
      </c>
      <c r="K10854">
        <v>4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 t="s">
        <v>83</v>
      </c>
      <c r="R10854" t="s">
        <v>83</v>
      </c>
      <c r="S10854" t="s">
        <v>83</v>
      </c>
      <c r="T10854" t="str">
        <f>_xlfn.XLOOKUP(A10854,MI_Match_Analysis!$A$2:$A$8,MI_Match_Analysis!$F$2:$F$8,"Not Found")</f>
        <v>Not Found</v>
      </c>
    </row>
    <row r="10855" spans="1:20" hidden="1" x14ac:dyDescent="0.3">
      <c r="A10855">
        <v>47</v>
      </c>
      <c r="B10855" s="1">
        <v>46146</v>
      </c>
      <c r="C10855" t="s">
        <v>162</v>
      </c>
      <c r="D10855" t="s">
        <v>33</v>
      </c>
      <c r="E10855" t="s">
        <v>34</v>
      </c>
      <c r="F10855" t="s">
        <v>53</v>
      </c>
      <c r="G10855">
        <v>2</v>
      </c>
      <c r="H10855">
        <v>1.3</v>
      </c>
      <c r="I10855" t="s">
        <v>190</v>
      </c>
      <c r="J10855" t="s">
        <v>141</v>
      </c>
      <c r="K10855">
        <v>1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 t="s">
        <v>83</v>
      </c>
      <c r="R10855" t="s">
        <v>83</v>
      </c>
      <c r="S10855" t="s">
        <v>83</v>
      </c>
      <c r="T10855" t="str">
        <f>_xlfn.XLOOKUP(A10855,MI_Match_Analysis!$A$2:$A$8,MI_Match_Analysis!$F$2:$F$8,"Not Found")</f>
        <v>Not Found</v>
      </c>
    </row>
    <row r="10856" spans="1:20" hidden="1" x14ac:dyDescent="0.3">
      <c r="A10856">
        <v>47</v>
      </c>
      <c r="B10856" s="1">
        <v>46146</v>
      </c>
      <c r="C10856" t="s">
        <v>162</v>
      </c>
      <c r="D10856" t="s">
        <v>33</v>
      </c>
      <c r="E10856" t="s">
        <v>34</v>
      </c>
      <c r="F10856" t="s">
        <v>53</v>
      </c>
      <c r="G10856">
        <v>2</v>
      </c>
      <c r="H10856">
        <v>1.4</v>
      </c>
      <c r="I10856" t="s">
        <v>37</v>
      </c>
      <c r="J10856" t="s">
        <v>141</v>
      </c>
      <c r="K10856">
        <v>6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 t="s">
        <v>83</v>
      </c>
      <c r="R10856" t="s">
        <v>83</v>
      </c>
      <c r="S10856" t="s">
        <v>83</v>
      </c>
      <c r="T10856" t="str">
        <f>_xlfn.XLOOKUP(A10856,MI_Match_Analysis!$A$2:$A$8,MI_Match_Analysis!$F$2:$F$8,"Not Found")</f>
        <v>Not Found</v>
      </c>
    </row>
    <row r="10857" spans="1:20" hidden="1" x14ac:dyDescent="0.3">
      <c r="A10857">
        <v>47</v>
      </c>
      <c r="B10857" s="1">
        <v>46146</v>
      </c>
      <c r="C10857" t="s">
        <v>162</v>
      </c>
      <c r="D10857" t="s">
        <v>33</v>
      </c>
      <c r="E10857" t="s">
        <v>34</v>
      </c>
      <c r="F10857" t="s">
        <v>53</v>
      </c>
      <c r="G10857">
        <v>2</v>
      </c>
      <c r="H10857">
        <v>1.5</v>
      </c>
      <c r="I10857" t="s">
        <v>37</v>
      </c>
      <c r="J10857" t="s">
        <v>141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 t="s">
        <v>83</v>
      </c>
      <c r="R10857" t="s">
        <v>83</v>
      </c>
      <c r="S10857" t="s">
        <v>83</v>
      </c>
      <c r="T10857" t="str">
        <f>_xlfn.XLOOKUP(A10857,MI_Match_Analysis!$A$2:$A$8,MI_Match_Analysis!$F$2:$F$8,"Not Found")</f>
        <v>Not Found</v>
      </c>
    </row>
    <row r="10858" spans="1:20" hidden="1" x14ac:dyDescent="0.3">
      <c r="A10858">
        <v>47</v>
      </c>
      <c r="B10858" s="1">
        <v>46146</v>
      </c>
      <c r="C10858" t="s">
        <v>162</v>
      </c>
      <c r="D10858" t="s">
        <v>33</v>
      </c>
      <c r="E10858" t="s">
        <v>34</v>
      </c>
      <c r="F10858" t="s">
        <v>53</v>
      </c>
      <c r="G10858">
        <v>2</v>
      </c>
      <c r="H10858">
        <v>1.6</v>
      </c>
      <c r="I10858" t="s">
        <v>37</v>
      </c>
      <c r="J10858" t="s">
        <v>141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 t="s">
        <v>83</v>
      </c>
      <c r="R10858" t="s">
        <v>83</v>
      </c>
      <c r="S10858" t="s">
        <v>83</v>
      </c>
      <c r="T10858" t="str">
        <f>_xlfn.XLOOKUP(A10858,MI_Match_Analysis!$A$2:$A$8,MI_Match_Analysis!$F$2:$F$8,"Not Found")</f>
        <v>Not Found</v>
      </c>
    </row>
    <row r="10859" spans="1:20" hidden="1" x14ac:dyDescent="0.3">
      <c r="A10859">
        <v>47</v>
      </c>
      <c r="B10859" s="1">
        <v>46146</v>
      </c>
      <c r="C10859" t="s">
        <v>162</v>
      </c>
      <c r="D10859" t="s">
        <v>33</v>
      </c>
      <c r="E10859" t="s">
        <v>34</v>
      </c>
      <c r="F10859" t="s">
        <v>53</v>
      </c>
      <c r="G10859">
        <v>2</v>
      </c>
      <c r="H10859">
        <v>2.1</v>
      </c>
      <c r="I10859" t="s">
        <v>190</v>
      </c>
      <c r="J10859" t="s">
        <v>76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 t="s">
        <v>83</v>
      </c>
      <c r="R10859" t="s">
        <v>83</v>
      </c>
      <c r="S10859" t="s">
        <v>83</v>
      </c>
      <c r="T10859" t="str">
        <f>_xlfn.XLOOKUP(A10859,MI_Match_Analysis!$A$2:$A$8,MI_Match_Analysis!$F$2:$F$8,"Not Found")</f>
        <v>Not Found</v>
      </c>
    </row>
    <row r="10860" spans="1:20" hidden="1" x14ac:dyDescent="0.3">
      <c r="A10860">
        <v>47</v>
      </c>
      <c r="B10860" s="1">
        <v>46146</v>
      </c>
      <c r="C10860" t="s">
        <v>162</v>
      </c>
      <c r="D10860" t="s">
        <v>33</v>
      </c>
      <c r="E10860" t="s">
        <v>34</v>
      </c>
      <c r="F10860" t="s">
        <v>53</v>
      </c>
      <c r="G10860">
        <v>2</v>
      </c>
      <c r="H10860">
        <v>2.2000000000000002</v>
      </c>
      <c r="I10860" t="s">
        <v>190</v>
      </c>
      <c r="J10860" t="s">
        <v>76</v>
      </c>
      <c r="K10860">
        <v>6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 t="s">
        <v>83</v>
      </c>
      <c r="R10860" t="s">
        <v>83</v>
      </c>
      <c r="S10860" t="s">
        <v>83</v>
      </c>
      <c r="T10860" t="str">
        <f>_xlfn.XLOOKUP(A10860,MI_Match_Analysis!$A$2:$A$8,MI_Match_Analysis!$F$2:$F$8,"Not Found")</f>
        <v>Not Found</v>
      </c>
    </row>
    <row r="10861" spans="1:20" hidden="1" x14ac:dyDescent="0.3">
      <c r="A10861">
        <v>47</v>
      </c>
      <c r="B10861" s="1">
        <v>46146</v>
      </c>
      <c r="C10861" t="s">
        <v>162</v>
      </c>
      <c r="D10861" t="s">
        <v>33</v>
      </c>
      <c r="E10861" t="s">
        <v>34</v>
      </c>
      <c r="F10861" t="s">
        <v>53</v>
      </c>
      <c r="G10861">
        <v>2</v>
      </c>
      <c r="H10861">
        <v>2.2999999999999998</v>
      </c>
      <c r="I10861" t="s">
        <v>190</v>
      </c>
      <c r="J10861" t="s">
        <v>76</v>
      </c>
      <c r="K10861">
        <v>0</v>
      </c>
      <c r="L10861">
        <v>1</v>
      </c>
      <c r="M10861">
        <v>0</v>
      </c>
      <c r="N10861">
        <v>1</v>
      </c>
      <c r="O10861">
        <v>0</v>
      </c>
      <c r="P10861">
        <v>0</v>
      </c>
      <c r="Q10861" t="s">
        <v>83</v>
      </c>
      <c r="R10861" t="s">
        <v>83</v>
      </c>
      <c r="S10861" t="s">
        <v>83</v>
      </c>
      <c r="T10861" t="str">
        <f>_xlfn.XLOOKUP(A10861,MI_Match_Analysis!$A$2:$A$8,MI_Match_Analysis!$F$2:$F$8,"Not Found")</f>
        <v>Not Found</v>
      </c>
    </row>
    <row r="10862" spans="1:20" hidden="1" x14ac:dyDescent="0.3">
      <c r="A10862">
        <v>47</v>
      </c>
      <c r="B10862" s="1">
        <v>46146</v>
      </c>
      <c r="C10862" t="s">
        <v>162</v>
      </c>
      <c r="D10862" t="s">
        <v>33</v>
      </c>
      <c r="E10862" t="s">
        <v>34</v>
      </c>
      <c r="F10862" t="s">
        <v>53</v>
      </c>
      <c r="G10862">
        <v>2</v>
      </c>
      <c r="H10862">
        <v>2.4</v>
      </c>
      <c r="I10862" t="s">
        <v>37</v>
      </c>
      <c r="J10862" t="s">
        <v>76</v>
      </c>
      <c r="K10862">
        <v>6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 t="s">
        <v>83</v>
      </c>
      <c r="R10862" t="s">
        <v>83</v>
      </c>
      <c r="S10862" t="s">
        <v>83</v>
      </c>
      <c r="T10862" t="str">
        <f>_xlfn.XLOOKUP(A10862,MI_Match_Analysis!$A$2:$A$8,MI_Match_Analysis!$F$2:$F$8,"Not Found")</f>
        <v>Not Found</v>
      </c>
    </row>
    <row r="10863" spans="1:20" hidden="1" x14ac:dyDescent="0.3">
      <c r="A10863">
        <v>47</v>
      </c>
      <c r="B10863" s="1">
        <v>46146</v>
      </c>
      <c r="C10863" t="s">
        <v>162</v>
      </c>
      <c r="D10863" t="s">
        <v>33</v>
      </c>
      <c r="E10863" t="s">
        <v>34</v>
      </c>
      <c r="F10863" t="s">
        <v>53</v>
      </c>
      <c r="G10863">
        <v>2</v>
      </c>
      <c r="H10863">
        <v>2.5</v>
      </c>
      <c r="I10863" t="s">
        <v>37</v>
      </c>
      <c r="J10863" t="s">
        <v>76</v>
      </c>
      <c r="K10863">
        <v>1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 t="s">
        <v>83</v>
      </c>
      <c r="R10863" t="s">
        <v>83</v>
      </c>
      <c r="S10863" t="s">
        <v>83</v>
      </c>
      <c r="T10863" t="str">
        <f>_xlfn.XLOOKUP(A10863,MI_Match_Analysis!$A$2:$A$8,MI_Match_Analysis!$F$2:$F$8,"Not Found")</f>
        <v>Not Found</v>
      </c>
    </row>
    <row r="10864" spans="1:20" hidden="1" x14ac:dyDescent="0.3">
      <c r="A10864">
        <v>47</v>
      </c>
      <c r="B10864" s="1">
        <v>46146</v>
      </c>
      <c r="C10864" t="s">
        <v>162</v>
      </c>
      <c r="D10864" t="s">
        <v>33</v>
      </c>
      <c r="E10864" t="s">
        <v>34</v>
      </c>
      <c r="F10864" t="s">
        <v>53</v>
      </c>
      <c r="G10864">
        <v>2</v>
      </c>
      <c r="H10864">
        <v>2.6</v>
      </c>
      <c r="I10864" t="s">
        <v>190</v>
      </c>
      <c r="J10864" t="s">
        <v>76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 t="s">
        <v>83</v>
      </c>
      <c r="R10864" t="s">
        <v>83</v>
      </c>
      <c r="S10864" t="s">
        <v>83</v>
      </c>
      <c r="T10864" t="str">
        <f>_xlfn.XLOOKUP(A10864,MI_Match_Analysis!$A$2:$A$8,MI_Match_Analysis!$F$2:$F$8,"Not Found")</f>
        <v>Not Found</v>
      </c>
    </row>
    <row r="10865" spans="1:20" hidden="1" x14ac:dyDescent="0.3">
      <c r="A10865">
        <v>47</v>
      </c>
      <c r="B10865" s="1">
        <v>46146</v>
      </c>
      <c r="C10865" t="s">
        <v>162</v>
      </c>
      <c r="D10865" t="s">
        <v>33</v>
      </c>
      <c r="E10865" t="s">
        <v>34</v>
      </c>
      <c r="F10865" t="s">
        <v>53</v>
      </c>
      <c r="G10865">
        <v>2</v>
      </c>
      <c r="H10865">
        <v>3.1</v>
      </c>
      <c r="I10865" t="s">
        <v>37</v>
      </c>
      <c r="J10865" t="s">
        <v>141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 t="s">
        <v>83</v>
      </c>
      <c r="R10865" t="s">
        <v>83</v>
      </c>
      <c r="S10865" t="s">
        <v>83</v>
      </c>
      <c r="T10865" t="str">
        <f>_xlfn.XLOOKUP(A10865,MI_Match_Analysis!$A$2:$A$8,MI_Match_Analysis!$F$2:$F$8,"Not Found")</f>
        <v>Not Found</v>
      </c>
    </row>
    <row r="10866" spans="1:20" hidden="1" x14ac:dyDescent="0.3">
      <c r="A10866">
        <v>47</v>
      </c>
      <c r="B10866" s="1">
        <v>46146</v>
      </c>
      <c r="C10866" t="s">
        <v>162</v>
      </c>
      <c r="D10866" t="s">
        <v>33</v>
      </c>
      <c r="E10866" t="s">
        <v>34</v>
      </c>
      <c r="F10866" t="s">
        <v>53</v>
      </c>
      <c r="G10866">
        <v>2</v>
      </c>
      <c r="H10866">
        <v>3.2</v>
      </c>
      <c r="I10866" t="s">
        <v>37</v>
      </c>
      <c r="J10866" t="s">
        <v>141</v>
      </c>
      <c r="K10866">
        <v>4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 t="s">
        <v>83</v>
      </c>
      <c r="R10866" t="s">
        <v>83</v>
      </c>
      <c r="S10866" t="s">
        <v>83</v>
      </c>
      <c r="T10866" t="str">
        <f>_xlfn.XLOOKUP(A10866,MI_Match_Analysis!$A$2:$A$8,MI_Match_Analysis!$F$2:$F$8,"Not Found")</f>
        <v>Not Found</v>
      </c>
    </row>
    <row r="10867" spans="1:20" hidden="1" x14ac:dyDescent="0.3">
      <c r="A10867">
        <v>47</v>
      </c>
      <c r="B10867" s="1">
        <v>46146</v>
      </c>
      <c r="C10867" t="s">
        <v>162</v>
      </c>
      <c r="D10867" t="s">
        <v>33</v>
      </c>
      <c r="E10867" t="s">
        <v>34</v>
      </c>
      <c r="F10867" t="s">
        <v>53</v>
      </c>
      <c r="G10867">
        <v>2</v>
      </c>
      <c r="H10867">
        <v>3.3</v>
      </c>
      <c r="I10867" t="s">
        <v>37</v>
      </c>
      <c r="J10867" t="s">
        <v>141</v>
      </c>
      <c r="K10867">
        <v>4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 t="s">
        <v>83</v>
      </c>
      <c r="R10867" t="s">
        <v>83</v>
      </c>
      <c r="S10867" t="s">
        <v>83</v>
      </c>
      <c r="T10867" t="str">
        <f>_xlfn.XLOOKUP(A10867,MI_Match_Analysis!$A$2:$A$8,MI_Match_Analysis!$F$2:$F$8,"Not Found")</f>
        <v>Not Found</v>
      </c>
    </row>
    <row r="10868" spans="1:20" hidden="1" x14ac:dyDescent="0.3">
      <c r="A10868">
        <v>47</v>
      </c>
      <c r="B10868" s="1">
        <v>46146</v>
      </c>
      <c r="C10868" t="s">
        <v>162</v>
      </c>
      <c r="D10868" t="s">
        <v>33</v>
      </c>
      <c r="E10868" t="s">
        <v>34</v>
      </c>
      <c r="F10868" t="s">
        <v>53</v>
      </c>
      <c r="G10868">
        <v>2</v>
      </c>
      <c r="H10868">
        <v>3.4</v>
      </c>
      <c r="I10868" t="s">
        <v>37</v>
      </c>
      <c r="J10868" t="s">
        <v>141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 t="s">
        <v>83</v>
      </c>
      <c r="R10868" t="s">
        <v>83</v>
      </c>
      <c r="S10868" t="s">
        <v>83</v>
      </c>
      <c r="T10868" t="str">
        <f>_xlfn.XLOOKUP(A10868,MI_Match_Analysis!$A$2:$A$8,MI_Match_Analysis!$F$2:$F$8,"Not Found")</f>
        <v>Not Found</v>
      </c>
    </row>
    <row r="10869" spans="1:20" hidden="1" x14ac:dyDescent="0.3">
      <c r="A10869">
        <v>47</v>
      </c>
      <c r="B10869" s="1">
        <v>46146</v>
      </c>
      <c r="C10869" t="s">
        <v>162</v>
      </c>
      <c r="D10869" t="s">
        <v>33</v>
      </c>
      <c r="E10869" t="s">
        <v>34</v>
      </c>
      <c r="F10869" t="s">
        <v>53</v>
      </c>
      <c r="G10869">
        <v>2</v>
      </c>
      <c r="H10869">
        <v>3.5</v>
      </c>
      <c r="I10869" t="s">
        <v>190</v>
      </c>
      <c r="J10869" t="s">
        <v>141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 t="s">
        <v>83</v>
      </c>
      <c r="R10869" t="s">
        <v>83</v>
      </c>
      <c r="S10869" t="s">
        <v>83</v>
      </c>
      <c r="T10869" t="str">
        <f>_xlfn.XLOOKUP(A10869,MI_Match_Analysis!$A$2:$A$8,MI_Match_Analysis!$F$2:$F$8,"Not Found")</f>
        <v>Not Found</v>
      </c>
    </row>
    <row r="10870" spans="1:20" hidden="1" x14ac:dyDescent="0.3">
      <c r="A10870">
        <v>47</v>
      </c>
      <c r="B10870" s="1">
        <v>46146</v>
      </c>
      <c r="C10870" t="s">
        <v>162</v>
      </c>
      <c r="D10870" t="s">
        <v>33</v>
      </c>
      <c r="E10870" t="s">
        <v>34</v>
      </c>
      <c r="F10870" t="s">
        <v>53</v>
      </c>
      <c r="G10870">
        <v>2</v>
      </c>
      <c r="H10870">
        <v>3.6</v>
      </c>
      <c r="I10870" t="s">
        <v>190</v>
      </c>
      <c r="J10870" t="s">
        <v>141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 t="s">
        <v>83</v>
      </c>
      <c r="R10870" t="s">
        <v>83</v>
      </c>
      <c r="S10870" t="s">
        <v>83</v>
      </c>
      <c r="T10870" t="str">
        <f>_xlfn.XLOOKUP(A10870,MI_Match_Analysis!$A$2:$A$8,MI_Match_Analysis!$F$2:$F$8,"Not Found")</f>
        <v>Not Found</v>
      </c>
    </row>
    <row r="10871" spans="1:20" hidden="1" x14ac:dyDescent="0.3">
      <c r="A10871">
        <v>47</v>
      </c>
      <c r="B10871" s="1">
        <v>46146</v>
      </c>
      <c r="C10871" t="s">
        <v>162</v>
      </c>
      <c r="D10871" t="s">
        <v>33</v>
      </c>
      <c r="E10871" t="s">
        <v>34</v>
      </c>
      <c r="F10871" t="s">
        <v>53</v>
      </c>
      <c r="G10871">
        <v>2</v>
      </c>
      <c r="H10871">
        <v>4.0999999999999996</v>
      </c>
      <c r="I10871" t="s">
        <v>37</v>
      </c>
      <c r="J10871" t="s">
        <v>124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 t="s">
        <v>83</v>
      </c>
      <c r="R10871" t="s">
        <v>83</v>
      </c>
      <c r="S10871" t="s">
        <v>83</v>
      </c>
      <c r="T10871" t="str">
        <f>_xlfn.XLOOKUP(A10871,MI_Match_Analysis!$A$2:$A$8,MI_Match_Analysis!$F$2:$F$8,"Not Found")</f>
        <v>Not Found</v>
      </c>
    </row>
    <row r="10872" spans="1:20" hidden="1" x14ac:dyDescent="0.3">
      <c r="A10872">
        <v>47</v>
      </c>
      <c r="B10872" s="1">
        <v>46146</v>
      </c>
      <c r="C10872" t="s">
        <v>162</v>
      </c>
      <c r="D10872" t="s">
        <v>33</v>
      </c>
      <c r="E10872" t="s">
        <v>34</v>
      </c>
      <c r="F10872" t="s">
        <v>53</v>
      </c>
      <c r="G10872">
        <v>2</v>
      </c>
      <c r="H10872">
        <v>4.2</v>
      </c>
      <c r="I10872" t="s">
        <v>37</v>
      </c>
      <c r="J10872" t="s">
        <v>124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 t="s">
        <v>83</v>
      </c>
      <c r="R10872" t="s">
        <v>83</v>
      </c>
      <c r="S10872" t="s">
        <v>83</v>
      </c>
      <c r="T10872" t="str">
        <f>_xlfn.XLOOKUP(A10872,MI_Match_Analysis!$A$2:$A$8,MI_Match_Analysis!$F$2:$F$8,"Not Found")</f>
        <v>Not Found</v>
      </c>
    </row>
    <row r="10873" spans="1:20" hidden="1" x14ac:dyDescent="0.3">
      <c r="A10873">
        <v>47</v>
      </c>
      <c r="B10873" s="1">
        <v>46146</v>
      </c>
      <c r="C10873" t="s">
        <v>162</v>
      </c>
      <c r="D10873" t="s">
        <v>33</v>
      </c>
      <c r="E10873" t="s">
        <v>34</v>
      </c>
      <c r="F10873" t="s">
        <v>53</v>
      </c>
      <c r="G10873">
        <v>2</v>
      </c>
      <c r="H10873">
        <v>4.3</v>
      </c>
      <c r="I10873" t="s">
        <v>190</v>
      </c>
      <c r="J10873" t="s">
        <v>124</v>
      </c>
      <c r="K10873">
        <v>2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 t="s">
        <v>83</v>
      </c>
      <c r="R10873" t="s">
        <v>83</v>
      </c>
      <c r="S10873" t="s">
        <v>83</v>
      </c>
      <c r="T10873" t="str">
        <f>_xlfn.XLOOKUP(A10873,MI_Match_Analysis!$A$2:$A$8,MI_Match_Analysis!$F$2:$F$8,"Not Found")</f>
        <v>Not Found</v>
      </c>
    </row>
    <row r="10874" spans="1:20" hidden="1" x14ac:dyDescent="0.3">
      <c r="A10874">
        <v>47</v>
      </c>
      <c r="B10874" s="1">
        <v>46146</v>
      </c>
      <c r="C10874" t="s">
        <v>162</v>
      </c>
      <c r="D10874" t="s">
        <v>33</v>
      </c>
      <c r="E10874" t="s">
        <v>34</v>
      </c>
      <c r="F10874" t="s">
        <v>53</v>
      </c>
      <c r="G10874">
        <v>2</v>
      </c>
      <c r="H10874">
        <v>4.4000000000000004</v>
      </c>
      <c r="I10874" t="s">
        <v>190</v>
      </c>
      <c r="J10874" t="s">
        <v>124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 t="s">
        <v>83</v>
      </c>
      <c r="R10874" t="s">
        <v>83</v>
      </c>
      <c r="S10874" t="s">
        <v>83</v>
      </c>
      <c r="T10874" t="str">
        <f>_xlfn.XLOOKUP(A10874,MI_Match_Analysis!$A$2:$A$8,MI_Match_Analysis!$F$2:$F$8,"Not Found")</f>
        <v>Not Found</v>
      </c>
    </row>
    <row r="10875" spans="1:20" hidden="1" x14ac:dyDescent="0.3">
      <c r="A10875">
        <v>47</v>
      </c>
      <c r="B10875" s="1">
        <v>46146</v>
      </c>
      <c r="C10875" t="s">
        <v>162</v>
      </c>
      <c r="D10875" t="s">
        <v>33</v>
      </c>
      <c r="E10875" t="s">
        <v>34</v>
      </c>
      <c r="F10875" t="s">
        <v>53</v>
      </c>
      <c r="G10875">
        <v>2</v>
      </c>
      <c r="H10875">
        <v>4.5</v>
      </c>
      <c r="I10875" t="s">
        <v>190</v>
      </c>
      <c r="J10875" t="s">
        <v>124</v>
      </c>
      <c r="K10875">
        <v>1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 t="s">
        <v>83</v>
      </c>
      <c r="R10875" t="s">
        <v>83</v>
      </c>
      <c r="S10875" t="s">
        <v>83</v>
      </c>
      <c r="T10875" t="str">
        <f>_xlfn.XLOOKUP(A10875,MI_Match_Analysis!$A$2:$A$8,MI_Match_Analysis!$F$2:$F$8,"Not Found")</f>
        <v>Not Found</v>
      </c>
    </row>
    <row r="10876" spans="1:20" hidden="1" x14ac:dyDescent="0.3">
      <c r="A10876">
        <v>47</v>
      </c>
      <c r="B10876" s="1">
        <v>46146</v>
      </c>
      <c r="C10876" t="s">
        <v>162</v>
      </c>
      <c r="D10876" t="s">
        <v>33</v>
      </c>
      <c r="E10876" t="s">
        <v>34</v>
      </c>
      <c r="F10876" t="s">
        <v>53</v>
      </c>
      <c r="G10876">
        <v>2</v>
      </c>
      <c r="H10876">
        <v>4.5999999999999996</v>
      </c>
      <c r="I10876" t="s">
        <v>37</v>
      </c>
      <c r="J10876" t="s">
        <v>124</v>
      </c>
      <c r="K10876">
        <v>2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 t="s">
        <v>83</v>
      </c>
      <c r="R10876" t="s">
        <v>83</v>
      </c>
      <c r="S10876" t="s">
        <v>83</v>
      </c>
      <c r="T10876" t="str">
        <f>_xlfn.XLOOKUP(A10876,MI_Match_Analysis!$A$2:$A$8,MI_Match_Analysis!$F$2:$F$8,"Not Found")</f>
        <v>Not Found</v>
      </c>
    </row>
    <row r="10877" spans="1:20" hidden="1" x14ac:dyDescent="0.3">
      <c r="A10877">
        <v>47</v>
      </c>
      <c r="B10877" s="1">
        <v>46146</v>
      </c>
      <c r="C10877" t="s">
        <v>162</v>
      </c>
      <c r="D10877" t="s">
        <v>33</v>
      </c>
      <c r="E10877" t="s">
        <v>34</v>
      </c>
      <c r="F10877" t="s">
        <v>53</v>
      </c>
      <c r="G10877">
        <v>2</v>
      </c>
      <c r="H10877">
        <v>5.0999999999999996</v>
      </c>
      <c r="I10877" t="s">
        <v>190</v>
      </c>
      <c r="J10877" t="s">
        <v>256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 t="s">
        <v>83</v>
      </c>
      <c r="R10877" t="s">
        <v>83</v>
      </c>
      <c r="S10877" t="s">
        <v>83</v>
      </c>
      <c r="T10877" t="str">
        <f>_xlfn.XLOOKUP(A10877,MI_Match_Analysis!$A$2:$A$8,MI_Match_Analysis!$F$2:$F$8,"Not Found")</f>
        <v>Not Found</v>
      </c>
    </row>
    <row r="10878" spans="1:20" hidden="1" x14ac:dyDescent="0.3">
      <c r="A10878">
        <v>47</v>
      </c>
      <c r="B10878" s="1">
        <v>46146</v>
      </c>
      <c r="C10878" t="s">
        <v>162</v>
      </c>
      <c r="D10878" t="s">
        <v>33</v>
      </c>
      <c r="E10878" t="s">
        <v>34</v>
      </c>
      <c r="F10878" t="s">
        <v>53</v>
      </c>
      <c r="G10878">
        <v>2</v>
      </c>
      <c r="H10878">
        <v>5.2</v>
      </c>
      <c r="I10878" t="s">
        <v>190</v>
      </c>
      <c r="J10878" t="s">
        <v>256</v>
      </c>
      <c r="K10878">
        <v>4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 t="s">
        <v>83</v>
      </c>
      <c r="R10878" t="s">
        <v>83</v>
      </c>
      <c r="S10878" t="s">
        <v>83</v>
      </c>
      <c r="T10878" t="str">
        <f>_xlfn.XLOOKUP(A10878,MI_Match_Analysis!$A$2:$A$8,MI_Match_Analysis!$F$2:$F$8,"Not Found")</f>
        <v>Not Found</v>
      </c>
    </row>
    <row r="10879" spans="1:20" hidden="1" x14ac:dyDescent="0.3">
      <c r="A10879">
        <v>47</v>
      </c>
      <c r="B10879" s="1">
        <v>46146</v>
      </c>
      <c r="C10879" t="s">
        <v>162</v>
      </c>
      <c r="D10879" t="s">
        <v>33</v>
      </c>
      <c r="E10879" t="s">
        <v>34</v>
      </c>
      <c r="F10879" t="s">
        <v>53</v>
      </c>
      <c r="G10879">
        <v>2</v>
      </c>
      <c r="H10879">
        <v>5.3</v>
      </c>
      <c r="I10879" t="s">
        <v>190</v>
      </c>
      <c r="J10879" t="s">
        <v>256</v>
      </c>
      <c r="K10879">
        <v>4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 t="s">
        <v>83</v>
      </c>
      <c r="R10879" t="s">
        <v>83</v>
      </c>
      <c r="S10879" t="s">
        <v>83</v>
      </c>
      <c r="T10879" t="str">
        <f>_xlfn.XLOOKUP(A10879,MI_Match_Analysis!$A$2:$A$8,MI_Match_Analysis!$F$2:$F$8,"Not Found")</f>
        <v>Not Found</v>
      </c>
    </row>
    <row r="10880" spans="1:20" hidden="1" x14ac:dyDescent="0.3">
      <c r="A10880">
        <v>47</v>
      </c>
      <c r="B10880" s="1">
        <v>46146</v>
      </c>
      <c r="C10880" t="s">
        <v>162</v>
      </c>
      <c r="D10880" t="s">
        <v>33</v>
      </c>
      <c r="E10880" t="s">
        <v>34</v>
      </c>
      <c r="F10880" t="s">
        <v>53</v>
      </c>
      <c r="G10880">
        <v>2</v>
      </c>
      <c r="H10880">
        <v>5.4</v>
      </c>
      <c r="I10880" t="s">
        <v>190</v>
      </c>
      <c r="J10880" t="s">
        <v>256</v>
      </c>
      <c r="K10880">
        <v>6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 t="s">
        <v>83</v>
      </c>
      <c r="R10880" t="s">
        <v>83</v>
      </c>
      <c r="S10880" t="s">
        <v>83</v>
      </c>
      <c r="T10880" t="str">
        <f>_xlfn.XLOOKUP(A10880,MI_Match_Analysis!$A$2:$A$8,MI_Match_Analysis!$F$2:$F$8,"Not Found")</f>
        <v>Not Found</v>
      </c>
    </row>
    <row r="10881" spans="1:20" hidden="1" x14ac:dyDescent="0.3">
      <c r="A10881">
        <v>47</v>
      </c>
      <c r="B10881" s="1">
        <v>46146</v>
      </c>
      <c r="C10881" t="s">
        <v>162</v>
      </c>
      <c r="D10881" t="s">
        <v>33</v>
      </c>
      <c r="E10881" t="s">
        <v>34</v>
      </c>
      <c r="F10881" t="s">
        <v>53</v>
      </c>
      <c r="G10881">
        <v>2</v>
      </c>
      <c r="H10881">
        <v>5.5</v>
      </c>
      <c r="I10881" t="s">
        <v>190</v>
      </c>
      <c r="J10881" t="s">
        <v>256</v>
      </c>
      <c r="K10881">
        <v>6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 t="s">
        <v>83</v>
      </c>
      <c r="R10881" t="s">
        <v>83</v>
      </c>
      <c r="S10881" t="s">
        <v>83</v>
      </c>
      <c r="T10881" t="str">
        <f>_xlfn.XLOOKUP(A10881,MI_Match_Analysis!$A$2:$A$8,MI_Match_Analysis!$F$2:$F$8,"Not Found")</f>
        <v>Not Found</v>
      </c>
    </row>
    <row r="10882" spans="1:20" hidden="1" x14ac:dyDescent="0.3">
      <c r="A10882">
        <v>47</v>
      </c>
      <c r="B10882" s="1">
        <v>46146</v>
      </c>
      <c r="C10882" t="s">
        <v>162</v>
      </c>
      <c r="D10882" t="s">
        <v>33</v>
      </c>
      <c r="E10882" t="s">
        <v>34</v>
      </c>
      <c r="F10882" t="s">
        <v>53</v>
      </c>
      <c r="G10882">
        <v>2</v>
      </c>
      <c r="H10882">
        <v>5.6</v>
      </c>
      <c r="I10882" t="s">
        <v>190</v>
      </c>
      <c r="J10882" t="s">
        <v>256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 t="s">
        <v>83</v>
      </c>
      <c r="R10882" t="s">
        <v>83</v>
      </c>
      <c r="S10882" t="s">
        <v>83</v>
      </c>
      <c r="T10882" t="str">
        <f>_xlfn.XLOOKUP(A10882,MI_Match_Analysis!$A$2:$A$8,MI_Match_Analysis!$F$2:$F$8,"Not Found")</f>
        <v>Not Found</v>
      </c>
    </row>
    <row r="10883" spans="1:20" hidden="1" x14ac:dyDescent="0.3">
      <c r="A10883">
        <v>47</v>
      </c>
      <c r="B10883" s="1">
        <v>46146</v>
      </c>
      <c r="C10883" t="s">
        <v>162</v>
      </c>
      <c r="D10883" t="s">
        <v>33</v>
      </c>
      <c r="E10883" t="s">
        <v>34</v>
      </c>
      <c r="F10883" t="s">
        <v>53</v>
      </c>
      <c r="G10883">
        <v>2</v>
      </c>
      <c r="H10883">
        <v>6.1</v>
      </c>
      <c r="I10883" t="s">
        <v>190</v>
      </c>
      <c r="J10883" t="s">
        <v>253</v>
      </c>
      <c r="K10883">
        <v>1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 t="s">
        <v>83</v>
      </c>
      <c r="R10883" t="s">
        <v>83</v>
      </c>
      <c r="S10883" t="s">
        <v>83</v>
      </c>
      <c r="T10883" t="str">
        <f>_xlfn.XLOOKUP(A10883,MI_Match_Analysis!$A$2:$A$8,MI_Match_Analysis!$F$2:$F$8,"Not Found")</f>
        <v>Not Found</v>
      </c>
    </row>
    <row r="10884" spans="1:20" hidden="1" x14ac:dyDescent="0.3">
      <c r="A10884">
        <v>47</v>
      </c>
      <c r="B10884" s="1">
        <v>46146</v>
      </c>
      <c r="C10884" t="s">
        <v>162</v>
      </c>
      <c r="D10884" t="s">
        <v>33</v>
      </c>
      <c r="E10884" t="s">
        <v>34</v>
      </c>
      <c r="F10884" t="s">
        <v>53</v>
      </c>
      <c r="G10884">
        <v>2</v>
      </c>
      <c r="H10884">
        <v>6.2</v>
      </c>
      <c r="I10884" t="s">
        <v>37</v>
      </c>
      <c r="J10884" t="s">
        <v>253</v>
      </c>
      <c r="K10884">
        <v>1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 t="s">
        <v>83</v>
      </c>
      <c r="R10884" t="s">
        <v>83</v>
      </c>
      <c r="S10884" t="s">
        <v>83</v>
      </c>
      <c r="T10884" t="str">
        <f>_xlfn.XLOOKUP(A10884,MI_Match_Analysis!$A$2:$A$8,MI_Match_Analysis!$F$2:$F$8,"Not Found")</f>
        <v>Not Found</v>
      </c>
    </row>
    <row r="10885" spans="1:20" hidden="1" x14ac:dyDescent="0.3">
      <c r="A10885">
        <v>47</v>
      </c>
      <c r="B10885" s="1">
        <v>46146</v>
      </c>
      <c r="C10885" t="s">
        <v>162</v>
      </c>
      <c r="D10885" t="s">
        <v>33</v>
      </c>
      <c r="E10885" t="s">
        <v>34</v>
      </c>
      <c r="F10885" t="s">
        <v>53</v>
      </c>
      <c r="G10885">
        <v>2</v>
      </c>
      <c r="H10885">
        <v>6.3</v>
      </c>
      <c r="I10885" t="s">
        <v>190</v>
      </c>
      <c r="J10885" t="s">
        <v>253</v>
      </c>
      <c r="K10885">
        <v>6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 t="s">
        <v>83</v>
      </c>
      <c r="R10885" t="s">
        <v>83</v>
      </c>
      <c r="S10885" t="s">
        <v>83</v>
      </c>
      <c r="T10885" t="str">
        <f>_xlfn.XLOOKUP(A10885,MI_Match_Analysis!$A$2:$A$8,MI_Match_Analysis!$F$2:$F$8,"Not Found")</f>
        <v>Not Found</v>
      </c>
    </row>
    <row r="10886" spans="1:20" hidden="1" x14ac:dyDescent="0.3">
      <c r="A10886">
        <v>47</v>
      </c>
      <c r="B10886" s="1">
        <v>46146</v>
      </c>
      <c r="C10886" t="s">
        <v>162</v>
      </c>
      <c r="D10886" t="s">
        <v>33</v>
      </c>
      <c r="E10886" t="s">
        <v>34</v>
      </c>
      <c r="F10886" t="s">
        <v>53</v>
      </c>
      <c r="G10886">
        <v>2</v>
      </c>
      <c r="H10886">
        <v>6.4</v>
      </c>
      <c r="I10886" t="s">
        <v>190</v>
      </c>
      <c r="J10886" t="s">
        <v>253</v>
      </c>
      <c r="K10886">
        <v>1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 t="s">
        <v>83</v>
      </c>
      <c r="R10886" t="s">
        <v>83</v>
      </c>
      <c r="S10886" t="s">
        <v>83</v>
      </c>
      <c r="T10886" t="str">
        <f>_xlfn.XLOOKUP(A10886,MI_Match_Analysis!$A$2:$A$8,MI_Match_Analysis!$F$2:$F$8,"Not Found")</f>
        <v>Not Found</v>
      </c>
    </row>
    <row r="10887" spans="1:20" hidden="1" x14ac:dyDescent="0.3">
      <c r="A10887">
        <v>47</v>
      </c>
      <c r="B10887" s="1">
        <v>46146</v>
      </c>
      <c r="C10887" t="s">
        <v>162</v>
      </c>
      <c r="D10887" t="s">
        <v>33</v>
      </c>
      <c r="E10887" t="s">
        <v>34</v>
      </c>
      <c r="F10887" t="s">
        <v>53</v>
      </c>
      <c r="G10887">
        <v>2</v>
      </c>
      <c r="H10887">
        <v>6.5</v>
      </c>
      <c r="I10887" t="s">
        <v>37</v>
      </c>
      <c r="J10887" t="s">
        <v>253</v>
      </c>
      <c r="K10887">
        <v>6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 t="s">
        <v>83</v>
      </c>
      <c r="R10887" t="s">
        <v>83</v>
      </c>
      <c r="S10887" t="s">
        <v>83</v>
      </c>
      <c r="T10887" t="str">
        <f>_xlfn.XLOOKUP(A10887,MI_Match_Analysis!$A$2:$A$8,MI_Match_Analysis!$F$2:$F$8,"Not Found")</f>
        <v>Not Found</v>
      </c>
    </row>
    <row r="10888" spans="1:20" hidden="1" x14ac:dyDescent="0.3">
      <c r="A10888">
        <v>47</v>
      </c>
      <c r="B10888" s="1">
        <v>46146</v>
      </c>
      <c r="C10888" t="s">
        <v>162</v>
      </c>
      <c r="D10888" t="s">
        <v>33</v>
      </c>
      <c r="E10888" t="s">
        <v>34</v>
      </c>
      <c r="F10888" t="s">
        <v>53</v>
      </c>
      <c r="G10888">
        <v>2</v>
      </c>
      <c r="H10888">
        <v>6.6</v>
      </c>
      <c r="I10888" t="s">
        <v>37</v>
      </c>
      <c r="J10888" t="s">
        <v>253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 t="s">
        <v>83</v>
      </c>
      <c r="R10888" t="s">
        <v>83</v>
      </c>
      <c r="S10888" t="s">
        <v>83</v>
      </c>
      <c r="T10888" t="str">
        <f>_xlfn.XLOOKUP(A10888,MI_Match_Analysis!$A$2:$A$8,MI_Match_Analysis!$F$2:$F$8,"Not Found")</f>
        <v>Not Found</v>
      </c>
    </row>
    <row r="10889" spans="1:20" hidden="1" x14ac:dyDescent="0.3">
      <c r="A10889">
        <v>47</v>
      </c>
      <c r="B10889" s="1">
        <v>46146</v>
      </c>
      <c r="C10889" t="s">
        <v>162</v>
      </c>
      <c r="D10889" t="s">
        <v>33</v>
      </c>
      <c r="E10889" t="s">
        <v>34</v>
      </c>
      <c r="F10889" t="s">
        <v>53</v>
      </c>
      <c r="G10889">
        <v>2</v>
      </c>
      <c r="H10889">
        <v>7.1</v>
      </c>
      <c r="I10889" t="s">
        <v>37</v>
      </c>
      <c r="J10889" t="s">
        <v>256</v>
      </c>
      <c r="K10889">
        <v>1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 t="s">
        <v>83</v>
      </c>
      <c r="R10889" t="s">
        <v>83</v>
      </c>
      <c r="S10889" t="s">
        <v>83</v>
      </c>
      <c r="T10889" t="str">
        <f>_xlfn.XLOOKUP(A10889,MI_Match_Analysis!$A$2:$A$8,MI_Match_Analysis!$F$2:$F$8,"Not Found")</f>
        <v>Not Found</v>
      </c>
    </row>
    <row r="10890" spans="1:20" hidden="1" x14ac:dyDescent="0.3">
      <c r="A10890">
        <v>47</v>
      </c>
      <c r="B10890" s="1">
        <v>46146</v>
      </c>
      <c r="C10890" t="s">
        <v>162</v>
      </c>
      <c r="D10890" t="s">
        <v>33</v>
      </c>
      <c r="E10890" t="s">
        <v>34</v>
      </c>
      <c r="F10890" t="s">
        <v>53</v>
      </c>
      <c r="G10890">
        <v>2</v>
      </c>
      <c r="H10890">
        <v>7.2</v>
      </c>
      <c r="I10890" t="s">
        <v>190</v>
      </c>
      <c r="J10890" t="s">
        <v>256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 t="s">
        <v>83</v>
      </c>
      <c r="R10890" t="s">
        <v>83</v>
      </c>
      <c r="S10890" t="s">
        <v>83</v>
      </c>
      <c r="T10890" t="str">
        <f>_xlfn.XLOOKUP(A10890,MI_Match_Analysis!$A$2:$A$8,MI_Match_Analysis!$F$2:$F$8,"Not Found")</f>
        <v>Not Found</v>
      </c>
    </row>
    <row r="10891" spans="1:20" hidden="1" x14ac:dyDescent="0.3">
      <c r="A10891">
        <v>47</v>
      </c>
      <c r="B10891" s="1">
        <v>46146</v>
      </c>
      <c r="C10891" t="s">
        <v>162</v>
      </c>
      <c r="D10891" t="s">
        <v>33</v>
      </c>
      <c r="E10891" t="s">
        <v>34</v>
      </c>
      <c r="F10891" t="s">
        <v>53</v>
      </c>
      <c r="G10891">
        <v>2</v>
      </c>
      <c r="H10891">
        <v>7.3</v>
      </c>
      <c r="I10891" t="s">
        <v>190</v>
      </c>
      <c r="J10891" t="s">
        <v>256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 t="s">
        <v>83</v>
      </c>
      <c r="R10891" t="s">
        <v>83</v>
      </c>
      <c r="S10891" t="s">
        <v>83</v>
      </c>
      <c r="T10891" t="str">
        <f>_xlfn.XLOOKUP(A10891,MI_Match_Analysis!$A$2:$A$8,MI_Match_Analysis!$F$2:$F$8,"Not Found")</f>
        <v>Not Found</v>
      </c>
    </row>
    <row r="10892" spans="1:20" hidden="1" x14ac:dyDescent="0.3">
      <c r="A10892">
        <v>47</v>
      </c>
      <c r="B10892" s="1">
        <v>46146</v>
      </c>
      <c r="C10892" t="s">
        <v>162</v>
      </c>
      <c r="D10892" t="s">
        <v>33</v>
      </c>
      <c r="E10892" t="s">
        <v>34</v>
      </c>
      <c r="F10892" t="s">
        <v>53</v>
      </c>
      <c r="G10892">
        <v>2</v>
      </c>
      <c r="H10892">
        <v>7.4</v>
      </c>
      <c r="I10892" t="s">
        <v>37</v>
      </c>
      <c r="J10892" t="s">
        <v>256</v>
      </c>
      <c r="K10892">
        <v>0</v>
      </c>
      <c r="L10892">
        <v>1</v>
      </c>
      <c r="M10892">
        <v>1</v>
      </c>
      <c r="N10892">
        <v>0</v>
      </c>
      <c r="O10892">
        <v>0</v>
      </c>
      <c r="P10892">
        <v>0</v>
      </c>
      <c r="Q10892" t="s">
        <v>83</v>
      </c>
      <c r="R10892" t="s">
        <v>83</v>
      </c>
      <c r="S10892" t="s">
        <v>83</v>
      </c>
      <c r="T10892" t="str">
        <f>_xlfn.XLOOKUP(A10892,MI_Match_Analysis!$A$2:$A$8,MI_Match_Analysis!$F$2:$F$8,"Not Found")</f>
        <v>Not Found</v>
      </c>
    </row>
    <row r="10893" spans="1:20" hidden="1" x14ac:dyDescent="0.3">
      <c r="A10893">
        <v>47</v>
      </c>
      <c r="B10893" s="1">
        <v>46146</v>
      </c>
      <c r="C10893" t="s">
        <v>162</v>
      </c>
      <c r="D10893" t="s">
        <v>33</v>
      </c>
      <c r="E10893" t="s">
        <v>34</v>
      </c>
      <c r="F10893" t="s">
        <v>53</v>
      </c>
      <c r="G10893">
        <v>2</v>
      </c>
      <c r="H10893">
        <v>7.4</v>
      </c>
      <c r="I10893" t="s">
        <v>37</v>
      </c>
      <c r="J10893" t="s">
        <v>256</v>
      </c>
      <c r="K10893">
        <v>6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 t="s">
        <v>83</v>
      </c>
      <c r="R10893" t="s">
        <v>83</v>
      </c>
      <c r="S10893" t="s">
        <v>83</v>
      </c>
      <c r="T10893" t="str">
        <f>_xlfn.XLOOKUP(A10893,MI_Match_Analysis!$A$2:$A$8,MI_Match_Analysis!$F$2:$F$8,"Not Found")</f>
        <v>Not Found</v>
      </c>
    </row>
    <row r="10894" spans="1:20" hidden="1" x14ac:dyDescent="0.3">
      <c r="A10894">
        <v>47</v>
      </c>
      <c r="B10894" s="1">
        <v>46146</v>
      </c>
      <c r="C10894" t="s">
        <v>162</v>
      </c>
      <c r="D10894" t="s">
        <v>33</v>
      </c>
      <c r="E10894" t="s">
        <v>34</v>
      </c>
      <c r="F10894" t="s">
        <v>53</v>
      </c>
      <c r="G10894">
        <v>2</v>
      </c>
      <c r="H10894">
        <v>7.5</v>
      </c>
      <c r="I10894" t="s">
        <v>37</v>
      </c>
      <c r="J10894" t="s">
        <v>256</v>
      </c>
      <c r="K10894">
        <v>1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 t="s">
        <v>83</v>
      </c>
      <c r="R10894" t="s">
        <v>83</v>
      </c>
      <c r="S10894" t="s">
        <v>83</v>
      </c>
      <c r="T10894" t="str">
        <f>_xlfn.XLOOKUP(A10894,MI_Match_Analysis!$A$2:$A$8,MI_Match_Analysis!$F$2:$F$8,"Not Found")</f>
        <v>Not Found</v>
      </c>
    </row>
    <row r="10895" spans="1:20" hidden="1" x14ac:dyDescent="0.3">
      <c r="A10895">
        <v>47</v>
      </c>
      <c r="B10895" s="1">
        <v>46146</v>
      </c>
      <c r="C10895" t="s">
        <v>162</v>
      </c>
      <c r="D10895" t="s">
        <v>33</v>
      </c>
      <c r="E10895" t="s">
        <v>34</v>
      </c>
      <c r="F10895" t="s">
        <v>53</v>
      </c>
      <c r="G10895">
        <v>2</v>
      </c>
      <c r="H10895">
        <v>7.6</v>
      </c>
      <c r="I10895" t="s">
        <v>190</v>
      </c>
      <c r="J10895" t="s">
        <v>256</v>
      </c>
      <c r="K10895">
        <v>1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 t="s">
        <v>83</v>
      </c>
      <c r="R10895" t="s">
        <v>83</v>
      </c>
      <c r="S10895" t="s">
        <v>83</v>
      </c>
      <c r="T10895" t="str">
        <f>_xlfn.XLOOKUP(A10895,MI_Match_Analysis!$A$2:$A$8,MI_Match_Analysis!$F$2:$F$8,"Not Found")</f>
        <v>Not Found</v>
      </c>
    </row>
    <row r="10896" spans="1:20" hidden="1" x14ac:dyDescent="0.3">
      <c r="A10896">
        <v>47</v>
      </c>
      <c r="B10896" s="1">
        <v>46146</v>
      </c>
      <c r="C10896" t="s">
        <v>162</v>
      </c>
      <c r="D10896" t="s">
        <v>33</v>
      </c>
      <c r="E10896" t="s">
        <v>34</v>
      </c>
      <c r="F10896" t="s">
        <v>53</v>
      </c>
      <c r="G10896">
        <v>2</v>
      </c>
      <c r="H10896">
        <v>8.1</v>
      </c>
      <c r="I10896" t="s">
        <v>190</v>
      </c>
      <c r="J10896" t="s">
        <v>253</v>
      </c>
      <c r="K10896">
        <v>6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 t="s">
        <v>83</v>
      </c>
      <c r="R10896" t="s">
        <v>83</v>
      </c>
      <c r="S10896" t="s">
        <v>83</v>
      </c>
      <c r="T10896" t="str">
        <f>_xlfn.XLOOKUP(A10896,MI_Match_Analysis!$A$2:$A$8,MI_Match_Analysis!$F$2:$F$8,"Not Found")</f>
        <v>Not Found</v>
      </c>
    </row>
    <row r="10897" spans="1:20" hidden="1" x14ac:dyDescent="0.3">
      <c r="A10897">
        <v>47</v>
      </c>
      <c r="B10897" s="1">
        <v>46146</v>
      </c>
      <c r="C10897" t="s">
        <v>162</v>
      </c>
      <c r="D10897" t="s">
        <v>33</v>
      </c>
      <c r="E10897" t="s">
        <v>34</v>
      </c>
      <c r="F10897" t="s">
        <v>53</v>
      </c>
      <c r="G10897">
        <v>2</v>
      </c>
      <c r="H10897">
        <v>8.1999999999999993</v>
      </c>
      <c r="I10897" t="s">
        <v>190</v>
      </c>
      <c r="J10897" t="s">
        <v>253</v>
      </c>
      <c r="K10897">
        <v>1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 t="s">
        <v>83</v>
      </c>
      <c r="R10897" t="s">
        <v>83</v>
      </c>
      <c r="S10897" t="s">
        <v>83</v>
      </c>
      <c r="T10897" t="str">
        <f>_xlfn.XLOOKUP(A10897,MI_Match_Analysis!$A$2:$A$8,MI_Match_Analysis!$F$2:$F$8,"Not Found")</f>
        <v>Not Found</v>
      </c>
    </row>
    <row r="10898" spans="1:20" hidden="1" x14ac:dyDescent="0.3">
      <c r="A10898">
        <v>47</v>
      </c>
      <c r="B10898" s="1">
        <v>46146</v>
      </c>
      <c r="C10898" t="s">
        <v>162</v>
      </c>
      <c r="D10898" t="s">
        <v>33</v>
      </c>
      <c r="E10898" t="s">
        <v>34</v>
      </c>
      <c r="F10898" t="s">
        <v>53</v>
      </c>
      <c r="G10898">
        <v>2</v>
      </c>
      <c r="H10898">
        <v>8.3000000000000007</v>
      </c>
      <c r="I10898" t="s">
        <v>37</v>
      </c>
      <c r="J10898" t="s">
        <v>253</v>
      </c>
      <c r="K10898">
        <v>6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 t="s">
        <v>83</v>
      </c>
      <c r="R10898" t="s">
        <v>83</v>
      </c>
      <c r="S10898" t="s">
        <v>83</v>
      </c>
      <c r="T10898" t="str">
        <f>_xlfn.XLOOKUP(A10898,MI_Match_Analysis!$A$2:$A$8,MI_Match_Analysis!$F$2:$F$8,"Not Found")</f>
        <v>Not Found</v>
      </c>
    </row>
    <row r="10899" spans="1:20" hidden="1" x14ac:dyDescent="0.3">
      <c r="A10899">
        <v>47</v>
      </c>
      <c r="B10899" s="1">
        <v>46146</v>
      </c>
      <c r="C10899" t="s">
        <v>162</v>
      </c>
      <c r="D10899" t="s">
        <v>33</v>
      </c>
      <c r="E10899" t="s">
        <v>34</v>
      </c>
      <c r="F10899" t="s">
        <v>53</v>
      </c>
      <c r="G10899">
        <v>2</v>
      </c>
      <c r="H10899">
        <v>8.4</v>
      </c>
      <c r="I10899" t="s">
        <v>37</v>
      </c>
      <c r="J10899" t="s">
        <v>253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 t="s">
        <v>83</v>
      </c>
      <c r="R10899" t="s">
        <v>83</v>
      </c>
      <c r="S10899" t="s">
        <v>83</v>
      </c>
      <c r="T10899" t="str">
        <f>_xlfn.XLOOKUP(A10899,MI_Match_Analysis!$A$2:$A$8,MI_Match_Analysis!$F$2:$F$8,"Not Found")</f>
        <v>Not Found</v>
      </c>
    </row>
    <row r="10900" spans="1:20" hidden="1" x14ac:dyDescent="0.3">
      <c r="A10900">
        <v>47</v>
      </c>
      <c r="B10900" s="1">
        <v>46146</v>
      </c>
      <c r="C10900" t="s">
        <v>162</v>
      </c>
      <c r="D10900" t="s">
        <v>33</v>
      </c>
      <c r="E10900" t="s">
        <v>34</v>
      </c>
      <c r="F10900" t="s">
        <v>53</v>
      </c>
      <c r="G10900">
        <v>2</v>
      </c>
      <c r="H10900">
        <v>8.5</v>
      </c>
      <c r="I10900" t="s">
        <v>37</v>
      </c>
      <c r="J10900" t="s">
        <v>253</v>
      </c>
      <c r="K10900">
        <v>4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 t="s">
        <v>83</v>
      </c>
      <c r="R10900" t="s">
        <v>83</v>
      </c>
      <c r="S10900" t="s">
        <v>83</v>
      </c>
      <c r="T10900" t="str">
        <f>_xlfn.XLOOKUP(A10900,MI_Match_Analysis!$A$2:$A$8,MI_Match_Analysis!$F$2:$F$8,"Not Found")</f>
        <v>Not Found</v>
      </c>
    </row>
    <row r="10901" spans="1:20" hidden="1" x14ac:dyDescent="0.3">
      <c r="A10901">
        <v>47</v>
      </c>
      <c r="B10901" s="1">
        <v>46146</v>
      </c>
      <c r="C10901" t="s">
        <v>162</v>
      </c>
      <c r="D10901" t="s">
        <v>33</v>
      </c>
      <c r="E10901" t="s">
        <v>34</v>
      </c>
      <c r="F10901" t="s">
        <v>53</v>
      </c>
      <c r="G10901">
        <v>2</v>
      </c>
      <c r="H10901">
        <v>8.6</v>
      </c>
      <c r="I10901" t="s">
        <v>37</v>
      </c>
      <c r="J10901" t="s">
        <v>253</v>
      </c>
      <c r="K10901">
        <v>6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 t="s">
        <v>83</v>
      </c>
      <c r="R10901" t="s">
        <v>83</v>
      </c>
      <c r="S10901" t="s">
        <v>83</v>
      </c>
      <c r="T10901" t="str">
        <f>_xlfn.XLOOKUP(A10901,MI_Match_Analysis!$A$2:$A$8,MI_Match_Analysis!$F$2:$F$8,"Not Found")</f>
        <v>Not Found</v>
      </c>
    </row>
    <row r="10902" spans="1:20" hidden="1" x14ac:dyDescent="0.3">
      <c r="A10902">
        <v>47</v>
      </c>
      <c r="B10902" s="1">
        <v>46146</v>
      </c>
      <c r="C10902" t="s">
        <v>162</v>
      </c>
      <c r="D10902" t="s">
        <v>33</v>
      </c>
      <c r="E10902" t="s">
        <v>34</v>
      </c>
      <c r="F10902" t="s">
        <v>53</v>
      </c>
      <c r="G10902">
        <v>2</v>
      </c>
      <c r="H10902">
        <v>9.1</v>
      </c>
      <c r="I10902" t="s">
        <v>190</v>
      </c>
      <c r="J10902" t="s">
        <v>124</v>
      </c>
      <c r="K10902">
        <v>4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 t="s">
        <v>83</v>
      </c>
      <c r="R10902" t="s">
        <v>83</v>
      </c>
      <c r="S10902" t="s">
        <v>83</v>
      </c>
      <c r="T10902" t="str">
        <f>_xlfn.XLOOKUP(A10902,MI_Match_Analysis!$A$2:$A$8,MI_Match_Analysis!$F$2:$F$8,"Not Found")</f>
        <v>Not Found</v>
      </c>
    </row>
    <row r="10903" spans="1:20" hidden="1" x14ac:dyDescent="0.3">
      <c r="A10903">
        <v>47</v>
      </c>
      <c r="B10903" s="1">
        <v>46146</v>
      </c>
      <c r="C10903" t="s">
        <v>162</v>
      </c>
      <c r="D10903" t="s">
        <v>33</v>
      </c>
      <c r="E10903" t="s">
        <v>34</v>
      </c>
      <c r="F10903" t="s">
        <v>53</v>
      </c>
      <c r="G10903">
        <v>2</v>
      </c>
      <c r="H10903">
        <v>9.1999999999999993</v>
      </c>
      <c r="I10903" t="s">
        <v>190</v>
      </c>
      <c r="J10903" t="s">
        <v>124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 t="s">
        <v>83</v>
      </c>
      <c r="R10903" t="s">
        <v>83</v>
      </c>
      <c r="S10903" t="s">
        <v>83</v>
      </c>
      <c r="T10903" t="str">
        <f>_xlfn.XLOOKUP(A10903,MI_Match_Analysis!$A$2:$A$8,MI_Match_Analysis!$F$2:$F$8,"Not Found")</f>
        <v>Not Found</v>
      </c>
    </row>
    <row r="10904" spans="1:20" hidden="1" x14ac:dyDescent="0.3">
      <c r="A10904">
        <v>47</v>
      </c>
      <c r="B10904" s="1">
        <v>46146</v>
      </c>
      <c r="C10904" t="s">
        <v>162</v>
      </c>
      <c r="D10904" t="s">
        <v>33</v>
      </c>
      <c r="E10904" t="s">
        <v>34</v>
      </c>
      <c r="F10904" t="s">
        <v>53</v>
      </c>
      <c r="G10904">
        <v>2</v>
      </c>
      <c r="H10904">
        <v>9.3000000000000007</v>
      </c>
      <c r="I10904" t="s">
        <v>190</v>
      </c>
      <c r="J10904" t="s">
        <v>124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 t="s">
        <v>83</v>
      </c>
      <c r="R10904" t="s">
        <v>83</v>
      </c>
      <c r="S10904" t="s">
        <v>83</v>
      </c>
      <c r="T10904" t="str">
        <f>_xlfn.XLOOKUP(A10904,MI_Match_Analysis!$A$2:$A$8,MI_Match_Analysis!$F$2:$F$8,"Not Found")</f>
        <v>Not Found</v>
      </c>
    </row>
    <row r="10905" spans="1:20" hidden="1" x14ac:dyDescent="0.3">
      <c r="A10905">
        <v>47</v>
      </c>
      <c r="B10905" s="1">
        <v>46146</v>
      </c>
      <c r="C10905" t="s">
        <v>162</v>
      </c>
      <c r="D10905" t="s">
        <v>33</v>
      </c>
      <c r="E10905" t="s">
        <v>34</v>
      </c>
      <c r="F10905" t="s">
        <v>53</v>
      </c>
      <c r="G10905">
        <v>2</v>
      </c>
      <c r="H10905">
        <v>9.4</v>
      </c>
      <c r="I10905" t="s">
        <v>190</v>
      </c>
      <c r="J10905" t="s">
        <v>124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 t="s">
        <v>83</v>
      </c>
      <c r="R10905" t="s">
        <v>83</v>
      </c>
      <c r="S10905" t="s">
        <v>83</v>
      </c>
      <c r="T10905" t="str">
        <f>_xlfn.XLOOKUP(A10905,MI_Match_Analysis!$A$2:$A$8,MI_Match_Analysis!$F$2:$F$8,"Not Found")</f>
        <v>Not Found</v>
      </c>
    </row>
    <row r="10906" spans="1:20" hidden="1" x14ac:dyDescent="0.3">
      <c r="A10906">
        <v>47</v>
      </c>
      <c r="B10906" s="1">
        <v>46146</v>
      </c>
      <c r="C10906" t="s">
        <v>162</v>
      </c>
      <c r="D10906" t="s">
        <v>33</v>
      </c>
      <c r="E10906" t="s">
        <v>34</v>
      </c>
      <c r="F10906" t="s">
        <v>53</v>
      </c>
      <c r="G10906">
        <v>2</v>
      </c>
      <c r="H10906">
        <v>9.5</v>
      </c>
      <c r="I10906" t="s">
        <v>190</v>
      </c>
      <c r="J10906" t="s">
        <v>124</v>
      </c>
      <c r="K10906">
        <v>1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 t="s">
        <v>83</v>
      </c>
      <c r="R10906" t="s">
        <v>83</v>
      </c>
      <c r="S10906" t="s">
        <v>83</v>
      </c>
      <c r="T10906" t="str">
        <f>_xlfn.XLOOKUP(A10906,MI_Match_Analysis!$A$2:$A$8,MI_Match_Analysis!$F$2:$F$8,"Not Found")</f>
        <v>Not Found</v>
      </c>
    </row>
    <row r="10907" spans="1:20" hidden="1" x14ac:dyDescent="0.3">
      <c r="A10907">
        <v>47</v>
      </c>
      <c r="B10907" s="1">
        <v>46146</v>
      </c>
      <c r="C10907" t="s">
        <v>162</v>
      </c>
      <c r="D10907" t="s">
        <v>33</v>
      </c>
      <c r="E10907" t="s">
        <v>34</v>
      </c>
      <c r="F10907" t="s">
        <v>53</v>
      </c>
      <c r="G10907">
        <v>2</v>
      </c>
      <c r="H10907">
        <v>9.6</v>
      </c>
      <c r="I10907" t="s">
        <v>37</v>
      </c>
      <c r="J10907" t="s">
        <v>124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 t="s">
        <v>83</v>
      </c>
      <c r="R10907" t="s">
        <v>83</v>
      </c>
      <c r="S10907" t="s">
        <v>83</v>
      </c>
      <c r="T10907" t="str">
        <f>_xlfn.XLOOKUP(A10907,MI_Match_Analysis!$A$2:$A$8,MI_Match_Analysis!$F$2:$F$8,"Not Found")</f>
        <v>Not Found</v>
      </c>
    </row>
    <row r="10908" spans="1:20" hidden="1" x14ac:dyDescent="0.3">
      <c r="A10908">
        <v>47</v>
      </c>
      <c r="B10908" s="1">
        <v>46146</v>
      </c>
      <c r="C10908" t="s">
        <v>162</v>
      </c>
      <c r="D10908" t="s">
        <v>33</v>
      </c>
      <c r="E10908" t="s">
        <v>34</v>
      </c>
      <c r="F10908" t="s">
        <v>53</v>
      </c>
      <c r="G10908">
        <v>2</v>
      </c>
      <c r="H10908">
        <v>10.1</v>
      </c>
      <c r="I10908" t="s">
        <v>37</v>
      </c>
      <c r="J10908" t="s">
        <v>141</v>
      </c>
      <c r="K10908">
        <v>4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 t="s">
        <v>83</v>
      </c>
      <c r="R10908" t="s">
        <v>83</v>
      </c>
      <c r="S10908" t="s">
        <v>83</v>
      </c>
      <c r="T10908" t="str">
        <f>_xlfn.XLOOKUP(A10908,MI_Match_Analysis!$A$2:$A$8,MI_Match_Analysis!$F$2:$F$8,"Not Found")</f>
        <v>Not Found</v>
      </c>
    </row>
    <row r="10909" spans="1:20" hidden="1" x14ac:dyDescent="0.3">
      <c r="A10909">
        <v>47</v>
      </c>
      <c r="B10909" s="1">
        <v>46146</v>
      </c>
      <c r="C10909" t="s">
        <v>162</v>
      </c>
      <c r="D10909" t="s">
        <v>33</v>
      </c>
      <c r="E10909" t="s">
        <v>34</v>
      </c>
      <c r="F10909" t="s">
        <v>53</v>
      </c>
      <c r="G10909">
        <v>2</v>
      </c>
      <c r="H10909">
        <v>10.199999999999999</v>
      </c>
      <c r="I10909" t="s">
        <v>37</v>
      </c>
      <c r="J10909" t="s">
        <v>141</v>
      </c>
      <c r="K10909">
        <v>6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 t="s">
        <v>83</v>
      </c>
      <c r="R10909" t="s">
        <v>83</v>
      </c>
      <c r="S10909" t="s">
        <v>83</v>
      </c>
      <c r="T10909" t="str">
        <f>_xlfn.XLOOKUP(A10909,MI_Match_Analysis!$A$2:$A$8,MI_Match_Analysis!$F$2:$F$8,"Not Found")</f>
        <v>Not Found</v>
      </c>
    </row>
    <row r="10910" spans="1:20" hidden="1" x14ac:dyDescent="0.3">
      <c r="A10910">
        <v>47</v>
      </c>
      <c r="B10910" s="1">
        <v>46146</v>
      </c>
      <c r="C10910" t="s">
        <v>162</v>
      </c>
      <c r="D10910" t="s">
        <v>33</v>
      </c>
      <c r="E10910" t="s">
        <v>34</v>
      </c>
      <c r="F10910" t="s">
        <v>53</v>
      </c>
      <c r="G10910">
        <v>2</v>
      </c>
      <c r="H10910">
        <v>10.3</v>
      </c>
      <c r="I10910" t="s">
        <v>37</v>
      </c>
      <c r="J10910" t="s">
        <v>141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 t="s">
        <v>83</v>
      </c>
      <c r="R10910" t="s">
        <v>83</v>
      </c>
      <c r="S10910" t="s">
        <v>83</v>
      </c>
      <c r="T10910" t="str">
        <f>_xlfn.XLOOKUP(A10910,MI_Match_Analysis!$A$2:$A$8,MI_Match_Analysis!$F$2:$F$8,"Not Found")</f>
        <v>Not Found</v>
      </c>
    </row>
    <row r="10911" spans="1:20" hidden="1" x14ac:dyDescent="0.3">
      <c r="A10911">
        <v>47</v>
      </c>
      <c r="B10911" s="1">
        <v>46146</v>
      </c>
      <c r="C10911" t="s">
        <v>162</v>
      </c>
      <c r="D10911" t="s">
        <v>33</v>
      </c>
      <c r="E10911" t="s">
        <v>34</v>
      </c>
      <c r="F10911" t="s">
        <v>53</v>
      </c>
      <c r="G10911">
        <v>2</v>
      </c>
      <c r="H10911">
        <v>10.4</v>
      </c>
      <c r="I10911" t="s">
        <v>37</v>
      </c>
      <c r="J10911" t="s">
        <v>141</v>
      </c>
      <c r="K10911">
        <v>6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 t="s">
        <v>83</v>
      </c>
      <c r="R10911" t="s">
        <v>83</v>
      </c>
      <c r="S10911" t="s">
        <v>83</v>
      </c>
      <c r="T10911" t="str">
        <f>_xlfn.XLOOKUP(A10911,MI_Match_Analysis!$A$2:$A$8,MI_Match_Analysis!$F$2:$F$8,"Not Found")</f>
        <v>Not Found</v>
      </c>
    </row>
    <row r="10912" spans="1:20" hidden="1" x14ac:dyDescent="0.3">
      <c r="A10912">
        <v>47</v>
      </c>
      <c r="B10912" s="1">
        <v>46146</v>
      </c>
      <c r="C10912" t="s">
        <v>162</v>
      </c>
      <c r="D10912" t="s">
        <v>33</v>
      </c>
      <c r="E10912" t="s">
        <v>34</v>
      </c>
      <c r="F10912" t="s">
        <v>53</v>
      </c>
      <c r="G10912">
        <v>2</v>
      </c>
      <c r="H10912">
        <v>10.5</v>
      </c>
      <c r="I10912" t="s">
        <v>37</v>
      </c>
      <c r="J10912" t="s">
        <v>141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 t="s">
        <v>165</v>
      </c>
      <c r="R10912" t="s">
        <v>37</v>
      </c>
      <c r="S10912" t="s">
        <v>313</v>
      </c>
      <c r="T10912" t="str">
        <f>_xlfn.XLOOKUP(A10912,MI_Match_Analysis!$A$2:$A$8,MI_Match_Analysis!$F$2:$F$8,"Not Found")</f>
        <v>Not Found</v>
      </c>
    </row>
    <row r="10913" spans="1:20" hidden="1" x14ac:dyDescent="0.3">
      <c r="A10913">
        <v>47</v>
      </c>
      <c r="B10913" s="1">
        <v>46146</v>
      </c>
      <c r="C10913" t="s">
        <v>162</v>
      </c>
      <c r="D10913" t="s">
        <v>33</v>
      </c>
      <c r="E10913" t="s">
        <v>34</v>
      </c>
      <c r="F10913" t="s">
        <v>53</v>
      </c>
      <c r="G10913">
        <v>2</v>
      </c>
      <c r="H10913">
        <v>10.6</v>
      </c>
      <c r="I10913" t="s">
        <v>126</v>
      </c>
      <c r="J10913" t="s">
        <v>141</v>
      </c>
      <c r="K10913">
        <v>1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 t="s">
        <v>83</v>
      </c>
      <c r="R10913" t="s">
        <v>83</v>
      </c>
      <c r="S10913" t="s">
        <v>83</v>
      </c>
      <c r="T10913" t="str">
        <f>_xlfn.XLOOKUP(A10913,MI_Match_Analysis!$A$2:$A$8,MI_Match_Analysis!$F$2:$F$8,"Not Found")</f>
        <v>Not Found</v>
      </c>
    </row>
    <row r="10914" spans="1:20" hidden="1" x14ac:dyDescent="0.3">
      <c r="A10914">
        <v>47</v>
      </c>
      <c r="B10914" s="1">
        <v>46146</v>
      </c>
      <c r="C10914" t="s">
        <v>162</v>
      </c>
      <c r="D10914" t="s">
        <v>33</v>
      </c>
      <c r="E10914" t="s">
        <v>34</v>
      </c>
      <c r="F10914" t="s">
        <v>53</v>
      </c>
      <c r="G10914">
        <v>2</v>
      </c>
      <c r="H10914">
        <v>11.1</v>
      </c>
      <c r="I10914" t="s">
        <v>126</v>
      </c>
      <c r="J10914" t="s">
        <v>76</v>
      </c>
      <c r="K10914">
        <v>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 t="s">
        <v>83</v>
      </c>
      <c r="R10914" t="s">
        <v>83</v>
      </c>
      <c r="S10914" t="s">
        <v>83</v>
      </c>
      <c r="T10914" t="str">
        <f>_xlfn.XLOOKUP(A10914,MI_Match_Analysis!$A$2:$A$8,MI_Match_Analysis!$F$2:$F$8,"Not Found")</f>
        <v>Not Found</v>
      </c>
    </row>
    <row r="10915" spans="1:20" hidden="1" x14ac:dyDescent="0.3">
      <c r="A10915">
        <v>47</v>
      </c>
      <c r="B10915" s="1">
        <v>46146</v>
      </c>
      <c r="C10915" t="s">
        <v>162</v>
      </c>
      <c r="D10915" t="s">
        <v>33</v>
      </c>
      <c r="E10915" t="s">
        <v>34</v>
      </c>
      <c r="F10915" t="s">
        <v>53</v>
      </c>
      <c r="G10915">
        <v>2</v>
      </c>
      <c r="H10915">
        <v>11.2</v>
      </c>
      <c r="I10915" t="s">
        <v>190</v>
      </c>
      <c r="J10915" t="s">
        <v>76</v>
      </c>
      <c r="K10915">
        <v>4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 t="s">
        <v>83</v>
      </c>
      <c r="R10915" t="s">
        <v>83</v>
      </c>
      <c r="S10915" t="s">
        <v>83</v>
      </c>
      <c r="T10915" t="str">
        <f>_xlfn.XLOOKUP(A10915,MI_Match_Analysis!$A$2:$A$8,MI_Match_Analysis!$F$2:$F$8,"Not Found")</f>
        <v>Not Found</v>
      </c>
    </row>
    <row r="10916" spans="1:20" hidden="1" x14ac:dyDescent="0.3">
      <c r="A10916">
        <v>47</v>
      </c>
      <c r="B10916" s="1">
        <v>46146</v>
      </c>
      <c r="C10916" t="s">
        <v>162</v>
      </c>
      <c r="D10916" t="s">
        <v>33</v>
      </c>
      <c r="E10916" t="s">
        <v>34</v>
      </c>
      <c r="F10916" t="s">
        <v>53</v>
      </c>
      <c r="G10916">
        <v>2</v>
      </c>
      <c r="H10916">
        <v>11.3</v>
      </c>
      <c r="I10916" t="s">
        <v>190</v>
      </c>
      <c r="J10916" t="s">
        <v>76</v>
      </c>
      <c r="K10916">
        <v>1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 t="s">
        <v>83</v>
      </c>
      <c r="R10916" t="s">
        <v>83</v>
      </c>
      <c r="S10916" t="s">
        <v>83</v>
      </c>
      <c r="T10916" t="str">
        <f>_xlfn.XLOOKUP(A10916,MI_Match_Analysis!$A$2:$A$8,MI_Match_Analysis!$F$2:$F$8,"Not Found")</f>
        <v>Not Found</v>
      </c>
    </row>
    <row r="10917" spans="1:20" hidden="1" x14ac:dyDescent="0.3">
      <c r="A10917">
        <v>47</v>
      </c>
      <c r="B10917" s="1">
        <v>46146</v>
      </c>
      <c r="C10917" t="s">
        <v>162</v>
      </c>
      <c r="D10917" t="s">
        <v>33</v>
      </c>
      <c r="E10917" t="s">
        <v>34</v>
      </c>
      <c r="F10917" t="s">
        <v>53</v>
      </c>
      <c r="G10917">
        <v>2</v>
      </c>
      <c r="H10917">
        <v>11.4</v>
      </c>
      <c r="I10917" t="s">
        <v>126</v>
      </c>
      <c r="J10917" t="s">
        <v>76</v>
      </c>
      <c r="K10917">
        <v>1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 t="s">
        <v>83</v>
      </c>
      <c r="R10917" t="s">
        <v>83</v>
      </c>
      <c r="S10917" t="s">
        <v>83</v>
      </c>
      <c r="T10917" t="str">
        <f>_xlfn.XLOOKUP(A10917,MI_Match_Analysis!$A$2:$A$8,MI_Match_Analysis!$F$2:$F$8,"Not Found")</f>
        <v>Not Found</v>
      </c>
    </row>
    <row r="10918" spans="1:20" hidden="1" x14ac:dyDescent="0.3">
      <c r="A10918">
        <v>47</v>
      </c>
      <c r="B10918" s="1">
        <v>46146</v>
      </c>
      <c r="C10918" t="s">
        <v>162</v>
      </c>
      <c r="D10918" t="s">
        <v>33</v>
      </c>
      <c r="E10918" t="s">
        <v>34</v>
      </c>
      <c r="F10918" t="s">
        <v>53</v>
      </c>
      <c r="G10918">
        <v>2</v>
      </c>
      <c r="H10918">
        <v>11.5</v>
      </c>
      <c r="I10918" t="s">
        <v>190</v>
      </c>
      <c r="J10918" t="s">
        <v>76</v>
      </c>
      <c r="K10918">
        <v>6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 t="s">
        <v>83</v>
      </c>
      <c r="R10918" t="s">
        <v>83</v>
      </c>
      <c r="S10918" t="s">
        <v>83</v>
      </c>
      <c r="T10918" t="str">
        <f>_xlfn.XLOOKUP(A10918,MI_Match_Analysis!$A$2:$A$8,MI_Match_Analysis!$F$2:$F$8,"Not Found")</f>
        <v>Not Found</v>
      </c>
    </row>
    <row r="10919" spans="1:20" hidden="1" x14ac:dyDescent="0.3">
      <c r="A10919">
        <v>47</v>
      </c>
      <c r="B10919" s="1">
        <v>46146</v>
      </c>
      <c r="C10919" t="s">
        <v>162</v>
      </c>
      <c r="D10919" t="s">
        <v>33</v>
      </c>
      <c r="E10919" t="s">
        <v>34</v>
      </c>
      <c r="F10919" t="s">
        <v>53</v>
      </c>
      <c r="G10919">
        <v>2</v>
      </c>
      <c r="H10919">
        <v>11.6</v>
      </c>
      <c r="I10919" t="s">
        <v>190</v>
      </c>
      <c r="J10919" t="s">
        <v>76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 t="s">
        <v>83</v>
      </c>
      <c r="R10919" t="s">
        <v>83</v>
      </c>
      <c r="S10919" t="s">
        <v>83</v>
      </c>
      <c r="T10919" t="str">
        <f>_xlfn.XLOOKUP(A10919,MI_Match_Analysis!$A$2:$A$8,MI_Match_Analysis!$F$2:$F$8,"Not Found")</f>
        <v>Not Found</v>
      </c>
    </row>
    <row r="10920" spans="1:20" hidden="1" x14ac:dyDescent="0.3">
      <c r="A10920">
        <v>47</v>
      </c>
      <c r="B10920" s="1">
        <v>46146</v>
      </c>
      <c r="C10920" t="s">
        <v>162</v>
      </c>
      <c r="D10920" t="s">
        <v>33</v>
      </c>
      <c r="E10920" t="s">
        <v>34</v>
      </c>
      <c r="F10920" t="s">
        <v>53</v>
      </c>
      <c r="G10920">
        <v>2</v>
      </c>
      <c r="H10920">
        <v>12.1</v>
      </c>
      <c r="I10920" t="s">
        <v>190</v>
      </c>
      <c r="J10920" t="s">
        <v>256</v>
      </c>
      <c r="K10920">
        <v>4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 t="s">
        <v>83</v>
      </c>
      <c r="R10920" t="s">
        <v>83</v>
      </c>
      <c r="S10920" t="s">
        <v>83</v>
      </c>
      <c r="T10920" t="str">
        <f>_xlfn.XLOOKUP(A10920,MI_Match_Analysis!$A$2:$A$8,MI_Match_Analysis!$F$2:$F$8,"Not Found")</f>
        <v>Not Found</v>
      </c>
    </row>
    <row r="10921" spans="1:20" hidden="1" x14ac:dyDescent="0.3">
      <c r="A10921">
        <v>47</v>
      </c>
      <c r="B10921" s="1">
        <v>46146</v>
      </c>
      <c r="C10921" t="s">
        <v>162</v>
      </c>
      <c r="D10921" t="s">
        <v>33</v>
      </c>
      <c r="E10921" t="s">
        <v>34</v>
      </c>
      <c r="F10921" t="s">
        <v>53</v>
      </c>
      <c r="G10921">
        <v>2</v>
      </c>
      <c r="H10921">
        <v>12.2</v>
      </c>
      <c r="I10921" t="s">
        <v>190</v>
      </c>
      <c r="J10921" t="s">
        <v>256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 t="s">
        <v>83</v>
      </c>
      <c r="R10921" t="s">
        <v>83</v>
      </c>
      <c r="S10921" t="s">
        <v>83</v>
      </c>
      <c r="T10921" t="str">
        <f>_xlfn.XLOOKUP(A10921,MI_Match_Analysis!$A$2:$A$8,MI_Match_Analysis!$F$2:$F$8,"Not Found")</f>
        <v>Not Found</v>
      </c>
    </row>
    <row r="10922" spans="1:20" hidden="1" x14ac:dyDescent="0.3">
      <c r="A10922">
        <v>47</v>
      </c>
      <c r="B10922" s="1">
        <v>46146</v>
      </c>
      <c r="C10922" t="s">
        <v>162</v>
      </c>
      <c r="D10922" t="s">
        <v>33</v>
      </c>
      <c r="E10922" t="s">
        <v>34</v>
      </c>
      <c r="F10922" t="s">
        <v>53</v>
      </c>
      <c r="G10922">
        <v>2</v>
      </c>
      <c r="H10922">
        <v>12.3</v>
      </c>
      <c r="I10922" t="s">
        <v>126</v>
      </c>
      <c r="J10922" t="s">
        <v>256</v>
      </c>
      <c r="K10922">
        <v>0</v>
      </c>
      <c r="L10922">
        <v>1</v>
      </c>
      <c r="M10922">
        <v>0</v>
      </c>
      <c r="N10922">
        <v>1</v>
      </c>
      <c r="O10922">
        <v>0</v>
      </c>
      <c r="P10922">
        <v>0</v>
      </c>
      <c r="Q10922" t="s">
        <v>83</v>
      </c>
      <c r="R10922" t="s">
        <v>83</v>
      </c>
      <c r="S10922" t="s">
        <v>83</v>
      </c>
      <c r="T10922" t="str">
        <f>_xlfn.XLOOKUP(A10922,MI_Match_Analysis!$A$2:$A$8,MI_Match_Analysis!$F$2:$F$8,"Not Found")</f>
        <v>Not Found</v>
      </c>
    </row>
    <row r="10923" spans="1:20" hidden="1" x14ac:dyDescent="0.3">
      <c r="A10923">
        <v>47</v>
      </c>
      <c r="B10923" s="1">
        <v>46146</v>
      </c>
      <c r="C10923" t="s">
        <v>162</v>
      </c>
      <c r="D10923" t="s">
        <v>33</v>
      </c>
      <c r="E10923" t="s">
        <v>34</v>
      </c>
      <c r="F10923" t="s">
        <v>53</v>
      </c>
      <c r="G10923">
        <v>2</v>
      </c>
      <c r="H10923">
        <v>12.4</v>
      </c>
      <c r="I10923" t="s">
        <v>190</v>
      </c>
      <c r="J10923" t="s">
        <v>256</v>
      </c>
      <c r="K10923">
        <v>6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 t="s">
        <v>83</v>
      </c>
      <c r="R10923" t="s">
        <v>83</v>
      </c>
      <c r="S10923" t="s">
        <v>83</v>
      </c>
      <c r="T10923" t="str">
        <f>_xlfn.XLOOKUP(A10923,MI_Match_Analysis!$A$2:$A$8,MI_Match_Analysis!$F$2:$F$8,"Not Found")</f>
        <v>Not Found</v>
      </c>
    </row>
    <row r="10924" spans="1:20" hidden="1" x14ac:dyDescent="0.3">
      <c r="A10924">
        <v>47</v>
      </c>
      <c r="B10924" s="1">
        <v>46146</v>
      </c>
      <c r="C10924" t="s">
        <v>162</v>
      </c>
      <c r="D10924" t="s">
        <v>33</v>
      </c>
      <c r="E10924" t="s">
        <v>34</v>
      </c>
      <c r="F10924" t="s">
        <v>53</v>
      </c>
      <c r="G10924">
        <v>2</v>
      </c>
      <c r="H10924">
        <v>12.5</v>
      </c>
      <c r="I10924" t="s">
        <v>190</v>
      </c>
      <c r="J10924" t="s">
        <v>256</v>
      </c>
      <c r="K10924">
        <v>1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 t="s">
        <v>83</v>
      </c>
      <c r="R10924" t="s">
        <v>83</v>
      </c>
      <c r="S10924" t="s">
        <v>83</v>
      </c>
      <c r="T10924" t="str">
        <f>_xlfn.XLOOKUP(A10924,MI_Match_Analysis!$A$2:$A$8,MI_Match_Analysis!$F$2:$F$8,"Not Found")</f>
        <v>Not Found</v>
      </c>
    </row>
    <row r="10925" spans="1:20" hidden="1" x14ac:dyDescent="0.3">
      <c r="A10925">
        <v>47</v>
      </c>
      <c r="B10925" s="1">
        <v>46146</v>
      </c>
      <c r="C10925" t="s">
        <v>162</v>
      </c>
      <c r="D10925" t="s">
        <v>33</v>
      </c>
      <c r="E10925" t="s">
        <v>34</v>
      </c>
      <c r="F10925" t="s">
        <v>53</v>
      </c>
      <c r="G10925">
        <v>2</v>
      </c>
      <c r="H10925">
        <v>12.6</v>
      </c>
      <c r="I10925" t="s">
        <v>126</v>
      </c>
      <c r="J10925" t="s">
        <v>256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 t="s">
        <v>83</v>
      </c>
      <c r="R10925" t="s">
        <v>83</v>
      </c>
      <c r="S10925" t="s">
        <v>83</v>
      </c>
      <c r="T10925" t="str">
        <f>_xlfn.XLOOKUP(A10925,MI_Match_Analysis!$A$2:$A$8,MI_Match_Analysis!$F$2:$F$8,"Not Found")</f>
        <v>Not Found</v>
      </c>
    </row>
    <row r="10926" spans="1:20" hidden="1" x14ac:dyDescent="0.3">
      <c r="A10926">
        <v>47</v>
      </c>
      <c r="B10926" s="1">
        <v>46146</v>
      </c>
      <c r="C10926" t="s">
        <v>162</v>
      </c>
      <c r="D10926" t="s">
        <v>33</v>
      </c>
      <c r="E10926" t="s">
        <v>34</v>
      </c>
      <c r="F10926" t="s">
        <v>53</v>
      </c>
      <c r="G10926">
        <v>2</v>
      </c>
      <c r="H10926">
        <v>13.1</v>
      </c>
      <c r="I10926" t="s">
        <v>126</v>
      </c>
      <c r="J10926" t="s">
        <v>253</v>
      </c>
      <c r="K10926">
        <v>1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 t="s">
        <v>83</v>
      </c>
      <c r="R10926" t="s">
        <v>83</v>
      </c>
      <c r="S10926" t="s">
        <v>83</v>
      </c>
      <c r="T10926" t="str">
        <f>_xlfn.XLOOKUP(A10926,MI_Match_Analysis!$A$2:$A$8,MI_Match_Analysis!$F$2:$F$8,"Not Found")</f>
        <v>Not Found</v>
      </c>
    </row>
    <row r="10927" spans="1:20" hidden="1" x14ac:dyDescent="0.3">
      <c r="A10927">
        <v>47</v>
      </c>
      <c r="B10927" s="1">
        <v>46146</v>
      </c>
      <c r="C10927" t="s">
        <v>162</v>
      </c>
      <c r="D10927" t="s">
        <v>33</v>
      </c>
      <c r="E10927" t="s">
        <v>34</v>
      </c>
      <c r="F10927" t="s">
        <v>53</v>
      </c>
      <c r="G10927">
        <v>2</v>
      </c>
      <c r="H10927">
        <v>13.2</v>
      </c>
      <c r="I10927" t="s">
        <v>190</v>
      </c>
      <c r="J10927" t="s">
        <v>253</v>
      </c>
      <c r="K10927">
        <v>1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 t="s">
        <v>83</v>
      </c>
      <c r="R10927" t="s">
        <v>83</v>
      </c>
      <c r="S10927" t="s">
        <v>83</v>
      </c>
      <c r="T10927" t="str">
        <f>_xlfn.XLOOKUP(A10927,MI_Match_Analysis!$A$2:$A$8,MI_Match_Analysis!$F$2:$F$8,"Not Found")</f>
        <v>Not Found</v>
      </c>
    </row>
    <row r="10928" spans="1:20" hidden="1" x14ac:dyDescent="0.3">
      <c r="A10928">
        <v>47</v>
      </c>
      <c r="B10928" s="1">
        <v>46146</v>
      </c>
      <c r="C10928" t="s">
        <v>162</v>
      </c>
      <c r="D10928" t="s">
        <v>33</v>
      </c>
      <c r="E10928" t="s">
        <v>34</v>
      </c>
      <c r="F10928" t="s">
        <v>53</v>
      </c>
      <c r="G10928">
        <v>2</v>
      </c>
      <c r="H10928">
        <v>13.3</v>
      </c>
      <c r="I10928" t="s">
        <v>126</v>
      </c>
      <c r="J10928" t="s">
        <v>253</v>
      </c>
      <c r="K10928">
        <v>1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 t="s">
        <v>83</v>
      </c>
      <c r="R10928" t="s">
        <v>83</v>
      </c>
      <c r="S10928" t="s">
        <v>83</v>
      </c>
      <c r="T10928" t="str">
        <f>_xlfn.XLOOKUP(A10928,MI_Match_Analysis!$A$2:$A$8,MI_Match_Analysis!$F$2:$F$8,"Not Found")</f>
        <v>Not Found</v>
      </c>
    </row>
    <row r="10929" spans="1:20" hidden="1" x14ac:dyDescent="0.3">
      <c r="A10929">
        <v>47</v>
      </c>
      <c r="B10929" s="1">
        <v>46146</v>
      </c>
      <c r="C10929" t="s">
        <v>162</v>
      </c>
      <c r="D10929" t="s">
        <v>33</v>
      </c>
      <c r="E10929" t="s">
        <v>34</v>
      </c>
      <c r="F10929" t="s">
        <v>53</v>
      </c>
      <c r="G10929">
        <v>2</v>
      </c>
      <c r="H10929">
        <v>13.4</v>
      </c>
      <c r="I10929" t="s">
        <v>190</v>
      </c>
      <c r="J10929" t="s">
        <v>253</v>
      </c>
      <c r="K10929">
        <v>1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 t="s">
        <v>83</v>
      </c>
      <c r="R10929" t="s">
        <v>83</v>
      </c>
      <c r="S10929" t="s">
        <v>83</v>
      </c>
      <c r="T10929" t="str">
        <f>_xlfn.XLOOKUP(A10929,MI_Match_Analysis!$A$2:$A$8,MI_Match_Analysis!$F$2:$F$8,"Not Found")</f>
        <v>Not Found</v>
      </c>
    </row>
    <row r="10930" spans="1:20" hidden="1" x14ac:dyDescent="0.3">
      <c r="A10930">
        <v>47</v>
      </c>
      <c r="B10930" s="1">
        <v>46146</v>
      </c>
      <c r="C10930" t="s">
        <v>162</v>
      </c>
      <c r="D10930" t="s">
        <v>33</v>
      </c>
      <c r="E10930" t="s">
        <v>34</v>
      </c>
      <c r="F10930" t="s">
        <v>53</v>
      </c>
      <c r="G10930">
        <v>2</v>
      </c>
      <c r="H10930">
        <v>13.5</v>
      </c>
      <c r="I10930" t="s">
        <v>126</v>
      </c>
      <c r="J10930" t="s">
        <v>253</v>
      </c>
      <c r="K10930">
        <v>1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 t="s">
        <v>83</v>
      </c>
      <c r="R10930" t="s">
        <v>83</v>
      </c>
      <c r="S10930" t="s">
        <v>83</v>
      </c>
      <c r="T10930" t="str">
        <f>_xlfn.XLOOKUP(A10930,MI_Match_Analysis!$A$2:$A$8,MI_Match_Analysis!$F$2:$F$8,"Not Found")</f>
        <v>Not Found</v>
      </c>
    </row>
    <row r="10931" spans="1:20" hidden="1" x14ac:dyDescent="0.3">
      <c r="A10931">
        <v>47</v>
      </c>
      <c r="B10931" s="1">
        <v>46146</v>
      </c>
      <c r="C10931" t="s">
        <v>162</v>
      </c>
      <c r="D10931" t="s">
        <v>33</v>
      </c>
      <c r="E10931" t="s">
        <v>34</v>
      </c>
      <c r="F10931" t="s">
        <v>53</v>
      </c>
      <c r="G10931">
        <v>2</v>
      </c>
      <c r="H10931">
        <v>13.6</v>
      </c>
      <c r="I10931" t="s">
        <v>190</v>
      </c>
      <c r="J10931" t="s">
        <v>253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 t="s">
        <v>165</v>
      </c>
      <c r="R10931" t="s">
        <v>190</v>
      </c>
      <c r="S10931" t="s">
        <v>76</v>
      </c>
      <c r="T10931" t="str">
        <f>_xlfn.XLOOKUP(A10931,MI_Match_Analysis!$A$2:$A$8,MI_Match_Analysis!$F$2:$F$8,"Not Found")</f>
        <v>Not Found</v>
      </c>
    </row>
    <row r="10932" spans="1:20" hidden="1" x14ac:dyDescent="0.3">
      <c r="A10932">
        <v>47</v>
      </c>
      <c r="B10932" s="1">
        <v>46146</v>
      </c>
      <c r="C10932" t="s">
        <v>162</v>
      </c>
      <c r="D10932" t="s">
        <v>33</v>
      </c>
      <c r="E10932" t="s">
        <v>34</v>
      </c>
      <c r="F10932" t="s">
        <v>53</v>
      </c>
      <c r="G10932">
        <v>2</v>
      </c>
      <c r="H10932">
        <v>14.1</v>
      </c>
      <c r="I10932" t="s">
        <v>126</v>
      </c>
      <c r="J10932" t="s">
        <v>141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 t="s">
        <v>83</v>
      </c>
      <c r="R10932" t="s">
        <v>83</v>
      </c>
      <c r="S10932" t="s">
        <v>83</v>
      </c>
      <c r="T10932" t="str">
        <f>_xlfn.XLOOKUP(A10932,MI_Match_Analysis!$A$2:$A$8,MI_Match_Analysis!$F$2:$F$8,"Not Found")</f>
        <v>Not Found</v>
      </c>
    </row>
    <row r="10933" spans="1:20" hidden="1" x14ac:dyDescent="0.3">
      <c r="A10933">
        <v>47</v>
      </c>
      <c r="B10933" s="1">
        <v>46146</v>
      </c>
      <c r="C10933" t="s">
        <v>162</v>
      </c>
      <c r="D10933" t="s">
        <v>33</v>
      </c>
      <c r="E10933" t="s">
        <v>34</v>
      </c>
      <c r="F10933" t="s">
        <v>53</v>
      </c>
      <c r="G10933">
        <v>2</v>
      </c>
      <c r="H10933">
        <v>14.2</v>
      </c>
      <c r="I10933" t="s">
        <v>194</v>
      </c>
      <c r="J10933" t="s">
        <v>141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 t="s">
        <v>83</v>
      </c>
      <c r="R10933" t="s">
        <v>83</v>
      </c>
      <c r="S10933" t="s">
        <v>83</v>
      </c>
      <c r="T10933" t="str">
        <f>_xlfn.XLOOKUP(A10933,MI_Match_Analysis!$A$2:$A$8,MI_Match_Analysis!$F$2:$F$8,"Not Found")</f>
        <v>Not Found</v>
      </c>
    </row>
    <row r="10934" spans="1:20" hidden="1" x14ac:dyDescent="0.3">
      <c r="A10934">
        <v>47</v>
      </c>
      <c r="B10934" s="1">
        <v>46146</v>
      </c>
      <c r="C10934" t="s">
        <v>162</v>
      </c>
      <c r="D10934" t="s">
        <v>33</v>
      </c>
      <c r="E10934" t="s">
        <v>34</v>
      </c>
      <c r="F10934" t="s">
        <v>53</v>
      </c>
      <c r="G10934">
        <v>2</v>
      </c>
      <c r="H10934">
        <v>14.3</v>
      </c>
      <c r="I10934" t="s">
        <v>126</v>
      </c>
      <c r="J10934" t="s">
        <v>141</v>
      </c>
      <c r="K10934">
        <v>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 t="s">
        <v>83</v>
      </c>
      <c r="R10934" t="s">
        <v>83</v>
      </c>
      <c r="S10934" t="s">
        <v>83</v>
      </c>
      <c r="T10934" t="str">
        <f>_xlfn.XLOOKUP(A10934,MI_Match_Analysis!$A$2:$A$8,MI_Match_Analysis!$F$2:$F$8,"Not Found")</f>
        <v>Not Found</v>
      </c>
    </row>
    <row r="10935" spans="1:20" hidden="1" x14ac:dyDescent="0.3">
      <c r="A10935">
        <v>47</v>
      </c>
      <c r="B10935" s="1">
        <v>46146</v>
      </c>
      <c r="C10935" t="s">
        <v>162</v>
      </c>
      <c r="D10935" t="s">
        <v>33</v>
      </c>
      <c r="E10935" t="s">
        <v>34</v>
      </c>
      <c r="F10935" t="s">
        <v>53</v>
      </c>
      <c r="G10935">
        <v>2</v>
      </c>
      <c r="H10935">
        <v>14.4</v>
      </c>
      <c r="I10935" t="s">
        <v>194</v>
      </c>
      <c r="J10935" t="s">
        <v>141</v>
      </c>
      <c r="K10935">
        <v>4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 t="s">
        <v>83</v>
      </c>
      <c r="R10935" t="s">
        <v>83</v>
      </c>
      <c r="S10935" t="s">
        <v>83</v>
      </c>
      <c r="T10935" t="str">
        <f>_xlfn.XLOOKUP(A10935,MI_Match_Analysis!$A$2:$A$8,MI_Match_Analysis!$F$2:$F$8,"Not Found")</f>
        <v>Not Found</v>
      </c>
    </row>
    <row r="10936" spans="1:20" hidden="1" x14ac:dyDescent="0.3">
      <c r="A10936">
        <v>47</v>
      </c>
      <c r="B10936" s="1">
        <v>46146</v>
      </c>
      <c r="C10936" t="s">
        <v>162</v>
      </c>
      <c r="D10936" t="s">
        <v>33</v>
      </c>
      <c r="E10936" t="s">
        <v>34</v>
      </c>
      <c r="F10936" t="s">
        <v>53</v>
      </c>
      <c r="G10936">
        <v>2</v>
      </c>
      <c r="H10936">
        <v>14.5</v>
      </c>
      <c r="I10936" t="s">
        <v>194</v>
      </c>
      <c r="J10936" t="s">
        <v>141</v>
      </c>
      <c r="K10936">
        <v>0</v>
      </c>
      <c r="L10936">
        <v>1</v>
      </c>
      <c r="M10936">
        <v>1</v>
      </c>
      <c r="N10936">
        <v>0</v>
      </c>
      <c r="O10936">
        <v>0</v>
      </c>
      <c r="P10936">
        <v>0</v>
      </c>
      <c r="Q10936" t="s">
        <v>83</v>
      </c>
      <c r="R10936" t="s">
        <v>83</v>
      </c>
      <c r="S10936" t="s">
        <v>83</v>
      </c>
      <c r="T10936" t="str">
        <f>_xlfn.XLOOKUP(A10936,MI_Match_Analysis!$A$2:$A$8,MI_Match_Analysis!$F$2:$F$8,"Not Found")</f>
        <v>Not Found</v>
      </c>
    </row>
    <row r="10937" spans="1:20" hidden="1" x14ac:dyDescent="0.3">
      <c r="A10937">
        <v>47</v>
      </c>
      <c r="B10937" s="1">
        <v>46146</v>
      </c>
      <c r="C10937" t="s">
        <v>162</v>
      </c>
      <c r="D10937" t="s">
        <v>33</v>
      </c>
      <c r="E10937" t="s">
        <v>34</v>
      </c>
      <c r="F10937" t="s">
        <v>53</v>
      </c>
      <c r="G10937">
        <v>2</v>
      </c>
      <c r="H10937">
        <v>14.5</v>
      </c>
      <c r="I10937" t="s">
        <v>194</v>
      </c>
      <c r="J10937" t="s">
        <v>141</v>
      </c>
      <c r="K10937">
        <v>1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 t="s">
        <v>83</v>
      </c>
      <c r="R10937" t="s">
        <v>83</v>
      </c>
      <c r="S10937" t="s">
        <v>83</v>
      </c>
      <c r="T10937" t="str">
        <f>_xlfn.XLOOKUP(A10937,MI_Match_Analysis!$A$2:$A$8,MI_Match_Analysis!$F$2:$F$8,"Not Found")</f>
        <v>Not Found</v>
      </c>
    </row>
    <row r="10938" spans="1:20" hidden="1" x14ac:dyDescent="0.3">
      <c r="A10938">
        <v>47</v>
      </c>
      <c r="B10938" s="1">
        <v>46146</v>
      </c>
      <c r="C10938" t="s">
        <v>162</v>
      </c>
      <c r="D10938" t="s">
        <v>33</v>
      </c>
      <c r="E10938" t="s">
        <v>34</v>
      </c>
      <c r="F10938" t="s">
        <v>53</v>
      </c>
      <c r="G10938">
        <v>2</v>
      </c>
      <c r="H10938">
        <v>14.6</v>
      </c>
      <c r="I10938" t="s">
        <v>126</v>
      </c>
      <c r="J10938" t="s">
        <v>141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 t="s">
        <v>83</v>
      </c>
      <c r="R10938" t="s">
        <v>83</v>
      </c>
      <c r="S10938" t="s">
        <v>83</v>
      </c>
      <c r="T10938" t="str">
        <f>_xlfn.XLOOKUP(A10938,MI_Match_Analysis!$A$2:$A$8,MI_Match_Analysis!$F$2:$F$8,"Not Found")</f>
        <v>Not Found</v>
      </c>
    </row>
    <row r="10939" spans="1:20" hidden="1" x14ac:dyDescent="0.3">
      <c r="A10939">
        <v>47</v>
      </c>
      <c r="B10939" s="1">
        <v>46146</v>
      </c>
      <c r="C10939" t="s">
        <v>162</v>
      </c>
      <c r="D10939" t="s">
        <v>33</v>
      </c>
      <c r="E10939" t="s">
        <v>34</v>
      </c>
      <c r="F10939" t="s">
        <v>53</v>
      </c>
      <c r="G10939">
        <v>2</v>
      </c>
      <c r="H10939">
        <v>15.1</v>
      </c>
      <c r="I10939" t="s">
        <v>126</v>
      </c>
      <c r="J10939" t="s">
        <v>253</v>
      </c>
      <c r="K10939">
        <v>1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 t="s">
        <v>83</v>
      </c>
      <c r="R10939" t="s">
        <v>83</v>
      </c>
      <c r="S10939" t="s">
        <v>83</v>
      </c>
      <c r="T10939" t="str">
        <f>_xlfn.XLOOKUP(A10939,MI_Match_Analysis!$A$2:$A$8,MI_Match_Analysis!$F$2:$F$8,"Not Found")</f>
        <v>Not Found</v>
      </c>
    </row>
    <row r="10940" spans="1:20" hidden="1" x14ac:dyDescent="0.3">
      <c r="A10940">
        <v>47</v>
      </c>
      <c r="B10940" s="1">
        <v>46146</v>
      </c>
      <c r="C10940" t="s">
        <v>162</v>
      </c>
      <c r="D10940" t="s">
        <v>33</v>
      </c>
      <c r="E10940" t="s">
        <v>34</v>
      </c>
      <c r="F10940" t="s">
        <v>53</v>
      </c>
      <c r="G10940">
        <v>2</v>
      </c>
      <c r="H10940">
        <v>15.2</v>
      </c>
      <c r="I10940" t="s">
        <v>194</v>
      </c>
      <c r="J10940" t="s">
        <v>253</v>
      </c>
      <c r="K10940">
        <v>1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 t="s">
        <v>83</v>
      </c>
      <c r="R10940" t="s">
        <v>83</v>
      </c>
      <c r="S10940" t="s">
        <v>83</v>
      </c>
      <c r="T10940" t="str">
        <f>_xlfn.XLOOKUP(A10940,MI_Match_Analysis!$A$2:$A$8,MI_Match_Analysis!$F$2:$F$8,"Not Found")</f>
        <v>Not Found</v>
      </c>
    </row>
    <row r="10941" spans="1:20" hidden="1" x14ac:dyDescent="0.3">
      <c r="A10941">
        <v>47</v>
      </c>
      <c r="B10941" s="1">
        <v>46146</v>
      </c>
      <c r="C10941" t="s">
        <v>162</v>
      </c>
      <c r="D10941" t="s">
        <v>33</v>
      </c>
      <c r="E10941" t="s">
        <v>34</v>
      </c>
      <c r="F10941" t="s">
        <v>53</v>
      </c>
      <c r="G10941">
        <v>2</v>
      </c>
      <c r="H10941">
        <v>15.3</v>
      </c>
      <c r="I10941" t="s">
        <v>126</v>
      </c>
      <c r="J10941" t="s">
        <v>253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 t="s">
        <v>165</v>
      </c>
      <c r="R10941" t="s">
        <v>126</v>
      </c>
      <c r="S10941" t="s">
        <v>228</v>
      </c>
      <c r="T10941" t="str">
        <f>_xlfn.XLOOKUP(A10941,MI_Match_Analysis!$A$2:$A$8,MI_Match_Analysis!$F$2:$F$8,"Not Found")</f>
        <v>Not Found</v>
      </c>
    </row>
    <row r="10942" spans="1:20" hidden="1" x14ac:dyDescent="0.3">
      <c r="A10942">
        <v>47</v>
      </c>
      <c r="B10942" s="1">
        <v>46146</v>
      </c>
      <c r="C10942" t="s">
        <v>162</v>
      </c>
      <c r="D10942" t="s">
        <v>33</v>
      </c>
      <c r="E10942" t="s">
        <v>34</v>
      </c>
      <c r="F10942" t="s">
        <v>53</v>
      </c>
      <c r="G10942">
        <v>2</v>
      </c>
      <c r="H10942">
        <v>15.4</v>
      </c>
      <c r="I10942" t="s">
        <v>197</v>
      </c>
      <c r="J10942" t="s">
        <v>253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 t="s">
        <v>83</v>
      </c>
      <c r="R10942" t="s">
        <v>83</v>
      </c>
      <c r="S10942" t="s">
        <v>83</v>
      </c>
      <c r="T10942" t="str">
        <f>_xlfn.XLOOKUP(A10942,MI_Match_Analysis!$A$2:$A$8,MI_Match_Analysis!$F$2:$F$8,"Not Found")</f>
        <v>Not Found</v>
      </c>
    </row>
    <row r="10943" spans="1:20" hidden="1" x14ac:dyDescent="0.3">
      <c r="A10943">
        <v>47</v>
      </c>
      <c r="B10943" s="1">
        <v>46146</v>
      </c>
      <c r="C10943" t="s">
        <v>162</v>
      </c>
      <c r="D10943" t="s">
        <v>33</v>
      </c>
      <c r="E10943" t="s">
        <v>34</v>
      </c>
      <c r="F10943" t="s">
        <v>53</v>
      </c>
      <c r="G10943">
        <v>2</v>
      </c>
      <c r="H10943">
        <v>15.5</v>
      </c>
      <c r="I10943" t="s">
        <v>197</v>
      </c>
      <c r="J10943" t="s">
        <v>253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 t="s">
        <v>83</v>
      </c>
      <c r="R10943" t="s">
        <v>83</v>
      </c>
      <c r="S10943" t="s">
        <v>83</v>
      </c>
      <c r="T10943" t="str">
        <f>_xlfn.XLOOKUP(A10943,MI_Match_Analysis!$A$2:$A$8,MI_Match_Analysis!$F$2:$F$8,"Not Found")</f>
        <v>Not Found</v>
      </c>
    </row>
    <row r="10944" spans="1:20" hidden="1" x14ac:dyDescent="0.3">
      <c r="A10944">
        <v>47</v>
      </c>
      <c r="B10944" s="1">
        <v>46146</v>
      </c>
      <c r="C10944" t="s">
        <v>162</v>
      </c>
      <c r="D10944" t="s">
        <v>33</v>
      </c>
      <c r="E10944" t="s">
        <v>34</v>
      </c>
      <c r="F10944" t="s">
        <v>53</v>
      </c>
      <c r="G10944">
        <v>2</v>
      </c>
      <c r="H10944">
        <v>15.6</v>
      </c>
      <c r="I10944" t="s">
        <v>197</v>
      </c>
      <c r="J10944" t="s">
        <v>253</v>
      </c>
      <c r="K10944">
        <v>1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 t="s">
        <v>83</v>
      </c>
      <c r="R10944" t="s">
        <v>83</v>
      </c>
      <c r="S10944" t="s">
        <v>83</v>
      </c>
      <c r="T10944" t="str">
        <f>_xlfn.XLOOKUP(A10944,MI_Match_Analysis!$A$2:$A$8,MI_Match_Analysis!$F$2:$F$8,"Not Found")</f>
        <v>Not Found</v>
      </c>
    </row>
    <row r="10945" spans="1:20" hidden="1" x14ac:dyDescent="0.3">
      <c r="A10945">
        <v>47</v>
      </c>
      <c r="B10945" s="1">
        <v>46146</v>
      </c>
      <c r="C10945" t="s">
        <v>162</v>
      </c>
      <c r="D10945" t="s">
        <v>33</v>
      </c>
      <c r="E10945" t="s">
        <v>34</v>
      </c>
      <c r="F10945" t="s">
        <v>53</v>
      </c>
      <c r="G10945">
        <v>2</v>
      </c>
      <c r="H10945">
        <v>16.100000000000001</v>
      </c>
      <c r="I10945" t="s">
        <v>197</v>
      </c>
      <c r="J10945" t="s">
        <v>124</v>
      </c>
      <c r="K10945">
        <v>4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 t="s">
        <v>83</v>
      </c>
      <c r="R10945" t="s">
        <v>83</v>
      </c>
      <c r="S10945" t="s">
        <v>83</v>
      </c>
      <c r="T10945" t="str">
        <f>_xlfn.XLOOKUP(A10945,MI_Match_Analysis!$A$2:$A$8,MI_Match_Analysis!$F$2:$F$8,"Not Found")</f>
        <v>Not Found</v>
      </c>
    </row>
    <row r="10946" spans="1:20" hidden="1" x14ac:dyDescent="0.3">
      <c r="A10946">
        <v>47</v>
      </c>
      <c r="B10946" s="1">
        <v>46146</v>
      </c>
      <c r="C10946" t="s">
        <v>162</v>
      </c>
      <c r="D10946" t="s">
        <v>33</v>
      </c>
      <c r="E10946" t="s">
        <v>34</v>
      </c>
      <c r="F10946" t="s">
        <v>53</v>
      </c>
      <c r="G10946">
        <v>2</v>
      </c>
      <c r="H10946">
        <v>16.2</v>
      </c>
      <c r="I10946" t="s">
        <v>197</v>
      </c>
      <c r="J10946" t="s">
        <v>124</v>
      </c>
      <c r="K10946">
        <v>4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 t="s">
        <v>83</v>
      </c>
      <c r="R10946" t="s">
        <v>83</v>
      </c>
      <c r="S10946" t="s">
        <v>83</v>
      </c>
      <c r="T10946" t="str">
        <f>_xlfn.XLOOKUP(A10946,MI_Match_Analysis!$A$2:$A$8,MI_Match_Analysis!$F$2:$F$8,"Not Found")</f>
        <v>Not Found</v>
      </c>
    </row>
    <row r="10947" spans="1:20" hidden="1" x14ac:dyDescent="0.3">
      <c r="A10947">
        <v>47</v>
      </c>
      <c r="B10947" s="1">
        <v>46146</v>
      </c>
      <c r="C10947" t="s">
        <v>162</v>
      </c>
      <c r="D10947" t="s">
        <v>33</v>
      </c>
      <c r="E10947" t="s">
        <v>34</v>
      </c>
      <c r="F10947" t="s">
        <v>53</v>
      </c>
      <c r="G10947">
        <v>2</v>
      </c>
      <c r="H10947">
        <v>16.3</v>
      </c>
      <c r="I10947" t="s">
        <v>197</v>
      </c>
      <c r="J10947" t="s">
        <v>124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 t="s">
        <v>83</v>
      </c>
      <c r="R10947" t="s">
        <v>83</v>
      </c>
      <c r="S10947" t="s">
        <v>83</v>
      </c>
      <c r="T10947" t="str">
        <f>_xlfn.XLOOKUP(A10947,MI_Match_Analysis!$A$2:$A$8,MI_Match_Analysis!$F$2:$F$8,"Not Found")</f>
        <v>Not Found</v>
      </c>
    </row>
    <row r="10948" spans="1:20" hidden="1" x14ac:dyDescent="0.3">
      <c r="A10948">
        <v>47</v>
      </c>
      <c r="B10948" s="1">
        <v>46146</v>
      </c>
      <c r="C10948" t="s">
        <v>162</v>
      </c>
      <c r="D10948" t="s">
        <v>33</v>
      </c>
      <c r="E10948" t="s">
        <v>34</v>
      </c>
      <c r="F10948" t="s">
        <v>53</v>
      </c>
      <c r="G10948">
        <v>2</v>
      </c>
      <c r="H10948">
        <v>16.399999999999999</v>
      </c>
      <c r="I10948" t="s">
        <v>197</v>
      </c>
      <c r="J10948" t="s">
        <v>124</v>
      </c>
      <c r="K10948">
        <v>1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 t="s">
        <v>83</v>
      </c>
      <c r="R10948" t="s">
        <v>83</v>
      </c>
      <c r="S10948" t="s">
        <v>83</v>
      </c>
      <c r="T10948" t="str">
        <f>_xlfn.XLOOKUP(A10948,MI_Match_Analysis!$A$2:$A$8,MI_Match_Analysis!$F$2:$F$8,"Not Found")</f>
        <v>Not Found</v>
      </c>
    </row>
    <row r="10949" spans="1:20" hidden="1" x14ac:dyDescent="0.3">
      <c r="A10949">
        <v>47</v>
      </c>
      <c r="B10949" s="1">
        <v>46146</v>
      </c>
      <c r="C10949" t="s">
        <v>162</v>
      </c>
      <c r="D10949" t="s">
        <v>33</v>
      </c>
      <c r="E10949" t="s">
        <v>34</v>
      </c>
      <c r="F10949" t="s">
        <v>53</v>
      </c>
      <c r="G10949">
        <v>2</v>
      </c>
      <c r="H10949">
        <v>16.5</v>
      </c>
      <c r="I10949" t="s">
        <v>194</v>
      </c>
      <c r="J10949" t="s">
        <v>124</v>
      </c>
      <c r="K10949">
        <v>0</v>
      </c>
      <c r="L10949">
        <v>1</v>
      </c>
      <c r="M10949">
        <v>1</v>
      </c>
      <c r="N10949">
        <v>0</v>
      </c>
      <c r="O10949">
        <v>0</v>
      </c>
      <c r="P10949">
        <v>0</v>
      </c>
      <c r="Q10949" t="s">
        <v>83</v>
      </c>
      <c r="R10949" t="s">
        <v>83</v>
      </c>
      <c r="S10949" t="s">
        <v>83</v>
      </c>
      <c r="T10949" t="str">
        <f>_xlfn.XLOOKUP(A10949,MI_Match_Analysis!$A$2:$A$8,MI_Match_Analysis!$F$2:$F$8,"Not Found")</f>
        <v>Not Found</v>
      </c>
    </row>
    <row r="10950" spans="1:20" hidden="1" x14ac:dyDescent="0.3">
      <c r="A10950">
        <v>47</v>
      </c>
      <c r="B10950" s="1">
        <v>46146</v>
      </c>
      <c r="C10950" t="s">
        <v>162</v>
      </c>
      <c r="D10950" t="s">
        <v>33</v>
      </c>
      <c r="E10950" t="s">
        <v>34</v>
      </c>
      <c r="F10950" t="s">
        <v>53</v>
      </c>
      <c r="G10950">
        <v>2</v>
      </c>
      <c r="H10950">
        <v>16.5</v>
      </c>
      <c r="I10950" t="s">
        <v>194</v>
      </c>
      <c r="J10950" t="s">
        <v>124</v>
      </c>
      <c r="K10950">
        <v>1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 t="s">
        <v>83</v>
      </c>
      <c r="R10950" t="s">
        <v>83</v>
      </c>
      <c r="S10950" t="s">
        <v>83</v>
      </c>
      <c r="T10950" t="str">
        <f>_xlfn.XLOOKUP(A10950,MI_Match_Analysis!$A$2:$A$8,MI_Match_Analysis!$F$2:$F$8,"Not Found")</f>
        <v>Not Found</v>
      </c>
    </row>
    <row r="10951" spans="1:20" hidden="1" x14ac:dyDescent="0.3">
      <c r="A10951">
        <v>47</v>
      </c>
      <c r="B10951" s="1">
        <v>46146</v>
      </c>
      <c r="C10951" t="s">
        <v>162</v>
      </c>
      <c r="D10951" t="s">
        <v>33</v>
      </c>
      <c r="E10951" t="s">
        <v>34</v>
      </c>
      <c r="F10951" t="s">
        <v>53</v>
      </c>
      <c r="G10951">
        <v>2</v>
      </c>
      <c r="H10951">
        <v>16.600000000000001</v>
      </c>
      <c r="I10951" t="s">
        <v>197</v>
      </c>
      <c r="J10951" t="s">
        <v>124</v>
      </c>
      <c r="K10951">
        <v>1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 t="s">
        <v>83</v>
      </c>
      <c r="R10951" t="s">
        <v>83</v>
      </c>
      <c r="S10951" t="s">
        <v>83</v>
      </c>
      <c r="T10951" t="str">
        <f>_xlfn.XLOOKUP(A10951,MI_Match_Analysis!$A$2:$A$8,MI_Match_Analysis!$F$2:$F$8,"Not Found")</f>
        <v>Not Found</v>
      </c>
    </row>
    <row r="10952" spans="1:20" hidden="1" x14ac:dyDescent="0.3">
      <c r="A10952">
        <v>47</v>
      </c>
      <c r="B10952" s="1">
        <v>46146</v>
      </c>
      <c r="C10952" t="s">
        <v>162</v>
      </c>
      <c r="D10952" t="s">
        <v>33</v>
      </c>
      <c r="E10952" t="s">
        <v>34</v>
      </c>
      <c r="F10952" t="s">
        <v>53</v>
      </c>
      <c r="G10952">
        <v>2</v>
      </c>
      <c r="H10952">
        <v>17.100000000000001</v>
      </c>
      <c r="I10952" t="s">
        <v>197</v>
      </c>
      <c r="J10952" t="s">
        <v>76</v>
      </c>
      <c r="K10952">
        <v>6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 t="s">
        <v>83</v>
      </c>
      <c r="R10952" t="s">
        <v>83</v>
      </c>
      <c r="S10952" t="s">
        <v>83</v>
      </c>
      <c r="T10952" t="str">
        <f>_xlfn.XLOOKUP(A10952,MI_Match_Analysis!$A$2:$A$8,MI_Match_Analysis!$F$2:$F$8,"Not Found")</f>
        <v>Not Found</v>
      </c>
    </row>
    <row r="10953" spans="1:20" hidden="1" x14ac:dyDescent="0.3">
      <c r="A10953">
        <v>47</v>
      </c>
      <c r="B10953" s="1">
        <v>46146</v>
      </c>
      <c r="C10953" t="s">
        <v>162</v>
      </c>
      <c r="D10953" t="s">
        <v>33</v>
      </c>
      <c r="E10953" t="s">
        <v>34</v>
      </c>
      <c r="F10953" t="s">
        <v>53</v>
      </c>
      <c r="G10953">
        <v>2</v>
      </c>
      <c r="H10953">
        <v>17.2</v>
      </c>
      <c r="I10953" t="s">
        <v>197</v>
      </c>
      <c r="J10953" t="s">
        <v>76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 t="s">
        <v>83</v>
      </c>
      <c r="R10953" t="s">
        <v>83</v>
      </c>
      <c r="S10953" t="s">
        <v>83</v>
      </c>
      <c r="T10953" t="str">
        <f>_xlfn.XLOOKUP(A10953,MI_Match_Analysis!$A$2:$A$8,MI_Match_Analysis!$F$2:$F$8,"Not Found")</f>
        <v>Not Found</v>
      </c>
    </row>
    <row r="10954" spans="1:20" hidden="1" x14ac:dyDescent="0.3">
      <c r="A10954">
        <v>47</v>
      </c>
      <c r="B10954" s="1">
        <v>46146</v>
      </c>
      <c r="C10954" t="s">
        <v>162</v>
      </c>
      <c r="D10954" t="s">
        <v>33</v>
      </c>
      <c r="E10954" t="s">
        <v>34</v>
      </c>
      <c r="F10954" t="s">
        <v>53</v>
      </c>
      <c r="G10954">
        <v>2</v>
      </c>
      <c r="H10954">
        <v>17.3</v>
      </c>
      <c r="I10954" t="s">
        <v>194</v>
      </c>
      <c r="J10954" t="s">
        <v>76</v>
      </c>
      <c r="K10954">
        <v>4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 t="s">
        <v>83</v>
      </c>
      <c r="R10954" t="s">
        <v>83</v>
      </c>
      <c r="S10954" t="s">
        <v>83</v>
      </c>
      <c r="T10954" t="str">
        <f>_xlfn.XLOOKUP(A10954,MI_Match_Analysis!$A$2:$A$8,MI_Match_Analysis!$F$2:$F$8,"Not Found")</f>
        <v>Not Found</v>
      </c>
    </row>
    <row r="10955" spans="1:20" hidden="1" x14ac:dyDescent="0.3">
      <c r="A10955">
        <v>47</v>
      </c>
      <c r="B10955" s="1">
        <v>46146</v>
      </c>
      <c r="C10955" t="s">
        <v>162</v>
      </c>
      <c r="D10955" t="s">
        <v>33</v>
      </c>
      <c r="E10955" t="s">
        <v>34</v>
      </c>
      <c r="F10955" t="s">
        <v>53</v>
      </c>
      <c r="G10955">
        <v>2</v>
      </c>
      <c r="H10955">
        <v>17.399999999999999</v>
      </c>
      <c r="I10955" t="s">
        <v>194</v>
      </c>
      <c r="J10955" t="s">
        <v>76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 t="s">
        <v>165</v>
      </c>
      <c r="R10955" t="s">
        <v>194</v>
      </c>
      <c r="S10955" t="s">
        <v>233</v>
      </c>
      <c r="T10955" t="str">
        <f>_xlfn.XLOOKUP(A10955,MI_Match_Analysis!$A$2:$A$8,MI_Match_Analysis!$F$2:$F$8,"Not Found")</f>
        <v>Not Found</v>
      </c>
    </row>
    <row r="10956" spans="1:20" hidden="1" x14ac:dyDescent="0.3">
      <c r="A10956">
        <v>47</v>
      </c>
      <c r="B10956" s="1">
        <v>46146</v>
      </c>
      <c r="C10956" t="s">
        <v>162</v>
      </c>
      <c r="D10956" t="s">
        <v>33</v>
      </c>
      <c r="E10956" t="s">
        <v>34</v>
      </c>
      <c r="F10956" t="s">
        <v>53</v>
      </c>
      <c r="G10956">
        <v>2</v>
      </c>
      <c r="H10956">
        <v>17.5</v>
      </c>
      <c r="I10956" t="s">
        <v>305</v>
      </c>
      <c r="J10956" t="s">
        <v>76</v>
      </c>
      <c r="K10956">
        <v>1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 t="s">
        <v>83</v>
      </c>
      <c r="R10956" t="s">
        <v>83</v>
      </c>
      <c r="S10956" t="s">
        <v>83</v>
      </c>
      <c r="T10956" t="str">
        <f>_xlfn.XLOOKUP(A10956,MI_Match_Analysis!$A$2:$A$8,MI_Match_Analysis!$F$2:$F$8,"Not Found")</f>
        <v>Not Found</v>
      </c>
    </row>
    <row r="10957" spans="1:20" hidden="1" x14ac:dyDescent="0.3">
      <c r="A10957">
        <v>47</v>
      </c>
      <c r="B10957" s="1">
        <v>46146</v>
      </c>
      <c r="C10957" t="s">
        <v>162</v>
      </c>
      <c r="D10957" t="s">
        <v>33</v>
      </c>
      <c r="E10957" t="s">
        <v>34</v>
      </c>
      <c r="F10957" t="s">
        <v>53</v>
      </c>
      <c r="G10957">
        <v>2</v>
      </c>
      <c r="H10957">
        <v>17.600000000000001</v>
      </c>
      <c r="I10957" t="s">
        <v>197</v>
      </c>
      <c r="J10957" t="s">
        <v>76</v>
      </c>
      <c r="K10957">
        <v>4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 t="s">
        <v>83</v>
      </c>
      <c r="R10957" t="s">
        <v>83</v>
      </c>
      <c r="S10957" t="s">
        <v>83</v>
      </c>
      <c r="T10957" t="str">
        <f>_xlfn.XLOOKUP(A10957,MI_Match_Analysis!$A$2:$A$8,MI_Match_Analysis!$F$2:$F$8,"Not Found")</f>
        <v>Not Found</v>
      </c>
    </row>
    <row r="10958" spans="1:20" hidden="1" x14ac:dyDescent="0.3">
      <c r="A10958">
        <v>47</v>
      </c>
      <c r="B10958" s="1">
        <v>46146</v>
      </c>
      <c r="C10958" t="s">
        <v>162</v>
      </c>
      <c r="D10958" t="s">
        <v>33</v>
      </c>
      <c r="E10958" t="s">
        <v>34</v>
      </c>
      <c r="F10958" t="s">
        <v>53</v>
      </c>
      <c r="G10958">
        <v>2</v>
      </c>
      <c r="H10958">
        <v>18.100000000000001</v>
      </c>
      <c r="I10958" t="s">
        <v>305</v>
      </c>
      <c r="J10958" t="s">
        <v>256</v>
      </c>
      <c r="K10958">
        <v>2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 t="s">
        <v>83</v>
      </c>
      <c r="R10958" t="s">
        <v>83</v>
      </c>
      <c r="S10958" t="s">
        <v>83</v>
      </c>
      <c r="T10958" t="str">
        <f>_xlfn.XLOOKUP(A10958,MI_Match_Analysis!$A$2:$A$8,MI_Match_Analysis!$F$2:$F$8,"Not Found")</f>
        <v>Not Found</v>
      </c>
    </row>
    <row r="10959" spans="1:20" hidden="1" x14ac:dyDescent="0.3">
      <c r="A10959">
        <v>47</v>
      </c>
      <c r="B10959" s="1">
        <v>46146</v>
      </c>
      <c r="C10959" t="s">
        <v>162</v>
      </c>
      <c r="D10959" t="s">
        <v>33</v>
      </c>
      <c r="E10959" t="s">
        <v>34</v>
      </c>
      <c r="F10959" t="s">
        <v>53</v>
      </c>
      <c r="G10959">
        <v>2</v>
      </c>
      <c r="H10959">
        <v>18.2</v>
      </c>
      <c r="I10959" t="s">
        <v>305</v>
      </c>
      <c r="J10959" t="s">
        <v>256</v>
      </c>
      <c r="K10959">
        <v>0</v>
      </c>
      <c r="L10959">
        <v>1</v>
      </c>
      <c r="M10959">
        <v>1</v>
      </c>
      <c r="N10959">
        <v>0</v>
      </c>
      <c r="O10959">
        <v>0</v>
      </c>
      <c r="P10959">
        <v>0</v>
      </c>
      <c r="Q10959" t="s">
        <v>83</v>
      </c>
      <c r="R10959" t="s">
        <v>83</v>
      </c>
      <c r="S10959" t="s">
        <v>83</v>
      </c>
      <c r="T10959" t="str">
        <f>_xlfn.XLOOKUP(A10959,MI_Match_Analysis!$A$2:$A$8,MI_Match_Analysis!$F$2:$F$8,"Not Found")</f>
        <v>Not Found</v>
      </c>
    </row>
    <row r="10960" spans="1:20" hidden="1" x14ac:dyDescent="0.3">
      <c r="A10960">
        <v>47</v>
      </c>
      <c r="B10960" s="1">
        <v>46146</v>
      </c>
      <c r="C10960" t="s">
        <v>162</v>
      </c>
      <c r="D10960" t="s">
        <v>33</v>
      </c>
      <c r="E10960" t="s">
        <v>34</v>
      </c>
      <c r="F10960" t="s">
        <v>53</v>
      </c>
      <c r="G10960">
        <v>2</v>
      </c>
      <c r="H10960">
        <v>18.2</v>
      </c>
      <c r="I10960" t="s">
        <v>305</v>
      </c>
      <c r="J10960" t="s">
        <v>256</v>
      </c>
      <c r="K10960">
        <v>1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 t="s">
        <v>83</v>
      </c>
      <c r="R10960" t="s">
        <v>83</v>
      </c>
      <c r="S10960" t="s">
        <v>83</v>
      </c>
      <c r="T10960" t="str">
        <f>_xlfn.XLOOKUP(A10960,MI_Match_Analysis!$A$2:$A$8,MI_Match_Analysis!$F$2:$F$8,"Not Found")</f>
        <v>Not Found</v>
      </c>
    </row>
    <row r="10961" spans="1:20" hidden="1" x14ac:dyDescent="0.3">
      <c r="A10961">
        <v>47</v>
      </c>
      <c r="B10961" s="1">
        <v>46146</v>
      </c>
      <c r="C10961" t="s">
        <v>162</v>
      </c>
      <c r="D10961" t="s">
        <v>33</v>
      </c>
      <c r="E10961" t="s">
        <v>34</v>
      </c>
      <c r="F10961" t="s">
        <v>53</v>
      </c>
      <c r="G10961">
        <v>2</v>
      </c>
      <c r="H10961">
        <v>18.3</v>
      </c>
      <c r="I10961" t="s">
        <v>197</v>
      </c>
      <c r="J10961" t="s">
        <v>256</v>
      </c>
      <c r="K10961">
        <v>1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 t="s">
        <v>83</v>
      </c>
      <c r="R10961" t="s">
        <v>83</v>
      </c>
      <c r="S10961" t="s">
        <v>83</v>
      </c>
      <c r="T10961" t="str">
        <f>_xlfn.XLOOKUP(A10961,MI_Match_Analysis!$A$2:$A$8,MI_Match_Analysis!$F$2:$F$8,"Not Found")</f>
        <v>Not Found</v>
      </c>
    </row>
    <row r="10962" spans="1:20" hidden="1" x14ac:dyDescent="0.3">
      <c r="A10962">
        <v>47</v>
      </c>
      <c r="B10962" s="1">
        <v>46146</v>
      </c>
      <c r="C10962" t="s">
        <v>162</v>
      </c>
      <c r="D10962" t="s">
        <v>33</v>
      </c>
      <c r="E10962" t="s">
        <v>34</v>
      </c>
      <c r="F10962" t="s">
        <v>53</v>
      </c>
      <c r="G10962">
        <v>2</v>
      </c>
      <c r="H10962">
        <v>18.399999999999999</v>
      </c>
      <c r="I10962" t="s">
        <v>305</v>
      </c>
      <c r="J10962" t="s">
        <v>256</v>
      </c>
      <c r="K10962">
        <v>6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 t="s">
        <v>83</v>
      </c>
      <c r="R10962" t="s">
        <v>83</v>
      </c>
      <c r="S10962" t="s">
        <v>83</v>
      </c>
      <c r="T10962" t="str">
        <f>_xlfn.XLOOKUP(A10962,MI_Match_Analysis!$A$2:$A$8,MI_Match_Analysis!$F$2:$F$8,"Not Found")</f>
        <v>Not Found</v>
      </c>
    </row>
    <row r="10963" spans="1:20" hidden="1" x14ac:dyDescent="0.3">
      <c r="A10963">
        <v>48</v>
      </c>
      <c r="B10963" s="1">
        <v>46147</v>
      </c>
      <c r="C10963" t="s">
        <v>162</v>
      </c>
      <c r="D10963" t="s">
        <v>68</v>
      </c>
      <c r="E10963" t="s">
        <v>54</v>
      </c>
      <c r="F10963" t="s">
        <v>41</v>
      </c>
      <c r="G10963">
        <v>1</v>
      </c>
      <c r="H10963">
        <v>0.1</v>
      </c>
      <c r="I10963" t="s">
        <v>240</v>
      </c>
      <c r="J10963" t="s">
        <v>132</v>
      </c>
      <c r="K10963">
        <v>4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 t="s">
        <v>83</v>
      </c>
      <c r="R10963" t="s">
        <v>83</v>
      </c>
      <c r="S10963" t="s">
        <v>83</v>
      </c>
      <c r="T10963" t="str">
        <f>_xlfn.XLOOKUP(A10963,MI_Match_Analysis!$A$2:$A$8,MI_Match_Analysis!$F$2:$F$8,"Not Found")</f>
        <v>Not Found</v>
      </c>
    </row>
    <row r="10964" spans="1:20" hidden="1" x14ac:dyDescent="0.3">
      <c r="A10964">
        <v>48</v>
      </c>
      <c r="B10964" s="1">
        <v>46147</v>
      </c>
      <c r="C10964" t="s">
        <v>162</v>
      </c>
      <c r="D10964" t="s">
        <v>68</v>
      </c>
      <c r="E10964" t="s">
        <v>54</v>
      </c>
      <c r="F10964" t="s">
        <v>41</v>
      </c>
      <c r="G10964">
        <v>1</v>
      </c>
      <c r="H10964">
        <v>0.2</v>
      </c>
      <c r="I10964" t="s">
        <v>240</v>
      </c>
      <c r="J10964" t="s">
        <v>132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 t="s">
        <v>83</v>
      </c>
      <c r="R10964" t="s">
        <v>83</v>
      </c>
      <c r="S10964" t="s">
        <v>83</v>
      </c>
      <c r="T10964" t="str">
        <f>_xlfn.XLOOKUP(A10964,MI_Match_Analysis!$A$2:$A$8,MI_Match_Analysis!$F$2:$F$8,"Not Found")</f>
        <v>Not Found</v>
      </c>
    </row>
    <row r="10965" spans="1:20" hidden="1" x14ac:dyDescent="0.3">
      <c r="A10965">
        <v>48</v>
      </c>
      <c r="B10965" s="1">
        <v>46147</v>
      </c>
      <c r="C10965" t="s">
        <v>162</v>
      </c>
      <c r="D10965" t="s">
        <v>68</v>
      </c>
      <c r="E10965" t="s">
        <v>54</v>
      </c>
      <c r="F10965" t="s">
        <v>41</v>
      </c>
      <c r="G10965">
        <v>1</v>
      </c>
      <c r="H10965">
        <v>0.3</v>
      </c>
      <c r="I10965" t="s">
        <v>240</v>
      </c>
      <c r="J10965" t="s">
        <v>132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 t="s">
        <v>83</v>
      </c>
      <c r="R10965" t="s">
        <v>83</v>
      </c>
      <c r="S10965" t="s">
        <v>83</v>
      </c>
      <c r="T10965" t="str">
        <f>_xlfn.XLOOKUP(A10965,MI_Match_Analysis!$A$2:$A$8,MI_Match_Analysis!$F$2:$F$8,"Not Found")</f>
        <v>Not Found</v>
      </c>
    </row>
    <row r="10966" spans="1:20" hidden="1" x14ac:dyDescent="0.3">
      <c r="A10966">
        <v>48</v>
      </c>
      <c r="B10966" s="1">
        <v>46147</v>
      </c>
      <c r="C10966" t="s">
        <v>162</v>
      </c>
      <c r="D10966" t="s">
        <v>68</v>
      </c>
      <c r="E10966" t="s">
        <v>54</v>
      </c>
      <c r="F10966" t="s">
        <v>41</v>
      </c>
      <c r="G10966">
        <v>1</v>
      </c>
      <c r="H10966">
        <v>0.4</v>
      </c>
      <c r="I10966" t="s">
        <v>240</v>
      </c>
      <c r="J10966" t="s">
        <v>132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 t="s">
        <v>83</v>
      </c>
      <c r="R10966" t="s">
        <v>83</v>
      </c>
      <c r="S10966" t="s">
        <v>83</v>
      </c>
      <c r="T10966" t="str">
        <f>_xlfn.XLOOKUP(A10966,MI_Match_Analysis!$A$2:$A$8,MI_Match_Analysis!$F$2:$F$8,"Not Found")</f>
        <v>Not Found</v>
      </c>
    </row>
    <row r="10967" spans="1:20" hidden="1" x14ac:dyDescent="0.3">
      <c r="A10967">
        <v>48</v>
      </c>
      <c r="B10967" s="1">
        <v>46147</v>
      </c>
      <c r="C10967" t="s">
        <v>162</v>
      </c>
      <c r="D10967" t="s">
        <v>68</v>
      </c>
      <c r="E10967" t="s">
        <v>54</v>
      </c>
      <c r="F10967" t="s">
        <v>41</v>
      </c>
      <c r="G10967">
        <v>1</v>
      </c>
      <c r="H10967">
        <v>0.5</v>
      </c>
      <c r="I10967" t="s">
        <v>240</v>
      </c>
      <c r="J10967" t="s">
        <v>132</v>
      </c>
      <c r="K10967">
        <v>4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 t="s">
        <v>83</v>
      </c>
      <c r="R10967" t="s">
        <v>83</v>
      </c>
      <c r="S10967" t="s">
        <v>83</v>
      </c>
      <c r="T10967" t="str">
        <f>_xlfn.XLOOKUP(A10967,MI_Match_Analysis!$A$2:$A$8,MI_Match_Analysis!$F$2:$F$8,"Not Found")</f>
        <v>Not Found</v>
      </c>
    </row>
    <row r="10968" spans="1:20" hidden="1" x14ac:dyDescent="0.3">
      <c r="A10968">
        <v>48</v>
      </c>
      <c r="B10968" s="1">
        <v>46147</v>
      </c>
      <c r="C10968" t="s">
        <v>162</v>
      </c>
      <c r="D10968" t="s">
        <v>68</v>
      </c>
      <c r="E10968" t="s">
        <v>54</v>
      </c>
      <c r="F10968" t="s">
        <v>41</v>
      </c>
      <c r="G10968">
        <v>1</v>
      </c>
      <c r="H10968">
        <v>0.6</v>
      </c>
      <c r="I10968" t="s">
        <v>240</v>
      </c>
      <c r="J10968" t="s">
        <v>132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 t="s">
        <v>83</v>
      </c>
      <c r="R10968" t="s">
        <v>83</v>
      </c>
      <c r="S10968" t="s">
        <v>83</v>
      </c>
      <c r="T10968" t="str">
        <f>_xlfn.XLOOKUP(A10968,MI_Match_Analysis!$A$2:$A$8,MI_Match_Analysis!$F$2:$F$8,"Not Found")</f>
        <v>Not Found</v>
      </c>
    </row>
    <row r="10969" spans="1:20" hidden="1" x14ac:dyDescent="0.3">
      <c r="A10969">
        <v>48</v>
      </c>
      <c r="B10969" s="1">
        <v>46147</v>
      </c>
      <c r="C10969" t="s">
        <v>162</v>
      </c>
      <c r="D10969" t="s">
        <v>68</v>
      </c>
      <c r="E10969" t="s">
        <v>54</v>
      </c>
      <c r="F10969" t="s">
        <v>41</v>
      </c>
      <c r="G10969">
        <v>1</v>
      </c>
      <c r="H10969">
        <v>1.1000000000000001</v>
      </c>
      <c r="I10969" t="s">
        <v>232</v>
      </c>
      <c r="J10969" t="s">
        <v>276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 t="s">
        <v>83</v>
      </c>
      <c r="R10969" t="s">
        <v>83</v>
      </c>
      <c r="S10969" t="s">
        <v>83</v>
      </c>
      <c r="T10969" t="str">
        <f>_xlfn.XLOOKUP(A10969,MI_Match_Analysis!$A$2:$A$8,MI_Match_Analysis!$F$2:$F$8,"Not Found")</f>
        <v>Not Found</v>
      </c>
    </row>
    <row r="10970" spans="1:20" hidden="1" x14ac:dyDescent="0.3">
      <c r="A10970">
        <v>48</v>
      </c>
      <c r="B10970" s="1">
        <v>46147</v>
      </c>
      <c r="C10970" t="s">
        <v>162</v>
      </c>
      <c r="D10970" t="s">
        <v>68</v>
      </c>
      <c r="E10970" t="s">
        <v>54</v>
      </c>
      <c r="F10970" t="s">
        <v>41</v>
      </c>
      <c r="G10970">
        <v>1</v>
      </c>
      <c r="H10970">
        <v>1.2</v>
      </c>
      <c r="I10970" t="s">
        <v>232</v>
      </c>
      <c r="J10970" t="s">
        <v>276</v>
      </c>
      <c r="K10970">
        <v>4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 t="s">
        <v>83</v>
      </c>
      <c r="R10970" t="s">
        <v>83</v>
      </c>
      <c r="S10970" t="s">
        <v>83</v>
      </c>
      <c r="T10970" t="str">
        <f>_xlfn.XLOOKUP(A10970,MI_Match_Analysis!$A$2:$A$8,MI_Match_Analysis!$F$2:$F$8,"Not Found")</f>
        <v>Not Found</v>
      </c>
    </row>
    <row r="10971" spans="1:20" hidden="1" x14ac:dyDescent="0.3">
      <c r="A10971">
        <v>48</v>
      </c>
      <c r="B10971" s="1">
        <v>46147</v>
      </c>
      <c r="C10971" t="s">
        <v>162</v>
      </c>
      <c r="D10971" t="s">
        <v>68</v>
      </c>
      <c r="E10971" t="s">
        <v>54</v>
      </c>
      <c r="F10971" t="s">
        <v>41</v>
      </c>
      <c r="G10971">
        <v>1</v>
      </c>
      <c r="H10971">
        <v>1.3</v>
      </c>
      <c r="I10971" t="s">
        <v>232</v>
      </c>
      <c r="J10971" t="s">
        <v>276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 t="s">
        <v>83</v>
      </c>
      <c r="R10971" t="s">
        <v>83</v>
      </c>
      <c r="S10971" t="s">
        <v>83</v>
      </c>
      <c r="T10971" t="str">
        <f>_xlfn.XLOOKUP(A10971,MI_Match_Analysis!$A$2:$A$8,MI_Match_Analysis!$F$2:$F$8,"Not Found")</f>
        <v>Not Found</v>
      </c>
    </row>
    <row r="10972" spans="1:20" hidden="1" x14ac:dyDescent="0.3">
      <c r="A10972">
        <v>48</v>
      </c>
      <c r="B10972" s="1">
        <v>46147</v>
      </c>
      <c r="C10972" t="s">
        <v>162</v>
      </c>
      <c r="D10972" t="s">
        <v>68</v>
      </c>
      <c r="E10972" t="s">
        <v>54</v>
      </c>
      <c r="F10972" t="s">
        <v>41</v>
      </c>
      <c r="G10972">
        <v>1</v>
      </c>
      <c r="H10972">
        <v>1.4</v>
      </c>
      <c r="I10972" t="s">
        <v>232</v>
      </c>
      <c r="J10972" t="s">
        <v>276</v>
      </c>
      <c r="K10972">
        <v>1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 t="s">
        <v>83</v>
      </c>
      <c r="R10972" t="s">
        <v>83</v>
      </c>
      <c r="S10972" t="s">
        <v>83</v>
      </c>
      <c r="T10972" t="str">
        <f>_xlfn.XLOOKUP(A10972,MI_Match_Analysis!$A$2:$A$8,MI_Match_Analysis!$F$2:$F$8,"Not Found")</f>
        <v>Not Found</v>
      </c>
    </row>
    <row r="10973" spans="1:20" hidden="1" x14ac:dyDescent="0.3">
      <c r="A10973">
        <v>48</v>
      </c>
      <c r="B10973" s="1">
        <v>46147</v>
      </c>
      <c r="C10973" t="s">
        <v>162</v>
      </c>
      <c r="D10973" t="s">
        <v>68</v>
      </c>
      <c r="E10973" t="s">
        <v>54</v>
      </c>
      <c r="F10973" t="s">
        <v>41</v>
      </c>
      <c r="G10973">
        <v>1</v>
      </c>
      <c r="H10973">
        <v>1.5</v>
      </c>
      <c r="I10973" t="s">
        <v>240</v>
      </c>
      <c r="J10973" t="s">
        <v>276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 t="s">
        <v>83</v>
      </c>
      <c r="R10973" t="s">
        <v>83</v>
      </c>
      <c r="S10973" t="s">
        <v>83</v>
      </c>
      <c r="T10973" t="str">
        <f>_xlfn.XLOOKUP(A10973,MI_Match_Analysis!$A$2:$A$8,MI_Match_Analysis!$F$2:$F$8,"Not Found")</f>
        <v>Not Found</v>
      </c>
    </row>
    <row r="10974" spans="1:20" hidden="1" x14ac:dyDescent="0.3">
      <c r="A10974">
        <v>48</v>
      </c>
      <c r="B10974" s="1">
        <v>46147</v>
      </c>
      <c r="C10974" t="s">
        <v>162</v>
      </c>
      <c r="D10974" t="s">
        <v>68</v>
      </c>
      <c r="E10974" t="s">
        <v>54</v>
      </c>
      <c r="F10974" t="s">
        <v>41</v>
      </c>
      <c r="G10974">
        <v>1</v>
      </c>
      <c r="H10974">
        <v>1.6</v>
      </c>
      <c r="I10974" t="s">
        <v>240</v>
      </c>
      <c r="J10974" t="s">
        <v>276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 t="s">
        <v>83</v>
      </c>
      <c r="R10974" t="s">
        <v>83</v>
      </c>
      <c r="S10974" t="s">
        <v>83</v>
      </c>
      <c r="T10974" t="str">
        <f>_xlfn.XLOOKUP(A10974,MI_Match_Analysis!$A$2:$A$8,MI_Match_Analysis!$F$2:$F$8,"Not Found")</f>
        <v>Not Found</v>
      </c>
    </row>
    <row r="10975" spans="1:20" hidden="1" x14ac:dyDescent="0.3">
      <c r="A10975">
        <v>48</v>
      </c>
      <c r="B10975" s="1">
        <v>46147</v>
      </c>
      <c r="C10975" t="s">
        <v>162</v>
      </c>
      <c r="D10975" t="s">
        <v>68</v>
      </c>
      <c r="E10975" t="s">
        <v>54</v>
      </c>
      <c r="F10975" t="s">
        <v>41</v>
      </c>
      <c r="G10975">
        <v>1</v>
      </c>
      <c r="H10975">
        <v>2.1</v>
      </c>
      <c r="I10975" t="s">
        <v>232</v>
      </c>
      <c r="J10975" t="s">
        <v>132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 t="s">
        <v>83</v>
      </c>
      <c r="R10975" t="s">
        <v>83</v>
      </c>
      <c r="S10975" t="s">
        <v>83</v>
      </c>
      <c r="T10975" t="str">
        <f>_xlfn.XLOOKUP(A10975,MI_Match_Analysis!$A$2:$A$8,MI_Match_Analysis!$F$2:$F$8,"Not Found")</f>
        <v>Not Found</v>
      </c>
    </row>
    <row r="10976" spans="1:20" hidden="1" x14ac:dyDescent="0.3">
      <c r="A10976">
        <v>48</v>
      </c>
      <c r="B10976" s="1">
        <v>46147</v>
      </c>
      <c r="C10976" t="s">
        <v>162</v>
      </c>
      <c r="D10976" t="s">
        <v>68</v>
      </c>
      <c r="E10976" t="s">
        <v>54</v>
      </c>
      <c r="F10976" t="s">
        <v>41</v>
      </c>
      <c r="G10976">
        <v>1</v>
      </c>
      <c r="H10976">
        <v>2.2000000000000002</v>
      </c>
      <c r="I10976" t="s">
        <v>240</v>
      </c>
      <c r="J10976" t="s">
        <v>132</v>
      </c>
      <c r="K10976">
        <v>1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 t="s">
        <v>83</v>
      </c>
      <c r="R10976" t="s">
        <v>83</v>
      </c>
      <c r="S10976" t="s">
        <v>83</v>
      </c>
      <c r="T10976" t="str">
        <f>_xlfn.XLOOKUP(A10976,MI_Match_Analysis!$A$2:$A$8,MI_Match_Analysis!$F$2:$F$8,"Not Found")</f>
        <v>Not Found</v>
      </c>
    </row>
    <row r="10977" spans="1:20" hidden="1" x14ac:dyDescent="0.3">
      <c r="A10977">
        <v>48</v>
      </c>
      <c r="B10977" s="1">
        <v>46147</v>
      </c>
      <c r="C10977" t="s">
        <v>162</v>
      </c>
      <c r="D10977" t="s">
        <v>68</v>
      </c>
      <c r="E10977" t="s">
        <v>54</v>
      </c>
      <c r="F10977" t="s">
        <v>41</v>
      </c>
      <c r="G10977">
        <v>1</v>
      </c>
      <c r="H10977">
        <v>2.2999999999999998</v>
      </c>
      <c r="I10977" t="s">
        <v>232</v>
      </c>
      <c r="J10977" t="s">
        <v>132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 t="s">
        <v>83</v>
      </c>
      <c r="R10977" t="s">
        <v>83</v>
      </c>
      <c r="S10977" t="s">
        <v>83</v>
      </c>
      <c r="T10977" t="str">
        <f>_xlfn.XLOOKUP(A10977,MI_Match_Analysis!$A$2:$A$8,MI_Match_Analysis!$F$2:$F$8,"Not Found")</f>
        <v>Not Found</v>
      </c>
    </row>
    <row r="10978" spans="1:20" hidden="1" x14ac:dyDescent="0.3">
      <c r="A10978">
        <v>48</v>
      </c>
      <c r="B10978" s="1">
        <v>46147</v>
      </c>
      <c r="C10978" t="s">
        <v>162</v>
      </c>
      <c r="D10978" t="s">
        <v>68</v>
      </c>
      <c r="E10978" t="s">
        <v>54</v>
      </c>
      <c r="F10978" t="s">
        <v>41</v>
      </c>
      <c r="G10978">
        <v>1</v>
      </c>
      <c r="H10978">
        <v>2.4</v>
      </c>
      <c r="I10978" t="s">
        <v>232</v>
      </c>
      <c r="J10978" t="s">
        <v>132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 t="s">
        <v>83</v>
      </c>
      <c r="R10978" t="s">
        <v>83</v>
      </c>
      <c r="S10978" t="s">
        <v>83</v>
      </c>
      <c r="T10978" t="str">
        <f>_xlfn.XLOOKUP(A10978,MI_Match_Analysis!$A$2:$A$8,MI_Match_Analysis!$F$2:$F$8,"Not Found")</f>
        <v>Not Found</v>
      </c>
    </row>
    <row r="10979" spans="1:20" hidden="1" x14ac:dyDescent="0.3">
      <c r="A10979">
        <v>48</v>
      </c>
      <c r="B10979" s="1">
        <v>46147</v>
      </c>
      <c r="C10979" t="s">
        <v>162</v>
      </c>
      <c r="D10979" t="s">
        <v>68</v>
      </c>
      <c r="E10979" t="s">
        <v>54</v>
      </c>
      <c r="F10979" t="s">
        <v>41</v>
      </c>
      <c r="G10979">
        <v>1</v>
      </c>
      <c r="H10979">
        <v>2.5</v>
      </c>
      <c r="I10979" t="s">
        <v>232</v>
      </c>
      <c r="J10979" t="s">
        <v>132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 t="s">
        <v>83</v>
      </c>
      <c r="R10979" t="s">
        <v>83</v>
      </c>
      <c r="S10979" t="s">
        <v>83</v>
      </c>
      <c r="T10979" t="str">
        <f>_xlfn.XLOOKUP(A10979,MI_Match_Analysis!$A$2:$A$8,MI_Match_Analysis!$F$2:$F$8,"Not Found")</f>
        <v>Not Found</v>
      </c>
    </row>
    <row r="10980" spans="1:20" hidden="1" x14ac:dyDescent="0.3">
      <c r="A10980">
        <v>48</v>
      </c>
      <c r="B10980" s="1">
        <v>46147</v>
      </c>
      <c r="C10980" t="s">
        <v>162</v>
      </c>
      <c r="D10980" t="s">
        <v>68</v>
      </c>
      <c r="E10980" t="s">
        <v>54</v>
      </c>
      <c r="F10980" t="s">
        <v>41</v>
      </c>
      <c r="G10980">
        <v>1</v>
      </c>
      <c r="H10980">
        <v>2.6</v>
      </c>
      <c r="I10980" t="s">
        <v>232</v>
      </c>
      <c r="J10980" t="s">
        <v>132</v>
      </c>
      <c r="K10980">
        <v>4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 t="s">
        <v>83</v>
      </c>
      <c r="R10980" t="s">
        <v>83</v>
      </c>
      <c r="S10980" t="s">
        <v>83</v>
      </c>
      <c r="T10980" t="str">
        <f>_xlfn.XLOOKUP(A10980,MI_Match_Analysis!$A$2:$A$8,MI_Match_Analysis!$F$2:$F$8,"Not Found")</f>
        <v>Not Found</v>
      </c>
    </row>
    <row r="10981" spans="1:20" hidden="1" x14ac:dyDescent="0.3">
      <c r="A10981">
        <v>48</v>
      </c>
      <c r="B10981" s="1">
        <v>46147</v>
      </c>
      <c r="C10981" t="s">
        <v>162</v>
      </c>
      <c r="D10981" t="s">
        <v>68</v>
      </c>
      <c r="E10981" t="s">
        <v>54</v>
      </c>
      <c r="F10981" t="s">
        <v>41</v>
      </c>
      <c r="G10981">
        <v>1</v>
      </c>
      <c r="H10981">
        <v>3.1</v>
      </c>
      <c r="I10981" t="s">
        <v>240</v>
      </c>
      <c r="J10981" t="s">
        <v>276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 t="s">
        <v>83</v>
      </c>
      <c r="R10981" t="s">
        <v>83</v>
      </c>
      <c r="S10981" t="s">
        <v>83</v>
      </c>
      <c r="T10981" t="str">
        <f>_xlfn.XLOOKUP(A10981,MI_Match_Analysis!$A$2:$A$8,MI_Match_Analysis!$F$2:$F$8,"Not Found")</f>
        <v>Not Found</v>
      </c>
    </row>
    <row r="10982" spans="1:20" hidden="1" x14ac:dyDescent="0.3">
      <c r="A10982">
        <v>48</v>
      </c>
      <c r="B10982" s="1">
        <v>46147</v>
      </c>
      <c r="C10982" t="s">
        <v>162</v>
      </c>
      <c r="D10982" t="s">
        <v>68</v>
      </c>
      <c r="E10982" t="s">
        <v>54</v>
      </c>
      <c r="F10982" t="s">
        <v>41</v>
      </c>
      <c r="G10982">
        <v>1</v>
      </c>
      <c r="H10982">
        <v>3.2</v>
      </c>
      <c r="I10982" t="s">
        <v>240</v>
      </c>
      <c r="J10982" t="s">
        <v>276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 t="s">
        <v>83</v>
      </c>
      <c r="R10982" t="s">
        <v>83</v>
      </c>
      <c r="S10982" t="s">
        <v>83</v>
      </c>
      <c r="T10982" t="str">
        <f>_xlfn.XLOOKUP(A10982,MI_Match_Analysis!$A$2:$A$8,MI_Match_Analysis!$F$2:$F$8,"Not Found")</f>
        <v>Not Found</v>
      </c>
    </row>
    <row r="10983" spans="1:20" hidden="1" x14ac:dyDescent="0.3">
      <c r="A10983">
        <v>48</v>
      </c>
      <c r="B10983" s="1">
        <v>46147</v>
      </c>
      <c r="C10983" t="s">
        <v>162</v>
      </c>
      <c r="D10983" t="s">
        <v>68</v>
      </c>
      <c r="E10983" t="s">
        <v>54</v>
      </c>
      <c r="F10983" t="s">
        <v>41</v>
      </c>
      <c r="G10983">
        <v>1</v>
      </c>
      <c r="H10983">
        <v>3.3</v>
      </c>
      <c r="I10983" t="s">
        <v>240</v>
      </c>
      <c r="J10983" t="s">
        <v>276</v>
      </c>
      <c r="K10983">
        <v>4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 t="s">
        <v>83</v>
      </c>
      <c r="R10983" t="s">
        <v>83</v>
      </c>
      <c r="S10983" t="s">
        <v>83</v>
      </c>
      <c r="T10983" t="str">
        <f>_xlfn.XLOOKUP(A10983,MI_Match_Analysis!$A$2:$A$8,MI_Match_Analysis!$F$2:$F$8,"Not Found")</f>
        <v>Not Found</v>
      </c>
    </row>
    <row r="10984" spans="1:20" hidden="1" x14ac:dyDescent="0.3">
      <c r="A10984">
        <v>48</v>
      </c>
      <c r="B10984" s="1">
        <v>46147</v>
      </c>
      <c r="C10984" t="s">
        <v>162</v>
      </c>
      <c r="D10984" t="s">
        <v>68</v>
      </c>
      <c r="E10984" t="s">
        <v>54</v>
      </c>
      <c r="F10984" t="s">
        <v>41</v>
      </c>
      <c r="G10984">
        <v>1</v>
      </c>
      <c r="H10984">
        <v>3.4</v>
      </c>
      <c r="I10984" t="s">
        <v>240</v>
      </c>
      <c r="J10984" t="s">
        <v>276</v>
      </c>
      <c r="K10984">
        <v>6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 t="s">
        <v>83</v>
      </c>
      <c r="R10984" t="s">
        <v>83</v>
      </c>
      <c r="S10984" t="s">
        <v>83</v>
      </c>
      <c r="T10984" t="str">
        <f>_xlfn.XLOOKUP(A10984,MI_Match_Analysis!$A$2:$A$8,MI_Match_Analysis!$F$2:$F$8,"Not Found")</f>
        <v>Not Found</v>
      </c>
    </row>
    <row r="10985" spans="1:20" hidden="1" x14ac:dyDescent="0.3">
      <c r="A10985">
        <v>48</v>
      </c>
      <c r="B10985" s="1">
        <v>46147</v>
      </c>
      <c r="C10985" t="s">
        <v>162</v>
      </c>
      <c r="D10985" t="s">
        <v>68</v>
      </c>
      <c r="E10985" t="s">
        <v>54</v>
      </c>
      <c r="F10985" t="s">
        <v>41</v>
      </c>
      <c r="G10985">
        <v>1</v>
      </c>
      <c r="H10985">
        <v>3.5</v>
      </c>
      <c r="I10985" t="s">
        <v>240</v>
      </c>
      <c r="J10985" t="s">
        <v>276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 t="s">
        <v>83</v>
      </c>
      <c r="R10985" t="s">
        <v>83</v>
      </c>
      <c r="S10985" t="s">
        <v>83</v>
      </c>
      <c r="T10985" t="str">
        <f>_xlfn.XLOOKUP(A10985,MI_Match_Analysis!$A$2:$A$8,MI_Match_Analysis!$F$2:$F$8,"Not Found")</f>
        <v>Not Found</v>
      </c>
    </row>
    <row r="10986" spans="1:20" hidden="1" x14ac:dyDescent="0.3">
      <c r="A10986">
        <v>48</v>
      </c>
      <c r="B10986" s="1">
        <v>46147</v>
      </c>
      <c r="C10986" t="s">
        <v>162</v>
      </c>
      <c r="D10986" t="s">
        <v>68</v>
      </c>
      <c r="E10986" t="s">
        <v>54</v>
      </c>
      <c r="F10986" t="s">
        <v>41</v>
      </c>
      <c r="G10986">
        <v>1</v>
      </c>
      <c r="H10986">
        <v>3.6</v>
      </c>
      <c r="I10986" t="s">
        <v>240</v>
      </c>
      <c r="J10986" t="s">
        <v>276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 t="s">
        <v>165</v>
      </c>
      <c r="R10986" t="s">
        <v>240</v>
      </c>
      <c r="S10986" t="s">
        <v>83</v>
      </c>
      <c r="T10986" t="str">
        <f>_xlfn.XLOOKUP(A10986,MI_Match_Analysis!$A$2:$A$8,MI_Match_Analysis!$F$2:$F$8,"Not Found")</f>
        <v>Not Found</v>
      </c>
    </row>
    <row r="10987" spans="1:20" hidden="1" x14ac:dyDescent="0.3">
      <c r="A10987">
        <v>48</v>
      </c>
      <c r="B10987" s="1">
        <v>46147</v>
      </c>
      <c r="C10987" t="s">
        <v>162</v>
      </c>
      <c r="D10987" t="s">
        <v>68</v>
      </c>
      <c r="E10987" t="s">
        <v>54</v>
      </c>
      <c r="F10987" t="s">
        <v>41</v>
      </c>
      <c r="G10987">
        <v>1</v>
      </c>
      <c r="H10987">
        <v>4.0999999999999996</v>
      </c>
      <c r="I10987" t="s">
        <v>232</v>
      </c>
      <c r="J10987" t="s">
        <v>208</v>
      </c>
      <c r="K10987">
        <v>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 t="s">
        <v>83</v>
      </c>
      <c r="R10987" t="s">
        <v>83</v>
      </c>
      <c r="S10987" t="s">
        <v>83</v>
      </c>
      <c r="T10987" t="str">
        <f>_xlfn.XLOOKUP(A10987,MI_Match_Analysis!$A$2:$A$8,MI_Match_Analysis!$F$2:$F$8,"Not Found")</f>
        <v>Not Found</v>
      </c>
    </row>
    <row r="10988" spans="1:20" hidden="1" x14ac:dyDescent="0.3">
      <c r="A10988">
        <v>48</v>
      </c>
      <c r="B10988" s="1">
        <v>46147</v>
      </c>
      <c r="C10988" t="s">
        <v>162</v>
      </c>
      <c r="D10988" t="s">
        <v>68</v>
      </c>
      <c r="E10988" t="s">
        <v>54</v>
      </c>
      <c r="F10988" t="s">
        <v>41</v>
      </c>
      <c r="G10988">
        <v>1</v>
      </c>
      <c r="H10988">
        <v>4.2</v>
      </c>
      <c r="I10988" t="s">
        <v>239</v>
      </c>
      <c r="J10988" t="s">
        <v>208</v>
      </c>
      <c r="K10988">
        <v>1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 t="s">
        <v>83</v>
      </c>
      <c r="R10988" t="s">
        <v>83</v>
      </c>
      <c r="S10988" t="s">
        <v>83</v>
      </c>
      <c r="T10988" t="str">
        <f>_xlfn.XLOOKUP(A10988,MI_Match_Analysis!$A$2:$A$8,MI_Match_Analysis!$F$2:$F$8,"Not Found")</f>
        <v>Not Found</v>
      </c>
    </row>
    <row r="10989" spans="1:20" hidden="1" x14ac:dyDescent="0.3">
      <c r="A10989">
        <v>48</v>
      </c>
      <c r="B10989" s="1">
        <v>46147</v>
      </c>
      <c r="C10989" t="s">
        <v>162</v>
      </c>
      <c r="D10989" t="s">
        <v>68</v>
      </c>
      <c r="E10989" t="s">
        <v>54</v>
      </c>
      <c r="F10989" t="s">
        <v>41</v>
      </c>
      <c r="G10989">
        <v>1</v>
      </c>
      <c r="H10989">
        <v>4.3</v>
      </c>
      <c r="I10989" t="s">
        <v>232</v>
      </c>
      <c r="J10989" t="s">
        <v>208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 t="s">
        <v>83</v>
      </c>
      <c r="R10989" t="s">
        <v>83</v>
      </c>
      <c r="S10989" t="s">
        <v>83</v>
      </c>
      <c r="T10989" t="str">
        <f>_xlfn.XLOOKUP(A10989,MI_Match_Analysis!$A$2:$A$8,MI_Match_Analysis!$F$2:$F$8,"Not Found")</f>
        <v>Not Found</v>
      </c>
    </row>
    <row r="10990" spans="1:20" hidden="1" x14ac:dyDescent="0.3">
      <c r="A10990">
        <v>48</v>
      </c>
      <c r="B10990" s="1">
        <v>46147</v>
      </c>
      <c r="C10990" t="s">
        <v>162</v>
      </c>
      <c r="D10990" t="s">
        <v>68</v>
      </c>
      <c r="E10990" t="s">
        <v>54</v>
      </c>
      <c r="F10990" t="s">
        <v>41</v>
      </c>
      <c r="G10990">
        <v>1</v>
      </c>
      <c r="H10990">
        <v>4.4000000000000004</v>
      </c>
      <c r="I10990" t="s">
        <v>232</v>
      </c>
      <c r="J10990" t="s">
        <v>208</v>
      </c>
      <c r="K10990">
        <v>1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 t="s">
        <v>83</v>
      </c>
      <c r="R10990" t="s">
        <v>83</v>
      </c>
      <c r="S10990" t="s">
        <v>83</v>
      </c>
      <c r="T10990" t="str">
        <f>_xlfn.XLOOKUP(A10990,MI_Match_Analysis!$A$2:$A$8,MI_Match_Analysis!$F$2:$F$8,"Not Found")</f>
        <v>Not Found</v>
      </c>
    </row>
    <row r="10991" spans="1:20" hidden="1" x14ac:dyDescent="0.3">
      <c r="A10991">
        <v>48</v>
      </c>
      <c r="B10991" s="1">
        <v>46147</v>
      </c>
      <c r="C10991" t="s">
        <v>162</v>
      </c>
      <c r="D10991" t="s">
        <v>68</v>
      </c>
      <c r="E10991" t="s">
        <v>54</v>
      </c>
      <c r="F10991" t="s">
        <v>41</v>
      </c>
      <c r="G10991">
        <v>1</v>
      </c>
      <c r="H10991">
        <v>4.5</v>
      </c>
      <c r="I10991" t="s">
        <v>239</v>
      </c>
      <c r="J10991" t="s">
        <v>208</v>
      </c>
      <c r="K10991">
        <v>4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 t="s">
        <v>83</v>
      </c>
      <c r="R10991" t="s">
        <v>83</v>
      </c>
      <c r="S10991" t="s">
        <v>83</v>
      </c>
      <c r="T10991" t="str">
        <f>_xlfn.XLOOKUP(A10991,MI_Match_Analysis!$A$2:$A$8,MI_Match_Analysis!$F$2:$F$8,"Not Found")</f>
        <v>Not Found</v>
      </c>
    </row>
    <row r="10992" spans="1:20" hidden="1" x14ac:dyDescent="0.3">
      <c r="A10992">
        <v>48</v>
      </c>
      <c r="B10992" s="1">
        <v>46147</v>
      </c>
      <c r="C10992" t="s">
        <v>162</v>
      </c>
      <c r="D10992" t="s">
        <v>68</v>
      </c>
      <c r="E10992" t="s">
        <v>54</v>
      </c>
      <c r="F10992" t="s">
        <v>41</v>
      </c>
      <c r="G10992">
        <v>1</v>
      </c>
      <c r="H10992">
        <v>4.5999999999999996</v>
      </c>
      <c r="I10992" t="s">
        <v>239</v>
      </c>
      <c r="J10992" t="s">
        <v>208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 t="s">
        <v>83</v>
      </c>
      <c r="R10992" t="s">
        <v>83</v>
      </c>
      <c r="S10992" t="s">
        <v>83</v>
      </c>
      <c r="T10992" t="str">
        <f>_xlfn.XLOOKUP(A10992,MI_Match_Analysis!$A$2:$A$8,MI_Match_Analysis!$F$2:$F$8,"Not Found")</f>
        <v>Not Found</v>
      </c>
    </row>
    <row r="10993" spans="1:20" hidden="1" x14ac:dyDescent="0.3">
      <c r="A10993">
        <v>48</v>
      </c>
      <c r="B10993" s="1">
        <v>46147</v>
      </c>
      <c r="C10993" t="s">
        <v>162</v>
      </c>
      <c r="D10993" t="s">
        <v>68</v>
      </c>
      <c r="E10993" t="s">
        <v>54</v>
      </c>
      <c r="F10993" t="s">
        <v>41</v>
      </c>
      <c r="G10993">
        <v>1</v>
      </c>
      <c r="H10993">
        <v>5.0999999999999996</v>
      </c>
      <c r="I10993" t="s">
        <v>232</v>
      </c>
      <c r="J10993" t="s">
        <v>132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 t="s">
        <v>165</v>
      </c>
      <c r="R10993" t="s">
        <v>232</v>
      </c>
      <c r="S10993" t="s">
        <v>199</v>
      </c>
      <c r="T10993" t="str">
        <f>_xlfn.XLOOKUP(A10993,MI_Match_Analysis!$A$2:$A$8,MI_Match_Analysis!$F$2:$F$8,"Not Found")</f>
        <v>Not Found</v>
      </c>
    </row>
    <row r="10994" spans="1:20" hidden="1" x14ac:dyDescent="0.3">
      <c r="A10994">
        <v>48</v>
      </c>
      <c r="B10994" s="1">
        <v>46147</v>
      </c>
      <c r="C10994" t="s">
        <v>162</v>
      </c>
      <c r="D10994" t="s">
        <v>68</v>
      </c>
      <c r="E10994" t="s">
        <v>54</v>
      </c>
      <c r="F10994" t="s">
        <v>41</v>
      </c>
      <c r="G10994">
        <v>1</v>
      </c>
      <c r="H10994">
        <v>5.2</v>
      </c>
      <c r="I10994" t="s">
        <v>275</v>
      </c>
      <c r="J10994" t="s">
        <v>132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 t="s">
        <v>83</v>
      </c>
      <c r="R10994" t="s">
        <v>83</v>
      </c>
      <c r="S10994" t="s">
        <v>83</v>
      </c>
      <c r="T10994" t="str">
        <f>_xlfn.XLOOKUP(A10994,MI_Match_Analysis!$A$2:$A$8,MI_Match_Analysis!$F$2:$F$8,"Not Found")</f>
        <v>Not Found</v>
      </c>
    </row>
    <row r="10995" spans="1:20" hidden="1" x14ac:dyDescent="0.3">
      <c r="A10995">
        <v>48</v>
      </c>
      <c r="B10995" s="1">
        <v>46147</v>
      </c>
      <c r="C10995" t="s">
        <v>162</v>
      </c>
      <c r="D10995" t="s">
        <v>68</v>
      </c>
      <c r="E10995" t="s">
        <v>54</v>
      </c>
      <c r="F10995" t="s">
        <v>41</v>
      </c>
      <c r="G10995">
        <v>1</v>
      </c>
      <c r="H10995">
        <v>5.3</v>
      </c>
      <c r="I10995" t="s">
        <v>275</v>
      </c>
      <c r="J10995" t="s">
        <v>132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 t="s">
        <v>83</v>
      </c>
      <c r="R10995" t="s">
        <v>83</v>
      </c>
      <c r="S10995" t="s">
        <v>83</v>
      </c>
      <c r="T10995" t="str">
        <f>_xlfn.XLOOKUP(A10995,MI_Match_Analysis!$A$2:$A$8,MI_Match_Analysis!$F$2:$F$8,"Not Found")</f>
        <v>Not Found</v>
      </c>
    </row>
    <row r="10996" spans="1:20" hidden="1" x14ac:dyDescent="0.3">
      <c r="A10996">
        <v>48</v>
      </c>
      <c r="B10996" s="1">
        <v>46147</v>
      </c>
      <c r="C10996" t="s">
        <v>162</v>
      </c>
      <c r="D10996" t="s">
        <v>68</v>
      </c>
      <c r="E10996" t="s">
        <v>54</v>
      </c>
      <c r="F10996" t="s">
        <v>41</v>
      </c>
      <c r="G10996">
        <v>1</v>
      </c>
      <c r="H10996">
        <v>5.4</v>
      </c>
      <c r="I10996" t="s">
        <v>275</v>
      </c>
      <c r="J10996" t="s">
        <v>132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 t="s">
        <v>83</v>
      </c>
      <c r="R10996" t="s">
        <v>83</v>
      </c>
      <c r="S10996" t="s">
        <v>83</v>
      </c>
      <c r="T10996" t="str">
        <f>_xlfn.XLOOKUP(A10996,MI_Match_Analysis!$A$2:$A$8,MI_Match_Analysis!$F$2:$F$8,"Not Found")</f>
        <v>Not Found</v>
      </c>
    </row>
    <row r="10997" spans="1:20" hidden="1" x14ac:dyDescent="0.3">
      <c r="A10997">
        <v>48</v>
      </c>
      <c r="B10997" s="1">
        <v>46147</v>
      </c>
      <c r="C10997" t="s">
        <v>162</v>
      </c>
      <c r="D10997" t="s">
        <v>68</v>
      </c>
      <c r="E10997" t="s">
        <v>54</v>
      </c>
      <c r="F10997" t="s">
        <v>41</v>
      </c>
      <c r="G10997">
        <v>1</v>
      </c>
      <c r="H10997">
        <v>5.5</v>
      </c>
      <c r="I10997" t="s">
        <v>275</v>
      </c>
      <c r="J10997" t="s">
        <v>132</v>
      </c>
      <c r="K10997">
        <v>1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 t="s">
        <v>83</v>
      </c>
      <c r="R10997" t="s">
        <v>83</v>
      </c>
      <c r="S10997" t="s">
        <v>83</v>
      </c>
      <c r="T10997" t="str">
        <f>_xlfn.XLOOKUP(A10997,MI_Match_Analysis!$A$2:$A$8,MI_Match_Analysis!$F$2:$F$8,"Not Found")</f>
        <v>Not Found</v>
      </c>
    </row>
    <row r="10998" spans="1:20" hidden="1" x14ac:dyDescent="0.3">
      <c r="A10998">
        <v>48</v>
      </c>
      <c r="B10998" s="1">
        <v>46147</v>
      </c>
      <c r="C10998" t="s">
        <v>162</v>
      </c>
      <c r="D10998" t="s">
        <v>68</v>
      </c>
      <c r="E10998" t="s">
        <v>54</v>
      </c>
      <c r="F10998" t="s">
        <v>41</v>
      </c>
      <c r="G10998">
        <v>1</v>
      </c>
      <c r="H10998">
        <v>5.6</v>
      </c>
      <c r="I10998" t="s">
        <v>239</v>
      </c>
      <c r="J10998" t="s">
        <v>132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 t="s">
        <v>83</v>
      </c>
      <c r="R10998" t="s">
        <v>83</v>
      </c>
      <c r="S10998" t="s">
        <v>83</v>
      </c>
      <c r="T10998" t="str">
        <f>_xlfn.XLOOKUP(A10998,MI_Match_Analysis!$A$2:$A$8,MI_Match_Analysis!$F$2:$F$8,"Not Found")</f>
        <v>Not Found</v>
      </c>
    </row>
    <row r="10999" spans="1:20" hidden="1" x14ac:dyDescent="0.3">
      <c r="A10999">
        <v>48</v>
      </c>
      <c r="B10999" s="1">
        <v>46147</v>
      </c>
      <c r="C10999" t="s">
        <v>162</v>
      </c>
      <c r="D10999" t="s">
        <v>68</v>
      </c>
      <c r="E10999" t="s">
        <v>54</v>
      </c>
      <c r="F10999" t="s">
        <v>41</v>
      </c>
      <c r="G10999">
        <v>1</v>
      </c>
      <c r="H10999">
        <v>6.1</v>
      </c>
      <c r="I10999" t="s">
        <v>275</v>
      </c>
      <c r="J10999" t="s">
        <v>208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 t="s">
        <v>83</v>
      </c>
      <c r="R10999" t="s">
        <v>83</v>
      </c>
      <c r="S10999" t="s">
        <v>83</v>
      </c>
      <c r="T10999" t="str">
        <f>_xlfn.XLOOKUP(A10999,MI_Match_Analysis!$A$2:$A$8,MI_Match_Analysis!$F$2:$F$8,"Not Found")</f>
        <v>Not Found</v>
      </c>
    </row>
    <row r="11000" spans="1:20" hidden="1" x14ac:dyDescent="0.3">
      <c r="A11000">
        <v>48</v>
      </c>
      <c r="B11000" s="1">
        <v>46147</v>
      </c>
      <c r="C11000" t="s">
        <v>162</v>
      </c>
      <c r="D11000" t="s">
        <v>68</v>
      </c>
      <c r="E11000" t="s">
        <v>54</v>
      </c>
      <c r="F11000" t="s">
        <v>41</v>
      </c>
      <c r="G11000">
        <v>1</v>
      </c>
      <c r="H11000">
        <v>6.2</v>
      </c>
      <c r="I11000" t="s">
        <v>275</v>
      </c>
      <c r="J11000" t="s">
        <v>208</v>
      </c>
      <c r="K11000">
        <v>2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 t="s">
        <v>83</v>
      </c>
      <c r="R11000" t="s">
        <v>83</v>
      </c>
      <c r="S11000" t="s">
        <v>83</v>
      </c>
      <c r="T11000" t="str">
        <f>_xlfn.XLOOKUP(A11000,MI_Match_Analysis!$A$2:$A$8,MI_Match_Analysis!$F$2:$F$8,"Not Found")</f>
        <v>Not Found</v>
      </c>
    </row>
    <row r="11001" spans="1:20" hidden="1" x14ac:dyDescent="0.3">
      <c r="A11001">
        <v>48</v>
      </c>
      <c r="B11001" s="1">
        <v>46147</v>
      </c>
      <c r="C11001" t="s">
        <v>162</v>
      </c>
      <c r="D11001" t="s">
        <v>68</v>
      </c>
      <c r="E11001" t="s">
        <v>54</v>
      </c>
      <c r="F11001" t="s">
        <v>41</v>
      </c>
      <c r="G11001">
        <v>1</v>
      </c>
      <c r="H11001">
        <v>6.3</v>
      </c>
      <c r="I11001" t="s">
        <v>275</v>
      </c>
      <c r="J11001" t="s">
        <v>208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 t="s">
        <v>83</v>
      </c>
      <c r="R11001" t="s">
        <v>83</v>
      </c>
      <c r="S11001" t="s">
        <v>83</v>
      </c>
      <c r="T11001" t="str">
        <f>_xlfn.XLOOKUP(A11001,MI_Match_Analysis!$A$2:$A$8,MI_Match_Analysis!$F$2:$F$8,"Not Found")</f>
        <v>Not Found</v>
      </c>
    </row>
    <row r="11002" spans="1:20" hidden="1" x14ac:dyDescent="0.3">
      <c r="A11002">
        <v>48</v>
      </c>
      <c r="B11002" s="1">
        <v>46147</v>
      </c>
      <c r="C11002" t="s">
        <v>162</v>
      </c>
      <c r="D11002" t="s">
        <v>68</v>
      </c>
      <c r="E11002" t="s">
        <v>54</v>
      </c>
      <c r="F11002" t="s">
        <v>41</v>
      </c>
      <c r="G11002">
        <v>1</v>
      </c>
      <c r="H11002">
        <v>6.4</v>
      </c>
      <c r="I11002" t="s">
        <v>275</v>
      </c>
      <c r="J11002" t="s">
        <v>208</v>
      </c>
      <c r="K11002">
        <v>1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 t="s">
        <v>83</v>
      </c>
      <c r="R11002" t="s">
        <v>83</v>
      </c>
      <c r="S11002" t="s">
        <v>83</v>
      </c>
      <c r="T11002" t="str">
        <f>_xlfn.XLOOKUP(A11002,MI_Match_Analysis!$A$2:$A$8,MI_Match_Analysis!$F$2:$F$8,"Not Found")</f>
        <v>Not Found</v>
      </c>
    </row>
    <row r="11003" spans="1:20" hidden="1" x14ac:dyDescent="0.3">
      <c r="A11003">
        <v>48</v>
      </c>
      <c r="B11003" s="1">
        <v>46147</v>
      </c>
      <c r="C11003" t="s">
        <v>162</v>
      </c>
      <c r="D11003" t="s">
        <v>68</v>
      </c>
      <c r="E11003" t="s">
        <v>54</v>
      </c>
      <c r="F11003" t="s">
        <v>41</v>
      </c>
      <c r="G11003">
        <v>1</v>
      </c>
      <c r="H11003">
        <v>6.5</v>
      </c>
      <c r="I11003" t="s">
        <v>239</v>
      </c>
      <c r="J11003" t="s">
        <v>208</v>
      </c>
      <c r="K11003">
        <v>1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 t="s">
        <v>83</v>
      </c>
      <c r="R11003" t="s">
        <v>83</v>
      </c>
      <c r="S11003" t="s">
        <v>83</v>
      </c>
      <c r="T11003" t="str">
        <f>_xlfn.XLOOKUP(A11003,MI_Match_Analysis!$A$2:$A$8,MI_Match_Analysis!$F$2:$F$8,"Not Found")</f>
        <v>Not Found</v>
      </c>
    </row>
    <row r="11004" spans="1:20" hidden="1" x14ac:dyDescent="0.3">
      <c r="A11004">
        <v>48</v>
      </c>
      <c r="B11004" s="1">
        <v>46147</v>
      </c>
      <c r="C11004" t="s">
        <v>162</v>
      </c>
      <c r="D11004" t="s">
        <v>68</v>
      </c>
      <c r="E11004" t="s">
        <v>54</v>
      </c>
      <c r="F11004" t="s">
        <v>41</v>
      </c>
      <c r="G11004">
        <v>1</v>
      </c>
      <c r="H11004">
        <v>6.6</v>
      </c>
      <c r="I11004" t="s">
        <v>275</v>
      </c>
      <c r="J11004" t="s">
        <v>208</v>
      </c>
      <c r="K11004">
        <v>4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 t="s">
        <v>83</v>
      </c>
      <c r="R11004" t="s">
        <v>83</v>
      </c>
      <c r="S11004" t="s">
        <v>83</v>
      </c>
      <c r="T11004" t="str">
        <f>_xlfn.XLOOKUP(A11004,MI_Match_Analysis!$A$2:$A$8,MI_Match_Analysis!$F$2:$F$8,"Not Found")</f>
        <v>Not Found</v>
      </c>
    </row>
    <row r="11005" spans="1:20" hidden="1" x14ac:dyDescent="0.3">
      <c r="A11005">
        <v>48</v>
      </c>
      <c r="B11005" s="1">
        <v>46147</v>
      </c>
      <c r="C11005" t="s">
        <v>162</v>
      </c>
      <c r="D11005" t="s">
        <v>68</v>
      </c>
      <c r="E11005" t="s">
        <v>54</v>
      </c>
      <c r="F11005" t="s">
        <v>41</v>
      </c>
      <c r="G11005">
        <v>1</v>
      </c>
      <c r="H11005">
        <v>7.1</v>
      </c>
      <c r="I11005" t="s">
        <v>239</v>
      </c>
      <c r="J11005" t="s">
        <v>109</v>
      </c>
      <c r="K11005">
        <v>1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 t="s">
        <v>83</v>
      </c>
      <c r="R11005" t="s">
        <v>83</v>
      </c>
      <c r="S11005" t="s">
        <v>83</v>
      </c>
      <c r="T11005" t="str">
        <f>_xlfn.XLOOKUP(A11005,MI_Match_Analysis!$A$2:$A$8,MI_Match_Analysis!$F$2:$F$8,"Not Found")</f>
        <v>Not Found</v>
      </c>
    </row>
    <row r="11006" spans="1:20" hidden="1" x14ac:dyDescent="0.3">
      <c r="A11006">
        <v>48</v>
      </c>
      <c r="B11006" s="1">
        <v>46147</v>
      </c>
      <c r="C11006" t="s">
        <v>162</v>
      </c>
      <c r="D11006" t="s">
        <v>68</v>
      </c>
      <c r="E11006" t="s">
        <v>54</v>
      </c>
      <c r="F11006" t="s">
        <v>41</v>
      </c>
      <c r="G11006">
        <v>1</v>
      </c>
      <c r="H11006">
        <v>7.2</v>
      </c>
      <c r="I11006" t="s">
        <v>275</v>
      </c>
      <c r="J11006" t="s">
        <v>109</v>
      </c>
      <c r="K11006">
        <v>4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 t="s">
        <v>83</v>
      </c>
      <c r="R11006" t="s">
        <v>83</v>
      </c>
      <c r="S11006" t="s">
        <v>83</v>
      </c>
      <c r="T11006" t="str">
        <f>_xlfn.XLOOKUP(A11006,MI_Match_Analysis!$A$2:$A$8,MI_Match_Analysis!$F$2:$F$8,"Not Found")</f>
        <v>Not Found</v>
      </c>
    </row>
    <row r="11007" spans="1:20" hidden="1" x14ac:dyDescent="0.3">
      <c r="A11007">
        <v>48</v>
      </c>
      <c r="B11007" s="1">
        <v>46147</v>
      </c>
      <c r="C11007" t="s">
        <v>162</v>
      </c>
      <c r="D11007" t="s">
        <v>68</v>
      </c>
      <c r="E11007" t="s">
        <v>54</v>
      </c>
      <c r="F11007" t="s">
        <v>41</v>
      </c>
      <c r="G11007">
        <v>1</v>
      </c>
      <c r="H11007">
        <v>7.3</v>
      </c>
      <c r="I11007" t="s">
        <v>275</v>
      </c>
      <c r="J11007" t="s">
        <v>109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 t="s">
        <v>83</v>
      </c>
      <c r="R11007" t="s">
        <v>83</v>
      </c>
      <c r="S11007" t="s">
        <v>83</v>
      </c>
      <c r="T11007" t="str">
        <f>_xlfn.XLOOKUP(A11007,MI_Match_Analysis!$A$2:$A$8,MI_Match_Analysis!$F$2:$F$8,"Not Found")</f>
        <v>Not Found</v>
      </c>
    </row>
    <row r="11008" spans="1:20" hidden="1" x14ac:dyDescent="0.3">
      <c r="A11008">
        <v>48</v>
      </c>
      <c r="B11008" s="1">
        <v>46147</v>
      </c>
      <c r="C11008" t="s">
        <v>162</v>
      </c>
      <c r="D11008" t="s">
        <v>68</v>
      </c>
      <c r="E11008" t="s">
        <v>54</v>
      </c>
      <c r="F11008" t="s">
        <v>41</v>
      </c>
      <c r="G11008">
        <v>1</v>
      </c>
      <c r="H11008">
        <v>7.4</v>
      </c>
      <c r="I11008" t="s">
        <v>275</v>
      </c>
      <c r="J11008" t="s">
        <v>109</v>
      </c>
      <c r="K11008">
        <v>1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 t="s">
        <v>83</v>
      </c>
      <c r="R11008" t="s">
        <v>83</v>
      </c>
      <c r="S11008" t="s">
        <v>83</v>
      </c>
      <c r="T11008" t="str">
        <f>_xlfn.XLOOKUP(A11008,MI_Match_Analysis!$A$2:$A$8,MI_Match_Analysis!$F$2:$F$8,"Not Found")</f>
        <v>Not Found</v>
      </c>
    </row>
    <row r="11009" spans="1:20" hidden="1" x14ac:dyDescent="0.3">
      <c r="A11009">
        <v>48</v>
      </c>
      <c r="B11009" s="1">
        <v>46147</v>
      </c>
      <c r="C11009" t="s">
        <v>162</v>
      </c>
      <c r="D11009" t="s">
        <v>68</v>
      </c>
      <c r="E11009" t="s">
        <v>54</v>
      </c>
      <c r="F11009" t="s">
        <v>41</v>
      </c>
      <c r="G11009">
        <v>1</v>
      </c>
      <c r="H11009">
        <v>7.5</v>
      </c>
      <c r="I11009" t="s">
        <v>239</v>
      </c>
      <c r="J11009" t="s">
        <v>109</v>
      </c>
      <c r="K11009">
        <v>1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 t="s">
        <v>83</v>
      </c>
      <c r="R11009" t="s">
        <v>83</v>
      </c>
      <c r="S11009" t="s">
        <v>83</v>
      </c>
      <c r="T11009" t="str">
        <f>_xlfn.XLOOKUP(A11009,MI_Match_Analysis!$A$2:$A$8,MI_Match_Analysis!$F$2:$F$8,"Not Found")</f>
        <v>Not Found</v>
      </c>
    </row>
    <row r="11010" spans="1:20" hidden="1" x14ac:dyDescent="0.3">
      <c r="A11010">
        <v>48</v>
      </c>
      <c r="B11010" s="1">
        <v>46147</v>
      </c>
      <c r="C11010" t="s">
        <v>162</v>
      </c>
      <c r="D11010" t="s">
        <v>68</v>
      </c>
      <c r="E11010" t="s">
        <v>54</v>
      </c>
      <c r="F11010" t="s">
        <v>41</v>
      </c>
      <c r="G11010">
        <v>1</v>
      </c>
      <c r="H11010">
        <v>7.6</v>
      </c>
      <c r="I11010" t="s">
        <v>275</v>
      </c>
      <c r="J11010" t="s">
        <v>109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 t="s">
        <v>165</v>
      </c>
      <c r="R11010" t="s">
        <v>275</v>
      </c>
      <c r="S11010" t="s">
        <v>265</v>
      </c>
      <c r="T11010" t="str">
        <f>_xlfn.XLOOKUP(A11010,MI_Match_Analysis!$A$2:$A$8,MI_Match_Analysis!$F$2:$F$8,"Not Found")</f>
        <v>Not Found</v>
      </c>
    </row>
    <row r="11011" spans="1:20" hidden="1" x14ac:dyDescent="0.3">
      <c r="A11011">
        <v>48</v>
      </c>
      <c r="B11011" s="1">
        <v>46147</v>
      </c>
      <c r="C11011" t="s">
        <v>162</v>
      </c>
      <c r="D11011" t="s">
        <v>68</v>
      </c>
      <c r="E11011" t="s">
        <v>54</v>
      </c>
      <c r="F11011" t="s">
        <v>41</v>
      </c>
      <c r="G11011">
        <v>1</v>
      </c>
      <c r="H11011">
        <v>8.1</v>
      </c>
      <c r="I11011" t="s">
        <v>239</v>
      </c>
      <c r="J11011" t="s">
        <v>265</v>
      </c>
      <c r="K11011">
        <v>1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 t="s">
        <v>83</v>
      </c>
      <c r="R11011" t="s">
        <v>83</v>
      </c>
      <c r="S11011" t="s">
        <v>83</v>
      </c>
      <c r="T11011" t="str">
        <f>_xlfn.XLOOKUP(A11011,MI_Match_Analysis!$A$2:$A$8,MI_Match_Analysis!$F$2:$F$8,"Not Found")</f>
        <v>Not Found</v>
      </c>
    </row>
    <row r="11012" spans="1:20" hidden="1" x14ac:dyDescent="0.3">
      <c r="A11012">
        <v>48</v>
      </c>
      <c r="B11012" s="1">
        <v>46147</v>
      </c>
      <c r="C11012" t="s">
        <v>162</v>
      </c>
      <c r="D11012" t="s">
        <v>68</v>
      </c>
      <c r="E11012" t="s">
        <v>54</v>
      </c>
      <c r="F11012" t="s">
        <v>41</v>
      </c>
      <c r="G11012">
        <v>1</v>
      </c>
      <c r="H11012">
        <v>8.1999999999999993</v>
      </c>
      <c r="I11012" t="s">
        <v>229</v>
      </c>
      <c r="J11012" t="s">
        <v>265</v>
      </c>
      <c r="K11012">
        <v>1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 t="s">
        <v>83</v>
      </c>
      <c r="R11012" t="s">
        <v>83</v>
      </c>
      <c r="S11012" t="s">
        <v>83</v>
      </c>
      <c r="T11012" t="str">
        <f>_xlfn.XLOOKUP(A11012,MI_Match_Analysis!$A$2:$A$8,MI_Match_Analysis!$F$2:$F$8,"Not Found")</f>
        <v>Not Found</v>
      </c>
    </row>
    <row r="11013" spans="1:20" hidden="1" x14ac:dyDescent="0.3">
      <c r="A11013">
        <v>48</v>
      </c>
      <c r="B11013" s="1">
        <v>46147</v>
      </c>
      <c r="C11013" t="s">
        <v>162</v>
      </c>
      <c r="D11013" t="s">
        <v>68</v>
      </c>
      <c r="E11013" t="s">
        <v>54</v>
      </c>
      <c r="F11013" t="s">
        <v>41</v>
      </c>
      <c r="G11013">
        <v>1</v>
      </c>
      <c r="H11013">
        <v>8.3000000000000007</v>
      </c>
      <c r="I11013" t="s">
        <v>239</v>
      </c>
      <c r="J11013" t="s">
        <v>265</v>
      </c>
      <c r="K11013">
        <v>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 t="s">
        <v>83</v>
      </c>
      <c r="R11013" t="s">
        <v>83</v>
      </c>
      <c r="S11013" t="s">
        <v>83</v>
      </c>
      <c r="T11013" t="str">
        <f>_xlfn.XLOOKUP(A11013,MI_Match_Analysis!$A$2:$A$8,MI_Match_Analysis!$F$2:$F$8,"Not Found")</f>
        <v>Not Found</v>
      </c>
    </row>
    <row r="11014" spans="1:20" hidden="1" x14ac:dyDescent="0.3">
      <c r="A11014">
        <v>48</v>
      </c>
      <c r="B11014" s="1">
        <v>46147</v>
      </c>
      <c r="C11014" t="s">
        <v>162</v>
      </c>
      <c r="D11014" t="s">
        <v>68</v>
      </c>
      <c r="E11014" t="s">
        <v>54</v>
      </c>
      <c r="F11014" t="s">
        <v>41</v>
      </c>
      <c r="G11014">
        <v>1</v>
      </c>
      <c r="H11014">
        <v>8.4</v>
      </c>
      <c r="I11014" t="s">
        <v>229</v>
      </c>
      <c r="J11014" t="s">
        <v>265</v>
      </c>
      <c r="K11014">
        <v>1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 t="s">
        <v>83</v>
      </c>
      <c r="R11014" t="s">
        <v>83</v>
      </c>
      <c r="S11014" t="s">
        <v>83</v>
      </c>
      <c r="T11014" t="str">
        <f>_xlfn.XLOOKUP(A11014,MI_Match_Analysis!$A$2:$A$8,MI_Match_Analysis!$F$2:$F$8,"Not Found")</f>
        <v>Not Found</v>
      </c>
    </row>
    <row r="11015" spans="1:20" hidden="1" x14ac:dyDescent="0.3">
      <c r="A11015">
        <v>48</v>
      </c>
      <c r="B11015" s="1">
        <v>46147</v>
      </c>
      <c r="C11015" t="s">
        <v>162</v>
      </c>
      <c r="D11015" t="s">
        <v>68</v>
      </c>
      <c r="E11015" t="s">
        <v>54</v>
      </c>
      <c r="F11015" t="s">
        <v>41</v>
      </c>
      <c r="G11015">
        <v>1</v>
      </c>
      <c r="H11015">
        <v>8.5</v>
      </c>
      <c r="I11015" t="s">
        <v>239</v>
      </c>
      <c r="J11015" t="s">
        <v>265</v>
      </c>
      <c r="K11015">
        <v>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 t="s">
        <v>83</v>
      </c>
      <c r="R11015" t="s">
        <v>83</v>
      </c>
      <c r="S11015" t="s">
        <v>83</v>
      </c>
      <c r="T11015" t="str">
        <f>_xlfn.XLOOKUP(A11015,MI_Match_Analysis!$A$2:$A$8,MI_Match_Analysis!$F$2:$F$8,"Not Found")</f>
        <v>Not Found</v>
      </c>
    </row>
    <row r="11016" spans="1:20" hidden="1" x14ac:dyDescent="0.3">
      <c r="A11016">
        <v>48</v>
      </c>
      <c r="B11016" s="1">
        <v>46147</v>
      </c>
      <c r="C11016" t="s">
        <v>162</v>
      </c>
      <c r="D11016" t="s">
        <v>68</v>
      </c>
      <c r="E11016" t="s">
        <v>54</v>
      </c>
      <c r="F11016" t="s">
        <v>41</v>
      </c>
      <c r="G11016">
        <v>1</v>
      </c>
      <c r="H11016">
        <v>8.6</v>
      </c>
      <c r="I11016" t="s">
        <v>229</v>
      </c>
      <c r="J11016" t="s">
        <v>265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 t="s">
        <v>83</v>
      </c>
      <c r="R11016" t="s">
        <v>83</v>
      </c>
      <c r="S11016" t="s">
        <v>83</v>
      </c>
      <c r="T11016" t="str">
        <f>_xlfn.XLOOKUP(A11016,MI_Match_Analysis!$A$2:$A$8,MI_Match_Analysis!$F$2:$F$8,"Not Found")</f>
        <v>Not Found</v>
      </c>
    </row>
    <row r="11017" spans="1:20" hidden="1" x14ac:dyDescent="0.3">
      <c r="A11017">
        <v>48</v>
      </c>
      <c r="B11017" s="1">
        <v>46147</v>
      </c>
      <c r="C11017" t="s">
        <v>162</v>
      </c>
      <c r="D11017" t="s">
        <v>68</v>
      </c>
      <c r="E11017" t="s">
        <v>54</v>
      </c>
      <c r="F11017" t="s">
        <v>41</v>
      </c>
      <c r="G11017">
        <v>1</v>
      </c>
      <c r="H11017">
        <v>9.1</v>
      </c>
      <c r="I11017" t="s">
        <v>239</v>
      </c>
      <c r="J11017" t="s">
        <v>109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 t="s">
        <v>83</v>
      </c>
      <c r="R11017" t="s">
        <v>83</v>
      </c>
      <c r="S11017" t="s">
        <v>83</v>
      </c>
      <c r="T11017" t="str">
        <f>_xlfn.XLOOKUP(A11017,MI_Match_Analysis!$A$2:$A$8,MI_Match_Analysis!$F$2:$F$8,"Not Found")</f>
        <v>Not Found</v>
      </c>
    </row>
    <row r="11018" spans="1:20" hidden="1" x14ac:dyDescent="0.3">
      <c r="A11018">
        <v>48</v>
      </c>
      <c r="B11018" s="1">
        <v>46147</v>
      </c>
      <c r="C11018" t="s">
        <v>162</v>
      </c>
      <c r="D11018" t="s">
        <v>68</v>
      </c>
      <c r="E11018" t="s">
        <v>54</v>
      </c>
      <c r="F11018" t="s">
        <v>41</v>
      </c>
      <c r="G11018">
        <v>1</v>
      </c>
      <c r="H11018">
        <v>9.1999999999999993</v>
      </c>
      <c r="I11018" t="s">
        <v>239</v>
      </c>
      <c r="J11018" t="s">
        <v>109</v>
      </c>
      <c r="K11018">
        <v>4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 t="s">
        <v>83</v>
      </c>
      <c r="R11018" t="s">
        <v>83</v>
      </c>
      <c r="S11018" t="s">
        <v>83</v>
      </c>
      <c r="T11018" t="str">
        <f>_xlfn.XLOOKUP(A11018,MI_Match_Analysis!$A$2:$A$8,MI_Match_Analysis!$F$2:$F$8,"Not Found")</f>
        <v>Not Found</v>
      </c>
    </row>
    <row r="11019" spans="1:20" hidden="1" x14ac:dyDescent="0.3">
      <c r="A11019">
        <v>48</v>
      </c>
      <c r="B11019" s="1">
        <v>46147</v>
      </c>
      <c r="C11019" t="s">
        <v>162</v>
      </c>
      <c r="D11019" t="s">
        <v>68</v>
      </c>
      <c r="E11019" t="s">
        <v>54</v>
      </c>
      <c r="F11019" t="s">
        <v>41</v>
      </c>
      <c r="G11019">
        <v>1</v>
      </c>
      <c r="H11019">
        <v>9.3000000000000007</v>
      </c>
      <c r="I11019" t="s">
        <v>239</v>
      </c>
      <c r="J11019" t="s">
        <v>109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 t="s">
        <v>165</v>
      </c>
      <c r="R11019" t="s">
        <v>239</v>
      </c>
      <c r="S11019" t="s">
        <v>204</v>
      </c>
      <c r="T11019" t="str">
        <f>_xlfn.XLOOKUP(A11019,MI_Match_Analysis!$A$2:$A$8,MI_Match_Analysis!$F$2:$F$8,"Not Found")</f>
        <v>Not Found</v>
      </c>
    </row>
    <row r="11020" spans="1:20" hidden="1" x14ac:dyDescent="0.3">
      <c r="A11020">
        <v>48</v>
      </c>
      <c r="B11020" s="1">
        <v>46147</v>
      </c>
      <c r="C11020" t="s">
        <v>162</v>
      </c>
      <c r="D11020" t="s">
        <v>68</v>
      </c>
      <c r="E11020" t="s">
        <v>54</v>
      </c>
      <c r="F11020" t="s">
        <v>41</v>
      </c>
      <c r="G11020">
        <v>1</v>
      </c>
      <c r="H11020">
        <v>9.4</v>
      </c>
      <c r="I11020" t="s">
        <v>118</v>
      </c>
      <c r="J11020" t="s">
        <v>109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 t="s">
        <v>83</v>
      </c>
      <c r="R11020" t="s">
        <v>83</v>
      </c>
      <c r="S11020" t="s">
        <v>83</v>
      </c>
      <c r="T11020" t="str">
        <f>_xlfn.XLOOKUP(A11020,MI_Match_Analysis!$A$2:$A$8,MI_Match_Analysis!$F$2:$F$8,"Not Found")</f>
        <v>Not Found</v>
      </c>
    </row>
    <row r="11021" spans="1:20" hidden="1" x14ac:dyDescent="0.3">
      <c r="A11021">
        <v>48</v>
      </c>
      <c r="B11021" s="1">
        <v>46147</v>
      </c>
      <c r="C11021" t="s">
        <v>162</v>
      </c>
      <c r="D11021" t="s">
        <v>68</v>
      </c>
      <c r="E11021" t="s">
        <v>54</v>
      </c>
      <c r="F11021" t="s">
        <v>41</v>
      </c>
      <c r="G11021">
        <v>1</v>
      </c>
      <c r="H11021">
        <v>9.5</v>
      </c>
      <c r="I11021" t="s">
        <v>118</v>
      </c>
      <c r="J11021" t="s">
        <v>109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 t="s">
        <v>83</v>
      </c>
      <c r="R11021" t="s">
        <v>83</v>
      </c>
      <c r="S11021" t="s">
        <v>83</v>
      </c>
      <c r="T11021" t="str">
        <f>_xlfn.XLOOKUP(A11021,MI_Match_Analysis!$A$2:$A$8,MI_Match_Analysis!$F$2:$F$8,"Not Found")</f>
        <v>Not Found</v>
      </c>
    </row>
    <row r="11022" spans="1:20" hidden="1" x14ac:dyDescent="0.3">
      <c r="A11022">
        <v>48</v>
      </c>
      <c r="B11022" s="1">
        <v>46147</v>
      </c>
      <c r="C11022" t="s">
        <v>162</v>
      </c>
      <c r="D11022" t="s">
        <v>68</v>
      </c>
      <c r="E11022" t="s">
        <v>54</v>
      </c>
      <c r="F11022" t="s">
        <v>41</v>
      </c>
      <c r="G11022">
        <v>1</v>
      </c>
      <c r="H11022">
        <v>9.6</v>
      </c>
      <c r="I11022" t="s">
        <v>229</v>
      </c>
      <c r="J11022" t="s">
        <v>109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 t="s">
        <v>83</v>
      </c>
      <c r="R11022" t="s">
        <v>83</v>
      </c>
      <c r="S11022" t="s">
        <v>83</v>
      </c>
      <c r="T11022" t="str">
        <f>_xlfn.XLOOKUP(A11022,MI_Match_Analysis!$A$2:$A$8,MI_Match_Analysis!$F$2:$F$8,"Not Found")</f>
        <v>Not Found</v>
      </c>
    </row>
    <row r="11023" spans="1:20" hidden="1" x14ac:dyDescent="0.3">
      <c r="A11023">
        <v>48</v>
      </c>
      <c r="B11023" s="1">
        <v>46147</v>
      </c>
      <c r="C11023" t="s">
        <v>162</v>
      </c>
      <c r="D11023" t="s">
        <v>68</v>
      </c>
      <c r="E11023" t="s">
        <v>54</v>
      </c>
      <c r="F11023" t="s">
        <v>41</v>
      </c>
      <c r="G11023">
        <v>1</v>
      </c>
      <c r="H11023">
        <v>10.1</v>
      </c>
      <c r="I11023" t="s">
        <v>118</v>
      </c>
      <c r="J11023" t="s">
        <v>265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 t="s">
        <v>83</v>
      </c>
      <c r="R11023" t="s">
        <v>83</v>
      </c>
      <c r="S11023" t="s">
        <v>83</v>
      </c>
      <c r="T11023" t="str">
        <f>_xlfn.XLOOKUP(A11023,MI_Match_Analysis!$A$2:$A$8,MI_Match_Analysis!$F$2:$F$8,"Not Found")</f>
        <v>Not Found</v>
      </c>
    </row>
    <row r="11024" spans="1:20" hidden="1" x14ac:dyDescent="0.3">
      <c r="A11024">
        <v>48</v>
      </c>
      <c r="B11024" s="1">
        <v>46147</v>
      </c>
      <c r="C11024" t="s">
        <v>162</v>
      </c>
      <c r="D11024" t="s">
        <v>68</v>
      </c>
      <c r="E11024" t="s">
        <v>54</v>
      </c>
      <c r="F11024" t="s">
        <v>41</v>
      </c>
      <c r="G11024">
        <v>1</v>
      </c>
      <c r="H11024">
        <v>10.199999999999999</v>
      </c>
      <c r="I11024" t="s">
        <v>118</v>
      </c>
      <c r="J11024" t="s">
        <v>265</v>
      </c>
      <c r="K11024">
        <v>6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 t="s">
        <v>83</v>
      </c>
      <c r="R11024" t="s">
        <v>83</v>
      </c>
      <c r="S11024" t="s">
        <v>83</v>
      </c>
      <c r="T11024" t="str">
        <f>_xlfn.XLOOKUP(A11024,MI_Match_Analysis!$A$2:$A$8,MI_Match_Analysis!$F$2:$F$8,"Not Found")</f>
        <v>Not Found</v>
      </c>
    </row>
    <row r="11025" spans="1:20" hidden="1" x14ac:dyDescent="0.3">
      <c r="A11025">
        <v>48</v>
      </c>
      <c r="B11025" s="1">
        <v>46147</v>
      </c>
      <c r="C11025" t="s">
        <v>162</v>
      </c>
      <c r="D11025" t="s">
        <v>68</v>
      </c>
      <c r="E11025" t="s">
        <v>54</v>
      </c>
      <c r="F11025" t="s">
        <v>41</v>
      </c>
      <c r="G11025">
        <v>1</v>
      </c>
      <c r="H11025">
        <v>10.3</v>
      </c>
      <c r="I11025" t="s">
        <v>118</v>
      </c>
      <c r="J11025" t="s">
        <v>265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 t="s">
        <v>83</v>
      </c>
      <c r="R11025" t="s">
        <v>83</v>
      </c>
      <c r="S11025" t="s">
        <v>83</v>
      </c>
      <c r="T11025" t="str">
        <f>_xlfn.XLOOKUP(A11025,MI_Match_Analysis!$A$2:$A$8,MI_Match_Analysis!$F$2:$F$8,"Not Found")</f>
        <v>Not Found</v>
      </c>
    </row>
    <row r="11026" spans="1:20" hidden="1" x14ac:dyDescent="0.3">
      <c r="A11026">
        <v>48</v>
      </c>
      <c r="B11026" s="1">
        <v>46147</v>
      </c>
      <c r="C11026" t="s">
        <v>162</v>
      </c>
      <c r="D11026" t="s">
        <v>68</v>
      </c>
      <c r="E11026" t="s">
        <v>54</v>
      </c>
      <c r="F11026" t="s">
        <v>41</v>
      </c>
      <c r="G11026">
        <v>1</v>
      </c>
      <c r="H11026">
        <v>10.4</v>
      </c>
      <c r="I11026" t="s">
        <v>118</v>
      </c>
      <c r="J11026" t="s">
        <v>265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 t="s">
        <v>83</v>
      </c>
      <c r="R11026" t="s">
        <v>83</v>
      </c>
      <c r="S11026" t="s">
        <v>83</v>
      </c>
      <c r="T11026" t="str">
        <f>_xlfn.XLOOKUP(A11026,MI_Match_Analysis!$A$2:$A$8,MI_Match_Analysis!$F$2:$F$8,"Not Found")</f>
        <v>Not Found</v>
      </c>
    </row>
    <row r="11027" spans="1:20" hidden="1" x14ac:dyDescent="0.3">
      <c r="A11027">
        <v>48</v>
      </c>
      <c r="B11027" s="1">
        <v>46147</v>
      </c>
      <c r="C11027" t="s">
        <v>162</v>
      </c>
      <c r="D11027" t="s">
        <v>68</v>
      </c>
      <c r="E11027" t="s">
        <v>54</v>
      </c>
      <c r="F11027" t="s">
        <v>41</v>
      </c>
      <c r="G11027">
        <v>1</v>
      </c>
      <c r="H11027">
        <v>10.5</v>
      </c>
      <c r="I11027" t="s">
        <v>229</v>
      </c>
      <c r="J11027" t="s">
        <v>265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 t="s">
        <v>83</v>
      </c>
      <c r="R11027" t="s">
        <v>83</v>
      </c>
      <c r="S11027" t="s">
        <v>83</v>
      </c>
      <c r="T11027" t="str">
        <f>_xlfn.XLOOKUP(A11027,MI_Match_Analysis!$A$2:$A$8,MI_Match_Analysis!$F$2:$F$8,"Not Found")</f>
        <v>Not Found</v>
      </c>
    </row>
    <row r="11028" spans="1:20" hidden="1" x14ac:dyDescent="0.3">
      <c r="A11028">
        <v>48</v>
      </c>
      <c r="B11028" s="1">
        <v>46147</v>
      </c>
      <c r="C11028" t="s">
        <v>162</v>
      </c>
      <c r="D11028" t="s">
        <v>68</v>
      </c>
      <c r="E11028" t="s">
        <v>54</v>
      </c>
      <c r="F11028" t="s">
        <v>41</v>
      </c>
      <c r="G11028">
        <v>1</v>
      </c>
      <c r="H11028">
        <v>10.6</v>
      </c>
      <c r="I11028" t="s">
        <v>229</v>
      </c>
      <c r="J11028" t="s">
        <v>265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 t="s">
        <v>167</v>
      </c>
      <c r="R11028" t="s">
        <v>229</v>
      </c>
      <c r="S11028" t="s">
        <v>83</v>
      </c>
      <c r="T11028" t="str">
        <f>_xlfn.XLOOKUP(A11028,MI_Match_Analysis!$A$2:$A$8,MI_Match_Analysis!$F$2:$F$8,"Not Found")</f>
        <v>Not Found</v>
      </c>
    </row>
    <row r="11029" spans="1:20" hidden="1" x14ac:dyDescent="0.3">
      <c r="A11029">
        <v>48</v>
      </c>
      <c r="B11029" s="1">
        <v>46147</v>
      </c>
      <c r="C11029" t="s">
        <v>162</v>
      </c>
      <c r="D11029" t="s">
        <v>68</v>
      </c>
      <c r="E11029" t="s">
        <v>54</v>
      </c>
      <c r="F11029" t="s">
        <v>41</v>
      </c>
      <c r="G11029">
        <v>1</v>
      </c>
      <c r="H11029">
        <v>11.1</v>
      </c>
      <c r="I11029" t="s">
        <v>118</v>
      </c>
      <c r="J11029" t="s">
        <v>132</v>
      </c>
      <c r="K11029">
        <v>1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 t="s">
        <v>83</v>
      </c>
      <c r="R11029" t="s">
        <v>83</v>
      </c>
      <c r="S11029" t="s">
        <v>83</v>
      </c>
      <c r="T11029" t="str">
        <f>_xlfn.XLOOKUP(A11029,MI_Match_Analysis!$A$2:$A$8,MI_Match_Analysis!$F$2:$F$8,"Not Found")</f>
        <v>Not Found</v>
      </c>
    </row>
    <row r="11030" spans="1:20" hidden="1" x14ac:dyDescent="0.3">
      <c r="A11030">
        <v>48</v>
      </c>
      <c r="B11030" s="1">
        <v>46147</v>
      </c>
      <c r="C11030" t="s">
        <v>162</v>
      </c>
      <c r="D11030" t="s">
        <v>68</v>
      </c>
      <c r="E11030" t="s">
        <v>54</v>
      </c>
      <c r="F11030" t="s">
        <v>41</v>
      </c>
      <c r="G11030">
        <v>1</v>
      </c>
      <c r="H11030">
        <v>11.2</v>
      </c>
      <c r="I11030" t="s">
        <v>55</v>
      </c>
      <c r="J11030" t="s">
        <v>132</v>
      </c>
      <c r="K11030">
        <v>1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 t="s">
        <v>83</v>
      </c>
      <c r="R11030" t="s">
        <v>83</v>
      </c>
      <c r="S11030" t="s">
        <v>83</v>
      </c>
      <c r="T11030" t="str">
        <f>_xlfn.XLOOKUP(A11030,MI_Match_Analysis!$A$2:$A$8,MI_Match_Analysis!$F$2:$F$8,"Not Found")</f>
        <v>Not Found</v>
      </c>
    </row>
    <row r="11031" spans="1:20" hidden="1" x14ac:dyDescent="0.3">
      <c r="A11031">
        <v>48</v>
      </c>
      <c r="B11031" s="1">
        <v>46147</v>
      </c>
      <c r="C11031" t="s">
        <v>162</v>
      </c>
      <c r="D11031" t="s">
        <v>68</v>
      </c>
      <c r="E11031" t="s">
        <v>54</v>
      </c>
      <c r="F11031" t="s">
        <v>41</v>
      </c>
      <c r="G11031">
        <v>1</v>
      </c>
      <c r="H11031">
        <v>11.3</v>
      </c>
      <c r="I11031" t="s">
        <v>118</v>
      </c>
      <c r="J11031" t="s">
        <v>132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 t="s">
        <v>83</v>
      </c>
      <c r="R11031" t="s">
        <v>83</v>
      </c>
      <c r="S11031" t="s">
        <v>83</v>
      </c>
      <c r="T11031" t="str">
        <f>_xlfn.XLOOKUP(A11031,MI_Match_Analysis!$A$2:$A$8,MI_Match_Analysis!$F$2:$F$8,"Not Found")</f>
        <v>Not Found</v>
      </c>
    </row>
    <row r="11032" spans="1:20" hidden="1" x14ac:dyDescent="0.3">
      <c r="A11032">
        <v>48</v>
      </c>
      <c r="B11032" s="1">
        <v>46147</v>
      </c>
      <c r="C11032" t="s">
        <v>162</v>
      </c>
      <c r="D11032" t="s">
        <v>68</v>
      </c>
      <c r="E11032" t="s">
        <v>54</v>
      </c>
      <c r="F11032" t="s">
        <v>41</v>
      </c>
      <c r="G11032">
        <v>1</v>
      </c>
      <c r="H11032">
        <v>11.4</v>
      </c>
      <c r="I11032" t="s">
        <v>118</v>
      </c>
      <c r="J11032" t="s">
        <v>132</v>
      </c>
      <c r="K11032">
        <v>1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 t="s">
        <v>83</v>
      </c>
      <c r="R11032" t="s">
        <v>83</v>
      </c>
      <c r="S11032" t="s">
        <v>83</v>
      </c>
      <c r="T11032" t="str">
        <f>_xlfn.XLOOKUP(A11032,MI_Match_Analysis!$A$2:$A$8,MI_Match_Analysis!$F$2:$F$8,"Not Found")</f>
        <v>Not Found</v>
      </c>
    </row>
    <row r="11033" spans="1:20" hidden="1" x14ac:dyDescent="0.3">
      <c r="A11033">
        <v>48</v>
      </c>
      <c r="B11033" s="1">
        <v>46147</v>
      </c>
      <c r="C11033" t="s">
        <v>162</v>
      </c>
      <c r="D11033" t="s">
        <v>68</v>
      </c>
      <c r="E11033" t="s">
        <v>54</v>
      </c>
      <c r="F11033" t="s">
        <v>41</v>
      </c>
      <c r="G11033">
        <v>1</v>
      </c>
      <c r="H11033">
        <v>11.5</v>
      </c>
      <c r="I11033" t="s">
        <v>55</v>
      </c>
      <c r="J11033" t="s">
        <v>132</v>
      </c>
      <c r="K11033">
        <v>1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 t="s">
        <v>83</v>
      </c>
      <c r="R11033" t="s">
        <v>83</v>
      </c>
      <c r="S11033" t="s">
        <v>83</v>
      </c>
      <c r="T11033" t="str">
        <f>_xlfn.XLOOKUP(A11033,MI_Match_Analysis!$A$2:$A$8,MI_Match_Analysis!$F$2:$F$8,"Not Found")</f>
        <v>Not Found</v>
      </c>
    </row>
    <row r="11034" spans="1:20" hidden="1" x14ac:dyDescent="0.3">
      <c r="A11034">
        <v>48</v>
      </c>
      <c r="B11034" s="1">
        <v>46147</v>
      </c>
      <c r="C11034" t="s">
        <v>162</v>
      </c>
      <c r="D11034" t="s">
        <v>68</v>
      </c>
      <c r="E11034" t="s">
        <v>54</v>
      </c>
      <c r="F11034" t="s">
        <v>41</v>
      </c>
      <c r="G11034">
        <v>1</v>
      </c>
      <c r="H11034">
        <v>11.6</v>
      </c>
      <c r="I11034" t="s">
        <v>118</v>
      </c>
      <c r="J11034" t="s">
        <v>132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 t="s">
        <v>83</v>
      </c>
      <c r="R11034" t="s">
        <v>83</v>
      </c>
      <c r="S11034" t="s">
        <v>83</v>
      </c>
      <c r="T11034" t="str">
        <f>_xlfn.XLOOKUP(A11034,MI_Match_Analysis!$A$2:$A$8,MI_Match_Analysis!$F$2:$F$8,"Not Found")</f>
        <v>Not Found</v>
      </c>
    </row>
    <row r="11035" spans="1:20" hidden="1" x14ac:dyDescent="0.3">
      <c r="A11035">
        <v>48</v>
      </c>
      <c r="B11035" s="1">
        <v>46147</v>
      </c>
      <c r="C11035" t="s">
        <v>162</v>
      </c>
      <c r="D11035" t="s">
        <v>68</v>
      </c>
      <c r="E11035" t="s">
        <v>54</v>
      </c>
      <c r="F11035" t="s">
        <v>41</v>
      </c>
      <c r="G11035">
        <v>1</v>
      </c>
      <c r="H11035">
        <v>12.1</v>
      </c>
      <c r="I11035" t="s">
        <v>55</v>
      </c>
      <c r="J11035" t="s">
        <v>276</v>
      </c>
      <c r="K11035">
        <v>1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 t="s">
        <v>83</v>
      </c>
      <c r="R11035" t="s">
        <v>83</v>
      </c>
      <c r="S11035" t="s">
        <v>83</v>
      </c>
      <c r="T11035" t="str">
        <f>_xlfn.XLOOKUP(A11035,MI_Match_Analysis!$A$2:$A$8,MI_Match_Analysis!$F$2:$F$8,"Not Found")</f>
        <v>Not Found</v>
      </c>
    </row>
    <row r="11036" spans="1:20" hidden="1" x14ac:dyDescent="0.3">
      <c r="A11036">
        <v>48</v>
      </c>
      <c r="B11036" s="1">
        <v>46147</v>
      </c>
      <c r="C11036" t="s">
        <v>162</v>
      </c>
      <c r="D11036" t="s">
        <v>68</v>
      </c>
      <c r="E11036" t="s">
        <v>54</v>
      </c>
      <c r="F11036" t="s">
        <v>41</v>
      </c>
      <c r="G11036">
        <v>1</v>
      </c>
      <c r="H11036">
        <v>12.2</v>
      </c>
      <c r="I11036" t="s">
        <v>118</v>
      </c>
      <c r="J11036" t="s">
        <v>276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 t="s">
        <v>83</v>
      </c>
      <c r="R11036" t="s">
        <v>83</v>
      </c>
      <c r="S11036" t="s">
        <v>83</v>
      </c>
      <c r="T11036" t="str">
        <f>_xlfn.XLOOKUP(A11036,MI_Match_Analysis!$A$2:$A$8,MI_Match_Analysis!$F$2:$F$8,"Not Found")</f>
        <v>Not Found</v>
      </c>
    </row>
    <row r="11037" spans="1:20" hidden="1" x14ac:dyDescent="0.3">
      <c r="A11037">
        <v>48</v>
      </c>
      <c r="B11037" s="1">
        <v>46147</v>
      </c>
      <c r="C11037" t="s">
        <v>162</v>
      </c>
      <c r="D11037" t="s">
        <v>68</v>
      </c>
      <c r="E11037" t="s">
        <v>54</v>
      </c>
      <c r="F11037" t="s">
        <v>41</v>
      </c>
      <c r="G11037">
        <v>1</v>
      </c>
      <c r="H11037">
        <v>12.3</v>
      </c>
      <c r="I11037" t="s">
        <v>55</v>
      </c>
      <c r="J11037" t="s">
        <v>276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 t="s">
        <v>83</v>
      </c>
      <c r="R11037" t="s">
        <v>83</v>
      </c>
      <c r="S11037" t="s">
        <v>83</v>
      </c>
      <c r="T11037" t="str">
        <f>_xlfn.XLOOKUP(A11037,MI_Match_Analysis!$A$2:$A$8,MI_Match_Analysis!$F$2:$F$8,"Not Found")</f>
        <v>Not Found</v>
      </c>
    </row>
    <row r="11038" spans="1:20" hidden="1" x14ac:dyDescent="0.3">
      <c r="A11038">
        <v>48</v>
      </c>
      <c r="B11038" s="1">
        <v>46147</v>
      </c>
      <c r="C11038" t="s">
        <v>162</v>
      </c>
      <c r="D11038" t="s">
        <v>68</v>
      </c>
      <c r="E11038" t="s">
        <v>54</v>
      </c>
      <c r="F11038" t="s">
        <v>41</v>
      </c>
      <c r="G11038">
        <v>1</v>
      </c>
      <c r="H11038">
        <v>12.4</v>
      </c>
      <c r="I11038" t="s">
        <v>55</v>
      </c>
      <c r="J11038" t="s">
        <v>276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 t="s">
        <v>83</v>
      </c>
      <c r="R11038" t="s">
        <v>83</v>
      </c>
      <c r="S11038" t="s">
        <v>83</v>
      </c>
      <c r="T11038" t="str">
        <f>_xlfn.XLOOKUP(A11038,MI_Match_Analysis!$A$2:$A$8,MI_Match_Analysis!$F$2:$F$8,"Not Found")</f>
        <v>Not Found</v>
      </c>
    </row>
    <row r="11039" spans="1:20" hidden="1" x14ac:dyDescent="0.3">
      <c r="A11039">
        <v>48</v>
      </c>
      <c r="B11039" s="1">
        <v>46147</v>
      </c>
      <c r="C11039" t="s">
        <v>162</v>
      </c>
      <c r="D11039" t="s">
        <v>68</v>
      </c>
      <c r="E11039" t="s">
        <v>54</v>
      </c>
      <c r="F11039" t="s">
        <v>41</v>
      </c>
      <c r="G11039">
        <v>1</v>
      </c>
      <c r="H11039">
        <v>12.5</v>
      </c>
      <c r="I11039" t="s">
        <v>55</v>
      </c>
      <c r="J11039" t="s">
        <v>276</v>
      </c>
      <c r="K11039">
        <v>1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 t="s">
        <v>83</v>
      </c>
      <c r="R11039" t="s">
        <v>83</v>
      </c>
      <c r="S11039" t="s">
        <v>83</v>
      </c>
      <c r="T11039" t="str">
        <f>_xlfn.XLOOKUP(A11039,MI_Match_Analysis!$A$2:$A$8,MI_Match_Analysis!$F$2:$F$8,"Not Found")</f>
        <v>Not Found</v>
      </c>
    </row>
    <row r="11040" spans="1:20" hidden="1" x14ac:dyDescent="0.3">
      <c r="A11040">
        <v>48</v>
      </c>
      <c r="B11040" s="1">
        <v>46147</v>
      </c>
      <c r="C11040" t="s">
        <v>162</v>
      </c>
      <c r="D11040" t="s">
        <v>68</v>
      </c>
      <c r="E11040" t="s">
        <v>54</v>
      </c>
      <c r="F11040" t="s">
        <v>41</v>
      </c>
      <c r="G11040">
        <v>1</v>
      </c>
      <c r="H11040">
        <v>12.6</v>
      </c>
      <c r="I11040" t="s">
        <v>118</v>
      </c>
      <c r="J11040" t="s">
        <v>276</v>
      </c>
      <c r="K11040">
        <v>1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 t="s">
        <v>83</v>
      </c>
      <c r="R11040" t="s">
        <v>83</v>
      </c>
      <c r="S11040" t="s">
        <v>83</v>
      </c>
      <c r="T11040" t="str">
        <f>_xlfn.XLOOKUP(A11040,MI_Match_Analysis!$A$2:$A$8,MI_Match_Analysis!$F$2:$F$8,"Not Found")</f>
        <v>Not Found</v>
      </c>
    </row>
    <row r="11041" spans="1:20" hidden="1" x14ac:dyDescent="0.3">
      <c r="A11041">
        <v>48</v>
      </c>
      <c r="B11041" s="1">
        <v>46147</v>
      </c>
      <c r="C11041" t="s">
        <v>162</v>
      </c>
      <c r="D11041" t="s">
        <v>68</v>
      </c>
      <c r="E11041" t="s">
        <v>54</v>
      </c>
      <c r="F11041" t="s">
        <v>41</v>
      </c>
      <c r="G11041">
        <v>1</v>
      </c>
      <c r="H11041">
        <v>13.1</v>
      </c>
      <c r="I11041" t="s">
        <v>118</v>
      </c>
      <c r="J11041" t="s">
        <v>265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 t="s">
        <v>83</v>
      </c>
      <c r="R11041" t="s">
        <v>83</v>
      </c>
      <c r="S11041" t="s">
        <v>83</v>
      </c>
      <c r="T11041" t="str">
        <f>_xlfn.XLOOKUP(A11041,MI_Match_Analysis!$A$2:$A$8,MI_Match_Analysis!$F$2:$F$8,"Not Found")</f>
        <v>Not Found</v>
      </c>
    </row>
    <row r="11042" spans="1:20" hidden="1" x14ac:dyDescent="0.3">
      <c r="A11042">
        <v>48</v>
      </c>
      <c r="B11042" s="1">
        <v>46147</v>
      </c>
      <c r="C11042" t="s">
        <v>162</v>
      </c>
      <c r="D11042" t="s">
        <v>68</v>
      </c>
      <c r="E11042" t="s">
        <v>54</v>
      </c>
      <c r="F11042" t="s">
        <v>41</v>
      </c>
      <c r="G11042">
        <v>1</v>
      </c>
      <c r="H11042">
        <v>13.2</v>
      </c>
      <c r="I11042" t="s">
        <v>118</v>
      </c>
      <c r="J11042" t="s">
        <v>265</v>
      </c>
      <c r="K11042">
        <v>1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 t="s">
        <v>83</v>
      </c>
      <c r="R11042" t="s">
        <v>83</v>
      </c>
      <c r="S11042" t="s">
        <v>83</v>
      </c>
      <c r="T11042" t="str">
        <f>_xlfn.XLOOKUP(A11042,MI_Match_Analysis!$A$2:$A$8,MI_Match_Analysis!$F$2:$F$8,"Not Found")</f>
        <v>Not Found</v>
      </c>
    </row>
    <row r="11043" spans="1:20" hidden="1" x14ac:dyDescent="0.3">
      <c r="A11043">
        <v>48</v>
      </c>
      <c r="B11043" s="1">
        <v>46147</v>
      </c>
      <c r="C11043" t="s">
        <v>162</v>
      </c>
      <c r="D11043" t="s">
        <v>68</v>
      </c>
      <c r="E11043" t="s">
        <v>54</v>
      </c>
      <c r="F11043" t="s">
        <v>41</v>
      </c>
      <c r="G11043">
        <v>1</v>
      </c>
      <c r="H11043">
        <v>13.3</v>
      </c>
      <c r="I11043" t="s">
        <v>55</v>
      </c>
      <c r="J11043" t="s">
        <v>265</v>
      </c>
      <c r="K11043">
        <v>1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 t="s">
        <v>83</v>
      </c>
      <c r="R11043" t="s">
        <v>83</v>
      </c>
      <c r="S11043" t="s">
        <v>83</v>
      </c>
      <c r="T11043" t="str">
        <f>_xlfn.XLOOKUP(A11043,MI_Match_Analysis!$A$2:$A$8,MI_Match_Analysis!$F$2:$F$8,"Not Found")</f>
        <v>Not Found</v>
      </c>
    </row>
    <row r="11044" spans="1:20" hidden="1" x14ac:dyDescent="0.3">
      <c r="A11044">
        <v>48</v>
      </c>
      <c r="B11044" s="1">
        <v>46147</v>
      </c>
      <c r="C11044" t="s">
        <v>162</v>
      </c>
      <c r="D11044" t="s">
        <v>68</v>
      </c>
      <c r="E11044" t="s">
        <v>54</v>
      </c>
      <c r="F11044" t="s">
        <v>41</v>
      </c>
      <c r="G11044">
        <v>1</v>
      </c>
      <c r="H11044">
        <v>13.4</v>
      </c>
      <c r="I11044" t="s">
        <v>118</v>
      </c>
      <c r="J11044" t="s">
        <v>265</v>
      </c>
      <c r="K11044">
        <v>6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 t="s">
        <v>83</v>
      </c>
      <c r="R11044" t="s">
        <v>83</v>
      </c>
      <c r="S11044" t="s">
        <v>83</v>
      </c>
      <c r="T11044" t="str">
        <f>_xlfn.XLOOKUP(A11044,MI_Match_Analysis!$A$2:$A$8,MI_Match_Analysis!$F$2:$F$8,"Not Found")</f>
        <v>Not Found</v>
      </c>
    </row>
    <row r="11045" spans="1:20" hidden="1" x14ac:dyDescent="0.3">
      <c r="A11045">
        <v>48</v>
      </c>
      <c r="B11045" s="1">
        <v>46147</v>
      </c>
      <c r="C11045" t="s">
        <v>162</v>
      </c>
      <c r="D11045" t="s">
        <v>68</v>
      </c>
      <c r="E11045" t="s">
        <v>54</v>
      </c>
      <c r="F11045" t="s">
        <v>41</v>
      </c>
      <c r="G11045">
        <v>1</v>
      </c>
      <c r="H11045">
        <v>13.5</v>
      </c>
      <c r="I11045" t="s">
        <v>118</v>
      </c>
      <c r="J11045" t="s">
        <v>265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 t="s">
        <v>83</v>
      </c>
      <c r="R11045" t="s">
        <v>83</v>
      </c>
      <c r="S11045" t="s">
        <v>83</v>
      </c>
      <c r="T11045" t="str">
        <f>_xlfn.XLOOKUP(A11045,MI_Match_Analysis!$A$2:$A$8,MI_Match_Analysis!$F$2:$F$8,"Not Found")</f>
        <v>Not Found</v>
      </c>
    </row>
    <row r="11046" spans="1:20" hidden="1" x14ac:dyDescent="0.3">
      <c r="A11046">
        <v>48</v>
      </c>
      <c r="B11046" s="1">
        <v>46147</v>
      </c>
      <c r="C11046" t="s">
        <v>162</v>
      </c>
      <c r="D11046" t="s">
        <v>68</v>
      </c>
      <c r="E11046" t="s">
        <v>54</v>
      </c>
      <c r="F11046" t="s">
        <v>41</v>
      </c>
      <c r="G11046">
        <v>1</v>
      </c>
      <c r="H11046">
        <v>13.6</v>
      </c>
      <c r="I11046" t="s">
        <v>55</v>
      </c>
      <c r="J11046" t="s">
        <v>265</v>
      </c>
      <c r="K11046">
        <v>1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 t="s">
        <v>83</v>
      </c>
      <c r="R11046" t="s">
        <v>83</v>
      </c>
      <c r="S11046" t="s">
        <v>83</v>
      </c>
      <c r="T11046" t="str">
        <f>_xlfn.XLOOKUP(A11046,MI_Match_Analysis!$A$2:$A$8,MI_Match_Analysis!$F$2:$F$8,"Not Found")</f>
        <v>Not Found</v>
      </c>
    </row>
    <row r="11047" spans="1:20" hidden="1" x14ac:dyDescent="0.3">
      <c r="A11047">
        <v>48</v>
      </c>
      <c r="B11047" s="1">
        <v>46147</v>
      </c>
      <c r="C11047" t="s">
        <v>162</v>
      </c>
      <c r="D11047" t="s">
        <v>68</v>
      </c>
      <c r="E11047" t="s">
        <v>54</v>
      </c>
      <c r="F11047" t="s">
        <v>41</v>
      </c>
      <c r="G11047">
        <v>1</v>
      </c>
      <c r="H11047">
        <v>14.1</v>
      </c>
      <c r="I11047" t="s">
        <v>55</v>
      </c>
      <c r="J11047" t="s">
        <v>109</v>
      </c>
      <c r="K11047">
        <v>1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 t="s">
        <v>83</v>
      </c>
      <c r="R11047" t="s">
        <v>83</v>
      </c>
      <c r="S11047" t="s">
        <v>83</v>
      </c>
      <c r="T11047" t="str">
        <f>_xlfn.XLOOKUP(A11047,MI_Match_Analysis!$A$2:$A$8,MI_Match_Analysis!$F$2:$F$8,"Not Found")</f>
        <v>Not Found</v>
      </c>
    </row>
    <row r="11048" spans="1:20" hidden="1" x14ac:dyDescent="0.3">
      <c r="A11048">
        <v>48</v>
      </c>
      <c r="B11048" s="1">
        <v>46147</v>
      </c>
      <c r="C11048" t="s">
        <v>162</v>
      </c>
      <c r="D11048" t="s">
        <v>68</v>
      </c>
      <c r="E11048" t="s">
        <v>54</v>
      </c>
      <c r="F11048" t="s">
        <v>41</v>
      </c>
      <c r="G11048">
        <v>1</v>
      </c>
      <c r="H11048">
        <v>14.2</v>
      </c>
      <c r="I11048" t="s">
        <v>118</v>
      </c>
      <c r="J11048" t="s">
        <v>109</v>
      </c>
      <c r="K11048">
        <v>2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 t="s">
        <v>83</v>
      </c>
      <c r="R11048" t="s">
        <v>83</v>
      </c>
      <c r="S11048" t="s">
        <v>83</v>
      </c>
      <c r="T11048" t="str">
        <f>_xlfn.XLOOKUP(A11048,MI_Match_Analysis!$A$2:$A$8,MI_Match_Analysis!$F$2:$F$8,"Not Found")</f>
        <v>Not Found</v>
      </c>
    </row>
    <row r="11049" spans="1:20" hidden="1" x14ac:dyDescent="0.3">
      <c r="A11049">
        <v>48</v>
      </c>
      <c r="B11049" s="1">
        <v>46147</v>
      </c>
      <c r="C11049" t="s">
        <v>162</v>
      </c>
      <c r="D11049" t="s">
        <v>68</v>
      </c>
      <c r="E11049" t="s">
        <v>54</v>
      </c>
      <c r="F11049" t="s">
        <v>41</v>
      </c>
      <c r="G11049">
        <v>1</v>
      </c>
      <c r="H11049">
        <v>14.3</v>
      </c>
      <c r="I11049" t="s">
        <v>118</v>
      </c>
      <c r="J11049" t="s">
        <v>109</v>
      </c>
      <c r="K11049">
        <v>4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 t="s">
        <v>83</v>
      </c>
      <c r="R11049" t="s">
        <v>83</v>
      </c>
      <c r="S11049" t="s">
        <v>83</v>
      </c>
      <c r="T11049" t="str">
        <f>_xlfn.XLOOKUP(A11049,MI_Match_Analysis!$A$2:$A$8,MI_Match_Analysis!$F$2:$F$8,"Not Found")</f>
        <v>Not Found</v>
      </c>
    </row>
    <row r="11050" spans="1:20" hidden="1" x14ac:dyDescent="0.3">
      <c r="A11050">
        <v>48</v>
      </c>
      <c r="B11050" s="1">
        <v>46147</v>
      </c>
      <c r="C11050" t="s">
        <v>162</v>
      </c>
      <c r="D11050" t="s">
        <v>68</v>
      </c>
      <c r="E11050" t="s">
        <v>54</v>
      </c>
      <c r="F11050" t="s">
        <v>41</v>
      </c>
      <c r="G11050">
        <v>1</v>
      </c>
      <c r="H11050">
        <v>14.4</v>
      </c>
      <c r="I11050" t="s">
        <v>118</v>
      </c>
      <c r="J11050" t="s">
        <v>109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 t="s">
        <v>83</v>
      </c>
      <c r="R11050" t="s">
        <v>83</v>
      </c>
      <c r="S11050" t="s">
        <v>83</v>
      </c>
      <c r="T11050" t="str">
        <f>_xlfn.XLOOKUP(A11050,MI_Match_Analysis!$A$2:$A$8,MI_Match_Analysis!$F$2:$F$8,"Not Found")</f>
        <v>Not Found</v>
      </c>
    </row>
    <row r="11051" spans="1:20" hidden="1" x14ac:dyDescent="0.3">
      <c r="A11051">
        <v>48</v>
      </c>
      <c r="B11051" s="1">
        <v>46147</v>
      </c>
      <c r="C11051" t="s">
        <v>162</v>
      </c>
      <c r="D11051" t="s">
        <v>68</v>
      </c>
      <c r="E11051" t="s">
        <v>54</v>
      </c>
      <c r="F11051" t="s">
        <v>41</v>
      </c>
      <c r="G11051">
        <v>1</v>
      </c>
      <c r="H11051">
        <v>14.5</v>
      </c>
      <c r="I11051" t="s">
        <v>55</v>
      </c>
      <c r="J11051" t="s">
        <v>109</v>
      </c>
      <c r="K11051">
        <v>1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 t="s">
        <v>83</v>
      </c>
      <c r="R11051" t="s">
        <v>83</v>
      </c>
      <c r="S11051" t="s">
        <v>83</v>
      </c>
      <c r="T11051" t="str">
        <f>_xlfn.XLOOKUP(A11051,MI_Match_Analysis!$A$2:$A$8,MI_Match_Analysis!$F$2:$F$8,"Not Found")</f>
        <v>Not Found</v>
      </c>
    </row>
    <row r="11052" spans="1:20" hidden="1" x14ac:dyDescent="0.3">
      <c r="A11052">
        <v>48</v>
      </c>
      <c r="B11052" s="1">
        <v>46147</v>
      </c>
      <c r="C11052" t="s">
        <v>162</v>
      </c>
      <c r="D11052" t="s">
        <v>68</v>
      </c>
      <c r="E11052" t="s">
        <v>54</v>
      </c>
      <c r="F11052" t="s">
        <v>41</v>
      </c>
      <c r="G11052">
        <v>1</v>
      </c>
      <c r="H11052">
        <v>14.6</v>
      </c>
      <c r="I11052" t="s">
        <v>118</v>
      </c>
      <c r="J11052" t="s">
        <v>109</v>
      </c>
      <c r="K11052">
        <v>1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 t="s">
        <v>83</v>
      </c>
      <c r="R11052" t="s">
        <v>83</v>
      </c>
      <c r="S11052" t="s">
        <v>83</v>
      </c>
      <c r="T11052" t="str">
        <f>_xlfn.XLOOKUP(A11052,MI_Match_Analysis!$A$2:$A$8,MI_Match_Analysis!$F$2:$F$8,"Not Found")</f>
        <v>Not Found</v>
      </c>
    </row>
    <row r="11053" spans="1:20" hidden="1" x14ac:dyDescent="0.3">
      <c r="A11053">
        <v>48</v>
      </c>
      <c r="B11053" s="1">
        <v>46147</v>
      </c>
      <c r="C11053" t="s">
        <v>162</v>
      </c>
      <c r="D11053" t="s">
        <v>68</v>
      </c>
      <c r="E11053" t="s">
        <v>54</v>
      </c>
      <c r="F11053" t="s">
        <v>41</v>
      </c>
      <c r="G11053">
        <v>1</v>
      </c>
      <c r="H11053">
        <v>15.1</v>
      </c>
      <c r="I11053" t="s">
        <v>118</v>
      </c>
      <c r="J11053" t="s">
        <v>276</v>
      </c>
      <c r="K11053">
        <v>0</v>
      </c>
      <c r="L11053">
        <v>1</v>
      </c>
      <c r="M11053">
        <v>1</v>
      </c>
      <c r="N11053">
        <v>0</v>
      </c>
      <c r="O11053">
        <v>0</v>
      </c>
      <c r="P11053">
        <v>0</v>
      </c>
      <c r="Q11053" t="s">
        <v>83</v>
      </c>
      <c r="R11053" t="s">
        <v>83</v>
      </c>
      <c r="S11053" t="s">
        <v>83</v>
      </c>
      <c r="T11053" t="str">
        <f>_xlfn.XLOOKUP(A11053,MI_Match_Analysis!$A$2:$A$8,MI_Match_Analysis!$F$2:$F$8,"Not Found")</f>
        <v>Not Found</v>
      </c>
    </row>
    <row r="11054" spans="1:20" hidden="1" x14ac:dyDescent="0.3">
      <c r="A11054">
        <v>48</v>
      </c>
      <c r="B11054" s="1">
        <v>46147</v>
      </c>
      <c r="C11054" t="s">
        <v>162</v>
      </c>
      <c r="D11054" t="s">
        <v>68</v>
      </c>
      <c r="E11054" t="s">
        <v>54</v>
      </c>
      <c r="F11054" t="s">
        <v>41</v>
      </c>
      <c r="G11054">
        <v>1</v>
      </c>
      <c r="H11054">
        <v>15.1</v>
      </c>
      <c r="I11054" t="s">
        <v>118</v>
      </c>
      <c r="J11054" t="s">
        <v>276</v>
      </c>
      <c r="K11054">
        <v>1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 t="s">
        <v>83</v>
      </c>
      <c r="R11054" t="s">
        <v>83</v>
      </c>
      <c r="S11054" t="s">
        <v>83</v>
      </c>
      <c r="T11054" t="str">
        <f>_xlfn.XLOOKUP(A11054,MI_Match_Analysis!$A$2:$A$8,MI_Match_Analysis!$F$2:$F$8,"Not Found")</f>
        <v>Not Found</v>
      </c>
    </row>
    <row r="11055" spans="1:20" hidden="1" x14ac:dyDescent="0.3">
      <c r="A11055">
        <v>48</v>
      </c>
      <c r="B11055" s="1">
        <v>46147</v>
      </c>
      <c r="C11055" t="s">
        <v>162</v>
      </c>
      <c r="D11055" t="s">
        <v>68</v>
      </c>
      <c r="E11055" t="s">
        <v>54</v>
      </c>
      <c r="F11055" t="s">
        <v>41</v>
      </c>
      <c r="G11055">
        <v>1</v>
      </c>
      <c r="H11055">
        <v>15.2</v>
      </c>
      <c r="I11055" t="s">
        <v>55</v>
      </c>
      <c r="J11055" t="s">
        <v>276</v>
      </c>
      <c r="K11055">
        <v>1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 t="s">
        <v>83</v>
      </c>
      <c r="R11055" t="s">
        <v>83</v>
      </c>
      <c r="S11055" t="s">
        <v>83</v>
      </c>
      <c r="T11055" t="str">
        <f>_xlfn.XLOOKUP(A11055,MI_Match_Analysis!$A$2:$A$8,MI_Match_Analysis!$F$2:$F$8,"Not Found")</f>
        <v>Not Found</v>
      </c>
    </row>
    <row r="11056" spans="1:20" hidden="1" x14ac:dyDescent="0.3">
      <c r="A11056">
        <v>48</v>
      </c>
      <c r="B11056" s="1">
        <v>46147</v>
      </c>
      <c r="C11056" t="s">
        <v>162</v>
      </c>
      <c r="D11056" t="s">
        <v>68</v>
      </c>
      <c r="E11056" t="s">
        <v>54</v>
      </c>
      <c r="F11056" t="s">
        <v>41</v>
      </c>
      <c r="G11056">
        <v>1</v>
      </c>
      <c r="H11056">
        <v>15.3</v>
      </c>
      <c r="I11056" t="s">
        <v>118</v>
      </c>
      <c r="J11056" t="s">
        <v>276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 t="s">
        <v>83</v>
      </c>
      <c r="R11056" t="s">
        <v>83</v>
      </c>
      <c r="S11056" t="s">
        <v>83</v>
      </c>
      <c r="T11056" t="str">
        <f>_xlfn.XLOOKUP(A11056,MI_Match_Analysis!$A$2:$A$8,MI_Match_Analysis!$F$2:$F$8,"Not Found")</f>
        <v>Not Found</v>
      </c>
    </row>
    <row r="11057" spans="1:20" hidden="1" x14ac:dyDescent="0.3">
      <c r="A11057">
        <v>48</v>
      </c>
      <c r="B11057" s="1">
        <v>46147</v>
      </c>
      <c r="C11057" t="s">
        <v>162</v>
      </c>
      <c r="D11057" t="s">
        <v>68</v>
      </c>
      <c r="E11057" t="s">
        <v>54</v>
      </c>
      <c r="F11057" t="s">
        <v>41</v>
      </c>
      <c r="G11057">
        <v>1</v>
      </c>
      <c r="H11057">
        <v>15.4</v>
      </c>
      <c r="I11057" t="s">
        <v>55</v>
      </c>
      <c r="J11057" t="s">
        <v>276</v>
      </c>
      <c r="K11057">
        <v>6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 t="s">
        <v>83</v>
      </c>
      <c r="R11057" t="s">
        <v>83</v>
      </c>
      <c r="S11057" t="s">
        <v>83</v>
      </c>
      <c r="T11057" t="str">
        <f>_xlfn.XLOOKUP(A11057,MI_Match_Analysis!$A$2:$A$8,MI_Match_Analysis!$F$2:$F$8,"Not Found")</f>
        <v>Not Found</v>
      </c>
    </row>
    <row r="11058" spans="1:20" hidden="1" x14ac:dyDescent="0.3">
      <c r="A11058">
        <v>48</v>
      </c>
      <c r="B11058" s="1">
        <v>46147</v>
      </c>
      <c r="C11058" t="s">
        <v>162</v>
      </c>
      <c r="D11058" t="s">
        <v>68</v>
      </c>
      <c r="E11058" t="s">
        <v>54</v>
      </c>
      <c r="F11058" t="s">
        <v>41</v>
      </c>
      <c r="G11058">
        <v>1</v>
      </c>
      <c r="H11058">
        <v>15.5</v>
      </c>
      <c r="I11058" t="s">
        <v>55</v>
      </c>
      <c r="J11058" t="s">
        <v>276</v>
      </c>
      <c r="K11058">
        <v>1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 t="s">
        <v>83</v>
      </c>
      <c r="R11058" t="s">
        <v>83</v>
      </c>
      <c r="S11058" t="s">
        <v>83</v>
      </c>
      <c r="T11058" t="str">
        <f>_xlfn.XLOOKUP(A11058,MI_Match_Analysis!$A$2:$A$8,MI_Match_Analysis!$F$2:$F$8,"Not Found")</f>
        <v>Not Found</v>
      </c>
    </row>
    <row r="11059" spans="1:20" hidden="1" x14ac:dyDescent="0.3">
      <c r="A11059">
        <v>48</v>
      </c>
      <c r="B11059" s="1">
        <v>46147</v>
      </c>
      <c r="C11059" t="s">
        <v>162</v>
      </c>
      <c r="D11059" t="s">
        <v>68</v>
      </c>
      <c r="E11059" t="s">
        <v>54</v>
      </c>
      <c r="F11059" t="s">
        <v>41</v>
      </c>
      <c r="G11059">
        <v>1</v>
      </c>
      <c r="H11059">
        <v>15.6</v>
      </c>
      <c r="I11059" t="s">
        <v>118</v>
      </c>
      <c r="J11059" t="s">
        <v>276</v>
      </c>
      <c r="K11059">
        <v>1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 t="s">
        <v>83</v>
      </c>
      <c r="R11059" t="s">
        <v>83</v>
      </c>
      <c r="S11059" t="s">
        <v>83</v>
      </c>
      <c r="T11059" t="str">
        <f>_xlfn.XLOOKUP(A11059,MI_Match_Analysis!$A$2:$A$8,MI_Match_Analysis!$F$2:$F$8,"Not Found")</f>
        <v>Not Found</v>
      </c>
    </row>
    <row r="11060" spans="1:20" hidden="1" x14ac:dyDescent="0.3">
      <c r="A11060">
        <v>48</v>
      </c>
      <c r="B11060" s="1">
        <v>46147</v>
      </c>
      <c r="C11060" t="s">
        <v>162</v>
      </c>
      <c r="D11060" t="s">
        <v>68</v>
      </c>
      <c r="E11060" t="s">
        <v>54</v>
      </c>
      <c r="F11060" t="s">
        <v>41</v>
      </c>
      <c r="G11060">
        <v>1</v>
      </c>
      <c r="H11060">
        <v>16.100000000000001</v>
      </c>
      <c r="I11060" t="s">
        <v>118</v>
      </c>
      <c r="J11060" t="s">
        <v>265</v>
      </c>
      <c r="K11060">
        <v>2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 t="s">
        <v>83</v>
      </c>
      <c r="R11060" t="s">
        <v>83</v>
      </c>
      <c r="S11060" t="s">
        <v>83</v>
      </c>
      <c r="T11060" t="str">
        <f>_xlfn.XLOOKUP(A11060,MI_Match_Analysis!$A$2:$A$8,MI_Match_Analysis!$F$2:$F$8,"Not Found")</f>
        <v>Not Found</v>
      </c>
    </row>
    <row r="11061" spans="1:20" hidden="1" x14ac:dyDescent="0.3">
      <c r="A11061">
        <v>48</v>
      </c>
      <c r="B11061" s="1">
        <v>46147</v>
      </c>
      <c r="C11061" t="s">
        <v>162</v>
      </c>
      <c r="D11061" t="s">
        <v>68</v>
      </c>
      <c r="E11061" t="s">
        <v>54</v>
      </c>
      <c r="F11061" t="s">
        <v>41</v>
      </c>
      <c r="G11061">
        <v>1</v>
      </c>
      <c r="H11061">
        <v>16.2</v>
      </c>
      <c r="I11061" t="s">
        <v>118</v>
      </c>
      <c r="J11061" t="s">
        <v>265</v>
      </c>
      <c r="K11061">
        <v>0</v>
      </c>
      <c r="L11061">
        <v>1</v>
      </c>
      <c r="M11061">
        <v>1</v>
      </c>
      <c r="N11061">
        <v>0</v>
      </c>
      <c r="O11061">
        <v>0</v>
      </c>
      <c r="P11061">
        <v>0</v>
      </c>
      <c r="Q11061" t="s">
        <v>83</v>
      </c>
      <c r="R11061" t="s">
        <v>83</v>
      </c>
      <c r="S11061" t="s">
        <v>83</v>
      </c>
      <c r="T11061" t="str">
        <f>_xlfn.XLOOKUP(A11061,MI_Match_Analysis!$A$2:$A$8,MI_Match_Analysis!$F$2:$F$8,"Not Found")</f>
        <v>Not Found</v>
      </c>
    </row>
    <row r="11062" spans="1:20" hidden="1" x14ac:dyDescent="0.3">
      <c r="A11062">
        <v>48</v>
      </c>
      <c r="B11062" s="1">
        <v>46147</v>
      </c>
      <c r="C11062" t="s">
        <v>162</v>
      </c>
      <c r="D11062" t="s">
        <v>68</v>
      </c>
      <c r="E11062" t="s">
        <v>54</v>
      </c>
      <c r="F11062" t="s">
        <v>41</v>
      </c>
      <c r="G11062">
        <v>1</v>
      </c>
      <c r="H11062">
        <v>16.2</v>
      </c>
      <c r="I11062" t="s">
        <v>118</v>
      </c>
      <c r="J11062" t="s">
        <v>265</v>
      </c>
      <c r="K11062">
        <v>1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 t="s">
        <v>83</v>
      </c>
      <c r="R11062" t="s">
        <v>83</v>
      </c>
      <c r="S11062" t="s">
        <v>83</v>
      </c>
      <c r="T11062" t="str">
        <f>_xlfn.XLOOKUP(A11062,MI_Match_Analysis!$A$2:$A$8,MI_Match_Analysis!$F$2:$F$8,"Not Found")</f>
        <v>Not Found</v>
      </c>
    </row>
    <row r="11063" spans="1:20" hidden="1" x14ac:dyDescent="0.3">
      <c r="A11063">
        <v>48</v>
      </c>
      <c r="B11063" s="1">
        <v>46147</v>
      </c>
      <c r="C11063" t="s">
        <v>162</v>
      </c>
      <c r="D11063" t="s">
        <v>68</v>
      </c>
      <c r="E11063" t="s">
        <v>54</v>
      </c>
      <c r="F11063" t="s">
        <v>41</v>
      </c>
      <c r="G11063">
        <v>1</v>
      </c>
      <c r="H11063">
        <v>16.3</v>
      </c>
      <c r="I11063" t="s">
        <v>55</v>
      </c>
      <c r="J11063" t="s">
        <v>265</v>
      </c>
      <c r="K11063">
        <v>1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 t="s">
        <v>83</v>
      </c>
      <c r="R11063" t="s">
        <v>83</v>
      </c>
      <c r="S11063" t="s">
        <v>83</v>
      </c>
      <c r="T11063" t="str">
        <f>_xlfn.XLOOKUP(A11063,MI_Match_Analysis!$A$2:$A$8,MI_Match_Analysis!$F$2:$F$8,"Not Found")</f>
        <v>Not Found</v>
      </c>
    </row>
    <row r="11064" spans="1:20" hidden="1" x14ac:dyDescent="0.3">
      <c r="A11064">
        <v>48</v>
      </c>
      <c r="B11064" s="1">
        <v>46147</v>
      </c>
      <c r="C11064" t="s">
        <v>162</v>
      </c>
      <c r="D11064" t="s">
        <v>68</v>
      </c>
      <c r="E11064" t="s">
        <v>54</v>
      </c>
      <c r="F11064" t="s">
        <v>41</v>
      </c>
      <c r="G11064">
        <v>1</v>
      </c>
      <c r="H11064">
        <v>16.399999999999999</v>
      </c>
      <c r="I11064" t="s">
        <v>118</v>
      </c>
      <c r="J11064" t="s">
        <v>265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 t="s">
        <v>83</v>
      </c>
      <c r="R11064" t="s">
        <v>83</v>
      </c>
      <c r="S11064" t="s">
        <v>83</v>
      </c>
      <c r="T11064" t="str">
        <f>_xlfn.XLOOKUP(A11064,MI_Match_Analysis!$A$2:$A$8,MI_Match_Analysis!$F$2:$F$8,"Not Found")</f>
        <v>Not Found</v>
      </c>
    </row>
    <row r="11065" spans="1:20" hidden="1" x14ac:dyDescent="0.3">
      <c r="A11065">
        <v>48</v>
      </c>
      <c r="B11065" s="1">
        <v>46147</v>
      </c>
      <c r="C11065" t="s">
        <v>162</v>
      </c>
      <c r="D11065" t="s">
        <v>68</v>
      </c>
      <c r="E11065" t="s">
        <v>54</v>
      </c>
      <c r="F11065" t="s">
        <v>41</v>
      </c>
      <c r="G11065">
        <v>1</v>
      </c>
      <c r="H11065">
        <v>16.5</v>
      </c>
      <c r="I11065" t="s">
        <v>118</v>
      </c>
      <c r="J11065" t="s">
        <v>265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 t="s">
        <v>83</v>
      </c>
      <c r="R11065" t="s">
        <v>83</v>
      </c>
      <c r="S11065" t="s">
        <v>83</v>
      </c>
      <c r="T11065" t="str">
        <f>_xlfn.XLOOKUP(A11065,MI_Match_Analysis!$A$2:$A$8,MI_Match_Analysis!$F$2:$F$8,"Not Found")</f>
        <v>Not Found</v>
      </c>
    </row>
    <row r="11066" spans="1:20" hidden="1" x14ac:dyDescent="0.3">
      <c r="A11066">
        <v>48</v>
      </c>
      <c r="B11066" s="1">
        <v>46147</v>
      </c>
      <c r="C11066" t="s">
        <v>162</v>
      </c>
      <c r="D11066" t="s">
        <v>68</v>
      </c>
      <c r="E11066" t="s">
        <v>54</v>
      </c>
      <c r="F11066" t="s">
        <v>41</v>
      </c>
      <c r="G11066">
        <v>1</v>
      </c>
      <c r="H11066">
        <v>16.600000000000001</v>
      </c>
      <c r="I11066" t="s">
        <v>55</v>
      </c>
      <c r="J11066" t="s">
        <v>265</v>
      </c>
      <c r="K11066">
        <v>1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 t="s">
        <v>83</v>
      </c>
      <c r="R11066" t="s">
        <v>83</v>
      </c>
      <c r="S11066" t="s">
        <v>83</v>
      </c>
      <c r="T11066" t="str">
        <f>_xlfn.XLOOKUP(A11066,MI_Match_Analysis!$A$2:$A$8,MI_Match_Analysis!$F$2:$F$8,"Not Found")</f>
        <v>Not Found</v>
      </c>
    </row>
    <row r="11067" spans="1:20" hidden="1" x14ac:dyDescent="0.3">
      <c r="A11067">
        <v>48</v>
      </c>
      <c r="B11067" s="1">
        <v>46147</v>
      </c>
      <c r="C11067" t="s">
        <v>162</v>
      </c>
      <c r="D11067" t="s">
        <v>68</v>
      </c>
      <c r="E11067" t="s">
        <v>54</v>
      </c>
      <c r="F11067" t="s">
        <v>41</v>
      </c>
      <c r="G11067">
        <v>1</v>
      </c>
      <c r="H11067">
        <v>17.100000000000001</v>
      </c>
      <c r="I11067" t="s">
        <v>55</v>
      </c>
      <c r="J11067" t="s">
        <v>208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 t="s">
        <v>83</v>
      </c>
      <c r="R11067" t="s">
        <v>83</v>
      </c>
      <c r="S11067" t="s">
        <v>83</v>
      </c>
      <c r="T11067" t="str">
        <f>_xlfn.XLOOKUP(A11067,MI_Match_Analysis!$A$2:$A$8,MI_Match_Analysis!$F$2:$F$8,"Not Found")</f>
        <v>Not Found</v>
      </c>
    </row>
    <row r="11068" spans="1:20" hidden="1" x14ac:dyDescent="0.3">
      <c r="A11068">
        <v>48</v>
      </c>
      <c r="B11068" s="1">
        <v>46147</v>
      </c>
      <c r="C11068" t="s">
        <v>162</v>
      </c>
      <c r="D11068" t="s">
        <v>68</v>
      </c>
      <c r="E11068" t="s">
        <v>54</v>
      </c>
      <c r="F11068" t="s">
        <v>41</v>
      </c>
      <c r="G11068">
        <v>1</v>
      </c>
      <c r="H11068">
        <v>17.2</v>
      </c>
      <c r="I11068" t="s">
        <v>55</v>
      </c>
      <c r="J11068" t="s">
        <v>208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 t="s">
        <v>83</v>
      </c>
      <c r="R11068" t="s">
        <v>83</v>
      </c>
      <c r="S11068" t="s">
        <v>83</v>
      </c>
      <c r="T11068" t="str">
        <f>_xlfn.XLOOKUP(A11068,MI_Match_Analysis!$A$2:$A$8,MI_Match_Analysis!$F$2:$F$8,"Not Found")</f>
        <v>Not Found</v>
      </c>
    </row>
    <row r="11069" spans="1:20" hidden="1" x14ac:dyDescent="0.3">
      <c r="A11069">
        <v>48</v>
      </c>
      <c r="B11069" s="1">
        <v>46147</v>
      </c>
      <c r="C11069" t="s">
        <v>162</v>
      </c>
      <c r="D11069" t="s">
        <v>68</v>
      </c>
      <c r="E11069" t="s">
        <v>54</v>
      </c>
      <c r="F11069" t="s">
        <v>41</v>
      </c>
      <c r="G11069">
        <v>1</v>
      </c>
      <c r="H11069">
        <v>17.3</v>
      </c>
      <c r="I11069" t="s">
        <v>55</v>
      </c>
      <c r="J11069" t="s">
        <v>208</v>
      </c>
      <c r="K11069">
        <v>6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 t="s">
        <v>83</v>
      </c>
      <c r="R11069" t="s">
        <v>83</v>
      </c>
      <c r="S11069" t="s">
        <v>83</v>
      </c>
      <c r="T11069" t="str">
        <f>_xlfn.XLOOKUP(A11069,MI_Match_Analysis!$A$2:$A$8,MI_Match_Analysis!$F$2:$F$8,"Not Found")</f>
        <v>Not Found</v>
      </c>
    </row>
    <row r="11070" spans="1:20" hidden="1" x14ac:dyDescent="0.3">
      <c r="A11070">
        <v>48</v>
      </c>
      <c r="B11070" s="1">
        <v>46147</v>
      </c>
      <c r="C11070" t="s">
        <v>162</v>
      </c>
      <c r="D11070" t="s">
        <v>68</v>
      </c>
      <c r="E11070" t="s">
        <v>54</v>
      </c>
      <c r="F11070" t="s">
        <v>41</v>
      </c>
      <c r="G11070">
        <v>1</v>
      </c>
      <c r="H11070">
        <v>17.399999999999999</v>
      </c>
      <c r="I11070" t="s">
        <v>55</v>
      </c>
      <c r="J11070" t="s">
        <v>208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 t="s">
        <v>83</v>
      </c>
      <c r="R11070" t="s">
        <v>83</v>
      </c>
      <c r="S11070" t="s">
        <v>83</v>
      </c>
      <c r="T11070" t="str">
        <f>_xlfn.XLOOKUP(A11070,MI_Match_Analysis!$A$2:$A$8,MI_Match_Analysis!$F$2:$F$8,"Not Found")</f>
        <v>Not Found</v>
      </c>
    </row>
    <row r="11071" spans="1:20" hidden="1" x14ac:dyDescent="0.3">
      <c r="A11071">
        <v>48</v>
      </c>
      <c r="B11071" s="1">
        <v>46147</v>
      </c>
      <c r="C11071" t="s">
        <v>162</v>
      </c>
      <c r="D11071" t="s">
        <v>68</v>
      </c>
      <c r="E11071" t="s">
        <v>54</v>
      </c>
      <c r="F11071" t="s">
        <v>41</v>
      </c>
      <c r="G11071">
        <v>1</v>
      </c>
      <c r="H11071">
        <v>17.5</v>
      </c>
      <c r="I11071" t="s">
        <v>118</v>
      </c>
      <c r="J11071" t="s">
        <v>208</v>
      </c>
      <c r="K11071">
        <v>1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 t="s">
        <v>83</v>
      </c>
      <c r="R11071" t="s">
        <v>83</v>
      </c>
      <c r="S11071" t="s">
        <v>83</v>
      </c>
      <c r="T11071" t="str">
        <f>_xlfn.XLOOKUP(A11071,MI_Match_Analysis!$A$2:$A$8,MI_Match_Analysis!$F$2:$F$8,"Not Found")</f>
        <v>Not Found</v>
      </c>
    </row>
    <row r="11072" spans="1:20" hidden="1" x14ac:dyDescent="0.3">
      <c r="A11072">
        <v>48</v>
      </c>
      <c r="B11072" s="1">
        <v>46147</v>
      </c>
      <c r="C11072" t="s">
        <v>162</v>
      </c>
      <c r="D11072" t="s">
        <v>68</v>
      </c>
      <c r="E11072" t="s">
        <v>54</v>
      </c>
      <c r="F11072" t="s">
        <v>41</v>
      </c>
      <c r="G11072">
        <v>1</v>
      </c>
      <c r="H11072">
        <v>17.600000000000001</v>
      </c>
      <c r="I11072" t="s">
        <v>55</v>
      </c>
      <c r="J11072" t="s">
        <v>208</v>
      </c>
      <c r="K11072">
        <v>6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 t="s">
        <v>83</v>
      </c>
      <c r="R11072" t="s">
        <v>83</v>
      </c>
      <c r="S11072" t="s">
        <v>83</v>
      </c>
      <c r="T11072" t="str">
        <f>_xlfn.XLOOKUP(A11072,MI_Match_Analysis!$A$2:$A$8,MI_Match_Analysis!$F$2:$F$8,"Not Found")</f>
        <v>Not Found</v>
      </c>
    </row>
    <row r="11073" spans="1:20" hidden="1" x14ac:dyDescent="0.3">
      <c r="A11073">
        <v>48</v>
      </c>
      <c r="B11073" s="1">
        <v>46147</v>
      </c>
      <c r="C11073" t="s">
        <v>162</v>
      </c>
      <c r="D11073" t="s">
        <v>68</v>
      </c>
      <c r="E11073" t="s">
        <v>54</v>
      </c>
      <c r="F11073" t="s">
        <v>41</v>
      </c>
      <c r="G11073">
        <v>1</v>
      </c>
      <c r="H11073">
        <v>18.100000000000001</v>
      </c>
      <c r="I11073" t="s">
        <v>118</v>
      </c>
      <c r="J11073" t="s">
        <v>99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 t="s">
        <v>83</v>
      </c>
      <c r="R11073" t="s">
        <v>83</v>
      </c>
      <c r="S11073" t="s">
        <v>83</v>
      </c>
      <c r="T11073" t="str">
        <f>_xlfn.XLOOKUP(A11073,MI_Match_Analysis!$A$2:$A$8,MI_Match_Analysis!$F$2:$F$8,"Not Found")</f>
        <v>Not Found</v>
      </c>
    </row>
    <row r="11074" spans="1:20" hidden="1" x14ac:dyDescent="0.3">
      <c r="A11074">
        <v>48</v>
      </c>
      <c r="B11074" s="1">
        <v>46147</v>
      </c>
      <c r="C11074" t="s">
        <v>162</v>
      </c>
      <c r="D11074" t="s">
        <v>68</v>
      </c>
      <c r="E11074" t="s">
        <v>54</v>
      </c>
      <c r="F11074" t="s">
        <v>41</v>
      </c>
      <c r="G11074">
        <v>1</v>
      </c>
      <c r="H11074">
        <v>18.2</v>
      </c>
      <c r="I11074" t="s">
        <v>55</v>
      </c>
      <c r="J11074" t="s">
        <v>99</v>
      </c>
      <c r="K11074">
        <v>1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 t="s">
        <v>83</v>
      </c>
      <c r="R11074" t="s">
        <v>83</v>
      </c>
      <c r="S11074" t="s">
        <v>83</v>
      </c>
      <c r="T11074" t="str">
        <f>_xlfn.XLOOKUP(A11074,MI_Match_Analysis!$A$2:$A$8,MI_Match_Analysis!$F$2:$F$8,"Not Found")</f>
        <v>Not Found</v>
      </c>
    </row>
    <row r="11075" spans="1:20" hidden="1" x14ac:dyDescent="0.3">
      <c r="A11075">
        <v>48</v>
      </c>
      <c r="B11075" s="1">
        <v>46147</v>
      </c>
      <c r="C11075" t="s">
        <v>162</v>
      </c>
      <c r="D11075" t="s">
        <v>68</v>
      </c>
      <c r="E11075" t="s">
        <v>54</v>
      </c>
      <c r="F11075" t="s">
        <v>41</v>
      </c>
      <c r="G11075">
        <v>1</v>
      </c>
      <c r="H11075">
        <v>18.3</v>
      </c>
      <c r="I11075" t="s">
        <v>118</v>
      </c>
      <c r="J11075" t="s">
        <v>99</v>
      </c>
      <c r="K11075">
        <v>1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 t="s">
        <v>83</v>
      </c>
      <c r="R11075" t="s">
        <v>83</v>
      </c>
      <c r="S11075" t="s">
        <v>83</v>
      </c>
      <c r="T11075" t="str">
        <f>_xlfn.XLOOKUP(A11075,MI_Match_Analysis!$A$2:$A$8,MI_Match_Analysis!$F$2:$F$8,"Not Found")</f>
        <v>Not Found</v>
      </c>
    </row>
    <row r="11076" spans="1:20" hidden="1" x14ac:dyDescent="0.3">
      <c r="A11076">
        <v>48</v>
      </c>
      <c r="B11076" s="1">
        <v>46147</v>
      </c>
      <c r="C11076" t="s">
        <v>162</v>
      </c>
      <c r="D11076" t="s">
        <v>68</v>
      </c>
      <c r="E11076" t="s">
        <v>54</v>
      </c>
      <c r="F11076" t="s">
        <v>41</v>
      </c>
      <c r="G11076">
        <v>1</v>
      </c>
      <c r="H11076">
        <v>18.399999999999999</v>
      </c>
      <c r="I11076" t="s">
        <v>55</v>
      </c>
      <c r="J11076" t="s">
        <v>99</v>
      </c>
      <c r="K11076">
        <v>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 t="s">
        <v>83</v>
      </c>
      <c r="R11076" t="s">
        <v>83</v>
      </c>
      <c r="S11076" t="s">
        <v>83</v>
      </c>
      <c r="T11076" t="str">
        <f>_xlfn.XLOOKUP(A11076,MI_Match_Analysis!$A$2:$A$8,MI_Match_Analysis!$F$2:$F$8,"Not Found")</f>
        <v>Not Found</v>
      </c>
    </row>
    <row r="11077" spans="1:20" hidden="1" x14ac:dyDescent="0.3">
      <c r="A11077">
        <v>48</v>
      </c>
      <c r="B11077" s="1">
        <v>46147</v>
      </c>
      <c r="C11077" t="s">
        <v>162</v>
      </c>
      <c r="D11077" t="s">
        <v>68</v>
      </c>
      <c r="E11077" t="s">
        <v>54</v>
      </c>
      <c r="F11077" t="s">
        <v>41</v>
      </c>
      <c r="G11077">
        <v>1</v>
      </c>
      <c r="H11077">
        <v>18.5</v>
      </c>
      <c r="I11077" t="s">
        <v>118</v>
      </c>
      <c r="J11077" t="s">
        <v>99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 t="s">
        <v>165</v>
      </c>
      <c r="R11077" t="s">
        <v>118</v>
      </c>
      <c r="S11077" t="s">
        <v>276</v>
      </c>
      <c r="T11077" t="str">
        <f>_xlfn.XLOOKUP(A11077,MI_Match_Analysis!$A$2:$A$8,MI_Match_Analysis!$F$2:$F$8,"Not Found")</f>
        <v>Not Found</v>
      </c>
    </row>
    <row r="11078" spans="1:20" hidden="1" x14ac:dyDescent="0.3">
      <c r="A11078">
        <v>48</v>
      </c>
      <c r="B11078" s="1">
        <v>46147</v>
      </c>
      <c r="C11078" t="s">
        <v>162</v>
      </c>
      <c r="D11078" t="s">
        <v>68</v>
      </c>
      <c r="E11078" t="s">
        <v>54</v>
      </c>
      <c r="F11078" t="s">
        <v>41</v>
      </c>
      <c r="G11078">
        <v>1</v>
      </c>
      <c r="H11078">
        <v>18.600000000000001</v>
      </c>
      <c r="I11078" t="s">
        <v>266</v>
      </c>
      <c r="J11078" t="s">
        <v>99</v>
      </c>
      <c r="K11078">
        <v>1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 t="s">
        <v>83</v>
      </c>
      <c r="R11078" t="s">
        <v>83</v>
      </c>
      <c r="S11078" t="s">
        <v>83</v>
      </c>
      <c r="T11078" t="str">
        <f>_xlfn.XLOOKUP(A11078,MI_Match_Analysis!$A$2:$A$8,MI_Match_Analysis!$F$2:$F$8,"Not Found")</f>
        <v>Not Found</v>
      </c>
    </row>
    <row r="11079" spans="1:20" hidden="1" x14ac:dyDescent="0.3">
      <c r="A11079">
        <v>48</v>
      </c>
      <c r="B11079" s="1">
        <v>46147</v>
      </c>
      <c r="C11079" t="s">
        <v>162</v>
      </c>
      <c r="D11079" t="s">
        <v>68</v>
      </c>
      <c r="E11079" t="s">
        <v>54</v>
      </c>
      <c r="F11079" t="s">
        <v>41</v>
      </c>
      <c r="G11079">
        <v>1</v>
      </c>
      <c r="H11079">
        <v>19.100000000000001</v>
      </c>
      <c r="I11079" t="s">
        <v>266</v>
      </c>
      <c r="J11079" t="s">
        <v>208</v>
      </c>
      <c r="K11079">
        <v>6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 t="s">
        <v>83</v>
      </c>
      <c r="R11079" t="s">
        <v>83</v>
      </c>
      <c r="S11079" t="s">
        <v>83</v>
      </c>
      <c r="T11079" t="str">
        <f>_xlfn.XLOOKUP(A11079,MI_Match_Analysis!$A$2:$A$8,MI_Match_Analysis!$F$2:$F$8,"Not Found")</f>
        <v>Not Found</v>
      </c>
    </row>
    <row r="11080" spans="1:20" hidden="1" x14ac:dyDescent="0.3">
      <c r="A11080">
        <v>48</v>
      </c>
      <c r="B11080" s="1">
        <v>46147</v>
      </c>
      <c r="C11080" t="s">
        <v>162</v>
      </c>
      <c r="D11080" t="s">
        <v>68</v>
      </c>
      <c r="E11080" t="s">
        <v>54</v>
      </c>
      <c r="F11080" t="s">
        <v>41</v>
      </c>
      <c r="G11080">
        <v>1</v>
      </c>
      <c r="H11080">
        <v>19.2</v>
      </c>
      <c r="I11080" t="s">
        <v>266</v>
      </c>
      <c r="J11080" t="s">
        <v>208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 t="s">
        <v>83</v>
      </c>
      <c r="R11080" t="s">
        <v>83</v>
      </c>
      <c r="S11080" t="s">
        <v>83</v>
      </c>
      <c r="T11080" t="str">
        <f>_xlfn.XLOOKUP(A11080,MI_Match_Analysis!$A$2:$A$8,MI_Match_Analysis!$F$2:$F$8,"Not Found")</f>
        <v>Not Found</v>
      </c>
    </row>
    <row r="11081" spans="1:20" hidden="1" x14ac:dyDescent="0.3">
      <c r="A11081">
        <v>48</v>
      </c>
      <c r="B11081" s="1">
        <v>46147</v>
      </c>
      <c r="C11081" t="s">
        <v>162</v>
      </c>
      <c r="D11081" t="s">
        <v>68</v>
      </c>
      <c r="E11081" t="s">
        <v>54</v>
      </c>
      <c r="F11081" t="s">
        <v>41</v>
      </c>
      <c r="G11081">
        <v>1</v>
      </c>
      <c r="H11081">
        <v>19.3</v>
      </c>
      <c r="I11081" t="s">
        <v>55</v>
      </c>
      <c r="J11081" t="s">
        <v>208</v>
      </c>
      <c r="K11081">
        <v>1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 t="s">
        <v>83</v>
      </c>
      <c r="R11081" t="s">
        <v>83</v>
      </c>
      <c r="S11081" t="s">
        <v>83</v>
      </c>
      <c r="T11081" t="str">
        <f>_xlfn.XLOOKUP(A11081,MI_Match_Analysis!$A$2:$A$8,MI_Match_Analysis!$F$2:$F$8,"Not Found")</f>
        <v>Not Found</v>
      </c>
    </row>
    <row r="11082" spans="1:20" hidden="1" x14ac:dyDescent="0.3">
      <c r="A11082">
        <v>48</v>
      </c>
      <c r="B11082" s="1">
        <v>46147</v>
      </c>
      <c r="C11082" t="s">
        <v>162</v>
      </c>
      <c r="D11082" t="s">
        <v>68</v>
      </c>
      <c r="E11082" t="s">
        <v>54</v>
      </c>
      <c r="F11082" t="s">
        <v>41</v>
      </c>
      <c r="G11082">
        <v>1</v>
      </c>
      <c r="H11082">
        <v>19.399999999999999</v>
      </c>
      <c r="I11082" t="s">
        <v>266</v>
      </c>
      <c r="J11082" t="s">
        <v>208</v>
      </c>
      <c r="K11082">
        <v>6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 t="s">
        <v>83</v>
      </c>
      <c r="R11082" t="s">
        <v>83</v>
      </c>
      <c r="S11082" t="s">
        <v>83</v>
      </c>
      <c r="T11082" t="str">
        <f>_xlfn.XLOOKUP(A11082,MI_Match_Analysis!$A$2:$A$8,MI_Match_Analysis!$F$2:$F$8,"Not Found")</f>
        <v>Not Found</v>
      </c>
    </row>
    <row r="11083" spans="1:20" hidden="1" x14ac:dyDescent="0.3">
      <c r="A11083">
        <v>48</v>
      </c>
      <c r="B11083" s="1">
        <v>46147</v>
      </c>
      <c r="C11083" t="s">
        <v>162</v>
      </c>
      <c r="D11083" t="s">
        <v>68</v>
      </c>
      <c r="E11083" t="s">
        <v>54</v>
      </c>
      <c r="F11083" t="s">
        <v>41</v>
      </c>
      <c r="G11083">
        <v>1</v>
      </c>
      <c r="H11083">
        <v>19.5</v>
      </c>
      <c r="I11083" t="s">
        <v>266</v>
      </c>
      <c r="J11083" t="s">
        <v>208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 t="s">
        <v>195</v>
      </c>
      <c r="R11083" t="s">
        <v>266</v>
      </c>
      <c r="S11083" t="s">
        <v>199</v>
      </c>
      <c r="T11083" t="str">
        <f>_xlfn.XLOOKUP(A11083,MI_Match_Analysis!$A$2:$A$8,MI_Match_Analysis!$F$2:$F$8,"Not Found")</f>
        <v>Not Found</v>
      </c>
    </row>
    <row r="11084" spans="1:20" hidden="1" x14ac:dyDescent="0.3">
      <c r="A11084">
        <v>48</v>
      </c>
      <c r="B11084" s="1">
        <v>46147</v>
      </c>
      <c r="C11084" t="s">
        <v>162</v>
      </c>
      <c r="D11084" t="s">
        <v>68</v>
      </c>
      <c r="E11084" t="s">
        <v>54</v>
      </c>
      <c r="F11084" t="s">
        <v>41</v>
      </c>
      <c r="G11084">
        <v>1</v>
      </c>
      <c r="H11084">
        <v>19.600000000000001</v>
      </c>
      <c r="I11084" t="s">
        <v>55</v>
      </c>
      <c r="J11084" t="s">
        <v>208</v>
      </c>
      <c r="K11084">
        <v>6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 t="s">
        <v>83</v>
      </c>
      <c r="R11084" t="s">
        <v>83</v>
      </c>
      <c r="S11084" t="s">
        <v>83</v>
      </c>
      <c r="T11084" t="str">
        <f>_xlfn.XLOOKUP(A11084,MI_Match_Analysis!$A$2:$A$8,MI_Match_Analysis!$F$2:$F$8,"Not Found")</f>
        <v>Not Found</v>
      </c>
    </row>
    <row r="11085" spans="1:20" hidden="1" x14ac:dyDescent="0.3">
      <c r="A11085">
        <v>48</v>
      </c>
      <c r="B11085" s="1">
        <v>46147</v>
      </c>
      <c r="C11085" t="s">
        <v>162</v>
      </c>
      <c r="D11085" t="s">
        <v>68</v>
      </c>
      <c r="E11085" t="s">
        <v>41</v>
      </c>
      <c r="F11085" t="s">
        <v>54</v>
      </c>
      <c r="G11085">
        <v>2</v>
      </c>
      <c r="H11085">
        <v>0.1</v>
      </c>
      <c r="I11085" t="s">
        <v>98</v>
      </c>
      <c r="J11085" t="s">
        <v>307</v>
      </c>
      <c r="K11085">
        <v>1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 t="s">
        <v>83</v>
      </c>
      <c r="R11085" t="s">
        <v>83</v>
      </c>
      <c r="S11085" t="s">
        <v>83</v>
      </c>
      <c r="T11085" t="str">
        <f>_xlfn.XLOOKUP(A11085,MI_Match_Analysis!$A$2:$A$8,MI_Match_Analysis!$F$2:$F$8,"Not Found")</f>
        <v>Not Found</v>
      </c>
    </row>
    <row r="11086" spans="1:20" hidden="1" x14ac:dyDescent="0.3">
      <c r="A11086">
        <v>48</v>
      </c>
      <c r="B11086" s="1">
        <v>46147</v>
      </c>
      <c r="C11086" t="s">
        <v>162</v>
      </c>
      <c r="D11086" t="s">
        <v>68</v>
      </c>
      <c r="E11086" t="s">
        <v>41</v>
      </c>
      <c r="F11086" t="s">
        <v>54</v>
      </c>
      <c r="G11086">
        <v>2</v>
      </c>
      <c r="H11086">
        <v>0.2</v>
      </c>
      <c r="I11086" t="s">
        <v>199</v>
      </c>
      <c r="J11086" t="s">
        <v>307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 t="s">
        <v>83</v>
      </c>
      <c r="R11086" t="s">
        <v>83</v>
      </c>
      <c r="S11086" t="s">
        <v>83</v>
      </c>
      <c r="T11086" t="str">
        <f>_xlfn.XLOOKUP(A11086,MI_Match_Analysis!$A$2:$A$8,MI_Match_Analysis!$F$2:$F$8,"Not Found")</f>
        <v>Not Found</v>
      </c>
    </row>
    <row r="11087" spans="1:20" hidden="1" x14ac:dyDescent="0.3">
      <c r="A11087">
        <v>48</v>
      </c>
      <c r="B11087" s="1">
        <v>46147</v>
      </c>
      <c r="C11087" t="s">
        <v>162</v>
      </c>
      <c r="D11087" t="s">
        <v>68</v>
      </c>
      <c r="E11087" t="s">
        <v>41</v>
      </c>
      <c r="F11087" t="s">
        <v>54</v>
      </c>
      <c r="G11087">
        <v>2</v>
      </c>
      <c r="H11087">
        <v>0.3</v>
      </c>
      <c r="I11087" t="s">
        <v>199</v>
      </c>
      <c r="J11087" t="s">
        <v>307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 t="s">
        <v>83</v>
      </c>
      <c r="R11087" t="s">
        <v>83</v>
      </c>
      <c r="S11087" t="s">
        <v>83</v>
      </c>
      <c r="T11087" t="str">
        <f>_xlfn.XLOOKUP(A11087,MI_Match_Analysis!$A$2:$A$8,MI_Match_Analysis!$F$2:$F$8,"Not Found")</f>
        <v>Not Found</v>
      </c>
    </row>
    <row r="11088" spans="1:20" hidden="1" x14ac:dyDescent="0.3">
      <c r="A11088">
        <v>48</v>
      </c>
      <c r="B11088" s="1">
        <v>46147</v>
      </c>
      <c r="C11088" t="s">
        <v>162</v>
      </c>
      <c r="D11088" t="s">
        <v>68</v>
      </c>
      <c r="E11088" t="s">
        <v>41</v>
      </c>
      <c r="F11088" t="s">
        <v>54</v>
      </c>
      <c r="G11088">
        <v>2</v>
      </c>
      <c r="H11088">
        <v>0.4</v>
      </c>
      <c r="I11088" t="s">
        <v>199</v>
      </c>
      <c r="J11088" t="s">
        <v>307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 t="s">
        <v>83</v>
      </c>
      <c r="R11088" t="s">
        <v>83</v>
      </c>
      <c r="S11088" t="s">
        <v>83</v>
      </c>
      <c r="T11088" t="str">
        <f>_xlfn.XLOOKUP(A11088,MI_Match_Analysis!$A$2:$A$8,MI_Match_Analysis!$F$2:$F$8,"Not Found")</f>
        <v>Not Found</v>
      </c>
    </row>
    <row r="11089" spans="1:20" hidden="1" x14ac:dyDescent="0.3">
      <c r="A11089">
        <v>48</v>
      </c>
      <c r="B11089" s="1">
        <v>46147</v>
      </c>
      <c r="C11089" t="s">
        <v>162</v>
      </c>
      <c r="D11089" t="s">
        <v>68</v>
      </c>
      <c r="E11089" t="s">
        <v>41</v>
      </c>
      <c r="F11089" t="s">
        <v>54</v>
      </c>
      <c r="G11089">
        <v>2</v>
      </c>
      <c r="H11089">
        <v>0.5</v>
      </c>
      <c r="I11089" t="s">
        <v>98</v>
      </c>
      <c r="J11089" t="s">
        <v>307</v>
      </c>
      <c r="K11089">
        <v>1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 t="s">
        <v>83</v>
      </c>
      <c r="R11089" t="s">
        <v>83</v>
      </c>
      <c r="S11089" t="s">
        <v>83</v>
      </c>
      <c r="T11089" t="str">
        <f>_xlfn.XLOOKUP(A11089,MI_Match_Analysis!$A$2:$A$8,MI_Match_Analysis!$F$2:$F$8,"Not Found")</f>
        <v>Not Found</v>
      </c>
    </row>
    <row r="11090" spans="1:20" hidden="1" x14ac:dyDescent="0.3">
      <c r="A11090">
        <v>48</v>
      </c>
      <c r="B11090" s="1">
        <v>46147</v>
      </c>
      <c r="C11090" t="s">
        <v>162</v>
      </c>
      <c r="D11090" t="s">
        <v>68</v>
      </c>
      <c r="E11090" t="s">
        <v>41</v>
      </c>
      <c r="F11090" t="s">
        <v>54</v>
      </c>
      <c r="G11090">
        <v>2</v>
      </c>
      <c r="H11090">
        <v>0.6</v>
      </c>
      <c r="I11090" t="s">
        <v>199</v>
      </c>
      <c r="J11090" t="s">
        <v>307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 t="s">
        <v>83</v>
      </c>
      <c r="R11090" t="s">
        <v>83</v>
      </c>
      <c r="S11090" t="s">
        <v>83</v>
      </c>
      <c r="T11090" t="str">
        <f>_xlfn.XLOOKUP(A11090,MI_Match_Analysis!$A$2:$A$8,MI_Match_Analysis!$F$2:$F$8,"Not Found")</f>
        <v>Not Found</v>
      </c>
    </row>
    <row r="11091" spans="1:20" hidden="1" x14ac:dyDescent="0.3">
      <c r="A11091">
        <v>48</v>
      </c>
      <c r="B11091" s="1">
        <v>46147</v>
      </c>
      <c r="C11091" t="s">
        <v>162</v>
      </c>
      <c r="D11091" t="s">
        <v>68</v>
      </c>
      <c r="E11091" t="s">
        <v>41</v>
      </c>
      <c r="F11091" t="s">
        <v>54</v>
      </c>
      <c r="G11091">
        <v>2</v>
      </c>
      <c r="H11091">
        <v>1.1000000000000001</v>
      </c>
      <c r="I11091" t="s">
        <v>98</v>
      </c>
      <c r="J11091" t="s">
        <v>229</v>
      </c>
      <c r="K11091">
        <v>6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 t="s">
        <v>83</v>
      </c>
      <c r="R11091" t="s">
        <v>83</v>
      </c>
      <c r="S11091" t="s">
        <v>83</v>
      </c>
      <c r="T11091" t="str">
        <f>_xlfn.XLOOKUP(A11091,MI_Match_Analysis!$A$2:$A$8,MI_Match_Analysis!$F$2:$F$8,"Not Found")</f>
        <v>Not Found</v>
      </c>
    </row>
    <row r="11092" spans="1:20" hidden="1" x14ac:dyDescent="0.3">
      <c r="A11092">
        <v>48</v>
      </c>
      <c r="B11092" s="1">
        <v>46147</v>
      </c>
      <c r="C11092" t="s">
        <v>162</v>
      </c>
      <c r="D11092" t="s">
        <v>68</v>
      </c>
      <c r="E11092" t="s">
        <v>41</v>
      </c>
      <c r="F11092" t="s">
        <v>54</v>
      </c>
      <c r="G11092">
        <v>2</v>
      </c>
      <c r="H11092">
        <v>1.2</v>
      </c>
      <c r="I11092" t="s">
        <v>98</v>
      </c>
      <c r="J11092" t="s">
        <v>229</v>
      </c>
      <c r="K11092">
        <v>1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 t="s">
        <v>83</v>
      </c>
      <c r="R11092" t="s">
        <v>83</v>
      </c>
      <c r="S11092" t="s">
        <v>83</v>
      </c>
      <c r="T11092" t="str">
        <f>_xlfn.XLOOKUP(A11092,MI_Match_Analysis!$A$2:$A$8,MI_Match_Analysis!$F$2:$F$8,"Not Found")</f>
        <v>Not Found</v>
      </c>
    </row>
    <row r="11093" spans="1:20" hidden="1" x14ac:dyDescent="0.3">
      <c r="A11093">
        <v>48</v>
      </c>
      <c r="B11093" s="1">
        <v>46147</v>
      </c>
      <c r="C11093" t="s">
        <v>162</v>
      </c>
      <c r="D11093" t="s">
        <v>68</v>
      </c>
      <c r="E11093" t="s">
        <v>41</v>
      </c>
      <c r="F11093" t="s">
        <v>54</v>
      </c>
      <c r="G11093">
        <v>2</v>
      </c>
      <c r="H11093">
        <v>1.3</v>
      </c>
      <c r="I11093" t="s">
        <v>199</v>
      </c>
      <c r="J11093" t="s">
        <v>229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 t="s">
        <v>83</v>
      </c>
      <c r="R11093" t="s">
        <v>83</v>
      </c>
      <c r="S11093" t="s">
        <v>83</v>
      </c>
      <c r="T11093" t="str">
        <f>_xlfn.XLOOKUP(A11093,MI_Match_Analysis!$A$2:$A$8,MI_Match_Analysis!$F$2:$F$8,"Not Found")</f>
        <v>Not Found</v>
      </c>
    </row>
    <row r="11094" spans="1:20" hidden="1" x14ac:dyDescent="0.3">
      <c r="A11094">
        <v>48</v>
      </c>
      <c r="B11094" s="1">
        <v>46147</v>
      </c>
      <c r="C11094" t="s">
        <v>162</v>
      </c>
      <c r="D11094" t="s">
        <v>68</v>
      </c>
      <c r="E11094" t="s">
        <v>41</v>
      </c>
      <c r="F11094" t="s">
        <v>54</v>
      </c>
      <c r="G11094">
        <v>2</v>
      </c>
      <c r="H11094">
        <v>1.4</v>
      </c>
      <c r="I11094" t="s">
        <v>199</v>
      </c>
      <c r="J11094" t="s">
        <v>229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 t="s">
        <v>83</v>
      </c>
      <c r="R11094" t="s">
        <v>83</v>
      </c>
      <c r="S11094" t="s">
        <v>83</v>
      </c>
      <c r="T11094" t="str">
        <f>_xlfn.XLOOKUP(A11094,MI_Match_Analysis!$A$2:$A$8,MI_Match_Analysis!$F$2:$F$8,"Not Found")</f>
        <v>Not Found</v>
      </c>
    </row>
    <row r="11095" spans="1:20" hidden="1" x14ac:dyDescent="0.3">
      <c r="A11095">
        <v>48</v>
      </c>
      <c r="B11095" s="1">
        <v>46147</v>
      </c>
      <c r="C11095" t="s">
        <v>162</v>
      </c>
      <c r="D11095" t="s">
        <v>68</v>
      </c>
      <c r="E11095" t="s">
        <v>41</v>
      </c>
      <c r="F11095" t="s">
        <v>54</v>
      </c>
      <c r="G11095">
        <v>2</v>
      </c>
      <c r="H11095">
        <v>1.5</v>
      </c>
      <c r="I11095" t="s">
        <v>199</v>
      </c>
      <c r="J11095" t="s">
        <v>229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 t="s">
        <v>83</v>
      </c>
      <c r="R11095" t="s">
        <v>83</v>
      </c>
      <c r="S11095" t="s">
        <v>83</v>
      </c>
      <c r="T11095" t="str">
        <f>_xlfn.XLOOKUP(A11095,MI_Match_Analysis!$A$2:$A$8,MI_Match_Analysis!$F$2:$F$8,"Not Found")</f>
        <v>Not Found</v>
      </c>
    </row>
    <row r="11096" spans="1:20" hidden="1" x14ac:dyDescent="0.3">
      <c r="A11096">
        <v>48</v>
      </c>
      <c r="B11096" s="1">
        <v>46147</v>
      </c>
      <c r="C11096" t="s">
        <v>162</v>
      </c>
      <c r="D11096" t="s">
        <v>68</v>
      </c>
      <c r="E11096" t="s">
        <v>41</v>
      </c>
      <c r="F11096" t="s">
        <v>54</v>
      </c>
      <c r="G11096">
        <v>2</v>
      </c>
      <c r="H11096">
        <v>1.5</v>
      </c>
      <c r="I11096" t="s">
        <v>199</v>
      </c>
      <c r="J11096" t="s">
        <v>229</v>
      </c>
      <c r="K11096">
        <v>0</v>
      </c>
      <c r="L11096">
        <v>5</v>
      </c>
      <c r="M11096">
        <v>1</v>
      </c>
      <c r="N11096">
        <v>0</v>
      </c>
      <c r="O11096">
        <v>0</v>
      </c>
      <c r="P11096">
        <v>0</v>
      </c>
      <c r="Q11096" t="s">
        <v>83</v>
      </c>
      <c r="R11096" t="s">
        <v>83</v>
      </c>
      <c r="S11096" t="s">
        <v>83</v>
      </c>
      <c r="T11096" t="str">
        <f>_xlfn.XLOOKUP(A11096,MI_Match_Analysis!$A$2:$A$8,MI_Match_Analysis!$F$2:$F$8,"Not Found")</f>
        <v>Not Found</v>
      </c>
    </row>
    <row r="11097" spans="1:20" hidden="1" x14ac:dyDescent="0.3">
      <c r="A11097">
        <v>48</v>
      </c>
      <c r="B11097" s="1">
        <v>46147</v>
      </c>
      <c r="C11097" t="s">
        <v>162</v>
      </c>
      <c r="D11097" t="s">
        <v>68</v>
      </c>
      <c r="E11097" t="s">
        <v>41</v>
      </c>
      <c r="F11097" t="s">
        <v>54</v>
      </c>
      <c r="G11097">
        <v>2</v>
      </c>
      <c r="H11097">
        <v>1.6</v>
      </c>
      <c r="I11097" t="s">
        <v>199</v>
      </c>
      <c r="J11097" t="s">
        <v>229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 t="s">
        <v>83</v>
      </c>
      <c r="R11097" t="s">
        <v>83</v>
      </c>
      <c r="S11097" t="s">
        <v>83</v>
      </c>
      <c r="T11097" t="str">
        <f>_xlfn.XLOOKUP(A11097,MI_Match_Analysis!$A$2:$A$8,MI_Match_Analysis!$F$2:$F$8,"Not Found")</f>
        <v>Not Found</v>
      </c>
    </row>
    <row r="11098" spans="1:20" hidden="1" x14ac:dyDescent="0.3">
      <c r="A11098">
        <v>48</v>
      </c>
      <c r="B11098" s="1">
        <v>46147</v>
      </c>
      <c r="C11098" t="s">
        <v>162</v>
      </c>
      <c r="D11098" t="s">
        <v>68</v>
      </c>
      <c r="E11098" t="s">
        <v>41</v>
      </c>
      <c r="F11098" t="s">
        <v>54</v>
      </c>
      <c r="G11098">
        <v>2</v>
      </c>
      <c r="H11098">
        <v>2.1</v>
      </c>
      <c r="I11098" t="s">
        <v>98</v>
      </c>
      <c r="J11098" t="s">
        <v>307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 t="s">
        <v>83</v>
      </c>
      <c r="R11098" t="s">
        <v>83</v>
      </c>
      <c r="S11098" t="s">
        <v>83</v>
      </c>
      <c r="T11098" t="str">
        <f>_xlfn.XLOOKUP(A11098,MI_Match_Analysis!$A$2:$A$8,MI_Match_Analysis!$F$2:$F$8,"Not Found")</f>
        <v>Not Found</v>
      </c>
    </row>
    <row r="11099" spans="1:20" hidden="1" x14ac:dyDescent="0.3">
      <c r="A11099">
        <v>48</v>
      </c>
      <c r="B11099" s="1">
        <v>46147</v>
      </c>
      <c r="C11099" t="s">
        <v>162</v>
      </c>
      <c r="D11099" t="s">
        <v>68</v>
      </c>
      <c r="E11099" t="s">
        <v>41</v>
      </c>
      <c r="F11099" t="s">
        <v>54</v>
      </c>
      <c r="G11099">
        <v>2</v>
      </c>
      <c r="H11099">
        <v>2.2000000000000002</v>
      </c>
      <c r="I11099" t="s">
        <v>98</v>
      </c>
      <c r="J11099" t="s">
        <v>307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 t="s">
        <v>83</v>
      </c>
      <c r="R11099" t="s">
        <v>83</v>
      </c>
      <c r="S11099" t="s">
        <v>83</v>
      </c>
      <c r="T11099" t="str">
        <f>_xlfn.XLOOKUP(A11099,MI_Match_Analysis!$A$2:$A$8,MI_Match_Analysis!$F$2:$F$8,"Not Found")</f>
        <v>Not Found</v>
      </c>
    </row>
    <row r="11100" spans="1:20" hidden="1" x14ac:dyDescent="0.3">
      <c r="A11100">
        <v>48</v>
      </c>
      <c r="B11100" s="1">
        <v>46147</v>
      </c>
      <c r="C11100" t="s">
        <v>162</v>
      </c>
      <c r="D11100" t="s">
        <v>68</v>
      </c>
      <c r="E11100" t="s">
        <v>41</v>
      </c>
      <c r="F11100" t="s">
        <v>54</v>
      </c>
      <c r="G11100">
        <v>2</v>
      </c>
      <c r="H11100">
        <v>2.2000000000000002</v>
      </c>
      <c r="I11100" t="s">
        <v>98</v>
      </c>
      <c r="J11100" t="s">
        <v>307</v>
      </c>
      <c r="K11100">
        <v>0</v>
      </c>
      <c r="L11100">
        <v>1</v>
      </c>
      <c r="M11100">
        <v>1</v>
      </c>
      <c r="N11100">
        <v>0</v>
      </c>
      <c r="O11100">
        <v>0</v>
      </c>
      <c r="P11100">
        <v>0</v>
      </c>
      <c r="Q11100" t="s">
        <v>83</v>
      </c>
      <c r="R11100" t="s">
        <v>83</v>
      </c>
      <c r="S11100" t="s">
        <v>83</v>
      </c>
      <c r="T11100" t="str">
        <f>_xlfn.XLOOKUP(A11100,MI_Match_Analysis!$A$2:$A$8,MI_Match_Analysis!$F$2:$F$8,"Not Found")</f>
        <v>Not Found</v>
      </c>
    </row>
    <row r="11101" spans="1:20" hidden="1" x14ac:dyDescent="0.3">
      <c r="A11101">
        <v>48</v>
      </c>
      <c r="B11101" s="1">
        <v>46147</v>
      </c>
      <c r="C11101" t="s">
        <v>162</v>
      </c>
      <c r="D11101" t="s">
        <v>68</v>
      </c>
      <c r="E11101" t="s">
        <v>41</v>
      </c>
      <c r="F11101" t="s">
        <v>54</v>
      </c>
      <c r="G11101">
        <v>2</v>
      </c>
      <c r="H11101">
        <v>2.2999999999999998</v>
      </c>
      <c r="I11101" t="s">
        <v>98</v>
      </c>
      <c r="J11101" t="s">
        <v>307</v>
      </c>
      <c r="K11101">
        <v>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 t="s">
        <v>83</v>
      </c>
      <c r="R11101" t="s">
        <v>83</v>
      </c>
      <c r="S11101" t="s">
        <v>83</v>
      </c>
      <c r="T11101" t="str">
        <f>_xlfn.XLOOKUP(A11101,MI_Match_Analysis!$A$2:$A$8,MI_Match_Analysis!$F$2:$F$8,"Not Found")</f>
        <v>Not Found</v>
      </c>
    </row>
    <row r="11102" spans="1:20" hidden="1" x14ac:dyDescent="0.3">
      <c r="A11102">
        <v>48</v>
      </c>
      <c r="B11102" s="1">
        <v>46147</v>
      </c>
      <c r="C11102" t="s">
        <v>162</v>
      </c>
      <c r="D11102" t="s">
        <v>68</v>
      </c>
      <c r="E11102" t="s">
        <v>41</v>
      </c>
      <c r="F11102" t="s">
        <v>54</v>
      </c>
      <c r="G11102">
        <v>2</v>
      </c>
      <c r="H11102">
        <v>2.4</v>
      </c>
      <c r="I11102" t="s">
        <v>199</v>
      </c>
      <c r="J11102" t="s">
        <v>307</v>
      </c>
      <c r="K11102">
        <v>4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 t="s">
        <v>83</v>
      </c>
      <c r="R11102" t="s">
        <v>83</v>
      </c>
      <c r="S11102" t="s">
        <v>83</v>
      </c>
      <c r="T11102" t="str">
        <f>_xlfn.XLOOKUP(A11102,MI_Match_Analysis!$A$2:$A$8,MI_Match_Analysis!$F$2:$F$8,"Not Found")</f>
        <v>Not Found</v>
      </c>
    </row>
    <row r="11103" spans="1:20" hidden="1" x14ac:dyDescent="0.3">
      <c r="A11103">
        <v>48</v>
      </c>
      <c r="B11103" s="1">
        <v>46147</v>
      </c>
      <c r="C11103" t="s">
        <v>162</v>
      </c>
      <c r="D11103" t="s">
        <v>68</v>
      </c>
      <c r="E11103" t="s">
        <v>41</v>
      </c>
      <c r="F11103" t="s">
        <v>54</v>
      </c>
      <c r="G11103">
        <v>2</v>
      </c>
      <c r="H11103">
        <v>2.5</v>
      </c>
      <c r="I11103" t="s">
        <v>199</v>
      </c>
      <c r="J11103" t="s">
        <v>307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 t="s">
        <v>83</v>
      </c>
      <c r="R11103" t="s">
        <v>83</v>
      </c>
      <c r="S11103" t="s">
        <v>83</v>
      </c>
      <c r="T11103" t="str">
        <f>_xlfn.XLOOKUP(A11103,MI_Match_Analysis!$A$2:$A$8,MI_Match_Analysis!$F$2:$F$8,"Not Found")</f>
        <v>Not Found</v>
      </c>
    </row>
    <row r="11104" spans="1:20" hidden="1" x14ac:dyDescent="0.3">
      <c r="A11104">
        <v>48</v>
      </c>
      <c r="B11104" s="1">
        <v>46147</v>
      </c>
      <c r="C11104" t="s">
        <v>162</v>
      </c>
      <c r="D11104" t="s">
        <v>68</v>
      </c>
      <c r="E11104" t="s">
        <v>41</v>
      </c>
      <c r="F11104" t="s">
        <v>54</v>
      </c>
      <c r="G11104">
        <v>2</v>
      </c>
      <c r="H11104">
        <v>2.6</v>
      </c>
      <c r="I11104" t="s">
        <v>98</v>
      </c>
      <c r="J11104" t="s">
        <v>307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 t="s">
        <v>83</v>
      </c>
      <c r="R11104" t="s">
        <v>83</v>
      </c>
      <c r="S11104" t="s">
        <v>83</v>
      </c>
      <c r="T11104" t="str">
        <f>_xlfn.XLOOKUP(A11104,MI_Match_Analysis!$A$2:$A$8,MI_Match_Analysis!$F$2:$F$8,"Not Found")</f>
        <v>Not Found</v>
      </c>
    </row>
    <row r="11105" spans="1:20" hidden="1" x14ac:dyDescent="0.3">
      <c r="A11105">
        <v>48</v>
      </c>
      <c r="B11105" s="1">
        <v>46147</v>
      </c>
      <c r="C11105" t="s">
        <v>162</v>
      </c>
      <c r="D11105" t="s">
        <v>68</v>
      </c>
      <c r="E11105" t="s">
        <v>41</v>
      </c>
      <c r="F11105" t="s">
        <v>54</v>
      </c>
      <c r="G11105">
        <v>2</v>
      </c>
      <c r="H11105">
        <v>3.1</v>
      </c>
      <c r="I11105" t="s">
        <v>199</v>
      </c>
      <c r="J11105" t="s">
        <v>56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 t="s">
        <v>83</v>
      </c>
      <c r="R11105" t="s">
        <v>83</v>
      </c>
      <c r="S11105" t="s">
        <v>83</v>
      </c>
      <c r="T11105" t="str">
        <f>_xlfn.XLOOKUP(A11105,MI_Match_Analysis!$A$2:$A$8,MI_Match_Analysis!$F$2:$F$8,"Not Found")</f>
        <v>Not Found</v>
      </c>
    </row>
    <row r="11106" spans="1:20" hidden="1" x14ac:dyDescent="0.3">
      <c r="A11106">
        <v>48</v>
      </c>
      <c r="B11106" s="1">
        <v>46147</v>
      </c>
      <c r="C11106" t="s">
        <v>162</v>
      </c>
      <c r="D11106" t="s">
        <v>68</v>
      </c>
      <c r="E11106" t="s">
        <v>41</v>
      </c>
      <c r="F11106" t="s">
        <v>54</v>
      </c>
      <c r="G11106">
        <v>2</v>
      </c>
      <c r="H11106">
        <v>3.2</v>
      </c>
      <c r="I11106" t="s">
        <v>199</v>
      </c>
      <c r="J11106" t="s">
        <v>56</v>
      </c>
      <c r="K11106">
        <v>0</v>
      </c>
      <c r="L11106">
        <v>1</v>
      </c>
      <c r="M11106">
        <v>0</v>
      </c>
      <c r="N11106">
        <v>1</v>
      </c>
      <c r="O11106">
        <v>0</v>
      </c>
      <c r="P11106">
        <v>0</v>
      </c>
      <c r="Q11106" t="s">
        <v>83</v>
      </c>
      <c r="R11106" t="s">
        <v>83</v>
      </c>
      <c r="S11106" t="s">
        <v>83</v>
      </c>
      <c r="T11106" t="str">
        <f>_xlfn.XLOOKUP(A11106,MI_Match_Analysis!$A$2:$A$8,MI_Match_Analysis!$F$2:$F$8,"Not Found")</f>
        <v>Not Found</v>
      </c>
    </row>
    <row r="11107" spans="1:20" hidden="1" x14ac:dyDescent="0.3">
      <c r="A11107">
        <v>48</v>
      </c>
      <c r="B11107" s="1">
        <v>46147</v>
      </c>
      <c r="C11107" t="s">
        <v>162</v>
      </c>
      <c r="D11107" t="s">
        <v>68</v>
      </c>
      <c r="E11107" t="s">
        <v>41</v>
      </c>
      <c r="F11107" t="s">
        <v>54</v>
      </c>
      <c r="G11107">
        <v>2</v>
      </c>
      <c r="H11107">
        <v>3.3</v>
      </c>
      <c r="I11107" t="s">
        <v>98</v>
      </c>
      <c r="J11107" t="s">
        <v>56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 t="s">
        <v>83</v>
      </c>
      <c r="R11107" t="s">
        <v>83</v>
      </c>
      <c r="S11107" t="s">
        <v>83</v>
      </c>
      <c r="T11107" t="str">
        <f>_xlfn.XLOOKUP(A11107,MI_Match_Analysis!$A$2:$A$8,MI_Match_Analysis!$F$2:$F$8,"Not Found")</f>
        <v>Not Found</v>
      </c>
    </row>
    <row r="11108" spans="1:20" hidden="1" x14ac:dyDescent="0.3">
      <c r="A11108">
        <v>48</v>
      </c>
      <c r="B11108" s="1">
        <v>46147</v>
      </c>
      <c r="C11108" t="s">
        <v>162</v>
      </c>
      <c r="D11108" t="s">
        <v>68</v>
      </c>
      <c r="E11108" t="s">
        <v>41</v>
      </c>
      <c r="F11108" t="s">
        <v>54</v>
      </c>
      <c r="G11108">
        <v>2</v>
      </c>
      <c r="H11108">
        <v>3.4</v>
      </c>
      <c r="I11108" t="s">
        <v>98</v>
      </c>
      <c r="J11108" t="s">
        <v>56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 t="s">
        <v>83</v>
      </c>
      <c r="R11108" t="s">
        <v>83</v>
      </c>
      <c r="S11108" t="s">
        <v>83</v>
      </c>
      <c r="T11108" t="str">
        <f>_xlfn.XLOOKUP(A11108,MI_Match_Analysis!$A$2:$A$8,MI_Match_Analysis!$F$2:$F$8,"Not Found")</f>
        <v>Not Found</v>
      </c>
    </row>
    <row r="11109" spans="1:20" hidden="1" x14ac:dyDescent="0.3">
      <c r="A11109">
        <v>48</v>
      </c>
      <c r="B11109" s="1">
        <v>46147</v>
      </c>
      <c r="C11109" t="s">
        <v>162</v>
      </c>
      <c r="D11109" t="s">
        <v>68</v>
      </c>
      <c r="E11109" t="s">
        <v>41</v>
      </c>
      <c r="F11109" t="s">
        <v>54</v>
      </c>
      <c r="G11109">
        <v>2</v>
      </c>
      <c r="H11109">
        <v>3.5</v>
      </c>
      <c r="I11109" t="s">
        <v>199</v>
      </c>
      <c r="J11109" t="s">
        <v>56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 t="s">
        <v>165</v>
      </c>
      <c r="R11109" t="s">
        <v>199</v>
      </c>
      <c r="S11109" t="s">
        <v>55</v>
      </c>
      <c r="T11109" t="str">
        <f>_xlfn.XLOOKUP(A11109,MI_Match_Analysis!$A$2:$A$8,MI_Match_Analysis!$F$2:$F$8,"Not Found")</f>
        <v>Not Found</v>
      </c>
    </row>
    <row r="11110" spans="1:20" hidden="1" x14ac:dyDescent="0.3">
      <c r="A11110">
        <v>48</v>
      </c>
      <c r="B11110" s="1">
        <v>46147</v>
      </c>
      <c r="C11110" t="s">
        <v>162</v>
      </c>
      <c r="D11110" t="s">
        <v>68</v>
      </c>
      <c r="E11110" t="s">
        <v>41</v>
      </c>
      <c r="F11110" t="s">
        <v>54</v>
      </c>
      <c r="G11110">
        <v>2</v>
      </c>
      <c r="H11110">
        <v>3.6</v>
      </c>
      <c r="I11110" t="s">
        <v>295</v>
      </c>
      <c r="J11110" t="s">
        <v>56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 t="s">
        <v>83</v>
      </c>
      <c r="R11110" t="s">
        <v>83</v>
      </c>
      <c r="S11110" t="s">
        <v>83</v>
      </c>
      <c r="T11110" t="str">
        <f>_xlfn.XLOOKUP(A11110,MI_Match_Analysis!$A$2:$A$8,MI_Match_Analysis!$F$2:$F$8,"Not Found")</f>
        <v>Not Found</v>
      </c>
    </row>
    <row r="11111" spans="1:20" hidden="1" x14ac:dyDescent="0.3">
      <c r="A11111">
        <v>48</v>
      </c>
      <c r="B11111" s="1">
        <v>46147</v>
      </c>
      <c r="C11111" t="s">
        <v>162</v>
      </c>
      <c r="D11111" t="s">
        <v>68</v>
      </c>
      <c r="E11111" t="s">
        <v>41</v>
      </c>
      <c r="F11111" t="s">
        <v>54</v>
      </c>
      <c r="G11111">
        <v>2</v>
      </c>
      <c r="H11111">
        <v>4.0999999999999996</v>
      </c>
      <c r="I11111" t="s">
        <v>98</v>
      </c>
      <c r="J11111" t="s">
        <v>229</v>
      </c>
      <c r="K11111">
        <v>1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 t="s">
        <v>83</v>
      </c>
      <c r="R11111" t="s">
        <v>83</v>
      </c>
      <c r="S11111" t="s">
        <v>83</v>
      </c>
      <c r="T11111" t="str">
        <f>_xlfn.XLOOKUP(A11111,MI_Match_Analysis!$A$2:$A$8,MI_Match_Analysis!$F$2:$F$8,"Not Found")</f>
        <v>Not Found</v>
      </c>
    </row>
    <row r="11112" spans="1:20" hidden="1" x14ac:dyDescent="0.3">
      <c r="A11112">
        <v>48</v>
      </c>
      <c r="B11112" s="1">
        <v>46147</v>
      </c>
      <c r="C11112" t="s">
        <v>162</v>
      </c>
      <c r="D11112" t="s">
        <v>68</v>
      </c>
      <c r="E11112" t="s">
        <v>41</v>
      </c>
      <c r="F11112" t="s">
        <v>54</v>
      </c>
      <c r="G11112">
        <v>2</v>
      </c>
      <c r="H11112">
        <v>4.2</v>
      </c>
      <c r="I11112" t="s">
        <v>295</v>
      </c>
      <c r="J11112" t="s">
        <v>229</v>
      </c>
      <c r="K11112">
        <v>1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 t="s">
        <v>83</v>
      </c>
      <c r="R11112" t="s">
        <v>83</v>
      </c>
      <c r="S11112" t="s">
        <v>83</v>
      </c>
      <c r="T11112" t="str">
        <f>_xlfn.XLOOKUP(A11112,MI_Match_Analysis!$A$2:$A$8,MI_Match_Analysis!$F$2:$F$8,"Not Found")</f>
        <v>Not Found</v>
      </c>
    </row>
    <row r="11113" spans="1:20" hidden="1" x14ac:dyDescent="0.3">
      <c r="A11113">
        <v>48</v>
      </c>
      <c r="B11113" s="1">
        <v>46147</v>
      </c>
      <c r="C11113" t="s">
        <v>162</v>
      </c>
      <c r="D11113" t="s">
        <v>68</v>
      </c>
      <c r="E11113" t="s">
        <v>41</v>
      </c>
      <c r="F11113" t="s">
        <v>54</v>
      </c>
      <c r="G11113">
        <v>2</v>
      </c>
      <c r="H11113">
        <v>4.3</v>
      </c>
      <c r="I11113" t="s">
        <v>98</v>
      </c>
      <c r="J11113" t="s">
        <v>229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 t="s">
        <v>83</v>
      </c>
      <c r="R11113" t="s">
        <v>83</v>
      </c>
      <c r="S11113" t="s">
        <v>83</v>
      </c>
      <c r="T11113" t="str">
        <f>_xlfn.XLOOKUP(A11113,MI_Match_Analysis!$A$2:$A$8,MI_Match_Analysis!$F$2:$F$8,"Not Found")</f>
        <v>Not Found</v>
      </c>
    </row>
    <row r="11114" spans="1:20" hidden="1" x14ac:dyDescent="0.3">
      <c r="A11114">
        <v>48</v>
      </c>
      <c r="B11114" s="1">
        <v>46147</v>
      </c>
      <c r="C11114" t="s">
        <v>162</v>
      </c>
      <c r="D11114" t="s">
        <v>68</v>
      </c>
      <c r="E11114" t="s">
        <v>41</v>
      </c>
      <c r="F11114" t="s">
        <v>54</v>
      </c>
      <c r="G11114">
        <v>2</v>
      </c>
      <c r="H11114">
        <v>4.4000000000000004</v>
      </c>
      <c r="I11114" t="s">
        <v>98</v>
      </c>
      <c r="J11114" t="s">
        <v>229</v>
      </c>
      <c r="K11114">
        <v>1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 t="s">
        <v>83</v>
      </c>
      <c r="R11114" t="s">
        <v>83</v>
      </c>
      <c r="S11114" t="s">
        <v>83</v>
      </c>
      <c r="T11114" t="str">
        <f>_xlfn.XLOOKUP(A11114,MI_Match_Analysis!$A$2:$A$8,MI_Match_Analysis!$F$2:$F$8,"Not Found")</f>
        <v>Not Found</v>
      </c>
    </row>
    <row r="11115" spans="1:20" hidden="1" x14ac:dyDescent="0.3">
      <c r="A11115">
        <v>48</v>
      </c>
      <c r="B11115" s="1">
        <v>46147</v>
      </c>
      <c r="C11115" t="s">
        <v>162</v>
      </c>
      <c r="D11115" t="s">
        <v>68</v>
      </c>
      <c r="E11115" t="s">
        <v>41</v>
      </c>
      <c r="F11115" t="s">
        <v>54</v>
      </c>
      <c r="G11115">
        <v>2</v>
      </c>
      <c r="H11115">
        <v>4.5</v>
      </c>
      <c r="I11115" t="s">
        <v>295</v>
      </c>
      <c r="J11115" t="s">
        <v>229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 t="s">
        <v>83</v>
      </c>
      <c r="R11115" t="s">
        <v>83</v>
      </c>
      <c r="S11115" t="s">
        <v>83</v>
      </c>
      <c r="T11115" t="str">
        <f>_xlfn.XLOOKUP(A11115,MI_Match_Analysis!$A$2:$A$8,MI_Match_Analysis!$F$2:$F$8,"Not Found")</f>
        <v>Not Found</v>
      </c>
    </row>
    <row r="11116" spans="1:20" hidden="1" x14ac:dyDescent="0.3">
      <c r="A11116">
        <v>48</v>
      </c>
      <c r="B11116" s="1">
        <v>46147</v>
      </c>
      <c r="C11116" t="s">
        <v>162</v>
      </c>
      <c r="D11116" t="s">
        <v>68</v>
      </c>
      <c r="E11116" t="s">
        <v>41</v>
      </c>
      <c r="F11116" t="s">
        <v>54</v>
      </c>
      <c r="G11116">
        <v>2</v>
      </c>
      <c r="H11116">
        <v>4.5999999999999996</v>
      </c>
      <c r="I11116" t="s">
        <v>295</v>
      </c>
      <c r="J11116" t="s">
        <v>229</v>
      </c>
      <c r="K11116">
        <v>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 t="s">
        <v>83</v>
      </c>
      <c r="R11116" t="s">
        <v>83</v>
      </c>
      <c r="S11116" t="s">
        <v>83</v>
      </c>
      <c r="T11116" t="str">
        <f>_xlfn.XLOOKUP(A11116,MI_Match_Analysis!$A$2:$A$8,MI_Match_Analysis!$F$2:$F$8,"Not Found")</f>
        <v>Not Found</v>
      </c>
    </row>
    <row r="11117" spans="1:20" hidden="1" x14ac:dyDescent="0.3">
      <c r="A11117">
        <v>48</v>
      </c>
      <c r="B11117" s="1">
        <v>46147</v>
      </c>
      <c r="C11117" t="s">
        <v>162</v>
      </c>
      <c r="D11117" t="s">
        <v>68</v>
      </c>
      <c r="E11117" t="s">
        <v>41</v>
      </c>
      <c r="F11117" t="s">
        <v>54</v>
      </c>
      <c r="G11117">
        <v>2</v>
      </c>
      <c r="H11117">
        <v>5.0999999999999996</v>
      </c>
      <c r="I11117" t="s">
        <v>295</v>
      </c>
      <c r="J11117" t="s">
        <v>56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 t="s">
        <v>83</v>
      </c>
      <c r="R11117" t="s">
        <v>83</v>
      </c>
      <c r="S11117" t="s">
        <v>83</v>
      </c>
      <c r="T11117" t="str">
        <f>_xlfn.XLOOKUP(A11117,MI_Match_Analysis!$A$2:$A$8,MI_Match_Analysis!$F$2:$F$8,"Not Found")</f>
        <v>Not Found</v>
      </c>
    </row>
    <row r="11118" spans="1:20" hidden="1" x14ac:dyDescent="0.3">
      <c r="A11118">
        <v>48</v>
      </c>
      <c r="B11118" s="1">
        <v>46147</v>
      </c>
      <c r="C11118" t="s">
        <v>162</v>
      </c>
      <c r="D11118" t="s">
        <v>68</v>
      </c>
      <c r="E11118" t="s">
        <v>41</v>
      </c>
      <c r="F11118" t="s">
        <v>54</v>
      </c>
      <c r="G11118">
        <v>2</v>
      </c>
      <c r="H11118">
        <v>5.2</v>
      </c>
      <c r="I11118" t="s">
        <v>98</v>
      </c>
      <c r="J11118" t="s">
        <v>56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 t="s">
        <v>83</v>
      </c>
      <c r="R11118" t="s">
        <v>83</v>
      </c>
      <c r="S11118" t="s">
        <v>83</v>
      </c>
      <c r="T11118" t="str">
        <f>_xlfn.XLOOKUP(A11118,MI_Match_Analysis!$A$2:$A$8,MI_Match_Analysis!$F$2:$F$8,"Not Found")</f>
        <v>Not Found</v>
      </c>
    </row>
    <row r="11119" spans="1:20" hidden="1" x14ac:dyDescent="0.3">
      <c r="A11119">
        <v>48</v>
      </c>
      <c r="B11119" s="1">
        <v>46147</v>
      </c>
      <c r="C11119" t="s">
        <v>162</v>
      </c>
      <c r="D11119" t="s">
        <v>68</v>
      </c>
      <c r="E11119" t="s">
        <v>41</v>
      </c>
      <c r="F11119" t="s">
        <v>54</v>
      </c>
      <c r="G11119">
        <v>2</v>
      </c>
      <c r="H11119">
        <v>5.3</v>
      </c>
      <c r="I11119" t="s">
        <v>98</v>
      </c>
      <c r="J11119" t="s">
        <v>56</v>
      </c>
      <c r="K11119">
        <v>1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 t="s">
        <v>83</v>
      </c>
      <c r="R11119" t="s">
        <v>83</v>
      </c>
      <c r="S11119" t="s">
        <v>83</v>
      </c>
      <c r="T11119" t="str">
        <f>_xlfn.XLOOKUP(A11119,MI_Match_Analysis!$A$2:$A$8,MI_Match_Analysis!$F$2:$F$8,"Not Found")</f>
        <v>Not Found</v>
      </c>
    </row>
    <row r="11120" spans="1:20" hidden="1" x14ac:dyDescent="0.3">
      <c r="A11120">
        <v>48</v>
      </c>
      <c r="B11120" s="1">
        <v>46147</v>
      </c>
      <c r="C11120" t="s">
        <v>162</v>
      </c>
      <c r="D11120" t="s">
        <v>68</v>
      </c>
      <c r="E11120" t="s">
        <v>41</v>
      </c>
      <c r="F11120" t="s">
        <v>54</v>
      </c>
      <c r="G11120">
        <v>2</v>
      </c>
      <c r="H11120">
        <v>5.4</v>
      </c>
      <c r="I11120" t="s">
        <v>295</v>
      </c>
      <c r="J11120" t="s">
        <v>56</v>
      </c>
      <c r="K11120">
        <v>2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 t="s">
        <v>83</v>
      </c>
      <c r="R11120" t="s">
        <v>83</v>
      </c>
      <c r="S11120" t="s">
        <v>83</v>
      </c>
      <c r="T11120" t="str">
        <f>_xlfn.XLOOKUP(A11120,MI_Match_Analysis!$A$2:$A$8,MI_Match_Analysis!$F$2:$F$8,"Not Found")</f>
        <v>Not Found</v>
      </c>
    </row>
    <row r="11121" spans="1:20" hidden="1" x14ac:dyDescent="0.3">
      <c r="A11121">
        <v>48</v>
      </c>
      <c r="B11121" s="1">
        <v>46147</v>
      </c>
      <c r="C11121" t="s">
        <v>162</v>
      </c>
      <c r="D11121" t="s">
        <v>68</v>
      </c>
      <c r="E11121" t="s">
        <v>41</v>
      </c>
      <c r="F11121" t="s">
        <v>54</v>
      </c>
      <c r="G11121">
        <v>2</v>
      </c>
      <c r="H11121">
        <v>5.5</v>
      </c>
      <c r="I11121" t="s">
        <v>295</v>
      </c>
      <c r="J11121" t="s">
        <v>56</v>
      </c>
      <c r="K11121">
        <v>6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 t="s">
        <v>83</v>
      </c>
      <c r="R11121" t="s">
        <v>83</v>
      </c>
      <c r="S11121" t="s">
        <v>83</v>
      </c>
      <c r="T11121" t="str">
        <f>_xlfn.XLOOKUP(A11121,MI_Match_Analysis!$A$2:$A$8,MI_Match_Analysis!$F$2:$F$8,"Not Found")</f>
        <v>Not Found</v>
      </c>
    </row>
    <row r="11122" spans="1:20" hidden="1" x14ac:dyDescent="0.3">
      <c r="A11122">
        <v>48</v>
      </c>
      <c r="B11122" s="1">
        <v>46147</v>
      </c>
      <c r="C11122" t="s">
        <v>162</v>
      </c>
      <c r="D11122" t="s">
        <v>68</v>
      </c>
      <c r="E11122" t="s">
        <v>41</v>
      </c>
      <c r="F11122" t="s">
        <v>54</v>
      </c>
      <c r="G11122">
        <v>2</v>
      </c>
      <c r="H11122">
        <v>5.6</v>
      </c>
      <c r="I11122" t="s">
        <v>295</v>
      </c>
      <c r="J11122" t="s">
        <v>56</v>
      </c>
      <c r="K11122">
        <v>6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 t="s">
        <v>83</v>
      </c>
      <c r="R11122" t="s">
        <v>83</v>
      </c>
      <c r="S11122" t="s">
        <v>83</v>
      </c>
      <c r="T11122" t="str">
        <f>_xlfn.XLOOKUP(A11122,MI_Match_Analysis!$A$2:$A$8,MI_Match_Analysis!$F$2:$F$8,"Not Found")</f>
        <v>Not Found</v>
      </c>
    </row>
    <row r="11123" spans="1:20" hidden="1" x14ac:dyDescent="0.3">
      <c r="A11123">
        <v>48</v>
      </c>
      <c r="B11123" s="1">
        <v>46147</v>
      </c>
      <c r="C11123" t="s">
        <v>162</v>
      </c>
      <c r="D11123" t="s">
        <v>68</v>
      </c>
      <c r="E11123" t="s">
        <v>41</v>
      </c>
      <c r="F11123" t="s">
        <v>54</v>
      </c>
      <c r="G11123">
        <v>2</v>
      </c>
      <c r="H11123">
        <v>6.1</v>
      </c>
      <c r="I11123" t="s">
        <v>98</v>
      </c>
      <c r="J11123" t="s">
        <v>229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 t="s">
        <v>83</v>
      </c>
      <c r="R11123" t="s">
        <v>83</v>
      </c>
      <c r="S11123" t="s">
        <v>83</v>
      </c>
      <c r="T11123" t="str">
        <f>_xlfn.XLOOKUP(A11123,MI_Match_Analysis!$A$2:$A$8,MI_Match_Analysis!$F$2:$F$8,"Not Found")</f>
        <v>Not Found</v>
      </c>
    </row>
    <row r="11124" spans="1:20" hidden="1" x14ac:dyDescent="0.3">
      <c r="A11124">
        <v>48</v>
      </c>
      <c r="B11124" s="1">
        <v>46147</v>
      </c>
      <c r="C11124" t="s">
        <v>162</v>
      </c>
      <c r="D11124" t="s">
        <v>68</v>
      </c>
      <c r="E11124" t="s">
        <v>41</v>
      </c>
      <c r="F11124" t="s">
        <v>54</v>
      </c>
      <c r="G11124">
        <v>2</v>
      </c>
      <c r="H11124">
        <v>6.2</v>
      </c>
      <c r="I11124" t="s">
        <v>98</v>
      </c>
      <c r="J11124" t="s">
        <v>229</v>
      </c>
      <c r="K11124">
        <v>1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 t="s">
        <v>83</v>
      </c>
      <c r="R11124" t="s">
        <v>83</v>
      </c>
      <c r="S11124" t="s">
        <v>83</v>
      </c>
      <c r="T11124" t="str">
        <f>_xlfn.XLOOKUP(A11124,MI_Match_Analysis!$A$2:$A$8,MI_Match_Analysis!$F$2:$F$8,"Not Found")</f>
        <v>Not Found</v>
      </c>
    </row>
    <row r="11125" spans="1:20" hidden="1" x14ac:dyDescent="0.3">
      <c r="A11125">
        <v>48</v>
      </c>
      <c r="B11125" s="1">
        <v>46147</v>
      </c>
      <c r="C11125" t="s">
        <v>162</v>
      </c>
      <c r="D11125" t="s">
        <v>68</v>
      </c>
      <c r="E11125" t="s">
        <v>41</v>
      </c>
      <c r="F11125" t="s">
        <v>54</v>
      </c>
      <c r="G11125">
        <v>2</v>
      </c>
      <c r="H11125">
        <v>6.3</v>
      </c>
      <c r="I11125" t="s">
        <v>295</v>
      </c>
      <c r="J11125" t="s">
        <v>229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 t="s">
        <v>257</v>
      </c>
      <c r="R11125" t="s">
        <v>295</v>
      </c>
      <c r="S11125" t="s">
        <v>83</v>
      </c>
      <c r="T11125" t="str">
        <f>_xlfn.XLOOKUP(A11125,MI_Match_Analysis!$A$2:$A$8,MI_Match_Analysis!$F$2:$F$8,"Not Found")</f>
        <v>Not Found</v>
      </c>
    </row>
    <row r="11126" spans="1:20" hidden="1" x14ac:dyDescent="0.3">
      <c r="A11126">
        <v>48</v>
      </c>
      <c r="B11126" s="1">
        <v>46147</v>
      </c>
      <c r="C11126" t="s">
        <v>162</v>
      </c>
      <c r="D11126" t="s">
        <v>68</v>
      </c>
      <c r="E11126" t="s">
        <v>41</v>
      </c>
      <c r="F11126" t="s">
        <v>54</v>
      </c>
      <c r="G11126">
        <v>2</v>
      </c>
      <c r="H11126">
        <v>6.4</v>
      </c>
      <c r="I11126" t="s">
        <v>204</v>
      </c>
      <c r="J11126" t="s">
        <v>229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 t="s">
        <v>83</v>
      </c>
      <c r="R11126" t="s">
        <v>83</v>
      </c>
      <c r="S11126" t="s">
        <v>83</v>
      </c>
      <c r="T11126" t="str">
        <f>_xlfn.XLOOKUP(A11126,MI_Match_Analysis!$A$2:$A$8,MI_Match_Analysis!$F$2:$F$8,"Not Found")</f>
        <v>Not Found</v>
      </c>
    </row>
    <row r="11127" spans="1:20" hidden="1" x14ac:dyDescent="0.3">
      <c r="A11127">
        <v>48</v>
      </c>
      <c r="B11127" s="1">
        <v>46147</v>
      </c>
      <c r="C11127" t="s">
        <v>162</v>
      </c>
      <c r="D11127" t="s">
        <v>68</v>
      </c>
      <c r="E11127" t="s">
        <v>41</v>
      </c>
      <c r="F11127" t="s">
        <v>54</v>
      </c>
      <c r="G11127">
        <v>2</v>
      </c>
      <c r="H11127">
        <v>6.5</v>
      </c>
      <c r="I11127" t="s">
        <v>204</v>
      </c>
      <c r="J11127" t="s">
        <v>229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 t="s">
        <v>83</v>
      </c>
      <c r="R11127" t="s">
        <v>83</v>
      </c>
      <c r="S11127" t="s">
        <v>83</v>
      </c>
      <c r="T11127" t="str">
        <f>_xlfn.XLOOKUP(A11127,MI_Match_Analysis!$A$2:$A$8,MI_Match_Analysis!$F$2:$F$8,"Not Found")</f>
        <v>Not Found</v>
      </c>
    </row>
    <row r="11128" spans="1:20" hidden="1" x14ac:dyDescent="0.3">
      <c r="A11128">
        <v>48</v>
      </c>
      <c r="B11128" s="1">
        <v>46147</v>
      </c>
      <c r="C11128" t="s">
        <v>162</v>
      </c>
      <c r="D11128" t="s">
        <v>68</v>
      </c>
      <c r="E11128" t="s">
        <v>41</v>
      </c>
      <c r="F11128" t="s">
        <v>54</v>
      </c>
      <c r="G11128">
        <v>2</v>
      </c>
      <c r="H11128">
        <v>6.6</v>
      </c>
      <c r="I11128" t="s">
        <v>204</v>
      </c>
      <c r="J11128" t="s">
        <v>229</v>
      </c>
      <c r="K11128">
        <v>4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 t="s">
        <v>83</v>
      </c>
      <c r="R11128" t="s">
        <v>83</v>
      </c>
      <c r="S11128" t="s">
        <v>83</v>
      </c>
      <c r="T11128" t="str">
        <f>_xlfn.XLOOKUP(A11128,MI_Match_Analysis!$A$2:$A$8,MI_Match_Analysis!$F$2:$F$8,"Not Found")</f>
        <v>Not Found</v>
      </c>
    </row>
    <row r="11129" spans="1:20" hidden="1" x14ac:dyDescent="0.3">
      <c r="A11129">
        <v>48</v>
      </c>
      <c r="B11129" s="1">
        <v>46147</v>
      </c>
      <c r="C11129" t="s">
        <v>162</v>
      </c>
      <c r="D11129" t="s">
        <v>68</v>
      </c>
      <c r="E11129" t="s">
        <v>41</v>
      </c>
      <c r="F11129" t="s">
        <v>54</v>
      </c>
      <c r="G11129">
        <v>2</v>
      </c>
      <c r="H11129">
        <v>7.1</v>
      </c>
      <c r="I11129" t="s">
        <v>98</v>
      </c>
      <c r="J11129" t="s">
        <v>136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 t="s">
        <v>83</v>
      </c>
      <c r="R11129" t="s">
        <v>83</v>
      </c>
      <c r="S11129" t="s">
        <v>83</v>
      </c>
      <c r="T11129" t="str">
        <f>_xlfn.XLOOKUP(A11129,MI_Match_Analysis!$A$2:$A$8,MI_Match_Analysis!$F$2:$F$8,"Not Found")</f>
        <v>Not Found</v>
      </c>
    </row>
    <row r="11130" spans="1:20" hidden="1" x14ac:dyDescent="0.3">
      <c r="A11130">
        <v>48</v>
      </c>
      <c r="B11130" s="1">
        <v>46147</v>
      </c>
      <c r="C11130" t="s">
        <v>162</v>
      </c>
      <c r="D11130" t="s">
        <v>68</v>
      </c>
      <c r="E11130" t="s">
        <v>41</v>
      </c>
      <c r="F11130" t="s">
        <v>54</v>
      </c>
      <c r="G11130">
        <v>2</v>
      </c>
      <c r="H11130">
        <v>7.2</v>
      </c>
      <c r="I11130" t="s">
        <v>98</v>
      </c>
      <c r="J11130" t="s">
        <v>136</v>
      </c>
      <c r="K11130">
        <v>1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 t="s">
        <v>83</v>
      </c>
      <c r="R11130" t="s">
        <v>83</v>
      </c>
      <c r="S11130" t="s">
        <v>83</v>
      </c>
      <c r="T11130" t="str">
        <f>_xlfn.XLOOKUP(A11130,MI_Match_Analysis!$A$2:$A$8,MI_Match_Analysis!$F$2:$F$8,"Not Found")</f>
        <v>Not Found</v>
      </c>
    </row>
    <row r="11131" spans="1:20" hidden="1" x14ac:dyDescent="0.3">
      <c r="A11131">
        <v>48</v>
      </c>
      <c r="B11131" s="1">
        <v>46147</v>
      </c>
      <c r="C11131" t="s">
        <v>162</v>
      </c>
      <c r="D11131" t="s">
        <v>68</v>
      </c>
      <c r="E11131" t="s">
        <v>41</v>
      </c>
      <c r="F11131" t="s">
        <v>54</v>
      </c>
      <c r="G11131">
        <v>2</v>
      </c>
      <c r="H11131">
        <v>7.3</v>
      </c>
      <c r="I11131" t="s">
        <v>204</v>
      </c>
      <c r="J11131" t="s">
        <v>136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 t="s">
        <v>83</v>
      </c>
      <c r="R11131" t="s">
        <v>83</v>
      </c>
      <c r="S11131" t="s">
        <v>83</v>
      </c>
      <c r="T11131" t="str">
        <f>_xlfn.XLOOKUP(A11131,MI_Match_Analysis!$A$2:$A$8,MI_Match_Analysis!$F$2:$F$8,"Not Found")</f>
        <v>Not Found</v>
      </c>
    </row>
    <row r="11132" spans="1:20" hidden="1" x14ac:dyDescent="0.3">
      <c r="A11132">
        <v>48</v>
      </c>
      <c r="B11132" s="1">
        <v>46147</v>
      </c>
      <c r="C11132" t="s">
        <v>162</v>
      </c>
      <c r="D11132" t="s">
        <v>68</v>
      </c>
      <c r="E11132" t="s">
        <v>41</v>
      </c>
      <c r="F11132" t="s">
        <v>54</v>
      </c>
      <c r="G11132">
        <v>2</v>
      </c>
      <c r="H11132">
        <v>7.4</v>
      </c>
      <c r="I11132" t="s">
        <v>204</v>
      </c>
      <c r="J11132" t="s">
        <v>136</v>
      </c>
      <c r="K11132">
        <v>1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 t="s">
        <v>83</v>
      </c>
      <c r="R11132" t="s">
        <v>83</v>
      </c>
      <c r="S11132" t="s">
        <v>83</v>
      </c>
      <c r="T11132" t="str">
        <f>_xlfn.XLOOKUP(A11132,MI_Match_Analysis!$A$2:$A$8,MI_Match_Analysis!$F$2:$F$8,"Not Found")</f>
        <v>Not Found</v>
      </c>
    </row>
    <row r="11133" spans="1:20" hidden="1" x14ac:dyDescent="0.3">
      <c r="A11133">
        <v>48</v>
      </c>
      <c r="B11133" s="1">
        <v>46147</v>
      </c>
      <c r="C11133" t="s">
        <v>162</v>
      </c>
      <c r="D11133" t="s">
        <v>68</v>
      </c>
      <c r="E11133" t="s">
        <v>41</v>
      </c>
      <c r="F11133" t="s">
        <v>54</v>
      </c>
      <c r="G11133">
        <v>2</v>
      </c>
      <c r="H11133">
        <v>7.5</v>
      </c>
      <c r="I11133" t="s">
        <v>98</v>
      </c>
      <c r="J11133" t="s">
        <v>136</v>
      </c>
      <c r="K11133">
        <v>6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 t="s">
        <v>83</v>
      </c>
      <c r="R11133" t="s">
        <v>83</v>
      </c>
      <c r="S11133" t="s">
        <v>83</v>
      </c>
      <c r="T11133" t="str">
        <f>_xlfn.XLOOKUP(A11133,MI_Match_Analysis!$A$2:$A$8,MI_Match_Analysis!$F$2:$F$8,"Not Found")</f>
        <v>Not Found</v>
      </c>
    </row>
    <row r="11134" spans="1:20" hidden="1" x14ac:dyDescent="0.3">
      <c r="A11134">
        <v>48</v>
      </c>
      <c r="B11134" s="1">
        <v>46147</v>
      </c>
      <c r="C11134" t="s">
        <v>162</v>
      </c>
      <c r="D11134" t="s">
        <v>68</v>
      </c>
      <c r="E11134" t="s">
        <v>41</v>
      </c>
      <c r="F11134" t="s">
        <v>54</v>
      </c>
      <c r="G11134">
        <v>2</v>
      </c>
      <c r="H11134">
        <v>7.6</v>
      </c>
      <c r="I11134" t="s">
        <v>98</v>
      </c>
      <c r="J11134" t="s">
        <v>136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 t="s">
        <v>83</v>
      </c>
      <c r="R11134" t="s">
        <v>83</v>
      </c>
      <c r="S11134" t="s">
        <v>83</v>
      </c>
      <c r="T11134" t="str">
        <f>_xlfn.XLOOKUP(A11134,MI_Match_Analysis!$A$2:$A$8,MI_Match_Analysis!$F$2:$F$8,"Not Found")</f>
        <v>Not Found</v>
      </c>
    </row>
    <row r="11135" spans="1:20" hidden="1" x14ac:dyDescent="0.3">
      <c r="A11135">
        <v>48</v>
      </c>
      <c r="B11135" s="1">
        <v>46147</v>
      </c>
      <c r="C11135" t="s">
        <v>162</v>
      </c>
      <c r="D11135" t="s">
        <v>68</v>
      </c>
      <c r="E11135" t="s">
        <v>41</v>
      </c>
      <c r="F11135" t="s">
        <v>54</v>
      </c>
      <c r="G11135">
        <v>2</v>
      </c>
      <c r="H11135">
        <v>8.1</v>
      </c>
      <c r="I11135" t="s">
        <v>204</v>
      </c>
      <c r="J11135" t="s">
        <v>231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 t="s">
        <v>83</v>
      </c>
      <c r="R11135" t="s">
        <v>83</v>
      </c>
      <c r="S11135" t="s">
        <v>83</v>
      </c>
      <c r="T11135" t="str">
        <f>_xlfn.XLOOKUP(A11135,MI_Match_Analysis!$A$2:$A$8,MI_Match_Analysis!$F$2:$F$8,"Not Found")</f>
        <v>Not Found</v>
      </c>
    </row>
    <row r="11136" spans="1:20" hidden="1" x14ac:dyDescent="0.3">
      <c r="A11136">
        <v>48</v>
      </c>
      <c r="B11136" s="1">
        <v>46147</v>
      </c>
      <c r="C11136" t="s">
        <v>162</v>
      </c>
      <c r="D11136" t="s">
        <v>68</v>
      </c>
      <c r="E11136" t="s">
        <v>41</v>
      </c>
      <c r="F11136" t="s">
        <v>54</v>
      </c>
      <c r="G11136">
        <v>2</v>
      </c>
      <c r="H11136">
        <v>8.1999999999999993</v>
      </c>
      <c r="I11136" t="s">
        <v>204</v>
      </c>
      <c r="J11136" t="s">
        <v>231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 t="s">
        <v>83</v>
      </c>
      <c r="R11136" t="s">
        <v>83</v>
      </c>
      <c r="S11136" t="s">
        <v>83</v>
      </c>
      <c r="T11136" t="str">
        <f>_xlfn.XLOOKUP(A11136,MI_Match_Analysis!$A$2:$A$8,MI_Match_Analysis!$F$2:$F$8,"Not Found")</f>
        <v>Not Found</v>
      </c>
    </row>
    <row r="11137" spans="1:20" hidden="1" x14ac:dyDescent="0.3">
      <c r="A11137">
        <v>48</v>
      </c>
      <c r="B11137" s="1">
        <v>46147</v>
      </c>
      <c r="C11137" t="s">
        <v>162</v>
      </c>
      <c r="D11137" t="s">
        <v>68</v>
      </c>
      <c r="E11137" t="s">
        <v>41</v>
      </c>
      <c r="F11137" t="s">
        <v>54</v>
      </c>
      <c r="G11137">
        <v>2</v>
      </c>
      <c r="H11137">
        <v>8.3000000000000007</v>
      </c>
      <c r="I11137" t="s">
        <v>204</v>
      </c>
      <c r="J11137" t="s">
        <v>231</v>
      </c>
      <c r="K11137">
        <v>1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 t="s">
        <v>83</v>
      </c>
      <c r="R11137" t="s">
        <v>83</v>
      </c>
      <c r="S11137" t="s">
        <v>83</v>
      </c>
      <c r="T11137" t="str">
        <f>_xlfn.XLOOKUP(A11137,MI_Match_Analysis!$A$2:$A$8,MI_Match_Analysis!$F$2:$F$8,"Not Found")</f>
        <v>Not Found</v>
      </c>
    </row>
    <row r="11138" spans="1:20" hidden="1" x14ac:dyDescent="0.3">
      <c r="A11138">
        <v>48</v>
      </c>
      <c r="B11138" s="1">
        <v>46147</v>
      </c>
      <c r="C11138" t="s">
        <v>162</v>
      </c>
      <c r="D11138" t="s">
        <v>68</v>
      </c>
      <c r="E11138" t="s">
        <v>41</v>
      </c>
      <c r="F11138" t="s">
        <v>54</v>
      </c>
      <c r="G11138">
        <v>2</v>
      </c>
      <c r="H11138">
        <v>8.4</v>
      </c>
      <c r="I11138" t="s">
        <v>98</v>
      </c>
      <c r="J11138" t="s">
        <v>231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 t="s">
        <v>83</v>
      </c>
      <c r="R11138" t="s">
        <v>83</v>
      </c>
      <c r="S11138" t="s">
        <v>83</v>
      </c>
      <c r="T11138" t="str">
        <f>_xlfn.XLOOKUP(A11138,MI_Match_Analysis!$A$2:$A$8,MI_Match_Analysis!$F$2:$F$8,"Not Found")</f>
        <v>Not Found</v>
      </c>
    </row>
    <row r="11139" spans="1:20" hidden="1" x14ac:dyDescent="0.3">
      <c r="A11139">
        <v>48</v>
      </c>
      <c r="B11139" s="1">
        <v>46147</v>
      </c>
      <c r="C11139" t="s">
        <v>162</v>
      </c>
      <c r="D11139" t="s">
        <v>68</v>
      </c>
      <c r="E11139" t="s">
        <v>41</v>
      </c>
      <c r="F11139" t="s">
        <v>54</v>
      </c>
      <c r="G11139">
        <v>2</v>
      </c>
      <c r="H11139">
        <v>8.5</v>
      </c>
      <c r="I11139" t="s">
        <v>98</v>
      </c>
      <c r="J11139" t="s">
        <v>231</v>
      </c>
      <c r="K11139">
        <v>4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 t="s">
        <v>83</v>
      </c>
      <c r="R11139" t="s">
        <v>83</v>
      </c>
      <c r="S11139" t="s">
        <v>83</v>
      </c>
      <c r="T11139" t="str">
        <f>_xlfn.XLOOKUP(A11139,MI_Match_Analysis!$A$2:$A$8,MI_Match_Analysis!$F$2:$F$8,"Not Found")</f>
        <v>Not Found</v>
      </c>
    </row>
    <row r="11140" spans="1:20" hidden="1" x14ac:dyDescent="0.3">
      <c r="A11140">
        <v>48</v>
      </c>
      <c r="B11140" s="1">
        <v>46147</v>
      </c>
      <c r="C11140" t="s">
        <v>162</v>
      </c>
      <c r="D11140" t="s">
        <v>68</v>
      </c>
      <c r="E11140" t="s">
        <v>41</v>
      </c>
      <c r="F11140" t="s">
        <v>54</v>
      </c>
      <c r="G11140">
        <v>2</v>
      </c>
      <c r="H11140">
        <v>8.6</v>
      </c>
      <c r="I11140" t="s">
        <v>98</v>
      </c>
      <c r="J11140" t="s">
        <v>231</v>
      </c>
      <c r="K11140">
        <v>4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 t="s">
        <v>83</v>
      </c>
      <c r="R11140" t="s">
        <v>83</v>
      </c>
      <c r="S11140" t="s">
        <v>83</v>
      </c>
      <c r="T11140" t="str">
        <f>_xlfn.XLOOKUP(A11140,MI_Match_Analysis!$A$2:$A$8,MI_Match_Analysis!$F$2:$F$8,"Not Found")</f>
        <v>Not Found</v>
      </c>
    </row>
    <row r="11141" spans="1:20" hidden="1" x14ac:dyDescent="0.3">
      <c r="A11141">
        <v>48</v>
      </c>
      <c r="B11141" s="1">
        <v>46147</v>
      </c>
      <c r="C11141" t="s">
        <v>162</v>
      </c>
      <c r="D11141" t="s">
        <v>68</v>
      </c>
      <c r="E11141" t="s">
        <v>41</v>
      </c>
      <c r="F11141" t="s">
        <v>54</v>
      </c>
      <c r="G11141">
        <v>2</v>
      </c>
      <c r="H11141">
        <v>9.1</v>
      </c>
      <c r="I11141" t="s">
        <v>204</v>
      </c>
      <c r="J11141" t="s">
        <v>136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 t="s">
        <v>83</v>
      </c>
      <c r="R11141" t="s">
        <v>83</v>
      </c>
      <c r="S11141" t="s">
        <v>83</v>
      </c>
      <c r="T11141" t="str">
        <f>_xlfn.XLOOKUP(A11141,MI_Match_Analysis!$A$2:$A$8,MI_Match_Analysis!$F$2:$F$8,"Not Found")</f>
        <v>Not Found</v>
      </c>
    </row>
    <row r="11142" spans="1:20" hidden="1" x14ac:dyDescent="0.3">
      <c r="A11142">
        <v>48</v>
      </c>
      <c r="B11142" s="1">
        <v>46147</v>
      </c>
      <c r="C11142" t="s">
        <v>162</v>
      </c>
      <c r="D11142" t="s">
        <v>68</v>
      </c>
      <c r="E11142" t="s">
        <v>41</v>
      </c>
      <c r="F11142" t="s">
        <v>54</v>
      </c>
      <c r="G11142">
        <v>2</v>
      </c>
      <c r="H11142">
        <v>9.1999999999999993</v>
      </c>
      <c r="I11142" t="s">
        <v>204</v>
      </c>
      <c r="J11142" t="s">
        <v>136</v>
      </c>
      <c r="K11142">
        <v>6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 t="s">
        <v>83</v>
      </c>
      <c r="R11142" t="s">
        <v>83</v>
      </c>
      <c r="S11142" t="s">
        <v>83</v>
      </c>
      <c r="T11142" t="str">
        <f>_xlfn.XLOOKUP(A11142,MI_Match_Analysis!$A$2:$A$8,MI_Match_Analysis!$F$2:$F$8,"Not Found")</f>
        <v>Not Found</v>
      </c>
    </row>
    <row r="11143" spans="1:20" hidden="1" x14ac:dyDescent="0.3">
      <c r="A11143">
        <v>48</v>
      </c>
      <c r="B11143" s="1">
        <v>46147</v>
      </c>
      <c r="C11143" t="s">
        <v>162</v>
      </c>
      <c r="D11143" t="s">
        <v>68</v>
      </c>
      <c r="E11143" t="s">
        <v>41</v>
      </c>
      <c r="F11143" t="s">
        <v>54</v>
      </c>
      <c r="G11143">
        <v>2</v>
      </c>
      <c r="H11143">
        <v>9.3000000000000007</v>
      </c>
      <c r="I11143" t="s">
        <v>204</v>
      </c>
      <c r="J11143" t="s">
        <v>136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 t="s">
        <v>83</v>
      </c>
      <c r="R11143" t="s">
        <v>83</v>
      </c>
      <c r="S11143" t="s">
        <v>83</v>
      </c>
      <c r="T11143" t="str">
        <f>_xlfn.XLOOKUP(A11143,MI_Match_Analysis!$A$2:$A$8,MI_Match_Analysis!$F$2:$F$8,"Not Found")</f>
        <v>Not Found</v>
      </c>
    </row>
    <row r="11144" spans="1:20" hidden="1" x14ac:dyDescent="0.3">
      <c r="A11144">
        <v>48</v>
      </c>
      <c r="B11144" s="1">
        <v>46147</v>
      </c>
      <c r="C11144" t="s">
        <v>162</v>
      </c>
      <c r="D11144" t="s">
        <v>68</v>
      </c>
      <c r="E11144" t="s">
        <v>41</v>
      </c>
      <c r="F11144" t="s">
        <v>54</v>
      </c>
      <c r="G11144">
        <v>2</v>
      </c>
      <c r="H11144">
        <v>9.4</v>
      </c>
      <c r="I11144" t="s">
        <v>204</v>
      </c>
      <c r="J11144" t="s">
        <v>136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 t="s">
        <v>83</v>
      </c>
      <c r="R11144" t="s">
        <v>83</v>
      </c>
      <c r="S11144" t="s">
        <v>83</v>
      </c>
      <c r="T11144" t="str">
        <f>_xlfn.XLOOKUP(A11144,MI_Match_Analysis!$A$2:$A$8,MI_Match_Analysis!$F$2:$F$8,"Not Found")</f>
        <v>Not Found</v>
      </c>
    </row>
    <row r="11145" spans="1:20" hidden="1" x14ac:dyDescent="0.3">
      <c r="A11145">
        <v>48</v>
      </c>
      <c r="B11145" s="1">
        <v>46147</v>
      </c>
      <c r="C11145" t="s">
        <v>162</v>
      </c>
      <c r="D11145" t="s">
        <v>68</v>
      </c>
      <c r="E11145" t="s">
        <v>41</v>
      </c>
      <c r="F11145" t="s">
        <v>54</v>
      </c>
      <c r="G11145">
        <v>2</v>
      </c>
      <c r="H11145">
        <v>9.5</v>
      </c>
      <c r="I11145" t="s">
        <v>204</v>
      </c>
      <c r="J11145" t="s">
        <v>136</v>
      </c>
      <c r="K11145">
        <v>1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 t="s">
        <v>83</v>
      </c>
      <c r="R11145" t="s">
        <v>83</v>
      </c>
      <c r="S11145" t="s">
        <v>83</v>
      </c>
      <c r="T11145" t="str">
        <f>_xlfn.XLOOKUP(A11145,MI_Match_Analysis!$A$2:$A$8,MI_Match_Analysis!$F$2:$F$8,"Not Found")</f>
        <v>Not Found</v>
      </c>
    </row>
    <row r="11146" spans="1:20" hidden="1" x14ac:dyDescent="0.3">
      <c r="A11146">
        <v>48</v>
      </c>
      <c r="B11146" s="1">
        <v>46147</v>
      </c>
      <c r="C11146" t="s">
        <v>162</v>
      </c>
      <c r="D11146" t="s">
        <v>68</v>
      </c>
      <c r="E11146" t="s">
        <v>41</v>
      </c>
      <c r="F11146" t="s">
        <v>54</v>
      </c>
      <c r="G11146">
        <v>2</v>
      </c>
      <c r="H11146">
        <v>9.6</v>
      </c>
      <c r="I11146" t="s">
        <v>98</v>
      </c>
      <c r="J11146" t="s">
        <v>136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 t="s">
        <v>83</v>
      </c>
      <c r="R11146" t="s">
        <v>83</v>
      </c>
      <c r="S11146" t="s">
        <v>83</v>
      </c>
      <c r="T11146" t="str">
        <f>_xlfn.XLOOKUP(A11146,MI_Match_Analysis!$A$2:$A$8,MI_Match_Analysis!$F$2:$F$8,"Not Found")</f>
        <v>Not Found</v>
      </c>
    </row>
    <row r="11147" spans="1:20" hidden="1" x14ac:dyDescent="0.3">
      <c r="A11147">
        <v>48</v>
      </c>
      <c r="B11147" s="1">
        <v>46147</v>
      </c>
      <c r="C11147" t="s">
        <v>162</v>
      </c>
      <c r="D11147" t="s">
        <v>68</v>
      </c>
      <c r="E11147" t="s">
        <v>41</v>
      </c>
      <c r="F11147" t="s">
        <v>54</v>
      </c>
      <c r="G11147">
        <v>2</v>
      </c>
      <c r="H11147">
        <v>10.1</v>
      </c>
      <c r="I11147" t="s">
        <v>98</v>
      </c>
      <c r="J11147" t="s">
        <v>229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 t="s">
        <v>83</v>
      </c>
      <c r="R11147" t="s">
        <v>83</v>
      </c>
      <c r="S11147" t="s">
        <v>83</v>
      </c>
      <c r="T11147" t="str">
        <f>_xlfn.XLOOKUP(A11147,MI_Match_Analysis!$A$2:$A$8,MI_Match_Analysis!$F$2:$F$8,"Not Found")</f>
        <v>Not Found</v>
      </c>
    </row>
    <row r="11148" spans="1:20" hidden="1" x14ac:dyDescent="0.3">
      <c r="A11148">
        <v>48</v>
      </c>
      <c r="B11148" s="1">
        <v>46147</v>
      </c>
      <c r="C11148" t="s">
        <v>162</v>
      </c>
      <c r="D11148" t="s">
        <v>68</v>
      </c>
      <c r="E11148" t="s">
        <v>41</v>
      </c>
      <c r="F11148" t="s">
        <v>54</v>
      </c>
      <c r="G11148">
        <v>2</v>
      </c>
      <c r="H11148">
        <v>10.199999999999999</v>
      </c>
      <c r="I11148" t="s">
        <v>98</v>
      </c>
      <c r="J11148" t="s">
        <v>229</v>
      </c>
      <c r="K11148">
        <v>1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 t="s">
        <v>83</v>
      </c>
      <c r="R11148" t="s">
        <v>83</v>
      </c>
      <c r="S11148" t="s">
        <v>83</v>
      </c>
      <c r="T11148" t="str">
        <f>_xlfn.XLOOKUP(A11148,MI_Match_Analysis!$A$2:$A$8,MI_Match_Analysis!$F$2:$F$8,"Not Found")</f>
        <v>Not Found</v>
      </c>
    </row>
    <row r="11149" spans="1:20" hidden="1" x14ac:dyDescent="0.3">
      <c r="A11149">
        <v>48</v>
      </c>
      <c r="B11149" s="1">
        <v>46147</v>
      </c>
      <c r="C11149" t="s">
        <v>162</v>
      </c>
      <c r="D11149" t="s">
        <v>68</v>
      </c>
      <c r="E11149" t="s">
        <v>41</v>
      </c>
      <c r="F11149" t="s">
        <v>54</v>
      </c>
      <c r="G11149">
        <v>2</v>
      </c>
      <c r="H11149">
        <v>10.3</v>
      </c>
      <c r="I11149" t="s">
        <v>204</v>
      </c>
      <c r="J11149" t="s">
        <v>229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 t="s">
        <v>83</v>
      </c>
      <c r="R11149" t="s">
        <v>83</v>
      </c>
      <c r="S11149" t="s">
        <v>83</v>
      </c>
      <c r="T11149" t="str">
        <f>_xlfn.XLOOKUP(A11149,MI_Match_Analysis!$A$2:$A$8,MI_Match_Analysis!$F$2:$F$8,"Not Found")</f>
        <v>Not Found</v>
      </c>
    </row>
    <row r="11150" spans="1:20" hidden="1" x14ac:dyDescent="0.3">
      <c r="A11150">
        <v>48</v>
      </c>
      <c r="B11150" s="1">
        <v>46147</v>
      </c>
      <c r="C11150" t="s">
        <v>162</v>
      </c>
      <c r="D11150" t="s">
        <v>68</v>
      </c>
      <c r="E11150" t="s">
        <v>41</v>
      </c>
      <c r="F11150" t="s">
        <v>54</v>
      </c>
      <c r="G11150">
        <v>2</v>
      </c>
      <c r="H11150">
        <v>10.4</v>
      </c>
      <c r="I11150" t="s">
        <v>98</v>
      </c>
      <c r="J11150" t="s">
        <v>229</v>
      </c>
      <c r="K11150">
        <v>1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 t="s">
        <v>83</v>
      </c>
      <c r="R11150" t="s">
        <v>83</v>
      </c>
      <c r="S11150" t="s">
        <v>83</v>
      </c>
      <c r="T11150" t="str">
        <f>_xlfn.XLOOKUP(A11150,MI_Match_Analysis!$A$2:$A$8,MI_Match_Analysis!$F$2:$F$8,"Not Found")</f>
        <v>Not Found</v>
      </c>
    </row>
    <row r="11151" spans="1:20" hidden="1" x14ac:dyDescent="0.3">
      <c r="A11151">
        <v>48</v>
      </c>
      <c r="B11151" s="1">
        <v>46147</v>
      </c>
      <c r="C11151" t="s">
        <v>162</v>
      </c>
      <c r="D11151" t="s">
        <v>68</v>
      </c>
      <c r="E11151" t="s">
        <v>41</v>
      </c>
      <c r="F11151" t="s">
        <v>54</v>
      </c>
      <c r="G11151">
        <v>2</v>
      </c>
      <c r="H11151">
        <v>10.5</v>
      </c>
      <c r="I11151" t="s">
        <v>204</v>
      </c>
      <c r="J11151" t="s">
        <v>229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 t="s">
        <v>83</v>
      </c>
      <c r="R11151" t="s">
        <v>83</v>
      </c>
      <c r="S11151" t="s">
        <v>83</v>
      </c>
      <c r="T11151" t="str">
        <f>_xlfn.XLOOKUP(A11151,MI_Match_Analysis!$A$2:$A$8,MI_Match_Analysis!$F$2:$F$8,"Not Found")</f>
        <v>Not Found</v>
      </c>
    </row>
    <row r="11152" spans="1:20" hidden="1" x14ac:dyDescent="0.3">
      <c r="A11152">
        <v>48</v>
      </c>
      <c r="B11152" s="1">
        <v>46147</v>
      </c>
      <c r="C11152" t="s">
        <v>162</v>
      </c>
      <c r="D11152" t="s">
        <v>68</v>
      </c>
      <c r="E11152" t="s">
        <v>41</v>
      </c>
      <c r="F11152" t="s">
        <v>54</v>
      </c>
      <c r="G11152">
        <v>2</v>
      </c>
      <c r="H11152">
        <v>10.6</v>
      </c>
      <c r="I11152" t="s">
        <v>204</v>
      </c>
      <c r="J11152" t="s">
        <v>229</v>
      </c>
      <c r="K11152">
        <v>1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 t="s">
        <v>83</v>
      </c>
      <c r="R11152" t="s">
        <v>83</v>
      </c>
      <c r="S11152" t="s">
        <v>83</v>
      </c>
      <c r="T11152" t="str">
        <f>_xlfn.XLOOKUP(A11152,MI_Match_Analysis!$A$2:$A$8,MI_Match_Analysis!$F$2:$F$8,"Not Found")</f>
        <v>Not Found</v>
      </c>
    </row>
    <row r="11153" spans="1:20" hidden="1" x14ac:dyDescent="0.3">
      <c r="A11153">
        <v>48</v>
      </c>
      <c r="B11153" s="1">
        <v>46147</v>
      </c>
      <c r="C11153" t="s">
        <v>162</v>
      </c>
      <c r="D11153" t="s">
        <v>68</v>
      </c>
      <c r="E11153" t="s">
        <v>41</v>
      </c>
      <c r="F11153" t="s">
        <v>54</v>
      </c>
      <c r="G11153">
        <v>2</v>
      </c>
      <c r="H11153">
        <v>11.1</v>
      </c>
      <c r="I11153" t="s">
        <v>204</v>
      </c>
      <c r="J11153" t="s">
        <v>136</v>
      </c>
      <c r="K11153">
        <v>1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 t="s">
        <v>83</v>
      </c>
      <c r="R11153" t="s">
        <v>83</v>
      </c>
      <c r="S11153" t="s">
        <v>83</v>
      </c>
      <c r="T11153" t="str">
        <f>_xlfn.XLOOKUP(A11153,MI_Match_Analysis!$A$2:$A$8,MI_Match_Analysis!$F$2:$F$8,"Not Found")</f>
        <v>Not Found</v>
      </c>
    </row>
    <row r="11154" spans="1:20" hidden="1" x14ac:dyDescent="0.3">
      <c r="A11154">
        <v>48</v>
      </c>
      <c r="B11154" s="1">
        <v>46147</v>
      </c>
      <c r="C11154" t="s">
        <v>162</v>
      </c>
      <c r="D11154" t="s">
        <v>68</v>
      </c>
      <c r="E11154" t="s">
        <v>41</v>
      </c>
      <c r="F11154" t="s">
        <v>54</v>
      </c>
      <c r="G11154">
        <v>2</v>
      </c>
      <c r="H11154">
        <v>11.2</v>
      </c>
      <c r="I11154" t="s">
        <v>98</v>
      </c>
      <c r="J11154" t="s">
        <v>136</v>
      </c>
      <c r="K11154">
        <v>6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 t="s">
        <v>83</v>
      </c>
      <c r="R11154" t="s">
        <v>83</v>
      </c>
      <c r="S11154" t="s">
        <v>83</v>
      </c>
      <c r="T11154" t="str">
        <f>_xlfn.XLOOKUP(A11154,MI_Match_Analysis!$A$2:$A$8,MI_Match_Analysis!$F$2:$F$8,"Not Found")</f>
        <v>Not Found</v>
      </c>
    </row>
    <row r="11155" spans="1:20" hidden="1" x14ac:dyDescent="0.3">
      <c r="A11155">
        <v>48</v>
      </c>
      <c r="B11155" s="1">
        <v>46147</v>
      </c>
      <c r="C11155" t="s">
        <v>162</v>
      </c>
      <c r="D11155" t="s">
        <v>68</v>
      </c>
      <c r="E11155" t="s">
        <v>41</v>
      </c>
      <c r="F11155" t="s">
        <v>54</v>
      </c>
      <c r="G11155">
        <v>2</v>
      </c>
      <c r="H11155">
        <v>11.3</v>
      </c>
      <c r="I11155" t="s">
        <v>98</v>
      </c>
      <c r="J11155" t="s">
        <v>136</v>
      </c>
      <c r="K11155">
        <v>6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 t="s">
        <v>83</v>
      </c>
      <c r="R11155" t="s">
        <v>83</v>
      </c>
      <c r="S11155" t="s">
        <v>83</v>
      </c>
      <c r="T11155" t="str">
        <f>_xlfn.XLOOKUP(A11155,MI_Match_Analysis!$A$2:$A$8,MI_Match_Analysis!$F$2:$F$8,"Not Found")</f>
        <v>Not Found</v>
      </c>
    </row>
    <row r="11156" spans="1:20" hidden="1" x14ac:dyDescent="0.3">
      <c r="A11156">
        <v>48</v>
      </c>
      <c r="B11156" s="1">
        <v>46147</v>
      </c>
      <c r="C11156" t="s">
        <v>162</v>
      </c>
      <c r="D11156" t="s">
        <v>68</v>
      </c>
      <c r="E11156" t="s">
        <v>41</v>
      </c>
      <c r="F11156" t="s">
        <v>54</v>
      </c>
      <c r="G11156">
        <v>2</v>
      </c>
      <c r="H11156">
        <v>11.4</v>
      </c>
      <c r="I11156" t="s">
        <v>98</v>
      </c>
      <c r="J11156" t="s">
        <v>136</v>
      </c>
      <c r="K11156">
        <v>4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 t="s">
        <v>83</v>
      </c>
      <c r="R11156" t="s">
        <v>83</v>
      </c>
      <c r="S11156" t="s">
        <v>83</v>
      </c>
      <c r="T11156" t="str">
        <f>_xlfn.XLOOKUP(A11156,MI_Match_Analysis!$A$2:$A$8,MI_Match_Analysis!$F$2:$F$8,"Not Found")</f>
        <v>Not Found</v>
      </c>
    </row>
    <row r="11157" spans="1:20" hidden="1" x14ac:dyDescent="0.3">
      <c r="A11157">
        <v>48</v>
      </c>
      <c r="B11157" s="1">
        <v>46147</v>
      </c>
      <c r="C11157" t="s">
        <v>162</v>
      </c>
      <c r="D11157" t="s">
        <v>68</v>
      </c>
      <c r="E11157" t="s">
        <v>41</v>
      </c>
      <c r="F11157" t="s">
        <v>54</v>
      </c>
      <c r="G11157">
        <v>2</v>
      </c>
      <c r="H11157">
        <v>11.5</v>
      </c>
      <c r="I11157" t="s">
        <v>98</v>
      </c>
      <c r="J11157" t="s">
        <v>136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 t="s">
        <v>83</v>
      </c>
      <c r="R11157" t="s">
        <v>83</v>
      </c>
      <c r="S11157" t="s">
        <v>83</v>
      </c>
      <c r="T11157" t="str">
        <f>_xlfn.XLOOKUP(A11157,MI_Match_Analysis!$A$2:$A$8,MI_Match_Analysis!$F$2:$F$8,"Not Found")</f>
        <v>Not Found</v>
      </c>
    </row>
    <row r="11158" spans="1:20" hidden="1" x14ac:dyDescent="0.3">
      <c r="A11158">
        <v>48</v>
      </c>
      <c r="B11158" s="1">
        <v>46147</v>
      </c>
      <c r="C11158" t="s">
        <v>162</v>
      </c>
      <c r="D11158" t="s">
        <v>68</v>
      </c>
      <c r="E11158" t="s">
        <v>41</v>
      </c>
      <c r="F11158" t="s">
        <v>54</v>
      </c>
      <c r="G11158">
        <v>2</v>
      </c>
      <c r="H11158">
        <v>11.6</v>
      </c>
      <c r="I11158" t="s">
        <v>204</v>
      </c>
      <c r="J11158" t="s">
        <v>136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 t="s">
        <v>83</v>
      </c>
      <c r="R11158" t="s">
        <v>83</v>
      </c>
      <c r="S11158" t="s">
        <v>83</v>
      </c>
      <c r="T11158" t="str">
        <f>_xlfn.XLOOKUP(A11158,MI_Match_Analysis!$A$2:$A$8,MI_Match_Analysis!$F$2:$F$8,"Not Found")</f>
        <v>Not Found</v>
      </c>
    </row>
    <row r="11159" spans="1:20" hidden="1" x14ac:dyDescent="0.3">
      <c r="A11159">
        <v>48</v>
      </c>
      <c r="B11159" s="1">
        <v>46147</v>
      </c>
      <c r="C11159" t="s">
        <v>162</v>
      </c>
      <c r="D11159" t="s">
        <v>68</v>
      </c>
      <c r="E11159" t="s">
        <v>41</v>
      </c>
      <c r="F11159" t="s">
        <v>54</v>
      </c>
      <c r="G11159">
        <v>2</v>
      </c>
      <c r="H11159">
        <v>12.1</v>
      </c>
      <c r="I11159" t="s">
        <v>98</v>
      </c>
      <c r="J11159" t="s">
        <v>307</v>
      </c>
      <c r="K11159">
        <v>4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 t="s">
        <v>83</v>
      </c>
      <c r="R11159" t="s">
        <v>83</v>
      </c>
      <c r="S11159" t="s">
        <v>83</v>
      </c>
      <c r="T11159" t="str">
        <f>_xlfn.XLOOKUP(A11159,MI_Match_Analysis!$A$2:$A$8,MI_Match_Analysis!$F$2:$F$8,"Not Found")</f>
        <v>Not Found</v>
      </c>
    </row>
    <row r="11160" spans="1:20" hidden="1" x14ac:dyDescent="0.3">
      <c r="A11160">
        <v>48</v>
      </c>
      <c r="B11160" s="1">
        <v>46147</v>
      </c>
      <c r="C11160" t="s">
        <v>162</v>
      </c>
      <c r="D11160" t="s">
        <v>68</v>
      </c>
      <c r="E11160" t="s">
        <v>41</v>
      </c>
      <c r="F11160" t="s">
        <v>54</v>
      </c>
      <c r="G11160">
        <v>2</v>
      </c>
      <c r="H11160">
        <v>12.2</v>
      </c>
      <c r="I11160" t="s">
        <v>98</v>
      </c>
      <c r="J11160" t="s">
        <v>307</v>
      </c>
      <c r="K11160">
        <v>4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 t="s">
        <v>83</v>
      </c>
      <c r="R11160" t="s">
        <v>83</v>
      </c>
      <c r="S11160" t="s">
        <v>83</v>
      </c>
      <c r="T11160" t="str">
        <f>_xlfn.XLOOKUP(A11160,MI_Match_Analysis!$A$2:$A$8,MI_Match_Analysis!$F$2:$F$8,"Not Found")</f>
        <v>Not Found</v>
      </c>
    </row>
    <row r="11161" spans="1:20" hidden="1" x14ac:dyDescent="0.3">
      <c r="A11161">
        <v>48</v>
      </c>
      <c r="B11161" s="1">
        <v>46147</v>
      </c>
      <c r="C11161" t="s">
        <v>162</v>
      </c>
      <c r="D11161" t="s">
        <v>68</v>
      </c>
      <c r="E11161" t="s">
        <v>41</v>
      </c>
      <c r="F11161" t="s">
        <v>54</v>
      </c>
      <c r="G11161">
        <v>2</v>
      </c>
      <c r="H11161">
        <v>12.3</v>
      </c>
      <c r="I11161" t="s">
        <v>98</v>
      </c>
      <c r="J11161" t="s">
        <v>307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 t="s">
        <v>83</v>
      </c>
      <c r="R11161" t="s">
        <v>83</v>
      </c>
      <c r="S11161" t="s">
        <v>83</v>
      </c>
      <c r="T11161" t="str">
        <f>_xlfn.XLOOKUP(A11161,MI_Match_Analysis!$A$2:$A$8,MI_Match_Analysis!$F$2:$F$8,"Not Found")</f>
        <v>Not Found</v>
      </c>
    </row>
    <row r="11162" spans="1:20" hidden="1" x14ac:dyDescent="0.3">
      <c r="A11162">
        <v>48</v>
      </c>
      <c r="B11162" s="1">
        <v>46147</v>
      </c>
      <c r="C11162" t="s">
        <v>162</v>
      </c>
      <c r="D11162" t="s">
        <v>68</v>
      </c>
      <c r="E11162" t="s">
        <v>41</v>
      </c>
      <c r="F11162" t="s">
        <v>54</v>
      </c>
      <c r="G11162">
        <v>2</v>
      </c>
      <c r="H11162">
        <v>12.4</v>
      </c>
      <c r="I11162" t="s">
        <v>98</v>
      </c>
      <c r="J11162" t="s">
        <v>307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 t="s">
        <v>83</v>
      </c>
      <c r="R11162" t="s">
        <v>83</v>
      </c>
      <c r="S11162" t="s">
        <v>83</v>
      </c>
      <c r="T11162" t="str">
        <f>_xlfn.XLOOKUP(A11162,MI_Match_Analysis!$A$2:$A$8,MI_Match_Analysis!$F$2:$F$8,"Not Found")</f>
        <v>Not Found</v>
      </c>
    </row>
    <row r="11163" spans="1:20" hidden="1" x14ac:dyDescent="0.3">
      <c r="A11163">
        <v>48</v>
      </c>
      <c r="B11163" s="1">
        <v>46147</v>
      </c>
      <c r="C11163" t="s">
        <v>162</v>
      </c>
      <c r="D11163" t="s">
        <v>68</v>
      </c>
      <c r="E11163" t="s">
        <v>41</v>
      </c>
      <c r="F11163" t="s">
        <v>54</v>
      </c>
      <c r="G11163">
        <v>2</v>
      </c>
      <c r="H11163">
        <v>12.5</v>
      </c>
      <c r="I11163" t="s">
        <v>98</v>
      </c>
      <c r="J11163" t="s">
        <v>307</v>
      </c>
      <c r="K11163">
        <v>1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 t="s">
        <v>83</v>
      </c>
      <c r="R11163" t="s">
        <v>83</v>
      </c>
      <c r="S11163" t="s">
        <v>83</v>
      </c>
      <c r="T11163" t="str">
        <f>_xlfn.XLOOKUP(A11163,MI_Match_Analysis!$A$2:$A$8,MI_Match_Analysis!$F$2:$F$8,"Not Found")</f>
        <v>Not Found</v>
      </c>
    </row>
    <row r="11164" spans="1:20" hidden="1" x14ac:dyDescent="0.3">
      <c r="A11164">
        <v>48</v>
      </c>
      <c r="B11164" s="1">
        <v>46147</v>
      </c>
      <c r="C11164" t="s">
        <v>162</v>
      </c>
      <c r="D11164" t="s">
        <v>68</v>
      </c>
      <c r="E11164" t="s">
        <v>41</v>
      </c>
      <c r="F11164" t="s">
        <v>54</v>
      </c>
      <c r="G11164">
        <v>2</v>
      </c>
      <c r="H11164">
        <v>12.6</v>
      </c>
      <c r="I11164" t="s">
        <v>204</v>
      </c>
      <c r="J11164" t="s">
        <v>307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 t="s">
        <v>83</v>
      </c>
      <c r="R11164" t="s">
        <v>83</v>
      </c>
      <c r="S11164" t="s">
        <v>83</v>
      </c>
      <c r="T11164" t="str">
        <f>_xlfn.XLOOKUP(A11164,MI_Match_Analysis!$A$2:$A$8,MI_Match_Analysis!$F$2:$F$8,"Not Found")</f>
        <v>Not Found</v>
      </c>
    </row>
    <row r="11165" spans="1:20" hidden="1" x14ac:dyDescent="0.3">
      <c r="A11165">
        <v>48</v>
      </c>
      <c r="B11165" s="1">
        <v>46147</v>
      </c>
      <c r="C11165" t="s">
        <v>162</v>
      </c>
      <c r="D11165" t="s">
        <v>68</v>
      </c>
      <c r="E11165" t="s">
        <v>41</v>
      </c>
      <c r="F11165" t="s">
        <v>54</v>
      </c>
      <c r="G11165">
        <v>2</v>
      </c>
      <c r="H11165">
        <v>13.1</v>
      </c>
      <c r="I11165" t="s">
        <v>98</v>
      </c>
      <c r="J11165" t="s">
        <v>56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 t="s">
        <v>83</v>
      </c>
      <c r="R11165" t="s">
        <v>83</v>
      </c>
      <c r="S11165" t="s">
        <v>83</v>
      </c>
      <c r="T11165" t="str">
        <f>_xlfn.XLOOKUP(A11165,MI_Match_Analysis!$A$2:$A$8,MI_Match_Analysis!$F$2:$F$8,"Not Found")</f>
        <v>Not Found</v>
      </c>
    </row>
    <row r="11166" spans="1:20" hidden="1" x14ac:dyDescent="0.3">
      <c r="A11166">
        <v>48</v>
      </c>
      <c r="B11166" s="1">
        <v>46147</v>
      </c>
      <c r="C11166" t="s">
        <v>162</v>
      </c>
      <c r="D11166" t="s">
        <v>68</v>
      </c>
      <c r="E11166" t="s">
        <v>41</v>
      </c>
      <c r="F11166" t="s">
        <v>54</v>
      </c>
      <c r="G11166">
        <v>2</v>
      </c>
      <c r="H11166">
        <v>13.2</v>
      </c>
      <c r="I11166" t="s">
        <v>98</v>
      </c>
      <c r="J11166" t="s">
        <v>56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 t="s">
        <v>83</v>
      </c>
      <c r="R11166" t="s">
        <v>83</v>
      </c>
      <c r="S11166" t="s">
        <v>83</v>
      </c>
      <c r="T11166" t="str">
        <f>_xlfn.XLOOKUP(A11166,MI_Match_Analysis!$A$2:$A$8,MI_Match_Analysis!$F$2:$F$8,"Not Found")</f>
        <v>Not Found</v>
      </c>
    </row>
    <row r="11167" spans="1:20" hidden="1" x14ac:dyDescent="0.3">
      <c r="A11167">
        <v>48</v>
      </c>
      <c r="B11167" s="1">
        <v>46147</v>
      </c>
      <c r="C11167" t="s">
        <v>162</v>
      </c>
      <c r="D11167" t="s">
        <v>68</v>
      </c>
      <c r="E11167" t="s">
        <v>41</v>
      </c>
      <c r="F11167" t="s">
        <v>54</v>
      </c>
      <c r="G11167">
        <v>2</v>
      </c>
      <c r="H11167">
        <v>13.3</v>
      </c>
      <c r="I11167" t="s">
        <v>98</v>
      </c>
      <c r="J11167" t="s">
        <v>56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 t="s">
        <v>83</v>
      </c>
      <c r="R11167" t="s">
        <v>83</v>
      </c>
      <c r="S11167" t="s">
        <v>83</v>
      </c>
      <c r="T11167" t="str">
        <f>_xlfn.XLOOKUP(A11167,MI_Match_Analysis!$A$2:$A$8,MI_Match_Analysis!$F$2:$F$8,"Not Found")</f>
        <v>Not Found</v>
      </c>
    </row>
    <row r="11168" spans="1:20" hidden="1" x14ac:dyDescent="0.3">
      <c r="A11168">
        <v>48</v>
      </c>
      <c r="B11168" s="1">
        <v>46147</v>
      </c>
      <c r="C11168" t="s">
        <v>162</v>
      </c>
      <c r="D11168" t="s">
        <v>68</v>
      </c>
      <c r="E11168" t="s">
        <v>41</v>
      </c>
      <c r="F11168" t="s">
        <v>54</v>
      </c>
      <c r="G11168">
        <v>2</v>
      </c>
      <c r="H11168">
        <v>13.4</v>
      </c>
      <c r="I11168" t="s">
        <v>98</v>
      </c>
      <c r="J11168" t="s">
        <v>56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 t="s">
        <v>83</v>
      </c>
      <c r="R11168" t="s">
        <v>83</v>
      </c>
      <c r="S11168" t="s">
        <v>83</v>
      </c>
      <c r="T11168" t="str">
        <f>_xlfn.XLOOKUP(A11168,MI_Match_Analysis!$A$2:$A$8,MI_Match_Analysis!$F$2:$F$8,"Not Found")</f>
        <v>Not Found</v>
      </c>
    </row>
    <row r="11169" spans="1:20" hidden="1" x14ac:dyDescent="0.3">
      <c r="A11169">
        <v>48</v>
      </c>
      <c r="B11169" s="1">
        <v>46147</v>
      </c>
      <c r="C11169" t="s">
        <v>162</v>
      </c>
      <c r="D11169" t="s">
        <v>68</v>
      </c>
      <c r="E11169" t="s">
        <v>41</v>
      </c>
      <c r="F11169" t="s">
        <v>54</v>
      </c>
      <c r="G11169">
        <v>2</v>
      </c>
      <c r="H11169">
        <v>13.5</v>
      </c>
      <c r="I11169" t="s">
        <v>98</v>
      </c>
      <c r="J11169" t="s">
        <v>56</v>
      </c>
      <c r="K11169">
        <v>1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 t="s">
        <v>83</v>
      </c>
      <c r="R11169" t="s">
        <v>83</v>
      </c>
      <c r="S11169" t="s">
        <v>83</v>
      </c>
      <c r="T11169" t="str">
        <f>_xlfn.XLOOKUP(A11169,MI_Match_Analysis!$A$2:$A$8,MI_Match_Analysis!$F$2:$F$8,"Not Found")</f>
        <v>Not Found</v>
      </c>
    </row>
    <row r="11170" spans="1:20" hidden="1" x14ac:dyDescent="0.3">
      <c r="A11170">
        <v>48</v>
      </c>
      <c r="B11170" s="1">
        <v>46147</v>
      </c>
      <c r="C11170" t="s">
        <v>162</v>
      </c>
      <c r="D11170" t="s">
        <v>68</v>
      </c>
      <c r="E11170" t="s">
        <v>41</v>
      </c>
      <c r="F11170" t="s">
        <v>54</v>
      </c>
      <c r="G11170">
        <v>2</v>
      </c>
      <c r="H11170">
        <v>13.6</v>
      </c>
      <c r="I11170" t="s">
        <v>204</v>
      </c>
      <c r="J11170" t="s">
        <v>56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 t="s">
        <v>83</v>
      </c>
      <c r="R11170" t="s">
        <v>83</v>
      </c>
      <c r="S11170" t="s">
        <v>83</v>
      </c>
      <c r="T11170" t="str">
        <f>_xlfn.XLOOKUP(A11170,MI_Match_Analysis!$A$2:$A$8,MI_Match_Analysis!$F$2:$F$8,"Not Found")</f>
        <v>Not Found</v>
      </c>
    </row>
    <row r="11171" spans="1:20" hidden="1" x14ac:dyDescent="0.3">
      <c r="A11171">
        <v>48</v>
      </c>
      <c r="B11171" s="1">
        <v>46147</v>
      </c>
      <c r="C11171" t="s">
        <v>162</v>
      </c>
      <c r="D11171" t="s">
        <v>68</v>
      </c>
      <c r="E11171" t="s">
        <v>41</v>
      </c>
      <c r="F11171" t="s">
        <v>54</v>
      </c>
      <c r="G11171">
        <v>2</v>
      </c>
      <c r="H11171">
        <v>14.1</v>
      </c>
      <c r="I11171" t="s">
        <v>98</v>
      </c>
      <c r="J11171" t="s">
        <v>231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 t="s">
        <v>83</v>
      </c>
      <c r="R11171" t="s">
        <v>83</v>
      </c>
      <c r="S11171" t="s">
        <v>83</v>
      </c>
      <c r="T11171" t="str">
        <f>_xlfn.XLOOKUP(A11171,MI_Match_Analysis!$A$2:$A$8,MI_Match_Analysis!$F$2:$F$8,"Not Found")</f>
        <v>Not Found</v>
      </c>
    </row>
    <row r="11172" spans="1:20" hidden="1" x14ac:dyDescent="0.3">
      <c r="A11172">
        <v>48</v>
      </c>
      <c r="B11172" s="1">
        <v>46147</v>
      </c>
      <c r="C11172" t="s">
        <v>162</v>
      </c>
      <c r="D11172" t="s">
        <v>68</v>
      </c>
      <c r="E11172" t="s">
        <v>41</v>
      </c>
      <c r="F11172" t="s">
        <v>54</v>
      </c>
      <c r="G11172">
        <v>2</v>
      </c>
      <c r="H11172">
        <v>14.2</v>
      </c>
      <c r="I11172" t="s">
        <v>204</v>
      </c>
      <c r="J11172" t="s">
        <v>231</v>
      </c>
      <c r="K11172">
        <v>1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 t="s">
        <v>83</v>
      </c>
      <c r="R11172" t="s">
        <v>83</v>
      </c>
      <c r="S11172" t="s">
        <v>83</v>
      </c>
      <c r="T11172" t="str">
        <f>_xlfn.XLOOKUP(A11172,MI_Match_Analysis!$A$2:$A$8,MI_Match_Analysis!$F$2:$F$8,"Not Found")</f>
        <v>Not Found</v>
      </c>
    </row>
    <row r="11173" spans="1:20" hidden="1" x14ac:dyDescent="0.3">
      <c r="A11173">
        <v>48</v>
      </c>
      <c r="B11173" s="1">
        <v>46147</v>
      </c>
      <c r="C11173" t="s">
        <v>162</v>
      </c>
      <c r="D11173" t="s">
        <v>68</v>
      </c>
      <c r="E11173" t="s">
        <v>41</v>
      </c>
      <c r="F11173" t="s">
        <v>54</v>
      </c>
      <c r="G11173">
        <v>2</v>
      </c>
      <c r="H11173">
        <v>14.3</v>
      </c>
      <c r="I11173" t="s">
        <v>98</v>
      </c>
      <c r="J11173" t="s">
        <v>231</v>
      </c>
      <c r="K11173">
        <v>6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 t="s">
        <v>83</v>
      </c>
      <c r="R11173" t="s">
        <v>83</v>
      </c>
      <c r="S11173" t="s">
        <v>83</v>
      </c>
      <c r="T11173" t="str">
        <f>_xlfn.XLOOKUP(A11173,MI_Match_Analysis!$A$2:$A$8,MI_Match_Analysis!$F$2:$F$8,"Not Found")</f>
        <v>Not Found</v>
      </c>
    </row>
    <row r="11174" spans="1:20" hidden="1" x14ac:dyDescent="0.3">
      <c r="A11174">
        <v>48</v>
      </c>
      <c r="B11174" s="1">
        <v>46147</v>
      </c>
      <c r="C11174" t="s">
        <v>162</v>
      </c>
      <c r="D11174" t="s">
        <v>68</v>
      </c>
      <c r="E11174" t="s">
        <v>41</v>
      </c>
      <c r="F11174" t="s">
        <v>54</v>
      </c>
      <c r="G11174">
        <v>2</v>
      </c>
      <c r="H11174">
        <v>14.4</v>
      </c>
      <c r="I11174" t="s">
        <v>98</v>
      </c>
      <c r="J11174" t="s">
        <v>231</v>
      </c>
      <c r="K11174">
        <v>6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 t="s">
        <v>83</v>
      </c>
      <c r="R11174" t="s">
        <v>83</v>
      </c>
      <c r="S11174" t="s">
        <v>83</v>
      </c>
      <c r="T11174" t="str">
        <f>_xlfn.XLOOKUP(A11174,MI_Match_Analysis!$A$2:$A$8,MI_Match_Analysis!$F$2:$F$8,"Not Found")</f>
        <v>Not Found</v>
      </c>
    </row>
    <row r="11175" spans="1:20" hidden="1" x14ac:dyDescent="0.3">
      <c r="A11175">
        <v>48</v>
      </c>
      <c r="B11175" s="1">
        <v>46147</v>
      </c>
      <c r="C11175" t="s">
        <v>162</v>
      </c>
      <c r="D11175" t="s">
        <v>68</v>
      </c>
      <c r="E11175" t="s">
        <v>41</v>
      </c>
      <c r="F11175" t="s">
        <v>54</v>
      </c>
      <c r="G11175">
        <v>2</v>
      </c>
      <c r="H11175">
        <v>14.5</v>
      </c>
      <c r="I11175" t="s">
        <v>98</v>
      </c>
      <c r="J11175" t="s">
        <v>231</v>
      </c>
      <c r="K11175">
        <v>4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 t="s">
        <v>83</v>
      </c>
      <c r="R11175" t="s">
        <v>83</v>
      </c>
      <c r="S11175" t="s">
        <v>83</v>
      </c>
      <c r="T11175" t="str">
        <f>_xlfn.XLOOKUP(A11175,MI_Match_Analysis!$A$2:$A$8,MI_Match_Analysis!$F$2:$F$8,"Not Found")</f>
        <v>Not Found</v>
      </c>
    </row>
    <row r="11176" spans="1:20" hidden="1" x14ac:dyDescent="0.3">
      <c r="A11176">
        <v>48</v>
      </c>
      <c r="B11176" s="1">
        <v>46147</v>
      </c>
      <c r="C11176" t="s">
        <v>162</v>
      </c>
      <c r="D11176" t="s">
        <v>68</v>
      </c>
      <c r="E11176" t="s">
        <v>41</v>
      </c>
      <c r="F11176" t="s">
        <v>54</v>
      </c>
      <c r="G11176">
        <v>2</v>
      </c>
      <c r="H11176">
        <v>14.6</v>
      </c>
      <c r="I11176" t="s">
        <v>98</v>
      </c>
      <c r="J11176" t="s">
        <v>231</v>
      </c>
      <c r="K11176">
        <v>2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 t="s">
        <v>83</v>
      </c>
      <c r="R11176" t="s">
        <v>83</v>
      </c>
      <c r="S11176" t="s">
        <v>83</v>
      </c>
      <c r="T11176" t="str">
        <f>_xlfn.XLOOKUP(A11176,MI_Match_Analysis!$A$2:$A$8,MI_Match_Analysis!$F$2:$F$8,"Not Found")</f>
        <v>Not Found</v>
      </c>
    </row>
    <row r="11177" spans="1:20" hidden="1" x14ac:dyDescent="0.3">
      <c r="A11177">
        <v>48</v>
      </c>
      <c r="B11177" s="1">
        <v>46147</v>
      </c>
      <c r="C11177" t="s">
        <v>162</v>
      </c>
      <c r="D11177" t="s">
        <v>68</v>
      </c>
      <c r="E11177" t="s">
        <v>41</v>
      </c>
      <c r="F11177" t="s">
        <v>54</v>
      </c>
      <c r="G11177">
        <v>2</v>
      </c>
      <c r="H11177">
        <v>15.1</v>
      </c>
      <c r="I11177" t="s">
        <v>204</v>
      </c>
      <c r="J11177" t="s">
        <v>56</v>
      </c>
      <c r="K11177">
        <v>4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 t="s">
        <v>83</v>
      </c>
      <c r="R11177" t="s">
        <v>83</v>
      </c>
      <c r="S11177" t="s">
        <v>83</v>
      </c>
      <c r="T11177" t="str">
        <f>_xlfn.XLOOKUP(A11177,MI_Match_Analysis!$A$2:$A$8,MI_Match_Analysis!$F$2:$F$8,"Not Found")</f>
        <v>Not Found</v>
      </c>
    </row>
    <row r="11178" spans="1:20" hidden="1" x14ac:dyDescent="0.3">
      <c r="A11178">
        <v>48</v>
      </c>
      <c r="B11178" s="1">
        <v>46147</v>
      </c>
      <c r="C11178" t="s">
        <v>162</v>
      </c>
      <c r="D11178" t="s">
        <v>68</v>
      </c>
      <c r="E11178" t="s">
        <v>41</v>
      </c>
      <c r="F11178" t="s">
        <v>54</v>
      </c>
      <c r="G11178">
        <v>2</v>
      </c>
      <c r="H11178">
        <v>15.2</v>
      </c>
      <c r="I11178" t="s">
        <v>204</v>
      </c>
      <c r="J11178" t="s">
        <v>56</v>
      </c>
      <c r="K11178">
        <v>0</v>
      </c>
      <c r="L11178">
        <v>1</v>
      </c>
      <c r="M11178">
        <v>1</v>
      </c>
      <c r="N11178">
        <v>0</v>
      </c>
      <c r="O11178">
        <v>0</v>
      </c>
      <c r="P11178">
        <v>0</v>
      </c>
      <c r="Q11178" t="s">
        <v>83</v>
      </c>
      <c r="R11178" t="s">
        <v>83</v>
      </c>
      <c r="S11178" t="s">
        <v>83</v>
      </c>
      <c r="T11178" t="str">
        <f>_xlfn.XLOOKUP(A11178,MI_Match_Analysis!$A$2:$A$8,MI_Match_Analysis!$F$2:$F$8,"Not Found")</f>
        <v>Not Found</v>
      </c>
    </row>
    <row r="11179" spans="1:20" hidden="1" x14ac:dyDescent="0.3">
      <c r="A11179">
        <v>48</v>
      </c>
      <c r="B11179" s="1">
        <v>46147</v>
      </c>
      <c r="C11179" t="s">
        <v>162</v>
      </c>
      <c r="D11179" t="s">
        <v>68</v>
      </c>
      <c r="E11179" t="s">
        <v>41</v>
      </c>
      <c r="F11179" t="s">
        <v>54</v>
      </c>
      <c r="G11179">
        <v>2</v>
      </c>
      <c r="H11179">
        <v>15.2</v>
      </c>
      <c r="I11179" t="s">
        <v>204</v>
      </c>
      <c r="J11179" t="s">
        <v>56</v>
      </c>
      <c r="K11179">
        <v>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 t="s">
        <v>83</v>
      </c>
      <c r="R11179" t="s">
        <v>83</v>
      </c>
      <c r="S11179" t="s">
        <v>83</v>
      </c>
      <c r="T11179" t="str">
        <f>_xlfn.XLOOKUP(A11179,MI_Match_Analysis!$A$2:$A$8,MI_Match_Analysis!$F$2:$F$8,"Not Found")</f>
        <v>Not Found</v>
      </c>
    </row>
    <row r="11180" spans="1:20" hidden="1" x14ac:dyDescent="0.3">
      <c r="A11180">
        <v>48</v>
      </c>
      <c r="B11180" s="1">
        <v>46147</v>
      </c>
      <c r="C11180" t="s">
        <v>162</v>
      </c>
      <c r="D11180" t="s">
        <v>68</v>
      </c>
      <c r="E11180" t="s">
        <v>41</v>
      </c>
      <c r="F11180" t="s">
        <v>54</v>
      </c>
      <c r="G11180">
        <v>2</v>
      </c>
      <c r="H11180">
        <v>15.3</v>
      </c>
      <c r="I11180" t="s">
        <v>98</v>
      </c>
      <c r="J11180" t="s">
        <v>56</v>
      </c>
      <c r="K11180">
        <v>4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 t="s">
        <v>83</v>
      </c>
      <c r="R11180" t="s">
        <v>83</v>
      </c>
      <c r="S11180" t="s">
        <v>83</v>
      </c>
      <c r="T11180" t="str">
        <f>_xlfn.XLOOKUP(A11180,MI_Match_Analysis!$A$2:$A$8,MI_Match_Analysis!$F$2:$F$8,"Not Found")</f>
        <v>Not Found</v>
      </c>
    </row>
    <row r="11181" spans="1:20" hidden="1" x14ac:dyDescent="0.3">
      <c r="A11181">
        <v>48</v>
      </c>
      <c r="B11181" s="1">
        <v>46147</v>
      </c>
      <c r="C11181" t="s">
        <v>162</v>
      </c>
      <c r="D11181" t="s">
        <v>68</v>
      </c>
      <c r="E11181" t="s">
        <v>41</v>
      </c>
      <c r="F11181" t="s">
        <v>54</v>
      </c>
      <c r="G11181">
        <v>2</v>
      </c>
      <c r="H11181">
        <v>15.4</v>
      </c>
      <c r="I11181" t="s">
        <v>98</v>
      </c>
      <c r="J11181" t="s">
        <v>56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 t="s">
        <v>83</v>
      </c>
      <c r="R11181" t="s">
        <v>83</v>
      </c>
      <c r="S11181" t="s">
        <v>83</v>
      </c>
      <c r="T11181" t="str">
        <f>_xlfn.XLOOKUP(A11181,MI_Match_Analysis!$A$2:$A$8,MI_Match_Analysis!$F$2:$F$8,"Not Found")</f>
        <v>Not Found</v>
      </c>
    </row>
    <row r="11182" spans="1:20" hidden="1" x14ac:dyDescent="0.3">
      <c r="A11182">
        <v>48</v>
      </c>
      <c r="B11182" s="1">
        <v>46147</v>
      </c>
      <c r="C11182" t="s">
        <v>162</v>
      </c>
      <c r="D11182" t="s">
        <v>68</v>
      </c>
      <c r="E11182" t="s">
        <v>41</v>
      </c>
      <c r="F11182" t="s">
        <v>54</v>
      </c>
      <c r="G11182">
        <v>2</v>
      </c>
      <c r="H11182">
        <v>15.5</v>
      </c>
      <c r="I11182" t="s">
        <v>204</v>
      </c>
      <c r="J11182" t="s">
        <v>56</v>
      </c>
      <c r="K11182">
        <v>1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 t="s">
        <v>83</v>
      </c>
      <c r="R11182" t="s">
        <v>83</v>
      </c>
      <c r="S11182" t="s">
        <v>83</v>
      </c>
      <c r="T11182" t="str">
        <f>_xlfn.XLOOKUP(A11182,MI_Match_Analysis!$A$2:$A$8,MI_Match_Analysis!$F$2:$F$8,"Not Found")</f>
        <v>Not Found</v>
      </c>
    </row>
    <row r="11183" spans="1:20" hidden="1" x14ac:dyDescent="0.3">
      <c r="A11183">
        <v>48</v>
      </c>
      <c r="B11183" s="1">
        <v>46147</v>
      </c>
      <c r="C11183" t="s">
        <v>162</v>
      </c>
      <c r="D11183" t="s">
        <v>68</v>
      </c>
      <c r="E11183" t="s">
        <v>41</v>
      </c>
      <c r="F11183" t="s">
        <v>54</v>
      </c>
      <c r="G11183">
        <v>2</v>
      </c>
      <c r="H11183">
        <v>15.6</v>
      </c>
      <c r="I11183" t="s">
        <v>98</v>
      </c>
      <c r="J11183" t="s">
        <v>56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 t="s">
        <v>83</v>
      </c>
      <c r="R11183" t="s">
        <v>83</v>
      </c>
      <c r="S11183" t="s">
        <v>83</v>
      </c>
      <c r="T11183" t="str">
        <f>_xlfn.XLOOKUP(A11183,MI_Match_Analysis!$A$2:$A$8,MI_Match_Analysis!$F$2:$F$8,"Not Found")</f>
        <v>Not Found</v>
      </c>
    </row>
    <row r="11184" spans="1:20" hidden="1" x14ac:dyDescent="0.3">
      <c r="A11184">
        <v>48</v>
      </c>
      <c r="B11184" s="1">
        <v>46147</v>
      </c>
      <c r="C11184" t="s">
        <v>162</v>
      </c>
      <c r="D11184" t="s">
        <v>68</v>
      </c>
      <c r="E11184" t="s">
        <v>41</v>
      </c>
      <c r="F11184" t="s">
        <v>54</v>
      </c>
      <c r="G11184">
        <v>2</v>
      </c>
      <c r="H11184">
        <v>16.100000000000001</v>
      </c>
      <c r="I11184" t="s">
        <v>204</v>
      </c>
      <c r="J11184" t="s">
        <v>307</v>
      </c>
      <c r="K11184">
        <v>2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 t="s">
        <v>83</v>
      </c>
      <c r="R11184" t="s">
        <v>83</v>
      </c>
      <c r="S11184" t="s">
        <v>83</v>
      </c>
      <c r="T11184" t="str">
        <f>_xlfn.XLOOKUP(A11184,MI_Match_Analysis!$A$2:$A$8,MI_Match_Analysis!$F$2:$F$8,"Not Found")</f>
        <v>Not Found</v>
      </c>
    </row>
    <row r="11185" spans="1:20" hidden="1" x14ac:dyDescent="0.3">
      <c r="A11185">
        <v>48</v>
      </c>
      <c r="B11185" s="1">
        <v>46147</v>
      </c>
      <c r="C11185" t="s">
        <v>162</v>
      </c>
      <c r="D11185" t="s">
        <v>68</v>
      </c>
      <c r="E11185" t="s">
        <v>41</v>
      </c>
      <c r="F11185" t="s">
        <v>54</v>
      </c>
      <c r="G11185">
        <v>2</v>
      </c>
      <c r="H11185">
        <v>16.2</v>
      </c>
      <c r="I11185" t="s">
        <v>204</v>
      </c>
      <c r="J11185" t="s">
        <v>307</v>
      </c>
      <c r="K11185">
        <v>4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 t="s">
        <v>83</v>
      </c>
      <c r="R11185" t="s">
        <v>83</v>
      </c>
      <c r="S11185" t="s">
        <v>83</v>
      </c>
      <c r="T11185" t="str">
        <f>_xlfn.XLOOKUP(A11185,MI_Match_Analysis!$A$2:$A$8,MI_Match_Analysis!$F$2:$F$8,"Not Found")</f>
        <v>Not Found</v>
      </c>
    </row>
    <row r="11186" spans="1:20" hidden="1" x14ac:dyDescent="0.3">
      <c r="A11186">
        <v>48</v>
      </c>
      <c r="B11186" s="1">
        <v>46147</v>
      </c>
      <c r="C11186" t="s">
        <v>162</v>
      </c>
      <c r="D11186" t="s">
        <v>68</v>
      </c>
      <c r="E11186" t="s">
        <v>41</v>
      </c>
      <c r="F11186" t="s">
        <v>54</v>
      </c>
      <c r="G11186">
        <v>2</v>
      </c>
      <c r="H11186">
        <v>16.3</v>
      </c>
      <c r="I11186" t="s">
        <v>204</v>
      </c>
      <c r="J11186" t="s">
        <v>307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 t="s">
        <v>83</v>
      </c>
      <c r="R11186" t="s">
        <v>83</v>
      </c>
      <c r="S11186" t="s">
        <v>83</v>
      </c>
      <c r="T11186" t="str">
        <f>_xlfn.XLOOKUP(A11186,MI_Match_Analysis!$A$2:$A$8,MI_Match_Analysis!$F$2:$F$8,"Not Found")</f>
        <v>Not Found</v>
      </c>
    </row>
    <row r="11187" spans="1:20" hidden="1" x14ac:dyDescent="0.3">
      <c r="A11187">
        <v>48</v>
      </c>
      <c r="B11187" s="1">
        <v>46147</v>
      </c>
      <c r="C11187" t="s">
        <v>162</v>
      </c>
      <c r="D11187" t="s">
        <v>68</v>
      </c>
      <c r="E11187" t="s">
        <v>41</v>
      </c>
      <c r="F11187" t="s">
        <v>54</v>
      </c>
      <c r="G11187">
        <v>2</v>
      </c>
      <c r="H11187">
        <v>16.399999999999999</v>
      </c>
      <c r="I11187" t="s">
        <v>98</v>
      </c>
      <c r="J11187" t="s">
        <v>307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 t="s">
        <v>83</v>
      </c>
      <c r="R11187" t="s">
        <v>83</v>
      </c>
      <c r="S11187" t="s">
        <v>83</v>
      </c>
      <c r="T11187" t="str">
        <f>_xlfn.XLOOKUP(A11187,MI_Match_Analysis!$A$2:$A$8,MI_Match_Analysis!$F$2:$F$8,"Not Found")</f>
        <v>Not Found</v>
      </c>
    </row>
    <row r="11188" spans="1:20" hidden="1" x14ac:dyDescent="0.3">
      <c r="A11188">
        <v>48</v>
      </c>
      <c r="B11188" s="1">
        <v>46147</v>
      </c>
      <c r="C11188" t="s">
        <v>162</v>
      </c>
      <c r="D11188" t="s">
        <v>68</v>
      </c>
      <c r="E11188" t="s">
        <v>41</v>
      </c>
      <c r="F11188" t="s">
        <v>54</v>
      </c>
      <c r="G11188">
        <v>2</v>
      </c>
      <c r="H11188">
        <v>16.5</v>
      </c>
      <c r="I11188" t="s">
        <v>204</v>
      </c>
      <c r="J11188" t="s">
        <v>307</v>
      </c>
      <c r="K11188">
        <v>1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 t="s">
        <v>83</v>
      </c>
      <c r="R11188" t="s">
        <v>83</v>
      </c>
      <c r="S11188" t="s">
        <v>83</v>
      </c>
      <c r="T11188" t="str">
        <f>_xlfn.XLOOKUP(A11188,MI_Match_Analysis!$A$2:$A$8,MI_Match_Analysis!$F$2:$F$8,"Not Found")</f>
        <v>Not Found</v>
      </c>
    </row>
    <row r="11189" spans="1:20" hidden="1" x14ac:dyDescent="0.3">
      <c r="A11189">
        <v>48</v>
      </c>
      <c r="B11189" s="1">
        <v>46147</v>
      </c>
      <c r="C11189" t="s">
        <v>162</v>
      </c>
      <c r="D11189" t="s">
        <v>68</v>
      </c>
      <c r="E11189" t="s">
        <v>41</v>
      </c>
      <c r="F11189" t="s">
        <v>54</v>
      </c>
      <c r="G11189">
        <v>2</v>
      </c>
      <c r="H11189">
        <v>17.100000000000001</v>
      </c>
      <c r="I11189" t="s">
        <v>204</v>
      </c>
      <c r="J11189" t="s">
        <v>231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 t="s">
        <v>83</v>
      </c>
      <c r="R11189" t="s">
        <v>83</v>
      </c>
      <c r="S11189" t="s">
        <v>83</v>
      </c>
      <c r="T11189" t="str">
        <f>_xlfn.XLOOKUP(A11189,MI_Match_Analysis!$A$2:$A$8,MI_Match_Analysis!$F$2:$F$8,"Not Found")</f>
        <v>Not Found</v>
      </c>
    </row>
    <row r="11190" spans="1:20" hidden="1" x14ac:dyDescent="0.3">
      <c r="A11190">
        <v>48</v>
      </c>
      <c r="B11190" s="1">
        <v>46147</v>
      </c>
      <c r="C11190" t="s">
        <v>162</v>
      </c>
      <c r="D11190" t="s">
        <v>68</v>
      </c>
      <c r="E11190" t="s">
        <v>41</v>
      </c>
      <c r="F11190" t="s">
        <v>54</v>
      </c>
      <c r="G11190">
        <v>2</v>
      </c>
      <c r="H11190">
        <v>17.2</v>
      </c>
      <c r="I11190" t="s">
        <v>204</v>
      </c>
      <c r="J11190" t="s">
        <v>231</v>
      </c>
      <c r="K11190">
        <v>6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 t="s">
        <v>83</v>
      </c>
      <c r="R11190" t="s">
        <v>83</v>
      </c>
      <c r="S11190" t="s">
        <v>83</v>
      </c>
      <c r="T11190" t="str">
        <f>_xlfn.XLOOKUP(A11190,MI_Match_Analysis!$A$2:$A$8,MI_Match_Analysis!$F$2:$F$8,"Not Found")</f>
        <v>Not Found</v>
      </c>
    </row>
    <row r="11191" spans="1:20" hidden="1" x14ac:dyDescent="0.3">
      <c r="A11191">
        <v>48</v>
      </c>
      <c r="B11191" s="1">
        <v>46147</v>
      </c>
      <c r="C11191" t="s">
        <v>162</v>
      </c>
      <c r="D11191" t="s">
        <v>68</v>
      </c>
      <c r="E11191" t="s">
        <v>41</v>
      </c>
      <c r="F11191" t="s">
        <v>54</v>
      </c>
      <c r="G11191">
        <v>2</v>
      </c>
      <c r="H11191">
        <v>17.3</v>
      </c>
      <c r="I11191" t="s">
        <v>204</v>
      </c>
      <c r="J11191" t="s">
        <v>231</v>
      </c>
      <c r="K11191">
        <v>4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 t="s">
        <v>83</v>
      </c>
      <c r="R11191" t="s">
        <v>83</v>
      </c>
      <c r="S11191" t="s">
        <v>83</v>
      </c>
      <c r="T11191" t="str">
        <f>_xlfn.XLOOKUP(A11191,MI_Match_Analysis!$A$2:$A$8,MI_Match_Analysis!$F$2:$F$8,"Not Found")</f>
        <v>Not Found</v>
      </c>
    </row>
    <row r="11192" spans="1:20" hidden="1" x14ac:dyDescent="0.3">
      <c r="A11192">
        <v>49</v>
      </c>
      <c r="B11192" s="1">
        <v>46148</v>
      </c>
      <c r="C11192" t="s">
        <v>162</v>
      </c>
      <c r="D11192" t="s">
        <v>75</v>
      </c>
      <c r="E11192" t="s">
        <v>25</v>
      </c>
      <c r="F11192" t="s">
        <v>47</v>
      </c>
      <c r="G11192">
        <v>1</v>
      </c>
      <c r="H11192">
        <v>0.1</v>
      </c>
      <c r="I11192" t="s">
        <v>95</v>
      </c>
      <c r="J11192" t="s">
        <v>114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 t="s">
        <v>83</v>
      </c>
      <c r="R11192" t="s">
        <v>83</v>
      </c>
      <c r="S11192" t="s">
        <v>83</v>
      </c>
      <c r="T11192" t="str">
        <f>_xlfn.XLOOKUP(A11192,MI_Match_Analysis!$A$2:$A$8,MI_Match_Analysis!$F$2:$F$8,"Not Found")</f>
        <v>Not Found</v>
      </c>
    </row>
    <row r="11193" spans="1:20" hidden="1" x14ac:dyDescent="0.3">
      <c r="A11193">
        <v>49</v>
      </c>
      <c r="B11193" s="1">
        <v>46148</v>
      </c>
      <c r="C11193" t="s">
        <v>162</v>
      </c>
      <c r="D11193" t="s">
        <v>75</v>
      </c>
      <c r="E11193" t="s">
        <v>25</v>
      </c>
      <c r="F11193" t="s">
        <v>47</v>
      </c>
      <c r="G11193">
        <v>1</v>
      </c>
      <c r="H11193">
        <v>0.2</v>
      </c>
      <c r="I11193" t="s">
        <v>95</v>
      </c>
      <c r="J11193" t="s">
        <v>114</v>
      </c>
      <c r="K11193">
        <v>6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 t="s">
        <v>83</v>
      </c>
      <c r="R11193" t="s">
        <v>83</v>
      </c>
      <c r="S11193" t="s">
        <v>83</v>
      </c>
      <c r="T11193" t="str">
        <f>_xlfn.XLOOKUP(A11193,MI_Match_Analysis!$A$2:$A$8,MI_Match_Analysis!$F$2:$F$8,"Not Found")</f>
        <v>Not Found</v>
      </c>
    </row>
    <row r="11194" spans="1:20" hidden="1" x14ac:dyDescent="0.3">
      <c r="A11194">
        <v>49</v>
      </c>
      <c r="B11194" s="1">
        <v>46148</v>
      </c>
      <c r="C11194" t="s">
        <v>162</v>
      </c>
      <c r="D11194" t="s">
        <v>75</v>
      </c>
      <c r="E11194" t="s">
        <v>25</v>
      </c>
      <c r="F11194" t="s">
        <v>47</v>
      </c>
      <c r="G11194">
        <v>1</v>
      </c>
      <c r="H11194">
        <v>0.3</v>
      </c>
      <c r="I11194" t="s">
        <v>95</v>
      </c>
      <c r="J11194" t="s">
        <v>114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 t="s">
        <v>83</v>
      </c>
      <c r="R11194" t="s">
        <v>83</v>
      </c>
      <c r="S11194" t="s">
        <v>83</v>
      </c>
      <c r="T11194" t="str">
        <f>_xlfn.XLOOKUP(A11194,MI_Match_Analysis!$A$2:$A$8,MI_Match_Analysis!$F$2:$F$8,"Not Found")</f>
        <v>Not Found</v>
      </c>
    </row>
    <row r="11195" spans="1:20" hidden="1" x14ac:dyDescent="0.3">
      <c r="A11195">
        <v>49</v>
      </c>
      <c r="B11195" s="1">
        <v>46148</v>
      </c>
      <c r="C11195" t="s">
        <v>162</v>
      </c>
      <c r="D11195" t="s">
        <v>75</v>
      </c>
      <c r="E11195" t="s">
        <v>25</v>
      </c>
      <c r="F11195" t="s">
        <v>47</v>
      </c>
      <c r="G11195">
        <v>1</v>
      </c>
      <c r="H11195">
        <v>0.4</v>
      </c>
      <c r="I11195" t="s">
        <v>95</v>
      </c>
      <c r="J11195" t="s">
        <v>114</v>
      </c>
      <c r="K11195">
        <v>1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 t="s">
        <v>83</v>
      </c>
      <c r="R11195" t="s">
        <v>83</v>
      </c>
      <c r="S11195" t="s">
        <v>83</v>
      </c>
      <c r="T11195" t="str">
        <f>_xlfn.XLOOKUP(A11195,MI_Match_Analysis!$A$2:$A$8,MI_Match_Analysis!$F$2:$F$8,"Not Found")</f>
        <v>Not Found</v>
      </c>
    </row>
    <row r="11196" spans="1:20" hidden="1" x14ac:dyDescent="0.3">
      <c r="A11196">
        <v>49</v>
      </c>
      <c r="B11196" s="1">
        <v>46148</v>
      </c>
      <c r="C11196" t="s">
        <v>162</v>
      </c>
      <c r="D11196" t="s">
        <v>75</v>
      </c>
      <c r="E11196" t="s">
        <v>25</v>
      </c>
      <c r="F11196" t="s">
        <v>47</v>
      </c>
      <c r="G11196">
        <v>1</v>
      </c>
      <c r="H11196">
        <v>0.5</v>
      </c>
      <c r="I11196" t="s">
        <v>164</v>
      </c>
      <c r="J11196" t="s">
        <v>114</v>
      </c>
      <c r="K11196">
        <v>0</v>
      </c>
      <c r="L11196">
        <v>1</v>
      </c>
      <c r="M11196">
        <v>1</v>
      </c>
      <c r="N11196">
        <v>0</v>
      </c>
      <c r="O11196">
        <v>0</v>
      </c>
      <c r="P11196">
        <v>0</v>
      </c>
      <c r="Q11196" t="s">
        <v>83</v>
      </c>
      <c r="R11196" t="s">
        <v>83</v>
      </c>
      <c r="S11196" t="s">
        <v>83</v>
      </c>
      <c r="T11196" t="str">
        <f>_xlfn.XLOOKUP(A11196,MI_Match_Analysis!$A$2:$A$8,MI_Match_Analysis!$F$2:$F$8,"Not Found")</f>
        <v>Not Found</v>
      </c>
    </row>
    <row r="11197" spans="1:20" hidden="1" x14ac:dyDescent="0.3">
      <c r="A11197">
        <v>49</v>
      </c>
      <c r="B11197" s="1">
        <v>46148</v>
      </c>
      <c r="C11197" t="s">
        <v>162</v>
      </c>
      <c r="D11197" t="s">
        <v>75</v>
      </c>
      <c r="E11197" t="s">
        <v>25</v>
      </c>
      <c r="F11197" t="s">
        <v>47</v>
      </c>
      <c r="G11197">
        <v>1</v>
      </c>
      <c r="H11197">
        <v>0.5</v>
      </c>
      <c r="I11197" t="s">
        <v>164</v>
      </c>
      <c r="J11197" t="s">
        <v>114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 t="s">
        <v>83</v>
      </c>
      <c r="R11197" t="s">
        <v>83</v>
      </c>
      <c r="S11197" t="s">
        <v>83</v>
      </c>
      <c r="T11197" t="str">
        <f>_xlfn.XLOOKUP(A11197,MI_Match_Analysis!$A$2:$A$8,MI_Match_Analysis!$F$2:$F$8,"Not Found")</f>
        <v>Not Found</v>
      </c>
    </row>
    <row r="11198" spans="1:20" hidden="1" x14ac:dyDescent="0.3">
      <c r="A11198">
        <v>49</v>
      </c>
      <c r="B11198" s="1">
        <v>46148</v>
      </c>
      <c r="C11198" t="s">
        <v>162</v>
      </c>
      <c r="D11198" t="s">
        <v>75</v>
      </c>
      <c r="E11198" t="s">
        <v>25</v>
      </c>
      <c r="F11198" t="s">
        <v>47</v>
      </c>
      <c r="G11198">
        <v>1</v>
      </c>
      <c r="H11198">
        <v>0.6</v>
      </c>
      <c r="I11198" t="s">
        <v>95</v>
      </c>
      <c r="J11198" t="s">
        <v>114</v>
      </c>
      <c r="K11198">
        <v>2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 t="s">
        <v>83</v>
      </c>
      <c r="R11198" t="s">
        <v>83</v>
      </c>
      <c r="S11198" t="s">
        <v>83</v>
      </c>
      <c r="T11198" t="str">
        <f>_xlfn.XLOOKUP(A11198,MI_Match_Analysis!$A$2:$A$8,MI_Match_Analysis!$F$2:$F$8,"Not Found")</f>
        <v>Not Found</v>
      </c>
    </row>
    <row r="11199" spans="1:20" hidden="1" x14ac:dyDescent="0.3">
      <c r="A11199">
        <v>49</v>
      </c>
      <c r="B11199" s="1">
        <v>46148</v>
      </c>
      <c r="C11199" t="s">
        <v>162</v>
      </c>
      <c r="D11199" t="s">
        <v>75</v>
      </c>
      <c r="E11199" t="s">
        <v>25</v>
      </c>
      <c r="F11199" t="s">
        <v>47</v>
      </c>
      <c r="G11199">
        <v>1</v>
      </c>
      <c r="H11199">
        <v>1.1000000000000001</v>
      </c>
      <c r="I11199" t="s">
        <v>164</v>
      </c>
      <c r="J11199" t="s">
        <v>215</v>
      </c>
      <c r="K11199">
        <v>1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 t="s">
        <v>83</v>
      </c>
      <c r="R11199" t="s">
        <v>83</v>
      </c>
      <c r="S11199" t="s">
        <v>83</v>
      </c>
      <c r="T11199" t="str">
        <f>_xlfn.XLOOKUP(A11199,MI_Match_Analysis!$A$2:$A$8,MI_Match_Analysis!$F$2:$F$8,"Not Found")</f>
        <v>Not Found</v>
      </c>
    </row>
    <row r="11200" spans="1:20" hidden="1" x14ac:dyDescent="0.3">
      <c r="A11200">
        <v>49</v>
      </c>
      <c r="B11200" s="1">
        <v>46148</v>
      </c>
      <c r="C11200" t="s">
        <v>162</v>
      </c>
      <c r="D11200" t="s">
        <v>75</v>
      </c>
      <c r="E11200" t="s">
        <v>25</v>
      </c>
      <c r="F11200" t="s">
        <v>47</v>
      </c>
      <c r="G11200">
        <v>1</v>
      </c>
      <c r="H11200">
        <v>1.2</v>
      </c>
      <c r="I11200" t="s">
        <v>95</v>
      </c>
      <c r="J11200" t="s">
        <v>215</v>
      </c>
      <c r="K11200">
        <v>6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 t="s">
        <v>83</v>
      </c>
      <c r="R11200" t="s">
        <v>83</v>
      </c>
      <c r="S11200" t="s">
        <v>83</v>
      </c>
      <c r="T11200" t="str">
        <f>_xlfn.XLOOKUP(A11200,MI_Match_Analysis!$A$2:$A$8,MI_Match_Analysis!$F$2:$F$8,"Not Found")</f>
        <v>Not Found</v>
      </c>
    </row>
    <row r="11201" spans="1:20" hidden="1" x14ac:dyDescent="0.3">
      <c r="A11201">
        <v>49</v>
      </c>
      <c r="B11201" s="1">
        <v>46148</v>
      </c>
      <c r="C11201" t="s">
        <v>162</v>
      </c>
      <c r="D11201" t="s">
        <v>75</v>
      </c>
      <c r="E11201" t="s">
        <v>25</v>
      </c>
      <c r="F11201" t="s">
        <v>47</v>
      </c>
      <c r="G11201">
        <v>1</v>
      </c>
      <c r="H11201">
        <v>1.3</v>
      </c>
      <c r="I11201" t="s">
        <v>95</v>
      </c>
      <c r="J11201" t="s">
        <v>215</v>
      </c>
      <c r="K11201">
        <v>4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 t="s">
        <v>83</v>
      </c>
      <c r="R11201" t="s">
        <v>83</v>
      </c>
      <c r="S11201" t="s">
        <v>83</v>
      </c>
      <c r="T11201" t="str">
        <f>_xlfn.XLOOKUP(A11201,MI_Match_Analysis!$A$2:$A$8,MI_Match_Analysis!$F$2:$F$8,"Not Found")</f>
        <v>Not Found</v>
      </c>
    </row>
    <row r="11202" spans="1:20" hidden="1" x14ac:dyDescent="0.3">
      <c r="A11202">
        <v>49</v>
      </c>
      <c r="B11202" s="1">
        <v>46148</v>
      </c>
      <c r="C11202" t="s">
        <v>162</v>
      </c>
      <c r="D11202" t="s">
        <v>75</v>
      </c>
      <c r="E11202" t="s">
        <v>25</v>
      </c>
      <c r="F11202" t="s">
        <v>47</v>
      </c>
      <c r="G11202">
        <v>1</v>
      </c>
      <c r="H11202">
        <v>1.4</v>
      </c>
      <c r="I11202" t="s">
        <v>95</v>
      </c>
      <c r="J11202" t="s">
        <v>215</v>
      </c>
      <c r="K11202">
        <v>6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 t="s">
        <v>83</v>
      </c>
      <c r="R11202" t="s">
        <v>83</v>
      </c>
      <c r="S11202" t="s">
        <v>83</v>
      </c>
      <c r="T11202" t="str">
        <f>_xlfn.XLOOKUP(A11202,MI_Match_Analysis!$A$2:$A$8,MI_Match_Analysis!$F$2:$F$8,"Not Found")</f>
        <v>Not Found</v>
      </c>
    </row>
    <row r="11203" spans="1:20" hidden="1" x14ac:dyDescent="0.3">
      <c r="A11203">
        <v>49</v>
      </c>
      <c r="B11203" s="1">
        <v>46148</v>
      </c>
      <c r="C11203" t="s">
        <v>162</v>
      </c>
      <c r="D11203" t="s">
        <v>75</v>
      </c>
      <c r="E11203" t="s">
        <v>25</v>
      </c>
      <c r="F11203" t="s">
        <v>47</v>
      </c>
      <c r="G11203">
        <v>1</v>
      </c>
      <c r="H11203">
        <v>1.5</v>
      </c>
      <c r="I11203" t="s">
        <v>95</v>
      </c>
      <c r="J11203" t="s">
        <v>215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 t="s">
        <v>83</v>
      </c>
      <c r="R11203" t="s">
        <v>83</v>
      </c>
      <c r="S11203" t="s">
        <v>83</v>
      </c>
      <c r="T11203" t="str">
        <f>_xlfn.XLOOKUP(A11203,MI_Match_Analysis!$A$2:$A$8,MI_Match_Analysis!$F$2:$F$8,"Not Found")</f>
        <v>Not Found</v>
      </c>
    </row>
    <row r="11204" spans="1:20" hidden="1" x14ac:dyDescent="0.3">
      <c r="A11204">
        <v>49</v>
      </c>
      <c r="B11204" s="1">
        <v>46148</v>
      </c>
      <c r="C11204" t="s">
        <v>162</v>
      </c>
      <c r="D11204" t="s">
        <v>75</v>
      </c>
      <c r="E11204" t="s">
        <v>25</v>
      </c>
      <c r="F11204" t="s">
        <v>47</v>
      </c>
      <c r="G11204">
        <v>1</v>
      </c>
      <c r="H11204">
        <v>1.6</v>
      </c>
      <c r="I11204" t="s">
        <v>95</v>
      </c>
      <c r="J11204" t="s">
        <v>215</v>
      </c>
      <c r="K11204">
        <v>4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 t="s">
        <v>83</v>
      </c>
      <c r="R11204" t="s">
        <v>83</v>
      </c>
      <c r="S11204" t="s">
        <v>83</v>
      </c>
      <c r="T11204" t="str">
        <f>_xlfn.XLOOKUP(A11204,MI_Match_Analysis!$A$2:$A$8,MI_Match_Analysis!$F$2:$F$8,"Not Found")</f>
        <v>Not Found</v>
      </c>
    </row>
    <row r="11205" spans="1:20" hidden="1" x14ac:dyDescent="0.3">
      <c r="A11205">
        <v>49</v>
      </c>
      <c r="B11205" s="1">
        <v>46148</v>
      </c>
      <c r="C11205" t="s">
        <v>162</v>
      </c>
      <c r="D11205" t="s">
        <v>75</v>
      </c>
      <c r="E11205" t="s">
        <v>25</v>
      </c>
      <c r="F11205" t="s">
        <v>47</v>
      </c>
      <c r="G11205">
        <v>1</v>
      </c>
      <c r="H11205">
        <v>2.1</v>
      </c>
      <c r="I11205" t="s">
        <v>164</v>
      </c>
      <c r="J11205" t="s">
        <v>114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 t="s">
        <v>83</v>
      </c>
      <c r="R11205" t="s">
        <v>83</v>
      </c>
      <c r="S11205" t="s">
        <v>83</v>
      </c>
      <c r="T11205" t="str">
        <f>_xlfn.XLOOKUP(A11205,MI_Match_Analysis!$A$2:$A$8,MI_Match_Analysis!$F$2:$F$8,"Not Found")</f>
        <v>Not Found</v>
      </c>
    </row>
    <row r="11206" spans="1:20" hidden="1" x14ac:dyDescent="0.3">
      <c r="A11206">
        <v>49</v>
      </c>
      <c r="B11206" s="1">
        <v>46148</v>
      </c>
      <c r="C11206" t="s">
        <v>162</v>
      </c>
      <c r="D11206" t="s">
        <v>75</v>
      </c>
      <c r="E11206" t="s">
        <v>25</v>
      </c>
      <c r="F11206" t="s">
        <v>47</v>
      </c>
      <c r="G11206">
        <v>1</v>
      </c>
      <c r="H11206">
        <v>2.2000000000000002</v>
      </c>
      <c r="I11206" t="s">
        <v>164</v>
      </c>
      <c r="J11206" t="s">
        <v>114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 t="s">
        <v>83</v>
      </c>
      <c r="R11206" t="s">
        <v>83</v>
      </c>
      <c r="S11206" t="s">
        <v>83</v>
      </c>
      <c r="T11206" t="str">
        <f>_xlfn.XLOOKUP(A11206,MI_Match_Analysis!$A$2:$A$8,MI_Match_Analysis!$F$2:$F$8,"Not Found")</f>
        <v>Not Found</v>
      </c>
    </row>
    <row r="11207" spans="1:20" hidden="1" x14ac:dyDescent="0.3">
      <c r="A11207">
        <v>49</v>
      </c>
      <c r="B11207" s="1">
        <v>46148</v>
      </c>
      <c r="C11207" t="s">
        <v>162</v>
      </c>
      <c r="D11207" t="s">
        <v>75</v>
      </c>
      <c r="E11207" t="s">
        <v>25</v>
      </c>
      <c r="F11207" t="s">
        <v>47</v>
      </c>
      <c r="G11207">
        <v>1</v>
      </c>
      <c r="H11207">
        <v>2.2999999999999998</v>
      </c>
      <c r="I11207" t="s">
        <v>164</v>
      </c>
      <c r="J11207" t="s">
        <v>114</v>
      </c>
      <c r="K11207">
        <v>6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 t="s">
        <v>83</v>
      </c>
      <c r="R11207" t="s">
        <v>83</v>
      </c>
      <c r="S11207" t="s">
        <v>83</v>
      </c>
      <c r="T11207" t="str">
        <f>_xlfn.XLOOKUP(A11207,MI_Match_Analysis!$A$2:$A$8,MI_Match_Analysis!$F$2:$F$8,"Not Found")</f>
        <v>Not Found</v>
      </c>
    </row>
    <row r="11208" spans="1:20" hidden="1" x14ac:dyDescent="0.3">
      <c r="A11208">
        <v>49</v>
      </c>
      <c r="B11208" s="1">
        <v>46148</v>
      </c>
      <c r="C11208" t="s">
        <v>162</v>
      </c>
      <c r="D11208" t="s">
        <v>75</v>
      </c>
      <c r="E11208" t="s">
        <v>25</v>
      </c>
      <c r="F11208" t="s">
        <v>47</v>
      </c>
      <c r="G11208">
        <v>1</v>
      </c>
      <c r="H11208">
        <v>2.4</v>
      </c>
      <c r="I11208" t="s">
        <v>164</v>
      </c>
      <c r="J11208" t="s">
        <v>114</v>
      </c>
      <c r="K11208">
        <v>6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 t="s">
        <v>83</v>
      </c>
      <c r="R11208" t="s">
        <v>83</v>
      </c>
      <c r="S11208" t="s">
        <v>83</v>
      </c>
      <c r="T11208" t="str">
        <f>_xlfn.XLOOKUP(A11208,MI_Match_Analysis!$A$2:$A$8,MI_Match_Analysis!$F$2:$F$8,"Not Found")</f>
        <v>Not Found</v>
      </c>
    </row>
    <row r="11209" spans="1:20" hidden="1" x14ac:dyDescent="0.3">
      <c r="A11209">
        <v>49</v>
      </c>
      <c r="B11209" s="1">
        <v>46148</v>
      </c>
      <c r="C11209" t="s">
        <v>162</v>
      </c>
      <c r="D11209" t="s">
        <v>75</v>
      </c>
      <c r="E11209" t="s">
        <v>25</v>
      </c>
      <c r="F11209" t="s">
        <v>47</v>
      </c>
      <c r="G11209">
        <v>1</v>
      </c>
      <c r="H11209">
        <v>2.5</v>
      </c>
      <c r="I11209" t="s">
        <v>164</v>
      </c>
      <c r="J11209" t="s">
        <v>114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 t="s">
        <v>83</v>
      </c>
      <c r="R11209" t="s">
        <v>83</v>
      </c>
      <c r="S11209" t="s">
        <v>83</v>
      </c>
      <c r="T11209" t="str">
        <f>_xlfn.XLOOKUP(A11209,MI_Match_Analysis!$A$2:$A$8,MI_Match_Analysis!$F$2:$F$8,"Not Found")</f>
        <v>Not Found</v>
      </c>
    </row>
    <row r="11210" spans="1:20" hidden="1" x14ac:dyDescent="0.3">
      <c r="A11210">
        <v>49</v>
      </c>
      <c r="B11210" s="1">
        <v>46148</v>
      </c>
      <c r="C11210" t="s">
        <v>162</v>
      </c>
      <c r="D11210" t="s">
        <v>75</v>
      </c>
      <c r="E11210" t="s">
        <v>25</v>
      </c>
      <c r="F11210" t="s">
        <v>47</v>
      </c>
      <c r="G11210">
        <v>1</v>
      </c>
      <c r="H11210">
        <v>2.6</v>
      </c>
      <c r="I11210" t="s">
        <v>164</v>
      </c>
      <c r="J11210" t="s">
        <v>114</v>
      </c>
      <c r="K11210">
        <v>4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 t="s">
        <v>83</v>
      </c>
      <c r="R11210" t="s">
        <v>83</v>
      </c>
      <c r="S11210" t="s">
        <v>83</v>
      </c>
      <c r="T11210" t="str">
        <f>_xlfn.XLOOKUP(A11210,MI_Match_Analysis!$A$2:$A$8,MI_Match_Analysis!$F$2:$F$8,"Not Found")</f>
        <v>Not Found</v>
      </c>
    </row>
    <row r="11211" spans="1:20" hidden="1" x14ac:dyDescent="0.3">
      <c r="A11211">
        <v>49</v>
      </c>
      <c r="B11211" s="1">
        <v>46148</v>
      </c>
      <c r="C11211" t="s">
        <v>162</v>
      </c>
      <c r="D11211" t="s">
        <v>75</v>
      </c>
      <c r="E11211" t="s">
        <v>25</v>
      </c>
      <c r="F11211" t="s">
        <v>47</v>
      </c>
      <c r="G11211">
        <v>1</v>
      </c>
      <c r="H11211">
        <v>3.1</v>
      </c>
      <c r="I11211" t="s">
        <v>95</v>
      </c>
      <c r="J11211" t="s">
        <v>303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 t="s">
        <v>83</v>
      </c>
      <c r="R11211" t="s">
        <v>83</v>
      </c>
      <c r="S11211" t="s">
        <v>83</v>
      </c>
      <c r="T11211" t="str">
        <f>_xlfn.XLOOKUP(A11211,MI_Match_Analysis!$A$2:$A$8,MI_Match_Analysis!$F$2:$F$8,"Not Found")</f>
        <v>Not Found</v>
      </c>
    </row>
    <row r="11212" spans="1:20" hidden="1" x14ac:dyDescent="0.3">
      <c r="A11212">
        <v>49</v>
      </c>
      <c r="B11212" s="1">
        <v>46148</v>
      </c>
      <c r="C11212" t="s">
        <v>162</v>
      </c>
      <c r="D11212" t="s">
        <v>75</v>
      </c>
      <c r="E11212" t="s">
        <v>25</v>
      </c>
      <c r="F11212" t="s">
        <v>47</v>
      </c>
      <c r="G11212">
        <v>1</v>
      </c>
      <c r="H11212">
        <v>3.2</v>
      </c>
      <c r="I11212" t="s">
        <v>95</v>
      </c>
      <c r="J11212" t="s">
        <v>303</v>
      </c>
      <c r="K11212">
        <v>6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 t="s">
        <v>83</v>
      </c>
      <c r="R11212" t="s">
        <v>83</v>
      </c>
      <c r="S11212" t="s">
        <v>83</v>
      </c>
      <c r="T11212" t="str">
        <f>_xlfn.XLOOKUP(A11212,MI_Match_Analysis!$A$2:$A$8,MI_Match_Analysis!$F$2:$F$8,"Not Found")</f>
        <v>Not Found</v>
      </c>
    </row>
    <row r="11213" spans="1:20" hidden="1" x14ac:dyDescent="0.3">
      <c r="A11213">
        <v>49</v>
      </c>
      <c r="B11213" s="1">
        <v>46148</v>
      </c>
      <c r="C11213" t="s">
        <v>162</v>
      </c>
      <c r="D11213" t="s">
        <v>75</v>
      </c>
      <c r="E11213" t="s">
        <v>25</v>
      </c>
      <c r="F11213" t="s">
        <v>47</v>
      </c>
      <c r="G11213">
        <v>1</v>
      </c>
      <c r="H11213">
        <v>3.3</v>
      </c>
      <c r="I11213" t="s">
        <v>95</v>
      </c>
      <c r="J11213" t="s">
        <v>303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 t="s">
        <v>165</v>
      </c>
      <c r="R11213" t="s">
        <v>95</v>
      </c>
      <c r="S11213" t="s">
        <v>94</v>
      </c>
      <c r="T11213" t="str">
        <f>_xlfn.XLOOKUP(A11213,MI_Match_Analysis!$A$2:$A$8,MI_Match_Analysis!$F$2:$F$8,"Not Found")</f>
        <v>Not Found</v>
      </c>
    </row>
    <row r="11214" spans="1:20" hidden="1" x14ac:dyDescent="0.3">
      <c r="A11214">
        <v>49</v>
      </c>
      <c r="B11214" s="1">
        <v>46148</v>
      </c>
      <c r="C11214" t="s">
        <v>162</v>
      </c>
      <c r="D11214" t="s">
        <v>75</v>
      </c>
      <c r="E11214" t="s">
        <v>25</v>
      </c>
      <c r="F11214" t="s">
        <v>47</v>
      </c>
      <c r="G11214">
        <v>1</v>
      </c>
      <c r="H11214">
        <v>3.4</v>
      </c>
      <c r="I11214" t="s">
        <v>30</v>
      </c>
      <c r="J11214" t="s">
        <v>303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 t="s">
        <v>83</v>
      </c>
      <c r="R11214" t="s">
        <v>83</v>
      </c>
      <c r="S11214" t="s">
        <v>83</v>
      </c>
      <c r="T11214" t="str">
        <f>_xlfn.XLOOKUP(A11214,MI_Match_Analysis!$A$2:$A$8,MI_Match_Analysis!$F$2:$F$8,"Not Found")</f>
        <v>Not Found</v>
      </c>
    </row>
    <row r="11215" spans="1:20" hidden="1" x14ac:dyDescent="0.3">
      <c r="A11215">
        <v>49</v>
      </c>
      <c r="B11215" s="1">
        <v>46148</v>
      </c>
      <c r="C11215" t="s">
        <v>162</v>
      </c>
      <c r="D11215" t="s">
        <v>75</v>
      </c>
      <c r="E11215" t="s">
        <v>25</v>
      </c>
      <c r="F11215" t="s">
        <v>47</v>
      </c>
      <c r="G11215">
        <v>1</v>
      </c>
      <c r="H11215">
        <v>3.5</v>
      </c>
      <c r="I11215" t="s">
        <v>30</v>
      </c>
      <c r="J11215" t="s">
        <v>303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 t="s">
        <v>83</v>
      </c>
      <c r="R11215" t="s">
        <v>83</v>
      </c>
      <c r="S11215" t="s">
        <v>83</v>
      </c>
      <c r="T11215" t="str">
        <f>_xlfn.XLOOKUP(A11215,MI_Match_Analysis!$A$2:$A$8,MI_Match_Analysis!$F$2:$F$8,"Not Found")</f>
        <v>Not Found</v>
      </c>
    </row>
    <row r="11216" spans="1:20" hidden="1" x14ac:dyDescent="0.3">
      <c r="A11216">
        <v>49</v>
      </c>
      <c r="B11216" s="1">
        <v>46148</v>
      </c>
      <c r="C11216" t="s">
        <v>162</v>
      </c>
      <c r="D11216" t="s">
        <v>75</v>
      </c>
      <c r="E11216" t="s">
        <v>25</v>
      </c>
      <c r="F11216" t="s">
        <v>47</v>
      </c>
      <c r="G11216">
        <v>1</v>
      </c>
      <c r="H11216">
        <v>3.6</v>
      </c>
      <c r="I11216" t="s">
        <v>30</v>
      </c>
      <c r="J11216" t="s">
        <v>303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 t="s">
        <v>83</v>
      </c>
      <c r="R11216" t="s">
        <v>83</v>
      </c>
      <c r="S11216" t="s">
        <v>83</v>
      </c>
      <c r="T11216" t="str">
        <f>_xlfn.XLOOKUP(A11216,MI_Match_Analysis!$A$2:$A$8,MI_Match_Analysis!$F$2:$F$8,"Not Found")</f>
        <v>Not Found</v>
      </c>
    </row>
    <row r="11217" spans="1:20" hidden="1" x14ac:dyDescent="0.3">
      <c r="A11217">
        <v>49</v>
      </c>
      <c r="B11217" s="1">
        <v>46148</v>
      </c>
      <c r="C11217" t="s">
        <v>162</v>
      </c>
      <c r="D11217" t="s">
        <v>75</v>
      </c>
      <c r="E11217" t="s">
        <v>25</v>
      </c>
      <c r="F11217" t="s">
        <v>47</v>
      </c>
      <c r="G11217">
        <v>1</v>
      </c>
      <c r="H11217">
        <v>4.0999999999999996</v>
      </c>
      <c r="I11217" t="s">
        <v>164</v>
      </c>
      <c r="J11217" t="s">
        <v>215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 t="s">
        <v>83</v>
      </c>
      <c r="R11217" t="s">
        <v>83</v>
      </c>
      <c r="S11217" t="s">
        <v>83</v>
      </c>
      <c r="T11217" t="str">
        <f>_xlfn.XLOOKUP(A11217,MI_Match_Analysis!$A$2:$A$8,MI_Match_Analysis!$F$2:$F$8,"Not Found")</f>
        <v>Not Found</v>
      </c>
    </row>
    <row r="11218" spans="1:20" hidden="1" x14ac:dyDescent="0.3">
      <c r="A11218">
        <v>49</v>
      </c>
      <c r="B11218" s="1">
        <v>46148</v>
      </c>
      <c r="C11218" t="s">
        <v>162</v>
      </c>
      <c r="D11218" t="s">
        <v>75</v>
      </c>
      <c r="E11218" t="s">
        <v>25</v>
      </c>
      <c r="F11218" t="s">
        <v>47</v>
      </c>
      <c r="G11218">
        <v>1</v>
      </c>
      <c r="H11218">
        <v>4.2</v>
      </c>
      <c r="I11218" t="s">
        <v>164</v>
      </c>
      <c r="J11218" t="s">
        <v>215</v>
      </c>
      <c r="K11218">
        <v>0</v>
      </c>
      <c r="L11218">
        <v>1</v>
      </c>
      <c r="M11218">
        <v>1</v>
      </c>
      <c r="N11218">
        <v>0</v>
      </c>
      <c r="O11218">
        <v>0</v>
      </c>
      <c r="P11218">
        <v>0</v>
      </c>
      <c r="Q11218" t="s">
        <v>83</v>
      </c>
      <c r="R11218" t="s">
        <v>83</v>
      </c>
      <c r="S11218" t="s">
        <v>83</v>
      </c>
      <c r="T11218" t="str">
        <f>_xlfn.XLOOKUP(A11218,MI_Match_Analysis!$A$2:$A$8,MI_Match_Analysis!$F$2:$F$8,"Not Found")</f>
        <v>Not Found</v>
      </c>
    </row>
    <row r="11219" spans="1:20" hidden="1" x14ac:dyDescent="0.3">
      <c r="A11219">
        <v>49</v>
      </c>
      <c r="B11219" s="1">
        <v>46148</v>
      </c>
      <c r="C11219" t="s">
        <v>162</v>
      </c>
      <c r="D11219" t="s">
        <v>75</v>
      </c>
      <c r="E11219" t="s">
        <v>25</v>
      </c>
      <c r="F11219" t="s">
        <v>47</v>
      </c>
      <c r="G11219">
        <v>1</v>
      </c>
      <c r="H11219">
        <v>4.2</v>
      </c>
      <c r="I11219" t="s">
        <v>164</v>
      </c>
      <c r="J11219" t="s">
        <v>215</v>
      </c>
      <c r="K11219">
        <v>4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 t="s">
        <v>83</v>
      </c>
      <c r="R11219" t="s">
        <v>83</v>
      </c>
      <c r="S11219" t="s">
        <v>83</v>
      </c>
      <c r="T11219" t="str">
        <f>_xlfn.XLOOKUP(A11219,MI_Match_Analysis!$A$2:$A$8,MI_Match_Analysis!$F$2:$F$8,"Not Found")</f>
        <v>Not Found</v>
      </c>
    </row>
    <row r="11220" spans="1:20" hidden="1" x14ac:dyDescent="0.3">
      <c r="A11220">
        <v>49</v>
      </c>
      <c r="B11220" s="1">
        <v>46148</v>
      </c>
      <c r="C11220" t="s">
        <v>162</v>
      </c>
      <c r="D11220" t="s">
        <v>75</v>
      </c>
      <c r="E11220" t="s">
        <v>25</v>
      </c>
      <c r="F11220" t="s">
        <v>47</v>
      </c>
      <c r="G11220">
        <v>1</v>
      </c>
      <c r="H11220">
        <v>4.3</v>
      </c>
      <c r="I11220" t="s">
        <v>164</v>
      </c>
      <c r="J11220" t="s">
        <v>215</v>
      </c>
      <c r="K11220">
        <v>4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 t="s">
        <v>83</v>
      </c>
      <c r="R11220" t="s">
        <v>83</v>
      </c>
      <c r="S11220" t="s">
        <v>83</v>
      </c>
      <c r="T11220" t="str">
        <f>_xlfn.XLOOKUP(A11220,MI_Match_Analysis!$A$2:$A$8,MI_Match_Analysis!$F$2:$F$8,"Not Found")</f>
        <v>Not Found</v>
      </c>
    </row>
    <row r="11221" spans="1:20" hidden="1" x14ac:dyDescent="0.3">
      <c r="A11221">
        <v>49</v>
      </c>
      <c r="B11221" s="1">
        <v>46148</v>
      </c>
      <c r="C11221" t="s">
        <v>162</v>
      </c>
      <c r="D11221" t="s">
        <v>75</v>
      </c>
      <c r="E11221" t="s">
        <v>25</v>
      </c>
      <c r="F11221" t="s">
        <v>47</v>
      </c>
      <c r="G11221">
        <v>1</v>
      </c>
      <c r="H11221">
        <v>4.4000000000000004</v>
      </c>
      <c r="I11221" t="s">
        <v>164</v>
      </c>
      <c r="J11221" t="s">
        <v>215</v>
      </c>
      <c r="K11221">
        <v>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 t="s">
        <v>83</v>
      </c>
      <c r="R11221" t="s">
        <v>83</v>
      </c>
      <c r="S11221" t="s">
        <v>83</v>
      </c>
      <c r="T11221" t="str">
        <f>_xlfn.XLOOKUP(A11221,MI_Match_Analysis!$A$2:$A$8,MI_Match_Analysis!$F$2:$F$8,"Not Found")</f>
        <v>Not Found</v>
      </c>
    </row>
    <row r="11222" spans="1:20" hidden="1" x14ac:dyDescent="0.3">
      <c r="A11222">
        <v>49</v>
      </c>
      <c r="B11222" s="1">
        <v>46148</v>
      </c>
      <c r="C11222" t="s">
        <v>162</v>
      </c>
      <c r="D11222" t="s">
        <v>75</v>
      </c>
      <c r="E11222" t="s">
        <v>25</v>
      </c>
      <c r="F11222" t="s">
        <v>47</v>
      </c>
      <c r="G11222">
        <v>1</v>
      </c>
      <c r="H11222">
        <v>4.5</v>
      </c>
      <c r="I11222" t="s">
        <v>30</v>
      </c>
      <c r="J11222" t="s">
        <v>215</v>
      </c>
      <c r="K11222">
        <v>1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 t="s">
        <v>83</v>
      </c>
      <c r="R11222" t="s">
        <v>83</v>
      </c>
      <c r="S11222" t="s">
        <v>83</v>
      </c>
      <c r="T11222" t="str">
        <f>_xlfn.XLOOKUP(A11222,MI_Match_Analysis!$A$2:$A$8,MI_Match_Analysis!$F$2:$F$8,"Not Found")</f>
        <v>Not Found</v>
      </c>
    </row>
    <row r="11223" spans="1:20" hidden="1" x14ac:dyDescent="0.3">
      <c r="A11223">
        <v>49</v>
      </c>
      <c r="B11223" s="1">
        <v>46148</v>
      </c>
      <c r="C11223" t="s">
        <v>162</v>
      </c>
      <c r="D11223" t="s">
        <v>75</v>
      </c>
      <c r="E11223" t="s">
        <v>25</v>
      </c>
      <c r="F11223" t="s">
        <v>47</v>
      </c>
      <c r="G11223">
        <v>1</v>
      </c>
      <c r="H11223">
        <v>4.5999999999999996</v>
      </c>
      <c r="I11223" t="s">
        <v>164</v>
      </c>
      <c r="J11223" t="s">
        <v>215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 t="s">
        <v>83</v>
      </c>
      <c r="R11223" t="s">
        <v>83</v>
      </c>
      <c r="S11223" t="s">
        <v>83</v>
      </c>
      <c r="T11223" t="str">
        <f>_xlfn.XLOOKUP(A11223,MI_Match_Analysis!$A$2:$A$8,MI_Match_Analysis!$F$2:$F$8,"Not Found")</f>
        <v>Not Found</v>
      </c>
    </row>
    <row r="11224" spans="1:20" hidden="1" x14ac:dyDescent="0.3">
      <c r="A11224">
        <v>49</v>
      </c>
      <c r="B11224" s="1">
        <v>46148</v>
      </c>
      <c r="C11224" t="s">
        <v>162</v>
      </c>
      <c r="D11224" t="s">
        <v>75</v>
      </c>
      <c r="E11224" t="s">
        <v>25</v>
      </c>
      <c r="F11224" t="s">
        <v>47</v>
      </c>
      <c r="G11224">
        <v>1</v>
      </c>
      <c r="H11224">
        <v>5.0999999999999996</v>
      </c>
      <c r="I11224" t="s">
        <v>30</v>
      </c>
      <c r="J11224" t="s">
        <v>303</v>
      </c>
      <c r="K11224">
        <v>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 t="s">
        <v>83</v>
      </c>
      <c r="R11224" t="s">
        <v>83</v>
      </c>
      <c r="S11224" t="s">
        <v>83</v>
      </c>
      <c r="T11224" t="str">
        <f>_xlfn.XLOOKUP(A11224,MI_Match_Analysis!$A$2:$A$8,MI_Match_Analysis!$F$2:$F$8,"Not Found")</f>
        <v>Not Found</v>
      </c>
    </row>
    <row r="11225" spans="1:20" hidden="1" x14ac:dyDescent="0.3">
      <c r="A11225">
        <v>49</v>
      </c>
      <c r="B11225" s="1">
        <v>46148</v>
      </c>
      <c r="C11225" t="s">
        <v>162</v>
      </c>
      <c r="D11225" t="s">
        <v>75</v>
      </c>
      <c r="E11225" t="s">
        <v>25</v>
      </c>
      <c r="F11225" t="s">
        <v>47</v>
      </c>
      <c r="G11225">
        <v>1</v>
      </c>
      <c r="H11225">
        <v>5.2</v>
      </c>
      <c r="I11225" t="s">
        <v>164</v>
      </c>
      <c r="J11225" t="s">
        <v>303</v>
      </c>
      <c r="K11225">
        <v>6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 t="s">
        <v>83</v>
      </c>
      <c r="R11225" t="s">
        <v>83</v>
      </c>
      <c r="S11225" t="s">
        <v>83</v>
      </c>
      <c r="T11225" t="str">
        <f>_xlfn.XLOOKUP(A11225,MI_Match_Analysis!$A$2:$A$8,MI_Match_Analysis!$F$2:$F$8,"Not Found")</f>
        <v>Not Found</v>
      </c>
    </row>
    <row r="11226" spans="1:20" hidden="1" x14ac:dyDescent="0.3">
      <c r="A11226">
        <v>49</v>
      </c>
      <c r="B11226" s="1">
        <v>46148</v>
      </c>
      <c r="C11226" t="s">
        <v>162</v>
      </c>
      <c r="D11226" t="s">
        <v>75</v>
      </c>
      <c r="E11226" t="s">
        <v>25</v>
      </c>
      <c r="F11226" t="s">
        <v>47</v>
      </c>
      <c r="G11226">
        <v>1</v>
      </c>
      <c r="H11226">
        <v>5.3</v>
      </c>
      <c r="I11226" t="s">
        <v>164</v>
      </c>
      <c r="J11226" t="s">
        <v>303</v>
      </c>
      <c r="K11226">
        <v>1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 t="s">
        <v>83</v>
      </c>
      <c r="R11226" t="s">
        <v>83</v>
      </c>
      <c r="S11226" t="s">
        <v>83</v>
      </c>
      <c r="T11226" t="str">
        <f>_xlfn.XLOOKUP(A11226,MI_Match_Analysis!$A$2:$A$8,MI_Match_Analysis!$F$2:$F$8,"Not Found")</f>
        <v>Not Found</v>
      </c>
    </row>
    <row r="11227" spans="1:20" hidden="1" x14ac:dyDescent="0.3">
      <c r="A11227">
        <v>49</v>
      </c>
      <c r="B11227" s="1">
        <v>46148</v>
      </c>
      <c r="C11227" t="s">
        <v>162</v>
      </c>
      <c r="D11227" t="s">
        <v>75</v>
      </c>
      <c r="E11227" t="s">
        <v>25</v>
      </c>
      <c r="F11227" t="s">
        <v>47</v>
      </c>
      <c r="G11227">
        <v>1</v>
      </c>
      <c r="H11227">
        <v>5.4</v>
      </c>
      <c r="I11227" t="s">
        <v>30</v>
      </c>
      <c r="J11227" t="s">
        <v>303</v>
      </c>
      <c r="K11227">
        <v>4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 t="s">
        <v>83</v>
      </c>
      <c r="R11227" t="s">
        <v>83</v>
      </c>
      <c r="S11227" t="s">
        <v>83</v>
      </c>
      <c r="T11227" t="str">
        <f>_xlfn.XLOOKUP(A11227,MI_Match_Analysis!$A$2:$A$8,MI_Match_Analysis!$F$2:$F$8,"Not Found")</f>
        <v>Not Found</v>
      </c>
    </row>
    <row r="11228" spans="1:20" hidden="1" x14ac:dyDescent="0.3">
      <c r="A11228">
        <v>49</v>
      </c>
      <c r="B11228" s="1">
        <v>46148</v>
      </c>
      <c r="C11228" t="s">
        <v>162</v>
      </c>
      <c r="D11228" t="s">
        <v>75</v>
      </c>
      <c r="E11228" t="s">
        <v>25</v>
      </c>
      <c r="F11228" t="s">
        <v>47</v>
      </c>
      <c r="G11228">
        <v>1</v>
      </c>
      <c r="H11228">
        <v>5.5</v>
      </c>
      <c r="I11228" t="s">
        <v>30</v>
      </c>
      <c r="J11228" t="s">
        <v>303</v>
      </c>
      <c r="K11228">
        <v>1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 t="s">
        <v>83</v>
      </c>
      <c r="R11228" t="s">
        <v>83</v>
      </c>
      <c r="S11228" t="s">
        <v>83</v>
      </c>
      <c r="T11228" t="str">
        <f>_xlfn.XLOOKUP(A11228,MI_Match_Analysis!$A$2:$A$8,MI_Match_Analysis!$F$2:$F$8,"Not Found")</f>
        <v>Not Found</v>
      </c>
    </row>
    <row r="11229" spans="1:20" hidden="1" x14ac:dyDescent="0.3">
      <c r="A11229">
        <v>49</v>
      </c>
      <c r="B11229" s="1">
        <v>46148</v>
      </c>
      <c r="C11229" t="s">
        <v>162</v>
      </c>
      <c r="D11229" t="s">
        <v>75</v>
      </c>
      <c r="E11229" t="s">
        <v>25</v>
      </c>
      <c r="F11229" t="s">
        <v>47</v>
      </c>
      <c r="G11229">
        <v>1</v>
      </c>
      <c r="H11229">
        <v>5.6</v>
      </c>
      <c r="I11229" t="s">
        <v>164</v>
      </c>
      <c r="J11229" t="s">
        <v>303</v>
      </c>
      <c r="K11229">
        <v>1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 t="s">
        <v>83</v>
      </c>
      <c r="R11229" t="s">
        <v>83</v>
      </c>
      <c r="S11229" t="s">
        <v>83</v>
      </c>
      <c r="T11229" t="str">
        <f>_xlfn.XLOOKUP(A11229,MI_Match_Analysis!$A$2:$A$8,MI_Match_Analysis!$F$2:$F$8,"Not Found")</f>
        <v>Not Found</v>
      </c>
    </row>
    <row r="11230" spans="1:20" hidden="1" x14ac:dyDescent="0.3">
      <c r="A11230">
        <v>49</v>
      </c>
      <c r="B11230" s="1">
        <v>46148</v>
      </c>
      <c r="C11230" t="s">
        <v>162</v>
      </c>
      <c r="D11230" t="s">
        <v>75</v>
      </c>
      <c r="E11230" t="s">
        <v>25</v>
      </c>
      <c r="F11230" t="s">
        <v>47</v>
      </c>
      <c r="G11230">
        <v>1</v>
      </c>
      <c r="H11230">
        <v>6.1</v>
      </c>
      <c r="I11230" t="s">
        <v>164</v>
      </c>
      <c r="J11230" t="s">
        <v>216</v>
      </c>
      <c r="K11230">
        <v>2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 t="s">
        <v>83</v>
      </c>
      <c r="R11230" t="s">
        <v>83</v>
      </c>
      <c r="S11230" t="s">
        <v>83</v>
      </c>
      <c r="T11230" t="str">
        <f>_xlfn.XLOOKUP(A11230,MI_Match_Analysis!$A$2:$A$8,MI_Match_Analysis!$F$2:$F$8,"Not Found")</f>
        <v>Not Found</v>
      </c>
    </row>
    <row r="11231" spans="1:20" hidden="1" x14ac:dyDescent="0.3">
      <c r="A11231">
        <v>49</v>
      </c>
      <c r="B11231" s="1">
        <v>46148</v>
      </c>
      <c r="C11231" t="s">
        <v>162</v>
      </c>
      <c r="D11231" t="s">
        <v>75</v>
      </c>
      <c r="E11231" t="s">
        <v>25</v>
      </c>
      <c r="F11231" t="s">
        <v>47</v>
      </c>
      <c r="G11231">
        <v>1</v>
      </c>
      <c r="H11231">
        <v>6.2</v>
      </c>
      <c r="I11231" t="s">
        <v>164</v>
      </c>
      <c r="J11231" t="s">
        <v>216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 t="s">
        <v>83</v>
      </c>
      <c r="R11231" t="s">
        <v>83</v>
      </c>
      <c r="S11231" t="s">
        <v>83</v>
      </c>
      <c r="T11231" t="str">
        <f>_xlfn.XLOOKUP(A11231,MI_Match_Analysis!$A$2:$A$8,MI_Match_Analysis!$F$2:$F$8,"Not Found")</f>
        <v>Not Found</v>
      </c>
    </row>
    <row r="11232" spans="1:20" hidden="1" x14ac:dyDescent="0.3">
      <c r="A11232">
        <v>49</v>
      </c>
      <c r="B11232" s="1">
        <v>46148</v>
      </c>
      <c r="C11232" t="s">
        <v>162</v>
      </c>
      <c r="D11232" t="s">
        <v>75</v>
      </c>
      <c r="E11232" t="s">
        <v>25</v>
      </c>
      <c r="F11232" t="s">
        <v>47</v>
      </c>
      <c r="G11232">
        <v>1</v>
      </c>
      <c r="H11232">
        <v>6.3</v>
      </c>
      <c r="I11232" t="s">
        <v>30</v>
      </c>
      <c r="J11232" t="s">
        <v>216</v>
      </c>
      <c r="K11232">
        <v>1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 t="s">
        <v>83</v>
      </c>
      <c r="R11232" t="s">
        <v>83</v>
      </c>
      <c r="S11232" t="s">
        <v>83</v>
      </c>
      <c r="T11232" t="str">
        <f>_xlfn.XLOOKUP(A11232,MI_Match_Analysis!$A$2:$A$8,MI_Match_Analysis!$F$2:$F$8,"Not Found")</f>
        <v>Not Found</v>
      </c>
    </row>
    <row r="11233" spans="1:20" hidden="1" x14ac:dyDescent="0.3">
      <c r="A11233">
        <v>49</v>
      </c>
      <c r="B11233" s="1">
        <v>46148</v>
      </c>
      <c r="C11233" t="s">
        <v>162</v>
      </c>
      <c r="D11233" t="s">
        <v>75</v>
      </c>
      <c r="E11233" t="s">
        <v>25</v>
      </c>
      <c r="F11233" t="s">
        <v>47</v>
      </c>
      <c r="G11233">
        <v>1</v>
      </c>
      <c r="H11233">
        <v>6.4</v>
      </c>
      <c r="I11233" t="s">
        <v>164</v>
      </c>
      <c r="J11233" t="s">
        <v>216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 t="s">
        <v>165</v>
      </c>
      <c r="R11233" t="s">
        <v>164</v>
      </c>
      <c r="S11233" t="s">
        <v>215</v>
      </c>
      <c r="T11233" t="str">
        <f>_xlfn.XLOOKUP(A11233,MI_Match_Analysis!$A$2:$A$8,MI_Match_Analysis!$F$2:$F$8,"Not Found")</f>
        <v>Not Found</v>
      </c>
    </row>
    <row r="11234" spans="1:20" hidden="1" x14ac:dyDescent="0.3">
      <c r="A11234">
        <v>49</v>
      </c>
      <c r="B11234" s="1">
        <v>46148</v>
      </c>
      <c r="C11234" t="s">
        <v>162</v>
      </c>
      <c r="D11234" t="s">
        <v>75</v>
      </c>
      <c r="E11234" t="s">
        <v>25</v>
      </c>
      <c r="F11234" t="s">
        <v>47</v>
      </c>
      <c r="G11234">
        <v>1</v>
      </c>
      <c r="H11234">
        <v>6.4</v>
      </c>
      <c r="I11234" t="s">
        <v>164</v>
      </c>
      <c r="J11234" t="s">
        <v>216</v>
      </c>
      <c r="K11234">
        <v>0</v>
      </c>
      <c r="L11234">
        <v>1</v>
      </c>
      <c r="M11234">
        <v>1</v>
      </c>
      <c r="N11234">
        <v>0</v>
      </c>
      <c r="O11234">
        <v>0</v>
      </c>
      <c r="P11234">
        <v>0</v>
      </c>
      <c r="Q11234" t="s">
        <v>83</v>
      </c>
      <c r="R11234" t="s">
        <v>83</v>
      </c>
      <c r="S11234" t="s">
        <v>83</v>
      </c>
      <c r="T11234" t="str">
        <f>_xlfn.XLOOKUP(A11234,MI_Match_Analysis!$A$2:$A$8,MI_Match_Analysis!$F$2:$F$8,"Not Found")</f>
        <v>Not Found</v>
      </c>
    </row>
    <row r="11235" spans="1:20" hidden="1" x14ac:dyDescent="0.3">
      <c r="A11235">
        <v>49</v>
      </c>
      <c r="B11235" s="1">
        <v>46148</v>
      </c>
      <c r="C11235" t="s">
        <v>162</v>
      </c>
      <c r="D11235" t="s">
        <v>75</v>
      </c>
      <c r="E11235" t="s">
        <v>25</v>
      </c>
      <c r="F11235" t="s">
        <v>47</v>
      </c>
      <c r="G11235">
        <v>1</v>
      </c>
      <c r="H11235">
        <v>6.5</v>
      </c>
      <c r="I11235" t="s">
        <v>170</v>
      </c>
      <c r="J11235" t="s">
        <v>216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 t="s">
        <v>83</v>
      </c>
      <c r="R11235" t="s">
        <v>83</v>
      </c>
      <c r="S11235" t="s">
        <v>83</v>
      </c>
      <c r="T11235" t="str">
        <f>_xlfn.XLOOKUP(A11235,MI_Match_Analysis!$A$2:$A$8,MI_Match_Analysis!$F$2:$F$8,"Not Found")</f>
        <v>Not Found</v>
      </c>
    </row>
    <row r="11236" spans="1:20" hidden="1" x14ac:dyDescent="0.3">
      <c r="A11236">
        <v>49</v>
      </c>
      <c r="B11236" s="1">
        <v>46148</v>
      </c>
      <c r="C11236" t="s">
        <v>162</v>
      </c>
      <c r="D11236" t="s">
        <v>75</v>
      </c>
      <c r="E11236" t="s">
        <v>25</v>
      </c>
      <c r="F11236" t="s">
        <v>47</v>
      </c>
      <c r="G11236">
        <v>1</v>
      </c>
      <c r="H11236">
        <v>6.6</v>
      </c>
      <c r="I11236" t="s">
        <v>30</v>
      </c>
      <c r="J11236" t="s">
        <v>216</v>
      </c>
      <c r="K11236">
        <v>1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 t="s">
        <v>83</v>
      </c>
      <c r="R11236" t="s">
        <v>83</v>
      </c>
      <c r="S11236" t="s">
        <v>83</v>
      </c>
      <c r="T11236" t="str">
        <f>_xlfn.XLOOKUP(A11236,MI_Match_Analysis!$A$2:$A$8,MI_Match_Analysis!$F$2:$F$8,"Not Found")</f>
        <v>Not Found</v>
      </c>
    </row>
    <row r="11237" spans="1:20" hidden="1" x14ac:dyDescent="0.3">
      <c r="A11237">
        <v>49</v>
      </c>
      <c r="B11237" s="1">
        <v>46148</v>
      </c>
      <c r="C11237" t="s">
        <v>162</v>
      </c>
      <c r="D11237" t="s">
        <v>75</v>
      </c>
      <c r="E11237" t="s">
        <v>25</v>
      </c>
      <c r="F11237" t="s">
        <v>47</v>
      </c>
      <c r="G11237">
        <v>1</v>
      </c>
      <c r="H11237">
        <v>7.1</v>
      </c>
      <c r="I11237" t="s">
        <v>30</v>
      </c>
      <c r="J11237" t="s">
        <v>303</v>
      </c>
      <c r="K11237">
        <v>1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 t="s">
        <v>83</v>
      </c>
      <c r="R11237" t="s">
        <v>83</v>
      </c>
      <c r="S11237" t="s">
        <v>83</v>
      </c>
      <c r="T11237" t="str">
        <f>_xlfn.XLOOKUP(A11237,MI_Match_Analysis!$A$2:$A$8,MI_Match_Analysis!$F$2:$F$8,"Not Found")</f>
        <v>Not Found</v>
      </c>
    </row>
    <row r="11238" spans="1:20" hidden="1" x14ac:dyDescent="0.3">
      <c r="A11238">
        <v>49</v>
      </c>
      <c r="B11238" s="1">
        <v>46148</v>
      </c>
      <c r="C11238" t="s">
        <v>162</v>
      </c>
      <c r="D11238" t="s">
        <v>75</v>
      </c>
      <c r="E11238" t="s">
        <v>25</v>
      </c>
      <c r="F11238" t="s">
        <v>47</v>
      </c>
      <c r="G11238">
        <v>1</v>
      </c>
      <c r="H11238">
        <v>7.2</v>
      </c>
      <c r="I11238" t="s">
        <v>170</v>
      </c>
      <c r="J11238" t="s">
        <v>303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 t="s">
        <v>83</v>
      </c>
      <c r="R11238" t="s">
        <v>83</v>
      </c>
      <c r="S11238" t="s">
        <v>83</v>
      </c>
      <c r="T11238" t="str">
        <f>_xlfn.XLOOKUP(A11238,MI_Match_Analysis!$A$2:$A$8,MI_Match_Analysis!$F$2:$F$8,"Not Found")</f>
        <v>Not Found</v>
      </c>
    </row>
    <row r="11239" spans="1:20" hidden="1" x14ac:dyDescent="0.3">
      <c r="A11239">
        <v>49</v>
      </c>
      <c r="B11239" s="1">
        <v>46148</v>
      </c>
      <c r="C11239" t="s">
        <v>162</v>
      </c>
      <c r="D11239" t="s">
        <v>75</v>
      </c>
      <c r="E11239" t="s">
        <v>25</v>
      </c>
      <c r="F11239" t="s">
        <v>47</v>
      </c>
      <c r="G11239">
        <v>1</v>
      </c>
      <c r="H11239">
        <v>7.3</v>
      </c>
      <c r="I11239" t="s">
        <v>170</v>
      </c>
      <c r="J11239" t="s">
        <v>303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 t="s">
        <v>83</v>
      </c>
      <c r="R11239" t="s">
        <v>83</v>
      </c>
      <c r="S11239" t="s">
        <v>83</v>
      </c>
      <c r="T11239" t="str">
        <f>_xlfn.XLOOKUP(A11239,MI_Match_Analysis!$A$2:$A$8,MI_Match_Analysis!$F$2:$F$8,"Not Found")</f>
        <v>Not Found</v>
      </c>
    </row>
    <row r="11240" spans="1:20" hidden="1" x14ac:dyDescent="0.3">
      <c r="A11240">
        <v>49</v>
      </c>
      <c r="B11240" s="1">
        <v>46148</v>
      </c>
      <c r="C11240" t="s">
        <v>162</v>
      </c>
      <c r="D11240" t="s">
        <v>75</v>
      </c>
      <c r="E11240" t="s">
        <v>25</v>
      </c>
      <c r="F11240" t="s">
        <v>47</v>
      </c>
      <c r="G11240">
        <v>1</v>
      </c>
      <c r="H11240">
        <v>7.4</v>
      </c>
      <c r="I11240" t="s">
        <v>170</v>
      </c>
      <c r="J11240" t="s">
        <v>303</v>
      </c>
      <c r="K11240">
        <v>1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 t="s">
        <v>83</v>
      </c>
      <c r="R11240" t="s">
        <v>83</v>
      </c>
      <c r="S11240" t="s">
        <v>83</v>
      </c>
      <c r="T11240" t="str">
        <f>_xlfn.XLOOKUP(A11240,MI_Match_Analysis!$A$2:$A$8,MI_Match_Analysis!$F$2:$F$8,"Not Found")</f>
        <v>Not Found</v>
      </c>
    </row>
    <row r="11241" spans="1:20" hidden="1" x14ac:dyDescent="0.3">
      <c r="A11241">
        <v>49</v>
      </c>
      <c r="B11241" s="1">
        <v>46148</v>
      </c>
      <c r="C11241" t="s">
        <v>162</v>
      </c>
      <c r="D11241" t="s">
        <v>75</v>
      </c>
      <c r="E11241" t="s">
        <v>25</v>
      </c>
      <c r="F11241" t="s">
        <v>47</v>
      </c>
      <c r="G11241">
        <v>1</v>
      </c>
      <c r="H11241">
        <v>7.5</v>
      </c>
      <c r="I11241" t="s">
        <v>30</v>
      </c>
      <c r="J11241" t="s">
        <v>303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 t="s">
        <v>83</v>
      </c>
      <c r="R11241" t="s">
        <v>83</v>
      </c>
      <c r="S11241" t="s">
        <v>83</v>
      </c>
      <c r="T11241" t="str">
        <f>_xlfn.XLOOKUP(A11241,MI_Match_Analysis!$A$2:$A$8,MI_Match_Analysis!$F$2:$F$8,"Not Found")</f>
        <v>Not Found</v>
      </c>
    </row>
    <row r="11242" spans="1:20" hidden="1" x14ac:dyDescent="0.3">
      <c r="A11242">
        <v>49</v>
      </c>
      <c r="B11242" s="1">
        <v>46148</v>
      </c>
      <c r="C11242" t="s">
        <v>162</v>
      </c>
      <c r="D11242" t="s">
        <v>75</v>
      </c>
      <c r="E11242" t="s">
        <v>25</v>
      </c>
      <c r="F11242" t="s">
        <v>47</v>
      </c>
      <c r="G11242">
        <v>1</v>
      </c>
      <c r="H11242">
        <v>7.6</v>
      </c>
      <c r="I11242" t="s">
        <v>30</v>
      </c>
      <c r="J11242" t="s">
        <v>303</v>
      </c>
      <c r="K11242">
        <v>6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 t="s">
        <v>83</v>
      </c>
      <c r="R11242" t="s">
        <v>83</v>
      </c>
      <c r="S11242" t="s">
        <v>83</v>
      </c>
      <c r="T11242" t="str">
        <f>_xlfn.XLOOKUP(A11242,MI_Match_Analysis!$A$2:$A$8,MI_Match_Analysis!$F$2:$F$8,"Not Found")</f>
        <v>Not Found</v>
      </c>
    </row>
    <row r="11243" spans="1:20" hidden="1" x14ac:dyDescent="0.3">
      <c r="A11243">
        <v>49</v>
      </c>
      <c r="B11243" s="1">
        <v>46148</v>
      </c>
      <c r="C11243" t="s">
        <v>162</v>
      </c>
      <c r="D11243" t="s">
        <v>75</v>
      </c>
      <c r="E11243" t="s">
        <v>25</v>
      </c>
      <c r="F11243" t="s">
        <v>47</v>
      </c>
      <c r="G11243">
        <v>1</v>
      </c>
      <c r="H11243">
        <v>8.1</v>
      </c>
      <c r="I11243" t="s">
        <v>170</v>
      </c>
      <c r="J11243" t="s">
        <v>216</v>
      </c>
      <c r="K11243">
        <v>6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 t="s">
        <v>83</v>
      </c>
      <c r="R11243" t="s">
        <v>83</v>
      </c>
      <c r="S11243" t="s">
        <v>83</v>
      </c>
      <c r="T11243" t="str">
        <f>_xlfn.XLOOKUP(A11243,MI_Match_Analysis!$A$2:$A$8,MI_Match_Analysis!$F$2:$F$8,"Not Found")</f>
        <v>Not Found</v>
      </c>
    </row>
    <row r="11244" spans="1:20" hidden="1" x14ac:dyDescent="0.3">
      <c r="A11244">
        <v>49</v>
      </c>
      <c r="B11244" s="1">
        <v>46148</v>
      </c>
      <c r="C11244" t="s">
        <v>162</v>
      </c>
      <c r="D11244" t="s">
        <v>75</v>
      </c>
      <c r="E11244" t="s">
        <v>25</v>
      </c>
      <c r="F11244" t="s">
        <v>47</v>
      </c>
      <c r="G11244">
        <v>1</v>
      </c>
      <c r="H11244">
        <v>8.1999999999999993</v>
      </c>
      <c r="I11244" t="s">
        <v>170</v>
      </c>
      <c r="J11244" t="s">
        <v>216</v>
      </c>
      <c r="K11244">
        <v>1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 t="s">
        <v>83</v>
      </c>
      <c r="R11244" t="s">
        <v>83</v>
      </c>
      <c r="S11244" t="s">
        <v>83</v>
      </c>
      <c r="T11244" t="str">
        <f>_xlfn.XLOOKUP(A11244,MI_Match_Analysis!$A$2:$A$8,MI_Match_Analysis!$F$2:$F$8,"Not Found")</f>
        <v>Not Found</v>
      </c>
    </row>
    <row r="11245" spans="1:20" hidden="1" x14ac:dyDescent="0.3">
      <c r="A11245">
        <v>49</v>
      </c>
      <c r="B11245" s="1">
        <v>46148</v>
      </c>
      <c r="C11245" t="s">
        <v>162</v>
      </c>
      <c r="D11245" t="s">
        <v>75</v>
      </c>
      <c r="E11245" t="s">
        <v>25</v>
      </c>
      <c r="F11245" t="s">
        <v>47</v>
      </c>
      <c r="G11245">
        <v>1</v>
      </c>
      <c r="H11245">
        <v>8.3000000000000007</v>
      </c>
      <c r="I11245" t="s">
        <v>30</v>
      </c>
      <c r="J11245" t="s">
        <v>216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 t="s">
        <v>83</v>
      </c>
      <c r="R11245" t="s">
        <v>83</v>
      </c>
      <c r="S11245" t="s">
        <v>83</v>
      </c>
      <c r="T11245" t="str">
        <f>_xlfn.XLOOKUP(A11245,MI_Match_Analysis!$A$2:$A$8,MI_Match_Analysis!$F$2:$F$8,"Not Found")</f>
        <v>Not Found</v>
      </c>
    </row>
    <row r="11246" spans="1:20" hidden="1" x14ac:dyDescent="0.3">
      <c r="A11246">
        <v>49</v>
      </c>
      <c r="B11246" s="1">
        <v>46148</v>
      </c>
      <c r="C11246" t="s">
        <v>162</v>
      </c>
      <c r="D11246" t="s">
        <v>75</v>
      </c>
      <c r="E11246" t="s">
        <v>25</v>
      </c>
      <c r="F11246" t="s">
        <v>47</v>
      </c>
      <c r="G11246">
        <v>1</v>
      </c>
      <c r="H11246">
        <v>8.4</v>
      </c>
      <c r="I11246" t="s">
        <v>170</v>
      </c>
      <c r="J11246" t="s">
        <v>216</v>
      </c>
      <c r="K11246">
        <v>4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 t="s">
        <v>83</v>
      </c>
      <c r="R11246" t="s">
        <v>83</v>
      </c>
      <c r="S11246" t="s">
        <v>83</v>
      </c>
      <c r="T11246" t="str">
        <f>_xlfn.XLOOKUP(A11246,MI_Match_Analysis!$A$2:$A$8,MI_Match_Analysis!$F$2:$F$8,"Not Found")</f>
        <v>Not Found</v>
      </c>
    </row>
    <row r="11247" spans="1:20" hidden="1" x14ac:dyDescent="0.3">
      <c r="A11247">
        <v>49</v>
      </c>
      <c r="B11247" s="1">
        <v>46148</v>
      </c>
      <c r="C11247" t="s">
        <v>162</v>
      </c>
      <c r="D11247" t="s">
        <v>75</v>
      </c>
      <c r="E11247" t="s">
        <v>25</v>
      </c>
      <c r="F11247" t="s">
        <v>47</v>
      </c>
      <c r="G11247">
        <v>1</v>
      </c>
      <c r="H11247">
        <v>8.5</v>
      </c>
      <c r="I11247" t="s">
        <v>170</v>
      </c>
      <c r="J11247" t="s">
        <v>216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 t="s">
        <v>83</v>
      </c>
      <c r="R11247" t="s">
        <v>83</v>
      </c>
      <c r="S11247" t="s">
        <v>83</v>
      </c>
      <c r="T11247" t="str">
        <f>_xlfn.XLOOKUP(A11247,MI_Match_Analysis!$A$2:$A$8,MI_Match_Analysis!$F$2:$F$8,"Not Found")</f>
        <v>Not Found</v>
      </c>
    </row>
    <row r="11248" spans="1:20" hidden="1" x14ac:dyDescent="0.3">
      <c r="A11248">
        <v>49</v>
      </c>
      <c r="B11248" s="1">
        <v>46148</v>
      </c>
      <c r="C11248" t="s">
        <v>162</v>
      </c>
      <c r="D11248" t="s">
        <v>75</v>
      </c>
      <c r="E11248" t="s">
        <v>25</v>
      </c>
      <c r="F11248" t="s">
        <v>47</v>
      </c>
      <c r="G11248">
        <v>1</v>
      </c>
      <c r="H11248">
        <v>8.6</v>
      </c>
      <c r="I11248" t="s">
        <v>170</v>
      </c>
      <c r="J11248" t="s">
        <v>216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 t="s">
        <v>83</v>
      </c>
      <c r="R11248" t="s">
        <v>83</v>
      </c>
      <c r="S11248" t="s">
        <v>83</v>
      </c>
      <c r="T11248" t="str">
        <f>_xlfn.XLOOKUP(A11248,MI_Match_Analysis!$A$2:$A$8,MI_Match_Analysis!$F$2:$F$8,"Not Found")</f>
        <v>Not Found</v>
      </c>
    </row>
    <row r="11249" spans="1:20" hidden="1" x14ac:dyDescent="0.3">
      <c r="A11249">
        <v>49</v>
      </c>
      <c r="B11249" s="1">
        <v>46148</v>
      </c>
      <c r="C11249" t="s">
        <v>162</v>
      </c>
      <c r="D11249" t="s">
        <v>75</v>
      </c>
      <c r="E11249" t="s">
        <v>25</v>
      </c>
      <c r="F11249" t="s">
        <v>47</v>
      </c>
      <c r="G11249">
        <v>1</v>
      </c>
      <c r="H11249">
        <v>9.1</v>
      </c>
      <c r="I11249" t="s">
        <v>170</v>
      </c>
      <c r="J11249" t="s">
        <v>66</v>
      </c>
      <c r="K11249">
        <v>2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 t="s">
        <v>83</v>
      </c>
      <c r="R11249" t="s">
        <v>83</v>
      </c>
      <c r="S11249" t="s">
        <v>83</v>
      </c>
      <c r="T11249" t="str">
        <f>_xlfn.XLOOKUP(A11249,MI_Match_Analysis!$A$2:$A$8,MI_Match_Analysis!$F$2:$F$8,"Not Found")</f>
        <v>Not Found</v>
      </c>
    </row>
    <row r="11250" spans="1:20" hidden="1" x14ac:dyDescent="0.3">
      <c r="A11250">
        <v>49</v>
      </c>
      <c r="B11250" s="1">
        <v>46148</v>
      </c>
      <c r="C11250" t="s">
        <v>162</v>
      </c>
      <c r="D11250" t="s">
        <v>75</v>
      </c>
      <c r="E11250" t="s">
        <v>25</v>
      </c>
      <c r="F11250" t="s">
        <v>47</v>
      </c>
      <c r="G11250">
        <v>1</v>
      </c>
      <c r="H11250">
        <v>9.1999999999999993</v>
      </c>
      <c r="I11250" t="s">
        <v>170</v>
      </c>
      <c r="J11250" t="s">
        <v>66</v>
      </c>
      <c r="K11250">
        <v>4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 t="s">
        <v>83</v>
      </c>
      <c r="R11250" t="s">
        <v>83</v>
      </c>
      <c r="S11250" t="s">
        <v>83</v>
      </c>
      <c r="T11250" t="str">
        <f>_xlfn.XLOOKUP(A11250,MI_Match_Analysis!$A$2:$A$8,MI_Match_Analysis!$F$2:$F$8,"Not Found")</f>
        <v>Not Found</v>
      </c>
    </row>
    <row r="11251" spans="1:20" hidden="1" x14ac:dyDescent="0.3">
      <c r="A11251">
        <v>49</v>
      </c>
      <c r="B11251" s="1">
        <v>46148</v>
      </c>
      <c r="C11251" t="s">
        <v>162</v>
      </c>
      <c r="D11251" t="s">
        <v>75</v>
      </c>
      <c r="E11251" t="s">
        <v>25</v>
      </c>
      <c r="F11251" t="s">
        <v>47</v>
      </c>
      <c r="G11251">
        <v>1</v>
      </c>
      <c r="H11251">
        <v>9.3000000000000007</v>
      </c>
      <c r="I11251" t="s">
        <v>170</v>
      </c>
      <c r="J11251" t="s">
        <v>66</v>
      </c>
      <c r="K11251">
        <v>1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 t="s">
        <v>83</v>
      </c>
      <c r="R11251" t="s">
        <v>83</v>
      </c>
      <c r="S11251" t="s">
        <v>83</v>
      </c>
      <c r="T11251" t="str">
        <f>_xlfn.XLOOKUP(A11251,MI_Match_Analysis!$A$2:$A$8,MI_Match_Analysis!$F$2:$F$8,"Not Found")</f>
        <v>Not Found</v>
      </c>
    </row>
    <row r="11252" spans="1:20" hidden="1" x14ac:dyDescent="0.3">
      <c r="A11252">
        <v>49</v>
      </c>
      <c r="B11252" s="1">
        <v>46148</v>
      </c>
      <c r="C11252" t="s">
        <v>162</v>
      </c>
      <c r="D11252" t="s">
        <v>75</v>
      </c>
      <c r="E11252" t="s">
        <v>25</v>
      </c>
      <c r="F11252" t="s">
        <v>47</v>
      </c>
      <c r="G11252">
        <v>1</v>
      </c>
      <c r="H11252">
        <v>9.4</v>
      </c>
      <c r="I11252" t="s">
        <v>30</v>
      </c>
      <c r="J11252" t="s">
        <v>66</v>
      </c>
      <c r="K11252">
        <v>1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 t="s">
        <v>83</v>
      </c>
      <c r="R11252" t="s">
        <v>83</v>
      </c>
      <c r="S11252" t="s">
        <v>83</v>
      </c>
      <c r="T11252" t="str">
        <f>_xlfn.XLOOKUP(A11252,MI_Match_Analysis!$A$2:$A$8,MI_Match_Analysis!$F$2:$F$8,"Not Found")</f>
        <v>Not Found</v>
      </c>
    </row>
    <row r="11253" spans="1:20" hidden="1" x14ac:dyDescent="0.3">
      <c r="A11253">
        <v>49</v>
      </c>
      <c r="B11253" s="1">
        <v>46148</v>
      </c>
      <c r="C11253" t="s">
        <v>162</v>
      </c>
      <c r="D11253" t="s">
        <v>75</v>
      </c>
      <c r="E11253" t="s">
        <v>25</v>
      </c>
      <c r="F11253" t="s">
        <v>47</v>
      </c>
      <c r="G11253">
        <v>1</v>
      </c>
      <c r="H11253">
        <v>9.5</v>
      </c>
      <c r="I11253" t="s">
        <v>170</v>
      </c>
      <c r="J11253" t="s">
        <v>66</v>
      </c>
      <c r="K11253">
        <v>2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 t="s">
        <v>83</v>
      </c>
      <c r="R11253" t="s">
        <v>83</v>
      </c>
      <c r="S11253" t="s">
        <v>83</v>
      </c>
      <c r="T11253" t="str">
        <f>_xlfn.XLOOKUP(A11253,MI_Match_Analysis!$A$2:$A$8,MI_Match_Analysis!$F$2:$F$8,"Not Found")</f>
        <v>Not Found</v>
      </c>
    </row>
    <row r="11254" spans="1:20" hidden="1" x14ac:dyDescent="0.3">
      <c r="A11254">
        <v>49</v>
      </c>
      <c r="B11254" s="1">
        <v>46148</v>
      </c>
      <c r="C11254" t="s">
        <v>162</v>
      </c>
      <c r="D11254" t="s">
        <v>75</v>
      </c>
      <c r="E11254" t="s">
        <v>25</v>
      </c>
      <c r="F11254" t="s">
        <v>47</v>
      </c>
      <c r="G11254">
        <v>1</v>
      </c>
      <c r="H11254">
        <v>9.6</v>
      </c>
      <c r="I11254" t="s">
        <v>170</v>
      </c>
      <c r="J11254" t="s">
        <v>66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 t="s">
        <v>83</v>
      </c>
      <c r="R11254" t="s">
        <v>83</v>
      </c>
      <c r="S11254" t="s">
        <v>83</v>
      </c>
      <c r="T11254" t="str">
        <f>_xlfn.XLOOKUP(A11254,MI_Match_Analysis!$A$2:$A$8,MI_Match_Analysis!$F$2:$F$8,"Not Found")</f>
        <v>Not Found</v>
      </c>
    </row>
    <row r="11255" spans="1:20" hidden="1" x14ac:dyDescent="0.3">
      <c r="A11255">
        <v>49</v>
      </c>
      <c r="B11255" s="1">
        <v>46148</v>
      </c>
      <c r="C11255" t="s">
        <v>162</v>
      </c>
      <c r="D11255" t="s">
        <v>75</v>
      </c>
      <c r="E11255" t="s">
        <v>25</v>
      </c>
      <c r="F11255" t="s">
        <v>47</v>
      </c>
      <c r="G11255">
        <v>1</v>
      </c>
      <c r="H11255">
        <v>10.1</v>
      </c>
      <c r="I11255" t="s">
        <v>170</v>
      </c>
      <c r="J11255" t="s">
        <v>216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 t="s">
        <v>83</v>
      </c>
      <c r="R11255" t="s">
        <v>83</v>
      </c>
      <c r="S11255" t="s">
        <v>83</v>
      </c>
      <c r="T11255" t="str">
        <f>_xlfn.XLOOKUP(A11255,MI_Match_Analysis!$A$2:$A$8,MI_Match_Analysis!$F$2:$F$8,"Not Found")</f>
        <v>Not Found</v>
      </c>
    </row>
    <row r="11256" spans="1:20" hidden="1" x14ac:dyDescent="0.3">
      <c r="A11256">
        <v>49</v>
      </c>
      <c r="B11256" s="1">
        <v>46148</v>
      </c>
      <c r="C11256" t="s">
        <v>162</v>
      </c>
      <c r="D11256" t="s">
        <v>75</v>
      </c>
      <c r="E11256" t="s">
        <v>25</v>
      </c>
      <c r="F11256" t="s">
        <v>47</v>
      </c>
      <c r="G11256">
        <v>1</v>
      </c>
      <c r="H11256">
        <v>10.199999999999999</v>
      </c>
      <c r="I11256" t="s">
        <v>30</v>
      </c>
      <c r="J11256" t="s">
        <v>216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 t="s">
        <v>83</v>
      </c>
      <c r="R11256" t="s">
        <v>83</v>
      </c>
      <c r="S11256" t="s">
        <v>83</v>
      </c>
      <c r="T11256" t="str">
        <f>_xlfn.XLOOKUP(A11256,MI_Match_Analysis!$A$2:$A$8,MI_Match_Analysis!$F$2:$F$8,"Not Found")</f>
        <v>Not Found</v>
      </c>
    </row>
    <row r="11257" spans="1:20" hidden="1" x14ac:dyDescent="0.3">
      <c r="A11257">
        <v>49</v>
      </c>
      <c r="B11257" s="1">
        <v>46148</v>
      </c>
      <c r="C11257" t="s">
        <v>162</v>
      </c>
      <c r="D11257" t="s">
        <v>75</v>
      </c>
      <c r="E11257" t="s">
        <v>25</v>
      </c>
      <c r="F11257" t="s">
        <v>47</v>
      </c>
      <c r="G11257">
        <v>1</v>
      </c>
      <c r="H11257">
        <v>10.3</v>
      </c>
      <c r="I11257" t="s">
        <v>170</v>
      </c>
      <c r="J11257" t="s">
        <v>216</v>
      </c>
      <c r="K11257">
        <v>1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 t="s">
        <v>83</v>
      </c>
      <c r="R11257" t="s">
        <v>83</v>
      </c>
      <c r="S11257" t="s">
        <v>83</v>
      </c>
      <c r="T11257" t="str">
        <f>_xlfn.XLOOKUP(A11257,MI_Match_Analysis!$A$2:$A$8,MI_Match_Analysis!$F$2:$F$8,"Not Found")</f>
        <v>Not Found</v>
      </c>
    </row>
    <row r="11258" spans="1:20" hidden="1" x14ac:dyDescent="0.3">
      <c r="A11258">
        <v>49</v>
      </c>
      <c r="B11258" s="1">
        <v>46148</v>
      </c>
      <c r="C11258" t="s">
        <v>162</v>
      </c>
      <c r="D11258" t="s">
        <v>75</v>
      </c>
      <c r="E11258" t="s">
        <v>25</v>
      </c>
      <c r="F11258" t="s">
        <v>47</v>
      </c>
      <c r="G11258">
        <v>1</v>
      </c>
      <c r="H11258">
        <v>10.4</v>
      </c>
      <c r="I11258" t="s">
        <v>30</v>
      </c>
      <c r="J11258" t="s">
        <v>216</v>
      </c>
      <c r="K11258">
        <v>1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 t="s">
        <v>83</v>
      </c>
      <c r="R11258" t="s">
        <v>83</v>
      </c>
      <c r="S11258" t="s">
        <v>83</v>
      </c>
      <c r="T11258" t="str">
        <f>_xlfn.XLOOKUP(A11258,MI_Match_Analysis!$A$2:$A$8,MI_Match_Analysis!$F$2:$F$8,"Not Found")</f>
        <v>Not Found</v>
      </c>
    </row>
    <row r="11259" spans="1:20" hidden="1" x14ac:dyDescent="0.3">
      <c r="A11259">
        <v>49</v>
      </c>
      <c r="B11259" s="1">
        <v>46148</v>
      </c>
      <c r="C11259" t="s">
        <v>162</v>
      </c>
      <c r="D11259" t="s">
        <v>75</v>
      </c>
      <c r="E11259" t="s">
        <v>25</v>
      </c>
      <c r="F11259" t="s">
        <v>47</v>
      </c>
      <c r="G11259">
        <v>1</v>
      </c>
      <c r="H11259">
        <v>10.5</v>
      </c>
      <c r="I11259" t="s">
        <v>170</v>
      </c>
      <c r="J11259" t="s">
        <v>216</v>
      </c>
      <c r="K11259">
        <v>0</v>
      </c>
      <c r="L11259">
        <v>1</v>
      </c>
      <c r="M11259">
        <v>0</v>
      </c>
      <c r="N11259">
        <v>0</v>
      </c>
      <c r="O11259">
        <v>1</v>
      </c>
      <c r="P11259">
        <v>0</v>
      </c>
      <c r="Q11259" t="s">
        <v>83</v>
      </c>
      <c r="R11259" t="s">
        <v>83</v>
      </c>
      <c r="S11259" t="s">
        <v>83</v>
      </c>
      <c r="T11259" t="str">
        <f>_xlfn.XLOOKUP(A11259,MI_Match_Analysis!$A$2:$A$8,MI_Match_Analysis!$F$2:$F$8,"Not Found")</f>
        <v>Not Found</v>
      </c>
    </row>
    <row r="11260" spans="1:20" hidden="1" x14ac:dyDescent="0.3">
      <c r="A11260">
        <v>49</v>
      </c>
      <c r="B11260" s="1">
        <v>46148</v>
      </c>
      <c r="C11260" t="s">
        <v>162</v>
      </c>
      <c r="D11260" t="s">
        <v>75</v>
      </c>
      <c r="E11260" t="s">
        <v>25</v>
      </c>
      <c r="F11260" t="s">
        <v>47</v>
      </c>
      <c r="G11260">
        <v>1</v>
      </c>
      <c r="H11260">
        <v>10.6</v>
      </c>
      <c r="I11260" t="s">
        <v>30</v>
      </c>
      <c r="J11260" t="s">
        <v>216</v>
      </c>
      <c r="K11260">
        <v>0</v>
      </c>
      <c r="L11260">
        <v>1</v>
      </c>
      <c r="M11260">
        <v>0</v>
      </c>
      <c r="N11260">
        <v>0</v>
      </c>
      <c r="O11260">
        <v>1</v>
      </c>
      <c r="P11260">
        <v>0</v>
      </c>
      <c r="Q11260" t="s">
        <v>83</v>
      </c>
      <c r="R11260" t="s">
        <v>83</v>
      </c>
      <c r="S11260" t="s">
        <v>83</v>
      </c>
      <c r="T11260" t="str">
        <f>_xlfn.XLOOKUP(A11260,MI_Match_Analysis!$A$2:$A$8,MI_Match_Analysis!$F$2:$F$8,"Not Found")</f>
        <v>Not Found</v>
      </c>
    </row>
    <row r="11261" spans="1:20" hidden="1" x14ac:dyDescent="0.3">
      <c r="A11261">
        <v>49</v>
      </c>
      <c r="B11261" s="1">
        <v>46148</v>
      </c>
      <c r="C11261" t="s">
        <v>162</v>
      </c>
      <c r="D11261" t="s">
        <v>75</v>
      </c>
      <c r="E11261" t="s">
        <v>25</v>
      </c>
      <c r="F11261" t="s">
        <v>47</v>
      </c>
      <c r="G11261">
        <v>1</v>
      </c>
      <c r="H11261">
        <v>11.1</v>
      </c>
      <c r="I11261" t="s">
        <v>30</v>
      </c>
      <c r="J11261" t="s">
        <v>66</v>
      </c>
      <c r="K11261">
        <v>4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 t="s">
        <v>83</v>
      </c>
      <c r="R11261" t="s">
        <v>83</v>
      </c>
      <c r="S11261" t="s">
        <v>83</v>
      </c>
      <c r="T11261" t="str">
        <f>_xlfn.XLOOKUP(A11261,MI_Match_Analysis!$A$2:$A$8,MI_Match_Analysis!$F$2:$F$8,"Not Found")</f>
        <v>Not Found</v>
      </c>
    </row>
    <row r="11262" spans="1:20" hidden="1" x14ac:dyDescent="0.3">
      <c r="A11262">
        <v>49</v>
      </c>
      <c r="B11262" s="1">
        <v>46148</v>
      </c>
      <c r="C11262" t="s">
        <v>162</v>
      </c>
      <c r="D11262" t="s">
        <v>75</v>
      </c>
      <c r="E11262" t="s">
        <v>25</v>
      </c>
      <c r="F11262" t="s">
        <v>47</v>
      </c>
      <c r="G11262">
        <v>1</v>
      </c>
      <c r="H11262">
        <v>11.2</v>
      </c>
      <c r="I11262" t="s">
        <v>30</v>
      </c>
      <c r="J11262" t="s">
        <v>66</v>
      </c>
      <c r="K11262">
        <v>2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 t="s">
        <v>83</v>
      </c>
      <c r="R11262" t="s">
        <v>83</v>
      </c>
      <c r="S11262" t="s">
        <v>83</v>
      </c>
      <c r="T11262" t="str">
        <f>_xlfn.XLOOKUP(A11262,MI_Match_Analysis!$A$2:$A$8,MI_Match_Analysis!$F$2:$F$8,"Not Found")</f>
        <v>Not Found</v>
      </c>
    </row>
    <row r="11263" spans="1:20" hidden="1" x14ac:dyDescent="0.3">
      <c r="A11263">
        <v>49</v>
      </c>
      <c r="B11263" s="1">
        <v>46148</v>
      </c>
      <c r="C11263" t="s">
        <v>162</v>
      </c>
      <c r="D11263" t="s">
        <v>75</v>
      </c>
      <c r="E11263" t="s">
        <v>25</v>
      </c>
      <c r="F11263" t="s">
        <v>47</v>
      </c>
      <c r="G11263">
        <v>1</v>
      </c>
      <c r="H11263">
        <v>11.3</v>
      </c>
      <c r="I11263" t="s">
        <v>30</v>
      </c>
      <c r="J11263" t="s">
        <v>66</v>
      </c>
      <c r="K11263">
        <v>1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 t="s">
        <v>83</v>
      </c>
      <c r="R11263" t="s">
        <v>83</v>
      </c>
      <c r="S11263" t="s">
        <v>83</v>
      </c>
      <c r="T11263" t="str">
        <f>_xlfn.XLOOKUP(A11263,MI_Match_Analysis!$A$2:$A$8,MI_Match_Analysis!$F$2:$F$8,"Not Found")</f>
        <v>Not Found</v>
      </c>
    </row>
    <row r="11264" spans="1:20" hidden="1" x14ac:dyDescent="0.3">
      <c r="A11264">
        <v>49</v>
      </c>
      <c r="B11264" s="1">
        <v>46148</v>
      </c>
      <c r="C11264" t="s">
        <v>162</v>
      </c>
      <c r="D11264" t="s">
        <v>75</v>
      </c>
      <c r="E11264" t="s">
        <v>25</v>
      </c>
      <c r="F11264" t="s">
        <v>47</v>
      </c>
      <c r="G11264">
        <v>1</v>
      </c>
      <c r="H11264">
        <v>11.4</v>
      </c>
      <c r="I11264" t="s">
        <v>170</v>
      </c>
      <c r="J11264" t="s">
        <v>66</v>
      </c>
      <c r="K11264">
        <v>1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 t="s">
        <v>83</v>
      </c>
      <c r="R11264" t="s">
        <v>83</v>
      </c>
      <c r="S11264" t="s">
        <v>83</v>
      </c>
      <c r="T11264" t="str">
        <f>_xlfn.XLOOKUP(A11264,MI_Match_Analysis!$A$2:$A$8,MI_Match_Analysis!$F$2:$F$8,"Not Found")</f>
        <v>Not Found</v>
      </c>
    </row>
    <row r="11265" spans="1:20" hidden="1" x14ac:dyDescent="0.3">
      <c r="A11265">
        <v>49</v>
      </c>
      <c r="B11265" s="1">
        <v>46148</v>
      </c>
      <c r="C11265" t="s">
        <v>162</v>
      </c>
      <c r="D11265" t="s">
        <v>75</v>
      </c>
      <c r="E11265" t="s">
        <v>25</v>
      </c>
      <c r="F11265" t="s">
        <v>47</v>
      </c>
      <c r="G11265">
        <v>1</v>
      </c>
      <c r="H11265">
        <v>11.5</v>
      </c>
      <c r="I11265" t="s">
        <v>30</v>
      </c>
      <c r="J11265" t="s">
        <v>66</v>
      </c>
      <c r="K11265">
        <v>1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 t="s">
        <v>83</v>
      </c>
      <c r="R11265" t="s">
        <v>83</v>
      </c>
      <c r="S11265" t="s">
        <v>83</v>
      </c>
      <c r="T11265" t="str">
        <f>_xlfn.XLOOKUP(A11265,MI_Match_Analysis!$A$2:$A$8,MI_Match_Analysis!$F$2:$F$8,"Not Found")</f>
        <v>Not Found</v>
      </c>
    </row>
    <row r="11266" spans="1:20" hidden="1" x14ac:dyDescent="0.3">
      <c r="A11266">
        <v>49</v>
      </c>
      <c r="B11266" s="1">
        <v>46148</v>
      </c>
      <c r="C11266" t="s">
        <v>162</v>
      </c>
      <c r="D11266" t="s">
        <v>75</v>
      </c>
      <c r="E11266" t="s">
        <v>25</v>
      </c>
      <c r="F11266" t="s">
        <v>47</v>
      </c>
      <c r="G11266">
        <v>1</v>
      </c>
      <c r="H11266">
        <v>11.6</v>
      </c>
      <c r="I11266" t="s">
        <v>170</v>
      </c>
      <c r="J11266" t="s">
        <v>66</v>
      </c>
      <c r="K11266">
        <v>1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 t="s">
        <v>83</v>
      </c>
      <c r="R11266" t="s">
        <v>83</v>
      </c>
      <c r="S11266" t="s">
        <v>83</v>
      </c>
      <c r="T11266" t="str">
        <f>_xlfn.XLOOKUP(A11266,MI_Match_Analysis!$A$2:$A$8,MI_Match_Analysis!$F$2:$F$8,"Not Found")</f>
        <v>Not Found</v>
      </c>
    </row>
    <row r="11267" spans="1:20" hidden="1" x14ac:dyDescent="0.3">
      <c r="A11267">
        <v>49</v>
      </c>
      <c r="B11267" s="1">
        <v>46148</v>
      </c>
      <c r="C11267" t="s">
        <v>162</v>
      </c>
      <c r="D11267" t="s">
        <v>75</v>
      </c>
      <c r="E11267" t="s">
        <v>25</v>
      </c>
      <c r="F11267" t="s">
        <v>47</v>
      </c>
      <c r="G11267">
        <v>1</v>
      </c>
      <c r="H11267">
        <v>12.1</v>
      </c>
      <c r="I11267" t="s">
        <v>170</v>
      </c>
      <c r="J11267" t="s">
        <v>215</v>
      </c>
      <c r="K11267">
        <v>1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 t="s">
        <v>83</v>
      </c>
      <c r="R11267" t="s">
        <v>83</v>
      </c>
      <c r="S11267" t="s">
        <v>83</v>
      </c>
      <c r="T11267" t="str">
        <f>_xlfn.XLOOKUP(A11267,MI_Match_Analysis!$A$2:$A$8,MI_Match_Analysis!$F$2:$F$8,"Not Found")</f>
        <v>Not Found</v>
      </c>
    </row>
    <row r="11268" spans="1:20" hidden="1" x14ac:dyDescent="0.3">
      <c r="A11268">
        <v>49</v>
      </c>
      <c r="B11268" s="1">
        <v>46148</v>
      </c>
      <c r="C11268" t="s">
        <v>162</v>
      </c>
      <c r="D11268" t="s">
        <v>75</v>
      </c>
      <c r="E11268" t="s">
        <v>25</v>
      </c>
      <c r="F11268" t="s">
        <v>47</v>
      </c>
      <c r="G11268">
        <v>1</v>
      </c>
      <c r="H11268">
        <v>12.2</v>
      </c>
      <c r="I11268" t="s">
        <v>30</v>
      </c>
      <c r="J11268" t="s">
        <v>215</v>
      </c>
      <c r="K11268">
        <v>2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 t="s">
        <v>83</v>
      </c>
      <c r="R11268" t="s">
        <v>83</v>
      </c>
      <c r="S11268" t="s">
        <v>83</v>
      </c>
      <c r="T11268" t="str">
        <f>_xlfn.XLOOKUP(A11268,MI_Match_Analysis!$A$2:$A$8,MI_Match_Analysis!$F$2:$F$8,"Not Found")</f>
        <v>Not Found</v>
      </c>
    </row>
    <row r="11269" spans="1:20" hidden="1" x14ac:dyDescent="0.3">
      <c r="A11269">
        <v>49</v>
      </c>
      <c r="B11269" s="1">
        <v>46148</v>
      </c>
      <c r="C11269" t="s">
        <v>162</v>
      </c>
      <c r="D11269" t="s">
        <v>75</v>
      </c>
      <c r="E11269" t="s">
        <v>25</v>
      </c>
      <c r="F11269" t="s">
        <v>47</v>
      </c>
      <c r="G11269">
        <v>1</v>
      </c>
      <c r="H11269">
        <v>12.3</v>
      </c>
      <c r="I11269" t="s">
        <v>30</v>
      </c>
      <c r="J11269" t="s">
        <v>215</v>
      </c>
      <c r="K11269">
        <v>0</v>
      </c>
      <c r="L11269">
        <v>1</v>
      </c>
      <c r="M11269">
        <v>1</v>
      </c>
      <c r="N11269">
        <v>0</v>
      </c>
      <c r="O11269">
        <v>0</v>
      </c>
      <c r="P11269">
        <v>0</v>
      </c>
      <c r="Q11269" t="s">
        <v>83</v>
      </c>
      <c r="R11269" t="s">
        <v>83</v>
      </c>
      <c r="S11269" t="s">
        <v>83</v>
      </c>
      <c r="T11269" t="str">
        <f>_xlfn.XLOOKUP(A11269,MI_Match_Analysis!$A$2:$A$8,MI_Match_Analysis!$F$2:$F$8,"Not Found")</f>
        <v>Not Found</v>
      </c>
    </row>
    <row r="11270" spans="1:20" hidden="1" x14ac:dyDescent="0.3">
      <c r="A11270">
        <v>49</v>
      </c>
      <c r="B11270" s="1">
        <v>46148</v>
      </c>
      <c r="C11270" t="s">
        <v>162</v>
      </c>
      <c r="D11270" t="s">
        <v>75</v>
      </c>
      <c r="E11270" t="s">
        <v>25</v>
      </c>
      <c r="F11270" t="s">
        <v>47</v>
      </c>
      <c r="G11270">
        <v>1</v>
      </c>
      <c r="H11270">
        <v>12.3</v>
      </c>
      <c r="I11270" t="s">
        <v>30</v>
      </c>
      <c r="J11270" t="s">
        <v>215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 t="s">
        <v>83</v>
      </c>
      <c r="R11270" t="s">
        <v>83</v>
      </c>
      <c r="S11270" t="s">
        <v>83</v>
      </c>
      <c r="T11270" t="str">
        <f>_xlfn.XLOOKUP(A11270,MI_Match_Analysis!$A$2:$A$8,MI_Match_Analysis!$F$2:$F$8,"Not Found")</f>
        <v>Not Found</v>
      </c>
    </row>
    <row r="11271" spans="1:20" hidden="1" x14ac:dyDescent="0.3">
      <c r="A11271">
        <v>49</v>
      </c>
      <c r="B11271" s="1">
        <v>46148</v>
      </c>
      <c r="C11271" t="s">
        <v>162</v>
      </c>
      <c r="D11271" t="s">
        <v>75</v>
      </c>
      <c r="E11271" t="s">
        <v>25</v>
      </c>
      <c r="F11271" t="s">
        <v>47</v>
      </c>
      <c r="G11271">
        <v>1</v>
      </c>
      <c r="H11271">
        <v>12.4</v>
      </c>
      <c r="I11271" t="s">
        <v>170</v>
      </c>
      <c r="J11271" t="s">
        <v>215</v>
      </c>
      <c r="K11271">
        <v>0</v>
      </c>
      <c r="L11271">
        <v>1</v>
      </c>
      <c r="M11271">
        <v>0</v>
      </c>
      <c r="N11271">
        <v>1</v>
      </c>
      <c r="O11271">
        <v>0</v>
      </c>
      <c r="P11271">
        <v>0</v>
      </c>
      <c r="Q11271" t="s">
        <v>83</v>
      </c>
      <c r="R11271" t="s">
        <v>83</v>
      </c>
      <c r="S11271" t="s">
        <v>83</v>
      </c>
      <c r="T11271" t="str">
        <f>_xlfn.XLOOKUP(A11271,MI_Match_Analysis!$A$2:$A$8,MI_Match_Analysis!$F$2:$F$8,"Not Found")</f>
        <v>Not Found</v>
      </c>
    </row>
    <row r="11272" spans="1:20" hidden="1" x14ac:dyDescent="0.3">
      <c r="A11272">
        <v>49</v>
      </c>
      <c r="B11272" s="1">
        <v>46148</v>
      </c>
      <c r="C11272" t="s">
        <v>162</v>
      </c>
      <c r="D11272" t="s">
        <v>75</v>
      </c>
      <c r="E11272" t="s">
        <v>25</v>
      </c>
      <c r="F11272" t="s">
        <v>47</v>
      </c>
      <c r="G11272">
        <v>1</v>
      </c>
      <c r="H11272">
        <v>12.5</v>
      </c>
      <c r="I11272" t="s">
        <v>30</v>
      </c>
      <c r="J11272" t="s">
        <v>215</v>
      </c>
      <c r="K11272">
        <v>1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 t="s">
        <v>83</v>
      </c>
      <c r="R11272" t="s">
        <v>83</v>
      </c>
      <c r="S11272" t="s">
        <v>83</v>
      </c>
      <c r="T11272" t="str">
        <f>_xlfn.XLOOKUP(A11272,MI_Match_Analysis!$A$2:$A$8,MI_Match_Analysis!$F$2:$F$8,"Not Found")</f>
        <v>Not Found</v>
      </c>
    </row>
    <row r="11273" spans="1:20" hidden="1" x14ac:dyDescent="0.3">
      <c r="A11273">
        <v>49</v>
      </c>
      <c r="B11273" s="1">
        <v>46148</v>
      </c>
      <c r="C11273" t="s">
        <v>162</v>
      </c>
      <c r="D11273" t="s">
        <v>75</v>
      </c>
      <c r="E11273" t="s">
        <v>25</v>
      </c>
      <c r="F11273" t="s">
        <v>47</v>
      </c>
      <c r="G11273">
        <v>1</v>
      </c>
      <c r="H11273">
        <v>12.6</v>
      </c>
      <c r="I11273" t="s">
        <v>170</v>
      </c>
      <c r="J11273" t="s">
        <v>215</v>
      </c>
      <c r="K11273">
        <v>6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 t="s">
        <v>83</v>
      </c>
      <c r="R11273" t="s">
        <v>83</v>
      </c>
      <c r="S11273" t="s">
        <v>83</v>
      </c>
      <c r="T11273" t="str">
        <f>_xlfn.XLOOKUP(A11273,MI_Match_Analysis!$A$2:$A$8,MI_Match_Analysis!$F$2:$F$8,"Not Found")</f>
        <v>Not Found</v>
      </c>
    </row>
    <row r="11274" spans="1:20" hidden="1" x14ac:dyDescent="0.3">
      <c r="A11274">
        <v>49</v>
      </c>
      <c r="B11274" s="1">
        <v>46148</v>
      </c>
      <c r="C11274" t="s">
        <v>162</v>
      </c>
      <c r="D11274" t="s">
        <v>75</v>
      </c>
      <c r="E11274" t="s">
        <v>25</v>
      </c>
      <c r="F11274" t="s">
        <v>47</v>
      </c>
      <c r="G11274">
        <v>1</v>
      </c>
      <c r="H11274">
        <v>13.1</v>
      </c>
      <c r="I11274" t="s">
        <v>30</v>
      </c>
      <c r="J11274" t="s">
        <v>66</v>
      </c>
      <c r="K11274">
        <v>1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 t="s">
        <v>83</v>
      </c>
      <c r="R11274" t="s">
        <v>83</v>
      </c>
      <c r="S11274" t="s">
        <v>83</v>
      </c>
      <c r="T11274" t="str">
        <f>_xlfn.XLOOKUP(A11274,MI_Match_Analysis!$A$2:$A$8,MI_Match_Analysis!$F$2:$F$8,"Not Found")</f>
        <v>Not Found</v>
      </c>
    </row>
    <row r="11275" spans="1:20" hidden="1" x14ac:dyDescent="0.3">
      <c r="A11275">
        <v>49</v>
      </c>
      <c r="B11275" s="1">
        <v>46148</v>
      </c>
      <c r="C11275" t="s">
        <v>162</v>
      </c>
      <c r="D11275" t="s">
        <v>75</v>
      </c>
      <c r="E11275" t="s">
        <v>25</v>
      </c>
      <c r="F11275" t="s">
        <v>47</v>
      </c>
      <c r="G11275">
        <v>1</v>
      </c>
      <c r="H11275">
        <v>13.2</v>
      </c>
      <c r="I11275" t="s">
        <v>170</v>
      </c>
      <c r="J11275" t="s">
        <v>66</v>
      </c>
      <c r="K11275">
        <v>0</v>
      </c>
      <c r="L11275">
        <v>1</v>
      </c>
      <c r="M11275">
        <v>0</v>
      </c>
      <c r="N11275">
        <v>1</v>
      </c>
      <c r="O11275">
        <v>0</v>
      </c>
      <c r="P11275">
        <v>0</v>
      </c>
      <c r="Q11275" t="s">
        <v>83</v>
      </c>
      <c r="R11275" t="s">
        <v>83</v>
      </c>
      <c r="S11275" t="s">
        <v>83</v>
      </c>
      <c r="T11275" t="str">
        <f>_xlfn.XLOOKUP(A11275,MI_Match_Analysis!$A$2:$A$8,MI_Match_Analysis!$F$2:$F$8,"Not Found")</f>
        <v>Not Found</v>
      </c>
    </row>
    <row r="11276" spans="1:20" hidden="1" x14ac:dyDescent="0.3">
      <c r="A11276">
        <v>49</v>
      </c>
      <c r="B11276" s="1">
        <v>46148</v>
      </c>
      <c r="C11276" t="s">
        <v>162</v>
      </c>
      <c r="D11276" t="s">
        <v>75</v>
      </c>
      <c r="E11276" t="s">
        <v>25</v>
      </c>
      <c r="F11276" t="s">
        <v>47</v>
      </c>
      <c r="G11276">
        <v>1</v>
      </c>
      <c r="H11276">
        <v>13.3</v>
      </c>
      <c r="I11276" t="s">
        <v>30</v>
      </c>
      <c r="J11276" t="s">
        <v>66</v>
      </c>
      <c r="K11276">
        <v>6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 t="s">
        <v>83</v>
      </c>
      <c r="R11276" t="s">
        <v>83</v>
      </c>
      <c r="S11276" t="s">
        <v>83</v>
      </c>
      <c r="T11276" t="str">
        <f>_xlfn.XLOOKUP(A11276,MI_Match_Analysis!$A$2:$A$8,MI_Match_Analysis!$F$2:$F$8,"Not Found")</f>
        <v>Not Found</v>
      </c>
    </row>
    <row r="11277" spans="1:20" hidden="1" x14ac:dyDescent="0.3">
      <c r="A11277">
        <v>49</v>
      </c>
      <c r="B11277" s="1">
        <v>46148</v>
      </c>
      <c r="C11277" t="s">
        <v>162</v>
      </c>
      <c r="D11277" t="s">
        <v>75</v>
      </c>
      <c r="E11277" t="s">
        <v>25</v>
      </c>
      <c r="F11277" t="s">
        <v>47</v>
      </c>
      <c r="G11277">
        <v>1</v>
      </c>
      <c r="H11277">
        <v>13.4</v>
      </c>
      <c r="I11277" t="s">
        <v>30</v>
      </c>
      <c r="J11277" t="s">
        <v>66</v>
      </c>
      <c r="K11277">
        <v>6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 t="s">
        <v>83</v>
      </c>
      <c r="R11277" t="s">
        <v>83</v>
      </c>
      <c r="S11277" t="s">
        <v>83</v>
      </c>
      <c r="T11277" t="str">
        <f>_xlfn.XLOOKUP(A11277,MI_Match_Analysis!$A$2:$A$8,MI_Match_Analysis!$F$2:$F$8,"Not Found")</f>
        <v>Not Found</v>
      </c>
    </row>
    <row r="11278" spans="1:20" hidden="1" x14ac:dyDescent="0.3">
      <c r="A11278">
        <v>49</v>
      </c>
      <c r="B11278" s="1">
        <v>46148</v>
      </c>
      <c r="C11278" t="s">
        <v>162</v>
      </c>
      <c r="D11278" t="s">
        <v>75</v>
      </c>
      <c r="E11278" t="s">
        <v>25</v>
      </c>
      <c r="F11278" t="s">
        <v>47</v>
      </c>
      <c r="G11278">
        <v>1</v>
      </c>
      <c r="H11278">
        <v>13.5</v>
      </c>
      <c r="I11278" t="s">
        <v>30</v>
      </c>
      <c r="J11278" t="s">
        <v>66</v>
      </c>
      <c r="K11278">
        <v>6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 t="s">
        <v>83</v>
      </c>
      <c r="R11278" t="s">
        <v>83</v>
      </c>
      <c r="S11278" t="s">
        <v>83</v>
      </c>
      <c r="T11278" t="str">
        <f>_xlfn.XLOOKUP(A11278,MI_Match_Analysis!$A$2:$A$8,MI_Match_Analysis!$F$2:$F$8,"Not Found")</f>
        <v>Not Found</v>
      </c>
    </row>
    <row r="11279" spans="1:20" hidden="1" x14ac:dyDescent="0.3">
      <c r="A11279">
        <v>49</v>
      </c>
      <c r="B11279" s="1">
        <v>46148</v>
      </c>
      <c r="C11279" t="s">
        <v>162</v>
      </c>
      <c r="D11279" t="s">
        <v>75</v>
      </c>
      <c r="E11279" t="s">
        <v>25</v>
      </c>
      <c r="F11279" t="s">
        <v>47</v>
      </c>
      <c r="G11279">
        <v>1</v>
      </c>
      <c r="H11279">
        <v>13.6</v>
      </c>
      <c r="I11279" t="s">
        <v>30</v>
      </c>
      <c r="J11279" t="s">
        <v>66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 t="s">
        <v>83</v>
      </c>
      <c r="R11279" t="s">
        <v>83</v>
      </c>
      <c r="S11279" t="s">
        <v>83</v>
      </c>
      <c r="T11279" t="str">
        <f>_xlfn.XLOOKUP(A11279,MI_Match_Analysis!$A$2:$A$8,MI_Match_Analysis!$F$2:$F$8,"Not Found")</f>
        <v>Not Found</v>
      </c>
    </row>
    <row r="11280" spans="1:20" hidden="1" x14ac:dyDescent="0.3">
      <c r="A11280">
        <v>49</v>
      </c>
      <c r="B11280" s="1">
        <v>46148</v>
      </c>
      <c r="C11280" t="s">
        <v>162</v>
      </c>
      <c r="D11280" t="s">
        <v>75</v>
      </c>
      <c r="E11280" t="s">
        <v>25</v>
      </c>
      <c r="F11280" t="s">
        <v>47</v>
      </c>
      <c r="G11280">
        <v>1</v>
      </c>
      <c r="H11280">
        <v>14.1</v>
      </c>
      <c r="I11280" t="s">
        <v>30</v>
      </c>
      <c r="J11280" t="s">
        <v>114</v>
      </c>
      <c r="K11280">
        <v>2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 t="s">
        <v>83</v>
      </c>
      <c r="R11280" t="s">
        <v>83</v>
      </c>
      <c r="S11280" t="s">
        <v>83</v>
      </c>
      <c r="T11280" t="str">
        <f>_xlfn.XLOOKUP(A11280,MI_Match_Analysis!$A$2:$A$8,MI_Match_Analysis!$F$2:$F$8,"Not Found")</f>
        <v>Not Found</v>
      </c>
    </row>
    <row r="11281" spans="1:20" hidden="1" x14ac:dyDescent="0.3">
      <c r="A11281">
        <v>49</v>
      </c>
      <c r="B11281" s="1">
        <v>46148</v>
      </c>
      <c r="C11281" t="s">
        <v>162</v>
      </c>
      <c r="D11281" t="s">
        <v>75</v>
      </c>
      <c r="E11281" t="s">
        <v>25</v>
      </c>
      <c r="F11281" t="s">
        <v>47</v>
      </c>
      <c r="G11281">
        <v>1</v>
      </c>
      <c r="H11281">
        <v>14.2</v>
      </c>
      <c r="I11281" t="s">
        <v>30</v>
      </c>
      <c r="J11281" t="s">
        <v>114</v>
      </c>
      <c r="K11281">
        <v>1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 t="s">
        <v>83</v>
      </c>
      <c r="R11281" t="s">
        <v>83</v>
      </c>
      <c r="S11281" t="s">
        <v>83</v>
      </c>
      <c r="T11281" t="str">
        <f>_xlfn.XLOOKUP(A11281,MI_Match_Analysis!$A$2:$A$8,MI_Match_Analysis!$F$2:$F$8,"Not Found")</f>
        <v>Not Found</v>
      </c>
    </row>
    <row r="11282" spans="1:20" hidden="1" x14ac:dyDescent="0.3">
      <c r="A11282">
        <v>49</v>
      </c>
      <c r="B11282" s="1">
        <v>46148</v>
      </c>
      <c r="C11282" t="s">
        <v>162</v>
      </c>
      <c r="D11282" t="s">
        <v>75</v>
      </c>
      <c r="E11282" t="s">
        <v>25</v>
      </c>
      <c r="F11282" t="s">
        <v>47</v>
      </c>
      <c r="G11282">
        <v>1</v>
      </c>
      <c r="H11282">
        <v>14.3</v>
      </c>
      <c r="I11282" t="s">
        <v>170</v>
      </c>
      <c r="J11282" t="s">
        <v>114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 t="s">
        <v>83</v>
      </c>
      <c r="R11282" t="s">
        <v>83</v>
      </c>
      <c r="S11282" t="s">
        <v>83</v>
      </c>
      <c r="T11282" t="str">
        <f>_xlfn.XLOOKUP(A11282,MI_Match_Analysis!$A$2:$A$8,MI_Match_Analysis!$F$2:$F$8,"Not Found")</f>
        <v>Not Found</v>
      </c>
    </row>
    <row r="11283" spans="1:20" hidden="1" x14ac:dyDescent="0.3">
      <c r="A11283">
        <v>49</v>
      </c>
      <c r="B11283" s="1">
        <v>46148</v>
      </c>
      <c r="C11283" t="s">
        <v>162</v>
      </c>
      <c r="D11283" t="s">
        <v>75</v>
      </c>
      <c r="E11283" t="s">
        <v>25</v>
      </c>
      <c r="F11283" t="s">
        <v>47</v>
      </c>
      <c r="G11283">
        <v>1</v>
      </c>
      <c r="H11283">
        <v>14.4</v>
      </c>
      <c r="I11283" t="s">
        <v>30</v>
      </c>
      <c r="J11283" t="s">
        <v>114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 t="s">
        <v>165</v>
      </c>
      <c r="R11283" t="s">
        <v>30</v>
      </c>
      <c r="S11283" t="s">
        <v>302</v>
      </c>
      <c r="T11283" t="str">
        <f>_xlfn.XLOOKUP(A11283,MI_Match_Analysis!$A$2:$A$8,MI_Match_Analysis!$F$2:$F$8,"Not Found")</f>
        <v>Not Found</v>
      </c>
    </row>
    <row r="11284" spans="1:20" hidden="1" x14ac:dyDescent="0.3">
      <c r="A11284">
        <v>49</v>
      </c>
      <c r="B11284" s="1">
        <v>46148</v>
      </c>
      <c r="C11284" t="s">
        <v>162</v>
      </c>
      <c r="D11284" t="s">
        <v>75</v>
      </c>
      <c r="E11284" t="s">
        <v>25</v>
      </c>
      <c r="F11284" t="s">
        <v>47</v>
      </c>
      <c r="G11284">
        <v>1</v>
      </c>
      <c r="H11284">
        <v>14.5</v>
      </c>
      <c r="I11284" t="s">
        <v>168</v>
      </c>
      <c r="J11284" t="s">
        <v>114</v>
      </c>
      <c r="K11284">
        <v>1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 t="s">
        <v>83</v>
      </c>
      <c r="R11284" t="s">
        <v>83</v>
      </c>
      <c r="S11284" t="s">
        <v>83</v>
      </c>
      <c r="T11284" t="str">
        <f>_xlfn.XLOOKUP(A11284,MI_Match_Analysis!$A$2:$A$8,MI_Match_Analysis!$F$2:$F$8,"Not Found")</f>
        <v>Not Found</v>
      </c>
    </row>
    <row r="11285" spans="1:20" hidden="1" x14ac:dyDescent="0.3">
      <c r="A11285">
        <v>49</v>
      </c>
      <c r="B11285" s="1">
        <v>46148</v>
      </c>
      <c r="C11285" t="s">
        <v>162</v>
      </c>
      <c r="D11285" t="s">
        <v>75</v>
      </c>
      <c r="E11285" t="s">
        <v>25</v>
      </c>
      <c r="F11285" t="s">
        <v>47</v>
      </c>
      <c r="G11285">
        <v>1</v>
      </c>
      <c r="H11285">
        <v>14.6</v>
      </c>
      <c r="I11285" t="s">
        <v>170</v>
      </c>
      <c r="J11285" t="s">
        <v>114</v>
      </c>
      <c r="K11285">
        <v>1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 t="s">
        <v>83</v>
      </c>
      <c r="R11285" t="s">
        <v>83</v>
      </c>
      <c r="S11285" t="s">
        <v>83</v>
      </c>
      <c r="T11285" t="str">
        <f>_xlfn.XLOOKUP(A11285,MI_Match_Analysis!$A$2:$A$8,MI_Match_Analysis!$F$2:$F$8,"Not Found")</f>
        <v>Not Found</v>
      </c>
    </row>
    <row r="11286" spans="1:20" hidden="1" x14ac:dyDescent="0.3">
      <c r="A11286">
        <v>49</v>
      </c>
      <c r="B11286" s="1">
        <v>46148</v>
      </c>
      <c r="C11286" t="s">
        <v>162</v>
      </c>
      <c r="D11286" t="s">
        <v>75</v>
      </c>
      <c r="E11286" t="s">
        <v>25</v>
      </c>
      <c r="F11286" t="s">
        <v>47</v>
      </c>
      <c r="G11286">
        <v>1</v>
      </c>
      <c r="H11286">
        <v>15.1</v>
      </c>
      <c r="I11286" t="s">
        <v>170</v>
      </c>
      <c r="J11286" t="s">
        <v>216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 t="s">
        <v>83</v>
      </c>
      <c r="R11286" t="s">
        <v>83</v>
      </c>
      <c r="S11286" t="s">
        <v>83</v>
      </c>
      <c r="T11286" t="str">
        <f>_xlfn.XLOOKUP(A11286,MI_Match_Analysis!$A$2:$A$8,MI_Match_Analysis!$F$2:$F$8,"Not Found")</f>
        <v>Not Found</v>
      </c>
    </row>
    <row r="11287" spans="1:20" hidden="1" x14ac:dyDescent="0.3">
      <c r="A11287">
        <v>49</v>
      </c>
      <c r="B11287" s="1">
        <v>46148</v>
      </c>
      <c r="C11287" t="s">
        <v>162</v>
      </c>
      <c r="D11287" t="s">
        <v>75</v>
      </c>
      <c r="E11287" t="s">
        <v>25</v>
      </c>
      <c r="F11287" t="s">
        <v>47</v>
      </c>
      <c r="G11287">
        <v>1</v>
      </c>
      <c r="H11287">
        <v>15.2</v>
      </c>
      <c r="I11287" t="s">
        <v>170</v>
      </c>
      <c r="J11287" t="s">
        <v>216</v>
      </c>
      <c r="K11287">
        <v>1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 t="s">
        <v>83</v>
      </c>
      <c r="R11287" t="s">
        <v>83</v>
      </c>
      <c r="S11287" t="s">
        <v>83</v>
      </c>
      <c r="T11287" t="str">
        <f>_xlfn.XLOOKUP(A11287,MI_Match_Analysis!$A$2:$A$8,MI_Match_Analysis!$F$2:$F$8,"Not Found")</f>
        <v>Not Found</v>
      </c>
    </row>
    <row r="11288" spans="1:20" hidden="1" x14ac:dyDescent="0.3">
      <c r="A11288">
        <v>49</v>
      </c>
      <c r="B11288" s="1">
        <v>46148</v>
      </c>
      <c r="C11288" t="s">
        <v>162</v>
      </c>
      <c r="D11288" t="s">
        <v>75</v>
      </c>
      <c r="E11288" t="s">
        <v>25</v>
      </c>
      <c r="F11288" t="s">
        <v>47</v>
      </c>
      <c r="G11288">
        <v>1</v>
      </c>
      <c r="H11288">
        <v>15.3</v>
      </c>
      <c r="I11288" t="s">
        <v>168</v>
      </c>
      <c r="J11288" t="s">
        <v>216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 t="s">
        <v>83</v>
      </c>
      <c r="R11288" t="s">
        <v>83</v>
      </c>
      <c r="S11288" t="s">
        <v>83</v>
      </c>
      <c r="T11288" t="str">
        <f>_xlfn.XLOOKUP(A11288,MI_Match_Analysis!$A$2:$A$8,MI_Match_Analysis!$F$2:$F$8,"Not Found")</f>
        <v>Not Found</v>
      </c>
    </row>
    <row r="11289" spans="1:20" hidden="1" x14ac:dyDescent="0.3">
      <c r="A11289">
        <v>49</v>
      </c>
      <c r="B11289" s="1">
        <v>46148</v>
      </c>
      <c r="C11289" t="s">
        <v>162</v>
      </c>
      <c r="D11289" t="s">
        <v>75</v>
      </c>
      <c r="E11289" t="s">
        <v>25</v>
      </c>
      <c r="F11289" t="s">
        <v>47</v>
      </c>
      <c r="G11289">
        <v>1</v>
      </c>
      <c r="H11289">
        <v>15.4</v>
      </c>
      <c r="I11289" t="s">
        <v>170</v>
      </c>
      <c r="J11289" t="s">
        <v>216</v>
      </c>
      <c r="K11289">
        <v>1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 t="s">
        <v>83</v>
      </c>
      <c r="R11289" t="s">
        <v>83</v>
      </c>
      <c r="S11289" t="s">
        <v>83</v>
      </c>
      <c r="T11289" t="str">
        <f>_xlfn.XLOOKUP(A11289,MI_Match_Analysis!$A$2:$A$8,MI_Match_Analysis!$F$2:$F$8,"Not Found")</f>
        <v>Not Found</v>
      </c>
    </row>
    <row r="11290" spans="1:20" hidden="1" x14ac:dyDescent="0.3">
      <c r="A11290">
        <v>49</v>
      </c>
      <c r="B11290" s="1">
        <v>46148</v>
      </c>
      <c r="C11290" t="s">
        <v>162</v>
      </c>
      <c r="D11290" t="s">
        <v>75</v>
      </c>
      <c r="E11290" t="s">
        <v>25</v>
      </c>
      <c r="F11290" t="s">
        <v>47</v>
      </c>
      <c r="G11290">
        <v>1</v>
      </c>
      <c r="H11290">
        <v>15.5</v>
      </c>
      <c r="I11290" t="s">
        <v>168</v>
      </c>
      <c r="J11290" t="s">
        <v>216</v>
      </c>
      <c r="K11290">
        <v>4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 t="s">
        <v>83</v>
      </c>
      <c r="R11290" t="s">
        <v>83</v>
      </c>
      <c r="S11290" t="s">
        <v>83</v>
      </c>
      <c r="T11290" t="str">
        <f>_xlfn.XLOOKUP(A11290,MI_Match_Analysis!$A$2:$A$8,MI_Match_Analysis!$F$2:$F$8,"Not Found")</f>
        <v>Not Found</v>
      </c>
    </row>
    <row r="11291" spans="1:20" hidden="1" x14ac:dyDescent="0.3">
      <c r="A11291">
        <v>49</v>
      </c>
      <c r="B11291" s="1">
        <v>46148</v>
      </c>
      <c r="C11291" t="s">
        <v>162</v>
      </c>
      <c r="D11291" t="s">
        <v>75</v>
      </c>
      <c r="E11291" t="s">
        <v>25</v>
      </c>
      <c r="F11291" t="s">
        <v>47</v>
      </c>
      <c r="G11291">
        <v>1</v>
      </c>
      <c r="H11291">
        <v>15.6</v>
      </c>
      <c r="I11291" t="s">
        <v>168</v>
      </c>
      <c r="J11291" t="s">
        <v>216</v>
      </c>
      <c r="K11291">
        <v>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 t="s">
        <v>83</v>
      </c>
      <c r="R11291" t="s">
        <v>83</v>
      </c>
      <c r="S11291" t="s">
        <v>83</v>
      </c>
      <c r="T11291" t="str">
        <f>_xlfn.XLOOKUP(A11291,MI_Match_Analysis!$A$2:$A$8,MI_Match_Analysis!$F$2:$F$8,"Not Found")</f>
        <v>Not Found</v>
      </c>
    </row>
    <row r="11292" spans="1:20" hidden="1" x14ac:dyDescent="0.3">
      <c r="A11292">
        <v>49</v>
      </c>
      <c r="B11292" s="1">
        <v>46148</v>
      </c>
      <c r="C11292" t="s">
        <v>162</v>
      </c>
      <c r="D11292" t="s">
        <v>75</v>
      </c>
      <c r="E11292" t="s">
        <v>25</v>
      </c>
      <c r="F11292" t="s">
        <v>47</v>
      </c>
      <c r="G11292">
        <v>1</v>
      </c>
      <c r="H11292">
        <v>16.100000000000001</v>
      </c>
      <c r="I11292" t="s">
        <v>168</v>
      </c>
      <c r="J11292" t="s">
        <v>215</v>
      </c>
      <c r="K11292">
        <v>6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 t="s">
        <v>83</v>
      </c>
      <c r="R11292" t="s">
        <v>83</v>
      </c>
      <c r="S11292" t="s">
        <v>83</v>
      </c>
      <c r="T11292" t="str">
        <f>_xlfn.XLOOKUP(A11292,MI_Match_Analysis!$A$2:$A$8,MI_Match_Analysis!$F$2:$F$8,"Not Found")</f>
        <v>Not Found</v>
      </c>
    </row>
    <row r="11293" spans="1:20" hidden="1" x14ac:dyDescent="0.3">
      <c r="A11293">
        <v>49</v>
      </c>
      <c r="B11293" s="1">
        <v>46148</v>
      </c>
      <c r="C11293" t="s">
        <v>162</v>
      </c>
      <c r="D11293" t="s">
        <v>75</v>
      </c>
      <c r="E11293" t="s">
        <v>25</v>
      </c>
      <c r="F11293" t="s">
        <v>47</v>
      </c>
      <c r="G11293">
        <v>1</v>
      </c>
      <c r="H11293">
        <v>16.2</v>
      </c>
      <c r="I11293" t="s">
        <v>168</v>
      </c>
      <c r="J11293" t="s">
        <v>215</v>
      </c>
      <c r="K11293">
        <v>1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 t="s">
        <v>83</v>
      </c>
      <c r="R11293" t="s">
        <v>83</v>
      </c>
      <c r="S11293" t="s">
        <v>83</v>
      </c>
      <c r="T11293" t="str">
        <f>_xlfn.XLOOKUP(A11293,MI_Match_Analysis!$A$2:$A$8,MI_Match_Analysis!$F$2:$F$8,"Not Found")</f>
        <v>Not Found</v>
      </c>
    </row>
    <row r="11294" spans="1:20" hidden="1" x14ac:dyDescent="0.3">
      <c r="A11294">
        <v>49</v>
      </c>
      <c r="B11294" s="1">
        <v>46148</v>
      </c>
      <c r="C11294" t="s">
        <v>162</v>
      </c>
      <c r="D11294" t="s">
        <v>75</v>
      </c>
      <c r="E11294" t="s">
        <v>25</v>
      </c>
      <c r="F11294" t="s">
        <v>47</v>
      </c>
      <c r="G11294">
        <v>1</v>
      </c>
      <c r="H11294">
        <v>16.3</v>
      </c>
      <c r="I11294" t="s">
        <v>170</v>
      </c>
      <c r="J11294" t="s">
        <v>215</v>
      </c>
      <c r="K11294">
        <v>6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 t="s">
        <v>83</v>
      </c>
      <c r="R11294" t="s">
        <v>83</v>
      </c>
      <c r="S11294" t="s">
        <v>83</v>
      </c>
      <c r="T11294" t="str">
        <f>_xlfn.XLOOKUP(A11294,MI_Match_Analysis!$A$2:$A$8,MI_Match_Analysis!$F$2:$F$8,"Not Found")</f>
        <v>Not Found</v>
      </c>
    </row>
    <row r="11295" spans="1:20" hidden="1" x14ac:dyDescent="0.3">
      <c r="A11295">
        <v>49</v>
      </c>
      <c r="B11295" s="1">
        <v>46148</v>
      </c>
      <c r="C11295" t="s">
        <v>162</v>
      </c>
      <c r="D11295" t="s">
        <v>75</v>
      </c>
      <c r="E11295" t="s">
        <v>25</v>
      </c>
      <c r="F11295" t="s">
        <v>47</v>
      </c>
      <c r="G11295">
        <v>1</v>
      </c>
      <c r="H11295">
        <v>16.399999999999999</v>
      </c>
      <c r="I11295" t="s">
        <v>170</v>
      </c>
      <c r="J11295" t="s">
        <v>215</v>
      </c>
      <c r="K11295">
        <v>1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 t="s">
        <v>83</v>
      </c>
      <c r="R11295" t="s">
        <v>83</v>
      </c>
      <c r="S11295" t="s">
        <v>83</v>
      </c>
      <c r="T11295" t="str">
        <f>_xlfn.XLOOKUP(A11295,MI_Match_Analysis!$A$2:$A$8,MI_Match_Analysis!$F$2:$F$8,"Not Found")</f>
        <v>Not Found</v>
      </c>
    </row>
    <row r="11296" spans="1:20" hidden="1" x14ac:dyDescent="0.3">
      <c r="A11296">
        <v>49</v>
      </c>
      <c r="B11296" s="1">
        <v>46148</v>
      </c>
      <c r="C11296" t="s">
        <v>162</v>
      </c>
      <c r="D11296" t="s">
        <v>75</v>
      </c>
      <c r="E11296" t="s">
        <v>25</v>
      </c>
      <c r="F11296" t="s">
        <v>47</v>
      </c>
      <c r="G11296">
        <v>1</v>
      </c>
      <c r="H11296">
        <v>16.5</v>
      </c>
      <c r="I11296" t="s">
        <v>168</v>
      </c>
      <c r="J11296" t="s">
        <v>215</v>
      </c>
      <c r="K11296">
        <v>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 t="s">
        <v>83</v>
      </c>
      <c r="R11296" t="s">
        <v>83</v>
      </c>
      <c r="S11296" t="s">
        <v>83</v>
      </c>
      <c r="T11296" t="str">
        <f>_xlfn.XLOOKUP(A11296,MI_Match_Analysis!$A$2:$A$8,MI_Match_Analysis!$F$2:$F$8,"Not Found")</f>
        <v>Not Found</v>
      </c>
    </row>
    <row r="11297" spans="1:20" hidden="1" x14ac:dyDescent="0.3">
      <c r="A11297">
        <v>49</v>
      </c>
      <c r="B11297" s="1">
        <v>46148</v>
      </c>
      <c r="C11297" t="s">
        <v>162</v>
      </c>
      <c r="D11297" t="s">
        <v>75</v>
      </c>
      <c r="E11297" t="s">
        <v>25</v>
      </c>
      <c r="F11297" t="s">
        <v>47</v>
      </c>
      <c r="G11297">
        <v>1</v>
      </c>
      <c r="H11297">
        <v>16.600000000000001</v>
      </c>
      <c r="I11297" t="s">
        <v>170</v>
      </c>
      <c r="J11297" t="s">
        <v>215</v>
      </c>
      <c r="K11297">
        <v>2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 t="s">
        <v>83</v>
      </c>
      <c r="R11297" t="s">
        <v>83</v>
      </c>
      <c r="S11297" t="s">
        <v>83</v>
      </c>
      <c r="T11297" t="str">
        <f>_xlfn.XLOOKUP(A11297,MI_Match_Analysis!$A$2:$A$8,MI_Match_Analysis!$F$2:$F$8,"Not Found")</f>
        <v>Not Found</v>
      </c>
    </row>
    <row r="11298" spans="1:20" hidden="1" x14ac:dyDescent="0.3">
      <c r="A11298">
        <v>49</v>
      </c>
      <c r="B11298" s="1">
        <v>46148</v>
      </c>
      <c r="C11298" t="s">
        <v>162</v>
      </c>
      <c r="D11298" t="s">
        <v>75</v>
      </c>
      <c r="E11298" t="s">
        <v>25</v>
      </c>
      <c r="F11298" t="s">
        <v>47</v>
      </c>
      <c r="G11298">
        <v>1</v>
      </c>
      <c r="H11298">
        <v>17.100000000000001</v>
      </c>
      <c r="I11298" t="s">
        <v>168</v>
      </c>
      <c r="J11298" t="s">
        <v>303</v>
      </c>
      <c r="K11298">
        <v>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 t="s">
        <v>83</v>
      </c>
      <c r="R11298" t="s">
        <v>83</v>
      </c>
      <c r="S11298" t="s">
        <v>83</v>
      </c>
      <c r="T11298" t="str">
        <f>_xlfn.XLOOKUP(A11298,MI_Match_Analysis!$A$2:$A$8,MI_Match_Analysis!$F$2:$F$8,"Not Found")</f>
        <v>Not Found</v>
      </c>
    </row>
    <row r="11299" spans="1:20" hidden="1" x14ac:dyDescent="0.3">
      <c r="A11299">
        <v>49</v>
      </c>
      <c r="B11299" s="1">
        <v>46148</v>
      </c>
      <c r="C11299" t="s">
        <v>162</v>
      </c>
      <c r="D11299" t="s">
        <v>75</v>
      </c>
      <c r="E11299" t="s">
        <v>25</v>
      </c>
      <c r="F11299" t="s">
        <v>47</v>
      </c>
      <c r="G11299">
        <v>1</v>
      </c>
      <c r="H11299">
        <v>17.2</v>
      </c>
      <c r="I11299" t="s">
        <v>170</v>
      </c>
      <c r="J11299" t="s">
        <v>303</v>
      </c>
      <c r="K11299">
        <v>2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 t="s">
        <v>83</v>
      </c>
      <c r="R11299" t="s">
        <v>83</v>
      </c>
      <c r="S11299" t="s">
        <v>83</v>
      </c>
      <c r="T11299" t="str">
        <f>_xlfn.XLOOKUP(A11299,MI_Match_Analysis!$A$2:$A$8,MI_Match_Analysis!$F$2:$F$8,"Not Found")</f>
        <v>Not Found</v>
      </c>
    </row>
    <row r="11300" spans="1:20" hidden="1" x14ac:dyDescent="0.3">
      <c r="A11300">
        <v>49</v>
      </c>
      <c r="B11300" s="1">
        <v>46148</v>
      </c>
      <c r="C11300" t="s">
        <v>162</v>
      </c>
      <c r="D11300" t="s">
        <v>75</v>
      </c>
      <c r="E11300" t="s">
        <v>25</v>
      </c>
      <c r="F11300" t="s">
        <v>47</v>
      </c>
      <c r="G11300">
        <v>1</v>
      </c>
      <c r="H11300">
        <v>17.3</v>
      </c>
      <c r="I11300" t="s">
        <v>170</v>
      </c>
      <c r="J11300" t="s">
        <v>303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 t="s">
        <v>83</v>
      </c>
      <c r="R11300" t="s">
        <v>83</v>
      </c>
      <c r="S11300" t="s">
        <v>83</v>
      </c>
      <c r="T11300" t="str">
        <f>_xlfn.XLOOKUP(A11300,MI_Match_Analysis!$A$2:$A$8,MI_Match_Analysis!$F$2:$F$8,"Not Found")</f>
        <v>Not Found</v>
      </c>
    </row>
    <row r="11301" spans="1:20" hidden="1" x14ac:dyDescent="0.3">
      <c r="A11301">
        <v>49</v>
      </c>
      <c r="B11301" s="1">
        <v>46148</v>
      </c>
      <c r="C11301" t="s">
        <v>162</v>
      </c>
      <c r="D11301" t="s">
        <v>75</v>
      </c>
      <c r="E11301" t="s">
        <v>25</v>
      </c>
      <c r="F11301" t="s">
        <v>47</v>
      </c>
      <c r="G11301">
        <v>1</v>
      </c>
      <c r="H11301">
        <v>17.399999999999999</v>
      </c>
      <c r="I11301" t="s">
        <v>170</v>
      </c>
      <c r="J11301" t="s">
        <v>303</v>
      </c>
      <c r="K11301">
        <v>2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 t="s">
        <v>83</v>
      </c>
      <c r="R11301" t="s">
        <v>83</v>
      </c>
      <c r="S11301" t="s">
        <v>83</v>
      </c>
      <c r="T11301" t="str">
        <f>_xlfn.XLOOKUP(A11301,MI_Match_Analysis!$A$2:$A$8,MI_Match_Analysis!$F$2:$F$8,"Not Found")</f>
        <v>Not Found</v>
      </c>
    </row>
    <row r="11302" spans="1:20" hidden="1" x14ac:dyDescent="0.3">
      <c r="A11302">
        <v>49</v>
      </c>
      <c r="B11302" s="1">
        <v>46148</v>
      </c>
      <c r="C11302" t="s">
        <v>162</v>
      </c>
      <c r="D11302" t="s">
        <v>75</v>
      </c>
      <c r="E11302" t="s">
        <v>25</v>
      </c>
      <c r="F11302" t="s">
        <v>47</v>
      </c>
      <c r="G11302">
        <v>1</v>
      </c>
      <c r="H11302">
        <v>17.5</v>
      </c>
      <c r="I11302" t="s">
        <v>170</v>
      </c>
      <c r="J11302" t="s">
        <v>303</v>
      </c>
      <c r="K11302">
        <v>0</v>
      </c>
      <c r="L11302">
        <v>1</v>
      </c>
      <c r="M11302">
        <v>1</v>
      </c>
      <c r="N11302">
        <v>0</v>
      </c>
      <c r="O11302">
        <v>0</v>
      </c>
      <c r="P11302">
        <v>0</v>
      </c>
      <c r="Q11302" t="s">
        <v>83</v>
      </c>
      <c r="R11302" t="s">
        <v>83</v>
      </c>
      <c r="S11302" t="s">
        <v>83</v>
      </c>
      <c r="T11302" t="str">
        <f>_xlfn.XLOOKUP(A11302,MI_Match_Analysis!$A$2:$A$8,MI_Match_Analysis!$F$2:$F$8,"Not Found")</f>
        <v>Not Found</v>
      </c>
    </row>
    <row r="11303" spans="1:20" hidden="1" x14ac:dyDescent="0.3">
      <c r="A11303">
        <v>49</v>
      </c>
      <c r="B11303" s="1">
        <v>46148</v>
      </c>
      <c r="C11303" t="s">
        <v>162</v>
      </c>
      <c r="D11303" t="s">
        <v>75</v>
      </c>
      <c r="E11303" t="s">
        <v>25</v>
      </c>
      <c r="F11303" t="s">
        <v>47</v>
      </c>
      <c r="G11303">
        <v>1</v>
      </c>
      <c r="H11303">
        <v>17.5</v>
      </c>
      <c r="I11303" t="s">
        <v>170</v>
      </c>
      <c r="J11303" t="s">
        <v>303</v>
      </c>
      <c r="K11303">
        <v>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 t="s">
        <v>83</v>
      </c>
      <c r="R11303" t="s">
        <v>83</v>
      </c>
      <c r="S11303" t="s">
        <v>83</v>
      </c>
      <c r="T11303" t="str">
        <f>_xlfn.XLOOKUP(A11303,MI_Match_Analysis!$A$2:$A$8,MI_Match_Analysis!$F$2:$F$8,"Not Found")</f>
        <v>Not Found</v>
      </c>
    </row>
    <row r="11304" spans="1:20" hidden="1" x14ac:dyDescent="0.3">
      <c r="A11304">
        <v>49</v>
      </c>
      <c r="B11304" s="1">
        <v>46148</v>
      </c>
      <c r="C11304" t="s">
        <v>162</v>
      </c>
      <c r="D11304" t="s">
        <v>75</v>
      </c>
      <c r="E11304" t="s">
        <v>25</v>
      </c>
      <c r="F11304" t="s">
        <v>47</v>
      </c>
      <c r="G11304">
        <v>1</v>
      </c>
      <c r="H11304">
        <v>17.600000000000001</v>
      </c>
      <c r="I11304" t="s">
        <v>168</v>
      </c>
      <c r="J11304" t="s">
        <v>303</v>
      </c>
      <c r="K11304">
        <v>6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 t="s">
        <v>83</v>
      </c>
      <c r="R11304" t="s">
        <v>83</v>
      </c>
      <c r="S11304" t="s">
        <v>83</v>
      </c>
      <c r="T11304" t="str">
        <f>_xlfn.XLOOKUP(A11304,MI_Match_Analysis!$A$2:$A$8,MI_Match_Analysis!$F$2:$F$8,"Not Found")</f>
        <v>Not Found</v>
      </c>
    </row>
    <row r="11305" spans="1:20" hidden="1" x14ac:dyDescent="0.3">
      <c r="A11305">
        <v>49</v>
      </c>
      <c r="B11305" s="1">
        <v>46148</v>
      </c>
      <c r="C11305" t="s">
        <v>162</v>
      </c>
      <c r="D11305" t="s">
        <v>75</v>
      </c>
      <c r="E11305" t="s">
        <v>25</v>
      </c>
      <c r="F11305" t="s">
        <v>47</v>
      </c>
      <c r="G11305">
        <v>1</v>
      </c>
      <c r="H11305">
        <v>18.100000000000001</v>
      </c>
      <c r="I11305" t="s">
        <v>170</v>
      </c>
      <c r="J11305" t="s">
        <v>114</v>
      </c>
      <c r="K11305">
        <v>1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 t="s">
        <v>83</v>
      </c>
      <c r="R11305" t="s">
        <v>83</v>
      </c>
      <c r="S11305" t="s">
        <v>83</v>
      </c>
      <c r="T11305" t="str">
        <f>_xlfn.XLOOKUP(A11305,MI_Match_Analysis!$A$2:$A$8,MI_Match_Analysis!$F$2:$F$8,"Not Found")</f>
        <v>Not Found</v>
      </c>
    </row>
    <row r="11306" spans="1:20" hidden="1" x14ac:dyDescent="0.3">
      <c r="A11306">
        <v>49</v>
      </c>
      <c r="B11306" s="1">
        <v>46148</v>
      </c>
      <c r="C11306" t="s">
        <v>162</v>
      </c>
      <c r="D11306" t="s">
        <v>75</v>
      </c>
      <c r="E11306" t="s">
        <v>25</v>
      </c>
      <c r="F11306" t="s">
        <v>47</v>
      </c>
      <c r="G11306">
        <v>1</v>
      </c>
      <c r="H11306">
        <v>18.2</v>
      </c>
      <c r="I11306" t="s">
        <v>168</v>
      </c>
      <c r="J11306" t="s">
        <v>114</v>
      </c>
      <c r="K11306">
        <v>4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 t="s">
        <v>83</v>
      </c>
      <c r="R11306" t="s">
        <v>83</v>
      </c>
      <c r="S11306" t="s">
        <v>83</v>
      </c>
      <c r="T11306" t="str">
        <f>_xlfn.XLOOKUP(A11306,MI_Match_Analysis!$A$2:$A$8,MI_Match_Analysis!$F$2:$F$8,"Not Found")</f>
        <v>Not Found</v>
      </c>
    </row>
    <row r="11307" spans="1:20" hidden="1" x14ac:dyDescent="0.3">
      <c r="A11307">
        <v>49</v>
      </c>
      <c r="B11307" s="1">
        <v>46148</v>
      </c>
      <c r="C11307" t="s">
        <v>162</v>
      </c>
      <c r="D11307" t="s">
        <v>75</v>
      </c>
      <c r="E11307" t="s">
        <v>25</v>
      </c>
      <c r="F11307" t="s">
        <v>47</v>
      </c>
      <c r="G11307">
        <v>1</v>
      </c>
      <c r="H11307">
        <v>18.3</v>
      </c>
      <c r="I11307" t="s">
        <v>168</v>
      </c>
      <c r="J11307" t="s">
        <v>114</v>
      </c>
      <c r="K11307">
        <v>1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 t="s">
        <v>83</v>
      </c>
      <c r="R11307" t="s">
        <v>83</v>
      </c>
      <c r="S11307" t="s">
        <v>83</v>
      </c>
      <c r="T11307" t="str">
        <f>_xlfn.XLOOKUP(A11307,MI_Match_Analysis!$A$2:$A$8,MI_Match_Analysis!$F$2:$F$8,"Not Found")</f>
        <v>Not Found</v>
      </c>
    </row>
    <row r="11308" spans="1:20" hidden="1" x14ac:dyDescent="0.3">
      <c r="A11308">
        <v>49</v>
      </c>
      <c r="B11308" s="1">
        <v>46148</v>
      </c>
      <c r="C11308" t="s">
        <v>162</v>
      </c>
      <c r="D11308" t="s">
        <v>75</v>
      </c>
      <c r="E11308" t="s">
        <v>25</v>
      </c>
      <c r="F11308" t="s">
        <v>47</v>
      </c>
      <c r="G11308">
        <v>1</v>
      </c>
      <c r="H11308">
        <v>18.399999999999999</v>
      </c>
      <c r="I11308" t="s">
        <v>170</v>
      </c>
      <c r="J11308" t="s">
        <v>114</v>
      </c>
      <c r="K11308">
        <v>2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 t="s">
        <v>83</v>
      </c>
      <c r="R11308" t="s">
        <v>83</v>
      </c>
      <c r="S11308" t="s">
        <v>83</v>
      </c>
      <c r="T11308" t="str">
        <f>_xlfn.XLOOKUP(A11308,MI_Match_Analysis!$A$2:$A$8,MI_Match_Analysis!$F$2:$F$8,"Not Found")</f>
        <v>Not Found</v>
      </c>
    </row>
    <row r="11309" spans="1:20" hidden="1" x14ac:dyDescent="0.3">
      <c r="A11309">
        <v>49</v>
      </c>
      <c r="B11309" s="1">
        <v>46148</v>
      </c>
      <c r="C11309" t="s">
        <v>162</v>
      </c>
      <c r="D11309" t="s">
        <v>75</v>
      </c>
      <c r="E11309" t="s">
        <v>25</v>
      </c>
      <c r="F11309" t="s">
        <v>47</v>
      </c>
      <c r="G11309">
        <v>1</v>
      </c>
      <c r="H11309">
        <v>18.5</v>
      </c>
      <c r="I11309" t="s">
        <v>170</v>
      </c>
      <c r="J11309" t="s">
        <v>114</v>
      </c>
      <c r="K11309">
        <v>1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 t="s">
        <v>83</v>
      </c>
      <c r="R11309" t="s">
        <v>83</v>
      </c>
      <c r="S11309" t="s">
        <v>83</v>
      </c>
      <c r="T11309" t="str">
        <f>_xlfn.XLOOKUP(A11309,MI_Match_Analysis!$A$2:$A$8,MI_Match_Analysis!$F$2:$F$8,"Not Found")</f>
        <v>Not Found</v>
      </c>
    </row>
    <row r="11310" spans="1:20" hidden="1" x14ac:dyDescent="0.3">
      <c r="A11310">
        <v>49</v>
      </c>
      <c r="B11310" s="1">
        <v>46148</v>
      </c>
      <c r="C11310" t="s">
        <v>162</v>
      </c>
      <c r="D11310" t="s">
        <v>75</v>
      </c>
      <c r="E11310" t="s">
        <v>25</v>
      </c>
      <c r="F11310" t="s">
        <v>47</v>
      </c>
      <c r="G11310">
        <v>1</v>
      </c>
      <c r="H11310">
        <v>18.600000000000001</v>
      </c>
      <c r="I11310" t="s">
        <v>168</v>
      </c>
      <c r="J11310" t="s">
        <v>114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 t="s">
        <v>83</v>
      </c>
      <c r="R11310" t="s">
        <v>83</v>
      </c>
      <c r="S11310" t="s">
        <v>83</v>
      </c>
      <c r="T11310" t="str">
        <f>_xlfn.XLOOKUP(A11310,MI_Match_Analysis!$A$2:$A$8,MI_Match_Analysis!$F$2:$F$8,"Not Found")</f>
        <v>Not Found</v>
      </c>
    </row>
    <row r="11311" spans="1:20" hidden="1" x14ac:dyDescent="0.3">
      <c r="A11311">
        <v>49</v>
      </c>
      <c r="B11311" s="1">
        <v>46148</v>
      </c>
      <c r="C11311" t="s">
        <v>162</v>
      </c>
      <c r="D11311" t="s">
        <v>75</v>
      </c>
      <c r="E11311" t="s">
        <v>25</v>
      </c>
      <c r="F11311" t="s">
        <v>47</v>
      </c>
      <c r="G11311">
        <v>1</v>
      </c>
      <c r="H11311">
        <v>19.100000000000001</v>
      </c>
      <c r="I11311" t="s">
        <v>168</v>
      </c>
      <c r="J11311" t="s">
        <v>66</v>
      </c>
      <c r="K11311">
        <v>1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 t="s">
        <v>83</v>
      </c>
      <c r="R11311" t="s">
        <v>83</v>
      </c>
      <c r="S11311" t="s">
        <v>83</v>
      </c>
      <c r="T11311" t="str">
        <f>_xlfn.XLOOKUP(A11311,MI_Match_Analysis!$A$2:$A$8,MI_Match_Analysis!$F$2:$F$8,"Not Found")</f>
        <v>Not Found</v>
      </c>
    </row>
    <row r="11312" spans="1:20" hidden="1" x14ac:dyDescent="0.3">
      <c r="A11312">
        <v>49</v>
      </c>
      <c r="B11312" s="1">
        <v>46148</v>
      </c>
      <c r="C11312" t="s">
        <v>162</v>
      </c>
      <c r="D11312" t="s">
        <v>75</v>
      </c>
      <c r="E11312" t="s">
        <v>25</v>
      </c>
      <c r="F11312" t="s">
        <v>47</v>
      </c>
      <c r="G11312">
        <v>1</v>
      </c>
      <c r="H11312">
        <v>19.2</v>
      </c>
      <c r="I11312" t="s">
        <v>170</v>
      </c>
      <c r="J11312" t="s">
        <v>66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 t="s">
        <v>83</v>
      </c>
      <c r="R11312" t="s">
        <v>83</v>
      </c>
      <c r="S11312" t="s">
        <v>83</v>
      </c>
      <c r="T11312" t="str">
        <f>_xlfn.XLOOKUP(A11312,MI_Match_Analysis!$A$2:$A$8,MI_Match_Analysis!$F$2:$F$8,"Not Found")</f>
        <v>Not Found</v>
      </c>
    </row>
    <row r="11313" spans="1:20" hidden="1" x14ac:dyDescent="0.3">
      <c r="A11313">
        <v>49</v>
      </c>
      <c r="B11313" s="1">
        <v>46148</v>
      </c>
      <c r="C11313" t="s">
        <v>162</v>
      </c>
      <c r="D11313" t="s">
        <v>75</v>
      </c>
      <c r="E11313" t="s">
        <v>25</v>
      </c>
      <c r="F11313" t="s">
        <v>47</v>
      </c>
      <c r="G11313">
        <v>1</v>
      </c>
      <c r="H11313">
        <v>19.3</v>
      </c>
      <c r="I11313" t="s">
        <v>170</v>
      </c>
      <c r="J11313" t="s">
        <v>66</v>
      </c>
      <c r="K11313">
        <v>6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 t="s">
        <v>83</v>
      </c>
      <c r="R11313" t="s">
        <v>83</v>
      </c>
      <c r="S11313" t="s">
        <v>83</v>
      </c>
      <c r="T11313" t="str">
        <f>_xlfn.XLOOKUP(A11313,MI_Match_Analysis!$A$2:$A$8,MI_Match_Analysis!$F$2:$F$8,"Not Found")</f>
        <v>Not Found</v>
      </c>
    </row>
    <row r="11314" spans="1:20" hidden="1" x14ac:dyDescent="0.3">
      <c r="A11314">
        <v>49</v>
      </c>
      <c r="B11314" s="1">
        <v>46148</v>
      </c>
      <c r="C11314" t="s">
        <v>162</v>
      </c>
      <c r="D11314" t="s">
        <v>75</v>
      </c>
      <c r="E11314" t="s">
        <v>25</v>
      </c>
      <c r="F11314" t="s">
        <v>47</v>
      </c>
      <c r="G11314">
        <v>1</v>
      </c>
      <c r="H11314">
        <v>19.399999999999999</v>
      </c>
      <c r="I11314" t="s">
        <v>170</v>
      </c>
      <c r="J11314" t="s">
        <v>66</v>
      </c>
      <c r="K11314">
        <v>2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 t="s">
        <v>83</v>
      </c>
      <c r="R11314" t="s">
        <v>83</v>
      </c>
      <c r="S11314" t="s">
        <v>83</v>
      </c>
      <c r="T11314" t="str">
        <f>_xlfn.XLOOKUP(A11314,MI_Match_Analysis!$A$2:$A$8,MI_Match_Analysis!$F$2:$F$8,"Not Found")</f>
        <v>Not Found</v>
      </c>
    </row>
    <row r="11315" spans="1:20" hidden="1" x14ac:dyDescent="0.3">
      <c r="A11315">
        <v>49</v>
      </c>
      <c r="B11315" s="1">
        <v>46148</v>
      </c>
      <c r="C11315" t="s">
        <v>162</v>
      </c>
      <c r="D11315" t="s">
        <v>75</v>
      </c>
      <c r="E11315" t="s">
        <v>25</v>
      </c>
      <c r="F11315" t="s">
        <v>47</v>
      </c>
      <c r="G11315">
        <v>1</v>
      </c>
      <c r="H11315">
        <v>19.5</v>
      </c>
      <c r="I11315" t="s">
        <v>170</v>
      </c>
      <c r="J11315" t="s">
        <v>66</v>
      </c>
      <c r="K11315">
        <v>4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 t="s">
        <v>83</v>
      </c>
      <c r="R11315" t="s">
        <v>83</v>
      </c>
      <c r="S11315" t="s">
        <v>83</v>
      </c>
      <c r="T11315" t="str">
        <f>_xlfn.XLOOKUP(A11315,MI_Match_Analysis!$A$2:$A$8,MI_Match_Analysis!$F$2:$F$8,"Not Found")</f>
        <v>Not Found</v>
      </c>
    </row>
    <row r="11316" spans="1:20" hidden="1" x14ac:dyDescent="0.3">
      <c r="A11316">
        <v>49</v>
      </c>
      <c r="B11316" s="1">
        <v>46148</v>
      </c>
      <c r="C11316" t="s">
        <v>162</v>
      </c>
      <c r="D11316" t="s">
        <v>75</v>
      </c>
      <c r="E11316" t="s">
        <v>25</v>
      </c>
      <c r="F11316" t="s">
        <v>47</v>
      </c>
      <c r="G11316">
        <v>1</v>
      </c>
      <c r="H11316">
        <v>19.600000000000001</v>
      </c>
      <c r="I11316" t="s">
        <v>170</v>
      </c>
      <c r="J11316" t="s">
        <v>66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 t="s">
        <v>165</v>
      </c>
      <c r="R11316" t="s">
        <v>170</v>
      </c>
      <c r="S11316" t="s">
        <v>215</v>
      </c>
      <c r="T11316" t="str">
        <f>_xlfn.XLOOKUP(A11316,MI_Match_Analysis!$A$2:$A$8,MI_Match_Analysis!$F$2:$F$8,"Not Found")</f>
        <v>Not Found</v>
      </c>
    </row>
    <row r="11317" spans="1:20" hidden="1" x14ac:dyDescent="0.3">
      <c r="A11317">
        <v>49</v>
      </c>
      <c r="B11317" s="1">
        <v>46148</v>
      </c>
      <c r="C11317" t="s">
        <v>162</v>
      </c>
      <c r="D11317" t="s">
        <v>75</v>
      </c>
      <c r="E11317" t="s">
        <v>47</v>
      </c>
      <c r="F11317" t="s">
        <v>25</v>
      </c>
      <c r="G11317">
        <v>2</v>
      </c>
      <c r="H11317">
        <v>0.1</v>
      </c>
      <c r="I11317" t="s">
        <v>64</v>
      </c>
      <c r="J11317" t="s">
        <v>294</v>
      </c>
      <c r="K11317">
        <v>1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 t="s">
        <v>83</v>
      </c>
      <c r="R11317" t="s">
        <v>83</v>
      </c>
      <c r="S11317" t="s">
        <v>83</v>
      </c>
      <c r="T11317" t="str">
        <f>_xlfn.XLOOKUP(A11317,MI_Match_Analysis!$A$2:$A$8,MI_Match_Analysis!$F$2:$F$8,"Not Found")</f>
        <v>Not Found</v>
      </c>
    </row>
    <row r="11318" spans="1:20" hidden="1" x14ac:dyDescent="0.3">
      <c r="A11318">
        <v>49</v>
      </c>
      <c r="B11318" s="1">
        <v>46148</v>
      </c>
      <c r="C11318" t="s">
        <v>162</v>
      </c>
      <c r="D11318" t="s">
        <v>75</v>
      </c>
      <c r="E11318" t="s">
        <v>47</v>
      </c>
      <c r="F11318" t="s">
        <v>25</v>
      </c>
      <c r="G11318">
        <v>2</v>
      </c>
      <c r="H11318">
        <v>0.2</v>
      </c>
      <c r="I11318" t="s">
        <v>223</v>
      </c>
      <c r="J11318" t="s">
        <v>294</v>
      </c>
      <c r="K11318">
        <v>2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 t="s">
        <v>83</v>
      </c>
      <c r="R11318" t="s">
        <v>83</v>
      </c>
      <c r="S11318" t="s">
        <v>83</v>
      </c>
      <c r="T11318" t="str">
        <f>_xlfn.XLOOKUP(A11318,MI_Match_Analysis!$A$2:$A$8,MI_Match_Analysis!$F$2:$F$8,"Not Found")</f>
        <v>Not Found</v>
      </c>
    </row>
    <row r="11319" spans="1:20" hidden="1" x14ac:dyDescent="0.3">
      <c r="A11319">
        <v>49</v>
      </c>
      <c r="B11319" s="1">
        <v>46148</v>
      </c>
      <c r="C11319" t="s">
        <v>162</v>
      </c>
      <c r="D11319" t="s">
        <v>75</v>
      </c>
      <c r="E11319" t="s">
        <v>47</v>
      </c>
      <c r="F11319" t="s">
        <v>25</v>
      </c>
      <c r="G11319">
        <v>2</v>
      </c>
      <c r="H11319">
        <v>0.3</v>
      </c>
      <c r="I11319" t="s">
        <v>223</v>
      </c>
      <c r="J11319" t="s">
        <v>294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 t="s">
        <v>83</v>
      </c>
      <c r="R11319" t="s">
        <v>83</v>
      </c>
      <c r="S11319" t="s">
        <v>83</v>
      </c>
      <c r="T11319" t="str">
        <f>_xlfn.XLOOKUP(A11319,MI_Match_Analysis!$A$2:$A$8,MI_Match_Analysis!$F$2:$F$8,"Not Found")</f>
        <v>Not Found</v>
      </c>
    </row>
    <row r="11320" spans="1:20" hidden="1" x14ac:dyDescent="0.3">
      <c r="A11320">
        <v>49</v>
      </c>
      <c r="B11320" s="1">
        <v>46148</v>
      </c>
      <c r="C11320" t="s">
        <v>162</v>
      </c>
      <c r="D11320" t="s">
        <v>75</v>
      </c>
      <c r="E11320" t="s">
        <v>47</v>
      </c>
      <c r="F11320" t="s">
        <v>25</v>
      </c>
      <c r="G11320">
        <v>2</v>
      </c>
      <c r="H11320">
        <v>0.4</v>
      </c>
      <c r="I11320" t="s">
        <v>223</v>
      </c>
      <c r="J11320" t="s">
        <v>294</v>
      </c>
      <c r="K11320">
        <v>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 t="s">
        <v>83</v>
      </c>
      <c r="R11320" t="s">
        <v>83</v>
      </c>
      <c r="S11320" t="s">
        <v>83</v>
      </c>
      <c r="T11320" t="str">
        <f>_xlfn.XLOOKUP(A11320,MI_Match_Analysis!$A$2:$A$8,MI_Match_Analysis!$F$2:$F$8,"Not Found")</f>
        <v>Not Found</v>
      </c>
    </row>
    <row r="11321" spans="1:20" hidden="1" x14ac:dyDescent="0.3">
      <c r="A11321">
        <v>49</v>
      </c>
      <c r="B11321" s="1">
        <v>46148</v>
      </c>
      <c r="C11321" t="s">
        <v>162</v>
      </c>
      <c r="D11321" t="s">
        <v>75</v>
      </c>
      <c r="E11321" t="s">
        <v>47</v>
      </c>
      <c r="F11321" t="s">
        <v>25</v>
      </c>
      <c r="G11321">
        <v>2</v>
      </c>
      <c r="H11321">
        <v>0.5</v>
      </c>
      <c r="I11321" t="s">
        <v>64</v>
      </c>
      <c r="J11321" t="s">
        <v>294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 t="s">
        <v>83</v>
      </c>
      <c r="R11321" t="s">
        <v>83</v>
      </c>
      <c r="S11321" t="s">
        <v>83</v>
      </c>
      <c r="T11321" t="str">
        <f>_xlfn.XLOOKUP(A11321,MI_Match_Analysis!$A$2:$A$8,MI_Match_Analysis!$F$2:$F$8,"Not Found")</f>
        <v>Not Found</v>
      </c>
    </row>
    <row r="11322" spans="1:20" hidden="1" x14ac:dyDescent="0.3">
      <c r="A11322">
        <v>49</v>
      </c>
      <c r="B11322" s="1">
        <v>46148</v>
      </c>
      <c r="C11322" t="s">
        <v>162</v>
      </c>
      <c r="D11322" t="s">
        <v>75</v>
      </c>
      <c r="E11322" t="s">
        <v>47</v>
      </c>
      <c r="F11322" t="s">
        <v>25</v>
      </c>
      <c r="G11322">
        <v>2</v>
      </c>
      <c r="H11322">
        <v>0.6</v>
      </c>
      <c r="I11322" t="s">
        <v>64</v>
      </c>
      <c r="J11322" t="s">
        <v>294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 t="s">
        <v>165</v>
      </c>
      <c r="R11322" t="s">
        <v>64</v>
      </c>
      <c r="S11322" t="s">
        <v>120</v>
      </c>
      <c r="T11322" t="str">
        <f>_xlfn.XLOOKUP(A11322,MI_Match_Analysis!$A$2:$A$8,MI_Match_Analysis!$F$2:$F$8,"Not Found")</f>
        <v>Not Found</v>
      </c>
    </row>
    <row r="11323" spans="1:20" hidden="1" x14ac:dyDescent="0.3">
      <c r="A11323">
        <v>49</v>
      </c>
      <c r="B11323" s="1">
        <v>46148</v>
      </c>
      <c r="C11323" t="s">
        <v>162</v>
      </c>
      <c r="D11323" t="s">
        <v>75</v>
      </c>
      <c r="E11323" t="s">
        <v>47</v>
      </c>
      <c r="F11323" t="s">
        <v>25</v>
      </c>
      <c r="G11323">
        <v>2</v>
      </c>
      <c r="H11323">
        <v>1.1000000000000001</v>
      </c>
      <c r="I11323" t="s">
        <v>223</v>
      </c>
      <c r="J11323" t="s">
        <v>168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 t="s">
        <v>165</v>
      </c>
      <c r="R11323" t="s">
        <v>223</v>
      </c>
      <c r="S11323" t="s">
        <v>294</v>
      </c>
      <c r="T11323" t="str">
        <f>_xlfn.XLOOKUP(A11323,MI_Match_Analysis!$A$2:$A$8,MI_Match_Analysis!$F$2:$F$8,"Not Found")</f>
        <v>Not Found</v>
      </c>
    </row>
    <row r="11324" spans="1:20" hidden="1" x14ac:dyDescent="0.3">
      <c r="A11324">
        <v>49</v>
      </c>
      <c r="B11324" s="1">
        <v>46148</v>
      </c>
      <c r="C11324" t="s">
        <v>162</v>
      </c>
      <c r="D11324" t="s">
        <v>75</v>
      </c>
      <c r="E11324" t="s">
        <v>47</v>
      </c>
      <c r="F11324" t="s">
        <v>25</v>
      </c>
      <c r="G11324">
        <v>2</v>
      </c>
      <c r="H11324">
        <v>1.2</v>
      </c>
      <c r="I11324" t="s">
        <v>94</v>
      </c>
      <c r="J11324" t="s">
        <v>168</v>
      </c>
      <c r="K11324">
        <v>4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 t="s">
        <v>83</v>
      </c>
      <c r="R11324" t="s">
        <v>83</v>
      </c>
      <c r="S11324" t="s">
        <v>83</v>
      </c>
      <c r="T11324" t="str">
        <f>_xlfn.XLOOKUP(A11324,MI_Match_Analysis!$A$2:$A$8,MI_Match_Analysis!$F$2:$F$8,"Not Found")</f>
        <v>Not Found</v>
      </c>
    </row>
    <row r="11325" spans="1:20" hidden="1" x14ac:dyDescent="0.3">
      <c r="A11325">
        <v>49</v>
      </c>
      <c r="B11325" s="1">
        <v>46148</v>
      </c>
      <c r="C11325" t="s">
        <v>162</v>
      </c>
      <c r="D11325" t="s">
        <v>75</v>
      </c>
      <c r="E11325" t="s">
        <v>47</v>
      </c>
      <c r="F11325" t="s">
        <v>25</v>
      </c>
      <c r="G11325">
        <v>2</v>
      </c>
      <c r="H11325">
        <v>1.3</v>
      </c>
      <c r="I11325" t="s">
        <v>94</v>
      </c>
      <c r="J11325" t="s">
        <v>168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 t="s">
        <v>83</v>
      </c>
      <c r="R11325" t="s">
        <v>83</v>
      </c>
      <c r="S11325" t="s">
        <v>83</v>
      </c>
      <c r="T11325" t="str">
        <f>_xlfn.XLOOKUP(A11325,MI_Match_Analysis!$A$2:$A$8,MI_Match_Analysis!$F$2:$F$8,"Not Found")</f>
        <v>Not Found</v>
      </c>
    </row>
    <row r="11326" spans="1:20" hidden="1" x14ac:dyDescent="0.3">
      <c r="A11326">
        <v>49</v>
      </c>
      <c r="B11326" s="1">
        <v>46148</v>
      </c>
      <c r="C11326" t="s">
        <v>162</v>
      </c>
      <c r="D11326" t="s">
        <v>75</v>
      </c>
      <c r="E11326" t="s">
        <v>47</v>
      </c>
      <c r="F11326" t="s">
        <v>25</v>
      </c>
      <c r="G11326">
        <v>2</v>
      </c>
      <c r="H11326">
        <v>1.4</v>
      </c>
      <c r="I11326" t="s">
        <v>94</v>
      </c>
      <c r="J11326" t="s">
        <v>168</v>
      </c>
      <c r="K11326">
        <v>1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 t="s">
        <v>83</v>
      </c>
      <c r="R11326" t="s">
        <v>83</v>
      </c>
      <c r="S11326" t="s">
        <v>83</v>
      </c>
      <c r="T11326" t="str">
        <f>_xlfn.XLOOKUP(A11326,MI_Match_Analysis!$A$2:$A$8,MI_Match_Analysis!$F$2:$F$8,"Not Found")</f>
        <v>Not Found</v>
      </c>
    </row>
    <row r="11327" spans="1:20" hidden="1" x14ac:dyDescent="0.3">
      <c r="A11327">
        <v>49</v>
      </c>
      <c r="B11327" s="1">
        <v>46148</v>
      </c>
      <c r="C11327" t="s">
        <v>162</v>
      </c>
      <c r="D11327" t="s">
        <v>75</v>
      </c>
      <c r="E11327" t="s">
        <v>47</v>
      </c>
      <c r="F11327" t="s">
        <v>25</v>
      </c>
      <c r="G11327">
        <v>2</v>
      </c>
      <c r="H11327">
        <v>1.5</v>
      </c>
      <c r="I11327" t="s">
        <v>49</v>
      </c>
      <c r="J11327" t="s">
        <v>168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 t="s">
        <v>83</v>
      </c>
      <c r="R11327" t="s">
        <v>83</v>
      </c>
      <c r="S11327" t="s">
        <v>83</v>
      </c>
      <c r="T11327" t="str">
        <f>_xlfn.XLOOKUP(A11327,MI_Match_Analysis!$A$2:$A$8,MI_Match_Analysis!$F$2:$F$8,"Not Found")</f>
        <v>Not Found</v>
      </c>
    </row>
    <row r="11328" spans="1:20" hidden="1" x14ac:dyDescent="0.3">
      <c r="A11328">
        <v>49</v>
      </c>
      <c r="B11328" s="1">
        <v>46148</v>
      </c>
      <c r="C11328" t="s">
        <v>162</v>
      </c>
      <c r="D11328" t="s">
        <v>75</v>
      </c>
      <c r="E11328" t="s">
        <v>47</v>
      </c>
      <c r="F11328" t="s">
        <v>25</v>
      </c>
      <c r="G11328">
        <v>2</v>
      </c>
      <c r="H11328">
        <v>1.6</v>
      </c>
      <c r="I11328" t="s">
        <v>49</v>
      </c>
      <c r="J11328" t="s">
        <v>168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 t="s">
        <v>83</v>
      </c>
      <c r="R11328" t="s">
        <v>83</v>
      </c>
      <c r="S11328" t="s">
        <v>83</v>
      </c>
      <c r="T11328" t="str">
        <f>_xlfn.XLOOKUP(A11328,MI_Match_Analysis!$A$2:$A$8,MI_Match_Analysis!$F$2:$F$8,"Not Found")</f>
        <v>Not Found</v>
      </c>
    </row>
    <row r="11329" spans="1:20" hidden="1" x14ac:dyDescent="0.3">
      <c r="A11329">
        <v>49</v>
      </c>
      <c r="B11329" s="1">
        <v>46148</v>
      </c>
      <c r="C11329" t="s">
        <v>162</v>
      </c>
      <c r="D11329" t="s">
        <v>75</v>
      </c>
      <c r="E11329" t="s">
        <v>47</v>
      </c>
      <c r="F11329" t="s">
        <v>25</v>
      </c>
      <c r="G11329">
        <v>2</v>
      </c>
      <c r="H11329">
        <v>2.1</v>
      </c>
      <c r="I11329" t="s">
        <v>49</v>
      </c>
      <c r="J11329" t="s">
        <v>294</v>
      </c>
      <c r="K11329">
        <v>4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 t="s">
        <v>83</v>
      </c>
      <c r="R11329" t="s">
        <v>83</v>
      </c>
      <c r="S11329" t="s">
        <v>83</v>
      </c>
      <c r="T11329" t="str">
        <f>_xlfn.XLOOKUP(A11329,MI_Match_Analysis!$A$2:$A$8,MI_Match_Analysis!$F$2:$F$8,"Not Found")</f>
        <v>Not Found</v>
      </c>
    </row>
    <row r="11330" spans="1:20" hidden="1" x14ac:dyDescent="0.3">
      <c r="A11330">
        <v>49</v>
      </c>
      <c r="B11330" s="1">
        <v>46148</v>
      </c>
      <c r="C11330" t="s">
        <v>162</v>
      </c>
      <c r="D11330" t="s">
        <v>75</v>
      </c>
      <c r="E11330" t="s">
        <v>47</v>
      </c>
      <c r="F11330" t="s">
        <v>25</v>
      </c>
      <c r="G11330">
        <v>2</v>
      </c>
      <c r="H11330">
        <v>2.2000000000000002</v>
      </c>
      <c r="I11330" t="s">
        <v>49</v>
      </c>
      <c r="J11330" t="s">
        <v>294</v>
      </c>
      <c r="K11330">
        <v>2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 t="s">
        <v>83</v>
      </c>
      <c r="R11330" t="s">
        <v>83</v>
      </c>
      <c r="S11330" t="s">
        <v>83</v>
      </c>
      <c r="T11330" t="str">
        <f>_xlfn.XLOOKUP(A11330,MI_Match_Analysis!$A$2:$A$8,MI_Match_Analysis!$F$2:$F$8,"Not Found")</f>
        <v>Not Found</v>
      </c>
    </row>
    <row r="11331" spans="1:20" hidden="1" x14ac:dyDescent="0.3">
      <c r="A11331">
        <v>49</v>
      </c>
      <c r="B11331" s="1">
        <v>46148</v>
      </c>
      <c r="C11331" t="s">
        <v>162</v>
      </c>
      <c r="D11331" t="s">
        <v>75</v>
      </c>
      <c r="E11331" t="s">
        <v>47</v>
      </c>
      <c r="F11331" t="s">
        <v>25</v>
      </c>
      <c r="G11331">
        <v>2</v>
      </c>
      <c r="H11331">
        <v>2.2999999999999998</v>
      </c>
      <c r="I11331" t="s">
        <v>49</v>
      </c>
      <c r="J11331" t="s">
        <v>294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 t="s">
        <v>83</v>
      </c>
      <c r="R11331" t="s">
        <v>83</v>
      </c>
      <c r="S11331" t="s">
        <v>83</v>
      </c>
      <c r="T11331" t="str">
        <f>_xlfn.XLOOKUP(A11331,MI_Match_Analysis!$A$2:$A$8,MI_Match_Analysis!$F$2:$F$8,"Not Found")</f>
        <v>Not Found</v>
      </c>
    </row>
    <row r="11332" spans="1:20" hidden="1" x14ac:dyDescent="0.3">
      <c r="A11332">
        <v>49</v>
      </c>
      <c r="B11332" s="1">
        <v>46148</v>
      </c>
      <c r="C11332" t="s">
        <v>162</v>
      </c>
      <c r="D11332" t="s">
        <v>75</v>
      </c>
      <c r="E11332" t="s">
        <v>47</v>
      </c>
      <c r="F11332" t="s">
        <v>25</v>
      </c>
      <c r="G11332">
        <v>2</v>
      </c>
      <c r="H11332">
        <v>2.4</v>
      </c>
      <c r="I11332" t="s">
        <v>49</v>
      </c>
      <c r="J11332" t="s">
        <v>294</v>
      </c>
      <c r="K11332">
        <v>0</v>
      </c>
      <c r="L11332">
        <v>1</v>
      </c>
      <c r="M11332">
        <v>0</v>
      </c>
      <c r="N11332">
        <v>0</v>
      </c>
      <c r="O11332">
        <v>0</v>
      </c>
      <c r="P11332">
        <v>1</v>
      </c>
      <c r="Q11332" t="s">
        <v>83</v>
      </c>
      <c r="R11332" t="s">
        <v>83</v>
      </c>
      <c r="S11332" t="s">
        <v>83</v>
      </c>
      <c r="T11332" t="str">
        <f>_xlfn.XLOOKUP(A11332,MI_Match_Analysis!$A$2:$A$8,MI_Match_Analysis!$F$2:$F$8,"Not Found")</f>
        <v>Not Found</v>
      </c>
    </row>
    <row r="11333" spans="1:20" hidden="1" x14ac:dyDescent="0.3">
      <c r="A11333">
        <v>49</v>
      </c>
      <c r="B11333" s="1">
        <v>46148</v>
      </c>
      <c r="C11333" t="s">
        <v>162</v>
      </c>
      <c r="D11333" t="s">
        <v>75</v>
      </c>
      <c r="E11333" t="s">
        <v>47</v>
      </c>
      <c r="F11333" t="s">
        <v>25</v>
      </c>
      <c r="G11333">
        <v>2</v>
      </c>
      <c r="H11333">
        <v>2.4</v>
      </c>
      <c r="I11333" t="s">
        <v>49</v>
      </c>
      <c r="J11333" t="s">
        <v>294</v>
      </c>
      <c r="K11333">
        <v>6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 t="s">
        <v>83</v>
      </c>
      <c r="R11333" t="s">
        <v>83</v>
      </c>
      <c r="S11333" t="s">
        <v>83</v>
      </c>
      <c r="T11333" t="str">
        <f>_xlfn.XLOOKUP(A11333,MI_Match_Analysis!$A$2:$A$8,MI_Match_Analysis!$F$2:$F$8,"Not Found")</f>
        <v>Not Found</v>
      </c>
    </row>
    <row r="11334" spans="1:20" hidden="1" x14ac:dyDescent="0.3">
      <c r="A11334">
        <v>49</v>
      </c>
      <c r="B11334" s="1">
        <v>46148</v>
      </c>
      <c r="C11334" t="s">
        <v>162</v>
      </c>
      <c r="D11334" t="s">
        <v>75</v>
      </c>
      <c r="E11334" t="s">
        <v>47</v>
      </c>
      <c r="F11334" t="s">
        <v>25</v>
      </c>
      <c r="G11334">
        <v>2</v>
      </c>
      <c r="H11334">
        <v>2.5</v>
      </c>
      <c r="I11334" t="s">
        <v>49</v>
      </c>
      <c r="J11334" t="s">
        <v>294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 t="s">
        <v>83</v>
      </c>
      <c r="R11334" t="s">
        <v>83</v>
      </c>
      <c r="S11334" t="s">
        <v>83</v>
      </c>
      <c r="T11334" t="str">
        <f>_xlfn.XLOOKUP(A11334,MI_Match_Analysis!$A$2:$A$8,MI_Match_Analysis!$F$2:$F$8,"Not Found")</f>
        <v>Not Found</v>
      </c>
    </row>
    <row r="11335" spans="1:20" hidden="1" x14ac:dyDescent="0.3">
      <c r="A11335">
        <v>49</v>
      </c>
      <c r="B11335" s="1">
        <v>46148</v>
      </c>
      <c r="C11335" t="s">
        <v>162</v>
      </c>
      <c r="D11335" t="s">
        <v>75</v>
      </c>
      <c r="E11335" t="s">
        <v>47</v>
      </c>
      <c r="F11335" t="s">
        <v>25</v>
      </c>
      <c r="G11335">
        <v>2</v>
      </c>
      <c r="H11335">
        <v>2.6</v>
      </c>
      <c r="I11335" t="s">
        <v>49</v>
      </c>
      <c r="J11335" t="s">
        <v>294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 t="s">
        <v>83</v>
      </c>
      <c r="R11335" t="s">
        <v>83</v>
      </c>
      <c r="S11335" t="s">
        <v>83</v>
      </c>
      <c r="T11335" t="str">
        <f>_xlfn.XLOOKUP(A11335,MI_Match_Analysis!$A$2:$A$8,MI_Match_Analysis!$F$2:$F$8,"Not Found")</f>
        <v>Not Found</v>
      </c>
    </row>
    <row r="11336" spans="1:20" hidden="1" x14ac:dyDescent="0.3">
      <c r="A11336">
        <v>49</v>
      </c>
      <c r="B11336" s="1">
        <v>46148</v>
      </c>
      <c r="C11336" t="s">
        <v>162</v>
      </c>
      <c r="D11336" t="s">
        <v>75</v>
      </c>
      <c r="E11336" t="s">
        <v>47</v>
      </c>
      <c r="F11336" t="s">
        <v>25</v>
      </c>
      <c r="G11336">
        <v>2</v>
      </c>
      <c r="H11336">
        <v>3.1</v>
      </c>
      <c r="I11336" t="s">
        <v>94</v>
      </c>
      <c r="J11336" t="s">
        <v>120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 t="s">
        <v>83</v>
      </c>
      <c r="R11336" t="s">
        <v>83</v>
      </c>
      <c r="S11336" t="s">
        <v>83</v>
      </c>
      <c r="T11336" t="str">
        <f>_xlfn.XLOOKUP(A11336,MI_Match_Analysis!$A$2:$A$8,MI_Match_Analysis!$F$2:$F$8,"Not Found")</f>
        <v>Not Found</v>
      </c>
    </row>
    <row r="11337" spans="1:20" hidden="1" x14ac:dyDescent="0.3">
      <c r="A11337">
        <v>49</v>
      </c>
      <c r="B11337" s="1">
        <v>46148</v>
      </c>
      <c r="C11337" t="s">
        <v>162</v>
      </c>
      <c r="D11337" t="s">
        <v>75</v>
      </c>
      <c r="E11337" t="s">
        <v>47</v>
      </c>
      <c r="F11337" t="s">
        <v>25</v>
      </c>
      <c r="G11337">
        <v>2</v>
      </c>
      <c r="H11337">
        <v>3.2</v>
      </c>
      <c r="I11337" t="s">
        <v>94</v>
      </c>
      <c r="J11337" t="s">
        <v>120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 t="s">
        <v>165</v>
      </c>
      <c r="R11337" t="s">
        <v>94</v>
      </c>
      <c r="S11337" t="s">
        <v>294</v>
      </c>
      <c r="T11337" t="str">
        <f>_xlfn.XLOOKUP(A11337,MI_Match_Analysis!$A$2:$A$8,MI_Match_Analysis!$F$2:$F$8,"Not Found")</f>
        <v>Not Found</v>
      </c>
    </row>
    <row r="11338" spans="1:20" hidden="1" x14ac:dyDescent="0.3">
      <c r="A11338">
        <v>49</v>
      </c>
      <c r="B11338" s="1">
        <v>46148</v>
      </c>
      <c r="C11338" t="s">
        <v>162</v>
      </c>
      <c r="D11338" t="s">
        <v>75</v>
      </c>
      <c r="E11338" t="s">
        <v>47</v>
      </c>
      <c r="F11338" t="s">
        <v>25</v>
      </c>
      <c r="G11338">
        <v>2</v>
      </c>
      <c r="H11338">
        <v>3.3</v>
      </c>
      <c r="I11338" t="s">
        <v>226</v>
      </c>
      <c r="J11338" t="s">
        <v>120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 t="s">
        <v>83</v>
      </c>
      <c r="R11338" t="s">
        <v>83</v>
      </c>
      <c r="S11338" t="s">
        <v>83</v>
      </c>
      <c r="T11338" t="str">
        <f>_xlfn.XLOOKUP(A11338,MI_Match_Analysis!$A$2:$A$8,MI_Match_Analysis!$F$2:$F$8,"Not Found")</f>
        <v>Not Found</v>
      </c>
    </row>
    <row r="11339" spans="1:20" hidden="1" x14ac:dyDescent="0.3">
      <c r="A11339">
        <v>49</v>
      </c>
      <c r="B11339" s="1">
        <v>46148</v>
      </c>
      <c r="C11339" t="s">
        <v>162</v>
      </c>
      <c r="D11339" t="s">
        <v>75</v>
      </c>
      <c r="E11339" t="s">
        <v>47</v>
      </c>
      <c r="F11339" t="s">
        <v>25</v>
      </c>
      <c r="G11339">
        <v>2</v>
      </c>
      <c r="H11339">
        <v>3.4</v>
      </c>
      <c r="I11339" t="s">
        <v>226</v>
      </c>
      <c r="J11339" t="s">
        <v>120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 t="s">
        <v>83</v>
      </c>
      <c r="R11339" t="s">
        <v>83</v>
      </c>
      <c r="S11339" t="s">
        <v>83</v>
      </c>
      <c r="T11339" t="str">
        <f>_xlfn.XLOOKUP(A11339,MI_Match_Analysis!$A$2:$A$8,MI_Match_Analysis!$F$2:$F$8,"Not Found")</f>
        <v>Not Found</v>
      </c>
    </row>
    <row r="11340" spans="1:20" hidden="1" x14ac:dyDescent="0.3">
      <c r="A11340">
        <v>49</v>
      </c>
      <c r="B11340" s="1">
        <v>46148</v>
      </c>
      <c r="C11340" t="s">
        <v>162</v>
      </c>
      <c r="D11340" t="s">
        <v>75</v>
      </c>
      <c r="E11340" t="s">
        <v>47</v>
      </c>
      <c r="F11340" t="s">
        <v>25</v>
      </c>
      <c r="G11340">
        <v>2</v>
      </c>
      <c r="H11340">
        <v>3.5</v>
      </c>
      <c r="I11340" t="s">
        <v>226</v>
      </c>
      <c r="J11340" t="s">
        <v>120</v>
      </c>
      <c r="K11340">
        <v>6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 t="s">
        <v>83</v>
      </c>
      <c r="R11340" t="s">
        <v>83</v>
      </c>
      <c r="S11340" t="s">
        <v>83</v>
      </c>
      <c r="T11340" t="str">
        <f>_xlfn.XLOOKUP(A11340,MI_Match_Analysis!$A$2:$A$8,MI_Match_Analysis!$F$2:$F$8,"Not Found")</f>
        <v>Not Found</v>
      </c>
    </row>
    <row r="11341" spans="1:20" hidden="1" x14ac:dyDescent="0.3">
      <c r="A11341">
        <v>49</v>
      </c>
      <c r="B11341" s="1">
        <v>46148</v>
      </c>
      <c r="C11341" t="s">
        <v>162</v>
      </c>
      <c r="D11341" t="s">
        <v>75</v>
      </c>
      <c r="E11341" t="s">
        <v>47</v>
      </c>
      <c r="F11341" t="s">
        <v>25</v>
      </c>
      <c r="G11341">
        <v>2</v>
      </c>
      <c r="H11341">
        <v>3.6</v>
      </c>
      <c r="I11341" t="s">
        <v>226</v>
      </c>
      <c r="J11341" t="s">
        <v>120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 t="s">
        <v>83</v>
      </c>
      <c r="R11341" t="s">
        <v>83</v>
      </c>
      <c r="S11341" t="s">
        <v>83</v>
      </c>
      <c r="T11341" t="str">
        <f>_xlfn.XLOOKUP(A11341,MI_Match_Analysis!$A$2:$A$8,MI_Match_Analysis!$F$2:$F$8,"Not Found")</f>
        <v>Not Found</v>
      </c>
    </row>
    <row r="11342" spans="1:20" hidden="1" x14ac:dyDescent="0.3">
      <c r="A11342">
        <v>49</v>
      </c>
      <c r="B11342" s="1">
        <v>46148</v>
      </c>
      <c r="C11342" t="s">
        <v>162</v>
      </c>
      <c r="D11342" t="s">
        <v>75</v>
      </c>
      <c r="E11342" t="s">
        <v>47</v>
      </c>
      <c r="F11342" t="s">
        <v>25</v>
      </c>
      <c r="G11342">
        <v>2</v>
      </c>
      <c r="H11342">
        <v>4.0999999999999996</v>
      </c>
      <c r="I11342" t="s">
        <v>49</v>
      </c>
      <c r="J11342" t="s">
        <v>107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 t="s">
        <v>83</v>
      </c>
      <c r="R11342" t="s">
        <v>83</v>
      </c>
      <c r="S11342" t="s">
        <v>83</v>
      </c>
      <c r="T11342" t="str">
        <f>_xlfn.XLOOKUP(A11342,MI_Match_Analysis!$A$2:$A$8,MI_Match_Analysis!$F$2:$F$8,"Not Found")</f>
        <v>Not Found</v>
      </c>
    </row>
    <row r="11343" spans="1:20" hidden="1" x14ac:dyDescent="0.3">
      <c r="A11343">
        <v>49</v>
      </c>
      <c r="B11343" s="1">
        <v>46148</v>
      </c>
      <c r="C11343" t="s">
        <v>162</v>
      </c>
      <c r="D11343" t="s">
        <v>75</v>
      </c>
      <c r="E11343" t="s">
        <v>47</v>
      </c>
      <c r="F11343" t="s">
        <v>25</v>
      </c>
      <c r="G11343">
        <v>2</v>
      </c>
      <c r="H11343">
        <v>4.2</v>
      </c>
      <c r="I11343" t="s">
        <v>226</v>
      </c>
      <c r="J11343" t="s">
        <v>107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 t="s">
        <v>83</v>
      </c>
      <c r="R11343" t="s">
        <v>83</v>
      </c>
      <c r="S11343" t="s">
        <v>83</v>
      </c>
      <c r="T11343" t="str">
        <f>_xlfn.XLOOKUP(A11343,MI_Match_Analysis!$A$2:$A$8,MI_Match_Analysis!$F$2:$F$8,"Not Found")</f>
        <v>Not Found</v>
      </c>
    </row>
    <row r="11344" spans="1:20" hidden="1" x14ac:dyDescent="0.3">
      <c r="A11344">
        <v>49</v>
      </c>
      <c r="B11344" s="1">
        <v>46148</v>
      </c>
      <c r="C11344" t="s">
        <v>162</v>
      </c>
      <c r="D11344" t="s">
        <v>75</v>
      </c>
      <c r="E11344" t="s">
        <v>47</v>
      </c>
      <c r="F11344" t="s">
        <v>25</v>
      </c>
      <c r="G11344">
        <v>2</v>
      </c>
      <c r="H11344">
        <v>4.3</v>
      </c>
      <c r="I11344" t="s">
        <v>226</v>
      </c>
      <c r="J11344" t="s">
        <v>107</v>
      </c>
      <c r="K11344">
        <v>2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 t="s">
        <v>83</v>
      </c>
      <c r="R11344" t="s">
        <v>83</v>
      </c>
      <c r="S11344" t="s">
        <v>83</v>
      </c>
      <c r="T11344" t="str">
        <f>_xlfn.XLOOKUP(A11344,MI_Match_Analysis!$A$2:$A$8,MI_Match_Analysis!$F$2:$F$8,"Not Found")</f>
        <v>Not Found</v>
      </c>
    </row>
    <row r="11345" spans="1:20" hidden="1" x14ac:dyDescent="0.3">
      <c r="A11345">
        <v>49</v>
      </c>
      <c r="B11345" s="1">
        <v>46148</v>
      </c>
      <c r="C11345" t="s">
        <v>162</v>
      </c>
      <c r="D11345" t="s">
        <v>75</v>
      </c>
      <c r="E11345" t="s">
        <v>47</v>
      </c>
      <c r="F11345" t="s">
        <v>25</v>
      </c>
      <c r="G11345">
        <v>2</v>
      </c>
      <c r="H11345">
        <v>4.4000000000000004</v>
      </c>
      <c r="I11345" t="s">
        <v>226</v>
      </c>
      <c r="J11345" t="s">
        <v>107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 t="s">
        <v>83</v>
      </c>
      <c r="R11345" t="s">
        <v>83</v>
      </c>
      <c r="S11345" t="s">
        <v>83</v>
      </c>
      <c r="T11345" t="str">
        <f>_xlfn.XLOOKUP(A11345,MI_Match_Analysis!$A$2:$A$8,MI_Match_Analysis!$F$2:$F$8,"Not Found")</f>
        <v>Not Found</v>
      </c>
    </row>
    <row r="11346" spans="1:20" hidden="1" x14ac:dyDescent="0.3">
      <c r="A11346">
        <v>49</v>
      </c>
      <c r="B11346" s="1">
        <v>46148</v>
      </c>
      <c r="C11346" t="s">
        <v>162</v>
      </c>
      <c r="D11346" t="s">
        <v>75</v>
      </c>
      <c r="E11346" t="s">
        <v>47</v>
      </c>
      <c r="F11346" t="s">
        <v>25</v>
      </c>
      <c r="G11346">
        <v>2</v>
      </c>
      <c r="H11346">
        <v>4.5</v>
      </c>
      <c r="I11346" t="s">
        <v>226</v>
      </c>
      <c r="J11346" t="s">
        <v>107</v>
      </c>
      <c r="K11346">
        <v>4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 t="s">
        <v>83</v>
      </c>
      <c r="R11346" t="s">
        <v>83</v>
      </c>
      <c r="S11346" t="s">
        <v>83</v>
      </c>
      <c r="T11346" t="str">
        <f>_xlfn.XLOOKUP(A11346,MI_Match_Analysis!$A$2:$A$8,MI_Match_Analysis!$F$2:$F$8,"Not Found")</f>
        <v>Not Found</v>
      </c>
    </row>
    <row r="11347" spans="1:20" hidden="1" x14ac:dyDescent="0.3">
      <c r="A11347">
        <v>49</v>
      </c>
      <c r="B11347" s="1">
        <v>46148</v>
      </c>
      <c r="C11347" t="s">
        <v>162</v>
      </c>
      <c r="D11347" t="s">
        <v>75</v>
      </c>
      <c r="E11347" t="s">
        <v>47</v>
      </c>
      <c r="F11347" t="s">
        <v>25</v>
      </c>
      <c r="G11347">
        <v>2</v>
      </c>
      <c r="H11347">
        <v>4.5999999999999996</v>
      </c>
      <c r="I11347" t="s">
        <v>226</v>
      </c>
      <c r="J11347" t="s">
        <v>107</v>
      </c>
      <c r="K11347">
        <v>0</v>
      </c>
      <c r="L11347">
        <v>1</v>
      </c>
      <c r="M11347">
        <v>1</v>
      </c>
      <c r="N11347">
        <v>0</v>
      </c>
      <c r="O11347">
        <v>0</v>
      </c>
      <c r="P11347">
        <v>0</v>
      </c>
      <c r="Q11347" t="s">
        <v>83</v>
      </c>
      <c r="R11347" t="s">
        <v>83</v>
      </c>
      <c r="S11347" t="s">
        <v>83</v>
      </c>
      <c r="T11347" t="str">
        <f>_xlfn.XLOOKUP(A11347,MI_Match_Analysis!$A$2:$A$8,MI_Match_Analysis!$F$2:$F$8,"Not Found")</f>
        <v>Not Found</v>
      </c>
    </row>
    <row r="11348" spans="1:20" hidden="1" x14ac:dyDescent="0.3">
      <c r="A11348">
        <v>49</v>
      </c>
      <c r="B11348" s="1">
        <v>46148</v>
      </c>
      <c r="C11348" t="s">
        <v>162</v>
      </c>
      <c r="D11348" t="s">
        <v>75</v>
      </c>
      <c r="E11348" t="s">
        <v>47</v>
      </c>
      <c r="F11348" t="s">
        <v>25</v>
      </c>
      <c r="G11348">
        <v>2</v>
      </c>
      <c r="H11348">
        <v>4.5999999999999996</v>
      </c>
      <c r="I11348" t="s">
        <v>226</v>
      </c>
      <c r="J11348" t="s">
        <v>107</v>
      </c>
      <c r="K11348">
        <v>4</v>
      </c>
      <c r="L11348">
        <v>1</v>
      </c>
      <c r="M11348">
        <v>0</v>
      </c>
      <c r="N11348">
        <v>0</v>
      </c>
      <c r="O11348">
        <v>0</v>
      </c>
      <c r="P11348">
        <v>1</v>
      </c>
      <c r="Q11348" t="s">
        <v>83</v>
      </c>
      <c r="R11348" t="s">
        <v>83</v>
      </c>
      <c r="S11348" t="s">
        <v>83</v>
      </c>
      <c r="T11348" t="str">
        <f>_xlfn.XLOOKUP(A11348,MI_Match_Analysis!$A$2:$A$8,MI_Match_Analysis!$F$2:$F$8,"Not Found")</f>
        <v>Not Found</v>
      </c>
    </row>
    <row r="11349" spans="1:20" hidden="1" x14ac:dyDescent="0.3">
      <c r="A11349">
        <v>49</v>
      </c>
      <c r="B11349" s="1">
        <v>46148</v>
      </c>
      <c r="C11349" t="s">
        <v>162</v>
      </c>
      <c r="D11349" t="s">
        <v>75</v>
      </c>
      <c r="E11349" t="s">
        <v>47</v>
      </c>
      <c r="F11349" t="s">
        <v>25</v>
      </c>
      <c r="G11349">
        <v>2</v>
      </c>
      <c r="H11349">
        <v>4.5999999999999996</v>
      </c>
      <c r="I11349" t="s">
        <v>226</v>
      </c>
      <c r="J11349" t="s">
        <v>107</v>
      </c>
      <c r="K11349">
        <v>6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 t="s">
        <v>83</v>
      </c>
      <c r="R11349" t="s">
        <v>83</v>
      </c>
      <c r="S11349" t="s">
        <v>83</v>
      </c>
      <c r="T11349" t="str">
        <f>_xlfn.XLOOKUP(A11349,MI_Match_Analysis!$A$2:$A$8,MI_Match_Analysis!$F$2:$F$8,"Not Found")</f>
        <v>Not Found</v>
      </c>
    </row>
    <row r="11350" spans="1:20" hidden="1" x14ac:dyDescent="0.3">
      <c r="A11350">
        <v>49</v>
      </c>
      <c r="B11350" s="1">
        <v>46148</v>
      </c>
      <c r="C11350" t="s">
        <v>162</v>
      </c>
      <c r="D11350" t="s">
        <v>75</v>
      </c>
      <c r="E11350" t="s">
        <v>47</v>
      </c>
      <c r="F11350" t="s">
        <v>25</v>
      </c>
      <c r="G11350">
        <v>2</v>
      </c>
      <c r="H11350">
        <v>5.0999999999999996</v>
      </c>
      <c r="I11350" t="s">
        <v>49</v>
      </c>
      <c r="J11350" t="s">
        <v>120</v>
      </c>
      <c r="K11350">
        <v>4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 t="s">
        <v>83</v>
      </c>
      <c r="R11350" t="s">
        <v>83</v>
      </c>
      <c r="S11350" t="s">
        <v>83</v>
      </c>
      <c r="T11350" t="str">
        <f>_xlfn.XLOOKUP(A11350,MI_Match_Analysis!$A$2:$A$8,MI_Match_Analysis!$F$2:$F$8,"Not Found")</f>
        <v>Not Found</v>
      </c>
    </row>
    <row r="11351" spans="1:20" hidden="1" x14ac:dyDescent="0.3">
      <c r="A11351">
        <v>49</v>
      </c>
      <c r="B11351" s="1">
        <v>46148</v>
      </c>
      <c r="C11351" t="s">
        <v>162</v>
      </c>
      <c r="D11351" t="s">
        <v>75</v>
      </c>
      <c r="E11351" t="s">
        <v>47</v>
      </c>
      <c r="F11351" t="s">
        <v>25</v>
      </c>
      <c r="G11351">
        <v>2</v>
      </c>
      <c r="H11351">
        <v>5.2</v>
      </c>
      <c r="I11351" t="s">
        <v>49</v>
      </c>
      <c r="J11351" t="s">
        <v>120</v>
      </c>
      <c r="K11351">
        <v>4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 t="s">
        <v>83</v>
      </c>
      <c r="R11351" t="s">
        <v>83</v>
      </c>
      <c r="S11351" t="s">
        <v>83</v>
      </c>
      <c r="T11351" t="str">
        <f>_xlfn.XLOOKUP(A11351,MI_Match_Analysis!$A$2:$A$8,MI_Match_Analysis!$F$2:$F$8,"Not Found")</f>
        <v>Not Found</v>
      </c>
    </row>
    <row r="11352" spans="1:20" hidden="1" x14ac:dyDescent="0.3">
      <c r="A11352">
        <v>49</v>
      </c>
      <c r="B11352" s="1">
        <v>46148</v>
      </c>
      <c r="C11352" t="s">
        <v>162</v>
      </c>
      <c r="D11352" t="s">
        <v>75</v>
      </c>
      <c r="E11352" t="s">
        <v>47</v>
      </c>
      <c r="F11352" t="s">
        <v>25</v>
      </c>
      <c r="G11352">
        <v>2</v>
      </c>
      <c r="H11352">
        <v>5.3</v>
      </c>
      <c r="I11352" t="s">
        <v>49</v>
      </c>
      <c r="J11352" t="s">
        <v>120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 t="s">
        <v>83</v>
      </c>
      <c r="R11352" t="s">
        <v>83</v>
      </c>
      <c r="S11352" t="s">
        <v>83</v>
      </c>
      <c r="T11352" t="str">
        <f>_xlfn.XLOOKUP(A11352,MI_Match_Analysis!$A$2:$A$8,MI_Match_Analysis!$F$2:$F$8,"Not Found")</f>
        <v>Not Found</v>
      </c>
    </row>
    <row r="11353" spans="1:20" hidden="1" x14ac:dyDescent="0.3">
      <c r="A11353">
        <v>49</v>
      </c>
      <c r="B11353" s="1">
        <v>46148</v>
      </c>
      <c r="C11353" t="s">
        <v>162</v>
      </c>
      <c r="D11353" t="s">
        <v>75</v>
      </c>
      <c r="E11353" t="s">
        <v>47</v>
      </c>
      <c r="F11353" t="s">
        <v>25</v>
      </c>
      <c r="G11353">
        <v>2</v>
      </c>
      <c r="H11353">
        <v>5.3</v>
      </c>
      <c r="I11353" t="s">
        <v>49</v>
      </c>
      <c r="J11353" t="s">
        <v>120</v>
      </c>
      <c r="K11353">
        <v>0</v>
      </c>
      <c r="L11353">
        <v>1</v>
      </c>
      <c r="M11353">
        <v>1</v>
      </c>
      <c r="N11353">
        <v>0</v>
      </c>
      <c r="O11353">
        <v>0</v>
      </c>
      <c r="P11353">
        <v>0</v>
      </c>
      <c r="Q11353" t="s">
        <v>83</v>
      </c>
      <c r="R11353" t="s">
        <v>83</v>
      </c>
      <c r="S11353" t="s">
        <v>83</v>
      </c>
      <c r="T11353" t="str">
        <f>_xlfn.XLOOKUP(A11353,MI_Match_Analysis!$A$2:$A$8,MI_Match_Analysis!$F$2:$F$8,"Not Found")</f>
        <v>Not Found</v>
      </c>
    </row>
    <row r="11354" spans="1:20" hidden="1" x14ac:dyDescent="0.3">
      <c r="A11354">
        <v>49</v>
      </c>
      <c r="B11354" s="1">
        <v>46148</v>
      </c>
      <c r="C11354" t="s">
        <v>162</v>
      </c>
      <c r="D11354" t="s">
        <v>75</v>
      </c>
      <c r="E11354" t="s">
        <v>47</v>
      </c>
      <c r="F11354" t="s">
        <v>25</v>
      </c>
      <c r="G11354">
        <v>2</v>
      </c>
      <c r="H11354">
        <v>5.4</v>
      </c>
      <c r="I11354" t="s">
        <v>49</v>
      </c>
      <c r="J11354" t="s">
        <v>120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 t="s">
        <v>83</v>
      </c>
      <c r="R11354" t="s">
        <v>83</v>
      </c>
      <c r="S11354" t="s">
        <v>83</v>
      </c>
      <c r="T11354" t="str">
        <f>_xlfn.XLOOKUP(A11354,MI_Match_Analysis!$A$2:$A$8,MI_Match_Analysis!$F$2:$F$8,"Not Found")</f>
        <v>Not Found</v>
      </c>
    </row>
    <row r="11355" spans="1:20" hidden="1" x14ac:dyDescent="0.3">
      <c r="A11355">
        <v>49</v>
      </c>
      <c r="B11355" s="1">
        <v>46148</v>
      </c>
      <c r="C11355" t="s">
        <v>162</v>
      </c>
      <c r="D11355" t="s">
        <v>75</v>
      </c>
      <c r="E11355" t="s">
        <v>47</v>
      </c>
      <c r="F11355" t="s">
        <v>25</v>
      </c>
      <c r="G11355">
        <v>2</v>
      </c>
      <c r="H11355">
        <v>5.5</v>
      </c>
      <c r="I11355" t="s">
        <v>49</v>
      </c>
      <c r="J11355" t="s">
        <v>120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 t="s">
        <v>83</v>
      </c>
      <c r="R11355" t="s">
        <v>83</v>
      </c>
      <c r="S11355" t="s">
        <v>83</v>
      </c>
      <c r="T11355" t="str">
        <f>_xlfn.XLOOKUP(A11355,MI_Match_Analysis!$A$2:$A$8,MI_Match_Analysis!$F$2:$F$8,"Not Found")</f>
        <v>Not Found</v>
      </c>
    </row>
    <row r="11356" spans="1:20" hidden="1" x14ac:dyDescent="0.3">
      <c r="A11356">
        <v>49</v>
      </c>
      <c r="B11356" s="1">
        <v>46148</v>
      </c>
      <c r="C11356" t="s">
        <v>162</v>
      </c>
      <c r="D11356" t="s">
        <v>75</v>
      </c>
      <c r="E11356" t="s">
        <v>47</v>
      </c>
      <c r="F11356" t="s">
        <v>25</v>
      </c>
      <c r="G11356">
        <v>2</v>
      </c>
      <c r="H11356">
        <v>5.6</v>
      </c>
      <c r="I11356" t="s">
        <v>49</v>
      </c>
      <c r="J11356" t="s">
        <v>120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 t="s">
        <v>83</v>
      </c>
      <c r="R11356" t="s">
        <v>83</v>
      </c>
      <c r="S11356" t="s">
        <v>83</v>
      </c>
      <c r="T11356" t="str">
        <f>_xlfn.XLOOKUP(A11356,MI_Match_Analysis!$A$2:$A$8,MI_Match_Analysis!$F$2:$F$8,"Not Found")</f>
        <v>Not Found</v>
      </c>
    </row>
    <row r="11357" spans="1:20" hidden="1" x14ac:dyDescent="0.3">
      <c r="A11357">
        <v>49</v>
      </c>
      <c r="B11357" s="1">
        <v>46148</v>
      </c>
      <c r="C11357" t="s">
        <v>162</v>
      </c>
      <c r="D11357" t="s">
        <v>75</v>
      </c>
      <c r="E11357" t="s">
        <v>47</v>
      </c>
      <c r="F11357" t="s">
        <v>25</v>
      </c>
      <c r="G11357">
        <v>2</v>
      </c>
      <c r="H11357">
        <v>6.1</v>
      </c>
      <c r="I11357" t="s">
        <v>226</v>
      </c>
      <c r="J11357" t="s">
        <v>96</v>
      </c>
      <c r="K11357">
        <v>2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 t="s">
        <v>83</v>
      </c>
      <c r="R11357" t="s">
        <v>83</v>
      </c>
      <c r="S11357" t="s">
        <v>83</v>
      </c>
      <c r="T11357" t="str">
        <f>_xlfn.XLOOKUP(A11357,MI_Match_Analysis!$A$2:$A$8,MI_Match_Analysis!$F$2:$F$8,"Not Found")</f>
        <v>Not Found</v>
      </c>
    </row>
    <row r="11358" spans="1:20" hidden="1" x14ac:dyDescent="0.3">
      <c r="A11358">
        <v>49</v>
      </c>
      <c r="B11358" s="1">
        <v>46148</v>
      </c>
      <c r="C11358" t="s">
        <v>162</v>
      </c>
      <c r="D11358" t="s">
        <v>75</v>
      </c>
      <c r="E11358" t="s">
        <v>47</v>
      </c>
      <c r="F11358" t="s">
        <v>25</v>
      </c>
      <c r="G11358">
        <v>2</v>
      </c>
      <c r="H11358">
        <v>6.2</v>
      </c>
      <c r="I11358" t="s">
        <v>226</v>
      </c>
      <c r="J11358" t="s">
        <v>96</v>
      </c>
      <c r="K11358">
        <v>4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 t="s">
        <v>83</v>
      </c>
      <c r="R11358" t="s">
        <v>83</v>
      </c>
      <c r="S11358" t="s">
        <v>83</v>
      </c>
      <c r="T11358" t="str">
        <f>_xlfn.XLOOKUP(A11358,MI_Match_Analysis!$A$2:$A$8,MI_Match_Analysis!$F$2:$F$8,"Not Found")</f>
        <v>Not Found</v>
      </c>
    </row>
    <row r="11359" spans="1:20" hidden="1" x14ac:dyDescent="0.3">
      <c r="A11359">
        <v>49</v>
      </c>
      <c r="B11359" s="1">
        <v>46148</v>
      </c>
      <c r="C11359" t="s">
        <v>162</v>
      </c>
      <c r="D11359" t="s">
        <v>75</v>
      </c>
      <c r="E11359" t="s">
        <v>47</v>
      </c>
      <c r="F11359" t="s">
        <v>25</v>
      </c>
      <c r="G11359">
        <v>2</v>
      </c>
      <c r="H11359">
        <v>6.3</v>
      </c>
      <c r="I11359" t="s">
        <v>226</v>
      </c>
      <c r="J11359" t="s">
        <v>96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 t="s">
        <v>83</v>
      </c>
      <c r="R11359" t="s">
        <v>83</v>
      </c>
      <c r="S11359" t="s">
        <v>83</v>
      </c>
      <c r="T11359" t="str">
        <f>_xlfn.XLOOKUP(A11359,MI_Match_Analysis!$A$2:$A$8,MI_Match_Analysis!$F$2:$F$8,"Not Found")</f>
        <v>Not Found</v>
      </c>
    </row>
    <row r="11360" spans="1:20" hidden="1" x14ac:dyDescent="0.3">
      <c r="A11360">
        <v>49</v>
      </c>
      <c r="B11360" s="1">
        <v>46148</v>
      </c>
      <c r="C11360" t="s">
        <v>162</v>
      </c>
      <c r="D11360" t="s">
        <v>75</v>
      </c>
      <c r="E11360" t="s">
        <v>47</v>
      </c>
      <c r="F11360" t="s">
        <v>25</v>
      </c>
      <c r="G11360">
        <v>2</v>
      </c>
      <c r="H11360">
        <v>6.4</v>
      </c>
      <c r="I11360" t="s">
        <v>226</v>
      </c>
      <c r="J11360" t="s">
        <v>96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 t="s">
        <v>165</v>
      </c>
      <c r="R11360" t="s">
        <v>226</v>
      </c>
      <c r="S11360" t="s">
        <v>30</v>
      </c>
      <c r="T11360" t="str">
        <f>_xlfn.XLOOKUP(A11360,MI_Match_Analysis!$A$2:$A$8,MI_Match_Analysis!$F$2:$F$8,"Not Found")</f>
        <v>Not Found</v>
      </c>
    </row>
    <row r="11361" spans="1:20" hidden="1" x14ac:dyDescent="0.3">
      <c r="A11361">
        <v>49</v>
      </c>
      <c r="B11361" s="1">
        <v>46148</v>
      </c>
      <c r="C11361" t="s">
        <v>162</v>
      </c>
      <c r="D11361" t="s">
        <v>75</v>
      </c>
      <c r="E11361" t="s">
        <v>47</v>
      </c>
      <c r="F11361" t="s">
        <v>25</v>
      </c>
      <c r="G11361">
        <v>2</v>
      </c>
      <c r="H11361">
        <v>6.5</v>
      </c>
      <c r="I11361" t="s">
        <v>302</v>
      </c>
      <c r="J11361" t="s">
        <v>96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 t="s">
        <v>83</v>
      </c>
      <c r="R11361" t="s">
        <v>83</v>
      </c>
      <c r="S11361" t="s">
        <v>83</v>
      </c>
      <c r="T11361" t="str">
        <f>_xlfn.XLOOKUP(A11361,MI_Match_Analysis!$A$2:$A$8,MI_Match_Analysis!$F$2:$F$8,"Not Found")</f>
        <v>Not Found</v>
      </c>
    </row>
    <row r="11362" spans="1:20" hidden="1" x14ac:dyDescent="0.3">
      <c r="A11362">
        <v>49</v>
      </c>
      <c r="B11362" s="1">
        <v>46148</v>
      </c>
      <c r="C11362" t="s">
        <v>162</v>
      </c>
      <c r="D11362" t="s">
        <v>75</v>
      </c>
      <c r="E11362" t="s">
        <v>47</v>
      </c>
      <c r="F11362" t="s">
        <v>25</v>
      </c>
      <c r="G11362">
        <v>2</v>
      </c>
      <c r="H11362">
        <v>6.6</v>
      </c>
      <c r="I11362" t="s">
        <v>49</v>
      </c>
      <c r="J11362" t="s">
        <v>96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 t="s">
        <v>83</v>
      </c>
      <c r="R11362" t="s">
        <v>83</v>
      </c>
      <c r="S11362" t="s">
        <v>83</v>
      </c>
      <c r="T11362" t="str">
        <f>_xlfn.XLOOKUP(A11362,MI_Match_Analysis!$A$2:$A$8,MI_Match_Analysis!$F$2:$F$8,"Not Found")</f>
        <v>Not Found</v>
      </c>
    </row>
    <row r="11363" spans="1:20" hidden="1" x14ac:dyDescent="0.3">
      <c r="A11363">
        <v>49</v>
      </c>
      <c r="B11363" s="1">
        <v>46148</v>
      </c>
      <c r="C11363" t="s">
        <v>162</v>
      </c>
      <c r="D11363" t="s">
        <v>75</v>
      </c>
      <c r="E11363" t="s">
        <v>47</v>
      </c>
      <c r="F11363" t="s">
        <v>25</v>
      </c>
      <c r="G11363">
        <v>2</v>
      </c>
      <c r="H11363">
        <v>7.1</v>
      </c>
      <c r="I11363" t="s">
        <v>302</v>
      </c>
      <c r="J11363" t="s">
        <v>168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 t="s">
        <v>83</v>
      </c>
      <c r="R11363" t="s">
        <v>83</v>
      </c>
      <c r="S11363" t="s">
        <v>83</v>
      </c>
      <c r="T11363" t="str">
        <f>_xlfn.XLOOKUP(A11363,MI_Match_Analysis!$A$2:$A$8,MI_Match_Analysis!$F$2:$F$8,"Not Found")</f>
        <v>Not Found</v>
      </c>
    </row>
    <row r="11364" spans="1:20" hidden="1" x14ac:dyDescent="0.3">
      <c r="A11364">
        <v>49</v>
      </c>
      <c r="B11364" s="1">
        <v>46148</v>
      </c>
      <c r="C11364" t="s">
        <v>162</v>
      </c>
      <c r="D11364" t="s">
        <v>75</v>
      </c>
      <c r="E11364" t="s">
        <v>47</v>
      </c>
      <c r="F11364" t="s">
        <v>25</v>
      </c>
      <c r="G11364">
        <v>2</v>
      </c>
      <c r="H11364">
        <v>7.2</v>
      </c>
      <c r="I11364" t="s">
        <v>302</v>
      </c>
      <c r="J11364" t="s">
        <v>168</v>
      </c>
      <c r="K11364">
        <v>1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 t="s">
        <v>83</v>
      </c>
      <c r="R11364" t="s">
        <v>83</v>
      </c>
      <c r="S11364" t="s">
        <v>83</v>
      </c>
      <c r="T11364" t="str">
        <f>_xlfn.XLOOKUP(A11364,MI_Match_Analysis!$A$2:$A$8,MI_Match_Analysis!$F$2:$F$8,"Not Found")</f>
        <v>Not Found</v>
      </c>
    </row>
    <row r="11365" spans="1:20" hidden="1" x14ac:dyDescent="0.3">
      <c r="A11365">
        <v>49</v>
      </c>
      <c r="B11365" s="1">
        <v>46148</v>
      </c>
      <c r="C11365" t="s">
        <v>162</v>
      </c>
      <c r="D11365" t="s">
        <v>75</v>
      </c>
      <c r="E11365" t="s">
        <v>47</v>
      </c>
      <c r="F11365" t="s">
        <v>25</v>
      </c>
      <c r="G11365">
        <v>2</v>
      </c>
      <c r="H11365">
        <v>7.3</v>
      </c>
      <c r="I11365" t="s">
        <v>49</v>
      </c>
      <c r="J11365" t="s">
        <v>168</v>
      </c>
      <c r="K11365">
        <v>1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 t="s">
        <v>83</v>
      </c>
      <c r="R11365" t="s">
        <v>83</v>
      </c>
      <c r="S11365" t="s">
        <v>83</v>
      </c>
      <c r="T11365" t="str">
        <f>_xlfn.XLOOKUP(A11365,MI_Match_Analysis!$A$2:$A$8,MI_Match_Analysis!$F$2:$F$8,"Not Found")</f>
        <v>Not Found</v>
      </c>
    </row>
    <row r="11366" spans="1:20" hidden="1" x14ac:dyDescent="0.3">
      <c r="A11366">
        <v>49</v>
      </c>
      <c r="B11366" s="1">
        <v>46148</v>
      </c>
      <c r="C11366" t="s">
        <v>162</v>
      </c>
      <c r="D11366" t="s">
        <v>75</v>
      </c>
      <c r="E11366" t="s">
        <v>47</v>
      </c>
      <c r="F11366" t="s">
        <v>25</v>
      </c>
      <c r="G11366">
        <v>2</v>
      </c>
      <c r="H11366">
        <v>7.4</v>
      </c>
      <c r="I11366" t="s">
        <v>302</v>
      </c>
      <c r="J11366" t="s">
        <v>168</v>
      </c>
      <c r="K11366">
        <v>1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 t="s">
        <v>83</v>
      </c>
      <c r="R11366" t="s">
        <v>83</v>
      </c>
      <c r="S11366" t="s">
        <v>83</v>
      </c>
      <c r="T11366" t="str">
        <f>_xlfn.XLOOKUP(A11366,MI_Match_Analysis!$A$2:$A$8,MI_Match_Analysis!$F$2:$F$8,"Not Found")</f>
        <v>Not Found</v>
      </c>
    </row>
    <row r="11367" spans="1:20" hidden="1" x14ac:dyDescent="0.3">
      <c r="A11367">
        <v>49</v>
      </c>
      <c r="B11367" s="1">
        <v>46148</v>
      </c>
      <c r="C11367" t="s">
        <v>162</v>
      </c>
      <c r="D11367" t="s">
        <v>75</v>
      </c>
      <c r="E11367" t="s">
        <v>47</v>
      </c>
      <c r="F11367" t="s">
        <v>25</v>
      </c>
      <c r="G11367">
        <v>2</v>
      </c>
      <c r="H11367">
        <v>7.5</v>
      </c>
      <c r="I11367" t="s">
        <v>49</v>
      </c>
      <c r="J11367" t="s">
        <v>168</v>
      </c>
      <c r="K11367">
        <v>1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 t="s">
        <v>83</v>
      </c>
      <c r="R11367" t="s">
        <v>83</v>
      </c>
      <c r="S11367" t="s">
        <v>83</v>
      </c>
      <c r="T11367" t="str">
        <f>_xlfn.XLOOKUP(A11367,MI_Match_Analysis!$A$2:$A$8,MI_Match_Analysis!$F$2:$F$8,"Not Found")</f>
        <v>Not Found</v>
      </c>
    </row>
    <row r="11368" spans="1:20" hidden="1" x14ac:dyDescent="0.3">
      <c r="A11368">
        <v>49</v>
      </c>
      <c r="B11368" s="1">
        <v>46148</v>
      </c>
      <c r="C11368" t="s">
        <v>162</v>
      </c>
      <c r="D11368" t="s">
        <v>75</v>
      </c>
      <c r="E11368" t="s">
        <v>47</v>
      </c>
      <c r="F11368" t="s">
        <v>25</v>
      </c>
      <c r="G11368">
        <v>2</v>
      </c>
      <c r="H11368">
        <v>7.6</v>
      </c>
      <c r="I11368" t="s">
        <v>302</v>
      </c>
      <c r="J11368" t="s">
        <v>168</v>
      </c>
      <c r="K11368">
        <v>1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 t="s">
        <v>83</v>
      </c>
      <c r="R11368" t="s">
        <v>83</v>
      </c>
      <c r="S11368" t="s">
        <v>83</v>
      </c>
      <c r="T11368" t="str">
        <f>_xlfn.XLOOKUP(A11368,MI_Match_Analysis!$A$2:$A$8,MI_Match_Analysis!$F$2:$F$8,"Not Found")</f>
        <v>Not Found</v>
      </c>
    </row>
    <row r="11369" spans="1:20" hidden="1" x14ac:dyDescent="0.3">
      <c r="A11369">
        <v>49</v>
      </c>
      <c r="B11369" s="1">
        <v>46148</v>
      </c>
      <c r="C11369" t="s">
        <v>162</v>
      </c>
      <c r="D11369" t="s">
        <v>75</v>
      </c>
      <c r="E11369" t="s">
        <v>47</v>
      </c>
      <c r="F11369" t="s">
        <v>25</v>
      </c>
      <c r="G11369">
        <v>2</v>
      </c>
      <c r="H11369">
        <v>8.1</v>
      </c>
      <c r="I11369" t="s">
        <v>302</v>
      </c>
      <c r="J11369" t="s">
        <v>96</v>
      </c>
      <c r="K11369">
        <v>1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 t="s">
        <v>83</v>
      </c>
      <c r="R11369" t="s">
        <v>83</v>
      </c>
      <c r="S11369" t="s">
        <v>83</v>
      </c>
      <c r="T11369" t="str">
        <f>_xlfn.XLOOKUP(A11369,MI_Match_Analysis!$A$2:$A$8,MI_Match_Analysis!$F$2:$F$8,"Not Found")</f>
        <v>Not Found</v>
      </c>
    </row>
    <row r="11370" spans="1:20" hidden="1" x14ac:dyDescent="0.3">
      <c r="A11370">
        <v>49</v>
      </c>
      <c r="B11370" s="1">
        <v>46148</v>
      </c>
      <c r="C11370" t="s">
        <v>162</v>
      </c>
      <c r="D11370" t="s">
        <v>75</v>
      </c>
      <c r="E11370" t="s">
        <v>47</v>
      </c>
      <c r="F11370" t="s">
        <v>25</v>
      </c>
      <c r="G11370">
        <v>2</v>
      </c>
      <c r="H11370">
        <v>8.1999999999999993</v>
      </c>
      <c r="I11370" t="s">
        <v>49</v>
      </c>
      <c r="J11370" t="s">
        <v>96</v>
      </c>
      <c r="K11370">
        <v>2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 t="s">
        <v>83</v>
      </c>
      <c r="R11370" t="s">
        <v>83</v>
      </c>
      <c r="S11370" t="s">
        <v>83</v>
      </c>
      <c r="T11370" t="str">
        <f>_xlfn.XLOOKUP(A11370,MI_Match_Analysis!$A$2:$A$8,MI_Match_Analysis!$F$2:$F$8,"Not Found")</f>
        <v>Not Found</v>
      </c>
    </row>
    <row r="11371" spans="1:20" hidden="1" x14ac:dyDescent="0.3">
      <c r="A11371">
        <v>49</v>
      </c>
      <c r="B11371" s="1">
        <v>46148</v>
      </c>
      <c r="C11371" t="s">
        <v>162</v>
      </c>
      <c r="D11371" t="s">
        <v>75</v>
      </c>
      <c r="E11371" t="s">
        <v>47</v>
      </c>
      <c r="F11371" t="s">
        <v>25</v>
      </c>
      <c r="G11371">
        <v>2</v>
      </c>
      <c r="H11371">
        <v>8.3000000000000007</v>
      </c>
      <c r="I11371" t="s">
        <v>49</v>
      </c>
      <c r="J11371" t="s">
        <v>96</v>
      </c>
      <c r="K11371">
        <v>1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 t="s">
        <v>83</v>
      </c>
      <c r="R11371" t="s">
        <v>83</v>
      </c>
      <c r="S11371" t="s">
        <v>83</v>
      </c>
      <c r="T11371" t="str">
        <f>_xlfn.XLOOKUP(A11371,MI_Match_Analysis!$A$2:$A$8,MI_Match_Analysis!$F$2:$F$8,"Not Found")</f>
        <v>Not Found</v>
      </c>
    </row>
    <row r="11372" spans="1:20" hidden="1" x14ac:dyDescent="0.3">
      <c r="A11372">
        <v>49</v>
      </c>
      <c r="B11372" s="1">
        <v>46148</v>
      </c>
      <c r="C11372" t="s">
        <v>162</v>
      </c>
      <c r="D11372" t="s">
        <v>75</v>
      </c>
      <c r="E11372" t="s">
        <v>47</v>
      </c>
      <c r="F11372" t="s">
        <v>25</v>
      </c>
      <c r="G11372">
        <v>2</v>
      </c>
      <c r="H11372">
        <v>8.4</v>
      </c>
      <c r="I11372" t="s">
        <v>302</v>
      </c>
      <c r="J11372" t="s">
        <v>96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 t="s">
        <v>83</v>
      </c>
      <c r="R11372" t="s">
        <v>83</v>
      </c>
      <c r="S11372" t="s">
        <v>83</v>
      </c>
      <c r="T11372" t="str">
        <f>_xlfn.XLOOKUP(A11372,MI_Match_Analysis!$A$2:$A$8,MI_Match_Analysis!$F$2:$F$8,"Not Found")</f>
        <v>Not Found</v>
      </c>
    </row>
    <row r="11373" spans="1:20" hidden="1" x14ac:dyDescent="0.3">
      <c r="A11373">
        <v>49</v>
      </c>
      <c r="B11373" s="1">
        <v>46148</v>
      </c>
      <c r="C11373" t="s">
        <v>162</v>
      </c>
      <c r="D11373" t="s">
        <v>75</v>
      </c>
      <c r="E11373" t="s">
        <v>47</v>
      </c>
      <c r="F11373" t="s">
        <v>25</v>
      </c>
      <c r="G11373">
        <v>2</v>
      </c>
      <c r="H11373">
        <v>8.5</v>
      </c>
      <c r="I11373" t="s">
        <v>302</v>
      </c>
      <c r="J11373" t="s">
        <v>96</v>
      </c>
      <c r="K11373">
        <v>1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 t="s">
        <v>83</v>
      </c>
      <c r="R11373" t="s">
        <v>83</v>
      </c>
      <c r="S11373" t="s">
        <v>83</v>
      </c>
      <c r="T11373" t="str">
        <f>_xlfn.XLOOKUP(A11373,MI_Match_Analysis!$A$2:$A$8,MI_Match_Analysis!$F$2:$F$8,"Not Found")</f>
        <v>Not Found</v>
      </c>
    </row>
    <row r="11374" spans="1:20" hidden="1" x14ac:dyDescent="0.3">
      <c r="A11374">
        <v>49</v>
      </c>
      <c r="B11374" s="1">
        <v>46148</v>
      </c>
      <c r="C11374" t="s">
        <v>162</v>
      </c>
      <c r="D11374" t="s">
        <v>75</v>
      </c>
      <c r="E11374" t="s">
        <v>47</v>
      </c>
      <c r="F11374" t="s">
        <v>25</v>
      </c>
      <c r="G11374">
        <v>2</v>
      </c>
      <c r="H11374">
        <v>8.6</v>
      </c>
      <c r="I11374" t="s">
        <v>49</v>
      </c>
      <c r="J11374" t="s">
        <v>96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 t="s">
        <v>83</v>
      </c>
      <c r="R11374" t="s">
        <v>83</v>
      </c>
      <c r="S11374" t="s">
        <v>83</v>
      </c>
      <c r="T11374" t="str">
        <f>_xlfn.XLOOKUP(A11374,MI_Match_Analysis!$A$2:$A$8,MI_Match_Analysis!$F$2:$F$8,"Not Found")</f>
        <v>Not Found</v>
      </c>
    </row>
    <row r="11375" spans="1:20" hidden="1" x14ac:dyDescent="0.3">
      <c r="A11375">
        <v>49</v>
      </c>
      <c r="B11375" s="1">
        <v>46148</v>
      </c>
      <c r="C11375" t="s">
        <v>162</v>
      </c>
      <c r="D11375" t="s">
        <v>75</v>
      </c>
      <c r="E11375" t="s">
        <v>47</v>
      </c>
      <c r="F11375" t="s">
        <v>25</v>
      </c>
      <c r="G11375">
        <v>2</v>
      </c>
      <c r="H11375">
        <v>9.1</v>
      </c>
      <c r="I11375" t="s">
        <v>302</v>
      </c>
      <c r="J11375" t="s">
        <v>174</v>
      </c>
      <c r="K11375">
        <v>1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 t="s">
        <v>83</v>
      </c>
      <c r="R11375" t="s">
        <v>83</v>
      </c>
      <c r="S11375" t="s">
        <v>83</v>
      </c>
      <c r="T11375" t="str">
        <f>_xlfn.XLOOKUP(A11375,MI_Match_Analysis!$A$2:$A$8,MI_Match_Analysis!$F$2:$F$8,"Not Found")</f>
        <v>Not Found</v>
      </c>
    </row>
    <row r="11376" spans="1:20" hidden="1" x14ac:dyDescent="0.3">
      <c r="A11376">
        <v>49</v>
      </c>
      <c r="B11376" s="1">
        <v>46148</v>
      </c>
      <c r="C11376" t="s">
        <v>162</v>
      </c>
      <c r="D11376" t="s">
        <v>75</v>
      </c>
      <c r="E11376" t="s">
        <v>47</v>
      </c>
      <c r="F11376" t="s">
        <v>25</v>
      </c>
      <c r="G11376">
        <v>2</v>
      </c>
      <c r="H11376">
        <v>9.1999999999999993</v>
      </c>
      <c r="I11376" t="s">
        <v>49</v>
      </c>
      <c r="J11376" t="s">
        <v>174</v>
      </c>
      <c r="K11376">
        <v>0</v>
      </c>
      <c r="L11376">
        <v>1</v>
      </c>
      <c r="M11376">
        <v>1</v>
      </c>
      <c r="N11376">
        <v>0</v>
      </c>
      <c r="O11376">
        <v>0</v>
      </c>
      <c r="P11376">
        <v>0</v>
      </c>
      <c r="Q11376" t="s">
        <v>83</v>
      </c>
      <c r="R11376" t="s">
        <v>83</v>
      </c>
      <c r="S11376" t="s">
        <v>83</v>
      </c>
      <c r="T11376" t="str">
        <f>_xlfn.XLOOKUP(A11376,MI_Match_Analysis!$A$2:$A$8,MI_Match_Analysis!$F$2:$F$8,"Not Found")</f>
        <v>Not Found</v>
      </c>
    </row>
    <row r="11377" spans="1:20" hidden="1" x14ac:dyDescent="0.3">
      <c r="A11377">
        <v>49</v>
      </c>
      <c r="B11377" s="1">
        <v>46148</v>
      </c>
      <c r="C11377" t="s">
        <v>162</v>
      </c>
      <c r="D11377" t="s">
        <v>75</v>
      </c>
      <c r="E11377" t="s">
        <v>47</v>
      </c>
      <c r="F11377" t="s">
        <v>25</v>
      </c>
      <c r="G11377">
        <v>2</v>
      </c>
      <c r="H11377">
        <v>9.1999999999999993</v>
      </c>
      <c r="I11377" t="s">
        <v>49</v>
      </c>
      <c r="J11377" t="s">
        <v>174</v>
      </c>
      <c r="K11377">
        <v>1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 t="s">
        <v>83</v>
      </c>
      <c r="R11377" t="s">
        <v>83</v>
      </c>
      <c r="S11377" t="s">
        <v>83</v>
      </c>
      <c r="T11377" t="str">
        <f>_xlfn.XLOOKUP(A11377,MI_Match_Analysis!$A$2:$A$8,MI_Match_Analysis!$F$2:$F$8,"Not Found")</f>
        <v>Not Found</v>
      </c>
    </row>
    <row r="11378" spans="1:20" hidden="1" x14ac:dyDescent="0.3">
      <c r="A11378">
        <v>49</v>
      </c>
      <c r="B11378" s="1">
        <v>46148</v>
      </c>
      <c r="C11378" t="s">
        <v>162</v>
      </c>
      <c r="D11378" t="s">
        <v>75</v>
      </c>
      <c r="E11378" t="s">
        <v>47</v>
      </c>
      <c r="F11378" t="s">
        <v>25</v>
      </c>
      <c r="G11378">
        <v>2</v>
      </c>
      <c r="H11378">
        <v>9.3000000000000007</v>
      </c>
      <c r="I11378" t="s">
        <v>302</v>
      </c>
      <c r="J11378" t="s">
        <v>174</v>
      </c>
      <c r="K11378">
        <v>1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 t="s">
        <v>83</v>
      </c>
      <c r="R11378" t="s">
        <v>83</v>
      </c>
      <c r="S11378" t="s">
        <v>83</v>
      </c>
      <c r="T11378" t="str">
        <f>_xlfn.XLOOKUP(A11378,MI_Match_Analysis!$A$2:$A$8,MI_Match_Analysis!$F$2:$F$8,"Not Found")</f>
        <v>Not Found</v>
      </c>
    </row>
    <row r="11379" spans="1:20" hidden="1" x14ac:dyDescent="0.3">
      <c r="A11379">
        <v>49</v>
      </c>
      <c r="B11379" s="1">
        <v>46148</v>
      </c>
      <c r="C11379" t="s">
        <v>162</v>
      </c>
      <c r="D11379" t="s">
        <v>75</v>
      </c>
      <c r="E11379" t="s">
        <v>47</v>
      </c>
      <c r="F11379" t="s">
        <v>25</v>
      </c>
      <c r="G11379">
        <v>2</v>
      </c>
      <c r="H11379">
        <v>9.4</v>
      </c>
      <c r="I11379" t="s">
        <v>49</v>
      </c>
      <c r="J11379" t="s">
        <v>174</v>
      </c>
      <c r="K11379">
        <v>6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 t="s">
        <v>83</v>
      </c>
      <c r="R11379" t="s">
        <v>83</v>
      </c>
      <c r="S11379" t="s">
        <v>83</v>
      </c>
      <c r="T11379" t="str">
        <f>_xlfn.XLOOKUP(A11379,MI_Match_Analysis!$A$2:$A$8,MI_Match_Analysis!$F$2:$F$8,"Not Found")</f>
        <v>Not Found</v>
      </c>
    </row>
    <row r="11380" spans="1:20" hidden="1" x14ac:dyDescent="0.3">
      <c r="A11380">
        <v>49</v>
      </c>
      <c r="B11380" s="1">
        <v>46148</v>
      </c>
      <c r="C11380" t="s">
        <v>162</v>
      </c>
      <c r="D11380" t="s">
        <v>75</v>
      </c>
      <c r="E11380" t="s">
        <v>47</v>
      </c>
      <c r="F11380" t="s">
        <v>25</v>
      </c>
      <c r="G11380">
        <v>2</v>
      </c>
      <c r="H11380">
        <v>9.5</v>
      </c>
      <c r="I11380" t="s">
        <v>49</v>
      </c>
      <c r="J11380" t="s">
        <v>174</v>
      </c>
      <c r="K11380">
        <v>6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 t="s">
        <v>83</v>
      </c>
      <c r="R11380" t="s">
        <v>83</v>
      </c>
      <c r="S11380" t="s">
        <v>83</v>
      </c>
      <c r="T11380" t="str">
        <f>_xlfn.XLOOKUP(A11380,MI_Match_Analysis!$A$2:$A$8,MI_Match_Analysis!$F$2:$F$8,"Not Found")</f>
        <v>Not Found</v>
      </c>
    </row>
    <row r="11381" spans="1:20" hidden="1" x14ac:dyDescent="0.3">
      <c r="A11381">
        <v>49</v>
      </c>
      <c r="B11381" s="1">
        <v>46148</v>
      </c>
      <c r="C11381" t="s">
        <v>162</v>
      </c>
      <c r="D11381" t="s">
        <v>75</v>
      </c>
      <c r="E11381" t="s">
        <v>47</v>
      </c>
      <c r="F11381" t="s">
        <v>25</v>
      </c>
      <c r="G11381">
        <v>2</v>
      </c>
      <c r="H11381">
        <v>9.6</v>
      </c>
      <c r="I11381" t="s">
        <v>49</v>
      </c>
      <c r="J11381" t="s">
        <v>174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 t="s">
        <v>83</v>
      </c>
      <c r="R11381" t="s">
        <v>83</v>
      </c>
      <c r="S11381" t="s">
        <v>83</v>
      </c>
      <c r="T11381" t="str">
        <f>_xlfn.XLOOKUP(A11381,MI_Match_Analysis!$A$2:$A$8,MI_Match_Analysis!$F$2:$F$8,"Not Found")</f>
        <v>Not Found</v>
      </c>
    </row>
    <row r="11382" spans="1:20" hidden="1" x14ac:dyDescent="0.3">
      <c r="A11382">
        <v>49</v>
      </c>
      <c r="B11382" s="1">
        <v>46148</v>
      </c>
      <c r="C11382" t="s">
        <v>162</v>
      </c>
      <c r="D11382" t="s">
        <v>75</v>
      </c>
      <c r="E11382" t="s">
        <v>47</v>
      </c>
      <c r="F11382" t="s">
        <v>25</v>
      </c>
      <c r="G11382">
        <v>2</v>
      </c>
      <c r="H11382">
        <v>10.1</v>
      </c>
      <c r="I11382" t="s">
        <v>302</v>
      </c>
      <c r="J11382" t="s">
        <v>96</v>
      </c>
      <c r="K11382">
        <v>6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 t="s">
        <v>83</v>
      </c>
      <c r="R11382" t="s">
        <v>83</v>
      </c>
      <c r="S11382" t="s">
        <v>83</v>
      </c>
      <c r="T11382" t="str">
        <f>_xlfn.XLOOKUP(A11382,MI_Match_Analysis!$A$2:$A$8,MI_Match_Analysis!$F$2:$F$8,"Not Found")</f>
        <v>Not Found</v>
      </c>
    </row>
    <row r="11383" spans="1:20" hidden="1" x14ac:dyDescent="0.3">
      <c r="A11383">
        <v>49</v>
      </c>
      <c r="B11383" s="1">
        <v>46148</v>
      </c>
      <c r="C11383" t="s">
        <v>162</v>
      </c>
      <c r="D11383" t="s">
        <v>75</v>
      </c>
      <c r="E11383" t="s">
        <v>47</v>
      </c>
      <c r="F11383" t="s">
        <v>25</v>
      </c>
      <c r="G11383">
        <v>2</v>
      </c>
      <c r="H11383">
        <v>10.199999999999999</v>
      </c>
      <c r="I11383" t="s">
        <v>302</v>
      </c>
      <c r="J11383" t="s">
        <v>96</v>
      </c>
      <c r="K11383">
        <v>4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 t="s">
        <v>83</v>
      </c>
      <c r="R11383" t="s">
        <v>83</v>
      </c>
      <c r="S11383" t="s">
        <v>83</v>
      </c>
      <c r="T11383" t="str">
        <f>_xlfn.XLOOKUP(A11383,MI_Match_Analysis!$A$2:$A$8,MI_Match_Analysis!$F$2:$F$8,"Not Found")</f>
        <v>Not Found</v>
      </c>
    </row>
    <row r="11384" spans="1:20" hidden="1" x14ac:dyDescent="0.3">
      <c r="A11384">
        <v>49</v>
      </c>
      <c r="B11384" s="1">
        <v>46148</v>
      </c>
      <c r="C11384" t="s">
        <v>162</v>
      </c>
      <c r="D11384" t="s">
        <v>75</v>
      </c>
      <c r="E11384" t="s">
        <v>47</v>
      </c>
      <c r="F11384" t="s">
        <v>25</v>
      </c>
      <c r="G11384">
        <v>2</v>
      </c>
      <c r="H11384">
        <v>10.3</v>
      </c>
      <c r="I11384" t="s">
        <v>302</v>
      </c>
      <c r="J11384" t="s">
        <v>96</v>
      </c>
      <c r="K11384">
        <v>1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 t="s">
        <v>83</v>
      </c>
      <c r="R11384" t="s">
        <v>83</v>
      </c>
      <c r="S11384" t="s">
        <v>83</v>
      </c>
      <c r="T11384" t="str">
        <f>_xlfn.XLOOKUP(A11384,MI_Match_Analysis!$A$2:$A$8,MI_Match_Analysis!$F$2:$F$8,"Not Found")</f>
        <v>Not Found</v>
      </c>
    </row>
    <row r="11385" spans="1:20" hidden="1" x14ac:dyDescent="0.3">
      <c r="A11385">
        <v>49</v>
      </c>
      <c r="B11385" s="1">
        <v>46148</v>
      </c>
      <c r="C11385" t="s">
        <v>162</v>
      </c>
      <c r="D11385" t="s">
        <v>75</v>
      </c>
      <c r="E11385" t="s">
        <v>47</v>
      </c>
      <c r="F11385" t="s">
        <v>25</v>
      </c>
      <c r="G11385">
        <v>2</v>
      </c>
      <c r="H11385">
        <v>10.4</v>
      </c>
      <c r="I11385" t="s">
        <v>49</v>
      </c>
      <c r="J11385" t="s">
        <v>96</v>
      </c>
      <c r="K11385">
        <v>1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 t="s">
        <v>83</v>
      </c>
      <c r="R11385" t="s">
        <v>83</v>
      </c>
      <c r="S11385" t="s">
        <v>83</v>
      </c>
      <c r="T11385" t="str">
        <f>_xlfn.XLOOKUP(A11385,MI_Match_Analysis!$A$2:$A$8,MI_Match_Analysis!$F$2:$F$8,"Not Found")</f>
        <v>Not Found</v>
      </c>
    </row>
    <row r="11386" spans="1:20" hidden="1" x14ac:dyDescent="0.3">
      <c r="A11386">
        <v>49</v>
      </c>
      <c r="B11386" s="1">
        <v>46148</v>
      </c>
      <c r="C11386" t="s">
        <v>162</v>
      </c>
      <c r="D11386" t="s">
        <v>75</v>
      </c>
      <c r="E11386" t="s">
        <v>47</v>
      </c>
      <c r="F11386" t="s">
        <v>25</v>
      </c>
      <c r="G11386">
        <v>2</v>
      </c>
      <c r="H11386">
        <v>10.5</v>
      </c>
      <c r="I11386" t="s">
        <v>302</v>
      </c>
      <c r="J11386" t="s">
        <v>96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 t="s">
        <v>83</v>
      </c>
      <c r="R11386" t="s">
        <v>83</v>
      </c>
      <c r="S11386" t="s">
        <v>83</v>
      </c>
      <c r="T11386" t="str">
        <f>_xlfn.XLOOKUP(A11386,MI_Match_Analysis!$A$2:$A$8,MI_Match_Analysis!$F$2:$F$8,"Not Found")</f>
        <v>Not Found</v>
      </c>
    </row>
    <row r="11387" spans="1:20" hidden="1" x14ac:dyDescent="0.3">
      <c r="A11387">
        <v>49</v>
      </c>
      <c r="B11387" s="1">
        <v>46148</v>
      </c>
      <c r="C11387" t="s">
        <v>162</v>
      </c>
      <c r="D11387" t="s">
        <v>75</v>
      </c>
      <c r="E11387" t="s">
        <v>47</v>
      </c>
      <c r="F11387" t="s">
        <v>25</v>
      </c>
      <c r="G11387">
        <v>2</v>
      </c>
      <c r="H11387">
        <v>10.6</v>
      </c>
      <c r="I11387" t="s">
        <v>302</v>
      </c>
      <c r="J11387" t="s">
        <v>96</v>
      </c>
      <c r="K11387">
        <v>6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 t="s">
        <v>83</v>
      </c>
      <c r="R11387" t="s">
        <v>83</v>
      </c>
      <c r="S11387" t="s">
        <v>83</v>
      </c>
      <c r="T11387" t="str">
        <f>_xlfn.XLOOKUP(A11387,MI_Match_Analysis!$A$2:$A$8,MI_Match_Analysis!$F$2:$F$8,"Not Found")</f>
        <v>Not Found</v>
      </c>
    </row>
    <row r="11388" spans="1:20" hidden="1" x14ac:dyDescent="0.3">
      <c r="A11388">
        <v>49</v>
      </c>
      <c r="B11388" s="1">
        <v>46148</v>
      </c>
      <c r="C11388" t="s">
        <v>162</v>
      </c>
      <c r="D11388" t="s">
        <v>75</v>
      </c>
      <c r="E11388" t="s">
        <v>47</v>
      </c>
      <c r="F11388" t="s">
        <v>25</v>
      </c>
      <c r="G11388">
        <v>2</v>
      </c>
      <c r="H11388">
        <v>11.1</v>
      </c>
      <c r="I11388" t="s">
        <v>49</v>
      </c>
      <c r="J11388" t="s">
        <v>294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 t="s">
        <v>83</v>
      </c>
      <c r="R11388" t="s">
        <v>83</v>
      </c>
      <c r="S11388" t="s">
        <v>83</v>
      </c>
      <c r="T11388" t="str">
        <f>_xlfn.XLOOKUP(A11388,MI_Match_Analysis!$A$2:$A$8,MI_Match_Analysis!$F$2:$F$8,"Not Found")</f>
        <v>Not Found</v>
      </c>
    </row>
    <row r="11389" spans="1:20" hidden="1" x14ac:dyDescent="0.3">
      <c r="A11389">
        <v>49</v>
      </c>
      <c r="B11389" s="1">
        <v>46148</v>
      </c>
      <c r="C11389" t="s">
        <v>162</v>
      </c>
      <c r="D11389" t="s">
        <v>75</v>
      </c>
      <c r="E11389" t="s">
        <v>47</v>
      </c>
      <c r="F11389" t="s">
        <v>25</v>
      </c>
      <c r="G11389">
        <v>2</v>
      </c>
      <c r="H11389">
        <v>11.2</v>
      </c>
      <c r="I11389" t="s">
        <v>49</v>
      </c>
      <c r="J11389" t="s">
        <v>294</v>
      </c>
      <c r="K11389">
        <v>1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 t="s">
        <v>83</v>
      </c>
      <c r="R11389" t="s">
        <v>83</v>
      </c>
      <c r="S11389" t="s">
        <v>83</v>
      </c>
      <c r="T11389" t="str">
        <f>_xlfn.XLOOKUP(A11389,MI_Match_Analysis!$A$2:$A$8,MI_Match_Analysis!$F$2:$F$8,"Not Found")</f>
        <v>Not Found</v>
      </c>
    </row>
    <row r="11390" spans="1:20" hidden="1" x14ac:dyDescent="0.3">
      <c r="A11390">
        <v>49</v>
      </c>
      <c r="B11390" s="1">
        <v>46148</v>
      </c>
      <c r="C11390" t="s">
        <v>162</v>
      </c>
      <c r="D11390" t="s">
        <v>75</v>
      </c>
      <c r="E11390" t="s">
        <v>47</v>
      </c>
      <c r="F11390" t="s">
        <v>25</v>
      </c>
      <c r="G11390">
        <v>2</v>
      </c>
      <c r="H11390">
        <v>11.3</v>
      </c>
      <c r="I11390" t="s">
        <v>302</v>
      </c>
      <c r="J11390" t="s">
        <v>294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 t="s">
        <v>83</v>
      </c>
      <c r="R11390" t="s">
        <v>83</v>
      </c>
      <c r="S11390" t="s">
        <v>83</v>
      </c>
      <c r="T11390" t="str">
        <f>_xlfn.XLOOKUP(A11390,MI_Match_Analysis!$A$2:$A$8,MI_Match_Analysis!$F$2:$F$8,"Not Found")</f>
        <v>Not Found</v>
      </c>
    </row>
    <row r="11391" spans="1:20" hidden="1" x14ac:dyDescent="0.3">
      <c r="A11391">
        <v>49</v>
      </c>
      <c r="B11391" s="1">
        <v>46148</v>
      </c>
      <c r="C11391" t="s">
        <v>162</v>
      </c>
      <c r="D11391" t="s">
        <v>75</v>
      </c>
      <c r="E11391" t="s">
        <v>47</v>
      </c>
      <c r="F11391" t="s">
        <v>25</v>
      </c>
      <c r="G11391">
        <v>2</v>
      </c>
      <c r="H11391">
        <v>11.4</v>
      </c>
      <c r="I11391" t="s">
        <v>302</v>
      </c>
      <c r="J11391" t="s">
        <v>294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 t="s">
        <v>165</v>
      </c>
      <c r="R11391" t="s">
        <v>302</v>
      </c>
      <c r="S11391" t="s">
        <v>95</v>
      </c>
      <c r="T11391" t="str">
        <f>_xlfn.XLOOKUP(A11391,MI_Match_Analysis!$A$2:$A$8,MI_Match_Analysis!$F$2:$F$8,"Not Found")</f>
        <v>Not Found</v>
      </c>
    </row>
    <row r="11392" spans="1:20" hidden="1" x14ac:dyDescent="0.3">
      <c r="A11392">
        <v>49</v>
      </c>
      <c r="B11392" s="1">
        <v>46148</v>
      </c>
      <c r="C11392" t="s">
        <v>162</v>
      </c>
      <c r="D11392" t="s">
        <v>75</v>
      </c>
      <c r="E11392" t="s">
        <v>47</v>
      </c>
      <c r="F11392" t="s">
        <v>25</v>
      </c>
      <c r="G11392">
        <v>2</v>
      </c>
      <c r="H11392">
        <v>11.5</v>
      </c>
      <c r="I11392" t="s">
        <v>225</v>
      </c>
      <c r="J11392" t="s">
        <v>294</v>
      </c>
      <c r="K11392">
        <v>4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 t="s">
        <v>83</v>
      </c>
      <c r="R11392" t="s">
        <v>83</v>
      </c>
      <c r="S11392" t="s">
        <v>83</v>
      </c>
      <c r="T11392" t="str">
        <f>_xlfn.XLOOKUP(A11392,MI_Match_Analysis!$A$2:$A$8,MI_Match_Analysis!$F$2:$F$8,"Not Found")</f>
        <v>Not Found</v>
      </c>
    </row>
    <row r="11393" spans="1:20" hidden="1" x14ac:dyDescent="0.3">
      <c r="A11393">
        <v>49</v>
      </c>
      <c r="B11393" s="1">
        <v>46148</v>
      </c>
      <c r="C11393" t="s">
        <v>162</v>
      </c>
      <c r="D11393" t="s">
        <v>75</v>
      </c>
      <c r="E11393" t="s">
        <v>47</v>
      </c>
      <c r="F11393" t="s">
        <v>25</v>
      </c>
      <c r="G11393">
        <v>2</v>
      </c>
      <c r="H11393">
        <v>11.6</v>
      </c>
      <c r="I11393" t="s">
        <v>225</v>
      </c>
      <c r="J11393" t="s">
        <v>294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 t="s">
        <v>83</v>
      </c>
      <c r="R11393" t="s">
        <v>83</v>
      </c>
      <c r="S11393" t="s">
        <v>83</v>
      </c>
      <c r="T11393" t="str">
        <f>_xlfn.XLOOKUP(A11393,MI_Match_Analysis!$A$2:$A$8,MI_Match_Analysis!$F$2:$F$8,"Not Found")</f>
        <v>Not Found</v>
      </c>
    </row>
    <row r="11394" spans="1:20" hidden="1" x14ac:dyDescent="0.3">
      <c r="A11394">
        <v>49</v>
      </c>
      <c r="B11394" s="1">
        <v>46148</v>
      </c>
      <c r="C11394" t="s">
        <v>162</v>
      </c>
      <c r="D11394" t="s">
        <v>75</v>
      </c>
      <c r="E11394" t="s">
        <v>47</v>
      </c>
      <c r="F11394" t="s">
        <v>25</v>
      </c>
      <c r="G11394">
        <v>2</v>
      </c>
      <c r="H11394">
        <v>12.1</v>
      </c>
      <c r="I11394" t="s">
        <v>49</v>
      </c>
      <c r="J11394" t="s">
        <v>107</v>
      </c>
      <c r="K11394">
        <v>4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 t="s">
        <v>83</v>
      </c>
      <c r="R11394" t="s">
        <v>83</v>
      </c>
      <c r="S11394" t="s">
        <v>83</v>
      </c>
      <c r="T11394" t="str">
        <f>_xlfn.XLOOKUP(A11394,MI_Match_Analysis!$A$2:$A$8,MI_Match_Analysis!$F$2:$F$8,"Not Found")</f>
        <v>Not Found</v>
      </c>
    </row>
    <row r="11395" spans="1:20" hidden="1" x14ac:dyDescent="0.3">
      <c r="A11395">
        <v>49</v>
      </c>
      <c r="B11395" s="1">
        <v>46148</v>
      </c>
      <c r="C11395" t="s">
        <v>162</v>
      </c>
      <c r="D11395" t="s">
        <v>75</v>
      </c>
      <c r="E11395" t="s">
        <v>47</v>
      </c>
      <c r="F11395" t="s">
        <v>25</v>
      </c>
      <c r="G11395">
        <v>2</v>
      </c>
      <c r="H11395">
        <v>12.2</v>
      </c>
      <c r="I11395" t="s">
        <v>49</v>
      </c>
      <c r="J11395" t="s">
        <v>107</v>
      </c>
      <c r="K11395">
        <v>1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 t="s">
        <v>83</v>
      </c>
      <c r="R11395" t="s">
        <v>83</v>
      </c>
      <c r="S11395" t="s">
        <v>83</v>
      </c>
      <c r="T11395" t="str">
        <f>_xlfn.XLOOKUP(A11395,MI_Match_Analysis!$A$2:$A$8,MI_Match_Analysis!$F$2:$F$8,"Not Found")</f>
        <v>Not Found</v>
      </c>
    </row>
    <row r="11396" spans="1:20" hidden="1" x14ac:dyDescent="0.3">
      <c r="A11396">
        <v>49</v>
      </c>
      <c r="B11396" s="1">
        <v>46148</v>
      </c>
      <c r="C11396" t="s">
        <v>162</v>
      </c>
      <c r="D11396" t="s">
        <v>75</v>
      </c>
      <c r="E11396" t="s">
        <v>47</v>
      </c>
      <c r="F11396" t="s">
        <v>25</v>
      </c>
      <c r="G11396">
        <v>2</v>
      </c>
      <c r="H11396">
        <v>12.3</v>
      </c>
      <c r="I11396" t="s">
        <v>225</v>
      </c>
      <c r="J11396" t="s">
        <v>107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 t="s">
        <v>165</v>
      </c>
      <c r="R11396" t="s">
        <v>225</v>
      </c>
      <c r="S11396" t="s">
        <v>168</v>
      </c>
      <c r="T11396" t="str">
        <f>_xlfn.XLOOKUP(A11396,MI_Match_Analysis!$A$2:$A$8,MI_Match_Analysis!$F$2:$F$8,"Not Found")</f>
        <v>Not Found</v>
      </c>
    </row>
    <row r="11397" spans="1:20" hidden="1" x14ac:dyDescent="0.3">
      <c r="A11397">
        <v>49</v>
      </c>
      <c r="B11397" s="1">
        <v>46148</v>
      </c>
      <c r="C11397" t="s">
        <v>162</v>
      </c>
      <c r="D11397" t="s">
        <v>75</v>
      </c>
      <c r="E11397" t="s">
        <v>47</v>
      </c>
      <c r="F11397" t="s">
        <v>25</v>
      </c>
      <c r="G11397">
        <v>2</v>
      </c>
      <c r="H11397">
        <v>12.4</v>
      </c>
      <c r="I11397" t="s">
        <v>215</v>
      </c>
      <c r="J11397" t="s">
        <v>107</v>
      </c>
      <c r="K11397">
        <v>1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 t="s">
        <v>83</v>
      </c>
      <c r="R11397" t="s">
        <v>83</v>
      </c>
      <c r="S11397" t="s">
        <v>83</v>
      </c>
      <c r="T11397" t="str">
        <f>_xlfn.XLOOKUP(A11397,MI_Match_Analysis!$A$2:$A$8,MI_Match_Analysis!$F$2:$F$8,"Not Found")</f>
        <v>Not Found</v>
      </c>
    </row>
    <row r="11398" spans="1:20" hidden="1" x14ac:dyDescent="0.3">
      <c r="A11398">
        <v>49</v>
      </c>
      <c r="B11398" s="1">
        <v>46148</v>
      </c>
      <c r="C11398" t="s">
        <v>162</v>
      </c>
      <c r="D11398" t="s">
        <v>75</v>
      </c>
      <c r="E11398" t="s">
        <v>47</v>
      </c>
      <c r="F11398" t="s">
        <v>25</v>
      </c>
      <c r="G11398">
        <v>2</v>
      </c>
      <c r="H11398">
        <v>12.5</v>
      </c>
      <c r="I11398" t="s">
        <v>49</v>
      </c>
      <c r="J11398" t="s">
        <v>107</v>
      </c>
      <c r="K11398">
        <v>1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 t="s">
        <v>83</v>
      </c>
      <c r="R11398" t="s">
        <v>83</v>
      </c>
      <c r="S11398" t="s">
        <v>83</v>
      </c>
      <c r="T11398" t="str">
        <f>_xlfn.XLOOKUP(A11398,MI_Match_Analysis!$A$2:$A$8,MI_Match_Analysis!$F$2:$F$8,"Not Found")</f>
        <v>Not Found</v>
      </c>
    </row>
    <row r="11399" spans="1:20" hidden="1" x14ac:dyDescent="0.3">
      <c r="A11399">
        <v>49</v>
      </c>
      <c r="B11399" s="1">
        <v>46148</v>
      </c>
      <c r="C11399" t="s">
        <v>162</v>
      </c>
      <c r="D11399" t="s">
        <v>75</v>
      </c>
      <c r="E11399" t="s">
        <v>47</v>
      </c>
      <c r="F11399" t="s">
        <v>25</v>
      </c>
      <c r="G11399">
        <v>2</v>
      </c>
      <c r="H11399">
        <v>12.6</v>
      </c>
      <c r="I11399" t="s">
        <v>215</v>
      </c>
      <c r="J11399" t="s">
        <v>107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 t="s">
        <v>83</v>
      </c>
      <c r="R11399" t="s">
        <v>83</v>
      </c>
      <c r="S11399" t="s">
        <v>83</v>
      </c>
      <c r="T11399" t="str">
        <f>_xlfn.XLOOKUP(A11399,MI_Match_Analysis!$A$2:$A$8,MI_Match_Analysis!$F$2:$F$8,"Not Found")</f>
        <v>Not Found</v>
      </c>
    </row>
    <row r="11400" spans="1:20" hidden="1" x14ac:dyDescent="0.3">
      <c r="A11400">
        <v>49</v>
      </c>
      <c r="B11400" s="1">
        <v>46148</v>
      </c>
      <c r="C11400" t="s">
        <v>162</v>
      </c>
      <c r="D11400" t="s">
        <v>75</v>
      </c>
      <c r="E11400" t="s">
        <v>47</v>
      </c>
      <c r="F11400" t="s">
        <v>25</v>
      </c>
      <c r="G11400">
        <v>2</v>
      </c>
      <c r="H11400">
        <v>13.1</v>
      </c>
      <c r="I11400" t="s">
        <v>49</v>
      </c>
      <c r="J11400" t="s">
        <v>120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 t="s">
        <v>83</v>
      </c>
      <c r="R11400" t="s">
        <v>83</v>
      </c>
      <c r="S11400" t="s">
        <v>83</v>
      </c>
      <c r="T11400" t="str">
        <f>_xlfn.XLOOKUP(A11400,MI_Match_Analysis!$A$2:$A$8,MI_Match_Analysis!$F$2:$F$8,"Not Found")</f>
        <v>Not Found</v>
      </c>
    </row>
    <row r="11401" spans="1:20" hidden="1" x14ac:dyDescent="0.3">
      <c r="A11401">
        <v>49</v>
      </c>
      <c r="B11401" s="1">
        <v>46148</v>
      </c>
      <c r="C11401" t="s">
        <v>162</v>
      </c>
      <c r="D11401" t="s">
        <v>75</v>
      </c>
      <c r="E11401" t="s">
        <v>47</v>
      </c>
      <c r="F11401" t="s">
        <v>25</v>
      </c>
      <c r="G11401">
        <v>2</v>
      </c>
      <c r="H11401">
        <v>13.2</v>
      </c>
      <c r="I11401" t="s">
        <v>49</v>
      </c>
      <c r="J11401" t="s">
        <v>120</v>
      </c>
      <c r="K11401">
        <v>2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 t="s">
        <v>83</v>
      </c>
      <c r="R11401" t="s">
        <v>83</v>
      </c>
      <c r="S11401" t="s">
        <v>83</v>
      </c>
      <c r="T11401" t="str">
        <f>_xlfn.XLOOKUP(A11401,MI_Match_Analysis!$A$2:$A$8,MI_Match_Analysis!$F$2:$F$8,"Not Found")</f>
        <v>Not Found</v>
      </c>
    </row>
    <row r="11402" spans="1:20" hidden="1" x14ac:dyDescent="0.3">
      <c r="A11402">
        <v>49</v>
      </c>
      <c r="B11402" s="1">
        <v>46148</v>
      </c>
      <c r="C11402" t="s">
        <v>162</v>
      </c>
      <c r="D11402" t="s">
        <v>75</v>
      </c>
      <c r="E11402" t="s">
        <v>47</v>
      </c>
      <c r="F11402" t="s">
        <v>25</v>
      </c>
      <c r="G11402">
        <v>2</v>
      </c>
      <c r="H11402">
        <v>13.3</v>
      </c>
      <c r="I11402" t="s">
        <v>49</v>
      </c>
      <c r="J11402" t="s">
        <v>120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 t="s">
        <v>83</v>
      </c>
      <c r="R11402" t="s">
        <v>83</v>
      </c>
      <c r="S11402" t="s">
        <v>83</v>
      </c>
      <c r="T11402" t="str">
        <f>_xlfn.XLOOKUP(A11402,MI_Match_Analysis!$A$2:$A$8,MI_Match_Analysis!$F$2:$F$8,"Not Found")</f>
        <v>Not Found</v>
      </c>
    </row>
    <row r="11403" spans="1:20" hidden="1" x14ac:dyDescent="0.3">
      <c r="A11403">
        <v>49</v>
      </c>
      <c r="B11403" s="1">
        <v>46148</v>
      </c>
      <c r="C11403" t="s">
        <v>162</v>
      </c>
      <c r="D11403" t="s">
        <v>75</v>
      </c>
      <c r="E11403" t="s">
        <v>47</v>
      </c>
      <c r="F11403" t="s">
        <v>25</v>
      </c>
      <c r="G11403">
        <v>2</v>
      </c>
      <c r="H11403">
        <v>13.4</v>
      </c>
      <c r="I11403" t="s">
        <v>49</v>
      </c>
      <c r="J11403" t="s">
        <v>120</v>
      </c>
      <c r="K11403">
        <v>1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 t="s">
        <v>83</v>
      </c>
      <c r="R11403" t="s">
        <v>83</v>
      </c>
      <c r="S11403" t="s">
        <v>83</v>
      </c>
      <c r="T11403" t="str">
        <f>_xlfn.XLOOKUP(A11403,MI_Match_Analysis!$A$2:$A$8,MI_Match_Analysis!$F$2:$F$8,"Not Found")</f>
        <v>Not Found</v>
      </c>
    </row>
    <row r="11404" spans="1:20" hidden="1" x14ac:dyDescent="0.3">
      <c r="A11404">
        <v>49</v>
      </c>
      <c r="B11404" s="1">
        <v>46148</v>
      </c>
      <c r="C11404" t="s">
        <v>162</v>
      </c>
      <c r="D11404" t="s">
        <v>75</v>
      </c>
      <c r="E11404" t="s">
        <v>47</v>
      </c>
      <c r="F11404" t="s">
        <v>25</v>
      </c>
      <c r="G11404">
        <v>2</v>
      </c>
      <c r="H11404">
        <v>13.5</v>
      </c>
      <c r="I11404" t="s">
        <v>215</v>
      </c>
      <c r="J11404" t="s">
        <v>120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 t="s">
        <v>83</v>
      </c>
      <c r="R11404" t="s">
        <v>83</v>
      </c>
      <c r="S11404" t="s">
        <v>83</v>
      </c>
      <c r="T11404" t="str">
        <f>_xlfn.XLOOKUP(A11404,MI_Match_Analysis!$A$2:$A$8,MI_Match_Analysis!$F$2:$F$8,"Not Found")</f>
        <v>Not Found</v>
      </c>
    </row>
    <row r="11405" spans="1:20" hidden="1" x14ac:dyDescent="0.3">
      <c r="A11405">
        <v>49</v>
      </c>
      <c r="B11405" s="1">
        <v>46148</v>
      </c>
      <c r="C11405" t="s">
        <v>162</v>
      </c>
      <c r="D11405" t="s">
        <v>75</v>
      </c>
      <c r="E11405" t="s">
        <v>47</v>
      </c>
      <c r="F11405" t="s">
        <v>25</v>
      </c>
      <c r="G11405">
        <v>2</v>
      </c>
      <c r="H11405">
        <v>13.6</v>
      </c>
      <c r="I11405" t="s">
        <v>49</v>
      </c>
      <c r="J11405" t="s">
        <v>120</v>
      </c>
      <c r="K11405">
        <v>1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 t="s">
        <v>83</v>
      </c>
      <c r="R11405" t="s">
        <v>83</v>
      </c>
      <c r="S11405" t="s">
        <v>83</v>
      </c>
      <c r="T11405" t="str">
        <f>_xlfn.XLOOKUP(A11405,MI_Match_Analysis!$A$2:$A$8,MI_Match_Analysis!$F$2:$F$8,"Not Found")</f>
        <v>Not Found</v>
      </c>
    </row>
    <row r="11406" spans="1:20" hidden="1" x14ac:dyDescent="0.3">
      <c r="A11406">
        <v>49</v>
      </c>
      <c r="B11406" s="1">
        <v>46148</v>
      </c>
      <c r="C11406" t="s">
        <v>162</v>
      </c>
      <c r="D11406" t="s">
        <v>75</v>
      </c>
      <c r="E11406" t="s">
        <v>47</v>
      </c>
      <c r="F11406" t="s">
        <v>25</v>
      </c>
      <c r="G11406">
        <v>2</v>
      </c>
      <c r="H11406">
        <v>14.1</v>
      </c>
      <c r="I11406" t="s">
        <v>49</v>
      </c>
      <c r="J11406" t="s">
        <v>107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 t="s">
        <v>83</v>
      </c>
      <c r="R11406" t="s">
        <v>83</v>
      </c>
      <c r="S11406" t="s">
        <v>83</v>
      </c>
      <c r="T11406" t="str">
        <f>_xlfn.XLOOKUP(A11406,MI_Match_Analysis!$A$2:$A$8,MI_Match_Analysis!$F$2:$F$8,"Not Found")</f>
        <v>Not Found</v>
      </c>
    </row>
    <row r="11407" spans="1:20" hidden="1" x14ac:dyDescent="0.3">
      <c r="A11407">
        <v>49</v>
      </c>
      <c r="B11407" s="1">
        <v>46148</v>
      </c>
      <c r="C11407" t="s">
        <v>162</v>
      </c>
      <c r="D11407" t="s">
        <v>75</v>
      </c>
      <c r="E11407" t="s">
        <v>47</v>
      </c>
      <c r="F11407" t="s">
        <v>25</v>
      </c>
      <c r="G11407">
        <v>2</v>
      </c>
      <c r="H11407">
        <v>14.2</v>
      </c>
      <c r="I11407" t="s">
        <v>49</v>
      </c>
      <c r="J11407" t="s">
        <v>107</v>
      </c>
      <c r="K11407">
        <v>1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 t="s">
        <v>83</v>
      </c>
      <c r="R11407" t="s">
        <v>83</v>
      </c>
      <c r="S11407" t="s">
        <v>83</v>
      </c>
      <c r="T11407" t="str">
        <f>_xlfn.XLOOKUP(A11407,MI_Match_Analysis!$A$2:$A$8,MI_Match_Analysis!$F$2:$F$8,"Not Found")</f>
        <v>Not Found</v>
      </c>
    </row>
    <row r="11408" spans="1:20" hidden="1" x14ac:dyDescent="0.3">
      <c r="A11408">
        <v>49</v>
      </c>
      <c r="B11408" s="1">
        <v>46148</v>
      </c>
      <c r="C11408" t="s">
        <v>162</v>
      </c>
      <c r="D11408" t="s">
        <v>75</v>
      </c>
      <c r="E11408" t="s">
        <v>47</v>
      </c>
      <c r="F11408" t="s">
        <v>25</v>
      </c>
      <c r="G11408">
        <v>2</v>
      </c>
      <c r="H11408">
        <v>14.3</v>
      </c>
      <c r="I11408" t="s">
        <v>215</v>
      </c>
      <c r="J11408" t="s">
        <v>107</v>
      </c>
      <c r="K11408">
        <v>1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 t="s">
        <v>83</v>
      </c>
      <c r="R11408" t="s">
        <v>83</v>
      </c>
      <c r="S11408" t="s">
        <v>83</v>
      </c>
      <c r="T11408" t="str">
        <f>_xlfn.XLOOKUP(A11408,MI_Match_Analysis!$A$2:$A$8,MI_Match_Analysis!$F$2:$F$8,"Not Found")</f>
        <v>Not Found</v>
      </c>
    </row>
    <row r="11409" spans="1:20" hidden="1" x14ac:dyDescent="0.3">
      <c r="A11409">
        <v>49</v>
      </c>
      <c r="B11409" s="1">
        <v>46148</v>
      </c>
      <c r="C11409" t="s">
        <v>162</v>
      </c>
      <c r="D11409" t="s">
        <v>75</v>
      </c>
      <c r="E11409" t="s">
        <v>47</v>
      </c>
      <c r="F11409" t="s">
        <v>25</v>
      </c>
      <c r="G11409">
        <v>2</v>
      </c>
      <c r="H11409">
        <v>14.4</v>
      </c>
      <c r="I11409" t="s">
        <v>49</v>
      </c>
      <c r="J11409" t="s">
        <v>107</v>
      </c>
      <c r="K11409">
        <v>2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 t="s">
        <v>83</v>
      </c>
      <c r="R11409" t="s">
        <v>83</v>
      </c>
      <c r="S11409" t="s">
        <v>83</v>
      </c>
      <c r="T11409" t="str">
        <f>_xlfn.XLOOKUP(A11409,MI_Match_Analysis!$A$2:$A$8,MI_Match_Analysis!$F$2:$F$8,"Not Found")</f>
        <v>Not Found</v>
      </c>
    </row>
    <row r="11410" spans="1:20" hidden="1" x14ac:dyDescent="0.3">
      <c r="A11410">
        <v>49</v>
      </c>
      <c r="B11410" s="1">
        <v>46148</v>
      </c>
      <c r="C11410" t="s">
        <v>162</v>
      </c>
      <c r="D11410" t="s">
        <v>75</v>
      </c>
      <c r="E11410" t="s">
        <v>47</v>
      </c>
      <c r="F11410" t="s">
        <v>25</v>
      </c>
      <c r="G11410">
        <v>2</v>
      </c>
      <c r="H11410">
        <v>14.5</v>
      </c>
      <c r="I11410" t="s">
        <v>49</v>
      </c>
      <c r="J11410" t="s">
        <v>107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 t="s">
        <v>83</v>
      </c>
      <c r="R11410" t="s">
        <v>83</v>
      </c>
      <c r="S11410" t="s">
        <v>83</v>
      </c>
      <c r="T11410" t="str">
        <f>_xlfn.XLOOKUP(A11410,MI_Match_Analysis!$A$2:$A$8,MI_Match_Analysis!$F$2:$F$8,"Not Found")</f>
        <v>Not Found</v>
      </c>
    </row>
    <row r="11411" spans="1:20" hidden="1" x14ac:dyDescent="0.3">
      <c r="A11411">
        <v>49</v>
      </c>
      <c r="B11411" s="1">
        <v>46148</v>
      </c>
      <c r="C11411" t="s">
        <v>162</v>
      </c>
      <c r="D11411" t="s">
        <v>75</v>
      </c>
      <c r="E11411" t="s">
        <v>47</v>
      </c>
      <c r="F11411" t="s">
        <v>25</v>
      </c>
      <c r="G11411">
        <v>2</v>
      </c>
      <c r="H11411">
        <v>14.6</v>
      </c>
      <c r="I11411" t="s">
        <v>49</v>
      </c>
      <c r="J11411" t="s">
        <v>107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 t="s">
        <v>83</v>
      </c>
      <c r="R11411" t="s">
        <v>83</v>
      </c>
      <c r="S11411" t="s">
        <v>83</v>
      </c>
      <c r="T11411" t="str">
        <f>_xlfn.XLOOKUP(A11411,MI_Match_Analysis!$A$2:$A$8,MI_Match_Analysis!$F$2:$F$8,"Not Found")</f>
        <v>Not Found</v>
      </c>
    </row>
    <row r="11412" spans="1:20" hidden="1" x14ac:dyDescent="0.3">
      <c r="A11412">
        <v>49</v>
      </c>
      <c r="B11412" s="1">
        <v>46148</v>
      </c>
      <c r="C11412" t="s">
        <v>162</v>
      </c>
      <c r="D11412" t="s">
        <v>75</v>
      </c>
      <c r="E11412" t="s">
        <v>47</v>
      </c>
      <c r="F11412" t="s">
        <v>25</v>
      </c>
      <c r="G11412">
        <v>2</v>
      </c>
      <c r="H11412">
        <v>15.1</v>
      </c>
      <c r="I11412" t="s">
        <v>215</v>
      </c>
      <c r="J11412" t="s">
        <v>294</v>
      </c>
      <c r="K11412">
        <v>1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 t="s">
        <v>83</v>
      </c>
      <c r="R11412" t="s">
        <v>83</v>
      </c>
      <c r="S11412" t="s">
        <v>83</v>
      </c>
      <c r="T11412" t="str">
        <f>_xlfn.XLOOKUP(A11412,MI_Match_Analysis!$A$2:$A$8,MI_Match_Analysis!$F$2:$F$8,"Not Found")</f>
        <v>Not Found</v>
      </c>
    </row>
    <row r="11413" spans="1:20" hidden="1" x14ac:dyDescent="0.3">
      <c r="A11413">
        <v>49</v>
      </c>
      <c r="B11413" s="1">
        <v>46148</v>
      </c>
      <c r="C11413" t="s">
        <v>162</v>
      </c>
      <c r="D11413" t="s">
        <v>75</v>
      </c>
      <c r="E11413" t="s">
        <v>47</v>
      </c>
      <c r="F11413" t="s">
        <v>25</v>
      </c>
      <c r="G11413">
        <v>2</v>
      </c>
      <c r="H11413">
        <v>15.2</v>
      </c>
      <c r="I11413" t="s">
        <v>49</v>
      </c>
      <c r="J11413" t="s">
        <v>294</v>
      </c>
      <c r="K11413">
        <v>6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 t="s">
        <v>83</v>
      </c>
      <c r="R11413" t="s">
        <v>83</v>
      </c>
      <c r="S11413" t="s">
        <v>83</v>
      </c>
      <c r="T11413" t="str">
        <f>_xlfn.XLOOKUP(A11413,MI_Match_Analysis!$A$2:$A$8,MI_Match_Analysis!$F$2:$F$8,"Not Found")</f>
        <v>Not Found</v>
      </c>
    </row>
    <row r="11414" spans="1:20" hidden="1" x14ac:dyDescent="0.3">
      <c r="A11414">
        <v>49</v>
      </c>
      <c r="B11414" s="1">
        <v>46148</v>
      </c>
      <c r="C11414" t="s">
        <v>162</v>
      </c>
      <c r="D11414" t="s">
        <v>75</v>
      </c>
      <c r="E11414" t="s">
        <v>47</v>
      </c>
      <c r="F11414" t="s">
        <v>25</v>
      </c>
      <c r="G11414">
        <v>2</v>
      </c>
      <c r="H11414">
        <v>15.3</v>
      </c>
      <c r="I11414" t="s">
        <v>49</v>
      </c>
      <c r="J11414" t="s">
        <v>294</v>
      </c>
      <c r="K11414">
        <v>1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 t="s">
        <v>83</v>
      </c>
      <c r="R11414" t="s">
        <v>83</v>
      </c>
      <c r="S11414" t="s">
        <v>83</v>
      </c>
      <c r="T11414" t="str">
        <f>_xlfn.XLOOKUP(A11414,MI_Match_Analysis!$A$2:$A$8,MI_Match_Analysis!$F$2:$F$8,"Not Found")</f>
        <v>Not Found</v>
      </c>
    </row>
    <row r="11415" spans="1:20" hidden="1" x14ac:dyDescent="0.3">
      <c r="A11415">
        <v>49</v>
      </c>
      <c r="B11415" s="1">
        <v>46148</v>
      </c>
      <c r="C11415" t="s">
        <v>162</v>
      </c>
      <c r="D11415" t="s">
        <v>75</v>
      </c>
      <c r="E11415" t="s">
        <v>47</v>
      </c>
      <c r="F11415" t="s">
        <v>25</v>
      </c>
      <c r="G11415">
        <v>2</v>
      </c>
      <c r="H11415">
        <v>15.4</v>
      </c>
      <c r="I11415" t="s">
        <v>215</v>
      </c>
      <c r="J11415" t="s">
        <v>294</v>
      </c>
      <c r="K11415">
        <v>1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 t="s">
        <v>83</v>
      </c>
      <c r="R11415" t="s">
        <v>83</v>
      </c>
      <c r="S11415" t="s">
        <v>83</v>
      </c>
      <c r="T11415" t="str">
        <f>_xlfn.XLOOKUP(A11415,MI_Match_Analysis!$A$2:$A$8,MI_Match_Analysis!$F$2:$F$8,"Not Found")</f>
        <v>Not Found</v>
      </c>
    </row>
    <row r="11416" spans="1:20" hidden="1" x14ac:dyDescent="0.3">
      <c r="A11416">
        <v>49</v>
      </c>
      <c r="B11416" s="1">
        <v>46148</v>
      </c>
      <c r="C11416" t="s">
        <v>162</v>
      </c>
      <c r="D11416" t="s">
        <v>75</v>
      </c>
      <c r="E11416" t="s">
        <v>47</v>
      </c>
      <c r="F11416" t="s">
        <v>25</v>
      </c>
      <c r="G11416">
        <v>2</v>
      </c>
      <c r="H11416">
        <v>15.5</v>
      </c>
      <c r="I11416" t="s">
        <v>49</v>
      </c>
      <c r="J11416" t="s">
        <v>294</v>
      </c>
      <c r="K11416">
        <v>1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 t="s">
        <v>83</v>
      </c>
      <c r="R11416" t="s">
        <v>83</v>
      </c>
      <c r="S11416" t="s">
        <v>83</v>
      </c>
      <c r="T11416" t="str">
        <f>_xlfn.XLOOKUP(A11416,MI_Match_Analysis!$A$2:$A$8,MI_Match_Analysis!$F$2:$F$8,"Not Found")</f>
        <v>Not Found</v>
      </c>
    </row>
    <row r="11417" spans="1:20" hidden="1" x14ac:dyDescent="0.3">
      <c r="A11417">
        <v>49</v>
      </c>
      <c r="B11417" s="1">
        <v>46148</v>
      </c>
      <c r="C11417" t="s">
        <v>162</v>
      </c>
      <c r="D11417" t="s">
        <v>75</v>
      </c>
      <c r="E11417" t="s">
        <v>47</v>
      </c>
      <c r="F11417" t="s">
        <v>25</v>
      </c>
      <c r="G11417">
        <v>2</v>
      </c>
      <c r="H11417">
        <v>15.6</v>
      </c>
      <c r="I11417" t="s">
        <v>215</v>
      </c>
      <c r="J11417" t="s">
        <v>294</v>
      </c>
      <c r="K11417">
        <v>2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 t="s">
        <v>83</v>
      </c>
      <c r="R11417" t="s">
        <v>83</v>
      </c>
      <c r="S11417" t="s">
        <v>83</v>
      </c>
      <c r="T11417" t="str">
        <f>_xlfn.XLOOKUP(A11417,MI_Match_Analysis!$A$2:$A$8,MI_Match_Analysis!$F$2:$F$8,"Not Found")</f>
        <v>Not Found</v>
      </c>
    </row>
    <row r="11418" spans="1:20" hidden="1" x14ac:dyDescent="0.3">
      <c r="A11418">
        <v>49</v>
      </c>
      <c r="B11418" s="1">
        <v>46148</v>
      </c>
      <c r="C11418" t="s">
        <v>162</v>
      </c>
      <c r="D11418" t="s">
        <v>75</v>
      </c>
      <c r="E11418" t="s">
        <v>47</v>
      </c>
      <c r="F11418" t="s">
        <v>25</v>
      </c>
      <c r="G11418">
        <v>2</v>
      </c>
      <c r="H11418">
        <v>16.100000000000001</v>
      </c>
      <c r="I11418" t="s">
        <v>49</v>
      </c>
      <c r="J11418" t="s">
        <v>120</v>
      </c>
      <c r="K11418">
        <v>1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 t="s">
        <v>83</v>
      </c>
      <c r="R11418" t="s">
        <v>83</v>
      </c>
      <c r="S11418" t="s">
        <v>83</v>
      </c>
      <c r="T11418" t="str">
        <f>_xlfn.XLOOKUP(A11418,MI_Match_Analysis!$A$2:$A$8,MI_Match_Analysis!$F$2:$F$8,"Not Found")</f>
        <v>Not Found</v>
      </c>
    </row>
    <row r="11419" spans="1:20" hidden="1" x14ac:dyDescent="0.3">
      <c r="A11419">
        <v>49</v>
      </c>
      <c r="B11419" s="1">
        <v>46148</v>
      </c>
      <c r="C11419" t="s">
        <v>162</v>
      </c>
      <c r="D11419" t="s">
        <v>75</v>
      </c>
      <c r="E11419" t="s">
        <v>47</v>
      </c>
      <c r="F11419" t="s">
        <v>25</v>
      </c>
      <c r="G11419">
        <v>2</v>
      </c>
      <c r="H11419">
        <v>16.2</v>
      </c>
      <c r="I11419" t="s">
        <v>215</v>
      </c>
      <c r="J11419" t="s">
        <v>120</v>
      </c>
      <c r="K11419">
        <v>1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 t="s">
        <v>83</v>
      </c>
      <c r="R11419" t="s">
        <v>83</v>
      </c>
      <c r="S11419" t="s">
        <v>83</v>
      </c>
      <c r="T11419" t="str">
        <f>_xlfn.XLOOKUP(A11419,MI_Match_Analysis!$A$2:$A$8,MI_Match_Analysis!$F$2:$F$8,"Not Found")</f>
        <v>Not Found</v>
      </c>
    </row>
    <row r="11420" spans="1:20" hidden="1" x14ac:dyDescent="0.3">
      <c r="A11420">
        <v>49</v>
      </c>
      <c r="B11420" s="1">
        <v>46148</v>
      </c>
      <c r="C11420" t="s">
        <v>162</v>
      </c>
      <c r="D11420" t="s">
        <v>75</v>
      </c>
      <c r="E11420" t="s">
        <v>47</v>
      </c>
      <c r="F11420" t="s">
        <v>25</v>
      </c>
      <c r="G11420">
        <v>2</v>
      </c>
      <c r="H11420">
        <v>16.3</v>
      </c>
      <c r="I11420" t="s">
        <v>49</v>
      </c>
      <c r="J11420" t="s">
        <v>120</v>
      </c>
      <c r="K11420">
        <v>6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 t="s">
        <v>83</v>
      </c>
      <c r="R11420" t="s">
        <v>83</v>
      </c>
      <c r="S11420" t="s">
        <v>83</v>
      </c>
      <c r="T11420" t="str">
        <f>_xlfn.XLOOKUP(A11420,MI_Match_Analysis!$A$2:$A$8,MI_Match_Analysis!$F$2:$F$8,"Not Found")</f>
        <v>Not Found</v>
      </c>
    </row>
    <row r="11421" spans="1:20" hidden="1" x14ac:dyDescent="0.3">
      <c r="A11421">
        <v>49</v>
      </c>
      <c r="B11421" s="1">
        <v>46148</v>
      </c>
      <c r="C11421" t="s">
        <v>162</v>
      </c>
      <c r="D11421" t="s">
        <v>75</v>
      </c>
      <c r="E11421" t="s">
        <v>47</v>
      </c>
      <c r="F11421" t="s">
        <v>25</v>
      </c>
      <c r="G11421">
        <v>2</v>
      </c>
      <c r="H11421">
        <v>16.399999999999999</v>
      </c>
      <c r="I11421" t="s">
        <v>49</v>
      </c>
      <c r="J11421" t="s">
        <v>120</v>
      </c>
      <c r="K11421">
        <v>6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 t="s">
        <v>83</v>
      </c>
      <c r="R11421" t="s">
        <v>83</v>
      </c>
      <c r="S11421" t="s">
        <v>83</v>
      </c>
      <c r="T11421" t="str">
        <f>_xlfn.XLOOKUP(A11421,MI_Match_Analysis!$A$2:$A$8,MI_Match_Analysis!$F$2:$F$8,"Not Found")</f>
        <v>Not Found</v>
      </c>
    </row>
    <row r="11422" spans="1:20" hidden="1" x14ac:dyDescent="0.3">
      <c r="A11422">
        <v>49</v>
      </c>
      <c r="B11422" s="1">
        <v>46148</v>
      </c>
      <c r="C11422" t="s">
        <v>162</v>
      </c>
      <c r="D11422" t="s">
        <v>75</v>
      </c>
      <c r="E11422" t="s">
        <v>47</v>
      </c>
      <c r="F11422" t="s">
        <v>25</v>
      </c>
      <c r="G11422">
        <v>2</v>
      </c>
      <c r="H11422">
        <v>16.5</v>
      </c>
      <c r="I11422" t="s">
        <v>49</v>
      </c>
      <c r="J11422" t="s">
        <v>120</v>
      </c>
      <c r="K11422">
        <v>1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 t="s">
        <v>83</v>
      </c>
      <c r="R11422" t="s">
        <v>83</v>
      </c>
      <c r="S11422" t="s">
        <v>83</v>
      </c>
      <c r="T11422" t="str">
        <f>_xlfn.XLOOKUP(A11422,MI_Match_Analysis!$A$2:$A$8,MI_Match_Analysis!$F$2:$F$8,"Not Found")</f>
        <v>Not Found</v>
      </c>
    </row>
    <row r="11423" spans="1:20" hidden="1" x14ac:dyDescent="0.3">
      <c r="A11423">
        <v>49</v>
      </c>
      <c r="B11423" s="1">
        <v>46148</v>
      </c>
      <c r="C11423" t="s">
        <v>162</v>
      </c>
      <c r="D11423" t="s">
        <v>75</v>
      </c>
      <c r="E11423" t="s">
        <v>47</v>
      </c>
      <c r="F11423" t="s">
        <v>25</v>
      </c>
      <c r="G11423">
        <v>2</v>
      </c>
      <c r="H11423">
        <v>16.600000000000001</v>
      </c>
      <c r="I11423" t="s">
        <v>215</v>
      </c>
      <c r="J11423" t="s">
        <v>120</v>
      </c>
      <c r="K11423">
        <v>1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 t="s">
        <v>83</v>
      </c>
      <c r="R11423" t="s">
        <v>83</v>
      </c>
      <c r="S11423" t="s">
        <v>83</v>
      </c>
      <c r="T11423" t="str">
        <f>_xlfn.XLOOKUP(A11423,MI_Match_Analysis!$A$2:$A$8,MI_Match_Analysis!$F$2:$F$8,"Not Found")</f>
        <v>Not Found</v>
      </c>
    </row>
    <row r="11424" spans="1:20" hidden="1" x14ac:dyDescent="0.3">
      <c r="A11424">
        <v>49</v>
      </c>
      <c r="B11424" s="1">
        <v>46148</v>
      </c>
      <c r="C11424" t="s">
        <v>162</v>
      </c>
      <c r="D11424" t="s">
        <v>75</v>
      </c>
      <c r="E11424" t="s">
        <v>47</v>
      </c>
      <c r="F11424" t="s">
        <v>25</v>
      </c>
      <c r="G11424">
        <v>2</v>
      </c>
      <c r="H11424">
        <v>17.100000000000001</v>
      </c>
      <c r="I11424" t="s">
        <v>215</v>
      </c>
      <c r="J11424" t="s">
        <v>107</v>
      </c>
      <c r="K11424">
        <v>0</v>
      </c>
      <c r="L11424">
        <v>1</v>
      </c>
      <c r="M11424">
        <v>1</v>
      </c>
      <c r="N11424">
        <v>0</v>
      </c>
      <c r="O11424">
        <v>0</v>
      </c>
      <c r="P11424">
        <v>0</v>
      </c>
      <c r="Q11424" t="s">
        <v>83</v>
      </c>
      <c r="R11424" t="s">
        <v>83</v>
      </c>
      <c r="S11424" t="s">
        <v>83</v>
      </c>
      <c r="T11424" t="str">
        <f>_xlfn.XLOOKUP(A11424,MI_Match_Analysis!$A$2:$A$8,MI_Match_Analysis!$F$2:$F$8,"Not Found")</f>
        <v>Not Found</v>
      </c>
    </row>
    <row r="11425" spans="1:20" hidden="1" x14ac:dyDescent="0.3">
      <c r="A11425">
        <v>49</v>
      </c>
      <c r="B11425" s="1">
        <v>46148</v>
      </c>
      <c r="C11425" t="s">
        <v>162</v>
      </c>
      <c r="D11425" t="s">
        <v>75</v>
      </c>
      <c r="E11425" t="s">
        <v>47</v>
      </c>
      <c r="F11425" t="s">
        <v>25</v>
      </c>
      <c r="G11425">
        <v>2</v>
      </c>
      <c r="H11425">
        <v>17.100000000000001</v>
      </c>
      <c r="I11425" t="s">
        <v>215</v>
      </c>
      <c r="J11425" t="s">
        <v>107</v>
      </c>
      <c r="K11425">
        <v>1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 t="s">
        <v>83</v>
      </c>
      <c r="R11425" t="s">
        <v>83</v>
      </c>
      <c r="S11425" t="s">
        <v>83</v>
      </c>
      <c r="T11425" t="str">
        <f>_xlfn.XLOOKUP(A11425,MI_Match_Analysis!$A$2:$A$8,MI_Match_Analysis!$F$2:$F$8,"Not Found")</f>
        <v>Not Found</v>
      </c>
    </row>
    <row r="11426" spans="1:20" hidden="1" x14ac:dyDescent="0.3">
      <c r="A11426">
        <v>49</v>
      </c>
      <c r="B11426" s="1">
        <v>46148</v>
      </c>
      <c r="C11426" t="s">
        <v>162</v>
      </c>
      <c r="D11426" t="s">
        <v>75</v>
      </c>
      <c r="E11426" t="s">
        <v>47</v>
      </c>
      <c r="F11426" t="s">
        <v>25</v>
      </c>
      <c r="G11426">
        <v>2</v>
      </c>
      <c r="H11426">
        <v>17.2</v>
      </c>
      <c r="I11426" t="s">
        <v>49</v>
      </c>
      <c r="J11426" t="s">
        <v>107</v>
      </c>
      <c r="K11426">
        <v>2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 t="s">
        <v>83</v>
      </c>
      <c r="R11426" t="s">
        <v>83</v>
      </c>
      <c r="S11426" t="s">
        <v>83</v>
      </c>
      <c r="T11426" t="str">
        <f>_xlfn.XLOOKUP(A11426,MI_Match_Analysis!$A$2:$A$8,MI_Match_Analysis!$F$2:$F$8,"Not Found")</f>
        <v>Not Found</v>
      </c>
    </row>
    <row r="11427" spans="1:20" hidden="1" x14ac:dyDescent="0.3">
      <c r="A11427">
        <v>49</v>
      </c>
      <c r="B11427" s="1">
        <v>46148</v>
      </c>
      <c r="C11427" t="s">
        <v>162</v>
      </c>
      <c r="D11427" t="s">
        <v>75</v>
      </c>
      <c r="E11427" t="s">
        <v>47</v>
      </c>
      <c r="F11427" t="s">
        <v>25</v>
      </c>
      <c r="G11427">
        <v>2</v>
      </c>
      <c r="H11427">
        <v>17.3</v>
      </c>
      <c r="I11427" t="s">
        <v>49</v>
      </c>
      <c r="J11427" t="s">
        <v>107</v>
      </c>
      <c r="K11427">
        <v>1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 t="s">
        <v>83</v>
      </c>
      <c r="R11427" t="s">
        <v>83</v>
      </c>
      <c r="S11427" t="s">
        <v>83</v>
      </c>
      <c r="T11427" t="str">
        <f>_xlfn.XLOOKUP(A11427,MI_Match_Analysis!$A$2:$A$8,MI_Match_Analysis!$F$2:$F$8,"Not Found")</f>
        <v>Not Found</v>
      </c>
    </row>
    <row r="11428" spans="1:20" hidden="1" x14ac:dyDescent="0.3">
      <c r="A11428">
        <v>49</v>
      </c>
      <c r="B11428" s="1">
        <v>46148</v>
      </c>
      <c r="C11428" t="s">
        <v>162</v>
      </c>
      <c r="D11428" t="s">
        <v>75</v>
      </c>
      <c r="E11428" t="s">
        <v>47</v>
      </c>
      <c r="F11428" t="s">
        <v>25</v>
      </c>
      <c r="G11428">
        <v>2</v>
      </c>
      <c r="H11428">
        <v>17.399999999999999</v>
      </c>
      <c r="I11428" t="s">
        <v>215</v>
      </c>
      <c r="J11428" t="s">
        <v>107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 t="s">
        <v>83</v>
      </c>
      <c r="R11428" t="s">
        <v>83</v>
      </c>
      <c r="S11428" t="s">
        <v>83</v>
      </c>
      <c r="T11428" t="str">
        <f>_xlfn.XLOOKUP(A11428,MI_Match_Analysis!$A$2:$A$8,MI_Match_Analysis!$F$2:$F$8,"Not Found")</f>
        <v>Not Found</v>
      </c>
    </row>
    <row r="11429" spans="1:20" hidden="1" x14ac:dyDescent="0.3">
      <c r="A11429">
        <v>49</v>
      </c>
      <c r="B11429" s="1">
        <v>46148</v>
      </c>
      <c r="C11429" t="s">
        <v>162</v>
      </c>
      <c r="D11429" t="s">
        <v>75</v>
      </c>
      <c r="E11429" t="s">
        <v>47</v>
      </c>
      <c r="F11429" t="s">
        <v>25</v>
      </c>
      <c r="G11429">
        <v>2</v>
      </c>
      <c r="H11429">
        <v>17.5</v>
      </c>
      <c r="I11429" t="s">
        <v>215</v>
      </c>
      <c r="J11429" t="s">
        <v>107</v>
      </c>
      <c r="K11429">
        <v>1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 t="s">
        <v>83</v>
      </c>
      <c r="R11429" t="s">
        <v>83</v>
      </c>
      <c r="S11429" t="s">
        <v>83</v>
      </c>
      <c r="T11429" t="str">
        <f>_xlfn.XLOOKUP(A11429,MI_Match_Analysis!$A$2:$A$8,MI_Match_Analysis!$F$2:$F$8,"Not Found")</f>
        <v>Not Found</v>
      </c>
    </row>
    <row r="11430" spans="1:20" hidden="1" x14ac:dyDescent="0.3">
      <c r="A11430">
        <v>49</v>
      </c>
      <c r="B11430" s="1">
        <v>46148</v>
      </c>
      <c r="C11430" t="s">
        <v>162</v>
      </c>
      <c r="D11430" t="s">
        <v>75</v>
      </c>
      <c r="E11430" t="s">
        <v>47</v>
      </c>
      <c r="F11430" t="s">
        <v>25</v>
      </c>
      <c r="G11430">
        <v>2</v>
      </c>
      <c r="H11430">
        <v>17.600000000000001</v>
      </c>
      <c r="I11430" t="s">
        <v>49</v>
      </c>
      <c r="J11430" t="s">
        <v>107</v>
      </c>
      <c r="K11430">
        <v>4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 t="s">
        <v>83</v>
      </c>
      <c r="R11430" t="s">
        <v>83</v>
      </c>
      <c r="S11430" t="s">
        <v>83</v>
      </c>
      <c r="T11430" t="str">
        <f>_xlfn.XLOOKUP(A11430,MI_Match_Analysis!$A$2:$A$8,MI_Match_Analysis!$F$2:$F$8,"Not Found")</f>
        <v>Not Found</v>
      </c>
    </row>
    <row r="11431" spans="1:20" hidden="1" x14ac:dyDescent="0.3">
      <c r="A11431">
        <v>49</v>
      </c>
      <c r="B11431" s="1">
        <v>46148</v>
      </c>
      <c r="C11431" t="s">
        <v>162</v>
      </c>
      <c r="D11431" t="s">
        <v>75</v>
      </c>
      <c r="E11431" t="s">
        <v>47</v>
      </c>
      <c r="F11431" t="s">
        <v>25</v>
      </c>
      <c r="G11431">
        <v>2</v>
      </c>
      <c r="H11431">
        <v>18.100000000000001</v>
      </c>
      <c r="I11431" t="s">
        <v>215</v>
      </c>
      <c r="J11431" t="s">
        <v>174</v>
      </c>
      <c r="K11431">
        <v>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 t="s">
        <v>83</v>
      </c>
      <c r="R11431" t="s">
        <v>83</v>
      </c>
      <c r="S11431" t="s">
        <v>83</v>
      </c>
      <c r="T11431" t="str">
        <f>_xlfn.XLOOKUP(A11431,MI_Match_Analysis!$A$2:$A$8,MI_Match_Analysis!$F$2:$F$8,"Not Found")</f>
        <v>Not Found</v>
      </c>
    </row>
    <row r="11432" spans="1:20" hidden="1" x14ac:dyDescent="0.3">
      <c r="A11432">
        <v>49</v>
      </c>
      <c r="B11432" s="1">
        <v>46148</v>
      </c>
      <c r="C11432" t="s">
        <v>162</v>
      </c>
      <c r="D11432" t="s">
        <v>75</v>
      </c>
      <c r="E11432" t="s">
        <v>47</v>
      </c>
      <c r="F11432" t="s">
        <v>25</v>
      </c>
      <c r="G11432">
        <v>2</v>
      </c>
      <c r="H11432">
        <v>18.2</v>
      </c>
      <c r="I11432" t="s">
        <v>49</v>
      </c>
      <c r="J11432" t="s">
        <v>174</v>
      </c>
      <c r="K11432">
        <v>4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 t="s">
        <v>83</v>
      </c>
      <c r="R11432" t="s">
        <v>83</v>
      </c>
      <c r="S11432" t="s">
        <v>83</v>
      </c>
      <c r="T11432" t="str">
        <f>_xlfn.XLOOKUP(A11432,MI_Match_Analysis!$A$2:$A$8,MI_Match_Analysis!$F$2:$F$8,"Not Found")</f>
        <v>Not Found</v>
      </c>
    </row>
    <row r="11433" spans="1:20" hidden="1" x14ac:dyDescent="0.3">
      <c r="A11433">
        <v>49</v>
      </c>
      <c r="B11433" s="1">
        <v>46148</v>
      </c>
      <c r="C11433" t="s">
        <v>162</v>
      </c>
      <c r="D11433" t="s">
        <v>75</v>
      </c>
      <c r="E11433" t="s">
        <v>47</v>
      </c>
      <c r="F11433" t="s">
        <v>25</v>
      </c>
      <c r="G11433">
        <v>2</v>
      </c>
      <c r="H11433">
        <v>18.3</v>
      </c>
      <c r="I11433" t="s">
        <v>49</v>
      </c>
      <c r="J11433" t="s">
        <v>174</v>
      </c>
      <c r="K11433">
        <v>1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 t="s">
        <v>83</v>
      </c>
      <c r="R11433" t="s">
        <v>83</v>
      </c>
      <c r="S11433" t="s">
        <v>83</v>
      </c>
      <c r="T11433" t="str">
        <f>_xlfn.XLOOKUP(A11433,MI_Match_Analysis!$A$2:$A$8,MI_Match_Analysis!$F$2:$F$8,"Not Found")</f>
        <v>Not Found</v>
      </c>
    </row>
    <row r="11434" spans="1:20" hidden="1" x14ac:dyDescent="0.3">
      <c r="A11434">
        <v>49</v>
      </c>
      <c r="B11434" s="1">
        <v>46148</v>
      </c>
      <c r="C11434" t="s">
        <v>162</v>
      </c>
      <c r="D11434" t="s">
        <v>75</v>
      </c>
      <c r="E11434" t="s">
        <v>47</v>
      </c>
      <c r="F11434" t="s">
        <v>25</v>
      </c>
      <c r="G11434">
        <v>2</v>
      </c>
      <c r="H11434">
        <v>18.399999999999999</v>
      </c>
      <c r="I11434" t="s">
        <v>215</v>
      </c>
      <c r="J11434" t="s">
        <v>174</v>
      </c>
      <c r="K11434">
        <v>6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 t="s">
        <v>83</v>
      </c>
      <c r="R11434" t="s">
        <v>83</v>
      </c>
      <c r="S11434" t="s">
        <v>83</v>
      </c>
      <c r="T11434" t="str">
        <f>_xlfn.XLOOKUP(A11434,MI_Match_Analysis!$A$2:$A$8,MI_Match_Analysis!$F$2:$F$8,"Not Found")</f>
        <v>Not Found</v>
      </c>
    </row>
    <row r="11435" spans="1:20" hidden="1" x14ac:dyDescent="0.3">
      <c r="A11435">
        <v>49</v>
      </c>
      <c r="B11435" s="1">
        <v>46148</v>
      </c>
      <c r="C11435" t="s">
        <v>162</v>
      </c>
      <c r="D11435" t="s">
        <v>75</v>
      </c>
      <c r="E11435" t="s">
        <v>47</v>
      </c>
      <c r="F11435" t="s">
        <v>25</v>
      </c>
      <c r="G11435">
        <v>2</v>
      </c>
      <c r="H11435">
        <v>18.5</v>
      </c>
      <c r="I11435" t="s">
        <v>215</v>
      </c>
      <c r="J11435" t="s">
        <v>174</v>
      </c>
      <c r="K11435">
        <v>1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 t="s">
        <v>83</v>
      </c>
      <c r="R11435" t="s">
        <v>83</v>
      </c>
      <c r="S11435" t="s">
        <v>83</v>
      </c>
      <c r="T11435" t="str">
        <f>_xlfn.XLOOKUP(A11435,MI_Match_Analysis!$A$2:$A$8,MI_Match_Analysis!$F$2:$F$8,"Not Found")</f>
        <v>Not Found</v>
      </c>
    </row>
    <row r="11436" spans="1:20" hidden="1" x14ac:dyDescent="0.3">
      <c r="A11436">
        <v>49</v>
      </c>
      <c r="B11436" s="1">
        <v>46148</v>
      </c>
      <c r="C11436" t="s">
        <v>162</v>
      </c>
      <c r="D11436" t="s">
        <v>75</v>
      </c>
      <c r="E11436" t="s">
        <v>47</v>
      </c>
      <c r="F11436" t="s">
        <v>25</v>
      </c>
      <c r="G11436">
        <v>2</v>
      </c>
      <c r="H11436">
        <v>18.600000000000001</v>
      </c>
      <c r="I11436" t="s">
        <v>49</v>
      </c>
      <c r="J11436" t="s">
        <v>174</v>
      </c>
      <c r="K11436">
        <v>6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 t="s">
        <v>83</v>
      </c>
      <c r="R11436" t="s">
        <v>83</v>
      </c>
      <c r="S11436" t="s">
        <v>83</v>
      </c>
      <c r="T11436" t="str">
        <f>_xlfn.XLOOKUP(A11436,MI_Match_Analysis!$A$2:$A$8,MI_Match_Analysis!$F$2:$F$8,"Not Found")</f>
        <v>Not Found</v>
      </c>
    </row>
    <row r="11437" spans="1:20" hidden="1" x14ac:dyDescent="0.3">
      <c r="A11437">
        <v>49</v>
      </c>
      <c r="B11437" s="1">
        <v>46148</v>
      </c>
      <c r="C11437" t="s">
        <v>162</v>
      </c>
      <c r="D11437" t="s">
        <v>75</v>
      </c>
      <c r="E11437" t="s">
        <v>47</v>
      </c>
      <c r="F11437" t="s">
        <v>25</v>
      </c>
      <c r="G11437">
        <v>2</v>
      </c>
      <c r="H11437">
        <v>19.100000000000001</v>
      </c>
      <c r="I11437" t="s">
        <v>215</v>
      </c>
      <c r="J11437" t="s">
        <v>96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 t="s">
        <v>165</v>
      </c>
      <c r="R11437" t="s">
        <v>215</v>
      </c>
      <c r="S11437" t="s">
        <v>174</v>
      </c>
      <c r="T11437" t="str">
        <f>_xlfn.XLOOKUP(A11437,MI_Match_Analysis!$A$2:$A$8,MI_Match_Analysis!$F$2:$F$8,"Not Found")</f>
        <v>Not Found</v>
      </c>
    </row>
    <row r="11438" spans="1:20" hidden="1" x14ac:dyDescent="0.3">
      <c r="A11438">
        <v>49</v>
      </c>
      <c r="B11438" s="1">
        <v>46148</v>
      </c>
      <c r="C11438" t="s">
        <v>162</v>
      </c>
      <c r="D11438" t="s">
        <v>75</v>
      </c>
      <c r="E11438" t="s">
        <v>47</v>
      </c>
      <c r="F11438" t="s">
        <v>25</v>
      </c>
      <c r="G11438">
        <v>2</v>
      </c>
      <c r="H11438">
        <v>19.2</v>
      </c>
      <c r="I11438" t="s">
        <v>66</v>
      </c>
      <c r="J11438" t="s">
        <v>96</v>
      </c>
      <c r="K11438">
        <v>1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 t="s">
        <v>83</v>
      </c>
      <c r="R11438" t="s">
        <v>83</v>
      </c>
      <c r="S11438" t="s">
        <v>83</v>
      </c>
      <c r="T11438" t="str">
        <f>_xlfn.XLOOKUP(A11438,MI_Match_Analysis!$A$2:$A$8,MI_Match_Analysis!$F$2:$F$8,"Not Found")</f>
        <v>Not Found</v>
      </c>
    </row>
    <row r="11439" spans="1:20" hidden="1" x14ac:dyDescent="0.3">
      <c r="A11439">
        <v>49</v>
      </c>
      <c r="B11439" s="1">
        <v>46148</v>
      </c>
      <c r="C11439" t="s">
        <v>162</v>
      </c>
      <c r="D11439" t="s">
        <v>75</v>
      </c>
      <c r="E11439" t="s">
        <v>47</v>
      </c>
      <c r="F11439" t="s">
        <v>25</v>
      </c>
      <c r="G11439">
        <v>2</v>
      </c>
      <c r="H11439">
        <v>19.3</v>
      </c>
      <c r="I11439" t="s">
        <v>49</v>
      </c>
      <c r="J11439" t="s">
        <v>96</v>
      </c>
      <c r="K11439">
        <v>2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 t="s">
        <v>83</v>
      </c>
      <c r="R11439" t="s">
        <v>83</v>
      </c>
      <c r="S11439" t="s">
        <v>83</v>
      </c>
      <c r="T11439" t="str">
        <f>_xlfn.XLOOKUP(A11439,MI_Match_Analysis!$A$2:$A$8,MI_Match_Analysis!$F$2:$F$8,"Not Found")</f>
        <v>Not Found</v>
      </c>
    </row>
    <row r="11440" spans="1:20" hidden="1" x14ac:dyDescent="0.3">
      <c r="A11440">
        <v>49</v>
      </c>
      <c r="B11440" s="1">
        <v>46148</v>
      </c>
      <c r="C11440" t="s">
        <v>162</v>
      </c>
      <c r="D11440" t="s">
        <v>75</v>
      </c>
      <c r="E11440" t="s">
        <v>47</v>
      </c>
      <c r="F11440" t="s">
        <v>25</v>
      </c>
      <c r="G11440">
        <v>2</v>
      </c>
      <c r="H11440">
        <v>19.399999999999999</v>
      </c>
      <c r="I11440" t="s">
        <v>49</v>
      </c>
      <c r="J11440" t="s">
        <v>96</v>
      </c>
      <c r="K11440">
        <v>0</v>
      </c>
      <c r="L11440">
        <v>1</v>
      </c>
      <c r="M11440">
        <v>1</v>
      </c>
      <c r="N11440">
        <v>0</v>
      </c>
      <c r="O11440">
        <v>0</v>
      </c>
      <c r="P11440">
        <v>0</v>
      </c>
      <c r="Q11440" t="s">
        <v>83</v>
      </c>
      <c r="R11440" t="s">
        <v>83</v>
      </c>
      <c r="S11440" t="s">
        <v>83</v>
      </c>
      <c r="T11440" t="str">
        <f>_xlfn.XLOOKUP(A11440,MI_Match_Analysis!$A$2:$A$8,MI_Match_Analysis!$F$2:$F$8,"Not Found")</f>
        <v>Not Found</v>
      </c>
    </row>
    <row r="11441" spans="1:20" hidden="1" x14ac:dyDescent="0.3">
      <c r="A11441">
        <v>49</v>
      </c>
      <c r="B11441" s="1">
        <v>46148</v>
      </c>
      <c r="C11441" t="s">
        <v>162</v>
      </c>
      <c r="D11441" t="s">
        <v>75</v>
      </c>
      <c r="E11441" t="s">
        <v>47</v>
      </c>
      <c r="F11441" t="s">
        <v>25</v>
      </c>
      <c r="G11441">
        <v>2</v>
      </c>
      <c r="H11441">
        <v>19.399999999999999</v>
      </c>
      <c r="I11441" t="s">
        <v>49</v>
      </c>
      <c r="J11441" t="s">
        <v>96</v>
      </c>
      <c r="K11441">
        <v>4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 t="s">
        <v>83</v>
      </c>
      <c r="R11441" t="s">
        <v>83</v>
      </c>
      <c r="S11441" t="s">
        <v>83</v>
      </c>
      <c r="T11441" t="str">
        <f>_xlfn.XLOOKUP(A11441,MI_Match_Analysis!$A$2:$A$8,MI_Match_Analysis!$F$2:$F$8,"Not Found")</f>
        <v>Not Found</v>
      </c>
    </row>
    <row r="11442" spans="1:20" hidden="1" x14ac:dyDescent="0.3">
      <c r="A11442">
        <v>49</v>
      </c>
      <c r="B11442" s="1">
        <v>46148</v>
      </c>
      <c r="C11442" t="s">
        <v>162</v>
      </c>
      <c r="D11442" t="s">
        <v>75</v>
      </c>
      <c r="E11442" t="s">
        <v>47</v>
      </c>
      <c r="F11442" t="s">
        <v>25</v>
      </c>
      <c r="G11442">
        <v>2</v>
      </c>
      <c r="H11442">
        <v>19.5</v>
      </c>
      <c r="I11442" t="s">
        <v>49</v>
      </c>
      <c r="J11442" t="s">
        <v>96</v>
      </c>
      <c r="K11442">
        <v>0</v>
      </c>
      <c r="L11442">
        <v>1</v>
      </c>
      <c r="M11442">
        <v>1</v>
      </c>
      <c r="N11442">
        <v>0</v>
      </c>
      <c r="O11442">
        <v>0</v>
      </c>
      <c r="P11442">
        <v>0</v>
      </c>
      <c r="Q11442" t="s">
        <v>83</v>
      </c>
      <c r="R11442" t="s">
        <v>83</v>
      </c>
      <c r="S11442" t="s">
        <v>83</v>
      </c>
      <c r="T11442" t="str">
        <f>_xlfn.XLOOKUP(A11442,MI_Match_Analysis!$A$2:$A$8,MI_Match_Analysis!$F$2:$F$8,"Not Found")</f>
        <v>Not Found</v>
      </c>
    </row>
    <row r="11443" spans="1:20" hidden="1" x14ac:dyDescent="0.3">
      <c r="A11443">
        <v>49</v>
      </c>
      <c r="B11443" s="1">
        <v>46148</v>
      </c>
      <c r="C11443" t="s">
        <v>162</v>
      </c>
      <c r="D11443" t="s">
        <v>75</v>
      </c>
      <c r="E11443" t="s">
        <v>47</v>
      </c>
      <c r="F11443" t="s">
        <v>25</v>
      </c>
      <c r="G11443">
        <v>2</v>
      </c>
      <c r="H11443">
        <v>19.5</v>
      </c>
      <c r="I11443" t="s">
        <v>49</v>
      </c>
      <c r="J11443" t="s">
        <v>96</v>
      </c>
      <c r="K11443">
        <v>6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 t="s">
        <v>83</v>
      </c>
      <c r="R11443" t="s">
        <v>83</v>
      </c>
      <c r="S11443" t="s">
        <v>83</v>
      </c>
      <c r="T11443" t="str">
        <f>_xlfn.XLOOKUP(A11443,MI_Match_Analysis!$A$2:$A$8,MI_Match_Analysis!$F$2:$F$8,"Not Found")</f>
        <v>Not Found</v>
      </c>
    </row>
    <row r="11444" spans="1:20" hidden="1" x14ac:dyDescent="0.3">
      <c r="A11444">
        <v>49</v>
      </c>
      <c r="B11444" s="1">
        <v>46148</v>
      </c>
      <c r="C11444" t="s">
        <v>162</v>
      </c>
      <c r="D11444" t="s">
        <v>75</v>
      </c>
      <c r="E11444" t="s">
        <v>47</v>
      </c>
      <c r="F11444" t="s">
        <v>25</v>
      </c>
      <c r="G11444">
        <v>2</v>
      </c>
      <c r="H11444">
        <v>19.600000000000001</v>
      </c>
      <c r="I11444" t="s">
        <v>49</v>
      </c>
      <c r="J11444" t="s">
        <v>96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 t="s">
        <v>83</v>
      </c>
      <c r="R11444" t="s">
        <v>83</v>
      </c>
      <c r="S11444" t="s">
        <v>83</v>
      </c>
      <c r="T11444" t="str">
        <f>_xlfn.XLOOKUP(A11444,MI_Match_Analysis!$A$2:$A$8,MI_Match_Analysis!$F$2:$F$8,"Not Found")</f>
        <v>Not Found</v>
      </c>
    </row>
    <row r="11445" spans="1:20" hidden="1" x14ac:dyDescent="0.3">
      <c r="A11445">
        <v>50</v>
      </c>
      <c r="B11445" s="1">
        <v>46149</v>
      </c>
      <c r="C11445" t="s">
        <v>162</v>
      </c>
      <c r="D11445" t="s">
        <v>227</v>
      </c>
      <c r="E11445" t="s">
        <v>53</v>
      </c>
      <c r="F11445" t="s">
        <v>24</v>
      </c>
      <c r="G11445">
        <v>1</v>
      </c>
      <c r="H11445">
        <v>0.1</v>
      </c>
      <c r="I11445" t="s">
        <v>130</v>
      </c>
      <c r="J11445" t="s">
        <v>80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 t="s">
        <v>83</v>
      </c>
      <c r="R11445" t="s">
        <v>83</v>
      </c>
      <c r="S11445" t="s">
        <v>83</v>
      </c>
      <c r="T11445" t="str">
        <f>_xlfn.XLOOKUP(A11445,MI_Match_Analysis!$A$2:$A$8,MI_Match_Analysis!$F$2:$F$8,"Not Found")</f>
        <v>Not Found</v>
      </c>
    </row>
    <row r="11446" spans="1:20" hidden="1" x14ac:dyDescent="0.3">
      <c r="A11446">
        <v>50</v>
      </c>
      <c r="B11446" s="1">
        <v>46149</v>
      </c>
      <c r="C11446" t="s">
        <v>162</v>
      </c>
      <c r="D11446" t="s">
        <v>227</v>
      </c>
      <c r="E11446" t="s">
        <v>53</v>
      </c>
      <c r="F11446" t="s">
        <v>24</v>
      </c>
      <c r="G11446">
        <v>1</v>
      </c>
      <c r="H11446">
        <v>0.2</v>
      </c>
      <c r="I11446" t="s">
        <v>130</v>
      </c>
      <c r="J11446" t="s">
        <v>80</v>
      </c>
      <c r="K11446">
        <v>1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 t="s">
        <v>83</v>
      </c>
      <c r="R11446" t="s">
        <v>83</v>
      </c>
      <c r="S11446" t="s">
        <v>83</v>
      </c>
      <c r="T11446" t="str">
        <f>_xlfn.XLOOKUP(A11446,MI_Match_Analysis!$A$2:$A$8,MI_Match_Analysis!$F$2:$F$8,"Not Found")</f>
        <v>Not Found</v>
      </c>
    </row>
    <row r="11447" spans="1:20" hidden="1" x14ac:dyDescent="0.3">
      <c r="A11447">
        <v>50</v>
      </c>
      <c r="B11447" s="1">
        <v>46149</v>
      </c>
      <c r="C11447" t="s">
        <v>162</v>
      </c>
      <c r="D11447" t="s">
        <v>227</v>
      </c>
      <c r="E11447" t="s">
        <v>53</v>
      </c>
      <c r="F11447" t="s">
        <v>24</v>
      </c>
      <c r="G11447">
        <v>1</v>
      </c>
      <c r="H11447">
        <v>0.3</v>
      </c>
      <c r="I11447" t="s">
        <v>315</v>
      </c>
      <c r="J11447" t="s">
        <v>80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 t="s">
        <v>83</v>
      </c>
      <c r="R11447" t="s">
        <v>83</v>
      </c>
      <c r="S11447" t="s">
        <v>83</v>
      </c>
      <c r="T11447" t="str">
        <f>_xlfn.XLOOKUP(A11447,MI_Match_Analysis!$A$2:$A$8,MI_Match_Analysis!$F$2:$F$8,"Not Found")</f>
        <v>Not Found</v>
      </c>
    </row>
    <row r="11448" spans="1:20" hidden="1" x14ac:dyDescent="0.3">
      <c r="A11448">
        <v>50</v>
      </c>
      <c r="B11448" s="1">
        <v>46149</v>
      </c>
      <c r="C11448" t="s">
        <v>162</v>
      </c>
      <c r="D11448" t="s">
        <v>227</v>
      </c>
      <c r="E11448" t="s">
        <v>53</v>
      </c>
      <c r="F11448" t="s">
        <v>24</v>
      </c>
      <c r="G11448">
        <v>1</v>
      </c>
      <c r="H11448">
        <v>0.4</v>
      </c>
      <c r="I11448" t="s">
        <v>315</v>
      </c>
      <c r="J11448" t="s">
        <v>80</v>
      </c>
      <c r="K11448">
        <v>2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 t="s">
        <v>83</v>
      </c>
      <c r="R11448" t="s">
        <v>83</v>
      </c>
      <c r="S11448" t="s">
        <v>83</v>
      </c>
      <c r="T11448" t="str">
        <f>_xlfn.XLOOKUP(A11448,MI_Match_Analysis!$A$2:$A$8,MI_Match_Analysis!$F$2:$F$8,"Not Found")</f>
        <v>Not Found</v>
      </c>
    </row>
    <row r="11449" spans="1:20" hidden="1" x14ac:dyDescent="0.3">
      <c r="A11449">
        <v>50</v>
      </c>
      <c r="B11449" s="1">
        <v>46149</v>
      </c>
      <c r="C11449" t="s">
        <v>162</v>
      </c>
      <c r="D11449" t="s">
        <v>227</v>
      </c>
      <c r="E11449" t="s">
        <v>53</v>
      </c>
      <c r="F11449" t="s">
        <v>24</v>
      </c>
      <c r="G11449">
        <v>1</v>
      </c>
      <c r="H11449">
        <v>0.5</v>
      </c>
      <c r="I11449" t="s">
        <v>315</v>
      </c>
      <c r="J11449" t="s">
        <v>80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 t="s">
        <v>83</v>
      </c>
      <c r="R11449" t="s">
        <v>83</v>
      </c>
      <c r="S11449" t="s">
        <v>83</v>
      </c>
      <c r="T11449" t="str">
        <f>_xlfn.XLOOKUP(A11449,MI_Match_Analysis!$A$2:$A$8,MI_Match_Analysis!$F$2:$F$8,"Not Found")</f>
        <v>Not Found</v>
      </c>
    </row>
    <row r="11450" spans="1:20" hidden="1" x14ac:dyDescent="0.3">
      <c r="A11450">
        <v>50</v>
      </c>
      <c r="B11450" s="1">
        <v>46149</v>
      </c>
      <c r="C11450" t="s">
        <v>162</v>
      </c>
      <c r="D11450" t="s">
        <v>227</v>
      </c>
      <c r="E11450" t="s">
        <v>53</v>
      </c>
      <c r="F11450" t="s">
        <v>24</v>
      </c>
      <c r="G11450">
        <v>1</v>
      </c>
      <c r="H11450">
        <v>0.6</v>
      </c>
      <c r="I11450" t="s">
        <v>315</v>
      </c>
      <c r="J11450" t="s">
        <v>80</v>
      </c>
      <c r="K11450">
        <v>2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 t="s">
        <v>83</v>
      </c>
      <c r="R11450" t="s">
        <v>83</v>
      </c>
      <c r="S11450" t="s">
        <v>83</v>
      </c>
      <c r="T11450" t="str">
        <f>_xlfn.XLOOKUP(A11450,MI_Match_Analysis!$A$2:$A$8,MI_Match_Analysis!$F$2:$F$8,"Not Found")</f>
        <v>Not Found</v>
      </c>
    </row>
    <row r="11451" spans="1:20" hidden="1" x14ac:dyDescent="0.3">
      <c r="A11451">
        <v>50</v>
      </c>
      <c r="B11451" s="1">
        <v>46149</v>
      </c>
      <c r="C11451" t="s">
        <v>162</v>
      </c>
      <c r="D11451" t="s">
        <v>227</v>
      </c>
      <c r="E11451" t="s">
        <v>53</v>
      </c>
      <c r="F11451" t="s">
        <v>24</v>
      </c>
      <c r="G11451">
        <v>1</v>
      </c>
      <c r="H11451">
        <v>1.1000000000000001</v>
      </c>
      <c r="I11451" t="s">
        <v>130</v>
      </c>
      <c r="J11451" t="s">
        <v>111</v>
      </c>
      <c r="K11451">
        <v>0</v>
      </c>
      <c r="L11451">
        <v>1</v>
      </c>
      <c r="M11451">
        <v>1</v>
      </c>
      <c r="N11451">
        <v>0</v>
      </c>
      <c r="O11451">
        <v>0</v>
      </c>
      <c r="P11451">
        <v>0</v>
      </c>
      <c r="Q11451" t="s">
        <v>83</v>
      </c>
      <c r="R11451" t="s">
        <v>83</v>
      </c>
      <c r="S11451" t="s">
        <v>83</v>
      </c>
      <c r="T11451" t="str">
        <f>_xlfn.XLOOKUP(A11451,MI_Match_Analysis!$A$2:$A$8,MI_Match_Analysis!$F$2:$F$8,"Not Found")</f>
        <v>Not Found</v>
      </c>
    </row>
    <row r="11452" spans="1:20" hidden="1" x14ac:dyDescent="0.3">
      <c r="A11452">
        <v>50</v>
      </c>
      <c r="B11452" s="1">
        <v>46149</v>
      </c>
      <c r="C11452" t="s">
        <v>162</v>
      </c>
      <c r="D11452" t="s">
        <v>227</v>
      </c>
      <c r="E11452" t="s">
        <v>53</v>
      </c>
      <c r="F11452" t="s">
        <v>24</v>
      </c>
      <c r="G11452">
        <v>1</v>
      </c>
      <c r="H11452">
        <v>1.1000000000000001</v>
      </c>
      <c r="I11452" t="s">
        <v>130</v>
      </c>
      <c r="J11452" t="s">
        <v>111</v>
      </c>
      <c r="K11452">
        <v>6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 t="s">
        <v>83</v>
      </c>
      <c r="R11452" t="s">
        <v>83</v>
      </c>
      <c r="S11452" t="s">
        <v>83</v>
      </c>
      <c r="T11452" t="str">
        <f>_xlfn.XLOOKUP(A11452,MI_Match_Analysis!$A$2:$A$8,MI_Match_Analysis!$F$2:$F$8,"Not Found")</f>
        <v>Not Found</v>
      </c>
    </row>
    <row r="11453" spans="1:20" hidden="1" x14ac:dyDescent="0.3">
      <c r="A11453">
        <v>50</v>
      </c>
      <c r="B11453" s="1">
        <v>46149</v>
      </c>
      <c r="C11453" t="s">
        <v>162</v>
      </c>
      <c r="D11453" t="s">
        <v>227</v>
      </c>
      <c r="E11453" t="s">
        <v>53</v>
      </c>
      <c r="F11453" t="s">
        <v>24</v>
      </c>
      <c r="G11453">
        <v>1</v>
      </c>
      <c r="H11453">
        <v>1.2</v>
      </c>
      <c r="I11453" t="s">
        <v>130</v>
      </c>
      <c r="J11453" t="s">
        <v>111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 t="s">
        <v>83</v>
      </c>
      <c r="R11453" t="s">
        <v>83</v>
      </c>
      <c r="S11453" t="s">
        <v>83</v>
      </c>
      <c r="T11453" t="str">
        <f>_xlfn.XLOOKUP(A11453,MI_Match_Analysis!$A$2:$A$8,MI_Match_Analysis!$F$2:$F$8,"Not Found")</f>
        <v>Not Found</v>
      </c>
    </row>
    <row r="11454" spans="1:20" hidden="1" x14ac:dyDescent="0.3">
      <c r="A11454">
        <v>50</v>
      </c>
      <c r="B11454" s="1">
        <v>46149</v>
      </c>
      <c r="C11454" t="s">
        <v>162</v>
      </c>
      <c r="D11454" t="s">
        <v>227</v>
      </c>
      <c r="E11454" t="s">
        <v>53</v>
      </c>
      <c r="F11454" t="s">
        <v>24</v>
      </c>
      <c r="G11454">
        <v>1</v>
      </c>
      <c r="H11454">
        <v>1.3</v>
      </c>
      <c r="I11454" t="s">
        <v>130</v>
      </c>
      <c r="J11454" t="s">
        <v>111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 t="s">
        <v>83</v>
      </c>
      <c r="R11454" t="s">
        <v>83</v>
      </c>
      <c r="S11454" t="s">
        <v>83</v>
      </c>
      <c r="T11454" t="str">
        <f>_xlfn.XLOOKUP(A11454,MI_Match_Analysis!$A$2:$A$8,MI_Match_Analysis!$F$2:$F$8,"Not Found")</f>
        <v>Not Found</v>
      </c>
    </row>
    <row r="11455" spans="1:20" hidden="1" x14ac:dyDescent="0.3">
      <c r="A11455">
        <v>50</v>
      </c>
      <c r="B11455" s="1">
        <v>46149</v>
      </c>
      <c r="C11455" t="s">
        <v>162</v>
      </c>
      <c r="D11455" t="s">
        <v>227</v>
      </c>
      <c r="E11455" t="s">
        <v>53</v>
      </c>
      <c r="F11455" t="s">
        <v>24</v>
      </c>
      <c r="G11455">
        <v>1</v>
      </c>
      <c r="H11455">
        <v>1.4</v>
      </c>
      <c r="I11455" t="s">
        <v>130</v>
      </c>
      <c r="J11455" t="s">
        <v>111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 t="s">
        <v>83</v>
      </c>
      <c r="R11455" t="s">
        <v>83</v>
      </c>
      <c r="S11455" t="s">
        <v>83</v>
      </c>
      <c r="T11455" t="str">
        <f>_xlfn.XLOOKUP(A11455,MI_Match_Analysis!$A$2:$A$8,MI_Match_Analysis!$F$2:$F$8,"Not Found")</f>
        <v>Not Found</v>
      </c>
    </row>
    <row r="11456" spans="1:20" hidden="1" x14ac:dyDescent="0.3">
      <c r="A11456">
        <v>50</v>
      </c>
      <c r="B11456" s="1">
        <v>46149</v>
      </c>
      <c r="C11456" t="s">
        <v>162</v>
      </c>
      <c r="D11456" t="s">
        <v>227</v>
      </c>
      <c r="E11456" t="s">
        <v>53</v>
      </c>
      <c r="F11456" t="s">
        <v>24</v>
      </c>
      <c r="G11456">
        <v>1</v>
      </c>
      <c r="H11456">
        <v>1.5</v>
      </c>
      <c r="I11456" t="s">
        <v>130</v>
      </c>
      <c r="J11456" t="s">
        <v>111</v>
      </c>
      <c r="K11456">
        <v>6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 t="s">
        <v>83</v>
      </c>
      <c r="R11456" t="s">
        <v>83</v>
      </c>
      <c r="S11456" t="s">
        <v>83</v>
      </c>
      <c r="T11456" t="str">
        <f>_xlfn.XLOOKUP(A11456,MI_Match_Analysis!$A$2:$A$8,MI_Match_Analysis!$F$2:$F$8,"Not Found")</f>
        <v>Not Found</v>
      </c>
    </row>
    <row r="11457" spans="1:20" hidden="1" x14ac:dyDescent="0.3">
      <c r="A11457">
        <v>50</v>
      </c>
      <c r="B11457" s="1">
        <v>46149</v>
      </c>
      <c r="C11457" t="s">
        <v>162</v>
      </c>
      <c r="D11457" t="s">
        <v>227</v>
      </c>
      <c r="E11457" t="s">
        <v>53</v>
      </c>
      <c r="F11457" t="s">
        <v>24</v>
      </c>
      <c r="G11457">
        <v>1</v>
      </c>
      <c r="H11457">
        <v>1.6</v>
      </c>
      <c r="I11457" t="s">
        <v>130</v>
      </c>
      <c r="J11457" t="s">
        <v>111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 t="s">
        <v>83</v>
      </c>
      <c r="R11457" t="s">
        <v>83</v>
      </c>
      <c r="S11457" t="s">
        <v>83</v>
      </c>
      <c r="T11457" t="str">
        <f>_xlfn.XLOOKUP(A11457,MI_Match_Analysis!$A$2:$A$8,MI_Match_Analysis!$F$2:$F$8,"Not Found")</f>
        <v>Not Found</v>
      </c>
    </row>
    <row r="11458" spans="1:20" hidden="1" x14ac:dyDescent="0.3">
      <c r="A11458">
        <v>50</v>
      </c>
      <c r="B11458" s="1">
        <v>46149</v>
      </c>
      <c r="C11458" t="s">
        <v>162</v>
      </c>
      <c r="D11458" t="s">
        <v>227</v>
      </c>
      <c r="E11458" t="s">
        <v>53</v>
      </c>
      <c r="F11458" t="s">
        <v>24</v>
      </c>
      <c r="G11458">
        <v>1</v>
      </c>
      <c r="H11458">
        <v>2.1</v>
      </c>
      <c r="I11458" t="s">
        <v>315</v>
      </c>
      <c r="J11458" t="s">
        <v>80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 t="s">
        <v>83</v>
      </c>
      <c r="R11458" t="s">
        <v>83</v>
      </c>
      <c r="S11458" t="s">
        <v>83</v>
      </c>
      <c r="T11458" t="str">
        <f>_xlfn.XLOOKUP(A11458,MI_Match_Analysis!$A$2:$A$8,MI_Match_Analysis!$F$2:$F$8,"Not Found")</f>
        <v>Not Found</v>
      </c>
    </row>
    <row r="11459" spans="1:20" hidden="1" x14ac:dyDescent="0.3">
      <c r="A11459">
        <v>50</v>
      </c>
      <c r="B11459" s="1">
        <v>46149</v>
      </c>
      <c r="C11459" t="s">
        <v>162</v>
      </c>
      <c r="D11459" t="s">
        <v>227</v>
      </c>
      <c r="E11459" t="s">
        <v>53</v>
      </c>
      <c r="F11459" t="s">
        <v>24</v>
      </c>
      <c r="G11459">
        <v>1</v>
      </c>
      <c r="H11459">
        <v>2.2000000000000002</v>
      </c>
      <c r="I11459" t="s">
        <v>315</v>
      </c>
      <c r="J11459" t="s">
        <v>80</v>
      </c>
      <c r="K11459">
        <v>2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 t="s">
        <v>83</v>
      </c>
      <c r="R11459" t="s">
        <v>83</v>
      </c>
      <c r="S11459" t="s">
        <v>83</v>
      </c>
      <c r="T11459" t="str">
        <f>_xlfn.XLOOKUP(A11459,MI_Match_Analysis!$A$2:$A$8,MI_Match_Analysis!$F$2:$F$8,"Not Found")</f>
        <v>Not Found</v>
      </c>
    </row>
    <row r="11460" spans="1:20" hidden="1" x14ac:dyDescent="0.3">
      <c r="A11460">
        <v>50</v>
      </c>
      <c r="B11460" s="1">
        <v>46149</v>
      </c>
      <c r="C11460" t="s">
        <v>162</v>
      </c>
      <c r="D11460" t="s">
        <v>227</v>
      </c>
      <c r="E11460" t="s">
        <v>53</v>
      </c>
      <c r="F11460" t="s">
        <v>24</v>
      </c>
      <c r="G11460">
        <v>1</v>
      </c>
      <c r="H11460">
        <v>2.2999999999999998</v>
      </c>
      <c r="I11460" t="s">
        <v>315</v>
      </c>
      <c r="J11460" t="s">
        <v>80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 t="s">
        <v>83</v>
      </c>
      <c r="R11460" t="s">
        <v>83</v>
      </c>
      <c r="S11460" t="s">
        <v>83</v>
      </c>
      <c r="T11460" t="str">
        <f>_xlfn.XLOOKUP(A11460,MI_Match_Analysis!$A$2:$A$8,MI_Match_Analysis!$F$2:$F$8,"Not Found")</f>
        <v>Not Found</v>
      </c>
    </row>
    <row r="11461" spans="1:20" hidden="1" x14ac:dyDescent="0.3">
      <c r="A11461">
        <v>50</v>
      </c>
      <c r="B11461" s="1">
        <v>46149</v>
      </c>
      <c r="C11461" t="s">
        <v>162</v>
      </c>
      <c r="D11461" t="s">
        <v>227</v>
      </c>
      <c r="E11461" t="s">
        <v>53</v>
      </c>
      <c r="F11461" t="s">
        <v>24</v>
      </c>
      <c r="G11461">
        <v>1</v>
      </c>
      <c r="H11461">
        <v>2.4</v>
      </c>
      <c r="I11461" t="s">
        <v>315</v>
      </c>
      <c r="J11461" t="s">
        <v>80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 t="s">
        <v>83</v>
      </c>
      <c r="R11461" t="s">
        <v>83</v>
      </c>
      <c r="S11461" t="s">
        <v>83</v>
      </c>
      <c r="T11461" t="str">
        <f>_xlfn.XLOOKUP(A11461,MI_Match_Analysis!$A$2:$A$8,MI_Match_Analysis!$F$2:$F$8,"Not Found")</f>
        <v>Not Found</v>
      </c>
    </row>
    <row r="11462" spans="1:20" hidden="1" x14ac:dyDescent="0.3">
      <c r="A11462">
        <v>50</v>
      </c>
      <c r="B11462" s="1">
        <v>46149</v>
      </c>
      <c r="C11462" t="s">
        <v>162</v>
      </c>
      <c r="D11462" t="s">
        <v>227</v>
      </c>
      <c r="E11462" t="s">
        <v>53</v>
      </c>
      <c r="F11462" t="s">
        <v>24</v>
      </c>
      <c r="G11462">
        <v>1</v>
      </c>
      <c r="H11462">
        <v>2.5</v>
      </c>
      <c r="I11462" t="s">
        <v>315</v>
      </c>
      <c r="J11462" t="s">
        <v>80</v>
      </c>
      <c r="K11462">
        <v>1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 t="s">
        <v>83</v>
      </c>
      <c r="R11462" t="s">
        <v>83</v>
      </c>
      <c r="S11462" t="s">
        <v>83</v>
      </c>
      <c r="T11462" t="str">
        <f>_xlfn.XLOOKUP(A11462,MI_Match_Analysis!$A$2:$A$8,MI_Match_Analysis!$F$2:$F$8,"Not Found")</f>
        <v>Not Found</v>
      </c>
    </row>
    <row r="11463" spans="1:20" hidden="1" x14ac:dyDescent="0.3">
      <c r="A11463">
        <v>50</v>
      </c>
      <c r="B11463" s="1">
        <v>46149</v>
      </c>
      <c r="C11463" t="s">
        <v>162</v>
      </c>
      <c r="D11463" t="s">
        <v>227</v>
      </c>
      <c r="E11463" t="s">
        <v>53</v>
      </c>
      <c r="F11463" t="s">
        <v>24</v>
      </c>
      <c r="G11463">
        <v>1</v>
      </c>
      <c r="H11463">
        <v>2.6</v>
      </c>
      <c r="I11463" t="s">
        <v>130</v>
      </c>
      <c r="J11463" t="s">
        <v>80</v>
      </c>
      <c r="K11463">
        <v>6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 t="s">
        <v>83</v>
      </c>
      <c r="R11463" t="s">
        <v>83</v>
      </c>
      <c r="S11463" t="s">
        <v>83</v>
      </c>
      <c r="T11463" t="str">
        <f>_xlfn.XLOOKUP(A11463,MI_Match_Analysis!$A$2:$A$8,MI_Match_Analysis!$F$2:$F$8,"Not Found")</f>
        <v>Not Found</v>
      </c>
    </row>
    <row r="11464" spans="1:20" hidden="1" x14ac:dyDescent="0.3">
      <c r="A11464">
        <v>50</v>
      </c>
      <c r="B11464" s="1">
        <v>46149</v>
      </c>
      <c r="C11464" t="s">
        <v>162</v>
      </c>
      <c r="D11464" t="s">
        <v>227</v>
      </c>
      <c r="E11464" t="s">
        <v>53</v>
      </c>
      <c r="F11464" t="s">
        <v>24</v>
      </c>
      <c r="G11464">
        <v>1</v>
      </c>
      <c r="H11464">
        <v>3.1</v>
      </c>
      <c r="I11464" t="s">
        <v>315</v>
      </c>
      <c r="J11464" t="s">
        <v>92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 t="s">
        <v>83</v>
      </c>
      <c r="R11464" t="s">
        <v>83</v>
      </c>
      <c r="S11464" t="s">
        <v>83</v>
      </c>
      <c r="T11464" t="str">
        <f>_xlfn.XLOOKUP(A11464,MI_Match_Analysis!$A$2:$A$8,MI_Match_Analysis!$F$2:$F$8,"Not Found")</f>
        <v>Not Found</v>
      </c>
    </row>
    <row r="11465" spans="1:20" hidden="1" x14ac:dyDescent="0.3">
      <c r="A11465">
        <v>50</v>
      </c>
      <c r="B11465" s="1">
        <v>46149</v>
      </c>
      <c r="C11465" t="s">
        <v>162</v>
      </c>
      <c r="D11465" t="s">
        <v>227</v>
      </c>
      <c r="E11465" t="s">
        <v>53</v>
      </c>
      <c r="F11465" t="s">
        <v>24</v>
      </c>
      <c r="G11465">
        <v>1</v>
      </c>
      <c r="H11465">
        <v>3.2</v>
      </c>
      <c r="I11465" t="s">
        <v>130</v>
      </c>
      <c r="J11465" t="s">
        <v>92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 t="s">
        <v>83</v>
      </c>
      <c r="R11465" t="s">
        <v>83</v>
      </c>
      <c r="S11465" t="s">
        <v>83</v>
      </c>
      <c r="T11465" t="str">
        <f>_xlfn.XLOOKUP(A11465,MI_Match_Analysis!$A$2:$A$8,MI_Match_Analysis!$F$2:$F$8,"Not Found")</f>
        <v>Not Found</v>
      </c>
    </row>
    <row r="11466" spans="1:20" hidden="1" x14ac:dyDescent="0.3">
      <c r="A11466">
        <v>50</v>
      </c>
      <c r="B11466" s="1">
        <v>46149</v>
      </c>
      <c r="C11466" t="s">
        <v>162</v>
      </c>
      <c r="D11466" t="s">
        <v>227</v>
      </c>
      <c r="E11466" t="s">
        <v>53</v>
      </c>
      <c r="F11466" t="s">
        <v>24</v>
      </c>
      <c r="G11466">
        <v>1</v>
      </c>
      <c r="H11466">
        <v>3.3</v>
      </c>
      <c r="I11466" t="s">
        <v>130</v>
      </c>
      <c r="J11466" t="s">
        <v>92</v>
      </c>
      <c r="K11466">
        <v>4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 t="s">
        <v>83</v>
      </c>
      <c r="R11466" t="s">
        <v>83</v>
      </c>
      <c r="S11466" t="s">
        <v>83</v>
      </c>
      <c r="T11466" t="str">
        <f>_xlfn.XLOOKUP(A11466,MI_Match_Analysis!$A$2:$A$8,MI_Match_Analysis!$F$2:$F$8,"Not Found")</f>
        <v>Not Found</v>
      </c>
    </row>
    <row r="11467" spans="1:20" hidden="1" x14ac:dyDescent="0.3">
      <c r="A11467">
        <v>50</v>
      </c>
      <c r="B11467" s="1">
        <v>46149</v>
      </c>
      <c r="C11467" t="s">
        <v>162</v>
      </c>
      <c r="D11467" t="s">
        <v>227</v>
      </c>
      <c r="E11467" t="s">
        <v>53</v>
      </c>
      <c r="F11467" t="s">
        <v>24</v>
      </c>
      <c r="G11467">
        <v>1</v>
      </c>
      <c r="H11467">
        <v>3.4</v>
      </c>
      <c r="I11467" t="s">
        <v>130</v>
      </c>
      <c r="J11467" t="s">
        <v>92</v>
      </c>
      <c r="K11467">
        <v>6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 t="s">
        <v>83</v>
      </c>
      <c r="R11467" t="s">
        <v>83</v>
      </c>
      <c r="S11467" t="s">
        <v>83</v>
      </c>
      <c r="T11467" t="str">
        <f>_xlfn.XLOOKUP(A11467,MI_Match_Analysis!$A$2:$A$8,MI_Match_Analysis!$F$2:$F$8,"Not Found")</f>
        <v>Not Found</v>
      </c>
    </row>
    <row r="11468" spans="1:20" hidden="1" x14ac:dyDescent="0.3">
      <c r="A11468">
        <v>50</v>
      </c>
      <c r="B11468" s="1">
        <v>46149</v>
      </c>
      <c r="C11468" t="s">
        <v>162</v>
      </c>
      <c r="D11468" t="s">
        <v>227</v>
      </c>
      <c r="E11468" t="s">
        <v>53</v>
      </c>
      <c r="F11468" t="s">
        <v>24</v>
      </c>
      <c r="G11468">
        <v>1</v>
      </c>
      <c r="H11468">
        <v>3.5</v>
      </c>
      <c r="I11468" t="s">
        <v>130</v>
      </c>
      <c r="J11468" t="s">
        <v>92</v>
      </c>
      <c r="K11468">
        <v>1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 t="s">
        <v>83</v>
      </c>
      <c r="R11468" t="s">
        <v>83</v>
      </c>
      <c r="S11468" t="s">
        <v>83</v>
      </c>
      <c r="T11468" t="str">
        <f>_xlfn.XLOOKUP(A11468,MI_Match_Analysis!$A$2:$A$8,MI_Match_Analysis!$F$2:$F$8,"Not Found")</f>
        <v>Not Found</v>
      </c>
    </row>
    <row r="11469" spans="1:20" hidden="1" x14ac:dyDescent="0.3">
      <c r="A11469">
        <v>50</v>
      </c>
      <c r="B11469" s="1">
        <v>46149</v>
      </c>
      <c r="C11469" t="s">
        <v>162</v>
      </c>
      <c r="D11469" t="s">
        <v>227</v>
      </c>
      <c r="E11469" t="s">
        <v>53</v>
      </c>
      <c r="F11469" t="s">
        <v>24</v>
      </c>
      <c r="G11469">
        <v>1</v>
      </c>
      <c r="H11469">
        <v>3.6</v>
      </c>
      <c r="I11469" t="s">
        <v>315</v>
      </c>
      <c r="J11469" t="s">
        <v>92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 t="s">
        <v>83</v>
      </c>
      <c r="R11469" t="s">
        <v>83</v>
      </c>
      <c r="S11469" t="s">
        <v>83</v>
      </c>
      <c r="T11469" t="str">
        <f>_xlfn.XLOOKUP(A11469,MI_Match_Analysis!$A$2:$A$8,MI_Match_Analysis!$F$2:$F$8,"Not Found")</f>
        <v>Not Found</v>
      </c>
    </row>
    <row r="11470" spans="1:20" hidden="1" x14ac:dyDescent="0.3">
      <c r="A11470">
        <v>50</v>
      </c>
      <c r="B11470" s="1">
        <v>46149</v>
      </c>
      <c r="C11470" t="s">
        <v>162</v>
      </c>
      <c r="D11470" t="s">
        <v>227</v>
      </c>
      <c r="E11470" t="s">
        <v>53</v>
      </c>
      <c r="F11470" t="s">
        <v>24</v>
      </c>
      <c r="G11470">
        <v>1</v>
      </c>
      <c r="H11470">
        <v>4.0999999999999996</v>
      </c>
      <c r="I11470" t="s">
        <v>130</v>
      </c>
      <c r="J11470" t="s">
        <v>269</v>
      </c>
      <c r="K11470">
        <v>6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 t="s">
        <v>83</v>
      </c>
      <c r="R11470" t="s">
        <v>83</v>
      </c>
      <c r="S11470" t="s">
        <v>83</v>
      </c>
      <c r="T11470" t="str">
        <f>_xlfn.XLOOKUP(A11470,MI_Match_Analysis!$A$2:$A$8,MI_Match_Analysis!$F$2:$F$8,"Not Found")</f>
        <v>Not Found</v>
      </c>
    </row>
    <row r="11471" spans="1:20" hidden="1" x14ac:dyDescent="0.3">
      <c r="A11471">
        <v>50</v>
      </c>
      <c r="B11471" s="1">
        <v>46149</v>
      </c>
      <c r="C11471" t="s">
        <v>162</v>
      </c>
      <c r="D11471" t="s">
        <v>227</v>
      </c>
      <c r="E11471" t="s">
        <v>53</v>
      </c>
      <c r="F11471" t="s">
        <v>24</v>
      </c>
      <c r="G11471">
        <v>1</v>
      </c>
      <c r="H11471">
        <v>4.2</v>
      </c>
      <c r="I11471" t="s">
        <v>130</v>
      </c>
      <c r="J11471" t="s">
        <v>269</v>
      </c>
      <c r="K11471">
        <v>6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 t="s">
        <v>83</v>
      </c>
      <c r="R11471" t="s">
        <v>83</v>
      </c>
      <c r="S11471" t="s">
        <v>83</v>
      </c>
      <c r="T11471" t="str">
        <f>_xlfn.XLOOKUP(A11471,MI_Match_Analysis!$A$2:$A$8,MI_Match_Analysis!$F$2:$F$8,"Not Found")</f>
        <v>Not Found</v>
      </c>
    </row>
    <row r="11472" spans="1:20" hidden="1" x14ac:dyDescent="0.3">
      <c r="A11472">
        <v>50</v>
      </c>
      <c r="B11472" s="1">
        <v>46149</v>
      </c>
      <c r="C11472" t="s">
        <v>162</v>
      </c>
      <c r="D11472" t="s">
        <v>227</v>
      </c>
      <c r="E11472" t="s">
        <v>53</v>
      </c>
      <c r="F11472" t="s">
        <v>24</v>
      </c>
      <c r="G11472">
        <v>1</v>
      </c>
      <c r="H11472">
        <v>4.3</v>
      </c>
      <c r="I11472" t="s">
        <v>130</v>
      </c>
      <c r="J11472" t="s">
        <v>269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 t="s">
        <v>83</v>
      </c>
      <c r="R11472" t="s">
        <v>83</v>
      </c>
      <c r="S11472" t="s">
        <v>83</v>
      </c>
      <c r="T11472" t="str">
        <f>_xlfn.XLOOKUP(A11472,MI_Match_Analysis!$A$2:$A$8,MI_Match_Analysis!$F$2:$F$8,"Not Found")</f>
        <v>Not Found</v>
      </c>
    </row>
    <row r="11473" spans="1:20" hidden="1" x14ac:dyDescent="0.3">
      <c r="A11473">
        <v>50</v>
      </c>
      <c r="B11473" s="1">
        <v>46149</v>
      </c>
      <c r="C11473" t="s">
        <v>162</v>
      </c>
      <c r="D11473" t="s">
        <v>227</v>
      </c>
      <c r="E11473" t="s">
        <v>53</v>
      </c>
      <c r="F11473" t="s">
        <v>24</v>
      </c>
      <c r="G11473">
        <v>1</v>
      </c>
      <c r="H11473">
        <v>4.4000000000000004</v>
      </c>
      <c r="I11473" t="s">
        <v>130</v>
      </c>
      <c r="J11473" t="s">
        <v>269</v>
      </c>
      <c r="K11473">
        <v>4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 t="s">
        <v>83</v>
      </c>
      <c r="R11473" t="s">
        <v>83</v>
      </c>
      <c r="S11473" t="s">
        <v>83</v>
      </c>
      <c r="T11473" t="str">
        <f>_xlfn.XLOOKUP(A11473,MI_Match_Analysis!$A$2:$A$8,MI_Match_Analysis!$F$2:$F$8,"Not Found")</f>
        <v>Not Found</v>
      </c>
    </row>
    <row r="11474" spans="1:20" hidden="1" x14ac:dyDescent="0.3">
      <c r="A11474">
        <v>50</v>
      </c>
      <c r="B11474" s="1">
        <v>46149</v>
      </c>
      <c r="C11474" t="s">
        <v>162</v>
      </c>
      <c r="D11474" t="s">
        <v>227</v>
      </c>
      <c r="E11474" t="s">
        <v>53</v>
      </c>
      <c r="F11474" t="s">
        <v>24</v>
      </c>
      <c r="G11474">
        <v>1</v>
      </c>
      <c r="H11474">
        <v>4.5</v>
      </c>
      <c r="I11474" t="s">
        <v>130</v>
      </c>
      <c r="J11474" t="s">
        <v>269</v>
      </c>
      <c r="K11474">
        <v>0</v>
      </c>
      <c r="L11474">
        <v>1</v>
      </c>
      <c r="M11474">
        <v>0</v>
      </c>
      <c r="N11474">
        <v>1</v>
      </c>
      <c r="O11474">
        <v>0</v>
      </c>
      <c r="P11474">
        <v>0</v>
      </c>
      <c r="Q11474" t="s">
        <v>83</v>
      </c>
      <c r="R11474" t="s">
        <v>83</v>
      </c>
      <c r="S11474" t="s">
        <v>83</v>
      </c>
      <c r="T11474" t="str">
        <f>_xlfn.XLOOKUP(A11474,MI_Match_Analysis!$A$2:$A$8,MI_Match_Analysis!$F$2:$F$8,"Not Found")</f>
        <v>Not Found</v>
      </c>
    </row>
    <row r="11475" spans="1:20" hidden="1" x14ac:dyDescent="0.3">
      <c r="A11475">
        <v>50</v>
      </c>
      <c r="B11475" s="1">
        <v>46149</v>
      </c>
      <c r="C11475" t="s">
        <v>162</v>
      </c>
      <c r="D11475" t="s">
        <v>227</v>
      </c>
      <c r="E11475" t="s">
        <v>53</v>
      </c>
      <c r="F11475" t="s">
        <v>24</v>
      </c>
      <c r="G11475">
        <v>1</v>
      </c>
      <c r="H11475">
        <v>4.5999999999999996</v>
      </c>
      <c r="I11475" t="s">
        <v>315</v>
      </c>
      <c r="J11475" t="s">
        <v>269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 t="s">
        <v>83</v>
      </c>
      <c r="R11475" t="s">
        <v>83</v>
      </c>
      <c r="S11475" t="s">
        <v>83</v>
      </c>
      <c r="T11475" t="str">
        <f>_xlfn.XLOOKUP(A11475,MI_Match_Analysis!$A$2:$A$8,MI_Match_Analysis!$F$2:$F$8,"Not Found")</f>
        <v>Not Found</v>
      </c>
    </row>
    <row r="11476" spans="1:20" hidden="1" x14ac:dyDescent="0.3">
      <c r="A11476">
        <v>50</v>
      </c>
      <c r="B11476" s="1">
        <v>46149</v>
      </c>
      <c r="C11476" t="s">
        <v>162</v>
      </c>
      <c r="D11476" t="s">
        <v>227</v>
      </c>
      <c r="E11476" t="s">
        <v>53</v>
      </c>
      <c r="F11476" t="s">
        <v>24</v>
      </c>
      <c r="G11476">
        <v>1</v>
      </c>
      <c r="H11476">
        <v>5.0999999999999996</v>
      </c>
      <c r="I11476" t="s">
        <v>130</v>
      </c>
      <c r="J11476" t="s">
        <v>111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 t="s">
        <v>83</v>
      </c>
      <c r="R11476" t="s">
        <v>83</v>
      </c>
      <c r="S11476" t="s">
        <v>83</v>
      </c>
      <c r="T11476" t="str">
        <f>_xlfn.XLOOKUP(A11476,MI_Match_Analysis!$A$2:$A$8,MI_Match_Analysis!$F$2:$F$8,"Not Found")</f>
        <v>Not Found</v>
      </c>
    </row>
    <row r="11477" spans="1:20" hidden="1" x14ac:dyDescent="0.3">
      <c r="A11477">
        <v>50</v>
      </c>
      <c r="B11477" s="1">
        <v>46149</v>
      </c>
      <c r="C11477" t="s">
        <v>162</v>
      </c>
      <c r="D11477" t="s">
        <v>227</v>
      </c>
      <c r="E11477" t="s">
        <v>53</v>
      </c>
      <c r="F11477" t="s">
        <v>24</v>
      </c>
      <c r="G11477">
        <v>1</v>
      </c>
      <c r="H11477">
        <v>5.2</v>
      </c>
      <c r="I11477" t="s">
        <v>130</v>
      </c>
      <c r="J11477" t="s">
        <v>111</v>
      </c>
      <c r="K11477">
        <v>4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 t="s">
        <v>83</v>
      </c>
      <c r="R11477" t="s">
        <v>83</v>
      </c>
      <c r="S11477" t="s">
        <v>83</v>
      </c>
      <c r="T11477" t="str">
        <f>_xlfn.XLOOKUP(A11477,MI_Match_Analysis!$A$2:$A$8,MI_Match_Analysis!$F$2:$F$8,"Not Found")</f>
        <v>Not Found</v>
      </c>
    </row>
    <row r="11478" spans="1:20" hidden="1" x14ac:dyDescent="0.3">
      <c r="A11478">
        <v>50</v>
      </c>
      <c r="B11478" s="1">
        <v>46149</v>
      </c>
      <c r="C11478" t="s">
        <v>162</v>
      </c>
      <c r="D11478" t="s">
        <v>227</v>
      </c>
      <c r="E11478" t="s">
        <v>53</v>
      </c>
      <c r="F11478" t="s">
        <v>24</v>
      </c>
      <c r="G11478">
        <v>1</v>
      </c>
      <c r="H11478">
        <v>5.3</v>
      </c>
      <c r="I11478" t="s">
        <v>130</v>
      </c>
      <c r="J11478" t="s">
        <v>111</v>
      </c>
      <c r="K11478">
        <v>4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 t="s">
        <v>83</v>
      </c>
      <c r="R11478" t="s">
        <v>83</v>
      </c>
      <c r="S11478" t="s">
        <v>83</v>
      </c>
      <c r="T11478" t="str">
        <f>_xlfn.XLOOKUP(A11478,MI_Match_Analysis!$A$2:$A$8,MI_Match_Analysis!$F$2:$F$8,"Not Found")</f>
        <v>Not Found</v>
      </c>
    </row>
    <row r="11479" spans="1:20" hidden="1" x14ac:dyDescent="0.3">
      <c r="A11479">
        <v>50</v>
      </c>
      <c r="B11479" s="1">
        <v>46149</v>
      </c>
      <c r="C11479" t="s">
        <v>162</v>
      </c>
      <c r="D11479" t="s">
        <v>227</v>
      </c>
      <c r="E11479" t="s">
        <v>53</v>
      </c>
      <c r="F11479" t="s">
        <v>24</v>
      </c>
      <c r="G11479">
        <v>1</v>
      </c>
      <c r="H11479">
        <v>5.4</v>
      </c>
      <c r="I11479" t="s">
        <v>130</v>
      </c>
      <c r="J11479" t="s">
        <v>111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 t="s">
        <v>83</v>
      </c>
      <c r="R11479" t="s">
        <v>83</v>
      </c>
      <c r="S11479" t="s">
        <v>83</v>
      </c>
      <c r="T11479" t="str">
        <f>_xlfn.XLOOKUP(A11479,MI_Match_Analysis!$A$2:$A$8,MI_Match_Analysis!$F$2:$F$8,"Not Found")</f>
        <v>Not Found</v>
      </c>
    </row>
    <row r="11480" spans="1:20" hidden="1" x14ac:dyDescent="0.3">
      <c r="A11480">
        <v>50</v>
      </c>
      <c r="B11480" s="1">
        <v>46149</v>
      </c>
      <c r="C11480" t="s">
        <v>162</v>
      </c>
      <c r="D11480" t="s">
        <v>227</v>
      </c>
      <c r="E11480" t="s">
        <v>53</v>
      </c>
      <c r="F11480" t="s">
        <v>24</v>
      </c>
      <c r="G11480">
        <v>1</v>
      </c>
      <c r="H11480">
        <v>5.5</v>
      </c>
      <c r="I11480" t="s">
        <v>130</v>
      </c>
      <c r="J11480" t="s">
        <v>111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 t="s">
        <v>83</v>
      </c>
      <c r="R11480" t="s">
        <v>83</v>
      </c>
      <c r="S11480" t="s">
        <v>83</v>
      </c>
      <c r="T11480" t="str">
        <f>_xlfn.XLOOKUP(A11480,MI_Match_Analysis!$A$2:$A$8,MI_Match_Analysis!$F$2:$F$8,"Not Found")</f>
        <v>Not Found</v>
      </c>
    </row>
    <row r="11481" spans="1:20" hidden="1" x14ac:dyDescent="0.3">
      <c r="A11481">
        <v>50</v>
      </c>
      <c r="B11481" s="1">
        <v>46149</v>
      </c>
      <c r="C11481" t="s">
        <v>162</v>
      </c>
      <c r="D11481" t="s">
        <v>227</v>
      </c>
      <c r="E11481" t="s">
        <v>53</v>
      </c>
      <c r="F11481" t="s">
        <v>24</v>
      </c>
      <c r="G11481">
        <v>1</v>
      </c>
      <c r="H11481">
        <v>5.6</v>
      </c>
      <c r="I11481" t="s">
        <v>130</v>
      </c>
      <c r="J11481" t="s">
        <v>111</v>
      </c>
      <c r="K11481">
        <v>4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 t="s">
        <v>83</v>
      </c>
      <c r="R11481" t="s">
        <v>83</v>
      </c>
      <c r="S11481" t="s">
        <v>83</v>
      </c>
      <c r="T11481" t="str">
        <f>_xlfn.XLOOKUP(A11481,MI_Match_Analysis!$A$2:$A$8,MI_Match_Analysis!$F$2:$F$8,"Not Found")</f>
        <v>Not Found</v>
      </c>
    </row>
    <row r="11482" spans="1:20" hidden="1" x14ac:dyDescent="0.3">
      <c r="A11482">
        <v>50</v>
      </c>
      <c r="B11482" s="1">
        <v>46149</v>
      </c>
      <c r="C11482" t="s">
        <v>162</v>
      </c>
      <c r="D11482" t="s">
        <v>227</v>
      </c>
      <c r="E11482" t="s">
        <v>53</v>
      </c>
      <c r="F11482" t="s">
        <v>24</v>
      </c>
      <c r="G11482">
        <v>1</v>
      </c>
      <c r="H11482">
        <v>6.1</v>
      </c>
      <c r="I11482" t="s">
        <v>315</v>
      </c>
      <c r="J11482" t="s">
        <v>104</v>
      </c>
      <c r="K11482">
        <v>1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 t="s">
        <v>83</v>
      </c>
      <c r="R11482" t="s">
        <v>83</v>
      </c>
      <c r="S11482" t="s">
        <v>83</v>
      </c>
      <c r="T11482" t="str">
        <f>_xlfn.XLOOKUP(A11482,MI_Match_Analysis!$A$2:$A$8,MI_Match_Analysis!$F$2:$F$8,"Not Found")</f>
        <v>Not Found</v>
      </c>
    </row>
    <row r="11483" spans="1:20" hidden="1" x14ac:dyDescent="0.3">
      <c r="A11483">
        <v>50</v>
      </c>
      <c r="B11483" s="1">
        <v>46149</v>
      </c>
      <c r="C11483" t="s">
        <v>162</v>
      </c>
      <c r="D11483" t="s">
        <v>227</v>
      </c>
      <c r="E11483" t="s">
        <v>53</v>
      </c>
      <c r="F11483" t="s">
        <v>24</v>
      </c>
      <c r="G11483">
        <v>1</v>
      </c>
      <c r="H11483">
        <v>6.2</v>
      </c>
      <c r="I11483" t="s">
        <v>130</v>
      </c>
      <c r="J11483" t="s">
        <v>104</v>
      </c>
      <c r="K11483">
        <v>6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 t="s">
        <v>83</v>
      </c>
      <c r="R11483" t="s">
        <v>83</v>
      </c>
      <c r="S11483" t="s">
        <v>83</v>
      </c>
      <c r="T11483" t="str">
        <f>_xlfn.XLOOKUP(A11483,MI_Match_Analysis!$A$2:$A$8,MI_Match_Analysis!$F$2:$F$8,"Not Found")</f>
        <v>Not Found</v>
      </c>
    </row>
    <row r="11484" spans="1:20" hidden="1" x14ac:dyDescent="0.3">
      <c r="A11484">
        <v>50</v>
      </c>
      <c r="B11484" s="1">
        <v>46149</v>
      </c>
      <c r="C11484" t="s">
        <v>162</v>
      </c>
      <c r="D11484" t="s">
        <v>227</v>
      </c>
      <c r="E11484" t="s">
        <v>53</v>
      </c>
      <c r="F11484" t="s">
        <v>24</v>
      </c>
      <c r="G11484">
        <v>1</v>
      </c>
      <c r="H11484">
        <v>6.3</v>
      </c>
      <c r="I11484" t="s">
        <v>130</v>
      </c>
      <c r="J11484" t="s">
        <v>104</v>
      </c>
      <c r="K11484">
        <v>1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 t="s">
        <v>83</v>
      </c>
      <c r="R11484" t="s">
        <v>83</v>
      </c>
      <c r="S11484" t="s">
        <v>83</v>
      </c>
      <c r="T11484" t="str">
        <f>_xlfn.XLOOKUP(A11484,MI_Match_Analysis!$A$2:$A$8,MI_Match_Analysis!$F$2:$F$8,"Not Found")</f>
        <v>Not Found</v>
      </c>
    </row>
    <row r="11485" spans="1:20" hidden="1" x14ac:dyDescent="0.3">
      <c r="A11485">
        <v>50</v>
      </c>
      <c r="B11485" s="1">
        <v>46149</v>
      </c>
      <c r="C11485" t="s">
        <v>162</v>
      </c>
      <c r="D11485" t="s">
        <v>227</v>
      </c>
      <c r="E11485" t="s">
        <v>53</v>
      </c>
      <c r="F11485" t="s">
        <v>24</v>
      </c>
      <c r="G11485">
        <v>1</v>
      </c>
      <c r="H11485">
        <v>6.4</v>
      </c>
      <c r="I11485" t="s">
        <v>315</v>
      </c>
      <c r="J11485" t="s">
        <v>104</v>
      </c>
      <c r="K11485">
        <v>4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 t="s">
        <v>83</v>
      </c>
      <c r="R11485" t="s">
        <v>83</v>
      </c>
      <c r="S11485" t="s">
        <v>83</v>
      </c>
      <c r="T11485" t="str">
        <f>_xlfn.XLOOKUP(A11485,MI_Match_Analysis!$A$2:$A$8,MI_Match_Analysis!$F$2:$F$8,"Not Found")</f>
        <v>Not Found</v>
      </c>
    </row>
    <row r="11486" spans="1:20" hidden="1" x14ac:dyDescent="0.3">
      <c r="A11486">
        <v>50</v>
      </c>
      <c r="B11486" s="1">
        <v>46149</v>
      </c>
      <c r="C11486" t="s">
        <v>162</v>
      </c>
      <c r="D11486" t="s">
        <v>227</v>
      </c>
      <c r="E11486" t="s">
        <v>53</v>
      </c>
      <c r="F11486" t="s">
        <v>24</v>
      </c>
      <c r="G11486">
        <v>1</v>
      </c>
      <c r="H11486">
        <v>6.5</v>
      </c>
      <c r="I11486" t="s">
        <v>315</v>
      </c>
      <c r="J11486" t="s">
        <v>104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 t="s">
        <v>83</v>
      </c>
      <c r="R11486" t="s">
        <v>83</v>
      </c>
      <c r="S11486" t="s">
        <v>83</v>
      </c>
      <c r="T11486" t="str">
        <f>_xlfn.XLOOKUP(A11486,MI_Match_Analysis!$A$2:$A$8,MI_Match_Analysis!$F$2:$F$8,"Not Found")</f>
        <v>Not Found</v>
      </c>
    </row>
    <row r="11487" spans="1:20" hidden="1" x14ac:dyDescent="0.3">
      <c r="A11487">
        <v>50</v>
      </c>
      <c r="B11487" s="1">
        <v>46149</v>
      </c>
      <c r="C11487" t="s">
        <v>162</v>
      </c>
      <c r="D11487" t="s">
        <v>227</v>
      </c>
      <c r="E11487" t="s">
        <v>53</v>
      </c>
      <c r="F11487" t="s">
        <v>24</v>
      </c>
      <c r="G11487">
        <v>1</v>
      </c>
      <c r="H11487">
        <v>6.6</v>
      </c>
      <c r="I11487" t="s">
        <v>315</v>
      </c>
      <c r="J11487" t="s">
        <v>104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 t="s">
        <v>83</v>
      </c>
      <c r="R11487" t="s">
        <v>83</v>
      </c>
      <c r="S11487" t="s">
        <v>83</v>
      </c>
      <c r="T11487" t="str">
        <f>_xlfn.XLOOKUP(A11487,MI_Match_Analysis!$A$2:$A$8,MI_Match_Analysis!$F$2:$F$8,"Not Found")</f>
        <v>Not Found</v>
      </c>
    </row>
    <row r="11488" spans="1:20" hidden="1" x14ac:dyDescent="0.3">
      <c r="A11488">
        <v>50</v>
      </c>
      <c r="B11488" s="1">
        <v>46149</v>
      </c>
      <c r="C11488" t="s">
        <v>162</v>
      </c>
      <c r="D11488" t="s">
        <v>227</v>
      </c>
      <c r="E11488" t="s">
        <v>53</v>
      </c>
      <c r="F11488" t="s">
        <v>24</v>
      </c>
      <c r="G11488">
        <v>1</v>
      </c>
      <c r="H11488">
        <v>7.1</v>
      </c>
      <c r="I11488" t="s">
        <v>130</v>
      </c>
      <c r="J11488" t="s">
        <v>92</v>
      </c>
      <c r="K11488">
        <v>1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 t="s">
        <v>83</v>
      </c>
      <c r="R11488" t="s">
        <v>83</v>
      </c>
      <c r="S11488" t="s">
        <v>83</v>
      </c>
      <c r="T11488" t="str">
        <f>_xlfn.XLOOKUP(A11488,MI_Match_Analysis!$A$2:$A$8,MI_Match_Analysis!$F$2:$F$8,"Not Found")</f>
        <v>Not Found</v>
      </c>
    </row>
    <row r="11489" spans="1:20" hidden="1" x14ac:dyDescent="0.3">
      <c r="A11489">
        <v>50</v>
      </c>
      <c r="B11489" s="1">
        <v>46149</v>
      </c>
      <c r="C11489" t="s">
        <v>162</v>
      </c>
      <c r="D11489" t="s">
        <v>227</v>
      </c>
      <c r="E11489" t="s">
        <v>53</v>
      </c>
      <c r="F11489" t="s">
        <v>24</v>
      </c>
      <c r="G11489">
        <v>1</v>
      </c>
      <c r="H11489">
        <v>7.2</v>
      </c>
      <c r="I11489" t="s">
        <v>315</v>
      </c>
      <c r="J11489" t="s">
        <v>92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 t="s">
        <v>83</v>
      </c>
      <c r="R11489" t="s">
        <v>83</v>
      </c>
      <c r="S11489" t="s">
        <v>83</v>
      </c>
      <c r="T11489" t="str">
        <f>_xlfn.XLOOKUP(A11489,MI_Match_Analysis!$A$2:$A$8,MI_Match_Analysis!$F$2:$F$8,"Not Found")</f>
        <v>Not Found</v>
      </c>
    </row>
    <row r="11490" spans="1:20" hidden="1" x14ac:dyDescent="0.3">
      <c r="A11490">
        <v>50</v>
      </c>
      <c r="B11490" s="1">
        <v>46149</v>
      </c>
      <c r="C11490" t="s">
        <v>162</v>
      </c>
      <c r="D11490" t="s">
        <v>227</v>
      </c>
      <c r="E11490" t="s">
        <v>53</v>
      </c>
      <c r="F11490" t="s">
        <v>24</v>
      </c>
      <c r="G11490">
        <v>1</v>
      </c>
      <c r="H11490">
        <v>7.3</v>
      </c>
      <c r="I11490" t="s">
        <v>315</v>
      </c>
      <c r="J11490" t="s">
        <v>92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 t="s">
        <v>83</v>
      </c>
      <c r="R11490" t="s">
        <v>83</v>
      </c>
      <c r="S11490" t="s">
        <v>83</v>
      </c>
      <c r="T11490" t="str">
        <f>_xlfn.XLOOKUP(A11490,MI_Match_Analysis!$A$2:$A$8,MI_Match_Analysis!$F$2:$F$8,"Not Found")</f>
        <v>Not Found</v>
      </c>
    </row>
    <row r="11491" spans="1:20" hidden="1" x14ac:dyDescent="0.3">
      <c r="A11491">
        <v>50</v>
      </c>
      <c r="B11491" s="1">
        <v>46149</v>
      </c>
      <c r="C11491" t="s">
        <v>162</v>
      </c>
      <c r="D11491" t="s">
        <v>227</v>
      </c>
      <c r="E11491" t="s">
        <v>53</v>
      </c>
      <c r="F11491" t="s">
        <v>24</v>
      </c>
      <c r="G11491">
        <v>1</v>
      </c>
      <c r="H11491">
        <v>7.4</v>
      </c>
      <c r="I11491" t="s">
        <v>315</v>
      </c>
      <c r="J11491" t="s">
        <v>92</v>
      </c>
      <c r="K11491">
        <v>1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 t="s">
        <v>83</v>
      </c>
      <c r="R11491" t="s">
        <v>83</v>
      </c>
      <c r="S11491" t="s">
        <v>83</v>
      </c>
      <c r="T11491" t="str">
        <f>_xlfn.XLOOKUP(A11491,MI_Match_Analysis!$A$2:$A$8,MI_Match_Analysis!$F$2:$F$8,"Not Found")</f>
        <v>Not Found</v>
      </c>
    </row>
    <row r="11492" spans="1:20" hidden="1" x14ac:dyDescent="0.3">
      <c r="A11492">
        <v>50</v>
      </c>
      <c r="B11492" s="1">
        <v>46149</v>
      </c>
      <c r="C11492" t="s">
        <v>162</v>
      </c>
      <c r="D11492" t="s">
        <v>227</v>
      </c>
      <c r="E11492" t="s">
        <v>53</v>
      </c>
      <c r="F11492" t="s">
        <v>24</v>
      </c>
      <c r="G11492">
        <v>1</v>
      </c>
      <c r="H11492">
        <v>7.5</v>
      </c>
      <c r="I11492" t="s">
        <v>130</v>
      </c>
      <c r="J11492" t="s">
        <v>92</v>
      </c>
      <c r="K11492">
        <v>4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 t="s">
        <v>83</v>
      </c>
      <c r="R11492" t="s">
        <v>83</v>
      </c>
      <c r="S11492" t="s">
        <v>83</v>
      </c>
      <c r="T11492" t="str">
        <f>_xlfn.XLOOKUP(A11492,MI_Match_Analysis!$A$2:$A$8,MI_Match_Analysis!$F$2:$F$8,"Not Found")</f>
        <v>Not Found</v>
      </c>
    </row>
    <row r="11493" spans="1:20" hidden="1" x14ac:dyDescent="0.3">
      <c r="A11493">
        <v>50</v>
      </c>
      <c r="B11493" s="1">
        <v>46149</v>
      </c>
      <c r="C11493" t="s">
        <v>162</v>
      </c>
      <c r="D11493" t="s">
        <v>227</v>
      </c>
      <c r="E11493" t="s">
        <v>53</v>
      </c>
      <c r="F11493" t="s">
        <v>24</v>
      </c>
      <c r="G11493">
        <v>1</v>
      </c>
      <c r="H11493">
        <v>7.6</v>
      </c>
      <c r="I11493" t="s">
        <v>130</v>
      </c>
      <c r="J11493" t="s">
        <v>92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 t="s">
        <v>83</v>
      </c>
      <c r="R11493" t="s">
        <v>83</v>
      </c>
      <c r="S11493" t="s">
        <v>83</v>
      </c>
      <c r="T11493" t="str">
        <f>_xlfn.XLOOKUP(A11493,MI_Match_Analysis!$A$2:$A$8,MI_Match_Analysis!$F$2:$F$8,"Not Found")</f>
        <v>Not Found</v>
      </c>
    </row>
    <row r="11494" spans="1:20" hidden="1" x14ac:dyDescent="0.3">
      <c r="A11494">
        <v>50</v>
      </c>
      <c r="B11494" s="1">
        <v>46149</v>
      </c>
      <c r="C11494" t="s">
        <v>162</v>
      </c>
      <c r="D11494" t="s">
        <v>227</v>
      </c>
      <c r="E11494" t="s">
        <v>53</v>
      </c>
      <c r="F11494" t="s">
        <v>24</v>
      </c>
      <c r="G11494">
        <v>1</v>
      </c>
      <c r="H11494">
        <v>8.1</v>
      </c>
      <c r="I11494" t="s">
        <v>315</v>
      </c>
      <c r="J11494" t="s">
        <v>104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 t="s">
        <v>83</v>
      </c>
      <c r="R11494" t="s">
        <v>83</v>
      </c>
      <c r="S11494" t="s">
        <v>83</v>
      </c>
      <c r="T11494" t="str">
        <f>_xlfn.XLOOKUP(A11494,MI_Match_Analysis!$A$2:$A$8,MI_Match_Analysis!$F$2:$F$8,"Not Found")</f>
        <v>Not Found</v>
      </c>
    </row>
    <row r="11495" spans="1:20" hidden="1" x14ac:dyDescent="0.3">
      <c r="A11495">
        <v>50</v>
      </c>
      <c r="B11495" s="1">
        <v>46149</v>
      </c>
      <c r="C11495" t="s">
        <v>162</v>
      </c>
      <c r="D11495" t="s">
        <v>227</v>
      </c>
      <c r="E11495" t="s">
        <v>53</v>
      </c>
      <c r="F11495" t="s">
        <v>24</v>
      </c>
      <c r="G11495">
        <v>1</v>
      </c>
      <c r="H11495">
        <v>8.1999999999999993</v>
      </c>
      <c r="I11495" t="s">
        <v>130</v>
      </c>
      <c r="J11495" t="s">
        <v>104</v>
      </c>
      <c r="K11495">
        <v>1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 t="s">
        <v>83</v>
      </c>
      <c r="R11495" t="s">
        <v>83</v>
      </c>
      <c r="S11495" t="s">
        <v>83</v>
      </c>
      <c r="T11495" t="str">
        <f>_xlfn.XLOOKUP(A11495,MI_Match_Analysis!$A$2:$A$8,MI_Match_Analysis!$F$2:$F$8,"Not Found")</f>
        <v>Not Found</v>
      </c>
    </row>
    <row r="11496" spans="1:20" hidden="1" x14ac:dyDescent="0.3">
      <c r="A11496">
        <v>50</v>
      </c>
      <c r="B11496" s="1">
        <v>46149</v>
      </c>
      <c r="C11496" t="s">
        <v>162</v>
      </c>
      <c r="D11496" t="s">
        <v>227</v>
      </c>
      <c r="E11496" t="s">
        <v>53</v>
      </c>
      <c r="F11496" t="s">
        <v>24</v>
      </c>
      <c r="G11496">
        <v>1</v>
      </c>
      <c r="H11496">
        <v>8.3000000000000007</v>
      </c>
      <c r="I11496" t="s">
        <v>315</v>
      </c>
      <c r="J11496" t="s">
        <v>104</v>
      </c>
      <c r="K11496">
        <v>1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 t="s">
        <v>83</v>
      </c>
      <c r="R11496" t="s">
        <v>83</v>
      </c>
      <c r="S11496" t="s">
        <v>83</v>
      </c>
      <c r="T11496" t="str">
        <f>_xlfn.XLOOKUP(A11496,MI_Match_Analysis!$A$2:$A$8,MI_Match_Analysis!$F$2:$F$8,"Not Found")</f>
        <v>Not Found</v>
      </c>
    </row>
    <row r="11497" spans="1:20" hidden="1" x14ac:dyDescent="0.3">
      <c r="A11497">
        <v>50</v>
      </c>
      <c r="B11497" s="1">
        <v>46149</v>
      </c>
      <c r="C11497" t="s">
        <v>162</v>
      </c>
      <c r="D11497" t="s">
        <v>227</v>
      </c>
      <c r="E11497" t="s">
        <v>53</v>
      </c>
      <c r="F11497" t="s">
        <v>24</v>
      </c>
      <c r="G11497">
        <v>1</v>
      </c>
      <c r="H11497">
        <v>8.4</v>
      </c>
      <c r="I11497" t="s">
        <v>130</v>
      </c>
      <c r="J11497" t="s">
        <v>104</v>
      </c>
      <c r="K11497">
        <v>4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 t="s">
        <v>83</v>
      </c>
      <c r="R11497" t="s">
        <v>83</v>
      </c>
      <c r="S11497" t="s">
        <v>83</v>
      </c>
      <c r="T11497" t="str">
        <f>_xlfn.XLOOKUP(A11497,MI_Match_Analysis!$A$2:$A$8,MI_Match_Analysis!$F$2:$F$8,"Not Found")</f>
        <v>Not Found</v>
      </c>
    </row>
    <row r="11498" spans="1:20" hidden="1" x14ac:dyDescent="0.3">
      <c r="A11498">
        <v>50</v>
      </c>
      <c r="B11498" s="1">
        <v>46149</v>
      </c>
      <c r="C11498" t="s">
        <v>162</v>
      </c>
      <c r="D11498" t="s">
        <v>227</v>
      </c>
      <c r="E11498" t="s">
        <v>53</v>
      </c>
      <c r="F11498" t="s">
        <v>24</v>
      </c>
      <c r="G11498">
        <v>1</v>
      </c>
      <c r="H11498">
        <v>8.5</v>
      </c>
      <c r="I11498" t="s">
        <v>130</v>
      </c>
      <c r="J11498" t="s">
        <v>104</v>
      </c>
      <c r="K11498">
        <v>1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 t="s">
        <v>83</v>
      </c>
      <c r="R11498" t="s">
        <v>83</v>
      </c>
      <c r="S11498" t="s">
        <v>83</v>
      </c>
      <c r="T11498" t="str">
        <f>_xlfn.XLOOKUP(A11498,MI_Match_Analysis!$A$2:$A$8,MI_Match_Analysis!$F$2:$F$8,"Not Found")</f>
        <v>Not Found</v>
      </c>
    </row>
    <row r="11499" spans="1:20" hidden="1" x14ac:dyDescent="0.3">
      <c r="A11499">
        <v>50</v>
      </c>
      <c r="B11499" s="1">
        <v>46149</v>
      </c>
      <c r="C11499" t="s">
        <v>162</v>
      </c>
      <c r="D11499" t="s">
        <v>227</v>
      </c>
      <c r="E11499" t="s">
        <v>53</v>
      </c>
      <c r="F11499" t="s">
        <v>24</v>
      </c>
      <c r="G11499">
        <v>1</v>
      </c>
      <c r="H11499">
        <v>8.6</v>
      </c>
      <c r="I11499" t="s">
        <v>315</v>
      </c>
      <c r="J11499" t="s">
        <v>104</v>
      </c>
      <c r="K11499">
        <v>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 t="s">
        <v>83</v>
      </c>
      <c r="R11499" t="s">
        <v>83</v>
      </c>
      <c r="S11499" t="s">
        <v>83</v>
      </c>
      <c r="T11499" t="str">
        <f>_xlfn.XLOOKUP(A11499,MI_Match_Analysis!$A$2:$A$8,MI_Match_Analysis!$F$2:$F$8,"Not Found")</f>
        <v>Not Found</v>
      </c>
    </row>
    <row r="11500" spans="1:20" hidden="1" x14ac:dyDescent="0.3">
      <c r="A11500">
        <v>50</v>
      </c>
      <c r="B11500" s="1">
        <v>46149</v>
      </c>
      <c r="C11500" t="s">
        <v>162</v>
      </c>
      <c r="D11500" t="s">
        <v>227</v>
      </c>
      <c r="E11500" t="s">
        <v>53</v>
      </c>
      <c r="F11500" t="s">
        <v>24</v>
      </c>
      <c r="G11500">
        <v>1</v>
      </c>
      <c r="H11500">
        <v>9.1</v>
      </c>
      <c r="I11500" t="s">
        <v>315</v>
      </c>
      <c r="J11500" t="s">
        <v>92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 t="s">
        <v>83</v>
      </c>
      <c r="R11500" t="s">
        <v>83</v>
      </c>
      <c r="S11500" t="s">
        <v>83</v>
      </c>
      <c r="T11500" t="str">
        <f>_xlfn.XLOOKUP(A11500,MI_Match_Analysis!$A$2:$A$8,MI_Match_Analysis!$F$2:$F$8,"Not Found")</f>
        <v>Not Found</v>
      </c>
    </row>
    <row r="11501" spans="1:20" hidden="1" x14ac:dyDescent="0.3">
      <c r="A11501">
        <v>50</v>
      </c>
      <c r="B11501" s="1">
        <v>46149</v>
      </c>
      <c r="C11501" t="s">
        <v>162</v>
      </c>
      <c r="D11501" t="s">
        <v>227</v>
      </c>
      <c r="E11501" t="s">
        <v>53</v>
      </c>
      <c r="F11501" t="s">
        <v>24</v>
      </c>
      <c r="G11501">
        <v>1</v>
      </c>
      <c r="H11501">
        <v>9.1999999999999993</v>
      </c>
      <c r="I11501" t="s">
        <v>315</v>
      </c>
      <c r="J11501" t="s">
        <v>92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 t="s">
        <v>165</v>
      </c>
      <c r="R11501" t="s">
        <v>315</v>
      </c>
      <c r="S11501" t="s">
        <v>178</v>
      </c>
      <c r="T11501" t="str">
        <f>_xlfn.XLOOKUP(A11501,MI_Match_Analysis!$A$2:$A$8,MI_Match_Analysis!$F$2:$F$8,"Not Found")</f>
        <v>Not Found</v>
      </c>
    </row>
    <row r="11502" spans="1:20" hidden="1" x14ac:dyDescent="0.3">
      <c r="A11502">
        <v>50</v>
      </c>
      <c r="B11502" s="1">
        <v>46149</v>
      </c>
      <c r="C11502" t="s">
        <v>162</v>
      </c>
      <c r="D11502" t="s">
        <v>227</v>
      </c>
      <c r="E11502" t="s">
        <v>53</v>
      </c>
      <c r="F11502" t="s">
        <v>24</v>
      </c>
      <c r="G11502">
        <v>1</v>
      </c>
      <c r="H11502">
        <v>9.3000000000000007</v>
      </c>
      <c r="I11502" t="s">
        <v>233</v>
      </c>
      <c r="J11502" t="s">
        <v>92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 t="s">
        <v>83</v>
      </c>
      <c r="R11502" t="s">
        <v>83</v>
      </c>
      <c r="S11502" t="s">
        <v>83</v>
      </c>
      <c r="T11502" t="str">
        <f>_xlfn.XLOOKUP(A11502,MI_Match_Analysis!$A$2:$A$8,MI_Match_Analysis!$F$2:$F$8,"Not Found")</f>
        <v>Not Found</v>
      </c>
    </row>
    <row r="11503" spans="1:20" hidden="1" x14ac:dyDescent="0.3">
      <c r="A11503">
        <v>50</v>
      </c>
      <c r="B11503" s="1">
        <v>46149</v>
      </c>
      <c r="C11503" t="s">
        <v>162</v>
      </c>
      <c r="D11503" t="s">
        <v>227</v>
      </c>
      <c r="E11503" t="s">
        <v>53</v>
      </c>
      <c r="F11503" t="s">
        <v>24</v>
      </c>
      <c r="G11503">
        <v>1</v>
      </c>
      <c r="H11503">
        <v>9.4</v>
      </c>
      <c r="I11503" t="s">
        <v>233</v>
      </c>
      <c r="J11503" t="s">
        <v>92</v>
      </c>
      <c r="K11503">
        <v>1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 t="s">
        <v>83</v>
      </c>
      <c r="R11503" t="s">
        <v>83</v>
      </c>
      <c r="S11503" t="s">
        <v>83</v>
      </c>
      <c r="T11503" t="str">
        <f>_xlfn.XLOOKUP(A11503,MI_Match_Analysis!$A$2:$A$8,MI_Match_Analysis!$F$2:$F$8,"Not Found")</f>
        <v>Not Found</v>
      </c>
    </row>
    <row r="11504" spans="1:20" hidden="1" x14ac:dyDescent="0.3">
      <c r="A11504">
        <v>50</v>
      </c>
      <c r="B11504" s="1">
        <v>46149</v>
      </c>
      <c r="C11504" t="s">
        <v>162</v>
      </c>
      <c r="D11504" t="s">
        <v>227</v>
      </c>
      <c r="E11504" t="s">
        <v>53</v>
      </c>
      <c r="F11504" t="s">
        <v>24</v>
      </c>
      <c r="G11504">
        <v>1</v>
      </c>
      <c r="H11504">
        <v>9.5</v>
      </c>
      <c r="I11504" t="s">
        <v>130</v>
      </c>
      <c r="J11504" t="s">
        <v>92</v>
      </c>
      <c r="K11504">
        <v>2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 t="s">
        <v>83</v>
      </c>
      <c r="R11504" t="s">
        <v>83</v>
      </c>
      <c r="S11504" t="s">
        <v>83</v>
      </c>
      <c r="T11504" t="str">
        <f>_xlfn.XLOOKUP(A11504,MI_Match_Analysis!$A$2:$A$8,MI_Match_Analysis!$F$2:$F$8,"Not Found")</f>
        <v>Not Found</v>
      </c>
    </row>
    <row r="11505" spans="1:20" hidden="1" x14ac:dyDescent="0.3">
      <c r="A11505">
        <v>50</v>
      </c>
      <c r="B11505" s="1">
        <v>46149</v>
      </c>
      <c r="C11505" t="s">
        <v>162</v>
      </c>
      <c r="D11505" t="s">
        <v>227</v>
      </c>
      <c r="E11505" t="s">
        <v>53</v>
      </c>
      <c r="F11505" t="s">
        <v>24</v>
      </c>
      <c r="G11505">
        <v>1</v>
      </c>
      <c r="H11505">
        <v>9.6</v>
      </c>
      <c r="I11505" t="s">
        <v>130</v>
      </c>
      <c r="J11505" t="s">
        <v>92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 t="s">
        <v>83</v>
      </c>
      <c r="R11505" t="s">
        <v>83</v>
      </c>
      <c r="S11505" t="s">
        <v>83</v>
      </c>
      <c r="T11505" t="str">
        <f>_xlfn.XLOOKUP(A11505,MI_Match_Analysis!$A$2:$A$8,MI_Match_Analysis!$F$2:$F$8,"Not Found")</f>
        <v>Not Found</v>
      </c>
    </row>
    <row r="11506" spans="1:20" hidden="1" x14ac:dyDescent="0.3">
      <c r="A11506">
        <v>50</v>
      </c>
      <c r="B11506" s="1">
        <v>46149</v>
      </c>
      <c r="C11506" t="s">
        <v>162</v>
      </c>
      <c r="D11506" t="s">
        <v>227</v>
      </c>
      <c r="E11506" t="s">
        <v>53</v>
      </c>
      <c r="F11506" t="s">
        <v>24</v>
      </c>
      <c r="G11506">
        <v>1</v>
      </c>
      <c r="H11506">
        <v>10.1</v>
      </c>
      <c r="I11506" t="s">
        <v>233</v>
      </c>
      <c r="J11506" t="s">
        <v>269</v>
      </c>
      <c r="K11506">
        <v>1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 t="s">
        <v>83</v>
      </c>
      <c r="R11506" t="s">
        <v>83</v>
      </c>
      <c r="S11506" t="s">
        <v>83</v>
      </c>
      <c r="T11506" t="str">
        <f>_xlfn.XLOOKUP(A11506,MI_Match_Analysis!$A$2:$A$8,MI_Match_Analysis!$F$2:$F$8,"Not Found")</f>
        <v>Not Found</v>
      </c>
    </row>
    <row r="11507" spans="1:20" hidden="1" x14ac:dyDescent="0.3">
      <c r="A11507">
        <v>50</v>
      </c>
      <c r="B11507" s="1">
        <v>46149</v>
      </c>
      <c r="C11507" t="s">
        <v>162</v>
      </c>
      <c r="D11507" t="s">
        <v>227</v>
      </c>
      <c r="E11507" t="s">
        <v>53</v>
      </c>
      <c r="F11507" t="s">
        <v>24</v>
      </c>
      <c r="G11507">
        <v>1</v>
      </c>
      <c r="H11507">
        <v>10.199999999999999</v>
      </c>
      <c r="I11507" t="s">
        <v>130</v>
      </c>
      <c r="J11507" t="s">
        <v>269</v>
      </c>
      <c r="K11507">
        <v>1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 t="s">
        <v>83</v>
      </c>
      <c r="R11507" t="s">
        <v>83</v>
      </c>
      <c r="S11507" t="s">
        <v>83</v>
      </c>
      <c r="T11507" t="str">
        <f>_xlfn.XLOOKUP(A11507,MI_Match_Analysis!$A$2:$A$8,MI_Match_Analysis!$F$2:$F$8,"Not Found")</f>
        <v>Not Found</v>
      </c>
    </row>
    <row r="11508" spans="1:20" hidden="1" x14ac:dyDescent="0.3">
      <c r="A11508">
        <v>50</v>
      </c>
      <c r="B11508" s="1">
        <v>46149</v>
      </c>
      <c r="C11508" t="s">
        <v>162</v>
      </c>
      <c r="D11508" t="s">
        <v>227</v>
      </c>
      <c r="E11508" t="s">
        <v>53</v>
      </c>
      <c r="F11508" t="s">
        <v>24</v>
      </c>
      <c r="G11508">
        <v>1</v>
      </c>
      <c r="H11508">
        <v>10.3</v>
      </c>
      <c r="I11508" t="s">
        <v>233</v>
      </c>
      <c r="J11508" t="s">
        <v>269</v>
      </c>
      <c r="K11508">
        <v>4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 t="s">
        <v>83</v>
      </c>
      <c r="R11508" t="s">
        <v>83</v>
      </c>
      <c r="S11508" t="s">
        <v>83</v>
      </c>
      <c r="T11508" t="str">
        <f>_xlfn.XLOOKUP(A11508,MI_Match_Analysis!$A$2:$A$8,MI_Match_Analysis!$F$2:$F$8,"Not Found")</f>
        <v>Not Found</v>
      </c>
    </row>
    <row r="11509" spans="1:20" hidden="1" x14ac:dyDescent="0.3">
      <c r="A11509">
        <v>50</v>
      </c>
      <c r="B11509" s="1">
        <v>46149</v>
      </c>
      <c r="C11509" t="s">
        <v>162</v>
      </c>
      <c r="D11509" t="s">
        <v>227</v>
      </c>
      <c r="E11509" t="s">
        <v>53</v>
      </c>
      <c r="F11509" t="s">
        <v>24</v>
      </c>
      <c r="G11509">
        <v>1</v>
      </c>
      <c r="H11509">
        <v>10.4</v>
      </c>
      <c r="I11509" t="s">
        <v>233</v>
      </c>
      <c r="J11509" t="s">
        <v>269</v>
      </c>
      <c r="K11509">
        <v>4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 t="s">
        <v>83</v>
      </c>
      <c r="R11509" t="s">
        <v>83</v>
      </c>
      <c r="S11509" t="s">
        <v>83</v>
      </c>
      <c r="T11509" t="str">
        <f>_xlfn.XLOOKUP(A11509,MI_Match_Analysis!$A$2:$A$8,MI_Match_Analysis!$F$2:$F$8,"Not Found")</f>
        <v>Not Found</v>
      </c>
    </row>
    <row r="11510" spans="1:20" hidden="1" x14ac:dyDescent="0.3">
      <c r="A11510">
        <v>50</v>
      </c>
      <c r="B11510" s="1">
        <v>46149</v>
      </c>
      <c r="C11510" t="s">
        <v>162</v>
      </c>
      <c r="D11510" t="s">
        <v>227</v>
      </c>
      <c r="E11510" t="s">
        <v>53</v>
      </c>
      <c r="F11510" t="s">
        <v>24</v>
      </c>
      <c r="G11510">
        <v>1</v>
      </c>
      <c r="H11510">
        <v>10.5</v>
      </c>
      <c r="I11510" t="s">
        <v>233</v>
      </c>
      <c r="J11510" t="s">
        <v>269</v>
      </c>
      <c r="K11510">
        <v>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 t="s">
        <v>83</v>
      </c>
      <c r="R11510" t="s">
        <v>83</v>
      </c>
      <c r="S11510" t="s">
        <v>83</v>
      </c>
      <c r="T11510" t="str">
        <f>_xlfn.XLOOKUP(A11510,MI_Match_Analysis!$A$2:$A$8,MI_Match_Analysis!$F$2:$F$8,"Not Found")</f>
        <v>Not Found</v>
      </c>
    </row>
    <row r="11511" spans="1:20" hidden="1" x14ac:dyDescent="0.3">
      <c r="A11511">
        <v>50</v>
      </c>
      <c r="B11511" s="1">
        <v>46149</v>
      </c>
      <c r="C11511" t="s">
        <v>162</v>
      </c>
      <c r="D11511" t="s">
        <v>227</v>
      </c>
      <c r="E11511" t="s">
        <v>53</v>
      </c>
      <c r="F11511" t="s">
        <v>24</v>
      </c>
      <c r="G11511">
        <v>1</v>
      </c>
      <c r="H11511">
        <v>10.6</v>
      </c>
      <c r="I11511" t="s">
        <v>130</v>
      </c>
      <c r="J11511" t="s">
        <v>269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 t="s">
        <v>83</v>
      </c>
      <c r="R11511" t="s">
        <v>83</v>
      </c>
      <c r="S11511" t="s">
        <v>83</v>
      </c>
      <c r="T11511" t="str">
        <f>_xlfn.XLOOKUP(A11511,MI_Match_Analysis!$A$2:$A$8,MI_Match_Analysis!$F$2:$F$8,"Not Found")</f>
        <v>Not Found</v>
      </c>
    </row>
    <row r="11512" spans="1:20" hidden="1" x14ac:dyDescent="0.3">
      <c r="A11512">
        <v>50</v>
      </c>
      <c r="B11512" s="1">
        <v>46149</v>
      </c>
      <c r="C11512" t="s">
        <v>162</v>
      </c>
      <c r="D11512" t="s">
        <v>227</v>
      </c>
      <c r="E11512" t="s">
        <v>53</v>
      </c>
      <c r="F11512" t="s">
        <v>24</v>
      </c>
      <c r="G11512">
        <v>1</v>
      </c>
      <c r="H11512">
        <v>11.1</v>
      </c>
      <c r="I11512" t="s">
        <v>233</v>
      </c>
      <c r="J11512" t="s">
        <v>111</v>
      </c>
      <c r="K11512">
        <v>1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 t="s">
        <v>83</v>
      </c>
      <c r="R11512" t="s">
        <v>83</v>
      </c>
      <c r="S11512" t="s">
        <v>83</v>
      </c>
      <c r="T11512" t="str">
        <f>_xlfn.XLOOKUP(A11512,MI_Match_Analysis!$A$2:$A$8,MI_Match_Analysis!$F$2:$F$8,"Not Found")</f>
        <v>Not Found</v>
      </c>
    </row>
    <row r="11513" spans="1:20" hidden="1" x14ac:dyDescent="0.3">
      <c r="A11513">
        <v>50</v>
      </c>
      <c r="B11513" s="1">
        <v>46149</v>
      </c>
      <c r="C11513" t="s">
        <v>162</v>
      </c>
      <c r="D11513" t="s">
        <v>227</v>
      </c>
      <c r="E11513" t="s">
        <v>53</v>
      </c>
      <c r="F11513" t="s">
        <v>24</v>
      </c>
      <c r="G11513">
        <v>1</v>
      </c>
      <c r="H11513">
        <v>11.2</v>
      </c>
      <c r="I11513" t="s">
        <v>130</v>
      </c>
      <c r="J11513" t="s">
        <v>111</v>
      </c>
      <c r="K11513">
        <v>1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 t="s">
        <v>83</v>
      </c>
      <c r="R11513" t="s">
        <v>83</v>
      </c>
      <c r="S11513" t="s">
        <v>83</v>
      </c>
      <c r="T11513" t="str">
        <f>_xlfn.XLOOKUP(A11513,MI_Match_Analysis!$A$2:$A$8,MI_Match_Analysis!$F$2:$F$8,"Not Found")</f>
        <v>Not Found</v>
      </c>
    </row>
    <row r="11514" spans="1:20" hidden="1" x14ac:dyDescent="0.3">
      <c r="A11514">
        <v>50</v>
      </c>
      <c r="B11514" s="1">
        <v>46149</v>
      </c>
      <c r="C11514" t="s">
        <v>162</v>
      </c>
      <c r="D11514" t="s">
        <v>227</v>
      </c>
      <c r="E11514" t="s">
        <v>53</v>
      </c>
      <c r="F11514" t="s">
        <v>24</v>
      </c>
      <c r="G11514">
        <v>1</v>
      </c>
      <c r="H11514">
        <v>11.3</v>
      </c>
      <c r="I11514" t="s">
        <v>233</v>
      </c>
      <c r="J11514" t="s">
        <v>111</v>
      </c>
      <c r="K11514">
        <v>1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 t="s">
        <v>83</v>
      </c>
      <c r="R11514" t="s">
        <v>83</v>
      </c>
      <c r="S11514" t="s">
        <v>83</v>
      </c>
      <c r="T11514" t="str">
        <f>_xlfn.XLOOKUP(A11514,MI_Match_Analysis!$A$2:$A$8,MI_Match_Analysis!$F$2:$F$8,"Not Found")</f>
        <v>Not Found</v>
      </c>
    </row>
    <row r="11515" spans="1:20" hidden="1" x14ac:dyDescent="0.3">
      <c r="A11515">
        <v>50</v>
      </c>
      <c r="B11515" s="1">
        <v>46149</v>
      </c>
      <c r="C11515" t="s">
        <v>162</v>
      </c>
      <c r="D11515" t="s">
        <v>227</v>
      </c>
      <c r="E11515" t="s">
        <v>53</v>
      </c>
      <c r="F11515" t="s">
        <v>24</v>
      </c>
      <c r="G11515">
        <v>1</v>
      </c>
      <c r="H11515">
        <v>11.4</v>
      </c>
      <c r="I11515" t="s">
        <v>130</v>
      </c>
      <c r="J11515" t="s">
        <v>111</v>
      </c>
      <c r="K11515">
        <v>1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 t="s">
        <v>83</v>
      </c>
      <c r="R11515" t="s">
        <v>83</v>
      </c>
      <c r="S11515" t="s">
        <v>83</v>
      </c>
      <c r="T11515" t="str">
        <f>_xlfn.XLOOKUP(A11515,MI_Match_Analysis!$A$2:$A$8,MI_Match_Analysis!$F$2:$F$8,"Not Found")</f>
        <v>Not Found</v>
      </c>
    </row>
    <row r="11516" spans="1:20" hidden="1" x14ac:dyDescent="0.3">
      <c r="A11516">
        <v>50</v>
      </c>
      <c r="B11516" s="1">
        <v>46149</v>
      </c>
      <c r="C11516" t="s">
        <v>162</v>
      </c>
      <c r="D11516" t="s">
        <v>227</v>
      </c>
      <c r="E11516" t="s">
        <v>53</v>
      </c>
      <c r="F11516" t="s">
        <v>24</v>
      </c>
      <c r="G11516">
        <v>1</v>
      </c>
      <c r="H11516">
        <v>11.5</v>
      </c>
      <c r="I11516" t="s">
        <v>233</v>
      </c>
      <c r="J11516" t="s">
        <v>111</v>
      </c>
      <c r="K11516">
        <v>1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 t="s">
        <v>83</v>
      </c>
      <c r="R11516" t="s">
        <v>83</v>
      </c>
      <c r="S11516" t="s">
        <v>83</v>
      </c>
      <c r="T11516" t="str">
        <f>_xlfn.XLOOKUP(A11516,MI_Match_Analysis!$A$2:$A$8,MI_Match_Analysis!$F$2:$F$8,"Not Found")</f>
        <v>Not Found</v>
      </c>
    </row>
    <row r="11517" spans="1:20" hidden="1" x14ac:dyDescent="0.3">
      <c r="A11517">
        <v>50</v>
      </c>
      <c r="B11517" s="1">
        <v>46149</v>
      </c>
      <c r="C11517" t="s">
        <v>162</v>
      </c>
      <c r="D11517" t="s">
        <v>227</v>
      </c>
      <c r="E11517" t="s">
        <v>53</v>
      </c>
      <c r="F11517" t="s">
        <v>24</v>
      </c>
      <c r="G11517">
        <v>1</v>
      </c>
      <c r="H11517">
        <v>11.6</v>
      </c>
      <c r="I11517" t="s">
        <v>130</v>
      </c>
      <c r="J11517" t="s">
        <v>111</v>
      </c>
      <c r="K11517">
        <v>1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 t="s">
        <v>83</v>
      </c>
      <c r="R11517" t="s">
        <v>83</v>
      </c>
      <c r="S11517" t="s">
        <v>83</v>
      </c>
      <c r="T11517" t="str">
        <f>_xlfn.XLOOKUP(A11517,MI_Match_Analysis!$A$2:$A$8,MI_Match_Analysis!$F$2:$F$8,"Not Found")</f>
        <v>Not Found</v>
      </c>
    </row>
    <row r="11518" spans="1:20" hidden="1" x14ac:dyDescent="0.3">
      <c r="A11518">
        <v>50</v>
      </c>
      <c r="B11518" s="1">
        <v>46149</v>
      </c>
      <c r="C11518" t="s">
        <v>162</v>
      </c>
      <c r="D11518" t="s">
        <v>227</v>
      </c>
      <c r="E11518" t="s">
        <v>53</v>
      </c>
      <c r="F11518" t="s">
        <v>24</v>
      </c>
      <c r="G11518">
        <v>1</v>
      </c>
      <c r="H11518">
        <v>12.1</v>
      </c>
      <c r="I11518" t="s">
        <v>130</v>
      </c>
      <c r="J11518" t="s">
        <v>92</v>
      </c>
      <c r="K11518">
        <v>6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 t="s">
        <v>83</v>
      </c>
      <c r="R11518" t="s">
        <v>83</v>
      </c>
      <c r="S11518" t="s">
        <v>83</v>
      </c>
      <c r="T11518" t="str">
        <f>_xlfn.XLOOKUP(A11518,MI_Match_Analysis!$A$2:$A$8,MI_Match_Analysis!$F$2:$F$8,"Not Found")</f>
        <v>Not Found</v>
      </c>
    </row>
    <row r="11519" spans="1:20" hidden="1" x14ac:dyDescent="0.3">
      <c r="A11519">
        <v>50</v>
      </c>
      <c r="B11519" s="1">
        <v>46149</v>
      </c>
      <c r="C11519" t="s">
        <v>162</v>
      </c>
      <c r="D11519" t="s">
        <v>227</v>
      </c>
      <c r="E11519" t="s">
        <v>53</v>
      </c>
      <c r="F11519" t="s">
        <v>24</v>
      </c>
      <c r="G11519">
        <v>1</v>
      </c>
      <c r="H11519">
        <v>12.2</v>
      </c>
      <c r="I11519" t="s">
        <v>130</v>
      </c>
      <c r="J11519" t="s">
        <v>92</v>
      </c>
      <c r="K11519">
        <v>2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 t="s">
        <v>83</v>
      </c>
      <c r="R11519" t="s">
        <v>83</v>
      </c>
      <c r="S11519" t="s">
        <v>83</v>
      </c>
      <c r="T11519" t="str">
        <f>_xlfn.XLOOKUP(A11519,MI_Match_Analysis!$A$2:$A$8,MI_Match_Analysis!$F$2:$F$8,"Not Found")</f>
        <v>Not Found</v>
      </c>
    </row>
    <row r="11520" spans="1:20" hidden="1" x14ac:dyDescent="0.3">
      <c r="A11520">
        <v>50</v>
      </c>
      <c r="B11520" s="1">
        <v>46149</v>
      </c>
      <c r="C11520" t="s">
        <v>162</v>
      </c>
      <c r="D11520" t="s">
        <v>227</v>
      </c>
      <c r="E11520" t="s">
        <v>53</v>
      </c>
      <c r="F11520" t="s">
        <v>24</v>
      </c>
      <c r="G11520">
        <v>1</v>
      </c>
      <c r="H11520">
        <v>12.3</v>
      </c>
      <c r="I11520" t="s">
        <v>130</v>
      </c>
      <c r="J11520" t="s">
        <v>92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 t="s">
        <v>83</v>
      </c>
      <c r="R11520" t="s">
        <v>83</v>
      </c>
      <c r="S11520" t="s">
        <v>83</v>
      </c>
      <c r="T11520" t="str">
        <f>_xlfn.XLOOKUP(A11520,MI_Match_Analysis!$A$2:$A$8,MI_Match_Analysis!$F$2:$F$8,"Not Found")</f>
        <v>Not Found</v>
      </c>
    </row>
    <row r="11521" spans="1:20" hidden="1" x14ac:dyDescent="0.3">
      <c r="A11521">
        <v>50</v>
      </c>
      <c r="B11521" s="1">
        <v>46149</v>
      </c>
      <c r="C11521" t="s">
        <v>162</v>
      </c>
      <c r="D11521" t="s">
        <v>227</v>
      </c>
      <c r="E11521" t="s">
        <v>53</v>
      </c>
      <c r="F11521" t="s">
        <v>24</v>
      </c>
      <c r="G11521">
        <v>1</v>
      </c>
      <c r="H11521">
        <v>12.4</v>
      </c>
      <c r="I11521" t="s">
        <v>130</v>
      </c>
      <c r="J11521" t="s">
        <v>92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 t="s">
        <v>83</v>
      </c>
      <c r="R11521" t="s">
        <v>83</v>
      </c>
      <c r="S11521" t="s">
        <v>83</v>
      </c>
      <c r="T11521" t="str">
        <f>_xlfn.XLOOKUP(A11521,MI_Match_Analysis!$A$2:$A$8,MI_Match_Analysis!$F$2:$F$8,"Not Found")</f>
        <v>Not Found</v>
      </c>
    </row>
    <row r="11522" spans="1:20" hidden="1" x14ac:dyDescent="0.3">
      <c r="A11522">
        <v>50</v>
      </c>
      <c r="B11522" s="1">
        <v>46149</v>
      </c>
      <c r="C11522" t="s">
        <v>162</v>
      </c>
      <c r="D11522" t="s">
        <v>227</v>
      </c>
      <c r="E11522" t="s">
        <v>53</v>
      </c>
      <c r="F11522" t="s">
        <v>24</v>
      </c>
      <c r="G11522">
        <v>1</v>
      </c>
      <c r="H11522">
        <v>12.4</v>
      </c>
      <c r="I11522" t="s">
        <v>130</v>
      </c>
      <c r="J11522" t="s">
        <v>92</v>
      </c>
      <c r="K11522">
        <v>0</v>
      </c>
      <c r="L11522">
        <v>1</v>
      </c>
      <c r="M11522">
        <v>1</v>
      </c>
      <c r="N11522">
        <v>0</v>
      </c>
      <c r="O11522">
        <v>0</v>
      </c>
      <c r="P11522">
        <v>0</v>
      </c>
      <c r="Q11522" t="s">
        <v>83</v>
      </c>
      <c r="R11522" t="s">
        <v>83</v>
      </c>
      <c r="S11522" t="s">
        <v>83</v>
      </c>
      <c r="T11522" t="str">
        <f>_xlfn.XLOOKUP(A11522,MI_Match_Analysis!$A$2:$A$8,MI_Match_Analysis!$F$2:$F$8,"Not Found")</f>
        <v>Not Found</v>
      </c>
    </row>
    <row r="11523" spans="1:20" hidden="1" x14ac:dyDescent="0.3">
      <c r="A11523">
        <v>50</v>
      </c>
      <c r="B11523" s="1">
        <v>46149</v>
      </c>
      <c r="C11523" t="s">
        <v>162</v>
      </c>
      <c r="D11523" t="s">
        <v>227</v>
      </c>
      <c r="E11523" t="s">
        <v>53</v>
      </c>
      <c r="F11523" t="s">
        <v>24</v>
      </c>
      <c r="G11523">
        <v>1</v>
      </c>
      <c r="H11523">
        <v>12.5</v>
      </c>
      <c r="I11523" t="s">
        <v>130</v>
      </c>
      <c r="J11523" t="s">
        <v>92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 t="s">
        <v>83</v>
      </c>
      <c r="R11523" t="s">
        <v>83</v>
      </c>
      <c r="S11523" t="s">
        <v>83</v>
      </c>
      <c r="T11523" t="str">
        <f>_xlfn.XLOOKUP(A11523,MI_Match_Analysis!$A$2:$A$8,MI_Match_Analysis!$F$2:$F$8,"Not Found")</f>
        <v>Not Found</v>
      </c>
    </row>
    <row r="11524" spans="1:20" hidden="1" x14ac:dyDescent="0.3">
      <c r="A11524">
        <v>50</v>
      </c>
      <c r="B11524" s="1">
        <v>46149</v>
      </c>
      <c r="C11524" t="s">
        <v>162</v>
      </c>
      <c r="D11524" t="s">
        <v>227</v>
      </c>
      <c r="E11524" t="s">
        <v>53</v>
      </c>
      <c r="F11524" t="s">
        <v>24</v>
      </c>
      <c r="G11524">
        <v>1</v>
      </c>
      <c r="H11524">
        <v>12.6</v>
      </c>
      <c r="I11524" t="s">
        <v>130</v>
      </c>
      <c r="J11524" t="s">
        <v>92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 t="s">
        <v>83</v>
      </c>
      <c r="R11524" t="s">
        <v>83</v>
      </c>
      <c r="S11524" t="s">
        <v>83</v>
      </c>
      <c r="T11524" t="str">
        <f>_xlfn.XLOOKUP(A11524,MI_Match_Analysis!$A$2:$A$8,MI_Match_Analysis!$F$2:$F$8,"Not Found")</f>
        <v>Not Found</v>
      </c>
    </row>
    <row r="11525" spans="1:20" hidden="1" x14ac:dyDescent="0.3">
      <c r="A11525">
        <v>50</v>
      </c>
      <c r="B11525" s="1">
        <v>46149</v>
      </c>
      <c r="C11525" t="s">
        <v>162</v>
      </c>
      <c r="D11525" t="s">
        <v>227</v>
      </c>
      <c r="E11525" t="s">
        <v>53</v>
      </c>
      <c r="F11525" t="s">
        <v>24</v>
      </c>
      <c r="G11525">
        <v>1</v>
      </c>
      <c r="H11525">
        <v>13.1</v>
      </c>
      <c r="I11525" t="s">
        <v>130</v>
      </c>
      <c r="J11525" t="s">
        <v>171</v>
      </c>
      <c r="K11525">
        <v>0</v>
      </c>
      <c r="L11525">
        <v>4</v>
      </c>
      <c r="M11525">
        <v>0</v>
      </c>
      <c r="N11525">
        <v>1</v>
      </c>
      <c r="O11525">
        <v>0</v>
      </c>
      <c r="P11525">
        <v>0</v>
      </c>
      <c r="Q11525" t="s">
        <v>83</v>
      </c>
      <c r="R11525" t="s">
        <v>83</v>
      </c>
      <c r="S11525" t="s">
        <v>83</v>
      </c>
      <c r="T11525" t="str">
        <f>_xlfn.XLOOKUP(A11525,MI_Match_Analysis!$A$2:$A$8,MI_Match_Analysis!$F$2:$F$8,"Not Found")</f>
        <v>Not Found</v>
      </c>
    </row>
    <row r="11526" spans="1:20" hidden="1" x14ac:dyDescent="0.3">
      <c r="A11526">
        <v>50</v>
      </c>
      <c r="B11526" s="1">
        <v>46149</v>
      </c>
      <c r="C11526" t="s">
        <v>162</v>
      </c>
      <c r="D11526" t="s">
        <v>227</v>
      </c>
      <c r="E11526" t="s">
        <v>53</v>
      </c>
      <c r="F11526" t="s">
        <v>24</v>
      </c>
      <c r="G11526">
        <v>1</v>
      </c>
      <c r="H11526">
        <v>13.2</v>
      </c>
      <c r="I11526" t="s">
        <v>130</v>
      </c>
      <c r="J11526" t="s">
        <v>171</v>
      </c>
      <c r="K11526">
        <v>2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 t="s">
        <v>83</v>
      </c>
      <c r="R11526" t="s">
        <v>83</v>
      </c>
      <c r="S11526" t="s">
        <v>83</v>
      </c>
      <c r="T11526" t="str">
        <f>_xlfn.XLOOKUP(A11526,MI_Match_Analysis!$A$2:$A$8,MI_Match_Analysis!$F$2:$F$8,"Not Found")</f>
        <v>Not Found</v>
      </c>
    </row>
    <row r="11527" spans="1:20" hidden="1" x14ac:dyDescent="0.3">
      <c r="A11527">
        <v>50</v>
      </c>
      <c r="B11527" s="1">
        <v>46149</v>
      </c>
      <c r="C11527" t="s">
        <v>162</v>
      </c>
      <c r="D11527" t="s">
        <v>227</v>
      </c>
      <c r="E11527" t="s">
        <v>53</v>
      </c>
      <c r="F11527" t="s">
        <v>24</v>
      </c>
      <c r="G11527">
        <v>1</v>
      </c>
      <c r="H11527">
        <v>13.3</v>
      </c>
      <c r="I11527" t="s">
        <v>130</v>
      </c>
      <c r="J11527" t="s">
        <v>171</v>
      </c>
      <c r="K11527">
        <v>4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 t="s">
        <v>83</v>
      </c>
      <c r="R11527" t="s">
        <v>83</v>
      </c>
      <c r="S11527" t="s">
        <v>83</v>
      </c>
      <c r="T11527" t="str">
        <f>_xlfn.XLOOKUP(A11527,MI_Match_Analysis!$A$2:$A$8,MI_Match_Analysis!$F$2:$F$8,"Not Found")</f>
        <v>Not Found</v>
      </c>
    </row>
    <row r="11528" spans="1:20" hidden="1" x14ac:dyDescent="0.3">
      <c r="A11528">
        <v>50</v>
      </c>
      <c r="B11528" s="1">
        <v>46149</v>
      </c>
      <c r="C11528" t="s">
        <v>162</v>
      </c>
      <c r="D11528" t="s">
        <v>227</v>
      </c>
      <c r="E11528" t="s">
        <v>53</v>
      </c>
      <c r="F11528" t="s">
        <v>24</v>
      </c>
      <c r="G11528">
        <v>1</v>
      </c>
      <c r="H11528">
        <v>13.4</v>
      </c>
      <c r="I11528" t="s">
        <v>130</v>
      </c>
      <c r="J11528" t="s">
        <v>171</v>
      </c>
      <c r="K11528">
        <v>4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 t="s">
        <v>83</v>
      </c>
      <c r="R11528" t="s">
        <v>83</v>
      </c>
      <c r="S11528" t="s">
        <v>83</v>
      </c>
      <c r="T11528" t="str">
        <f>_xlfn.XLOOKUP(A11528,MI_Match_Analysis!$A$2:$A$8,MI_Match_Analysis!$F$2:$F$8,"Not Found")</f>
        <v>Not Found</v>
      </c>
    </row>
    <row r="11529" spans="1:20" hidden="1" x14ac:dyDescent="0.3">
      <c r="A11529">
        <v>50</v>
      </c>
      <c r="B11529" s="1">
        <v>46149</v>
      </c>
      <c r="C11529" t="s">
        <v>162</v>
      </c>
      <c r="D11529" t="s">
        <v>227</v>
      </c>
      <c r="E11529" t="s">
        <v>53</v>
      </c>
      <c r="F11529" t="s">
        <v>24</v>
      </c>
      <c r="G11529">
        <v>1</v>
      </c>
      <c r="H11529">
        <v>13.5</v>
      </c>
      <c r="I11529" t="s">
        <v>130</v>
      </c>
      <c r="J11529" t="s">
        <v>171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 t="s">
        <v>83</v>
      </c>
      <c r="R11529" t="s">
        <v>83</v>
      </c>
      <c r="S11529" t="s">
        <v>83</v>
      </c>
      <c r="T11529" t="str">
        <f>_xlfn.XLOOKUP(A11529,MI_Match_Analysis!$A$2:$A$8,MI_Match_Analysis!$F$2:$F$8,"Not Found")</f>
        <v>Not Found</v>
      </c>
    </row>
    <row r="11530" spans="1:20" hidden="1" x14ac:dyDescent="0.3">
      <c r="A11530">
        <v>50</v>
      </c>
      <c r="B11530" s="1">
        <v>46149</v>
      </c>
      <c r="C11530" t="s">
        <v>162</v>
      </c>
      <c r="D11530" t="s">
        <v>227</v>
      </c>
      <c r="E11530" t="s">
        <v>53</v>
      </c>
      <c r="F11530" t="s">
        <v>24</v>
      </c>
      <c r="G11530">
        <v>1</v>
      </c>
      <c r="H11530">
        <v>13.6</v>
      </c>
      <c r="I11530" t="s">
        <v>130</v>
      </c>
      <c r="J11530" t="s">
        <v>171</v>
      </c>
      <c r="K11530">
        <v>6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 t="s">
        <v>83</v>
      </c>
      <c r="R11530" t="s">
        <v>83</v>
      </c>
      <c r="S11530" t="s">
        <v>83</v>
      </c>
      <c r="T11530" t="str">
        <f>_xlfn.XLOOKUP(A11530,MI_Match_Analysis!$A$2:$A$8,MI_Match_Analysis!$F$2:$F$8,"Not Found")</f>
        <v>Not Found</v>
      </c>
    </row>
    <row r="11531" spans="1:20" hidden="1" x14ac:dyDescent="0.3">
      <c r="A11531">
        <v>50</v>
      </c>
      <c r="B11531" s="1">
        <v>46149</v>
      </c>
      <c r="C11531" t="s">
        <v>162</v>
      </c>
      <c r="D11531" t="s">
        <v>227</v>
      </c>
      <c r="E11531" t="s">
        <v>53</v>
      </c>
      <c r="F11531" t="s">
        <v>24</v>
      </c>
      <c r="G11531">
        <v>1</v>
      </c>
      <c r="H11531">
        <v>14.1</v>
      </c>
      <c r="I11531" t="s">
        <v>233</v>
      </c>
      <c r="J11531" t="s">
        <v>269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 t="s">
        <v>83</v>
      </c>
      <c r="R11531" t="s">
        <v>83</v>
      </c>
      <c r="S11531" t="s">
        <v>83</v>
      </c>
      <c r="T11531" t="str">
        <f>_xlfn.XLOOKUP(A11531,MI_Match_Analysis!$A$2:$A$8,MI_Match_Analysis!$F$2:$F$8,"Not Found")</f>
        <v>Not Found</v>
      </c>
    </row>
    <row r="11532" spans="1:20" hidden="1" x14ac:dyDescent="0.3">
      <c r="A11532">
        <v>50</v>
      </c>
      <c r="B11532" s="1">
        <v>46149</v>
      </c>
      <c r="C11532" t="s">
        <v>162</v>
      </c>
      <c r="D11532" t="s">
        <v>227</v>
      </c>
      <c r="E11532" t="s">
        <v>53</v>
      </c>
      <c r="F11532" t="s">
        <v>24</v>
      </c>
      <c r="G11532">
        <v>1</v>
      </c>
      <c r="H11532">
        <v>14.2</v>
      </c>
      <c r="I11532" t="s">
        <v>130</v>
      </c>
      <c r="J11532" t="s">
        <v>269</v>
      </c>
      <c r="K11532">
        <v>1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 t="s">
        <v>83</v>
      </c>
      <c r="R11532" t="s">
        <v>83</v>
      </c>
      <c r="S11532" t="s">
        <v>83</v>
      </c>
      <c r="T11532" t="str">
        <f>_xlfn.XLOOKUP(A11532,MI_Match_Analysis!$A$2:$A$8,MI_Match_Analysis!$F$2:$F$8,"Not Found")</f>
        <v>Not Found</v>
      </c>
    </row>
    <row r="11533" spans="1:20" hidden="1" x14ac:dyDescent="0.3">
      <c r="A11533">
        <v>50</v>
      </c>
      <c r="B11533" s="1">
        <v>46149</v>
      </c>
      <c r="C11533" t="s">
        <v>162</v>
      </c>
      <c r="D11533" t="s">
        <v>227</v>
      </c>
      <c r="E11533" t="s">
        <v>53</v>
      </c>
      <c r="F11533" t="s">
        <v>24</v>
      </c>
      <c r="G11533">
        <v>1</v>
      </c>
      <c r="H11533">
        <v>14.3</v>
      </c>
      <c r="I11533" t="s">
        <v>233</v>
      </c>
      <c r="J11533" t="s">
        <v>269</v>
      </c>
      <c r="K11533">
        <v>1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 t="s">
        <v>83</v>
      </c>
      <c r="R11533" t="s">
        <v>83</v>
      </c>
      <c r="S11533" t="s">
        <v>83</v>
      </c>
      <c r="T11533" t="str">
        <f>_xlfn.XLOOKUP(A11533,MI_Match_Analysis!$A$2:$A$8,MI_Match_Analysis!$F$2:$F$8,"Not Found")</f>
        <v>Not Found</v>
      </c>
    </row>
    <row r="11534" spans="1:20" hidden="1" x14ac:dyDescent="0.3">
      <c r="A11534">
        <v>50</v>
      </c>
      <c r="B11534" s="1">
        <v>46149</v>
      </c>
      <c r="C11534" t="s">
        <v>162</v>
      </c>
      <c r="D11534" t="s">
        <v>227</v>
      </c>
      <c r="E11534" t="s">
        <v>53</v>
      </c>
      <c r="F11534" t="s">
        <v>24</v>
      </c>
      <c r="G11534">
        <v>1</v>
      </c>
      <c r="H11534">
        <v>14.4</v>
      </c>
      <c r="I11534" t="s">
        <v>130</v>
      </c>
      <c r="J11534" t="s">
        <v>269</v>
      </c>
      <c r="K11534">
        <v>1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 t="s">
        <v>83</v>
      </c>
      <c r="R11534" t="s">
        <v>83</v>
      </c>
      <c r="S11534" t="s">
        <v>83</v>
      </c>
      <c r="T11534" t="str">
        <f>_xlfn.XLOOKUP(A11534,MI_Match_Analysis!$A$2:$A$8,MI_Match_Analysis!$F$2:$F$8,"Not Found")</f>
        <v>Not Found</v>
      </c>
    </row>
    <row r="11535" spans="1:20" hidden="1" x14ac:dyDescent="0.3">
      <c r="A11535">
        <v>50</v>
      </c>
      <c r="B11535" s="1">
        <v>46149</v>
      </c>
      <c r="C11535" t="s">
        <v>162</v>
      </c>
      <c r="D11535" t="s">
        <v>227</v>
      </c>
      <c r="E11535" t="s">
        <v>53</v>
      </c>
      <c r="F11535" t="s">
        <v>24</v>
      </c>
      <c r="G11535">
        <v>1</v>
      </c>
      <c r="H11535">
        <v>14.5</v>
      </c>
      <c r="I11535" t="s">
        <v>233</v>
      </c>
      <c r="J11535" t="s">
        <v>269</v>
      </c>
      <c r="K11535">
        <v>4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 t="s">
        <v>83</v>
      </c>
      <c r="R11535" t="s">
        <v>83</v>
      </c>
      <c r="S11535" t="s">
        <v>83</v>
      </c>
      <c r="T11535" t="str">
        <f>_xlfn.XLOOKUP(A11535,MI_Match_Analysis!$A$2:$A$8,MI_Match_Analysis!$F$2:$F$8,"Not Found")</f>
        <v>Not Found</v>
      </c>
    </row>
    <row r="11536" spans="1:20" hidden="1" x14ac:dyDescent="0.3">
      <c r="A11536">
        <v>50</v>
      </c>
      <c r="B11536" s="1">
        <v>46149</v>
      </c>
      <c r="C11536" t="s">
        <v>162</v>
      </c>
      <c r="D11536" t="s">
        <v>227</v>
      </c>
      <c r="E11536" t="s">
        <v>53</v>
      </c>
      <c r="F11536" t="s">
        <v>24</v>
      </c>
      <c r="G11536">
        <v>1</v>
      </c>
      <c r="H11536">
        <v>14.6</v>
      </c>
      <c r="I11536" t="s">
        <v>233</v>
      </c>
      <c r="J11536" t="s">
        <v>269</v>
      </c>
      <c r="K11536">
        <v>0</v>
      </c>
      <c r="L11536">
        <v>1</v>
      </c>
      <c r="M11536">
        <v>1</v>
      </c>
      <c r="N11536">
        <v>0</v>
      </c>
      <c r="O11536">
        <v>0</v>
      </c>
      <c r="P11536">
        <v>0</v>
      </c>
      <c r="Q11536" t="s">
        <v>83</v>
      </c>
      <c r="R11536" t="s">
        <v>83</v>
      </c>
      <c r="S11536" t="s">
        <v>83</v>
      </c>
      <c r="T11536" t="str">
        <f>_xlfn.XLOOKUP(A11536,MI_Match_Analysis!$A$2:$A$8,MI_Match_Analysis!$F$2:$F$8,"Not Found")</f>
        <v>Not Found</v>
      </c>
    </row>
    <row r="11537" spans="1:20" hidden="1" x14ac:dyDescent="0.3">
      <c r="A11537">
        <v>50</v>
      </c>
      <c r="B11537" s="1">
        <v>46149</v>
      </c>
      <c r="C11537" t="s">
        <v>162</v>
      </c>
      <c r="D11537" t="s">
        <v>227</v>
      </c>
      <c r="E11537" t="s">
        <v>53</v>
      </c>
      <c r="F11537" t="s">
        <v>24</v>
      </c>
      <c r="G11537">
        <v>1</v>
      </c>
      <c r="H11537">
        <v>14.6</v>
      </c>
      <c r="I11537" t="s">
        <v>233</v>
      </c>
      <c r="J11537" t="s">
        <v>269</v>
      </c>
      <c r="K11537">
        <v>1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 t="s">
        <v>83</v>
      </c>
      <c r="R11537" t="s">
        <v>83</v>
      </c>
      <c r="S11537" t="s">
        <v>83</v>
      </c>
      <c r="T11537" t="str">
        <f>_xlfn.XLOOKUP(A11537,MI_Match_Analysis!$A$2:$A$8,MI_Match_Analysis!$F$2:$F$8,"Not Found")</f>
        <v>Not Found</v>
      </c>
    </row>
    <row r="11538" spans="1:20" hidden="1" x14ac:dyDescent="0.3">
      <c r="A11538">
        <v>50</v>
      </c>
      <c r="B11538" s="1">
        <v>46149</v>
      </c>
      <c r="C11538" t="s">
        <v>162</v>
      </c>
      <c r="D11538" t="s">
        <v>227</v>
      </c>
      <c r="E11538" t="s">
        <v>53</v>
      </c>
      <c r="F11538" t="s">
        <v>24</v>
      </c>
      <c r="G11538">
        <v>1</v>
      </c>
      <c r="H11538">
        <v>15.1</v>
      </c>
      <c r="I11538" t="s">
        <v>233</v>
      </c>
      <c r="J11538" t="s">
        <v>80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 t="s">
        <v>83</v>
      </c>
      <c r="R11538" t="s">
        <v>83</v>
      </c>
      <c r="S11538" t="s">
        <v>83</v>
      </c>
      <c r="T11538" t="str">
        <f>_xlfn.XLOOKUP(A11538,MI_Match_Analysis!$A$2:$A$8,MI_Match_Analysis!$F$2:$F$8,"Not Found")</f>
        <v>Not Found</v>
      </c>
    </row>
    <row r="11539" spans="1:20" hidden="1" x14ac:dyDescent="0.3">
      <c r="A11539">
        <v>50</v>
      </c>
      <c r="B11539" s="1">
        <v>46149</v>
      </c>
      <c r="C11539" t="s">
        <v>162</v>
      </c>
      <c r="D11539" t="s">
        <v>227</v>
      </c>
      <c r="E11539" t="s">
        <v>53</v>
      </c>
      <c r="F11539" t="s">
        <v>24</v>
      </c>
      <c r="G11539">
        <v>1</v>
      </c>
      <c r="H11539">
        <v>15.2</v>
      </c>
      <c r="I11539" t="s">
        <v>233</v>
      </c>
      <c r="J11539" t="s">
        <v>80</v>
      </c>
      <c r="K11539">
        <v>1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 t="s">
        <v>83</v>
      </c>
      <c r="R11539" t="s">
        <v>83</v>
      </c>
      <c r="S11539" t="s">
        <v>83</v>
      </c>
      <c r="T11539" t="str">
        <f>_xlfn.XLOOKUP(A11539,MI_Match_Analysis!$A$2:$A$8,MI_Match_Analysis!$F$2:$F$8,"Not Found")</f>
        <v>Not Found</v>
      </c>
    </row>
    <row r="11540" spans="1:20" hidden="1" x14ac:dyDescent="0.3">
      <c r="A11540">
        <v>50</v>
      </c>
      <c r="B11540" s="1">
        <v>46149</v>
      </c>
      <c r="C11540" t="s">
        <v>162</v>
      </c>
      <c r="D11540" t="s">
        <v>227</v>
      </c>
      <c r="E11540" t="s">
        <v>53</v>
      </c>
      <c r="F11540" t="s">
        <v>24</v>
      </c>
      <c r="G11540">
        <v>1</v>
      </c>
      <c r="H11540">
        <v>15.3</v>
      </c>
      <c r="I11540" t="s">
        <v>130</v>
      </c>
      <c r="J11540" t="s">
        <v>80</v>
      </c>
      <c r="K11540">
        <v>1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 t="s">
        <v>83</v>
      </c>
      <c r="R11540" t="s">
        <v>83</v>
      </c>
      <c r="S11540" t="s">
        <v>83</v>
      </c>
      <c r="T11540" t="str">
        <f>_xlfn.XLOOKUP(A11540,MI_Match_Analysis!$A$2:$A$8,MI_Match_Analysis!$F$2:$F$8,"Not Found")</f>
        <v>Not Found</v>
      </c>
    </row>
    <row r="11541" spans="1:20" hidden="1" x14ac:dyDescent="0.3">
      <c r="A11541">
        <v>50</v>
      </c>
      <c r="B11541" s="1">
        <v>46149</v>
      </c>
      <c r="C11541" t="s">
        <v>162</v>
      </c>
      <c r="D11541" t="s">
        <v>227</v>
      </c>
      <c r="E11541" t="s">
        <v>53</v>
      </c>
      <c r="F11541" t="s">
        <v>24</v>
      </c>
      <c r="G11541">
        <v>1</v>
      </c>
      <c r="H11541">
        <v>15.4</v>
      </c>
      <c r="I11541" t="s">
        <v>233</v>
      </c>
      <c r="J11541" t="s">
        <v>80</v>
      </c>
      <c r="K11541">
        <v>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 t="s">
        <v>83</v>
      </c>
      <c r="R11541" t="s">
        <v>83</v>
      </c>
      <c r="S11541" t="s">
        <v>83</v>
      </c>
      <c r="T11541" t="str">
        <f>_xlfn.XLOOKUP(A11541,MI_Match_Analysis!$A$2:$A$8,MI_Match_Analysis!$F$2:$F$8,"Not Found")</f>
        <v>Not Found</v>
      </c>
    </row>
    <row r="11542" spans="1:20" hidden="1" x14ac:dyDescent="0.3">
      <c r="A11542">
        <v>50</v>
      </c>
      <c r="B11542" s="1">
        <v>46149</v>
      </c>
      <c r="C11542" t="s">
        <v>162</v>
      </c>
      <c r="D11542" t="s">
        <v>227</v>
      </c>
      <c r="E11542" t="s">
        <v>53</v>
      </c>
      <c r="F11542" t="s">
        <v>24</v>
      </c>
      <c r="G11542">
        <v>1</v>
      </c>
      <c r="H11542">
        <v>15.5</v>
      </c>
      <c r="I11542" t="s">
        <v>130</v>
      </c>
      <c r="J11542" t="s">
        <v>80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 t="s">
        <v>83</v>
      </c>
      <c r="R11542" t="s">
        <v>83</v>
      </c>
      <c r="S11542" t="s">
        <v>83</v>
      </c>
      <c r="T11542" t="str">
        <f>_xlfn.XLOOKUP(A11542,MI_Match_Analysis!$A$2:$A$8,MI_Match_Analysis!$F$2:$F$8,"Not Found")</f>
        <v>Not Found</v>
      </c>
    </row>
    <row r="11543" spans="1:20" hidden="1" x14ac:dyDescent="0.3">
      <c r="A11543">
        <v>50</v>
      </c>
      <c r="B11543" s="1">
        <v>46149</v>
      </c>
      <c r="C11543" t="s">
        <v>162</v>
      </c>
      <c r="D11543" t="s">
        <v>227</v>
      </c>
      <c r="E11543" t="s">
        <v>53</v>
      </c>
      <c r="F11543" t="s">
        <v>24</v>
      </c>
      <c r="G11543">
        <v>1</v>
      </c>
      <c r="H11543">
        <v>15.6</v>
      </c>
      <c r="I11543" t="s">
        <v>233</v>
      </c>
      <c r="J11543" t="s">
        <v>80</v>
      </c>
      <c r="K11543">
        <v>6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 t="s">
        <v>83</v>
      </c>
      <c r="R11543" t="s">
        <v>83</v>
      </c>
      <c r="S11543" t="s">
        <v>83</v>
      </c>
      <c r="T11543" t="str">
        <f>_xlfn.XLOOKUP(A11543,MI_Match_Analysis!$A$2:$A$8,MI_Match_Analysis!$F$2:$F$8,"Not Found")</f>
        <v>Not Found</v>
      </c>
    </row>
    <row r="11544" spans="1:20" hidden="1" x14ac:dyDescent="0.3">
      <c r="A11544">
        <v>50</v>
      </c>
      <c r="B11544" s="1">
        <v>46149</v>
      </c>
      <c r="C11544" t="s">
        <v>162</v>
      </c>
      <c r="D11544" t="s">
        <v>227</v>
      </c>
      <c r="E11544" t="s">
        <v>53</v>
      </c>
      <c r="F11544" t="s">
        <v>24</v>
      </c>
      <c r="G11544">
        <v>1</v>
      </c>
      <c r="H11544">
        <v>16.100000000000001</v>
      </c>
      <c r="I11544" t="s">
        <v>130</v>
      </c>
      <c r="J11544" t="s">
        <v>111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 t="s">
        <v>165</v>
      </c>
      <c r="R11544" t="s">
        <v>130</v>
      </c>
      <c r="S11544" t="s">
        <v>291</v>
      </c>
      <c r="T11544" t="str">
        <f>_xlfn.XLOOKUP(A11544,MI_Match_Analysis!$A$2:$A$8,MI_Match_Analysis!$F$2:$F$8,"Not Found")</f>
        <v>Not Found</v>
      </c>
    </row>
    <row r="11545" spans="1:20" hidden="1" x14ac:dyDescent="0.3">
      <c r="A11545">
        <v>50</v>
      </c>
      <c r="B11545" s="1">
        <v>46149</v>
      </c>
      <c r="C11545" t="s">
        <v>162</v>
      </c>
      <c r="D11545" t="s">
        <v>227</v>
      </c>
      <c r="E11545" t="s">
        <v>53</v>
      </c>
      <c r="F11545" t="s">
        <v>24</v>
      </c>
      <c r="G11545">
        <v>1</v>
      </c>
      <c r="H11545">
        <v>16.2</v>
      </c>
      <c r="I11545" t="s">
        <v>77</v>
      </c>
      <c r="J11545" t="s">
        <v>111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 t="s">
        <v>83</v>
      </c>
      <c r="R11545" t="s">
        <v>83</v>
      </c>
      <c r="S11545" t="s">
        <v>83</v>
      </c>
      <c r="T11545" t="str">
        <f>_xlfn.XLOOKUP(A11545,MI_Match_Analysis!$A$2:$A$8,MI_Match_Analysis!$F$2:$F$8,"Not Found")</f>
        <v>Not Found</v>
      </c>
    </row>
    <row r="11546" spans="1:20" hidden="1" x14ac:dyDescent="0.3">
      <c r="A11546">
        <v>50</v>
      </c>
      <c r="B11546" s="1">
        <v>46149</v>
      </c>
      <c r="C11546" t="s">
        <v>162</v>
      </c>
      <c r="D11546" t="s">
        <v>227</v>
      </c>
      <c r="E11546" t="s">
        <v>53</v>
      </c>
      <c r="F11546" t="s">
        <v>24</v>
      </c>
      <c r="G11546">
        <v>1</v>
      </c>
      <c r="H11546">
        <v>16.3</v>
      </c>
      <c r="I11546" t="s">
        <v>77</v>
      </c>
      <c r="J11546" t="s">
        <v>111</v>
      </c>
      <c r="K11546">
        <v>4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 t="s">
        <v>83</v>
      </c>
      <c r="R11546" t="s">
        <v>83</v>
      </c>
      <c r="S11546" t="s">
        <v>83</v>
      </c>
      <c r="T11546" t="str">
        <f>_xlfn.XLOOKUP(A11546,MI_Match_Analysis!$A$2:$A$8,MI_Match_Analysis!$F$2:$F$8,"Not Found")</f>
        <v>Not Found</v>
      </c>
    </row>
    <row r="11547" spans="1:20" hidden="1" x14ac:dyDescent="0.3">
      <c r="A11547">
        <v>50</v>
      </c>
      <c r="B11547" s="1">
        <v>46149</v>
      </c>
      <c r="C11547" t="s">
        <v>162</v>
      </c>
      <c r="D11547" t="s">
        <v>227</v>
      </c>
      <c r="E11547" t="s">
        <v>53</v>
      </c>
      <c r="F11547" t="s">
        <v>24</v>
      </c>
      <c r="G11547">
        <v>1</v>
      </c>
      <c r="H11547">
        <v>16.399999999999999</v>
      </c>
      <c r="I11547" t="s">
        <v>77</v>
      </c>
      <c r="J11547" t="s">
        <v>111</v>
      </c>
      <c r="K11547">
        <v>4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 t="s">
        <v>83</v>
      </c>
      <c r="R11547" t="s">
        <v>83</v>
      </c>
      <c r="S11547" t="s">
        <v>83</v>
      </c>
      <c r="T11547" t="str">
        <f>_xlfn.XLOOKUP(A11547,MI_Match_Analysis!$A$2:$A$8,MI_Match_Analysis!$F$2:$F$8,"Not Found")</f>
        <v>Not Found</v>
      </c>
    </row>
    <row r="11548" spans="1:20" hidden="1" x14ac:dyDescent="0.3">
      <c r="A11548">
        <v>50</v>
      </c>
      <c r="B11548" s="1">
        <v>46149</v>
      </c>
      <c r="C11548" t="s">
        <v>162</v>
      </c>
      <c r="D11548" t="s">
        <v>227</v>
      </c>
      <c r="E11548" t="s">
        <v>53</v>
      </c>
      <c r="F11548" t="s">
        <v>24</v>
      </c>
      <c r="G11548">
        <v>1</v>
      </c>
      <c r="H11548">
        <v>16.5</v>
      </c>
      <c r="I11548" t="s">
        <v>77</v>
      </c>
      <c r="J11548" t="s">
        <v>111</v>
      </c>
      <c r="K11548">
        <v>0</v>
      </c>
      <c r="L11548">
        <v>1</v>
      </c>
      <c r="M11548">
        <v>1</v>
      </c>
      <c r="N11548">
        <v>0</v>
      </c>
      <c r="O11548">
        <v>0</v>
      </c>
      <c r="P11548">
        <v>0</v>
      </c>
      <c r="Q11548" t="s">
        <v>83</v>
      </c>
      <c r="R11548" t="s">
        <v>83</v>
      </c>
      <c r="S11548" t="s">
        <v>83</v>
      </c>
      <c r="T11548" t="str">
        <f>_xlfn.XLOOKUP(A11548,MI_Match_Analysis!$A$2:$A$8,MI_Match_Analysis!$F$2:$F$8,"Not Found")</f>
        <v>Not Found</v>
      </c>
    </row>
    <row r="11549" spans="1:20" hidden="1" x14ac:dyDescent="0.3">
      <c r="A11549">
        <v>50</v>
      </c>
      <c r="B11549" s="1">
        <v>46149</v>
      </c>
      <c r="C11549" t="s">
        <v>162</v>
      </c>
      <c r="D11549" t="s">
        <v>227</v>
      </c>
      <c r="E11549" t="s">
        <v>53</v>
      </c>
      <c r="F11549" t="s">
        <v>24</v>
      </c>
      <c r="G11549">
        <v>1</v>
      </c>
      <c r="H11549">
        <v>16.5</v>
      </c>
      <c r="I11549" t="s">
        <v>77</v>
      </c>
      <c r="J11549" t="s">
        <v>111</v>
      </c>
      <c r="K11549">
        <v>2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 t="s">
        <v>83</v>
      </c>
      <c r="R11549" t="s">
        <v>83</v>
      </c>
      <c r="S11549" t="s">
        <v>83</v>
      </c>
      <c r="T11549" t="str">
        <f>_xlfn.XLOOKUP(A11549,MI_Match_Analysis!$A$2:$A$8,MI_Match_Analysis!$F$2:$F$8,"Not Found")</f>
        <v>Not Found</v>
      </c>
    </row>
    <row r="11550" spans="1:20" hidden="1" x14ac:dyDescent="0.3">
      <c r="A11550">
        <v>50</v>
      </c>
      <c r="B11550" s="1">
        <v>46149</v>
      </c>
      <c r="C11550" t="s">
        <v>162</v>
      </c>
      <c r="D11550" t="s">
        <v>227</v>
      </c>
      <c r="E11550" t="s">
        <v>53</v>
      </c>
      <c r="F11550" t="s">
        <v>24</v>
      </c>
      <c r="G11550">
        <v>1</v>
      </c>
      <c r="H11550">
        <v>16.600000000000001</v>
      </c>
      <c r="I11550" t="s">
        <v>77</v>
      </c>
      <c r="J11550" t="s">
        <v>111</v>
      </c>
      <c r="K11550">
        <v>0</v>
      </c>
      <c r="L11550">
        <v>1</v>
      </c>
      <c r="M11550">
        <v>1</v>
      </c>
      <c r="N11550">
        <v>0</v>
      </c>
      <c r="O11550">
        <v>0</v>
      </c>
      <c r="P11550">
        <v>0</v>
      </c>
      <c r="Q11550" t="s">
        <v>83</v>
      </c>
      <c r="R11550" t="s">
        <v>83</v>
      </c>
      <c r="S11550" t="s">
        <v>83</v>
      </c>
      <c r="T11550" t="str">
        <f>_xlfn.XLOOKUP(A11550,MI_Match_Analysis!$A$2:$A$8,MI_Match_Analysis!$F$2:$F$8,"Not Found")</f>
        <v>Not Found</v>
      </c>
    </row>
    <row r="11551" spans="1:20" hidden="1" x14ac:dyDescent="0.3">
      <c r="A11551">
        <v>50</v>
      </c>
      <c r="B11551" s="1">
        <v>46149</v>
      </c>
      <c r="C11551" t="s">
        <v>162</v>
      </c>
      <c r="D11551" t="s">
        <v>227</v>
      </c>
      <c r="E11551" t="s">
        <v>53</v>
      </c>
      <c r="F11551" t="s">
        <v>24</v>
      </c>
      <c r="G11551">
        <v>1</v>
      </c>
      <c r="H11551">
        <v>16.600000000000001</v>
      </c>
      <c r="I11551" t="s">
        <v>77</v>
      </c>
      <c r="J11551" t="s">
        <v>111</v>
      </c>
      <c r="K11551">
        <v>6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 t="s">
        <v>83</v>
      </c>
      <c r="R11551" t="s">
        <v>83</v>
      </c>
      <c r="S11551" t="s">
        <v>83</v>
      </c>
      <c r="T11551" t="str">
        <f>_xlfn.XLOOKUP(A11551,MI_Match_Analysis!$A$2:$A$8,MI_Match_Analysis!$F$2:$F$8,"Not Found")</f>
        <v>Not Found</v>
      </c>
    </row>
    <row r="11552" spans="1:20" hidden="1" x14ac:dyDescent="0.3">
      <c r="A11552">
        <v>50</v>
      </c>
      <c r="B11552" s="1">
        <v>46149</v>
      </c>
      <c r="C11552" t="s">
        <v>162</v>
      </c>
      <c r="D11552" t="s">
        <v>227</v>
      </c>
      <c r="E11552" t="s">
        <v>53</v>
      </c>
      <c r="F11552" t="s">
        <v>24</v>
      </c>
      <c r="G11552">
        <v>1</v>
      </c>
      <c r="H11552">
        <v>17.100000000000001</v>
      </c>
      <c r="I11552" t="s">
        <v>233</v>
      </c>
      <c r="J11552" t="s">
        <v>80</v>
      </c>
      <c r="K11552">
        <v>2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 t="s">
        <v>83</v>
      </c>
      <c r="R11552" t="s">
        <v>83</v>
      </c>
      <c r="S11552" t="s">
        <v>83</v>
      </c>
      <c r="T11552" t="str">
        <f>_xlfn.XLOOKUP(A11552,MI_Match_Analysis!$A$2:$A$8,MI_Match_Analysis!$F$2:$F$8,"Not Found")</f>
        <v>Not Found</v>
      </c>
    </row>
    <row r="11553" spans="1:20" hidden="1" x14ac:dyDescent="0.3">
      <c r="A11553">
        <v>50</v>
      </c>
      <c r="B11553" s="1">
        <v>46149</v>
      </c>
      <c r="C11553" t="s">
        <v>162</v>
      </c>
      <c r="D11553" t="s">
        <v>227</v>
      </c>
      <c r="E11553" t="s">
        <v>53</v>
      </c>
      <c r="F11553" t="s">
        <v>24</v>
      </c>
      <c r="G11553">
        <v>1</v>
      </c>
      <c r="H11553">
        <v>17.2</v>
      </c>
      <c r="I11553" t="s">
        <v>233</v>
      </c>
      <c r="J11553" t="s">
        <v>80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 t="s">
        <v>83</v>
      </c>
      <c r="R11553" t="s">
        <v>83</v>
      </c>
      <c r="S11553" t="s">
        <v>83</v>
      </c>
      <c r="T11553" t="str">
        <f>_xlfn.XLOOKUP(A11553,MI_Match_Analysis!$A$2:$A$8,MI_Match_Analysis!$F$2:$F$8,"Not Found")</f>
        <v>Not Found</v>
      </c>
    </row>
    <row r="11554" spans="1:20" hidden="1" x14ac:dyDescent="0.3">
      <c r="A11554">
        <v>50</v>
      </c>
      <c r="B11554" s="1">
        <v>46149</v>
      </c>
      <c r="C11554" t="s">
        <v>162</v>
      </c>
      <c r="D11554" t="s">
        <v>227</v>
      </c>
      <c r="E11554" t="s">
        <v>53</v>
      </c>
      <c r="F11554" t="s">
        <v>24</v>
      </c>
      <c r="G11554">
        <v>1</v>
      </c>
      <c r="H11554">
        <v>17.3</v>
      </c>
      <c r="I11554" t="s">
        <v>233</v>
      </c>
      <c r="J11554" t="s">
        <v>80</v>
      </c>
      <c r="K11554">
        <v>4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 t="s">
        <v>83</v>
      </c>
      <c r="R11554" t="s">
        <v>83</v>
      </c>
      <c r="S11554" t="s">
        <v>83</v>
      </c>
      <c r="T11554" t="str">
        <f>_xlfn.XLOOKUP(A11554,MI_Match_Analysis!$A$2:$A$8,MI_Match_Analysis!$F$2:$F$8,"Not Found")</f>
        <v>Not Found</v>
      </c>
    </row>
    <row r="11555" spans="1:20" hidden="1" x14ac:dyDescent="0.3">
      <c r="A11555">
        <v>50</v>
      </c>
      <c r="B11555" s="1">
        <v>46149</v>
      </c>
      <c r="C11555" t="s">
        <v>162</v>
      </c>
      <c r="D11555" t="s">
        <v>227</v>
      </c>
      <c r="E11555" t="s">
        <v>53</v>
      </c>
      <c r="F11555" t="s">
        <v>24</v>
      </c>
      <c r="G11555">
        <v>1</v>
      </c>
      <c r="H11555">
        <v>17.399999999999999</v>
      </c>
      <c r="I11555" t="s">
        <v>233</v>
      </c>
      <c r="J11555" t="s">
        <v>80</v>
      </c>
      <c r="K11555">
        <v>1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 t="s">
        <v>83</v>
      </c>
      <c r="R11555" t="s">
        <v>83</v>
      </c>
      <c r="S11555" t="s">
        <v>83</v>
      </c>
      <c r="T11555" t="str">
        <f>_xlfn.XLOOKUP(A11555,MI_Match_Analysis!$A$2:$A$8,MI_Match_Analysis!$F$2:$F$8,"Not Found")</f>
        <v>Not Found</v>
      </c>
    </row>
    <row r="11556" spans="1:20" hidden="1" x14ac:dyDescent="0.3">
      <c r="A11556">
        <v>50</v>
      </c>
      <c r="B11556" s="1">
        <v>46149</v>
      </c>
      <c r="C11556" t="s">
        <v>162</v>
      </c>
      <c r="D11556" t="s">
        <v>227</v>
      </c>
      <c r="E11556" t="s">
        <v>53</v>
      </c>
      <c r="F11556" t="s">
        <v>24</v>
      </c>
      <c r="G11556">
        <v>1</v>
      </c>
      <c r="H11556">
        <v>17.5</v>
      </c>
      <c r="I11556" t="s">
        <v>77</v>
      </c>
      <c r="J11556" t="s">
        <v>80</v>
      </c>
      <c r="K11556">
        <v>1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 t="s">
        <v>83</v>
      </c>
      <c r="R11556" t="s">
        <v>83</v>
      </c>
      <c r="S11556" t="s">
        <v>83</v>
      </c>
      <c r="T11556" t="str">
        <f>_xlfn.XLOOKUP(A11556,MI_Match_Analysis!$A$2:$A$8,MI_Match_Analysis!$F$2:$F$8,"Not Found")</f>
        <v>Not Found</v>
      </c>
    </row>
    <row r="11557" spans="1:20" hidden="1" x14ac:dyDescent="0.3">
      <c r="A11557">
        <v>50</v>
      </c>
      <c r="B11557" s="1">
        <v>46149</v>
      </c>
      <c r="C11557" t="s">
        <v>162</v>
      </c>
      <c r="D11557" t="s">
        <v>227</v>
      </c>
      <c r="E11557" t="s">
        <v>53</v>
      </c>
      <c r="F11557" t="s">
        <v>24</v>
      </c>
      <c r="G11557">
        <v>1</v>
      </c>
      <c r="H11557">
        <v>17.600000000000001</v>
      </c>
      <c r="I11557" t="s">
        <v>233</v>
      </c>
      <c r="J11557" t="s">
        <v>80</v>
      </c>
      <c r="K11557">
        <v>2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 t="s">
        <v>83</v>
      </c>
      <c r="R11557" t="s">
        <v>83</v>
      </c>
      <c r="S11557" t="s">
        <v>83</v>
      </c>
      <c r="T11557" t="str">
        <f>_xlfn.XLOOKUP(A11557,MI_Match_Analysis!$A$2:$A$8,MI_Match_Analysis!$F$2:$F$8,"Not Found")</f>
        <v>Not Found</v>
      </c>
    </row>
    <row r="11558" spans="1:20" hidden="1" x14ac:dyDescent="0.3">
      <c r="A11558">
        <v>50</v>
      </c>
      <c r="B11558" s="1">
        <v>46149</v>
      </c>
      <c r="C11558" t="s">
        <v>162</v>
      </c>
      <c r="D11558" t="s">
        <v>227</v>
      </c>
      <c r="E11558" t="s">
        <v>53</v>
      </c>
      <c r="F11558" t="s">
        <v>24</v>
      </c>
      <c r="G11558">
        <v>1</v>
      </c>
      <c r="H11558">
        <v>18.100000000000001</v>
      </c>
      <c r="I11558" t="s">
        <v>77</v>
      </c>
      <c r="J11558" t="s">
        <v>269</v>
      </c>
      <c r="K11558">
        <v>1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 t="s">
        <v>83</v>
      </c>
      <c r="R11558" t="s">
        <v>83</v>
      </c>
      <c r="S11558" t="s">
        <v>83</v>
      </c>
      <c r="T11558" t="str">
        <f>_xlfn.XLOOKUP(A11558,MI_Match_Analysis!$A$2:$A$8,MI_Match_Analysis!$F$2:$F$8,"Not Found")</f>
        <v>Not Found</v>
      </c>
    </row>
    <row r="11559" spans="1:20" hidden="1" x14ac:dyDescent="0.3">
      <c r="A11559">
        <v>50</v>
      </c>
      <c r="B11559" s="1">
        <v>46149</v>
      </c>
      <c r="C11559" t="s">
        <v>162</v>
      </c>
      <c r="D11559" t="s">
        <v>227</v>
      </c>
      <c r="E11559" t="s">
        <v>53</v>
      </c>
      <c r="F11559" t="s">
        <v>24</v>
      </c>
      <c r="G11559">
        <v>1</v>
      </c>
      <c r="H11559">
        <v>18.2</v>
      </c>
      <c r="I11559" t="s">
        <v>233</v>
      </c>
      <c r="J11559" t="s">
        <v>269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 t="s">
        <v>165</v>
      </c>
      <c r="R11559" t="s">
        <v>233</v>
      </c>
      <c r="S11559" t="s">
        <v>92</v>
      </c>
      <c r="T11559" t="str">
        <f>_xlfn.XLOOKUP(A11559,MI_Match_Analysis!$A$2:$A$8,MI_Match_Analysis!$F$2:$F$8,"Not Found")</f>
        <v>Not Found</v>
      </c>
    </row>
    <row r="11560" spans="1:20" hidden="1" x14ac:dyDescent="0.3">
      <c r="A11560">
        <v>50</v>
      </c>
      <c r="B11560" s="1">
        <v>46149</v>
      </c>
      <c r="C11560" t="s">
        <v>162</v>
      </c>
      <c r="D11560" t="s">
        <v>227</v>
      </c>
      <c r="E11560" t="s">
        <v>53</v>
      </c>
      <c r="F11560" t="s">
        <v>24</v>
      </c>
      <c r="G11560">
        <v>1</v>
      </c>
      <c r="H11560">
        <v>18.3</v>
      </c>
      <c r="I11560" t="s">
        <v>228</v>
      </c>
      <c r="J11560" t="s">
        <v>269</v>
      </c>
      <c r="K11560">
        <v>1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 t="s">
        <v>83</v>
      </c>
      <c r="R11560" t="s">
        <v>83</v>
      </c>
      <c r="S11560" t="s">
        <v>83</v>
      </c>
      <c r="T11560" t="str">
        <f>_xlfn.XLOOKUP(A11560,MI_Match_Analysis!$A$2:$A$8,MI_Match_Analysis!$F$2:$F$8,"Not Found")</f>
        <v>Not Found</v>
      </c>
    </row>
    <row r="11561" spans="1:20" hidden="1" x14ac:dyDescent="0.3">
      <c r="A11561">
        <v>50</v>
      </c>
      <c r="B11561" s="1">
        <v>46149</v>
      </c>
      <c r="C11561" t="s">
        <v>162</v>
      </c>
      <c r="D11561" t="s">
        <v>227</v>
      </c>
      <c r="E11561" t="s">
        <v>53</v>
      </c>
      <c r="F11561" t="s">
        <v>24</v>
      </c>
      <c r="G11561">
        <v>1</v>
      </c>
      <c r="H11561">
        <v>18.399999999999999</v>
      </c>
      <c r="I11561" t="s">
        <v>77</v>
      </c>
      <c r="J11561" t="s">
        <v>269</v>
      </c>
      <c r="K11561">
        <v>4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 t="s">
        <v>83</v>
      </c>
      <c r="R11561" t="s">
        <v>83</v>
      </c>
      <c r="S11561" t="s">
        <v>83</v>
      </c>
      <c r="T11561" t="str">
        <f>_xlfn.XLOOKUP(A11561,MI_Match_Analysis!$A$2:$A$8,MI_Match_Analysis!$F$2:$F$8,"Not Found")</f>
        <v>Not Found</v>
      </c>
    </row>
    <row r="11562" spans="1:20" hidden="1" x14ac:dyDescent="0.3">
      <c r="A11562">
        <v>50</v>
      </c>
      <c r="B11562" s="1">
        <v>46149</v>
      </c>
      <c r="C11562" t="s">
        <v>162</v>
      </c>
      <c r="D11562" t="s">
        <v>227</v>
      </c>
      <c r="E11562" t="s">
        <v>53</v>
      </c>
      <c r="F11562" t="s">
        <v>24</v>
      </c>
      <c r="G11562">
        <v>1</v>
      </c>
      <c r="H11562">
        <v>18.5</v>
      </c>
      <c r="I11562" t="s">
        <v>77</v>
      </c>
      <c r="J11562" t="s">
        <v>269</v>
      </c>
      <c r="K11562">
        <v>4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 t="s">
        <v>83</v>
      </c>
      <c r="R11562" t="s">
        <v>83</v>
      </c>
      <c r="S11562" t="s">
        <v>83</v>
      </c>
      <c r="T11562" t="str">
        <f>_xlfn.XLOOKUP(A11562,MI_Match_Analysis!$A$2:$A$8,MI_Match_Analysis!$F$2:$F$8,"Not Found")</f>
        <v>Not Found</v>
      </c>
    </row>
    <row r="11563" spans="1:20" hidden="1" x14ac:dyDescent="0.3">
      <c r="A11563">
        <v>50</v>
      </c>
      <c r="B11563" s="1">
        <v>46149</v>
      </c>
      <c r="C11563" t="s">
        <v>162</v>
      </c>
      <c r="D11563" t="s">
        <v>227</v>
      </c>
      <c r="E11563" t="s">
        <v>53</v>
      </c>
      <c r="F11563" t="s">
        <v>24</v>
      </c>
      <c r="G11563">
        <v>1</v>
      </c>
      <c r="H11563">
        <v>18.600000000000001</v>
      </c>
      <c r="I11563" t="s">
        <v>77</v>
      </c>
      <c r="J11563" t="s">
        <v>269</v>
      </c>
      <c r="K11563">
        <v>6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 t="s">
        <v>83</v>
      </c>
      <c r="R11563" t="s">
        <v>83</v>
      </c>
      <c r="S11563" t="s">
        <v>83</v>
      </c>
      <c r="T11563" t="str">
        <f>_xlfn.XLOOKUP(A11563,MI_Match_Analysis!$A$2:$A$8,MI_Match_Analysis!$F$2:$F$8,"Not Found")</f>
        <v>Not Found</v>
      </c>
    </row>
    <row r="11564" spans="1:20" hidden="1" x14ac:dyDescent="0.3">
      <c r="A11564">
        <v>50</v>
      </c>
      <c r="B11564" s="1">
        <v>46149</v>
      </c>
      <c r="C11564" t="s">
        <v>162</v>
      </c>
      <c r="D11564" t="s">
        <v>227</v>
      </c>
      <c r="E11564" t="s">
        <v>24</v>
      </c>
      <c r="F11564" t="s">
        <v>53</v>
      </c>
      <c r="G11564">
        <v>2</v>
      </c>
      <c r="H11564">
        <v>0.1</v>
      </c>
      <c r="I11564" t="s">
        <v>291</v>
      </c>
      <c r="J11564" t="s">
        <v>76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 t="s">
        <v>83</v>
      </c>
      <c r="R11564" t="s">
        <v>83</v>
      </c>
      <c r="S11564" t="s">
        <v>83</v>
      </c>
      <c r="T11564" t="str">
        <f>_xlfn.XLOOKUP(A11564,MI_Match_Analysis!$A$2:$A$8,MI_Match_Analysis!$F$2:$F$8,"Not Found")</f>
        <v>Not Found</v>
      </c>
    </row>
    <row r="11565" spans="1:20" hidden="1" x14ac:dyDescent="0.3">
      <c r="A11565">
        <v>50</v>
      </c>
      <c r="B11565" s="1">
        <v>46149</v>
      </c>
      <c r="C11565" t="s">
        <v>162</v>
      </c>
      <c r="D11565" t="s">
        <v>227</v>
      </c>
      <c r="E11565" t="s">
        <v>24</v>
      </c>
      <c r="F11565" t="s">
        <v>53</v>
      </c>
      <c r="G11565">
        <v>2</v>
      </c>
      <c r="H11565">
        <v>0.1</v>
      </c>
      <c r="I11565" t="s">
        <v>291</v>
      </c>
      <c r="J11565" t="s">
        <v>76</v>
      </c>
      <c r="K11565">
        <v>0</v>
      </c>
      <c r="L11565">
        <v>1</v>
      </c>
      <c r="M11565">
        <v>1</v>
      </c>
      <c r="N11565">
        <v>0</v>
      </c>
      <c r="O11565">
        <v>0</v>
      </c>
      <c r="P11565">
        <v>0</v>
      </c>
      <c r="Q11565" t="s">
        <v>83</v>
      </c>
      <c r="R11565" t="s">
        <v>83</v>
      </c>
      <c r="S11565" t="s">
        <v>83</v>
      </c>
      <c r="T11565" t="str">
        <f>_xlfn.XLOOKUP(A11565,MI_Match_Analysis!$A$2:$A$8,MI_Match_Analysis!$F$2:$F$8,"Not Found")</f>
        <v>Not Found</v>
      </c>
    </row>
    <row r="11566" spans="1:20" hidden="1" x14ac:dyDescent="0.3">
      <c r="A11566">
        <v>50</v>
      </c>
      <c r="B11566" s="1">
        <v>46149</v>
      </c>
      <c r="C11566" t="s">
        <v>162</v>
      </c>
      <c r="D11566" t="s">
        <v>227</v>
      </c>
      <c r="E11566" t="s">
        <v>24</v>
      </c>
      <c r="F11566" t="s">
        <v>53</v>
      </c>
      <c r="G11566">
        <v>2</v>
      </c>
      <c r="H11566">
        <v>0.2</v>
      </c>
      <c r="I11566" t="s">
        <v>291</v>
      </c>
      <c r="J11566" t="s">
        <v>76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 t="s">
        <v>83</v>
      </c>
      <c r="R11566" t="s">
        <v>83</v>
      </c>
      <c r="S11566" t="s">
        <v>83</v>
      </c>
      <c r="T11566" t="str">
        <f>_xlfn.XLOOKUP(A11566,MI_Match_Analysis!$A$2:$A$8,MI_Match_Analysis!$F$2:$F$8,"Not Found")</f>
        <v>Not Found</v>
      </c>
    </row>
    <row r="11567" spans="1:20" hidden="1" x14ac:dyDescent="0.3">
      <c r="A11567">
        <v>50</v>
      </c>
      <c r="B11567" s="1">
        <v>46149</v>
      </c>
      <c r="C11567" t="s">
        <v>162</v>
      </c>
      <c r="D11567" t="s">
        <v>227</v>
      </c>
      <c r="E11567" t="s">
        <v>24</v>
      </c>
      <c r="F11567" t="s">
        <v>53</v>
      </c>
      <c r="G11567">
        <v>2</v>
      </c>
      <c r="H11567">
        <v>0.2</v>
      </c>
      <c r="I11567" t="s">
        <v>291</v>
      </c>
      <c r="J11567" t="s">
        <v>76</v>
      </c>
      <c r="K11567">
        <v>0</v>
      </c>
      <c r="L11567">
        <v>1</v>
      </c>
      <c r="M11567">
        <v>1</v>
      </c>
      <c r="N11567">
        <v>0</v>
      </c>
      <c r="O11567">
        <v>0</v>
      </c>
      <c r="P11567">
        <v>0</v>
      </c>
      <c r="Q11567" t="s">
        <v>83</v>
      </c>
      <c r="R11567" t="s">
        <v>83</v>
      </c>
      <c r="S11567" t="s">
        <v>83</v>
      </c>
      <c r="T11567" t="str">
        <f>_xlfn.XLOOKUP(A11567,MI_Match_Analysis!$A$2:$A$8,MI_Match_Analysis!$F$2:$F$8,"Not Found")</f>
        <v>Not Found</v>
      </c>
    </row>
    <row r="11568" spans="1:20" hidden="1" x14ac:dyDescent="0.3">
      <c r="A11568">
        <v>50</v>
      </c>
      <c r="B11568" s="1">
        <v>46149</v>
      </c>
      <c r="C11568" t="s">
        <v>162</v>
      </c>
      <c r="D11568" t="s">
        <v>227</v>
      </c>
      <c r="E11568" t="s">
        <v>24</v>
      </c>
      <c r="F11568" t="s">
        <v>53</v>
      </c>
      <c r="G11568">
        <v>2</v>
      </c>
      <c r="H11568">
        <v>0.3</v>
      </c>
      <c r="I11568" t="s">
        <v>291</v>
      </c>
      <c r="J11568" t="s">
        <v>76</v>
      </c>
      <c r="K11568">
        <v>0</v>
      </c>
      <c r="L11568">
        <v>2</v>
      </c>
      <c r="M11568">
        <v>0</v>
      </c>
      <c r="N11568">
        <v>1</v>
      </c>
      <c r="O11568">
        <v>0</v>
      </c>
      <c r="P11568">
        <v>0</v>
      </c>
      <c r="Q11568" t="s">
        <v>83</v>
      </c>
      <c r="R11568" t="s">
        <v>83</v>
      </c>
      <c r="S11568" t="s">
        <v>83</v>
      </c>
      <c r="T11568" t="str">
        <f>_xlfn.XLOOKUP(A11568,MI_Match_Analysis!$A$2:$A$8,MI_Match_Analysis!$F$2:$F$8,"Not Found")</f>
        <v>Not Found</v>
      </c>
    </row>
    <row r="11569" spans="1:20" hidden="1" x14ac:dyDescent="0.3">
      <c r="A11569">
        <v>50</v>
      </c>
      <c r="B11569" s="1">
        <v>46149</v>
      </c>
      <c r="C11569" t="s">
        <v>162</v>
      </c>
      <c r="D11569" t="s">
        <v>227</v>
      </c>
      <c r="E11569" t="s">
        <v>24</v>
      </c>
      <c r="F11569" t="s">
        <v>53</v>
      </c>
      <c r="G11569">
        <v>2</v>
      </c>
      <c r="H11569">
        <v>0.3</v>
      </c>
      <c r="I11569" t="s">
        <v>291</v>
      </c>
      <c r="J11569" t="s">
        <v>76</v>
      </c>
      <c r="K11569">
        <v>0</v>
      </c>
      <c r="L11569">
        <v>1</v>
      </c>
      <c r="M11569">
        <v>1</v>
      </c>
      <c r="N11569">
        <v>0</v>
      </c>
      <c r="O11569">
        <v>0</v>
      </c>
      <c r="P11569">
        <v>0</v>
      </c>
      <c r="Q11569" t="s">
        <v>83</v>
      </c>
      <c r="R11569" t="s">
        <v>83</v>
      </c>
      <c r="S11569" t="s">
        <v>83</v>
      </c>
      <c r="T11569" t="str">
        <f>_xlfn.XLOOKUP(A11569,MI_Match_Analysis!$A$2:$A$8,MI_Match_Analysis!$F$2:$F$8,"Not Found")</f>
        <v>Not Found</v>
      </c>
    </row>
    <row r="11570" spans="1:20" hidden="1" x14ac:dyDescent="0.3">
      <c r="A11570">
        <v>50</v>
      </c>
      <c r="B11570" s="1">
        <v>46149</v>
      </c>
      <c r="C11570" t="s">
        <v>162</v>
      </c>
      <c r="D11570" t="s">
        <v>227</v>
      </c>
      <c r="E11570" t="s">
        <v>24</v>
      </c>
      <c r="F11570" t="s">
        <v>53</v>
      </c>
      <c r="G11570">
        <v>2</v>
      </c>
      <c r="H11570">
        <v>0.4</v>
      </c>
      <c r="I11570" t="s">
        <v>291</v>
      </c>
      <c r="J11570" t="s">
        <v>76</v>
      </c>
      <c r="K11570">
        <v>4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 t="s">
        <v>83</v>
      </c>
      <c r="R11570" t="s">
        <v>83</v>
      </c>
      <c r="S11570" t="s">
        <v>83</v>
      </c>
      <c r="T11570" t="str">
        <f>_xlfn.XLOOKUP(A11570,MI_Match_Analysis!$A$2:$A$8,MI_Match_Analysis!$F$2:$F$8,"Not Found")</f>
        <v>Not Found</v>
      </c>
    </row>
    <row r="11571" spans="1:20" hidden="1" x14ac:dyDescent="0.3">
      <c r="A11571">
        <v>50</v>
      </c>
      <c r="B11571" s="1">
        <v>46149</v>
      </c>
      <c r="C11571" t="s">
        <v>162</v>
      </c>
      <c r="D11571" t="s">
        <v>227</v>
      </c>
      <c r="E11571" t="s">
        <v>24</v>
      </c>
      <c r="F11571" t="s">
        <v>53</v>
      </c>
      <c r="G11571">
        <v>2</v>
      </c>
      <c r="H11571">
        <v>0.5</v>
      </c>
      <c r="I11571" t="s">
        <v>291</v>
      </c>
      <c r="J11571" t="s">
        <v>76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 t="s">
        <v>165</v>
      </c>
      <c r="R11571" t="s">
        <v>291</v>
      </c>
      <c r="S11571" t="s">
        <v>124</v>
      </c>
      <c r="T11571" t="str">
        <f>_xlfn.XLOOKUP(A11571,MI_Match_Analysis!$A$2:$A$8,MI_Match_Analysis!$F$2:$F$8,"Not Found")</f>
        <v>Not Found</v>
      </c>
    </row>
    <row r="11572" spans="1:20" hidden="1" x14ac:dyDescent="0.3">
      <c r="A11572">
        <v>50</v>
      </c>
      <c r="B11572" s="1">
        <v>46149</v>
      </c>
      <c r="C11572" t="s">
        <v>162</v>
      </c>
      <c r="D11572" t="s">
        <v>227</v>
      </c>
      <c r="E11572" t="s">
        <v>24</v>
      </c>
      <c r="F11572" t="s">
        <v>53</v>
      </c>
      <c r="G11572">
        <v>2</v>
      </c>
      <c r="H11572">
        <v>0.6</v>
      </c>
      <c r="I11572" t="s">
        <v>144</v>
      </c>
      <c r="J11572" t="s">
        <v>76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 t="s">
        <v>83</v>
      </c>
      <c r="R11572" t="s">
        <v>83</v>
      </c>
      <c r="S11572" t="s">
        <v>83</v>
      </c>
      <c r="T11572" t="str">
        <f>_xlfn.XLOOKUP(A11572,MI_Match_Analysis!$A$2:$A$8,MI_Match_Analysis!$F$2:$F$8,"Not Found")</f>
        <v>Not Found</v>
      </c>
    </row>
    <row r="11573" spans="1:20" hidden="1" x14ac:dyDescent="0.3">
      <c r="A11573">
        <v>50</v>
      </c>
      <c r="B11573" s="1">
        <v>46149</v>
      </c>
      <c r="C11573" t="s">
        <v>162</v>
      </c>
      <c r="D11573" t="s">
        <v>227</v>
      </c>
      <c r="E11573" t="s">
        <v>24</v>
      </c>
      <c r="F11573" t="s">
        <v>53</v>
      </c>
      <c r="G11573">
        <v>2</v>
      </c>
      <c r="H11573">
        <v>1.1000000000000001</v>
      </c>
      <c r="I11573" t="s">
        <v>112</v>
      </c>
      <c r="J11573" t="s">
        <v>124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 t="s">
        <v>83</v>
      </c>
      <c r="R11573" t="s">
        <v>83</v>
      </c>
      <c r="S11573" t="s">
        <v>83</v>
      </c>
      <c r="T11573" t="str">
        <f>_xlfn.XLOOKUP(A11573,MI_Match_Analysis!$A$2:$A$8,MI_Match_Analysis!$F$2:$F$8,"Not Found")</f>
        <v>Not Found</v>
      </c>
    </row>
    <row r="11574" spans="1:20" hidden="1" x14ac:dyDescent="0.3">
      <c r="A11574">
        <v>50</v>
      </c>
      <c r="B11574" s="1">
        <v>46149</v>
      </c>
      <c r="C11574" t="s">
        <v>162</v>
      </c>
      <c r="D11574" t="s">
        <v>227</v>
      </c>
      <c r="E11574" t="s">
        <v>24</v>
      </c>
      <c r="F11574" t="s">
        <v>53</v>
      </c>
      <c r="G11574">
        <v>2</v>
      </c>
      <c r="H11574">
        <v>1.2</v>
      </c>
      <c r="I11574" t="s">
        <v>112</v>
      </c>
      <c r="J11574" t="s">
        <v>124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 t="s">
        <v>167</v>
      </c>
      <c r="R11574" t="s">
        <v>112</v>
      </c>
      <c r="S11574" t="s">
        <v>83</v>
      </c>
      <c r="T11574" t="str">
        <f>_xlfn.XLOOKUP(A11574,MI_Match_Analysis!$A$2:$A$8,MI_Match_Analysis!$F$2:$F$8,"Not Found")</f>
        <v>Not Found</v>
      </c>
    </row>
    <row r="11575" spans="1:20" hidden="1" x14ac:dyDescent="0.3">
      <c r="A11575">
        <v>50</v>
      </c>
      <c r="B11575" s="1">
        <v>46149</v>
      </c>
      <c r="C11575" t="s">
        <v>162</v>
      </c>
      <c r="D11575" t="s">
        <v>227</v>
      </c>
      <c r="E11575" t="s">
        <v>24</v>
      </c>
      <c r="F11575" t="s">
        <v>53</v>
      </c>
      <c r="G11575">
        <v>2</v>
      </c>
      <c r="H11575">
        <v>1.3</v>
      </c>
      <c r="I11575" t="s">
        <v>178</v>
      </c>
      <c r="J11575" t="s">
        <v>124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 t="s">
        <v>83</v>
      </c>
      <c r="R11575" t="s">
        <v>83</v>
      </c>
      <c r="S11575" t="s">
        <v>83</v>
      </c>
      <c r="T11575" t="str">
        <f>_xlfn.XLOOKUP(A11575,MI_Match_Analysis!$A$2:$A$8,MI_Match_Analysis!$F$2:$F$8,"Not Found")</f>
        <v>Not Found</v>
      </c>
    </row>
    <row r="11576" spans="1:20" hidden="1" x14ac:dyDescent="0.3">
      <c r="A11576">
        <v>50</v>
      </c>
      <c r="B11576" s="1">
        <v>46149</v>
      </c>
      <c r="C11576" t="s">
        <v>162</v>
      </c>
      <c r="D11576" t="s">
        <v>227</v>
      </c>
      <c r="E11576" t="s">
        <v>24</v>
      </c>
      <c r="F11576" t="s">
        <v>53</v>
      </c>
      <c r="G11576">
        <v>2</v>
      </c>
      <c r="H11576">
        <v>1.4</v>
      </c>
      <c r="I11576" t="s">
        <v>144</v>
      </c>
      <c r="J11576" t="s">
        <v>124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 t="s">
        <v>83</v>
      </c>
      <c r="R11576" t="s">
        <v>83</v>
      </c>
      <c r="S11576" t="s">
        <v>83</v>
      </c>
      <c r="T11576" t="str">
        <f>_xlfn.XLOOKUP(A11576,MI_Match_Analysis!$A$2:$A$8,MI_Match_Analysis!$F$2:$F$8,"Not Found")</f>
        <v>Not Found</v>
      </c>
    </row>
    <row r="11577" spans="1:20" hidden="1" x14ac:dyDescent="0.3">
      <c r="A11577">
        <v>50</v>
      </c>
      <c r="B11577" s="1">
        <v>46149</v>
      </c>
      <c r="C11577" t="s">
        <v>162</v>
      </c>
      <c r="D11577" t="s">
        <v>227</v>
      </c>
      <c r="E11577" t="s">
        <v>24</v>
      </c>
      <c r="F11577" t="s">
        <v>53</v>
      </c>
      <c r="G11577">
        <v>2</v>
      </c>
      <c r="H11577">
        <v>1.5</v>
      </c>
      <c r="I11577" t="s">
        <v>144</v>
      </c>
      <c r="J11577" t="s">
        <v>124</v>
      </c>
      <c r="K11577">
        <v>6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 t="s">
        <v>83</v>
      </c>
      <c r="R11577" t="s">
        <v>83</v>
      </c>
      <c r="S11577" t="s">
        <v>83</v>
      </c>
      <c r="T11577" t="str">
        <f>_xlfn.XLOOKUP(A11577,MI_Match_Analysis!$A$2:$A$8,MI_Match_Analysis!$F$2:$F$8,"Not Found")</f>
        <v>Not Found</v>
      </c>
    </row>
    <row r="11578" spans="1:20" hidden="1" x14ac:dyDescent="0.3">
      <c r="A11578">
        <v>50</v>
      </c>
      <c r="B11578" s="1">
        <v>46149</v>
      </c>
      <c r="C11578" t="s">
        <v>162</v>
      </c>
      <c r="D11578" t="s">
        <v>227</v>
      </c>
      <c r="E11578" t="s">
        <v>24</v>
      </c>
      <c r="F11578" t="s">
        <v>53</v>
      </c>
      <c r="G11578">
        <v>2</v>
      </c>
      <c r="H11578">
        <v>1.6</v>
      </c>
      <c r="I11578" t="s">
        <v>144</v>
      </c>
      <c r="J11578" t="s">
        <v>124</v>
      </c>
      <c r="K11578">
        <v>1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 t="s">
        <v>83</v>
      </c>
      <c r="R11578" t="s">
        <v>83</v>
      </c>
      <c r="S11578" t="s">
        <v>83</v>
      </c>
      <c r="T11578" t="str">
        <f>_xlfn.XLOOKUP(A11578,MI_Match_Analysis!$A$2:$A$8,MI_Match_Analysis!$F$2:$F$8,"Not Found")</f>
        <v>Not Found</v>
      </c>
    </row>
    <row r="11579" spans="1:20" hidden="1" x14ac:dyDescent="0.3">
      <c r="A11579">
        <v>50</v>
      </c>
      <c r="B11579" s="1">
        <v>46149</v>
      </c>
      <c r="C11579" t="s">
        <v>162</v>
      </c>
      <c r="D11579" t="s">
        <v>227</v>
      </c>
      <c r="E11579" t="s">
        <v>24</v>
      </c>
      <c r="F11579" t="s">
        <v>53</v>
      </c>
      <c r="G11579">
        <v>2</v>
      </c>
      <c r="H11579">
        <v>2.1</v>
      </c>
      <c r="I11579" t="s">
        <v>144</v>
      </c>
      <c r="J11579" t="s">
        <v>76</v>
      </c>
      <c r="K11579">
        <v>1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 t="s">
        <v>83</v>
      </c>
      <c r="R11579" t="s">
        <v>83</v>
      </c>
      <c r="S11579" t="s">
        <v>83</v>
      </c>
      <c r="T11579" t="str">
        <f>_xlfn.XLOOKUP(A11579,MI_Match_Analysis!$A$2:$A$8,MI_Match_Analysis!$F$2:$F$8,"Not Found")</f>
        <v>Not Found</v>
      </c>
    </row>
    <row r="11580" spans="1:20" hidden="1" x14ac:dyDescent="0.3">
      <c r="A11580">
        <v>50</v>
      </c>
      <c r="B11580" s="1">
        <v>46149</v>
      </c>
      <c r="C11580" t="s">
        <v>162</v>
      </c>
      <c r="D11580" t="s">
        <v>227</v>
      </c>
      <c r="E11580" t="s">
        <v>24</v>
      </c>
      <c r="F11580" t="s">
        <v>53</v>
      </c>
      <c r="G11580">
        <v>2</v>
      </c>
      <c r="H11580">
        <v>2.2000000000000002</v>
      </c>
      <c r="I11580" t="s">
        <v>178</v>
      </c>
      <c r="J11580" t="s">
        <v>76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 t="s">
        <v>83</v>
      </c>
      <c r="R11580" t="s">
        <v>83</v>
      </c>
      <c r="S11580" t="s">
        <v>83</v>
      </c>
      <c r="T11580" t="str">
        <f>_xlfn.XLOOKUP(A11580,MI_Match_Analysis!$A$2:$A$8,MI_Match_Analysis!$F$2:$F$8,"Not Found")</f>
        <v>Not Found</v>
      </c>
    </row>
    <row r="11581" spans="1:20" hidden="1" x14ac:dyDescent="0.3">
      <c r="A11581">
        <v>50</v>
      </c>
      <c r="B11581" s="1">
        <v>46149</v>
      </c>
      <c r="C11581" t="s">
        <v>162</v>
      </c>
      <c r="D11581" t="s">
        <v>227</v>
      </c>
      <c r="E11581" t="s">
        <v>24</v>
      </c>
      <c r="F11581" t="s">
        <v>53</v>
      </c>
      <c r="G11581">
        <v>2</v>
      </c>
      <c r="H11581">
        <v>2.2999999999999998</v>
      </c>
      <c r="I11581" t="s">
        <v>178</v>
      </c>
      <c r="J11581" t="s">
        <v>76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 t="s">
        <v>83</v>
      </c>
      <c r="R11581" t="s">
        <v>83</v>
      </c>
      <c r="S11581" t="s">
        <v>83</v>
      </c>
      <c r="T11581" t="str">
        <f>_xlfn.XLOOKUP(A11581,MI_Match_Analysis!$A$2:$A$8,MI_Match_Analysis!$F$2:$F$8,"Not Found")</f>
        <v>Not Found</v>
      </c>
    </row>
    <row r="11582" spans="1:20" hidden="1" x14ac:dyDescent="0.3">
      <c r="A11582">
        <v>50</v>
      </c>
      <c r="B11582" s="1">
        <v>46149</v>
      </c>
      <c r="C11582" t="s">
        <v>162</v>
      </c>
      <c r="D11582" t="s">
        <v>227</v>
      </c>
      <c r="E11582" t="s">
        <v>24</v>
      </c>
      <c r="F11582" t="s">
        <v>53</v>
      </c>
      <c r="G11582">
        <v>2</v>
      </c>
      <c r="H11582">
        <v>2.4</v>
      </c>
      <c r="I11582" t="s">
        <v>178</v>
      </c>
      <c r="J11582" t="s">
        <v>76</v>
      </c>
      <c r="K11582">
        <v>1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 t="s">
        <v>83</v>
      </c>
      <c r="R11582" t="s">
        <v>83</v>
      </c>
      <c r="S11582" t="s">
        <v>83</v>
      </c>
      <c r="T11582" t="str">
        <f>_xlfn.XLOOKUP(A11582,MI_Match_Analysis!$A$2:$A$8,MI_Match_Analysis!$F$2:$F$8,"Not Found")</f>
        <v>Not Found</v>
      </c>
    </row>
    <row r="11583" spans="1:20" hidden="1" x14ac:dyDescent="0.3">
      <c r="A11583">
        <v>50</v>
      </c>
      <c r="B11583" s="1">
        <v>46149</v>
      </c>
      <c r="C11583" t="s">
        <v>162</v>
      </c>
      <c r="D11583" t="s">
        <v>227</v>
      </c>
      <c r="E11583" t="s">
        <v>24</v>
      </c>
      <c r="F11583" t="s">
        <v>53</v>
      </c>
      <c r="G11583">
        <v>2</v>
      </c>
      <c r="H11583">
        <v>2.5</v>
      </c>
      <c r="I11583" t="s">
        <v>144</v>
      </c>
      <c r="J11583" t="s">
        <v>76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 t="s">
        <v>83</v>
      </c>
      <c r="R11583" t="s">
        <v>83</v>
      </c>
      <c r="S11583" t="s">
        <v>83</v>
      </c>
      <c r="T11583" t="str">
        <f>_xlfn.XLOOKUP(A11583,MI_Match_Analysis!$A$2:$A$8,MI_Match_Analysis!$F$2:$F$8,"Not Found")</f>
        <v>Not Found</v>
      </c>
    </row>
    <row r="11584" spans="1:20" hidden="1" x14ac:dyDescent="0.3">
      <c r="A11584">
        <v>50</v>
      </c>
      <c r="B11584" s="1">
        <v>46149</v>
      </c>
      <c r="C11584" t="s">
        <v>162</v>
      </c>
      <c r="D11584" t="s">
        <v>227</v>
      </c>
      <c r="E11584" t="s">
        <v>24</v>
      </c>
      <c r="F11584" t="s">
        <v>53</v>
      </c>
      <c r="G11584">
        <v>2</v>
      </c>
      <c r="H11584">
        <v>2.6</v>
      </c>
      <c r="I11584" t="s">
        <v>144</v>
      </c>
      <c r="J11584" t="s">
        <v>76</v>
      </c>
      <c r="K11584">
        <v>1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 t="s">
        <v>83</v>
      </c>
      <c r="R11584" t="s">
        <v>83</v>
      </c>
      <c r="S11584" t="s">
        <v>83</v>
      </c>
      <c r="T11584" t="str">
        <f>_xlfn.XLOOKUP(A11584,MI_Match_Analysis!$A$2:$A$8,MI_Match_Analysis!$F$2:$F$8,"Not Found")</f>
        <v>Not Found</v>
      </c>
    </row>
    <row r="11585" spans="1:20" hidden="1" x14ac:dyDescent="0.3">
      <c r="A11585">
        <v>50</v>
      </c>
      <c r="B11585" s="1">
        <v>46149</v>
      </c>
      <c r="C11585" t="s">
        <v>162</v>
      </c>
      <c r="D11585" t="s">
        <v>227</v>
      </c>
      <c r="E11585" t="s">
        <v>24</v>
      </c>
      <c r="F11585" t="s">
        <v>53</v>
      </c>
      <c r="G11585">
        <v>2</v>
      </c>
      <c r="H11585">
        <v>3.1</v>
      </c>
      <c r="I11585" t="s">
        <v>144</v>
      </c>
      <c r="J11585" t="s">
        <v>286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 t="s">
        <v>83</v>
      </c>
      <c r="R11585" t="s">
        <v>83</v>
      </c>
      <c r="S11585" t="s">
        <v>83</v>
      </c>
      <c r="T11585" t="str">
        <f>_xlfn.XLOOKUP(A11585,MI_Match_Analysis!$A$2:$A$8,MI_Match_Analysis!$F$2:$F$8,"Not Found")</f>
        <v>Not Found</v>
      </c>
    </row>
    <row r="11586" spans="1:20" hidden="1" x14ac:dyDescent="0.3">
      <c r="A11586">
        <v>50</v>
      </c>
      <c r="B11586" s="1">
        <v>46149</v>
      </c>
      <c r="C11586" t="s">
        <v>162</v>
      </c>
      <c r="D11586" t="s">
        <v>227</v>
      </c>
      <c r="E11586" t="s">
        <v>24</v>
      </c>
      <c r="F11586" t="s">
        <v>53</v>
      </c>
      <c r="G11586">
        <v>2</v>
      </c>
      <c r="H11586">
        <v>3.2</v>
      </c>
      <c r="I11586" t="s">
        <v>144</v>
      </c>
      <c r="J11586" t="s">
        <v>286</v>
      </c>
      <c r="K11586">
        <v>1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 t="s">
        <v>83</v>
      </c>
      <c r="R11586" t="s">
        <v>83</v>
      </c>
      <c r="S11586" t="s">
        <v>83</v>
      </c>
      <c r="T11586" t="str">
        <f>_xlfn.XLOOKUP(A11586,MI_Match_Analysis!$A$2:$A$8,MI_Match_Analysis!$F$2:$F$8,"Not Found")</f>
        <v>Not Found</v>
      </c>
    </row>
    <row r="11587" spans="1:20" hidden="1" x14ac:dyDescent="0.3">
      <c r="A11587">
        <v>50</v>
      </c>
      <c r="B11587" s="1">
        <v>46149</v>
      </c>
      <c r="C11587" t="s">
        <v>162</v>
      </c>
      <c r="D11587" t="s">
        <v>227</v>
      </c>
      <c r="E11587" t="s">
        <v>24</v>
      </c>
      <c r="F11587" t="s">
        <v>53</v>
      </c>
      <c r="G11587">
        <v>2</v>
      </c>
      <c r="H11587">
        <v>3.3</v>
      </c>
      <c r="I11587" t="s">
        <v>178</v>
      </c>
      <c r="J11587" t="s">
        <v>286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 t="s">
        <v>83</v>
      </c>
      <c r="R11587" t="s">
        <v>83</v>
      </c>
      <c r="S11587" t="s">
        <v>83</v>
      </c>
      <c r="T11587" t="str">
        <f>_xlfn.XLOOKUP(A11587,MI_Match_Analysis!$A$2:$A$8,MI_Match_Analysis!$F$2:$F$8,"Not Found")</f>
        <v>Not Found</v>
      </c>
    </row>
    <row r="11588" spans="1:20" hidden="1" x14ac:dyDescent="0.3">
      <c r="A11588">
        <v>50</v>
      </c>
      <c r="B11588" s="1">
        <v>46149</v>
      </c>
      <c r="C11588" t="s">
        <v>162</v>
      </c>
      <c r="D11588" t="s">
        <v>227</v>
      </c>
      <c r="E11588" t="s">
        <v>24</v>
      </c>
      <c r="F11588" t="s">
        <v>53</v>
      </c>
      <c r="G11588">
        <v>2</v>
      </c>
      <c r="H11588">
        <v>3.4</v>
      </c>
      <c r="I11588" t="s">
        <v>178</v>
      </c>
      <c r="J11588" t="s">
        <v>286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 t="s">
        <v>83</v>
      </c>
      <c r="R11588" t="s">
        <v>83</v>
      </c>
      <c r="S11588" t="s">
        <v>83</v>
      </c>
      <c r="T11588" t="str">
        <f>_xlfn.XLOOKUP(A11588,MI_Match_Analysis!$A$2:$A$8,MI_Match_Analysis!$F$2:$F$8,"Not Found")</f>
        <v>Not Found</v>
      </c>
    </row>
    <row r="11589" spans="1:20" hidden="1" x14ac:dyDescent="0.3">
      <c r="A11589">
        <v>50</v>
      </c>
      <c r="B11589" s="1">
        <v>46149</v>
      </c>
      <c r="C11589" t="s">
        <v>162</v>
      </c>
      <c r="D11589" t="s">
        <v>227</v>
      </c>
      <c r="E11589" t="s">
        <v>24</v>
      </c>
      <c r="F11589" t="s">
        <v>53</v>
      </c>
      <c r="G11589">
        <v>2</v>
      </c>
      <c r="H11589">
        <v>3.5</v>
      </c>
      <c r="I11589" t="s">
        <v>178</v>
      </c>
      <c r="J11589" t="s">
        <v>286</v>
      </c>
      <c r="K11589">
        <v>4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 t="s">
        <v>83</v>
      </c>
      <c r="R11589" t="s">
        <v>83</v>
      </c>
      <c r="S11589" t="s">
        <v>83</v>
      </c>
      <c r="T11589" t="str">
        <f>_xlfn.XLOOKUP(A11589,MI_Match_Analysis!$A$2:$A$8,MI_Match_Analysis!$F$2:$F$8,"Not Found")</f>
        <v>Not Found</v>
      </c>
    </row>
    <row r="11590" spans="1:20" hidden="1" x14ac:dyDescent="0.3">
      <c r="A11590">
        <v>50</v>
      </c>
      <c r="B11590" s="1">
        <v>46149</v>
      </c>
      <c r="C11590" t="s">
        <v>162</v>
      </c>
      <c r="D11590" t="s">
        <v>227</v>
      </c>
      <c r="E11590" t="s">
        <v>24</v>
      </c>
      <c r="F11590" t="s">
        <v>53</v>
      </c>
      <c r="G11590">
        <v>2</v>
      </c>
      <c r="H11590">
        <v>3.6</v>
      </c>
      <c r="I11590" t="s">
        <v>178</v>
      </c>
      <c r="J11590" t="s">
        <v>286</v>
      </c>
      <c r="K11590">
        <v>1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 t="s">
        <v>83</v>
      </c>
      <c r="R11590" t="s">
        <v>83</v>
      </c>
      <c r="S11590" t="s">
        <v>83</v>
      </c>
      <c r="T11590" t="str">
        <f>_xlfn.XLOOKUP(A11590,MI_Match_Analysis!$A$2:$A$8,MI_Match_Analysis!$F$2:$F$8,"Not Found")</f>
        <v>Not Found</v>
      </c>
    </row>
    <row r="11591" spans="1:20" hidden="1" x14ac:dyDescent="0.3">
      <c r="A11591">
        <v>50</v>
      </c>
      <c r="B11591" s="1">
        <v>46149</v>
      </c>
      <c r="C11591" t="s">
        <v>162</v>
      </c>
      <c r="D11591" t="s">
        <v>227</v>
      </c>
      <c r="E11591" t="s">
        <v>24</v>
      </c>
      <c r="F11591" t="s">
        <v>53</v>
      </c>
      <c r="G11591">
        <v>2</v>
      </c>
      <c r="H11591">
        <v>4.0999999999999996</v>
      </c>
      <c r="I11591" t="s">
        <v>178</v>
      </c>
      <c r="J11591" t="s">
        <v>76</v>
      </c>
      <c r="K11591">
        <v>4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 t="s">
        <v>83</v>
      </c>
      <c r="R11591" t="s">
        <v>83</v>
      </c>
      <c r="S11591" t="s">
        <v>83</v>
      </c>
      <c r="T11591" t="str">
        <f>_xlfn.XLOOKUP(A11591,MI_Match_Analysis!$A$2:$A$8,MI_Match_Analysis!$F$2:$F$8,"Not Found")</f>
        <v>Not Found</v>
      </c>
    </row>
    <row r="11592" spans="1:20" hidden="1" x14ac:dyDescent="0.3">
      <c r="A11592">
        <v>50</v>
      </c>
      <c r="B11592" s="1">
        <v>46149</v>
      </c>
      <c r="C11592" t="s">
        <v>162</v>
      </c>
      <c r="D11592" t="s">
        <v>227</v>
      </c>
      <c r="E11592" t="s">
        <v>24</v>
      </c>
      <c r="F11592" t="s">
        <v>53</v>
      </c>
      <c r="G11592">
        <v>2</v>
      </c>
      <c r="H11592">
        <v>4.2</v>
      </c>
      <c r="I11592" t="s">
        <v>178</v>
      </c>
      <c r="J11592" t="s">
        <v>76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 t="s">
        <v>83</v>
      </c>
      <c r="R11592" t="s">
        <v>83</v>
      </c>
      <c r="S11592" t="s">
        <v>83</v>
      </c>
      <c r="T11592" t="str">
        <f>_xlfn.XLOOKUP(A11592,MI_Match_Analysis!$A$2:$A$8,MI_Match_Analysis!$F$2:$F$8,"Not Found")</f>
        <v>Not Found</v>
      </c>
    </row>
    <row r="11593" spans="1:20" hidden="1" x14ac:dyDescent="0.3">
      <c r="A11593">
        <v>50</v>
      </c>
      <c r="B11593" s="1">
        <v>46149</v>
      </c>
      <c r="C11593" t="s">
        <v>162</v>
      </c>
      <c r="D11593" t="s">
        <v>227</v>
      </c>
      <c r="E11593" t="s">
        <v>24</v>
      </c>
      <c r="F11593" t="s">
        <v>53</v>
      </c>
      <c r="G11593">
        <v>2</v>
      </c>
      <c r="H11593">
        <v>4.3</v>
      </c>
      <c r="I11593" t="s">
        <v>178</v>
      </c>
      <c r="J11593" t="s">
        <v>76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 t="s">
        <v>83</v>
      </c>
      <c r="R11593" t="s">
        <v>83</v>
      </c>
      <c r="S11593" t="s">
        <v>83</v>
      </c>
      <c r="T11593" t="str">
        <f>_xlfn.XLOOKUP(A11593,MI_Match_Analysis!$A$2:$A$8,MI_Match_Analysis!$F$2:$F$8,"Not Found")</f>
        <v>Not Found</v>
      </c>
    </row>
    <row r="11594" spans="1:20" hidden="1" x14ac:dyDescent="0.3">
      <c r="A11594">
        <v>50</v>
      </c>
      <c r="B11594" s="1">
        <v>46149</v>
      </c>
      <c r="C11594" t="s">
        <v>162</v>
      </c>
      <c r="D11594" t="s">
        <v>227</v>
      </c>
      <c r="E11594" t="s">
        <v>24</v>
      </c>
      <c r="F11594" t="s">
        <v>53</v>
      </c>
      <c r="G11594">
        <v>2</v>
      </c>
      <c r="H11594">
        <v>4.4000000000000004</v>
      </c>
      <c r="I11594" t="s">
        <v>178</v>
      </c>
      <c r="J11594" t="s">
        <v>76</v>
      </c>
      <c r="K11594">
        <v>1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 t="s">
        <v>83</v>
      </c>
      <c r="R11594" t="s">
        <v>83</v>
      </c>
      <c r="S11594" t="s">
        <v>83</v>
      </c>
      <c r="T11594" t="str">
        <f>_xlfn.XLOOKUP(A11594,MI_Match_Analysis!$A$2:$A$8,MI_Match_Analysis!$F$2:$F$8,"Not Found")</f>
        <v>Not Found</v>
      </c>
    </row>
    <row r="11595" spans="1:20" hidden="1" x14ac:dyDescent="0.3">
      <c r="A11595">
        <v>50</v>
      </c>
      <c r="B11595" s="1">
        <v>46149</v>
      </c>
      <c r="C11595" t="s">
        <v>162</v>
      </c>
      <c r="D11595" t="s">
        <v>227</v>
      </c>
      <c r="E11595" t="s">
        <v>24</v>
      </c>
      <c r="F11595" t="s">
        <v>53</v>
      </c>
      <c r="G11595">
        <v>2</v>
      </c>
      <c r="H11595">
        <v>4.5</v>
      </c>
      <c r="I11595" t="s">
        <v>144</v>
      </c>
      <c r="J11595" t="s">
        <v>76</v>
      </c>
      <c r="K11595">
        <v>4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 t="s">
        <v>83</v>
      </c>
      <c r="R11595" t="s">
        <v>83</v>
      </c>
      <c r="S11595" t="s">
        <v>83</v>
      </c>
      <c r="T11595" t="str">
        <f>_xlfn.XLOOKUP(A11595,MI_Match_Analysis!$A$2:$A$8,MI_Match_Analysis!$F$2:$F$8,"Not Found")</f>
        <v>Not Found</v>
      </c>
    </row>
    <row r="11596" spans="1:20" hidden="1" x14ac:dyDescent="0.3">
      <c r="A11596">
        <v>50</v>
      </c>
      <c r="B11596" s="1">
        <v>46149</v>
      </c>
      <c r="C11596" t="s">
        <v>162</v>
      </c>
      <c r="D11596" t="s">
        <v>227</v>
      </c>
      <c r="E11596" t="s">
        <v>24</v>
      </c>
      <c r="F11596" t="s">
        <v>53</v>
      </c>
      <c r="G11596">
        <v>2</v>
      </c>
      <c r="H11596">
        <v>4.5999999999999996</v>
      </c>
      <c r="I11596" t="s">
        <v>144</v>
      </c>
      <c r="J11596" t="s">
        <v>76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 t="s">
        <v>83</v>
      </c>
      <c r="R11596" t="s">
        <v>83</v>
      </c>
      <c r="S11596" t="s">
        <v>83</v>
      </c>
      <c r="T11596" t="str">
        <f>_xlfn.XLOOKUP(A11596,MI_Match_Analysis!$A$2:$A$8,MI_Match_Analysis!$F$2:$F$8,"Not Found")</f>
        <v>Not Found</v>
      </c>
    </row>
    <row r="11597" spans="1:20" hidden="1" x14ac:dyDescent="0.3">
      <c r="A11597">
        <v>50</v>
      </c>
      <c r="B11597" s="1">
        <v>46149</v>
      </c>
      <c r="C11597" t="s">
        <v>162</v>
      </c>
      <c r="D11597" t="s">
        <v>227</v>
      </c>
      <c r="E11597" t="s">
        <v>24</v>
      </c>
      <c r="F11597" t="s">
        <v>53</v>
      </c>
      <c r="G11597">
        <v>2</v>
      </c>
      <c r="H11597">
        <v>5.0999999999999996</v>
      </c>
      <c r="I11597" t="s">
        <v>178</v>
      </c>
      <c r="J11597" t="s">
        <v>124</v>
      </c>
      <c r="K11597">
        <v>1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 t="s">
        <v>83</v>
      </c>
      <c r="R11597" t="s">
        <v>83</v>
      </c>
      <c r="S11597" t="s">
        <v>83</v>
      </c>
      <c r="T11597" t="str">
        <f>_xlfn.XLOOKUP(A11597,MI_Match_Analysis!$A$2:$A$8,MI_Match_Analysis!$F$2:$F$8,"Not Found")</f>
        <v>Not Found</v>
      </c>
    </row>
    <row r="11598" spans="1:20" hidden="1" x14ac:dyDescent="0.3">
      <c r="A11598">
        <v>50</v>
      </c>
      <c r="B11598" s="1">
        <v>46149</v>
      </c>
      <c r="C11598" t="s">
        <v>162</v>
      </c>
      <c r="D11598" t="s">
        <v>227</v>
      </c>
      <c r="E11598" t="s">
        <v>24</v>
      </c>
      <c r="F11598" t="s">
        <v>53</v>
      </c>
      <c r="G11598">
        <v>2</v>
      </c>
      <c r="H11598">
        <v>5.2</v>
      </c>
      <c r="I11598" t="s">
        <v>144</v>
      </c>
      <c r="J11598" t="s">
        <v>124</v>
      </c>
      <c r="K11598">
        <v>2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 t="s">
        <v>83</v>
      </c>
      <c r="R11598" t="s">
        <v>83</v>
      </c>
      <c r="S11598" t="s">
        <v>83</v>
      </c>
      <c r="T11598" t="str">
        <f>_xlfn.XLOOKUP(A11598,MI_Match_Analysis!$A$2:$A$8,MI_Match_Analysis!$F$2:$F$8,"Not Found")</f>
        <v>Not Found</v>
      </c>
    </row>
    <row r="11599" spans="1:20" hidden="1" x14ac:dyDescent="0.3">
      <c r="A11599">
        <v>50</v>
      </c>
      <c r="B11599" s="1">
        <v>46149</v>
      </c>
      <c r="C11599" t="s">
        <v>162</v>
      </c>
      <c r="D11599" t="s">
        <v>227</v>
      </c>
      <c r="E11599" t="s">
        <v>24</v>
      </c>
      <c r="F11599" t="s">
        <v>53</v>
      </c>
      <c r="G11599">
        <v>2</v>
      </c>
      <c r="H11599">
        <v>5.3</v>
      </c>
      <c r="I11599" t="s">
        <v>144</v>
      </c>
      <c r="J11599" t="s">
        <v>124</v>
      </c>
      <c r="K11599">
        <v>1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 t="s">
        <v>83</v>
      </c>
      <c r="R11599" t="s">
        <v>83</v>
      </c>
      <c r="S11599" t="s">
        <v>83</v>
      </c>
      <c r="T11599" t="str">
        <f>_xlfn.XLOOKUP(A11599,MI_Match_Analysis!$A$2:$A$8,MI_Match_Analysis!$F$2:$F$8,"Not Found")</f>
        <v>Not Found</v>
      </c>
    </row>
    <row r="11600" spans="1:20" hidden="1" x14ac:dyDescent="0.3">
      <c r="A11600">
        <v>50</v>
      </c>
      <c r="B11600" s="1">
        <v>46149</v>
      </c>
      <c r="C11600" t="s">
        <v>162</v>
      </c>
      <c r="D11600" t="s">
        <v>227</v>
      </c>
      <c r="E11600" t="s">
        <v>24</v>
      </c>
      <c r="F11600" t="s">
        <v>53</v>
      </c>
      <c r="G11600">
        <v>2</v>
      </c>
      <c r="H11600">
        <v>5.4</v>
      </c>
      <c r="I11600" t="s">
        <v>178</v>
      </c>
      <c r="J11600" t="s">
        <v>124</v>
      </c>
      <c r="K11600">
        <v>1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 t="s">
        <v>83</v>
      </c>
      <c r="R11600" t="s">
        <v>83</v>
      </c>
      <c r="S11600" t="s">
        <v>83</v>
      </c>
      <c r="T11600" t="str">
        <f>_xlfn.XLOOKUP(A11600,MI_Match_Analysis!$A$2:$A$8,MI_Match_Analysis!$F$2:$F$8,"Not Found")</f>
        <v>Not Found</v>
      </c>
    </row>
    <row r="11601" spans="1:20" hidden="1" x14ac:dyDescent="0.3">
      <c r="A11601">
        <v>50</v>
      </c>
      <c r="B11601" s="1">
        <v>46149</v>
      </c>
      <c r="C11601" t="s">
        <v>162</v>
      </c>
      <c r="D11601" t="s">
        <v>227</v>
      </c>
      <c r="E11601" t="s">
        <v>24</v>
      </c>
      <c r="F11601" t="s">
        <v>53</v>
      </c>
      <c r="G11601">
        <v>2</v>
      </c>
      <c r="H11601">
        <v>5.5</v>
      </c>
      <c r="I11601" t="s">
        <v>144</v>
      </c>
      <c r="J11601" t="s">
        <v>124</v>
      </c>
      <c r="K11601">
        <v>4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 t="s">
        <v>83</v>
      </c>
      <c r="R11601" t="s">
        <v>83</v>
      </c>
      <c r="S11601" t="s">
        <v>83</v>
      </c>
      <c r="T11601" t="str">
        <f>_xlfn.XLOOKUP(A11601,MI_Match_Analysis!$A$2:$A$8,MI_Match_Analysis!$F$2:$F$8,"Not Found")</f>
        <v>Not Found</v>
      </c>
    </row>
    <row r="11602" spans="1:20" hidden="1" x14ac:dyDescent="0.3">
      <c r="A11602">
        <v>50</v>
      </c>
      <c r="B11602" s="1">
        <v>46149</v>
      </c>
      <c r="C11602" t="s">
        <v>162</v>
      </c>
      <c r="D11602" t="s">
        <v>227</v>
      </c>
      <c r="E11602" t="s">
        <v>24</v>
      </c>
      <c r="F11602" t="s">
        <v>53</v>
      </c>
      <c r="G11602">
        <v>2</v>
      </c>
      <c r="H11602">
        <v>5.6</v>
      </c>
      <c r="I11602" t="s">
        <v>144</v>
      </c>
      <c r="J11602" t="s">
        <v>124</v>
      </c>
      <c r="K11602">
        <v>1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 t="s">
        <v>83</v>
      </c>
      <c r="R11602" t="s">
        <v>83</v>
      </c>
      <c r="S11602" t="s">
        <v>83</v>
      </c>
      <c r="T11602" t="str">
        <f>_xlfn.XLOOKUP(A11602,MI_Match_Analysis!$A$2:$A$8,MI_Match_Analysis!$F$2:$F$8,"Not Found")</f>
        <v>Not Found</v>
      </c>
    </row>
    <row r="11603" spans="1:20" hidden="1" x14ac:dyDescent="0.3">
      <c r="A11603">
        <v>50</v>
      </c>
      <c r="B11603" s="1">
        <v>46149</v>
      </c>
      <c r="C11603" t="s">
        <v>162</v>
      </c>
      <c r="D11603" t="s">
        <v>227</v>
      </c>
      <c r="E11603" t="s">
        <v>24</v>
      </c>
      <c r="F11603" t="s">
        <v>53</v>
      </c>
      <c r="G11603">
        <v>2</v>
      </c>
      <c r="H11603">
        <v>6.1</v>
      </c>
      <c r="I11603" t="s">
        <v>144</v>
      </c>
      <c r="J11603" t="s">
        <v>254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 t="s">
        <v>83</v>
      </c>
      <c r="R11603" t="s">
        <v>83</v>
      </c>
      <c r="S11603" t="s">
        <v>83</v>
      </c>
      <c r="T11603" t="str">
        <f>_xlfn.XLOOKUP(A11603,MI_Match_Analysis!$A$2:$A$8,MI_Match_Analysis!$F$2:$F$8,"Not Found")</f>
        <v>Not Found</v>
      </c>
    </row>
    <row r="11604" spans="1:20" hidden="1" x14ac:dyDescent="0.3">
      <c r="A11604">
        <v>50</v>
      </c>
      <c r="B11604" s="1">
        <v>46149</v>
      </c>
      <c r="C11604" t="s">
        <v>162</v>
      </c>
      <c r="D11604" t="s">
        <v>227</v>
      </c>
      <c r="E11604" t="s">
        <v>24</v>
      </c>
      <c r="F11604" t="s">
        <v>53</v>
      </c>
      <c r="G11604">
        <v>2</v>
      </c>
      <c r="H11604">
        <v>6.2</v>
      </c>
      <c r="I11604" t="s">
        <v>178</v>
      </c>
      <c r="J11604" t="s">
        <v>254</v>
      </c>
      <c r="K11604">
        <v>6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 t="s">
        <v>83</v>
      </c>
      <c r="R11604" t="s">
        <v>83</v>
      </c>
      <c r="S11604" t="s">
        <v>83</v>
      </c>
      <c r="T11604" t="str">
        <f>_xlfn.XLOOKUP(A11604,MI_Match_Analysis!$A$2:$A$8,MI_Match_Analysis!$F$2:$F$8,"Not Found")</f>
        <v>Not Found</v>
      </c>
    </row>
    <row r="11605" spans="1:20" hidden="1" x14ac:dyDescent="0.3">
      <c r="A11605">
        <v>50</v>
      </c>
      <c r="B11605" s="1">
        <v>46149</v>
      </c>
      <c r="C11605" t="s">
        <v>162</v>
      </c>
      <c r="D11605" t="s">
        <v>227</v>
      </c>
      <c r="E11605" t="s">
        <v>24</v>
      </c>
      <c r="F11605" t="s">
        <v>53</v>
      </c>
      <c r="G11605">
        <v>2</v>
      </c>
      <c r="H11605">
        <v>6.3</v>
      </c>
      <c r="I11605" t="s">
        <v>178</v>
      </c>
      <c r="J11605" t="s">
        <v>254</v>
      </c>
      <c r="K11605">
        <v>1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 t="s">
        <v>83</v>
      </c>
      <c r="R11605" t="s">
        <v>83</v>
      </c>
      <c r="S11605" t="s">
        <v>83</v>
      </c>
      <c r="T11605" t="str">
        <f>_xlfn.XLOOKUP(A11605,MI_Match_Analysis!$A$2:$A$8,MI_Match_Analysis!$F$2:$F$8,"Not Found")</f>
        <v>Not Found</v>
      </c>
    </row>
    <row r="11606" spans="1:20" hidden="1" x14ac:dyDescent="0.3">
      <c r="A11606">
        <v>50</v>
      </c>
      <c r="B11606" s="1">
        <v>46149</v>
      </c>
      <c r="C11606" t="s">
        <v>162</v>
      </c>
      <c r="D11606" t="s">
        <v>227</v>
      </c>
      <c r="E11606" t="s">
        <v>24</v>
      </c>
      <c r="F11606" t="s">
        <v>53</v>
      </c>
      <c r="G11606">
        <v>2</v>
      </c>
      <c r="H11606">
        <v>6.4</v>
      </c>
      <c r="I11606" t="s">
        <v>144</v>
      </c>
      <c r="J11606" t="s">
        <v>254</v>
      </c>
      <c r="K11606">
        <v>2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 t="s">
        <v>83</v>
      </c>
      <c r="R11606" t="s">
        <v>83</v>
      </c>
      <c r="S11606" t="s">
        <v>83</v>
      </c>
      <c r="T11606" t="str">
        <f>_xlfn.XLOOKUP(A11606,MI_Match_Analysis!$A$2:$A$8,MI_Match_Analysis!$F$2:$F$8,"Not Found")</f>
        <v>Not Found</v>
      </c>
    </row>
    <row r="11607" spans="1:20" hidden="1" x14ac:dyDescent="0.3">
      <c r="A11607">
        <v>50</v>
      </c>
      <c r="B11607" s="1">
        <v>46149</v>
      </c>
      <c r="C11607" t="s">
        <v>162</v>
      </c>
      <c r="D11607" t="s">
        <v>227</v>
      </c>
      <c r="E11607" t="s">
        <v>24</v>
      </c>
      <c r="F11607" t="s">
        <v>53</v>
      </c>
      <c r="G11607">
        <v>2</v>
      </c>
      <c r="H11607">
        <v>6.5</v>
      </c>
      <c r="I11607" t="s">
        <v>144</v>
      </c>
      <c r="J11607" t="s">
        <v>254</v>
      </c>
      <c r="K11607">
        <v>1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 t="s">
        <v>83</v>
      </c>
      <c r="R11607" t="s">
        <v>83</v>
      </c>
      <c r="S11607" t="s">
        <v>83</v>
      </c>
      <c r="T11607" t="str">
        <f>_xlfn.XLOOKUP(A11607,MI_Match_Analysis!$A$2:$A$8,MI_Match_Analysis!$F$2:$F$8,"Not Found")</f>
        <v>Not Found</v>
      </c>
    </row>
    <row r="11608" spans="1:20" hidden="1" x14ac:dyDescent="0.3">
      <c r="A11608">
        <v>50</v>
      </c>
      <c r="B11608" s="1">
        <v>46149</v>
      </c>
      <c r="C11608" t="s">
        <v>162</v>
      </c>
      <c r="D11608" t="s">
        <v>227</v>
      </c>
      <c r="E11608" t="s">
        <v>24</v>
      </c>
      <c r="F11608" t="s">
        <v>53</v>
      </c>
      <c r="G11608">
        <v>2</v>
      </c>
      <c r="H11608">
        <v>6.6</v>
      </c>
      <c r="I11608" t="s">
        <v>178</v>
      </c>
      <c r="J11608" t="s">
        <v>254</v>
      </c>
      <c r="K11608">
        <v>4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 t="s">
        <v>83</v>
      </c>
      <c r="R11608" t="s">
        <v>83</v>
      </c>
      <c r="S11608" t="s">
        <v>83</v>
      </c>
      <c r="T11608" t="str">
        <f>_xlfn.XLOOKUP(A11608,MI_Match_Analysis!$A$2:$A$8,MI_Match_Analysis!$F$2:$F$8,"Not Found")</f>
        <v>Not Found</v>
      </c>
    </row>
    <row r="11609" spans="1:20" hidden="1" x14ac:dyDescent="0.3">
      <c r="A11609">
        <v>50</v>
      </c>
      <c r="B11609" s="1">
        <v>46149</v>
      </c>
      <c r="C11609" t="s">
        <v>162</v>
      </c>
      <c r="D11609" t="s">
        <v>227</v>
      </c>
      <c r="E11609" t="s">
        <v>24</v>
      </c>
      <c r="F11609" t="s">
        <v>53</v>
      </c>
      <c r="G11609">
        <v>2</v>
      </c>
      <c r="H11609">
        <v>7.1</v>
      </c>
      <c r="I11609" t="s">
        <v>144</v>
      </c>
      <c r="J11609" t="s">
        <v>286</v>
      </c>
      <c r="K11609">
        <v>1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 t="s">
        <v>83</v>
      </c>
      <c r="R11609" t="s">
        <v>83</v>
      </c>
      <c r="S11609" t="s">
        <v>83</v>
      </c>
      <c r="T11609" t="str">
        <f>_xlfn.XLOOKUP(A11609,MI_Match_Analysis!$A$2:$A$8,MI_Match_Analysis!$F$2:$F$8,"Not Found")</f>
        <v>Not Found</v>
      </c>
    </row>
    <row r="11610" spans="1:20" hidden="1" x14ac:dyDescent="0.3">
      <c r="A11610">
        <v>50</v>
      </c>
      <c r="B11610" s="1">
        <v>46149</v>
      </c>
      <c r="C11610" t="s">
        <v>162</v>
      </c>
      <c r="D11610" t="s">
        <v>227</v>
      </c>
      <c r="E11610" t="s">
        <v>24</v>
      </c>
      <c r="F11610" t="s">
        <v>53</v>
      </c>
      <c r="G11610">
        <v>2</v>
      </c>
      <c r="H11610">
        <v>7.2</v>
      </c>
      <c r="I11610" t="s">
        <v>178</v>
      </c>
      <c r="J11610" t="s">
        <v>286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 t="s">
        <v>83</v>
      </c>
      <c r="R11610" t="s">
        <v>83</v>
      </c>
      <c r="S11610" t="s">
        <v>83</v>
      </c>
      <c r="T11610" t="str">
        <f>_xlfn.XLOOKUP(A11610,MI_Match_Analysis!$A$2:$A$8,MI_Match_Analysis!$F$2:$F$8,"Not Found")</f>
        <v>Not Found</v>
      </c>
    </row>
    <row r="11611" spans="1:20" hidden="1" x14ac:dyDescent="0.3">
      <c r="A11611">
        <v>50</v>
      </c>
      <c r="B11611" s="1">
        <v>46149</v>
      </c>
      <c r="C11611" t="s">
        <v>162</v>
      </c>
      <c r="D11611" t="s">
        <v>227</v>
      </c>
      <c r="E11611" t="s">
        <v>24</v>
      </c>
      <c r="F11611" t="s">
        <v>53</v>
      </c>
      <c r="G11611">
        <v>2</v>
      </c>
      <c r="H11611">
        <v>7.3</v>
      </c>
      <c r="I11611" t="s">
        <v>178</v>
      </c>
      <c r="J11611" t="s">
        <v>286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 t="s">
        <v>83</v>
      </c>
      <c r="R11611" t="s">
        <v>83</v>
      </c>
      <c r="S11611" t="s">
        <v>83</v>
      </c>
      <c r="T11611" t="str">
        <f>_xlfn.XLOOKUP(A11611,MI_Match_Analysis!$A$2:$A$8,MI_Match_Analysis!$F$2:$F$8,"Not Found")</f>
        <v>Not Found</v>
      </c>
    </row>
    <row r="11612" spans="1:20" hidden="1" x14ac:dyDescent="0.3">
      <c r="A11612">
        <v>50</v>
      </c>
      <c r="B11612" s="1">
        <v>46149</v>
      </c>
      <c r="C11612" t="s">
        <v>162</v>
      </c>
      <c r="D11612" t="s">
        <v>227</v>
      </c>
      <c r="E11612" t="s">
        <v>24</v>
      </c>
      <c r="F11612" t="s">
        <v>53</v>
      </c>
      <c r="G11612">
        <v>2</v>
      </c>
      <c r="H11612">
        <v>7.4</v>
      </c>
      <c r="I11612" t="s">
        <v>178</v>
      </c>
      <c r="J11612" t="s">
        <v>286</v>
      </c>
      <c r="K11612">
        <v>2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 t="s">
        <v>83</v>
      </c>
      <c r="R11612" t="s">
        <v>83</v>
      </c>
      <c r="S11612" t="s">
        <v>83</v>
      </c>
      <c r="T11612" t="str">
        <f>_xlfn.XLOOKUP(A11612,MI_Match_Analysis!$A$2:$A$8,MI_Match_Analysis!$F$2:$F$8,"Not Found")</f>
        <v>Not Found</v>
      </c>
    </row>
    <row r="11613" spans="1:20" hidden="1" x14ac:dyDescent="0.3">
      <c r="A11613">
        <v>50</v>
      </c>
      <c r="B11613" s="1">
        <v>46149</v>
      </c>
      <c r="C11613" t="s">
        <v>162</v>
      </c>
      <c r="D11613" t="s">
        <v>227</v>
      </c>
      <c r="E11613" t="s">
        <v>24</v>
      </c>
      <c r="F11613" t="s">
        <v>53</v>
      </c>
      <c r="G11613">
        <v>2</v>
      </c>
      <c r="H11613">
        <v>7.5</v>
      </c>
      <c r="I11613" t="s">
        <v>178</v>
      </c>
      <c r="J11613" t="s">
        <v>286</v>
      </c>
      <c r="K11613">
        <v>6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 t="s">
        <v>83</v>
      </c>
      <c r="R11613" t="s">
        <v>83</v>
      </c>
      <c r="S11613" t="s">
        <v>83</v>
      </c>
      <c r="T11613" t="str">
        <f>_xlfn.XLOOKUP(A11613,MI_Match_Analysis!$A$2:$A$8,MI_Match_Analysis!$F$2:$F$8,"Not Found")</f>
        <v>Not Found</v>
      </c>
    </row>
    <row r="11614" spans="1:20" hidden="1" x14ac:dyDescent="0.3">
      <c r="A11614">
        <v>50</v>
      </c>
      <c r="B11614" s="1">
        <v>46149</v>
      </c>
      <c r="C11614" t="s">
        <v>162</v>
      </c>
      <c r="D11614" t="s">
        <v>227</v>
      </c>
      <c r="E11614" t="s">
        <v>24</v>
      </c>
      <c r="F11614" t="s">
        <v>53</v>
      </c>
      <c r="G11614">
        <v>2</v>
      </c>
      <c r="H11614">
        <v>7.6</v>
      </c>
      <c r="I11614" t="s">
        <v>178</v>
      </c>
      <c r="J11614" t="s">
        <v>286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 t="s">
        <v>83</v>
      </c>
      <c r="R11614" t="s">
        <v>83</v>
      </c>
      <c r="S11614" t="s">
        <v>83</v>
      </c>
      <c r="T11614" t="str">
        <f>_xlfn.XLOOKUP(A11614,MI_Match_Analysis!$A$2:$A$8,MI_Match_Analysis!$F$2:$F$8,"Not Found")</f>
        <v>Not Found</v>
      </c>
    </row>
    <row r="11615" spans="1:20" hidden="1" x14ac:dyDescent="0.3">
      <c r="A11615">
        <v>50</v>
      </c>
      <c r="B11615" s="1">
        <v>46149</v>
      </c>
      <c r="C11615" t="s">
        <v>162</v>
      </c>
      <c r="D11615" t="s">
        <v>227</v>
      </c>
      <c r="E11615" t="s">
        <v>24</v>
      </c>
      <c r="F11615" t="s">
        <v>53</v>
      </c>
      <c r="G11615">
        <v>2</v>
      </c>
      <c r="H11615">
        <v>8.1</v>
      </c>
      <c r="I11615" t="s">
        <v>144</v>
      </c>
      <c r="J11615" t="s">
        <v>254</v>
      </c>
      <c r="K11615">
        <v>4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 t="s">
        <v>83</v>
      </c>
      <c r="R11615" t="s">
        <v>83</v>
      </c>
      <c r="S11615" t="s">
        <v>83</v>
      </c>
      <c r="T11615" t="str">
        <f>_xlfn.XLOOKUP(A11615,MI_Match_Analysis!$A$2:$A$8,MI_Match_Analysis!$F$2:$F$8,"Not Found")</f>
        <v>Not Found</v>
      </c>
    </row>
    <row r="11616" spans="1:20" hidden="1" x14ac:dyDescent="0.3">
      <c r="A11616">
        <v>50</v>
      </c>
      <c r="B11616" s="1">
        <v>46149</v>
      </c>
      <c r="C11616" t="s">
        <v>162</v>
      </c>
      <c r="D11616" t="s">
        <v>227</v>
      </c>
      <c r="E11616" t="s">
        <v>24</v>
      </c>
      <c r="F11616" t="s">
        <v>53</v>
      </c>
      <c r="G11616">
        <v>2</v>
      </c>
      <c r="H11616">
        <v>8.1999999999999993</v>
      </c>
      <c r="I11616" t="s">
        <v>144</v>
      </c>
      <c r="J11616" t="s">
        <v>254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 t="s">
        <v>83</v>
      </c>
      <c r="R11616" t="s">
        <v>83</v>
      </c>
      <c r="S11616" t="s">
        <v>83</v>
      </c>
      <c r="T11616" t="str">
        <f>_xlfn.XLOOKUP(A11616,MI_Match_Analysis!$A$2:$A$8,MI_Match_Analysis!$F$2:$F$8,"Not Found")</f>
        <v>Not Found</v>
      </c>
    </row>
    <row r="11617" spans="1:20" hidden="1" x14ac:dyDescent="0.3">
      <c r="A11617">
        <v>50</v>
      </c>
      <c r="B11617" s="1">
        <v>46149</v>
      </c>
      <c r="C11617" t="s">
        <v>162</v>
      </c>
      <c r="D11617" t="s">
        <v>227</v>
      </c>
      <c r="E11617" t="s">
        <v>24</v>
      </c>
      <c r="F11617" t="s">
        <v>53</v>
      </c>
      <c r="G11617">
        <v>2</v>
      </c>
      <c r="H11617">
        <v>8.3000000000000007</v>
      </c>
      <c r="I11617" t="s">
        <v>144</v>
      </c>
      <c r="J11617" t="s">
        <v>254</v>
      </c>
      <c r="K11617">
        <v>1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 t="s">
        <v>83</v>
      </c>
      <c r="R11617" t="s">
        <v>83</v>
      </c>
      <c r="S11617" t="s">
        <v>83</v>
      </c>
      <c r="T11617" t="str">
        <f>_xlfn.XLOOKUP(A11617,MI_Match_Analysis!$A$2:$A$8,MI_Match_Analysis!$F$2:$F$8,"Not Found")</f>
        <v>Not Found</v>
      </c>
    </row>
    <row r="11618" spans="1:20" hidden="1" x14ac:dyDescent="0.3">
      <c r="A11618">
        <v>50</v>
      </c>
      <c r="B11618" s="1">
        <v>46149</v>
      </c>
      <c r="C11618" t="s">
        <v>162</v>
      </c>
      <c r="D11618" t="s">
        <v>227</v>
      </c>
      <c r="E11618" t="s">
        <v>24</v>
      </c>
      <c r="F11618" t="s">
        <v>53</v>
      </c>
      <c r="G11618">
        <v>2</v>
      </c>
      <c r="H11618">
        <v>8.4</v>
      </c>
      <c r="I11618" t="s">
        <v>178</v>
      </c>
      <c r="J11618" t="s">
        <v>254</v>
      </c>
      <c r="K11618">
        <v>6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 t="s">
        <v>83</v>
      </c>
      <c r="R11618" t="s">
        <v>83</v>
      </c>
      <c r="S11618" t="s">
        <v>83</v>
      </c>
      <c r="T11618" t="str">
        <f>_xlfn.XLOOKUP(A11618,MI_Match_Analysis!$A$2:$A$8,MI_Match_Analysis!$F$2:$F$8,"Not Found")</f>
        <v>Not Found</v>
      </c>
    </row>
    <row r="11619" spans="1:20" hidden="1" x14ac:dyDescent="0.3">
      <c r="A11619">
        <v>50</v>
      </c>
      <c r="B11619" s="1">
        <v>46149</v>
      </c>
      <c r="C11619" t="s">
        <v>162</v>
      </c>
      <c r="D11619" t="s">
        <v>227</v>
      </c>
      <c r="E11619" t="s">
        <v>24</v>
      </c>
      <c r="F11619" t="s">
        <v>53</v>
      </c>
      <c r="G11619">
        <v>2</v>
      </c>
      <c r="H11619">
        <v>8.5</v>
      </c>
      <c r="I11619" t="s">
        <v>178</v>
      </c>
      <c r="J11619" t="s">
        <v>254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 t="s">
        <v>83</v>
      </c>
      <c r="R11619" t="s">
        <v>83</v>
      </c>
      <c r="S11619" t="s">
        <v>83</v>
      </c>
      <c r="T11619" t="str">
        <f>_xlfn.XLOOKUP(A11619,MI_Match_Analysis!$A$2:$A$8,MI_Match_Analysis!$F$2:$F$8,"Not Found")</f>
        <v>Not Found</v>
      </c>
    </row>
    <row r="11620" spans="1:20" hidden="1" x14ac:dyDescent="0.3">
      <c r="A11620">
        <v>50</v>
      </c>
      <c r="B11620" s="1">
        <v>46149</v>
      </c>
      <c r="C11620" t="s">
        <v>162</v>
      </c>
      <c r="D11620" t="s">
        <v>227</v>
      </c>
      <c r="E11620" t="s">
        <v>24</v>
      </c>
      <c r="F11620" t="s">
        <v>53</v>
      </c>
      <c r="G11620">
        <v>2</v>
      </c>
      <c r="H11620">
        <v>8.6</v>
      </c>
      <c r="I11620" t="s">
        <v>178</v>
      </c>
      <c r="J11620" t="s">
        <v>254</v>
      </c>
      <c r="K11620">
        <v>6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 t="s">
        <v>83</v>
      </c>
      <c r="R11620" t="s">
        <v>83</v>
      </c>
      <c r="S11620" t="s">
        <v>83</v>
      </c>
      <c r="T11620" t="str">
        <f>_xlfn.XLOOKUP(A11620,MI_Match_Analysis!$A$2:$A$8,MI_Match_Analysis!$F$2:$F$8,"Not Found")</f>
        <v>Not Found</v>
      </c>
    </row>
    <row r="11621" spans="1:20" hidden="1" x14ac:dyDescent="0.3">
      <c r="A11621">
        <v>50</v>
      </c>
      <c r="B11621" s="1">
        <v>46149</v>
      </c>
      <c r="C11621" t="s">
        <v>162</v>
      </c>
      <c r="D11621" t="s">
        <v>227</v>
      </c>
      <c r="E11621" t="s">
        <v>24</v>
      </c>
      <c r="F11621" t="s">
        <v>53</v>
      </c>
      <c r="G11621">
        <v>2</v>
      </c>
      <c r="H11621">
        <v>9.1</v>
      </c>
      <c r="I11621" t="s">
        <v>144</v>
      </c>
      <c r="J11621" t="s">
        <v>286</v>
      </c>
      <c r="K11621">
        <v>1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 t="s">
        <v>83</v>
      </c>
      <c r="R11621" t="s">
        <v>83</v>
      </c>
      <c r="S11621" t="s">
        <v>83</v>
      </c>
      <c r="T11621" t="str">
        <f>_xlfn.XLOOKUP(A11621,MI_Match_Analysis!$A$2:$A$8,MI_Match_Analysis!$F$2:$F$8,"Not Found")</f>
        <v>Not Found</v>
      </c>
    </row>
    <row r="11622" spans="1:20" hidden="1" x14ac:dyDescent="0.3">
      <c r="A11622">
        <v>50</v>
      </c>
      <c r="B11622" s="1">
        <v>46149</v>
      </c>
      <c r="C11622" t="s">
        <v>162</v>
      </c>
      <c r="D11622" t="s">
        <v>227</v>
      </c>
      <c r="E11622" t="s">
        <v>24</v>
      </c>
      <c r="F11622" t="s">
        <v>53</v>
      </c>
      <c r="G11622">
        <v>2</v>
      </c>
      <c r="H11622">
        <v>9.1999999999999993</v>
      </c>
      <c r="I11622" t="s">
        <v>178</v>
      </c>
      <c r="J11622" t="s">
        <v>286</v>
      </c>
      <c r="K11622">
        <v>0</v>
      </c>
      <c r="L11622">
        <v>1</v>
      </c>
      <c r="M11622">
        <v>1</v>
      </c>
      <c r="N11622">
        <v>0</v>
      </c>
      <c r="O11622">
        <v>0</v>
      </c>
      <c r="P11622">
        <v>0</v>
      </c>
      <c r="Q11622" t="s">
        <v>83</v>
      </c>
      <c r="R11622" t="s">
        <v>83</v>
      </c>
      <c r="S11622" t="s">
        <v>83</v>
      </c>
      <c r="T11622" t="str">
        <f>_xlfn.XLOOKUP(A11622,MI_Match_Analysis!$A$2:$A$8,MI_Match_Analysis!$F$2:$F$8,"Not Found")</f>
        <v>Not Found</v>
      </c>
    </row>
    <row r="11623" spans="1:20" hidden="1" x14ac:dyDescent="0.3">
      <c r="A11623">
        <v>50</v>
      </c>
      <c r="B11623" s="1">
        <v>46149</v>
      </c>
      <c r="C11623" t="s">
        <v>162</v>
      </c>
      <c r="D11623" t="s">
        <v>227</v>
      </c>
      <c r="E11623" t="s">
        <v>24</v>
      </c>
      <c r="F11623" t="s">
        <v>53</v>
      </c>
      <c r="G11623">
        <v>2</v>
      </c>
      <c r="H11623">
        <v>9.1999999999999993</v>
      </c>
      <c r="I11623" t="s">
        <v>178</v>
      </c>
      <c r="J11623" t="s">
        <v>286</v>
      </c>
      <c r="K11623">
        <v>6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 t="s">
        <v>83</v>
      </c>
      <c r="R11623" t="s">
        <v>83</v>
      </c>
      <c r="S11623" t="s">
        <v>83</v>
      </c>
      <c r="T11623" t="str">
        <f>_xlfn.XLOOKUP(A11623,MI_Match_Analysis!$A$2:$A$8,MI_Match_Analysis!$F$2:$F$8,"Not Found")</f>
        <v>Not Found</v>
      </c>
    </row>
    <row r="11624" spans="1:20" hidden="1" x14ac:dyDescent="0.3">
      <c r="A11624">
        <v>50</v>
      </c>
      <c r="B11624" s="1">
        <v>46149</v>
      </c>
      <c r="C11624" t="s">
        <v>162</v>
      </c>
      <c r="D11624" t="s">
        <v>227</v>
      </c>
      <c r="E11624" t="s">
        <v>24</v>
      </c>
      <c r="F11624" t="s">
        <v>53</v>
      </c>
      <c r="G11624">
        <v>2</v>
      </c>
      <c r="H11624">
        <v>9.3000000000000007</v>
      </c>
      <c r="I11624" t="s">
        <v>178</v>
      </c>
      <c r="J11624" t="s">
        <v>286</v>
      </c>
      <c r="K11624">
        <v>6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 t="s">
        <v>83</v>
      </c>
      <c r="R11624" t="s">
        <v>83</v>
      </c>
      <c r="S11624" t="s">
        <v>83</v>
      </c>
      <c r="T11624" t="str">
        <f>_xlfn.XLOOKUP(A11624,MI_Match_Analysis!$A$2:$A$8,MI_Match_Analysis!$F$2:$F$8,"Not Found")</f>
        <v>Not Found</v>
      </c>
    </row>
    <row r="11625" spans="1:20" hidden="1" x14ac:dyDescent="0.3">
      <c r="A11625">
        <v>50</v>
      </c>
      <c r="B11625" s="1">
        <v>46149</v>
      </c>
      <c r="C11625" t="s">
        <v>162</v>
      </c>
      <c r="D11625" t="s">
        <v>227</v>
      </c>
      <c r="E11625" t="s">
        <v>24</v>
      </c>
      <c r="F11625" t="s">
        <v>53</v>
      </c>
      <c r="G11625">
        <v>2</v>
      </c>
      <c r="H11625">
        <v>9.4</v>
      </c>
      <c r="I11625" t="s">
        <v>178</v>
      </c>
      <c r="J11625" t="s">
        <v>286</v>
      </c>
      <c r="K11625">
        <v>1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 t="s">
        <v>83</v>
      </c>
      <c r="R11625" t="s">
        <v>83</v>
      </c>
      <c r="S11625" t="s">
        <v>83</v>
      </c>
      <c r="T11625" t="str">
        <f>_xlfn.XLOOKUP(A11625,MI_Match_Analysis!$A$2:$A$8,MI_Match_Analysis!$F$2:$F$8,"Not Found")</f>
        <v>Not Found</v>
      </c>
    </row>
    <row r="11626" spans="1:20" hidden="1" x14ac:dyDescent="0.3">
      <c r="A11626">
        <v>50</v>
      </c>
      <c r="B11626" s="1">
        <v>46149</v>
      </c>
      <c r="C11626" t="s">
        <v>162</v>
      </c>
      <c r="D11626" t="s">
        <v>227</v>
      </c>
      <c r="E11626" t="s">
        <v>24</v>
      </c>
      <c r="F11626" t="s">
        <v>53</v>
      </c>
      <c r="G11626">
        <v>2</v>
      </c>
      <c r="H11626">
        <v>9.5</v>
      </c>
      <c r="I11626" t="s">
        <v>144</v>
      </c>
      <c r="J11626" t="s">
        <v>286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 t="s">
        <v>83</v>
      </c>
      <c r="R11626" t="s">
        <v>83</v>
      </c>
      <c r="S11626" t="s">
        <v>83</v>
      </c>
      <c r="T11626" t="str">
        <f>_xlfn.XLOOKUP(A11626,MI_Match_Analysis!$A$2:$A$8,MI_Match_Analysis!$F$2:$F$8,"Not Found")</f>
        <v>Not Found</v>
      </c>
    </row>
    <row r="11627" spans="1:20" hidden="1" x14ac:dyDescent="0.3">
      <c r="A11627">
        <v>50</v>
      </c>
      <c r="B11627" s="1">
        <v>46149</v>
      </c>
      <c r="C11627" t="s">
        <v>162</v>
      </c>
      <c r="D11627" t="s">
        <v>227</v>
      </c>
      <c r="E11627" t="s">
        <v>24</v>
      </c>
      <c r="F11627" t="s">
        <v>53</v>
      </c>
      <c r="G11627">
        <v>2</v>
      </c>
      <c r="H11627">
        <v>9.6</v>
      </c>
      <c r="I11627" t="s">
        <v>178</v>
      </c>
      <c r="J11627" t="s">
        <v>286</v>
      </c>
      <c r="K11627">
        <v>2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 t="s">
        <v>83</v>
      </c>
      <c r="R11627" t="s">
        <v>83</v>
      </c>
      <c r="S11627" t="s">
        <v>83</v>
      </c>
      <c r="T11627" t="str">
        <f>_xlfn.XLOOKUP(A11627,MI_Match_Analysis!$A$2:$A$8,MI_Match_Analysis!$F$2:$F$8,"Not Found")</f>
        <v>Not Found</v>
      </c>
    </row>
    <row r="11628" spans="1:20" hidden="1" x14ac:dyDescent="0.3">
      <c r="A11628">
        <v>50</v>
      </c>
      <c r="B11628" s="1">
        <v>46149</v>
      </c>
      <c r="C11628" t="s">
        <v>162</v>
      </c>
      <c r="D11628" t="s">
        <v>227</v>
      </c>
      <c r="E11628" t="s">
        <v>24</v>
      </c>
      <c r="F11628" t="s">
        <v>53</v>
      </c>
      <c r="G11628">
        <v>2</v>
      </c>
      <c r="H11628">
        <v>10.1</v>
      </c>
      <c r="I11628" t="s">
        <v>144</v>
      </c>
      <c r="J11628" t="s">
        <v>124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 t="s">
        <v>165</v>
      </c>
      <c r="R11628" t="s">
        <v>144</v>
      </c>
      <c r="S11628" t="s">
        <v>124</v>
      </c>
      <c r="T11628" t="str">
        <f>_xlfn.XLOOKUP(A11628,MI_Match_Analysis!$A$2:$A$8,MI_Match_Analysis!$F$2:$F$8,"Not Found")</f>
        <v>Not Found</v>
      </c>
    </row>
    <row r="11629" spans="1:20" hidden="1" x14ac:dyDescent="0.3">
      <c r="A11629">
        <v>50</v>
      </c>
      <c r="B11629" s="1">
        <v>46149</v>
      </c>
      <c r="C11629" t="s">
        <v>162</v>
      </c>
      <c r="D11629" t="s">
        <v>227</v>
      </c>
      <c r="E11629" t="s">
        <v>24</v>
      </c>
      <c r="F11629" t="s">
        <v>53</v>
      </c>
      <c r="G11629">
        <v>2</v>
      </c>
      <c r="H11629">
        <v>10.199999999999999</v>
      </c>
      <c r="I11629" t="s">
        <v>166</v>
      </c>
      <c r="J11629" t="s">
        <v>124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 t="s">
        <v>83</v>
      </c>
      <c r="R11629" t="s">
        <v>83</v>
      </c>
      <c r="S11629" t="s">
        <v>83</v>
      </c>
      <c r="T11629" t="str">
        <f>_xlfn.XLOOKUP(A11629,MI_Match_Analysis!$A$2:$A$8,MI_Match_Analysis!$F$2:$F$8,"Not Found")</f>
        <v>Not Found</v>
      </c>
    </row>
    <row r="11630" spans="1:20" hidden="1" x14ac:dyDescent="0.3">
      <c r="A11630">
        <v>50</v>
      </c>
      <c r="B11630" s="1">
        <v>46149</v>
      </c>
      <c r="C11630" t="s">
        <v>162</v>
      </c>
      <c r="D11630" t="s">
        <v>227</v>
      </c>
      <c r="E11630" t="s">
        <v>24</v>
      </c>
      <c r="F11630" t="s">
        <v>53</v>
      </c>
      <c r="G11630">
        <v>2</v>
      </c>
      <c r="H11630">
        <v>10.3</v>
      </c>
      <c r="I11630" t="s">
        <v>166</v>
      </c>
      <c r="J11630" t="s">
        <v>124</v>
      </c>
      <c r="K11630">
        <v>1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 t="s">
        <v>83</v>
      </c>
      <c r="R11630" t="s">
        <v>83</v>
      </c>
      <c r="S11630" t="s">
        <v>83</v>
      </c>
      <c r="T11630" t="str">
        <f>_xlfn.XLOOKUP(A11630,MI_Match_Analysis!$A$2:$A$8,MI_Match_Analysis!$F$2:$F$8,"Not Found")</f>
        <v>Not Found</v>
      </c>
    </row>
    <row r="11631" spans="1:20" hidden="1" x14ac:dyDescent="0.3">
      <c r="A11631">
        <v>50</v>
      </c>
      <c r="B11631" s="1">
        <v>46149</v>
      </c>
      <c r="C11631" t="s">
        <v>162</v>
      </c>
      <c r="D11631" t="s">
        <v>227</v>
      </c>
      <c r="E11631" t="s">
        <v>24</v>
      </c>
      <c r="F11631" t="s">
        <v>53</v>
      </c>
      <c r="G11631">
        <v>2</v>
      </c>
      <c r="H11631">
        <v>10.4</v>
      </c>
      <c r="I11631" t="s">
        <v>178</v>
      </c>
      <c r="J11631" t="s">
        <v>124</v>
      </c>
      <c r="K11631">
        <v>1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 t="s">
        <v>83</v>
      </c>
      <c r="R11631" t="s">
        <v>83</v>
      </c>
      <c r="S11631" t="s">
        <v>83</v>
      </c>
      <c r="T11631" t="str">
        <f>_xlfn.XLOOKUP(A11631,MI_Match_Analysis!$A$2:$A$8,MI_Match_Analysis!$F$2:$F$8,"Not Found")</f>
        <v>Not Found</v>
      </c>
    </row>
    <row r="11632" spans="1:20" hidden="1" x14ac:dyDescent="0.3">
      <c r="A11632">
        <v>50</v>
      </c>
      <c r="B11632" s="1">
        <v>46149</v>
      </c>
      <c r="C11632" t="s">
        <v>162</v>
      </c>
      <c r="D11632" t="s">
        <v>227</v>
      </c>
      <c r="E11632" t="s">
        <v>24</v>
      </c>
      <c r="F11632" t="s">
        <v>53</v>
      </c>
      <c r="G11632">
        <v>2</v>
      </c>
      <c r="H11632">
        <v>10.5</v>
      </c>
      <c r="I11632" t="s">
        <v>166</v>
      </c>
      <c r="J11632" t="s">
        <v>124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 t="s">
        <v>165</v>
      </c>
      <c r="R11632" t="s">
        <v>166</v>
      </c>
      <c r="S11632" t="s">
        <v>77</v>
      </c>
      <c r="T11632" t="str">
        <f>_xlfn.XLOOKUP(A11632,MI_Match_Analysis!$A$2:$A$8,MI_Match_Analysis!$F$2:$F$8,"Not Found")</f>
        <v>Not Found</v>
      </c>
    </row>
    <row r="11633" spans="1:20" hidden="1" x14ac:dyDescent="0.3">
      <c r="A11633">
        <v>50</v>
      </c>
      <c r="B11633" s="1">
        <v>46149</v>
      </c>
      <c r="C11633" t="s">
        <v>162</v>
      </c>
      <c r="D11633" t="s">
        <v>227</v>
      </c>
      <c r="E11633" t="s">
        <v>24</v>
      </c>
      <c r="F11633" t="s">
        <v>53</v>
      </c>
      <c r="G11633">
        <v>2</v>
      </c>
      <c r="H11633">
        <v>10.6</v>
      </c>
      <c r="I11633" t="s">
        <v>79</v>
      </c>
      <c r="J11633" t="s">
        <v>124</v>
      </c>
      <c r="K11633">
        <v>1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 t="s">
        <v>83</v>
      </c>
      <c r="R11633" t="s">
        <v>83</v>
      </c>
      <c r="S11633" t="s">
        <v>83</v>
      </c>
      <c r="T11633" t="str">
        <f>_xlfn.XLOOKUP(A11633,MI_Match_Analysis!$A$2:$A$8,MI_Match_Analysis!$F$2:$F$8,"Not Found")</f>
        <v>Not Found</v>
      </c>
    </row>
    <row r="11634" spans="1:20" hidden="1" x14ac:dyDescent="0.3">
      <c r="A11634">
        <v>50</v>
      </c>
      <c r="B11634" s="1">
        <v>46149</v>
      </c>
      <c r="C11634" t="s">
        <v>162</v>
      </c>
      <c r="D11634" t="s">
        <v>227</v>
      </c>
      <c r="E11634" t="s">
        <v>24</v>
      </c>
      <c r="F11634" t="s">
        <v>53</v>
      </c>
      <c r="G11634">
        <v>2</v>
      </c>
      <c r="H11634">
        <v>11.1</v>
      </c>
      <c r="I11634" t="s">
        <v>79</v>
      </c>
      <c r="J11634" t="s">
        <v>236</v>
      </c>
      <c r="K11634">
        <v>4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 t="s">
        <v>83</v>
      </c>
      <c r="R11634" t="s">
        <v>83</v>
      </c>
      <c r="S11634" t="s">
        <v>83</v>
      </c>
      <c r="T11634" t="str">
        <f>_xlfn.XLOOKUP(A11634,MI_Match_Analysis!$A$2:$A$8,MI_Match_Analysis!$F$2:$F$8,"Not Found")</f>
        <v>Not Found</v>
      </c>
    </row>
    <row r="11635" spans="1:20" hidden="1" x14ac:dyDescent="0.3">
      <c r="A11635">
        <v>50</v>
      </c>
      <c r="B11635" s="1">
        <v>46149</v>
      </c>
      <c r="C11635" t="s">
        <v>162</v>
      </c>
      <c r="D11635" t="s">
        <v>227</v>
      </c>
      <c r="E11635" t="s">
        <v>24</v>
      </c>
      <c r="F11635" t="s">
        <v>53</v>
      </c>
      <c r="G11635">
        <v>2</v>
      </c>
      <c r="H11635">
        <v>11.2</v>
      </c>
      <c r="I11635" t="s">
        <v>79</v>
      </c>
      <c r="J11635" t="s">
        <v>236</v>
      </c>
      <c r="K11635">
        <v>1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 t="s">
        <v>83</v>
      </c>
      <c r="R11635" t="s">
        <v>83</v>
      </c>
      <c r="S11635" t="s">
        <v>83</v>
      </c>
      <c r="T11635" t="str">
        <f>_xlfn.XLOOKUP(A11635,MI_Match_Analysis!$A$2:$A$8,MI_Match_Analysis!$F$2:$F$8,"Not Found")</f>
        <v>Not Found</v>
      </c>
    </row>
    <row r="11636" spans="1:20" hidden="1" x14ac:dyDescent="0.3">
      <c r="A11636">
        <v>50</v>
      </c>
      <c r="B11636" s="1">
        <v>46149</v>
      </c>
      <c r="C11636" t="s">
        <v>162</v>
      </c>
      <c r="D11636" t="s">
        <v>227</v>
      </c>
      <c r="E11636" t="s">
        <v>24</v>
      </c>
      <c r="F11636" t="s">
        <v>53</v>
      </c>
      <c r="G11636">
        <v>2</v>
      </c>
      <c r="H11636">
        <v>11.3</v>
      </c>
      <c r="I11636" t="s">
        <v>178</v>
      </c>
      <c r="J11636" t="s">
        <v>236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 t="s">
        <v>165</v>
      </c>
      <c r="R11636" t="s">
        <v>178</v>
      </c>
      <c r="S11636" t="s">
        <v>228</v>
      </c>
      <c r="T11636" t="str">
        <f>_xlfn.XLOOKUP(A11636,MI_Match_Analysis!$A$2:$A$8,MI_Match_Analysis!$F$2:$F$8,"Not Found")</f>
        <v>Not Found</v>
      </c>
    </row>
    <row r="11637" spans="1:20" hidden="1" x14ac:dyDescent="0.3">
      <c r="A11637">
        <v>50</v>
      </c>
      <c r="B11637" s="1">
        <v>46149</v>
      </c>
      <c r="C11637" t="s">
        <v>162</v>
      </c>
      <c r="D11637" t="s">
        <v>227</v>
      </c>
      <c r="E11637" t="s">
        <v>24</v>
      </c>
      <c r="F11637" t="s">
        <v>53</v>
      </c>
      <c r="G11637">
        <v>2</v>
      </c>
      <c r="H11637">
        <v>11.4</v>
      </c>
      <c r="I11637" t="s">
        <v>92</v>
      </c>
      <c r="J11637" t="s">
        <v>236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 t="s">
        <v>83</v>
      </c>
      <c r="R11637" t="s">
        <v>83</v>
      </c>
      <c r="S11637" t="s">
        <v>83</v>
      </c>
      <c r="T11637" t="str">
        <f>_xlfn.XLOOKUP(A11637,MI_Match_Analysis!$A$2:$A$8,MI_Match_Analysis!$F$2:$F$8,"Not Found")</f>
        <v>Not Found</v>
      </c>
    </row>
    <row r="11638" spans="1:20" hidden="1" x14ac:dyDescent="0.3">
      <c r="A11638">
        <v>50</v>
      </c>
      <c r="B11638" s="1">
        <v>46149</v>
      </c>
      <c r="C11638" t="s">
        <v>162</v>
      </c>
      <c r="D11638" t="s">
        <v>227</v>
      </c>
      <c r="E11638" t="s">
        <v>24</v>
      </c>
      <c r="F11638" t="s">
        <v>53</v>
      </c>
      <c r="G11638">
        <v>2</v>
      </c>
      <c r="H11638">
        <v>11.5</v>
      </c>
      <c r="I11638" t="s">
        <v>92</v>
      </c>
      <c r="J11638" t="s">
        <v>236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 t="s">
        <v>83</v>
      </c>
      <c r="R11638" t="s">
        <v>83</v>
      </c>
      <c r="S11638" t="s">
        <v>83</v>
      </c>
      <c r="T11638" t="str">
        <f>_xlfn.XLOOKUP(A11638,MI_Match_Analysis!$A$2:$A$8,MI_Match_Analysis!$F$2:$F$8,"Not Found")</f>
        <v>Not Found</v>
      </c>
    </row>
    <row r="11639" spans="1:20" hidden="1" x14ac:dyDescent="0.3">
      <c r="A11639">
        <v>50</v>
      </c>
      <c r="B11639" s="1">
        <v>46149</v>
      </c>
      <c r="C11639" t="s">
        <v>162</v>
      </c>
      <c r="D11639" t="s">
        <v>227</v>
      </c>
      <c r="E11639" t="s">
        <v>24</v>
      </c>
      <c r="F11639" t="s">
        <v>53</v>
      </c>
      <c r="G11639">
        <v>2</v>
      </c>
      <c r="H11639">
        <v>11.6</v>
      </c>
      <c r="I11639" t="s">
        <v>92</v>
      </c>
      <c r="J11639" t="s">
        <v>236</v>
      </c>
      <c r="K11639">
        <v>1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 t="s">
        <v>83</v>
      </c>
      <c r="R11639" t="s">
        <v>83</v>
      </c>
      <c r="S11639" t="s">
        <v>83</v>
      </c>
      <c r="T11639" t="str">
        <f>_xlfn.XLOOKUP(A11639,MI_Match_Analysis!$A$2:$A$8,MI_Match_Analysis!$F$2:$F$8,"Not Found")</f>
        <v>Not Found</v>
      </c>
    </row>
    <row r="11640" spans="1:20" hidden="1" x14ac:dyDescent="0.3">
      <c r="A11640">
        <v>50</v>
      </c>
      <c r="B11640" s="1">
        <v>46149</v>
      </c>
      <c r="C11640" t="s">
        <v>162</v>
      </c>
      <c r="D11640" t="s">
        <v>227</v>
      </c>
      <c r="E11640" t="s">
        <v>24</v>
      </c>
      <c r="F11640" t="s">
        <v>53</v>
      </c>
      <c r="G11640">
        <v>2</v>
      </c>
      <c r="H11640">
        <v>12.1</v>
      </c>
      <c r="I11640" t="s">
        <v>92</v>
      </c>
      <c r="J11640" t="s">
        <v>254</v>
      </c>
      <c r="K11640">
        <v>1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 t="s">
        <v>83</v>
      </c>
      <c r="R11640" t="s">
        <v>83</v>
      </c>
      <c r="S11640" t="s">
        <v>83</v>
      </c>
      <c r="T11640" t="str">
        <f>_xlfn.XLOOKUP(A11640,MI_Match_Analysis!$A$2:$A$8,MI_Match_Analysis!$F$2:$F$8,"Not Found")</f>
        <v>Not Found</v>
      </c>
    </row>
    <row r="11641" spans="1:20" hidden="1" x14ac:dyDescent="0.3">
      <c r="A11641">
        <v>50</v>
      </c>
      <c r="B11641" s="1">
        <v>46149</v>
      </c>
      <c r="C11641" t="s">
        <v>162</v>
      </c>
      <c r="D11641" t="s">
        <v>227</v>
      </c>
      <c r="E11641" t="s">
        <v>24</v>
      </c>
      <c r="F11641" t="s">
        <v>53</v>
      </c>
      <c r="G11641">
        <v>2</v>
      </c>
      <c r="H11641">
        <v>12.2</v>
      </c>
      <c r="I11641" t="s">
        <v>79</v>
      </c>
      <c r="J11641" t="s">
        <v>254</v>
      </c>
      <c r="K11641">
        <v>4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 t="s">
        <v>83</v>
      </c>
      <c r="R11641" t="s">
        <v>83</v>
      </c>
      <c r="S11641" t="s">
        <v>83</v>
      </c>
      <c r="T11641" t="str">
        <f>_xlfn.XLOOKUP(A11641,MI_Match_Analysis!$A$2:$A$8,MI_Match_Analysis!$F$2:$F$8,"Not Found")</f>
        <v>Not Found</v>
      </c>
    </row>
    <row r="11642" spans="1:20" hidden="1" x14ac:dyDescent="0.3">
      <c r="A11642">
        <v>50</v>
      </c>
      <c r="B11642" s="1">
        <v>46149</v>
      </c>
      <c r="C11642" t="s">
        <v>162</v>
      </c>
      <c r="D11642" t="s">
        <v>227</v>
      </c>
      <c r="E11642" t="s">
        <v>24</v>
      </c>
      <c r="F11642" t="s">
        <v>53</v>
      </c>
      <c r="G11642">
        <v>2</v>
      </c>
      <c r="H11642">
        <v>12.3</v>
      </c>
      <c r="I11642" t="s">
        <v>79</v>
      </c>
      <c r="J11642" t="s">
        <v>254</v>
      </c>
      <c r="K11642">
        <v>1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 t="s">
        <v>83</v>
      </c>
      <c r="R11642" t="s">
        <v>83</v>
      </c>
      <c r="S11642" t="s">
        <v>83</v>
      </c>
      <c r="T11642" t="str">
        <f>_xlfn.XLOOKUP(A11642,MI_Match_Analysis!$A$2:$A$8,MI_Match_Analysis!$F$2:$F$8,"Not Found")</f>
        <v>Not Found</v>
      </c>
    </row>
    <row r="11643" spans="1:20" hidden="1" x14ac:dyDescent="0.3">
      <c r="A11643">
        <v>50</v>
      </c>
      <c r="B11643" s="1">
        <v>46149</v>
      </c>
      <c r="C11643" t="s">
        <v>162</v>
      </c>
      <c r="D11643" t="s">
        <v>227</v>
      </c>
      <c r="E11643" t="s">
        <v>24</v>
      </c>
      <c r="F11643" t="s">
        <v>53</v>
      </c>
      <c r="G11643">
        <v>2</v>
      </c>
      <c r="H11643">
        <v>12.4</v>
      </c>
      <c r="I11643" t="s">
        <v>92</v>
      </c>
      <c r="J11643" t="s">
        <v>254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 t="s">
        <v>83</v>
      </c>
      <c r="R11643" t="s">
        <v>83</v>
      </c>
      <c r="S11643" t="s">
        <v>83</v>
      </c>
      <c r="T11643" t="str">
        <f>_xlfn.XLOOKUP(A11643,MI_Match_Analysis!$A$2:$A$8,MI_Match_Analysis!$F$2:$F$8,"Not Found")</f>
        <v>Not Found</v>
      </c>
    </row>
    <row r="11644" spans="1:20" hidden="1" x14ac:dyDescent="0.3">
      <c r="A11644">
        <v>50</v>
      </c>
      <c r="B11644" s="1">
        <v>46149</v>
      </c>
      <c r="C11644" t="s">
        <v>162</v>
      </c>
      <c r="D11644" t="s">
        <v>227</v>
      </c>
      <c r="E11644" t="s">
        <v>24</v>
      </c>
      <c r="F11644" t="s">
        <v>53</v>
      </c>
      <c r="G11644">
        <v>2</v>
      </c>
      <c r="H11644">
        <v>12.5</v>
      </c>
      <c r="I11644" t="s">
        <v>79</v>
      </c>
      <c r="J11644" t="s">
        <v>254</v>
      </c>
      <c r="K11644">
        <v>1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 t="s">
        <v>83</v>
      </c>
      <c r="R11644" t="s">
        <v>83</v>
      </c>
      <c r="S11644" t="s">
        <v>83</v>
      </c>
      <c r="T11644" t="str">
        <f>_xlfn.XLOOKUP(A11644,MI_Match_Analysis!$A$2:$A$8,MI_Match_Analysis!$F$2:$F$8,"Not Found")</f>
        <v>Not Found</v>
      </c>
    </row>
    <row r="11645" spans="1:20" hidden="1" x14ac:dyDescent="0.3">
      <c r="A11645">
        <v>50</v>
      </c>
      <c r="B11645" s="1">
        <v>46149</v>
      </c>
      <c r="C11645" t="s">
        <v>162</v>
      </c>
      <c r="D11645" t="s">
        <v>227</v>
      </c>
      <c r="E11645" t="s">
        <v>24</v>
      </c>
      <c r="F11645" t="s">
        <v>53</v>
      </c>
      <c r="G11645">
        <v>2</v>
      </c>
      <c r="H11645">
        <v>12.6</v>
      </c>
      <c r="I11645" t="s">
        <v>92</v>
      </c>
      <c r="J11645" t="s">
        <v>254</v>
      </c>
      <c r="K11645">
        <v>1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 t="s">
        <v>83</v>
      </c>
      <c r="R11645" t="s">
        <v>83</v>
      </c>
      <c r="S11645" t="s">
        <v>83</v>
      </c>
      <c r="T11645" t="str">
        <f>_xlfn.XLOOKUP(A11645,MI_Match_Analysis!$A$2:$A$8,MI_Match_Analysis!$F$2:$F$8,"Not Found")</f>
        <v>Not Found</v>
      </c>
    </row>
    <row r="11646" spans="1:20" hidden="1" x14ac:dyDescent="0.3">
      <c r="A11646">
        <v>50</v>
      </c>
      <c r="B11646" s="1">
        <v>46149</v>
      </c>
      <c r="C11646" t="s">
        <v>162</v>
      </c>
      <c r="D11646" t="s">
        <v>227</v>
      </c>
      <c r="E11646" t="s">
        <v>24</v>
      </c>
      <c r="F11646" t="s">
        <v>53</v>
      </c>
      <c r="G11646">
        <v>2</v>
      </c>
      <c r="H11646">
        <v>13.1</v>
      </c>
      <c r="I11646" t="s">
        <v>92</v>
      </c>
      <c r="J11646" t="s">
        <v>236</v>
      </c>
      <c r="K11646">
        <v>1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 t="s">
        <v>83</v>
      </c>
      <c r="R11646" t="s">
        <v>83</v>
      </c>
      <c r="S11646" t="s">
        <v>83</v>
      </c>
      <c r="T11646" t="str">
        <f>_xlfn.XLOOKUP(A11646,MI_Match_Analysis!$A$2:$A$8,MI_Match_Analysis!$F$2:$F$8,"Not Found")</f>
        <v>Not Found</v>
      </c>
    </row>
    <row r="11647" spans="1:20" hidden="1" x14ac:dyDescent="0.3">
      <c r="A11647">
        <v>50</v>
      </c>
      <c r="B11647" s="1">
        <v>46149</v>
      </c>
      <c r="C11647" t="s">
        <v>162</v>
      </c>
      <c r="D11647" t="s">
        <v>227</v>
      </c>
      <c r="E11647" t="s">
        <v>24</v>
      </c>
      <c r="F11647" t="s">
        <v>53</v>
      </c>
      <c r="G11647">
        <v>2</v>
      </c>
      <c r="H11647">
        <v>13.2</v>
      </c>
      <c r="I11647" t="s">
        <v>79</v>
      </c>
      <c r="J11647" t="s">
        <v>236</v>
      </c>
      <c r="K11647">
        <v>4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 t="s">
        <v>83</v>
      </c>
      <c r="R11647" t="s">
        <v>83</v>
      </c>
      <c r="S11647" t="s">
        <v>83</v>
      </c>
      <c r="T11647" t="str">
        <f>_xlfn.XLOOKUP(A11647,MI_Match_Analysis!$A$2:$A$8,MI_Match_Analysis!$F$2:$F$8,"Not Found")</f>
        <v>Not Found</v>
      </c>
    </row>
    <row r="11648" spans="1:20" hidden="1" x14ac:dyDescent="0.3">
      <c r="A11648">
        <v>50</v>
      </c>
      <c r="B11648" s="1">
        <v>46149</v>
      </c>
      <c r="C11648" t="s">
        <v>162</v>
      </c>
      <c r="D11648" t="s">
        <v>227</v>
      </c>
      <c r="E11648" t="s">
        <v>24</v>
      </c>
      <c r="F11648" t="s">
        <v>53</v>
      </c>
      <c r="G11648">
        <v>2</v>
      </c>
      <c r="H11648">
        <v>13.3</v>
      </c>
      <c r="I11648" t="s">
        <v>79</v>
      </c>
      <c r="J11648" t="s">
        <v>236</v>
      </c>
      <c r="K11648">
        <v>0</v>
      </c>
      <c r="L11648">
        <v>1</v>
      </c>
      <c r="M11648">
        <v>1</v>
      </c>
      <c r="N11648">
        <v>0</v>
      </c>
      <c r="O11648">
        <v>0</v>
      </c>
      <c r="P11648">
        <v>0</v>
      </c>
      <c r="Q11648" t="s">
        <v>83</v>
      </c>
      <c r="R11648" t="s">
        <v>83</v>
      </c>
      <c r="S11648" t="s">
        <v>83</v>
      </c>
      <c r="T11648" t="str">
        <f>_xlfn.XLOOKUP(A11648,MI_Match_Analysis!$A$2:$A$8,MI_Match_Analysis!$F$2:$F$8,"Not Found")</f>
        <v>Not Found</v>
      </c>
    </row>
    <row r="11649" spans="1:20" hidden="1" x14ac:dyDescent="0.3">
      <c r="A11649">
        <v>50</v>
      </c>
      <c r="B11649" s="1">
        <v>46149</v>
      </c>
      <c r="C11649" t="s">
        <v>162</v>
      </c>
      <c r="D11649" t="s">
        <v>227</v>
      </c>
      <c r="E11649" t="s">
        <v>24</v>
      </c>
      <c r="F11649" t="s">
        <v>53</v>
      </c>
      <c r="G11649">
        <v>2</v>
      </c>
      <c r="H11649">
        <v>13.3</v>
      </c>
      <c r="I11649" t="s">
        <v>79</v>
      </c>
      <c r="J11649" t="s">
        <v>236</v>
      </c>
      <c r="K11649">
        <v>1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 t="s">
        <v>83</v>
      </c>
      <c r="R11649" t="s">
        <v>83</v>
      </c>
      <c r="S11649" t="s">
        <v>83</v>
      </c>
      <c r="T11649" t="str">
        <f>_xlfn.XLOOKUP(A11649,MI_Match_Analysis!$A$2:$A$8,MI_Match_Analysis!$F$2:$F$8,"Not Found")</f>
        <v>Not Found</v>
      </c>
    </row>
    <row r="11650" spans="1:20" hidden="1" x14ac:dyDescent="0.3">
      <c r="A11650">
        <v>50</v>
      </c>
      <c r="B11650" s="1">
        <v>46149</v>
      </c>
      <c r="C11650" t="s">
        <v>162</v>
      </c>
      <c r="D11650" t="s">
        <v>227</v>
      </c>
      <c r="E11650" t="s">
        <v>24</v>
      </c>
      <c r="F11650" t="s">
        <v>53</v>
      </c>
      <c r="G11650">
        <v>2</v>
      </c>
      <c r="H11650">
        <v>13.4</v>
      </c>
      <c r="I11650" t="s">
        <v>92</v>
      </c>
      <c r="J11650" t="s">
        <v>236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 t="s">
        <v>83</v>
      </c>
      <c r="R11650" t="s">
        <v>83</v>
      </c>
      <c r="S11650" t="s">
        <v>83</v>
      </c>
      <c r="T11650" t="str">
        <f>_xlfn.XLOOKUP(A11650,MI_Match_Analysis!$A$2:$A$8,MI_Match_Analysis!$F$2:$F$8,"Not Found")</f>
        <v>Not Found</v>
      </c>
    </row>
    <row r="11651" spans="1:20" hidden="1" x14ac:dyDescent="0.3">
      <c r="A11651">
        <v>50</v>
      </c>
      <c r="B11651" s="1">
        <v>46149</v>
      </c>
      <c r="C11651" t="s">
        <v>162</v>
      </c>
      <c r="D11651" t="s">
        <v>227</v>
      </c>
      <c r="E11651" t="s">
        <v>24</v>
      </c>
      <c r="F11651" t="s">
        <v>53</v>
      </c>
      <c r="G11651">
        <v>2</v>
      </c>
      <c r="H11651">
        <v>13.5</v>
      </c>
      <c r="I11651" t="s">
        <v>92</v>
      </c>
      <c r="J11651" t="s">
        <v>236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 t="s">
        <v>83</v>
      </c>
      <c r="R11651" t="s">
        <v>83</v>
      </c>
      <c r="S11651" t="s">
        <v>83</v>
      </c>
      <c r="T11651" t="str">
        <f>_xlfn.XLOOKUP(A11651,MI_Match_Analysis!$A$2:$A$8,MI_Match_Analysis!$F$2:$F$8,"Not Found")</f>
        <v>Not Found</v>
      </c>
    </row>
    <row r="11652" spans="1:20" hidden="1" x14ac:dyDescent="0.3">
      <c r="A11652">
        <v>50</v>
      </c>
      <c r="B11652" s="1">
        <v>46149</v>
      </c>
      <c r="C11652" t="s">
        <v>162</v>
      </c>
      <c r="D11652" t="s">
        <v>227</v>
      </c>
      <c r="E11652" t="s">
        <v>24</v>
      </c>
      <c r="F11652" t="s">
        <v>53</v>
      </c>
      <c r="G11652">
        <v>2</v>
      </c>
      <c r="H11652">
        <v>13.6</v>
      </c>
      <c r="I11652" t="s">
        <v>92</v>
      </c>
      <c r="J11652" t="s">
        <v>236</v>
      </c>
      <c r="K11652">
        <v>4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 t="s">
        <v>83</v>
      </c>
      <c r="R11652" t="s">
        <v>83</v>
      </c>
      <c r="S11652" t="s">
        <v>83</v>
      </c>
      <c r="T11652" t="str">
        <f>_xlfn.XLOOKUP(A11652,MI_Match_Analysis!$A$2:$A$8,MI_Match_Analysis!$F$2:$F$8,"Not Found")</f>
        <v>Not Found</v>
      </c>
    </row>
    <row r="11653" spans="1:20" hidden="1" x14ac:dyDescent="0.3">
      <c r="A11653">
        <v>50</v>
      </c>
      <c r="B11653" s="1">
        <v>46149</v>
      </c>
      <c r="C11653" t="s">
        <v>162</v>
      </c>
      <c r="D11653" t="s">
        <v>227</v>
      </c>
      <c r="E11653" t="s">
        <v>24</v>
      </c>
      <c r="F11653" t="s">
        <v>53</v>
      </c>
      <c r="G11653">
        <v>2</v>
      </c>
      <c r="H11653">
        <v>14.1</v>
      </c>
      <c r="I11653" t="s">
        <v>79</v>
      </c>
      <c r="J11653" t="s">
        <v>286</v>
      </c>
      <c r="K11653">
        <v>4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 t="s">
        <v>83</v>
      </c>
      <c r="R11653" t="s">
        <v>83</v>
      </c>
      <c r="S11653" t="s">
        <v>83</v>
      </c>
      <c r="T11653" t="str">
        <f>_xlfn.XLOOKUP(A11653,MI_Match_Analysis!$A$2:$A$8,MI_Match_Analysis!$F$2:$F$8,"Not Found")</f>
        <v>Not Found</v>
      </c>
    </row>
    <row r="11654" spans="1:20" hidden="1" x14ac:dyDescent="0.3">
      <c r="A11654">
        <v>50</v>
      </c>
      <c r="B11654" s="1">
        <v>46149</v>
      </c>
      <c r="C11654" t="s">
        <v>162</v>
      </c>
      <c r="D11654" t="s">
        <v>227</v>
      </c>
      <c r="E11654" t="s">
        <v>24</v>
      </c>
      <c r="F11654" t="s">
        <v>53</v>
      </c>
      <c r="G11654">
        <v>2</v>
      </c>
      <c r="H11654">
        <v>14.2</v>
      </c>
      <c r="I11654" t="s">
        <v>79</v>
      </c>
      <c r="J11654" t="s">
        <v>286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 t="s">
        <v>83</v>
      </c>
      <c r="R11654" t="s">
        <v>83</v>
      </c>
      <c r="S11654" t="s">
        <v>83</v>
      </c>
      <c r="T11654" t="str">
        <f>_xlfn.XLOOKUP(A11654,MI_Match_Analysis!$A$2:$A$8,MI_Match_Analysis!$F$2:$F$8,"Not Found")</f>
        <v>Not Found</v>
      </c>
    </row>
    <row r="11655" spans="1:20" hidden="1" x14ac:dyDescent="0.3">
      <c r="A11655">
        <v>50</v>
      </c>
      <c r="B11655" s="1">
        <v>46149</v>
      </c>
      <c r="C11655" t="s">
        <v>162</v>
      </c>
      <c r="D11655" t="s">
        <v>227</v>
      </c>
      <c r="E11655" t="s">
        <v>24</v>
      </c>
      <c r="F11655" t="s">
        <v>53</v>
      </c>
      <c r="G11655">
        <v>2</v>
      </c>
      <c r="H11655">
        <v>14.3</v>
      </c>
      <c r="I11655" t="s">
        <v>79</v>
      </c>
      <c r="J11655" t="s">
        <v>286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 t="s">
        <v>83</v>
      </c>
      <c r="R11655" t="s">
        <v>83</v>
      </c>
      <c r="S11655" t="s">
        <v>83</v>
      </c>
      <c r="T11655" t="str">
        <f>_xlfn.XLOOKUP(A11655,MI_Match_Analysis!$A$2:$A$8,MI_Match_Analysis!$F$2:$F$8,"Not Found")</f>
        <v>Not Found</v>
      </c>
    </row>
    <row r="11656" spans="1:20" hidden="1" x14ac:dyDescent="0.3">
      <c r="A11656">
        <v>50</v>
      </c>
      <c r="B11656" s="1">
        <v>46149</v>
      </c>
      <c r="C11656" t="s">
        <v>162</v>
      </c>
      <c r="D11656" t="s">
        <v>227</v>
      </c>
      <c r="E11656" t="s">
        <v>24</v>
      </c>
      <c r="F11656" t="s">
        <v>53</v>
      </c>
      <c r="G11656">
        <v>2</v>
      </c>
      <c r="H11656">
        <v>14.4</v>
      </c>
      <c r="I11656" t="s">
        <v>79</v>
      </c>
      <c r="J11656" t="s">
        <v>286</v>
      </c>
      <c r="K11656">
        <v>6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 t="s">
        <v>83</v>
      </c>
      <c r="R11656" t="s">
        <v>83</v>
      </c>
      <c r="S11656" t="s">
        <v>83</v>
      </c>
      <c r="T11656" t="str">
        <f>_xlfn.XLOOKUP(A11656,MI_Match_Analysis!$A$2:$A$8,MI_Match_Analysis!$F$2:$F$8,"Not Found")</f>
        <v>Not Found</v>
      </c>
    </row>
    <row r="11657" spans="1:20" hidden="1" x14ac:dyDescent="0.3">
      <c r="A11657">
        <v>50</v>
      </c>
      <c r="B11657" s="1">
        <v>46149</v>
      </c>
      <c r="C11657" t="s">
        <v>162</v>
      </c>
      <c r="D11657" t="s">
        <v>227</v>
      </c>
      <c r="E11657" t="s">
        <v>24</v>
      </c>
      <c r="F11657" t="s">
        <v>53</v>
      </c>
      <c r="G11657">
        <v>2</v>
      </c>
      <c r="H11657">
        <v>14.5</v>
      </c>
      <c r="I11657" t="s">
        <v>79</v>
      </c>
      <c r="J11657" t="s">
        <v>286</v>
      </c>
      <c r="K11657">
        <v>6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 t="s">
        <v>83</v>
      </c>
      <c r="R11657" t="s">
        <v>83</v>
      </c>
      <c r="S11657" t="s">
        <v>83</v>
      </c>
      <c r="T11657" t="str">
        <f>_xlfn.XLOOKUP(A11657,MI_Match_Analysis!$A$2:$A$8,MI_Match_Analysis!$F$2:$F$8,"Not Found")</f>
        <v>Not Found</v>
      </c>
    </row>
    <row r="11658" spans="1:20" hidden="1" x14ac:dyDescent="0.3">
      <c r="A11658">
        <v>50</v>
      </c>
      <c r="B11658" s="1">
        <v>46149</v>
      </c>
      <c r="C11658" t="s">
        <v>162</v>
      </c>
      <c r="D11658" t="s">
        <v>227</v>
      </c>
      <c r="E11658" t="s">
        <v>24</v>
      </c>
      <c r="F11658" t="s">
        <v>53</v>
      </c>
      <c r="G11658">
        <v>2</v>
      </c>
      <c r="H11658">
        <v>14.6</v>
      </c>
      <c r="I11658" t="s">
        <v>79</v>
      </c>
      <c r="J11658" t="s">
        <v>286</v>
      </c>
      <c r="K11658">
        <v>1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 t="s">
        <v>83</v>
      </c>
      <c r="R11658" t="s">
        <v>83</v>
      </c>
      <c r="S11658" t="s">
        <v>83</v>
      </c>
      <c r="T11658" t="str">
        <f>_xlfn.XLOOKUP(A11658,MI_Match_Analysis!$A$2:$A$8,MI_Match_Analysis!$F$2:$F$8,"Not Found")</f>
        <v>Not Found</v>
      </c>
    </row>
    <row r="11659" spans="1:20" hidden="1" x14ac:dyDescent="0.3">
      <c r="A11659">
        <v>50</v>
      </c>
      <c r="B11659" s="1">
        <v>46149</v>
      </c>
      <c r="C11659" t="s">
        <v>162</v>
      </c>
      <c r="D11659" t="s">
        <v>227</v>
      </c>
      <c r="E11659" t="s">
        <v>24</v>
      </c>
      <c r="F11659" t="s">
        <v>53</v>
      </c>
      <c r="G11659">
        <v>2</v>
      </c>
      <c r="H11659">
        <v>15.1</v>
      </c>
      <c r="I11659" t="s">
        <v>79</v>
      </c>
      <c r="J11659" t="s">
        <v>236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 t="s">
        <v>83</v>
      </c>
      <c r="R11659" t="s">
        <v>83</v>
      </c>
      <c r="S11659" t="s">
        <v>83</v>
      </c>
      <c r="T11659" t="str">
        <f>_xlfn.XLOOKUP(A11659,MI_Match_Analysis!$A$2:$A$8,MI_Match_Analysis!$F$2:$F$8,"Not Found")</f>
        <v>Not Found</v>
      </c>
    </row>
    <row r="11660" spans="1:20" hidden="1" x14ac:dyDescent="0.3">
      <c r="A11660">
        <v>50</v>
      </c>
      <c r="B11660" s="1">
        <v>46149</v>
      </c>
      <c r="C11660" t="s">
        <v>162</v>
      </c>
      <c r="D11660" t="s">
        <v>227</v>
      </c>
      <c r="E11660" t="s">
        <v>24</v>
      </c>
      <c r="F11660" t="s">
        <v>53</v>
      </c>
      <c r="G11660">
        <v>2</v>
      </c>
      <c r="H11660">
        <v>15.2</v>
      </c>
      <c r="I11660" t="s">
        <v>79</v>
      </c>
      <c r="J11660" t="s">
        <v>236</v>
      </c>
      <c r="K11660">
        <v>0</v>
      </c>
      <c r="L11660">
        <v>1</v>
      </c>
      <c r="M11660">
        <v>1</v>
      </c>
      <c r="N11660">
        <v>0</v>
      </c>
      <c r="O11660">
        <v>0</v>
      </c>
      <c r="P11660">
        <v>0</v>
      </c>
      <c r="Q11660" t="s">
        <v>83</v>
      </c>
      <c r="R11660" t="s">
        <v>83</v>
      </c>
      <c r="S11660" t="s">
        <v>83</v>
      </c>
      <c r="T11660" t="str">
        <f>_xlfn.XLOOKUP(A11660,MI_Match_Analysis!$A$2:$A$8,MI_Match_Analysis!$F$2:$F$8,"Not Found")</f>
        <v>Not Found</v>
      </c>
    </row>
    <row r="11661" spans="1:20" hidden="1" x14ac:dyDescent="0.3">
      <c r="A11661">
        <v>50</v>
      </c>
      <c r="B11661" s="1">
        <v>46149</v>
      </c>
      <c r="C11661" t="s">
        <v>162</v>
      </c>
      <c r="D11661" t="s">
        <v>227</v>
      </c>
      <c r="E11661" t="s">
        <v>24</v>
      </c>
      <c r="F11661" t="s">
        <v>53</v>
      </c>
      <c r="G11661">
        <v>2</v>
      </c>
      <c r="H11661">
        <v>15.2</v>
      </c>
      <c r="I11661" t="s">
        <v>79</v>
      </c>
      <c r="J11661" t="s">
        <v>236</v>
      </c>
      <c r="K11661">
        <v>6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 t="s">
        <v>83</v>
      </c>
      <c r="R11661" t="s">
        <v>83</v>
      </c>
      <c r="S11661" t="s">
        <v>83</v>
      </c>
      <c r="T11661" t="str">
        <f>_xlfn.XLOOKUP(A11661,MI_Match_Analysis!$A$2:$A$8,MI_Match_Analysis!$F$2:$F$8,"Not Found")</f>
        <v>Not Found</v>
      </c>
    </row>
    <row r="11662" spans="1:20" hidden="1" x14ac:dyDescent="0.3">
      <c r="A11662">
        <v>50</v>
      </c>
      <c r="B11662" s="1">
        <v>46149</v>
      </c>
      <c r="C11662" t="s">
        <v>162</v>
      </c>
      <c r="D11662" t="s">
        <v>227</v>
      </c>
      <c r="E11662" t="s">
        <v>24</v>
      </c>
      <c r="F11662" t="s">
        <v>53</v>
      </c>
      <c r="G11662">
        <v>2</v>
      </c>
      <c r="H11662">
        <v>15.3</v>
      </c>
      <c r="I11662" t="s">
        <v>79</v>
      </c>
      <c r="J11662" t="s">
        <v>236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 t="s">
        <v>165</v>
      </c>
      <c r="R11662" t="s">
        <v>79</v>
      </c>
      <c r="S11662" t="s">
        <v>254</v>
      </c>
      <c r="T11662" t="str">
        <f>_xlfn.XLOOKUP(A11662,MI_Match_Analysis!$A$2:$A$8,MI_Match_Analysis!$F$2:$F$8,"Not Found")</f>
        <v>Not Found</v>
      </c>
    </row>
    <row r="11663" spans="1:20" hidden="1" x14ac:dyDescent="0.3">
      <c r="A11663">
        <v>50</v>
      </c>
      <c r="B11663" s="1">
        <v>46149</v>
      </c>
      <c r="C11663" t="s">
        <v>162</v>
      </c>
      <c r="D11663" t="s">
        <v>227</v>
      </c>
      <c r="E11663" t="s">
        <v>24</v>
      </c>
      <c r="F11663" t="s">
        <v>53</v>
      </c>
      <c r="G11663">
        <v>2</v>
      </c>
      <c r="H11663">
        <v>15.4</v>
      </c>
      <c r="I11663" t="s">
        <v>171</v>
      </c>
      <c r="J11663" t="s">
        <v>236</v>
      </c>
      <c r="K11663">
        <v>4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 t="s">
        <v>83</v>
      </c>
      <c r="R11663" t="s">
        <v>83</v>
      </c>
      <c r="S11663" t="s">
        <v>83</v>
      </c>
      <c r="T11663" t="str">
        <f>_xlfn.XLOOKUP(A11663,MI_Match_Analysis!$A$2:$A$8,MI_Match_Analysis!$F$2:$F$8,"Not Found")</f>
        <v>Not Found</v>
      </c>
    </row>
    <row r="11664" spans="1:20" hidden="1" x14ac:dyDescent="0.3">
      <c r="A11664">
        <v>50</v>
      </c>
      <c r="B11664" s="1">
        <v>46149</v>
      </c>
      <c r="C11664" t="s">
        <v>162</v>
      </c>
      <c r="D11664" t="s">
        <v>227</v>
      </c>
      <c r="E11664" t="s">
        <v>24</v>
      </c>
      <c r="F11664" t="s">
        <v>53</v>
      </c>
      <c r="G11664">
        <v>2</v>
      </c>
      <c r="H11664">
        <v>15.5</v>
      </c>
      <c r="I11664" t="s">
        <v>171</v>
      </c>
      <c r="J11664" t="s">
        <v>236</v>
      </c>
      <c r="K11664">
        <v>4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 t="s">
        <v>83</v>
      </c>
      <c r="R11664" t="s">
        <v>83</v>
      </c>
      <c r="S11664" t="s">
        <v>83</v>
      </c>
      <c r="T11664" t="str">
        <f>_xlfn.XLOOKUP(A11664,MI_Match_Analysis!$A$2:$A$8,MI_Match_Analysis!$F$2:$F$8,"Not Found")</f>
        <v>Not Found</v>
      </c>
    </row>
    <row r="11665" spans="1:20" hidden="1" x14ac:dyDescent="0.3">
      <c r="A11665">
        <v>50</v>
      </c>
      <c r="B11665" s="1">
        <v>46149</v>
      </c>
      <c r="C11665" t="s">
        <v>162</v>
      </c>
      <c r="D11665" t="s">
        <v>227</v>
      </c>
      <c r="E11665" t="s">
        <v>24</v>
      </c>
      <c r="F11665" t="s">
        <v>53</v>
      </c>
      <c r="G11665">
        <v>2</v>
      </c>
      <c r="H11665">
        <v>15.6</v>
      </c>
      <c r="I11665" t="s">
        <v>171</v>
      </c>
      <c r="J11665" t="s">
        <v>236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 t="s">
        <v>83</v>
      </c>
      <c r="R11665" t="s">
        <v>83</v>
      </c>
      <c r="S11665" t="s">
        <v>83</v>
      </c>
      <c r="T11665" t="str">
        <f>_xlfn.XLOOKUP(A11665,MI_Match_Analysis!$A$2:$A$8,MI_Match_Analysis!$F$2:$F$8,"Not Found")</f>
        <v>Not Found</v>
      </c>
    </row>
    <row r="11666" spans="1:20" hidden="1" x14ac:dyDescent="0.3">
      <c r="A11666">
        <v>50</v>
      </c>
      <c r="B11666" s="1">
        <v>46149</v>
      </c>
      <c r="C11666" t="s">
        <v>162</v>
      </c>
      <c r="D11666" t="s">
        <v>227</v>
      </c>
      <c r="E11666" t="s">
        <v>24</v>
      </c>
      <c r="F11666" t="s">
        <v>53</v>
      </c>
      <c r="G11666">
        <v>2</v>
      </c>
      <c r="H11666">
        <v>16.100000000000001</v>
      </c>
      <c r="I11666" t="s">
        <v>92</v>
      </c>
      <c r="J11666" t="s">
        <v>76</v>
      </c>
      <c r="K11666">
        <v>1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 t="s">
        <v>83</v>
      </c>
      <c r="R11666" t="s">
        <v>83</v>
      </c>
      <c r="S11666" t="s">
        <v>83</v>
      </c>
      <c r="T11666" t="str">
        <f>_xlfn.XLOOKUP(A11666,MI_Match_Analysis!$A$2:$A$8,MI_Match_Analysis!$F$2:$F$8,"Not Found")</f>
        <v>Not Found</v>
      </c>
    </row>
    <row r="11667" spans="1:20" hidden="1" x14ac:dyDescent="0.3">
      <c r="A11667">
        <v>50</v>
      </c>
      <c r="B11667" s="1">
        <v>46149</v>
      </c>
      <c r="C11667" t="s">
        <v>162</v>
      </c>
      <c r="D11667" t="s">
        <v>227</v>
      </c>
      <c r="E11667" t="s">
        <v>24</v>
      </c>
      <c r="F11667" t="s">
        <v>53</v>
      </c>
      <c r="G11667">
        <v>2</v>
      </c>
      <c r="H11667">
        <v>16.2</v>
      </c>
      <c r="I11667" t="s">
        <v>171</v>
      </c>
      <c r="J11667" t="s">
        <v>76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 t="s">
        <v>83</v>
      </c>
      <c r="R11667" t="s">
        <v>83</v>
      </c>
      <c r="S11667" t="s">
        <v>83</v>
      </c>
      <c r="T11667" t="str">
        <f>_xlfn.XLOOKUP(A11667,MI_Match_Analysis!$A$2:$A$8,MI_Match_Analysis!$F$2:$F$8,"Not Found")</f>
        <v>Not Found</v>
      </c>
    </row>
    <row r="11668" spans="1:20" hidden="1" x14ac:dyDescent="0.3">
      <c r="A11668">
        <v>50</v>
      </c>
      <c r="B11668" s="1">
        <v>46149</v>
      </c>
      <c r="C11668" t="s">
        <v>162</v>
      </c>
      <c r="D11668" t="s">
        <v>227</v>
      </c>
      <c r="E11668" t="s">
        <v>24</v>
      </c>
      <c r="F11668" t="s">
        <v>53</v>
      </c>
      <c r="G11668">
        <v>2</v>
      </c>
      <c r="H11668">
        <v>16.3</v>
      </c>
      <c r="I11668" t="s">
        <v>171</v>
      </c>
      <c r="J11668" t="s">
        <v>76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 t="s">
        <v>83</v>
      </c>
      <c r="R11668" t="s">
        <v>83</v>
      </c>
      <c r="S11668" t="s">
        <v>83</v>
      </c>
      <c r="T11668" t="str">
        <f>_xlfn.XLOOKUP(A11668,MI_Match_Analysis!$A$2:$A$8,MI_Match_Analysis!$F$2:$F$8,"Not Found")</f>
        <v>Not Found</v>
      </c>
    </row>
    <row r="11669" spans="1:20" hidden="1" x14ac:dyDescent="0.3">
      <c r="A11669">
        <v>50</v>
      </c>
      <c r="B11669" s="1">
        <v>46149</v>
      </c>
      <c r="C11669" t="s">
        <v>162</v>
      </c>
      <c r="D11669" t="s">
        <v>227</v>
      </c>
      <c r="E11669" t="s">
        <v>24</v>
      </c>
      <c r="F11669" t="s">
        <v>53</v>
      </c>
      <c r="G11669">
        <v>2</v>
      </c>
      <c r="H11669">
        <v>16.399999999999999</v>
      </c>
      <c r="I11669" t="s">
        <v>171</v>
      </c>
      <c r="J11669" t="s">
        <v>76</v>
      </c>
      <c r="K11669">
        <v>1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 t="s">
        <v>83</v>
      </c>
      <c r="R11669" t="s">
        <v>83</v>
      </c>
      <c r="S11669" t="s">
        <v>83</v>
      </c>
      <c r="T11669" t="str">
        <f>_xlfn.XLOOKUP(A11669,MI_Match_Analysis!$A$2:$A$8,MI_Match_Analysis!$F$2:$F$8,"Not Found")</f>
        <v>Not Found</v>
      </c>
    </row>
    <row r="11670" spans="1:20" hidden="1" x14ac:dyDescent="0.3">
      <c r="A11670">
        <v>50</v>
      </c>
      <c r="B11670" s="1">
        <v>46149</v>
      </c>
      <c r="C11670" t="s">
        <v>162</v>
      </c>
      <c r="D11670" t="s">
        <v>227</v>
      </c>
      <c r="E11670" t="s">
        <v>24</v>
      </c>
      <c r="F11670" t="s">
        <v>53</v>
      </c>
      <c r="G11670">
        <v>2</v>
      </c>
      <c r="H11670">
        <v>16.5</v>
      </c>
      <c r="I11670" t="s">
        <v>92</v>
      </c>
      <c r="J11670" t="s">
        <v>76</v>
      </c>
      <c r="K11670">
        <v>6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 t="s">
        <v>83</v>
      </c>
      <c r="R11670" t="s">
        <v>83</v>
      </c>
      <c r="S11670" t="s">
        <v>83</v>
      </c>
      <c r="T11670" t="str">
        <f>_xlfn.XLOOKUP(A11670,MI_Match_Analysis!$A$2:$A$8,MI_Match_Analysis!$F$2:$F$8,"Not Found")</f>
        <v>Not Found</v>
      </c>
    </row>
    <row r="11671" spans="1:20" hidden="1" x14ac:dyDescent="0.3">
      <c r="A11671">
        <v>50</v>
      </c>
      <c r="B11671" s="1">
        <v>46149</v>
      </c>
      <c r="C11671" t="s">
        <v>162</v>
      </c>
      <c r="D11671" t="s">
        <v>227</v>
      </c>
      <c r="E11671" t="s">
        <v>24</v>
      </c>
      <c r="F11671" t="s">
        <v>53</v>
      </c>
      <c r="G11671">
        <v>2</v>
      </c>
      <c r="H11671">
        <v>16.600000000000001</v>
      </c>
      <c r="I11671" t="s">
        <v>92</v>
      </c>
      <c r="J11671" t="s">
        <v>76</v>
      </c>
      <c r="K11671">
        <v>6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 t="s">
        <v>83</v>
      </c>
      <c r="R11671" t="s">
        <v>83</v>
      </c>
      <c r="S11671" t="s">
        <v>83</v>
      </c>
      <c r="T11671" t="str">
        <f>_xlfn.XLOOKUP(A11671,MI_Match_Analysis!$A$2:$A$8,MI_Match_Analysis!$F$2:$F$8,"Not Found")</f>
        <v>Not Found</v>
      </c>
    </row>
    <row r="11672" spans="1:20" hidden="1" x14ac:dyDescent="0.3">
      <c r="A11672">
        <v>50</v>
      </c>
      <c r="B11672" s="1">
        <v>46149</v>
      </c>
      <c r="C11672" t="s">
        <v>162</v>
      </c>
      <c r="D11672" t="s">
        <v>227</v>
      </c>
      <c r="E11672" t="s">
        <v>24</v>
      </c>
      <c r="F11672" t="s">
        <v>53</v>
      </c>
      <c r="G11672">
        <v>2</v>
      </c>
      <c r="H11672">
        <v>17.100000000000001</v>
      </c>
      <c r="I11672" t="s">
        <v>171</v>
      </c>
      <c r="J11672" t="s">
        <v>124</v>
      </c>
      <c r="K11672">
        <v>0</v>
      </c>
      <c r="L11672">
        <v>1</v>
      </c>
      <c r="M11672">
        <v>0</v>
      </c>
      <c r="N11672">
        <v>1</v>
      </c>
      <c r="O11672">
        <v>0</v>
      </c>
      <c r="P11672">
        <v>0</v>
      </c>
      <c r="Q11672" t="s">
        <v>83</v>
      </c>
      <c r="R11672" t="s">
        <v>83</v>
      </c>
      <c r="S11672" t="s">
        <v>83</v>
      </c>
      <c r="T11672" t="str">
        <f>_xlfn.XLOOKUP(A11672,MI_Match_Analysis!$A$2:$A$8,MI_Match_Analysis!$F$2:$F$8,"Not Found")</f>
        <v>Not Found</v>
      </c>
    </row>
    <row r="11673" spans="1:20" hidden="1" x14ac:dyDescent="0.3">
      <c r="A11673">
        <v>50</v>
      </c>
      <c r="B11673" s="1">
        <v>46149</v>
      </c>
      <c r="C11673" t="s">
        <v>162</v>
      </c>
      <c r="D11673" t="s">
        <v>227</v>
      </c>
      <c r="E11673" t="s">
        <v>24</v>
      </c>
      <c r="F11673" t="s">
        <v>53</v>
      </c>
      <c r="G11673">
        <v>2</v>
      </c>
      <c r="H11673">
        <v>17.2</v>
      </c>
      <c r="I11673" t="s">
        <v>92</v>
      </c>
      <c r="J11673" t="s">
        <v>124</v>
      </c>
      <c r="K11673">
        <v>4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 t="s">
        <v>83</v>
      </c>
      <c r="R11673" t="s">
        <v>83</v>
      </c>
      <c r="S11673" t="s">
        <v>83</v>
      </c>
      <c r="T11673" t="str">
        <f>_xlfn.XLOOKUP(A11673,MI_Match_Analysis!$A$2:$A$8,MI_Match_Analysis!$F$2:$F$8,"Not Found")</f>
        <v>Not Found</v>
      </c>
    </row>
    <row r="11674" spans="1:20" hidden="1" x14ac:dyDescent="0.3">
      <c r="A11674">
        <v>50</v>
      </c>
      <c r="B11674" s="1">
        <v>46149</v>
      </c>
      <c r="C11674" t="s">
        <v>162</v>
      </c>
      <c r="D11674" t="s">
        <v>227</v>
      </c>
      <c r="E11674" t="s">
        <v>24</v>
      </c>
      <c r="F11674" t="s">
        <v>53</v>
      </c>
      <c r="G11674">
        <v>2</v>
      </c>
      <c r="H11674">
        <v>17.3</v>
      </c>
      <c r="I11674" t="s">
        <v>92</v>
      </c>
      <c r="J11674" t="s">
        <v>124</v>
      </c>
      <c r="K11674">
        <v>1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 t="s">
        <v>83</v>
      </c>
      <c r="R11674" t="s">
        <v>83</v>
      </c>
      <c r="S11674" t="s">
        <v>83</v>
      </c>
      <c r="T11674" t="str">
        <f>_xlfn.XLOOKUP(A11674,MI_Match_Analysis!$A$2:$A$8,MI_Match_Analysis!$F$2:$F$8,"Not Found")</f>
        <v>Not Found</v>
      </c>
    </row>
    <row r="11675" spans="1:20" hidden="1" x14ac:dyDescent="0.3">
      <c r="A11675">
        <v>50</v>
      </c>
      <c r="B11675" s="1">
        <v>46149</v>
      </c>
      <c r="C11675" t="s">
        <v>162</v>
      </c>
      <c r="D11675" t="s">
        <v>227</v>
      </c>
      <c r="E11675" t="s">
        <v>24</v>
      </c>
      <c r="F11675" t="s">
        <v>53</v>
      </c>
      <c r="G11675">
        <v>2</v>
      </c>
      <c r="H11675">
        <v>17.399999999999999</v>
      </c>
      <c r="I11675" t="s">
        <v>171</v>
      </c>
      <c r="J11675" t="s">
        <v>124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 t="s">
        <v>83</v>
      </c>
      <c r="R11675" t="s">
        <v>83</v>
      </c>
      <c r="S11675" t="s">
        <v>83</v>
      </c>
      <c r="T11675" t="str">
        <f>_xlfn.XLOOKUP(A11675,MI_Match_Analysis!$A$2:$A$8,MI_Match_Analysis!$F$2:$F$8,"Not Found")</f>
        <v>Not Found</v>
      </c>
    </row>
    <row r="11676" spans="1:20" hidden="1" x14ac:dyDescent="0.3">
      <c r="A11676">
        <v>50</v>
      </c>
      <c r="B11676" s="1">
        <v>46149</v>
      </c>
      <c r="C11676" t="s">
        <v>162</v>
      </c>
      <c r="D11676" t="s">
        <v>227</v>
      </c>
      <c r="E11676" t="s">
        <v>24</v>
      </c>
      <c r="F11676" t="s">
        <v>53</v>
      </c>
      <c r="G11676">
        <v>2</v>
      </c>
      <c r="H11676">
        <v>17.5</v>
      </c>
      <c r="I11676" t="s">
        <v>171</v>
      </c>
      <c r="J11676" t="s">
        <v>124</v>
      </c>
      <c r="K11676">
        <v>6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 t="s">
        <v>83</v>
      </c>
      <c r="R11676" t="s">
        <v>83</v>
      </c>
      <c r="S11676" t="s">
        <v>83</v>
      </c>
      <c r="T11676" t="str">
        <f>_xlfn.XLOOKUP(A11676,MI_Match_Analysis!$A$2:$A$8,MI_Match_Analysis!$F$2:$F$8,"Not Found")</f>
        <v>Not Found</v>
      </c>
    </row>
    <row r="11677" spans="1:20" hidden="1" x14ac:dyDescent="0.3">
      <c r="A11677">
        <v>50</v>
      </c>
      <c r="B11677" s="1">
        <v>46149</v>
      </c>
      <c r="C11677" t="s">
        <v>162</v>
      </c>
      <c r="D11677" t="s">
        <v>227</v>
      </c>
      <c r="E11677" t="s">
        <v>24</v>
      </c>
      <c r="F11677" t="s">
        <v>53</v>
      </c>
      <c r="G11677">
        <v>2</v>
      </c>
      <c r="H11677">
        <v>17.600000000000001</v>
      </c>
      <c r="I11677" t="s">
        <v>171</v>
      </c>
      <c r="J11677" t="s">
        <v>124</v>
      </c>
      <c r="K11677">
        <v>1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 t="s">
        <v>83</v>
      </c>
      <c r="R11677" t="s">
        <v>83</v>
      </c>
      <c r="S11677" t="s">
        <v>83</v>
      </c>
      <c r="T11677" t="str">
        <f>_xlfn.XLOOKUP(A11677,MI_Match_Analysis!$A$2:$A$8,MI_Match_Analysis!$F$2:$F$8,"Not Found")</f>
        <v>Not Found</v>
      </c>
    </row>
    <row r="11678" spans="1:20" hidden="1" x14ac:dyDescent="0.3">
      <c r="A11678">
        <v>50</v>
      </c>
      <c r="B11678" s="1">
        <v>46149</v>
      </c>
      <c r="C11678" t="s">
        <v>162</v>
      </c>
      <c r="D11678" t="s">
        <v>227</v>
      </c>
      <c r="E11678" t="s">
        <v>24</v>
      </c>
      <c r="F11678" t="s">
        <v>53</v>
      </c>
      <c r="G11678">
        <v>2</v>
      </c>
      <c r="H11678">
        <v>18.100000000000001</v>
      </c>
      <c r="I11678" t="s">
        <v>171</v>
      </c>
      <c r="J11678" t="s">
        <v>254</v>
      </c>
      <c r="K11678">
        <v>0</v>
      </c>
      <c r="L11678">
        <v>1</v>
      </c>
      <c r="M11678">
        <v>0</v>
      </c>
      <c r="N11678">
        <v>1</v>
      </c>
      <c r="O11678">
        <v>0</v>
      </c>
      <c r="P11678">
        <v>0</v>
      </c>
      <c r="Q11678" t="s">
        <v>83</v>
      </c>
      <c r="R11678" t="s">
        <v>83</v>
      </c>
      <c r="S11678" t="s">
        <v>83</v>
      </c>
      <c r="T11678" t="str">
        <f>_xlfn.XLOOKUP(A11678,MI_Match_Analysis!$A$2:$A$8,MI_Match_Analysis!$F$2:$F$8,"Not Found")</f>
        <v>Not Found</v>
      </c>
    </row>
    <row r="11679" spans="1:20" hidden="1" x14ac:dyDescent="0.3">
      <c r="A11679">
        <v>50</v>
      </c>
      <c r="B11679" s="1">
        <v>46149</v>
      </c>
      <c r="C11679" t="s">
        <v>162</v>
      </c>
      <c r="D11679" t="s">
        <v>227</v>
      </c>
      <c r="E11679" t="s">
        <v>24</v>
      </c>
      <c r="F11679" t="s">
        <v>53</v>
      </c>
      <c r="G11679">
        <v>2</v>
      </c>
      <c r="H11679">
        <v>18.2</v>
      </c>
      <c r="I11679" t="s">
        <v>92</v>
      </c>
      <c r="J11679" t="s">
        <v>254</v>
      </c>
      <c r="K11679">
        <v>1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 t="s">
        <v>83</v>
      </c>
      <c r="R11679" t="s">
        <v>83</v>
      </c>
      <c r="S11679" t="s">
        <v>83</v>
      </c>
      <c r="T11679" t="str">
        <f>_xlfn.XLOOKUP(A11679,MI_Match_Analysis!$A$2:$A$8,MI_Match_Analysis!$F$2:$F$8,"Not Found")</f>
        <v>Not Found</v>
      </c>
    </row>
    <row r="11680" spans="1:20" hidden="1" x14ac:dyDescent="0.3">
      <c r="A11680">
        <v>50</v>
      </c>
      <c r="B11680" s="1">
        <v>46149</v>
      </c>
      <c r="C11680" t="s">
        <v>162</v>
      </c>
      <c r="D11680" t="s">
        <v>227</v>
      </c>
      <c r="E11680" t="s">
        <v>24</v>
      </c>
      <c r="F11680" t="s">
        <v>53</v>
      </c>
      <c r="G11680">
        <v>2</v>
      </c>
      <c r="H11680">
        <v>18.3</v>
      </c>
      <c r="I11680" t="s">
        <v>171</v>
      </c>
      <c r="J11680" t="s">
        <v>254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 t="s">
        <v>83</v>
      </c>
      <c r="R11680" t="s">
        <v>83</v>
      </c>
      <c r="S11680" t="s">
        <v>83</v>
      </c>
      <c r="T11680" t="str">
        <f>_xlfn.XLOOKUP(A11680,MI_Match_Analysis!$A$2:$A$8,MI_Match_Analysis!$F$2:$F$8,"Not Found")</f>
        <v>Not Found</v>
      </c>
    </row>
    <row r="11681" spans="1:20" hidden="1" x14ac:dyDescent="0.3">
      <c r="A11681">
        <v>50</v>
      </c>
      <c r="B11681" s="1">
        <v>46149</v>
      </c>
      <c r="C11681" t="s">
        <v>162</v>
      </c>
      <c r="D11681" t="s">
        <v>227</v>
      </c>
      <c r="E11681" t="s">
        <v>24</v>
      </c>
      <c r="F11681" t="s">
        <v>53</v>
      </c>
      <c r="G11681">
        <v>2</v>
      </c>
      <c r="H11681">
        <v>18.399999999999999</v>
      </c>
      <c r="I11681" t="s">
        <v>171</v>
      </c>
      <c r="J11681" t="s">
        <v>254</v>
      </c>
      <c r="K11681">
        <v>0</v>
      </c>
      <c r="L11681">
        <v>1</v>
      </c>
      <c r="M11681">
        <v>1</v>
      </c>
      <c r="N11681">
        <v>0</v>
      </c>
      <c r="O11681">
        <v>0</v>
      </c>
      <c r="P11681">
        <v>0</v>
      </c>
      <c r="Q11681" t="s">
        <v>83</v>
      </c>
      <c r="R11681" t="s">
        <v>83</v>
      </c>
      <c r="S11681" t="s">
        <v>83</v>
      </c>
      <c r="T11681" t="str">
        <f>_xlfn.XLOOKUP(A11681,MI_Match_Analysis!$A$2:$A$8,MI_Match_Analysis!$F$2:$F$8,"Not Found")</f>
        <v>Not Found</v>
      </c>
    </row>
    <row r="11682" spans="1:20" hidden="1" x14ac:dyDescent="0.3">
      <c r="A11682">
        <v>50</v>
      </c>
      <c r="B11682" s="1">
        <v>46149</v>
      </c>
      <c r="C11682" t="s">
        <v>162</v>
      </c>
      <c r="D11682" t="s">
        <v>227</v>
      </c>
      <c r="E11682" t="s">
        <v>24</v>
      </c>
      <c r="F11682" t="s">
        <v>53</v>
      </c>
      <c r="G11682">
        <v>2</v>
      </c>
      <c r="H11682">
        <v>18.399999999999999</v>
      </c>
      <c r="I11682" t="s">
        <v>171</v>
      </c>
      <c r="J11682" t="s">
        <v>254</v>
      </c>
      <c r="K11682">
        <v>4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 t="s">
        <v>83</v>
      </c>
      <c r="R11682" t="s">
        <v>83</v>
      </c>
      <c r="S11682" t="s">
        <v>83</v>
      </c>
      <c r="T11682" t="str">
        <f>_xlfn.XLOOKUP(A11682,MI_Match_Analysis!$A$2:$A$8,MI_Match_Analysis!$F$2:$F$8,"Not Found")</f>
        <v>Not Found</v>
      </c>
    </row>
    <row r="11683" spans="1:20" hidden="1" x14ac:dyDescent="0.3">
      <c r="A11683">
        <v>50</v>
      </c>
      <c r="B11683" s="1">
        <v>46149</v>
      </c>
      <c r="C11683" t="s">
        <v>162</v>
      </c>
      <c r="D11683" t="s">
        <v>227</v>
      </c>
      <c r="E11683" t="s">
        <v>24</v>
      </c>
      <c r="F11683" t="s">
        <v>53</v>
      </c>
      <c r="G11683">
        <v>2</v>
      </c>
      <c r="H11683">
        <v>18.5</v>
      </c>
      <c r="I11683" t="s">
        <v>171</v>
      </c>
      <c r="J11683" t="s">
        <v>254</v>
      </c>
      <c r="K11683">
        <v>2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 t="s">
        <v>83</v>
      </c>
      <c r="R11683" t="s">
        <v>83</v>
      </c>
      <c r="S11683" t="s">
        <v>83</v>
      </c>
      <c r="T11683" t="str">
        <f>_xlfn.XLOOKUP(A11683,MI_Match_Analysis!$A$2:$A$8,MI_Match_Analysis!$F$2:$F$8,"Not Found")</f>
        <v>Not Found</v>
      </c>
    </row>
    <row r="11684" spans="1:20" hidden="1" x14ac:dyDescent="0.3">
      <c r="A11684">
        <v>50</v>
      </c>
      <c r="B11684" s="1">
        <v>46149</v>
      </c>
      <c r="C11684" t="s">
        <v>162</v>
      </c>
      <c r="D11684" t="s">
        <v>227</v>
      </c>
      <c r="E11684" t="s">
        <v>24</v>
      </c>
      <c r="F11684" t="s">
        <v>53</v>
      </c>
      <c r="G11684">
        <v>2</v>
      </c>
      <c r="H11684">
        <v>18.600000000000001</v>
      </c>
      <c r="I11684" t="s">
        <v>171</v>
      </c>
      <c r="J11684" t="s">
        <v>254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 t="s">
        <v>83</v>
      </c>
      <c r="R11684" t="s">
        <v>83</v>
      </c>
      <c r="S11684" t="s">
        <v>83</v>
      </c>
      <c r="T11684" t="str">
        <f>_xlfn.XLOOKUP(A11684,MI_Match_Analysis!$A$2:$A$8,MI_Match_Analysis!$F$2:$F$8,"Not Found")</f>
        <v>Not Found</v>
      </c>
    </row>
    <row r="11685" spans="1:20" hidden="1" x14ac:dyDescent="0.3">
      <c r="A11685">
        <v>51</v>
      </c>
      <c r="B11685" s="1">
        <v>46150</v>
      </c>
      <c r="C11685" t="s">
        <v>162</v>
      </c>
      <c r="D11685" t="s">
        <v>68</v>
      </c>
      <c r="E11685" t="s">
        <v>54</v>
      </c>
      <c r="F11685" t="s">
        <v>35</v>
      </c>
      <c r="G11685">
        <v>1</v>
      </c>
      <c r="H11685">
        <v>0.1</v>
      </c>
      <c r="I11685" t="s">
        <v>240</v>
      </c>
      <c r="J11685" t="s">
        <v>90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 t="s">
        <v>83</v>
      </c>
      <c r="R11685" t="s">
        <v>83</v>
      </c>
      <c r="S11685" t="s">
        <v>83</v>
      </c>
      <c r="T11685" t="str">
        <f>_xlfn.XLOOKUP(A11685,MI_Match_Analysis!$A$2:$A$8,MI_Match_Analysis!$F$2:$F$8,"Not Found")</f>
        <v>Not Found</v>
      </c>
    </row>
    <row r="11686" spans="1:20" hidden="1" x14ac:dyDescent="0.3">
      <c r="A11686">
        <v>51</v>
      </c>
      <c r="B11686" s="1">
        <v>46150</v>
      </c>
      <c r="C11686" t="s">
        <v>162</v>
      </c>
      <c r="D11686" t="s">
        <v>68</v>
      </c>
      <c r="E11686" t="s">
        <v>54</v>
      </c>
      <c r="F11686" t="s">
        <v>35</v>
      </c>
      <c r="G11686">
        <v>1</v>
      </c>
      <c r="H11686">
        <v>0.2</v>
      </c>
      <c r="I11686" t="s">
        <v>240</v>
      </c>
      <c r="J11686" t="s">
        <v>90</v>
      </c>
      <c r="K11686">
        <v>4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 t="s">
        <v>83</v>
      </c>
      <c r="R11686" t="s">
        <v>83</v>
      </c>
      <c r="S11686" t="s">
        <v>83</v>
      </c>
      <c r="T11686" t="str">
        <f>_xlfn.XLOOKUP(A11686,MI_Match_Analysis!$A$2:$A$8,MI_Match_Analysis!$F$2:$F$8,"Not Found")</f>
        <v>Not Found</v>
      </c>
    </row>
    <row r="11687" spans="1:20" hidden="1" x14ac:dyDescent="0.3">
      <c r="A11687">
        <v>51</v>
      </c>
      <c r="B11687" s="1">
        <v>46150</v>
      </c>
      <c r="C11687" t="s">
        <v>162</v>
      </c>
      <c r="D11687" t="s">
        <v>68</v>
      </c>
      <c r="E11687" t="s">
        <v>54</v>
      </c>
      <c r="F11687" t="s">
        <v>35</v>
      </c>
      <c r="G11687">
        <v>1</v>
      </c>
      <c r="H11687">
        <v>0.3</v>
      </c>
      <c r="I11687" t="s">
        <v>240</v>
      </c>
      <c r="J11687" t="s">
        <v>90</v>
      </c>
      <c r="K11687">
        <v>1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 t="s">
        <v>83</v>
      </c>
      <c r="R11687" t="s">
        <v>83</v>
      </c>
      <c r="S11687" t="s">
        <v>83</v>
      </c>
      <c r="T11687" t="str">
        <f>_xlfn.XLOOKUP(A11687,MI_Match_Analysis!$A$2:$A$8,MI_Match_Analysis!$F$2:$F$8,"Not Found")</f>
        <v>Not Found</v>
      </c>
    </row>
    <row r="11688" spans="1:20" hidden="1" x14ac:dyDescent="0.3">
      <c r="A11688">
        <v>51</v>
      </c>
      <c r="B11688" s="1">
        <v>46150</v>
      </c>
      <c r="C11688" t="s">
        <v>162</v>
      </c>
      <c r="D11688" t="s">
        <v>68</v>
      </c>
      <c r="E11688" t="s">
        <v>54</v>
      </c>
      <c r="F11688" t="s">
        <v>35</v>
      </c>
      <c r="G11688">
        <v>1</v>
      </c>
      <c r="H11688">
        <v>0.4</v>
      </c>
      <c r="I11688" t="s">
        <v>232</v>
      </c>
      <c r="J11688" t="s">
        <v>90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 t="s">
        <v>83</v>
      </c>
      <c r="R11688" t="s">
        <v>83</v>
      </c>
      <c r="S11688" t="s">
        <v>83</v>
      </c>
      <c r="T11688" t="str">
        <f>_xlfn.XLOOKUP(A11688,MI_Match_Analysis!$A$2:$A$8,MI_Match_Analysis!$F$2:$F$8,"Not Found")</f>
        <v>Not Found</v>
      </c>
    </row>
    <row r="11689" spans="1:20" hidden="1" x14ac:dyDescent="0.3">
      <c r="A11689">
        <v>51</v>
      </c>
      <c r="B11689" s="1">
        <v>46150</v>
      </c>
      <c r="C11689" t="s">
        <v>162</v>
      </c>
      <c r="D11689" t="s">
        <v>68</v>
      </c>
      <c r="E11689" t="s">
        <v>54</v>
      </c>
      <c r="F11689" t="s">
        <v>35</v>
      </c>
      <c r="G11689">
        <v>1</v>
      </c>
      <c r="H11689">
        <v>0.5</v>
      </c>
      <c r="I11689" t="s">
        <v>232</v>
      </c>
      <c r="J11689" t="s">
        <v>90</v>
      </c>
      <c r="K11689">
        <v>1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 t="s">
        <v>83</v>
      </c>
      <c r="R11689" t="s">
        <v>83</v>
      </c>
      <c r="S11689" t="s">
        <v>83</v>
      </c>
      <c r="T11689" t="str">
        <f>_xlfn.XLOOKUP(A11689,MI_Match_Analysis!$A$2:$A$8,MI_Match_Analysis!$F$2:$F$8,"Not Found")</f>
        <v>Not Found</v>
      </c>
    </row>
    <row r="11690" spans="1:20" hidden="1" x14ac:dyDescent="0.3">
      <c r="A11690">
        <v>51</v>
      </c>
      <c r="B11690" s="1">
        <v>46150</v>
      </c>
      <c r="C11690" t="s">
        <v>162</v>
      </c>
      <c r="D11690" t="s">
        <v>68</v>
      </c>
      <c r="E11690" t="s">
        <v>54</v>
      </c>
      <c r="F11690" t="s">
        <v>35</v>
      </c>
      <c r="G11690">
        <v>1</v>
      </c>
      <c r="H11690">
        <v>0.6</v>
      </c>
      <c r="I11690" t="s">
        <v>240</v>
      </c>
      <c r="J11690" t="s">
        <v>90</v>
      </c>
      <c r="K11690">
        <v>1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 t="s">
        <v>83</v>
      </c>
      <c r="R11690" t="s">
        <v>83</v>
      </c>
      <c r="S11690" t="s">
        <v>83</v>
      </c>
      <c r="T11690" t="str">
        <f>_xlfn.XLOOKUP(A11690,MI_Match_Analysis!$A$2:$A$8,MI_Match_Analysis!$F$2:$F$8,"Not Found")</f>
        <v>Not Found</v>
      </c>
    </row>
    <row r="11691" spans="1:20" hidden="1" x14ac:dyDescent="0.3">
      <c r="A11691">
        <v>51</v>
      </c>
      <c r="B11691" s="1">
        <v>46150</v>
      </c>
      <c r="C11691" t="s">
        <v>162</v>
      </c>
      <c r="D11691" t="s">
        <v>68</v>
      </c>
      <c r="E11691" t="s">
        <v>54</v>
      </c>
      <c r="F11691" t="s">
        <v>35</v>
      </c>
      <c r="G11691">
        <v>1</v>
      </c>
      <c r="H11691">
        <v>1.1000000000000001</v>
      </c>
      <c r="I11691" t="s">
        <v>240</v>
      </c>
      <c r="J11691" t="s">
        <v>189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 t="s">
        <v>83</v>
      </c>
      <c r="R11691" t="s">
        <v>83</v>
      </c>
      <c r="S11691" t="s">
        <v>83</v>
      </c>
      <c r="T11691" t="str">
        <f>_xlfn.XLOOKUP(A11691,MI_Match_Analysis!$A$2:$A$8,MI_Match_Analysis!$F$2:$F$8,"Not Found")</f>
        <v>Not Found</v>
      </c>
    </row>
    <row r="11692" spans="1:20" hidden="1" x14ac:dyDescent="0.3">
      <c r="A11692">
        <v>51</v>
      </c>
      <c r="B11692" s="1">
        <v>46150</v>
      </c>
      <c r="C11692" t="s">
        <v>162</v>
      </c>
      <c r="D11692" t="s">
        <v>68</v>
      </c>
      <c r="E11692" t="s">
        <v>54</v>
      </c>
      <c r="F11692" t="s">
        <v>35</v>
      </c>
      <c r="G11692">
        <v>1</v>
      </c>
      <c r="H11692">
        <v>1.2</v>
      </c>
      <c r="I11692" t="s">
        <v>240</v>
      </c>
      <c r="J11692" t="s">
        <v>189</v>
      </c>
      <c r="K11692">
        <v>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 t="s">
        <v>83</v>
      </c>
      <c r="R11692" t="s">
        <v>83</v>
      </c>
      <c r="S11692" t="s">
        <v>83</v>
      </c>
      <c r="T11692" t="str">
        <f>_xlfn.XLOOKUP(A11692,MI_Match_Analysis!$A$2:$A$8,MI_Match_Analysis!$F$2:$F$8,"Not Found")</f>
        <v>Not Found</v>
      </c>
    </row>
    <row r="11693" spans="1:20" hidden="1" x14ac:dyDescent="0.3">
      <c r="A11693">
        <v>51</v>
      </c>
      <c r="B11693" s="1">
        <v>46150</v>
      </c>
      <c r="C11693" t="s">
        <v>162</v>
      </c>
      <c r="D11693" t="s">
        <v>68</v>
      </c>
      <c r="E11693" t="s">
        <v>54</v>
      </c>
      <c r="F11693" t="s">
        <v>35</v>
      </c>
      <c r="G11693">
        <v>1</v>
      </c>
      <c r="H11693">
        <v>1.3</v>
      </c>
      <c r="I11693" t="s">
        <v>232</v>
      </c>
      <c r="J11693" t="s">
        <v>189</v>
      </c>
      <c r="K11693">
        <v>1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 t="s">
        <v>83</v>
      </c>
      <c r="R11693" t="s">
        <v>83</v>
      </c>
      <c r="S11693" t="s">
        <v>83</v>
      </c>
      <c r="T11693" t="str">
        <f>_xlfn.XLOOKUP(A11693,MI_Match_Analysis!$A$2:$A$8,MI_Match_Analysis!$F$2:$F$8,"Not Found")</f>
        <v>Not Found</v>
      </c>
    </row>
    <row r="11694" spans="1:20" hidden="1" x14ac:dyDescent="0.3">
      <c r="A11694">
        <v>51</v>
      </c>
      <c r="B11694" s="1">
        <v>46150</v>
      </c>
      <c r="C11694" t="s">
        <v>162</v>
      </c>
      <c r="D11694" t="s">
        <v>68</v>
      </c>
      <c r="E11694" t="s">
        <v>54</v>
      </c>
      <c r="F11694" t="s">
        <v>35</v>
      </c>
      <c r="G11694">
        <v>1</v>
      </c>
      <c r="H11694">
        <v>1.4</v>
      </c>
      <c r="I11694" t="s">
        <v>240</v>
      </c>
      <c r="J11694" t="s">
        <v>189</v>
      </c>
      <c r="K11694">
        <v>6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 t="s">
        <v>83</v>
      </c>
      <c r="R11694" t="s">
        <v>83</v>
      </c>
      <c r="S11694" t="s">
        <v>83</v>
      </c>
      <c r="T11694" t="str">
        <f>_xlfn.XLOOKUP(A11694,MI_Match_Analysis!$A$2:$A$8,MI_Match_Analysis!$F$2:$F$8,"Not Found")</f>
        <v>Not Found</v>
      </c>
    </row>
    <row r="11695" spans="1:20" hidden="1" x14ac:dyDescent="0.3">
      <c r="A11695">
        <v>51</v>
      </c>
      <c r="B11695" s="1">
        <v>46150</v>
      </c>
      <c r="C11695" t="s">
        <v>162</v>
      </c>
      <c r="D11695" t="s">
        <v>68</v>
      </c>
      <c r="E11695" t="s">
        <v>54</v>
      </c>
      <c r="F11695" t="s">
        <v>35</v>
      </c>
      <c r="G11695">
        <v>1</v>
      </c>
      <c r="H11695">
        <v>1.5</v>
      </c>
      <c r="I11695" t="s">
        <v>240</v>
      </c>
      <c r="J11695" t="s">
        <v>189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 t="s">
        <v>83</v>
      </c>
      <c r="R11695" t="s">
        <v>83</v>
      </c>
      <c r="S11695" t="s">
        <v>83</v>
      </c>
      <c r="T11695" t="str">
        <f>_xlfn.XLOOKUP(A11695,MI_Match_Analysis!$A$2:$A$8,MI_Match_Analysis!$F$2:$F$8,"Not Found")</f>
        <v>Not Found</v>
      </c>
    </row>
    <row r="11696" spans="1:20" hidden="1" x14ac:dyDescent="0.3">
      <c r="A11696">
        <v>51</v>
      </c>
      <c r="B11696" s="1">
        <v>46150</v>
      </c>
      <c r="C11696" t="s">
        <v>162</v>
      </c>
      <c r="D11696" t="s">
        <v>68</v>
      </c>
      <c r="E11696" t="s">
        <v>54</v>
      </c>
      <c r="F11696" t="s">
        <v>35</v>
      </c>
      <c r="G11696">
        <v>1</v>
      </c>
      <c r="H11696">
        <v>1.6</v>
      </c>
      <c r="I11696" t="s">
        <v>232</v>
      </c>
      <c r="J11696" t="s">
        <v>189</v>
      </c>
      <c r="K11696">
        <v>1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 t="s">
        <v>83</v>
      </c>
      <c r="R11696" t="s">
        <v>83</v>
      </c>
      <c r="S11696" t="s">
        <v>83</v>
      </c>
      <c r="T11696" t="str">
        <f>_xlfn.XLOOKUP(A11696,MI_Match_Analysis!$A$2:$A$8,MI_Match_Analysis!$F$2:$F$8,"Not Found")</f>
        <v>Not Found</v>
      </c>
    </row>
    <row r="11697" spans="1:20" hidden="1" x14ac:dyDescent="0.3">
      <c r="A11697">
        <v>51</v>
      </c>
      <c r="B11697" s="1">
        <v>46150</v>
      </c>
      <c r="C11697" t="s">
        <v>162</v>
      </c>
      <c r="D11697" t="s">
        <v>68</v>
      </c>
      <c r="E11697" t="s">
        <v>54</v>
      </c>
      <c r="F11697" t="s">
        <v>35</v>
      </c>
      <c r="G11697">
        <v>1</v>
      </c>
      <c r="H11697">
        <v>2.1</v>
      </c>
      <c r="I11697" t="s">
        <v>232</v>
      </c>
      <c r="J11697" t="s">
        <v>90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 t="s">
        <v>83</v>
      </c>
      <c r="R11697" t="s">
        <v>83</v>
      </c>
      <c r="S11697" t="s">
        <v>83</v>
      </c>
      <c r="T11697" t="str">
        <f>_xlfn.XLOOKUP(A11697,MI_Match_Analysis!$A$2:$A$8,MI_Match_Analysis!$F$2:$F$8,"Not Found")</f>
        <v>Not Found</v>
      </c>
    </row>
    <row r="11698" spans="1:20" hidden="1" x14ac:dyDescent="0.3">
      <c r="A11698">
        <v>51</v>
      </c>
      <c r="B11698" s="1">
        <v>46150</v>
      </c>
      <c r="C11698" t="s">
        <v>162</v>
      </c>
      <c r="D11698" t="s">
        <v>68</v>
      </c>
      <c r="E11698" t="s">
        <v>54</v>
      </c>
      <c r="F11698" t="s">
        <v>35</v>
      </c>
      <c r="G11698">
        <v>1</v>
      </c>
      <c r="H11698">
        <v>2.2000000000000002</v>
      </c>
      <c r="I11698" t="s">
        <v>232</v>
      </c>
      <c r="J11698" t="s">
        <v>90</v>
      </c>
      <c r="K11698">
        <v>4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 t="s">
        <v>83</v>
      </c>
      <c r="R11698" t="s">
        <v>83</v>
      </c>
      <c r="S11698" t="s">
        <v>83</v>
      </c>
      <c r="T11698" t="str">
        <f>_xlfn.XLOOKUP(A11698,MI_Match_Analysis!$A$2:$A$8,MI_Match_Analysis!$F$2:$F$8,"Not Found")</f>
        <v>Not Found</v>
      </c>
    </row>
    <row r="11699" spans="1:20" hidden="1" x14ac:dyDescent="0.3">
      <c r="A11699">
        <v>51</v>
      </c>
      <c r="B11699" s="1">
        <v>46150</v>
      </c>
      <c r="C11699" t="s">
        <v>162</v>
      </c>
      <c r="D11699" t="s">
        <v>68</v>
      </c>
      <c r="E11699" t="s">
        <v>54</v>
      </c>
      <c r="F11699" t="s">
        <v>35</v>
      </c>
      <c r="G11699">
        <v>1</v>
      </c>
      <c r="H11699">
        <v>2.2999999999999998</v>
      </c>
      <c r="I11699" t="s">
        <v>232</v>
      </c>
      <c r="J11699" t="s">
        <v>90</v>
      </c>
      <c r="K11699">
        <v>1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 t="s">
        <v>83</v>
      </c>
      <c r="R11699" t="s">
        <v>83</v>
      </c>
      <c r="S11699" t="s">
        <v>83</v>
      </c>
      <c r="T11699" t="str">
        <f>_xlfn.XLOOKUP(A11699,MI_Match_Analysis!$A$2:$A$8,MI_Match_Analysis!$F$2:$F$8,"Not Found")</f>
        <v>Not Found</v>
      </c>
    </row>
    <row r="11700" spans="1:20" hidden="1" x14ac:dyDescent="0.3">
      <c r="A11700">
        <v>51</v>
      </c>
      <c r="B11700" s="1">
        <v>46150</v>
      </c>
      <c r="C11700" t="s">
        <v>162</v>
      </c>
      <c r="D11700" t="s">
        <v>68</v>
      </c>
      <c r="E11700" t="s">
        <v>54</v>
      </c>
      <c r="F11700" t="s">
        <v>35</v>
      </c>
      <c r="G11700">
        <v>1</v>
      </c>
      <c r="H11700">
        <v>2.4</v>
      </c>
      <c r="I11700" t="s">
        <v>240</v>
      </c>
      <c r="J11700" t="s">
        <v>90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 t="s">
        <v>83</v>
      </c>
      <c r="R11700" t="s">
        <v>83</v>
      </c>
      <c r="S11700" t="s">
        <v>83</v>
      </c>
      <c r="T11700" t="str">
        <f>_xlfn.XLOOKUP(A11700,MI_Match_Analysis!$A$2:$A$8,MI_Match_Analysis!$F$2:$F$8,"Not Found")</f>
        <v>Not Found</v>
      </c>
    </row>
    <row r="11701" spans="1:20" hidden="1" x14ac:dyDescent="0.3">
      <c r="A11701">
        <v>51</v>
      </c>
      <c r="B11701" s="1">
        <v>46150</v>
      </c>
      <c r="C11701" t="s">
        <v>162</v>
      </c>
      <c r="D11701" t="s">
        <v>68</v>
      </c>
      <c r="E11701" t="s">
        <v>54</v>
      </c>
      <c r="F11701" t="s">
        <v>35</v>
      </c>
      <c r="G11701">
        <v>1</v>
      </c>
      <c r="H11701">
        <v>2.5</v>
      </c>
      <c r="I11701" t="s">
        <v>240</v>
      </c>
      <c r="J11701" t="s">
        <v>90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 t="s">
        <v>83</v>
      </c>
      <c r="R11701" t="s">
        <v>83</v>
      </c>
      <c r="S11701" t="s">
        <v>83</v>
      </c>
      <c r="T11701" t="str">
        <f>_xlfn.XLOOKUP(A11701,MI_Match_Analysis!$A$2:$A$8,MI_Match_Analysis!$F$2:$F$8,"Not Found")</f>
        <v>Not Found</v>
      </c>
    </row>
    <row r="11702" spans="1:20" hidden="1" x14ac:dyDescent="0.3">
      <c r="A11702">
        <v>51</v>
      </c>
      <c r="B11702" s="1">
        <v>46150</v>
      </c>
      <c r="C11702" t="s">
        <v>162</v>
      </c>
      <c r="D11702" t="s">
        <v>68</v>
      </c>
      <c r="E11702" t="s">
        <v>54</v>
      </c>
      <c r="F11702" t="s">
        <v>35</v>
      </c>
      <c r="G11702">
        <v>1</v>
      </c>
      <c r="H11702">
        <v>2.6</v>
      </c>
      <c r="I11702" t="s">
        <v>240</v>
      </c>
      <c r="J11702" t="s">
        <v>90</v>
      </c>
      <c r="K11702">
        <v>6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 t="s">
        <v>83</v>
      </c>
      <c r="R11702" t="s">
        <v>83</v>
      </c>
      <c r="S11702" t="s">
        <v>83</v>
      </c>
      <c r="T11702" t="str">
        <f>_xlfn.XLOOKUP(A11702,MI_Match_Analysis!$A$2:$A$8,MI_Match_Analysis!$F$2:$F$8,"Not Found")</f>
        <v>Not Found</v>
      </c>
    </row>
    <row r="11703" spans="1:20" hidden="1" x14ac:dyDescent="0.3">
      <c r="A11703">
        <v>51</v>
      </c>
      <c r="B11703" s="1">
        <v>46150</v>
      </c>
      <c r="C11703" t="s">
        <v>162</v>
      </c>
      <c r="D11703" t="s">
        <v>68</v>
      </c>
      <c r="E11703" t="s">
        <v>54</v>
      </c>
      <c r="F11703" t="s">
        <v>35</v>
      </c>
      <c r="G11703">
        <v>1</v>
      </c>
      <c r="H11703">
        <v>3.1</v>
      </c>
      <c r="I11703" t="s">
        <v>232</v>
      </c>
      <c r="J11703" t="s">
        <v>193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 t="s">
        <v>83</v>
      </c>
      <c r="R11703" t="s">
        <v>83</v>
      </c>
      <c r="S11703" t="s">
        <v>83</v>
      </c>
      <c r="T11703" t="str">
        <f>_xlfn.XLOOKUP(A11703,MI_Match_Analysis!$A$2:$A$8,MI_Match_Analysis!$F$2:$F$8,"Not Found")</f>
        <v>Not Found</v>
      </c>
    </row>
    <row r="11704" spans="1:20" hidden="1" x14ac:dyDescent="0.3">
      <c r="A11704">
        <v>51</v>
      </c>
      <c r="B11704" s="1">
        <v>46150</v>
      </c>
      <c r="C11704" t="s">
        <v>162</v>
      </c>
      <c r="D11704" t="s">
        <v>68</v>
      </c>
      <c r="E11704" t="s">
        <v>54</v>
      </c>
      <c r="F11704" t="s">
        <v>35</v>
      </c>
      <c r="G11704">
        <v>1</v>
      </c>
      <c r="H11704">
        <v>3.2</v>
      </c>
      <c r="I11704" t="s">
        <v>240</v>
      </c>
      <c r="J11704" t="s">
        <v>193</v>
      </c>
      <c r="K11704">
        <v>4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 t="s">
        <v>83</v>
      </c>
      <c r="R11704" t="s">
        <v>83</v>
      </c>
      <c r="S11704" t="s">
        <v>83</v>
      </c>
      <c r="T11704" t="str">
        <f>_xlfn.XLOOKUP(A11704,MI_Match_Analysis!$A$2:$A$8,MI_Match_Analysis!$F$2:$F$8,"Not Found")</f>
        <v>Not Found</v>
      </c>
    </row>
    <row r="11705" spans="1:20" hidden="1" x14ac:dyDescent="0.3">
      <c r="A11705">
        <v>51</v>
      </c>
      <c r="B11705" s="1">
        <v>46150</v>
      </c>
      <c r="C11705" t="s">
        <v>162</v>
      </c>
      <c r="D11705" t="s">
        <v>68</v>
      </c>
      <c r="E11705" t="s">
        <v>54</v>
      </c>
      <c r="F11705" t="s">
        <v>35</v>
      </c>
      <c r="G11705">
        <v>1</v>
      </c>
      <c r="H11705">
        <v>3.3</v>
      </c>
      <c r="I11705" t="s">
        <v>240</v>
      </c>
      <c r="J11705" t="s">
        <v>193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 t="s">
        <v>83</v>
      </c>
      <c r="R11705" t="s">
        <v>83</v>
      </c>
      <c r="S11705" t="s">
        <v>83</v>
      </c>
      <c r="T11705" t="str">
        <f>_xlfn.XLOOKUP(A11705,MI_Match_Analysis!$A$2:$A$8,MI_Match_Analysis!$F$2:$F$8,"Not Found")</f>
        <v>Not Found</v>
      </c>
    </row>
    <row r="11706" spans="1:20" hidden="1" x14ac:dyDescent="0.3">
      <c r="A11706">
        <v>51</v>
      </c>
      <c r="B11706" s="1">
        <v>46150</v>
      </c>
      <c r="C11706" t="s">
        <v>162</v>
      </c>
      <c r="D11706" t="s">
        <v>68</v>
      </c>
      <c r="E11706" t="s">
        <v>54</v>
      </c>
      <c r="F11706" t="s">
        <v>35</v>
      </c>
      <c r="G11706">
        <v>1</v>
      </c>
      <c r="H11706">
        <v>3.4</v>
      </c>
      <c r="I11706" t="s">
        <v>240</v>
      </c>
      <c r="J11706" t="s">
        <v>193</v>
      </c>
      <c r="K11706">
        <v>1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 t="s">
        <v>83</v>
      </c>
      <c r="R11706" t="s">
        <v>83</v>
      </c>
      <c r="S11706" t="s">
        <v>83</v>
      </c>
      <c r="T11706" t="str">
        <f>_xlfn.XLOOKUP(A11706,MI_Match_Analysis!$A$2:$A$8,MI_Match_Analysis!$F$2:$F$8,"Not Found")</f>
        <v>Not Found</v>
      </c>
    </row>
    <row r="11707" spans="1:20" hidden="1" x14ac:dyDescent="0.3">
      <c r="A11707">
        <v>51</v>
      </c>
      <c r="B11707" s="1">
        <v>46150</v>
      </c>
      <c r="C11707" t="s">
        <v>162</v>
      </c>
      <c r="D11707" t="s">
        <v>68</v>
      </c>
      <c r="E11707" t="s">
        <v>54</v>
      </c>
      <c r="F11707" t="s">
        <v>35</v>
      </c>
      <c r="G11707">
        <v>1</v>
      </c>
      <c r="H11707">
        <v>3.5</v>
      </c>
      <c r="I11707" t="s">
        <v>232</v>
      </c>
      <c r="J11707" t="s">
        <v>193</v>
      </c>
      <c r="K11707">
        <v>4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 t="s">
        <v>83</v>
      </c>
      <c r="R11707" t="s">
        <v>83</v>
      </c>
      <c r="S11707" t="s">
        <v>83</v>
      </c>
      <c r="T11707" t="str">
        <f>_xlfn.XLOOKUP(A11707,MI_Match_Analysis!$A$2:$A$8,MI_Match_Analysis!$F$2:$F$8,"Not Found")</f>
        <v>Not Found</v>
      </c>
    </row>
    <row r="11708" spans="1:20" hidden="1" x14ac:dyDescent="0.3">
      <c r="A11708">
        <v>51</v>
      </c>
      <c r="B11708" s="1">
        <v>46150</v>
      </c>
      <c r="C11708" t="s">
        <v>162</v>
      </c>
      <c r="D11708" t="s">
        <v>68</v>
      </c>
      <c r="E11708" t="s">
        <v>54</v>
      </c>
      <c r="F11708" t="s">
        <v>35</v>
      </c>
      <c r="G11708">
        <v>1</v>
      </c>
      <c r="H11708">
        <v>3.6</v>
      </c>
      <c r="I11708" t="s">
        <v>232</v>
      </c>
      <c r="J11708" t="s">
        <v>193</v>
      </c>
      <c r="K11708">
        <v>1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 t="s">
        <v>83</v>
      </c>
      <c r="R11708" t="s">
        <v>83</v>
      </c>
      <c r="S11708" t="s">
        <v>83</v>
      </c>
      <c r="T11708" t="str">
        <f>_xlfn.XLOOKUP(A11708,MI_Match_Analysis!$A$2:$A$8,MI_Match_Analysis!$F$2:$F$8,"Not Found")</f>
        <v>Not Found</v>
      </c>
    </row>
    <row r="11709" spans="1:20" hidden="1" x14ac:dyDescent="0.3">
      <c r="A11709">
        <v>51</v>
      </c>
      <c r="B11709" s="1">
        <v>46150</v>
      </c>
      <c r="C11709" t="s">
        <v>162</v>
      </c>
      <c r="D11709" t="s">
        <v>68</v>
      </c>
      <c r="E11709" t="s">
        <v>54</v>
      </c>
      <c r="F11709" t="s">
        <v>35</v>
      </c>
      <c r="G11709">
        <v>1</v>
      </c>
      <c r="H11709">
        <v>4.0999999999999996</v>
      </c>
      <c r="I11709" t="s">
        <v>232</v>
      </c>
      <c r="J11709" t="s">
        <v>192</v>
      </c>
      <c r="K11709">
        <v>4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 t="s">
        <v>83</v>
      </c>
      <c r="R11709" t="s">
        <v>83</v>
      </c>
      <c r="S11709" t="s">
        <v>83</v>
      </c>
      <c r="T11709" t="str">
        <f>_xlfn.XLOOKUP(A11709,MI_Match_Analysis!$A$2:$A$8,MI_Match_Analysis!$F$2:$F$8,"Not Found")</f>
        <v>Not Found</v>
      </c>
    </row>
    <row r="11710" spans="1:20" hidden="1" x14ac:dyDescent="0.3">
      <c r="A11710">
        <v>51</v>
      </c>
      <c r="B11710" s="1">
        <v>46150</v>
      </c>
      <c r="C11710" t="s">
        <v>162</v>
      </c>
      <c r="D11710" t="s">
        <v>68</v>
      </c>
      <c r="E11710" t="s">
        <v>54</v>
      </c>
      <c r="F11710" t="s">
        <v>35</v>
      </c>
      <c r="G11710">
        <v>1</v>
      </c>
      <c r="H11710">
        <v>4.2</v>
      </c>
      <c r="I11710" t="s">
        <v>232</v>
      </c>
      <c r="J11710" t="s">
        <v>192</v>
      </c>
      <c r="K11710">
        <v>1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 t="s">
        <v>83</v>
      </c>
      <c r="R11710" t="s">
        <v>83</v>
      </c>
      <c r="S11710" t="s">
        <v>83</v>
      </c>
      <c r="T11710" t="str">
        <f>_xlfn.XLOOKUP(A11710,MI_Match_Analysis!$A$2:$A$8,MI_Match_Analysis!$F$2:$F$8,"Not Found")</f>
        <v>Not Found</v>
      </c>
    </row>
    <row r="11711" spans="1:20" hidden="1" x14ac:dyDescent="0.3">
      <c r="A11711">
        <v>51</v>
      </c>
      <c r="B11711" s="1">
        <v>46150</v>
      </c>
      <c r="C11711" t="s">
        <v>162</v>
      </c>
      <c r="D11711" t="s">
        <v>68</v>
      </c>
      <c r="E11711" t="s">
        <v>54</v>
      </c>
      <c r="F11711" t="s">
        <v>35</v>
      </c>
      <c r="G11711">
        <v>1</v>
      </c>
      <c r="H11711">
        <v>4.3</v>
      </c>
      <c r="I11711" t="s">
        <v>240</v>
      </c>
      <c r="J11711" t="s">
        <v>192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 t="s">
        <v>83</v>
      </c>
      <c r="R11711" t="s">
        <v>83</v>
      </c>
      <c r="S11711" t="s">
        <v>83</v>
      </c>
      <c r="T11711" t="str">
        <f>_xlfn.XLOOKUP(A11711,MI_Match_Analysis!$A$2:$A$8,MI_Match_Analysis!$F$2:$F$8,"Not Found")</f>
        <v>Not Found</v>
      </c>
    </row>
    <row r="11712" spans="1:20" hidden="1" x14ac:dyDescent="0.3">
      <c r="A11712">
        <v>51</v>
      </c>
      <c r="B11712" s="1">
        <v>46150</v>
      </c>
      <c r="C11712" t="s">
        <v>162</v>
      </c>
      <c r="D11712" t="s">
        <v>68</v>
      </c>
      <c r="E11712" t="s">
        <v>54</v>
      </c>
      <c r="F11712" t="s">
        <v>35</v>
      </c>
      <c r="G11712">
        <v>1</v>
      </c>
      <c r="H11712">
        <v>4.4000000000000004</v>
      </c>
      <c r="I11712" t="s">
        <v>240</v>
      </c>
      <c r="J11712" t="s">
        <v>192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 t="s">
        <v>83</v>
      </c>
      <c r="R11712" t="s">
        <v>83</v>
      </c>
      <c r="S11712" t="s">
        <v>83</v>
      </c>
      <c r="T11712" t="str">
        <f>_xlfn.XLOOKUP(A11712,MI_Match_Analysis!$A$2:$A$8,MI_Match_Analysis!$F$2:$F$8,"Not Found")</f>
        <v>Not Found</v>
      </c>
    </row>
    <row r="11713" spans="1:20" hidden="1" x14ac:dyDescent="0.3">
      <c r="A11713">
        <v>51</v>
      </c>
      <c r="B11713" s="1">
        <v>46150</v>
      </c>
      <c r="C11713" t="s">
        <v>162</v>
      </c>
      <c r="D11713" t="s">
        <v>68</v>
      </c>
      <c r="E11713" t="s">
        <v>54</v>
      </c>
      <c r="F11713" t="s">
        <v>35</v>
      </c>
      <c r="G11713">
        <v>1</v>
      </c>
      <c r="H11713">
        <v>4.5</v>
      </c>
      <c r="I11713" t="s">
        <v>232</v>
      </c>
      <c r="J11713" t="s">
        <v>192</v>
      </c>
      <c r="K11713">
        <v>4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 t="s">
        <v>83</v>
      </c>
      <c r="R11713" t="s">
        <v>83</v>
      </c>
      <c r="S11713" t="s">
        <v>83</v>
      </c>
      <c r="T11713" t="str">
        <f>_xlfn.XLOOKUP(A11713,MI_Match_Analysis!$A$2:$A$8,MI_Match_Analysis!$F$2:$F$8,"Not Found")</f>
        <v>Not Found</v>
      </c>
    </row>
    <row r="11714" spans="1:20" hidden="1" x14ac:dyDescent="0.3">
      <c r="A11714">
        <v>51</v>
      </c>
      <c r="B11714" s="1">
        <v>46150</v>
      </c>
      <c r="C11714" t="s">
        <v>162</v>
      </c>
      <c r="D11714" t="s">
        <v>68</v>
      </c>
      <c r="E11714" t="s">
        <v>54</v>
      </c>
      <c r="F11714" t="s">
        <v>35</v>
      </c>
      <c r="G11714">
        <v>1</v>
      </c>
      <c r="H11714">
        <v>4.5999999999999996</v>
      </c>
      <c r="I11714" t="s">
        <v>232</v>
      </c>
      <c r="J11714" t="s">
        <v>192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 t="s">
        <v>165</v>
      </c>
      <c r="R11714" t="s">
        <v>232</v>
      </c>
      <c r="S11714" t="s">
        <v>185</v>
      </c>
      <c r="T11714" t="str">
        <f>_xlfn.XLOOKUP(A11714,MI_Match_Analysis!$A$2:$A$8,MI_Match_Analysis!$F$2:$F$8,"Not Found")</f>
        <v>Not Found</v>
      </c>
    </row>
    <row r="11715" spans="1:20" hidden="1" x14ac:dyDescent="0.3">
      <c r="A11715">
        <v>51</v>
      </c>
      <c r="B11715" s="1">
        <v>46150</v>
      </c>
      <c r="C11715" t="s">
        <v>162</v>
      </c>
      <c r="D11715" t="s">
        <v>68</v>
      </c>
      <c r="E11715" t="s">
        <v>54</v>
      </c>
      <c r="F11715" t="s">
        <v>35</v>
      </c>
      <c r="G11715">
        <v>1</v>
      </c>
      <c r="H11715">
        <v>5.0999999999999996</v>
      </c>
      <c r="I11715" t="s">
        <v>240</v>
      </c>
      <c r="J11715" t="s">
        <v>189</v>
      </c>
      <c r="K11715">
        <v>4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 t="s">
        <v>83</v>
      </c>
      <c r="R11715" t="s">
        <v>83</v>
      </c>
      <c r="S11715" t="s">
        <v>83</v>
      </c>
      <c r="T11715" t="str">
        <f>_xlfn.XLOOKUP(A11715,MI_Match_Analysis!$A$2:$A$8,MI_Match_Analysis!$F$2:$F$8,"Not Found")</f>
        <v>Not Found</v>
      </c>
    </row>
    <row r="11716" spans="1:20" hidden="1" x14ac:dyDescent="0.3">
      <c r="A11716">
        <v>51</v>
      </c>
      <c r="B11716" s="1">
        <v>46150</v>
      </c>
      <c r="C11716" t="s">
        <v>162</v>
      </c>
      <c r="D11716" t="s">
        <v>68</v>
      </c>
      <c r="E11716" t="s">
        <v>54</v>
      </c>
      <c r="F11716" t="s">
        <v>35</v>
      </c>
      <c r="G11716">
        <v>1</v>
      </c>
      <c r="H11716">
        <v>5.2</v>
      </c>
      <c r="I11716" t="s">
        <v>240</v>
      </c>
      <c r="J11716" t="s">
        <v>189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 t="s">
        <v>83</v>
      </c>
      <c r="R11716" t="s">
        <v>83</v>
      </c>
      <c r="S11716" t="s">
        <v>83</v>
      </c>
      <c r="T11716" t="str">
        <f>_xlfn.XLOOKUP(A11716,MI_Match_Analysis!$A$2:$A$8,MI_Match_Analysis!$F$2:$F$8,"Not Found")</f>
        <v>Not Found</v>
      </c>
    </row>
    <row r="11717" spans="1:20" hidden="1" x14ac:dyDescent="0.3">
      <c r="A11717">
        <v>51</v>
      </c>
      <c r="B11717" s="1">
        <v>46150</v>
      </c>
      <c r="C11717" t="s">
        <v>162</v>
      </c>
      <c r="D11717" t="s">
        <v>68</v>
      </c>
      <c r="E11717" t="s">
        <v>54</v>
      </c>
      <c r="F11717" t="s">
        <v>35</v>
      </c>
      <c r="G11717">
        <v>1</v>
      </c>
      <c r="H11717">
        <v>5.3</v>
      </c>
      <c r="I11717" t="s">
        <v>239</v>
      </c>
      <c r="J11717" t="s">
        <v>189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 t="s">
        <v>83</v>
      </c>
      <c r="R11717" t="s">
        <v>83</v>
      </c>
      <c r="S11717" t="s">
        <v>83</v>
      </c>
      <c r="T11717" t="str">
        <f>_xlfn.XLOOKUP(A11717,MI_Match_Analysis!$A$2:$A$8,MI_Match_Analysis!$F$2:$F$8,"Not Found")</f>
        <v>Not Found</v>
      </c>
    </row>
    <row r="11718" spans="1:20" hidden="1" x14ac:dyDescent="0.3">
      <c r="A11718">
        <v>51</v>
      </c>
      <c r="B11718" s="1">
        <v>46150</v>
      </c>
      <c r="C11718" t="s">
        <v>162</v>
      </c>
      <c r="D11718" t="s">
        <v>68</v>
      </c>
      <c r="E11718" t="s">
        <v>54</v>
      </c>
      <c r="F11718" t="s">
        <v>35</v>
      </c>
      <c r="G11718">
        <v>1</v>
      </c>
      <c r="H11718">
        <v>5.4</v>
      </c>
      <c r="I11718" t="s">
        <v>239</v>
      </c>
      <c r="J11718" t="s">
        <v>189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 t="s">
        <v>83</v>
      </c>
      <c r="R11718" t="s">
        <v>83</v>
      </c>
      <c r="S11718" t="s">
        <v>83</v>
      </c>
      <c r="T11718" t="str">
        <f>_xlfn.XLOOKUP(A11718,MI_Match_Analysis!$A$2:$A$8,MI_Match_Analysis!$F$2:$F$8,"Not Found")</f>
        <v>Not Found</v>
      </c>
    </row>
    <row r="11719" spans="1:20" hidden="1" x14ac:dyDescent="0.3">
      <c r="A11719">
        <v>51</v>
      </c>
      <c r="B11719" s="1">
        <v>46150</v>
      </c>
      <c r="C11719" t="s">
        <v>162</v>
      </c>
      <c r="D11719" t="s">
        <v>68</v>
      </c>
      <c r="E11719" t="s">
        <v>54</v>
      </c>
      <c r="F11719" t="s">
        <v>35</v>
      </c>
      <c r="G11719">
        <v>1</v>
      </c>
      <c r="H11719">
        <v>5.5</v>
      </c>
      <c r="I11719" t="s">
        <v>239</v>
      </c>
      <c r="J11719" t="s">
        <v>189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 t="s">
        <v>83</v>
      </c>
      <c r="R11719" t="s">
        <v>83</v>
      </c>
      <c r="S11719" t="s">
        <v>83</v>
      </c>
      <c r="T11719" t="str">
        <f>_xlfn.XLOOKUP(A11719,MI_Match_Analysis!$A$2:$A$8,MI_Match_Analysis!$F$2:$F$8,"Not Found")</f>
        <v>Not Found</v>
      </c>
    </row>
    <row r="11720" spans="1:20" hidden="1" x14ac:dyDescent="0.3">
      <c r="A11720">
        <v>51</v>
      </c>
      <c r="B11720" s="1">
        <v>46150</v>
      </c>
      <c r="C11720" t="s">
        <v>162</v>
      </c>
      <c r="D11720" t="s">
        <v>68</v>
      </c>
      <c r="E11720" t="s">
        <v>54</v>
      </c>
      <c r="F11720" t="s">
        <v>35</v>
      </c>
      <c r="G11720">
        <v>1</v>
      </c>
      <c r="H11720">
        <v>5.6</v>
      </c>
      <c r="I11720" t="s">
        <v>239</v>
      </c>
      <c r="J11720" t="s">
        <v>189</v>
      </c>
      <c r="K11720">
        <v>1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 t="s">
        <v>83</v>
      </c>
      <c r="R11720" t="s">
        <v>83</v>
      </c>
      <c r="S11720" t="s">
        <v>83</v>
      </c>
      <c r="T11720" t="str">
        <f>_xlfn.XLOOKUP(A11720,MI_Match_Analysis!$A$2:$A$8,MI_Match_Analysis!$F$2:$F$8,"Not Found")</f>
        <v>Not Found</v>
      </c>
    </row>
    <row r="11721" spans="1:20" hidden="1" x14ac:dyDescent="0.3">
      <c r="A11721">
        <v>51</v>
      </c>
      <c r="B11721" s="1">
        <v>46150</v>
      </c>
      <c r="C11721" t="s">
        <v>162</v>
      </c>
      <c r="D11721" t="s">
        <v>68</v>
      </c>
      <c r="E11721" t="s">
        <v>54</v>
      </c>
      <c r="F11721" t="s">
        <v>35</v>
      </c>
      <c r="G11721">
        <v>1</v>
      </c>
      <c r="H11721">
        <v>6.1</v>
      </c>
      <c r="I11721" t="s">
        <v>239</v>
      </c>
      <c r="J11721" t="s">
        <v>191</v>
      </c>
      <c r="K11721">
        <v>1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 t="s">
        <v>83</v>
      </c>
      <c r="R11721" t="s">
        <v>83</v>
      </c>
      <c r="S11721" t="s">
        <v>83</v>
      </c>
      <c r="T11721" t="str">
        <f>_xlfn.XLOOKUP(A11721,MI_Match_Analysis!$A$2:$A$8,MI_Match_Analysis!$F$2:$F$8,"Not Found")</f>
        <v>Not Found</v>
      </c>
    </row>
    <row r="11722" spans="1:20" hidden="1" x14ac:dyDescent="0.3">
      <c r="A11722">
        <v>51</v>
      </c>
      <c r="B11722" s="1">
        <v>46150</v>
      </c>
      <c r="C11722" t="s">
        <v>162</v>
      </c>
      <c r="D11722" t="s">
        <v>68</v>
      </c>
      <c r="E11722" t="s">
        <v>54</v>
      </c>
      <c r="F11722" t="s">
        <v>35</v>
      </c>
      <c r="G11722">
        <v>1</v>
      </c>
      <c r="H11722">
        <v>6.2</v>
      </c>
      <c r="I11722" t="s">
        <v>240</v>
      </c>
      <c r="J11722" t="s">
        <v>191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 t="s">
        <v>83</v>
      </c>
      <c r="R11722" t="s">
        <v>83</v>
      </c>
      <c r="S11722" t="s">
        <v>83</v>
      </c>
      <c r="T11722" t="str">
        <f>_xlfn.XLOOKUP(A11722,MI_Match_Analysis!$A$2:$A$8,MI_Match_Analysis!$F$2:$F$8,"Not Found")</f>
        <v>Not Found</v>
      </c>
    </row>
    <row r="11723" spans="1:20" hidden="1" x14ac:dyDescent="0.3">
      <c r="A11723">
        <v>51</v>
      </c>
      <c r="B11723" s="1">
        <v>46150</v>
      </c>
      <c r="C11723" t="s">
        <v>162</v>
      </c>
      <c r="D11723" t="s">
        <v>68</v>
      </c>
      <c r="E11723" t="s">
        <v>54</v>
      </c>
      <c r="F11723" t="s">
        <v>35</v>
      </c>
      <c r="G11723">
        <v>1</v>
      </c>
      <c r="H11723">
        <v>6.3</v>
      </c>
      <c r="I11723" t="s">
        <v>240</v>
      </c>
      <c r="J11723" t="s">
        <v>191</v>
      </c>
      <c r="K11723">
        <v>1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 t="s">
        <v>83</v>
      </c>
      <c r="R11723" t="s">
        <v>83</v>
      </c>
      <c r="S11723" t="s">
        <v>83</v>
      </c>
      <c r="T11723" t="str">
        <f>_xlfn.XLOOKUP(A11723,MI_Match_Analysis!$A$2:$A$8,MI_Match_Analysis!$F$2:$F$8,"Not Found")</f>
        <v>Not Found</v>
      </c>
    </row>
    <row r="11724" spans="1:20" hidden="1" x14ac:dyDescent="0.3">
      <c r="A11724">
        <v>51</v>
      </c>
      <c r="B11724" s="1">
        <v>46150</v>
      </c>
      <c r="C11724" t="s">
        <v>162</v>
      </c>
      <c r="D11724" t="s">
        <v>68</v>
      </c>
      <c r="E11724" t="s">
        <v>54</v>
      </c>
      <c r="F11724" t="s">
        <v>35</v>
      </c>
      <c r="G11724">
        <v>1</v>
      </c>
      <c r="H11724">
        <v>6.4</v>
      </c>
      <c r="I11724" t="s">
        <v>239</v>
      </c>
      <c r="J11724" t="s">
        <v>191</v>
      </c>
      <c r="K11724">
        <v>1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 t="s">
        <v>83</v>
      </c>
      <c r="R11724" t="s">
        <v>83</v>
      </c>
      <c r="S11724" t="s">
        <v>83</v>
      </c>
      <c r="T11724" t="str">
        <f>_xlfn.XLOOKUP(A11724,MI_Match_Analysis!$A$2:$A$8,MI_Match_Analysis!$F$2:$F$8,"Not Found")</f>
        <v>Not Found</v>
      </c>
    </row>
    <row r="11725" spans="1:20" hidden="1" x14ac:dyDescent="0.3">
      <c r="A11725">
        <v>51</v>
      </c>
      <c r="B11725" s="1">
        <v>46150</v>
      </c>
      <c r="C11725" t="s">
        <v>162</v>
      </c>
      <c r="D11725" t="s">
        <v>68</v>
      </c>
      <c r="E11725" t="s">
        <v>54</v>
      </c>
      <c r="F11725" t="s">
        <v>35</v>
      </c>
      <c r="G11725">
        <v>1</v>
      </c>
      <c r="H11725">
        <v>6.5</v>
      </c>
      <c r="I11725" t="s">
        <v>240</v>
      </c>
      <c r="J11725" t="s">
        <v>191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 t="s">
        <v>83</v>
      </c>
      <c r="R11725" t="s">
        <v>83</v>
      </c>
      <c r="S11725" t="s">
        <v>83</v>
      </c>
      <c r="T11725" t="str">
        <f>_xlfn.XLOOKUP(A11725,MI_Match_Analysis!$A$2:$A$8,MI_Match_Analysis!$F$2:$F$8,"Not Found")</f>
        <v>Not Found</v>
      </c>
    </row>
    <row r="11726" spans="1:20" hidden="1" x14ac:dyDescent="0.3">
      <c r="A11726">
        <v>51</v>
      </c>
      <c r="B11726" s="1">
        <v>46150</v>
      </c>
      <c r="C11726" t="s">
        <v>162</v>
      </c>
      <c r="D11726" t="s">
        <v>68</v>
      </c>
      <c r="E11726" t="s">
        <v>54</v>
      </c>
      <c r="F11726" t="s">
        <v>35</v>
      </c>
      <c r="G11726">
        <v>1</v>
      </c>
      <c r="H11726">
        <v>6.6</v>
      </c>
      <c r="I11726" t="s">
        <v>240</v>
      </c>
      <c r="J11726" t="s">
        <v>191</v>
      </c>
      <c r="K11726">
        <v>4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 t="s">
        <v>83</v>
      </c>
      <c r="R11726" t="s">
        <v>83</v>
      </c>
      <c r="S11726" t="s">
        <v>83</v>
      </c>
      <c r="T11726" t="str">
        <f>_xlfn.XLOOKUP(A11726,MI_Match_Analysis!$A$2:$A$8,MI_Match_Analysis!$F$2:$F$8,"Not Found")</f>
        <v>Not Found</v>
      </c>
    </row>
    <row r="11727" spans="1:20" hidden="1" x14ac:dyDescent="0.3">
      <c r="A11727">
        <v>51</v>
      </c>
      <c r="B11727" s="1">
        <v>46150</v>
      </c>
      <c r="C11727" t="s">
        <v>162</v>
      </c>
      <c r="D11727" t="s">
        <v>68</v>
      </c>
      <c r="E11727" t="s">
        <v>54</v>
      </c>
      <c r="F11727" t="s">
        <v>35</v>
      </c>
      <c r="G11727">
        <v>1</v>
      </c>
      <c r="H11727">
        <v>7.1</v>
      </c>
      <c r="I11727" t="s">
        <v>239</v>
      </c>
      <c r="J11727" t="s">
        <v>185</v>
      </c>
      <c r="K11727">
        <v>1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 t="s">
        <v>83</v>
      </c>
      <c r="R11727" t="s">
        <v>83</v>
      </c>
      <c r="S11727" t="s">
        <v>83</v>
      </c>
      <c r="T11727" t="str">
        <f>_xlfn.XLOOKUP(A11727,MI_Match_Analysis!$A$2:$A$8,MI_Match_Analysis!$F$2:$F$8,"Not Found")</f>
        <v>Not Found</v>
      </c>
    </row>
    <row r="11728" spans="1:20" hidden="1" x14ac:dyDescent="0.3">
      <c r="A11728">
        <v>51</v>
      </c>
      <c r="B11728" s="1">
        <v>46150</v>
      </c>
      <c r="C11728" t="s">
        <v>162</v>
      </c>
      <c r="D11728" t="s">
        <v>68</v>
      </c>
      <c r="E11728" t="s">
        <v>54</v>
      </c>
      <c r="F11728" t="s">
        <v>35</v>
      </c>
      <c r="G11728">
        <v>1</v>
      </c>
      <c r="H11728">
        <v>7.2</v>
      </c>
      <c r="I11728" t="s">
        <v>240</v>
      </c>
      <c r="J11728" t="s">
        <v>185</v>
      </c>
      <c r="K11728">
        <v>6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 t="s">
        <v>83</v>
      </c>
      <c r="R11728" t="s">
        <v>83</v>
      </c>
      <c r="S11728" t="s">
        <v>83</v>
      </c>
      <c r="T11728" t="str">
        <f>_xlfn.XLOOKUP(A11728,MI_Match_Analysis!$A$2:$A$8,MI_Match_Analysis!$F$2:$F$8,"Not Found")</f>
        <v>Not Found</v>
      </c>
    </row>
    <row r="11729" spans="1:20" hidden="1" x14ac:dyDescent="0.3">
      <c r="A11729">
        <v>51</v>
      </c>
      <c r="B11729" s="1">
        <v>46150</v>
      </c>
      <c r="C11729" t="s">
        <v>162</v>
      </c>
      <c r="D11729" t="s">
        <v>68</v>
      </c>
      <c r="E11729" t="s">
        <v>54</v>
      </c>
      <c r="F11729" t="s">
        <v>35</v>
      </c>
      <c r="G11729">
        <v>1</v>
      </c>
      <c r="H11729">
        <v>7.3</v>
      </c>
      <c r="I11729" t="s">
        <v>240</v>
      </c>
      <c r="J11729" t="s">
        <v>185</v>
      </c>
      <c r="K11729">
        <v>1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 t="s">
        <v>83</v>
      </c>
      <c r="R11729" t="s">
        <v>83</v>
      </c>
      <c r="S11729" t="s">
        <v>83</v>
      </c>
      <c r="T11729" t="str">
        <f>_xlfn.XLOOKUP(A11729,MI_Match_Analysis!$A$2:$A$8,MI_Match_Analysis!$F$2:$F$8,"Not Found")</f>
        <v>Not Found</v>
      </c>
    </row>
    <row r="11730" spans="1:20" hidden="1" x14ac:dyDescent="0.3">
      <c r="A11730">
        <v>51</v>
      </c>
      <c r="B11730" s="1">
        <v>46150</v>
      </c>
      <c r="C11730" t="s">
        <v>162</v>
      </c>
      <c r="D11730" t="s">
        <v>68</v>
      </c>
      <c r="E11730" t="s">
        <v>54</v>
      </c>
      <c r="F11730" t="s">
        <v>35</v>
      </c>
      <c r="G11730">
        <v>1</v>
      </c>
      <c r="H11730">
        <v>7.4</v>
      </c>
      <c r="I11730" t="s">
        <v>239</v>
      </c>
      <c r="J11730" t="s">
        <v>185</v>
      </c>
      <c r="K11730">
        <v>4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 t="s">
        <v>83</v>
      </c>
      <c r="R11730" t="s">
        <v>83</v>
      </c>
      <c r="S11730" t="s">
        <v>83</v>
      </c>
      <c r="T11730" t="str">
        <f>_xlfn.XLOOKUP(A11730,MI_Match_Analysis!$A$2:$A$8,MI_Match_Analysis!$F$2:$F$8,"Not Found")</f>
        <v>Not Found</v>
      </c>
    </row>
    <row r="11731" spans="1:20" hidden="1" x14ac:dyDescent="0.3">
      <c r="A11731">
        <v>51</v>
      </c>
      <c r="B11731" s="1">
        <v>46150</v>
      </c>
      <c r="C11731" t="s">
        <v>162</v>
      </c>
      <c r="D11731" t="s">
        <v>68</v>
      </c>
      <c r="E11731" t="s">
        <v>54</v>
      </c>
      <c r="F11731" t="s">
        <v>35</v>
      </c>
      <c r="G11731">
        <v>1</v>
      </c>
      <c r="H11731">
        <v>7.5</v>
      </c>
      <c r="I11731" t="s">
        <v>239</v>
      </c>
      <c r="J11731" t="s">
        <v>185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 t="s">
        <v>83</v>
      </c>
      <c r="R11731" t="s">
        <v>83</v>
      </c>
      <c r="S11731" t="s">
        <v>83</v>
      </c>
      <c r="T11731" t="str">
        <f>_xlfn.XLOOKUP(A11731,MI_Match_Analysis!$A$2:$A$8,MI_Match_Analysis!$F$2:$F$8,"Not Found")</f>
        <v>Not Found</v>
      </c>
    </row>
    <row r="11732" spans="1:20" hidden="1" x14ac:dyDescent="0.3">
      <c r="A11732">
        <v>51</v>
      </c>
      <c r="B11732" s="1">
        <v>46150</v>
      </c>
      <c r="C11732" t="s">
        <v>162</v>
      </c>
      <c r="D11732" t="s">
        <v>68</v>
      </c>
      <c r="E11732" t="s">
        <v>54</v>
      </c>
      <c r="F11732" t="s">
        <v>35</v>
      </c>
      <c r="G11732">
        <v>1</v>
      </c>
      <c r="H11732">
        <v>7.6</v>
      </c>
      <c r="I11732" t="s">
        <v>239</v>
      </c>
      <c r="J11732" t="s">
        <v>185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 t="s">
        <v>165</v>
      </c>
      <c r="R11732" t="s">
        <v>239</v>
      </c>
      <c r="S11732" t="s">
        <v>193</v>
      </c>
      <c r="T11732" t="str">
        <f>_xlfn.XLOOKUP(A11732,MI_Match_Analysis!$A$2:$A$8,MI_Match_Analysis!$F$2:$F$8,"Not Found")</f>
        <v>Not Found</v>
      </c>
    </row>
    <row r="11733" spans="1:20" hidden="1" x14ac:dyDescent="0.3">
      <c r="A11733">
        <v>51</v>
      </c>
      <c r="B11733" s="1">
        <v>46150</v>
      </c>
      <c r="C11733" t="s">
        <v>162</v>
      </c>
      <c r="D11733" t="s">
        <v>68</v>
      </c>
      <c r="E11733" t="s">
        <v>54</v>
      </c>
      <c r="F11733" t="s">
        <v>35</v>
      </c>
      <c r="G11733">
        <v>1</v>
      </c>
      <c r="H11733">
        <v>8.1</v>
      </c>
      <c r="I11733" t="s">
        <v>240</v>
      </c>
      <c r="J11733" t="s">
        <v>191</v>
      </c>
      <c r="K11733">
        <v>1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 t="s">
        <v>83</v>
      </c>
      <c r="R11733" t="s">
        <v>83</v>
      </c>
      <c r="S11733" t="s">
        <v>83</v>
      </c>
      <c r="T11733" t="str">
        <f>_xlfn.XLOOKUP(A11733,MI_Match_Analysis!$A$2:$A$8,MI_Match_Analysis!$F$2:$F$8,"Not Found")</f>
        <v>Not Found</v>
      </c>
    </row>
    <row r="11734" spans="1:20" hidden="1" x14ac:dyDescent="0.3">
      <c r="A11734">
        <v>51</v>
      </c>
      <c r="B11734" s="1">
        <v>46150</v>
      </c>
      <c r="C11734" t="s">
        <v>162</v>
      </c>
      <c r="D11734" t="s">
        <v>68</v>
      </c>
      <c r="E11734" t="s">
        <v>54</v>
      </c>
      <c r="F11734" t="s">
        <v>35</v>
      </c>
      <c r="G11734">
        <v>1</v>
      </c>
      <c r="H11734">
        <v>8.1999999999999993</v>
      </c>
      <c r="I11734" t="s">
        <v>55</v>
      </c>
      <c r="J11734" t="s">
        <v>191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 t="s">
        <v>83</v>
      </c>
      <c r="R11734" t="s">
        <v>83</v>
      </c>
      <c r="S11734" t="s">
        <v>83</v>
      </c>
      <c r="T11734" t="str">
        <f>_xlfn.XLOOKUP(A11734,MI_Match_Analysis!$A$2:$A$8,MI_Match_Analysis!$F$2:$F$8,"Not Found")</f>
        <v>Not Found</v>
      </c>
    </row>
    <row r="11735" spans="1:20" hidden="1" x14ac:dyDescent="0.3">
      <c r="A11735">
        <v>51</v>
      </c>
      <c r="B11735" s="1">
        <v>46150</v>
      </c>
      <c r="C11735" t="s">
        <v>162</v>
      </c>
      <c r="D11735" t="s">
        <v>68</v>
      </c>
      <c r="E11735" t="s">
        <v>54</v>
      </c>
      <c r="F11735" t="s">
        <v>35</v>
      </c>
      <c r="G11735">
        <v>1</v>
      </c>
      <c r="H11735">
        <v>8.3000000000000007</v>
      </c>
      <c r="I11735" t="s">
        <v>55</v>
      </c>
      <c r="J11735" t="s">
        <v>191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 t="s">
        <v>83</v>
      </c>
      <c r="R11735" t="s">
        <v>83</v>
      </c>
      <c r="S11735" t="s">
        <v>83</v>
      </c>
      <c r="T11735" t="str">
        <f>_xlfn.XLOOKUP(A11735,MI_Match_Analysis!$A$2:$A$8,MI_Match_Analysis!$F$2:$F$8,"Not Found")</f>
        <v>Not Found</v>
      </c>
    </row>
    <row r="11736" spans="1:20" hidden="1" x14ac:dyDescent="0.3">
      <c r="A11736">
        <v>51</v>
      </c>
      <c r="B11736" s="1">
        <v>46150</v>
      </c>
      <c r="C11736" t="s">
        <v>162</v>
      </c>
      <c r="D11736" t="s">
        <v>68</v>
      </c>
      <c r="E11736" t="s">
        <v>54</v>
      </c>
      <c r="F11736" t="s">
        <v>35</v>
      </c>
      <c r="G11736">
        <v>1</v>
      </c>
      <c r="H11736">
        <v>8.4</v>
      </c>
      <c r="I11736" t="s">
        <v>55</v>
      </c>
      <c r="J11736" t="s">
        <v>191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 t="s">
        <v>83</v>
      </c>
      <c r="R11736" t="s">
        <v>83</v>
      </c>
      <c r="S11736" t="s">
        <v>83</v>
      </c>
      <c r="T11736" t="str">
        <f>_xlfn.XLOOKUP(A11736,MI_Match_Analysis!$A$2:$A$8,MI_Match_Analysis!$F$2:$F$8,"Not Found")</f>
        <v>Not Found</v>
      </c>
    </row>
    <row r="11737" spans="1:20" hidden="1" x14ac:dyDescent="0.3">
      <c r="A11737">
        <v>51</v>
      </c>
      <c r="B11737" s="1">
        <v>46150</v>
      </c>
      <c r="C11737" t="s">
        <v>162</v>
      </c>
      <c r="D11737" t="s">
        <v>68</v>
      </c>
      <c r="E11737" t="s">
        <v>54</v>
      </c>
      <c r="F11737" t="s">
        <v>35</v>
      </c>
      <c r="G11737">
        <v>1</v>
      </c>
      <c r="H11737">
        <v>8.5</v>
      </c>
      <c r="I11737" t="s">
        <v>240</v>
      </c>
      <c r="J11737" t="s">
        <v>191</v>
      </c>
      <c r="K11737">
        <v>1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 t="s">
        <v>83</v>
      </c>
      <c r="R11737" t="s">
        <v>83</v>
      </c>
      <c r="S11737" t="s">
        <v>83</v>
      </c>
      <c r="T11737" t="str">
        <f>_xlfn.XLOOKUP(A11737,MI_Match_Analysis!$A$2:$A$8,MI_Match_Analysis!$F$2:$F$8,"Not Found")</f>
        <v>Not Found</v>
      </c>
    </row>
    <row r="11738" spans="1:20" hidden="1" x14ac:dyDescent="0.3">
      <c r="A11738">
        <v>51</v>
      </c>
      <c r="B11738" s="1">
        <v>46150</v>
      </c>
      <c r="C11738" t="s">
        <v>162</v>
      </c>
      <c r="D11738" t="s">
        <v>68</v>
      </c>
      <c r="E11738" t="s">
        <v>54</v>
      </c>
      <c r="F11738" t="s">
        <v>35</v>
      </c>
      <c r="G11738">
        <v>1</v>
      </c>
      <c r="H11738">
        <v>8.6</v>
      </c>
      <c r="I11738" t="s">
        <v>55</v>
      </c>
      <c r="J11738" t="s">
        <v>191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 t="s">
        <v>83</v>
      </c>
      <c r="R11738" t="s">
        <v>83</v>
      </c>
      <c r="S11738" t="s">
        <v>83</v>
      </c>
      <c r="T11738" t="str">
        <f>_xlfn.XLOOKUP(A11738,MI_Match_Analysis!$A$2:$A$8,MI_Match_Analysis!$F$2:$F$8,"Not Found")</f>
        <v>Not Found</v>
      </c>
    </row>
    <row r="11739" spans="1:20" hidden="1" x14ac:dyDescent="0.3">
      <c r="A11739">
        <v>51</v>
      </c>
      <c r="B11739" s="1">
        <v>46150</v>
      </c>
      <c r="C11739" t="s">
        <v>162</v>
      </c>
      <c r="D11739" t="s">
        <v>68</v>
      </c>
      <c r="E11739" t="s">
        <v>54</v>
      </c>
      <c r="F11739" t="s">
        <v>35</v>
      </c>
      <c r="G11739">
        <v>1</v>
      </c>
      <c r="H11739">
        <v>9.1</v>
      </c>
      <c r="I11739" t="s">
        <v>240</v>
      </c>
      <c r="J11739" t="s">
        <v>193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 t="s">
        <v>83</v>
      </c>
      <c r="R11739" t="s">
        <v>83</v>
      </c>
      <c r="S11739" t="s">
        <v>83</v>
      </c>
      <c r="T11739" t="str">
        <f>_xlfn.XLOOKUP(A11739,MI_Match_Analysis!$A$2:$A$8,MI_Match_Analysis!$F$2:$F$8,"Not Found")</f>
        <v>Not Found</v>
      </c>
    </row>
    <row r="11740" spans="1:20" hidden="1" x14ac:dyDescent="0.3">
      <c r="A11740">
        <v>51</v>
      </c>
      <c r="B11740" s="1">
        <v>46150</v>
      </c>
      <c r="C11740" t="s">
        <v>162</v>
      </c>
      <c r="D11740" t="s">
        <v>68</v>
      </c>
      <c r="E11740" t="s">
        <v>54</v>
      </c>
      <c r="F11740" t="s">
        <v>35</v>
      </c>
      <c r="G11740">
        <v>1</v>
      </c>
      <c r="H11740">
        <v>9.1999999999999993</v>
      </c>
      <c r="I11740" t="s">
        <v>240</v>
      </c>
      <c r="J11740" t="s">
        <v>193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 t="s">
        <v>83</v>
      </c>
      <c r="R11740" t="s">
        <v>83</v>
      </c>
      <c r="S11740" t="s">
        <v>83</v>
      </c>
      <c r="T11740" t="str">
        <f>_xlfn.XLOOKUP(A11740,MI_Match_Analysis!$A$2:$A$8,MI_Match_Analysis!$F$2:$F$8,"Not Found")</f>
        <v>Not Found</v>
      </c>
    </row>
    <row r="11741" spans="1:20" hidden="1" x14ac:dyDescent="0.3">
      <c r="A11741">
        <v>51</v>
      </c>
      <c r="B11741" s="1">
        <v>46150</v>
      </c>
      <c r="C11741" t="s">
        <v>162</v>
      </c>
      <c r="D11741" t="s">
        <v>68</v>
      </c>
      <c r="E11741" t="s">
        <v>54</v>
      </c>
      <c r="F11741" t="s">
        <v>35</v>
      </c>
      <c r="G11741">
        <v>1</v>
      </c>
      <c r="H11741">
        <v>9.3000000000000007</v>
      </c>
      <c r="I11741" t="s">
        <v>55</v>
      </c>
      <c r="J11741" t="s">
        <v>193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 t="s">
        <v>83</v>
      </c>
      <c r="R11741" t="s">
        <v>83</v>
      </c>
      <c r="S11741" t="s">
        <v>83</v>
      </c>
      <c r="T11741" t="str">
        <f>_xlfn.XLOOKUP(A11741,MI_Match_Analysis!$A$2:$A$8,MI_Match_Analysis!$F$2:$F$8,"Not Found")</f>
        <v>Not Found</v>
      </c>
    </row>
    <row r="11742" spans="1:20" hidden="1" x14ac:dyDescent="0.3">
      <c r="A11742">
        <v>51</v>
      </c>
      <c r="B11742" s="1">
        <v>46150</v>
      </c>
      <c r="C11742" t="s">
        <v>162</v>
      </c>
      <c r="D11742" t="s">
        <v>68</v>
      </c>
      <c r="E11742" t="s">
        <v>54</v>
      </c>
      <c r="F11742" t="s">
        <v>35</v>
      </c>
      <c r="G11742">
        <v>1</v>
      </c>
      <c r="H11742">
        <v>9.4</v>
      </c>
      <c r="I11742" t="s">
        <v>55</v>
      </c>
      <c r="J11742" t="s">
        <v>193</v>
      </c>
      <c r="K11742">
        <v>2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 t="s">
        <v>83</v>
      </c>
      <c r="R11742" t="s">
        <v>83</v>
      </c>
      <c r="S11742" t="s">
        <v>83</v>
      </c>
      <c r="T11742" t="str">
        <f>_xlfn.XLOOKUP(A11742,MI_Match_Analysis!$A$2:$A$8,MI_Match_Analysis!$F$2:$F$8,"Not Found")</f>
        <v>Not Found</v>
      </c>
    </row>
    <row r="11743" spans="1:20" hidden="1" x14ac:dyDescent="0.3">
      <c r="A11743">
        <v>51</v>
      </c>
      <c r="B11743" s="1">
        <v>46150</v>
      </c>
      <c r="C11743" t="s">
        <v>162</v>
      </c>
      <c r="D11743" t="s">
        <v>68</v>
      </c>
      <c r="E11743" t="s">
        <v>54</v>
      </c>
      <c r="F11743" t="s">
        <v>35</v>
      </c>
      <c r="G11743">
        <v>1</v>
      </c>
      <c r="H11743">
        <v>9.5</v>
      </c>
      <c r="I11743" t="s">
        <v>55</v>
      </c>
      <c r="J11743" t="s">
        <v>193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 t="s">
        <v>165</v>
      </c>
      <c r="R11743" t="s">
        <v>55</v>
      </c>
      <c r="S11743" t="s">
        <v>83</v>
      </c>
      <c r="T11743" t="str">
        <f>_xlfn.XLOOKUP(A11743,MI_Match_Analysis!$A$2:$A$8,MI_Match_Analysis!$F$2:$F$8,"Not Found")</f>
        <v>Not Found</v>
      </c>
    </row>
    <row r="11744" spans="1:20" hidden="1" x14ac:dyDescent="0.3">
      <c r="A11744">
        <v>51</v>
      </c>
      <c r="B11744" s="1">
        <v>46150</v>
      </c>
      <c r="C11744" t="s">
        <v>162</v>
      </c>
      <c r="D11744" t="s">
        <v>68</v>
      </c>
      <c r="E11744" t="s">
        <v>54</v>
      </c>
      <c r="F11744" t="s">
        <v>35</v>
      </c>
      <c r="G11744">
        <v>1</v>
      </c>
      <c r="H11744">
        <v>9.6</v>
      </c>
      <c r="I11744" t="s">
        <v>118</v>
      </c>
      <c r="J11744" t="s">
        <v>193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 t="s">
        <v>83</v>
      </c>
      <c r="R11744" t="s">
        <v>83</v>
      </c>
      <c r="S11744" t="s">
        <v>83</v>
      </c>
      <c r="T11744" t="str">
        <f>_xlfn.XLOOKUP(A11744,MI_Match_Analysis!$A$2:$A$8,MI_Match_Analysis!$F$2:$F$8,"Not Found")</f>
        <v>Not Found</v>
      </c>
    </row>
    <row r="11745" spans="1:20" hidden="1" x14ac:dyDescent="0.3">
      <c r="A11745">
        <v>51</v>
      </c>
      <c r="B11745" s="1">
        <v>46150</v>
      </c>
      <c r="C11745" t="s">
        <v>162</v>
      </c>
      <c r="D11745" t="s">
        <v>68</v>
      </c>
      <c r="E11745" t="s">
        <v>54</v>
      </c>
      <c r="F11745" t="s">
        <v>35</v>
      </c>
      <c r="G11745">
        <v>1</v>
      </c>
      <c r="H11745">
        <v>10.1</v>
      </c>
      <c r="I11745" t="s">
        <v>240</v>
      </c>
      <c r="J11745" t="s">
        <v>90</v>
      </c>
      <c r="K11745">
        <v>4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 t="s">
        <v>83</v>
      </c>
      <c r="R11745" t="s">
        <v>83</v>
      </c>
      <c r="S11745" t="s">
        <v>83</v>
      </c>
      <c r="T11745" t="str">
        <f>_xlfn.XLOOKUP(A11745,MI_Match_Analysis!$A$2:$A$8,MI_Match_Analysis!$F$2:$F$8,"Not Found")</f>
        <v>Not Found</v>
      </c>
    </row>
    <row r="11746" spans="1:20" hidden="1" x14ac:dyDescent="0.3">
      <c r="A11746">
        <v>51</v>
      </c>
      <c r="B11746" s="1">
        <v>46150</v>
      </c>
      <c r="C11746" t="s">
        <v>162</v>
      </c>
      <c r="D11746" t="s">
        <v>68</v>
      </c>
      <c r="E11746" t="s">
        <v>54</v>
      </c>
      <c r="F11746" t="s">
        <v>35</v>
      </c>
      <c r="G11746">
        <v>1</v>
      </c>
      <c r="H11746">
        <v>10.199999999999999</v>
      </c>
      <c r="I11746" t="s">
        <v>229</v>
      </c>
      <c r="J11746" t="s">
        <v>90</v>
      </c>
      <c r="K11746">
        <v>0</v>
      </c>
      <c r="L11746">
        <v>1</v>
      </c>
      <c r="M11746">
        <v>1</v>
      </c>
      <c r="N11746">
        <v>0</v>
      </c>
      <c r="O11746">
        <v>0</v>
      </c>
      <c r="P11746">
        <v>0</v>
      </c>
      <c r="Q11746" t="s">
        <v>83</v>
      </c>
      <c r="R11746" t="s">
        <v>83</v>
      </c>
      <c r="S11746" t="s">
        <v>83</v>
      </c>
      <c r="T11746" t="str">
        <f>_xlfn.XLOOKUP(A11746,MI_Match_Analysis!$A$2:$A$8,MI_Match_Analysis!$F$2:$F$8,"Not Found")</f>
        <v>Not Found</v>
      </c>
    </row>
    <row r="11747" spans="1:20" hidden="1" x14ac:dyDescent="0.3">
      <c r="A11747">
        <v>51</v>
      </c>
      <c r="B11747" s="1">
        <v>46150</v>
      </c>
      <c r="C11747" t="s">
        <v>162</v>
      </c>
      <c r="D11747" t="s">
        <v>68</v>
      </c>
      <c r="E11747" t="s">
        <v>54</v>
      </c>
      <c r="F11747" t="s">
        <v>35</v>
      </c>
      <c r="G11747">
        <v>1</v>
      </c>
      <c r="H11747">
        <v>10.199999999999999</v>
      </c>
      <c r="I11747" t="s">
        <v>240</v>
      </c>
      <c r="J11747" t="s">
        <v>90</v>
      </c>
      <c r="K11747">
        <v>0</v>
      </c>
      <c r="L11747">
        <v>1</v>
      </c>
      <c r="M11747">
        <v>1</v>
      </c>
      <c r="N11747">
        <v>0</v>
      </c>
      <c r="O11747">
        <v>0</v>
      </c>
      <c r="P11747">
        <v>0</v>
      </c>
      <c r="Q11747" t="s">
        <v>83</v>
      </c>
      <c r="R11747" t="s">
        <v>83</v>
      </c>
      <c r="S11747" t="s">
        <v>83</v>
      </c>
      <c r="T11747" t="str">
        <f>_xlfn.XLOOKUP(A11747,MI_Match_Analysis!$A$2:$A$8,MI_Match_Analysis!$F$2:$F$8,"Not Found")</f>
        <v>Not Found</v>
      </c>
    </row>
    <row r="11748" spans="1:20" hidden="1" x14ac:dyDescent="0.3">
      <c r="A11748">
        <v>51</v>
      </c>
      <c r="B11748" s="1">
        <v>46150</v>
      </c>
      <c r="C11748" t="s">
        <v>162</v>
      </c>
      <c r="D11748" t="s">
        <v>68</v>
      </c>
      <c r="E11748" t="s">
        <v>54</v>
      </c>
      <c r="F11748" t="s">
        <v>35</v>
      </c>
      <c r="G11748">
        <v>1</v>
      </c>
      <c r="H11748">
        <v>10.199999999999999</v>
      </c>
      <c r="I11748" t="s">
        <v>229</v>
      </c>
      <c r="J11748" t="s">
        <v>90</v>
      </c>
      <c r="K11748">
        <v>1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 t="s">
        <v>83</v>
      </c>
      <c r="R11748" t="s">
        <v>83</v>
      </c>
      <c r="S11748" t="s">
        <v>83</v>
      </c>
      <c r="T11748" t="str">
        <f>_xlfn.XLOOKUP(A11748,MI_Match_Analysis!$A$2:$A$8,MI_Match_Analysis!$F$2:$F$8,"Not Found")</f>
        <v>Not Found</v>
      </c>
    </row>
    <row r="11749" spans="1:20" hidden="1" x14ac:dyDescent="0.3">
      <c r="A11749">
        <v>51</v>
      </c>
      <c r="B11749" s="1">
        <v>46150</v>
      </c>
      <c r="C11749" t="s">
        <v>162</v>
      </c>
      <c r="D11749" t="s">
        <v>68</v>
      </c>
      <c r="E11749" t="s">
        <v>54</v>
      </c>
      <c r="F11749" t="s">
        <v>35</v>
      </c>
      <c r="G11749">
        <v>1</v>
      </c>
      <c r="H11749">
        <v>10.3</v>
      </c>
      <c r="I11749" t="s">
        <v>118</v>
      </c>
      <c r="J11749" t="s">
        <v>90</v>
      </c>
      <c r="K11749">
        <v>2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 t="s">
        <v>83</v>
      </c>
      <c r="R11749" t="s">
        <v>83</v>
      </c>
      <c r="S11749" t="s">
        <v>83</v>
      </c>
      <c r="T11749" t="str">
        <f>_xlfn.XLOOKUP(A11749,MI_Match_Analysis!$A$2:$A$8,MI_Match_Analysis!$F$2:$F$8,"Not Found")</f>
        <v>Not Found</v>
      </c>
    </row>
    <row r="11750" spans="1:20" hidden="1" x14ac:dyDescent="0.3">
      <c r="A11750">
        <v>51</v>
      </c>
      <c r="B11750" s="1">
        <v>46150</v>
      </c>
      <c r="C11750" t="s">
        <v>162</v>
      </c>
      <c r="D11750" t="s">
        <v>68</v>
      </c>
      <c r="E11750" t="s">
        <v>54</v>
      </c>
      <c r="F11750" t="s">
        <v>35</v>
      </c>
      <c r="G11750">
        <v>1</v>
      </c>
      <c r="H11750">
        <v>10.4</v>
      </c>
      <c r="I11750" t="s">
        <v>118</v>
      </c>
      <c r="J11750" t="s">
        <v>90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 t="s">
        <v>83</v>
      </c>
      <c r="R11750" t="s">
        <v>83</v>
      </c>
      <c r="S11750" t="s">
        <v>83</v>
      </c>
      <c r="T11750" t="str">
        <f>_xlfn.XLOOKUP(A11750,MI_Match_Analysis!$A$2:$A$8,MI_Match_Analysis!$F$2:$F$8,"Not Found")</f>
        <v>Not Found</v>
      </c>
    </row>
    <row r="11751" spans="1:20" hidden="1" x14ac:dyDescent="0.3">
      <c r="A11751">
        <v>51</v>
      </c>
      <c r="B11751" s="1">
        <v>46150</v>
      </c>
      <c r="C11751" t="s">
        <v>162</v>
      </c>
      <c r="D11751" t="s">
        <v>68</v>
      </c>
      <c r="E11751" t="s">
        <v>54</v>
      </c>
      <c r="F11751" t="s">
        <v>35</v>
      </c>
      <c r="G11751">
        <v>1</v>
      </c>
      <c r="H11751">
        <v>10.5</v>
      </c>
      <c r="I11751" t="s">
        <v>118</v>
      </c>
      <c r="J11751" t="s">
        <v>90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 t="s">
        <v>167</v>
      </c>
      <c r="R11751" t="s">
        <v>118</v>
      </c>
      <c r="S11751" t="s">
        <v>83</v>
      </c>
      <c r="T11751" t="str">
        <f>_xlfn.XLOOKUP(A11751,MI_Match_Analysis!$A$2:$A$8,MI_Match_Analysis!$F$2:$F$8,"Not Found")</f>
        <v>Not Found</v>
      </c>
    </row>
    <row r="11752" spans="1:20" hidden="1" x14ac:dyDescent="0.3">
      <c r="A11752">
        <v>51</v>
      </c>
      <c r="B11752" s="1">
        <v>46150</v>
      </c>
      <c r="C11752" t="s">
        <v>162</v>
      </c>
      <c r="D11752" t="s">
        <v>68</v>
      </c>
      <c r="E11752" t="s">
        <v>54</v>
      </c>
      <c r="F11752" t="s">
        <v>35</v>
      </c>
      <c r="G11752">
        <v>1</v>
      </c>
      <c r="H11752">
        <v>10.6</v>
      </c>
      <c r="I11752" t="s">
        <v>266</v>
      </c>
      <c r="J11752" t="s">
        <v>90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 t="s">
        <v>83</v>
      </c>
      <c r="R11752" t="s">
        <v>83</v>
      </c>
      <c r="S11752" t="s">
        <v>83</v>
      </c>
      <c r="T11752" t="str">
        <f>_xlfn.XLOOKUP(A11752,MI_Match_Analysis!$A$2:$A$8,MI_Match_Analysis!$F$2:$F$8,"Not Found")</f>
        <v>Not Found</v>
      </c>
    </row>
    <row r="11753" spans="1:20" hidden="1" x14ac:dyDescent="0.3">
      <c r="A11753">
        <v>51</v>
      </c>
      <c r="B11753" s="1">
        <v>46150</v>
      </c>
      <c r="C11753" t="s">
        <v>162</v>
      </c>
      <c r="D11753" t="s">
        <v>68</v>
      </c>
      <c r="E11753" t="s">
        <v>54</v>
      </c>
      <c r="F11753" t="s">
        <v>35</v>
      </c>
      <c r="G11753">
        <v>1</v>
      </c>
      <c r="H11753">
        <v>11.1</v>
      </c>
      <c r="I11753" t="s">
        <v>229</v>
      </c>
      <c r="J11753" t="s">
        <v>193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 t="s">
        <v>83</v>
      </c>
      <c r="R11753" t="s">
        <v>83</v>
      </c>
      <c r="S11753" t="s">
        <v>83</v>
      </c>
      <c r="T11753" t="str">
        <f>_xlfn.XLOOKUP(A11753,MI_Match_Analysis!$A$2:$A$8,MI_Match_Analysis!$F$2:$F$8,"Not Found")</f>
        <v>Not Found</v>
      </c>
    </row>
    <row r="11754" spans="1:20" hidden="1" x14ac:dyDescent="0.3">
      <c r="A11754">
        <v>51</v>
      </c>
      <c r="B11754" s="1">
        <v>46150</v>
      </c>
      <c r="C11754" t="s">
        <v>162</v>
      </c>
      <c r="D11754" t="s">
        <v>68</v>
      </c>
      <c r="E11754" t="s">
        <v>54</v>
      </c>
      <c r="F11754" t="s">
        <v>35</v>
      </c>
      <c r="G11754">
        <v>1</v>
      </c>
      <c r="H11754">
        <v>11.2</v>
      </c>
      <c r="I11754" t="s">
        <v>229</v>
      </c>
      <c r="J11754" t="s">
        <v>193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 t="s">
        <v>83</v>
      </c>
      <c r="R11754" t="s">
        <v>83</v>
      </c>
      <c r="S11754" t="s">
        <v>83</v>
      </c>
      <c r="T11754" t="str">
        <f>_xlfn.XLOOKUP(A11754,MI_Match_Analysis!$A$2:$A$8,MI_Match_Analysis!$F$2:$F$8,"Not Found")</f>
        <v>Not Found</v>
      </c>
    </row>
    <row r="11755" spans="1:20" hidden="1" x14ac:dyDescent="0.3">
      <c r="A11755">
        <v>51</v>
      </c>
      <c r="B11755" s="1">
        <v>46150</v>
      </c>
      <c r="C11755" t="s">
        <v>162</v>
      </c>
      <c r="D11755" t="s">
        <v>68</v>
      </c>
      <c r="E11755" t="s">
        <v>54</v>
      </c>
      <c r="F11755" t="s">
        <v>35</v>
      </c>
      <c r="G11755">
        <v>1</v>
      </c>
      <c r="H11755">
        <v>11.3</v>
      </c>
      <c r="I11755" t="s">
        <v>229</v>
      </c>
      <c r="J11755" t="s">
        <v>193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 t="s">
        <v>83</v>
      </c>
      <c r="R11755" t="s">
        <v>83</v>
      </c>
      <c r="S11755" t="s">
        <v>83</v>
      </c>
      <c r="T11755" t="str">
        <f>_xlfn.XLOOKUP(A11755,MI_Match_Analysis!$A$2:$A$8,MI_Match_Analysis!$F$2:$F$8,"Not Found")</f>
        <v>Not Found</v>
      </c>
    </row>
    <row r="11756" spans="1:20" hidden="1" x14ac:dyDescent="0.3">
      <c r="A11756">
        <v>51</v>
      </c>
      <c r="B11756" s="1">
        <v>46150</v>
      </c>
      <c r="C11756" t="s">
        <v>162</v>
      </c>
      <c r="D11756" t="s">
        <v>68</v>
      </c>
      <c r="E11756" t="s">
        <v>54</v>
      </c>
      <c r="F11756" t="s">
        <v>35</v>
      </c>
      <c r="G11756">
        <v>1</v>
      </c>
      <c r="H11756">
        <v>11.4</v>
      </c>
      <c r="I11756" t="s">
        <v>229</v>
      </c>
      <c r="J11756" t="s">
        <v>193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 t="s">
        <v>83</v>
      </c>
      <c r="R11756" t="s">
        <v>83</v>
      </c>
      <c r="S11756" t="s">
        <v>83</v>
      </c>
      <c r="T11756" t="str">
        <f>_xlfn.XLOOKUP(A11756,MI_Match_Analysis!$A$2:$A$8,MI_Match_Analysis!$F$2:$F$8,"Not Found")</f>
        <v>Not Found</v>
      </c>
    </row>
    <row r="11757" spans="1:20" hidden="1" x14ac:dyDescent="0.3">
      <c r="A11757">
        <v>51</v>
      </c>
      <c r="B11757" s="1">
        <v>46150</v>
      </c>
      <c r="C11757" t="s">
        <v>162</v>
      </c>
      <c r="D11757" t="s">
        <v>68</v>
      </c>
      <c r="E11757" t="s">
        <v>54</v>
      </c>
      <c r="F11757" t="s">
        <v>35</v>
      </c>
      <c r="G11757">
        <v>1</v>
      </c>
      <c r="H11757">
        <v>11.5</v>
      </c>
      <c r="I11757" t="s">
        <v>229</v>
      </c>
      <c r="J11757" t="s">
        <v>193</v>
      </c>
      <c r="K11757">
        <v>1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 t="s">
        <v>83</v>
      </c>
      <c r="R11757" t="s">
        <v>83</v>
      </c>
      <c r="S11757" t="s">
        <v>83</v>
      </c>
      <c r="T11757" t="str">
        <f>_xlfn.XLOOKUP(A11757,MI_Match_Analysis!$A$2:$A$8,MI_Match_Analysis!$F$2:$F$8,"Not Found")</f>
        <v>Not Found</v>
      </c>
    </row>
    <row r="11758" spans="1:20" hidden="1" x14ac:dyDescent="0.3">
      <c r="A11758">
        <v>51</v>
      </c>
      <c r="B11758" s="1">
        <v>46150</v>
      </c>
      <c r="C11758" t="s">
        <v>162</v>
      </c>
      <c r="D11758" t="s">
        <v>68</v>
      </c>
      <c r="E11758" t="s">
        <v>54</v>
      </c>
      <c r="F11758" t="s">
        <v>35</v>
      </c>
      <c r="G11758">
        <v>1</v>
      </c>
      <c r="H11758">
        <v>11.6</v>
      </c>
      <c r="I11758" t="s">
        <v>266</v>
      </c>
      <c r="J11758" t="s">
        <v>193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 t="s">
        <v>83</v>
      </c>
      <c r="R11758" t="s">
        <v>83</v>
      </c>
      <c r="S11758" t="s">
        <v>83</v>
      </c>
      <c r="T11758" t="str">
        <f>_xlfn.XLOOKUP(A11758,MI_Match_Analysis!$A$2:$A$8,MI_Match_Analysis!$F$2:$F$8,"Not Found")</f>
        <v>Not Found</v>
      </c>
    </row>
    <row r="11759" spans="1:20" hidden="1" x14ac:dyDescent="0.3">
      <c r="A11759">
        <v>51</v>
      </c>
      <c r="B11759" s="1">
        <v>46150</v>
      </c>
      <c r="C11759" t="s">
        <v>162</v>
      </c>
      <c r="D11759" t="s">
        <v>68</v>
      </c>
      <c r="E11759" t="s">
        <v>54</v>
      </c>
      <c r="F11759" t="s">
        <v>35</v>
      </c>
      <c r="G11759">
        <v>1</v>
      </c>
      <c r="H11759">
        <v>12.1</v>
      </c>
      <c r="I11759" t="s">
        <v>229</v>
      </c>
      <c r="J11759" t="s">
        <v>90</v>
      </c>
      <c r="K11759">
        <v>1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 t="s">
        <v>83</v>
      </c>
      <c r="R11759" t="s">
        <v>83</v>
      </c>
      <c r="S11759" t="s">
        <v>83</v>
      </c>
      <c r="T11759" t="str">
        <f>_xlfn.XLOOKUP(A11759,MI_Match_Analysis!$A$2:$A$8,MI_Match_Analysis!$F$2:$F$8,"Not Found")</f>
        <v>Not Found</v>
      </c>
    </row>
    <row r="11760" spans="1:20" hidden="1" x14ac:dyDescent="0.3">
      <c r="A11760">
        <v>51</v>
      </c>
      <c r="B11760" s="1">
        <v>46150</v>
      </c>
      <c r="C11760" t="s">
        <v>162</v>
      </c>
      <c r="D11760" t="s">
        <v>68</v>
      </c>
      <c r="E11760" t="s">
        <v>54</v>
      </c>
      <c r="F11760" t="s">
        <v>35</v>
      </c>
      <c r="G11760">
        <v>1</v>
      </c>
      <c r="H11760">
        <v>12.2</v>
      </c>
      <c r="I11760" t="s">
        <v>266</v>
      </c>
      <c r="J11760" t="s">
        <v>90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 t="s">
        <v>83</v>
      </c>
      <c r="R11760" t="s">
        <v>83</v>
      </c>
      <c r="S11760" t="s">
        <v>83</v>
      </c>
      <c r="T11760" t="str">
        <f>_xlfn.XLOOKUP(A11760,MI_Match_Analysis!$A$2:$A$8,MI_Match_Analysis!$F$2:$F$8,"Not Found")</f>
        <v>Not Found</v>
      </c>
    </row>
    <row r="11761" spans="1:20" hidden="1" x14ac:dyDescent="0.3">
      <c r="A11761">
        <v>51</v>
      </c>
      <c r="B11761" s="1">
        <v>46150</v>
      </c>
      <c r="C11761" t="s">
        <v>162</v>
      </c>
      <c r="D11761" t="s">
        <v>68</v>
      </c>
      <c r="E11761" t="s">
        <v>54</v>
      </c>
      <c r="F11761" t="s">
        <v>35</v>
      </c>
      <c r="G11761">
        <v>1</v>
      </c>
      <c r="H11761">
        <v>12.3</v>
      </c>
      <c r="I11761" t="s">
        <v>266</v>
      </c>
      <c r="J11761" t="s">
        <v>90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 t="s">
        <v>83</v>
      </c>
      <c r="R11761" t="s">
        <v>83</v>
      </c>
      <c r="S11761" t="s">
        <v>83</v>
      </c>
      <c r="T11761" t="str">
        <f>_xlfn.XLOOKUP(A11761,MI_Match_Analysis!$A$2:$A$8,MI_Match_Analysis!$F$2:$F$8,"Not Found")</f>
        <v>Not Found</v>
      </c>
    </row>
    <row r="11762" spans="1:20" hidden="1" x14ac:dyDescent="0.3">
      <c r="A11762">
        <v>51</v>
      </c>
      <c r="B11762" s="1">
        <v>46150</v>
      </c>
      <c r="C11762" t="s">
        <v>162</v>
      </c>
      <c r="D11762" t="s">
        <v>68</v>
      </c>
      <c r="E11762" t="s">
        <v>54</v>
      </c>
      <c r="F11762" t="s">
        <v>35</v>
      </c>
      <c r="G11762">
        <v>1</v>
      </c>
      <c r="H11762">
        <v>12.4</v>
      </c>
      <c r="I11762" t="s">
        <v>266</v>
      </c>
      <c r="J11762" t="s">
        <v>90</v>
      </c>
      <c r="K11762">
        <v>1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 t="s">
        <v>83</v>
      </c>
      <c r="R11762" t="s">
        <v>83</v>
      </c>
      <c r="S11762" t="s">
        <v>83</v>
      </c>
      <c r="T11762" t="str">
        <f>_xlfn.XLOOKUP(A11762,MI_Match_Analysis!$A$2:$A$8,MI_Match_Analysis!$F$2:$F$8,"Not Found")</f>
        <v>Not Found</v>
      </c>
    </row>
    <row r="11763" spans="1:20" hidden="1" x14ac:dyDescent="0.3">
      <c r="A11763">
        <v>51</v>
      </c>
      <c r="B11763" s="1">
        <v>46150</v>
      </c>
      <c r="C11763" t="s">
        <v>162</v>
      </c>
      <c r="D11763" t="s">
        <v>68</v>
      </c>
      <c r="E11763" t="s">
        <v>54</v>
      </c>
      <c r="F11763" t="s">
        <v>35</v>
      </c>
      <c r="G11763">
        <v>1</v>
      </c>
      <c r="H11763">
        <v>12.5</v>
      </c>
      <c r="I11763" t="s">
        <v>229</v>
      </c>
      <c r="J11763" t="s">
        <v>90</v>
      </c>
      <c r="K11763">
        <v>1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 t="s">
        <v>83</v>
      </c>
      <c r="R11763" t="s">
        <v>83</v>
      </c>
      <c r="S11763" t="s">
        <v>83</v>
      </c>
      <c r="T11763" t="str">
        <f>_xlfn.XLOOKUP(A11763,MI_Match_Analysis!$A$2:$A$8,MI_Match_Analysis!$F$2:$F$8,"Not Found")</f>
        <v>Not Found</v>
      </c>
    </row>
    <row r="11764" spans="1:20" hidden="1" x14ac:dyDescent="0.3">
      <c r="A11764">
        <v>51</v>
      </c>
      <c r="B11764" s="1">
        <v>46150</v>
      </c>
      <c r="C11764" t="s">
        <v>162</v>
      </c>
      <c r="D11764" t="s">
        <v>68</v>
      </c>
      <c r="E11764" t="s">
        <v>54</v>
      </c>
      <c r="F11764" t="s">
        <v>35</v>
      </c>
      <c r="G11764">
        <v>1</v>
      </c>
      <c r="H11764">
        <v>12.6</v>
      </c>
      <c r="I11764" t="s">
        <v>266</v>
      </c>
      <c r="J11764" t="s">
        <v>90</v>
      </c>
      <c r="K11764">
        <v>1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 t="s">
        <v>83</v>
      </c>
      <c r="R11764" t="s">
        <v>83</v>
      </c>
      <c r="S11764" t="s">
        <v>83</v>
      </c>
      <c r="T11764" t="str">
        <f>_xlfn.XLOOKUP(A11764,MI_Match_Analysis!$A$2:$A$8,MI_Match_Analysis!$F$2:$F$8,"Not Found")</f>
        <v>Not Found</v>
      </c>
    </row>
    <row r="11765" spans="1:20" hidden="1" x14ac:dyDescent="0.3">
      <c r="A11765">
        <v>51</v>
      </c>
      <c r="B11765" s="1">
        <v>46150</v>
      </c>
      <c r="C11765" t="s">
        <v>162</v>
      </c>
      <c r="D11765" t="s">
        <v>68</v>
      </c>
      <c r="E11765" t="s">
        <v>54</v>
      </c>
      <c r="F11765" t="s">
        <v>35</v>
      </c>
      <c r="G11765">
        <v>1</v>
      </c>
      <c r="H11765">
        <v>13.1</v>
      </c>
      <c r="I11765" t="s">
        <v>266</v>
      </c>
      <c r="J11765" t="s">
        <v>191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 t="s">
        <v>83</v>
      </c>
      <c r="R11765" t="s">
        <v>83</v>
      </c>
      <c r="S11765" t="s">
        <v>83</v>
      </c>
      <c r="T11765" t="str">
        <f>_xlfn.XLOOKUP(A11765,MI_Match_Analysis!$A$2:$A$8,MI_Match_Analysis!$F$2:$F$8,"Not Found")</f>
        <v>Not Found</v>
      </c>
    </row>
    <row r="11766" spans="1:20" hidden="1" x14ac:dyDescent="0.3">
      <c r="A11766">
        <v>51</v>
      </c>
      <c r="B11766" s="1">
        <v>46150</v>
      </c>
      <c r="C11766" t="s">
        <v>162</v>
      </c>
      <c r="D11766" t="s">
        <v>68</v>
      </c>
      <c r="E11766" t="s">
        <v>54</v>
      </c>
      <c r="F11766" t="s">
        <v>35</v>
      </c>
      <c r="G11766">
        <v>1</v>
      </c>
      <c r="H11766">
        <v>13.2</v>
      </c>
      <c r="I11766" t="s">
        <v>266</v>
      </c>
      <c r="J11766" t="s">
        <v>191</v>
      </c>
      <c r="K11766">
        <v>1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 t="s">
        <v>83</v>
      </c>
      <c r="R11766" t="s">
        <v>83</v>
      </c>
      <c r="S11766" t="s">
        <v>83</v>
      </c>
      <c r="T11766" t="str">
        <f>_xlfn.XLOOKUP(A11766,MI_Match_Analysis!$A$2:$A$8,MI_Match_Analysis!$F$2:$F$8,"Not Found")</f>
        <v>Not Found</v>
      </c>
    </row>
    <row r="11767" spans="1:20" hidden="1" x14ac:dyDescent="0.3">
      <c r="A11767">
        <v>51</v>
      </c>
      <c r="B11767" s="1">
        <v>46150</v>
      </c>
      <c r="C11767" t="s">
        <v>162</v>
      </c>
      <c r="D11767" t="s">
        <v>68</v>
      </c>
      <c r="E11767" t="s">
        <v>54</v>
      </c>
      <c r="F11767" t="s">
        <v>35</v>
      </c>
      <c r="G11767">
        <v>1</v>
      </c>
      <c r="H11767">
        <v>13.3</v>
      </c>
      <c r="I11767" t="s">
        <v>229</v>
      </c>
      <c r="J11767" t="s">
        <v>191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 t="s">
        <v>83</v>
      </c>
      <c r="R11767" t="s">
        <v>83</v>
      </c>
      <c r="S11767" t="s">
        <v>83</v>
      </c>
      <c r="T11767" t="str">
        <f>_xlfn.XLOOKUP(A11767,MI_Match_Analysis!$A$2:$A$8,MI_Match_Analysis!$F$2:$F$8,"Not Found")</f>
        <v>Not Found</v>
      </c>
    </row>
    <row r="11768" spans="1:20" hidden="1" x14ac:dyDescent="0.3">
      <c r="A11768">
        <v>51</v>
      </c>
      <c r="B11768" s="1">
        <v>46150</v>
      </c>
      <c r="C11768" t="s">
        <v>162</v>
      </c>
      <c r="D11768" t="s">
        <v>68</v>
      </c>
      <c r="E11768" t="s">
        <v>54</v>
      </c>
      <c r="F11768" t="s">
        <v>35</v>
      </c>
      <c r="G11768">
        <v>1</v>
      </c>
      <c r="H11768">
        <v>13.4</v>
      </c>
      <c r="I11768" t="s">
        <v>229</v>
      </c>
      <c r="J11768" t="s">
        <v>191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 t="s">
        <v>83</v>
      </c>
      <c r="R11768" t="s">
        <v>83</v>
      </c>
      <c r="S11768" t="s">
        <v>83</v>
      </c>
      <c r="T11768" t="str">
        <f>_xlfn.XLOOKUP(A11768,MI_Match_Analysis!$A$2:$A$8,MI_Match_Analysis!$F$2:$F$8,"Not Found")</f>
        <v>Not Found</v>
      </c>
    </row>
    <row r="11769" spans="1:20" hidden="1" x14ac:dyDescent="0.3">
      <c r="A11769">
        <v>51</v>
      </c>
      <c r="B11769" s="1">
        <v>46150</v>
      </c>
      <c r="C11769" t="s">
        <v>162</v>
      </c>
      <c r="D11769" t="s">
        <v>68</v>
      </c>
      <c r="E11769" t="s">
        <v>54</v>
      </c>
      <c r="F11769" t="s">
        <v>35</v>
      </c>
      <c r="G11769">
        <v>1</v>
      </c>
      <c r="H11769">
        <v>13.5</v>
      </c>
      <c r="I11769" t="s">
        <v>229</v>
      </c>
      <c r="J11769" t="s">
        <v>191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 t="s">
        <v>83</v>
      </c>
      <c r="R11769" t="s">
        <v>83</v>
      </c>
      <c r="S11769" t="s">
        <v>83</v>
      </c>
      <c r="T11769" t="str">
        <f>_xlfn.XLOOKUP(A11769,MI_Match_Analysis!$A$2:$A$8,MI_Match_Analysis!$F$2:$F$8,"Not Found")</f>
        <v>Not Found</v>
      </c>
    </row>
    <row r="11770" spans="1:20" hidden="1" x14ac:dyDescent="0.3">
      <c r="A11770">
        <v>51</v>
      </c>
      <c r="B11770" s="1">
        <v>46150</v>
      </c>
      <c r="C11770" t="s">
        <v>162</v>
      </c>
      <c r="D11770" t="s">
        <v>68</v>
      </c>
      <c r="E11770" t="s">
        <v>54</v>
      </c>
      <c r="F11770" t="s">
        <v>35</v>
      </c>
      <c r="G11770">
        <v>1</v>
      </c>
      <c r="H11770">
        <v>13.6</v>
      </c>
      <c r="I11770" t="s">
        <v>229</v>
      </c>
      <c r="J11770" t="s">
        <v>191</v>
      </c>
      <c r="K11770">
        <v>1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 t="s">
        <v>83</v>
      </c>
      <c r="R11770" t="s">
        <v>83</v>
      </c>
      <c r="S11770" t="s">
        <v>83</v>
      </c>
      <c r="T11770" t="str">
        <f>_xlfn.XLOOKUP(A11770,MI_Match_Analysis!$A$2:$A$8,MI_Match_Analysis!$F$2:$F$8,"Not Found")</f>
        <v>Not Found</v>
      </c>
    </row>
    <row r="11771" spans="1:20" hidden="1" x14ac:dyDescent="0.3">
      <c r="A11771">
        <v>51</v>
      </c>
      <c r="B11771" s="1">
        <v>46150</v>
      </c>
      <c r="C11771" t="s">
        <v>162</v>
      </c>
      <c r="D11771" t="s">
        <v>68</v>
      </c>
      <c r="E11771" t="s">
        <v>54</v>
      </c>
      <c r="F11771" t="s">
        <v>35</v>
      </c>
      <c r="G11771">
        <v>1</v>
      </c>
      <c r="H11771">
        <v>14.1</v>
      </c>
      <c r="I11771" t="s">
        <v>229</v>
      </c>
      <c r="J11771" t="s">
        <v>192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 t="s">
        <v>83</v>
      </c>
      <c r="R11771" t="s">
        <v>83</v>
      </c>
      <c r="S11771" t="s">
        <v>83</v>
      </c>
      <c r="T11771" t="str">
        <f>_xlfn.XLOOKUP(A11771,MI_Match_Analysis!$A$2:$A$8,MI_Match_Analysis!$F$2:$F$8,"Not Found")</f>
        <v>Not Found</v>
      </c>
    </row>
    <row r="11772" spans="1:20" hidden="1" x14ac:dyDescent="0.3">
      <c r="A11772">
        <v>51</v>
      </c>
      <c r="B11772" s="1">
        <v>46150</v>
      </c>
      <c r="C11772" t="s">
        <v>162</v>
      </c>
      <c r="D11772" t="s">
        <v>68</v>
      </c>
      <c r="E11772" t="s">
        <v>54</v>
      </c>
      <c r="F11772" t="s">
        <v>35</v>
      </c>
      <c r="G11772">
        <v>1</v>
      </c>
      <c r="H11772">
        <v>14.2</v>
      </c>
      <c r="I11772" t="s">
        <v>229</v>
      </c>
      <c r="J11772" t="s">
        <v>192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 t="s">
        <v>83</v>
      </c>
      <c r="R11772" t="s">
        <v>83</v>
      </c>
      <c r="S11772" t="s">
        <v>83</v>
      </c>
      <c r="T11772" t="str">
        <f>_xlfn.XLOOKUP(A11772,MI_Match_Analysis!$A$2:$A$8,MI_Match_Analysis!$F$2:$F$8,"Not Found")</f>
        <v>Not Found</v>
      </c>
    </row>
    <row r="11773" spans="1:20" hidden="1" x14ac:dyDescent="0.3">
      <c r="A11773">
        <v>51</v>
      </c>
      <c r="B11773" s="1">
        <v>46150</v>
      </c>
      <c r="C11773" t="s">
        <v>162</v>
      </c>
      <c r="D11773" t="s">
        <v>68</v>
      </c>
      <c r="E11773" t="s">
        <v>54</v>
      </c>
      <c r="F11773" t="s">
        <v>35</v>
      </c>
      <c r="G11773">
        <v>1</v>
      </c>
      <c r="H11773">
        <v>14.3</v>
      </c>
      <c r="I11773" t="s">
        <v>229</v>
      </c>
      <c r="J11773" t="s">
        <v>192</v>
      </c>
      <c r="K11773">
        <v>1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 t="s">
        <v>83</v>
      </c>
      <c r="R11773" t="s">
        <v>83</v>
      </c>
      <c r="S11773" t="s">
        <v>83</v>
      </c>
      <c r="T11773" t="str">
        <f>_xlfn.XLOOKUP(A11773,MI_Match_Analysis!$A$2:$A$8,MI_Match_Analysis!$F$2:$F$8,"Not Found")</f>
        <v>Not Found</v>
      </c>
    </row>
    <row r="11774" spans="1:20" hidden="1" x14ac:dyDescent="0.3">
      <c r="A11774">
        <v>51</v>
      </c>
      <c r="B11774" s="1">
        <v>46150</v>
      </c>
      <c r="C11774" t="s">
        <v>162</v>
      </c>
      <c r="D11774" t="s">
        <v>68</v>
      </c>
      <c r="E11774" t="s">
        <v>54</v>
      </c>
      <c r="F11774" t="s">
        <v>35</v>
      </c>
      <c r="G11774">
        <v>1</v>
      </c>
      <c r="H11774">
        <v>14.4</v>
      </c>
      <c r="I11774" t="s">
        <v>266</v>
      </c>
      <c r="J11774" t="s">
        <v>192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 t="s">
        <v>83</v>
      </c>
      <c r="R11774" t="s">
        <v>83</v>
      </c>
      <c r="S11774" t="s">
        <v>83</v>
      </c>
      <c r="T11774" t="str">
        <f>_xlfn.XLOOKUP(A11774,MI_Match_Analysis!$A$2:$A$8,MI_Match_Analysis!$F$2:$F$8,"Not Found")</f>
        <v>Not Found</v>
      </c>
    </row>
    <row r="11775" spans="1:20" hidden="1" x14ac:dyDescent="0.3">
      <c r="A11775">
        <v>51</v>
      </c>
      <c r="B11775" s="1">
        <v>46150</v>
      </c>
      <c r="C11775" t="s">
        <v>162</v>
      </c>
      <c r="D11775" t="s">
        <v>68</v>
      </c>
      <c r="E11775" t="s">
        <v>54</v>
      </c>
      <c r="F11775" t="s">
        <v>35</v>
      </c>
      <c r="G11775">
        <v>1</v>
      </c>
      <c r="H11775">
        <v>14.5</v>
      </c>
      <c r="I11775" t="s">
        <v>266</v>
      </c>
      <c r="J11775" t="s">
        <v>192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 t="s">
        <v>83</v>
      </c>
      <c r="R11775" t="s">
        <v>83</v>
      </c>
      <c r="S11775" t="s">
        <v>83</v>
      </c>
      <c r="T11775" t="str">
        <f>_xlfn.XLOOKUP(A11775,MI_Match_Analysis!$A$2:$A$8,MI_Match_Analysis!$F$2:$F$8,"Not Found")</f>
        <v>Not Found</v>
      </c>
    </row>
    <row r="11776" spans="1:20" hidden="1" x14ac:dyDescent="0.3">
      <c r="A11776">
        <v>51</v>
      </c>
      <c r="B11776" s="1">
        <v>46150</v>
      </c>
      <c r="C11776" t="s">
        <v>162</v>
      </c>
      <c r="D11776" t="s">
        <v>68</v>
      </c>
      <c r="E11776" t="s">
        <v>54</v>
      </c>
      <c r="F11776" t="s">
        <v>35</v>
      </c>
      <c r="G11776">
        <v>1</v>
      </c>
      <c r="H11776">
        <v>14.6</v>
      </c>
      <c r="I11776" t="s">
        <v>229</v>
      </c>
      <c r="J11776" t="s">
        <v>192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 t="s">
        <v>83</v>
      </c>
      <c r="R11776" t="s">
        <v>83</v>
      </c>
      <c r="S11776" t="s">
        <v>83</v>
      </c>
      <c r="T11776" t="str">
        <f>_xlfn.XLOOKUP(A11776,MI_Match_Analysis!$A$2:$A$8,MI_Match_Analysis!$F$2:$F$8,"Not Found")</f>
        <v>Not Found</v>
      </c>
    </row>
    <row r="11777" spans="1:20" hidden="1" x14ac:dyDescent="0.3">
      <c r="A11777">
        <v>51</v>
      </c>
      <c r="B11777" s="1">
        <v>46150</v>
      </c>
      <c r="C11777" t="s">
        <v>162</v>
      </c>
      <c r="D11777" t="s">
        <v>68</v>
      </c>
      <c r="E11777" t="s">
        <v>54</v>
      </c>
      <c r="F11777" t="s">
        <v>35</v>
      </c>
      <c r="G11777">
        <v>1</v>
      </c>
      <c r="H11777">
        <v>15.1</v>
      </c>
      <c r="I11777" t="s">
        <v>266</v>
      </c>
      <c r="J11777" t="s">
        <v>193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 t="s">
        <v>83</v>
      </c>
      <c r="R11777" t="s">
        <v>83</v>
      </c>
      <c r="S11777" t="s">
        <v>83</v>
      </c>
      <c r="T11777" t="str">
        <f>_xlfn.XLOOKUP(A11777,MI_Match_Analysis!$A$2:$A$8,MI_Match_Analysis!$F$2:$F$8,"Not Found")</f>
        <v>Not Found</v>
      </c>
    </row>
    <row r="11778" spans="1:20" hidden="1" x14ac:dyDescent="0.3">
      <c r="A11778">
        <v>51</v>
      </c>
      <c r="B11778" s="1">
        <v>46150</v>
      </c>
      <c r="C11778" t="s">
        <v>162</v>
      </c>
      <c r="D11778" t="s">
        <v>68</v>
      </c>
      <c r="E11778" t="s">
        <v>54</v>
      </c>
      <c r="F11778" t="s">
        <v>35</v>
      </c>
      <c r="G11778">
        <v>1</v>
      </c>
      <c r="H11778">
        <v>15.2</v>
      </c>
      <c r="I11778" t="s">
        <v>266</v>
      </c>
      <c r="J11778" t="s">
        <v>193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 t="s">
        <v>83</v>
      </c>
      <c r="R11778" t="s">
        <v>83</v>
      </c>
      <c r="S11778" t="s">
        <v>83</v>
      </c>
      <c r="T11778" t="str">
        <f>_xlfn.XLOOKUP(A11778,MI_Match_Analysis!$A$2:$A$8,MI_Match_Analysis!$F$2:$F$8,"Not Found")</f>
        <v>Not Found</v>
      </c>
    </row>
    <row r="11779" spans="1:20" hidden="1" x14ac:dyDescent="0.3">
      <c r="A11779">
        <v>51</v>
      </c>
      <c r="B11779" s="1">
        <v>46150</v>
      </c>
      <c r="C11779" t="s">
        <v>162</v>
      </c>
      <c r="D11779" t="s">
        <v>68</v>
      </c>
      <c r="E11779" t="s">
        <v>54</v>
      </c>
      <c r="F11779" t="s">
        <v>35</v>
      </c>
      <c r="G11779">
        <v>1</v>
      </c>
      <c r="H11779">
        <v>15.3</v>
      </c>
      <c r="I11779" t="s">
        <v>266</v>
      </c>
      <c r="J11779" t="s">
        <v>193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 t="s">
        <v>83</v>
      </c>
      <c r="R11779" t="s">
        <v>83</v>
      </c>
      <c r="S11779" t="s">
        <v>83</v>
      </c>
      <c r="T11779" t="str">
        <f>_xlfn.XLOOKUP(A11779,MI_Match_Analysis!$A$2:$A$8,MI_Match_Analysis!$F$2:$F$8,"Not Found")</f>
        <v>Not Found</v>
      </c>
    </row>
    <row r="11780" spans="1:20" hidden="1" x14ac:dyDescent="0.3">
      <c r="A11780">
        <v>51</v>
      </c>
      <c r="B11780" s="1">
        <v>46150</v>
      </c>
      <c r="C11780" t="s">
        <v>162</v>
      </c>
      <c r="D11780" t="s">
        <v>68</v>
      </c>
      <c r="E11780" t="s">
        <v>54</v>
      </c>
      <c r="F11780" t="s">
        <v>35</v>
      </c>
      <c r="G11780">
        <v>1</v>
      </c>
      <c r="H11780">
        <v>15.4</v>
      </c>
      <c r="I11780" t="s">
        <v>266</v>
      </c>
      <c r="J11780" t="s">
        <v>193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 t="s">
        <v>83</v>
      </c>
      <c r="R11780" t="s">
        <v>83</v>
      </c>
      <c r="S11780" t="s">
        <v>83</v>
      </c>
      <c r="T11780" t="str">
        <f>_xlfn.XLOOKUP(A11780,MI_Match_Analysis!$A$2:$A$8,MI_Match_Analysis!$F$2:$F$8,"Not Found")</f>
        <v>Not Found</v>
      </c>
    </row>
    <row r="11781" spans="1:20" hidden="1" x14ac:dyDescent="0.3">
      <c r="A11781">
        <v>51</v>
      </c>
      <c r="B11781" s="1">
        <v>46150</v>
      </c>
      <c r="C11781" t="s">
        <v>162</v>
      </c>
      <c r="D11781" t="s">
        <v>68</v>
      </c>
      <c r="E11781" t="s">
        <v>54</v>
      </c>
      <c r="F11781" t="s">
        <v>35</v>
      </c>
      <c r="G11781">
        <v>1</v>
      </c>
      <c r="H11781">
        <v>15.5</v>
      </c>
      <c r="I11781" t="s">
        <v>266</v>
      </c>
      <c r="J11781" t="s">
        <v>193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 t="s">
        <v>83</v>
      </c>
      <c r="R11781" t="s">
        <v>83</v>
      </c>
      <c r="S11781" t="s">
        <v>83</v>
      </c>
      <c r="T11781" t="str">
        <f>_xlfn.XLOOKUP(A11781,MI_Match_Analysis!$A$2:$A$8,MI_Match_Analysis!$F$2:$F$8,"Not Found")</f>
        <v>Not Found</v>
      </c>
    </row>
    <row r="11782" spans="1:20" hidden="1" x14ac:dyDescent="0.3">
      <c r="A11782">
        <v>51</v>
      </c>
      <c r="B11782" s="1">
        <v>46150</v>
      </c>
      <c r="C11782" t="s">
        <v>162</v>
      </c>
      <c r="D11782" t="s">
        <v>68</v>
      </c>
      <c r="E11782" t="s">
        <v>54</v>
      </c>
      <c r="F11782" t="s">
        <v>35</v>
      </c>
      <c r="G11782">
        <v>1</v>
      </c>
      <c r="H11782">
        <v>15.6</v>
      </c>
      <c r="I11782" t="s">
        <v>229</v>
      </c>
      <c r="J11782" t="s">
        <v>193</v>
      </c>
      <c r="K11782">
        <v>1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 t="s">
        <v>83</v>
      </c>
      <c r="R11782" t="s">
        <v>83</v>
      </c>
      <c r="S11782" t="s">
        <v>83</v>
      </c>
      <c r="T11782" t="str">
        <f>_xlfn.XLOOKUP(A11782,MI_Match_Analysis!$A$2:$A$8,MI_Match_Analysis!$F$2:$F$8,"Not Found")</f>
        <v>Not Found</v>
      </c>
    </row>
    <row r="11783" spans="1:20" hidden="1" x14ac:dyDescent="0.3">
      <c r="A11783">
        <v>51</v>
      </c>
      <c r="B11783" s="1">
        <v>46150</v>
      </c>
      <c r="C11783" t="s">
        <v>162</v>
      </c>
      <c r="D11783" t="s">
        <v>68</v>
      </c>
      <c r="E11783" t="s">
        <v>54</v>
      </c>
      <c r="F11783" t="s">
        <v>35</v>
      </c>
      <c r="G11783">
        <v>1</v>
      </c>
      <c r="H11783">
        <v>16.100000000000001</v>
      </c>
      <c r="I11783" t="s">
        <v>229</v>
      </c>
      <c r="J11783" t="s">
        <v>191</v>
      </c>
      <c r="K11783">
        <v>1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 t="s">
        <v>83</v>
      </c>
      <c r="R11783" t="s">
        <v>83</v>
      </c>
      <c r="S11783" t="s">
        <v>83</v>
      </c>
      <c r="T11783" t="str">
        <f>_xlfn.XLOOKUP(A11783,MI_Match_Analysis!$A$2:$A$8,MI_Match_Analysis!$F$2:$F$8,"Not Found")</f>
        <v>Not Found</v>
      </c>
    </row>
    <row r="11784" spans="1:20" hidden="1" x14ac:dyDescent="0.3">
      <c r="A11784">
        <v>51</v>
      </c>
      <c r="B11784" s="1">
        <v>46150</v>
      </c>
      <c r="C11784" t="s">
        <v>162</v>
      </c>
      <c r="D11784" t="s">
        <v>68</v>
      </c>
      <c r="E11784" t="s">
        <v>54</v>
      </c>
      <c r="F11784" t="s">
        <v>35</v>
      </c>
      <c r="G11784">
        <v>1</v>
      </c>
      <c r="H11784">
        <v>16.2</v>
      </c>
      <c r="I11784" t="s">
        <v>266</v>
      </c>
      <c r="J11784" t="s">
        <v>191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 t="s">
        <v>83</v>
      </c>
      <c r="R11784" t="s">
        <v>83</v>
      </c>
      <c r="S11784" t="s">
        <v>83</v>
      </c>
      <c r="T11784" t="str">
        <f>_xlfn.XLOOKUP(A11784,MI_Match_Analysis!$A$2:$A$8,MI_Match_Analysis!$F$2:$F$8,"Not Found")</f>
        <v>Not Found</v>
      </c>
    </row>
    <row r="11785" spans="1:20" hidden="1" x14ac:dyDescent="0.3">
      <c r="A11785">
        <v>51</v>
      </c>
      <c r="B11785" s="1">
        <v>46150</v>
      </c>
      <c r="C11785" t="s">
        <v>162</v>
      </c>
      <c r="D11785" t="s">
        <v>68</v>
      </c>
      <c r="E11785" t="s">
        <v>54</v>
      </c>
      <c r="F11785" t="s">
        <v>35</v>
      </c>
      <c r="G11785">
        <v>1</v>
      </c>
      <c r="H11785">
        <v>16.3</v>
      </c>
      <c r="I11785" t="s">
        <v>266</v>
      </c>
      <c r="J11785" t="s">
        <v>191</v>
      </c>
      <c r="K11785">
        <v>6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 t="s">
        <v>83</v>
      </c>
      <c r="R11785" t="s">
        <v>83</v>
      </c>
      <c r="S11785" t="s">
        <v>83</v>
      </c>
      <c r="T11785" t="str">
        <f>_xlfn.XLOOKUP(A11785,MI_Match_Analysis!$A$2:$A$8,MI_Match_Analysis!$F$2:$F$8,"Not Found")</f>
        <v>Not Found</v>
      </c>
    </row>
    <row r="11786" spans="1:20" hidden="1" x14ac:dyDescent="0.3">
      <c r="A11786">
        <v>51</v>
      </c>
      <c r="B11786" s="1">
        <v>46150</v>
      </c>
      <c r="C11786" t="s">
        <v>162</v>
      </c>
      <c r="D11786" t="s">
        <v>68</v>
      </c>
      <c r="E11786" t="s">
        <v>54</v>
      </c>
      <c r="F11786" t="s">
        <v>35</v>
      </c>
      <c r="G11786">
        <v>1</v>
      </c>
      <c r="H11786">
        <v>16.399999999999999</v>
      </c>
      <c r="I11786" t="s">
        <v>266</v>
      </c>
      <c r="J11786" t="s">
        <v>191</v>
      </c>
      <c r="K11786">
        <v>4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 t="s">
        <v>83</v>
      </c>
      <c r="R11786" t="s">
        <v>83</v>
      </c>
      <c r="S11786" t="s">
        <v>83</v>
      </c>
      <c r="T11786" t="str">
        <f>_xlfn.XLOOKUP(A11786,MI_Match_Analysis!$A$2:$A$8,MI_Match_Analysis!$F$2:$F$8,"Not Found")</f>
        <v>Not Found</v>
      </c>
    </row>
    <row r="11787" spans="1:20" hidden="1" x14ac:dyDescent="0.3">
      <c r="A11787">
        <v>51</v>
      </c>
      <c r="B11787" s="1">
        <v>46150</v>
      </c>
      <c r="C11787" t="s">
        <v>162</v>
      </c>
      <c r="D11787" t="s">
        <v>68</v>
      </c>
      <c r="E11787" t="s">
        <v>54</v>
      </c>
      <c r="F11787" t="s">
        <v>35</v>
      </c>
      <c r="G11787">
        <v>1</v>
      </c>
      <c r="H11787">
        <v>16.5</v>
      </c>
      <c r="I11787" t="s">
        <v>266</v>
      </c>
      <c r="J11787" t="s">
        <v>191</v>
      </c>
      <c r="K11787">
        <v>4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 t="s">
        <v>83</v>
      </c>
      <c r="R11787" t="s">
        <v>83</v>
      </c>
      <c r="S11787" t="s">
        <v>83</v>
      </c>
      <c r="T11787" t="str">
        <f>_xlfn.XLOOKUP(A11787,MI_Match_Analysis!$A$2:$A$8,MI_Match_Analysis!$F$2:$F$8,"Not Found")</f>
        <v>Not Found</v>
      </c>
    </row>
    <row r="11788" spans="1:20" hidden="1" x14ac:dyDescent="0.3">
      <c r="A11788">
        <v>51</v>
      </c>
      <c r="B11788" s="1">
        <v>46150</v>
      </c>
      <c r="C11788" t="s">
        <v>162</v>
      </c>
      <c r="D11788" t="s">
        <v>68</v>
      </c>
      <c r="E11788" t="s">
        <v>54</v>
      </c>
      <c r="F11788" t="s">
        <v>35</v>
      </c>
      <c r="G11788">
        <v>1</v>
      </c>
      <c r="H11788">
        <v>16.600000000000001</v>
      </c>
      <c r="I11788" t="s">
        <v>266</v>
      </c>
      <c r="J11788" t="s">
        <v>191</v>
      </c>
      <c r="K11788">
        <v>1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 t="s">
        <v>83</v>
      </c>
      <c r="R11788" t="s">
        <v>83</v>
      </c>
      <c r="S11788" t="s">
        <v>83</v>
      </c>
      <c r="T11788" t="str">
        <f>_xlfn.XLOOKUP(A11788,MI_Match_Analysis!$A$2:$A$8,MI_Match_Analysis!$F$2:$F$8,"Not Found")</f>
        <v>Not Found</v>
      </c>
    </row>
    <row r="11789" spans="1:20" hidden="1" x14ac:dyDescent="0.3">
      <c r="A11789">
        <v>51</v>
      </c>
      <c r="B11789" s="1">
        <v>46150</v>
      </c>
      <c r="C11789" t="s">
        <v>162</v>
      </c>
      <c r="D11789" t="s">
        <v>68</v>
      </c>
      <c r="E11789" t="s">
        <v>54</v>
      </c>
      <c r="F11789" t="s">
        <v>35</v>
      </c>
      <c r="G11789">
        <v>1</v>
      </c>
      <c r="H11789">
        <v>17.100000000000001</v>
      </c>
      <c r="I11789" t="s">
        <v>266</v>
      </c>
      <c r="J11789" t="s">
        <v>192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 t="s">
        <v>83</v>
      </c>
      <c r="R11789" t="s">
        <v>83</v>
      </c>
      <c r="S11789" t="s">
        <v>83</v>
      </c>
      <c r="T11789" t="str">
        <f>_xlfn.XLOOKUP(A11789,MI_Match_Analysis!$A$2:$A$8,MI_Match_Analysis!$F$2:$F$8,"Not Found")</f>
        <v>Not Found</v>
      </c>
    </row>
    <row r="11790" spans="1:20" hidden="1" x14ac:dyDescent="0.3">
      <c r="A11790">
        <v>51</v>
      </c>
      <c r="B11790" s="1">
        <v>46150</v>
      </c>
      <c r="C11790" t="s">
        <v>162</v>
      </c>
      <c r="D11790" t="s">
        <v>68</v>
      </c>
      <c r="E11790" t="s">
        <v>54</v>
      </c>
      <c r="F11790" t="s">
        <v>35</v>
      </c>
      <c r="G11790">
        <v>1</v>
      </c>
      <c r="H11790">
        <v>17.2</v>
      </c>
      <c r="I11790" t="s">
        <v>266</v>
      </c>
      <c r="J11790" t="s">
        <v>192</v>
      </c>
      <c r="K11790">
        <v>6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 t="s">
        <v>83</v>
      </c>
      <c r="R11790" t="s">
        <v>83</v>
      </c>
      <c r="S11790" t="s">
        <v>83</v>
      </c>
      <c r="T11790" t="str">
        <f>_xlfn.XLOOKUP(A11790,MI_Match_Analysis!$A$2:$A$8,MI_Match_Analysis!$F$2:$F$8,"Not Found")</f>
        <v>Not Found</v>
      </c>
    </row>
    <row r="11791" spans="1:20" hidden="1" x14ac:dyDescent="0.3">
      <c r="A11791">
        <v>51</v>
      </c>
      <c r="B11791" s="1">
        <v>46150</v>
      </c>
      <c r="C11791" t="s">
        <v>162</v>
      </c>
      <c r="D11791" t="s">
        <v>68</v>
      </c>
      <c r="E11791" t="s">
        <v>54</v>
      </c>
      <c r="F11791" t="s">
        <v>35</v>
      </c>
      <c r="G11791">
        <v>1</v>
      </c>
      <c r="H11791">
        <v>17.3</v>
      </c>
      <c r="I11791" t="s">
        <v>266</v>
      </c>
      <c r="J11791" t="s">
        <v>192</v>
      </c>
      <c r="K11791">
        <v>1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 t="s">
        <v>83</v>
      </c>
      <c r="R11791" t="s">
        <v>83</v>
      </c>
      <c r="S11791" t="s">
        <v>83</v>
      </c>
      <c r="T11791" t="str">
        <f>_xlfn.XLOOKUP(A11791,MI_Match_Analysis!$A$2:$A$8,MI_Match_Analysis!$F$2:$F$8,"Not Found")</f>
        <v>Not Found</v>
      </c>
    </row>
    <row r="11792" spans="1:20" hidden="1" x14ac:dyDescent="0.3">
      <c r="A11792">
        <v>51</v>
      </c>
      <c r="B11792" s="1">
        <v>46150</v>
      </c>
      <c r="C11792" t="s">
        <v>162</v>
      </c>
      <c r="D11792" t="s">
        <v>68</v>
      </c>
      <c r="E11792" t="s">
        <v>54</v>
      </c>
      <c r="F11792" t="s">
        <v>35</v>
      </c>
      <c r="G11792">
        <v>1</v>
      </c>
      <c r="H11792">
        <v>17.399999999999999</v>
      </c>
      <c r="I11792" t="s">
        <v>229</v>
      </c>
      <c r="J11792" t="s">
        <v>192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 t="s">
        <v>83</v>
      </c>
      <c r="R11792" t="s">
        <v>83</v>
      </c>
      <c r="S11792" t="s">
        <v>83</v>
      </c>
      <c r="T11792" t="str">
        <f>_xlfn.XLOOKUP(A11792,MI_Match_Analysis!$A$2:$A$8,MI_Match_Analysis!$F$2:$F$8,"Not Found")</f>
        <v>Not Found</v>
      </c>
    </row>
    <row r="11793" spans="1:20" hidden="1" x14ac:dyDescent="0.3">
      <c r="A11793">
        <v>51</v>
      </c>
      <c r="B11793" s="1">
        <v>46150</v>
      </c>
      <c r="C11793" t="s">
        <v>162</v>
      </c>
      <c r="D11793" t="s">
        <v>68</v>
      </c>
      <c r="E11793" t="s">
        <v>54</v>
      </c>
      <c r="F11793" t="s">
        <v>35</v>
      </c>
      <c r="G11793">
        <v>1</v>
      </c>
      <c r="H11793">
        <v>17.5</v>
      </c>
      <c r="I11793" t="s">
        <v>266</v>
      </c>
      <c r="J11793" t="s">
        <v>192</v>
      </c>
      <c r="K11793">
        <v>1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 t="s">
        <v>83</v>
      </c>
      <c r="R11793" t="s">
        <v>83</v>
      </c>
      <c r="S11793" t="s">
        <v>83</v>
      </c>
      <c r="T11793" t="str">
        <f>_xlfn.XLOOKUP(A11793,MI_Match_Analysis!$A$2:$A$8,MI_Match_Analysis!$F$2:$F$8,"Not Found")</f>
        <v>Not Found</v>
      </c>
    </row>
    <row r="11794" spans="1:20" hidden="1" x14ac:dyDescent="0.3">
      <c r="A11794">
        <v>51</v>
      </c>
      <c r="B11794" s="1">
        <v>46150</v>
      </c>
      <c r="C11794" t="s">
        <v>162</v>
      </c>
      <c r="D11794" t="s">
        <v>68</v>
      </c>
      <c r="E11794" t="s">
        <v>54</v>
      </c>
      <c r="F11794" t="s">
        <v>35</v>
      </c>
      <c r="G11794">
        <v>1</v>
      </c>
      <c r="H11794">
        <v>17.600000000000001</v>
      </c>
      <c r="I11794" t="s">
        <v>229</v>
      </c>
      <c r="J11794" t="s">
        <v>192</v>
      </c>
      <c r="K11794">
        <v>1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 t="s">
        <v>83</v>
      </c>
      <c r="R11794" t="s">
        <v>83</v>
      </c>
      <c r="S11794" t="s">
        <v>83</v>
      </c>
      <c r="T11794" t="str">
        <f>_xlfn.XLOOKUP(A11794,MI_Match_Analysis!$A$2:$A$8,MI_Match_Analysis!$F$2:$F$8,"Not Found")</f>
        <v>Not Found</v>
      </c>
    </row>
    <row r="11795" spans="1:20" hidden="1" x14ac:dyDescent="0.3">
      <c r="A11795">
        <v>51</v>
      </c>
      <c r="B11795" s="1">
        <v>46150</v>
      </c>
      <c r="C11795" t="s">
        <v>162</v>
      </c>
      <c r="D11795" t="s">
        <v>68</v>
      </c>
      <c r="E11795" t="s">
        <v>54</v>
      </c>
      <c r="F11795" t="s">
        <v>35</v>
      </c>
      <c r="G11795">
        <v>1</v>
      </c>
      <c r="H11795">
        <v>18.100000000000001</v>
      </c>
      <c r="I11795" t="s">
        <v>229</v>
      </c>
      <c r="J11795" t="s">
        <v>189</v>
      </c>
      <c r="K11795">
        <v>1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 t="s">
        <v>83</v>
      </c>
      <c r="R11795" t="s">
        <v>83</v>
      </c>
      <c r="S11795" t="s">
        <v>83</v>
      </c>
      <c r="T11795" t="str">
        <f>_xlfn.XLOOKUP(A11795,MI_Match_Analysis!$A$2:$A$8,MI_Match_Analysis!$F$2:$F$8,"Not Found")</f>
        <v>Not Found</v>
      </c>
    </row>
    <row r="11796" spans="1:20" hidden="1" x14ac:dyDescent="0.3">
      <c r="A11796">
        <v>51</v>
      </c>
      <c r="B11796" s="1">
        <v>46150</v>
      </c>
      <c r="C11796" t="s">
        <v>162</v>
      </c>
      <c r="D11796" t="s">
        <v>68</v>
      </c>
      <c r="E11796" t="s">
        <v>54</v>
      </c>
      <c r="F11796" t="s">
        <v>35</v>
      </c>
      <c r="G11796">
        <v>1</v>
      </c>
      <c r="H11796">
        <v>18.2</v>
      </c>
      <c r="I11796" t="s">
        <v>266</v>
      </c>
      <c r="J11796" t="s">
        <v>189</v>
      </c>
      <c r="K11796">
        <v>1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 t="s">
        <v>83</v>
      </c>
      <c r="R11796" t="s">
        <v>83</v>
      </c>
      <c r="S11796" t="s">
        <v>83</v>
      </c>
      <c r="T11796" t="str">
        <f>_xlfn.XLOOKUP(A11796,MI_Match_Analysis!$A$2:$A$8,MI_Match_Analysis!$F$2:$F$8,"Not Found")</f>
        <v>Not Found</v>
      </c>
    </row>
    <row r="11797" spans="1:20" hidden="1" x14ac:dyDescent="0.3">
      <c r="A11797">
        <v>51</v>
      </c>
      <c r="B11797" s="1">
        <v>46150</v>
      </c>
      <c r="C11797" t="s">
        <v>162</v>
      </c>
      <c r="D11797" t="s">
        <v>68</v>
      </c>
      <c r="E11797" t="s">
        <v>54</v>
      </c>
      <c r="F11797" t="s">
        <v>35</v>
      </c>
      <c r="G11797">
        <v>1</v>
      </c>
      <c r="H11797">
        <v>18.3</v>
      </c>
      <c r="I11797" t="s">
        <v>229</v>
      </c>
      <c r="J11797" t="s">
        <v>189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 t="s">
        <v>165</v>
      </c>
      <c r="R11797" t="s">
        <v>229</v>
      </c>
      <c r="S11797" t="s">
        <v>90</v>
      </c>
      <c r="T11797" t="str">
        <f>_xlfn.XLOOKUP(A11797,MI_Match_Analysis!$A$2:$A$8,MI_Match_Analysis!$F$2:$F$8,"Not Found")</f>
        <v>Not Found</v>
      </c>
    </row>
    <row r="11798" spans="1:20" hidden="1" x14ac:dyDescent="0.3">
      <c r="A11798">
        <v>51</v>
      </c>
      <c r="B11798" s="1">
        <v>46150</v>
      </c>
      <c r="C11798" t="s">
        <v>162</v>
      </c>
      <c r="D11798" t="s">
        <v>68</v>
      </c>
      <c r="E11798" t="s">
        <v>54</v>
      </c>
      <c r="F11798" t="s">
        <v>35</v>
      </c>
      <c r="G11798">
        <v>1</v>
      </c>
      <c r="H11798">
        <v>18.399999999999999</v>
      </c>
      <c r="I11798" t="s">
        <v>235</v>
      </c>
      <c r="J11798" t="s">
        <v>189</v>
      </c>
      <c r="K11798">
        <v>1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 t="s">
        <v>83</v>
      </c>
      <c r="R11798" t="s">
        <v>83</v>
      </c>
      <c r="S11798" t="s">
        <v>83</v>
      </c>
      <c r="T11798" t="str">
        <f>_xlfn.XLOOKUP(A11798,MI_Match_Analysis!$A$2:$A$8,MI_Match_Analysis!$F$2:$F$8,"Not Found")</f>
        <v>Not Found</v>
      </c>
    </row>
    <row r="11799" spans="1:20" hidden="1" x14ac:dyDescent="0.3">
      <c r="A11799">
        <v>51</v>
      </c>
      <c r="B11799" s="1">
        <v>46150</v>
      </c>
      <c r="C11799" t="s">
        <v>162</v>
      </c>
      <c r="D11799" t="s">
        <v>68</v>
      </c>
      <c r="E11799" t="s">
        <v>54</v>
      </c>
      <c r="F11799" t="s">
        <v>35</v>
      </c>
      <c r="G11799">
        <v>1</v>
      </c>
      <c r="H11799">
        <v>18.5</v>
      </c>
      <c r="I11799" t="s">
        <v>266</v>
      </c>
      <c r="J11799" t="s">
        <v>189</v>
      </c>
      <c r="K11799">
        <v>6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 t="s">
        <v>83</v>
      </c>
      <c r="R11799" t="s">
        <v>83</v>
      </c>
      <c r="S11799" t="s">
        <v>83</v>
      </c>
      <c r="T11799" t="str">
        <f>_xlfn.XLOOKUP(A11799,MI_Match_Analysis!$A$2:$A$8,MI_Match_Analysis!$F$2:$F$8,"Not Found")</f>
        <v>Not Found</v>
      </c>
    </row>
    <row r="11800" spans="1:20" hidden="1" x14ac:dyDescent="0.3">
      <c r="A11800">
        <v>51</v>
      </c>
      <c r="B11800" s="1">
        <v>46150</v>
      </c>
      <c r="C11800" t="s">
        <v>162</v>
      </c>
      <c r="D11800" t="s">
        <v>68</v>
      </c>
      <c r="E11800" t="s">
        <v>54</v>
      </c>
      <c r="F11800" t="s">
        <v>35</v>
      </c>
      <c r="G11800">
        <v>1</v>
      </c>
      <c r="H11800">
        <v>18.600000000000001</v>
      </c>
      <c r="I11800" t="s">
        <v>266</v>
      </c>
      <c r="J11800" t="s">
        <v>189</v>
      </c>
      <c r="K11800">
        <v>4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 t="s">
        <v>83</v>
      </c>
      <c r="R11800" t="s">
        <v>83</v>
      </c>
      <c r="S11800" t="s">
        <v>83</v>
      </c>
      <c r="T11800" t="str">
        <f>_xlfn.XLOOKUP(A11800,MI_Match_Analysis!$A$2:$A$8,MI_Match_Analysis!$F$2:$F$8,"Not Found")</f>
        <v>Not Found</v>
      </c>
    </row>
    <row r="11801" spans="1:20" hidden="1" x14ac:dyDescent="0.3">
      <c r="A11801">
        <v>51</v>
      </c>
      <c r="B11801" s="1">
        <v>46150</v>
      </c>
      <c r="C11801" t="s">
        <v>162</v>
      </c>
      <c r="D11801" t="s">
        <v>68</v>
      </c>
      <c r="E11801" t="s">
        <v>54</v>
      </c>
      <c r="F11801" t="s">
        <v>35</v>
      </c>
      <c r="G11801">
        <v>1</v>
      </c>
      <c r="H11801">
        <v>19.100000000000001</v>
      </c>
      <c r="I11801" t="s">
        <v>235</v>
      </c>
      <c r="J11801" t="s">
        <v>192</v>
      </c>
      <c r="K11801">
        <v>1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 t="s">
        <v>83</v>
      </c>
      <c r="R11801" t="s">
        <v>83</v>
      </c>
      <c r="S11801" t="s">
        <v>83</v>
      </c>
      <c r="T11801" t="str">
        <f>_xlfn.XLOOKUP(A11801,MI_Match_Analysis!$A$2:$A$8,MI_Match_Analysis!$F$2:$F$8,"Not Found")</f>
        <v>Not Found</v>
      </c>
    </row>
    <row r="11802" spans="1:20" hidden="1" x14ac:dyDescent="0.3">
      <c r="A11802">
        <v>51</v>
      </c>
      <c r="B11802" s="1">
        <v>46150</v>
      </c>
      <c r="C11802" t="s">
        <v>162</v>
      </c>
      <c r="D11802" t="s">
        <v>68</v>
      </c>
      <c r="E11802" t="s">
        <v>54</v>
      </c>
      <c r="F11802" t="s">
        <v>35</v>
      </c>
      <c r="G11802">
        <v>1</v>
      </c>
      <c r="H11802">
        <v>19.2</v>
      </c>
      <c r="I11802" t="s">
        <v>266</v>
      </c>
      <c r="J11802" t="s">
        <v>192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 t="s">
        <v>165</v>
      </c>
      <c r="R11802" t="s">
        <v>266</v>
      </c>
      <c r="S11802" t="s">
        <v>179</v>
      </c>
      <c r="T11802" t="str">
        <f>_xlfn.XLOOKUP(A11802,MI_Match_Analysis!$A$2:$A$8,MI_Match_Analysis!$F$2:$F$8,"Not Found")</f>
        <v>Not Found</v>
      </c>
    </row>
    <row r="11803" spans="1:20" hidden="1" x14ac:dyDescent="0.3">
      <c r="A11803">
        <v>51</v>
      </c>
      <c r="B11803" s="1">
        <v>46150</v>
      </c>
      <c r="C11803" t="s">
        <v>162</v>
      </c>
      <c r="D11803" t="s">
        <v>68</v>
      </c>
      <c r="E11803" t="s">
        <v>54</v>
      </c>
      <c r="F11803" t="s">
        <v>35</v>
      </c>
      <c r="G11803">
        <v>1</v>
      </c>
      <c r="H11803">
        <v>19.3</v>
      </c>
      <c r="I11803" t="s">
        <v>307</v>
      </c>
      <c r="J11803" t="s">
        <v>192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 t="s">
        <v>83</v>
      </c>
      <c r="R11803" t="s">
        <v>83</v>
      </c>
      <c r="S11803" t="s">
        <v>83</v>
      </c>
      <c r="T11803" t="str">
        <f>_xlfn.XLOOKUP(A11803,MI_Match_Analysis!$A$2:$A$8,MI_Match_Analysis!$F$2:$F$8,"Not Found")</f>
        <v>Not Found</v>
      </c>
    </row>
    <row r="11804" spans="1:20" hidden="1" x14ac:dyDescent="0.3">
      <c r="A11804">
        <v>51</v>
      </c>
      <c r="B11804" s="1">
        <v>46150</v>
      </c>
      <c r="C11804" t="s">
        <v>162</v>
      </c>
      <c r="D11804" t="s">
        <v>68</v>
      </c>
      <c r="E11804" t="s">
        <v>54</v>
      </c>
      <c r="F11804" t="s">
        <v>35</v>
      </c>
      <c r="G11804">
        <v>1</v>
      </c>
      <c r="H11804">
        <v>19.399999999999999</v>
      </c>
      <c r="I11804" t="s">
        <v>307</v>
      </c>
      <c r="J11804" t="s">
        <v>192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 t="s">
        <v>195</v>
      </c>
      <c r="R11804" t="s">
        <v>307</v>
      </c>
      <c r="S11804" t="s">
        <v>316</v>
      </c>
      <c r="T11804" t="str">
        <f>_xlfn.XLOOKUP(A11804,MI_Match_Analysis!$A$2:$A$8,MI_Match_Analysis!$F$2:$F$8,"Not Found")</f>
        <v>Not Found</v>
      </c>
    </row>
    <row r="11805" spans="1:20" hidden="1" x14ac:dyDescent="0.3">
      <c r="A11805">
        <v>51</v>
      </c>
      <c r="B11805" s="1">
        <v>46150</v>
      </c>
      <c r="C11805" t="s">
        <v>162</v>
      </c>
      <c r="D11805" t="s">
        <v>68</v>
      </c>
      <c r="E11805" t="s">
        <v>54</v>
      </c>
      <c r="F11805" t="s">
        <v>35</v>
      </c>
      <c r="G11805">
        <v>1</v>
      </c>
      <c r="H11805">
        <v>19.5</v>
      </c>
      <c r="I11805" t="s">
        <v>235</v>
      </c>
      <c r="J11805" t="s">
        <v>192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 t="s">
        <v>83</v>
      </c>
      <c r="R11805" t="s">
        <v>83</v>
      </c>
      <c r="S11805" t="s">
        <v>83</v>
      </c>
      <c r="T11805" t="str">
        <f>_xlfn.XLOOKUP(A11805,MI_Match_Analysis!$A$2:$A$8,MI_Match_Analysis!$F$2:$F$8,"Not Found")</f>
        <v>Not Found</v>
      </c>
    </row>
    <row r="11806" spans="1:20" hidden="1" x14ac:dyDescent="0.3">
      <c r="A11806">
        <v>51</v>
      </c>
      <c r="B11806" s="1">
        <v>46150</v>
      </c>
      <c r="C11806" t="s">
        <v>162</v>
      </c>
      <c r="D11806" t="s">
        <v>68</v>
      </c>
      <c r="E11806" t="s">
        <v>54</v>
      </c>
      <c r="F11806" t="s">
        <v>35</v>
      </c>
      <c r="G11806">
        <v>1</v>
      </c>
      <c r="H11806">
        <v>19.600000000000001</v>
      </c>
      <c r="I11806" t="s">
        <v>56</v>
      </c>
      <c r="J11806" t="s">
        <v>192</v>
      </c>
      <c r="K11806">
        <v>1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 t="s">
        <v>83</v>
      </c>
      <c r="R11806" t="s">
        <v>83</v>
      </c>
      <c r="S11806" t="s">
        <v>83</v>
      </c>
      <c r="T11806" t="str">
        <f>_xlfn.XLOOKUP(A11806,MI_Match_Analysis!$A$2:$A$8,MI_Match_Analysis!$F$2:$F$8,"Not Found")</f>
        <v>Not Found</v>
      </c>
    </row>
    <row r="11807" spans="1:20" hidden="1" x14ac:dyDescent="0.3">
      <c r="A11807">
        <v>51</v>
      </c>
      <c r="B11807" s="1">
        <v>46150</v>
      </c>
      <c r="C11807" t="s">
        <v>162</v>
      </c>
      <c r="D11807" t="s">
        <v>68</v>
      </c>
      <c r="E11807" t="s">
        <v>35</v>
      </c>
      <c r="F11807" t="s">
        <v>54</v>
      </c>
      <c r="G11807">
        <v>2</v>
      </c>
      <c r="H11807">
        <v>0.1</v>
      </c>
      <c r="I11807" t="s">
        <v>179</v>
      </c>
      <c r="J11807" t="s">
        <v>307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 t="s">
        <v>83</v>
      </c>
      <c r="R11807" t="s">
        <v>83</v>
      </c>
      <c r="S11807" t="s">
        <v>83</v>
      </c>
      <c r="T11807" t="str">
        <f>_xlfn.XLOOKUP(A11807,MI_Match_Analysis!$A$2:$A$8,MI_Match_Analysis!$F$2:$F$8,"Not Found")</f>
        <v>Not Found</v>
      </c>
    </row>
    <row r="11808" spans="1:20" hidden="1" x14ac:dyDescent="0.3">
      <c r="A11808">
        <v>51</v>
      </c>
      <c r="B11808" s="1">
        <v>46150</v>
      </c>
      <c r="C11808" t="s">
        <v>162</v>
      </c>
      <c r="D11808" t="s">
        <v>68</v>
      </c>
      <c r="E11808" t="s">
        <v>35</v>
      </c>
      <c r="F11808" t="s">
        <v>54</v>
      </c>
      <c r="G11808">
        <v>2</v>
      </c>
      <c r="H11808">
        <v>0.2</v>
      </c>
      <c r="I11808" t="s">
        <v>179</v>
      </c>
      <c r="J11808" t="s">
        <v>307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 t="s">
        <v>83</v>
      </c>
      <c r="R11808" t="s">
        <v>83</v>
      </c>
      <c r="S11808" t="s">
        <v>83</v>
      </c>
      <c r="T11808" t="str">
        <f>_xlfn.XLOOKUP(A11808,MI_Match_Analysis!$A$2:$A$8,MI_Match_Analysis!$F$2:$F$8,"Not Found")</f>
        <v>Not Found</v>
      </c>
    </row>
    <row r="11809" spans="1:20" hidden="1" x14ac:dyDescent="0.3">
      <c r="A11809">
        <v>51</v>
      </c>
      <c r="B11809" s="1">
        <v>46150</v>
      </c>
      <c r="C11809" t="s">
        <v>162</v>
      </c>
      <c r="D11809" t="s">
        <v>68</v>
      </c>
      <c r="E11809" t="s">
        <v>35</v>
      </c>
      <c r="F11809" t="s">
        <v>54</v>
      </c>
      <c r="G11809">
        <v>2</v>
      </c>
      <c r="H11809">
        <v>0.3</v>
      </c>
      <c r="I11809" t="s">
        <v>179</v>
      </c>
      <c r="J11809" t="s">
        <v>307</v>
      </c>
      <c r="K11809">
        <v>1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 t="s">
        <v>83</v>
      </c>
      <c r="R11809" t="s">
        <v>83</v>
      </c>
      <c r="S11809" t="s">
        <v>83</v>
      </c>
      <c r="T11809" t="str">
        <f>_xlfn.XLOOKUP(A11809,MI_Match_Analysis!$A$2:$A$8,MI_Match_Analysis!$F$2:$F$8,"Not Found")</f>
        <v>Not Found</v>
      </c>
    </row>
    <row r="11810" spans="1:20" hidden="1" x14ac:dyDescent="0.3">
      <c r="A11810">
        <v>51</v>
      </c>
      <c r="B11810" s="1">
        <v>46150</v>
      </c>
      <c r="C11810" t="s">
        <v>162</v>
      </c>
      <c r="D11810" t="s">
        <v>68</v>
      </c>
      <c r="E11810" t="s">
        <v>35</v>
      </c>
      <c r="F11810" t="s">
        <v>54</v>
      </c>
      <c r="G11810">
        <v>2</v>
      </c>
      <c r="H11810">
        <v>0.4</v>
      </c>
      <c r="I11810" t="s">
        <v>181</v>
      </c>
      <c r="J11810" t="s">
        <v>307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 t="s">
        <v>83</v>
      </c>
      <c r="R11810" t="s">
        <v>83</v>
      </c>
      <c r="S11810" t="s">
        <v>83</v>
      </c>
      <c r="T11810" t="str">
        <f>_xlfn.XLOOKUP(A11810,MI_Match_Analysis!$A$2:$A$8,MI_Match_Analysis!$F$2:$F$8,"Not Found")</f>
        <v>Not Found</v>
      </c>
    </row>
    <row r="11811" spans="1:20" hidden="1" x14ac:dyDescent="0.3">
      <c r="A11811">
        <v>51</v>
      </c>
      <c r="B11811" s="1">
        <v>46150</v>
      </c>
      <c r="C11811" t="s">
        <v>162</v>
      </c>
      <c r="D11811" t="s">
        <v>68</v>
      </c>
      <c r="E11811" t="s">
        <v>35</v>
      </c>
      <c r="F11811" t="s">
        <v>54</v>
      </c>
      <c r="G11811">
        <v>2</v>
      </c>
      <c r="H11811">
        <v>0.5</v>
      </c>
      <c r="I11811" t="s">
        <v>181</v>
      </c>
      <c r="J11811" t="s">
        <v>307</v>
      </c>
      <c r="K11811">
        <v>4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 t="s">
        <v>83</v>
      </c>
      <c r="R11811" t="s">
        <v>83</v>
      </c>
      <c r="S11811" t="s">
        <v>83</v>
      </c>
      <c r="T11811" t="str">
        <f>_xlfn.XLOOKUP(A11811,MI_Match_Analysis!$A$2:$A$8,MI_Match_Analysis!$F$2:$F$8,"Not Found")</f>
        <v>Not Found</v>
      </c>
    </row>
    <row r="11812" spans="1:20" hidden="1" x14ac:dyDescent="0.3">
      <c r="A11812">
        <v>51</v>
      </c>
      <c r="B11812" s="1">
        <v>46150</v>
      </c>
      <c r="C11812" t="s">
        <v>162</v>
      </c>
      <c r="D11812" t="s">
        <v>68</v>
      </c>
      <c r="E11812" t="s">
        <v>35</v>
      </c>
      <c r="F11812" t="s">
        <v>54</v>
      </c>
      <c r="G11812">
        <v>2</v>
      </c>
      <c r="H11812">
        <v>0.6</v>
      </c>
      <c r="I11812" t="s">
        <v>181</v>
      </c>
      <c r="J11812" t="s">
        <v>307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 t="s">
        <v>83</v>
      </c>
      <c r="R11812" t="s">
        <v>83</v>
      </c>
      <c r="S11812" t="s">
        <v>83</v>
      </c>
      <c r="T11812" t="str">
        <f>_xlfn.XLOOKUP(A11812,MI_Match_Analysis!$A$2:$A$8,MI_Match_Analysis!$F$2:$F$8,"Not Found")</f>
        <v>Not Found</v>
      </c>
    </row>
    <row r="11813" spans="1:20" hidden="1" x14ac:dyDescent="0.3">
      <c r="A11813">
        <v>51</v>
      </c>
      <c r="B11813" s="1">
        <v>46150</v>
      </c>
      <c r="C11813" t="s">
        <v>162</v>
      </c>
      <c r="D11813" t="s">
        <v>68</v>
      </c>
      <c r="E11813" t="s">
        <v>35</v>
      </c>
      <c r="F11813" t="s">
        <v>54</v>
      </c>
      <c r="G11813">
        <v>2</v>
      </c>
      <c r="H11813">
        <v>1.1000000000000001</v>
      </c>
      <c r="I11813" t="s">
        <v>181</v>
      </c>
      <c r="J11813" t="s">
        <v>229</v>
      </c>
      <c r="K11813">
        <v>4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 t="s">
        <v>83</v>
      </c>
      <c r="R11813" t="s">
        <v>83</v>
      </c>
      <c r="S11813" t="s">
        <v>83</v>
      </c>
      <c r="T11813" t="str">
        <f>_xlfn.XLOOKUP(A11813,MI_Match_Analysis!$A$2:$A$8,MI_Match_Analysis!$F$2:$F$8,"Not Found")</f>
        <v>Not Found</v>
      </c>
    </row>
    <row r="11814" spans="1:20" hidden="1" x14ac:dyDescent="0.3">
      <c r="A11814">
        <v>51</v>
      </c>
      <c r="B11814" s="1">
        <v>46150</v>
      </c>
      <c r="C11814" t="s">
        <v>162</v>
      </c>
      <c r="D11814" t="s">
        <v>68</v>
      </c>
      <c r="E11814" t="s">
        <v>35</v>
      </c>
      <c r="F11814" t="s">
        <v>54</v>
      </c>
      <c r="G11814">
        <v>2</v>
      </c>
      <c r="H11814">
        <v>1.2</v>
      </c>
      <c r="I11814" t="s">
        <v>181</v>
      </c>
      <c r="J11814" t="s">
        <v>229</v>
      </c>
      <c r="K11814">
        <v>1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 t="s">
        <v>83</v>
      </c>
      <c r="R11814" t="s">
        <v>83</v>
      </c>
      <c r="S11814" t="s">
        <v>83</v>
      </c>
      <c r="T11814" t="str">
        <f>_xlfn.XLOOKUP(A11814,MI_Match_Analysis!$A$2:$A$8,MI_Match_Analysis!$F$2:$F$8,"Not Found")</f>
        <v>Not Found</v>
      </c>
    </row>
    <row r="11815" spans="1:20" hidden="1" x14ac:dyDescent="0.3">
      <c r="A11815">
        <v>51</v>
      </c>
      <c r="B11815" s="1">
        <v>46150</v>
      </c>
      <c r="C11815" t="s">
        <v>162</v>
      </c>
      <c r="D11815" t="s">
        <v>68</v>
      </c>
      <c r="E11815" t="s">
        <v>35</v>
      </c>
      <c r="F11815" t="s">
        <v>54</v>
      </c>
      <c r="G11815">
        <v>2</v>
      </c>
      <c r="H11815">
        <v>1.3</v>
      </c>
      <c r="I11815" t="s">
        <v>179</v>
      </c>
      <c r="J11815" t="s">
        <v>229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 t="s">
        <v>83</v>
      </c>
      <c r="R11815" t="s">
        <v>83</v>
      </c>
      <c r="S11815" t="s">
        <v>83</v>
      </c>
      <c r="T11815" t="str">
        <f>_xlfn.XLOOKUP(A11815,MI_Match_Analysis!$A$2:$A$8,MI_Match_Analysis!$F$2:$F$8,"Not Found")</f>
        <v>Not Found</v>
      </c>
    </row>
    <row r="11816" spans="1:20" hidden="1" x14ac:dyDescent="0.3">
      <c r="A11816">
        <v>51</v>
      </c>
      <c r="B11816" s="1">
        <v>46150</v>
      </c>
      <c r="C11816" t="s">
        <v>162</v>
      </c>
      <c r="D11816" t="s">
        <v>68</v>
      </c>
      <c r="E11816" t="s">
        <v>35</v>
      </c>
      <c r="F11816" t="s">
        <v>54</v>
      </c>
      <c r="G11816">
        <v>2</v>
      </c>
      <c r="H11816">
        <v>1.4</v>
      </c>
      <c r="I11816" t="s">
        <v>179</v>
      </c>
      <c r="J11816" t="s">
        <v>229</v>
      </c>
      <c r="K11816">
        <v>4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 t="s">
        <v>83</v>
      </c>
      <c r="R11816" t="s">
        <v>83</v>
      </c>
      <c r="S11816" t="s">
        <v>83</v>
      </c>
      <c r="T11816" t="str">
        <f>_xlfn.XLOOKUP(A11816,MI_Match_Analysis!$A$2:$A$8,MI_Match_Analysis!$F$2:$F$8,"Not Found")</f>
        <v>Not Found</v>
      </c>
    </row>
    <row r="11817" spans="1:20" hidden="1" x14ac:dyDescent="0.3">
      <c r="A11817">
        <v>51</v>
      </c>
      <c r="B11817" s="1">
        <v>46150</v>
      </c>
      <c r="C11817" t="s">
        <v>162</v>
      </c>
      <c r="D11817" t="s">
        <v>68</v>
      </c>
      <c r="E11817" t="s">
        <v>35</v>
      </c>
      <c r="F11817" t="s">
        <v>54</v>
      </c>
      <c r="G11817">
        <v>2</v>
      </c>
      <c r="H11817">
        <v>1.5</v>
      </c>
      <c r="I11817" t="s">
        <v>179</v>
      </c>
      <c r="J11817" t="s">
        <v>229</v>
      </c>
      <c r="K11817">
        <v>1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 t="s">
        <v>83</v>
      </c>
      <c r="R11817" t="s">
        <v>83</v>
      </c>
      <c r="S11817" t="s">
        <v>83</v>
      </c>
      <c r="T11817" t="str">
        <f>_xlfn.XLOOKUP(A11817,MI_Match_Analysis!$A$2:$A$8,MI_Match_Analysis!$F$2:$F$8,"Not Found")</f>
        <v>Not Found</v>
      </c>
    </row>
    <row r="11818" spans="1:20" hidden="1" x14ac:dyDescent="0.3">
      <c r="A11818">
        <v>51</v>
      </c>
      <c r="B11818" s="1">
        <v>46150</v>
      </c>
      <c r="C11818" t="s">
        <v>162</v>
      </c>
      <c r="D11818" t="s">
        <v>68</v>
      </c>
      <c r="E11818" t="s">
        <v>35</v>
      </c>
      <c r="F11818" t="s">
        <v>54</v>
      </c>
      <c r="G11818">
        <v>2</v>
      </c>
      <c r="H11818">
        <v>1.6</v>
      </c>
      <c r="I11818" t="s">
        <v>181</v>
      </c>
      <c r="J11818" t="s">
        <v>229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 t="s">
        <v>83</v>
      </c>
      <c r="R11818" t="s">
        <v>83</v>
      </c>
      <c r="S11818" t="s">
        <v>83</v>
      </c>
      <c r="T11818" t="str">
        <f>_xlfn.XLOOKUP(A11818,MI_Match_Analysis!$A$2:$A$8,MI_Match_Analysis!$F$2:$F$8,"Not Found")</f>
        <v>Not Found</v>
      </c>
    </row>
    <row r="11819" spans="1:20" hidden="1" x14ac:dyDescent="0.3">
      <c r="A11819">
        <v>51</v>
      </c>
      <c r="B11819" s="1">
        <v>46150</v>
      </c>
      <c r="C11819" t="s">
        <v>162</v>
      </c>
      <c r="D11819" t="s">
        <v>68</v>
      </c>
      <c r="E11819" t="s">
        <v>35</v>
      </c>
      <c r="F11819" t="s">
        <v>54</v>
      </c>
      <c r="G11819">
        <v>2</v>
      </c>
      <c r="H11819">
        <v>2.1</v>
      </c>
      <c r="I11819" t="s">
        <v>181</v>
      </c>
      <c r="J11819" t="s">
        <v>307</v>
      </c>
      <c r="K11819">
        <v>4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 t="s">
        <v>83</v>
      </c>
      <c r="R11819" t="s">
        <v>83</v>
      </c>
      <c r="S11819" t="s">
        <v>83</v>
      </c>
      <c r="T11819" t="str">
        <f>_xlfn.XLOOKUP(A11819,MI_Match_Analysis!$A$2:$A$8,MI_Match_Analysis!$F$2:$F$8,"Not Found")</f>
        <v>Not Found</v>
      </c>
    </row>
    <row r="11820" spans="1:20" hidden="1" x14ac:dyDescent="0.3">
      <c r="A11820">
        <v>51</v>
      </c>
      <c r="B11820" s="1">
        <v>46150</v>
      </c>
      <c r="C11820" t="s">
        <v>162</v>
      </c>
      <c r="D11820" t="s">
        <v>68</v>
      </c>
      <c r="E11820" t="s">
        <v>35</v>
      </c>
      <c r="F11820" t="s">
        <v>54</v>
      </c>
      <c r="G11820">
        <v>2</v>
      </c>
      <c r="H11820">
        <v>2.2000000000000002</v>
      </c>
      <c r="I11820" t="s">
        <v>181</v>
      </c>
      <c r="J11820" t="s">
        <v>307</v>
      </c>
      <c r="K11820">
        <v>1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 t="s">
        <v>83</v>
      </c>
      <c r="R11820" t="s">
        <v>83</v>
      </c>
      <c r="S11820" t="s">
        <v>83</v>
      </c>
      <c r="T11820" t="str">
        <f>_xlfn.XLOOKUP(A11820,MI_Match_Analysis!$A$2:$A$8,MI_Match_Analysis!$F$2:$F$8,"Not Found")</f>
        <v>Not Found</v>
      </c>
    </row>
    <row r="11821" spans="1:20" hidden="1" x14ac:dyDescent="0.3">
      <c r="A11821">
        <v>51</v>
      </c>
      <c r="B11821" s="1">
        <v>46150</v>
      </c>
      <c r="C11821" t="s">
        <v>162</v>
      </c>
      <c r="D11821" t="s">
        <v>68</v>
      </c>
      <c r="E11821" t="s">
        <v>35</v>
      </c>
      <c r="F11821" t="s">
        <v>54</v>
      </c>
      <c r="G11821">
        <v>2</v>
      </c>
      <c r="H11821">
        <v>2.2999999999999998</v>
      </c>
      <c r="I11821" t="s">
        <v>179</v>
      </c>
      <c r="J11821" t="s">
        <v>307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 t="s">
        <v>83</v>
      </c>
      <c r="R11821" t="s">
        <v>83</v>
      </c>
      <c r="S11821" t="s">
        <v>83</v>
      </c>
      <c r="T11821" t="str">
        <f>_xlfn.XLOOKUP(A11821,MI_Match_Analysis!$A$2:$A$8,MI_Match_Analysis!$F$2:$F$8,"Not Found")</f>
        <v>Not Found</v>
      </c>
    </row>
    <row r="11822" spans="1:20" hidden="1" x14ac:dyDescent="0.3">
      <c r="A11822">
        <v>51</v>
      </c>
      <c r="B11822" s="1">
        <v>46150</v>
      </c>
      <c r="C11822" t="s">
        <v>162</v>
      </c>
      <c r="D11822" t="s">
        <v>68</v>
      </c>
      <c r="E11822" t="s">
        <v>35</v>
      </c>
      <c r="F11822" t="s">
        <v>54</v>
      </c>
      <c r="G11822">
        <v>2</v>
      </c>
      <c r="H11822">
        <v>2.4</v>
      </c>
      <c r="I11822" t="s">
        <v>179</v>
      </c>
      <c r="J11822" t="s">
        <v>307</v>
      </c>
      <c r="K11822">
        <v>6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 t="s">
        <v>83</v>
      </c>
      <c r="R11822" t="s">
        <v>83</v>
      </c>
      <c r="S11822" t="s">
        <v>83</v>
      </c>
      <c r="T11822" t="str">
        <f>_xlfn.XLOOKUP(A11822,MI_Match_Analysis!$A$2:$A$8,MI_Match_Analysis!$F$2:$F$8,"Not Found")</f>
        <v>Not Found</v>
      </c>
    </row>
    <row r="11823" spans="1:20" hidden="1" x14ac:dyDescent="0.3">
      <c r="A11823">
        <v>51</v>
      </c>
      <c r="B11823" s="1">
        <v>46150</v>
      </c>
      <c r="C11823" t="s">
        <v>162</v>
      </c>
      <c r="D11823" t="s">
        <v>68</v>
      </c>
      <c r="E11823" t="s">
        <v>35</v>
      </c>
      <c r="F11823" t="s">
        <v>54</v>
      </c>
      <c r="G11823">
        <v>2</v>
      </c>
      <c r="H11823">
        <v>2.5</v>
      </c>
      <c r="I11823" t="s">
        <v>179</v>
      </c>
      <c r="J11823" t="s">
        <v>307</v>
      </c>
      <c r="K11823">
        <v>1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 t="s">
        <v>83</v>
      </c>
      <c r="R11823" t="s">
        <v>83</v>
      </c>
      <c r="S11823" t="s">
        <v>83</v>
      </c>
      <c r="T11823" t="str">
        <f>_xlfn.XLOOKUP(A11823,MI_Match_Analysis!$A$2:$A$8,MI_Match_Analysis!$F$2:$F$8,"Not Found")</f>
        <v>Not Found</v>
      </c>
    </row>
    <row r="11824" spans="1:20" hidden="1" x14ac:dyDescent="0.3">
      <c r="A11824">
        <v>51</v>
      </c>
      <c r="B11824" s="1">
        <v>46150</v>
      </c>
      <c r="C11824" t="s">
        <v>162</v>
      </c>
      <c r="D11824" t="s">
        <v>68</v>
      </c>
      <c r="E11824" t="s">
        <v>35</v>
      </c>
      <c r="F11824" t="s">
        <v>54</v>
      </c>
      <c r="G11824">
        <v>2</v>
      </c>
      <c r="H11824">
        <v>2.6</v>
      </c>
      <c r="I11824" t="s">
        <v>181</v>
      </c>
      <c r="J11824" t="s">
        <v>307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 t="s">
        <v>195</v>
      </c>
      <c r="R11824" t="s">
        <v>179</v>
      </c>
      <c r="S11824" t="s">
        <v>307</v>
      </c>
      <c r="T11824" t="str">
        <f>_xlfn.XLOOKUP(A11824,MI_Match_Analysis!$A$2:$A$8,MI_Match_Analysis!$F$2:$F$8,"Not Found")</f>
        <v>Not Found</v>
      </c>
    </row>
    <row r="11825" spans="1:20" hidden="1" x14ac:dyDescent="0.3">
      <c r="A11825">
        <v>51</v>
      </c>
      <c r="B11825" s="1">
        <v>46150</v>
      </c>
      <c r="C11825" t="s">
        <v>162</v>
      </c>
      <c r="D11825" t="s">
        <v>68</v>
      </c>
      <c r="E11825" t="s">
        <v>35</v>
      </c>
      <c r="F11825" t="s">
        <v>54</v>
      </c>
      <c r="G11825">
        <v>2</v>
      </c>
      <c r="H11825">
        <v>3.1</v>
      </c>
      <c r="I11825" t="s">
        <v>60</v>
      </c>
      <c r="J11825" t="s">
        <v>229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 t="s">
        <v>83</v>
      </c>
      <c r="R11825" t="s">
        <v>83</v>
      </c>
      <c r="S11825" t="s">
        <v>83</v>
      </c>
      <c r="T11825" t="str">
        <f>_xlfn.XLOOKUP(A11825,MI_Match_Analysis!$A$2:$A$8,MI_Match_Analysis!$F$2:$F$8,"Not Found")</f>
        <v>Not Found</v>
      </c>
    </row>
    <row r="11826" spans="1:20" hidden="1" x14ac:dyDescent="0.3">
      <c r="A11826">
        <v>51</v>
      </c>
      <c r="B11826" s="1">
        <v>46150</v>
      </c>
      <c r="C11826" t="s">
        <v>162</v>
      </c>
      <c r="D11826" t="s">
        <v>68</v>
      </c>
      <c r="E11826" t="s">
        <v>35</v>
      </c>
      <c r="F11826" t="s">
        <v>54</v>
      </c>
      <c r="G11826">
        <v>2</v>
      </c>
      <c r="H11826">
        <v>3.2</v>
      </c>
      <c r="I11826" t="s">
        <v>60</v>
      </c>
      <c r="J11826" t="s">
        <v>229</v>
      </c>
      <c r="K11826">
        <v>1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 t="s">
        <v>83</v>
      </c>
      <c r="R11826" t="s">
        <v>83</v>
      </c>
      <c r="S11826" t="s">
        <v>83</v>
      </c>
      <c r="T11826" t="str">
        <f>_xlfn.XLOOKUP(A11826,MI_Match_Analysis!$A$2:$A$8,MI_Match_Analysis!$F$2:$F$8,"Not Found")</f>
        <v>Not Found</v>
      </c>
    </row>
    <row r="11827" spans="1:20" hidden="1" x14ac:dyDescent="0.3">
      <c r="A11827">
        <v>51</v>
      </c>
      <c r="B11827" s="1">
        <v>46150</v>
      </c>
      <c r="C11827" t="s">
        <v>162</v>
      </c>
      <c r="D11827" t="s">
        <v>68</v>
      </c>
      <c r="E11827" t="s">
        <v>35</v>
      </c>
      <c r="F11827" t="s">
        <v>54</v>
      </c>
      <c r="G11827">
        <v>2</v>
      </c>
      <c r="H11827">
        <v>3.3</v>
      </c>
      <c r="I11827" t="s">
        <v>181</v>
      </c>
      <c r="J11827" t="s">
        <v>229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 t="s">
        <v>83</v>
      </c>
      <c r="R11827" t="s">
        <v>83</v>
      </c>
      <c r="S11827" t="s">
        <v>83</v>
      </c>
      <c r="T11827" t="str">
        <f>_xlfn.XLOOKUP(A11827,MI_Match_Analysis!$A$2:$A$8,MI_Match_Analysis!$F$2:$F$8,"Not Found")</f>
        <v>Not Found</v>
      </c>
    </row>
    <row r="11828" spans="1:20" hidden="1" x14ac:dyDescent="0.3">
      <c r="A11828">
        <v>51</v>
      </c>
      <c r="B11828" s="1">
        <v>46150</v>
      </c>
      <c r="C11828" t="s">
        <v>162</v>
      </c>
      <c r="D11828" t="s">
        <v>68</v>
      </c>
      <c r="E11828" t="s">
        <v>35</v>
      </c>
      <c r="F11828" t="s">
        <v>54</v>
      </c>
      <c r="G11828">
        <v>2</v>
      </c>
      <c r="H11828">
        <v>3.4</v>
      </c>
      <c r="I11828" t="s">
        <v>60</v>
      </c>
      <c r="J11828" t="s">
        <v>229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 t="s">
        <v>167</v>
      </c>
      <c r="R11828" t="s">
        <v>60</v>
      </c>
      <c r="S11828" t="s">
        <v>83</v>
      </c>
      <c r="T11828" t="str">
        <f>_xlfn.XLOOKUP(A11828,MI_Match_Analysis!$A$2:$A$8,MI_Match_Analysis!$F$2:$F$8,"Not Found")</f>
        <v>Not Found</v>
      </c>
    </row>
    <row r="11829" spans="1:20" hidden="1" x14ac:dyDescent="0.3">
      <c r="A11829">
        <v>51</v>
      </c>
      <c r="B11829" s="1">
        <v>46150</v>
      </c>
      <c r="C11829" t="s">
        <v>162</v>
      </c>
      <c r="D11829" t="s">
        <v>68</v>
      </c>
      <c r="E11829" t="s">
        <v>35</v>
      </c>
      <c r="F11829" t="s">
        <v>54</v>
      </c>
      <c r="G11829">
        <v>2</v>
      </c>
      <c r="H11829">
        <v>3.5</v>
      </c>
      <c r="I11829" t="s">
        <v>185</v>
      </c>
      <c r="J11829" t="s">
        <v>229</v>
      </c>
      <c r="K11829">
        <v>1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 t="s">
        <v>83</v>
      </c>
      <c r="R11829" t="s">
        <v>83</v>
      </c>
      <c r="S11829" t="s">
        <v>83</v>
      </c>
      <c r="T11829" t="str">
        <f>_xlfn.XLOOKUP(A11829,MI_Match_Analysis!$A$2:$A$8,MI_Match_Analysis!$F$2:$F$8,"Not Found")</f>
        <v>Not Found</v>
      </c>
    </row>
    <row r="11830" spans="1:20" hidden="1" x14ac:dyDescent="0.3">
      <c r="A11830">
        <v>51</v>
      </c>
      <c r="B11830" s="1">
        <v>46150</v>
      </c>
      <c r="C11830" t="s">
        <v>162</v>
      </c>
      <c r="D11830" t="s">
        <v>68</v>
      </c>
      <c r="E11830" t="s">
        <v>35</v>
      </c>
      <c r="F11830" t="s">
        <v>54</v>
      </c>
      <c r="G11830">
        <v>2</v>
      </c>
      <c r="H11830">
        <v>3.6</v>
      </c>
      <c r="I11830" t="s">
        <v>181</v>
      </c>
      <c r="J11830" t="s">
        <v>229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 t="s">
        <v>83</v>
      </c>
      <c r="R11830" t="s">
        <v>83</v>
      </c>
      <c r="S11830" t="s">
        <v>83</v>
      </c>
      <c r="T11830" t="str">
        <f>_xlfn.XLOOKUP(A11830,MI_Match_Analysis!$A$2:$A$8,MI_Match_Analysis!$F$2:$F$8,"Not Found")</f>
        <v>Not Found</v>
      </c>
    </row>
    <row r="11831" spans="1:20" hidden="1" x14ac:dyDescent="0.3">
      <c r="A11831">
        <v>51</v>
      </c>
      <c r="B11831" s="1">
        <v>46150</v>
      </c>
      <c r="C11831" t="s">
        <v>162</v>
      </c>
      <c r="D11831" t="s">
        <v>68</v>
      </c>
      <c r="E11831" t="s">
        <v>35</v>
      </c>
      <c r="F11831" t="s">
        <v>54</v>
      </c>
      <c r="G11831">
        <v>2</v>
      </c>
      <c r="H11831">
        <v>4.0999999999999996</v>
      </c>
      <c r="I11831" t="s">
        <v>185</v>
      </c>
      <c r="J11831" t="s">
        <v>56</v>
      </c>
      <c r="K11831">
        <v>1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 t="s">
        <v>83</v>
      </c>
      <c r="R11831" t="s">
        <v>83</v>
      </c>
      <c r="S11831" t="s">
        <v>83</v>
      </c>
      <c r="T11831" t="str">
        <f>_xlfn.XLOOKUP(A11831,MI_Match_Analysis!$A$2:$A$8,MI_Match_Analysis!$F$2:$F$8,"Not Found")</f>
        <v>Not Found</v>
      </c>
    </row>
    <row r="11832" spans="1:20" hidden="1" x14ac:dyDescent="0.3">
      <c r="A11832">
        <v>51</v>
      </c>
      <c r="B11832" s="1">
        <v>46150</v>
      </c>
      <c r="C11832" t="s">
        <v>162</v>
      </c>
      <c r="D11832" t="s">
        <v>68</v>
      </c>
      <c r="E11832" t="s">
        <v>35</v>
      </c>
      <c r="F11832" t="s">
        <v>54</v>
      </c>
      <c r="G11832">
        <v>2</v>
      </c>
      <c r="H11832">
        <v>4.2</v>
      </c>
      <c r="I11832" t="s">
        <v>181</v>
      </c>
      <c r="J11832" t="s">
        <v>56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 t="s">
        <v>83</v>
      </c>
      <c r="R11832" t="s">
        <v>83</v>
      </c>
      <c r="S11832" t="s">
        <v>83</v>
      </c>
      <c r="T11832" t="str">
        <f>_xlfn.XLOOKUP(A11832,MI_Match_Analysis!$A$2:$A$8,MI_Match_Analysis!$F$2:$F$8,"Not Found")</f>
        <v>Not Found</v>
      </c>
    </row>
    <row r="11833" spans="1:20" hidden="1" x14ac:dyDescent="0.3">
      <c r="A11833">
        <v>51</v>
      </c>
      <c r="B11833" s="1">
        <v>46150</v>
      </c>
      <c r="C11833" t="s">
        <v>162</v>
      </c>
      <c r="D11833" t="s">
        <v>68</v>
      </c>
      <c r="E11833" t="s">
        <v>35</v>
      </c>
      <c r="F11833" t="s">
        <v>54</v>
      </c>
      <c r="G11833">
        <v>2</v>
      </c>
      <c r="H11833">
        <v>4.3</v>
      </c>
      <c r="I11833" t="s">
        <v>181</v>
      </c>
      <c r="J11833" t="s">
        <v>56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 t="s">
        <v>83</v>
      </c>
      <c r="R11833" t="s">
        <v>83</v>
      </c>
      <c r="S11833" t="s">
        <v>83</v>
      </c>
      <c r="T11833" t="str">
        <f>_xlfn.XLOOKUP(A11833,MI_Match_Analysis!$A$2:$A$8,MI_Match_Analysis!$F$2:$F$8,"Not Found")</f>
        <v>Not Found</v>
      </c>
    </row>
    <row r="11834" spans="1:20" hidden="1" x14ac:dyDescent="0.3">
      <c r="A11834">
        <v>51</v>
      </c>
      <c r="B11834" s="1">
        <v>46150</v>
      </c>
      <c r="C11834" t="s">
        <v>162</v>
      </c>
      <c r="D11834" t="s">
        <v>68</v>
      </c>
      <c r="E11834" t="s">
        <v>35</v>
      </c>
      <c r="F11834" t="s">
        <v>54</v>
      </c>
      <c r="G11834">
        <v>2</v>
      </c>
      <c r="H11834">
        <v>4.4000000000000004</v>
      </c>
      <c r="I11834" t="s">
        <v>181</v>
      </c>
      <c r="J11834" t="s">
        <v>56</v>
      </c>
      <c r="K11834">
        <v>1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 t="s">
        <v>83</v>
      </c>
      <c r="R11834" t="s">
        <v>83</v>
      </c>
      <c r="S11834" t="s">
        <v>83</v>
      </c>
      <c r="T11834" t="str">
        <f>_xlfn.XLOOKUP(A11834,MI_Match_Analysis!$A$2:$A$8,MI_Match_Analysis!$F$2:$F$8,"Not Found")</f>
        <v>Not Found</v>
      </c>
    </row>
    <row r="11835" spans="1:20" hidden="1" x14ac:dyDescent="0.3">
      <c r="A11835">
        <v>51</v>
      </c>
      <c r="B11835" s="1">
        <v>46150</v>
      </c>
      <c r="C11835" t="s">
        <v>162</v>
      </c>
      <c r="D11835" t="s">
        <v>68</v>
      </c>
      <c r="E11835" t="s">
        <v>35</v>
      </c>
      <c r="F11835" t="s">
        <v>54</v>
      </c>
      <c r="G11835">
        <v>2</v>
      </c>
      <c r="H11835">
        <v>4.5</v>
      </c>
      <c r="I11835" t="s">
        <v>185</v>
      </c>
      <c r="J11835" t="s">
        <v>56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 t="s">
        <v>83</v>
      </c>
      <c r="R11835" t="s">
        <v>83</v>
      </c>
      <c r="S11835" t="s">
        <v>83</v>
      </c>
      <c r="T11835" t="str">
        <f>_xlfn.XLOOKUP(A11835,MI_Match_Analysis!$A$2:$A$8,MI_Match_Analysis!$F$2:$F$8,"Not Found")</f>
        <v>Not Found</v>
      </c>
    </row>
    <row r="11836" spans="1:20" hidden="1" x14ac:dyDescent="0.3">
      <c r="A11836">
        <v>51</v>
      </c>
      <c r="B11836" s="1">
        <v>46150</v>
      </c>
      <c r="C11836" t="s">
        <v>162</v>
      </c>
      <c r="D11836" t="s">
        <v>68</v>
      </c>
      <c r="E11836" t="s">
        <v>35</v>
      </c>
      <c r="F11836" t="s">
        <v>54</v>
      </c>
      <c r="G11836">
        <v>2</v>
      </c>
      <c r="H11836">
        <v>4.5999999999999996</v>
      </c>
      <c r="I11836" t="s">
        <v>185</v>
      </c>
      <c r="J11836" t="s">
        <v>56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 t="s">
        <v>83</v>
      </c>
      <c r="R11836" t="s">
        <v>83</v>
      </c>
      <c r="S11836" t="s">
        <v>83</v>
      </c>
      <c r="T11836" t="str">
        <f>_xlfn.XLOOKUP(A11836,MI_Match_Analysis!$A$2:$A$8,MI_Match_Analysis!$F$2:$F$8,"Not Found")</f>
        <v>Not Found</v>
      </c>
    </row>
    <row r="11837" spans="1:20" hidden="1" x14ac:dyDescent="0.3">
      <c r="A11837">
        <v>51</v>
      </c>
      <c r="B11837" s="1">
        <v>46150</v>
      </c>
      <c r="C11837" t="s">
        <v>162</v>
      </c>
      <c r="D11837" t="s">
        <v>68</v>
      </c>
      <c r="E11837" t="s">
        <v>35</v>
      </c>
      <c r="F11837" t="s">
        <v>54</v>
      </c>
      <c r="G11837">
        <v>2</v>
      </c>
      <c r="H11837">
        <v>5.0999999999999996</v>
      </c>
      <c r="I11837" t="s">
        <v>181</v>
      </c>
      <c r="J11837" t="s">
        <v>229</v>
      </c>
      <c r="K11837">
        <v>1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 t="s">
        <v>83</v>
      </c>
      <c r="R11837" t="s">
        <v>83</v>
      </c>
      <c r="S11837" t="s">
        <v>83</v>
      </c>
      <c r="T11837" t="str">
        <f>_xlfn.XLOOKUP(A11837,MI_Match_Analysis!$A$2:$A$8,MI_Match_Analysis!$F$2:$F$8,"Not Found")</f>
        <v>Not Found</v>
      </c>
    </row>
    <row r="11838" spans="1:20" hidden="1" x14ac:dyDescent="0.3">
      <c r="A11838">
        <v>51</v>
      </c>
      <c r="B11838" s="1">
        <v>46150</v>
      </c>
      <c r="C11838" t="s">
        <v>162</v>
      </c>
      <c r="D11838" t="s">
        <v>68</v>
      </c>
      <c r="E11838" t="s">
        <v>35</v>
      </c>
      <c r="F11838" t="s">
        <v>54</v>
      </c>
      <c r="G11838">
        <v>2</v>
      </c>
      <c r="H11838">
        <v>5.2</v>
      </c>
      <c r="I11838" t="s">
        <v>185</v>
      </c>
      <c r="J11838" t="s">
        <v>229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 t="s">
        <v>83</v>
      </c>
      <c r="R11838" t="s">
        <v>83</v>
      </c>
      <c r="S11838" t="s">
        <v>83</v>
      </c>
      <c r="T11838" t="str">
        <f>_xlfn.XLOOKUP(A11838,MI_Match_Analysis!$A$2:$A$8,MI_Match_Analysis!$F$2:$F$8,"Not Found")</f>
        <v>Not Found</v>
      </c>
    </row>
    <row r="11839" spans="1:20" hidden="1" x14ac:dyDescent="0.3">
      <c r="A11839">
        <v>51</v>
      </c>
      <c r="B11839" s="1">
        <v>46150</v>
      </c>
      <c r="C11839" t="s">
        <v>162</v>
      </c>
      <c r="D11839" t="s">
        <v>68</v>
      </c>
      <c r="E11839" t="s">
        <v>35</v>
      </c>
      <c r="F11839" t="s">
        <v>54</v>
      </c>
      <c r="G11839">
        <v>2</v>
      </c>
      <c r="H11839">
        <v>5.3</v>
      </c>
      <c r="I11839" t="s">
        <v>185</v>
      </c>
      <c r="J11839" t="s">
        <v>229</v>
      </c>
      <c r="K11839">
        <v>6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 t="s">
        <v>83</v>
      </c>
      <c r="R11839" t="s">
        <v>83</v>
      </c>
      <c r="S11839" t="s">
        <v>83</v>
      </c>
      <c r="T11839" t="str">
        <f>_xlfn.XLOOKUP(A11839,MI_Match_Analysis!$A$2:$A$8,MI_Match_Analysis!$F$2:$F$8,"Not Found")</f>
        <v>Not Found</v>
      </c>
    </row>
    <row r="11840" spans="1:20" hidden="1" x14ac:dyDescent="0.3">
      <c r="A11840">
        <v>51</v>
      </c>
      <c r="B11840" s="1">
        <v>46150</v>
      </c>
      <c r="C11840" t="s">
        <v>162</v>
      </c>
      <c r="D11840" t="s">
        <v>68</v>
      </c>
      <c r="E11840" t="s">
        <v>35</v>
      </c>
      <c r="F11840" t="s">
        <v>54</v>
      </c>
      <c r="G11840">
        <v>2</v>
      </c>
      <c r="H11840">
        <v>5.4</v>
      </c>
      <c r="I11840" t="s">
        <v>185</v>
      </c>
      <c r="J11840" t="s">
        <v>229</v>
      </c>
      <c r="K11840">
        <v>1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 t="s">
        <v>83</v>
      </c>
      <c r="R11840" t="s">
        <v>83</v>
      </c>
      <c r="S11840" t="s">
        <v>83</v>
      </c>
      <c r="T11840" t="str">
        <f>_xlfn.XLOOKUP(A11840,MI_Match_Analysis!$A$2:$A$8,MI_Match_Analysis!$F$2:$F$8,"Not Found")</f>
        <v>Not Found</v>
      </c>
    </row>
    <row r="11841" spans="1:20" hidden="1" x14ac:dyDescent="0.3">
      <c r="A11841">
        <v>51</v>
      </c>
      <c r="B11841" s="1">
        <v>46150</v>
      </c>
      <c r="C11841" t="s">
        <v>162</v>
      </c>
      <c r="D11841" t="s">
        <v>68</v>
      </c>
      <c r="E11841" t="s">
        <v>35</v>
      </c>
      <c r="F11841" t="s">
        <v>54</v>
      </c>
      <c r="G11841">
        <v>2</v>
      </c>
      <c r="H11841">
        <v>5.5</v>
      </c>
      <c r="I11841" t="s">
        <v>181</v>
      </c>
      <c r="J11841" t="s">
        <v>229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 t="s">
        <v>83</v>
      </c>
      <c r="R11841" t="s">
        <v>83</v>
      </c>
      <c r="S11841" t="s">
        <v>83</v>
      </c>
      <c r="T11841" t="str">
        <f>_xlfn.XLOOKUP(A11841,MI_Match_Analysis!$A$2:$A$8,MI_Match_Analysis!$F$2:$F$8,"Not Found")</f>
        <v>Not Found</v>
      </c>
    </row>
    <row r="11842" spans="1:20" hidden="1" x14ac:dyDescent="0.3">
      <c r="A11842">
        <v>51</v>
      </c>
      <c r="B11842" s="1">
        <v>46150</v>
      </c>
      <c r="C11842" t="s">
        <v>162</v>
      </c>
      <c r="D11842" t="s">
        <v>68</v>
      </c>
      <c r="E11842" t="s">
        <v>35</v>
      </c>
      <c r="F11842" t="s">
        <v>54</v>
      </c>
      <c r="G11842">
        <v>2</v>
      </c>
      <c r="H11842">
        <v>5.6</v>
      </c>
      <c r="I11842" t="s">
        <v>181</v>
      </c>
      <c r="J11842" t="s">
        <v>229</v>
      </c>
      <c r="K11842">
        <v>1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 t="s">
        <v>83</v>
      </c>
      <c r="R11842" t="s">
        <v>83</v>
      </c>
      <c r="S11842" t="s">
        <v>83</v>
      </c>
      <c r="T11842" t="str">
        <f>_xlfn.XLOOKUP(A11842,MI_Match_Analysis!$A$2:$A$8,MI_Match_Analysis!$F$2:$F$8,"Not Found")</f>
        <v>Not Found</v>
      </c>
    </row>
    <row r="11843" spans="1:20" hidden="1" x14ac:dyDescent="0.3">
      <c r="A11843">
        <v>51</v>
      </c>
      <c r="B11843" s="1">
        <v>46150</v>
      </c>
      <c r="C11843" t="s">
        <v>162</v>
      </c>
      <c r="D11843" t="s">
        <v>68</v>
      </c>
      <c r="E11843" t="s">
        <v>35</v>
      </c>
      <c r="F11843" t="s">
        <v>54</v>
      </c>
      <c r="G11843">
        <v>2</v>
      </c>
      <c r="H11843">
        <v>6.1</v>
      </c>
      <c r="I11843" t="s">
        <v>181</v>
      </c>
      <c r="J11843" t="s">
        <v>235</v>
      </c>
      <c r="K11843">
        <v>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 t="s">
        <v>83</v>
      </c>
      <c r="R11843" t="s">
        <v>83</v>
      </c>
      <c r="S11843" t="s">
        <v>83</v>
      </c>
      <c r="T11843" t="str">
        <f>_xlfn.XLOOKUP(A11843,MI_Match_Analysis!$A$2:$A$8,MI_Match_Analysis!$F$2:$F$8,"Not Found")</f>
        <v>Not Found</v>
      </c>
    </row>
    <row r="11844" spans="1:20" hidden="1" x14ac:dyDescent="0.3">
      <c r="A11844">
        <v>51</v>
      </c>
      <c r="B11844" s="1">
        <v>46150</v>
      </c>
      <c r="C11844" t="s">
        <v>162</v>
      </c>
      <c r="D11844" t="s">
        <v>68</v>
      </c>
      <c r="E11844" t="s">
        <v>35</v>
      </c>
      <c r="F11844" t="s">
        <v>54</v>
      </c>
      <c r="G11844">
        <v>2</v>
      </c>
      <c r="H11844">
        <v>6.2</v>
      </c>
      <c r="I11844" t="s">
        <v>185</v>
      </c>
      <c r="J11844" t="s">
        <v>235</v>
      </c>
      <c r="K11844">
        <v>1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 t="s">
        <v>83</v>
      </c>
      <c r="R11844" t="s">
        <v>83</v>
      </c>
      <c r="S11844" t="s">
        <v>83</v>
      </c>
      <c r="T11844" t="str">
        <f>_xlfn.XLOOKUP(A11844,MI_Match_Analysis!$A$2:$A$8,MI_Match_Analysis!$F$2:$F$8,"Not Found")</f>
        <v>Not Found</v>
      </c>
    </row>
    <row r="11845" spans="1:20" hidden="1" x14ac:dyDescent="0.3">
      <c r="A11845">
        <v>51</v>
      </c>
      <c r="B11845" s="1">
        <v>46150</v>
      </c>
      <c r="C11845" t="s">
        <v>162</v>
      </c>
      <c r="D11845" t="s">
        <v>68</v>
      </c>
      <c r="E11845" t="s">
        <v>35</v>
      </c>
      <c r="F11845" t="s">
        <v>54</v>
      </c>
      <c r="G11845">
        <v>2</v>
      </c>
      <c r="H11845">
        <v>6.3</v>
      </c>
      <c r="I11845" t="s">
        <v>181</v>
      </c>
      <c r="J11845" t="s">
        <v>235</v>
      </c>
      <c r="K11845">
        <v>4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 t="s">
        <v>83</v>
      </c>
      <c r="R11845" t="s">
        <v>83</v>
      </c>
      <c r="S11845" t="s">
        <v>83</v>
      </c>
      <c r="T11845" t="str">
        <f>_xlfn.XLOOKUP(A11845,MI_Match_Analysis!$A$2:$A$8,MI_Match_Analysis!$F$2:$F$8,"Not Found")</f>
        <v>Not Found</v>
      </c>
    </row>
    <row r="11846" spans="1:20" hidden="1" x14ac:dyDescent="0.3">
      <c r="A11846">
        <v>51</v>
      </c>
      <c r="B11846" s="1">
        <v>46150</v>
      </c>
      <c r="C11846" t="s">
        <v>162</v>
      </c>
      <c r="D11846" t="s">
        <v>68</v>
      </c>
      <c r="E11846" t="s">
        <v>35</v>
      </c>
      <c r="F11846" t="s">
        <v>54</v>
      </c>
      <c r="G11846">
        <v>2</v>
      </c>
      <c r="H11846">
        <v>6.4</v>
      </c>
      <c r="I11846" t="s">
        <v>181</v>
      </c>
      <c r="J11846" t="s">
        <v>235</v>
      </c>
      <c r="K11846">
        <v>6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 t="s">
        <v>83</v>
      </c>
      <c r="R11846" t="s">
        <v>83</v>
      </c>
      <c r="S11846" t="s">
        <v>83</v>
      </c>
      <c r="T11846" t="str">
        <f>_xlfn.XLOOKUP(A11846,MI_Match_Analysis!$A$2:$A$8,MI_Match_Analysis!$F$2:$F$8,"Not Found")</f>
        <v>Not Found</v>
      </c>
    </row>
    <row r="11847" spans="1:20" hidden="1" x14ac:dyDescent="0.3">
      <c r="A11847">
        <v>51</v>
      </c>
      <c r="B11847" s="1">
        <v>46150</v>
      </c>
      <c r="C11847" t="s">
        <v>162</v>
      </c>
      <c r="D11847" t="s">
        <v>68</v>
      </c>
      <c r="E11847" t="s">
        <v>35</v>
      </c>
      <c r="F11847" t="s">
        <v>54</v>
      </c>
      <c r="G11847">
        <v>2</v>
      </c>
      <c r="H11847">
        <v>6.5</v>
      </c>
      <c r="I11847" t="s">
        <v>181</v>
      </c>
      <c r="J11847" t="s">
        <v>235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 t="s">
        <v>83</v>
      </c>
      <c r="R11847" t="s">
        <v>83</v>
      </c>
      <c r="S11847" t="s">
        <v>83</v>
      </c>
      <c r="T11847" t="str">
        <f>_xlfn.XLOOKUP(A11847,MI_Match_Analysis!$A$2:$A$8,MI_Match_Analysis!$F$2:$F$8,"Not Found")</f>
        <v>Not Found</v>
      </c>
    </row>
    <row r="11848" spans="1:20" hidden="1" x14ac:dyDescent="0.3">
      <c r="A11848">
        <v>51</v>
      </c>
      <c r="B11848" s="1">
        <v>46150</v>
      </c>
      <c r="C11848" t="s">
        <v>162</v>
      </c>
      <c r="D11848" t="s">
        <v>68</v>
      </c>
      <c r="E11848" t="s">
        <v>35</v>
      </c>
      <c r="F11848" t="s">
        <v>54</v>
      </c>
      <c r="G11848">
        <v>2</v>
      </c>
      <c r="H11848">
        <v>6.6</v>
      </c>
      <c r="I11848" t="s">
        <v>185</v>
      </c>
      <c r="J11848" t="s">
        <v>235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 t="s">
        <v>83</v>
      </c>
      <c r="R11848" t="s">
        <v>83</v>
      </c>
      <c r="S11848" t="s">
        <v>83</v>
      </c>
      <c r="T11848" t="str">
        <f>_xlfn.XLOOKUP(A11848,MI_Match_Analysis!$A$2:$A$8,MI_Match_Analysis!$F$2:$F$8,"Not Found")</f>
        <v>Not Found</v>
      </c>
    </row>
    <row r="11849" spans="1:20" hidden="1" x14ac:dyDescent="0.3">
      <c r="A11849">
        <v>51</v>
      </c>
      <c r="B11849" s="1">
        <v>46150</v>
      </c>
      <c r="C11849" t="s">
        <v>162</v>
      </c>
      <c r="D11849" t="s">
        <v>68</v>
      </c>
      <c r="E11849" t="s">
        <v>35</v>
      </c>
      <c r="F11849" t="s">
        <v>54</v>
      </c>
      <c r="G11849">
        <v>2</v>
      </c>
      <c r="H11849">
        <v>7.1</v>
      </c>
      <c r="I11849" t="s">
        <v>181</v>
      </c>
      <c r="J11849" t="s">
        <v>136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 t="s">
        <v>83</v>
      </c>
      <c r="R11849" t="s">
        <v>83</v>
      </c>
      <c r="S11849" t="s">
        <v>83</v>
      </c>
      <c r="T11849" t="str">
        <f>_xlfn.XLOOKUP(A11849,MI_Match_Analysis!$A$2:$A$8,MI_Match_Analysis!$F$2:$F$8,"Not Found")</f>
        <v>Not Found</v>
      </c>
    </row>
    <row r="11850" spans="1:20" hidden="1" x14ac:dyDescent="0.3">
      <c r="A11850">
        <v>51</v>
      </c>
      <c r="B11850" s="1">
        <v>46150</v>
      </c>
      <c r="C11850" t="s">
        <v>162</v>
      </c>
      <c r="D11850" t="s">
        <v>68</v>
      </c>
      <c r="E11850" t="s">
        <v>35</v>
      </c>
      <c r="F11850" t="s">
        <v>54</v>
      </c>
      <c r="G11850">
        <v>2</v>
      </c>
      <c r="H11850">
        <v>7.2</v>
      </c>
      <c r="I11850" t="s">
        <v>181</v>
      </c>
      <c r="J11850" t="s">
        <v>136</v>
      </c>
      <c r="K11850">
        <v>4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 t="s">
        <v>83</v>
      </c>
      <c r="R11850" t="s">
        <v>83</v>
      </c>
      <c r="S11850" t="s">
        <v>83</v>
      </c>
      <c r="T11850" t="str">
        <f>_xlfn.XLOOKUP(A11850,MI_Match_Analysis!$A$2:$A$8,MI_Match_Analysis!$F$2:$F$8,"Not Found")</f>
        <v>Not Found</v>
      </c>
    </row>
    <row r="11851" spans="1:20" hidden="1" x14ac:dyDescent="0.3">
      <c r="A11851">
        <v>51</v>
      </c>
      <c r="B11851" s="1">
        <v>46150</v>
      </c>
      <c r="C11851" t="s">
        <v>162</v>
      </c>
      <c r="D11851" t="s">
        <v>68</v>
      </c>
      <c r="E11851" t="s">
        <v>35</v>
      </c>
      <c r="F11851" t="s">
        <v>54</v>
      </c>
      <c r="G11851">
        <v>2</v>
      </c>
      <c r="H11851">
        <v>7.3</v>
      </c>
      <c r="I11851" t="s">
        <v>181</v>
      </c>
      <c r="J11851" t="s">
        <v>136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 t="s">
        <v>83</v>
      </c>
      <c r="R11851" t="s">
        <v>83</v>
      </c>
      <c r="S11851" t="s">
        <v>83</v>
      </c>
      <c r="T11851" t="str">
        <f>_xlfn.XLOOKUP(A11851,MI_Match_Analysis!$A$2:$A$8,MI_Match_Analysis!$F$2:$F$8,"Not Found")</f>
        <v>Not Found</v>
      </c>
    </row>
    <row r="11852" spans="1:20" hidden="1" x14ac:dyDescent="0.3">
      <c r="A11852">
        <v>51</v>
      </c>
      <c r="B11852" s="1">
        <v>46150</v>
      </c>
      <c r="C11852" t="s">
        <v>162</v>
      </c>
      <c r="D11852" t="s">
        <v>68</v>
      </c>
      <c r="E11852" t="s">
        <v>35</v>
      </c>
      <c r="F11852" t="s">
        <v>54</v>
      </c>
      <c r="G11852">
        <v>2</v>
      </c>
      <c r="H11852">
        <v>7.4</v>
      </c>
      <c r="I11852" t="s">
        <v>181</v>
      </c>
      <c r="J11852" t="s">
        <v>136</v>
      </c>
      <c r="K11852">
        <v>6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 t="s">
        <v>83</v>
      </c>
      <c r="R11852" t="s">
        <v>83</v>
      </c>
      <c r="S11852" t="s">
        <v>83</v>
      </c>
      <c r="T11852" t="str">
        <f>_xlfn.XLOOKUP(A11852,MI_Match_Analysis!$A$2:$A$8,MI_Match_Analysis!$F$2:$F$8,"Not Found")</f>
        <v>Not Found</v>
      </c>
    </row>
    <row r="11853" spans="1:20" hidden="1" x14ac:dyDescent="0.3">
      <c r="A11853">
        <v>51</v>
      </c>
      <c r="B11853" s="1">
        <v>46150</v>
      </c>
      <c r="C11853" t="s">
        <v>162</v>
      </c>
      <c r="D11853" t="s">
        <v>68</v>
      </c>
      <c r="E11853" t="s">
        <v>35</v>
      </c>
      <c r="F11853" t="s">
        <v>54</v>
      </c>
      <c r="G11853">
        <v>2</v>
      </c>
      <c r="H11853">
        <v>7.5</v>
      </c>
      <c r="I11853" t="s">
        <v>181</v>
      </c>
      <c r="J11853" t="s">
        <v>136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 t="s">
        <v>83</v>
      </c>
      <c r="R11853" t="s">
        <v>83</v>
      </c>
      <c r="S11853" t="s">
        <v>83</v>
      </c>
      <c r="T11853" t="str">
        <f>_xlfn.XLOOKUP(A11853,MI_Match_Analysis!$A$2:$A$8,MI_Match_Analysis!$F$2:$F$8,"Not Found")</f>
        <v>Not Found</v>
      </c>
    </row>
    <row r="11854" spans="1:20" hidden="1" x14ac:dyDescent="0.3">
      <c r="A11854">
        <v>51</v>
      </c>
      <c r="B11854" s="1">
        <v>46150</v>
      </c>
      <c r="C11854" t="s">
        <v>162</v>
      </c>
      <c r="D11854" t="s">
        <v>68</v>
      </c>
      <c r="E11854" t="s">
        <v>35</v>
      </c>
      <c r="F11854" t="s">
        <v>54</v>
      </c>
      <c r="G11854">
        <v>2</v>
      </c>
      <c r="H11854">
        <v>7.6</v>
      </c>
      <c r="I11854" t="s">
        <v>181</v>
      </c>
      <c r="J11854" t="s">
        <v>136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 t="s">
        <v>83</v>
      </c>
      <c r="R11854" t="s">
        <v>83</v>
      </c>
      <c r="S11854" t="s">
        <v>83</v>
      </c>
      <c r="T11854" t="str">
        <f>_xlfn.XLOOKUP(A11854,MI_Match_Analysis!$A$2:$A$8,MI_Match_Analysis!$F$2:$F$8,"Not Found")</f>
        <v>Not Found</v>
      </c>
    </row>
    <row r="11855" spans="1:20" hidden="1" x14ac:dyDescent="0.3">
      <c r="A11855">
        <v>51</v>
      </c>
      <c r="B11855" s="1">
        <v>46150</v>
      </c>
      <c r="C11855" t="s">
        <v>162</v>
      </c>
      <c r="D11855" t="s">
        <v>68</v>
      </c>
      <c r="E11855" t="s">
        <v>35</v>
      </c>
      <c r="F11855" t="s">
        <v>54</v>
      </c>
      <c r="G11855">
        <v>2</v>
      </c>
      <c r="H11855">
        <v>8.1</v>
      </c>
      <c r="I11855" t="s">
        <v>185</v>
      </c>
      <c r="J11855" t="s">
        <v>56</v>
      </c>
      <c r="K11855">
        <v>1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 t="s">
        <v>83</v>
      </c>
      <c r="R11855" t="s">
        <v>83</v>
      </c>
      <c r="S11855" t="s">
        <v>83</v>
      </c>
      <c r="T11855" t="str">
        <f>_xlfn.XLOOKUP(A11855,MI_Match_Analysis!$A$2:$A$8,MI_Match_Analysis!$F$2:$F$8,"Not Found")</f>
        <v>Not Found</v>
      </c>
    </row>
    <row r="11856" spans="1:20" hidden="1" x14ac:dyDescent="0.3">
      <c r="A11856">
        <v>51</v>
      </c>
      <c r="B11856" s="1">
        <v>46150</v>
      </c>
      <c r="C11856" t="s">
        <v>162</v>
      </c>
      <c r="D11856" t="s">
        <v>68</v>
      </c>
      <c r="E11856" t="s">
        <v>35</v>
      </c>
      <c r="F11856" t="s">
        <v>54</v>
      </c>
      <c r="G11856">
        <v>2</v>
      </c>
      <c r="H11856">
        <v>8.1999999999999993</v>
      </c>
      <c r="I11856" t="s">
        <v>181</v>
      </c>
      <c r="J11856" t="s">
        <v>56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 t="s">
        <v>83</v>
      </c>
      <c r="R11856" t="s">
        <v>83</v>
      </c>
      <c r="S11856" t="s">
        <v>83</v>
      </c>
      <c r="T11856" t="str">
        <f>_xlfn.XLOOKUP(A11856,MI_Match_Analysis!$A$2:$A$8,MI_Match_Analysis!$F$2:$F$8,"Not Found")</f>
        <v>Not Found</v>
      </c>
    </row>
    <row r="11857" spans="1:20" hidden="1" x14ac:dyDescent="0.3">
      <c r="A11857">
        <v>51</v>
      </c>
      <c r="B11857" s="1">
        <v>46150</v>
      </c>
      <c r="C11857" t="s">
        <v>162</v>
      </c>
      <c r="D11857" t="s">
        <v>68</v>
      </c>
      <c r="E11857" t="s">
        <v>35</v>
      </c>
      <c r="F11857" t="s">
        <v>54</v>
      </c>
      <c r="G11857">
        <v>2</v>
      </c>
      <c r="H11857">
        <v>8.3000000000000007</v>
      </c>
      <c r="I11857" t="s">
        <v>181</v>
      </c>
      <c r="J11857" t="s">
        <v>56</v>
      </c>
      <c r="K11857">
        <v>1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 t="s">
        <v>83</v>
      </c>
      <c r="R11857" t="s">
        <v>83</v>
      </c>
      <c r="S11857" t="s">
        <v>83</v>
      </c>
      <c r="T11857" t="str">
        <f>_xlfn.XLOOKUP(A11857,MI_Match_Analysis!$A$2:$A$8,MI_Match_Analysis!$F$2:$F$8,"Not Found")</f>
        <v>Not Found</v>
      </c>
    </row>
    <row r="11858" spans="1:20" hidden="1" x14ac:dyDescent="0.3">
      <c r="A11858">
        <v>51</v>
      </c>
      <c r="B11858" s="1">
        <v>46150</v>
      </c>
      <c r="C11858" t="s">
        <v>162</v>
      </c>
      <c r="D11858" t="s">
        <v>68</v>
      </c>
      <c r="E11858" t="s">
        <v>35</v>
      </c>
      <c r="F11858" t="s">
        <v>54</v>
      </c>
      <c r="G11858">
        <v>2</v>
      </c>
      <c r="H11858">
        <v>8.4</v>
      </c>
      <c r="I11858" t="s">
        <v>185</v>
      </c>
      <c r="J11858" t="s">
        <v>56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 t="s">
        <v>83</v>
      </c>
      <c r="R11858" t="s">
        <v>83</v>
      </c>
      <c r="S11858" t="s">
        <v>83</v>
      </c>
      <c r="T11858" t="str">
        <f>_xlfn.XLOOKUP(A11858,MI_Match_Analysis!$A$2:$A$8,MI_Match_Analysis!$F$2:$F$8,"Not Found")</f>
        <v>Not Found</v>
      </c>
    </row>
    <row r="11859" spans="1:20" hidden="1" x14ac:dyDescent="0.3">
      <c r="A11859">
        <v>51</v>
      </c>
      <c r="B11859" s="1">
        <v>46150</v>
      </c>
      <c r="C11859" t="s">
        <v>162</v>
      </c>
      <c r="D11859" t="s">
        <v>68</v>
      </c>
      <c r="E11859" t="s">
        <v>35</v>
      </c>
      <c r="F11859" t="s">
        <v>54</v>
      </c>
      <c r="G11859">
        <v>2</v>
      </c>
      <c r="H11859">
        <v>8.5</v>
      </c>
      <c r="I11859" t="s">
        <v>181</v>
      </c>
      <c r="J11859" t="s">
        <v>56</v>
      </c>
      <c r="K11859">
        <v>1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 t="s">
        <v>83</v>
      </c>
      <c r="R11859" t="s">
        <v>83</v>
      </c>
      <c r="S11859" t="s">
        <v>83</v>
      </c>
      <c r="T11859" t="str">
        <f>_xlfn.XLOOKUP(A11859,MI_Match_Analysis!$A$2:$A$8,MI_Match_Analysis!$F$2:$F$8,"Not Found")</f>
        <v>Not Found</v>
      </c>
    </row>
    <row r="11860" spans="1:20" hidden="1" x14ac:dyDescent="0.3">
      <c r="A11860">
        <v>51</v>
      </c>
      <c r="B11860" s="1">
        <v>46150</v>
      </c>
      <c r="C11860" t="s">
        <v>162</v>
      </c>
      <c r="D11860" t="s">
        <v>68</v>
      </c>
      <c r="E11860" t="s">
        <v>35</v>
      </c>
      <c r="F11860" t="s">
        <v>54</v>
      </c>
      <c r="G11860">
        <v>2</v>
      </c>
      <c r="H11860">
        <v>8.6</v>
      </c>
      <c r="I11860" t="s">
        <v>185</v>
      </c>
      <c r="J11860" t="s">
        <v>56</v>
      </c>
      <c r="K11860">
        <v>1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 t="s">
        <v>83</v>
      </c>
      <c r="R11860" t="s">
        <v>83</v>
      </c>
      <c r="S11860" t="s">
        <v>83</v>
      </c>
      <c r="T11860" t="str">
        <f>_xlfn.XLOOKUP(A11860,MI_Match_Analysis!$A$2:$A$8,MI_Match_Analysis!$F$2:$F$8,"Not Found")</f>
        <v>Not Found</v>
      </c>
    </row>
    <row r="11861" spans="1:20" hidden="1" x14ac:dyDescent="0.3">
      <c r="A11861">
        <v>51</v>
      </c>
      <c r="B11861" s="1">
        <v>46150</v>
      </c>
      <c r="C11861" t="s">
        <v>162</v>
      </c>
      <c r="D11861" t="s">
        <v>68</v>
      </c>
      <c r="E11861" t="s">
        <v>35</v>
      </c>
      <c r="F11861" t="s">
        <v>54</v>
      </c>
      <c r="G11861">
        <v>2</v>
      </c>
      <c r="H11861">
        <v>9.1</v>
      </c>
      <c r="I11861" t="s">
        <v>185</v>
      </c>
      <c r="J11861" t="s">
        <v>229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 t="s">
        <v>83</v>
      </c>
      <c r="R11861" t="s">
        <v>83</v>
      </c>
      <c r="S11861" t="s">
        <v>83</v>
      </c>
      <c r="T11861" t="str">
        <f>_xlfn.XLOOKUP(A11861,MI_Match_Analysis!$A$2:$A$8,MI_Match_Analysis!$F$2:$F$8,"Not Found")</f>
        <v>Not Found</v>
      </c>
    </row>
    <row r="11862" spans="1:20" hidden="1" x14ac:dyDescent="0.3">
      <c r="A11862">
        <v>51</v>
      </c>
      <c r="B11862" s="1">
        <v>46150</v>
      </c>
      <c r="C11862" t="s">
        <v>162</v>
      </c>
      <c r="D11862" t="s">
        <v>68</v>
      </c>
      <c r="E11862" t="s">
        <v>35</v>
      </c>
      <c r="F11862" t="s">
        <v>54</v>
      </c>
      <c r="G11862">
        <v>2</v>
      </c>
      <c r="H11862">
        <v>9.1999999999999993</v>
      </c>
      <c r="I11862" t="s">
        <v>185</v>
      </c>
      <c r="J11862" t="s">
        <v>229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 t="s">
        <v>83</v>
      </c>
      <c r="R11862" t="s">
        <v>83</v>
      </c>
      <c r="S11862" t="s">
        <v>83</v>
      </c>
      <c r="T11862" t="str">
        <f>_xlfn.XLOOKUP(A11862,MI_Match_Analysis!$A$2:$A$8,MI_Match_Analysis!$F$2:$F$8,"Not Found")</f>
        <v>Not Found</v>
      </c>
    </row>
    <row r="11863" spans="1:20" hidden="1" x14ac:dyDescent="0.3">
      <c r="A11863">
        <v>51</v>
      </c>
      <c r="B11863" s="1">
        <v>46150</v>
      </c>
      <c r="C11863" t="s">
        <v>162</v>
      </c>
      <c r="D11863" t="s">
        <v>68</v>
      </c>
      <c r="E11863" t="s">
        <v>35</v>
      </c>
      <c r="F11863" t="s">
        <v>54</v>
      </c>
      <c r="G11863">
        <v>2</v>
      </c>
      <c r="H11863">
        <v>9.3000000000000007</v>
      </c>
      <c r="I11863" t="s">
        <v>185</v>
      </c>
      <c r="J11863" t="s">
        <v>229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 t="s">
        <v>83</v>
      </c>
      <c r="R11863" t="s">
        <v>83</v>
      </c>
      <c r="S11863" t="s">
        <v>83</v>
      </c>
      <c r="T11863" t="str">
        <f>_xlfn.XLOOKUP(A11863,MI_Match_Analysis!$A$2:$A$8,MI_Match_Analysis!$F$2:$F$8,"Not Found")</f>
        <v>Not Found</v>
      </c>
    </row>
    <row r="11864" spans="1:20" hidden="1" x14ac:dyDescent="0.3">
      <c r="A11864">
        <v>51</v>
      </c>
      <c r="B11864" s="1">
        <v>46150</v>
      </c>
      <c r="C11864" t="s">
        <v>162</v>
      </c>
      <c r="D11864" t="s">
        <v>68</v>
      </c>
      <c r="E11864" t="s">
        <v>35</v>
      </c>
      <c r="F11864" t="s">
        <v>54</v>
      </c>
      <c r="G11864">
        <v>2</v>
      </c>
      <c r="H11864">
        <v>9.4</v>
      </c>
      <c r="I11864" t="s">
        <v>185</v>
      </c>
      <c r="J11864" t="s">
        <v>229</v>
      </c>
      <c r="K11864">
        <v>2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 t="s">
        <v>83</v>
      </c>
      <c r="R11864" t="s">
        <v>83</v>
      </c>
      <c r="S11864" t="s">
        <v>83</v>
      </c>
      <c r="T11864" t="str">
        <f>_xlfn.XLOOKUP(A11864,MI_Match_Analysis!$A$2:$A$8,MI_Match_Analysis!$F$2:$F$8,"Not Found")</f>
        <v>Not Found</v>
      </c>
    </row>
    <row r="11865" spans="1:20" hidden="1" x14ac:dyDescent="0.3">
      <c r="A11865">
        <v>51</v>
      </c>
      <c r="B11865" s="1">
        <v>46150</v>
      </c>
      <c r="C11865" t="s">
        <v>162</v>
      </c>
      <c r="D11865" t="s">
        <v>68</v>
      </c>
      <c r="E11865" t="s">
        <v>35</v>
      </c>
      <c r="F11865" t="s">
        <v>54</v>
      </c>
      <c r="G11865">
        <v>2</v>
      </c>
      <c r="H11865">
        <v>9.5</v>
      </c>
      <c r="I11865" t="s">
        <v>185</v>
      </c>
      <c r="J11865" t="s">
        <v>229</v>
      </c>
      <c r="K11865">
        <v>1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 t="s">
        <v>83</v>
      </c>
      <c r="R11865" t="s">
        <v>83</v>
      </c>
      <c r="S11865" t="s">
        <v>83</v>
      </c>
      <c r="T11865" t="str">
        <f>_xlfn.XLOOKUP(A11865,MI_Match_Analysis!$A$2:$A$8,MI_Match_Analysis!$F$2:$F$8,"Not Found")</f>
        <v>Not Found</v>
      </c>
    </row>
    <row r="11866" spans="1:20" hidden="1" x14ac:dyDescent="0.3">
      <c r="A11866">
        <v>51</v>
      </c>
      <c r="B11866" s="1">
        <v>46150</v>
      </c>
      <c r="C11866" t="s">
        <v>162</v>
      </c>
      <c r="D11866" t="s">
        <v>68</v>
      </c>
      <c r="E11866" t="s">
        <v>35</v>
      </c>
      <c r="F11866" t="s">
        <v>54</v>
      </c>
      <c r="G11866">
        <v>2</v>
      </c>
      <c r="H11866">
        <v>9.6</v>
      </c>
      <c r="I11866" t="s">
        <v>181</v>
      </c>
      <c r="J11866" t="s">
        <v>229</v>
      </c>
      <c r="K11866">
        <v>1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 t="s">
        <v>83</v>
      </c>
      <c r="R11866" t="s">
        <v>83</v>
      </c>
      <c r="S11866" t="s">
        <v>83</v>
      </c>
      <c r="T11866" t="str">
        <f>_xlfn.XLOOKUP(A11866,MI_Match_Analysis!$A$2:$A$8,MI_Match_Analysis!$F$2:$F$8,"Not Found")</f>
        <v>Not Found</v>
      </c>
    </row>
    <row r="11867" spans="1:20" hidden="1" x14ac:dyDescent="0.3">
      <c r="A11867">
        <v>51</v>
      </c>
      <c r="B11867" s="1">
        <v>46150</v>
      </c>
      <c r="C11867" t="s">
        <v>162</v>
      </c>
      <c r="D11867" t="s">
        <v>68</v>
      </c>
      <c r="E11867" t="s">
        <v>35</v>
      </c>
      <c r="F11867" t="s">
        <v>54</v>
      </c>
      <c r="G11867">
        <v>2</v>
      </c>
      <c r="H11867">
        <v>10.1</v>
      </c>
      <c r="I11867" t="s">
        <v>181</v>
      </c>
      <c r="J11867" t="s">
        <v>307</v>
      </c>
      <c r="K11867">
        <v>6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 t="s">
        <v>83</v>
      </c>
      <c r="R11867" t="s">
        <v>83</v>
      </c>
      <c r="S11867" t="s">
        <v>83</v>
      </c>
      <c r="T11867" t="str">
        <f>_xlfn.XLOOKUP(A11867,MI_Match_Analysis!$A$2:$A$8,MI_Match_Analysis!$F$2:$F$8,"Not Found")</f>
        <v>Not Found</v>
      </c>
    </row>
    <row r="11868" spans="1:20" hidden="1" x14ac:dyDescent="0.3">
      <c r="A11868">
        <v>51</v>
      </c>
      <c r="B11868" s="1">
        <v>46150</v>
      </c>
      <c r="C11868" t="s">
        <v>162</v>
      </c>
      <c r="D11868" t="s">
        <v>68</v>
      </c>
      <c r="E11868" t="s">
        <v>35</v>
      </c>
      <c r="F11868" t="s">
        <v>54</v>
      </c>
      <c r="G11868">
        <v>2</v>
      </c>
      <c r="H11868">
        <v>10.199999999999999</v>
      </c>
      <c r="I11868" t="s">
        <v>181</v>
      </c>
      <c r="J11868" t="s">
        <v>307</v>
      </c>
      <c r="K11868">
        <v>1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 t="s">
        <v>83</v>
      </c>
      <c r="R11868" t="s">
        <v>83</v>
      </c>
      <c r="S11868" t="s">
        <v>83</v>
      </c>
      <c r="T11868" t="str">
        <f>_xlfn.XLOOKUP(A11868,MI_Match_Analysis!$A$2:$A$8,MI_Match_Analysis!$F$2:$F$8,"Not Found")</f>
        <v>Not Found</v>
      </c>
    </row>
    <row r="11869" spans="1:20" hidden="1" x14ac:dyDescent="0.3">
      <c r="A11869">
        <v>51</v>
      </c>
      <c r="B11869" s="1">
        <v>46150</v>
      </c>
      <c r="C11869" t="s">
        <v>162</v>
      </c>
      <c r="D11869" t="s">
        <v>68</v>
      </c>
      <c r="E11869" t="s">
        <v>35</v>
      </c>
      <c r="F11869" t="s">
        <v>54</v>
      </c>
      <c r="G11869">
        <v>2</v>
      </c>
      <c r="H11869">
        <v>10.3</v>
      </c>
      <c r="I11869" t="s">
        <v>185</v>
      </c>
      <c r="J11869" t="s">
        <v>307</v>
      </c>
      <c r="K11869">
        <v>2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 t="s">
        <v>83</v>
      </c>
      <c r="R11869" t="s">
        <v>83</v>
      </c>
      <c r="S11869" t="s">
        <v>83</v>
      </c>
      <c r="T11869" t="str">
        <f>_xlfn.XLOOKUP(A11869,MI_Match_Analysis!$A$2:$A$8,MI_Match_Analysis!$F$2:$F$8,"Not Found")</f>
        <v>Not Found</v>
      </c>
    </row>
    <row r="11870" spans="1:20" hidden="1" x14ac:dyDescent="0.3">
      <c r="A11870">
        <v>51</v>
      </c>
      <c r="B11870" s="1">
        <v>46150</v>
      </c>
      <c r="C11870" t="s">
        <v>162</v>
      </c>
      <c r="D11870" t="s">
        <v>68</v>
      </c>
      <c r="E11870" t="s">
        <v>35</v>
      </c>
      <c r="F11870" t="s">
        <v>54</v>
      </c>
      <c r="G11870">
        <v>2</v>
      </c>
      <c r="H11870">
        <v>10.4</v>
      </c>
      <c r="I11870" t="s">
        <v>185</v>
      </c>
      <c r="J11870" t="s">
        <v>307</v>
      </c>
      <c r="K11870">
        <v>1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 t="s">
        <v>83</v>
      </c>
      <c r="R11870" t="s">
        <v>83</v>
      </c>
      <c r="S11870" t="s">
        <v>83</v>
      </c>
      <c r="T11870" t="str">
        <f>_xlfn.XLOOKUP(A11870,MI_Match_Analysis!$A$2:$A$8,MI_Match_Analysis!$F$2:$F$8,"Not Found")</f>
        <v>Not Found</v>
      </c>
    </row>
    <row r="11871" spans="1:20" hidden="1" x14ac:dyDescent="0.3">
      <c r="A11871">
        <v>51</v>
      </c>
      <c r="B11871" s="1">
        <v>46150</v>
      </c>
      <c r="C11871" t="s">
        <v>162</v>
      </c>
      <c r="D11871" t="s">
        <v>68</v>
      </c>
      <c r="E11871" t="s">
        <v>35</v>
      </c>
      <c r="F11871" t="s">
        <v>54</v>
      </c>
      <c r="G11871">
        <v>2</v>
      </c>
      <c r="H11871">
        <v>10.5</v>
      </c>
      <c r="I11871" t="s">
        <v>181</v>
      </c>
      <c r="J11871" t="s">
        <v>307</v>
      </c>
      <c r="K11871">
        <v>1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 t="s">
        <v>83</v>
      </c>
      <c r="R11871" t="s">
        <v>83</v>
      </c>
      <c r="S11871" t="s">
        <v>83</v>
      </c>
      <c r="T11871" t="str">
        <f>_xlfn.XLOOKUP(A11871,MI_Match_Analysis!$A$2:$A$8,MI_Match_Analysis!$F$2:$F$8,"Not Found")</f>
        <v>Not Found</v>
      </c>
    </row>
    <row r="11872" spans="1:20" hidden="1" x14ac:dyDescent="0.3">
      <c r="A11872">
        <v>51</v>
      </c>
      <c r="B11872" s="1">
        <v>46150</v>
      </c>
      <c r="C11872" t="s">
        <v>162</v>
      </c>
      <c r="D11872" t="s">
        <v>68</v>
      </c>
      <c r="E11872" t="s">
        <v>35</v>
      </c>
      <c r="F11872" t="s">
        <v>54</v>
      </c>
      <c r="G11872">
        <v>2</v>
      </c>
      <c r="H11872">
        <v>10.6</v>
      </c>
      <c r="I11872" t="s">
        <v>185</v>
      </c>
      <c r="J11872" t="s">
        <v>307</v>
      </c>
      <c r="K11872">
        <v>2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 t="s">
        <v>83</v>
      </c>
      <c r="R11872" t="s">
        <v>83</v>
      </c>
      <c r="S11872" t="s">
        <v>83</v>
      </c>
      <c r="T11872" t="str">
        <f>_xlfn.XLOOKUP(A11872,MI_Match_Analysis!$A$2:$A$8,MI_Match_Analysis!$F$2:$F$8,"Not Found")</f>
        <v>Not Found</v>
      </c>
    </row>
    <row r="11873" spans="1:20" hidden="1" x14ac:dyDescent="0.3">
      <c r="A11873">
        <v>51</v>
      </c>
      <c r="B11873" s="1">
        <v>46150</v>
      </c>
      <c r="C11873" t="s">
        <v>162</v>
      </c>
      <c r="D11873" t="s">
        <v>68</v>
      </c>
      <c r="E11873" t="s">
        <v>35</v>
      </c>
      <c r="F11873" t="s">
        <v>54</v>
      </c>
      <c r="G11873">
        <v>2</v>
      </c>
      <c r="H11873">
        <v>11.1</v>
      </c>
      <c r="I11873" t="s">
        <v>181</v>
      </c>
      <c r="J11873" t="s">
        <v>136</v>
      </c>
      <c r="K11873">
        <v>6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 t="s">
        <v>83</v>
      </c>
      <c r="R11873" t="s">
        <v>83</v>
      </c>
      <c r="S11873" t="s">
        <v>83</v>
      </c>
      <c r="T11873" t="str">
        <f>_xlfn.XLOOKUP(A11873,MI_Match_Analysis!$A$2:$A$8,MI_Match_Analysis!$F$2:$F$8,"Not Found")</f>
        <v>Not Found</v>
      </c>
    </row>
    <row r="11874" spans="1:20" hidden="1" x14ac:dyDescent="0.3">
      <c r="A11874">
        <v>51</v>
      </c>
      <c r="B11874" s="1">
        <v>46150</v>
      </c>
      <c r="C11874" t="s">
        <v>162</v>
      </c>
      <c r="D11874" t="s">
        <v>68</v>
      </c>
      <c r="E11874" t="s">
        <v>35</v>
      </c>
      <c r="F11874" t="s">
        <v>54</v>
      </c>
      <c r="G11874">
        <v>2</v>
      </c>
      <c r="H11874">
        <v>11.2</v>
      </c>
      <c r="I11874" t="s">
        <v>181</v>
      </c>
      <c r="J11874" t="s">
        <v>136</v>
      </c>
      <c r="K11874">
        <v>1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 t="s">
        <v>83</v>
      </c>
      <c r="R11874" t="s">
        <v>83</v>
      </c>
      <c r="S11874" t="s">
        <v>83</v>
      </c>
      <c r="T11874" t="str">
        <f>_xlfn.XLOOKUP(A11874,MI_Match_Analysis!$A$2:$A$8,MI_Match_Analysis!$F$2:$F$8,"Not Found")</f>
        <v>Not Found</v>
      </c>
    </row>
    <row r="11875" spans="1:20" hidden="1" x14ac:dyDescent="0.3">
      <c r="A11875">
        <v>51</v>
      </c>
      <c r="B11875" s="1">
        <v>46150</v>
      </c>
      <c r="C11875" t="s">
        <v>162</v>
      </c>
      <c r="D11875" t="s">
        <v>68</v>
      </c>
      <c r="E11875" t="s">
        <v>35</v>
      </c>
      <c r="F11875" t="s">
        <v>54</v>
      </c>
      <c r="G11875">
        <v>2</v>
      </c>
      <c r="H11875">
        <v>11.3</v>
      </c>
      <c r="I11875" t="s">
        <v>185</v>
      </c>
      <c r="J11875" t="s">
        <v>136</v>
      </c>
      <c r="K11875">
        <v>6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 t="s">
        <v>83</v>
      </c>
      <c r="R11875" t="s">
        <v>83</v>
      </c>
      <c r="S11875" t="s">
        <v>83</v>
      </c>
      <c r="T11875" t="str">
        <f>_xlfn.XLOOKUP(A11875,MI_Match_Analysis!$A$2:$A$8,MI_Match_Analysis!$F$2:$F$8,"Not Found")</f>
        <v>Not Found</v>
      </c>
    </row>
    <row r="11876" spans="1:20" hidden="1" x14ac:dyDescent="0.3">
      <c r="A11876">
        <v>51</v>
      </c>
      <c r="B11876" s="1">
        <v>46150</v>
      </c>
      <c r="C11876" t="s">
        <v>162</v>
      </c>
      <c r="D11876" t="s">
        <v>68</v>
      </c>
      <c r="E11876" t="s">
        <v>35</v>
      </c>
      <c r="F11876" t="s">
        <v>54</v>
      </c>
      <c r="G11876">
        <v>2</v>
      </c>
      <c r="H11876">
        <v>11.4</v>
      </c>
      <c r="I11876" t="s">
        <v>185</v>
      </c>
      <c r="J11876" t="s">
        <v>136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 t="s">
        <v>83</v>
      </c>
      <c r="R11876" t="s">
        <v>83</v>
      </c>
      <c r="S11876" t="s">
        <v>83</v>
      </c>
      <c r="T11876" t="str">
        <f>_xlfn.XLOOKUP(A11876,MI_Match_Analysis!$A$2:$A$8,MI_Match_Analysis!$F$2:$F$8,"Not Found")</f>
        <v>Not Found</v>
      </c>
    </row>
    <row r="11877" spans="1:20" hidden="1" x14ac:dyDescent="0.3">
      <c r="A11877">
        <v>51</v>
      </c>
      <c r="B11877" s="1">
        <v>46150</v>
      </c>
      <c r="C11877" t="s">
        <v>162</v>
      </c>
      <c r="D11877" t="s">
        <v>68</v>
      </c>
      <c r="E11877" t="s">
        <v>35</v>
      </c>
      <c r="F11877" t="s">
        <v>54</v>
      </c>
      <c r="G11877">
        <v>2</v>
      </c>
      <c r="H11877">
        <v>11.5</v>
      </c>
      <c r="I11877" t="s">
        <v>181</v>
      </c>
      <c r="J11877" t="s">
        <v>136</v>
      </c>
      <c r="K11877">
        <v>1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 t="s">
        <v>83</v>
      </c>
      <c r="R11877" t="s">
        <v>83</v>
      </c>
      <c r="S11877" t="s">
        <v>83</v>
      </c>
      <c r="T11877" t="str">
        <f>_xlfn.XLOOKUP(A11877,MI_Match_Analysis!$A$2:$A$8,MI_Match_Analysis!$F$2:$F$8,"Not Found")</f>
        <v>Not Found</v>
      </c>
    </row>
    <row r="11878" spans="1:20" hidden="1" x14ac:dyDescent="0.3">
      <c r="A11878">
        <v>51</v>
      </c>
      <c r="B11878" s="1">
        <v>46150</v>
      </c>
      <c r="C11878" t="s">
        <v>162</v>
      </c>
      <c r="D11878" t="s">
        <v>68</v>
      </c>
      <c r="E11878" t="s">
        <v>35</v>
      </c>
      <c r="F11878" t="s">
        <v>54</v>
      </c>
      <c r="G11878">
        <v>2</v>
      </c>
      <c r="H11878">
        <v>11.6</v>
      </c>
      <c r="I11878" t="s">
        <v>185</v>
      </c>
      <c r="J11878" t="s">
        <v>136</v>
      </c>
      <c r="K11878">
        <v>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 t="s">
        <v>83</v>
      </c>
      <c r="R11878" t="s">
        <v>83</v>
      </c>
      <c r="S11878" t="s">
        <v>83</v>
      </c>
      <c r="T11878" t="str">
        <f>_xlfn.XLOOKUP(A11878,MI_Match_Analysis!$A$2:$A$8,MI_Match_Analysis!$F$2:$F$8,"Not Found")</f>
        <v>Not Found</v>
      </c>
    </row>
    <row r="11879" spans="1:20" hidden="1" x14ac:dyDescent="0.3">
      <c r="A11879">
        <v>51</v>
      </c>
      <c r="B11879" s="1">
        <v>46150</v>
      </c>
      <c r="C11879" t="s">
        <v>162</v>
      </c>
      <c r="D11879" t="s">
        <v>68</v>
      </c>
      <c r="E11879" t="s">
        <v>35</v>
      </c>
      <c r="F11879" t="s">
        <v>54</v>
      </c>
      <c r="G11879">
        <v>2</v>
      </c>
      <c r="H11879">
        <v>12.1</v>
      </c>
      <c r="I11879" t="s">
        <v>185</v>
      </c>
      <c r="J11879" t="s">
        <v>235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 t="s">
        <v>83</v>
      </c>
      <c r="R11879" t="s">
        <v>83</v>
      </c>
      <c r="S11879" t="s">
        <v>83</v>
      </c>
      <c r="T11879" t="str">
        <f>_xlfn.XLOOKUP(A11879,MI_Match_Analysis!$A$2:$A$8,MI_Match_Analysis!$F$2:$F$8,"Not Found")</f>
        <v>Not Found</v>
      </c>
    </row>
    <row r="11880" spans="1:20" hidden="1" x14ac:dyDescent="0.3">
      <c r="A11880">
        <v>51</v>
      </c>
      <c r="B11880" s="1">
        <v>46150</v>
      </c>
      <c r="C11880" t="s">
        <v>162</v>
      </c>
      <c r="D11880" t="s">
        <v>68</v>
      </c>
      <c r="E11880" t="s">
        <v>35</v>
      </c>
      <c r="F11880" t="s">
        <v>54</v>
      </c>
      <c r="G11880">
        <v>2</v>
      </c>
      <c r="H11880">
        <v>12.2</v>
      </c>
      <c r="I11880" t="s">
        <v>181</v>
      </c>
      <c r="J11880" t="s">
        <v>235</v>
      </c>
      <c r="K11880">
        <v>6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 t="s">
        <v>83</v>
      </c>
      <c r="R11880" t="s">
        <v>83</v>
      </c>
      <c r="S11880" t="s">
        <v>83</v>
      </c>
      <c r="T11880" t="str">
        <f>_xlfn.XLOOKUP(A11880,MI_Match_Analysis!$A$2:$A$8,MI_Match_Analysis!$F$2:$F$8,"Not Found")</f>
        <v>Not Found</v>
      </c>
    </row>
    <row r="11881" spans="1:20" hidden="1" x14ac:dyDescent="0.3">
      <c r="A11881">
        <v>51</v>
      </c>
      <c r="B11881" s="1">
        <v>46150</v>
      </c>
      <c r="C11881" t="s">
        <v>162</v>
      </c>
      <c r="D11881" t="s">
        <v>68</v>
      </c>
      <c r="E11881" t="s">
        <v>35</v>
      </c>
      <c r="F11881" t="s">
        <v>54</v>
      </c>
      <c r="G11881">
        <v>2</v>
      </c>
      <c r="H11881">
        <v>12.3</v>
      </c>
      <c r="I11881" t="s">
        <v>181</v>
      </c>
      <c r="J11881" t="s">
        <v>235</v>
      </c>
      <c r="K11881">
        <v>6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 t="s">
        <v>83</v>
      </c>
      <c r="R11881" t="s">
        <v>83</v>
      </c>
      <c r="S11881" t="s">
        <v>83</v>
      </c>
      <c r="T11881" t="str">
        <f>_xlfn.XLOOKUP(A11881,MI_Match_Analysis!$A$2:$A$8,MI_Match_Analysis!$F$2:$F$8,"Not Found")</f>
        <v>Not Found</v>
      </c>
    </row>
    <row r="11882" spans="1:20" hidden="1" x14ac:dyDescent="0.3">
      <c r="A11882">
        <v>51</v>
      </c>
      <c r="B11882" s="1">
        <v>46150</v>
      </c>
      <c r="C11882" t="s">
        <v>162</v>
      </c>
      <c r="D11882" t="s">
        <v>68</v>
      </c>
      <c r="E11882" t="s">
        <v>35</v>
      </c>
      <c r="F11882" t="s">
        <v>54</v>
      </c>
      <c r="G11882">
        <v>2</v>
      </c>
      <c r="H11882">
        <v>12.4</v>
      </c>
      <c r="I11882" t="s">
        <v>181</v>
      </c>
      <c r="J11882" t="s">
        <v>235</v>
      </c>
      <c r="K11882">
        <v>6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 t="s">
        <v>83</v>
      </c>
      <c r="R11882" t="s">
        <v>83</v>
      </c>
      <c r="S11882" t="s">
        <v>83</v>
      </c>
      <c r="T11882" t="str">
        <f>_xlfn.XLOOKUP(A11882,MI_Match_Analysis!$A$2:$A$8,MI_Match_Analysis!$F$2:$F$8,"Not Found")</f>
        <v>Not Found</v>
      </c>
    </row>
    <row r="11883" spans="1:20" hidden="1" x14ac:dyDescent="0.3">
      <c r="A11883">
        <v>51</v>
      </c>
      <c r="B11883" s="1">
        <v>46150</v>
      </c>
      <c r="C11883" t="s">
        <v>162</v>
      </c>
      <c r="D11883" t="s">
        <v>68</v>
      </c>
      <c r="E11883" t="s">
        <v>35</v>
      </c>
      <c r="F11883" t="s">
        <v>54</v>
      </c>
      <c r="G11883">
        <v>2</v>
      </c>
      <c r="H11883">
        <v>12.5</v>
      </c>
      <c r="I11883" t="s">
        <v>181</v>
      </c>
      <c r="J11883" t="s">
        <v>235</v>
      </c>
      <c r="K11883">
        <v>1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 t="s">
        <v>83</v>
      </c>
      <c r="R11883" t="s">
        <v>83</v>
      </c>
      <c r="S11883" t="s">
        <v>83</v>
      </c>
      <c r="T11883" t="str">
        <f>_xlfn.XLOOKUP(A11883,MI_Match_Analysis!$A$2:$A$8,MI_Match_Analysis!$F$2:$F$8,"Not Found")</f>
        <v>Not Found</v>
      </c>
    </row>
    <row r="11884" spans="1:20" hidden="1" x14ac:dyDescent="0.3">
      <c r="A11884">
        <v>51</v>
      </c>
      <c r="B11884" s="1">
        <v>46150</v>
      </c>
      <c r="C11884" t="s">
        <v>162</v>
      </c>
      <c r="D11884" t="s">
        <v>68</v>
      </c>
      <c r="E11884" t="s">
        <v>35</v>
      </c>
      <c r="F11884" t="s">
        <v>54</v>
      </c>
      <c r="G11884">
        <v>2</v>
      </c>
      <c r="H11884">
        <v>12.6</v>
      </c>
      <c r="I11884" t="s">
        <v>185</v>
      </c>
      <c r="J11884" t="s">
        <v>235</v>
      </c>
      <c r="K11884">
        <v>1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 t="s">
        <v>83</v>
      </c>
      <c r="R11884" t="s">
        <v>83</v>
      </c>
      <c r="S11884" t="s">
        <v>83</v>
      </c>
      <c r="T11884" t="str">
        <f>_xlfn.XLOOKUP(A11884,MI_Match_Analysis!$A$2:$A$8,MI_Match_Analysis!$F$2:$F$8,"Not Found")</f>
        <v>Not Found</v>
      </c>
    </row>
    <row r="11885" spans="1:20" hidden="1" x14ac:dyDescent="0.3">
      <c r="A11885">
        <v>51</v>
      </c>
      <c r="B11885" s="1">
        <v>46150</v>
      </c>
      <c r="C11885" t="s">
        <v>162</v>
      </c>
      <c r="D11885" t="s">
        <v>68</v>
      </c>
      <c r="E11885" t="s">
        <v>35</v>
      </c>
      <c r="F11885" t="s">
        <v>54</v>
      </c>
      <c r="G11885">
        <v>2</v>
      </c>
      <c r="H11885">
        <v>13.1</v>
      </c>
      <c r="I11885" t="s">
        <v>185</v>
      </c>
      <c r="J11885" t="s">
        <v>136</v>
      </c>
      <c r="K11885">
        <v>1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 t="s">
        <v>83</v>
      </c>
      <c r="R11885" t="s">
        <v>83</v>
      </c>
      <c r="S11885" t="s">
        <v>83</v>
      </c>
      <c r="T11885" t="str">
        <f>_xlfn.XLOOKUP(A11885,MI_Match_Analysis!$A$2:$A$8,MI_Match_Analysis!$F$2:$F$8,"Not Found")</f>
        <v>Not Found</v>
      </c>
    </row>
    <row r="11886" spans="1:20" hidden="1" x14ac:dyDescent="0.3">
      <c r="A11886">
        <v>51</v>
      </c>
      <c r="B11886" s="1">
        <v>46150</v>
      </c>
      <c r="C11886" t="s">
        <v>162</v>
      </c>
      <c r="D11886" t="s">
        <v>68</v>
      </c>
      <c r="E11886" t="s">
        <v>35</v>
      </c>
      <c r="F11886" t="s">
        <v>54</v>
      </c>
      <c r="G11886">
        <v>2</v>
      </c>
      <c r="H11886">
        <v>13.2</v>
      </c>
      <c r="I11886" t="s">
        <v>181</v>
      </c>
      <c r="J11886" t="s">
        <v>136</v>
      </c>
      <c r="K11886">
        <v>6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 t="s">
        <v>83</v>
      </c>
      <c r="R11886" t="s">
        <v>83</v>
      </c>
      <c r="S11886" t="s">
        <v>83</v>
      </c>
      <c r="T11886" t="str">
        <f>_xlfn.XLOOKUP(A11886,MI_Match_Analysis!$A$2:$A$8,MI_Match_Analysis!$F$2:$F$8,"Not Found")</f>
        <v>Not Found</v>
      </c>
    </row>
    <row r="11887" spans="1:20" hidden="1" x14ac:dyDescent="0.3">
      <c r="A11887">
        <v>51</v>
      </c>
      <c r="B11887" s="1">
        <v>46150</v>
      </c>
      <c r="C11887" t="s">
        <v>162</v>
      </c>
      <c r="D11887" t="s">
        <v>68</v>
      </c>
      <c r="E11887" t="s">
        <v>35</v>
      </c>
      <c r="F11887" t="s">
        <v>54</v>
      </c>
      <c r="G11887">
        <v>2</v>
      </c>
      <c r="H11887">
        <v>13.3</v>
      </c>
      <c r="I11887" t="s">
        <v>181</v>
      </c>
      <c r="J11887" t="s">
        <v>136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 t="s">
        <v>83</v>
      </c>
      <c r="R11887" t="s">
        <v>83</v>
      </c>
      <c r="S11887" t="s">
        <v>83</v>
      </c>
      <c r="T11887" t="str">
        <f>_xlfn.XLOOKUP(A11887,MI_Match_Analysis!$A$2:$A$8,MI_Match_Analysis!$F$2:$F$8,"Not Found")</f>
        <v>Not Found</v>
      </c>
    </row>
    <row r="11888" spans="1:20" hidden="1" x14ac:dyDescent="0.3">
      <c r="A11888">
        <v>51</v>
      </c>
      <c r="B11888" s="1">
        <v>46150</v>
      </c>
      <c r="C11888" t="s">
        <v>162</v>
      </c>
      <c r="D11888" t="s">
        <v>68</v>
      </c>
      <c r="E11888" t="s">
        <v>35</v>
      </c>
      <c r="F11888" t="s">
        <v>54</v>
      </c>
      <c r="G11888">
        <v>2</v>
      </c>
      <c r="H11888">
        <v>13.4</v>
      </c>
      <c r="I11888" t="s">
        <v>181</v>
      </c>
      <c r="J11888" t="s">
        <v>136</v>
      </c>
      <c r="K11888">
        <v>2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 t="s">
        <v>83</v>
      </c>
      <c r="R11888" t="s">
        <v>83</v>
      </c>
      <c r="S11888" t="s">
        <v>83</v>
      </c>
      <c r="T11888" t="str">
        <f>_xlfn.XLOOKUP(A11888,MI_Match_Analysis!$A$2:$A$8,MI_Match_Analysis!$F$2:$F$8,"Not Found")</f>
        <v>Not Found</v>
      </c>
    </row>
    <row r="11889" spans="1:20" hidden="1" x14ac:dyDescent="0.3">
      <c r="A11889">
        <v>51</v>
      </c>
      <c r="B11889" s="1">
        <v>46150</v>
      </c>
      <c r="C11889" t="s">
        <v>162</v>
      </c>
      <c r="D11889" t="s">
        <v>68</v>
      </c>
      <c r="E11889" t="s">
        <v>35</v>
      </c>
      <c r="F11889" t="s">
        <v>54</v>
      </c>
      <c r="G11889">
        <v>2</v>
      </c>
      <c r="H11889">
        <v>13.5</v>
      </c>
      <c r="I11889" t="s">
        <v>181</v>
      </c>
      <c r="J11889" t="s">
        <v>136</v>
      </c>
      <c r="K11889">
        <v>6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 t="s">
        <v>83</v>
      </c>
      <c r="R11889" t="s">
        <v>83</v>
      </c>
      <c r="S11889" t="s">
        <v>83</v>
      </c>
      <c r="T11889" t="str">
        <f>_xlfn.XLOOKUP(A11889,MI_Match_Analysis!$A$2:$A$8,MI_Match_Analysis!$F$2:$F$8,"Not Found")</f>
        <v>Not Found</v>
      </c>
    </row>
    <row r="11890" spans="1:20" hidden="1" x14ac:dyDescent="0.3">
      <c r="A11890">
        <v>51</v>
      </c>
      <c r="B11890" s="1">
        <v>46150</v>
      </c>
      <c r="C11890" t="s">
        <v>162</v>
      </c>
      <c r="D11890" t="s">
        <v>68</v>
      </c>
      <c r="E11890" t="s">
        <v>35</v>
      </c>
      <c r="F11890" t="s">
        <v>54</v>
      </c>
      <c r="G11890">
        <v>2</v>
      </c>
      <c r="H11890">
        <v>13.6</v>
      </c>
      <c r="I11890" t="s">
        <v>181</v>
      </c>
      <c r="J11890" t="s">
        <v>136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 t="s">
        <v>83</v>
      </c>
      <c r="R11890" t="s">
        <v>83</v>
      </c>
      <c r="S11890" t="s">
        <v>83</v>
      </c>
      <c r="T11890" t="str">
        <f>_xlfn.XLOOKUP(A11890,MI_Match_Analysis!$A$2:$A$8,MI_Match_Analysis!$F$2:$F$8,"Not Found")</f>
        <v>Not Found</v>
      </c>
    </row>
    <row r="11891" spans="1:20" hidden="1" x14ac:dyDescent="0.3">
      <c r="A11891">
        <v>51</v>
      </c>
      <c r="B11891" s="1">
        <v>46150</v>
      </c>
      <c r="C11891" t="s">
        <v>162</v>
      </c>
      <c r="D11891" t="s">
        <v>68</v>
      </c>
      <c r="E11891" t="s">
        <v>35</v>
      </c>
      <c r="F11891" t="s">
        <v>54</v>
      </c>
      <c r="G11891">
        <v>2</v>
      </c>
      <c r="H11891">
        <v>14.1</v>
      </c>
      <c r="I11891" t="s">
        <v>185</v>
      </c>
      <c r="J11891" t="s">
        <v>69</v>
      </c>
      <c r="K11891">
        <v>1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 t="s">
        <v>83</v>
      </c>
      <c r="R11891" t="s">
        <v>83</v>
      </c>
      <c r="S11891" t="s">
        <v>83</v>
      </c>
      <c r="T11891" t="str">
        <f>_xlfn.XLOOKUP(A11891,MI_Match_Analysis!$A$2:$A$8,MI_Match_Analysis!$F$2:$F$8,"Not Found")</f>
        <v>Not Found</v>
      </c>
    </row>
    <row r="11892" spans="1:20" hidden="1" x14ac:dyDescent="0.3">
      <c r="A11892">
        <v>51</v>
      </c>
      <c r="B11892" s="1">
        <v>46150</v>
      </c>
      <c r="C11892" t="s">
        <v>162</v>
      </c>
      <c r="D11892" t="s">
        <v>68</v>
      </c>
      <c r="E11892" t="s">
        <v>35</v>
      </c>
      <c r="F11892" t="s">
        <v>54</v>
      </c>
      <c r="G11892">
        <v>2</v>
      </c>
      <c r="H11892">
        <v>14.2</v>
      </c>
      <c r="I11892" t="s">
        <v>181</v>
      </c>
      <c r="J11892" t="s">
        <v>69</v>
      </c>
      <c r="K11892">
        <v>6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 t="s">
        <v>83</v>
      </c>
      <c r="R11892" t="s">
        <v>83</v>
      </c>
      <c r="S11892" t="s">
        <v>83</v>
      </c>
      <c r="T11892" t="str">
        <f>_xlfn.XLOOKUP(A11892,MI_Match_Analysis!$A$2:$A$8,MI_Match_Analysis!$F$2:$F$8,"Not Found")</f>
        <v>Not Found</v>
      </c>
    </row>
    <row r="11893" spans="1:20" hidden="1" x14ac:dyDescent="0.3">
      <c r="A11893">
        <v>52</v>
      </c>
      <c r="B11893" s="1">
        <v>46151</v>
      </c>
      <c r="C11893" t="s">
        <v>162</v>
      </c>
      <c r="D11893" t="s">
        <v>138</v>
      </c>
      <c r="E11893" t="s">
        <v>48</v>
      </c>
      <c r="F11893" t="s">
        <v>40</v>
      </c>
      <c r="G11893">
        <v>1</v>
      </c>
      <c r="H11893">
        <v>0.1</v>
      </c>
      <c r="I11893" t="s">
        <v>213</v>
      </c>
      <c r="J11893" t="s">
        <v>44</v>
      </c>
      <c r="K11893">
        <v>4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 t="s">
        <v>83</v>
      </c>
      <c r="R11893" t="s">
        <v>83</v>
      </c>
      <c r="S11893" t="s">
        <v>83</v>
      </c>
      <c r="T11893" t="str">
        <f>_xlfn.XLOOKUP(A11893,MI_Match_Analysis!$A$2:$A$8,MI_Match_Analysis!$F$2:$F$8,"Not Found")</f>
        <v>Not Found</v>
      </c>
    </row>
    <row r="11894" spans="1:20" hidden="1" x14ac:dyDescent="0.3">
      <c r="A11894">
        <v>52</v>
      </c>
      <c r="B11894" s="1">
        <v>46151</v>
      </c>
      <c r="C11894" t="s">
        <v>162</v>
      </c>
      <c r="D11894" t="s">
        <v>138</v>
      </c>
      <c r="E11894" t="s">
        <v>48</v>
      </c>
      <c r="F11894" t="s">
        <v>40</v>
      </c>
      <c r="G11894">
        <v>1</v>
      </c>
      <c r="H11894">
        <v>0.2</v>
      </c>
      <c r="I11894" t="s">
        <v>213</v>
      </c>
      <c r="J11894" t="s">
        <v>44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 t="s">
        <v>83</v>
      </c>
      <c r="R11894" t="s">
        <v>83</v>
      </c>
      <c r="S11894" t="s">
        <v>83</v>
      </c>
      <c r="T11894" t="str">
        <f>_xlfn.XLOOKUP(A11894,MI_Match_Analysis!$A$2:$A$8,MI_Match_Analysis!$F$2:$F$8,"Not Found")</f>
        <v>Not Found</v>
      </c>
    </row>
    <row r="11895" spans="1:20" hidden="1" x14ac:dyDescent="0.3">
      <c r="A11895">
        <v>52</v>
      </c>
      <c r="B11895" s="1">
        <v>46151</v>
      </c>
      <c r="C11895" t="s">
        <v>162</v>
      </c>
      <c r="D11895" t="s">
        <v>138</v>
      </c>
      <c r="E11895" t="s">
        <v>48</v>
      </c>
      <c r="F11895" t="s">
        <v>40</v>
      </c>
      <c r="G11895">
        <v>1</v>
      </c>
      <c r="H11895">
        <v>0.2</v>
      </c>
      <c r="I11895" t="s">
        <v>213</v>
      </c>
      <c r="J11895" t="s">
        <v>44</v>
      </c>
      <c r="K11895">
        <v>0</v>
      </c>
      <c r="L11895">
        <v>1</v>
      </c>
      <c r="M11895">
        <v>1</v>
      </c>
      <c r="N11895">
        <v>0</v>
      </c>
      <c r="O11895">
        <v>0</v>
      </c>
      <c r="P11895">
        <v>0</v>
      </c>
      <c r="Q11895" t="s">
        <v>83</v>
      </c>
      <c r="R11895" t="s">
        <v>83</v>
      </c>
      <c r="S11895" t="s">
        <v>83</v>
      </c>
      <c r="T11895" t="str">
        <f>_xlfn.XLOOKUP(A11895,MI_Match_Analysis!$A$2:$A$8,MI_Match_Analysis!$F$2:$F$8,"Not Found")</f>
        <v>Not Found</v>
      </c>
    </row>
    <row r="11896" spans="1:20" hidden="1" x14ac:dyDescent="0.3">
      <c r="A11896">
        <v>52</v>
      </c>
      <c r="B11896" s="1">
        <v>46151</v>
      </c>
      <c r="C11896" t="s">
        <v>162</v>
      </c>
      <c r="D11896" t="s">
        <v>138</v>
      </c>
      <c r="E11896" t="s">
        <v>48</v>
      </c>
      <c r="F11896" t="s">
        <v>40</v>
      </c>
      <c r="G11896">
        <v>1</v>
      </c>
      <c r="H11896">
        <v>0.3</v>
      </c>
      <c r="I11896" t="s">
        <v>116</v>
      </c>
      <c r="J11896" t="s">
        <v>44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 t="s">
        <v>83</v>
      </c>
      <c r="R11896" t="s">
        <v>83</v>
      </c>
      <c r="S11896" t="s">
        <v>83</v>
      </c>
      <c r="T11896" t="str">
        <f>_xlfn.XLOOKUP(A11896,MI_Match_Analysis!$A$2:$A$8,MI_Match_Analysis!$F$2:$F$8,"Not Found")</f>
        <v>Not Found</v>
      </c>
    </row>
    <row r="11897" spans="1:20" hidden="1" x14ac:dyDescent="0.3">
      <c r="A11897">
        <v>52</v>
      </c>
      <c r="B11897" s="1">
        <v>46151</v>
      </c>
      <c r="C11897" t="s">
        <v>162</v>
      </c>
      <c r="D11897" t="s">
        <v>138</v>
      </c>
      <c r="E11897" t="s">
        <v>48</v>
      </c>
      <c r="F11897" t="s">
        <v>40</v>
      </c>
      <c r="G11897">
        <v>1</v>
      </c>
      <c r="H11897">
        <v>0.3</v>
      </c>
      <c r="I11897" t="s">
        <v>116</v>
      </c>
      <c r="J11897" t="s">
        <v>44</v>
      </c>
      <c r="K11897">
        <v>0</v>
      </c>
      <c r="L11897">
        <v>1</v>
      </c>
      <c r="M11897">
        <v>1</v>
      </c>
      <c r="N11897">
        <v>0</v>
      </c>
      <c r="O11897">
        <v>0</v>
      </c>
      <c r="P11897">
        <v>0</v>
      </c>
      <c r="Q11897" t="s">
        <v>83</v>
      </c>
      <c r="R11897" t="s">
        <v>83</v>
      </c>
      <c r="S11897" t="s">
        <v>83</v>
      </c>
      <c r="T11897" t="str">
        <f>_xlfn.XLOOKUP(A11897,MI_Match_Analysis!$A$2:$A$8,MI_Match_Analysis!$F$2:$F$8,"Not Found")</f>
        <v>Not Found</v>
      </c>
    </row>
    <row r="11898" spans="1:20" hidden="1" x14ac:dyDescent="0.3">
      <c r="A11898">
        <v>52</v>
      </c>
      <c r="B11898" s="1">
        <v>46151</v>
      </c>
      <c r="C11898" t="s">
        <v>162</v>
      </c>
      <c r="D11898" t="s">
        <v>138</v>
      </c>
      <c r="E11898" t="s">
        <v>48</v>
      </c>
      <c r="F11898" t="s">
        <v>40</v>
      </c>
      <c r="G11898">
        <v>1</v>
      </c>
      <c r="H11898">
        <v>0.3</v>
      </c>
      <c r="I11898" t="s">
        <v>116</v>
      </c>
      <c r="J11898" t="s">
        <v>44</v>
      </c>
      <c r="K11898">
        <v>0</v>
      </c>
      <c r="L11898">
        <v>5</v>
      </c>
      <c r="M11898">
        <v>1</v>
      </c>
      <c r="N11898">
        <v>0</v>
      </c>
      <c r="O11898">
        <v>0</v>
      </c>
      <c r="P11898">
        <v>0</v>
      </c>
      <c r="Q11898" t="s">
        <v>83</v>
      </c>
      <c r="R11898" t="s">
        <v>83</v>
      </c>
      <c r="S11898" t="s">
        <v>83</v>
      </c>
      <c r="T11898" t="str">
        <f>_xlfn.XLOOKUP(A11898,MI_Match_Analysis!$A$2:$A$8,MI_Match_Analysis!$F$2:$F$8,"Not Found")</f>
        <v>Not Found</v>
      </c>
    </row>
    <row r="11899" spans="1:20" hidden="1" x14ac:dyDescent="0.3">
      <c r="A11899">
        <v>52</v>
      </c>
      <c r="B11899" s="1">
        <v>46151</v>
      </c>
      <c r="C11899" t="s">
        <v>162</v>
      </c>
      <c r="D11899" t="s">
        <v>138</v>
      </c>
      <c r="E11899" t="s">
        <v>48</v>
      </c>
      <c r="F11899" t="s">
        <v>40</v>
      </c>
      <c r="G11899">
        <v>1</v>
      </c>
      <c r="H11899">
        <v>0.3</v>
      </c>
      <c r="I11899" t="s">
        <v>213</v>
      </c>
      <c r="J11899" t="s">
        <v>44</v>
      </c>
      <c r="K11899">
        <v>1</v>
      </c>
      <c r="L11899">
        <v>1</v>
      </c>
      <c r="M11899">
        <v>0</v>
      </c>
      <c r="N11899">
        <v>0</v>
      </c>
      <c r="O11899">
        <v>0</v>
      </c>
      <c r="P11899">
        <v>1</v>
      </c>
      <c r="Q11899" t="s">
        <v>83</v>
      </c>
      <c r="R11899" t="s">
        <v>83</v>
      </c>
      <c r="S11899" t="s">
        <v>83</v>
      </c>
      <c r="T11899" t="str">
        <f>_xlfn.XLOOKUP(A11899,MI_Match_Analysis!$A$2:$A$8,MI_Match_Analysis!$F$2:$F$8,"Not Found")</f>
        <v>Not Found</v>
      </c>
    </row>
    <row r="11900" spans="1:20" hidden="1" x14ac:dyDescent="0.3">
      <c r="A11900">
        <v>52</v>
      </c>
      <c r="B11900" s="1">
        <v>46151</v>
      </c>
      <c r="C11900" t="s">
        <v>162</v>
      </c>
      <c r="D11900" t="s">
        <v>138</v>
      </c>
      <c r="E11900" t="s">
        <v>48</v>
      </c>
      <c r="F11900" t="s">
        <v>40</v>
      </c>
      <c r="G11900">
        <v>1</v>
      </c>
      <c r="H11900">
        <v>0.4</v>
      </c>
      <c r="I11900" t="s">
        <v>116</v>
      </c>
      <c r="J11900" t="s">
        <v>44</v>
      </c>
      <c r="K11900">
        <v>1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 t="s">
        <v>83</v>
      </c>
      <c r="R11900" t="s">
        <v>83</v>
      </c>
      <c r="S11900" t="s">
        <v>83</v>
      </c>
      <c r="T11900" t="str">
        <f>_xlfn.XLOOKUP(A11900,MI_Match_Analysis!$A$2:$A$8,MI_Match_Analysis!$F$2:$F$8,"Not Found")</f>
        <v>Not Found</v>
      </c>
    </row>
    <row r="11901" spans="1:20" hidden="1" x14ac:dyDescent="0.3">
      <c r="A11901">
        <v>52</v>
      </c>
      <c r="B11901" s="1">
        <v>46151</v>
      </c>
      <c r="C11901" t="s">
        <v>162</v>
      </c>
      <c r="D11901" t="s">
        <v>138</v>
      </c>
      <c r="E11901" t="s">
        <v>48</v>
      </c>
      <c r="F11901" t="s">
        <v>40</v>
      </c>
      <c r="G11901">
        <v>1</v>
      </c>
      <c r="H11901">
        <v>0.5</v>
      </c>
      <c r="I11901" t="s">
        <v>213</v>
      </c>
      <c r="J11901" t="s">
        <v>44</v>
      </c>
      <c r="K11901">
        <v>2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 t="s">
        <v>83</v>
      </c>
      <c r="R11901" t="s">
        <v>83</v>
      </c>
      <c r="S11901" t="s">
        <v>83</v>
      </c>
      <c r="T11901" t="str">
        <f>_xlfn.XLOOKUP(A11901,MI_Match_Analysis!$A$2:$A$8,MI_Match_Analysis!$F$2:$F$8,"Not Found")</f>
        <v>Not Found</v>
      </c>
    </row>
    <row r="11902" spans="1:20" hidden="1" x14ac:dyDescent="0.3">
      <c r="A11902">
        <v>52</v>
      </c>
      <c r="B11902" s="1">
        <v>46151</v>
      </c>
      <c r="C11902" t="s">
        <v>162</v>
      </c>
      <c r="D11902" t="s">
        <v>138</v>
      </c>
      <c r="E11902" t="s">
        <v>48</v>
      </c>
      <c r="F11902" t="s">
        <v>40</v>
      </c>
      <c r="G11902">
        <v>1</v>
      </c>
      <c r="H11902">
        <v>0.6</v>
      </c>
      <c r="I11902" t="s">
        <v>213</v>
      </c>
      <c r="J11902" t="s">
        <v>44</v>
      </c>
      <c r="K11902">
        <v>1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 t="s">
        <v>83</v>
      </c>
      <c r="R11902" t="s">
        <v>83</v>
      </c>
      <c r="S11902" t="s">
        <v>83</v>
      </c>
      <c r="T11902" t="str">
        <f>_xlfn.XLOOKUP(A11902,MI_Match_Analysis!$A$2:$A$8,MI_Match_Analysis!$F$2:$F$8,"Not Found")</f>
        <v>Not Found</v>
      </c>
    </row>
    <row r="11903" spans="1:20" hidden="1" x14ac:dyDescent="0.3">
      <c r="A11903">
        <v>52</v>
      </c>
      <c r="B11903" s="1">
        <v>46151</v>
      </c>
      <c r="C11903" t="s">
        <v>162</v>
      </c>
      <c r="D11903" t="s">
        <v>138</v>
      </c>
      <c r="E11903" t="s">
        <v>48</v>
      </c>
      <c r="F11903" t="s">
        <v>40</v>
      </c>
      <c r="G11903">
        <v>1</v>
      </c>
      <c r="H11903">
        <v>1.1000000000000001</v>
      </c>
      <c r="I11903" t="s">
        <v>213</v>
      </c>
      <c r="J11903" t="s">
        <v>251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 t="s">
        <v>83</v>
      </c>
      <c r="R11903" t="s">
        <v>83</v>
      </c>
      <c r="S11903" t="s">
        <v>83</v>
      </c>
      <c r="T11903" t="str">
        <f>_xlfn.XLOOKUP(A11903,MI_Match_Analysis!$A$2:$A$8,MI_Match_Analysis!$F$2:$F$8,"Not Found")</f>
        <v>Not Found</v>
      </c>
    </row>
    <row r="11904" spans="1:20" hidden="1" x14ac:dyDescent="0.3">
      <c r="A11904">
        <v>52</v>
      </c>
      <c r="B11904" s="1">
        <v>46151</v>
      </c>
      <c r="C11904" t="s">
        <v>162</v>
      </c>
      <c r="D11904" t="s">
        <v>138</v>
      </c>
      <c r="E11904" t="s">
        <v>48</v>
      </c>
      <c r="F11904" t="s">
        <v>40</v>
      </c>
      <c r="G11904">
        <v>1</v>
      </c>
      <c r="H11904">
        <v>1.2</v>
      </c>
      <c r="I11904" t="s">
        <v>213</v>
      </c>
      <c r="J11904" t="s">
        <v>251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 t="s">
        <v>83</v>
      </c>
      <c r="R11904" t="s">
        <v>83</v>
      </c>
      <c r="S11904" t="s">
        <v>83</v>
      </c>
      <c r="T11904" t="str">
        <f>_xlfn.XLOOKUP(A11904,MI_Match_Analysis!$A$2:$A$8,MI_Match_Analysis!$F$2:$F$8,"Not Found")</f>
        <v>Not Found</v>
      </c>
    </row>
    <row r="11905" spans="1:20" hidden="1" x14ac:dyDescent="0.3">
      <c r="A11905">
        <v>52</v>
      </c>
      <c r="B11905" s="1">
        <v>46151</v>
      </c>
      <c r="C11905" t="s">
        <v>162</v>
      </c>
      <c r="D11905" t="s">
        <v>138</v>
      </c>
      <c r="E11905" t="s">
        <v>48</v>
      </c>
      <c r="F11905" t="s">
        <v>40</v>
      </c>
      <c r="G11905">
        <v>1</v>
      </c>
      <c r="H11905">
        <v>1.3</v>
      </c>
      <c r="I11905" t="s">
        <v>116</v>
      </c>
      <c r="J11905" t="s">
        <v>251</v>
      </c>
      <c r="K11905">
        <v>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 t="s">
        <v>83</v>
      </c>
      <c r="R11905" t="s">
        <v>83</v>
      </c>
      <c r="S11905" t="s">
        <v>83</v>
      </c>
      <c r="T11905" t="str">
        <f>_xlfn.XLOOKUP(A11905,MI_Match_Analysis!$A$2:$A$8,MI_Match_Analysis!$F$2:$F$8,"Not Found")</f>
        <v>Not Found</v>
      </c>
    </row>
    <row r="11906" spans="1:20" hidden="1" x14ac:dyDescent="0.3">
      <c r="A11906">
        <v>52</v>
      </c>
      <c r="B11906" s="1">
        <v>46151</v>
      </c>
      <c r="C11906" t="s">
        <v>162</v>
      </c>
      <c r="D11906" t="s">
        <v>138</v>
      </c>
      <c r="E11906" t="s">
        <v>48</v>
      </c>
      <c r="F11906" t="s">
        <v>40</v>
      </c>
      <c r="G11906">
        <v>1</v>
      </c>
      <c r="H11906">
        <v>1.4</v>
      </c>
      <c r="I11906" t="s">
        <v>213</v>
      </c>
      <c r="J11906" t="s">
        <v>251</v>
      </c>
      <c r="K11906">
        <v>0</v>
      </c>
      <c r="L11906">
        <v>1</v>
      </c>
      <c r="M11906">
        <v>1</v>
      </c>
      <c r="N11906">
        <v>0</v>
      </c>
      <c r="O11906">
        <v>0</v>
      </c>
      <c r="P11906">
        <v>0</v>
      </c>
      <c r="Q11906" t="s">
        <v>83</v>
      </c>
      <c r="R11906" t="s">
        <v>83</v>
      </c>
      <c r="S11906" t="s">
        <v>83</v>
      </c>
      <c r="T11906" t="str">
        <f>_xlfn.XLOOKUP(A11906,MI_Match_Analysis!$A$2:$A$8,MI_Match_Analysis!$F$2:$F$8,"Not Found")</f>
        <v>Not Found</v>
      </c>
    </row>
    <row r="11907" spans="1:20" hidden="1" x14ac:dyDescent="0.3">
      <c r="A11907">
        <v>52</v>
      </c>
      <c r="B11907" s="1">
        <v>46151</v>
      </c>
      <c r="C11907" t="s">
        <v>162</v>
      </c>
      <c r="D11907" t="s">
        <v>138</v>
      </c>
      <c r="E11907" t="s">
        <v>48</v>
      </c>
      <c r="F11907" t="s">
        <v>40</v>
      </c>
      <c r="G11907">
        <v>1</v>
      </c>
      <c r="H11907">
        <v>1.4</v>
      </c>
      <c r="I11907" t="s">
        <v>213</v>
      </c>
      <c r="J11907" t="s">
        <v>251</v>
      </c>
      <c r="K11907">
        <v>4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 t="s">
        <v>83</v>
      </c>
      <c r="R11907" t="s">
        <v>83</v>
      </c>
      <c r="S11907" t="s">
        <v>83</v>
      </c>
      <c r="T11907" t="str">
        <f>_xlfn.XLOOKUP(A11907,MI_Match_Analysis!$A$2:$A$8,MI_Match_Analysis!$F$2:$F$8,"Not Found")</f>
        <v>Not Found</v>
      </c>
    </row>
    <row r="11908" spans="1:20" hidden="1" x14ac:dyDescent="0.3">
      <c r="A11908">
        <v>52</v>
      </c>
      <c r="B11908" s="1">
        <v>46151</v>
      </c>
      <c r="C11908" t="s">
        <v>162</v>
      </c>
      <c r="D11908" t="s">
        <v>138</v>
      </c>
      <c r="E11908" t="s">
        <v>48</v>
      </c>
      <c r="F11908" t="s">
        <v>40</v>
      </c>
      <c r="G11908">
        <v>1</v>
      </c>
      <c r="H11908">
        <v>1.5</v>
      </c>
      <c r="I11908" t="s">
        <v>213</v>
      </c>
      <c r="J11908" t="s">
        <v>251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 t="s">
        <v>83</v>
      </c>
      <c r="R11908" t="s">
        <v>83</v>
      </c>
      <c r="S11908" t="s">
        <v>83</v>
      </c>
      <c r="T11908" t="str">
        <f>_xlfn.XLOOKUP(A11908,MI_Match_Analysis!$A$2:$A$8,MI_Match_Analysis!$F$2:$F$8,"Not Found")</f>
        <v>Not Found</v>
      </c>
    </row>
    <row r="11909" spans="1:20" hidden="1" x14ac:dyDescent="0.3">
      <c r="A11909">
        <v>52</v>
      </c>
      <c r="B11909" s="1">
        <v>46151</v>
      </c>
      <c r="C11909" t="s">
        <v>162</v>
      </c>
      <c r="D11909" t="s">
        <v>138</v>
      </c>
      <c r="E11909" t="s">
        <v>48</v>
      </c>
      <c r="F11909" t="s">
        <v>40</v>
      </c>
      <c r="G11909">
        <v>1</v>
      </c>
      <c r="H11909">
        <v>1.6</v>
      </c>
      <c r="I11909" t="s">
        <v>213</v>
      </c>
      <c r="J11909" t="s">
        <v>251</v>
      </c>
      <c r="K11909">
        <v>1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 t="s">
        <v>83</v>
      </c>
      <c r="R11909" t="s">
        <v>83</v>
      </c>
      <c r="S11909" t="s">
        <v>83</v>
      </c>
      <c r="T11909" t="str">
        <f>_xlfn.XLOOKUP(A11909,MI_Match_Analysis!$A$2:$A$8,MI_Match_Analysis!$F$2:$F$8,"Not Found")</f>
        <v>Not Found</v>
      </c>
    </row>
    <row r="11910" spans="1:20" hidden="1" x14ac:dyDescent="0.3">
      <c r="A11910">
        <v>52</v>
      </c>
      <c r="B11910" s="1">
        <v>46151</v>
      </c>
      <c r="C11910" t="s">
        <v>162</v>
      </c>
      <c r="D11910" t="s">
        <v>138</v>
      </c>
      <c r="E11910" t="s">
        <v>48</v>
      </c>
      <c r="F11910" t="s">
        <v>40</v>
      </c>
      <c r="G11910">
        <v>1</v>
      </c>
      <c r="H11910">
        <v>2.1</v>
      </c>
      <c r="I11910" t="s">
        <v>213</v>
      </c>
      <c r="J11910" t="s">
        <v>203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 t="s">
        <v>83</v>
      </c>
      <c r="R11910" t="s">
        <v>83</v>
      </c>
      <c r="S11910" t="s">
        <v>83</v>
      </c>
      <c r="T11910" t="str">
        <f>_xlfn.XLOOKUP(A11910,MI_Match_Analysis!$A$2:$A$8,MI_Match_Analysis!$F$2:$F$8,"Not Found")</f>
        <v>Not Found</v>
      </c>
    </row>
    <row r="11911" spans="1:20" hidden="1" x14ac:dyDescent="0.3">
      <c r="A11911">
        <v>52</v>
      </c>
      <c r="B11911" s="1">
        <v>46151</v>
      </c>
      <c r="C11911" t="s">
        <v>162</v>
      </c>
      <c r="D11911" t="s">
        <v>138</v>
      </c>
      <c r="E11911" t="s">
        <v>48</v>
      </c>
      <c r="F11911" t="s">
        <v>40</v>
      </c>
      <c r="G11911">
        <v>1</v>
      </c>
      <c r="H11911">
        <v>2.2000000000000002</v>
      </c>
      <c r="I11911" t="s">
        <v>213</v>
      </c>
      <c r="J11911" t="s">
        <v>203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 t="s">
        <v>83</v>
      </c>
      <c r="R11911" t="s">
        <v>83</v>
      </c>
      <c r="S11911" t="s">
        <v>83</v>
      </c>
      <c r="T11911" t="str">
        <f>_xlfn.XLOOKUP(A11911,MI_Match_Analysis!$A$2:$A$8,MI_Match_Analysis!$F$2:$F$8,"Not Found")</f>
        <v>Not Found</v>
      </c>
    </row>
    <row r="11912" spans="1:20" hidden="1" x14ac:dyDescent="0.3">
      <c r="A11912">
        <v>52</v>
      </c>
      <c r="B11912" s="1">
        <v>46151</v>
      </c>
      <c r="C11912" t="s">
        <v>162</v>
      </c>
      <c r="D11912" t="s">
        <v>138</v>
      </c>
      <c r="E11912" t="s">
        <v>48</v>
      </c>
      <c r="F11912" t="s">
        <v>40</v>
      </c>
      <c r="G11912">
        <v>1</v>
      </c>
      <c r="H11912">
        <v>2.2000000000000002</v>
      </c>
      <c r="I11912" t="s">
        <v>213</v>
      </c>
      <c r="J11912" t="s">
        <v>203</v>
      </c>
      <c r="K11912">
        <v>0</v>
      </c>
      <c r="L11912">
        <v>1</v>
      </c>
      <c r="M11912">
        <v>1</v>
      </c>
      <c r="N11912">
        <v>0</v>
      </c>
      <c r="O11912">
        <v>0</v>
      </c>
      <c r="P11912">
        <v>0</v>
      </c>
      <c r="Q11912" t="s">
        <v>83</v>
      </c>
      <c r="R11912" t="s">
        <v>83</v>
      </c>
      <c r="S11912" t="s">
        <v>83</v>
      </c>
      <c r="T11912" t="str">
        <f>_xlfn.XLOOKUP(A11912,MI_Match_Analysis!$A$2:$A$8,MI_Match_Analysis!$F$2:$F$8,"Not Found")</f>
        <v>Not Found</v>
      </c>
    </row>
    <row r="11913" spans="1:20" hidden="1" x14ac:dyDescent="0.3">
      <c r="A11913">
        <v>52</v>
      </c>
      <c r="B11913" s="1">
        <v>46151</v>
      </c>
      <c r="C11913" t="s">
        <v>162</v>
      </c>
      <c r="D11913" t="s">
        <v>138</v>
      </c>
      <c r="E11913" t="s">
        <v>48</v>
      </c>
      <c r="F11913" t="s">
        <v>40</v>
      </c>
      <c r="G11913">
        <v>1</v>
      </c>
      <c r="H11913">
        <v>2.2999999999999998</v>
      </c>
      <c r="I11913" t="s">
        <v>213</v>
      </c>
      <c r="J11913" t="s">
        <v>203</v>
      </c>
      <c r="K11913">
        <v>4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 t="s">
        <v>83</v>
      </c>
      <c r="R11913" t="s">
        <v>83</v>
      </c>
      <c r="S11913" t="s">
        <v>83</v>
      </c>
      <c r="T11913" t="str">
        <f>_xlfn.XLOOKUP(A11913,MI_Match_Analysis!$A$2:$A$8,MI_Match_Analysis!$F$2:$F$8,"Not Found")</f>
        <v>Not Found</v>
      </c>
    </row>
    <row r="11914" spans="1:20" hidden="1" x14ac:dyDescent="0.3">
      <c r="A11914">
        <v>52</v>
      </c>
      <c r="B11914" s="1">
        <v>46151</v>
      </c>
      <c r="C11914" t="s">
        <v>162</v>
      </c>
      <c r="D11914" t="s">
        <v>138</v>
      </c>
      <c r="E11914" t="s">
        <v>48</v>
      </c>
      <c r="F11914" t="s">
        <v>40</v>
      </c>
      <c r="G11914">
        <v>1</v>
      </c>
      <c r="H11914">
        <v>2.4</v>
      </c>
      <c r="I11914" t="s">
        <v>213</v>
      </c>
      <c r="J11914" t="s">
        <v>203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 t="s">
        <v>83</v>
      </c>
      <c r="R11914" t="s">
        <v>83</v>
      </c>
      <c r="S11914" t="s">
        <v>83</v>
      </c>
      <c r="T11914" t="str">
        <f>_xlfn.XLOOKUP(A11914,MI_Match_Analysis!$A$2:$A$8,MI_Match_Analysis!$F$2:$F$8,"Not Found")</f>
        <v>Not Found</v>
      </c>
    </row>
    <row r="11915" spans="1:20" hidden="1" x14ac:dyDescent="0.3">
      <c r="A11915">
        <v>52</v>
      </c>
      <c r="B11915" s="1">
        <v>46151</v>
      </c>
      <c r="C11915" t="s">
        <v>162</v>
      </c>
      <c r="D11915" t="s">
        <v>138</v>
      </c>
      <c r="E11915" t="s">
        <v>48</v>
      </c>
      <c r="F11915" t="s">
        <v>40</v>
      </c>
      <c r="G11915">
        <v>1</v>
      </c>
      <c r="H11915">
        <v>2.5</v>
      </c>
      <c r="I11915" t="s">
        <v>213</v>
      </c>
      <c r="J11915" t="s">
        <v>203</v>
      </c>
      <c r="K11915">
        <v>6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 t="s">
        <v>83</v>
      </c>
      <c r="R11915" t="s">
        <v>83</v>
      </c>
      <c r="S11915" t="s">
        <v>83</v>
      </c>
      <c r="T11915" t="str">
        <f>_xlfn.XLOOKUP(A11915,MI_Match_Analysis!$A$2:$A$8,MI_Match_Analysis!$F$2:$F$8,"Not Found")</f>
        <v>Not Found</v>
      </c>
    </row>
    <row r="11916" spans="1:20" hidden="1" x14ac:dyDescent="0.3">
      <c r="A11916">
        <v>52</v>
      </c>
      <c r="B11916" s="1">
        <v>46151</v>
      </c>
      <c r="C11916" t="s">
        <v>162</v>
      </c>
      <c r="D11916" t="s">
        <v>138</v>
      </c>
      <c r="E11916" t="s">
        <v>48</v>
      </c>
      <c r="F11916" t="s">
        <v>40</v>
      </c>
      <c r="G11916">
        <v>1</v>
      </c>
      <c r="H11916">
        <v>2.6</v>
      </c>
      <c r="I11916" t="s">
        <v>213</v>
      </c>
      <c r="J11916" t="s">
        <v>203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 t="s">
        <v>83</v>
      </c>
      <c r="R11916" t="s">
        <v>83</v>
      </c>
      <c r="S11916" t="s">
        <v>83</v>
      </c>
      <c r="T11916" t="str">
        <f>_xlfn.XLOOKUP(A11916,MI_Match_Analysis!$A$2:$A$8,MI_Match_Analysis!$F$2:$F$8,"Not Found")</f>
        <v>Not Found</v>
      </c>
    </row>
    <row r="11917" spans="1:20" hidden="1" x14ac:dyDescent="0.3">
      <c r="A11917">
        <v>52</v>
      </c>
      <c r="B11917" s="1">
        <v>46151</v>
      </c>
      <c r="C11917" t="s">
        <v>162</v>
      </c>
      <c r="D11917" t="s">
        <v>138</v>
      </c>
      <c r="E11917" t="s">
        <v>48</v>
      </c>
      <c r="F11917" t="s">
        <v>40</v>
      </c>
      <c r="G11917">
        <v>1</v>
      </c>
      <c r="H11917">
        <v>3.1</v>
      </c>
      <c r="I11917" t="s">
        <v>116</v>
      </c>
      <c r="J11917" t="s">
        <v>251</v>
      </c>
      <c r="K11917">
        <v>4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 t="s">
        <v>83</v>
      </c>
      <c r="R11917" t="s">
        <v>83</v>
      </c>
      <c r="S11917" t="s">
        <v>83</v>
      </c>
      <c r="T11917" t="str">
        <f>_xlfn.XLOOKUP(A11917,MI_Match_Analysis!$A$2:$A$8,MI_Match_Analysis!$F$2:$F$8,"Not Found")</f>
        <v>Not Found</v>
      </c>
    </row>
    <row r="11918" spans="1:20" hidden="1" x14ac:dyDescent="0.3">
      <c r="A11918">
        <v>52</v>
      </c>
      <c r="B11918" s="1">
        <v>46151</v>
      </c>
      <c r="C11918" t="s">
        <v>162</v>
      </c>
      <c r="D11918" t="s">
        <v>138</v>
      </c>
      <c r="E11918" t="s">
        <v>48</v>
      </c>
      <c r="F11918" t="s">
        <v>40</v>
      </c>
      <c r="G11918">
        <v>1</v>
      </c>
      <c r="H11918">
        <v>3.2</v>
      </c>
      <c r="I11918" t="s">
        <v>116</v>
      </c>
      <c r="J11918" t="s">
        <v>251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 t="s">
        <v>83</v>
      </c>
      <c r="R11918" t="s">
        <v>83</v>
      </c>
      <c r="S11918" t="s">
        <v>83</v>
      </c>
      <c r="T11918" t="str">
        <f>_xlfn.XLOOKUP(A11918,MI_Match_Analysis!$A$2:$A$8,MI_Match_Analysis!$F$2:$F$8,"Not Found")</f>
        <v>Not Found</v>
      </c>
    </row>
    <row r="11919" spans="1:20" hidden="1" x14ac:dyDescent="0.3">
      <c r="A11919">
        <v>52</v>
      </c>
      <c r="B11919" s="1">
        <v>46151</v>
      </c>
      <c r="C11919" t="s">
        <v>162</v>
      </c>
      <c r="D11919" t="s">
        <v>138</v>
      </c>
      <c r="E11919" t="s">
        <v>48</v>
      </c>
      <c r="F11919" t="s">
        <v>40</v>
      </c>
      <c r="G11919">
        <v>1</v>
      </c>
      <c r="H11919">
        <v>3.3</v>
      </c>
      <c r="I11919" t="s">
        <v>213</v>
      </c>
      <c r="J11919" t="s">
        <v>251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 t="s">
        <v>83</v>
      </c>
      <c r="R11919" t="s">
        <v>83</v>
      </c>
      <c r="S11919" t="s">
        <v>83</v>
      </c>
      <c r="T11919" t="str">
        <f>_xlfn.XLOOKUP(A11919,MI_Match_Analysis!$A$2:$A$8,MI_Match_Analysis!$F$2:$F$8,"Not Found")</f>
        <v>Not Found</v>
      </c>
    </row>
    <row r="11920" spans="1:20" hidden="1" x14ac:dyDescent="0.3">
      <c r="A11920">
        <v>52</v>
      </c>
      <c r="B11920" s="1">
        <v>46151</v>
      </c>
      <c r="C11920" t="s">
        <v>162</v>
      </c>
      <c r="D11920" t="s">
        <v>138</v>
      </c>
      <c r="E11920" t="s">
        <v>48</v>
      </c>
      <c r="F11920" t="s">
        <v>40</v>
      </c>
      <c r="G11920">
        <v>1</v>
      </c>
      <c r="H11920">
        <v>3.4</v>
      </c>
      <c r="I11920" t="s">
        <v>213</v>
      </c>
      <c r="J11920" t="s">
        <v>251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 t="s">
        <v>83</v>
      </c>
      <c r="R11920" t="s">
        <v>83</v>
      </c>
      <c r="S11920" t="s">
        <v>83</v>
      </c>
      <c r="T11920" t="str">
        <f>_xlfn.XLOOKUP(A11920,MI_Match_Analysis!$A$2:$A$8,MI_Match_Analysis!$F$2:$F$8,"Not Found")</f>
        <v>Not Found</v>
      </c>
    </row>
    <row r="11921" spans="1:20" hidden="1" x14ac:dyDescent="0.3">
      <c r="A11921">
        <v>52</v>
      </c>
      <c r="B11921" s="1">
        <v>46151</v>
      </c>
      <c r="C11921" t="s">
        <v>162</v>
      </c>
      <c r="D11921" t="s">
        <v>138</v>
      </c>
      <c r="E11921" t="s">
        <v>48</v>
      </c>
      <c r="F11921" t="s">
        <v>40</v>
      </c>
      <c r="G11921">
        <v>1</v>
      </c>
      <c r="H11921">
        <v>3.5</v>
      </c>
      <c r="I11921" t="s">
        <v>213</v>
      </c>
      <c r="J11921" t="s">
        <v>251</v>
      </c>
      <c r="K11921">
        <v>6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 t="s">
        <v>83</v>
      </c>
      <c r="R11921" t="s">
        <v>83</v>
      </c>
      <c r="S11921" t="s">
        <v>83</v>
      </c>
      <c r="T11921" t="str">
        <f>_xlfn.XLOOKUP(A11921,MI_Match_Analysis!$A$2:$A$8,MI_Match_Analysis!$F$2:$F$8,"Not Found")</f>
        <v>Not Found</v>
      </c>
    </row>
    <row r="11922" spans="1:20" hidden="1" x14ac:dyDescent="0.3">
      <c r="A11922">
        <v>52</v>
      </c>
      <c r="B11922" s="1">
        <v>46151</v>
      </c>
      <c r="C11922" t="s">
        <v>162</v>
      </c>
      <c r="D11922" t="s">
        <v>138</v>
      </c>
      <c r="E11922" t="s">
        <v>48</v>
      </c>
      <c r="F11922" t="s">
        <v>40</v>
      </c>
      <c r="G11922">
        <v>1</v>
      </c>
      <c r="H11922">
        <v>3.6</v>
      </c>
      <c r="I11922" t="s">
        <v>213</v>
      </c>
      <c r="J11922" t="s">
        <v>251</v>
      </c>
      <c r="K11922">
        <v>4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 t="s">
        <v>83</v>
      </c>
      <c r="R11922" t="s">
        <v>83</v>
      </c>
      <c r="S11922" t="s">
        <v>83</v>
      </c>
      <c r="T11922" t="str">
        <f>_xlfn.XLOOKUP(A11922,MI_Match_Analysis!$A$2:$A$8,MI_Match_Analysis!$F$2:$F$8,"Not Found")</f>
        <v>Not Found</v>
      </c>
    </row>
    <row r="11923" spans="1:20" hidden="1" x14ac:dyDescent="0.3">
      <c r="A11923">
        <v>52</v>
      </c>
      <c r="B11923" s="1">
        <v>46151</v>
      </c>
      <c r="C11923" t="s">
        <v>162</v>
      </c>
      <c r="D11923" t="s">
        <v>138</v>
      </c>
      <c r="E11923" t="s">
        <v>48</v>
      </c>
      <c r="F11923" t="s">
        <v>40</v>
      </c>
      <c r="G11923">
        <v>1</v>
      </c>
      <c r="H11923">
        <v>4.0999999999999996</v>
      </c>
      <c r="I11923" t="s">
        <v>116</v>
      </c>
      <c r="J11923" t="s">
        <v>44</v>
      </c>
      <c r="K11923">
        <v>4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 t="s">
        <v>83</v>
      </c>
      <c r="R11923" t="s">
        <v>83</v>
      </c>
      <c r="S11923" t="s">
        <v>83</v>
      </c>
      <c r="T11923" t="str">
        <f>_xlfn.XLOOKUP(A11923,MI_Match_Analysis!$A$2:$A$8,MI_Match_Analysis!$F$2:$F$8,"Not Found")</f>
        <v>Not Found</v>
      </c>
    </row>
    <row r="11924" spans="1:20" hidden="1" x14ac:dyDescent="0.3">
      <c r="A11924">
        <v>52</v>
      </c>
      <c r="B11924" s="1">
        <v>46151</v>
      </c>
      <c r="C11924" t="s">
        <v>162</v>
      </c>
      <c r="D11924" t="s">
        <v>138</v>
      </c>
      <c r="E11924" t="s">
        <v>48</v>
      </c>
      <c r="F11924" t="s">
        <v>40</v>
      </c>
      <c r="G11924">
        <v>1</v>
      </c>
      <c r="H11924">
        <v>4.2</v>
      </c>
      <c r="I11924" t="s">
        <v>116</v>
      </c>
      <c r="J11924" t="s">
        <v>44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 t="s">
        <v>83</v>
      </c>
      <c r="R11924" t="s">
        <v>83</v>
      </c>
      <c r="S11924" t="s">
        <v>83</v>
      </c>
      <c r="T11924" t="str">
        <f>_xlfn.XLOOKUP(A11924,MI_Match_Analysis!$A$2:$A$8,MI_Match_Analysis!$F$2:$F$8,"Not Found")</f>
        <v>Not Found</v>
      </c>
    </row>
    <row r="11925" spans="1:20" hidden="1" x14ac:dyDescent="0.3">
      <c r="A11925">
        <v>52</v>
      </c>
      <c r="B11925" s="1">
        <v>46151</v>
      </c>
      <c r="C11925" t="s">
        <v>162</v>
      </c>
      <c r="D11925" t="s">
        <v>138</v>
      </c>
      <c r="E11925" t="s">
        <v>48</v>
      </c>
      <c r="F11925" t="s">
        <v>40</v>
      </c>
      <c r="G11925">
        <v>1</v>
      </c>
      <c r="H11925">
        <v>4.3</v>
      </c>
      <c r="I11925" t="s">
        <v>116</v>
      </c>
      <c r="J11925" t="s">
        <v>44</v>
      </c>
      <c r="K11925">
        <v>6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 t="s">
        <v>83</v>
      </c>
      <c r="R11925" t="s">
        <v>83</v>
      </c>
      <c r="S11925" t="s">
        <v>83</v>
      </c>
      <c r="T11925" t="str">
        <f>_xlfn.XLOOKUP(A11925,MI_Match_Analysis!$A$2:$A$8,MI_Match_Analysis!$F$2:$F$8,"Not Found")</f>
        <v>Not Found</v>
      </c>
    </row>
    <row r="11926" spans="1:20" hidden="1" x14ac:dyDescent="0.3">
      <c r="A11926">
        <v>52</v>
      </c>
      <c r="B11926" s="1">
        <v>46151</v>
      </c>
      <c r="C11926" t="s">
        <v>162</v>
      </c>
      <c r="D11926" t="s">
        <v>138</v>
      </c>
      <c r="E11926" t="s">
        <v>48</v>
      </c>
      <c r="F11926" t="s">
        <v>40</v>
      </c>
      <c r="G11926">
        <v>1</v>
      </c>
      <c r="H11926">
        <v>4.4000000000000004</v>
      </c>
      <c r="I11926" t="s">
        <v>116</v>
      </c>
      <c r="J11926" t="s">
        <v>44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 t="s">
        <v>83</v>
      </c>
      <c r="R11926" t="s">
        <v>83</v>
      </c>
      <c r="S11926" t="s">
        <v>83</v>
      </c>
      <c r="T11926" t="str">
        <f>_xlfn.XLOOKUP(A11926,MI_Match_Analysis!$A$2:$A$8,MI_Match_Analysis!$F$2:$F$8,"Not Found")</f>
        <v>Not Found</v>
      </c>
    </row>
    <row r="11927" spans="1:20" hidden="1" x14ac:dyDescent="0.3">
      <c r="A11927">
        <v>52</v>
      </c>
      <c r="B11927" s="1">
        <v>46151</v>
      </c>
      <c r="C11927" t="s">
        <v>162</v>
      </c>
      <c r="D11927" t="s">
        <v>138</v>
      </c>
      <c r="E11927" t="s">
        <v>48</v>
      </c>
      <c r="F11927" t="s">
        <v>40</v>
      </c>
      <c r="G11927">
        <v>1</v>
      </c>
      <c r="H11927">
        <v>4.5</v>
      </c>
      <c r="I11927" t="s">
        <v>116</v>
      </c>
      <c r="J11927" t="s">
        <v>44</v>
      </c>
      <c r="K11927">
        <v>4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 t="s">
        <v>83</v>
      </c>
      <c r="R11927" t="s">
        <v>83</v>
      </c>
      <c r="S11927" t="s">
        <v>83</v>
      </c>
      <c r="T11927" t="str">
        <f>_xlfn.XLOOKUP(A11927,MI_Match_Analysis!$A$2:$A$8,MI_Match_Analysis!$F$2:$F$8,"Not Found")</f>
        <v>Not Found</v>
      </c>
    </row>
    <row r="11928" spans="1:20" hidden="1" x14ac:dyDescent="0.3">
      <c r="A11928">
        <v>52</v>
      </c>
      <c r="B11928" s="1">
        <v>46151</v>
      </c>
      <c r="C11928" t="s">
        <v>162</v>
      </c>
      <c r="D11928" t="s">
        <v>138</v>
      </c>
      <c r="E11928" t="s">
        <v>48</v>
      </c>
      <c r="F11928" t="s">
        <v>40</v>
      </c>
      <c r="G11928">
        <v>1</v>
      </c>
      <c r="H11928">
        <v>4.5999999999999996</v>
      </c>
      <c r="I11928" t="s">
        <v>116</v>
      </c>
      <c r="J11928" t="s">
        <v>44</v>
      </c>
      <c r="K11928">
        <v>1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 t="s">
        <v>83</v>
      </c>
      <c r="R11928" t="s">
        <v>83</v>
      </c>
      <c r="S11928" t="s">
        <v>83</v>
      </c>
      <c r="T11928" t="str">
        <f>_xlfn.XLOOKUP(A11928,MI_Match_Analysis!$A$2:$A$8,MI_Match_Analysis!$F$2:$F$8,"Not Found")</f>
        <v>Not Found</v>
      </c>
    </row>
    <row r="11929" spans="1:20" hidden="1" x14ac:dyDescent="0.3">
      <c r="A11929">
        <v>52</v>
      </c>
      <c r="B11929" s="1">
        <v>46151</v>
      </c>
      <c r="C11929" t="s">
        <v>162</v>
      </c>
      <c r="D11929" t="s">
        <v>138</v>
      </c>
      <c r="E11929" t="s">
        <v>48</v>
      </c>
      <c r="F11929" t="s">
        <v>40</v>
      </c>
      <c r="G11929">
        <v>1</v>
      </c>
      <c r="H11929">
        <v>5.0999999999999996</v>
      </c>
      <c r="I11929" t="s">
        <v>116</v>
      </c>
      <c r="J11929" t="s">
        <v>203</v>
      </c>
      <c r="K11929">
        <v>4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 t="s">
        <v>83</v>
      </c>
      <c r="R11929" t="s">
        <v>83</v>
      </c>
      <c r="S11929" t="s">
        <v>83</v>
      </c>
      <c r="T11929" t="str">
        <f>_xlfn.XLOOKUP(A11929,MI_Match_Analysis!$A$2:$A$8,MI_Match_Analysis!$F$2:$F$8,"Not Found")</f>
        <v>Not Found</v>
      </c>
    </row>
    <row r="11930" spans="1:20" hidden="1" x14ac:dyDescent="0.3">
      <c r="A11930">
        <v>52</v>
      </c>
      <c r="B11930" s="1">
        <v>46151</v>
      </c>
      <c r="C11930" t="s">
        <v>162</v>
      </c>
      <c r="D11930" t="s">
        <v>138</v>
      </c>
      <c r="E11930" t="s">
        <v>48</v>
      </c>
      <c r="F11930" t="s">
        <v>40</v>
      </c>
      <c r="G11930">
        <v>1</v>
      </c>
      <c r="H11930">
        <v>5.2</v>
      </c>
      <c r="I11930" t="s">
        <v>116</v>
      </c>
      <c r="J11930" t="s">
        <v>203</v>
      </c>
      <c r="K11930">
        <v>1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 t="s">
        <v>83</v>
      </c>
      <c r="R11930" t="s">
        <v>83</v>
      </c>
      <c r="S11930" t="s">
        <v>83</v>
      </c>
      <c r="T11930" t="str">
        <f>_xlfn.XLOOKUP(A11930,MI_Match_Analysis!$A$2:$A$8,MI_Match_Analysis!$F$2:$F$8,"Not Found")</f>
        <v>Not Found</v>
      </c>
    </row>
    <row r="11931" spans="1:20" hidden="1" x14ac:dyDescent="0.3">
      <c r="A11931">
        <v>52</v>
      </c>
      <c r="B11931" s="1">
        <v>46151</v>
      </c>
      <c r="C11931" t="s">
        <v>162</v>
      </c>
      <c r="D11931" t="s">
        <v>138</v>
      </c>
      <c r="E11931" t="s">
        <v>48</v>
      </c>
      <c r="F11931" t="s">
        <v>40</v>
      </c>
      <c r="G11931">
        <v>1</v>
      </c>
      <c r="H11931">
        <v>5.3</v>
      </c>
      <c r="I11931" t="s">
        <v>213</v>
      </c>
      <c r="J11931" t="s">
        <v>203</v>
      </c>
      <c r="K11931">
        <v>4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 t="s">
        <v>83</v>
      </c>
      <c r="R11931" t="s">
        <v>83</v>
      </c>
      <c r="S11931" t="s">
        <v>83</v>
      </c>
      <c r="T11931" t="str">
        <f>_xlfn.XLOOKUP(A11931,MI_Match_Analysis!$A$2:$A$8,MI_Match_Analysis!$F$2:$F$8,"Not Found")</f>
        <v>Not Found</v>
      </c>
    </row>
    <row r="11932" spans="1:20" hidden="1" x14ac:dyDescent="0.3">
      <c r="A11932">
        <v>52</v>
      </c>
      <c r="B11932" s="1">
        <v>46151</v>
      </c>
      <c r="C11932" t="s">
        <v>162</v>
      </c>
      <c r="D11932" t="s">
        <v>138</v>
      </c>
      <c r="E11932" t="s">
        <v>48</v>
      </c>
      <c r="F11932" t="s">
        <v>40</v>
      </c>
      <c r="G11932">
        <v>1</v>
      </c>
      <c r="H11932">
        <v>5.4</v>
      </c>
      <c r="I11932" t="s">
        <v>213</v>
      </c>
      <c r="J11932" t="s">
        <v>203</v>
      </c>
      <c r="K11932">
        <v>1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 t="s">
        <v>83</v>
      </c>
      <c r="R11932" t="s">
        <v>83</v>
      </c>
      <c r="S11932" t="s">
        <v>83</v>
      </c>
      <c r="T11932" t="str">
        <f>_xlfn.XLOOKUP(A11932,MI_Match_Analysis!$A$2:$A$8,MI_Match_Analysis!$F$2:$F$8,"Not Found")</f>
        <v>Not Found</v>
      </c>
    </row>
    <row r="11933" spans="1:20" hidden="1" x14ac:dyDescent="0.3">
      <c r="A11933">
        <v>52</v>
      </c>
      <c r="B11933" s="1">
        <v>46151</v>
      </c>
      <c r="C11933" t="s">
        <v>162</v>
      </c>
      <c r="D11933" t="s">
        <v>138</v>
      </c>
      <c r="E11933" t="s">
        <v>48</v>
      </c>
      <c r="F11933" t="s">
        <v>40</v>
      </c>
      <c r="G11933">
        <v>1</v>
      </c>
      <c r="H11933">
        <v>5.5</v>
      </c>
      <c r="I11933" t="s">
        <v>116</v>
      </c>
      <c r="J11933" t="s">
        <v>203</v>
      </c>
      <c r="K11933">
        <v>4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 t="s">
        <v>83</v>
      </c>
      <c r="R11933" t="s">
        <v>83</v>
      </c>
      <c r="S11933" t="s">
        <v>83</v>
      </c>
      <c r="T11933" t="str">
        <f>_xlfn.XLOOKUP(A11933,MI_Match_Analysis!$A$2:$A$8,MI_Match_Analysis!$F$2:$F$8,"Not Found")</f>
        <v>Not Found</v>
      </c>
    </row>
    <row r="11934" spans="1:20" hidden="1" x14ac:dyDescent="0.3">
      <c r="A11934">
        <v>52</v>
      </c>
      <c r="B11934" s="1">
        <v>46151</v>
      </c>
      <c r="C11934" t="s">
        <v>162</v>
      </c>
      <c r="D11934" t="s">
        <v>138</v>
      </c>
      <c r="E11934" t="s">
        <v>48</v>
      </c>
      <c r="F11934" t="s">
        <v>40</v>
      </c>
      <c r="G11934">
        <v>1</v>
      </c>
      <c r="H11934">
        <v>5.6</v>
      </c>
      <c r="I11934" t="s">
        <v>116</v>
      </c>
      <c r="J11934" t="s">
        <v>203</v>
      </c>
      <c r="K11934">
        <v>1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 t="s">
        <v>83</v>
      </c>
      <c r="R11934" t="s">
        <v>83</v>
      </c>
      <c r="S11934" t="s">
        <v>83</v>
      </c>
      <c r="T11934" t="str">
        <f>_xlfn.XLOOKUP(A11934,MI_Match_Analysis!$A$2:$A$8,MI_Match_Analysis!$F$2:$F$8,"Not Found")</f>
        <v>Not Found</v>
      </c>
    </row>
    <row r="11935" spans="1:20" hidden="1" x14ac:dyDescent="0.3">
      <c r="A11935">
        <v>52</v>
      </c>
      <c r="B11935" s="1">
        <v>46151</v>
      </c>
      <c r="C11935" t="s">
        <v>162</v>
      </c>
      <c r="D11935" t="s">
        <v>138</v>
      </c>
      <c r="E11935" t="s">
        <v>48</v>
      </c>
      <c r="F11935" t="s">
        <v>40</v>
      </c>
      <c r="G11935">
        <v>1</v>
      </c>
      <c r="H11935">
        <v>6.1</v>
      </c>
      <c r="I11935" t="s">
        <v>116</v>
      </c>
      <c r="J11935" t="s">
        <v>278</v>
      </c>
      <c r="K11935">
        <v>1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 t="s">
        <v>83</v>
      </c>
      <c r="R11935" t="s">
        <v>83</v>
      </c>
      <c r="S11935" t="s">
        <v>83</v>
      </c>
      <c r="T11935" t="str">
        <f>_xlfn.XLOOKUP(A11935,MI_Match_Analysis!$A$2:$A$8,MI_Match_Analysis!$F$2:$F$8,"Not Found")</f>
        <v>Not Found</v>
      </c>
    </row>
    <row r="11936" spans="1:20" hidden="1" x14ac:dyDescent="0.3">
      <c r="A11936">
        <v>52</v>
      </c>
      <c r="B11936" s="1">
        <v>46151</v>
      </c>
      <c r="C11936" t="s">
        <v>162</v>
      </c>
      <c r="D11936" t="s">
        <v>138</v>
      </c>
      <c r="E11936" t="s">
        <v>48</v>
      </c>
      <c r="F11936" t="s">
        <v>40</v>
      </c>
      <c r="G11936">
        <v>1</v>
      </c>
      <c r="H11936">
        <v>6.2</v>
      </c>
      <c r="I11936" t="s">
        <v>213</v>
      </c>
      <c r="J11936" t="s">
        <v>278</v>
      </c>
      <c r="K11936">
        <v>0</v>
      </c>
      <c r="L11936">
        <v>1</v>
      </c>
      <c r="M11936">
        <v>0</v>
      </c>
      <c r="N11936">
        <v>0</v>
      </c>
      <c r="O11936">
        <v>1</v>
      </c>
      <c r="P11936">
        <v>0</v>
      </c>
      <c r="Q11936" t="s">
        <v>83</v>
      </c>
      <c r="R11936" t="s">
        <v>83</v>
      </c>
      <c r="S11936" t="s">
        <v>83</v>
      </c>
      <c r="T11936" t="str">
        <f>_xlfn.XLOOKUP(A11936,MI_Match_Analysis!$A$2:$A$8,MI_Match_Analysis!$F$2:$F$8,"Not Found")</f>
        <v>Not Found</v>
      </c>
    </row>
    <row r="11937" spans="1:20" hidden="1" x14ac:dyDescent="0.3">
      <c r="A11937">
        <v>52</v>
      </c>
      <c r="B11937" s="1">
        <v>46151</v>
      </c>
      <c r="C11937" t="s">
        <v>162</v>
      </c>
      <c r="D11937" t="s">
        <v>138</v>
      </c>
      <c r="E11937" t="s">
        <v>48</v>
      </c>
      <c r="F11937" t="s">
        <v>40</v>
      </c>
      <c r="G11937">
        <v>1</v>
      </c>
      <c r="H11937">
        <v>6.3</v>
      </c>
      <c r="I11937" t="s">
        <v>116</v>
      </c>
      <c r="J11937" t="s">
        <v>278</v>
      </c>
      <c r="K11937">
        <v>1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 t="s">
        <v>83</v>
      </c>
      <c r="R11937" t="s">
        <v>83</v>
      </c>
      <c r="S11937" t="s">
        <v>83</v>
      </c>
      <c r="T11937" t="str">
        <f>_xlfn.XLOOKUP(A11937,MI_Match_Analysis!$A$2:$A$8,MI_Match_Analysis!$F$2:$F$8,"Not Found")</f>
        <v>Not Found</v>
      </c>
    </row>
    <row r="11938" spans="1:20" hidden="1" x14ac:dyDescent="0.3">
      <c r="A11938">
        <v>52</v>
      </c>
      <c r="B11938" s="1">
        <v>46151</v>
      </c>
      <c r="C11938" t="s">
        <v>162</v>
      </c>
      <c r="D11938" t="s">
        <v>138</v>
      </c>
      <c r="E11938" t="s">
        <v>48</v>
      </c>
      <c r="F11938" t="s">
        <v>40</v>
      </c>
      <c r="G11938">
        <v>1</v>
      </c>
      <c r="H11938">
        <v>6.4</v>
      </c>
      <c r="I11938" t="s">
        <v>213</v>
      </c>
      <c r="J11938" t="s">
        <v>278</v>
      </c>
      <c r="K11938">
        <v>1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 t="s">
        <v>83</v>
      </c>
      <c r="R11938" t="s">
        <v>83</v>
      </c>
      <c r="S11938" t="s">
        <v>83</v>
      </c>
      <c r="T11938" t="str">
        <f>_xlfn.XLOOKUP(A11938,MI_Match_Analysis!$A$2:$A$8,MI_Match_Analysis!$F$2:$F$8,"Not Found")</f>
        <v>Not Found</v>
      </c>
    </row>
    <row r="11939" spans="1:20" hidden="1" x14ac:dyDescent="0.3">
      <c r="A11939">
        <v>52</v>
      </c>
      <c r="B11939" s="1">
        <v>46151</v>
      </c>
      <c r="C11939" t="s">
        <v>162</v>
      </c>
      <c r="D11939" t="s">
        <v>138</v>
      </c>
      <c r="E11939" t="s">
        <v>48</v>
      </c>
      <c r="F11939" t="s">
        <v>40</v>
      </c>
      <c r="G11939">
        <v>1</v>
      </c>
      <c r="H11939">
        <v>6.5</v>
      </c>
      <c r="I11939" t="s">
        <v>116</v>
      </c>
      <c r="J11939" t="s">
        <v>278</v>
      </c>
      <c r="K11939">
        <v>4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 t="s">
        <v>83</v>
      </c>
      <c r="R11939" t="s">
        <v>83</v>
      </c>
      <c r="S11939" t="s">
        <v>83</v>
      </c>
      <c r="T11939" t="str">
        <f>_xlfn.XLOOKUP(A11939,MI_Match_Analysis!$A$2:$A$8,MI_Match_Analysis!$F$2:$F$8,"Not Found")</f>
        <v>Not Found</v>
      </c>
    </row>
    <row r="11940" spans="1:20" hidden="1" x14ac:dyDescent="0.3">
      <c r="A11940">
        <v>52</v>
      </c>
      <c r="B11940" s="1">
        <v>46151</v>
      </c>
      <c r="C11940" t="s">
        <v>162</v>
      </c>
      <c r="D11940" t="s">
        <v>138</v>
      </c>
      <c r="E11940" t="s">
        <v>48</v>
      </c>
      <c r="F11940" t="s">
        <v>40</v>
      </c>
      <c r="G11940">
        <v>1</v>
      </c>
      <c r="H11940">
        <v>6.6</v>
      </c>
      <c r="I11940" t="s">
        <v>116</v>
      </c>
      <c r="J11940" t="s">
        <v>278</v>
      </c>
      <c r="K11940">
        <v>0</v>
      </c>
      <c r="L11940">
        <v>1</v>
      </c>
      <c r="M11940">
        <v>1</v>
      </c>
      <c r="N11940">
        <v>0</v>
      </c>
      <c r="O11940">
        <v>0</v>
      </c>
      <c r="P11940">
        <v>0</v>
      </c>
      <c r="Q11940" t="s">
        <v>83</v>
      </c>
      <c r="R11940" t="s">
        <v>83</v>
      </c>
      <c r="S11940" t="s">
        <v>83</v>
      </c>
      <c r="T11940" t="str">
        <f>_xlfn.XLOOKUP(A11940,MI_Match_Analysis!$A$2:$A$8,MI_Match_Analysis!$F$2:$F$8,"Not Found")</f>
        <v>Not Found</v>
      </c>
    </row>
    <row r="11941" spans="1:20" hidden="1" x14ac:dyDescent="0.3">
      <c r="A11941">
        <v>52</v>
      </c>
      <c r="B11941" s="1">
        <v>46151</v>
      </c>
      <c r="C11941" t="s">
        <v>162</v>
      </c>
      <c r="D11941" t="s">
        <v>138</v>
      </c>
      <c r="E11941" t="s">
        <v>48</v>
      </c>
      <c r="F11941" t="s">
        <v>40</v>
      </c>
      <c r="G11941">
        <v>1</v>
      </c>
      <c r="H11941">
        <v>6.6</v>
      </c>
      <c r="I11941" t="s">
        <v>116</v>
      </c>
      <c r="J11941" t="s">
        <v>278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 t="s">
        <v>83</v>
      </c>
      <c r="R11941" t="s">
        <v>83</v>
      </c>
      <c r="S11941" t="s">
        <v>83</v>
      </c>
      <c r="T11941" t="str">
        <f>_xlfn.XLOOKUP(A11941,MI_Match_Analysis!$A$2:$A$8,MI_Match_Analysis!$F$2:$F$8,"Not Found")</f>
        <v>Not Found</v>
      </c>
    </row>
    <row r="11942" spans="1:20" hidden="1" x14ac:dyDescent="0.3">
      <c r="A11942">
        <v>52</v>
      </c>
      <c r="B11942" s="1">
        <v>46151</v>
      </c>
      <c r="C11942" t="s">
        <v>162</v>
      </c>
      <c r="D11942" t="s">
        <v>138</v>
      </c>
      <c r="E11942" t="s">
        <v>48</v>
      </c>
      <c r="F11942" t="s">
        <v>40</v>
      </c>
      <c r="G11942">
        <v>1</v>
      </c>
      <c r="H11942">
        <v>7.1</v>
      </c>
      <c r="I11942" t="s">
        <v>116</v>
      </c>
      <c r="J11942" t="s">
        <v>129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 t="s">
        <v>83</v>
      </c>
      <c r="R11942" t="s">
        <v>83</v>
      </c>
      <c r="S11942" t="s">
        <v>83</v>
      </c>
      <c r="T11942" t="str">
        <f>_xlfn.XLOOKUP(A11942,MI_Match_Analysis!$A$2:$A$8,MI_Match_Analysis!$F$2:$F$8,"Not Found")</f>
        <v>Not Found</v>
      </c>
    </row>
    <row r="11943" spans="1:20" hidden="1" x14ac:dyDescent="0.3">
      <c r="A11943">
        <v>52</v>
      </c>
      <c r="B11943" s="1">
        <v>46151</v>
      </c>
      <c r="C11943" t="s">
        <v>162</v>
      </c>
      <c r="D11943" t="s">
        <v>138</v>
      </c>
      <c r="E11943" t="s">
        <v>48</v>
      </c>
      <c r="F11943" t="s">
        <v>40</v>
      </c>
      <c r="G11943">
        <v>1</v>
      </c>
      <c r="H11943">
        <v>7.2</v>
      </c>
      <c r="I11943" t="s">
        <v>116</v>
      </c>
      <c r="J11943" t="s">
        <v>129</v>
      </c>
      <c r="K11943">
        <v>1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 t="s">
        <v>83</v>
      </c>
      <c r="R11943" t="s">
        <v>83</v>
      </c>
      <c r="S11943" t="s">
        <v>83</v>
      </c>
      <c r="T11943" t="str">
        <f>_xlfn.XLOOKUP(A11943,MI_Match_Analysis!$A$2:$A$8,MI_Match_Analysis!$F$2:$F$8,"Not Found")</f>
        <v>Not Found</v>
      </c>
    </row>
    <row r="11944" spans="1:20" hidden="1" x14ac:dyDescent="0.3">
      <c r="A11944">
        <v>52</v>
      </c>
      <c r="B11944" s="1">
        <v>46151</v>
      </c>
      <c r="C11944" t="s">
        <v>162</v>
      </c>
      <c r="D11944" t="s">
        <v>138</v>
      </c>
      <c r="E11944" t="s">
        <v>48</v>
      </c>
      <c r="F11944" t="s">
        <v>40</v>
      </c>
      <c r="G11944">
        <v>1</v>
      </c>
      <c r="H11944">
        <v>7.3</v>
      </c>
      <c r="I11944" t="s">
        <v>213</v>
      </c>
      <c r="J11944" t="s">
        <v>129</v>
      </c>
      <c r="K11944">
        <v>2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 t="s">
        <v>83</v>
      </c>
      <c r="R11944" t="s">
        <v>83</v>
      </c>
      <c r="S11944" t="s">
        <v>83</v>
      </c>
      <c r="T11944" t="str">
        <f>_xlfn.XLOOKUP(A11944,MI_Match_Analysis!$A$2:$A$8,MI_Match_Analysis!$F$2:$F$8,"Not Found")</f>
        <v>Not Found</v>
      </c>
    </row>
    <row r="11945" spans="1:20" hidden="1" x14ac:dyDescent="0.3">
      <c r="A11945">
        <v>52</v>
      </c>
      <c r="B11945" s="1">
        <v>46151</v>
      </c>
      <c r="C11945" t="s">
        <v>162</v>
      </c>
      <c r="D11945" t="s">
        <v>138</v>
      </c>
      <c r="E11945" t="s">
        <v>48</v>
      </c>
      <c r="F11945" t="s">
        <v>40</v>
      </c>
      <c r="G11945">
        <v>1</v>
      </c>
      <c r="H11945">
        <v>7.4</v>
      </c>
      <c r="I11945" t="s">
        <v>213</v>
      </c>
      <c r="J11945" t="s">
        <v>129</v>
      </c>
      <c r="K11945">
        <v>1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 t="s">
        <v>83</v>
      </c>
      <c r="R11945" t="s">
        <v>83</v>
      </c>
      <c r="S11945" t="s">
        <v>83</v>
      </c>
      <c r="T11945" t="str">
        <f>_xlfn.XLOOKUP(A11945,MI_Match_Analysis!$A$2:$A$8,MI_Match_Analysis!$F$2:$F$8,"Not Found")</f>
        <v>Not Found</v>
      </c>
    </row>
    <row r="11946" spans="1:20" hidden="1" x14ac:dyDescent="0.3">
      <c r="A11946">
        <v>52</v>
      </c>
      <c r="B11946" s="1">
        <v>46151</v>
      </c>
      <c r="C11946" t="s">
        <v>162</v>
      </c>
      <c r="D11946" t="s">
        <v>138</v>
      </c>
      <c r="E11946" t="s">
        <v>48</v>
      </c>
      <c r="F11946" t="s">
        <v>40</v>
      </c>
      <c r="G11946">
        <v>1</v>
      </c>
      <c r="H11946">
        <v>7.5</v>
      </c>
      <c r="I11946" t="s">
        <v>116</v>
      </c>
      <c r="J11946" t="s">
        <v>129</v>
      </c>
      <c r="K11946">
        <v>1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 t="s">
        <v>83</v>
      </c>
      <c r="R11946" t="s">
        <v>83</v>
      </c>
      <c r="S11946" t="s">
        <v>83</v>
      </c>
      <c r="T11946" t="str">
        <f>_xlfn.XLOOKUP(A11946,MI_Match_Analysis!$A$2:$A$8,MI_Match_Analysis!$F$2:$F$8,"Not Found")</f>
        <v>Not Found</v>
      </c>
    </row>
    <row r="11947" spans="1:20" hidden="1" x14ac:dyDescent="0.3">
      <c r="A11947">
        <v>52</v>
      </c>
      <c r="B11947" s="1">
        <v>46151</v>
      </c>
      <c r="C11947" t="s">
        <v>162</v>
      </c>
      <c r="D11947" t="s">
        <v>138</v>
      </c>
      <c r="E11947" t="s">
        <v>48</v>
      </c>
      <c r="F11947" t="s">
        <v>40</v>
      </c>
      <c r="G11947">
        <v>1</v>
      </c>
      <c r="H11947">
        <v>7.6</v>
      </c>
      <c r="I11947" t="s">
        <v>213</v>
      </c>
      <c r="J11947" t="s">
        <v>129</v>
      </c>
      <c r="K11947">
        <v>1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 t="s">
        <v>83</v>
      </c>
      <c r="R11947" t="s">
        <v>83</v>
      </c>
      <c r="S11947" t="s">
        <v>83</v>
      </c>
      <c r="T11947" t="str">
        <f>_xlfn.XLOOKUP(A11947,MI_Match_Analysis!$A$2:$A$8,MI_Match_Analysis!$F$2:$F$8,"Not Found")</f>
        <v>Not Found</v>
      </c>
    </row>
    <row r="11948" spans="1:20" hidden="1" x14ac:dyDescent="0.3">
      <c r="A11948">
        <v>52</v>
      </c>
      <c r="B11948" s="1">
        <v>46151</v>
      </c>
      <c r="C11948" t="s">
        <v>162</v>
      </c>
      <c r="D11948" t="s">
        <v>138</v>
      </c>
      <c r="E11948" t="s">
        <v>48</v>
      </c>
      <c r="F11948" t="s">
        <v>40</v>
      </c>
      <c r="G11948">
        <v>1</v>
      </c>
      <c r="H11948">
        <v>8.1</v>
      </c>
      <c r="I11948" t="s">
        <v>213</v>
      </c>
      <c r="J11948" t="s">
        <v>278</v>
      </c>
      <c r="K11948">
        <v>4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 t="s">
        <v>83</v>
      </c>
      <c r="R11948" t="s">
        <v>83</v>
      </c>
      <c r="S11948" t="s">
        <v>83</v>
      </c>
      <c r="T11948" t="str">
        <f>_xlfn.XLOOKUP(A11948,MI_Match_Analysis!$A$2:$A$8,MI_Match_Analysis!$F$2:$F$8,"Not Found")</f>
        <v>Not Found</v>
      </c>
    </row>
    <row r="11949" spans="1:20" hidden="1" x14ac:dyDescent="0.3">
      <c r="A11949">
        <v>52</v>
      </c>
      <c r="B11949" s="1">
        <v>46151</v>
      </c>
      <c r="C11949" t="s">
        <v>162</v>
      </c>
      <c r="D11949" t="s">
        <v>138</v>
      </c>
      <c r="E11949" t="s">
        <v>48</v>
      </c>
      <c r="F11949" t="s">
        <v>40</v>
      </c>
      <c r="G11949">
        <v>1</v>
      </c>
      <c r="H11949">
        <v>8.1999999999999993</v>
      </c>
      <c r="I11949" t="s">
        <v>213</v>
      </c>
      <c r="J11949" t="s">
        <v>278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 t="s">
        <v>83</v>
      </c>
      <c r="R11949" t="s">
        <v>83</v>
      </c>
      <c r="S11949" t="s">
        <v>83</v>
      </c>
      <c r="T11949" t="str">
        <f>_xlfn.XLOOKUP(A11949,MI_Match_Analysis!$A$2:$A$8,MI_Match_Analysis!$F$2:$F$8,"Not Found")</f>
        <v>Not Found</v>
      </c>
    </row>
    <row r="11950" spans="1:20" hidden="1" x14ac:dyDescent="0.3">
      <c r="A11950">
        <v>52</v>
      </c>
      <c r="B11950" s="1">
        <v>46151</v>
      </c>
      <c r="C11950" t="s">
        <v>162</v>
      </c>
      <c r="D11950" t="s">
        <v>138</v>
      </c>
      <c r="E11950" t="s">
        <v>48</v>
      </c>
      <c r="F11950" t="s">
        <v>40</v>
      </c>
      <c r="G11950">
        <v>1</v>
      </c>
      <c r="H11950">
        <v>8.3000000000000007</v>
      </c>
      <c r="I11950" t="s">
        <v>116</v>
      </c>
      <c r="J11950" t="s">
        <v>278</v>
      </c>
      <c r="K11950">
        <v>1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 t="s">
        <v>83</v>
      </c>
      <c r="R11950" t="s">
        <v>83</v>
      </c>
      <c r="S11950" t="s">
        <v>83</v>
      </c>
      <c r="T11950" t="str">
        <f>_xlfn.XLOOKUP(A11950,MI_Match_Analysis!$A$2:$A$8,MI_Match_Analysis!$F$2:$F$8,"Not Found")</f>
        <v>Not Found</v>
      </c>
    </row>
    <row r="11951" spans="1:20" hidden="1" x14ac:dyDescent="0.3">
      <c r="A11951">
        <v>52</v>
      </c>
      <c r="B11951" s="1">
        <v>46151</v>
      </c>
      <c r="C11951" t="s">
        <v>162</v>
      </c>
      <c r="D11951" t="s">
        <v>138</v>
      </c>
      <c r="E11951" t="s">
        <v>48</v>
      </c>
      <c r="F11951" t="s">
        <v>40</v>
      </c>
      <c r="G11951">
        <v>1</v>
      </c>
      <c r="H11951">
        <v>8.4</v>
      </c>
      <c r="I11951" t="s">
        <v>213</v>
      </c>
      <c r="J11951" t="s">
        <v>278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 t="s">
        <v>83</v>
      </c>
      <c r="R11951" t="s">
        <v>83</v>
      </c>
      <c r="S11951" t="s">
        <v>83</v>
      </c>
      <c r="T11951" t="str">
        <f>_xlfn.XLOOKUP(A11951,MI_Match_Analysis!$A$2:$A$8,MI_Match_Analysis!$F$2:$F$8,"Not Found")</f>
        <v>Not Found</v>
      </c>
    </row>
    <row r="11952" spans="1:20" hidden="1" x14ac:dyDescent="0.3">
      <c r="A11952">
        <v>52</v>
      </c>
      <c r="B11952" s="1">
        <v>46151</v>
      </c>
      <c r="C11952" t="s">
        <v>162</v>
      </c>
      <c r="D11952" t="s">
        <v>138</v>
      </c>
      <c r="E11952" t="s">
        <v>48</v>
      </c>
      <c r="F11952" t="s">
        <v>40</v>
      </c>
      <c r="G11952">
        <v>1</v>
      </c>
      <c r="H11952">
        <v>8.5</v>
      </c>
      <c r="I11952" t="s">
        <v>116</v>
      </c>
      <c r="J11952" t="s">
        <v>278</v>
      </c>
      <c r="K11952">
        <v>2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 t="s">
        <v>83</v>
      </c>
      <c r="R11952" t="s">
        <v>83</v>
      </c>
      <c r="S11952" t="s">
        <v>83</v>
      </c>
      <c r="T11952" t="str">
        <f>_xlfn.XLOOKUP(A11952,MI_Match_Analysis!$A$2:$A$8,MI_Match_Analysis!$F$2:$F$8,"Not Found")</f>
        <v>Not Found</v>
      </c>
    </row>
    <row r="11953" spans="1:20" hidden="1" x14ac:dyDescent="0.3">
      <c r="A11953">
        <v>52</v>
      </c>
      <c r="B11953" s="1">
        <v>46151</v>
      </c>
      <c r="C11953" t="s">
        <v>162</v>
      </c>
      <c r="D11953" t="s">
        <v>138</v>
      </c>
      <c r="E11953" t="s">
        <v>48</v>
      </c>
      <c r="F11953" t="s">
        <v>40</v>
      </c>
      <c r="G11953">
        <v>1</v>
      </c>
      <c r="H11953">
        <v>8.6</v>
      </c>
      <c r="I11953" t="s">
        <v>116</v>
      </c>
      <c r="J11953" t="s">
        <v>278</v>
      </c>
      <c r="K11953">
        <v>1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 t="s">
        <v>83</v>
      </c>
      <c r="R11953" t="s">
        <v>83</v>
      </c>
      <c r="S11953" t="s">
        <v>83</v>
      </c>
      <c r="T11953" t="str">
        <f>_xlfn.XLOOKUP(A11953,MI_Match_Analysis!$A$2:$A$8,MI_Match_Analysis!$F$2:$F$8,"Not Found")</f>
        <v>Not Found</v>
      </c>
    </row>
    <row r="11954" spans="1:20" hidden="1" x14ac:dyDescent="0.3">
      <c r="A11954">
        <v>52</v>
      </c>
      <c r="B11954" s="1">
        <v>46151</v>
      </c>
      <c r="C11954" t="s">
        <v>162</v>
      </c>
      <c r="D11954" t="s">
        <v>138</v>
      </c>
      <c r="E11954" t="s">
        <v>48</v>
      </c>
      <c r="F11954" t="s">
        <v>40</v>
      </c>
      <c r="G11954">
        <v>1</v>
      </c>
      <c r="H11954">
        <v>9.1</v>
      </c>
      <c r="I11954" t="s">
        <v>116</v>
      </c>
      <c r="J11954" t="s">
        <v>129</v>
      </c>
      <c r="K11954">
        <v>1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 t="s">
        <v>83</v>
      </c>
      <c r="R11954" t="s">
        <v>83</v>
      </c>
      <c r="S11954" t="s">
        <v>83</v>
      </c>
      <c r="T11954" t="str">
        <f>_xlfn.XLOOKUP(A11954,MI_Match_Analysis!$A$2:$A$8,MI_Match_Analysis!$F$2:$F$8,"Not Found")</f>
        <v>Not Found</v>
      </c>
    </row>
    <row r="11955" spans="1:20" hidden="1" x14ac:dyDescent="0.3">
      <c r="A11955">
        <v>52</v>
      </c>
      <c r="B11955" s="1">
        <v>46151</v>
      </c>
      <c r="C11955" t="s">
        <v>162</v>
      </c>
      <c r="D11955" t="s">
        <v>138</v>
      </c>
      <c r="E11955" t="s">
        <v>48</v>
      </c>
      <c r="F11955" t="s">
        <v>40</v>
      </c>
      <c r="G11955">
        <v>1</v>
      </c>
      <c r="H11955">
        <v>9.1999999999999993</v>
      </c>
      <c r="I11955" t="s">
        <v>213</v>
      </c>
      <c r="J11955" t="s">
        <v>129</v>
      </c>
      <c r="K11955">
        <v>1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 t="s">
        <v>83</v>
      </c>
      <c r="R11955" t="s">
        <v>83</v>
      </c>
      <c r="S11955" t="s">
        <v>83</v>
      </c>
      <c r="T11955" t="str">
        <f>_xlfn.XLOOKUP(A11955,MI_Match_Analysis!$A$2:$A$8,MI_Match_Analysis!$F$2:$F$8,"Not Found")</f>
        <v>Not Found</v>
      </c>
    </row>
    <row r="11956" spans="1:20" hidden="1" x14ac:dyDescent="0.3">
      <c r="A11956">
        <v>52</v>
      </c>
      <c r="B11956" s="1">
        <v>46151</v>
      </c>
      <c r="C11956" t="s">
        <v>162</v>
      </c>
      <c r="D11956" t="s">
        <v>138</v>
      </c>
      <c r="E11956" t="s">
        <v>48</v>
      </c>
      <c r="F11956" t="s">
        <v>40</v>
      </c>
      <c r="G11956">
        <v>1</v>
      </c>
      <c r="H11956">
        <v>9.3000000000000007</v>
      </c>
      <c r="I11956" t="s">
        <v>116</v>
      </c>
      <c r="J11956" t="s">
        <v>129</v>
      </c>
      <c r="K11956">
        <v>2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 t="s">
        <v>83</v>
      </c>
      <c r="R11956" t="s">
        <v>83</v>
      </c>
      <c r="S11956" t="s">
        <v>83</v>
      </c>
      <c r="T11956" t="str">
        <f>_xlfn.XLOOKUP(A11956,MI_Match_Analysis!$A$2:$A$8,MI_Match_Analysis!$F$2:$F$8,"Not Found")</f>
        <v>Not Found</v>
      </c>
    </row>
    <row r="11957" spans="1:20" hidden="1" x14ac:dyDescent="0.3">
      <c r="A11957">
        <v>52</v>
      </c>
      <c r="B11957" s="1">
        <v>46151</v>
      </c>
      <c r="C11957" t="s">
        <v>162</v>
      </c>
      <c r="D11957" t="s">
        <v>138</v>
      </c>
      <c r="E11957" t="s">
        <v>48</v>
      </c>
      <c r="F11957" t="s">
        <v>40</v>
      </c>
      <c r="G11957">
        <v>1</v>
      </c>
      <c r="H11957">
        <v>9.4</v>
      </c>
      <c r="I11957" t="s">
        <v>116</v>
      </c>
      <c r="J11957" t="s">
        <v>129</v>
      </c>
      <c r="K11957">
        <v>1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 t="s">
        <v>83</v>
      </c>
      <c r="R11957" t="s">
        <v>83</v>
      </c>
      <c r="S11957" t="s">
        <v>83</v>
      </c>
      <c r="T11957" t="str">
        <f>_xlfn.XLOOKUP(A11957,MI_Match_Analysis!$A$2:$A$8,MI_Match_Analysis!$F$2:$F$8,"Not Found")</f>
        <v>Not Found</v>
      </c>
    </row>
    <row r="11958" spans="1:20" hidden="1" x14ac:dyDescent="0.3">
      <c r="A11958">
        <v>52</v>
      </c>
      <c r="B11958" s="1">
        <v>46151</v>
      </c>
      <c r="C11958" t="s">
        <v>162</v>
      </c>
      <c r="D11958" t="s">
        <v>138</v>
      </c>
      <c r="E11958" t="s">
        <v>48</v>
      </c>
      <c r="F11958" t="s">
        <v>40</v>
      </c>
      <c r="G11958">
        <v>1</v>
      </c>
      <c r="H11958">
        <v>9.5</v>
      </c>
      <c r="I11958" t="s">
        <v>213</v>
      </c>
      <c r="J11958" t="s">
        <v>129</v>
      </c>
      <c r="K11958">
        <v>1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 t="s">
        <v>83</v>
      </c>
      <c r="R11958" t="s">
        <v>83</v>
      </c>
      <c r="S11958" t="s">
        <v>83</v>
      </c>
      <c r="T11958" t="str">
        <f>_xlfn.XLOOKUP(A11958,MI_Match_Analysis!$A$2:$A$8,MI_Match_Analysis!$F$2:$F$8,"Not Found")</f>
        <v>Not Found</v>
      </c>
    </row>
    <row r="11959" spans="1:20" hidden="1" x14ac:dyDescent="0.3">
      <c r="A11959">
        <v>52</v>
      </c>
      <c r="B11959" s="1">
        <v>46151</v>
      </c>
      <c r="C11959" t="s">
        <v>162</v>
      </c>
      <c r="D11959" t="s">
        <v>138</v>
      </c>
      <c r="E11959" t="s">
        <v>48</v>
      </c>
      <c r="F11959" t="s">
        <v>40</v>
      </c>
      <c r="G11959">
        <v>1</v>
      </c>
      <c r="H11959">
        <v>9.6</v>
      </c>
      <c r="I11959" t="s">
        <v>116</v>
      </c>
      <c r="J11959" t="s">
        <v>129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 t="s">
        <v>83</v>
      </c>
      <c r="R11959" t="s">
        <v>83</v>
      </c>
      <c r="S11959" t="s">
        <v>83</v>
      </c>
      <c r="T11959" t="str">
        <f>_xlfn.XLOOKUP(A11959,MI_Match_Analysis!$A$2:$A$8,MI_Match_Analysis!$F$2:$F$8,"Not Found")</f>
        <v>Not Found</v>
      </c>
    </row>
    <row r="11960" spans="1:20" hidden="1" x14ac:dyDescent="0.3">
      <c r="A11960">
        <v>52</v>
      </c>
      <c r="B11960" s="1">
        <v>46151</v>
      </c>
      <c r="C11960" t="s">
        <v>162</v>
      </c>
      <c r="D11960" t="s">
        <v>138</v>
      </c>
      <c r="E11960" t="s">
        <v>48</v>
      </c>
      <c r="F11960" t="s">
        <v>40</v>
      </c>
      <c r="G11960">
        <v>1</v>
      </c>
      <c r="H11960">
        <v>10.1</v>
      </c>
      <c r="I11960" t="s">
        <v>213</v>
      </c>
      <c r="J11960" t="s">
        <v>278</v>
      </c>
      <c r="K11960">
        <v>2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 t="s">
        <v>83</v>
      </c>
      <c r="R11960" t="s">
        <v>83</v>
      </c>
      <c r="S11960" t="s">
        <v>83</v>
      </c>
      <c r="T11960" t="str">
        <f>_xlfn.XLOOKUP(A11960,MI_Match_Analysis!$A$2:$A$8,MI_Match_Analysis!$F$2:$F$8,"Not Found")</f>
        <v>Not Found</v>
      </c>
    </row>
    <row r="11961" spans="1:20" hidden="1" x14ac:dyDescent="0.3">
      <c r="A11961">
        <v>52</v>
      </c>
      <c r="B11961" s="1">
        <v>46151</v>
      </c>
      <c r="C11961" t="s">
        <v>162</v>
      </c>
      <c r="D11961" t="s">
        <v>138</v>
      </c>
      <c r="E11961" t="s">
        <v>48</v>
      </c>
      <c r="F11961" t="s">
        <v>40</v>
      </c>
      <c r="G11961">
        <v>1</v>
      </c>
      <c r="H11961">
        <v>10.199999999999999</v>
      </c>
      <c r="I11961" t="s">
        <v>213</v>
      </c>
      <c r="J11961" t="s">
        <v>278</v>
      </c>
      <c r="K11961">
        <v>1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 t="s">
        <v>83</v>
      </c>
      <c r="R11961" t="s">
        <v>83</v>
      </c>
      <c r="S11961" t="s">
        <v>83</v>
      </c>
      <c r="T11961" t="str">
        <f>_xlfn.XLOOKUP(A11961,MI_Match_Analysis!$A$2:$A$8,MI_Match_Analysis!$F$2:$F$8,"Not Found")</f>
        <v>Not Found</v>
      </c>
    </row>
    <row r="11962" spans="1:20" hidden="1" x14ac:dyDescent="0.3">
      <c r="A11962">
        <v>52</v>
      </c>
      <c r="B11962" s="1">
        <v>46151</v>
      </c>
      <c r="C11962" t="s">
        <v>162</v>
      </c>
      <c r="D11962" t="s">
        <v>138</v>
      </c>
      <c r="E11962" t="s">
        <v>48</v>
      </c>
      <c r="F11962" t="s">
        <v>40</v>
      </c>
      <c r="G11962">
        <v>1</v>
      </c>
      <c r="H11962">
        <v>10.3</v>
      </c>
      <c r="I11962" t="s">
        <v>116</v>
      </c>
      <c r="J11962" t="s">
        <v>278</v>
      </c>
      <c r="K11962">
        <v>1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 t="s">
        <v>83</v>
      </c>
      <c r="R11962" t="s">
        <v>83</v>
      </c>
      <c r="S11962" t="s">
        <v>83</v>
      </c>
      <c r="T11962" t="str">
        <f>_xlfn.XLOOKUP(A11962,MI_Match_Analysis!$A$2:$A$8,MI_Match_Analysis!$F$2:$F$8,"Not Found")</f>
        <v>Not Found</v>
      </c>
    </row>
    <row r="11963" spans="1:20" hidden="1" x14ac:dyDescent="0.3">
      <c r="A11963">
        <v>52</v>
      </c>
      <c r="B11963" s="1">
        <v>46151</v>
      </c>
      <c r="C11963" t="s">
        <v>162</v>
      </c>
      <c r="D11963" t="s">
        <v>138</v>
      </c>
      <c r="E11963" t="s">
        <v>48</v>
      </c>
      <c r="F11963" t="s">
        <v>40</v>
      </c>
      <c r="G11963">
        <v>1</v>
      </c>
      <c r="H11963">
        <v>10.4</v>
      </c>
      <c r="I11963" t="s">
        <v>213</v>
      </c>
      <c r="J11963" t="s">
        <v>278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 t="s">
        <v>83</v>
      </c>
      <c r="R11963" t="s">
        <v>83</v>
      </c>
      <c r="S11963" t="s">
        <v>83</v>
      </c>
      <c r="T11963" t="str">
        <f>_xlfn.XLOOKUP(A11963,MI_Match_Analysis!$A$2:$A$8,MI_Match_Analysis!$F$2:$F$8,"Not Found")</f>
        <v>Not Found</v>
      </c>
    </row>
    <row r="11964" spans="1:20" hidden="1" x14ac:dyDescent="0.3">
      <c r="A11964">
        <v>52</v>
      </c>
      <c r="B11964" s="1">
        <v>46151</v>
      </c>
      <c r="C11964" t="s">
        <v>162</v>
      </c>
      <c r="D11964" t="s">
        <v>138</v>
      </c>
      <c r="E11964" t="s">
        <v>48</v>
      </c>
      <c r="F11964" t="s">
        <v>40</v>
      </c>
      <c r="G11964">
        <v>1</v>
      </c>
      <c r="H11964">
        <v>10.5</v>
      </c>
      <c r="I11964" t="s">
        <v>213</v>
      </c>
      <c r="J11964" t="s">
        <v>278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 t="s">
        <v>165</v>
      </c>
      <c r="R11964" t="s">
        <v>213</v>
      </c>
      <c r="S11964" t="s">
        <v>44</v>
      </c>
      <c r="T11964" t="str">
        <f>_xlfn.XLOOKUP(A11964,MI_Match_Analysis!$A$2:$A$8,MI_Match_Analysis!$F$2:$F$8,"Not Found")</f>
        <v>Not Found</v>
      </c>
    </row>
    <row r="11965" spans="1:20" hidden="1" x14ac:dyDescent="0.3">
      <c r="A11965">
        <v>52</v>
      </c>
      <c r="B11965" s="1">
        <v>46151</v>
      </c>
      <c r="C11965" t="s">
        <v>162</v>
      </c>
      <c r="D11965" t="s">
        <v>138</v>
      </c>
      <c r="E11965" t="s">
        <v>48</v>
      </c>
      <c r="F11965" t="s">
        <v>40</v>
      </c>
      <c r="G11965">
        <v>1</v>
      </c>
      <c r="H11965">
        <v>10.6</v>
      </c>
      <c r="I11965" t="s">
        <v>101</v>
      </c>
      <c r="J11965" t="s">
        <v>278</v>
      </c>
      <c r="K11965">
        <v>1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 t="s">
        <v>83</v>
      </c>
      <c r="R11965" t="s">
        <v>83</v>
      </c>
      <c r="S11965" t="s">
        <v>83</v>
      </c>
      <c r="T11965" t="str">
        <f>_xlfn.XLOOKUP(A11965,MI_Match_Analysis!$A$2:$A$8,MI_Match_Analysis!$F$2:$F$8,"Not Found")</f>
        <v>Not Found</v>
      </c>
    </row>
    <row r="11966" spans="1:20" hidden="1" x14ac:dyDescent="0.3">
      <c r="A11966">
        <v>52</v>
      </c>
      <c r="B11966" s="1">
        <v>46151</v>
      </c>
      <c r="C11966" t="s">
        <v>162</v>
      </c>
      <c r="D11966" t="s">
        <v>138</v>
      </c>
      <c r="E11966" t="s">
        <v>48</v>
      </c>
      <c r="F11966" t="s">
        <v>40</v>
      </c>
      <c r="G11966">
        <v>1</v>
      </c>
      <c r="H11966">
        <v>11.1</v>
      </c>
      <c r="I11966" t="s">
        <v>101</v>
      </c>
      <c r="J11966" t="s">
        <v>129</v>
      </c>
      <c r="K11966">
        <v>4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 t="s">
        <v>83</v>
      </c>
      <c r="R11966" t="s">
        <v>83</v>
      </c>
      <c r="S11966" t="s">
        <v>83</v>
      </c>
      <c r="T11966" t="str">
        <f>_xlfn.XLOOKUP(A11966,MI_Match_Analysis!$A$2:$A$8,MI_Match_Analysis!$F$2:$F$8,"Not Found")</f>
        <v>Not Found</v>
      </c>
    </row>
    <row r="11967" spans="1:20" hidden="1" x14ac:dyDescent="0.3">
      <c r="A11967">
        <v>52</v>
      </c>
      <c r="B11967" s="1">
        <v>46151</v>
      </c>
      <c r="C11967" t="s">
        <v>162</v>
      </c>
      <c r="D11967" t="s">
        <v>138</v>
      </c>
      <c r="E11967" t="s">
        <v>48</v>
      </c>
      <c r="F11967" t="s">
        <v>40</v>
      </c>
      <c r="G11967">
        <v>1</v>
      </c>
      <c r="H11967">
        <v>11.2</v>
      </c>
      <c r="I11967" t="s">
        <v>101</v>
      </c>
      <c r="J11967" t="s">
        <v>129</v>
      </c>
      <c r="K11967">
        <v>1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 t="s">
        <v>83</v>
      </c>
      <c r="R11967" t="s">
        <v>83</v>
      </c>
      <c r="S11967" t="s">
        <v>83</v>
      </c>
      <c r="T11967" t="str">
        <f>_xlfn.XLOOKUP(A11967,MI_Match_Analysis!$A$2:$A$8,MI_Match_Analysis!$F$2:$F$8,"Not Found")</f>
        <v>Not Found</v>
      </c>
    </row>
    <row r="11968" spans="1:20" hidden="1" x14ac:dyDescent="0.3">
      <c r="A11968">
        <v>52</v>
      </c>
      <c r="B11968" s="1">
        <v>46151</v>
      </c>
      <c r="C11968" t="s">
        <v>162</v>
      </c>
      <c r="D11968" t="s">
        <v>138</v>
      </c>
      <c r="E11968" t="s">
        <v>48</v>
      </c>
      <c r="F11968" t="s">
        <v>40</v>
      </c>
      <c r="G11968">
        <v>1</v>
      </c>
      <c r="H11968">
        <v>11.3</v>
      </c>
      <c r="I11968" t="s">
        <v>116</v>
      </c>
      <c r="J11968" t="s">
        <v>129</v>
      </c>
      <c r="K11968">
        <v>4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 t="s">
        <v>83</v>
      </c>
      <c r="R11968" t="s">
        <v>83</v>
      </c>
      <c r="S11968" t="s">
        <v>83</v>
      </c>
      <c r="T11968" t="str">
        <f>_xlfn.XLOOKUP(A11968,MI_Match_Analysis!$A$2:$A$8,MI_Match_Analysis!$F$2:$F$8,"Not Found")</f>
        <v>Not Found</v>
      </c>
    </row>
    <row r="11969" spans="1:20" hidden="1" x14ac:dyDescent="0.3">
      <c r="A11969">
        <v>52</v>
      </c>
      <c r="B11969" s="1">
        <v>46151</v>
      </c>
      <c r="C11969" t="s">
        <v>162</v>
      </c>
      <c r="D11969" t="s">
        <v>138</v>
      </c>
      <c r="E11969" t="s">
        <v>48</v>
      </c>
      <c r="F11969" t="s">
        <v>40</v>
      </c>
      <c r="G11969">
        <v>1</v>
      </c>
      <c r="H11969">
        <v>11.4</v>
      </c>
      <c r="I11969" t="s">
        <v>116</v>
      </c>
      <c r="J11969" t="s">
        <v>129</v>
      </c>
      <c r="K11969">
        <v>6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 t="s">
        <v>83</v>
      </c>
      <c r="R11969" t="s">
        <v>83</v>
      </c>
      <c r="S11969" t="s">
        <v>83</v>
      </c>
      <c r="T11969" t="str">
        <f>_xlfn.XLOOKUP(A11969,MI_Match_Analysis!$A$2:$A$8,MI_Match_Analysis!$F$2:$F$8,"Not Found")</f>
        <v>Not Found</v>
      </c>
    </row>
    <row r="11970" spans="1:20" hidden="1" x14ac:dyDescent="0.3">
      <c r="A11970">
        <v>52</v>
      </c>
      <c r="B11970" s="1">
        <v>46151</v>
      </c>
      <c r="C11970" t="s">
        <v>162</v>
      </c>
      <c r="D11970" t="s">
        <v>138</v>
      </c>
      <c r="E11970" t="s">
        <v>48</v>
      </c>
      <c r="F11970" t="s">
        <v>40</v>
      </c>
      <c r="G11970">
        <v>1</v>
      </c>
      <c r="H11970">
        <v>11.5</v>
      </c>
      <c r="I11970" t="s">
        <v>116</v>
      </c>
      <c r="J11970" t="s">
        <v>129</v>
      </c>
      <c r="K11970">
        <v>1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 t="s">
        <v>83</v>
      </c>
      <c r="R11970" t="s">
        <v>83</v>
      </c>
      <c r="S11970" t="s">
        <v>83</v>
      </c>
      <c r="T11970" t="str">
        <f>_xlfn.XLOOKUP(A11970,MI_Match_Analysis!$A$2:$A$8,MI_Match_Analysis!$F$2:$F$8,"Not Found")</f>
        <v>Not Found</v>
      </c>
    </row>
    <row r="11971" spans="1:20" hidden="1" x14ac:dyDescent="0.3">
      <c r="A11971">
        <v>52</v>
      </c>
      <c r="B11971" s="1">
        <v>46151</v>
      </c>
      <c r="C11971" t="s">
        <v>162</v>
      </c>
      <c r="D11971" t="s">
        <v>138</v>
      </c>
      <c r="E11971" t="s">
        <v>48</v>
      </c>
      <c r="F11971" t="s">
        <v>40</v>
      </c>
      <c r="G11971">
        <v>1</v>
      </c>
      <c r="H11971">
        <v>11.6</v>
      </c>
      <c r="I11971" t="s">
        <v>101</v>
      </c>
      <c r="J11971" t="s">
        <v>129</v>
      </c>
      <c r="K11971">
        <v>1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 t="s">
        <v>83</v>
      </c>
      <c r="R11971" t="s">
        <v>83</v>
      </c>
      <c r="S11971" t="s">
        <v>83</v>
      </c>
      <c r="T11971" t="str">
        <f>_xlfn.XLOOKUP(A11971,MI_Match_Analysis!$A$2:$A$8,MI_Match_Analysis!$F$2:$F$8,"Not Found")</f>
        <v>Not Found</v>
      </c>
    </row>
    <row r="11972" spans="1:20" hidden="1" x14ac:dyDescent="0.3">
      <c r="A11972">
        <v>52</v>
      </c>
      <c r="B11972" s="1">
        <v>46151</v>
      </c>
      <c r="C11972" t="s">
        <v>162</v>
      </c>
      <c r="D11972" t="s">
        <v>138</v>
      </c>
      <c r="E11972" t="s">
        <v>48</v>
      </c>
      <c r="F11972" t="s">
        <v>40</v>
      </c>
      <c r="G11972">
        <v>1</v>
      </c>
      <c r="H11972">
        <v>12.1</v>
      </c>
      <c r="I11972" t="s">
        <v>101</v>
      </c>
      <c r="J11972" t="s">
        <v>278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 t="s">
        <v>83</v>
      </c>
      <c r="R11972" t="s">
        <v>83</v>
      </c>
      <c r="S11972" t="s">
        <v>83</v>
      </c>
      <c r="T11972" t="str">
        <f>_xlfn.XLOOKUP(A11972,MI_Match_Analysis!$A$2:$A$8,MI_Match_Analysis!$F$2:$F$8,"Not Found")</f>
        <v>Not Found</v>
      </c>
    </row>
    <row r="11973" spans="1:20" hidden="1" x14ac:dyDescent="0.3">
      <c r="A11973">
        <v>52</v>
      </c>
      <c r="B11973" s="1">
        <v>46151</v>
      </c>
      <c r="C11973" t="s">
        <v>162</v>
      </c>
      <c r="D11973" t="s">
        <v>138</v>
      </c>
      <c r="E11973" t="s">
        <v>48</v>
      </c>
      <c r="F11973" t="s">
        <v>40</v>
      </c>
      <c r="G11973">
        <v>1</v>
      </c>
      <c r="H11973">
        <v>12.2</v>
      </c>
      <c r="I11973" t="s">
        <v>101</v>
      </c>
      <c r="J11973" t="s">
        <v>278</v>
      </c>
      <c r="K11973">
        <v>6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 t="s">
        <v>83</v>
      </c>
      <c r="R11973" t="s">
        <v>83</v>
      </c>
      <c r="S11973" t="s">
        <v>83</v>
      </c>
      <c r="T11973" t="str">
        <f>_xlfn.XLOOKUP(A11973,MI_Match_Analysis!$A$2:$A$8,MI_Match_Analysis!$F$2:$F$8,"Not Found")</f>
        <v>Not Found</v>
      </c>
    </row>
    <row r="11974" spans="1:20" hidden="1" x14ac:dyDescent="0.3">
      <c r="A11974">
        <v>52</v>
      </c>
      <c r="B11974" s="1">
        <v>46151</v>
      </c>
      <c r="C11974" t="s">
        <v>162</v>
      </c>
      <c r="D11974" t="s">
        <v>138</v>
      </c>
      <c r="E11974" t="s">
        <v>48</v>
      </c>
      <c r="F11974" t="s">
        <v>40</v>
      </c>
      <c r="G11974">
        <v>1</v>
      </c>
      <c r="H11974">
        <v>12.3</v>
      </c>
      <c r="I11974" t="s">
        <v>101</v>
      </c>
      <c r="J11974" t="s">
        <v>278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 t="s">
        <v>83</v>
      </c>
      <c r="R11974" t="s">
        <v>83</v>
      </c>
      <c r="S11974" t="s">
        <v>83</v>
      </c>
      <c r="T11974" t="str">
        <f>_xlfn.XLOOKUP(A11974,MI_Match_Analysis!$A$2:$A$8,MI_Match_Analysis!$F$2:$F$8,"Not Found")</f>
        <v>Not Found</v>
      </c>
    </row>
    <row r="11975" spans="1:20" hidden="1" x14ac:dyDescent="0.3">
      <c r="A11975">
        <v>52</v>
      </c>
      <c r="B11975" s="1">
        <v>46151</v>
      </c>
      <c r="C11975" t="s">
        <v>162</v>
      </c>
      <c r="D11975" t="s">
        <v>138</v>
      </c>
      <c r="E11975" t="s">
        <v>48</v>
      </c>
      <c r="F11975" t="s">
        <v>40</v>
      </c>
      <c r="G11975">
        <v>1</v>
      </c>
      <c r="H11975">
        <v>12.4</v>
      </c>
      <c r="I11975" t="s">
        <v>101</v>
      </c>
      <c r="J11975" t="s">
        <v>278</v>
      </c>
      <c r="K11975">
        <v>0</v>
      </c>
      <c r="L11975">
        <v>1</v>
      </c>
      <c r="M11975">
        <v>0</v>
      </c>
      <c r="N11975">
        <v>1</v>
      </c>
      <c r="O11975">
        <v>0</v>
      </c>
      <c r="P11975">
        <v>0</v>
      </c>
      <c r="Q11975" t="s">
        <v>83</v>
      </c>
      <c r="R11975" t="s">
        <v>83</v>
      </c>
      <c r="S11975" t="s">
        <v>83</v>
      </c>
      <c r="T11975" t="str">
        <f>_xlfn.XLOOKUP(A11975,MI_Match_Analysis!$A$2:$A$8,MI_Match_Analysis!$F$2:$F$8,"Not Found")</f>
        <v>Not Found</v>
      </c>
    </row>
    <row r="11976" spans="1:20" hidden="1" x14ac:dyDescent="0.3">
      <c r="A11976">
        <v>52</v>
      </c>
      <c r="B11976" s="1">
        <v>46151</v>
      </c>
      <c r="C11976" t="s">
        <v>162</v>
      </c>
      <c r="D11976" t="s">
        <v>138</v>
      </c>
      <c r="E11976" t="s">
        <v>48</v>
      </c>
      <c r="F11976" t="s">
        <v>40</v>
      </c>
      <c r="G11976">
        <v>1</v>
      </c>
      <c r="H11976">
        <v>12.5</v>
      </c>
      <c r="I11976" t="s">
        <v>116</v>
      </c>
      <c r="J11976" t="s">
        <v>278</v>
      </c>
      <c r="K11976">
        <v>2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 t="s">
        <v>83</v>
      </c>
      <c r="R11976" t="s">
        <v>83</v>
      </c>
      <c r="S11976" t="s">
        <v>83</v>
      </c>
      <c r="T11976" t="str">
        <f>_xlfn.XLOOKUP(A11976,MI_Match_Analysis!$A$2:$A$8,MI_Match_Analysis!$F$2:$F$8,"Not Found")</f>
        <v>Not Found</v>
      </c>
    </row>
    <row r="11977" spans="1:20" hidden="1" x14ac:dyDescent="0.3">
      <c r="A11977">
        <v>52</v>
      </c>
      <c r="B11977" s="1">
        <v>46151</v>
      </c>
      <c r="C11977" t="s">
        <v>162</v>
      </c>
      <c r="D11977" t="s">
        <v>138</v>
      </c>
      <c r="E11977" t="s">
        <v>48</v>
      </c>
      <c r="F11977" t="s">
        <v>40</v>
      </c>
      <c r="G11977">
        <v>1</v>
      </c>
      <c r="H11977">
        <v>12.6</v>
      </c>
      <c r="I11977" t="s">
        <v>116</v>
      </c>
      <c r="J11977" t="s">
        <v>278</v>
      </c>
      <c r="K11977">
        <v>0</v>
      </c>
      <c r="L11977">
        <v>1</v>
      </c>
      <c r="M11977">
        <v>1</v>
      </c>
      <c r="N11977">
        <v>0</v>
      </c>
      <c r="O11977">
        <v>0</v>
      </c>
      <c r="P11977">
        <v>0</v>
      </c>
      <c r="Q11977" t="s">
        <v>83</v>
      </c>
      <c r="R11977" t="s">
        <v>83</v>
      </c>
      <c r="S11977" t="s">
        <v>83</v>
      </c>
      <c r="T11977" t="str">
        <f>_xlfn.XLOOKUP(A11977,MI_Match_Analysis!$A$2:$A$8,MI_Match_Analysis!$F$2:$F$8,"Not Found")</f>
        <v>Not Found</v>
      </c>
    </row>
    <row r="11978" spans="1:20" hidden="1" x14ac:dyDescent="0.3">
      <c r="A11978">
        <v>52</v>
      </c>
      <c r="B11978" s="1">
        <v>46151</v>
      </c>
      <c r="C11978" t="s">
        <v>162</v>
      </c>
      <c r="D11978" t="s">
        <v>138</v>
      </c>
      <c r="E11978" t="s">
        <v>48</v>
      </c>
      <c r="F11978" t="s">
        <v>40</v>
      </c>
      <c r="G11978">
        <v>1</v>
      </c>
      <c r="H11978">
        <v>12.6</v>
      </c>
      <c r="I11978" t="s">
        <v>116</v>
      </c>
      <c r="J11978" t="s">
        <v>278</v>
      </c>
      <c r="K11978">
        <v>4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 t="s">
        <v>83</v>
      </c>
      <c r="R11978" t="s">
        <v>83</v>
      </c>
      <c r="S11978" t="s">
        <v>83</v>
      </c>
      <c r="T11978" t="str">
        <f>_xlfn.XLOOKUP(A11978,MI_Match_Analysis!$A$2:$A$8,MI_Match_Analysis!$F$2:$F$8,"Not Found")</f>
        <v>Not Found</v>
      </c>
    </row>
    <row r="11979" spans="1:20" hidden="1" x14ac:dyDescent="0.3">
      <c r="A11979">
        <v>52</v>
      </c>
      <c r="B11979" s="1">
        <v>46151</v>
      </c>
      <c r="C11979" t="s">
        <v>162</v>
      </c>
      <c r="D11979" t="s">
        <v>138</v>
      </c>
      <c r="E11979" t="s">
        <v>48</v>
      </c>
      <c r="F11979" t="s">
        <v>40</v>
      </c>
      <c r="G11979">
        <v>1</v>
      </c>
      <c r="H11979">
        <v>13.1</v>
      </c>
      <c r="I11979" t="s">
        <v>101</v>
      </c>
      <c r="J11979" t="s">
        <v>129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 t="s">
        <v>83</v>
      </c>
      <c r="R11979" t="s">
        <v>83</v>
      </c>
      <c r="S11979" t="s">
        <v>83</v>
      </c>
      <c r="T11979" t="str">
        <f>_xlfn.XLOOKUP(A11979,MI_Match_Analysis!$A$2:$A$8,MI_Match_Analysis!$F$2:$F$8,"Not Found")</f>
        <v>Not Found</v>
      </c>
    </row>
    <row r="11980" spans="1:20" hidden="1" x14ac:dyDescent="0.3">
      <c r="A11980">
        <v>52</v>
      </c>
      <c r="B11980" s="1">
        <v>46151</v>
      </c>
      <c r="C11980" t="s">
        <v>162</v>
      </c>
      <c r="D11980" t="s">
        <v>138</v>
      </c>
      <c r="E11980" t="s">
        <v>48</v>
      </c>
      <c r="F11980" t="s">
        <v>40</v>
      </c>
      <c r="G11980">
        <v>1</v>
      </c>
      <c r="H11980">
        <v>13.2</v>
      </c>
      <c r="I11980" t="s">
        <v>101</v>
      </c>
      <c r="J11980" t="s">
        <v>129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 t="s">
        <v>165</v>
      </c>
      <c r="R11980" t="s">
        <v>101</v>
      </c>
      <c r="S11980" t="s">
        <v>250</v>
      </c>
      <c r="T11980" t="str">
        <f>_xlfn.XLOOKUP(A11980,MI_Match_Analysis!$A$2:$A$8,MI_Match_Analysis!$F$2:$F$8,"Not Found")</f>
        <v>Not Found</v>
      </c>
    </row>
    <row r="11981" spans="1:20" hidden="1" x14ac:dyDescent="0.3">
      <c r="A11981">
        <v>52</v>
      </c>
      <c r="B11981" s="1">
        <v>46151</v>
      </c>
      <c r="C11981" t="s">
        <v>162</v>
      </c>
      <c r="D11981" t="s">
        <v>138</v>
      </c>
      <c r="E11981" t="s">
        <v>48</v>
      </c>
      <c r="F11981" t="s">
        <v>40</v>
      </c>
      <c r="G11981">
        <v>1</v>
      </c>
      <c r="H11981">
        <v>13.3</v>
      </c>
      <c r="I11981" t="s">
        <v>218</v>
      </c>
      <c r="J11981" t="s">
        <v>129</v>
      </c>
      <c r="K11981">
        <v>2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 t="s">
        <v>83</v>
      </c>
      <c r="R11981" t="s">
        <v>83</v>
      </c>
      <c r="S11981" t="s">
        <v>83</v>
      </c>
      <c r="T11981" t="str">
        <f>_xlfn.XLOOKUP(A11981,MI_Match_Analysis!$A$2:$A$8,MI_Match_Analysis!$F$2:$F$8,"Not Found")</f>
        <v>Not Found</v>
      </c>
    </row>
    <row r="11982" spans="1:20" hidden="1" x14ac:dyDescent="0.3">
      <c r="A11982">
        <v>52</v>
      </c>
      <c r="B11982" s="1">
        <v>46151</v>
      </c>
      <c r="C11982" t="s">
        <v>162</v>
      </c>
      <c r="D11982" t="s">
        <v>138</v>
      </c>
      <c r="E11982" t="s">
        <v>48</v>
      </c>
      <c r="F11982" t="s">
        <v>40</v>
      </c>
      <c r="G11982">
        <v>1</v>
      </c>
      <c r="H11982">
        <v>13.4</v>
      </c>
      <c r="I11982" t="s">
        <v>218</v>
      </c>
      <c r="J11982" t="s">
        <v>129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 t="s">
        <v>83</v>
      </c>
      <c r="R11982" t="s">
        <v>83</v>
      </c>
      <c r="S11982" t="s">
        <v>83</v>
      </c>
      <c r="T11982" t="str">
        <f>_xlfn.XLOOKUP(A11982,MI_Match_Analysis!$A$2:$A$8,MI_Match_Analysis!$F$2:$F$8,"Not Found")</f>
        <v>Not Found</v>
      </c>
    </row>
    <row r="11983" spans="1:20" hidden="1" x14ac:dyDescent="0.3">
      <c r="A11983">
        <v>52</v>
      </c>
      <c r="B11983" s="1">
        <v>46151</v>
      </c>
      <c r="C11983" t="s">
        <v>162</v>
      </c>
      <c r="D11983" t="s">
        <v>138</v>
      </c>
      <c r="E11983" t="s">
        <v>48</v>
      </c>
      <c r="F11983" t="s">
        <v>40</v>
      </c>
      <c r="G11983">
        <v>1</v>
      </c>
      <c r="H11983">
        <v>13.5</v>
      </c>
      <c r="I11983" t="s">
        <v>218</v>
      </c>
      <c r="J11983" t="s">
        <v>129</v>
      </c>
      <c r="K11983">
        <v>1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 t="s">
        <v>83</v>
      </c>
      <c r="R11983" t="s">
        <v>83</v>
      </c>
      <c r="S11983" t="s">
        <v>83</v>
      </c>
      <c r="T11983" t="str">
        <f>_xlfn.XLOOKUP(A11983,MI_Match_Analysis!$A$2:$A$8,MI_Match_Analysis!$F$2:$F$8,"Not Found")</f>
        <v>Not Found</v>
      </c>
    </row>
    <row r="11984" spans="1:20" hidden="1" x14ac:dyDescent="0.3">
      <c r="A11984">
        <v>52</v>
      </c>
      <c r="B11984" s="1">
        <v>46151</v>
      </c>
      <c r="C11984" t="s">
        <v>162</v>
      </c>
      <c r="D11984" t="s">
        <v>138</v>
      </c>
      <c r="E11984" t="s">
        <v>48</v>
      </c>
      <c r="F11984" t="s">
        <v>40</v>
      </c>
      <c r="G11984">
        <v>1</v>
      </c>
      <c r="H11984">
        <v>13.6</v>
      </c>
      <c r="I11984" t="s">
        <v>116</v>
      </c>
      <c r="J11984" t="s">
        <v>129</v>
      </c>
      <c r="K11984">
        <v>2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 t="s">
        <v>83</v>
      </c>
      <c r="R11984" t="s">
        <v>83</v>
      </c>
      <c r="S11984" t="s">
        <v>83</v>
      </c>
      <c r="T11984" t="str">
        <f>_xlfn.XLOOKUP(A11984,MI_Match_Analysis!$A$2:$A$8,MI_Match_Analysis!$F$2:$F$8,"Not Found")</f>
        <v>Not Found</v>
      </c>
    </row>
    <row r="11985" spans="1:20" hidden="1" x14ac:dyDescent="0.3">
      <c r="A11985">
        <v>52</v>
      </c>
      <c r="B11985" s="1">
        <v>46151</v>
      </c>
      <c r="C11985" t="s">
        <v>162</v>
      </c>
      <c r="D11985" t="s">
        <v>138</v>
      </c>
      <c r="E11985" t="s">
        <v>48</v>
      </c>
      <c r="F11985" t="s">
        <v>40</v>
      </c>
      <c r="G11985">
        <v>1</v>
      </c>
      <c r="H11985">
        <v>14.1</v>
      </c>
      <c r="I11985" t="s">
        <v>218</v>
      </c>
      <c r="J11985" t="s">
        <v>250</v>
      </c>
      <c r="K11985">
        <v>4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 t="s">
        <v>83</v>
      </c>
      <c r="R11985" t="s">
        <v>83</v>
      </c>
      <c r="S11985" t="s">
        <v>83</v>
      </c>
      <c r="T11985" t="str">
        <f>_xlfn.XLOOKUP(A11985,MI_Match_Analysis!$A$2:$A$8,MI_Match_Analysis!$F$2:$F$8,"Not Found")</f>
        <v>Not Found</v>
      </c>
    </row>
    <row r="11986" spans="1:20" hidden="1" x14ac:dyDescent="0.3">
      <c r="A11986">
        <v>52</v>
      </c>
      <c r="B11986" s="1">
        <v>46151</v>
      </c>
      <c r="C11986" t="s">
        <v>162</v>
      </c>
      <c r="D11986" t="s">
        <v>138</v>
      </c>
      <c r="E11986" t="s">
        <v>48</v>
      </c>
      <c r="F11986" t="s">
        <v>40</v>
      </c>
      <c r="G11986">
        <v>1</v>
      </c>
      <c r="H11986">
        <v>14.2</v>
      </c>
      <c r="I11986" t="s">
        <v>218</v>
      </c>
      <c r="J11986" t="s">
        <v>250</v>
      </c>
      <c r="K11986">
        <v>1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 t="s">
        <v>83</v>
      </c>
      <c r="R11986" t="s">
        <v>83</v>
      </c>
      <c r="S11986" t="s">
        <v>83</v>
      </c>
      <c r="T11986" t="str">
        <f>_xlfn.XLOOKUP(A11986,MI_Match_Analysis!$A$2:$A$8,MI_Match_Analysis!$F$2:$F$8,"Not Found")</f>
        <v>Not Found</v>
      </c>
    </row>
    <row r="11987" spans="1:20" hidden="1" x14ac:dyDescent="0.3">
      <c r="A11987">
        <v>52</v>
      </c>
      <c r="B11987" s="1">
        <v>46151</v>
      </c>
      <c r="C11987" t="s">
        <v>162</v>
      </c>
      <c r="D11987" t="s">
        <v>138</v>
      </c>
      <c r="E11987" t="s">
        <v>48</v>
      </c>
      <c r="F11987" t="s">
        <v>40</v>
      </c>
      <c r="G11987">
        <v>1</v>
      </c>
      <c r="H11987">
        <v>14.3</v>
      </c>
      <c r="I11987" t="s">
        <v>116</v>
      </c>
      <c r="J11987" t="s">
        <v>250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 t="s">
        <v>83</v>
      </c>
      <c r="R11987" t="s">
        <v>83</v>
      </c>
      <c r="S11987" t="s">
        <v>83</v>
      </c>
      <c r="T11987" t="str">
        <f>_xlfn.XLOOKUP(A11987,MI_Match_Analysis!$A$2:$A$8,MI_Match_Analysis!$F$2:$F$8,"Not Found")</f>
        <v>Not Found</v>
      </c>
    </row>
    <row r="11988" spans="1:20" hidden="1" x14ac:dyDescent="0.3">
      <c r="A11988">
        <v>52</v>
      </c>
      <c r="B11988" s="1">
        <v>46151</v>
      </c>
      <c r="C11988" t="s">
        <v>162</v>
      </c>
      <c r="D11988" t="s">
        <v>138</v>
      </c>
      <c r="E11988" t="s">
        <v>48</v>
      </c>
      <c r="F11988" t="s">
        <v>40</v>
      </c>
      <c r="G11988">
        <v>1</v>
      </c>
      <c r="H11988">
        <v>14.4</v>
      </c>
      <c r="I11988" t="s">
        <v>116</v>
      </c>
      <c r="J11988" t="s">
        <v>250</v>
      </c>
      <c r="K11988">
        <v>4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 t="s">
        <v>83</v>
      </c>
      <c r="R11988" t="s">
        <v>83</v>
      </c>
      <c r="S11988" t="s">
        <v>83</v>
      </c>
      <c r="T11988" t="str">
        <f>_xlfn.XLOOKUP(A11988,MI_Match_Analysis!$A$2:$A$8,MI_Match_Analysis!$F$2:$F$8,"Not Found")</f>
        <v>Not Found</v>
      </c>
    </row>
    <row r="11989" spans="1:20" hidden="1" x14ac:dyDescent="0.3">
      <c r="A11989">
        <v>52</v>
      </c>
      <c r="B11989" s="1">
        <v>46151</v>
      </c>
      <c r="C11989" t="s">
        <v>162</v>
      </c>
      <c r="D11989" t="s">
        <v>138</v>
      </c>
      <c r="E11989" t="s">
        <v>48</v>
      </c>
      <c r="F11989" t="s">
        <v>40</v>
      </c>
      <c r="G11989">
        <v>1</v>
      </c>
      <c r="H11989">
        <v>14.5</v>
      </c>
      <c r="I11989" t="s">
        <v>116</v>
      </c>
      <c r="J11989" t="s">
        <v>250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 t="s">
        <v>83</v>
      </c>
      <c r="R11989" t="s">
        <v>83</v>
      </c>
      <c r="S11989" t="s">
        <v>83</v>
      </c>
      <c r="T11989" t="str">
        <f>_xlfn.XLOOKUP(A11989,MI_Match_Analysis!$A$2:$A$8,MI_Match_Analysis!$F$2:$F$8,"Not Found")</f>
        <v>Not Found</v>
      </c>
    </row>
    <row r="11990" spans="1:20" hidden="1" x14ac:dyDescent="0.3">
      <c r="A11990">
        <v>52</v>
      </c>
      <c r="B11990" s="1">
        <v>46151</v>
      </c>
      <c r="C11990" t="s">
        <v>162</v>
      </c>
      <c r="D11990" t="s">
        <v>138</v>
      </c>
      <c r="E11990" t="s">
        <v>48</v>
      </c>
      <c r="F11990" t="s">
        <v>40</v>
      </c>
      <c r="G11990">
        <v>1</v>
      </c>
      <c r="H11990">
        <v>14.6</v>
      </c>
      <c r="I11990" t="s">
        <v>218</v>
      </c>
      <c r="J11990" t="s">
        <v>250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 t="s">
        <v>83</v>
      </c>
      <c r="R11990" t="s">
        <v>83</v>
      </c>
      <c r="S11990" t="s">
        <v>83</v>
      </c>
      <c r="T11990" t="str">
        <f>_xlfn.XLOOKUP(A11990,MI_Match_Analysis!$A$2:$A$8,MI_Match_Analysis!$F$2:$F$8,"Not Found")</f>
        <v>Not Found</v>
      </c>
    </row>
    <row r="11991" spans="1:20" hidden="1" x14ac:dyDescent="0.3">
      <c r="A11991">
        <v>52</v>
      </c>
      <c r="B11991" s="1">
        <v>46151</v>
      </c>
      <c r="C11991" t="s">
        <v>162</v>
      </c>
      <c r="D11991" t="s">
        <v>138</v>
      </c>
      <c r="E11991" t="s">
        <v>48</v>
      </c>
      <c r="F11991" t="s">
        <v>40</v>
      </c>
      <c r="G11991">
        <v>1</v>
      </c>
      <c r="H11991">
        <v>15.1</v>
      </c>
      <c r="I11991" t="s">
        <v>218</v>
      </c>
      <c r="J11991" t="s">
        <v>44</v>
      </c>
      <c r="K11991">
        <v>0</v>
      </c>
      <c r="L11991">
        <v>1</v>
      </c>
      <c r="M11991">
        <v>1</v>
      </c>
      <c r="N11991">
        <v>0</v>
      </c>
      <c r="O11991">
        <v>0</v>
      </c>
      <c r="P11991">
        <v>0</v>
      </c>
      <c r="Q11991" t="s">
        <v>83</v>
      </c>
      <c r="R11991" t="s">
        <v>83</v>
      </c>
      <c r="S11991" t="s">
        <v>83</v>
      </c>
      <c r="T11991" t="str">
        <f>_xlfn.XLOOKUP(A11991,MI_Match_Analysis!$A$2:$A$8,MI_Match_Analysis!$F$2:$F$8,"Not Found")</f>
        <v>Not Found</v>
      </c>
    </row>
    <row r="11992" spans="1:20" hidden="1" x14ac:dyDescent="0.3">
      <c r="A11992">
        <v>52</v>
      </c>
      <c r="B11992" s="1">
        <v>46151</v>
      </c>
      <c r="C11992" t="s">
        <v>162</v>
      </c>
      <c r="D11992" t="s">
        <v>138</v>
      </c>
      <c r="E11992" t="s">
        <v>48</v>
      </c>
      <c r="F11992" t="s">
        <v>40</v>
      </c>
      <c r="G11992">
        <v>1</v>
      </c>
      <c r="H11992">
        <v>15.1</v>
      </c>
      <c r="I11992" t="s">
        <v>218</v>
      </c>
      <c r="J11992" t="s">
        <v>44</v>
      </c>
      <c r="K11992">
        <v>6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 t="s">
        <v>83</v>
      </c>
      <c r="R11992" t="s">
        <v>83</v>
      </c>
      <c r="S11992" t="s">
        <v>83</v>
      </c>
      <c r="T11992" t="str">
        <f>_xlfn.XLOOKUP(A11992,MI_Match_Analysis!$A$2:$A$8,MI_Match_Analysis!$F$2:$F$8,"Not Found")</f>
        <v>Not Found</v>
      </c>
    </row>
    <row r="11993" spans="1:20" hidden="1" x14ac:dyDescent="0.3">
      <c r="A11993">
        <v>52</v>
      </c>
      <c r="B11993" s="1">
        <v>46151</v>
      </c>
      <c r="C11993" t="s">
        <v>162</v>
      </c>
      <c r="D11993" t="s">
        <v>138</v>
      </c>
      <c r="E11993" t="s">
        <v>48</v>
      </c>
      <c r="F11993" t="s">
        <v>40</v>
      </c>
      <c r="G11993">
        <v>1</v>
      </c>
      <c r="H11993">
        <v>15.2</v>
      </c>
      <c r="I11993" t="s">
        <v>218</v>
      </c>
      <c r="J11993" t="s">
        <v>44</v>
      </c>
      <c r="K11993">
        <v>1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 t="s">
        <v>83</v>
      </c>
      <c r="R11993" t="s">
        <v>83</v>
      </c>
      <c r="S11993" t="s">
        <v>83</v>
      </c>
      <c r="T11993" t="str">
        <f>_xlfn.XLOOKUP(A11993,MI_Match_Analysis!$A$2:$A$8,MI_Match_Analysis!$F$2:$F$8,"Not Found")</f>
        <v>Not Found</v>
      </c>
    </row>
    <row r="11994" spans="1:20" hidden="1" x14ac:dyDescent="0.3">
      <c r="A11994">
        <v>52</v>
      </c>
      <c r="B11994" s="1">
        <v>46151</v>
      </c>
      <c r="C11994" t="s">
        <v>162</v>
      </c>
      <c r="D11994" t="s">
        <v>138</v>
      </c>
      <c r="E11994" t="s">
        <v>48</v>
      </c>
      <c r="F11994" t="s">
        <v>40</v>
      </c>
      <c r="G11994">
        <v>1</v>
      </c>
      <c r="H11994">
        <v>15.3</v>
      </c>
      <c r="I11994" t="s">
        <v>116</v>
      </c>
      <c r="J11994" t="s">
        <v>44</v>
      </c>
      <c r="K11994">
        <v>2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 t="s">
        <v>83</v>
      </c>
      <c r="R11994" t="s">
        <v>83</v>
      </c>
      <c r="S11994" t="s">
        <v>83</v>
      </c>
      <c r="T11994" t="str">
        <f>_xlfn.XLOOKUP(A11994,MI_Match_Analysis!$A$2:$A$8,MI_Match_Analysis!$F$2:$F$8,"Not Found")</f>
        <v>Not Found</v>
      </c>
    </row>
    <row r="11995" spans="1:20" hidden="1" x14ac:dyDescent="0.3">
      <c r="A11995">
        <v>52</v>
      </c>
      <c r="B11995" s="1">
        <v>46151</v>
      </c>
      <c r="C11995" t="s">
        <v>162</v>
      </c>
      <c r="D11995" t="s">
        <v>138</v>
      </c>
      <c r="E11995" t="s">
        <v>48</v>
      </c>
      <c r="F11995" t="s">
        <v>40</v>
      </c>
      <c r="G11995">
        <v>1</v>
      </c>
      <c r="H11995">
        <v>15.4</v>
      </c>
      <c r="I11995" t="s">
        <v>116</v>
      </c>
      <c r="J11995" t="s">
        <v>44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 t="s">
        <v>83</v>
      </c>
      <c r="R11995" t="s">
        <v>83</v>
      </c>
      <c r="S11995" t="s">
        <v>83</v>
      </c>
      <c r="T11995" t="str">
        <f>_xlfn.XLOOKUP(A11995,MI_Match_Analysis!$A$2:$A$8,MI_Match_Analysis!$F$2:$F$8,"Not Found")</f>
        <v>Not Found</v>
      </c>
    </row>
    <row r="11996" spans="1:20" hidden="1" x14ac:dyDescent="0.3">
      <c r="A11996">
        <v>52</v>
      </c>
      <c r="B11996" s="1">
        <v>46151</v>
      </c>
      <c r="C11996" t="s">
        <v>162</v>
      </c>
      <c r="D11996" t="s">
        <v>138</v>
      </c>
      <c r="E11996" t="s">
        <v>48</v>
      </c>
      <c r="F11996" t="s">
        <v>40</v>
      </c>
      <c r="G11996">
        <v>1</v>
      </c>
      <c r="H11996">
        <v>15.5</v>
      </c>
      <c r="I11996" t="s">
        <v>218</v>
      </c>
      <c r="J11996" t="s">
        <v>44</v>
      </c>
      <c r="K11996">
        <v>1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 t="s">
        <v>83</v>
      </c>
      <c r="R11996" t="s">
        <v>83</v>
      </c>
      <c r="S11996" t="s">
        <v>83</v>
      </c>
      <c r="T11996" t="str">
        <f>_xlfn.XLOOKUP(A11996,MI_Match_Analysis!$A$2:$A$8,MI_Match_Analysis!$F$2:$F$8,"Not Found")</f>
        <v>Not Found</v>
      </c>
    </row>
    <row r="11997" spans="1:20" hidden="1" x14ac:dyDescent="0.3">
      <c r="A11997">
        <v>52</v>
      </c>
      <c r="B11997" s="1">
        <v>46151</v>
      </c>
      <c r="C11997" t="s">
        <v>162</v>
      </c>
      <c r="D11997" t="s">
        <v>138</v>
      </c>
      <c r="E11997" t="s">
        <v>48</v>
      </c>
      <c r="F11997" t="s">
        <v>40</v>
      </c>
      <c r="G11997">
        <v>1</v>
      </c>
      <c r="H11997">
        <v>15.6</v>
      </c>
      <c r="I11997" t="s">
        <v>116</v>
      </c>
      <c r="J11997" t="s">
        <v>44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 t="s">
        <v>83</v>
      </c>
      <c r="R11997" t="s">
        <v>83</v>
      </c>
      <c r="S11997" t="s">
        <v>83</v>
      </c>
      <c r="T11997" t="str">
        <f>_xlfn.XLOOKUP(A11997,MI_Match_Analysis!$A$2:$A$8,MI_Match_Analysis!$F$2:$F$8,"Not Found")</f>
        <v>Not Found</v>
      </c>
    </row>
    <row r="11998" spans="1:20" hidden="1" x14ac:dyDescent="0.3">
      <c r="A11998">
        <v>52</v>
      </c>
      <c r="B11998" s="1">
        <v>46151</v>
      </c>
      <c r="C11998" t="s">
        <v>162</v>
      </c>
      <c r="D11998" t="s">
        <v>138</v>
      </c>
      <c r="E11998" t="s">
        <v>48</v>
      </c>
      <c r="F11998" t="s">
        <v>40</v>
      </c>
      <c r="G11998">
        <v>1</v>
      </c>
      <c r="H11998">
        <v>16.100000000000001</v>
      </c>
      <c r="I11998" t="s">
        <v>116</v>
      </c>
      <c r="J11998" t="s">
        <v>203</v>
      </c>
      <c r="K11998">
        <v>6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 t="s">
        <v>83</v>
      </c>
      <c r="R11998" t="s">
        <v>83</v>
      </c>
      <c r="S11998" t="s">
        <v>83</v>
      </c>
      <c r="T11998" t="str">
        <f>_xlfn.XLOOKUP(A11998,MI_Match_Analysis!$A$2:$A$8,MI_Match_Analysis!$F$2:$F$8,"Not Found")</f>
        <v>Not Found</v>
      </c>
    </row>
    <row r="11999" spans="1:20" hidden="1" x14ac:dyDescent="0.3">
      <c r="A11999">
        <v>52</v>
      </c>
      <c r="B11999" s="1">
        <v>46151</v>
      </c>
      <c r="C11999" t="s">
        <v>162</v>
      </c>
      <c r="D11999" t="s">
        <v>138</v>
      </c>
      <c r="E11999" t="s">
        <v>48</v>
      </c>
      <c r="F11999" t="s">
        <v>40</v>
      </c>
      <c r="G11999">
        <v>1</v>
      </c>
      <c r="H11999">
        <v>16.2</v>
      </c>
      <c r="I11999" t="s">
        <v>116</v>
      </c>
      <c r="J11999" t="s">
        <v>203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 t="s">
        <v>165</v>
      </c>
      <c r="R11999" t="s">
        <v>116</v>
      </c>
      <c r="S11999" t="s">
        <v>251</v>
      </c>
      <c r="T11999" t="str">
        <f>_xlfn.XLOOKUP(A11999,MI_Match_Analysis!$A$2:$A$8,MI_Match_Analysis!$F$2:$F$8,"Not Found")</f>
        <v>Not Found</v>
      </c>
    </row>
    <row r="12000" spans="1:20" hidden="1" x14ac:dyDescent="0.3">
      <c r="A12000">
        <v>52</v>
      </c>
      <c r="B12000" s="1">
        <v>46151</v>
      </c>
      <c r="C12000" t="s">
        <v>162</v>
      </c>
      <c r="D12000" t="s">
        <v>138</v>
      </c>
      <c r="E12000" t="s">
        <v>48</v>
      </c>
      <c r="F12000" t="s">
        <v>40</v>
      </c>
      <c r="G12000">
        <v>1</v>
      </c>
      <c r="H12000">
        <v>16.3</v>
      </c>
      <c r="I12000" t="s">
        <v>290</v>
      </c>
      <c r="J12000" t="s">
        <v>203</v>
      </c>
      <c r="K12000">
        <v>1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 t="s">
        <v>83</v>
      </c>
      <c r="R12000" t="s">
        <v>83</v>
      </c>
      <c r="S12000" t="s">
        <v>83</v>
      </c>
      <c r="T12000" t="str">
        <f>_xlfn.XLOOKUP(A12000,MI_Match_Analysis!$A$2:$A$8,MI_Match_Analysis!$F$2:$F$8,"Not Found")</f>
        <v>Not Found</v>
      </c>
    </row>
    <row r="12001" spans="1:20" hidden="1" x14ac:dyDescent="0.3">
      <c r="A12001">
        <v>52</v>
      </c>
      <c r="B12001" s="1">
        <v>46151</v>
      </c>
      <c r="C12001" t="s">
        <v>162</v>
      </c>
      <c r="D12001" t="s">
        <v>138</v>
      </c>
      <c r="E12001" t="s">
        <v>48</v>
      </c>
      <c r="F12001" t="s">
        <v>40</v>
      </c>
      <c r="G12001">
        <v>1</v>
      </c>
      <c r="H12001">
        <v>16.399999999999999</v>
      </c>
      <c r="I12001" t="s">
        <v>218</v>
      </c>
      <c r="J12001" t="s">
        <v>203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 t="s">
        <v>83</v>
      </c>
      <c r="R12001" t="s">
        <v>83</v>
      </c>
      <c r="S12001" t="s">
        <v>83</v>
      </c>
      <c r="T12001" t="str">
        <f>_xlfn.XLOOKUP(A12001,MI_Match_Analysis!$A$2:$A$8,MI_Match_Analysis!$F$2:$F$8,"Not Found")</f>
        <v>Not Found</v>
      </c>
    </row>
    <row r="12002" spans="1:20" hidden="1" x14ac:dyDescent="0.3">
      <c r="A12002">
        <v>52</v>
      </c>
      <c r="B12002" s="1">
        <v>46151</v>
      </c>
      <c r="C12002" t="s">
        <v>162</v>
      </c>
      <c r="D12002" t="s">
        <v>138</v>
      </c>
      <c r="E12002" t="s">
        <v>48</v>
      </c>
      <c r="F12002" t="s">
        <v>40</v>
      </c>
      <c r="G12002">
        <v>1</v>
      </c>
      <c r="H12002">
        <v>16.5</v>
      </c>
      <c r="I12002" t="s">
        <v>218</v>
      </c>
      <c r="J12002" t="s">
        <v>203</v>
      </c>
      <c r="K12002">
        <v>4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 t="s">
        <v>83</v>
      </c>
      <c r="R12002" t="s">
        <v>83</v>
      </c>
      <c r="S12002" t="s">
        <v>83</v>
      </c>
      <c r="T12002" t="str">
        <f>_xlfn.XLOOKUP(A12002,MI_Match_Analysis!$A$2:$A$8,MI_Match_Analysis!$F$2:$F$8,"Not Found")</f>
        <v>Not Found</v>
      </c>
    </row>
    <row r="12003" spans="1:20" hidden="1" x14ac:dyDescent="0.3">
      <c r="A12003">
        <v>52</v>
      </c>
      <c r="B12003" s="1">
        <v>46151</v>
      </c>
      <c r="C12003" t="s">
        <v>162</v>
      </c>
      <c r="D12003" t="s">
        <v>138</v>
      </c>
      <c r="E12003" t="s">
        <v>48</v>
      </c>
      <c r="F12003" t="s">
        <v>40</v>
      </c>
      <c r="G12003">
        <v>1</v>
      </c>
      <c r="H12003">
        <v>16.600000000000001</v>
      </c>
      <c r="I12003" t="s">
        <v>218</v>
      </c>
      <c r="J12003" t="s">
        <v>203</v>
      </c>
      <c r="K12003">
        <v>6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 t="s">
        <v>83</v>
      </c>
      <c r="R12003" t="s">
        <v>83</v>
      </c>
      <c r="S12003" t="s">
        <v>83</v>
      </c>
      <c r="T12003" t="str">
        <f>_xlfn.XLOOKUP(A12003,MI_Match_Analysis!$A$2:$A$8,MI_Match_Analysis!$F$2:$F$8,"Not Found")</f>
        <v>Not Found</v>
      </c>
    </row>
    <row r="12004" spans="1:20" hidden="1" x14ac:dyDescent="0.3">
      <c r="A12004">
        <v>52</v>
      </c>
      <c r="B12004" s="1">
        <v>46151</v>
      </c>
      <c r="C12004" t="s">
        <v>162</v>
      </c>
      <c r="D12004" t="s">
        <v>138</v>
      </c>
      <c r="E12004" t="s">
        <v>48</v>
      </c>
      <c r="F12004" t="s">
        <v>40</v>
      </c>
      <c r="G12004">
        <v>1</v>
      </c>
      <c r="H12004">
        <v>17.100000000000001</v>
      </c>
      <c r="I12004" t="s">
        <v>290</v>
      </c>
      <c r="J12004" t="s">
        <v>251</v>
      </c>
      <c r="K12004">
        <v>4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 t="s">
        <v>83</v>
      </c>
      <c r="R12004" t="s">
        <v>83</v>
      </c>
      <c r="S12004" t="s">
        <v>83</v>
      </c>
      <c r="T12004" t="str">
        <f>_xlfn.XLOOKUP(A12004,MI_Match_Analysis!$A$2:$A$8,MI_Match_Analysis!$F$2:$F$8,"Not Found")</f>
        <v>Not Found</v>
      </c>
    </row>
    <row r="12005" spans="1:20" hidden="1" x14ac:dyDescent="0.3">
      <c r="A12005">
        <v>52</v>
      </c>
      <c r="B12005" s="1">
        <v>46151</v>
      </c>
      <c r="C12005" t="s">
        <v>162</v>
      </c>
      <c r="D12005" t="s">
        <v>138</v>
      </c>
      <c r="E12005" t="s">
        <v>48</v>
      </c>
      <c r="F12005" t="s">
        <v>40</v>
      </c>
      <c r="G12005">
        <v>1</v>
      </c>
      <c r="H12005">
        <v>17.2</v>
      </c>
      <c r="I12005" t="s">
        <v>290</v>
      </c>
      <c r="J12005" t="s">
        <v>251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 t="s">
        <v>83</v>
      </c>
      <c r="R12005" t="s">
        <v>83</v>
      </c>
      <c r="S12005" t="s">
        <v>83</v>
      </c>
      <c r="T12005" t="str">
        <f>_xlfn.XLOOKUP(A12005,MI_Match_Analysis!$A$2:$A$8,MI_Match_Analysis!$F$2:$F$8,"Not Found")</f>
        <v>Not Found</v>
      </c>
    </row>
    <row r="12006" spans="1:20" hidden="1" x14ac:dyDescent="0.3">
      <c r="A12006">
        <v>52</v>
      </c>
      <c r="B12006" s="1">
        <v>46151</v>
      </c>
      <c r="C12006" t="s">
        <v>162</v>
      </c>
      <c r="D12006" t="s">
        <v>138</v>
      </c>
      <c r="E12006" t="s">
        <v>48</v>
      </c>
      <c r="F12006" t="s">
        <v>40</v>
      </c>
      <c r="G12006">
        <v>1</v>
      </c>
      <c r="H12006">
        <v>17.3</v>
      </c>
      <c r="I12006" t="s">
        <v>218</v>
      </c>
      <c r="J12006" t="s">
        <v>251</v>
      </c>
      <c r="K12006">
        <v>0</v>
      </c>
      <c r="L12006">
        <v>1</v>
      </c>
      <c r="M12006">
        <v>1</v>
      </c>
      <c r="N12006">
        <v>0</v>
      </c>
      <c r="O12006">
        <v>0</v>
      </c>
      <c r="P12006">
        <v>0</v>
      </c>
      <c r="Q12006" t="s">
        <v>83</v>
      </c>
      <c r="R12006" t="s">
        <v>83</v>
      </c>
      <c r="S12006" t="s">
        <v>83</v>
      </c>
      <c r="T12006" t="str">
        <f>_xlfn.XLOOKUP(A12006,MI_Match_Analysis!$A$2:$A$8,MI_Match_Analysis!$F$2:$F$8,"Not Found")</f>
        <v>Not Found</v>
      </c>
    </row>
    <row r="12007" spans="1:20" hidden="1" x14ac:dyDescent="0.3">
      <c r="A12007">
        <v>52</v>
      </c>
      <c r="B12007" s="1">
        <v>46151</v>
      </c>
      <c r="C12007" t="s">
        <v>162</v>
      </c>
      <c r="D12007" t="s">
        <v>138</v>
      </c>
      <c r="E12007" t="s">
        <v>48</v>
      </c>
      <c r="F12007" t="s">
        <v>40</v>
      </c>
      <c r="G12007">
        <v>1</v>
      </c>
      <c r="H12007">
        <v>17.3</v>
      </c>
      <c r="I12007" t="s">
        <v>218</v>
      </c>
      <c r="J12007" t="s">
        <v>251</v>
      </c>
      <c r="K12007">
        <v>1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 t="s">
        <v>83</v>
      </c>
      <c r="R12007" t="s">
        <v>83</v>
      </c>
      <c r="S12007" t="s">
        <v>83</v>
      </c>
      <c r="T12007" t="str">
        <f>_xlfn.XLOOKUP(A12007,MI_Match_Analysis!$A$2:$A$8,MI_Match_Analysis!$F$2:$F$8,"Not Found")</f>
        <v>Not Found</v>
      </c>
    </row>
    <row r="12008" spans="1:20" hidden="1" x14ac:dyDescent="0.3">
      <c r="A12008">
        <v>52</v>
      </c>
      <c r="B12008" s="1">
        <v>46151</v>
      </c>
      <c r="C12008" t="s">
        <v>162</v>
      </c>
      <c r="D12008" t="s">
        <v>138</v>
      </c>
      <c r="E12008" t="s">
        <v>48</v>
      </c>
      <c r="F12008" t="s">
        <v>40</v>
      </c>
      <c r="G12008">
        <v>1</v>
      </c>
      <c r="H12008">
        <v>17.399999999999999</v>
      </c>
      <c r="I12008" t="s">
        <v>290</v>
      </c>
      <c r="J12008" t="s">
        <v>251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 t="s">
        <v>83</v>
      </c>
      <c r="R12008" t="s">
        <v>83</v>
      </c>
      <c r="S12008" t="s">
        <v>83</v>
      </c>
      <c r="T12008" t="str">
        <f>_xlfn.XLOOKUP(A12008,MI_Match_Analysis!$A$2:$A$8,MI_Match_Analysis!$F$2:$F$8,"Not Found")</f>
        <v>Not Found</v>
      </c>
    </row>
    <row r="12009" spans="1:20" hidden="1" x14ac:dyDescent="0.3">
      <c r="A12009">
        <v>52</v>
      </c>
      <c r="B12009" s="1">
        <v>46151</v>
      </c>
      <c r="C12009" t="s">
        <v>162</v>
      </c>
      <c r="D12009" t="s">
        <v>138</v>
      </c>
      <c r="E12009" t="s">
        <v>48</v>
      </c>
      <c r="F12009" t="s">
        <v>40</v>
      </c>
      <c r="G12009">
        <v>1</v>
      </c>
      <c r="H12009">
        <v>17.5</v>
      </c>
      <c r="I12009" t="s">
        <v>290</v>
      </c>
      <c r="J12009" t="s">
        <v>251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 t="s">
        <v>83</v>
      </c>
      <c r="R12009" t="s">
        <v>83</v>
      </c>
      <c r="S12009" t="s">
        <v>83</v>
      </c>
      <c r="T12009" t="str">
        <f>_xlfn.XLOOKUP(A12009,MI_Match_Analysis!$A$2:$A$8,MI_Match_Analysis!$F$2:$F$8,"Not Found")</f>
        <v>Not Found</v>
      </c>
    </row>
    <row r="12010" spans="1:20" hidden="1" x14ac:dyDescent="0.3">
      <c r="A12010">
        <v>52</v>
      </c>
      <c r="B12010" s="1">
        <v>46151</v>
      </c>
      <c r="C12010" t="s">
        <v>162</v>
      </c>
      <c r="D12010" t="s">
        <v>138</v>
      </c>
      <c r="E12010" t="s">
        <v>48</v>
      </c>
      <c r="F12010" t="s">
        <v>40</v>
      </c>
      <c r="G12010">
        <v>1</v>
      </c>
      <c r="H12010">
        <v>17.600000000000001</v>
      </c>
      <c r="I12010" t="s">
        <v>290</v>
      </c>
      <c r="J12010" t="s">
        <v>251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 t="s">
        <v>83</v>
      </c>
      <c r="R12010" t="s">
        <v>83</v>
      </c>
      <c r="S12010" t="s">
        <v>83</v>
      </c>
      <c r="T12010" t="str">
        <f>_xlfn.XLOOKUP(A12010,MI_Match_Analysis!$A$2:$A$8,MI_Match_Analysis!$F$2:$F$8,"Not Found")</f>
        <v>Not Found</v>
      </c>
    </row>
    <row r="12011" spans="1:20" hidden="1" x14ac:dyDescent="0.3">
      <c r="A12011">
        <v>52</v>
      </c>
      <c r="B12011" s="1">
        <v>46151</v>
      </c>
      <c r="C12011" t="s">
        <v>162</v>
      </c>
      <c r="D12011" t="s">
        <v>138</v>
      </c>
      <c r="E12011" t="s">
        <v>48</v>
      </c>
      <c r="F12011" t="s">
        <v>40</v>
      </c>
      <c r="G12011">
        <v>1</v>
      </c>
      <c r="H12011">
        <v>18.100000000000001</v>
      </c>
      <c r="I12011" t="s">
        <v>290</v>
      </c>
      <c r="J12011" t="s">
        <v>203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 t="s">
        <v>165</v>
      </c>
      <c r="R12011" t="s">
        <v>290</v>
      </c>
      <c r="S12011" t="s">
        <v>84</v>
      </c>
      <c r="T12011" t="str">
        <f>_xlfn.XLOOKUP(A12011,MI_Match_Analysis!$A$2:$A$8,MI_Match_Analysis!$F$2:$F$8,"Not Found")</f>
        <v>Not Found</v>
      </c>
    </row>
    <row r="12012" spans="1:20" hidden="1" x14ac:dyDescent="0.3">
      <c r="A12012">
        <v>52</v>
      </c>
      <c r="B12012" s="1">
        <v>46151</v>
      </c>
      <c r="C12012" t="s">
        <v>162</v>
      </c>
      <c r="D12012" t="s">
        <v>138</v>
      </c>
      <c r="E12012" t="s">
        <v>48</v>
      </c>
      <c r="F12012" t="s">
        <v>40</v>
      </c>
      <c r="G12012">
        <v>1</v>
      </c>
      <c r="H12012">
        <v>18.100000000000001</v>
      </c>
      <c r="I12012" t="s">
        <v>290</v>
      </c>
      <c r="J12012" t="s">
        <v>203</v>
      </c>
      <c r="K12012">
        <v>0</v>
      </c>
      <c r="L12012">
        <v>1</v>
      </c>
      <c r="M12012">
        <v>1</v>
      </c>
      <c r="N12012">
        <v>0</v>
      </c>
      <c r="O12012">
        <v>0</v>
      </c>
      <c r="P12012">
        <v>0</v>
      </c>
      <c r="Q12012" t="s">
        <v>83</v>
      </c>
      <c r="R12012" t="s">
        <v>83</v>
      </c>
      <c r="S12012" t="s">
        <v>83</v>
      </c>
      <c r="T12012" t="str">
        <f>_xlfn.XLOOKUP(A12012,MI_Match_Analysis!$A$2:$A$8,MI_Match_Analysis!$F$2:$F$8,"Not Found")</f>
        <v>Not Found</v>
      </c>
    </row>
    <row r="12013" spans="1:20" hidden="1" x14ac:dyDescent="0.3">
      <c r="A12013">
        <v>52</v>
      </c>
      <c r="B12013" s="1">
        <v>46151</v>
      </c>
      <c r="C12013" t="s">
        <v>162</v>
      </c>
      <c r="D12013" t="s">
        <v>138</v>
      </c>
      <c r="E12013" t="s">
        <v>48</v>
      </c>
      <c r="F12013" t="s">
        <v>40</v>
      </c>
      <c r="G12013">
        <v>1</v>
      </c>
      <c r="H12013">
        <v>18.2</v>
      </c>
      <c r="I12013" t="s">
        <v>220</v>
      </c>
      <c r="J12013" t="s">
        <v>203</v>
      </c>
      <c r="K12013">
        <v>1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 t="s">
        <v>83</v>
      </c>
      <c r="R12013" t="s">
        <v>83</v>
      </c>
      <c r="S12013" t="s">
        <v>83</v>
      </c>
      <c r="T12013" t="str">
        <f>_xlfn.XLOOKUP(A12013,MI_Match_Analysis!$A$2:$A$8,MI_Match_Analysis!$F$2:$F$8,"Not Found")</f>
        <v>Not Found</v>
      </c>
    </row>
    <row r="12014" spans="1:20" hidden="1" x14ac:dyDescent="0.3">
      <c r="A12014">
        <v>52</v>
      </c>
      <c r="B12014" s="1">
        <v>46151</v>
      </c>
      <c r="C12014" t="s">
        <v>162</v>
      </c>
      <c r="D12014" t="s">
        <v>138</v>
      </c>
      <c r="E12014" t="s">
        <v>48</v>
      </c>
      <c r="F12014" t="s">
        <v>40</v>
      </c>
      <c r="G12014">
        <v>1</v>
      </c>
      <c r="H12014">
        <v>18.3</v>
      </c>
      <c r="I12014" t="s">
        <v>218</v>
      </c>
      <c r="J12014" t="s">
        <v>203</v>
      </c>
      <c r="K12014">
        <v>2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 t="s">
        <v>83</v>
      </c>
      <c r="R12014" t="s">
        <v>83</v>
      </c>
      <c r="S12014" t="s">
        <v>83</v>
      </c>
      <c r="T12014" t="str">
        <f>_xlfn.XLOOKUP(A12014,MI_Match_Analysis!$A$2:$A$8,MI_Match_Analysis!$F$2:$F$8,"Not Found")</f>
        <v>Not Found</v>
      </c>
    </row>
    <row r="12015" spans="1:20" hidden="1" x14ac:dyDescent="0.3">
      <c r="A12015">
        <v>52</v>
      </c>
      <c r="B12015" s="1">
        <v>46151</v>
      </c>
      <c r="C12015" t="s">
        <v>162</v>
      </c>
      <c r="D12015" t="s">
        <v>138</v>
      </c>
      <c r="E12015" t="s">
        <v>48</v>
      </c>
      <c r="F12015" t="s">
        <v>40</v>
      </c>
      <c r="G12015">
        <v>1</v>
      </c>
      <c r="H12015">
        <v>18.399999999999999</v>
      </c>
      <c r="I12015" t="s">
        <v>218</v>
      </c>
      <c r="J12015" t="s">
        <v>203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 t="s">
        <v>83</v>
      </c>
      <c r="R12015" t="s">
        <v>83</v>
      </c>
      <c r="S12015" t="s">
        <v>83</v>
      </c>
      <c r="T12015" t="str">
        <f>_xlfn.XLOOKUP(A12015,MI_Match_Analysis!$A$2:$A$8,MI_Match_Analysis!$F$2:$F$8,"Not Found")</f>
        <v>Not Found</v>
      </c>
    </row>
    <row r="12016" spans="1:20" hidden="1" x14ac:dyDescent="0.3">
      <c r="A12016">
        <v>52</v>
      </c>
      <c r="B12016" s="1">
        <v>46151</v>
      </c>
      <c r="C12016" t="s">
        <v>162</v>
      </c>
      <c r="D12016" t="s">
        <v>138</v>
      </c>
      <c r="E12016" t="s">
        <v>48</v>
      </c>
      <c r="F12016" t="s">
        <v>40</v>
      </c>
      <c r="G12016">
        <v>1</v>
      </c>
      <c r="H12016">
        <v>18.5</v>
      </c>
      <c r="I12016" t="s">
        <v>218</v>
      </c>
      <c r="J12016" t="s">
        <v>203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 t="s">
        <v>83</v>
      </c>
      <c r="R12016" t="s">
        <v>83</v>
      </c>
      <c r="S12016" t="s">
        <v>83</v>
      </c>
      <c r="T12016" t="str">
        <f>_xlfn.XLOOKUP(A12016,MI_Match_Analysis!$A$2:$A$8,MI_Match_Analysis!$F$2:$F$8,"Not Found")</f>
        <v>Not Found</v>
      </c>
    </row>
    <row r="12017" spans="1:20" hidden="1" x14ac:dyDescent="0.3">
      <c r="A12017">
        <v>52</v>
      </c>
      <c r="B12017" s="1">
        <v>46151</v>
      </c>
      <c r="C12017" t="s">
        <v>162</v>
      </c>
      <c r="D12017" t="s">
        <v>138</v>
      </c>
      <c r="E12017" t="s">
        <v>48</v>
      </c>
      <c r="F12017" t="s">
        <v>40</v>
      </c>
      <c r="G12017">
        <v>1</v>
      </c>
      <c r="H12017">
        <v>18.600000000000001</v>
      </c>
      <c r="I12017" t="s">
        <v>218</v>
      </c>
      <c r="J12017" t="s">
        <v>203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 t="s">
        <v>83</v>
      </c>
      <c r="R12017" t="s">
        <v>83</v>
      </c>
      <c r="S12017" t="s">
        <v>83</v>
      </c>
      <c r="T12017" t="str">
        <f>_xlfn.XLOOKUP(A12017,MI_Match_Analysis!$A$2:$A$8,MI_Match_Analysis!$F$2:$F$8,"Not Found")</f>
        <v>Not Found</v>
      </c>
    </row>
    <row r="12018" spans="1:20" hidden="1" x14ac:dyDescent="0.3">
      <c r="A12018">
        <v>52</v>
      </c>
      <c r="B12018" s="1">
        <v>46151</v>
      </c>
      <c r="C12018" t="s">
        <v>162</v>
      </c>
      <c r="D12018" t="s">
        <v>138</v>
      </c>
      <c r="E12018" t="s">
        <v>48</v>
      </c>
      <c r="F12018" t="s">
        <v>40</v>
      </c>
      <c r="G12018">
        <v>1</v>
      </c>
      <c r="H12018">
        <v>19.100000000000001</v>
      </c>
      <c r="I12018" t="s">
        <v>220</v>
      </c>
      <c r="J12018" t="s">
        <v>251</v>
      </c>
      <c r="K12018">
        <v>0</v>
      </c>
      <c r="L12018">
        <v>1</v>
      </c>
      <c r="M12018">
        <v>1</v>
      </c>
      <c r="N12018">
        <v>0</v>
      </c>
      <c r="O12018">
        <v>0</v>
      </c>
      <c r="P12018">
        <v>0</v>
      </c>
      <c r="Q12018" t="s">
        <v>83</v>
      </c>
      <c r="R12018" t="s">
        <v>83</v>
      </c>
      <c r="S12018" t="s">
        <v>83</v>
      </c>
      <c r="T12018" t="str">
        <f>_xlfn.XLOOKUP(A12018,MI_Match_Analysis!$A$2:$A$8,MI_Match_Analysis!$F$2:$F$8,"Not Found")</f>
        <v>Not Found</v>
      </c>
    </row>
    <row r="12019" spans="1:20" hidden="1" x14ac:dyDescent="0.3">
      <c r="A12019">
        <v>52</v>
      </c>
      <c r="B12019" s="1">
        <v>46151</v>
      </c>
      <c r="C12019" t="s">
        <v>162</v>
      </c>
      <c r="D12019" t="s">
        <v>138</v>
      </c>
      <c r="E12019" t="s">
        <v>48</v>
      </c>
      <c r="F12019" t="s">
        <v>40</v>
      </c>
      <c r="G12019">
        <v>1</v>
      </c>
      <c r="H12019">
        <v>19.100000000000001</v>
      </c>
      <c r="I12019" t="s">
        <v>220</v>
      </c>
      <c r="J12019" t="s">
        <v>251</v>
      </c>
      <c r="K12019">
        <v>6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 t="s">
        <v>83</v>
      </c>
      <c r="R12019" t="s">
        <v>83</v>
      </c>
      <c r="S12019" t="s">
        <v>83</v>
      </c>
      <c r="T12019" t="str">
        <f>_xlfn.XLOOKUP(A12019,MI_Match_Analysis!$A$2:$A$8,MI_Match_Analysis!$F$2:$F$8,"Not Found")</f>
        <v>Not Found</v>
      </c>
    </row>
    <row r="12020" spans="1:20" hidden="1" x14ac:dyDescent="0.3">
      <c r="A12020">
        <v>52</v>
      </c>
      <c r="B12020" s="1">
        <v>46151</v>
      </c>
      <c r="C12020" t="s">
        <v>162</v>
      </c>
      <c r="D12020" t="s">
        <v>138</v>
      </c>
      <c r="E12020" t="s">
        <v>48</v>
      </c>
      <c r="F12020" t="s">
        <v>40</v>
      </c>
      <c r="G12020">
        <v>1</v>
      </c>
      <c r="H12020">
        <v>19.2</v>
      </c>
      <c r="I12020" t="s">
        <v>220</v>
      </c>
      <c r="J12020" t="s">
        <v>251</v>
      </c>
      <c r="K12020">
        <v>6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 t="s">
        <v>83</v>
      </c>
      <c r="R12020" t="s">
        <v>83</v>
      </c>
      <c r="S12020" t="s">
        <v>83</v>
      </c>
      <c r="T12020" t="str">
        <f>_xlfn.XLOOKUP(A12020,MI_Match_Analysis!$A$2:$A$8,MI_Match_Analysis!$F$2:$F$8,"Not Found")</f>
        <v>Not Found</v>
      </c>
    </row>
    <row r="12021" spans="1:20" hidden="1" x14ac:dyDescent="0.3">
      <c r="A12021">
        <v>52</v>
      </c>
      <c r="B12021" s="1">
        <v>46151</v>
      </c>
      <c r="C12021" t="s">
        <v>162</v>
      </c>
      <c r="D12021" t="s">
        <v>138</v>
      </c>
      <c r="E12021" t="s">
        <v>48</v>
      </c>
      <c r="F12021" t="s">
        <v>40</v>
      </c>
      <c r="G12021">
        <v>1</v>
      </c>
      <c r="H12021">
        <v>19.3</v>
      </c>
      <c r="I12021" t="s">
        <v>220</v>
      </c>
      <c r="J12021" t="s">
        <v>251</v>
      </c>
      <c r="K12021">
        <v>1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 t="s">
        <v>83</v>
      </c>
      <c r="R12021" t="s">
        <v>83</v>
      </c>
      <c r="S12021" t="s">
        <v>83</v>
      </c>
      <c r="T12021" t="str">
        <f>_xlfn.XLOOKUP(A12021,MI_Match_Analysis!$A$2:$A$8,MI_Match_Analysis!$F$2:$F$8,"Not Found")</f>
        <v>Not Found</v>
      </c>
    </row>
    <row r="12022" spans="1:20" hidden="1" x14ac:dyDescent="0.3">
      <c r="A12022">
        <v>52</v>
      </c>
      <c r="B12022" s="1">
        <v>46151</v>
      </c>
      <c r="C12022" t="s">
        <v>162</v>
      </c>
      <c r="D12022" t="s">
        <v>138</v>
      </c>
      <c r="E12022" t="s">
        <v>48</v>
      </c>
      <c r="F12022" t="s">
        <v>40</v>
      </c>
      <c r="G12022">
        <v>1</v>
      </c>
      <c r="H12022">
        <v>19.399999999999999</v>
      </c>
      <c r="I12022" t="s">
        <v>218</v>
      </c>
      <c r="J12022" t="s">
        <v>251</v>
      </c>
      <c r="K12022">
        <v>6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 t="s">
        <v>83</v>
      </c>
      <c r="R12022" t="s">
        <v>83</v>
      </c>
      <c r="S12022" t="s">
        <v>83</v>
      </c>
      <c r="T12022" t="str">
        <f>_xlfn.XLOOKUP(A12022,MI_Match_Analysis!$A$2:$A$8,MI_Match_Analysis!$F$2:$F$8,"Not Found")</f>
        <v>Not Found</v>
      </c>
    </row>
    <row r="12023" spans="1:20" hidden="1" x14ac:dyDescent="0.3">
      <c r="A12023">
        <v>52</v>
      </c>
      <c r="B12023" s="1">
        <v>46151</v>
      </c>
      <c r="C12023" t="s">
        <v>162</v>
      </c>
      <c r="D12023" t="s">
        <v>138</v>
      </c>
      <c r="E12023" t="s">
        <v>48</v>
      </c>
      <c r="F12023" t="s">
        <v>40</v>
      </c>
      <c r="G12023">
        <v>1</v>
      </c>
      <c r="H12023">
        <v>19.5</v>
      </c>
      <c r="I12023" t="s">
        <v>218</v>
      </c>
      <c r="J12023" t="s">
        <v>251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 t="s">
        <v>83</v>
      </c>
      <c r="R12023" t="s">
        <v>83</v>
      </c>
      <c r="S12023" t="s">
        <v>83</v>
      </c>
      <c r="T12023" t="str">
        <f>_xlfn.XLOOKUP(A12023,MI_Match_Analysis!$A$2:$A$8,MI_Match_Analysis!$F$2:$F$8,"Not Found")</f>
        <v>Not Found</v>
      </c>
    </row>
    <row r="12024" spans="1:20" hidden="1" x14ac:dyDescent="0.3">
      <c r="A12024">
        <v>52</v>
      </c>
      <c r="B12024" s="1">
        <v>46151</v>
      </c>
      <c r="C12024" t="s">
        <v>162</v>
      </c>
      <c r="D12024" t="s">
        <v>138</v>
      </c>
      <c r="E12024" t="s">
        <v>48</v>
      </c>
      <c r="F12024" t="s">
        <v>40</v>
      </c>
      <c r="G12024">
        <v>1</v>
      </c>
      <c r="H12024">
        <v>19.600000000000001</v>
      </c>
      <c r="I12024" t="s">
        <v>218</v>
      </c>
      <c r="J12024" t="s">
        <v>251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 t="s">
        <v>83</v>
      </c>
      <c r="R12024" t="s">
        <v>83</v>
      </c>
      <c r="S12024" t="s">
        <v>83</v>
      </c>
      <c r="T12024" t="str">
        <f>_xlfn.XLOOKUP(A12024,MI_Match_Analysis!$A$2:$A$8,MI_Match_Analysis!$F$2:$F$8,"Not Found")</f>
        <v>Not Found</v>
      </c>
    </row>
    <row r="12025" spans="1:20" hidden="1" x14ac:dyDescent="0.3">
      <c r="A12025">
        <v>52</v>
      </c>
      <c r="B12025" s="1">
        <v>46151</v>
      </c>
      <c r="C12025" t="s">
        <v>162</v>
      </c>
      <c r="D12025" t="s">
        <v>138</v>
      </c>
      <c r="E12025" t="s">
        <v>40</v>
      </c>
      <c r="F12025" t="s">
        <v>48</v>
      </c>
      <c r="G12025">
        <v>2</v>
      </c>
      <c r="H12025">
        <v>0.1</v>
      </c>
      <c r="I12025" t="s">
        <v>84</v>
      </c>
      <c r="J12025" t="s">
        <v>221</v>
      </c>
      <c r="K12025">
        <v>1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 t="s">
        <v>83</v>
      </c>
      <c r="R12025" t="s">
        <v>83</v>
      </c>
      <c r="S12025" t="s">
        <v>83</v>
      </c>
      <c r="T12025" t="str">
        <f>_xlfn.XLOOKUP(A12025,MI_Match_Analysis!$A$2:$A$8,MI_Match_Analysis!$F$2:$F$8,"Not Found")</f>
        <v>Not Found</v>
      </c>
    </row>
    <row r="12026" spans="1:20" hidden="1" x14ac:dyDescent="0.3">
      <c r="A12026">
        <v>52</v>
      </c>
      <c r="B12026" s="1">
        <v>46151</v>
      </c>
      <c r="C12026" t="s">
        <v>162</v>
      </c>
      <c r="D12026" t="s">
        <v>138</v>
      </c>
      <c r="E12026" t="s">
        <v>40</v>
      </c>
      <c r="F12026" t="s">
        <v>48</v>
      </c>
      <c r="G12026">
        <v>2</v>
      </c>
      <c r="H12026">
        <v>0.2</v>
      </c>
      <c r="I12026" t="s">
        <v>43</v>
      </c>
      <c r="J12026" t="s">
        <v>221</v>
      </c>
      <c r="K12026">
        <v>6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 t="s">
        <v>83</v>
      </c>
      <c r="R12026" t="s">
        <v>83</v>
      </c>
      <c r="S12026" t="s">
        <v>83</v>
      </c>
      <c r="T12026" t="str">
        <f>_xlfn.XLOOKUP(A12026,MI_Match_Analysis!$A$2:$A$8,MI_Match_Analysis!$F$2:$F$8,"Not Found")</f>
        <v>Not Found</v>
      </c>
    </row>
    <row r="12027" spans="1:20" hidden="1" x14ac:dyDescent="0.3">
      <c r="A12027">
        <v>52</v>
      </c>
      <c r="B12027" s="1">
        <v>46151</v>
      </c>
      <c r="C12027" t="s">
        <v>162</v>
      </c>
      <c r="D12027" t="s">
        <v>138</v>
      </c>
      <c r="E12027" t="s">
        <v>40</v>
      </c>
      <c r="F12027" t="s">
        <v>48</v>
      </c>
      <c r="G12027">
        <v>2</v>
      </c>
      <c r="H12027">
        <v>0.3</v>
      </c>
      <c r="I12027" t="s">
        <v>43</v>
      </c>
      <c r="J12027" t="s">
        <v>221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 t="s">
        <v>83</v>
      </c>
      <c r="R12027" t="s">
        <v>83</v>
      </c>
      <c r="S12027" t="s">
        <v>83</v>
      </c>
      <c r="T12027" t="str">
        <f>_xlfn.XLOOKUP(A12027,MI_Match_Analysis!$A$2:$A$8,MI_Match_Analysis!$F$2:$F$8,"Not Found")</f>
        <v>Not Found</v>
      </c>
    </row>
    <row r="12028" spans="1:20" hidden="1" x14ac:dyDescent="0.3">
      <c r="A12028">
        <v>52</v>
      </c>
      <c r="B12028" s="1">
        <v>46151</v>
      </c>
      <c r="C12028" t="s">
        <v>162</v>
      </c>
      <c r="D12028" t="s">
        <v>138</v>
      </c>
      <c r="E12028" t="s">
        <v>40</v>
      </c>
      <c r="F12028" t="s">
        <v>48</v>
      </c>
      <c r="G12028">
        <v>2</v>
      </c>
      <c r="H12028">
        <v>0.4</v>
      </c>
      <c r="I12028" t="s">
        <v>43</v>
      </c>
      <c r="J12028" t="s">
        <v>221</v>
      </c>
      <c r="K12028">
        <v>2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 t="s">
        <v>83</v>
      </c>
      <c r="R12028" t="s">
        <v>83</v>
      </c>
      <c r="S12028" t="s">
        <v>83</v>
      </c>
      <c r="T12028" t="str">
        <f>_xlfn.XLOOKUP(A12028,MI_Match_Analysis!$A$2:$A$8,MI_Match_Analysis!$F$2:$F$8,"Not Found")</f>
        <v>Not Found</v>
      </c>
    </row>
    <row r="12029" spans="1:20" hidden="1" x14ac:dyDescent="0.3">
      <c r="A12029">
        <v>52</v>
      </c>
      <c r="B12029" s="1">
        <v>46151</v>
      </c>
      <c r="C12029" t="s">
        <v>162</v>
      </c>
      <c r="D12029" t="s">
        <v>138</v>
      </c>
      <c r="E12029" t="s">
        <v>40</v>
      </c>
      <c r="F12029" t="s">
        <v>48</v>
      </c>
      <c r="G12029">
        <v>2</v>
      </c>
      <c r="H12029">
        <v>0.5</v>
      </c>
      <c r="I12029" t="s">
        <v>43</v>
      </c>
      <c r="J12029" t="s">
        <v>221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 t="s">
        <v>83</v>
      </c>
      <c r="R12029" t="s">
        <v>83</v>
      </c>
      <c r="S12029" t="s">
        <v>83</v>
      </c>
      <c r="T12029" t="str">
        <f>_xlfn.XLOOKUP(A12029,MI_Match_Analysis!$A$2:$A$8,MI_Match_Analysis!$F$2:$F$8,"Not Found")</f>
        <v>Not Found</v>
      </c>
    </row>
    <row r="12030" spans="1:20" hidden="1" x14ac:dyDescent="0.3">
      <c r="A12030">
        <v>52</v>
      </c>
      <c r="B12030" s="1">
        <v>46151</v>
      </c>
      <c r="C12030" t="s">
        <v>162</v>
      </c>
      <c r="D12030" t="s">
        <v>138</v>
      </c>
      <c r="E12030" t="s">
        <v>40</v>
      </c>
      <c r="F12030" t="s">
        <v>48</v>
      </c>
      <c r="G12030">
        <v>2</v>
      </c>
      <c r="H12030">
        <v>0.6</v>
      </c>
      <c r="I12030" t="s">
        <v>43</v>
      </c>
      <c r="J12030" t="s">
        <v>221</v>
      </c>
      <c r="K12030">
        <v>0</v>
      </c>
      <c r="L12030">
        <v>1</v>
      </c>
      <c r="M12030">
        <v>1</v>
      </c>
      <c r="N12030">
        <v>0</v>
      </c>
      <c r="O12030">
        <v>0</v>
      </c>
      <c r="P12030">
        <v>0</v>
      </c>
      <c r="Q12030" t="s">
        <v>83</v>
      </c>
      <c r="R12030" t="s">
        <v>83</v>
      </c>
      <c r="S12030" t="s">
        <v>83</v>
      </c>
      <c r="T12030" t="str">
        <f>_xlfn.XLOOKUP(A12030,MI_Match_Analysis!$A$2:$A$8,MI_Match_Analysis!$F$2:$F$8,"Not Found")</f>
        <v>Not Found</v>
      </c>
    </row>
    <row r="12031" spans="1:20" hidden="1" x14ac:dyDescent="0.3">
      <c r="A12031">
        <v>52</v>
      </c>
      <c r="B12031" s="1">
        <v>46151</v>
      </c>
      <c r="C12031" t="s">
        <v>162</v>
      </c>
      <c r="D12031" t="s">
        <v>138</v>
      </c>
      <c r="E12031" t="s">
        <v>40</v>
      </c>
      <c r="F12031" t="s">
        <v>48</v>
      </c>
      <c r="G12031">
        <v>2</v>
      </c>
      <c r="H12031">
        <v>0.6</v>
      </c>
      <c r="I12031" t="s">
        <v>43</v>
      </c>
      <c r="J12031" t="s">
        <v>221</v>
      </c>
      <c r="K12031">
        <v>1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 t="s">
        <v>83</v>
      </c>
      <c r="R12031" t="s">
        <v>83</v>
      </c>
      <c r="S12031" t="s">
        <v>83</v>
      </c>
      <c r="T12031" t="str">
        <f>_xlfn.XLOOKUP(A12031,MI_Match_Analysis!$A$2:$A$8,MI_Match_Analysis!$F$2:$F$8,"Not Found")</f>
        <v>Not Found</v>
      </c>
    </row>
    <row r="12032" spans="1:20" hidden="1" x14ac:dyDescent="0.3">
      <c r="A12032">
        <v>52</v>
      </c>
      <c r="B12032" s="1">
        <v>46151</v>
      </c>
      <c r="C12032" t="s">
        <v>162</v>
      </c>
      <c r="D12032" t="s">
        <v>138</v>
      </c>
      <c r="E12032" t="s">
        <v>40</v>
      </c>
      <c r="F12032" t="s">
        <v>48</v>
      </c>
      <c r="G12032">
        <v>2</v>
      </c>
      <c r="H12032">
        <v>1.1000000000000001</v>
      </c>
      <c r="I12032" t="s">
        <v>43</v>
      </c>
      <c r="J12032" t="s">
        <v>117</v>
      </c>
      <c r="K12032">
        <v>2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 t="s">
        <v>83</v>
      </c>
      <c r="R12032" t="s">
        <v>83</v>
      </c>
      <c r="S12032" t="s">
        <v>83</v>
      </c>
      <c r="T12032" t="str">
        <f>_xlfn.XLOOKUP(A12032,MI_Match_Analysis!$A$2:$A$8,MI_Match_Analysis!$F$2:$F$8,"Not Found")</f>
        <v>Not Found</v>
      </c>
    </row>
    <row r="12033" spans="1:20" hidden="1" x14ac:dyDescent="0.3">
      <c r="A12033">
        <v>52</v>
      </c>
      <c r="B12033" s="1">
        <v>46151</v>
      </c>
      <c r="C12033" t="s">
        <v>162</v>
      </c>
      <c r="D12033" t="s">
        <v>138</v>
      </c>
      <c r="E12033" t="s">
        <v>40</v>
      </c>
      <c r="F12033" t="s">
        <v>48</v>
      </c>
      <c r="G12033">
        <v>2</v>
      </c>
      <c r="H12033">
        <v>1.2</v>
      </c>
      <c r="I12033" t="s">
        <v>43</v>
      </c>
      <c r="J12033" t="s">
        <v>117</v>
      </c>
      <c r="K12033">
        <v>6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 t="s">
        <v>83</v>
      </c>
      <c r="R12033" t="s">
        <v>83</v>
      </c>
      <c r="S12033" t="s">
        <v>83</v>
      </c>
      <c r="T12033" t="str">
        <f>_xlfn.XLOOKUP(A12033,MI_Match_Analysis!$A$2:$A$8,MI_Match_Analysis!$F$2:$F$8,"Not Found")</f>
        <v>Not Found</v>
      </c>
    </row>
    <row r="12034" spans="1:20" hidden="1" x14ac:dyDescent="0.3">
      <c r="A12034">
        <v>52</v>
      </c>
      <c r="B12034" s="1">
        <v>46151</v>
      </c>
      <c r="C12034" t="s">
        <v>162</v>
      </c>
      <c r="D12034" t="s">
        <v>138</v>
      </c>
      <c r="E12034" t="s">
        <v>40</v>
      </c>
      <c r="F12034" t="s">
        <v>48</v>
      </c>
      <c r="G12034">
        <v>2</v>
      </c>
      <c r="H12034">
        <v>1.3</v>
      </c>
      <c r="I12034" t="s">
        <v>43</v>
      </c>
      <c r="J12034" t="s">
        <v>117</v>
      </c>
      <c r="K12034">
        <v>6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 t="s">
        <v>83</v>
      </c>
      <c r="R12034" t="s">
        <v>83</v>
      </c>
      <c r="S12034" t="s">
        <v>83</v>
      </c>
      <c r="T12034" t="str">
        <f>_xlfn.XLOOKUP(A12034,MI_Match_Analysis!$A$2:$A$8,MI_Match_Analysis!$F$2:$F$8,"Not Found")</f>
        <v>Not Found</v>
      </c>
    </row>
    <row r="12035" spans="1:20" hidden="1" x14ac:dyDescent="0.3">
      <c r="A12035">
        <v>52</v>
      </c>
      <c r="B12035" s="1">
        <v>46151</v>
      </c>
      <c r="C12035" t="s">
        <v>162</v>
      </c>
      <c r="D12035" t="s">
        <v>138</v>
      </c>
      <c r="E12035" t="s">
        <v>40</v>
      </c>
      <c r="F12035" t="s">
        <v>48</v>
      </c>
      <c r="G12035">
        <v>2</v>
      </c>
      <c r="H12035">
        <v>1.4</v>
      </c>
      <c r="I12035" t="s">
        <v>43</v>
      </c>
      <c r="J12035" t="s">
        <v>117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 t="s">
        <v>83</v>
      </c>
      <c r="R12035" t="s">
        <v>83</v>
      </c>
      <c r="S12035" t="s">
        <v>83</v>
      </c>
      <c r="T12035" t="str">
        <f>_xlfn.XLOOKUP(A12035,MI_Match_Analysis!$A$2:$A$8,MI_Match_Analysis!$F$2:$F$8,"Not Found")</f>
        <v>Not Found</v>
      </c>
    </row>
    <row r="12036" spans="1:20" hidden="1" x14ac:dyDescent="0.3">
      <c r="A12036">
        <v>52</v>
      </c>
      <c r="B12036" s="1">
        <v>46151</v>
      </c>
      <c r="C12036" t="s">
        <v>162</v>
      </c>
      <c r="D12036" t="s">
        <v>138</v>
      </c>
      <c r="E12036" t="s">
        <v>40</v>
      </c>
      <c r="F12036" t="s">
        <v>48</v>
      </c>
      <c r="G12036">
        <v>2</v>
      </c>
      <c r="H12036">
        <v>1.5</v>
      </c>
      <c r="I12036" t="s">
        <v>43</v>
      </c>
      <c r="J12036" t="s">
        <v>117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 t="s">
        <v>83</v>
      </c>
      <c r="R12036" t="s">
        <v>83</v>
      </c>
      <c r="S12036" t="s">
        <v>83</v>
      </c>
      <c r="T12036" t="str">
        <f>_xlfn.XLOOKUP(A12036,MI_Match_Analysis!$A$2:$A$8,MI_Match_Analysis!$F$2:$F$8,"Not Found")</f>
        <v>Not Found</v>
      </c>
    </row>
    <row r="12037" spans="1:20" hidden="1" x14ac:dyDescent="0.3">
      <c r="A12037">
        <v>52</v>
      </c>
      <c r="B12037" s="1">
        <v>46151</v>
      </c>
      <c r="C12037" t="s">
        <v>162</v>
      </c>
      <c r="D12037" t="s">
        <v>138</v>
      </c>
      <c r="E12037" t="s">
        <v>40</v>
      </c>
      <c r="F12037" t="s">
        <v>48</v>
      </c>
      <c r="G12037">
        <v>2</v>
      </c>
      <c r="H12037">
        <v>1.6</v>
      </c>
      <c r="I12037" t="s">
        <v>43</v>
      </c>
      <c r="J12037" t="s">
        <v>117</v>
      </c>
      <c r="K12037">
        <v>1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 t="s">
        <v>83</v>
      </c>
      <c r="R12037" t="s">
        <v>83</v>
      </c>
      <c r="S12037" t="s">
        <v>83</v>
      </c>
      <c r="T12037" t="str">
        <f>_xlfn.XLOOKUP(A12037,MI_Match_Analysis!$A$2:$A$8,MI_Match_Analysis!$F$2:$F$8,"Not Found")</f>
        <v>Not Found</v>
      </c>
    </row>
    <row r="12038" spans="1:20" hidden="1" x14ac:dyDescent="0.3">
      <c r="A12038">
        <v>52</v>
      </c>
      <c r="B12038" s="1">
        <v>46151</v>
      </c>
      <c r="C12038" t="s">
        <v>162</v>
      </c>
      <c r="D12038" t="s">
        <v>138</v>
      </c>
      <c r="E12038" t="s">
        <v>40</v>
      </c>
      <c r="F12038" t="s">
        <v>48</v>
      </c>
      <c r="G12038">
        <v>2</v>
      </c>
      <c r="H12038">
        <v>2.1</v>
      </c>
      <c r="I12038" t="s">
        <v>43</v>
      </c>
      <c r="J12038" t="s">
        <v>221</v>
      </c>
      <c r="K12038">
        <v>4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 t="s">
        <v>83</v>
      </c>
      <c r="R12038" t="s">
        <v>83</v>
      </c>
      <c r="S12038" t="s">
        <v>83</v>
      </c>
      <c r="T12038" t="str">
        <f>_xlfn.XLOOKUP(A12038,MI_Match_Analysis!$A$2:$A$8,MI_Match_Analysis!$F$2:$F$8,"Not Found")</f>
        <v>Not Found</v>
      </c>
    </row>
    <row r="12039" spans="1:20" hidden="1" x14ac:dyDescent="0.3">
      <c r="A12039">
        <v>52</v>
      </c>
      <c r="B12039" s="1">
        <v>46151</v>
      </c>
      <c r="C12039" t="s">
        <v>162</v>
      </c>
      <c r="D12039" t="s">
        <v>138</v>
      </c>
      <c r="E12039" t="s">
        <v>40</v>
      </c>
      <c r="F12039" t="s">
        <v>48</v>
      </c>
      <c r="G12039">
        <v>2</v>
      </c>
      <c r="H12039">
        <v>2.2000000000000002</v>
      </c>
      <c r="I12039" t="s">
        <v>43</v>
      </c>
      <c r="J12039" t="s">
        <v>221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 t="s">
        <v>83</v>
      </c>
      <c r="R12039" t="s">
        <v>83</v>
      </c>
      <c r="S12039" t="s">
        <v>83</v>
      </c>
      <c r="T12039" t="str">
        <f>_xlfn.XLOOKUP(A12039,MI_Match_Analysis!$A$2:$A$8,MI_Match_Analysis!$F$2:$F$8,"Not Found")</f>
        <v>Not Found</v>
      </c>
    </row>
    <row r="12040" spans="1:20" hidden="1" x14ac:dyDescent="0.3">
      <c r="A12040">
        <v>52</v>
      </c>
      <c r="B12040" s="1">
        <v>46151</v>
      </c>
      <c r="C12040" t="s">
        <v>162</v>
      </c>
      <c r="D12040" t="s">
        <v>138</v>
      </c>
      <c r="E12040" t="s">
        <v>40</v>
      </c>
      <c r="F12040" t="s">
        <v>48</v>
      </c>
      <c r="G12040">
        <v>2</v>
      </c>
      <c r="H12040">
        <v>2.2999999999999998</v>
      </c>
      <c r="I12040" t="s">
        <v>43</v>
      </c>
      <c r="J12040" t="s">
        <v>221</v>
      </c>
      <c r="K12040">
        <v>4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 t="s">
        <v>83</v>
      </c>
      <c r="R12040" t="s">
        <v>83</v>
      </c>
      <c r="S12040" t="s">
        <v>83</v>
      </c>
      <c r="T12040" t="str">
        <f>_xlfn.XLOOKUP(A12040,MI_Match_Analysis!$A$2:$A$8,MI_Match_Analysis!$F$2:$F$8,"Not Found")</f>
        <v>Not Found</v>
      </c>
    </row>
    <row r="12041" spans="1:20" hidden="1" x14ac:dyDescent="0.3">
      <c r="A12041">
        <v>52</v>
      </c>
      <c r="B12041" s="1">
        <v>46151</v>
      </c>
      <c r="C12041" t="s">
        <v>162</v>
      </c>
      <c r="D12041" t="s">
        <v>138</v>
      </c>
      <c r="E12041" t="s">
        <v>40</v>
      </c>
      <c r="F12041" t="s">
        <v>48</v>
      </c>
      <c r="G12041">
        <v>2</v>
      </c>
      <c r="H12041">
        <v>2.4</v>
      </c>
      <c r="I12041" t="s">
        <v>43</v>
      </c>
      <c r="J12041" t="s">
        <v>221</v>
      </c>
      <c r="K12041">
        <v>4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 t="s">
        <v>83</v>
      </c>
      <c r="R12041" t="s">
        <v>83</v>
      </c>
      <c r="S12041" t="s">
        <v>83</v>
      </c>
      <c r="T12041" t="str">
        <f>_xlfn.XLOOKUP(A12041,MI_Match_Analysis!$A$2:$A$8,MI_Match_Analysis!$F$2:$F$8,"Not Found")</f>
        <v>Not Found</v>
      </c>
    </row>
    <row r="12042" spans="1:20" hidden="1" x14ac:dyDescent="0.3">
      <c r="A12042">
        <v>52</v>
      </c>
      <c r="B12042" s="1">
        <v>46151</v>
      </c>
      <c r="C12042" t="s">
        <v>162</v>
      </c>
      <c r="D12042" t="s">
        <v>138</v>
      </c>
      <c r="E12042" t="s">
        <v>40</v>
      </c>
      <c r="F12042" t="s">
        <v>48</v>
      </c>
      <c r="G12042">
        <v>2</v>
      </c>
      <c r="H12042">
        <v>2.5</v>
      </c>
      <c r="I12042" t="s">
        <v>43</v>
      </c>
      <c r="J12042" t="s">
        <v>221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 t="s">
        <v>165</v>
      </c>
      <c r="R12042" t="s">
        <v>43</v>
      </c>
      <c r="S12042" t="s">
        <v>296</v>
      </c>
      <c r="T12042" t="str">
        <f>_xlfn.XLOOKUP(A12042,MI_Match_Analysis!$A$2:$A$8,MI_Match_Analysis!$F$2:$F$8,"Not Found")</f>
        <v>Not Found</v>
      </c>
    </row>
    <row r="12043" spans="1:20" hidden="1" x14ac:dyDescent="0.3">
      <c r="A12043">
        <v>52</v>
      </c>
      <c r="B12043" s="1">
        <v>46151</v>
      </c>
      <c r="C12043" t="s">
        <v>162</v>
      </c>
      <c r="D12043" t="s">
        <v>138</v>
      </c>
      <c r="E12043" t="s">
        <v>40</v>
      </c>
      <c r="F12043" t="s">
        <v>48</v>
      </c>
      <c r="G12043">
        <v>2</v>
      </c>
      <c r="H12043">
        <v>2.6</v>
      </c>
      <c r="I12043" t="s">
        <v>74</v>
      </c>
      <c r="J12043" t="s">
        <v>221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 t="s">
        <v>83</v>
      </c>
      <c r="R12043" t="s">
        <v>83</v>
      </c>
      <c r="S12043" t="s">
        <v>83</v>
      </c>
      <c r="T12043" t="str">
        <f>_xlfn.XLOOKUP(A12043,MI_Match_Analysis!$A$2:$A$8,MI_Match_Analysis!$F$2:$F$8,"Not Found")</f>
        <v>Not Found</v>
      </c>
    </row>
    <row r="12044" spans="1:20" hidden="1" x14ac:dyDescent="0.3">
      <c r="A12044">
        <v>52</v>
      </c>
      <c r="B12044" s="1">
        <v>46151</v>
      </c>
      <c r="C12044" t="s">
        <v>162</v>
      </c>
      <c r="D12044" t="s">
        <v>138</v>
      </c>
      <c r="E12044" t="s">
        <v>40</v>
      </c>
      <c r="F12044" t="s">
        <v>48</v>
      </c>
      <c r="G12044">
        <v>2</v>
      </c>
      <c r="H12044">
        <v>3.1</v>
      </c>
      <c r="I12044" t="s">
        <v>84</v>
      </c>
      <c r="J12044" t="s">
        <v>117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 t="s">
        <v>83</v>
      </c>
      <c r="R12044" t="s">
        <v>83</v>
      </c>
      <c r="S12044" t="s">
        <v>83</v>
      </c>
      <c r="T12044" t="str">
        <f>_xlfn.XLOOKUP(A12044,MI_Match_Analysis!$A$2:$A$8,MI_Match_Analysis!$F$2:$F$8,"Not Found")</f>
        <v>Not Found</v>
      </c>
    </row>
    <row r="12045" spans="1:20" hidden="1" x14ac:dyDescent="0.3">
      <c r="A12045">
        <v>52</v>
      </c>
      <c r="B12045" s="1">
        <v>46151</v>
      </c>
      <c r="C12045" t="s">
        <v>162</v>
      </c>
      <c r="D12045" t="s">
        <v>138</v>
      </c>
      <c r="E12045" t="s">
        <v>40</v>
      </c>
      <c r="F12045" t="s">
        <v>48</v>
      </c>
      <c r="G12045">
        <v>2</v>
      </c>
      <c r="H12045">
        <v>3.2</v>
      </c>
      <c r="I12045" t="s">
        <v>84</v>
      </c>
      <c r="J12045" t="s">
        <v>117</v>
      </c>
      <c r="K12045">
        <v>2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 t="s">
        <v>83</v>
      </c>
      <c r="R12045" t="s">
        <v>83</v>
      </c>
      <c r="S12045" t="s">
        <v>83</v>
      </c>
      <c r="T12045" t="str">
        <f>_xlfn.XLOOKUP(A12045,MI_Match_Analysis!$A$2:$A$8,MI_Match_Analysis!$F$2:$F$8,"Not Found")</f>
        <v>Not Found</v>
      </c>
    </row>
    <row r="12046" spans="1:20" hidden="1" x14ac:dyDescent="0.3">
      <c r="A12046">
        <v>52</v>
      </c>
      <c r="B12046" s="1">
        <v>46151</v>
      </c>
      <c r="C12046" t="s">
        <v>162</v>
      </c>
      <c r="D12046" t="s">
        <v>138</v>
      </c>
      <c r="E12046" t="s">
        <v>40</v>
      </c>
      <c r="F12046" t="s">
        <v>48</v>
      </c>
      <c r="G12046">
        <v>2</v>
      </c>
      <c r="H12046">
        <v>3.3</v>
      </c>
      <c r="I12046" t="s">
        <v>84</v>
      </c>
      <c r="J12046" t="s">
        <v>117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 t="s">
        <v>165</v>
      </c>
      <c r="R12046" t="s">
        <v>84</v>
      </c>
      <c r="S12046" t="s">
        <v>312</v>
      </c>
      <c r="T12046" t="str">
        <f>_xlfn.XLOOKUP(A12046,MI_Match_Analysis!$A$2:$A$8,MI_Match_Analysis!$F$2:$F$8,"Not Found")</f>
        <v>Not Found</v>
      </c>
    </row>
    <row r="12047" spans="1:20" hidden="1" x14ac:dyDescent="0.3">
      <c r="A12047">
        <v>52</v>
      </c>
      <c r="B12047" s="1">
        <v>46151</v>
      </c>
      <c r="C12047" t="s">
        <v>162</v>
      </c>
      <c r="D12047" t="s">
        <v>138</v>
      </c>
      <c r="E12047" t="s">
        <v>40</v>
      </c>
      <c r="F12047" t="s">
        <v>48</v>
      </c>
      <c r="G12047">
        <v>2</v>
      </c>
      <c r="H12047">
        <v>3.4</v>
      </c>
      <c r="I12047" t="s">
        <v>249</v>
      </c>
      <c r="J12047" t="s">
        <v>117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 t="s">
        <v>83</v>
      </c>
      <c r="R12047" t="s">
        <v>83</v>
      </c>
      <c r="S12047" t="s">
        <v>83</v>
      </c>
      <c r="T12047" t="str">
        <f>_xlfn.XLOOKUP(A12047,MI_Match_Analysis!$A$2:$A$8,MI_Match_Analysis!$F$2:$F$8,"Not Found")</f>
        <v>Not Found</v>
      </c>
    </row>
    <row r="12048" spans="1:20" hidden="1" x14ac:dyDescent="0.3">
      <c r="A12048">
        <v>52</v>
      </c>
      <c r="B12048" s="1">
        <v>46151</v>
      </c>
      <c r="C12048" t="s">
        <v>162</v>
      </c>
      <c r="D12048" t="s">
        <v>138</v>
      </c>
      <c r="E12048" t="s">
        <v>40</v>
      </c>
      <c r="F12048" t="s">
        <v>48</v>
      </c>
      <c r="G12048">
        <v>2</v>
      </c>
      <c r="H12048">
        <v>3.5</v>
      </c>
      <c r="I12048" t="s">
        <v>249</v>
      </c>
      <c r="J12048" t="s">
        <v>117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 t="s">
        <v>83</v>
      </c>
      <c r="R12048" t="s">
        <v>83</v>
      </c>
      <c r="S12048" t="s">
        <v>83</v>
      </c>
      <c r="T12048" t="str">
        <f>_xlfn.XLOOKUP(A12048,MI_Match_Analysis!$A$2:$A$8,MI_Match_Analysis!$F$2:$F$8,"Not Found")</f>
        <v>Not Found</v>
      </c>
    </row>
    <row r="12049" spans="1:20" hidden="1" x14ac:dyDescent="0.3">
      <c r="A12049">
        <v>52</v>
      </c>
      <c r="B12049" s="1">
        <v>46151</v>
      </c>
      <c r="C12049" t="s">
        <v>162</v>
      </c>
      <c r="D12049" t="s">
        <v>138</v>
      </c>
      <c r="E12049" t="s">
        <v>40</v>
      </c>
      <c r="F12049" t="s">
        <v>48</v>
      </c>
      <c r="G12049">
        <v>2</v>
      </c>
      <c r="H12049">
        <v>3.6</v>
      </c>
      <c r="I12049" t="s">
        <v>249</v>
      </c>
      <c r="J12049" t="s">
        <v>117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 t="s">
        <v>83</v>
      </c>
      <c r="R12049" t="s">
        <v>83</v>
      </c>
      <c r="S12049" t="s">
        <v>83</v>
      </c>
      <c r="T12049" t="str">
        <f>_xlfn.XLOOKUP(A12049,MI_Match_Analysis!$A$2:$A$8,MI_Match_Analysis!$F$2:$F$8,"Not Found")</f>
        <v>Not Found</v>
      </c>
    </row>
    <row r="12050" spans="1:20" hidden="1" x14ac:dyDescent="0.3">
      <c r="A12050">
        <v>52</v>
      </c>
      <c r="B12050" s="1">
        <v>46151</v>
      </c>
      <c r="C12050" t="s">
        <v>162</v>
      </c>
      <c r="D12050" t="s">
        <v>138</v>
      </c>
      <c r="E12050" t="s">
        <v>40</v>
      </c>
      <c r="F12050" t="s">
        <v>48</v>
      </c>
      <c r="G12050">
        <v>2</v>
      </c>
      <c r="H12050">
        <v>4.0999999999999996</v>
      </c>
      <c r="I12050" t="s">
        <v>74</v>
      </c>
      <c r="J12050" t="s">
        <v>221</v>
      </c>
      <c r="K12050">
        <v>6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 t="s">
        <v>83</v>
      </c>
      <c r="R12050" t="s">
        <v>83</v>
      </c>
      <c r="S12050" t="s">
        <v>83</v>
      </c>
      <c r="T12050" t="str">
        <f>_xlfn.XLOOKUP(A12050,MI_Match_Analysis!$A$2:$A$8,MI_Match_Analysis!$F$2:$F$8,"Not Found")</f>
        <v>Not Found</v>
      </c>
    </row>
    <row r="12051" spans="1:20" hidden="1" x14ac:dyDescent="0.3">
      <c r="A12051">
        <v>52</v>
      </c>
      <c r="B12051" s="1">
        <v>46151</v>
      </c>
      <c r="C12051" t="s">
        <v>162</v>
      </c>
      <c r="D12051" t="s">
        <v>138</v>
      </c>
      <c r="E12051" t="s">
        <v>40</v>
      </c>
      <c r="F12051" t="s">
        <v>48</v>
      </c>
      <c r="G12051">
        <v>2</v>
      </c>
      <c r="H12051">
        <v>4.2</v>
      </c>
      <c r="I12051" t="s">
        <v>74</v>
      </c>
      <c r="J12051" t="s">
        <v>221</v>
      </c>
      <c r="K12051">
        <v>4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 t="s">
        <v>83</v>
      </c>
      <c r="R12051" t="s">
        <v>83</v>
      </c>
      <c r="S12051" t="s">
        <v>83</v>
      </c>
      <c r="T12051" t="str">
        <f>_xlfn.XLOOKUP(A12051,MI_Match_Analysis!$A$2:$A$8,MI_Match_Analysis!$F$2:$F$8,"Not Found")</f>
        <v>Not Found</v>
      </c>
    </row>
    <row r="12052" spans="1:20" hidden="1" x14ac:dyDescent="0.3">
      <c r="A12052">
        <v>52</v>
      </c>
      <c r="B12052" s="1">
        <v>46151</v>
      </c>
      <c r="C12052" t="s">
        <v>162</v>
      </c>
      <c r="D12052" t="s">
        <v>138</v>
      </c>
      <c r="E12052" t="s">
        <v>40</v>
      </c>
      <c r="F12052" t="s">
        <v>48</v>
      </c>
      <c r="G12052">
        <v>2</v>
      </c>
      <c r="H12052">
        <v>4.3</v>
      </c>
      <c r="I12052" t="s">
        <v>74</v>
      </c>
      <c r="J12052" t="s">
        <v>221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 t="s">
        <v>83</v>
      </c>
      <c r="R12052" t="s">
        <v>83</v>
      </c>
      <c r="S12052" t="s">
        <v>83</v>
      </c>
      <c r="T12052" t="str">
        <f>_xlfn.XLOOKUP(A12052,MI_Match_Analysis!$A$2:$A$8,MI_Match_Analysis!$F$2:$F$8,"Not Found")</f>
        <v>Not Found</v>
      </c>
    </row>
    <row r="12053" spans="1:20" hidden="1" x14ac:dyDescent="0.3">
      <c r="A12053">
        <v>52</v>
      </c>
      <c r="B12053" s="1">
        <v>46151</v>
      </c>
      <c r="C12053" t="s">
        <v>162</v>
      </c>
      <c r="D12053" t="s">
        <v>138</v>
      </c>
      <c r="E12053" t="s">
        <v>40</v>
      </c>
      <c r="F12053" t="s">
        <v>48</v>
      </c>
      <c r="G12053">
        <v>2</v>
      </c>
      <c r="H12053">
        <v>4.4000000000000004</v>
      </c>
      <c r="I12053" t="s">
        <v>74</v>
      </c>
      <c r="J12053" t="s">
        <v>221</v>
      </c>
      <c r="K12053">
        <v>6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 t="s">
        <v>83</v>
      </c>
      <c r="R12053" t="s">
        <v>83</v>
      </c>
      <c r="S12053" t="s">
        <v>83</v>
      </c>
      <c r="T12053" t="str">
        <f>_xlfn.XLOOKUP(A12053,MI_Match_Analysis!$A$2:$A$8,MI_Match_Analysis!$F$2:$F$8,"Not Found")</f>
        <v>Not Found</v>
      </c>
    </row>
    <row r="12054" spans="1:20" hidden="1" x14ac:dyDescent="0.3">
      <c r="A12054">
        <v>52</v>
      </c>
      <c r="B12054" s="1">
        <v>46151</v>
      </c>
      <c r="C12054" t="s">
        <v>162</v>
      </c>
      <c r="D12054" t="s">
        <v>138</v>
      </c>
      <c r="E12054" t="s">
        <v>40</v>
      </c>
      <c r="F12054" t="s">
        <v>48</v>
      </c>
      <c r="G12054">
        <v>2</v>
      </c>
      <c r="H12054">
        <v>4.5</v>
      </c>
      <c r="I12054" t="s">
        <v>74</v>
      </c>
      <c r="J12054" t="s">
        <v>221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 t="s">
        <v>83</v>
      </c>
      <c r="R12054" t="s">
        <v>83</v>
      </c>
      <c r="S12054" t="s">
        <v>83</v>
      </c>
      <c r="T12054" t="str">
        <f>_xlfn.XLOOKUP(A12054,MI_Match_Analysis!$A$2:$A$8,MI_Match_Analysis!$F$2:$F$8,"Not Found")</f>
        <v>Not Found</v>
      </c>
    </row>
    <row r="12055" spans="1:20" hidden="1" x14ac:dyDescent="0.3">
      <c r="A12055">
        <v>52</v>
      </c>
      <c r="B12055" s="1">
        <v>46151</v>
      </c>
      <c r="C12055" t="s">
        <v>162</v>
      </c>
      <c r="D12055" t="s">
        <v>138</v>
      </c>
      <c r="E12055" t="s">
        <v>40</v>
      </c>
      <c r="F12055" t="s">
        <v>48</v>
      </c>
      <c r="G12055">
        <v>2</v>
      </c>
      <c r="H12055">
        <v>4.5999999999999996</v>
      </c>
      <c r="I12055" t="s">
        <v>74</v>
      </c>
      <c r="J12055" t="s">
        <v>221</v>
      </c>
      <c r="K12055">
        <v>6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 t="s">
        <v>83</v>
      </c>
      <c r="R12055" t="s">
        <v>83</v>
      </c>
      <c r="S12055" t="s">
        <v>83</v>
      </c>
      <c r="T12055" t="str">
        <f>_xlfn.XLOOKUP(A12055,MI_Match_Analysis!$A$2:$A$8,MI_Match_Analysis!$F$2:$F$8,"Not Found")</f>
        <v>Not Found</v>
      </c>
    </row>
    <row r="12056" spans="1:20" hidden="1" x14ac:dyDescent="0.3">
      <c r="A12056">
        <v>52</v>
      </c>
      <c r="B12056" s="1">
        <v>46151</v>
      </c>
      <c r="C12056" t="s">
        <v>162</v>
      </c>
      <c r="D12056" t="s">
        <v>138</v>
      </c>
      <c r="E12056" t="s">
        <v>40</v>
      </c>
      <c r="F12056" t="s">
        <v>48</v>
      </c>
      <c r="G12056">
        <v>2</v>
      </c>
      <c r="H12056">
        <v>5.0999999999999996</v>
      </c>
      <c r="I12056" t="s">
        <v>249</v>
      </c>
      <c r="J12056" t="s">
        <v>117</v>
      </c>
      <c r="K12056">
        <v>4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 t="s">
        <v>83</v>
      </c>
      <c r="R12056" t="s">
        <v>83</v>
      </c>
      <c r="S12056" t="s">
        <v>83</v>
      </c>
      <c r="T12056" t="str">
        <f>_xlfn.XLOOKUP(A12056,MI_Match_Analysis!$A$2:$A$8,MI_Match_Analysis!$F$2:$F$8,"Not Found")</f>
        <v>Not Found</v>
      </c>
    </row>
    <row r="12057" spans="1:20" hidden="1" x14ac:dyDescent="0.3">
      <c r="A12057">
        <v>52</v>
      </c>
      <c r="B12057" s="1">
        <v>46151</v>
      </c>
      <c r="C12057" t="s">
        <v>162</v>
      </c>
      <c r="D12057" t="s">
        <v>138</v>
      </c>
      <c r="E12057" t="s">
        <v>40</v>
      </c>
      <c r="F12057" t="s">
        <v>48</v>
      </c>
      <c r="G12057">
        <v>2</v>
      </c>
      <c r="H12057">
        <v>5.2</v>
      </c>
      <c r="I12057" t="s">
        <v>249</v>
      </c>
      <c r="J12057" t="s">
        <v>117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 t="s">
        <v>83</v>
      </c>
      <c r="R12057" t="s">
        <v>83</v>
      </c>
      <c r="S12057" t="s">
        <v>83</v>
      </c>
      <c r="T12057" t="str">
        <f>_xlfn.XLOOKUP(A12057,MI_Match_Analysis!$A$2:$A$8,MI_Match_Analysis!$F$2:$F$8,"Not Found")</f>
        <v>Not Found</v>
      </c>
    </row>
    <row r="12058" spans="1:20" hidden="1" x14ac:dyDescent="0.3">
      <c r="A12058">
        <v>52</v>
      </c>
      <c r="B12058" s="1">
        <v>46151</v>
      </c>
      <c r="C12058" t="s">
        <v>162</v>
      </c>
      <c r="D12058" t="s">
        <v>138</v>
      </c>
      <c r="E12058" t="s">
        <v>40</v>
      </c>
      <c r="F12058" t="s">
        <v>48</v>
      </c>
      <c r="G12058">
        <v>2</v>
      </c>
      <c r="H12058">
        <v>5.3</v>
      </c>
      <c r="I12058" t="s">
        <v>249</v>
      </c>
      <c r="J12058" t="s">
        <v>117</v>
      </c>
      <c r="K12058">
        <v>2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 t="s">
        <v>83</v>
      </c>
      <c r="R12058" t="s">
        <v>83</v>
      </c>
      <c r="S12058" t="s">
        <v>83</v>
      </c>
      <c r="T12058" t="str">
        <f>_xlfn.XLOOKUP(A12058,MI_Match_Analysis!$A$2:$A$8,MI_Match_Analysis!$F$2:$F$8,"Not Found")</f>
        <v>Not Found</v>
      </c>
    </row>
    <row r="12059" spans="1:20" hidden="1" x14ac:dyDescent="0.3">
      <c r="A12059">
        <v>52</v>
      </c>
      <c r="B12059" s="1">
        <v>46151</v>
      </c>
      <c r="C12059" t="s">
        <v>162</v>
      </c>
      <c r="D12059" t="s">
        <v>138</v>
      </c>
      <c r="E12059" t="s">
        <v>40</v>
      </c>
      <c r="F12059" t="s">
        <v>48</v>
      </c>
      <c r="G12059">
        <v>2</v>
      </c>
      <c r="H12059">
        <v>5.4</v>
      </c>
      <c r="I12059" t="s">
        <v>249</v>
      </c>
      <c r="J12059" t="s">
        <v>117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 t="s">
        <v>165</v>
      </c>
      <c r="R12059" t="s">
        <v>249</v>
      </c>
      <c r="S12059" t="s">
        <v>290</v>
      </c>
      <c r="T12059" t="str">
        <f>_xlfn.XLOOKUP(A12059,MI_Match_Analysis!$A$2:$A$8,MI_Match_Analysis!$F$2:$F$8,"Not Found")</f>
        <v>Not Found</v>
      </c>
    </row>
    <row r="12060" spans="1:20" hidden="1" x14ac:dyDescent="0.3">
      <c r="A12060">
        <v>52</v>
      </c>
      <c r="B12060" s="1">
        <v>46151</v>
      </c>
      <c r="C12060" t="s">
        <v>162</v>
      </c>
      <c r="D12060" t="s">
        <v>138</v>
      </c>
      <c r="E12060" t="s">
        <v>40</v>
      </c>
      <c r="F12060" t="s">
        <v>48</v>
      </c>
      <c r="G12060">
        <v>2</v>
      </c>
      <c r="H12060">
        <v>5.5</v>
      </c>
      <c r="I12060" t="s">
        <v>129</v>
      </c>
      <c r="J12060" t="s">
        <v>117</v>
      </c>
      <c r="K12060">
        <v>6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 t="s">
        <v>83</v>
      </c>
      <c r="R12060" t="s">
        <v>83</v>
      </c>
      <c r="S12060" t="s">
        <v>83</v>
      </c>
      <c r="T12060" t="str">
        <f>_xlfn.XLOOKUP(A12060,MI_Match_Analysis!$A$2:$A$8,MI_Match_Analysis!$F$2:$F$8,"Not Found")</f>
        <v>Not Found</v>
      </c>
    </row>
    <row r="12061" spans="1:20" hidden="1" x14ac:dyDescent="0.3">
      <c r="A12061">
        <v>52</v>
      </c>
      <c r="B12061" s="1">
        <v>46151</v>
      </c>
      <c r="C12061" t="s">
        <v>162</v>
      </c>
      <c r="D12061" t="s">
        <v>138</v>
      </c>
      <c r="E12061" t="s">
        <v>40</v>
      </c>
      <c r="F12061" t="s">
        <v>48</v>
      </c>
      <c r="G12061">
        <v>2</v>
      </c>
      <c r="H12061">
        <v>5.6</v>
      </c>
      <c r="I12061" t="s">
        <v>129</v>
      </c>
      <c r="J12061" t="s">
        <v>117</v>
      </c>
      <c r="K12061">
        <v>4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 t="s">
        <v>83</v>
      </c>
      <c r="R12061" t="s">
        <v>83</v>
      </c>
      <c r="S12061" t="s">
        <v>83</v>
      </c>
      <c r="T12061" t="str">
        <f>_xlfn.XLOOKUP(A12061,MI_Match_Analysis!$A$2:$A$8,MI_Match_Analysis!$F$2:$F$8,"Not Found")</f>
        <v>Not Found</v>
      </c>
    </row>
    <row r="12062" spans="1:20" hidden="1" x14ac:dyDescent="0.3">
      <c r="A12062">
        <v>52</v>
      </c>
      <c r="B12062" s="1">
        <v>46151</v>
      </c>
      <c r="C12062" t="s">
        <v>162</v>
      </c>
      <c r="D12062" t="s">
        <v>138</v>
      </c>
      <c r="E12062" t="s">
        <v>40</v>
      </c>
      <c r="F12062" t="s">
        <v>48</v>
      </c>
      <c r="G12062">
        <v>2</v>
      </c>
      <c r="H12062">
        <v>6.1</v>
      </c>
      <c r="I12062" t="s">
        <v>74</v>
      </c>
      <c r="J12062" t="s">
        <v>317</v>
      </c>
      <c r="K12062">
        <v>1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 t="s">
        <v>83</v>
      </c>
      <c r="R12062" t="s">
        <v>83</v>
      </c>
      <c r="S12062" t="s">
        <v>83</v>
      </c>
      <c r="T12062" t="str">
        <f>_xlfn.XLOOKUP(A12062,MI_Match_Analysis!$A$2:$A$8,MI_Match_Analysis!$F$2:$F$8,"Not Found")</f>
        <v>Not Found</v>
      </c>
    </row>
    <row r="12063" spans="1:20" hidden="1" x14ac:dyDescent="0.3">
      <c r="A12063">
        <v>52</v>
      </c>
      <c r="B12063" s="1">
        <v>46151</v>
      </c>
      <c r="C12063" t="s">
        <v>162</v>
      </c>
      <c r="D12063" t="s">
        <v>138</v>
      </c>
      <c r="E12063" t="s">
        <v>40</v>
      </c>
      <c r="F12063" t="s">
        <v>48</v>
      </c>
      <c r="G12063">
        <v>2</v>
      </c>
      <c r="H12063">
        <v>6.2</v>
      </c>
      <c r="I12063" t="s">
        <v>129</v>
      </c>
      <c r="J12063" t="s">
        <v>317</v>
      </c>
      <c r="K12063">
        <v>1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 t="s">
        <v>83</v>
      </c>
      <c r="R12063" t="s">
        <v>83</v>
      </c>
      <c r="S12063" t="s">
        <v>83</v>
      </c>
      <c r="T12063" t="str">
        <f>_xlfn.XLOOKUP(A12063,MI_Match_Analysis!$A$2:$A$8,MI_Match_Analysis!$F$2:$F$8,"Not Found")</f>
        <v>Not Found</v>
      </c>
    </row>
    <row r="12064" spans="1:20" hidden="1" x14ac:dyDescent="0.3">
      <c r="A12064">
        <v>52</v>
      </c>
      <c r="B12064" s="1">
        <v>46151</v>
      </c>
      <c r="C12064" t="s">
        <v>162</v>
      </c>
      <c r="D12064" t="s">
        <v>138</v>
      </c>
      <c r="E12064" t="s">
        <v>40</v>
      </c>
      <c r="F12064" t="s">
        <v>48</v>
      </c>
      <c r="G12064">
        <v>2</v>
      </c>
      <c r="H12064">
        <v>6.3</v>
      </c>
      <c r="I12064" t="s">
        <v>74</v>
      </c>
      <c r="J12064" t="s">
        <v>317</v>
      </c>
      <c r="K12064">
        <v>1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 t="s">
        <v>83</v>
      </c>
      <c r="R12064" t="s">
        <v>83</v>
      </c>
      <c r="S12064" t="s">
        <v>83</v>
      </c>
      <c r="T12064" t="str">
        <f>_xlfn.XLOOKUP(A12064,MI_Match_Analysis!$A$2:$A$8,MI_Match_Analysis!$F$2:$F$8,"Not Found")</f>
        <v>Not Found</v>
      </c>
    </row>
    <row r="12065" spans="1:20" hidden="1" x14ac:dyDescent="0.3">
      <c r="A12065">
        <v>52</v>
      </c>
      <c r="B12065" s="1">
        <v>46151</v>
      </c>
      <c r="C12065" t="s">
        <v>162</v>
      </c>
      <c r="D12065" t="s">
        <v>138</v>
      </c>
      <c r="E12065" t="s">
        <v>40</v>
      </c>
      <c r="F12065" t="s">
        <v>48</v>
      </c>
      <c r="G12065">
        <v>2</v>
      </c>
      <c r="H12065">
        <v>6.4</v>
      </c>
      <c r="I12065" t="s">
        <v>129</v>
      </c>
      <c r="J12065" t="s">
        <v>317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 t="s">
        <v>83</v>
      </c>
      <c r="R12065" t="s">
        <v>83</v>
      </c>
      <c r="S12065" t="s">
        <v>83</v>
      </c>
      <c r="T12065" t="str">
        <f>_xlfn.XLOOKUP(A12065,MI_Match_Analysis!$A$2:$A$8,MI_Match_Analysis!$F$2:$F$8,"Not Found")</f>
        <v>Not Found</v>
      </c>
    </row>
    <row r="12066" spans="1:20" hidden="1" x14ac:dyDescent="0.3">
      <c r="A12066">
        <v>52</v>
      </c>
      <c r="B12066" s="1">
        <v>46151</v>
      </c>
      <c r="C12066" t="s">
        <v>162</v>
      </c>
      <c r="D12066" t="s">
        <v>138</v>
      </c>
      <c r="E12066" t="s">
        <v>40</v>
      </c>
      <c r="F12066" t="s">
        <v>48</v>
      </c>
      <c r="G12066">
        <v>2</v>
      </c>
      <c r="H12066">
        <v>6.5</v>
      </c>
      <c r="I12066" t="s">
        <v>129</v>
      </c>
      <c r="J12066" t="s">
        <v>317</v>
      </c>
      <c r="K12066">
        <v>4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 t="s">
        <v>83</v>
      </c>
      <c r="R12066" t="s">
        <v>83</v>
      </c>
      <c r="S12066" t="s">
        <v>83</v>
      </c>
      <c r="T12066" t="str">
        <f>_xlfn.XLOOKUP(A12066,MI_Match_Analysis!$A$2:$A$8,MI_Match_Analysis!$F$2:$F$8,"Not Found")</f>
        <v>Not Found</v>
      </c>
    </row>
    <row r="12067" spans="1:20" hidden="1" x14ac:dyDescent="0.3">
      <c r="A12067">
        <v>52</v>
      </c>
      <c r="B12067" s="1">
        <v>46151</v>
      </c>
      <c r="C12067" t="s">
        <v>162</v>
      </c>
      <c r="D12067" t="s">
        <v>138</v>
      </c>
      <c r="E12067" t="s">
        <v>40</v>
      </c>
      <c r="F12067" t="s">
        <v>48</v>
      </c>
      <c r="G12067">
        <v>2</v>
      </c>
      <c r="H12067">
        <v>6.6</v>
      </c>
      <c r="I12067" t="s">
        <v>129</v>
      </c>
      <c r="J12067" t="s">
        <v>317</v>
      </c>
      <c r="K12067">
        <v>1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 t="s">
        <v>83</v>
      </c>
      <c r="R12067" t="s">
        <v>83</v>
      </c>
      <c r="S12067" t="s">
        <v>83</v>
      </c>
      <c r="T12067" t="str">
        <f>_xlfn.XLOOKUP(A12067,MI_Match_Analysis!$A$2:$A$8,MI_Match_Analysis!$F$2:$F$8,"Not Found")</f>
        <v>Not Found</v>
      </c>
    </row>
    <row r="12068" spans="1:20" hidden="1" x14ac:dyDescent="0.3">
      <c r="A12068">
        <v>52</v>
      </c>
      <c r="B12068" s="1">
        <v>46151</v>
      </c>
      <c r="C12068" t="s">
        <v>162</v>
      </c>
      <c r="D12068" t="s">
        <v>138</v>
      </c>
      <c r="E12068" t="s">
        <v>40</v>
      </c>
      <c r="F12068" t="s">
        <v>48</v>
      </c>
      <c r="G12068">
        <v>2</v>
      </c>
      <c r="H12068">
        <v>7.1</v>
      </c>
      <c r="I12068" t="s">
        <v>129</v>
      </c>
      <c r="J12068" t="s">
        <v>86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 t="s">
        <v>83</v>
      </c>
      <c r="R12068" t="s">
        <v>83</v>
      </c>
      <c r="S12068" t="s">
        <v>83</v>
      </c>
      <c r="T12068" t="str">
        <f>_xlfn.XLOOKUP(A12068,MI_Match_Analysis!$A$2:$A$8,MI_Match_Analysis!$F$2:$F$8,"Not Found")</f>
        <v>Not Found</v>
      </c>
    </row>
    <row r="12069" spans="1:20" hidden="1" x14ac:dyDescent="0.3">
      <c r="A12069">
        <v>52</v>
      </c>
      <c r="B12069" s="1">
        <v>46151</v>
      </c>
      <c r="C12069" t="s">
        <v>162</v>
      </c>
      <c r="D12069" t="s">
        <v>138</v>
      </c>
      <c r="E12069" t="s">
        <v>40</v>
      </c>
      <c r="F12069" t="s">
        <v>48</v>
      </c>
      <c r="G12069">
        <v>2</v>
      </c>
      <c r="H12069">
        <v>7.2</v>
      </c>
      <c r="I12069" t="s">
        <v>129</v>
      </c>
      <c r="J12069" t="s">
        <v>86</v>
      </c>
      <c r="K12069">
        <v>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 t="s">
        <v>83</v>
      </c>
      <c r="R12069" t="s">
        <v>83</v>
      </c>
      <c r="S12069" t="s">
        <v>83</v>
      </c>
      <c r="T12069" t="str">
        <f>_xlfn.XLOOKUP(A12069,MI_Match_Analysis!$A$2:$A$8,MI_Match_Analysis!$F$2:$F$8,"Not Found")</f>
        <v>Not Found</v>
      </c>
    </row>
    <row r="12070" spans="1:20" hidden="1" x14ac:dyDescent="0.3">
      <c r="A12070">
        <v>52</v>
      </c>
      <c r="B12070" s="1">
        <v>46151</v>
      </c>
      <c r="C12070" t="s">
        <v>162</v>
      </c>
      <c r="D12070" t="s">
        <v>138</v>
      </c>
      <c r="E12070" t="s">
        <v>40</v>
      </c>
      <c r="F12070" t="s">
        <v>48</v>
      </c>
      <c r="G12070">
        <v>2</v>
      </c>
      <c r="H12070">
        <v>7.3</v>
      </c>
      <c r="I12070" t="s">
        <v>74</v>
      </c>
      <c r="J12070" t="s">
        <v>86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 t="s">
        <v>167</v>
      </c>
      <c r="R12070" t="s">
        <v>74</v>
      </c>
      <c r="S12070" t="s">
        <v>83</v>
      </c>
      <c r="T12070" t="str">
        <f>_xlfn.XLOOKUP(A12070,MI_Match_Analysis!$A$2:$A$8,MI_Match_Analysis!$F$2:$F$8,"Not Found")</f>
        <v>Not Found</v>
      </c>
    </row>
    <row r="12071" spans="1:20" hidden="1" x14ac:dyDescent="0.3">
      <c r="A12071">
        <v>52</v>
      </c>
      <c r="B12071" s="1">
        <v>46151</v>
      </c>
      <c r="C12071" t="s">
        <v>162</v>
      </c>
      <c r="D12071" t="s">
        <v>138</v>
      </c>
      <c r="E12071" t="s">
        <v>40</v>
      </c>
      <c r="F12071" t="s">
        <v>48</v>
      </c>
      <c r="G12071">
        <v>2</v>
      </c>
      <c r="H12071">
        <v>7.4</v>
      </c>
      <c r="I12071" t="s">
        <v>250</v>
      </c>
      <c r="J12071" t="s">
        <v>86</v>
      </c>
      <c r="K12071">
        <v>4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 t="s">
        <v>83</v>
      </c>
      <c r="R12071" t="s">
        <v>83</v>
      </c>
      <c r="S12071" t="s">
        <v>83</v>
      </c>
      <c r="T12071" t="str">
        <f>_xlfn.XLOOKUP(A12071,MI_Match_Analysis!$A$2:$A$8,MI_Match_Analysis!$F$2:$F$8,"Not Found")</f>
        <v>Not Found</v>
      </c>
    </row>
    <row r="12072" spans="1:20" hidden="1" x14ac:dyDescent="0.3">
      <c r="A12072">
        <v>52</v>
      </c>
      <c r="B12072" s="1">
        <v>46151</v>
      </c>
      <c r="C12072" t="s">
        <v>162</v>
      </c>
      <c r="D12072" t="s">
        <v>138</v>
      </c>
      <c r="E12072" t="s">
        <v>40</v>
      </c>
      <c r="F12072" t="s">
        <v>48</v>
      </c>
      <c r="G12072">
        <v>2</v>
      </c>
      <c r="H12072">
        <v>7.5</v>
      </c>
      <c r="I12072" t="s">
        <v>250</v>
      </c>
      <c r="J12072" t="s">
        <v>86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 t="s">
        <v>167</v>
      </c>
      <c r="R12072" t="s">
        <v>250</v>
      </c>
      <c r="S12072" t="s">
        <v>83</v>
      </c>
      <c r="T12072" t="str">
        <f>_xlfn.XLOOKUP(A12072,MI_Match_Analysis!$A$2:$A$8,MI_Match_Analysis!$F$2:$F$8,"Not Found")</f>
        <v>Not Found</v>
      </c>
    </row>
    <row r="12073" spans="1:20" hidden="1" x14ac:dyDescent="0.3">
      <c r="A12073">
        <v>52</v>
      </c>
      <c r="B12073" s="1">
        <v>46151</v>
      </c>
      <c r="C12073" t="s">
        <v>162</v>
      </c>
      <c r="D12073" t="s">
        <v>138</v>
      </c>
      <c r="E12073" t="s">
        <v>40</v>
      </c>
      <c r="F12073" t="s">
        <v>48</v>
      </c>
      <c r="G12073">
        <v>2</v>
      </c>
      <c r="H12073">
        <v>7.6</v>
      </c>
      <c r="I12073" t="s">
        <v>287</v>
      </c>
      <c r="J12073" t="s">
        <v>86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 t="s">
        <v>83</v>
      </c>
      <c r="R12073" t="s">
        <v>83</v>
      </c>
      <c r="S12073" t="s">
        <v>83</v>
      </c>
      <c r="T12073" t="str">
        <f>_xlfn.XLOOKUP(A12073,MI_Match_Analysis!$A$2:$A$8,MI_Match_Analysis!$F$2:$F$8,"Not Found")</f>
        <v>Not Found</v>
      </c>
    </row>
    <row r="12074" spans="1:20" hidden="1" x14ac:dyDescent="0.3">
      <c r="A12074">
        <v>52</v>
      </c>
      <c r="B12074" s="1">
        <v>46151</v>
      </c>
      <c r="C12074" t="s">
        <v>162</v>
      </c>
      <c r="D12074" t="s">
        <v>138</v>
      </c>
      <c r="E12074" t="s">
        <v>40</v>
      </c>
      <c r="F12074" t="s">
        <v>48</v>
      </c>
      <c r="G12074">
        <v>2</v>
      </c>
      <c r="H12074">
        <v>8.1</v>
      </c>
      <c r="I12074" t="s">
        <v>129</v>
      </c>
      <c r="J12074" t="s">
        <v>218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 t="s">
        <v>83</v>
      </c>
      <c r="R12074" t="s">
        <v>83</v>
      </c>
      <c r="S12074" t="s">
        <v>83</v>
      </c>
      <c r="T12074" t="str">
        <f>_xlfn.XLOOKUP(A12074,MI_Match_Analysis!$A$2:$A$8,MI_Match_Analysis!$F$2:$F$8,"Not Found")</f>
        <v>Not Found</v>
      </c>
    </row>
    <row r="12075" spans="1:20" hidden="1" x14ac:dyDescent="0.3">
      <c r="A12075">
        <v>52</v>
      </c>
      <c r="B12075" s="1">
        <v>46151</v>
      </c>
      <c r="C12075" t="s">
        <v>162</v>
      </c>
      <c r="D12075" t="s">
        <v>138</v>
      </c>
      <c r="E12075" t="s">
        <v>40</v>
      </c>
      <c r="F12075" t="s">
        <v>48</v>
      </c>
      <c r="G12075">
        <v>2</v>
      </c>
      <c r="H12075">
        <v>8.1999999999999993</v>
      </c>
      <c r="I12075" t="s">
        <v>129</v>
      </c>
      <c r="J12075" t="s">
        <v>218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 t="s">
        <v>83</v>
      </c>
      <c r="R12075" t="s">
        <v>83</v>
      </c>
      <c r="S12075" t="s">
        <v>83</v>
      </c>
      <c r="T12075" t="str">
        <f>_xlfn.XLOOKUP(A12075,MI_Match_Analysis!$A$2:$A$8,MI_Match_Analysis!$F$2:$F$8,"Not Found")</f>
        <v>Not Found</v>
      </c>
    </row>
    <row r="12076" spans="1:20" hidden="1" x14ac:dyDescent="0.3">
      <c r="A12076">
        <v>52</v>
      </c>
      <c r="B12076" s="1">
        <v>46151</v>
      </c>
      <c r="C12076" t="s">
        <v>162</v>
      </c>
      <c r="D12076" t="s">
        <v>138</v>
      </c>
      <c r="E12076" t="s">
        <v>40</v>
      </c>
      <c r="F12076" t="s">
        <v>48</v>
      </c>
      <c r="G12076">
        <v>2</v>
      </c>
      <c r="H12076">
        <v>8.3000000000000007</v>
      </c>
      <c r="I12076" t="s">
        <v>129</v>
      </c>
      <c r="J12076" t="s">
        <v>218</v>
      </c>
      <c r="K12076">
        <v>1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 t="s">
        <v>83</v>
      </c>
      <c r="R12076" t="s">
        <v>83</v>
      </c>
      <c r="S12076" t="s">
        <v>83</v>
      </c>
      <c r="T12076" t="str">
        <f>_xlfn.XLOOKUP(A12076,MI_Match_Analysis!$A$2:$A$8,MI_Match_Analysis!$F$2:$F$8,"Not Found")</f>
        <v>Not Found</v>
      </c>
    </row>
    <row r="12077" spans="1:20" hidden="1" x14ac:dyDescent="0.3">
      <c r="A12077">
        <v>52</v>
      </c>
      <c r="B12077" s="1">
        <v>46151</v>
      </c>
      <c r="C12077" t="s">
        <v>162</v>
      </c>
      <c r="D12077" t="s">
        <v>138</v>
      </c>
      <c r="E12077" t="s">
        <v>40</v>
      </c>
      <c r="F12077" t="s">
        <v>48</v>
      </c>
      <c r="G12077">
        <v>2</v>
      </c>
      <c r="H12077">
        <v>8.4</v>
      </c>
      <c r="I12077" t="s">
        <v>287</v>
      </c>
      <c r="J12077" t="s">
        <v>218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 t="s">
        <v>83</v>
      </c>
      <c r="R12077" t="s">
        <v>83</v>
      </c>
      <c r="S12077" t="s">
        <v>83</v>
      </c>
      <c r="T12077" t="str">
        <f>_xlfn.XLOOKUP(A12077,MI_Match_Analysis!$A$2:$A$8,MI_Match_Analysis!$F$2:$F$8,"Not Found")</f>
        <v>Not Found</v>
      </c>
    </row>
    <row r="12078" spans="1:20" hidden="1" x14ac:dyDescent="0.3">
      <c r="A12078">
        <v>52</v>
      </c>
      <c r="B12078" s="1">
        <v>46151</v>
      </c>
      <c r="C12078" t="s">
        <v>162</v>
      </c>
      <c r="D12078" t="s">
        <v>138</v>
      </c>
      <c r="E12078" t="s">
        <v>40</v>
      </c>
      <c r="F12078" t="s">
        <v>48</v>
      </c>
      <c r="G12078">
        <v>2</v>
      </c>
      <c r="H12078">
        <v>8.5</v>
      </c>
      <c r="I12078" t="s">
        <v>287</v>
      </c>
      <c r="J12078" t="s">
        <v>218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 t="s">
        <v>83</v>
      </c>
      <c r="R12078" t="s">
        <v>83</v>
      </c>
      <c r="S12078" t="s">
        <v>83</v>
      </c>
      <c r="T12078" t="str">
        <f>_xlfn.XLOOKUP(A12078,MI_Match_Analysis!$A$2:$A$8,MI_Match_Analysis!$F$2:$F$8,"Not Found")</f>
        <v>Not Found</v>
      </c>
    </row>
    <row r="12079" spans="1:20" hidden="1" x14ac:dyDescent="0.3">
      <c r="A12079">
        <v>52</v>
      </c>
      <c r="B12079" s="1">
        <v>46151</v>
      </c>
      <c r="C12079" t="s">
        <v>162</v>
      </c>
      <c r="D12079" t="s">
        <v>138</v>
      </c>
      <c r="E12079" t="s">
        <v>40</v>
      </c>
      <c r="F12079" t="s">
        <v>48</v>
      </c>
      <c r="G12079">
        <v>2</v>
      </c>
      <c r="H12079">
        <v>8.6</v>
      </c>
      <c r="I12079" t="s">
        <v>287</v>
      </c>
      <c r="J12079" t="s">
        <v>218</v>
      </c>
      <c r="K12079">
        <v>1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 t="s">
        <v>83</v>
      </c>
      <c r="R12079" t="s">
        <v>83</v>
      </c>
      <c r="S12079" t="s">
        <v>83</v>
      </c>
      <c r="T12079" t="str">
        <f>_xlfn.XLOOKUP(A12079,MI_Match_Analysis!$A$2:$A$8,MI_Match_Analysis!$F$2:$F$8,"Not Found")</f>
        <v>Not Found</v>
      </c>
    </row>
    <row r="12080" spans="1:20" hidden="1" x14ac:dyDescent="0.3">
      <c r="A12080">
        <v>52</v>
      </c>
      <c r="B12080" s="1">
        <v>46151</v>
      </c>
      <c r="C12080" t="s">
        <v>162</v>
      </c>
      <c r="D12080" t="s">
        <v>138</v>
      </c>
      <c r="E12080" t="s">
        <v>40</v>
      </c>
      <c r="F12080" t="s">
        <v>48</v>
      </c>
      <c r="G12080">
        <v>2</v>
      </c>
      <c r="H12080">
        <v>9.1</v>
      </c>
      <c r="I12080" t="s">
        <v>287</v>
      </c>
      <c r="J12080" t="s">
        <v>86</v>
      </c>
      <c r="K12080">
        <v>4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 t="s">
        <v>83</v>
      </c>
      <c r="R12080" t="s">
        <v>83</v>
      </c>
      <c r="S12080" t="s">
        <v>83</v>
      </c>
      <c r="T12080" t="str">
        <f>_xlfn.XLOOKUP(A12080,MI_Match_Analysis!$A$2:$A$8,MI_Match_Analysis!$F$2:$F$8,"Not Found")</f>
        <v>Not Found</v>
      </c>
    </row>
    <row r="12081" spans="1:20" hidden="1" x14ac:dyDescent="0.3">
      <c r="A12081">
        <v>52</v>
      </c>
      <c r="B12081" s="1">
        <v>46151</v>
      </c>
      <c r="C12081" t="s">
        <v>162</v>
      </c>
      <c r="D12081" t="s">
        <v>138</v>
      </c>
      <c r="E12081" t="s">
        <v>40</v>
      </c>
      <c r="F12081" t="s">
        <v>48</v>
      </c>
      <c r="G12081">
        <v>2</v>
      </c>
      <c r="H12081">
        <v>9.1999999999999993</v>
      </c>
      <c r="I12081" t="s">
        <v>287</v>
      </c>
      <c r="J12081" t="s">
        <v>86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 t="s">
        <v>83</v>
      </c>
      <c r="R12081" t="s">
        <v>83</v>
      </c>
      <c r="S12081" t="s">
        <v>83</v>
      </c>
      <c r="T12081" t="str">
        <f>_xlfn.XLOOKUP(A12081,MI_Match_Analysis!$A$2:$A$8,MI_Match_Analysis!$F$2:$F$8,"Not Found")</f>
        <v>Not Found</v>
      </c>
    </row>
    <row r="12082" spans="1:20" hidden="1" x14ac:dyDescent="0.3">
      <c r="A12082">
        <v>52</v>
      </c>
      <c r="B12082" s="1">
        <v>46151</v>
      </c>
      <c r="C12082" t="s">
        <v>162</v>
      </c>
      <c r="D12082" t="s">
        <v>138</v>
      </c>
      <c r="E12082" t="s">
        <v>40</v>
      </c>
      <c r="F12082" t="s">
        <v>48</v>
      </c>
      <c r="G12082">
        <v>2</v>
      </c>
      <c r="H12082">
        <v>9.3000000000000007</v>
      </c>
      <c r="I12082" t="s">
        <v>287</v>
      </c>
      <c r="J12082" t="s">
        <v>86</v>
      </c>
      <c r="K12082">
        <v>1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 t="s">
        <v>83</v>
      </c>
      <c r="R12082" t="s">
        <v>83</v>
      </c>
      <c r="S12082" t="s">
        <v>83</v>
      </c>
      <c r="T12082" t="str">
        <f>_xlfn.XLOOKUP(A12082,MI_Match_Analysis!$A$2:$A$8,MI_Match_Analysis!$F$2:$F$8,"Not Found")</f>
        <v>Not Found</v>
      </c>
    </row>
    <row r="12083" spans="1:20" hidden="1" x14ac:dyDescent="0.3">
      <c r="A12083">
        <v>52</v>
      </c>
      <c r="B12083" s="1">
        <v>46151</v>
      </c>
      <c r="C12083" t="s">
        <v>162</v>
      </c>
      <c r="D12083" t="s">
        <v>138</v>
      </c>
      <c r="E12083" t="s">
        <v>40</v>
      </c>
      <c r="F12083" t="s">
        <v>48</v>
      </c>
      <c r="G12083">
        <v>2</v>
      </c>
      <c r="H12083">
        <v>9.4</v>
      </c>
      <c r="I12083" t="s">
        <v>129</v>
      </c>
      <c r="J12083" t="s">
        <v>86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 t="s">
        <v>83</v>
      </c>
      <c r="R12083" t="s">
        <v>83</v>
      </c>
      <c r="S12083" t="s">
        <v>83</v>
      </c>
      <c r="T12083" t="str">
        <f>_xlfn.XLOOKUP(A12083,MI_Match_Analysis!$A$2:$A$8,MI_Match_Analysis!$F$2:$F$8,"Not Found")</f>
        <v>Not Found</v>
      </c>
    </row>
    <row r="12084" spans="1:20" hidden="1" x14ac:dyDescent="0.3">
      <c r="A12084">
        <v>52</v>
      </c>
      <c r="B12084" s="1">
        <v>46151</v>
      </c>
      <c r="C12084" t="s">
        <v>162</v>
      </c>
      <c r="D12084" t="s">
        <v>138</v>
      </c>
      <c r="E12084" t="s">
        <v>40</v>
      </c>
      <c r="F12084" t="s">
        <v>48</v>
      </c>
      <c r="G12084">
        <v>2</v>
      </c>
      <c r="H12084">
        <v>9.5</v>
      </c>
      <c r="I12084" t="s">
        <v>129</v>
      </c>
      <c r="J12084" t="s">
        <v>86</v>
      </c>
      <c r="K12084">
        <v>1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 t="s">
        <v>83</v>
      </c>
      <c r="R12084" t="s">
        <v>83</v>
      </c>
      <c r="S12084" t="s">
        <v>83</v>
      </c>
      <c r="T12084" t="str">
        <f>_xlfn.XLOOKUP(A12084,MI_Match_Analysis!$A$2:$A$8,MI_Match_Analysis!$F$2:$F$8,"Not Found")</f>
        <v>Not Found</v>
      </c>
    </row>
    <row r="12085" spans="1:20" hidden="1" x14ac:dyDescent="0.3">
      <c r="A12085">
        <v>52</v>
      </c>
      <c r="B12085" s="1">
        <v>46151</v>
      </c>
      <c r="C12085" t="s">
        <v>162</v>
      </c>
      <c r="D12085" t="s">
        <v>138</v>
      </c>
      <c r="E12085" t="s">
        <v>40</v>
      </c>
      <c r="F12085" t="s">
        <v>48</v>
      </c>
      <c r="G12085">
        <v>2</v>
      </c>
      <c r="H12085">
        <v>9.6</v>
      </c>
      <c r="I12085" t="s">
        <v>287</v>
      </c>
      <c r="J12085" t="s">
        <v>86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 t="s">
        <v>83</v>
      </c>
      <c r="R12085" t="s">
        <v>83</v>
      </c>
      <c r="S12085" t="s">
        <v>83</v>
      </c>
      <c r="T12085" t="str">
        <f>_xlfn.XLOOKUP(A12085,MI_Match_Analysis!$A$2:$A$8,MI_Match_Analysis!$F$2:$F$8,"Not Found")</f>
        <v>Not Found</v>
      </c>
    </row>
    <row r="12086" spans="1:20" hidden="1" x14ac:dyDescent="0.3">
      <c r="A12086">
        <v>52</v>
      </c>
      <c r="B12086" s="1">
        <v>46151</v>
      </c>
      <c r="C12086" t="s">
        <v>162</v>
      </c>
      <c r="D12086" t="s">
        <v>138</v>
      </c>
      <c r="E12086" t="s">
        <v>40</v>
      </c>
      <c r="F12086" t="s">
        <v>48</v>
      </c>
      <c r="G12086">
        <v>2</v>
      </c>
      <c r="H12086">
        <v>10.1</v>
      </c>
      <c r="I12086" t="s">
        <v>129</v>
      </c>
      <c r="J12086" t="s">
        <v>218</v>
      </c>
      <c r="K12086">
        <v>2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 t="s">
        <v>83</v>
      </c>
      <c r="R12086" t="s">
        <v>83</v>
      </c>
      <c r="S12086" t="s">
        <v>83</v>
      </c>
      <c r="T12086" t="str">
        <f>_xlfn.XLOOKUP(A12086,MI_Match_Analysis!$A$2:$A$8,MI_Match_Analysis!$F$2:$F$8,"Not Found")</f>
        <v>Not Found</v>
      </c>
    </row>
    <row r="12087" spans="1:20" hidden="1" x14ac:dyDescent="0.3">
      <c r="A12087">
        <v>52</v>
      </c>
      <c r="B12087" s="1">
        <v>46151</v>
      </c>
      <c r="C12087" t="s">
        <v>162</v>
      </c>
      <c r="D12087" t="s">
        <v>138</v>
      </c>
      <c r="E12087" t="s">
        <v>40</v>
      </c>
      <c r="F12087" t="s">
        <v>48</v>
      </c>
      <c r="G12087">
        <v>2</v>
      </c>
      <c r="H12087">
        <v>10.199999999999999</v>
      </c>
      <c r="I12087" t="s">
        <v>129</v>
      </c>
      <c r="J12087" t="s">
        <v>218</v>
      </c>
      <c r="K12087">
        <v>1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 t="s">
        <v>83</v>
      </c>
      <c r="R12087" t="s">
        <v>83</v>
      </c>
      <c r="S12087" t="s">
        <v>83</v>
      </c>
      <c r="T12087" t="str">
        <f>_xlfn.XLOOKUP(A12087,MI_Match_Analysis!$A$2:$A$8,MI_Match_Analysis!$F$2:$F$8,"Not Found")</f>
        <v>Not Found</v>
      </c>
    </row>
    <row r="12088" spans="1:20" hidden="1" x14ac:dyDescent="0.3">
      <c r="A12088">
        <v>52</v>
      </c>
      <c r="B12088" s="1">
        <v>46151</v>
      </c>
      <c r="C12088" t="s">
        <v>162</v>
      </c>
      <c r="D12088" t="s">
        <v>138</v>
      </c>
      <c r="E12088" t="s">
        <v>40</v>
      </c>
      <c r="F12088" t="s">
        <v>48</v>
      </c>
      <c r="G12088">
        <v>2</v>
      </c>
      <c r="H12088">
        <v>10.3</v>
      </c>
      <c r="I12088" t="s">
        <v>287</v>
      </c>
      <c r="J12088" t="s">
        <v>218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 t="s">
        <v>83</v>
      </c>
      <c r="R12088" t="s">
        <v>83</v>
      </c>
      <c r="S12088" t="s">
        <v>83</v>
      </c>
      <c r="T12088" t="str">
        <f>_xlfn.XLOOKUP(A12088,MI_Match_Analysis!$A$2:$A$8,MI_Match_Analysis!$F$2:$F$8,"Not Found")</f>
        <v>Not Found</v>
      </c>
    </row>
    <row r="12089" spans="1:20" hidden="1" x14ac:dyDescent="0.3">
      <c r="A12089">
        <v>52</v>
      </c>
      <c r="B12089" s="1">
        <v>46151</v>
      </c>
      <c r="C12089" t="s">
        <v>162</v>
      </c>
      <c r="D12089" t="s">
        <v>138</v>
      </c>
      <c r="E12089" t="s">
        <v>40</v>
      </c>
      <c r="F12089" t="s">
        <v>48</v>
      </c>
      <c r="G12089">
        <v>2</v>
      </c>
      <c r="H12089">
        <v>10.4</v>
      </c>
      <c r="I12089" t="s">
        <v>287</v>
      </c>
      <c r="J12089" t="s">
        <v>218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 t="s">
        <v>83</v>
      </c>
      <c r="R12089" t="s">
        <v>83</v>
      </c>
      <c r="S12089" t="s">
        <v>83</v>
      </c>
      <c r="T12089" t="str">
        <f>_xlfn.XLOOKUP(A12089,MI_Match_Analysis!$A$2:$A$8,MI_Match_Analysis!$F$2:$F$8,"Not Found")</f>
        <v>Not Found</v>
      </c>
    </row>
    <row r="12090" spans="1:20" hidden="1" x14ac:dyDescent="0.3">
      <c r="A12090">
        <v>52</v>
      </c>
      <c r="B12090" s="1">
        <v>46151</v>
      </c>
      <c r="C12090" t="s">
        <v>162</v>
      </c>
      <c r="D12090" t="s">
        <v>138</v>
      </c>
      <c r="E12090" t="s">
        <v>40</v>
      </c>
      <c r="F12090" t="s">
        <v>48</v>
      </c>
      <c r="G12090">
        <v>2</v>
      </c>
      <c r="H12090">
        <v>10.5</v>
      </c>
      <c r="I12090" t="s">
        <v>129</v>
      </c>
      <c r="J12090" t="s">
        <v>218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 t="s">
        <v>83</v>
      </c>
      <c r="R12090" t="s">
        <v>83</v>
      </c>
      <c r="S12090" t="s">
        <v>83</v>
      </c>
      <c r="T12090" t="str">
        <f>_xlfn.XLOOKUP(A12090,MI_Match_Analysis!$A$2:$A$8,MI_Match_Analysis!$F$2:$F$8,"Not Found")</f>
        <v>Not Found</v>
      </c>
    </row>
    <row r="12091" spans="1:20" hidden="1" x14ac:dyDescent="0.3">
      <c r="A12091">
        <v>52</v>
      </c>
      <c r="B12091" s="1">
        <v>46151</v>
      </c>
      <c r="C12091" t="s">
        <v>162</v>
      </c>
      <c r="D12091" t="s">
        <v>138</v>
      </c>
      <c r="E12091" t="s">
        <v>40</v>
      </c>
      <c r="F12091" t="s">
        <v>48</v>
      </c>
      <c r="G12091">
        <v>2</v>
      </c>
      <c r="H12091">
        <v>10.6</v>
      </c>
      <c r="I12091" t="s">
        <v>129</v>
      </c>
      <c r="J12091" t="s">
        <v>218</v>
      </c>
      <c r="K12091">
        <v>4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 t="s">
        <v>83</v>
      </c>
      <c r="R12091" t="s">
        <v>83</v>
      </c>
      <c r="S12091" t="s">
        <v>83</v>
      </c>
      <c r="T12091" t="str">
        <f>_xlfn.XLOOKUP(A12091,MI_Match_Analysis!$A$2:$A$8,MI_Match_Analysis!$F$2:$F$8,"Not Found")</f>
        <v>Not Found</v>
      </c>
    </row>
    <row r="12092" spans="1:20" hidden="1" x14ac:dyDescent="0.3">
      <c r="A12092">
        <v>52</v>
      </c>
      <c r="B12092" s="1">
        <v>46151</v>
      </c>
      <c r="C12092" t="s">
        <v>162</v>
      </c>
      <c r="D12092" t="s">
        <v>138</v>
      </c>
      <c r="E12092" t="s">
        <v>40</v>
      </c>
      <c r="F12092" t="s">
        <v>48</v>
      </c>
      <c r="G12092">
        <v>2</v>
      </c>
      <c r="H12092">
        <v>11.1</v>
      </c>
      <c r="I12092" t="s">
        <v>287</v>
      </c>
      <c r="J12092" t="s">
        <v>86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 t="s">
        <v>83</v>
      </c>
      <c r="R12092" t="s">
        <v>83</v>
      </c>
      <c r="S12092" t="s">
        <v>83</v>
      </c>
      <c r="T12092" t="str">
        <f>_xlfn.XLOOKUP(A12092,MI_Match_Analysis!$A$2:$A$8,MI_Match_Analysis!$F$2:$F$8,"Not Found")</f>
        <v>Not Found</v>
      </c>
    </row>
    <row r="12093" spans="1:20" hidden="1" x14ac:dyDescent="0.3">
      <c r="A12093">
        <v>52</v>
      </c>
      <c r="B12093" s="1">
        <v>46151</v>
      </c>
      <c r="C12093" t="s">
        <v>162</v>
      </c>
      <c r="D12093" t="s">
        <v>138</v>
      </c>
      <c r="E12093" t="s">
        <v>40</v>
      </c>
      <c r="F12093" t="s">
        <v>48</v>
      </c>
      <c r="G12093">
        <v>2</v>
      </c>
      <c r="H12093">
        <v>11.2</v>
      </c>
      <c r="I12093" t="s">
        <v>287</v>
      </c>
      <c r="J12093" t="s">
        <v>86</v>
      </c>
      <c r="K12093">
        <v>2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 t="s">
        <v>83</v>
      </c>
      <c r="R12093" t="s">
        <v>83</v>
      </c>
      <c r="S12093" t="s">
        <v>83</v>
      </c>
      <c r="T12093" t="str">
        <f>_xlfn.XLOOKUP(A12093,MI_Match_Analysis!$A$2:$A$8,MI_Match_Analysis!$F$2:$F$8,"Not Found")</f>
        <v>Not Found</v>
      </c>
    </row>
    <row r="12094" spans="1:20" hidden="1" x14ac:dyDescent="0.3">
      <c r="A12094">
        <v>52</v>
      </c>
      <c r="B12094" s="1">
        <v>46151</v>
      </c>
      <c r="C12094" t="s">
        <v>162</v>
      </c>
      <c r="D12094" t="s">
        <v>138</v>
      </c>
      <c r="E12094" t="s">
        <v>40</v>
      </c>
      <c r="F12094" t="s">
        <v>48</v>
      </c>
      <c r="G12094">
        <v>2</v>
      </c>
      <c r="H12094">
        <v>11.3</v>
      </c>
      <c r="I12094" t="s">
        <v>287</v>
      </c>
      <c r="J12094" t="s">
        <v>86</v>
      </c>
      <c r="K12094">
        <v>6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 t="s">
        <v>83</v>
      </c>
      <c r="R12094" t="s">
        <v>83</v>
      </c>
      <c r="S12094" t="s">
        <v>83</v>
      </c>
      <c r="T12094" t="str">
        <f>_xlfn.XLOOKUP(A12094,MI_Match_Analysis!$A$2:$A$8,MI_Match_Analysis!$F$2:$F$8,"Not Found")</f>
        <v>Not Found</v>
      </c>
    </row>
    <row r="12095" spans="1:20" hidden="1" x14ac:dyDescent="0.3">
      <c r="A12095">
        <v>52</v>
      </c>
      <c r="B12095" s="1">
        <v>46151</v>
      </c>
      <c r="C12095" t="s">
        <v>162</v>
      </c>
      <c r="D12095" t="s">
        <v>138</v>
      </c>
      <c r="E12095" t="s">
        <v>40</v>
      </c>
      <c r="F12095" t="s">
        <v>48</v>
      </c>
      <c r="G12095">
        <v>2</v>
      </c>
      <c r="H12095">
        <v>11.4</v>
      </c>
      <c r="I12095" t="s">
        <v>287</v>
      </c>
      <c r="J12095" t="s">
        <v>86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 t="s">
        <v>167</v>
      </c>
      <c r="R12095" t="s">
        <v>287</v>
      </c>
      <c r="S12095" t="s">
        <v>83</v>
      </c>
      <c r="T12095" t="str">
        <f>_xlfn.XLOOKUP(A12095,MI_Match_Analysis!$A$2:$A$8,MI_Match_Analysis!$F$2:$F$8,"Not Found")</f>
        <v>Not Found</v>
      </c>
    </row>
    <row r="12096" spans="1:20" hidden="1" x14ac:dyDescent="0.3">
      <c r="A12096">
        <v>52</v>
      </c>
      <c r="B12096" s="1">
        <v>46151</v>
      </c>
      <c r="C12096" t="s">
        <v>162</v>
      </c>
      <c r="D12096" t="s">
        <v>138</v>
      </c>
      <c r="E12096" t="s">
        <v>40</v>
      </c>
      <c r="F12096" t="s">
        <v>48</v>
      </c>
      <c r="G12096">
        <v>2</v>
      </c>
      <c r="H12096">
        <v>11.5</v>
      </c>
      <c r="I12096" t="s">
        <v>318</v>
      </c>
      <c r="J12096" t="s">
        <v>86</v>
      </c>
      <c r="K12096">
        <v>2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 t="s">
        <v>83</v>
      </c>
      <c r="R12096" t="s">
        <v>83</v>
      </c>
      <c r="S12096" t="s">
        <v>83</v>
      </c>
      <c r="T12096" t="str">
        <f>_xlfn.XLOOKUP(A12096,MI_Match_Analysis!$A$2:$A$8,MI_Match_Analysis!$F$2:$F$8,"Not Found")</f>
        <v>Not Found</v>
      </c>
    </row>
    <row r="12097" spans="1:20" hidden="1" x14ac:dyDescent="0.3">
      <c r="A12097">
        <v>52</v>
      </c>
      <c r="B12097" s="1">
        <v>46151</v>
      </c>
      <c r="C12097" t="s">
        <v>162</v>
      </c>
      <c r="D12097" t="s">
        <v>138</v>
      </c>
      <c r="E12097" t="s">
        <v>40</v>
      </c>
      <c r="F12097" t="s">
        <v>48</v>
      </c>
      <c r="G12097">
        <v>2</v>
      </c>
      <c r="H12097">
        <v>11.6</v>
      </c>
      <c r="I12097" t="s">
        <v>318</v>
      </c>
      <c r="J12097" t="s">
        <v>86</v>
      </c>
      <c r="K12097">
        <v>4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 t="s">
        <v>83</v>
      </c>
      <c r="R12097" t="s">
        <v>83</v>
      </c>
      <c r="S12097" t="s">
        <v>83</v>
      </c>
      <c r="T12097" t="str">
        <f>_xlfn.XLOOKUP(A12097,MI_Match_Analysis!$A$2:$A$8,MI_Match_Analysis!$F$2:$F$8,"Not Found")</f>
        <v>Not Found</v>
      </c>
    </row>
    <row r="12098" spans="1:20" hidden="1" x14ac:dyDescent="0.3">
      <c r="A12098">
        <v>52</v>
      </c>
      <c r="B12098" s="1">
        <v>46151</v>
      </c>
      <c r="C12098" t="s">
        <v>162</v>
      </c>
      <c r="D12098" t="s">
        <v>138</v>
      </c>
      <c r="E12098" t="s">
        <v>40</v>
      </c>
      <c r="F12098" t="s">
        <v>48</v>
      </c>
      <c r="G12098">
        <v>2</v>
      </c>
      <c r="H12098">
        <v>12.1</v>
      </c>
      <c r="I12098" t="s">
        <v>129</v>
      </c>
      <c r="J12098" t="s">
        <v>290</v>
      </c>
      <c r="K12098">
        <v>2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 t="s">
        <v>83</v>
      </c>
      <c r="R12098" t="s">
        <v>83</v>
      </c>
      <c r="S12098" t="s">
        <v>83</v>
      </c>
      <c r="T12098" t="str">
        <f>_xlfn.XLOOKUP(A12098,MI_Match_Analysis!$A$2:$A$8,MI_Match_Analysis!$F$2:$F$8,"Not Found")</f>
        <v>Not Found</v>
      </c>
    </row>
    <row r="12099" spans="1:20" hidden="1" x14ac:dyDescent="0.3">
      <c r="A12099">
        <v>52</v>
      </c>
      <c r="B12099" s="1">
        <v>46151</v>
      </c>
      <c r="C12099" t="s">
        <v>162</v>
      </c>
      <c r="D12099" t="s">
        <v>138</v>
      </c>
      <c r="E12099" t="s">
        <v>40</v>
      </c>
      <c r="F12099" t="s">
        <v>48</v>
      </c>
      <c r="G12099">
        <v>2</v>
      </c>
      <c r="H12099">
        <v>12.2</v>
      </c>
      <c r="I12099" t="s">
        <v>129</v>
      </c>
      <c r="J12099" t="s">
        <v>290</v>
      </c>
      <c r="K12099">
        <v>2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 t="s">
        <v>83</v>
      </c>
      <c r="R12099" t="s">
        <v>83</v>
      </c>
      <c r="S12099" t="s">
        <v>83</v>
      </c>
      <c r="T12099" t="str">
        <f>_xlfn.XLOOKUP(A12099,MI_Match_Analysis!$A$2:$A$8,MI_Match_Analysis!$F$2:$F$8,"Not Found")</f>
        <v>Not Found</v>
      </c>
    </row>
    <row r="12100" spans="1:20" hidden="1" x14ac:dyDescent="0.3">
      <c r="A12100">
        <v>52</v>
      </c>
      <c r="B12100" s="1">
        <v>46151</v>
      </c>
      <c r="C12100" t="s">
        <v>162</v>
      </c>
      <c r="D12100" t="s">
        <v>138</v>
      </c>
      <c r="E12100" t="s">
        <v>40</v>
      </c>
      <c r="F12100" t="s">
        <v>48</v>
      </c>
      <c r="G12100">
        <v>2</v>
      </c>
      <c r="H12100">
        <v>12.3</v>
      </c>
      <c r="I12100" t="s">
        <v>129</v>
      </c>
      <c r="J12100" t="s">
        <v>290</v>
      </c>
      <c r="K12100">
        <v>1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 t="s">
        <v>83</v>
      </c>
      <c r="R12100" t="s">
        <v>83</v>
      </c>
      <c r="S12100" t="s">
        <v>83</v>
      </c>
      <c r="T12100" t="str">
        <f>_xlfn.XLOOKUP(A12100,MI_Match_Analysis!$A$2:$A$8,MI_Match_Analysis!$F$2:$F$8,"Not Found")</f>
        <v>Not Found</v>
      </c>
    </row>
    <row r="12101" spans="1:20" hidden="1" x14ac:dyDescent="0.3">
      <c r="A12101">
        <v>52</v>
      </c>
      <c r="B12101" s="1">
        <v>46151</v>
      </c>
      <c r="C12101" t="s">
        <v>162</v>
      </c>
      <c r="D12101" t="s">
        <v>138</v>
      </c>
      <c r="E12101" t="s">
        <v>40</v>
      </c>
      <c r="F12101" t="s">
        <v>48</v>
      </c>
      <c r="G12101">
        <v>2</v>
      </c>
      <c r="H12101">
        <v>12.4</v>
      </c>
      <c r="I12101" t="s">
        <v>318</v>
      </c>
      <c r="J12101" t="s">
        <v>290</v>
      </c>
      <c r="K12101">
        <v>1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 t="s">
        <v>83</v>
      </c>
      <c r="R12101" t="s">
        <v>83</v>
      </c>
      <c r="S12101" t="s">
        <v>83</v>
      </c>
      <c r="T12101" t="str">
        <f>_xlfn.XLOOKUP(A12101,MI_Match_Analysis!$A$2:$A$8,MI_Match_Analysis!$F$2:$F$8,"Not Found")</f>
        <v>Not Found</v>
      </c>
    </row>
    <row r="12102" spans="1:20" hidden="1" x14ac:dyDescent="0.3">
      <c r="A12102">
        <v>52</v>
      </c>
      <c r="B12102" s="1">
        <v>46151</v>
      </c>
      <c r="C12102" t="s">
        <v>162</v>
      </c>
      <c r="D12102" t="s">
        <v>138</v>
      </c>
      <c r="E12102" t="s">
        <v>40</v>
      </c>
      <c r="F12102" t="s">
        <v>48</v>
      </c>
      <c r="G12102">
        <v>2</v>
      </c>
      <c r="H12102">
        <v>12.5</v>
      </c>
      <c r="I12102" t="s">
        <v>129</v>
      </c>
      <c r="J12102" t="s">
        <v>290</v>
      </c>
      <c r="K12102">
        <v>1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 t="s">
        <v>83</v>
      </c>
      <c r="R12102" t="s">
        <v>83</v>
      </c>
      <c r="S12102" t="s">
        <v>83</v>
      </c>
      <c r="T12102" t="str">
        <f>_xlfn.XLOOKUP(A12102,MI_Match_Analysis!$A$2:$A$8,MI_Match_Analysis!$F$2:$F$8,"Not Found")</f>
        <v>Not Found</v>
      </c>
    </row>
    <row r="12103" spans="1:20" hidden="1" x14ac:dyDescent="0.3">
      <c r="A12103">
        <v>52</v>
      </c>
      <c r="B12103" s="1">
        <v>46151</v>
      </c>
      <c r="C12103" t="s">
        <v>162</v>
      </c>
      <c r="D12103" t="s">
        <v>138</v>
      </c>
      <c r="E12103" t="s">
        <v>40</v>
      </c>
      <c r="F12103" t="s">
        <v>48</v>
      </c>
      <c r="G12103">
        <v>2</v>
      </c>
      <c r="H12103">
        <v>12.6</v>
      </c>
      <c r="I12103" t="s">
        <v>318</v>
      </c>
      <c r="J12103" t="s">
        <v>290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 t="s">
        <v>83</v>
      </c>
      <c r="R12103" t="s">
        <v>83</v>
      </c>
      <c r="S12103" t="s">
        <v>83</v>
      </c>
      <c r="T12103" t="str">
        <f>_xlfn.XLOOKUP(A12103,MI_Match_Analysis!$A$2:$A$8,MI_Match_Analysis!$F$2:$F$8,"Not Found")</f>
        <v>Not Found</v>
      </c>
    </row>
    <row r="12104" spans="1:20" hidden="1" x14ac:dyDescent="0.3">
      <c r="A12104">
        <v>52</v>
      </c>
      <c r="B12104" s="1">
        <v>46151</v>
      </c>
      <c r="C12104" t="s">
        <v>162</v>
      </c>
      <c r="D12104" t="s">
        <v>138</v>
      </c>
      <c r="E12104" t="s">
        <v>40</v>
      </c>
      <c r="F12104" t="s">
        <v>48</v>
      </c>
      <c r="G12104">
        <v>2</v>
      </c>
      <c r="H12104">
        <v>13.1</v>
      </c>
      <c r="I12104" t="s">
        <v>129</v>
      </c>
      <c r="J12104" t="s">
        <v>86</v>
      </c>
      <c r="K12104">
        <v>0</v>
      </c>
      <c r="L12104">
        <v>1</v>
      </c>
      <c r="M12104">
        <v>0</v>
      </c>
      <c r="N12104">
        <v>1</v>
      </c>
      <c r="O12104">
        <v>0</v>
      </c>
      <c r="P12104">
        <v>0</v>
      </c>
      <c r="Q12104" t="s">
        <v>83</v>
      </c>
      <c r="R12104" t="s">
        <v>83</v>
      </c>
      <c r="S12104" t="s">
        <v>83</v>
      </c>
      <c r="T12104" t="str">
        <f>_xlfn.XLOOKUP(A12104,MI_Match_Analysis!$A$2:$A$8,MI_Match_Analysis!$F$2:$F$8,"Not Found")</f>
        <v>Not Found</v>
      </c>
    </row>
    <row r="12105" spans="1:20" hidden="1" x14ac:dyDescent="0.3">
      <c r="A12105">
        <v>52</v>
      </c>
      <c r="B12105" s="1">
        <v>46151</v>
      </c>
      <c r="C12105" t="s">
        <v>162</v>
      </c>
      <c r="D12105" t="s">
        <v>138</v>
      </c>
      <c r="E12105" t="s">
        <v>40</v>
      </c>
      <c r="F12105" t="s">
        <v>48</v>
      </c>
      <c r="G12105">
        <v>2</v>
      </c>
      <c r="H12105">
        <v>13.2</v>
      </c>
      <c r="I12105" t="s">
        <v>318</v>
      </c>
      <c r="J12105" t="s">
        <v>86</v>
      </c>
      <c r="K12105">
        <v>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 t="s">
        <v>83</v>
      </c>
      <c r="R12105" t="s">
        <v>83</v>
      </c>
      <c r="S12105" t="s">
        <v>83</v>
      </c>
      <c r="T12105" t="str">
        <f>_xlfn.XLOOKUP(A12105,MI_Match_Analysis!$A$2:$A$8,MI_Match_Analysis!$F$2:$F$8,"Not Found")</f>
        <v>Not Found</v>
      </c>
    </row>
    <row r="12106" spans="1:20" hidden="1" x14ac:dyDescent="0.3">
      <c r="A12106">
        <v>52</v>
      </c>
      <c r="B12106" s="1">
        <v>46151</v>
      </c>
      <c r="C12106" t="s">
        <v>162</v>
      </c>
      <c r="D12106" t="s">
        <v>138</v>
      </c>
      <c r="E12106" t="s">
        <v>40</v>
      </c>
      <c r="F12106" t="s">
        <v>48</v>
      </c>
      <c r="G12106">
        <v>2</v>
      </c>
      <c r="H12106">
        <v>13.3</v>
      </c>
      <c r="I12106" t="s">
        <v>129</v>
      </c>
      <c r="J12106" t="s">
        <v>86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 t="s">
        <v>83</v>
      </c>
      <c r="R12106" t="s">
        <v>83</v>
      </c>
      <c r="S12106" t="s">
        <v>83</v>
      </c>
      <c r="T12106" t="str">
        <f>_xlfn.XLOOKUP(A12106,MI_Match_Analysis!$A$2:$A$8,MI_Match_Analysis!$F$2:$F$8,"Not Found")</f>
        <v>Not Found</v>
      </c>
    </row>
    <row r="12107" spans="1:20" hidden="1" x14ac:dyDescent="0.3">
      <c r="A12107">
        <v>52</v>
      </c>
      <c r="B12107" s="1">
        <v>46151</v>
      </c>
      <c r="C12107" t="s">
        <v>162</v>
      </c>
      <c r="D12107" t="s">
        <v>138</v>
      </c>
      <c r="E12107" t="s">
        <v>40</v>
      </c>
      <c r="F12107" t="s">
        <v>48</v>
      </c>
      <c r="G12107">
        <v>2</v>
      </c>
      <c r="H12107">
        <v>13.4</v>
      </c>
      <c r="I12107" t="s">
        <v>129</v>
      </c>
      <c r="J12107" t="s">
        <v>86</v>
      </c>
      <c r="K12107">
        <v>6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 t="s">
        <v>83</v>
      </c>
      <c r="R12107" t="s">
        <v>83</v>
      </c>
      <c r="S12107" t="s">
        <v>83</v>
      </c>
      <c r="T12107" t="str">
        <f>_xlfn.XLOOKUP(A12107,MI_Match_Analysis!$A$2:$A$8,MI_Match_Analysis!$F$2:$F$8,"Not Found")</f>
        <v>Not Found</v>
      </c>
    </row>
    <row r="12108" spans="1:20" hidden="1" x14ac:dyDescent="0.3">
      <c r="A12108">
        <v>52</v>
      </c>
      <c r="B12108" s="1">
        <v>46151</v>
      </c>
      <c r="C12108" t="s">
        <v>162</v>
      </c>
      <c r="D12108" t="s">
        <v>138</v>
      </c>
      <c r="E12108" t="s">
        <v>40</v>
      </c>
      <c r="F12108" t="s">
        <v>48</v>
      </c>
      <c r="G12108">
        <v>2</v>
      </c>
      <c r="H12108">
        <v>13.5</v>
      </c>
      <c r="I12108" t="s">
        <v>129</v>
      </c>
      <c r="J12108" t="s">
        <v>86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 t="s">
        <v>205</v>
      </c>
      <c r="R12108" t="s">
        <v>129</v>
      </c>
      <c r="S12108" t="s">
        <v>83</v>
      </c>
      <c r="T12108" t="str">
        <f>_xlfn.XLOOKUP(A12108,MI_Match_Analysis!$A$2:$A$8,MI_Match_Analysis!$F$2:$F$8,"Not Found")</f>
        <v>Not Found</v>
      </c>
    </row>
    <row r="12109" spans="1:20" hidden="1" x14ac:dyDescent="0.3">
      <c r="A12109">
        <v>52</v>
      </c>
      <c r="B12109" s="1">
        <v>46151</v>
      </c>
      <c r="C12109" t="s">
        <v>162</v>
      </c>
      <c r="D12109" t="s">
        <v>138</v>
      </c>
      <c r="E12109" t="s">
        <v>40</v>
      </c>
      <c r="F12109" t="s">
        <v>48</v>
      </c>
      <c r="G12109">
        <v>2</v>
      </c>
      <c r="H12109">
        <v>13.6</v>
      </c>
      <c r="I12109" t="s">
        <v>44</v>
      </c>
      <c r="J12109" t="s">
        <v>86</v>
      </c>
      <c r="K12109">
        <v>1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 t="s">
        <v>83</v>
      </c>
      <c r="R12109" t="s">
        <v>83</v>
      </c>
      <c r="S12109" t="s">
        <v>83</v>
      </c>
      <c r="T12109" t="str">
        <f>_xlfn.XLOOKUP(A12109,MI_Match_Analysis!$A$2:$A$8,MI_Match_Analysis!$F$2:$F$8,"Not Found")</f>
        <v>Not Found</v>
      </c>
    </row>
    <row r="12110" spans="1:20" hidden="1" x14ac:dyDescent="0.3">
      <c r="A12110">
        <v>52</v>
      </c>
      <c r="B12110" s="1">
        <v>46151</v>
      </c>
      <c r="C12110" t="s">
        <v>162</v>
      </c>
      <c r="D12110" t="s">
        <v>138</v>
      </c>
      <c r="E12110" t="s">
        <v>40</v>
      </c>
      <c r="F12110" t="s">
        <v>48</v>
      </c>
      <c r="G12110">
        <v>2</v>
      </c>
      <c r="H12110">
        <v>14.1</v>
      </c>
      <c r="I12110" t="s">
        <v>44</v>
      </c>
      <c r="J12110" t="s">
        <v>290</v>
      </c>
      <c r="K12110">
        <v>4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 t="s">
        <v>83</v>
      </c>
      <c r="R12110" t="s">
        <v>83</v>
      </c>
      <c r="S12110" t="s">
        <v>83</v>
      </c>
      <c r="T12110" t="str">
        <f>_xlfn.XLOOKUP(A12110,MI_Match_Analysis!$A$2:$A$8,MI_Match_Analysis!$F$2:$F$8,"Not Found")</f>
        <v>Not Found</v>
      </c>
    </row>
    <row r="12111" spans="1:20" hidden="1" x14ac:dyDescent="0.3">
      <c r="A12111">
        <v>52</v>
      </c>
      <c r="B12111" s="1">
        <v>46151</v>
      </c>
      <c r="C12111" t="s">
        <v>162</v>
      </c>
      <c r="D12111" t="s">
        <v>138</v>
      </c>
      <c r="E12111" t="s">
        <v>40</v>
      </c>
      <c r="F12111" t="s">
        <v>48</v>
      </c>
      <c r="G12111">
        <v>2</v>
      </c>
      <c r="H12111">
        <v>14.2</v>
      </c>
      <c r="I12111" t="s">
        <v>44</v>
      </c>
      <c r="J12111" t="s">
        <v>290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 t="s">
        <v>83</v>
      </c>
      <c r="R12111" t="s">
        <v>83</v>
      </c>
      <c r="S12111" t="s">
        <v>83</v>
      </c>
      <c r="T12111" t="str">
        <f>_xlfn.XLOOKUP(A12111,MI_Match_Analysis!$A$2:$A$8,MI_Match_Analysis!$F$2:$F$8,"Not Found")</f>
        <v>Not Found</v>
      </c>
    </row>
    <row r="12112" spans="1:20" hidden="1" x14ac:dyDescent="0.3">
      <c r="A12112">
        <v>52</v>
      </c>
      <c r="B12112" s="1">
        <v>46151</v>
      </c>
      <c r="C12112" t="s">
        <v>162</v>
      </c>
      <c r="D12112" t="s">
        <v>138</v>
      </c>
      <c r="E12112" t="s">
        <v>40</v>
      </c>
      <c r="F12112" t="s">
        <v>48</v>
      </c>
      <c r="G12112">
        <v>2</v>
      </c>
      <c r="H12112">
        <v>14.3</v>
      </c>
      <c r="I12112" t="s">
        <v>44</v>
      </c>
      <c r="J12112" t="s">
        <v>290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 t="s">
        <v>83</v>
      </c>
      <c r="R12112" t="s">
        <v>83</v>
      </c>
      <c r="S12112" t="s">
        <v>83</v>
      </c>
      <c r="T12112" t="str">
        <f>_xlfn.XLOOKUP(A12112,MI_Match_Analysis!$A$2:$A$8,MI_Match_Analysis!$F$2:$F$8,"Not Found")</f>
        <v>Not Found</v>
      </c>
    </row>
    <row r="12113" spans="1:20" hidden="1" x14ac:dyDescent="0.3">
      <c r="A12113">
        <v>52</v>
      </c>
      <c r="B12113" s="1">
        <v>46151</v>
      </c>
      <c r="C12113" t="s">
        <v>162</v>
      </c>
      <c r="D12113" t="s">
        <v>138</v>
      </c>
      <c r="E12113" t="s">
        <v>40</v>
      </c>
      <c r="F12113" t="s">
        <v>48</v>
      </c>
      <c r="G12113">
        <v>2</v>
      </c>
      <c r="H12113">
        <v>14.4</v>
      </c>
      <c r="I12113" t="s">
        <v>44</v>
      </c>
      <c r="J12113" t="s">
        <v>290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 t="s">
        <v>83</v>
      </c>
      <c r="R12113" t="s">
        <v>83</v>
      </c>
      <c r="S12113" t="s">
        <v>83</v>
      </c>
      <c r="T12113" t="str">
        <f>_xlfn.XLOOKUP(A12113,MI_Match_Analysis!$A$2:$A$8,MI_Match_Analysis!$F$2:$F$8,"Not Found")</f>
        <v>Not Found</v>
      </c>
    </row>
    <row r="12114" spans="1:20" hidden="1" x14ac:dyDescent="0.3">
      <c r="A12114">
        <v>52</v>
      </c>
      <c r="B12114" s="1">
        <v>46151</v>
      </c>
      <c r="C12114" t="s">
        <v>162</v>
      </c>
      <c r="D12114" t="s">
        <v>138</v>
      </c>
      <c r="E12114" t="s">
        <v>40</v>
      </c>
      <c r="F12114" t="s">
        <v>48</v>
      </c>
      <c r="G12114">
        <v>2</v>
      </c>
      <c r="H12114">
        <v>14.5</v>
      </c>
      <c r="I12114" t="s">
        <v>44</v>
      </c>
      <c r="J12114" t="s">
        <v>290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 t="s">
        <v>165</v>
      </c>
      <c r="R12114" t="s">
        <v>44</v>
      </c>
      <c r="S12114" t="s">
        <v>101</v>
      </c>
      <c r="T12114" t="str">
        <f>_xlfn.XLOOKUP(A12114,MI_Match_Analysis!$A$2:$A$8,MI_Match_Analysis!$F$2:$F$8,"Not Found")</f>
        <v>Not Found</v>
      </c>
    </row>
    <row r="12115" spans="1:20" hidden="1" x14ac:dyDescent="0.3">
      <c r="A12115">
        <v>52</v>
      </c>
      <c r="B12115" s="1">
        <v>46151</v>
      </c>
      <c r="C12115" t="s">
        <v>162</v>
      </c>
      <c r="D12115" t="s">
        <v>138</v>
      </c>
      <c r="E12115" t="s">
        <v>40</v>
      </c>
      <c r="F12115" t="s">
        <v>48</v>
      </c>
      <c r="G12115">
        <v>2</v>
      </c>
      <c r="H12115">
        <v>14.6</v>
      </c>
      <c r="I12115" t="s">
        <v>251</v>
      </c>
      <c r="J12115" t="s">
        <v>290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 t="s">
        <v>83</v>
      </c>
      <c r="R12115" t="s">
        <v>83</v>
      </c>
      <c r="S12115" t="s">
        <v>83</v>
      </c>
      <c r="T12115" t="str">
        <f>_xlfn.XLOOKUP(A12115,MI_Match_Analysis!$A$2:$A$8,MI_Match_Analysis!$F$2:$F$8,"Not Found")</f>
        <v>Not Found</v>
      </c>
    </row>
    <row r="12116" spans="1:20" hidden="1" x14ac:dyDescent="0.3">
      <c r="A12116">
        <v>52</v>
      </c>
      <c r="B12116" s="1">
        <v>46151</v>
      </c>
      <c r="C12116" t="s">
        <v>162</v>
      </c>
      <c r="D12116" t="s">
        <v>138</v>
      </c>
      <c r="E12116" t="s">
        <v>40</v>
      </c>
      <c r="F12116" t="s">
        <v>48</v>
      </c>
      <c r="G12116">
        <v>2</v>
      </c>
      <c r="H12116">
        <v>15.1</v>
      </c>
      <c r="I12116" t="s">
        <v>318</v>
      </c>
      <c r="J12116" t="s">
        <v>221</v>
      </c>
      <c r="K12116">
        <v>1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 t="s">
        <v>83</v>
      </c>
      <c r="R12116" t="s">
        <v>83</v>
      </c>
      <c r="S12116" t="s">
        <v>83</v>
      </c>
      <c r="T12116" t="str">
        <f>_xlfn.XLOOKUP(A12116,MI_Match_Analysis!$A$2:$A$8,MI_Match_Analysis!$F$2:$F$8,"Not Found")</f>
        <v>Not Found</v>
      </c>
    </row>
    <row r="12117" spans="1:20" hidden="1" x14ac:dyDescent="0.3">
      <c r="A12117">
        <v>52</v>
      </c>
      <c r="B12117" s="1">
        <v>46151</v>
      </c>
      <c r="C12117" t="s">
        <v>162</v>
      </c>
      <c r="D12117" t="s">
        <v>138</v>
      </c>
      <c r="E12117" t="s">
        <v>40</v>
      </c>
      <c r="F12117" t="s">
        <v>48</v>
      </c>
      <c r="G12117">
        <v>2</v>
      </c>
      <c r="H12117">
        <v>15.2</v>
      </c>
      <c r="I12117" t="s">
        <v>251</v>
      </c>
      <c r="J12117" t="s">
        <v>221</v>
      </c>
      <c r="K12117">
        <v>1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 t="s">
        <v>83</v>
      </c>
      <c r="R12117" t="s">
        <v>83</v>
      </c>
      <c r="S12117" t="s">
        <v>83</v>
      </c>
      <c r="T12117" t="str">
        <f>_xlfn.XLOOKUP(A12117,MI_Match_Analysis!$A$2:$A$8,MI_Match_Analysis!$F$2:$F$8,"Not Found")</f>
        <v>Not Found</v>
      </c>
    </row>
    <row r="12118" spans="1:20" hidden="1" x14ac:dyDescent="0.3">
      <c r="A12118">
        <v>52</v>
      </c>
      <c r="B12118" s="1">
        <v>46151</v>
      </c>
      <c r="C12118" t="s">
        <v>162</v>
      </c>
      <c r="D12118" t="s">
        <v>138</v>
      </c>
      <c r="E12118" t="s">
        <v>40</v>
      </c>
      <c r="F12118" t="s">
        <v>48</v>
      </c>
      <c r="G12118">
        <v>2</v>
      </c>
      <c r="H12118">
        <v>15.3</v>
      </c>
      <c r="I12118" t="s">
        <v>318</v>
      </c>
      <c r="J12118" t="s">
        <v>221</v>
      </c>
      <c r="K12118">
        <v>2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 t="s">
        <v>83</v>
      </c>
      <c r="R12118" t="s">
        <v>83</v>
      </c>
      <c r="S12118" t="s">
        <v>83</v>
      </c>
      <c r="T12118" t="str">
        <f>_xlfn.XLOOKUP(A12118,MI_Match_Analysis!$A$2:$A$8,MI_Match_Analysis!$F$2:$F$8,"Not Found")</f>
        <v>Not Found</v>
      </c>
    </row>
    <row r="12119" spans="1:20" hidden="1" x14ac:dyDescent="0.3">
      <c r="A12119">
        <v>52</v>
      </c>
      <c r="B12119" s="1">
        <v>46151</v>
      </c>
      <c r="C12119" t="s">
        <v>162</v>
      </c>
      <c r="D12119" t="s">
        <v>138</v>
      </c>
      <c r="E12119" t="s">
        <v>40</v>
      </c>
      <c r="F12119" t="s">
        <v>48</v>
      </c>
      <c r="G12119">
        <v>2</v>
      </c>
      <c r="H12119">
        <v>15.4</v>
      </c>
      <c r="I12119" t="s">
        <v>318</v>
      </c>
      <c r="J12119" t="s">
        <v>221</v>
      </c>
      <c r="K12119">
        <v>4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 t="s">
        <v>83</v>
      </c>
      <c r="R12119" t="s">
        <v>83</v>
      </c>
      <c r="S12119" t="s">
        <v>83</v>
      </c>
      <c r="T12119" t="str">
        <f>_xlfn.XLOOKUP(A12119,MI_Match_Analysis!$A$2:$A$8,MI_Match_Analysis!$F$2:$F$8,"Not Found")</f>
        <v>Not Found</v>
      </c>
    </row>
    <row r="12120" spans="1:20" hidden="1" x14ac:dyDescent="0.3">
      <c r="A12120">
        <v>52</v>
      </c>
      <c r="B12120" s="1">
        <v>46151</v>
      </c>
      <c r="C12120" t="s">
        <v>162</v>
      </c>
      <c r="D12120" t="s">
        <v>138</v>
      </c>
      <c r="E12120" t="s">
        <v>40</v>
      </c>
      <c r="F12120" t="s">
        <v>48</v>
      </c>
      <c r="G12120">
        <v>2</v>
      </c>
      <c r="H12120">
        <v>15.5</v>
      </c>
      <c r="I12120" t="s">
        <v>318</v>
      </c>
      <c r="J12120" t="s">
        <v>221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 t="s">
        <v>83</v>
      </c>
      <c r="R12120" t="s">
        <v>83</v>
      </c>
      <c r="S12120" t="s">
        <v>83</v>
      </c>
      <c r="T12120" t="str">
        <f>_xlfn.XLOOKUP(A12120,MI_Match_Analysis!$A$2:$A$8,MI_Match_Analysis!$F$2:$F$8,"Not Found")</f>
        <v>Not Found</v>
      </c>
    </row>
    <row r="12121" spans="1:20" hidden="1" x14ac:dyDescent="0.3">
      <c r="A12121">
        <v>52</v>
      </c>
      <c r="B12121" s="1">
        <v>46151</v>
      </c>
      <c r="C12121" t="s">
        <v>162</v>
      </c>
      <c r="D12121" t="s">
        <v>138</v>
      </c>
      <c r="E12121" t="s">
        <v>40</v>
      </c>
      <c r="F12121" t="s">
        <v>48</v>
      </c>
      <c r="G12121">
        <v>2</v>
      </c>
      <c r="H12121">
        <v>15.5</v>
      </c>
      <c r="I12121" t="s">
        <v>318</v>
      </c>
      <c r="J12121" t="s">
        <v>221</v>
      </c>
      <c r="K12121">
        <v>0</v>
      </c>
      <c r="L12121">
        <v>1</v>
      </c>
      <c r="M12121">
        <v>1</v>
      </c>
      <c r="N12121">
        <v>0</v>
      </c>
      <c r="O12121">
        <v>0</v>
      </c>
      <c r="P12121">
        <v>0</v>
      </c>
      <c r="Q12121" t="s">
        <v>83</v>
      </c>
      <c r="R12121" t="s">
        <v>83</v>
      </c>
      <c r="S12121" t="s">
        <v>83</v>
      </c>
      <c r="T12121" t="str">
        <f>_xlfn.XLOOKUP(A12121,MI_Match_Analysis!$A$2:$A$8,MI_Match_Analysis!$F$2:$F$8,"Not Found")</f>
        <v>Not Found</v>
      </c>
    </row>
    <row r="12122" spans="1:20" hidden="1" x14ac:dyDescent="0.3">
      <c r="A12122">
        <v>52</v>
      </c>
      <c r="B12122" s="1">
        <v>46151</v>
      </c>
      <c r="C12122" t="s">
        <v>162</v>
      </c>
      <c r="D12122" t="s">
        <v>138</v>
      </c>
      <c r="E12122" t="s">
        <v>40</v>
      </c>
      <c r="F12122" t="s">
        <v>48</v>
      </c>
      <c r="G12122">
        <v>2</v>
      </c>
      <c r="H12122">
        <v>15.6</v>
      </c>
      <c r="I12122" t="s">
        <v>318</v>
      </c>
      <c r="J12122" t="s">
        <v>221</v>
      </c>
      <c r="K12122">
        <v>1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 t="s">
        <v>83</v>
      </c>
      <c r="R12122" t="s">
        <v>83</v>
      </c>
      <c r="S12122" t="s">
        <v>83</v>
      </c>
      <c r="T12122" t="str">
        <f>_xlfn.XLOOKUP(A12122,MI_Match_Analysis!$A$2:$A$8,MI_Match_Analysis!$F$2:$F$8,"Not Found")</f>
        <v>Not Found</v>
      </c>
    </row>
    <row r="12123" spans="1:20" hidden="1" x14ac:dyDescent="0.3">
      <c r="A12123">
        <v>52</v>
      </c>
      <c r="B12123" s="1">
        <v>46151</v>
      </c>
      <c r="C12123" t="s">
        <v>162</v>
      </c>
      <c r="D12123" t="s">
        <v>138</v>
      </c>
      <c r="E12123" t="s">
        <v>40</v>
      </c>
      <c r="F12123" t="s">
        <v>48</v>
      </c>
      <c r="G12123">
        <v>2</v>
      </c>
      <c r="H12123">
        <v>16.100000000000001</v>
      </c>
      <c r="I12123" t="s">
        <v>318</v>
      </c>
      <c r="J12123" t="s">
        <v>290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 t="s">
        <v>165</v>
      </c>
      <c r="R12123" t="s">
        <v>318</v>
      </c>
      <c r="S12123" t="s">
        <v>116</v>
      </c>
      <c r="T12123" t="str">
        <f>_xlfn.XLOOKUP(A12123,MI_Match_Analysis!$A$2:$A$8,MI_Match_Analysis!$F$2:$F$8,"Not Found")</f>
        <v>Not Found</v>
      </c>
    </row>
    <row r="12124" spans="1:20" hidden="1" x14ac:dyDescent="0.3">
      <c r="A12124">
        <v>52</v>
      </c>
      <c r="B12124" s="1">
        <v>46151</v>
      </c>
      <c r="C12124" t="s">
        <v>162</v>
      </c>
      <c r="D12124" t="s">
        <v>138</v>
      </c>
      <c r="E12124" t="s">
        <v>40</v>
      </c>
      <c r="F12124" t="s">
        <v>48</v>
      </c>
      <c r="G12124">
        <v>2</v>
      </c>
      <c r="H12124">
        <v>16.2</v>
      </c>
      <c r="I12124" t="s">
        <v>203</v>
      </c>
      <c r="J12124" t="s">
        <v>290</v>
      </c>
      <c r="K12124">
        <v>1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 t="s">
        <v>83</v>
      </c>
      <c r="R12124" t="s">
        <v>83</v>
      </c>
      <c r="S12124" t="s">
        <v>83</v>
      </c>
      <c r="T12124" t="str">
        <f>_xlfn.XLOOKUP(A12124,MI_Match_Analysis!$A$2:$A$8,MI_Match_Analysis!$F$2:$F$8,"Not Found")</f>
        <v>Not Found</v>
      </c>
    </row>
    <row r="12125" spans="1:20" hidden="1" x14ac:dyDescent="0.3">
      <c r="A12125">
        <v>52</v>
      </c>
      <c r="B12125" s="1">
        <v>46151</v>
      </c>
      <c r="C12125" t="s">
        <v>162</v>
      </c>
      <c r="D12125" t="s">
        <v>138</v>
      </c>
      <c r="E12125" t="s">
        <v>40</v>
      </c>
      <c r="F12125" t="s">
        <v>48</v>
      </c>
      <c r="G12125">
        <v>2</v>
      </c>
      <c r="H12125">
        <v>16.3</v>
      </c>
      <c r="I12125" t="s">
        <v>251</v>
      </c>
      <c r="J12125" t="s">
        <v>290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 t="s">
        <v>165</v>
      </c>
      <c r="R12125" t="s">
        <v>251</v>
      </c>
      <c r="S12125" t="s">
        <v>218</v>
      </c>
      <c r="T12125" t="str">
        <f>_xlfn.XLOOKUP(A12125,MI_Match_Analysis!$A$2:$A$8,MI_Match_Analysis!$F$2:$F$8,"Not Found")</f>
        <v>Not Found</v>
      </c>
    </row>
    <row r="12126" spans="1:20" hidden="1" x14ac:dyDescent="0.3">
      <c r="A12126">
        <v>53</v>
      </c>
      <c r="B12126" s="1">
        <v>46152</v>
      </c>
      <c r="C12126" t="s">
        <v>162</v>
      </c>
      <c r="D12126" t="s">
        <v>63</v>
      </c>
      <c r="E12126" t="s">
        <v>53</v>
      </c>
      <c r="F12126" t="s">
        <v>41</v>
      </c>
      <c r="G12126">
        <v>1</v>
      </c>
      <c r="H12126">
        <v>0.1</v>
      </c>
      <c r="I12126" t="s">
        <v>313</v>
      </c>
      <c r="J12126" t="s">
        <v>132</v>
      </c>
      <c r="K12126">
        <v>1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 t="s">
        <v>83</v>
      </c>
      <c r="R12126" t="s">
        <v>83</v>
      </c>
      <c r="S12126" t="s">
        <v>83</v>
      </c>
      <c r="T12126" t="str">
        <f>_xlfn.XLOOKUP(A12126,MI_Match_Analysis!$A$2:$A$8,MI_Match_Analysis!$F$2:$F$8,"Not Found")</f>
        <v>Not Found</v>
      </c>
    </row>
    <row r="12127" spans="1:20" hidden="1" x14ac:dyDescent="0.3">
      <c r="A12127">
        <v>53</v>
      </c>
      <c r="B12127" s="1">
        <v>46152</v>
      </c>
      <c r="C12127" t="s">
        <v>162</v>
      </c>
      <c r="D12127" t="s">
        <v>63</v>
      </c>
      <c r="E12127" t="s">
        <v>53</v>
      </c>
      <c r="F12127" t="s">
        <v>41</v>
      </c>
      <c r="G12127">
        <v>1</v>
      </c>
      <c r="H12127">
        <v>0.2</v>
      </c>
      <c r="I12127" t="s">
        <v>130</v>
      </c>
      <c r="J12127" t="s">
        <v>132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 t="s">
        <v>83</v>
      </c>
      <c r="R12127" t="s">
        <v>83</v>
      </c>
      <c r="S12127" t="s">
        <v>83</v>
      </c>
      <c r="T12127" t="str">
        <f>_xlfn.XLOOKUP(A12127,MI_Match_Analysis!$A$2:$A$8,MI_Match_Analysis!$F$2:$F$8,"Not Found")</f>
        <v>Not Found</v>
      </c>
    </row>
    <row r="12128" spans="1:20" hidden="1" x14ac:dyDescent="0.3">
      <c r="A12128">
        <v>53</v>
      </c>
      <c r="B12128" s="1">
        <v>46152</v>
      </c>
      <c r="C12128" t="s">
        <v>162</v>
      </c>
      <c r="D12128" t="s">
        <v>63</v>
      </c>
      <c r="E12128" t="s">
        <v>53</v>
      </c>
      <c r="F12128" t="s">
        <v>41</v>
      </c>
      <c r="G12128">
        <v>1</v>
      </c>
      <c r="H12128">
        <v>0.3</v>
      </c>
      <c r="I12128" t="s">
        <v>130</v>
      </c>
      <c r="J12128" t="s">
        <v>132</v>
      </c>
      <c r="K12128">
        <v>1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 t="s">
        <v>83</v>
      </c>
      <c r="R12128" t="s">
        <v>83</v>
      </c>
      <c r="S12128" t="s">
        <v>83</v>
      </c>
      <c r="T12128" t="str">
        <f>_xlfn.XLOOKUP(A12128,MI_Match_Analysis!$A$2:$A$8,MI_Match_Analysis!$F$2:$F$8,"Not Found")</f>
        <v>Not Found</v>
      </c>
    </row>
    <row r="12129" spans="1:20" hidden="1" x14ac:dyDescent="0.3">
      <c r="A12129">
        <v>53</v>
      </c>
      <c r="B12129" s="1">
        <v>46152</v>
      </c>
      <c r="C12129" t="s">
        <v>162</v>
      </c>
      <c r="D12129" t="s">
        <v>63</v>
      </c>
      <c r="E12129" t="s">
        <v>53</v>
      </c>
      <c r="F12129" t="s">
        <v>41</v>
      </c>
      <c r="G12129">
        <v>1</v>
      </c>
      <c r="H12129">
        <v>0.4</v>
      </c>
      <c r="I12129" t="s">
        <v>313</v>
      </c>
      <c r="J12129" t="s">
        <v>132</v>
      </c>
      <c r="K12129">
        <v>6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 t="s">
        <v>83</v>
      </c>
      <c r="R12129" t="s">
        <v>83</v>
      </c>
      <c r="S12129" t="s">
        <v>83</v>
      </c>
      <c r="T12129" t="str">
        <f>_xlfn.XLOOKUP(A12129,MI_Match_Analysis!$A$2:$A$8,MI_Match_Analysis!$F$2:$F$8,"Not Found")</f>
        <v>Not Found</v>
      </c>
    </row>
    <row r="12130" spans="1:20" hidden="1" x14ac:dyDescent="0.3">
      <c r="A12130">
        <v>53</v>
      </c>
      <c r="B12130" s="1">
        <v>46152</v>
      </c>
      <c r="C12130" t="s">
        <v>162</v>
      </c>
      <c r="D12130" t="s">
        <v>63</v>
      </c>
      <c r="E12130" t="s">
        <v>53</v>
      </c>
      <c r="F12130" t="s">
        <v>41</v>
      </c>
      <c r="G12130">
        <v>1</v>
      </c>
      <c r="H12130">
        <v>0.5</v>
      </c>
      <c r="I12130" t="s">
        <v>313</v>
      </c>
      <c r="J12130" t="s">
        <v>132</v>
      </c>
      <c r="K12130">
        <v>4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 t="s">
        <v>83</v>
      </c>
      <c r="R12130" t="s">
        <v>83</v>
      </c>
      <c r="S12130" t="s">
        <v>83</v>
      </c>
      <c r="T12130" t="str">
        <f>_xlfn.XLOOKUP(A12130,MI_Match_Analysis!$A$2:$A$8,MI_Match_Analysis!$F$2:$F$8,"Not Found")</f>
        <v>Not Found</v>
      </c>
    </row>
    <row r="12131" spans="1:20" hidden="1" x14ac:dyDescent="0.3">
      <c r="A12131">
        <v>53</v>
      </c>
      <c r="B12131" s="1">
        <v>46152</v>
      </c>
      <c r="C12131" t="s">
        <v>162</v>
      </c>
      <c r="D12131" t="s">
        <v>63</v>
      </c>
      <c r="E12131" t="s">
        <v>53</v>
      </c>
      <c r="F12131" t="s">
        <v>41</v>
      </c>
      <c r="G12131">
        <v>1</v>
      </c>
      <c r="H12131">
        <v>0.6</v>
      </c>
      <c r="I12131" t="s">
        <v>313</v>
      </c>
      <c r="J12131" t="s">
        <v>132</v>
      </c>
      <c r="K12131">
        <v>4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 t="s">
        <v>83</v>
      </c>
      <c r="R12131" t="s">
        <v>83</v>
      </c>
      <c r="S12131" t="s">
        <v>83</v>
      </c>
      <c r="T12131" t="str">
        <f>_xlfn.XLOOKUP(A12131,MI_Match_Analysis!$A$2:$A$8,MI_Match_Analysis!$F$2:$F$8,"Not Found")</f>
        <v>Not Found</v>
      </c>
    </row>
    <row r="12132" spans="1:20" hidden="1" x14ac:dyDescent="0.3">
      <c r="A12132">
        <v>53</v>
      </c>
      <c r="B12132" s="1">
        <v>46152</v>
      </c>
      <c r="C12132" t="s">
        <v>162</v>
      </c>
      <c r="D12132" t="s">
        <v>63</v>
      </c>
      <c r="E12132" t="s">
        <v>53</v>
      </c>
      <c r="F12132" t="s">
        <v>41</v>
      </c>
      <c r="G12132">
        <v>1</v>
      </c>
      <c r="H12132">
        <v>1.1000000000000001</v>
      </c>
      <c r="I12132" t="s">
        <v>130</v>
      </c>
      <c r="J12132" t="s">
        <v>276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 t="s">
        <v>83</v>
      </c>
      <c r="R12132" t="s">
        <v>83</v>
      </c>
      <c r="S12132" t="s">
        <v>83</v>
      </c>
      <c r="T12132" t="str">
        <f>_xlfn.XLOOKUP(A12132,MI_Match_Analysis!$A$2:$A$8,MI_Match_Analysis!$F$2:$F$8,"Not Found")</f>
        <v>Not Found</v>
      </c>
    </row>
    <row r="12133" spans="1:20" hidden="1" x14ac:dyDescent="0.3">
      <c r="A12133">
        <v>53</v>
      </c>
      <c r="B12133" s="1">
        <v>46152</v>
      </c>
      <c r="C12133" t="s">
        <v>162</v>
      </c>
      <c r="D12133" t="s">
        <v>63</v>
      </c>
      <c r="E12133" t="s">
        <v>53</v>
      </c>
      <c r="F12133" t="s">
        <v>41</v>
      </c>
      <c r="G12133">
        <v>1</v>
      </c>
      <c r="H12133">
        <v>1.1000000000000001</v>
      </c>
      <c r="I12133" t="s">
        <v>130</v>
      </c>
      <c r="J12133" t="s">
        <v>276</v>
      </c>
      <c r="K12133">
        <v>0</v>
      </c>
      <c r="L12133">
        <v>1</v>
      </c>
      <c r="M12133">
        <v>1</v>
      </c>
      <c r="N12133">
        <v>0</v>
      </c>
      <c r="O12133">
        <v>0</v>
      </c>
      <c r="P12133">
        <v>0</v>
      </c>
      <c r="Q12133" t="s">
        <v>83</v>
      </c>
      <c r="R12133" t="s">
        <v>83</v>
      </c>
      <c r="S12133" t="s">
        <v>83</v>
      </c>
      <c r="T12133" t="str">
        <f>_xlfn.XLOOKUP(A12133,MI_Match_Analysis!$A$2:$A$8,MI_Match_Analysis!$F$2:$F$8,"Not Found")</f>
        <v>Not Found</v>
      </c>
    </row>
    <row r="12134" spans="1:20" hidden="1" x14ac:dyDescent="0.3">
      <c r="A12134">
        <v>53</v>
      </c>
      <c r="B12134" s="1">
        <v>46152</v>
      </c>
      <c r="C12134" t="s">
        <v>162</v>
      </c>
      <c r="D12134" t="s">
        <v>63</v>
      </c>
      <c r="E12134" t="s">
        <v>53</v>
      </c>
      <c r="F12134" t="s">
        <v>41</v>
      </c>
      <c r="G12134">
        <v>1</v>
      </c>
      <c r="H12134">
        <v>1.2</v>
      </c>
      <c r="I12134" t="s">
        <v>130</v>
      </c>
      <c r="J12134" t="s">
        <v>276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 t="s">
        <v>83</v>
      </c>
      <c r="R12134" t="s">
        <v>83</v>
      </c>
      <c r="S12134" t="s">
        <v>83</v>
      </c>
      <c r="T12134" t="str">
        <f>_xlfn.XLOOKUP(A12134,MI_Match_Analysis!$A$2:$A$8,MI_Match_Analysis!$F$2:$F$8,"Not Found")</f>
        <v>Not Found</v>
      </c>
    </row>
    <row r="12135" spans="1:20" hidden="1" x14ac:dyDescent="0.3">
      <c r="A12135">
        <v>53</v>
      </c>
      <c r="B12135" s="1">
        <v>46152</v>
      </c>
      <c r="C12135" t="s">
        <v>162</v>
      </c>
      <c r="D12135" t="s">
        <v>63</v>
      </c>
      <c r="E12135" t="s">
        <v>53</v>
      </c>
      <c r="F12135" t="s">
        <v>41</v>
      </c>
      <c r="G12135">
        <v>1</v>
      </c>
      <c r="H12135">
        <v>1.3</v>
      </c>
      <c r="I12135" t="s">
        <v>130</v>
      </c>
      <c r="J12135" t="s">
        <v>276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 t="s">
        <v>83</v>
      </c>
      <c r="R12135" t="s">
        <v>83</v>
      </c>
      <c r="S12135" t="s">
        <v>83</v>
      </c>
      <c r="T12135" t="str">
        <f>_xlfn.XLOOKUP(A12135,MI_Match_Analysis!$A$2:$A$8,MI_Match_Analysis!$F$2:$F$8,"Not Found")</f>
        <v>Not Found</v>
      </c>
    </row>
    <row r="12136" spans="1:20" hidden="1" x14ac:dyDescent="0.3">
      <c r="A12136">
        <v>53</v>
      </c>
      <c r="B12136" s="1">
        <v>46152</v>
      </c>
      <c r="C12136" t="s">
        <v>162</v>
      </c>
      <c r="D12136" t="s">
        <v>63</v>
      </c>
      <c r="E12136" t="s">
        <v>53</v>
      </c>
      <c r="F12136" t="s">
        <v>41</v>
      </c>
      <c r="G12136">
        <v>1</v>
      </c>
      <c r="H12136">
        <v>1.4</v>
      </c>
      <c r="I12136" t="s">
        <v>130</v>
      </c>
      <c r="J12136" t="s">
        <v>276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 t="s">
        <v>83</v>
      </c>
      <c r="R12136" t="s">
        <v>83</v>
      </c>
      <c r="S12136" t="s">
        <v>83</v>
      </c>
      <c r="T12136" t="str">
        <f>_xlfn.XLOOKUP(A12136,MI_Match_Analysis!$A$2:$A$8,MI_Match_Analysis!$F$2:$F$8,"Not Found")</f>
        <v>Not Found</v>
      </c>
    </row>
    <row r="12137" spans="1:20" hidden="1" x14ac:dyDescent="0.3">
      <c r="A12137">
        <v>53</v>
      </c>
      <c r="B12137" s="1">
        <v>46152</v>
      </c>
      <c r="C12137" t="s">
        <v>162</v>
      </c>
      <c r="D12137" t="s">
        <v>63</v>
      </c>
      <c r="E12137" t="s">
        <v>53</v>
      </c>
      <c r="F12137" t="s">
        <v>41</v>
      </c>
      <c r="G12137">
        <v>1</v>
      </c>
      <c r="H12137">
        <v>1.5</v>
      </c>
      <c r="I12137" t="s">
        <v>313</v>
      </c>
      <c r="J12137" t="s">
        <v>276</v>
      </c>
      <c r="K12137">
        <v>6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 t="s">
        <v>83</v>
      </c>
      <c r="R12137" t="s">
        <v>83</v>
      </c>
      <c r="S12137" t="s">
        <v>83</v>
      </c>
      <c r="T12137" t="str">
        <f>_xlfn.XLOOKUP(A12137,MI_Match_Analysis!$A$2:$A$8,MI_Match_Analysis!$F$2:$F$8,"Not Found")</f>
        <v>Not Found</v>
      </c>
    </row>
    <row r="12138" spans="1:20" hidden="1" x14ac:dyDescent="0.3">
      <c r="A12138">
        <v>53</v>
      </c>
      <c r="B12138" s="1">
        <v>46152</v>
      </c>
      <c r="C12138" t="s">
        <v>162</v>
      </c>
      <c r="D12138" t="s">
        <v>63</v>
      </c>
      <c r="E12138" t="s">
        <v>53</v>
      </c>
      <c r="F12138" t="s">
        <v>41</v>
      </c>
      <c r="G12138">
        <v>1</v>
      </c>
      <c r="H12138">
        <v>1.6</v>
      </c>
      <c r="I12138" t="s">
        <v>313</v>
      </c>
      <c r="J12138" t="s">
        <v>276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 t="s">
        <v>83</v>
      </c>
      <c r="R12138" t="s">
        <v>83</v>
      </c>
      <c r="S12138" t="s">
        <v>83</v>
      </c>
      <c r="T12138" t="str">
        <f>_xlfn.XLOOKUP(A12138,MI_Match_Analysis!$A$2:$A$8,MI_Match_Analysis!$F$2:$F$8,"Not Found")</f>
        <v>Not Found</v>
      </c>
    </row>
    <row r="12139" spans="1:20" hidden="1" x14ac:dyDescent="0.3">
      <c r="A12139">
        <v>53</v>
      </c>
      <c r="B12139" s="1">
        <v>46152</v>
      </c>
      <c r="C12139" t="s">
        <v>162</v>
      </c>
      <c r="D12139" t="s">
        <v>63</v>
      </c>
      <c r="E12139" t="s">
        <v>53</v>
      </c>
      <c r="F12139" t="s">
        <v>41</v>
      </c>
      <c r="G12139">
        <v>1</v>
      </c>
      <c r="H12139">
        <v>2.1</v>
      </c>
      <c r="I12139" t="s">
        <v>130</v>
      </c>
      <c r="J12139" t="s">
        <v>208</v>
      </c>
      <c r="K12139">
        <v>6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 t="s">
        <v>83</v>
      </c>
      <c r="R12139" t="s">
        <v>83</v>
      </c>
      <c r="S12139" t="s">
        <v>83</v>
      </c>
      <c r="T12139" t="str">
        <f>_xlfn.XLOOKUP(A12139,MI_Match_Analysis!$A$2:$A$8,MI_Match_Analysis!$F$2:$F$8,"Not Found")</f>
        <v>Not Found</v>
      </c>
    </row>
    <row r="12140" spans="1:20" hidden="1" x14ac:dyDescent="0.3">
      <c r="A12140">
        <v>53</v>
      </c>
      <c r="B12140" s="1">
        <v>46152</v>
      </c>
      <c r="C12140" t="s">
        <v>162</v>
      </c>
      <c r="D12140" t="s">
        <v>63</v>
      </c>
      <c r="E12140" t="s">
        <v>53</v>
      </c>
      <c r="F12140" t="s">
        <v>41</v>
      </c>
      <c r="G12140">
        <v>1</v>
      </c>
      <c r="H12140">
        <v>2.2000000000000002</v>
      </c>
      <c r="I12140" t="s">
        <v>130</v>
      </c>
      <c r="J12140" t="s">
        <v>208</v>
      </c>
      <c r="K12140">
        <v>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 t="s">
        <v>83</v>
      </c>
      <c r="R12140" t="s">
        <v>83</v>
      </c>
      <c r="S12140" t="s">
        <v>83</v>
      </c>
      <c r="T12140" t="str">
        <f>_xlfn.XLOOKUP(A12140,MI_Match_Analysis!$A$2:$A$8,MI_Match_Analysis!$F$2:$F$8,"Not Found")</f>
        <v>Not Found</v>
      </c>
    </row>
    <row r="12141" spans="1:20" hidden="1" x14ac:dyDescent="0.3">
      <c r="A12141">
        <v>53</v>
      </c>
      <c r="B12141" s="1">
        <v>46152</v>
      </c>
      <c r="C12141" t="s">
        <v>162</v>
      </c>
      <c r="D12141" t="s">
        <v>63</v>
      </c>
      <c r="E12141" t="s">
        <v>53</v>
      </c>
      <c r="F12141" t="s">
        <v>41</v>
      </c>
      <c r="G12141">
        <v>1</v>
      </c>
      <c r="H12141">
        <v>2.2999999999999998</v>
      </c>
      <c r="I12141" t="s">
        <v>313</v>
      </c>
      <c r="J12141" t="s">
        <v>208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 t="s">
        <v>83</v>
      </c>
      <c r="R12141" t="s">
        <v>83</v>
      </c>
      <c r="S12141" t="s">
        <v>83</v>
      </c>
      <c r="T12141" t="str">
        <f>_xlfn.XLOOKUP(A12141,MI_Match_Analysis!$A$2:$A$8,MI_Match_Analysis!$F$2:$F$8,"Not Found")</f>
        <v>Not Found</v>
      </c>
    </row>
    <row r="12142" spans="1:20" hidden="1" x14ac:dyDescent="0.3">
      <c r="A12142">
        <v>53</v>
      </c>
      <c r="B12142" s="1">
        <v>46152</v>
      </c>
      <c r="C12142" t="s">
        <v>162</v>
      </c>
      <c r="D12142" t="s">
        <v>63</v>
      </c>
      <c r="E12142" t="s">
        <v>53</v>
      </c>
      <c r="F12142" t="s">
        <v>41</v>
      </c>
      <c r="G12142">
        <v>1</v>
      </c>
      <c r="H12142">
        <v>2.4</v>
      </c>
      <c r="I12142" t="s">
        <v>313</v>
      </c>
      <c r="J12142" t="s">
        <v>208</v>
      </c>
      <c r="K12142">
        <v>2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 t="s">
        <v>83</v>
      </c>
      <c r="R12142" t="s">
        <v>83</v>
      </c>
      <c r="S12142" t="s">
        <v>83</v>
      </c>
      <c r="T12142" t="str">
        <f>_xlfn.XLOOKUP(A12142,MI_Match_Analysis!$A$2:$A$8,MI_Match_Analysis!$F$2:$F$8,"Not Found")</f>
        <v>Not Found</v>
      </c>
    </row>
    <row r="12143" spans="1:20" hidden="1" x14ac:dyDescent="0.3">
      <c r="A12143">
        <v>53</v>
      </c>
      <c r="B12143" s="1">
        <v>46152</v>
      </c>
      <c r="C12143" t="s">
        <v>162</v>
      </c>
      <c r="D12143" t="s">
        <v>63</v>
      </c>
      <c r="E12143" t="s">
        <v>53</v>
      </c>
      <c r="F12143" t="s">
        <v>41</v>
      </c>
      <c r="G12143">
        <v>1</v>
      </c>
      <c r="H12143">
        <v>2.5</v>
      </c>
      <c r="I12143" t="s">
        <v>313</v>
      </c>
      <c r="J12143" t="s">
        <v>208</v>
      </c>
      <c r="K12143">
        <v>6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 t="s">
        <v>83</v>
      </c>
      <c r="R12143" t="s">
        <v>83</v>
      </c>
      <c r="S12143" t="s">
        <v>83</v>
      </c>
      <c r="T12143" t="str">
        <f>_xlfn.XLOOKUP(A12143,MI_Match_Analysis!$A$2:$A$8,MI_Match_Analysis!$F$2:$F$8,"Not Found")</f>
        <v>Not Found</v>
      </c>
    </row>
    <row r="12144" spans="1:20" hidden="1" x14ac:dyDescent="0.3">
      <c r="A12144">
        <v>53</v>
      </c>
      <c r="B12144" s="1">
        <v>46152</v>
      </c>
      <c r="C12144" t="s">
        <v>162</v>
      </c>
      <c r="D12144" t="s">
        <v>63</v>
      </c>
      <c r="E12144" t="s">
        <v>53</v>
      </c>
      <c r="F12144" t="s">
        <v>41</v>
      </c>
      <c r="G12144">
        <v>1</v>
      </c>
      <c r="H12144">
        <v>2.6</v>
      </c>
      <c r="I12144" t="s">
        <v>313</v>
      </c>
      <c r="J12144" t="s">
        <v>208</v>
      </c>
      <c r="K12144">
        <v>1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 t="s">
        <v>83</v>
      </c>
      <c r="R12144" t="s">
        <v>83</v>
      </c>
      <c r="S12144" t="s">
        <v>83</v>
      </c>
      <c r="T12144" t="str">
        <f>_xlfn.XLOOKUP(A12144,MI_Match_Analysis!$A$2:$A$8,MI_Match_Analysis!$F$2:$F$8,"Not Found")</f>
        <v>Not Found</v>
      </c>
    </row>
    <row r="12145" spans="1:20" hidden="1" x14ac:dyDescent="0.3">
      <c r="A12145">
        <v>53</v>
      </c>
      <c r="B12145" s="1">
        <v>46152</v>
      </c>
      <c r="C12145" t="s">
        <v>162</v>
      </c>
      <c r="D12145" t="s">
        <v>63</v>
      </c>
      <c r="E12145" t="s">
        <v>53</v>
      </c>
      <c r="F12145" t="s">
        <v>41</v>
      </c>
      <c r="G12145">
        <v>1</v>
      </c>
      <c r="H12145">
        <v>3.1</v>
      </c>
      <c r="I12145" t="s">
        <v>313</v>
      </c>
      <c r="J12145" t="s">
        <v>276</v>
      </c>
      <c r="K12145">
        <v>4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 t="s">
        <v>83</v>
      </c>
      <c r="R12145" t="s">
        <v>83</v>
      </c>
      <c r="S12145" t="s">
        <v>83</v>
      </c>
      <c r="T12145" t="str">
        <f>_xlfn.XLOOKUP(A12145,MI_Match_Analysis!$A$2:$A$8,MI_Match_Analysis!$F$2:$F$8,"Not Found")</f>
        <v>Not Found</v>
      </c>
    </row>
    <row r="12146" spans="1:20" hidden="1" x14ac:dyDescent="0.3">
      <c r="A12146">
        <v>53</v>
      </c>
      <c r="B12146" s="1">
        <v>46152</v>
      </c>
      <c r="C12146" t="s">
        <v>162</v>
      </c>
      <c r="D12146" t="s">
        <v>63</v>
      </c>
      <c r="E12146" t="s">
        <v>53</v>
      </c>
      <c r="F12146" t="s">
        <v>41</v>
      </c>
      <c r="G12146">
        <v>1</v>
      </c>
      <c r="H12146">
        <v>3.2</v>
      </c>
      <c r="I12146" t="s">
        <v>313</v>
      </c>
      <c r="J12146" t="s">
        <v>276</v>
      </c>
      <c r="K12146">
        <v>4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 t="s">
        <v>83</v>
      </c>
      <c r="R12146" t="s">
        <v>83</v>
      </c>
      <c r="S12146" t="s">
        <v>83</v>
      </c>
      <c r="T12146" t="str">
        <f>_xlfn.XLOOKUP(A12146,MI_Match_Analysis!$A$2:$A$8,MI_Match_Analysis!$F$2:$F$8,"Not Found")</f>
        <v>Not Found</v>
      </c>
    </row>
    <row r="12147" spans="1:20" hidden="1" x14ac:dyDescent="0.3">
      <c r="A12147">
        <v>53</v>
      </c>
      <c r="B12147" s="1">
        <v>46152</v>
      </c>
      <c r="C12147" t="s">
        <v>162</v>
      </c>
      <c r="D12147" t="s">
        <v>63</v>
      </c>
      <c r="E12147" t="s">
        <v>53</v>
      </c>
      <c r="F12147" t="s">
        <v>41</v>
      </c>
      <c r="G12147">
        <v>1</v>
      </c>
      <c r="H12147">
        <v>3.3</v>
      </c>
      <c r="I12147" t="s">
        <v>313</v>
      </c>
      <c r="J12147" t="s">
        <v>276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 t="s">
        <v>83</v>
      </c>
      <c r="R12147" t="s">
        <v>83</v>
      </c>
      <c r="S12147" t="s">
        <v>83</v>
      </c>
      <c r="T12147" t="str">
        <f>_xlfn.XLOOKUP(A12147,MI_Match_Analysis!$A$2:$A$8,MI_Match_Analysis!$F$2:$F$8,"Not Found")</f>
        <v>Not Found</v>
      </c>
    </row>
    <row r="12148" spans="1:20" hidden="1" x14ac:dyDescent="0.3">
      <c r="A12148">
        <v>53</v>
      </c>
      <c r="B12148" s="1">
        <v>46152</v>
      </c>
      <c r="C12148" t="s">
        <v>162</v>
      </c>
      <c r="D12148" t="s">
        <v>63</v>
      </c>
      <c r="E12148" t="s">
        <v>53</v>
      </c>
      <c r="F12148" t="s">
        <v>41</v>
      </c>
      <c r="G12148">
        <v>1</v>
      </c>
      <c r="H12148">
        <v>3.4</v>
      </c>
      <c r="I12148" t="s">
        <v>313</v>
      </c>
      <c r="J12148" t="s">
        <v>276</v>
      </c>
      <c r="K12148">
        <v>6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 t="s">
        <v>83</v>
      </c>
      <c r="R12148" t="s">
        <v>83</v>
      </c>
      <c r="S12148" t="s">
        <v>83</v>
      </c>
      <c r="T12148" t="str">
        <f>_xlfn.XLOOKUP(A12148,MI_Match_Analysis!$A$2:$A$8,MI_Match_Analysis!$F$2:$F$8,"Not Found")</f>
        <v>Not Found</v>
      </c>
    </row>
    <row r="12149" spans="1:20" hidden="1" x14ac:dyDescent="0.3">
      <c r="A12149">
        <v>53</v>
      </c>
      <c r="B12149" s="1">
        <v>46152</v>
      </c>
      <c r="C12149" t="s">
        <v>162</v>
      </c>
      <c r="D12149" t="s">
        <v>63</v>
      </c>
      <c r="E12149" t="s">
        <v>53</v>
      </c>
      <c r="F12149" t="s">
        <v>41</v>
      </c>
      <c r="G12149">
        <v>1</v>
      </c>
      <c r="H12149">
        <v>3.5</v>
      </c>
      <c r="I12149" t="s">
        <v>313</v>
      </c>
      <c r="J12149" t="s">
        <v>276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 t="s">
        <v>83</v>
      </c>
      <c r="R12149" t="s">
        <v>83</v>
      </c>
      <c r="S12149" t="s">
        <v>83</v>
      </c>
      <c r="T12149" t="str">
        <f>_xlfn.XLOOKUP(A12149,MI_Match_Analysis!$A$2:$A$8,MI_Match_Analysis!$F$2:$F$8,"Not Found")</f>
        <v>Not Found</v>
      </c>
    </row>
    <row r="12150" spans="1:20" hidden="1" x14ac:dyDescent="0.3">
      <c r="A12150">
        <v>53</v>
      </c>
      <c r="B12150" s="1">
        <v>46152</v>
      </c>
      <c r="C12150" t="s">
        <v>162</v>
      </c>
      <c r="D12150" t="s">
        <v>63</v>
      </c>
      <c r="E12150" t="s">
        <v>53</v>
      </c>
      <c r="F12150" t="s">
        <v>41</v>
      </c>
      <c r="G12150">
        <v>1</v>
      </c>
      <c r="H12150">
        <v>3.6</v>
      </c>
      <c r="I12150" t="s">
        <v>313</v>
      </c>
      <c r="J12150" t="s">
        <v>276</v>
      </c>
      <c r="K12150">
        <v>4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 t="s">
        <v>83</v>
      </c>
      <c r="R12150" t="s">
        <v>83</v>
      </c>
      <c r="S12150" t="s">
        <v>83</v>
      </c>
      <c r="T12150" t="str">
        <f>_xlfn.XLOOKUP(A12150,MI_Match_Analysis!$A$2:$A$8,MI_Match_Analysis!$F$2:$F$8,"Not Found")</f>
        <v>Not Found</v>
      </c>
    </row>
    <row r="12151" spans="1:20" hidden="1" x14ac:dyDescent="0.3">
      <c r="A12151">
        <v>53</v>
      </c>
      <c r="B12151" s="1">
        <v>46152</v>
      </c>
      <c r="C12151" t="s">
        <v>162</v>
      </c>
      <c r="D12151" t="s">
        <v>63</v>
      </c>
      <c r="E12151" t="s">
        <v>53</v>
      </c>
      <c r="F12151" t="s">
        <v>41</v>
      </c>
      <c r="G12151">
        <v>1</v>
      </c>
      <c r="H12151">
        <v>4.0999999999999996</v>
      </c>
      <c r="I12151" t="s">
        <v>130</v>
      </c>
      <c r="J12151" t="s">
        <v>132</v>
      </c>
      <c r="K12151">
        <v>1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 t="s">
        <v>83</v>
      </c>
      <c r="R12151" t="s">
        <v>83</v>
      </c>
      <c r="S12151" t="s">
        <v>83</v>
      </c>
      <c r="T12151" t="str">
        <f>_xlfn.XLOOKUP(A12151,MI_Match_Analysis!$A$2:$A$8,MI_Match_Analysis!$F$2:$F$8,"Not Found")</f>
        <v>Not Found</v>
      </c>
    </row>
    <row r="12152" spans="1:20" hidden="1" x14ac:dyDescent="0.3">
      <c r="A12152">
        <v>53</v>
      </c>
      <c r="B12152" s="1">
        <v>46152</v>
      </c>
      <c r="C12152" t="s">
        <v>162</v>
      </c>
      <c r="D12152" t="s">
        <v>63</v>
      </c>
      <c r="E12152" t="s">
        <v>53</v>
      </c>
      <c r="F12152" t="s">
        <v>41</v>
      </c>
      <c r="G12152">
        <v>1</v>
      </c>
      <c r="H12152">
        <v>4.2</v>
      </c>
      <c r="I12152" t="s">
        <v>313</v>
      </c>
      <c r="J12152" t="s">
        <v>132</v>
      </c>
      <c r="K12152">
        <v>4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 t="s">
        <v>83</v>
      </c>
      <c r="R12152" t="s">
        <v>83</v>
      </c>
      <c r="S12152" t="s">
        <v>83</v>
      </c>
      <c r="T12152" t="str">
        <f>_xlfn.XLOOKUP(A12152,MI_Match_Analysis!$A$2:$A$8,MI_Match_Analysis!$F$2:$F$8,"Not Found")</f>
        <v>Not Found</v>
      </c>
    </row>
    <row r="12153" spans="1:20" hidden="1" x14ac:dyDescent="0.3">
      <c r="A12153">
        <v>53</v>
      </c>
      <c r="B12153" s="1">
        <v>46152</v>
      </c>
      <c r="C12153" t="s">
        <v>162</v>
      </c>
      <c r="D12153" t="s">
        <v>63</v>
      </c>
      <c r="E12153" t="s">
        <v>53</v>
      </c>
      <c r="F12153" t="s">
        <v>41</v>
      </c>
      <c r="G12153">
        <v>1</v>
      </c>
      <c r="H12153">
        <v>4.3</v>
      </c>
      <c r="I12153" t="s">
        <v>313</v>
      </c>
      <c r="J12153" t="s">
        <v>132</v>
      </c>
      <c r="K12153">
        <v>4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 t="s">
        <v>83</v>
      </c>
      <c r="R12153" t="s">
        <v>83</v>
      </c>
      <c r="S12153" t="s">
        <v>83</v>
      </c>
      <c r="T12153" t="str">
        <f>_xlfn.XLOOKUP(A12153,MI_Match_Analysis!$A$2:$A$8,MI_Match_Analysis!$F$2:$F$8,"Not Found")</f>
        <v>Not Found</v>
      </c>
    </row>
    <row r="12154" spans="1:20" hidden="1" x14ac:dyDescent="0.3">
      <c r="A12154">
        <v>53</v>
      </c>
      <c r="B12154" s="1">
        <v>46152</v>
      </c>
      <c r="C12154" t="s">
        <v>162</v>
      </c>
      <c r="D12154" t="s">
        <v>63</v>
      </c>
      <c r="E12154" t="s">
        <v>53</v>
      </c>
      <c r="F12154" t="s">
        <v>41</v>
      </c>
      <c r="G12154">
        <v>1</v>
      </c>
      <c r="H12154">
        <v>4.4000000000000004</v>
      </c>
      <c r="I12154" t="s">
        <v>313</v>
      </c>
      <c r="J12154" t="s">
        <v>132</v>
      </c>
      <c r="K12154">
        <v>6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 t="s">
        <v>83</v>
      </c>
      <c r="R12154" t="s">
        <v>83</v>
      </c>
      <c r="S12154" t="s">
        <v>83</v>
      </c>
      <c r="T12154" t="str">
        <f>_xlfn.XLOOKUP(A12154,MI_Match_Analysis!$A$2:$A$8,MI_Match_Analysis!$F$2:$F$8,"Not Found")</f>
        <v>Not Found</v>
      </c>
    </row>
    <row r="12155" spans="1:20" hidden="1" x14ac:dyDescent="0.3">
      <c r="A12155">
        <v>53</v>
      </c>
      <c r="B12155" s="1">
        <v>46152</v>
      </c>
      <c r="C12155" t="s">
        <v>162</v>
      </c>
      <c r="D12155" t="s">
        <v>63</v>
      </c>
      <c r="E12155" t="s">
        <v>53</v>
      </c>
      <c r="F12155" t="s">
        <v>41</v>
      </c>
      <c r="G12155">
        <v>1</v>
      </c>
      <c r="H12155">
        <v>4.5</v>
      </c>
      <c r="I12155" t="s">
        <v>313</v>
      </c>
      <c r="J12155" t="s">
        <v>132</v>
      </c>
      <c r="K12155">
        <v>4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 t="s">
        <v>83</v>
      </c>
      <c r="R12155" t="s">
        <v>83</v>
      </c>
      <c r="S12155" t="s">
        <v>83</v>
      </c>
      <c r="T12155" t="str">
        <f>_xlfn.XLOOKUP(A12155,MI_Match_Analysis!$A$2:$A$8,MI_Match_Analysis!$F$2:$F$8,"Not Found")</f>
        <v>Not Found</v>
      </c>
    </row>
    <row r="12156" spans="1:20" hidden="1" x14ac:dyDescent="0.3">
      <c r="A12156">
        <v>53</v>
      </c>
      <c r="B12156" s="1">
        <v>46152</v>
      </c>
      <c r="C12156" t="s">
        <v>162</v>
      </c>
      <c r="D12156" t="s">
        <v>63</v>
      </c>
      <c r="E12156" t="s">
        <v>53</v>
      </c>
      <c r="F12156" t="s">
        <v>41</v>
      </c>
      <c r="G12156">
        <v>1</v>
      </c>
      <c r="H12156">
        <v>4.5999999999999996</v>
      </c>
      <c r="I12156" t="s">
        <v>313</v>
      </c>
      <c r="J12156" t="s">
        <v>132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 t="s">
        <v>83</v>
      </c>
      <c r="R12156" t="s">
        <v>83</v>
      </c>
      <c r="S12156" t="s">
        <v>83</v>
      </c>
      <c r="T12156" t="str">
        <f>_xlfn.XLOOKUP(A12156,MI_Match_Analysis!$A$2:$A$8,MI_Match_Analysis!$F$2:$F$8,"Not Found")</f>
        <v>Not Found</v>
      </c>
    </row>
    <row r="12157" spans="1:20" hidden="1" x14ac:dyDescent="0.3">
      <c r="A12157">
        <v>53</v>
      </c>
      <c r="B12157" s="1">
        <v>46152</v>
      </c>
      <c r="C12157" t="s">
        <v>162</v>
      </c>
      <c r="D12157" t="s">
        <v>63</v>
      </c>
      <c r="E12157" t="s">
        <v>53</v>
      </c>
      <c r="F12157" t="s">
        <v>41</v>
      </c>
      <c r="G12157">
        <v>1</v>
      </c>
      <c r="H12157">
        <v>5.0999999999999996</v>
      </c>
      <c r="I12157" t="s">
        <v>130</v>
      </c>
      <c r="J12157" t="s">
        <v>208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 t="s">
        <v>165</v>
      </c>
      <c r="R12157" t="s">
        <v>130</v>
      </c>
      <c r="S12157" t="s">
        <v>264</v>
      </c>
      <c r="T12157" t="str">
        <f>_xlfn.XLOOKUP(A12157,MI_Match_Analysis!$A$2:$A$8,MI_Match_Analysis!$F$2:$F$8,"Not Found")</f>
        <v>Not Found</v>
      </c>
    </row>
    <row r="12158" spans="1:20" hidden="1" x14ac:dyDescent="0.3">
      <c r="A12158">
        <v>53</v>
      </c>
      <c r="B12158" s="1">
        <v>46152</v>
      </c>
      <c r="C12158" t="s">
        <v>162</v>
      </c>
      <c r="D12158" t="s">
        <v>63</v>
      </c>
      <c r="E12158" t="s">
        <v>53</v>
      </c>
      <c r="F12158" t="s">
        <v>41</v>
      </c>
      <c r="G12158">
        <v>1</v>
      </c>
      <c r="H12158">
        <v>5.2</v>
      </c>
      <c r="I12158" t="s">
        <v>233</v>
      </c>
      <c r="J12158" t="s">
        <v>208</v>
      </c>
      <c r="K12158">
        <v>1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 t="s">
        <v>83</v>
      </c>
      <c r="R12158" t="s">
        <v>83</v>
      </c>
      <c r="S12158" t="s">
        <v>83</v>
      </c>
      <c r="T12158" t="str">
        <f>_xlfn.XLOOKUP(A12158,MI_Match_Analysis!$A$2:$A$8,MI_Match_Analysis!$F$2:$F$8,"Not Found")</f>
        <v>Not Found</v>
      </c>
    </row>
    <row r="12159" spans="1:20" hidden="1" x14ac:dyDescent="0.3">
      <c r="A12159">
        <v>53</v>
      </c>
      <c r="B12159" s="1">
        <v>46152</v>
      </c>
      <c r="C12159" t="s">
        <v>162</v>
      </c>
      <c r="D12159" t="s">
        <v>63</v>
      </c>
      <c r="E12159" t="s">
        <v>53</v>
      </c>
      <c r="F12159" t="s">
        <v>41</v>
      </c>
      <c r="G12159">
        <v>1</v>
      </c>
      <c r="H12159">
        <v>5.3</v>
      </c>
      <c r="I12159" t="s">
        <v>313</v>
      </c>
      <c r="J12159" t="s">
        <v>208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 t="s">
        <v>83</v>
      </c>
      <c r="R12159" t="s">
        <v>83</v>
      </c>
      <c r="S12159" t="s">
        <v>83</v>
      </c>
      <c r="T12159" t="str">
        <f>_xlfn.XLOOKUP(A12159,MI_Match_Analysis!$A$2:$A$8,MI_Match_Analysis!$F$2:$F$8,"Not Found")</f>
        <v>Not Found</v>
      </c>
    </row>
    <row r="12160" spans="1:20" hidden="1" x14ac:dyDescent="0.3">
      <c r="A12160">
        <v>53</v>
      </c>
      <c r="B12160" s="1">
        <v>46152</v>
      </c>
      <c r="C12160" t="s">
        <v>162</v>
      </c>
      <c r="D12160" t="s">
        <v>63</v>
      </c>
      <c r="E12160" t="s">
        <v>53</v>
      </c>
      <c r="F12160" t="s">
        <v>41</v>
      </c>
      <c r="G12160">
        <v>1</v>
      </c>
      <c r="H12160">
        <v>5.4</v>
      </c>
      <c r="I12160" t="s">
        <v>313</v>
      </c>
      <c r="J12160" t="s">
        <v>208</v>
      </c>
      <c r="K12160">
        <v>0</v>
      </c>
      <c r="L12160">
        <v>1</v>
      </c>
      <c r="M12160">
        <v>0</v>
      </c>
      <c r="N12160">
        <v>0</v>
      </c>
      <c r="O12160">
        <v>0</v>
      </c>
      <c r="P12160">
        <v>1</v>
      </c>
      <c r="Q12160" t="s">
        <v>83</v>
      </c>
      <c r="R12160" t="s">
        <v>83</v>
      </c>
      <c r="S12160" t="s">
        <v>83</v>
      </c>
      <c r="T12160" t="str">
        <f>_xlfn.XLOOKUP(A12160,MI_Match_Analysis!$A$2:$A$8,MI_Match_Analysis!$F$2:$F$8,"Not Found")</f>
        <v>Not Found</v>
      </c>
    </row>
    <row r="12161" spans="1:20" hidden="1" x14ac:dyDescent="0.3">
      <c r="A12161">
        <v>53</v>
      </c>
      <c r="B12161" s="1">
        <v>46152</v>
      </c>
      <c r="C12161" t="s">
        <v>162</v>
      </c>
      <c r="D12161" t="s">
        <v>63</v>
      </c>
      <c r="E12161" t="s">
        <v>53</v>
      </c>
      <c r="F12161" t="s">
        <v>41</v>
      </c>
      <c r="G12161">
        <v>1</v>
      </c>
      <c r="H12161">
        <v>5.4</v>
      </c>
      <c r="I12161" t="s">
        <v>313</v>
      </c>
      <c r="J12161" t="s">
        <v>208</v>
      </c>
      <c r="K12161">
        <v>6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 t="s">
        <v>83</v>
      </c>
      <c r="R12161" t="s">
        <v>83</v>
      </c>
      <c r="S12161" t="s">
        <v>83</v>
      </c>
      <c r="T12161" t="str">
        <f>_xlfn.XLOOKUP(A12161,MI_Match_Analysis!$A$2:$A$8,MI_Match_Analysis!$F$2:$F$8,"Not Found")</f>
        <v>Not Found</v>
      </c>
    </row>
    <row r="12162" spans="1:20" hidden="1" x14ac:dyDescent="0.3">
      <c r="A12162">
        <v>53</v>
      </c>
      <c r="B12162" s="1">
        <v>46152</v>
      </c>
      <c r="C12162" t="s">
        <v>162</v>
      </c>
      <c r="D12162" t="s">
        <v>63</v>
      </c>
      <c r="E12162" t="s">
        <v>53</v>
      </c>
      <c r="F12162" t="s">
        <v>41</v>
      </c>
      <c r="G12162">
        <v>1</v>
      </c>
      <c r="H12162">
        <v>5.5</v>
      </c>
      <c r="I12162" t="s">
        <v>313</v>
      </c>
      <c r="J12162" t="s">
        <v>208</v>
      </c>
      <c r="K12162">
        <v>0</v>
      </c>
      <c r="L12162">
        <v>1</v>
      </c>
      <c r="M12162">
        <v>1</v>
      </c>
      <c r="N12162">
        <v>0</v>
      </c>
      <c r="O12162">
        <v>0</v>
      </c>
      <c r="P12162">
        <v>0</v>
      </c>
      <c r="Q12162" t="s">
        <v>83</v>
      </c>
      <c r="R12162" t="s">
        <v>83</v>
      </c>
      <c r="S12162" t="s">
        <v>83</v>
      </c>
      <c r="T12162" t="str">
        <f>_xlfn.XLOOKUP(A12162,MI_Match_Analysis!$A$2:$A$8,MI_Match_Analysis!$F$2:$F$8,"Not Found")</f>
        <v>Not Found</v>
      </c>
    </row>
    <row r="12163" spans="1:20" hidden="1" x14ac:dyDescent="0.3">
      <c r="A12163">
        <v>53</v>
      </c>
      <c r="B12163" s="1">
        <v>46152</v>
      </c>
      <c r="C12163" t="s">
        <v>162</v>
      </c>
      <c r="D12163" t="s">
        <v>63</v>
      </c>
      <c r="E12163" t="s">
        <v>53</v>
      </c>
      <c r="F12163" t="s">
        <v>41</v>
      </c>
      <c r="G12163">
        <v>1</v>
      </c>
      <c r="H12163">
        <v>5.5</v>
      </c>
      <c r="I12163" t="s">
        <v>313</v>
      </c>
      <c r="J12163" t="s">
        <v>208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 t="s">
        <v>83</v>
      </c>
      <c r="R12163" t="s">
        <v>83</v>
      </c>
      <c r="S12163" t="s">
        <v>83</v>
      </c>
      <c r="T12163" t="str">
        <f>_xlfn.XLOOKUP(A12163,MI_Match_Analysis!$A$2:$A$8,MI_Match_Analysis!$F$2:$F$8,"Not Found")</f>
        <v>Not Found</v>
      </c>
    </row>
    <row r="12164" spans="1:20" hidden="1" x14ac:dyDescent="0.3">
      <c r="A12164">
        <v>53</v>
      </c>
      <c r="B12164" s="1">
        <v>46152</v>
      </c>
      <c r="C12164" t="s">
        <v>162</v>
      </c>
      <c r="D12164" t="s">
        <v>63</v>
      </c>
      <c r="E12164" t="s">
        <v>53</v>
      </c>
      <c r="F12164" t="s">
        <v>41</v>
      </c>
      <c r="G12164">
        <v>1</v>
      </c>
      <c r="H12164">
        <v>5.6</v>
      </c>
      <c r="I12164" t="s">
        <v>233</v>
      </c>
      <c r="J12164" t="s">
        <v>208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 t="s">
        <v>83</v>
      </c>
      <c r="R12164" t="s">
        <v>83</v>
      </c>
      <c r="S12164" t="s">
        <v>83</v>
      </c>
      <c r="T12164" t="str">
        <f>_xlfn.XLOOKUP(A12164,MI_Match_Analysis!$A$2:$A$8,MI_Match_Analysis!$F$2:$F$8,"Not Found")</f>
        <v>Not Found</v>
      </c>
    </row>
    <row r="12165" spans="1:20" hidden="1" x14ac:dyDescent="0.3">
      <c r="A12165">
        <v>53</v>
      </c>
      <c r="B12165" s="1">
        <v>46152</v>
      </c>
      <c r="C12165" t="s">
        <v>162</v>
      </c>
      <c r="D12165" t="s">
        <v>63</v>
      </c>
      <c r="E12165" t="s">
        <v>53</v>
      </c>
      <c r="F12165" t="s">
        <v>41</v>
      </c>
      <c r="G12165">
        <v>1</v>
      </c>
      <c r="H12165">
        <v>6.1</v>
      </c>
      <c r="I12165" t="s">
        <v>313</v>
      </c>
      <c r="J12165" t="s">
        <v>109</v>
      </c>
      <c r="K12165">
        <v>1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 t="s">
        <v>83</v>
      </c>
      <c r="R12165" t="s">
        <v>83</v>
      </c>
      <c r="S12165" t="s">
        <v>83</v>
      </c>
      <c r="T12165" t="str">
        <f>_xlfn.XLOOKUP(A12165,MI_Match_Analysis!$A$2:$A$8,MI_Match_Analysis!$F$2:$F$8,"Not Found")</f>
        <v>Not Found</v>
      </c>
    </row>
    <row r="12166" spans="1:20" hidden="1" x14ac:dyDescent="0.3">
      <c r="A12166">
        <v>53</v>
      </c>
      <c r="B12166" s="1">
        <v>46152</v>
      </c>
      <c r="C12166" t="s">
        <v>162</v>
      </c>
      <c r="D12166" t="s">
        <v>63</v>
      </c>
      <c r="E12166" t="s">
        <v>53</v>
      </c>
      <c r="F12166" t="s">
        <v>41</v>
      </c>
      <c r="G12166">
        <v>1</v>
      </c>
      <c r="H12166">
        <v>6.2</v>
      </c>
      <c r="I12166" t="s">
        <v>233</v>
      </c>
      <c r="J12166" t="s">
        <v>109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 t="s">
        <v>165</v>
      </c>
      <c r="R12166" t="s">
        <v>233</v>
      </c>
      <c r="S12166" t="s">
        <v>309</v>
      </c>
      <c r="T12166" t="str">
        <f>_xlfn.XLOOKUP(A12166,MI_Match_Analysis!$A$2:$A$8,MI_Match_Analysis!$F$2:$F$8,"Not Found")</f>
        <v>Not Found</v>
      </c>
    </row>
    <row r="12167" spans="1:20" hidden="1" x14ac:dyDescent="0.3">
      <c r="A12167">
        <v>53</v>
      </c>
      <c r="B12167" s="1">
        <v>46152</v>
      </c>
      <c r="C12167" t="s">
        <v>162</v>
      </c>
      <c r="D12167" t="s">
        <v>63</v>
      </c>
      <c r="E12167" t="s">
        <v>53</v>
      </c>
      <c r="F12167" t="s">
        <v>41</v>
      </c>
      <c r="G12167">
        <v>1</v>
      </c>
      <c r="H12167">
        <v>6.3</v>
      </c>
      <c r="I12167" t="s">
        <v>77</v>
      </c>
      <c r="J12167" t="s">
        <v>109</v>
      </c>
      <c r="K12167">
        <v>2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 t="s">
        <v>83</v>
      </c>
      <c r="R12167" t="s">
        <v>83</v>
      </c>
      <c r="S12167" t="s">
        <v>83</v>
      </c>
      <c r="T12167" t="str">
        <f>_xlfn.XLOOKUP(A12167,MI_Match_Analysis!$A$2:$A$8,MI_Match_Analysis!$F$2:$F$8,"Not Found")</f>
        <v>Not Found</v>
      </c>
    </row>
    <row r="12168" spans="1:20" hidden="1" x14ac:dyDescent="0.3">
      <c r="A12168">
        <v>53</v>
      </c>
      <c r="B12168" s="1">
        <v>46152</v>
      </c>
      <c r="C12168" t="s">
        <v>162</v>
      </c>
      <c r="D12168" t="s">
        <v>63</v>
      </c>
      <c r="E12168" t="s">
        <v>53</v>
      </c>
      <c r="F12168" t="s">
        <v>41</v>
      </c>
      <c r="G12168">
        <v>1</v>
      </c>
      <c r="H12168">
        <v>6.4</v>
      </c>
      <c r="I12168" t="s">
        <v>77</v>
      </c>
      <c r="J12168" t="s">
        <v>109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 t="s">
        <v>83</v>
      </c>
      <c r="R12168" t="s">
        <v>83</v>
      </c>
      <c r="S12168" t="s">
        <v>83</v>
      </c>
      <c r="T12168" t="str">
        <f>_xlfn.XLOOKUP(A12168,MI_Match_Analysis!$A$2:$A$8,MI_Match_Analysis!$F$2:$F$8,"Not Found")</f>
        <v>Not Found</v>
      </c>
    </row>
    <row r="12169" spans="1:20" hidden="1" x14ac:dyDescent="0.3">
      <c r="A12169">
        <v>53</v>
      </c>
      <c r="B12169" s="1">
        <v>46152</v>
      </c>
      <c r="C12169" t="s">
        <v>162</v>
      </c>
      <c r="D12169" t="s">
        <v>63</v>
      </c>
      <c r="E12169" t="s">
        <v>53</v>
      </c>
      <c r="F12169" t="s">
        <v>41</v>
      </c>
      <c r="G12169">
        <v>1</v>
      </c>
      <c r="H12169">
        <v>6.5</v>
      </c>
      <c r="I12169" t="s">
        <v>77</v>
      </c>
      <c r="J12169" t="s">
        <v>109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 t="s">
        <v>83</v>
      </c>
      <c r="R12169" t="s">
        <v>83</v>
      </c>
      <c r="S12169" t="s">
        <v>83</v>
      </c>
      <c r="T12169" t="str">
        <f>_xlfn.XLOOKUP(A12169,MI_Match_Analysis!$A$2:$A$8,MI_Match_Analysis!$F$2:$F$8,"Not Found")</f>
        <v>Not Found</v>
      </c>
    </row>
    <row r="12170" spans="1:20" hidden="1" x14ac:dyDescent="0.3">
      <c r="A12170">
        <v>53</v>
      </c>
      <c r="B12170" s="1">
        <v>46152</v>
      </c>
      <c r="C12170" t="s">
        <v>162</v>
      </c>
      <c r="D12170" t="s">
        <v>63</v>
      </c>
      <c r="E12170" t="s">
        <v>53</v>
      </c>
      <c r="F12170" t="s">
        <v>41</v>
      </c>
      <c r="G12170">
        <v>1</v>
      </c>
      <c r="H12170">
        <v>6.6</v>
      </c>
      <c r="I12170" t="s">
        <v>77</v>
      </c>
      <c r="J12170" t="s">
        <v>109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 t="s">
        <v>83</v>
      </c>
      <c r="R12170" t="s">
        <v>83</v>
      </c>
      <c r="S12170" t="s">
        <v>83</v>
      </c>
      <c r="T12170" t="str">
        <f>_xlfn.XLOOKUP(A12170,MI_Match_Analysis!$A$2:$A$8,MI_Match_Analysis!$F$2:$F$8,"Not Found")</f>
        <v>Not Found</v>
      </c>
    </row>
    <row r="12171" spans="1:20" hidden="1" x14ac:dyDescent="0.3">
      <c r="A12171">
        <v>53</v>
      </c>
      <c r="B12171" s="1">
        <v>46152</v>
      </c>
      <c r="C12171" t="s">
        <v>162</v>
      </c>
      <c r="D12171" t="s">
        <v>63</v>
      </c>
      <c r="E12171" t="s">
        <v>53</v>
      </c>
      <c r="F12171" t="s">
        <v>41</v>
      </c>
      <c r="G12171">
        <v>1</v>
      </c>
      <c r="H12171">
        <v>7.1</v>
      </c>
      <c r="I12171" t="s">
        <v>313</v>
      </c>
      <c r="J12171" t="s">
        <v>99</v>
      </c>
      <c r="K12171">
        <v>1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 t="s">
        <v>83</v>
      </c>
      <c r="R12171" t="s">
        <v>83</v>
      </c>
      <c r="S12171" t="s">
        <v>83</v>
      </c>
      <c r="T12171" t="str">
        <f>_xlfn.XLOOKUP(A12171,MI_Match_Analysis!$A$2:$A$8,MI_Match_Analysis!$F$2:$F$8,"Not Found")</f>
        <v>Not Found</v>
      </c>
    </row>
    <row r="12172" spans="1:20" hidden="1" x14ac:dyDescent="0.3">
      <c r="A12172">
        <v>53</v>
      </c>
      <c r="B12172" s="1">
        <v>46152</v>
      </c>
      <c r="C12172" t="s">
        <v>162</v>
      </c>
      <c r="D12172" t="s">
        <v>63</v>
      </c>
      <c r="E12172" t="s">
        <v>53</v>
      </c>
      <c r="F12172" t="s">
        <v>41</v>
      </c>
      <c r="G12172">
        <v>1</v>
      </c>
      <c r="H12172">
        <v>7.2</v>
      </c>
      <c r="I12172" t="s">
        <v>77</v>
      </c>
      <c r="J12172" t="s">
        <v>99</v>
      </c>
      <c r="K12172">
        <v>1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 t="s">
        <v>83</v>
      </c>
      <c r="R12172" t="s">
        <v>83</v>
      </c>
      <c r="S12172" t="s">
        <v>83</v>
      </c>
      <c r="T12172" t="str">
        <f>_xlfn.XLOOKUP(A12172,MI_Match_Analysis!$A$2:$A$8,MI_Match_Analysis!$F$2:$F$8,"Not Found")</f>
        <v>Not Found</v>
      </c>
    </row>
    <row r="12173" spans="1:20" hidden="1" x14ac:dyDescent="0.3">
      <c r="A12173">
        <v>53</v>
      </c>
      <c r="B12173" s="1">
        <v>46152</v>
      </c>
      <c r="C12173" t="s">
        <v>162</v>
      </c>
      <c r="D12173" t="s">
        <v>63</v>
      </c>
      <c r="E12173" t="s">
        <v>53</v>
      </c>
      <c r="F12173" t="s">
        <v>41</v>
      </c>
      <c r="G12173">
        <v>1</v>
      </c>
      <c r="H12173">
        <v>7.3</v>
      </c>
      <c r="I12173" t="s">
        <v>313</v>
      </c>
      <c r="J12173" t="s">
        <v>99</v>
      </c>
      <c r="K12173">
        <v>1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 t="s">
        <v>83</v>
      </c>
      <c r="R12173" t="s">
        <v>83</v>
      </c>
      <c r="S12173" t="s">
        <v>83</v>
      </c>
      <c r="T12173" t="str">
        <f>_xlfn.XLOOKUP(A12173,MI_Match_Analysis!$A$2:$A$8,MI_Match_Analysis!$F$2:$F$8,"Not Found")</f>
        <v>Not Found</v>
      </c>
    </row>
    <row r="12174" spans="1:20" hidden="1" x14ac:dyDescent="0.3">
      <c r="A12174">
        <v>53</v>
      </c>
      <c r="B12174" s="1">
        <v>46152</v>
      </c>
      <c r="C12174" t="s">
        <v>162</v>
      </c>
      <c r="D12174" t="s">
        <v>63</v>
      </c>
      <c r="E12174" t="s">
        <v>53</v>
      </c>
      <c r="F12174" t="s">
        <v>41</v>
      </c>
      <c r="G12174">
        <v>1</v>
      </c>
      <c r="H12174">
        <v>7.4</v>
      </c>
      <c r="I12174" t="s">
        <v>77</v>
      </c>
      <c r="J12174" t="s">
        <v>99</v>
      </c>
      <c r="K12174">
        <v>4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 t="s">
        <v>83</v>
      </c>
      <c r="R12174" t="s">
        <v>83</v>
      </c>
      <c r="S12174" t="s">
        <v>83</v>
      </c>
      <c r="T12174" t="str">
        <f>_xlfn.XLOOKUP(A12174,MI_Match_Analysis!$A$2:$A$8,MI_Match_Analysis!$F$2:$F$8,"Not Found")</f>
        <v>Not Found</v>
      </c>
    </row>
    <row r="12175" spans="1:20" hidden="1" x14ac:dyDescent="0.3">
      <c r="A12175">
        <v>53</v>
      </c>
      <c r="B12175" s="1">
        <v>46152</v>
      </c>
      <c r="C12175" t="s">
        <v>162</v>
      </c>
      <c r="D12175" t="s">
        <v>63</v>
      </c>
      <c r="E12175" t="s">
        <v>53</v>
      </c>
      <c r="F12175" t="s">
        <v>41</v>
      </c>
      <c r="G12175">
        <v>1</v>
      </c>
      <c r="H12175">
        <v>7.5</v>
      </c>
      <c r="I12175" t="s">
        <v>77</v>
      </c>
      <c r="J12175" t="s">
        <v>99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 t="s">
        <v>83</v>
      </c>
      <c r="R12175" t="s">
        <v>83</v>
      </c>
      <c r="S12175" t="s">
        <v>83</v>
      </c>
      <c r="T12175" t="str">
        <f>_xlfn.XLOOKUP(A12175,MI_Match_Analysis!$A$2:$A$8,MI_Match_Analysis!$F$2:$F$8,"Not Found")</f>
        <v>Not Found</v>
      </c>
    </row>
    <row r="12176" spans="1:20" hidden="1" x14ac:dyDescent="0.3">
      <c r="A12176">
        <v>53</v>
      </c>
      <c r="B12176" s="1">
        <v>46152</v>
      </c>
      <c r="C12176" t="s">
        <v>162</v>
      </c>
      <c r="D12176" t="s">
        <v>63</v>
      </c>
      <c r="E12176" t="s">
        <v>53</v>
      </c>
      <c r="F12176" t="s">
        <v>41</v>
      </c>
      <c r="G12176">
        <v>1</v>
      </c>
      <c r="H12176">
        <v>7.6</v>
      </c>
      <c r="I12176" t="s">
        <v>77</v>
      </c>
      <c r="J12176" t="s">
        <v>99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 t="s">
        <v>83</v>
      </c>
      <c r="R12176" t="s">
        <v>83</v>
      </c>
      <c r="S12176" t="s">
        <v>83</v>
      </c>
      <c r="T12176" t="str">
        <f>_xlfn.XLOOKUP(A12176,MI_Match_Analysis!$A$2:$A$8,MI_Match_Analysis!$F$2:$F$8,"Not Found")</f>
        <v>Not Found</v>
      </c>
    </row>
    <row r="12177" spans="1:20" hidden="1" x14ac:dyDescent="0.3">
      <c r="A12177">
        <v>53</v>
      </c>
      <c r="B12177" s="1">
        <v>46152</v>
      </c>
      <c r="C12177" t="s">
        <v>162</v>
      </c>
      <c r="D12177" t="s">
        <v>63</v>
      </c>
      <c r="E12177" t="s">
        <v>53</v>
      </c>
      <c r="F12177" t="s">
        <v>41</v>
      </c>
      <c r="G12177">
        <v>1</v>
      </c>
      <c r="H12177">
        <v>8.1</v>
      </c>
      <c r="I12177" t="s">
        <v>313</v>
      </c>
      <c r="J12177" t="s">
        <v>109</v>
      </c>
      <c r="K12177">
        <v>4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 t="s">
        <v>83</v>
      </c>
      <c r="R12177" t="s">
        <v>83</v>
      </c>
      <c r="S12177" t="s">
        <v>83</v>
      </c>
      <c r="T12177" t="str">
        <f>_xlfn.XLOOKUP(A12177,MI_Match_Analysis!$A$2:$A$8,MI_Match_Analysis!$F$2:$F$8,"Not Found")</f>
        <v>Not Found</v>
      </c>
    </row>
    <row r="12178" spans="1:20" hidden="1" x14ac:dyDescent="0.3">
      <c r="A12178">
        <v>53</v>
      </c>
      <c r="B12178" s="1">
        <v>46152</v>
      </c>
      <c r="C12178" t="s">
        <v>162</v>
      </c>
      <c r="D12178" t="s">
        <v>63</v>
      </c>
      <c r="E12178" t="s">
        <v>53</v>
      </c>
      <c r="F12178" t="s">
        <v>41</v>
      </c>
      <c r="G12178">
        <v>1</v>
      </c>
      <c r="H12178">
        <v>8.1999999999999993</v>
      </c>
      <c r="I12178" t="s">
        <v>313</v>
      </c>
      <c r="J12178" t="s">
        <v>109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 t="s">
        <v>83</v>
      </c>
      <c r="R12178" t="s">
        <v>83</v>
      </c>
      <c r="S12178" t="s">
        <v>83</v>
      </c>
      <c r="T12178" t="str">
        <f>_xlfn.XLOOKUP(A12178,MI_Match_Analysis!$A$2:$A$8,MI_Match_Analysis!$F$2:$F$8,"Not Found")</f>
        <v>Not Found</v>
      </c>
    </row>
    <row r="12179" spans="1:20" hidden="1" x14ac:dyDescent="0.3">
      <c r="A12179">
        <v>53</v>
      </c>
      <c r="B12179" s="1">
        <v>46152</v>
      </c>
      <c r="C12179" t="s">
        <v>162</v>
      </c>
      <c r="D12179" t="s">
        <v>63</v>
      </c>
      <c r="E12179" t="s">
        <v>53</v>
      </c>
      <c r="F12179" t="s">
        <v>41</v>
      </c>
      <c r="G12179">
        <v>1</v>
      </c>
      <c r="H12179">
        <v>8.3000000000000007</v>
      </c>
      <c r="I12179" t="s">
        <v>313</v>
      </c>
      <c r="J12179" t="s">
        <v>109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 t="s">
        <v>83</v>
      </c>
      <c r="R12179" t="s">
        <v>83</v>
      </c>
      <c r="S12179" t="s">
        <v>83</v>
      </c>
      <c r="T12179" t="str">
        <f>_xlfn.XLOOKUP(A12179,MI_Match_Analysis!$A$2:$A$8,MI_Match_Analysis!$F$2:$F$8,"Not Found")</f>
        <v>Not Found</v>
      </c>
    </row>
    <row r="12180" spans="1:20" hidden="1" x14ac:dyDescent="0.3">
      <c r="A12180">
        <v>53</v>
      </c>
      <c r="B12180" s="1">
        <v>46152</v>
      </c>
      <c r="C12180" t="s">
        <v>162</v>
      </c>
      <c r="D12180" t="s">
        <v>63</v>
      </c>
      <c r="E12180" t="s">
        <v>53</v>
      </c>
      <c r="F12180" t="s">
        <v>41</v>
      </c>
      <c r="G12180">
        <v>1</v>
      </c>
      <c r="H12180">
        <v>8.4</v>
      </c>
      <c r="I12180" t="s">
        <v>313</v>
      </c>
      <c r="J12180" t="s">
        <v>109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 t="s">
        <v>83</v>
      </c>
      <c r="R12180" t="s">
        <v>83</v>
      </c>
      <c r="S12180" t="s">
        <v>83</v>
      </c>
      <c r="T12180" t="str">
        <f>_xlfn.XLOOKUP(A12180,MI_Match_Analysis!$A$2:$A$8,MI_Match_Analysis!$F$2:$F$8,"Not Found")</f>
        <v>Not Found</v>
      </c>
    </row>
    <row r="12181" spans="1:20" hidden="1" x14ac:dyDescent="0.3">
      <c r="A12181">
        <v>53</v>
      </c>
      <c r="B12181" s="1">
        <v>46152</v>
      </c>
      <c r="C12181" t="s">
        <v>162</v>
      </c>
      <c r="D12181" t="s">
        <v>63</v>
      </c>
      <c r="E12181" t="s">
        <v>53</v>
      </c>
      <c r="F12181" t="s">
        <v>41</v>
      </c>
      <c r="G12181">
        <v>1</v>
      </c>
      <c r="H12181">
        <v>8.5</v>
      </c>
      <c r="I12181" t="s">
        <v>77</v>
      </c>
      <c r="J12181" t="s">
        <v>109</v>
      </c>
      <c r="K12181">
        <v>2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 t="s">
        <v>83</v>
      </c>
      <c r="R12181" t="s">
        <v>83</v>
      </c>
      <c r="S12181" t="s">
        <v>83</v>
      </c>
      <c r="T12181" t="str">
        <f>_xlfn.XLOOKUP(A12181,MI_Match_Analysis!$A$2:$A$8,MI_Match_Analysis!$F$2:$F$8,"Not Found")</f>
        <v>Not Found</v>
      </c>
    </row>
    <row r="12182" spans="1:20" hidden="1" x14ac:dyDescent="0.3">
      <c r="A12182">
        <v>53</v>
      </c>
      <c r="B12182" s="1">
        <v>46152</v>
      </c>
      <c r="C12182" t="s">
        <v>162</v>
      </c>
      <c r="D12182" t="s">
        <v>63</v>
      </c>
      <c r="E12182" t="s">
        <v>53</v>
      </c>
      <c r="F12182" t="s">
        <v>41</v>
      </c>
      <c r="G12182">
        <v>1</v>
      </c>
      <c r="H12182">
        <v>8.6</v>
      </c>
      <c r="I12182" t="s">
        <v>77</v>
      </c>
      <c r="J12182" t="s">
        <v>109</v>
      </c>
      <c r="K12182">
        <v>4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 t="s">
        <v>83</v>
      </c>
      <c r="R12182" t="s">
        <v>83</v>
      </c>
      <c r="S12182" t="s">
        <v>83</v>
      </c>
      <c r="T12182" t="str">
        <f>_xlfn.XLOOKUP(A12182,MI_Match_Analysis!$A$2:$A$8,MI_Match_Analysis!$F$2:$F$8,"Not Found")</f>
        <v>Not Found</v>
      </c>
    </row>
    <row r="12183" spans="1:20" hidden="1" x14ac:dyDescent="0.3">
      <c r="A12183">
        <v>53</v>
      </c>
      <c r="B12183" s="1">
        <v>46152</v>
      </c>
      <c r="C12183" t="s">
        <v>162</v>
      </c>
      <c r="D12183" t="s">
        <v>63</v>
      </c>
      <c r="E12183" t="s">
        <v>53</v>
      </c>
      <c r="F12183" t="s">
        <v>41</v>
      </c>
      <c r="G12183">
        <v>1</v>
      </c>
      <c r="H12183">
        <v>9.1</v>
      </c>
      <c r="I12183" t="s">
        <v>313</v>
      </c>
      <c r="J12183" t="s">
        <v>99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 t="s">
        <v>165</v>
      </c>
      <c r="R12183" t="s">
        <v>313</v>
      </c>
      <c r="S12183" t="s">
        <v>98</v>
      </c>
      <c r="T12183" t="str">
        <f>_xlfn.XLOOKUP(A12183,MI_Match_Analysis!$A$2:$A$8,MI_Match_Analysis!$F$2:$F$8,"Not Found")</f>
        <v>Not Found</v>
      </c>
    </row>
    <row r="12184" spans="1:20" hidden="1" x14ac:dyDescent="0.3">
      <c r="A12184">
        <v>53</v>
      </c>
      <c r="B12184" s="1">
        <v>46152</v>
      </c>
      <c r="C12184" t="s">
        <v>162</v>
      </c>
      <c r="D12184" t="s">
        <v>63</v>
      </c>
      <c r="E12184" t="s">
        <v>53</v>
      </c>
      <c r="F12184" t="s">
        <v>41</v>
      </c>
      <c r="G12184">
        <v>1</v>
      </c>
      <c r="H12184">
        <v>9.1999999999999993</v>
      </c>
      <c r="I12184" t="s">
        <v>228</v>
      </c>
      <c r="J12184" t="s">
        <v>99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 t="s">
        <v>83</v>
      </c>
      <c r="R12184" t="s">
        <v>83</v>
      </c>
      <c r="S12184" t="s">
        <v>83</v>
      </c>
      <c r="T12184" t="str">
        <f>_xlfn.XLOOKUP(A12184,MI_Match_Analysis!$A$2:$A$8,MI_Match_Analysis!$F$2:$F$8,"Not Found")</f>
        <v>Not Found</v>
      </c>
    </row>
    <row r="12185" spans="1:20" hidden="1" x14ac:dyDescent="0.3">
      <c r="A12185">
        <v>53</v>
      </c>
      <c r="B12185" s="1">
        <v>46152</v>
      </c>
      <c r="C12185" t="s">
        <v>162</v>
      </c>
      <c r="D12185" t="s">
        <v>63</v>
      </c>
      <c r="E12185" t="s">
        <v>53</v>
      </c>
      <c r="F12185" t="s">
        <v>41</v>
      </c>
      <c r="G12185">
        <v>1</v>
      </c>
      <c r="H12185">
        <v>9.3000000000000007</v>
      </c>
      <c r="I12185" t="s">
        <v>77</v>
      </c>
      <c r="J12185" t="s">
        <v>99</v>
      </c>
      <c r="K12185">
        <v>2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 t="s">
        <v>83</v>
      </c>
      <c r="R12185" t="s">
        <v>83</v>
      </c>
      <c r="S12185" t="s">
        <v>83</v>
      </c>
      <c r="T12185" t="str">
        <f>_xlfn.XLOOKUP(A12185,MI_Match_Analysis!$A$2:$A$8,MI_Match_Analysis!$F$2:$F$8,"Not Found")</f>
        <v>Not Found</v>
      </c>
    </row>
    <row r="12186" spans="1:20" hidden="1" x14ac:dyDescent="0.3">
      <c r="A12186">
        <v>53</v>
      </c>
      <c r="B12186" s="1">
        <v>46152</v>
      </c>
      <c r="C12186" t="s">
        <v>162</v>
      </c>
      <c r="D12186" t="s">
        <v>63</v>
      </c>
      <c r="E12186" t="s">
        <v>53</v>
      </c>
      <c r="F12186" t="s">
        <v>41</v>
      </c>
      <c r="G12186">
        <v>1</v>
      </c>
      <c r="H12186">
        <v>9.4</v>
      </c>
      <c r="I12186" t="s">
        <v>77</v>
      </c>
      <c r="J12186" t="s">
        <v>99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 t="s">
        <v>167</v>
      </c>
      <c r="R12186" t="s">
        <v>77</v>
      </c>
      <c r="S12186" t="s">
        <v>83</v>
      </c>
      <c r="T12186" t="str">
        <f>_xlfn.XLOOKUP(A12186,MI_Match_Analysis!$A$2:$A$8,MI_Match_Analysis!$F$2:$F$8,"Not Found")</f>
        <v>Not Found</v>
      </c>
    </row>
    <row r="12187" spans="1:20" hidden="1" x14ac:dyDescent="0.3">
      <c r="A12187">
        <v>53</v>
      </c>
      <c r="B12187" s="1">
        <v>46152</v>
      </c>
      <c r="C12187" t="s">
        <v>162</v>
      </c>
      <c r="D12187" t="s">
        <v>63</v>
      </c>
      <c r="E12187" t="s">
        <v>53</v>
      </c>
      <c r="F12187" t="s">
        <v>41</v>
      </c>
      <c r="G12187">
        <v>1</v>
      </c>
      <c r="H12187">
        <v>9.5</v>
      </c>
      <c r="I12187" t="s">
        <v>314</v>
      </c>
      <c r="J12187" t="s">
        <v>99</v>
      </c>
      <c r="K12187">
        <v>0</v>
      </c>
      <c r="L12187">
        <v>1</v>
      </c>
      <c r="M12187">
        <v>1</v>
      </c>
      <c r="N12187">
        <v>0</v>
      </c>
      <c r="O12187">
        <v>0</v>
      </c>
      <c r="P12187">
        <v>0</v>
      </c>
      <c r="Q12187" t="s">
        <v>83</v>
      </c>
      <c r="R12187" t="s">
        <v>83</v>
      </c>
      <c r="S12187" t="s">
        <v>83</v>
      </c>
      <c r="T12187" t="str">
        <f>_xlfn.XLOOKUP(A12187,MI_Match_Analysis!$A$2:$A$8,MI_Match_Analysis!$F$2:$F$8,"Not Found")</f>
        <v>Not Found</v>
      </c>
    </row>
    <row r="12188" spans="1:20" hidden="1" x14ac:dyDescent="0.3">
      <c r="A12188">
        <v>53</v>
      </c>
      <c r="B12188" s="1">
        <v>46152</v>
      </c>
      <c r="C12188" t="s">
        <v>162</v>
      </c>
      <c r="D12188" t="s">
        <v>63</v>
      </c>
      <c r="E12188" t="s">
        <v>53</v>
      </c>
      <c r="F12188" t="s">
        <v>41</v>
      </c>
      <c r="G12188">
        <v>1</v>
      </c>
      <c r="H12188">
        <v>9.5</v>
      </c>
      <c r="I12188" t="s">
        <v>314</v>
      </c>
      <c r="J12188" t="s">
        <v>99</v>
      </c>
      <c r="K12188">
        <v>1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 t="s">
        <v>83</v>
      </c>
      <c r="R12188" t="s">
        <v>83</v>
      </c>
      <c r="S12188" t="s">
        <v>83</v>
      </c>
      <c r="T12188" t="str">
        <f>_xlfn.XLOOKUP(A12188,MI_Match_Analysis!$A$2:$A$8,MI_Match_Analysis!$F$2:$F$8,"Not Found")</f>
        <v>Not Found</v>
      </c>
    </row>
    <row r="12189" spans="1:20" hidden="1" x14ac:dyDescent="0.3">
      <c r="A12189">
        <v>53</v>
      </c>
      <c r="B12189" s="1">
        <v>46152</v>
      </c>
      <c r="C12189" t="s">
        <v>162</v>
      </c>
      <c r="D12189" t="s">
        <v>63</v>
      </c>
      <c r="E12189" t="s">
        <v>53</v>
      </c>
      <c r="F12189" t="s">
        <v>41</v>
      </c>
      <c r="G12189">
        <v>1</v>
      </c>
      <c r="H12189">
        <v>9.6</v>
      </c>
      <c r="I12189" t="s">
        <v>228</v>
      </c>
      <c r="J12189" t="s">
        <v>99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 t="s">
        <v>83</v>
      </c>
      <c r="R12189" t="s">
        <v>83</v>
      </c>
      <c r="S12189" t="s">
        <v>83</v>
      </c>
      <c r="T12189" t="str">
        <f>_xlfn.XLOOKUP(A12189,MI_Match_Analysis!$A$2:$A$8,MI_Match_Analysis!$F$2:$F$8,"Not Found")</f>
        <v>Not Found</v>
      </c>
    </row>
    <row r="12190" spans="1:20" hidden="1" x14ac:dyDescent="0.3">
      <c r="A12190">
        <v>53</v>
      </c>
      <c r="B12190" s="1">
        <v>46152</v>
      </c>
      <c r="C12190" t="s">
        <v>162</v>
      </c>
      <c r="D12190" t="s">
        <v>63</v>
      </c>
      <c r="E12190" t="s">
        <v>53</v>
      </c>
      <c r="F12190" t="s">
        <v>41</v>
      </c>
      <c r="G12190">
        <v>1</v>
      </c>
      <c r="H12190">
        <v>10.1</v>
      </c>
      <c r="I12190" t="s">
        <v>314</v>
      </c>
      <c r="J12190" t="s">
        <v>132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 t="s">
        <v>83</v>
      </c>
      <c r="R12190" t="s">
        <v>83</v>
      </c>
      <c r="S12190" t="s">
        <v>83</v>
      </c>
      <c r="T12190" t="str">
        <f>_xlfn.XLOOKUP(A12190,MI_Match_Analysis!$A$2:$A$8,MI_Match_Analysis!$F$2:$F$8,"Not Found")</f>
        <v>Not Found</v>
      </c>
    </row>
    <row r="12191" spans="1:20" hidden="1" x14ac:dyDescent="0.3">
      <c r="A12191">
        <v>53</v>
      </c>
      <c r="B12191" s="1">
        <v>46152</v>
      </c>
      <c r="C12191" t="s">
        <v>162</v>
      </c>
      <c r="D12191" t="s">
        <v>63</v>
      </c>
      <c r="E12191" t="s">
        <v>53</v>
      </c>
      <c r="F12191" t="s">
        <v>41</v>
      </c>
      <c r="G12191">
        <v>1</v>
      </c>
      <c r="H12191">
        <v>10.199999999999999</v>
      </c>
      <c r="I12191" t="s">
        <v>228</v>
      </c>
      <c r="J12191" t="s">
        <v>132</v>
      </c>
      <c r="K12191">
        <v>1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 t="s">
        <v>83</v>
      </c>
      <c r="R12191" t="s">
        <v>83</v>
      </c>
      <c r="S12191" t="s">
        <v>83</v>
      </c>
      <c r="T12191" t="str">
        <f>_xlfn.XLOOKUP(A12191,MI_Match_Analysis!$A$2:$A$8,MI_Match_Analysis!$F$2:$F$8,"Not Found")</f>
        <v>Not Found</v>
      </c>
    </row>
    <row r="12192" spans="1:20" hidden="1" x14ac:dyDescent="0.3">
      <c r="A12192">
        <v>53</v>
      </c>
      <c r="B12192" s="1">
        <v>46152</v>
      </c>
      <c r="C12192" t="s">
        <v>162</v>
      </c>
      <c r="D12192" t="s">
        <v>63</v>
      </c>
      <c r="E12192" t="s">
        <v>53</v>
      </c>
      <c r="F12192" t="s">
        <v>41</v>
      </c>
      <c r="G12192">
        <v>1</v>
      </c>
      <c r="H12192">
        <v>10.3</v>
      </c>
      <c r="I12192" t="s">
        <v>314</v>
      </c>
      <c r="J12192" t="s">
        <v>132</v>
      </c>
      <c r="K12192">
        <v>2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 t="s">
        <v>83</v>
      </c>
      <c r="R12192" t="s">
        <v>83</v>
      </c>
      <c r="S12192" t="s">
        <v>83</v>
      </c>
      <c r="T12192" t="str">
        <f>_xlfn.XLOOKUP(A12192,MI_Match_Analysis!$A$2:$A$8,MI_Match_Analysis!$F$2:$F$8,"Not Found")</f>
        <v>Not Found</v>
      </c>
    </row>
    <row r="12193" spans="1:20" hidden="1" x14ac:dyDescent="0.3">
      <c r="A12193">
        <v>53</v>
      </c>
      <c r="B12193" s="1">
        <v>46152</v>
      </c>
      <c r="C12193" t="s">
        <v>162</v>
      </c>
      <c r="D12193" t="s">
        <v>63</v>
      </c>
      <c r="E12193" t="s">
        <v>53</v>
      </c>
      <c r="F12193" t="s">
        <v>41</v>
      </c>
      <c r="G12193">
        <v>1</v>
      </c>
      <c r="H12193">
        <v>10.4</v>
      </c>
      <c r="I12193" t="s">
        <v>314</v>
      </c>
      <c r="J12193" t="s">
        <v>132</v>
      </c>
      <c r="K12193">
        <v>1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 t="s">
        <v>83</v>
      </c>
      <c r="R12193" t="s">
        <v>83</v>
      </c>
      <c r="S12193" t="s">
        <v>83</v>
      </c>
      <c r="T12193" t="str">
        <f>_xlfn.XLOOKUP(A12193,MI_Match_Analysis!$A$2:$A$8,MI_Match_Analysis!$F$2:$F$8,"Not Found")</f>
        <v>Not Found</v>
      </c>
    </row>
    <row r="12194" spans="1:20" hidden="1" x14ac:dyDescent="0.3">
      <c r="A12194">
        <v>53</v>
      </c>
      <c r="B12194" s="1">
        <v>46152</v>
      </c>
      <c r="C12194" t="s">
        <v>162</v>
      </c>
      <c r="D12194" t="s">
        <v>63</v>
      </c>
      <c r="E12194" t="s">
        <v>53</v>
      </c>
      <c r="F12194" t="s">
        <v>41</v>
      </c>
      <c r="G12194">
        <v>1</v>
      </c>
      <c r="H12194">
        <v>10.5</v>
      </c>
      <c r="I12194" t="s">
        <v>228</v>
      </c>
      <c r="J12194" t="s">
        <v>132</v>
      </c>
      <c r="K12194">
        <v>1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 t="s">
        <v>83</v>
      </c>
      <c r="R12194" t="s">
        <v>83</v>
      </c>
      <c r="S12194" t="s">
        <v>83</v>
      </c>
      <c r="T12194" t="str">
        <f>_xlfn.XLOOKUP(A12194,MI_Match_Analysis!$A$2:$A$8,MI_Match_Analysis!$F$2:$F$8,"Not Found")</f>
        <v>Not Found</v>
      </c>
    </row>
    <row r="12195" spans="1:20" hidden="1" x14ac:dyDescent="0.3">
      <c r="A12195">
        <v>53</v>
      </c>
      <c r="B12195" s="1">
        <v>46152</v>
      </c>
      <c r="C12195" t="s">
        <v>162</v>
      </c>
      <c r="D12195" t="s">
        <v>63</v>
      </c>
      <c r="E12195" t="s">
        <v>53</v>
      </c>
      <c r="F12195" t="s">
        <v>41</v>
      </c>
      <c r="G12195">
        <v>1</v>
      </c>
      <c r="H12195">
        <v>10.6</v>
      </c>
      <c r="I12195" t="s">
        <v>314</v>
      </c>
      <c r="J12195" t="s">
        <v>132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 t="s">
        <v>83</v>
      </c>
      <c r="R12195" t="s">
        <v>83</v>
      </c>
      <c r="S12195" t="s">
        <v>83</v>
      </c>
      <c r="T12195" t="str">
        <f>_xlfn.XLOOKUP(A12195,MI_Match_Analysis!$A$2:$A$8,MI_Match_Analysis!$F$2:$F$8,"Not Found")</f>
        <v>Not Found</v>
      </c>
    </row>
    <row r="12196" spans="1:20" hidden="1" x14ac:dyDescent="0.3">
      <c r="A12196">
        <v>53</v>
      </c>
      <c r="B12196" s="1">
        <v>46152</v>
      </c>
      <c r="C12196" t="s">
        <v>162</v>
      </c>
      <c r="D12196" t="s">
        <v>63</v>
      </c>
      <c r="E12196" t="s">
        <v>53</v>
      </c>
      <c r="F12196" t="s">
        <v>41</v>
      </c>
      <c r="G12196">
        <v>1</v>
      </c>
      <c r="H12196">
        <v>11.1</v>
      </c>
      <c r="I12196" t="s">
        <v>228</v>
      </c>
      <c r="J12196" t="s">
        <v>109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 t="s">
        <v>83</v>
      </c>
      <c r="R12196" t="s">
        <v>83</v>
      </c>
      <c r="S12196" t="s">
        <v>83</v>
      </c>
      <c r="T12196" t="str">
        <f>_xlfn.XLOOKUP(A12196,MI_Match_Analysis!$A$2:$A$8,MI_Match_Analysis!$F$2:$F$8,"Not Found")</f>
        <v>Not Found</v>
      </c>
    </row>
    <row r="12197" spans="1:20" hidden="1" x14ac:dyDescent="0.3">
      <c r="A12197">
        <v>53</v>
      </c>
      <c r="B12197" s="1">
        <v>46152</v>
      </c>
      <c r="C12197" t="s">
        <v>162</v>
      </c>
      <c r="D12197" t="s">
        <v>63</v>
      </c>
      <c r="E12197" t="s">
        <v>53</v>
      </c>
      <c r="F12197" t="s">
        <v>41</v>
      </c>
      <c r="G12197">
        <v>1</v>
      </c>
      <c r="H12197">
        <v>11.2</v>
      </c>
      <c r="I12197" t="s">
        <v>314</v>
      </c>
      <c r="J12197" t="s">
        <v>109</v>
      </c>
      <c r="K12197">
        <v>1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 t="s">
        <v>83</v>
      </c>
      <c r="R12197" t="s">
        <v>83</v>
      </c>
      <c r="S12197" t="s">
        <v>83</v>
      </c>
      <c r="T12197" t="str">
        <f>_xlfn.XLOOKUP(A12197,MI_Match_Analysis!$A$2:$A$8,MI_Match_Analysis!$F$2:$F$8,"Not Found")</f>
        <v>Not Found</v>
      </c>
    </row>
    <row r="12198" spans="1:20" hidden="1" x14ac:dyDescent="0.3">
      <c r="A12198">
        <v>53</v>
      </c>
      <c r="B12198" s="1">
        <v>46152</v>
      </c>
      <c r="C12198" t="s">
        <v>162</v>
      </c>
      <c r="D12198" t="s">
        <v>63</v>
      </c>
      <c r="E12198" t="s">
        <v>53</v>
      </c>
      <c r="F12198" t="s">
        <v>41</v>
      </c>
      <c r="G12198">
        <v>1</v>
      </c>
      <c r="H12198">
        <v>11.3</v>
      </c>
      <c r="I12198" t="s">
        <v>228</v>
      </c>
      <c r="J12198" t="s">
        <v>109</v>
      </c>
      <c r="K12198">
        <v>1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 t="s">
        <v>83</v>
      </c>
      <c r="R12198" t="s">
        <v>83</v>
      </c>
      <c r="S12198" t="s">
        <v>83</v>
      </c>
      <c r="T12198" t="str">
        <f>_xlfn.XLOOKUP(A12198,MI_Match_Analysis!$A$2:$A$8,MI_Match_Analysis!$F$2:$F$8,"Not Found")</f>
        <v>Not Found</v>
      </c>
    </row>
    <row r="12199" spans="1:20" hidden="1" x14ac:dyDescent="0.3">
      <c r="A12199">
        <v>53</v>
      </c>
      <c r="B12199" s="1">
        <v>46152</v>
      </c>
      <c r="C12199" t="s">
        <v>162</v>
      </c>
      <c r="D12199" t="s">
        <v>63</v>
      </c>
      <c r="E12199" t="s">
        <v>53</v>
      </c>
      <c r="F12199" t="s">
        <v>41</v>
      </c>
      <c r="G12199">
        <v>1</v>
      </c>
      <c r="H12199">
        <v>11.4</v>
      </c>
      <c r="I12199" t="s">
        <v>314</v>
      </c>
      <c r="J12199" t="s">
        <v>109</v>
      </c>
      <c r="K12199">
        <v>0</v>
      </c>
      <c r="L12199">
        <v>1</v>
      </c>
      <c r="M12199">
        <v>0</v>
      </c>
      <c r="N12199">
        <v>1</v>
      </c>
      <c r="O12199">
        <v>0</v>
      </c>
      <c r="P12199">
        <v>0</v>
      </c>
      <c r="Q12199" t="s">
        <v>83</v>
      </c>
      <c r="R12199" t="s">
        <v>83</v>
      </c>
      <c r="S12199" t="s">
        <v>83</v>
      </c>
      <c r="T12199" t="str">
        <f>_xlfn.XLOOKUP(A12199,MI_Match_Analysis!$A$2:$A$8,MI_Match_Analysis!$F$2:$F$8,"Not Found")</f>
        <v>Not Found</v>
      </c>
    </row>
    <row r="12200" spans="1:20" hidden="1" x14ac:dyDescent="0.3">
      <c r="A12200">
        <v>53</v>
      </c>
      <c r="B12200" s="1">
        <v>46152</v>
      </c>
      <c r="C12200" t="s">
        <v>162</v>
      </c>
      <c r="D12200" t="s">
        <v>63</v>
      </c>
      <c r="E12200" t="s">
        <v>53</v>
      </c>
      <c r="F12200" t="s">
        <v>41</v>
      </c>
      <c r="G12200">
        <v>1</v>
      </c>
      <c r="H12200">
        <v>11.5</v>
      </c>
      <c r="I12200" t="s">
        <v>228</v>
      </c>
      <c r="J12200" t="s">
        <v>109</v>
      </c>
      <c r="K12200">
        <v>1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 t="s">
        <v>83</v>
      </c>
      <c r="R12200" t="s">
        <v>83</v>
      </c>
      <c r="S12200" t="s">
        <v>83</v>
      </c>
      <c r="T12200" t="str">
        <f>_xlfn.XLOOKUP(A12200,MI_Match_Analysis!$A$2:$A$8,MI_Match_Analysis!$F$2:$F$8,"Not Found")</f>
        <v>Not Found</v>
      </c>
    </row>
    <row r="12201" spans="1:20" hidden="1" x14ac:dyDescent="0.3">
      <c r="A12201">
        <v>53</v>
      </c>
      <c r="B12201" s="1">
        <v>46152</v>
      </c>
      <c r="C12201" t="s">
        <v>162</v>
      </c>
      <c r="D12201" t="s">
        <v>63</v>
      </c>
      <c r="E12201" t="s">
        <v>53</v>
      </c>
      <c r="F12201" t="s">
        <v>41</v>
      </c>
      <c r="G12201">
        <v>1</v>
      </c>
      <c r="H12201">
        <v>11.6</v>
      </c>
      <c r="I12201" t="s">
        <v>314</v>
      </c>
      <c r="J12201" t="s">
        <v>109</v>
      </c>
      <c r="K12201">
        <v>1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 t="s">
        <v>83</v>
      </c>
      <c r="R12201" t="s">
        <v>83</v>
      </c>
      <c r="S12201" t="s">
        <v>83</v>
      </c>
      <c r="T12201" t="str">
        <f>_xlfn.XLOOKUP(A12201,MI_Match_Analysis!$A$2:$A$8,MI_Match_Analysis!$F$2:$F$8,"Not Found")</f>
        <v>Not Found</v>
      </c>
    </row>
    <row r="12202" spans="1:20" hidden="1" x14ac:dyDescent="0.3">
      <c r="A12202">
        <v>53</v>
      </c>
      <c r="B12202" s="1">
        <v>46152</v>
      </c>
      <c r="C12202" t="s">
        <v>162</v>
      </c>
      <c r="D12202" t="s">
        <v>63</v>
      </c>
      <c r="E12202" t="s">
        <v>53</v>
      </c>
      <c r="F12202" t="s">
        <v>41</v>
      </c>
      <c r="G12202">
        <v>1</v>
      </c>
      <c r="H12202">
        <v>12.1</v>
      </c>
      <c r="I12202" t="s">
        <v>314</v>
      </c>
      <c r="J12202" t="s">
        <v>132</v>
      </c>
      <c r="K12202">
        <v>1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 t="s">
        <v>195</v>
      </c>
      <c r="R12202" t="s">
        <v>228</v>
      </c>
      <c r="S12202" t="s">
        <v>264</v>
      </c>
      <c r="T12202" t="str">
        <f>_xlfn.XLOOKUP(A12202,MI_Match_Analysis!$A$2:$A$8,MI_Match_Analysis!$F$2:$F$8,"Not Found")</f>
        <v>Not Found</v>
      </c>
    </row>
    <row r="12203" spans="1:20" hidden="1" x14ac:dyDescent="0.3">
      <c r="A12203">
        <v>53</v>
      </c>
      <c r="B12203" s="1">
        <v>46152</v>
      </c>
      <c r="C12203" t="s">
        <v>162</v>
      </c>
      <c r="D12203" t="s">
        <v>63</v>
      </c>
      <c r="E12203" t="s">
        <v>53</v>
      </c>
      <c r="F12203" t="s">
        <v>41</v>
      </c>
      <c r="G12203">
        <v>1</v>
      </c>
      <c r="H12203">
        <v>12.2</v>
      </c>
      <c r="I12203" t="s">
        <v>314</v>
      </c>
      <c r="J12203" t="s">
        <v>132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 t="s">
        <v>83</v>
      </c>
      <c r="R12203" t="s">
        <v>83</v>
      </c>
      <c r="S12203" t="s">
        <v>83</v>
      </c>
      <c r="T12203" t="str">
        <f>_xlfn.XLOOKUP(A12203,MI_Match_Analysis!$A$2:$A$8,MI_Match_Analysis!$F$2:$F$8,"Not Found")</f>
        <v>Not Found</v>
      </c>
    </row>
    <row r="12204" spans="1:20" hidden="1" x14ac:dyDescent="0.3">
      <c r="A12204">
        <v>53</v>
      </c>
      <c r="B12204" s="1">
        <v>46152</v>
      </c>
      <c r="C12204" t="s">
        <v>162</v>
      </c>
      <c r="D12204" t="s">
        <v>63</v>
      </c>
      <c r="E12204" t="s">
        <v>53</v>
      </c>
      <c r="F12204" t="s">
        <v>41</v>
      </c>
      <c r="G12204">
        <v>1</v>
      </c>
      <c r="H12204">
        <v>12.3</v>
      </c>
      <c r="I12204" t="s">
        <v>314</v>
      </c>
      <c r="J12204" t="s">
        <v>132</v>
      </c>
      <c r="K12204">
        <v>1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 t="s">
        <v>83</v>
      </c>
      <c r="R12204" t="s">
        <v>83</v>
      </c>
      <c r="S12204" t="s">
        <v>83</v>
      </c>
      <c r="T12204" t="str">
        <f>_xlfn.XLOOKUP(A12204,MI_Match_Analysis!$A$2:$A$8,MI_Match_Analysis!$F$2:$F$8,"Not Found")</f>
        <v>Not Found</v>
      </c>
    </row>
    <row r="12205" spans="1:20" hidden="1" x14ac:dyDescent="0.3">
      <c r="A12205">
        <v>53</v>
      </c>
      <c r="B12205" s="1">
        <v>46152</v>
      </c>
      <c r="C12205" t="s">
        <v>162</v>
      </c>
      <c r="D12205" t="s">
        <v>63</v>
      </c>
      <c r="E12205" t="s">
        <v>53</v>
      </c>
      <c r="F12205" t="s">
        <v>41</v>
      </c>
      <c r="G12205">
        <v>1</v>
      </c>
      <c r="H12205">
        <v>12.4</v>
      </c>
      <c r="I12205" t="s">
        <v>236</v>
      </c>
      <c r="J12205" t="s">
        <v>132</v>
      </c>
      <c r="K12205">
        <v>1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 t="s">
        <v>83</v>
      </c>
      <c r="R12205" t="s">
        <v>83</v>
      </c>
      <c r="S12205" t="s">
        <v>83</v>
      </c>
      <c r="T12205" t="str">
        <f>_xlfn.XLOOKUP(A12205,MI_Match_Analysis!$A$2:$A$8,MI_Match_Analysis!$F$2:$F$8,"Not Found")</f>
        <v>Not Found</v>
      </c>
    </row>
    <row r="12206" spans="1:20" hidden="1" x14ac:dyDescent="0.3">
      <c r="A12206">
        <v>53</v>
      </c>
      <c r="B12206" s="1">
        <v>46152</v>
      </c>
      <c r="C12206" t="s">
        <v>162</v>
      </c>
      <c r="D12206" t="s">
        <v>63</v>
      </c>
      <c r="E12206" t="s">
        <v>53</v>
      </c>
      <c r="F12206" t="s">
        <v>41</v>
      </c>
      <c r="G12206">
        <v>1</v>
      </c>
      <c r="H12206">
        <v>12.5</v>
      </c>
      <c r="I12206" t="s">
        <v>314</v>
      </c>
      <c r="J12206" t="s">
        <v>132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 t="s">
        <v>83</v>
      </c>
      <c r="R12206" t="s">
        <v>83</v>
      </c>
      <c r="S12206" t="s">
        <v>83</v>
      </c>
      <c r="T12206" t="str">
        <f>_xlfn.XLOOKUP(A12206,MI_Match_Analysis!$A$2:$A$8,MI_Match_Analysis!$F$2:$F$8,"Not Found")</f>
        <v>Not Found</v>
      </c>
    </row>
    <row r="12207" spans="1:20" hidden="1" x14ac:dyDescent="0.3">
      <c r="A12207">
        <v>53</v>
      </c>
      <c r="B12207" s="1">
        <v>46152</v>
      </c>
      <c r="C12207" t="s">
        <v>162</v>
      </c>
      <c r="D12207" t="s">
        <v>63</v>
      </c>
      <c r="E12207" t="s">
        <v>53</v>
      </c>
      <c r="F12207" t="s">
        <v>41</v>
      </c>
      <c r="G12207">
        <v>1</v>
      </c>
      <c r="H12207">
        <v>12.6</v>
      </c>
      <c r="I12207" t="s">
        <v>236</v>
      </c>
      <c r="J12207" t="s">
        <v>132</v>
      </c>
      <c r="K12207">
        <v>4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 t="s">
        <v>83</v>
      </c>
      <c r="R12207" t="s">
        <v>83</v>
      </c>
      <c r="S12207" t="s">
        <v>83</v>
      </c>
      <c r="T12207" t="str">
        <f>_xlfn.XLOOKUP(A12207,MI_Match_Analysis!$A$2:$A$8,MI_Match_Analysis!$F$2:$F$8,"Not Found")</f>
        <v>Not Found</v>
      </c>
    </row>
    <row r="12208" spans="1:20" hidden="1" x14ac:dyDescent="0.3">
      <c r="A12208">
        <v>53</v>
      </c>
      <c r="B12208" s="1">
        <v>46152</v>
      </c>
      <c r="C12208" t="s">
        <v>162</v>
      </c>
      <c r="D12208" t="s">
        <v>63</v>
      </c>
      <c r="E12208" t="s">
        <v>53</v>
      </c>
      <c r="F12208" t="s">
        <v>41</v>
      </c>
      <c r="G12208">
        <v>1</v>
      </c>
      <c r="H12208">
        <v>13.1</v>
      </c>
      <c r="I12208" t="s">
        <v>314</v>
      </c>
      <c r="J12208" t="s">
        <v>276</v>
      </c>
      <c r="K12208">
        <v>1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 t="s">
        <v>83</v>
      </c>
      <c r="R12208" t="s">
        <v>83</v>
      </c>
      <c r="S12208" t="s">
        <v>83</v>
      </c>
      <c r="T12208" t="str">
        <f>_xlfn.XLOOKUP(A12208,MI_Match_Analysis!$A$2:$A$8,MI_Match_Analysis!$F$2:$F$8,"Not Found")</f>
        <v>Not Found</v>
      </c>
    </row>
    <row r="12209" spans="1:20" hidden="1" x14ac:dyDescent="0.3">
      <c r="A12209">
        <v>53</v>
      </c>
      <c r="B12209" s="1">
        <v>46152</v>
      </c>
      <c r="C12209" t="s">
        <v>162</v>
      </c>
      <c r="D12209" t="s">
        <v>63</v>
      </c>
      <c r="E12209" t="s">
        <v>53</v>
      </c>
      <c r="F12209" t="s">
        <v>41</v>
      </c>
      <c r="G12209">
        <v>1</v>
      </c>
      <c r="H12209">
        <v>13.2</v>
      </c>
      <c r="I12209" t="s">
        <v>236</v>
      </c>
      <c r="J12209" t="s">
        <v>276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 t="s">
        <v>83</v>
      </c>
      <c r="R12209" t="s">
        <v>83</v>
      </c>
      <c r="S12209" t="s">
        <v>83</v>
      </c>
      <c r="T12209" t="str">
        <f>_xlfn.XLOOKUP(A12209,MI_Match_Analysis!$A$2:$A$8,MI_Match_Analysis!$F$2:$F$8,"Not Found")</f>
        <v>Not Found</v>
      </c>
    </row>
    <row r="12210" spans="1:20" hidden="1" x14ac:dyDescent="0.3">
      <c r="A12210">
        <v>53</v>
      </c>
      <c r="B12210" s="1">
        <v>46152</v>
      </c>
      <c r="C12210" t="s">
        <v>162</v>
      </c>
      <c r="D12210" t="s">
        <v>63</v>
      </c>
      <c r="E12210" t="s">
        <v>53</v>
      </c>
      <c r="F12210" t="s">
        <v>41</v>
      </c>
      <c r="G12210">
        <v>1</v>
      </c>
      <c r="H12210">
        <v>13.3</v>
      </c>
      <c r="I12210" t="s">
        <v>314</v>
      </c>
      <c r="J12210" t="s">
        <v>276</v>
      </c>
      <c r="K12210">
        <v>2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 t="s">
        <v>83</v>
      </c>
      <c r="R12210" t="s">
        <v>83</v>
      </c>
      <c r="S12210" t="s">
        <v>83</v>
      </c>
      <c r="T12210" t="str">
        <f>_xlfn.XLOOKUP(A12210,MI_Match_Analysis!$A$2:$A$8,MI_Match_Analysis!$F$2:$F$8,"Not Found")</f>
        <v>Not Found</v>
      </c>
    </row>
    <row r="12211" spans="1:20" hidden="1" x14ac:dyDescent="0.3">
      <c r="A12211">
        <v>53</v>
      </c>
      <c r="B12211" s="1">
        <v>46152</v>
      </c>
      <c r="C12211" t="s">
        <v>162</v>
      </c>
      <c r="D12211" t="s">
        <v>63</v>
      </c>
      <c r="E12211" t="s">
        <v>53</v>
      </c>
      <c r="F12211" t="s">
        <v>41</v>
      </c>
      <c r="G12211">
        <v>1</v>
      </c>
      <c r="H12211">
        <v>13.4</v>
      </c>
      <c r="I12211" t="s">
        <v>314</v>
      </c>
      <c r="J12211" t="s">
        <v>276</v>
      </c>
      <c r="K12211">
        <v>4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 t="s">
        <v>83</v>
      </c>
      <c r="R12211" t="s">
        <v>83</v>
      </c>
      <c r="S12211" t="s">
        <v>83</v>
      </c>
      <c r="T12211" t="str">
        <f>_xlfn.XLOOKUP(A12211,MI_Match_Analysis!$A$2:$A$8,MI_Match_Analysis!$F$2:$F$8,"Not Found")</f>
        <v>Not Found</v>
      </c>
    </row>
    <row r="12212" spans="1:20" hidden="1" x14ac:dyDescent="0.3">
      <c r="A12212">
        <v>53</v>
      </c>
      <c r="B12212" s="1">
        <v>46152</v>
      </c>
      <c r="C12212" t="s">
        <v>162</v>
      </c>
      <c r="D12212" t="s">
        <v>63</v>
      </c>
      <c r="E12212" t="s">
        <v>53</v>
      </c>
      <c r="F12212" t="s">
        <v>41</v>
      </c>
      <c r="G12212">
        <v>1</v>
      </c>
      <c r="H12212">
        <v>13.5</v>
      </c>
      <c r="I12212" t="s">
        <v>314</v>
      </c>
      <c r="J12212" t="s">
        <v>276</v>
      </c>
      <c r="K12212">
        <v>1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 t="s">
        <v>83</v>
      </c>
      <c r="R12212" t="s">
        <v>83</v>
      </c>
      <c r="S12212" t="s">
        <v>83</v>
      </c>
      <c r="T12212" t="str">
        <f>_xlfn.XLOOKUP(A12212,MI_Match_Analysis!$A$2:$A$8,MI_Match_Analysis!$F$2:$F$8,"Not Found")</f>
        <v>Not Found</v>
      </c>
    </row>
    <row r="12213" spans="1:20" hidden="1" x14ac:dyDescent="0.3">
      <c r="A12213">
        <v>53</v>
      </c>
      <c r="B12213" s="1">
        <v>46152</v>
      </c>
      <c r="C12213" t="s">
        <v>162</v>
      </c>
      <c r="D12213" t="s">
        <v>63</v>
      </c>
      <c r="E12213" t="s">
        <v>53</v>
      </c>
      <c r="F12213" t="s">
        <v>41</v>
      </c>
      <c r="G12213">
        <v>1</v>
      </c>
      <c r="H12213">
        <v>13.6</v>
      </c>
      <c r="I12213" t="s">
        <v>236</v>
      </c>
      <c r="J12213" t="s">
        <v>276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 t="s">
        <v>83</v>
      </c>
      <c r="R12213" t="s">
        <v>83</v>
      </c>
      <c r="S12213" t="s">
        <v>83</v>
      </c>
      <c r="T12213" t="str">
        <f>_xlfn.XLOOKUP(A12213,MI_Match_Analysis!$A$2:$A$8,MI_Match_Analysis!$F$2:$F$8,"Not Found")</f>
        <v>Not Found</v>
      </c>
    </row>
    <row r="12214" spans="1:20" hidden="1" x14ac:dyDescent="0.3">
      <c r="A12214">
        <v>53</v>
      </c>
      <c r="B12214" s="1">
        <v>46152</v>
      </c>
      <c r="C12214" t="s">
        <v>162</v>
      </c>
      <c r="D12214" t="s">
        <v>63</v>
      </c>
      <c r="E12214" t="s">
        <v>53</v>
      </c>
      <c r="F12214" t="s">
        <v>41</v>
      </c>
      <c r="G12214">
        <v>1</v>
      </c>
      <c r="H12214">
        <v>14.1</v>
      </c>
      <c r="I12214" t="s">
        <v>314</v>
      </c>
      <c r="J12214" t="s">
        <v>99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 t="s">
        <v>83</v>
      </c>
      <c r="R12214" t="s">
        <v>83</v>
      </c>
      <c r="S12214" t="s">
        <v>83</v>
      </c>
      <c r="T12214" t="str">
        <f>_xlfn.XLOOKUP(A12214,MI_Match_Analysis!$A$2:$A$8,MI_Match_Analysis!$F$2:$F$8,"Not Found")</f>
        <v>Not Found</v>
      </c>
    </row>
    <row r="12215" spans="1:20" hidden="1" x14ac:dyDescent="0.3">
      <c r="A12215">
        <v>53</v>
      </c>
      <c r="B12215" s="1">
        <v>46152</v>
      </c>
      <c r="C12215" t="s">
        <v>162</v>
      </c>
      <c r="D12215" t="s">
        <v>63</v>
      </c>
      <c r="E12215" t="s">
        <v>53</v>
      </c>
      <c r="F12215" t="s">
        <v>41</v>
      </c>
      <c r="G12215">
        <v>1</v>
      </c>
      <c r="H12215">
        <v>14.2</v>
      </c>
      <c r="I12215" t="s">
        <v>314</v>
      </c>
      <c r="J12215" t="s">
        <v>99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 t="s">
        <v>167</v>
      </c>
      <c r="R12215" t="s">
        <v>314</v>
      </c>
      <c r="S12215" t="s">
        <v>83</v>
      </c>
      <c r="T12215" t="str">
        <f>_xlfn.XLOOKUP(A12215,MI_Match_Analysis!$A$2:$A$8,MI_Match_Analysis!$F$2:$F$8,"Not Found")</f>
        <v>Not Found</v>
      </c>
    </row>
    <row r="12216" spans="1:20" hidden="1" x14ac:dyDescent="0.3">
      <c r="A12216">
        <v>53</v>
      </c>
      <c r="B12216" s="1">
        <v>46152</v>
      </c>
      <c r="C12216" t="s">
        <v>162</v>
      </c>
      <c r="D12216" t="s">
        <v>63</v>
      </c>
      <c r="E12216" t="s">
        <v>53</v>
      </c>
      <c r="F12216" t="s">
        <v>41</v>
      </c>
      <c r="G12216">
        <v>1</v>
      </c>
      <c r="H12216">
        <v>14.2</v>
      </c>
      <c r="I12216" t="s">
        <v>314</v>
      </c>
      <c r="J12216" t="s">
        <v>99</v>
      </c>
      <c r="K12216">
        <v>0</v>
      </c>
      <c r="L12216">
        <v>1</v>
      </c>
      <c r="M12216">
        <v>1</v>
      </c>
      <c r="N12216">
        <v>0</v>
      </c>
      <c r="O12216">
        <v>0</v>
      </c>
      <c r="P12216">
        <v>0</v>
      </c>
      <c r="Q12216" t="s">
        <v>83</v>
      </c>
      <c r="R12216" t="s">
        <v>83</v>
      </c>
      <c r="S12216" t="s">
        <v>83</v>
      </c>
      <c r="T12216" t="str">
        <f>_xlfn.XLOOKUP(A12216,MI_Match_Analysis!$A$2:$A$8,MI_Match_Analysis!$F$2:$F$8,"Not Found")</f>
        <v>Not Found</v>
      </c>
    </row>
    <row r="12217" spans="1:20" hidden="1" x14ac:dyDescent="0.3">
      <c r="A12217">
        <v>53</v>
      </c>
      <c r="B12217" s="1">
        <v>46152</v>
      </c>
      <c r="C12217" t="s">
        <v>162</v>
      </c>
      <c r="D12217" t="s">
        <v>63</v>
      </c>
      <c r="E12217" t="s">
        <v>53</v>
      </c>
      <c r="F12217" t="s">
        <v>41</v>
      </c>
      <c r="G12217">
        <v>1</v>
      </c>
      <c r="H12217">
        <v>14.3</v>
      </c>
      <c r="I12217" t="s">
        <v>280</v>
      </c>
      <c r="J12217" t="s">
        <v>99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 t="s">
        <v>83</v>
      </c>
      <c r="R12217" t="s">
        <v>83</v>
      </c>
      <c r="S12217" t="s">
        <v>83</v>
      </c>
      <c r="T12217" t="str">
        <f>_xlfn.XLOOKUP(A12217,MI_Match_Analysis!$A$2:$A$8,MI_Match_Analysis!$F$2:$F$8,"Not Found")</f>
        <v>Not Found</v>
      </c>
    </row>
    <row r="12218" spans="1:20" hidden="1" x14ac:dyDescent="0.3">
      <c r="A12218">
        <v>53</v>
      </c>
      <c r="B12218" s="1">
        <v>46152</v>
      </c>
      <c r="C12218" t="s">
        <v>162</v>
      </c>
      <c r="D12218" t="s">
        <v>63</v>
      </c>
      <c r="E12218" t="s">
        <v>53</v>
      </c>
      <c r="F12218" t="s">
        <v>41</v>
      </c>
      <c r="G12218">
        <v>1</v>
      </c>
      <c r="H12218">
        <v>14.4</v>
      </c>
      <c r="I12218" t="s">
        <v>280</v>
      </c>
      <c r="J12218" t="s">
        <v>99</v>
      </c>
      <c r="K12218">
        <v>6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 t="s">
        <v>83</v>
      </c>
      <c r="R12218" t="s">
        <v>83</v>
      </c>
      <c r="S12218" t="s">
        <v>83</v>
      </c>
      <c r="T12218" t="str">
        <f>_xlfn.XLOOKUP(A12218,MI_Match_Analysis!$A$2:$A$8,MI_Match_Analysis!$F$2:$F$8,"Not Found")</f>
        <v>Not Found</v>
      </c>
    </row>
    <row r="12219" spans="1:20" hidden="1" x14ac:dyDescent="0.3">
      <c r="A12219">
        <v>53</v>
      </c>
      <c r="B12219" s="1">
        <v>46152</v>
      </c>
      <c r="C12219" t="s">
        <v>162</v>
      </c>
      <c r="D12219" t="s">
        <v>63</v>
      </c>
      <c r="E12219" t="s">
        <v>53</v>
      </c>
      <c r="F12219" t="s">
        <v>41</v>
      </c>
      <c r="G12219">
        <v>1</v>
      </c>
      <c r="H12219">
        <v>14.5</v>
      </c>
      <c r="I12219" t="s">
        <v>280</v>
      </c>
      <c r="J12219" t="s">
        <v>99</v>
      </c>
      <c r="K12219">
        <v>0</v>
      </c>
      <c r="L12219">
        <v>1</v>
      </c>
      <c r="M12219">
        <v>0</v>
      </c>
      <c r="N12219">
        <v>1</v>
      </c>
      <c r="O12219">
        <v>0</v>
      </c>
      <c r="P12219">
        <v>0</v>
      </c>
      <c r="Q12219" t="s">
        <v>83</v>
      </c>
      <c r="R12219" t="s">
        <v>83</v>
      </c>
      <c r="S12219" t="s">
        <v>83</v>
      </c>
      <c r="T12219" t="str">
        <f>_xlfn.XLOOKUP(A12219,MI_Match_Analysis!$A$2:$A$8,MI_Match_Analysis!$F$2:$F$8,"Not Found")</f>
        <v>Not Found</v>
      </c>
    </row>
    <row r="12220" spans="1:20" hidden="1" x14ac:dyDescent="0.3">
      <c r="A12220">
        <v>53</v>
      </c>
      <c r="B12220" s="1">
        <v>46152</v>
      </c>
      <c r="C12220" t="s">
        <v>162</v>
      </c>
      <c r="D12220" t="s">
        <v>63</v>
      </c>
      <c r="E12220" t="s">
        <v>53</v>
      </c>
      <c r="F12220" t="s">
        <v>41</v>
      </c>
      <c r="G12220">
        <v>1</v>
      </c>
      <c r="H12220">
        <v>14.6</v>
      </c>
      <c r="I12220" t="s">
        <v>236</v>
      </c>
      <c r="J12220" t="s">
        <v>99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 t="s">
        <v>83</v>
      </c>
      <c r="R12220" t="s">
        <v>83</v>
      </c>
      <c r="S12220" t="s">
        <v>83</v>
      </c>
      <c r="T12220" t="str">
        <f>_xlfn.XLOOKUP(A12220,MI_Match_Analysis!$A$2:$A$8,MI_Match_Analysis!$F$2:$F$8,"Not Found")</f>
        <v>Not Found</v>
      </c>
    </row>
    <row r="12221" spans="1:20" hidden="1" x14ac:dyDescent="0.3">
      <c r="A12221">
        <v>53</v>
      </c>
      <c r="B12221" s="1">
        <v>46152</v>
      </c>
      <c r="C12221" t="s">
        <v>162</v>
      </c>
      <c r="D12221" t="s">
        <v>63</v>
      </c>
      <c r="E12221" t="s">
        <v>53</v>
      </c>
      <c r="F12221" t="s">
        <v>41</v>
      </c>
      <c r="G12221">
        <v>1</v>
      </c>
      <c r="H12221">
        <v>15.1</v>
      </c>
      <c r="I12221" t="s">
        <v>280</v>
      </c>
      <c r="J12221" t="s">
        <v>109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 t="s">
        <v>83</v>
      </c>
      <c r="R12221" t="s">
        <v>83</v>
      </c>
      <c r="S12221" t="s">
        <v>83</v>
      </c>
      <c r="T12221" t="str">
        <f>_xlfn.XLOOKUP(A12221,MI_Match_Analysis!$A$2:$A$8,MI_Match_Analysis!$F$2:$F$8,"Not Found")</f>
        <v>Not Found</v>
      </c>
    </row>
    <row r="12222" spans="1:20" hidden="1" x14ac:dyDescent="0.3">
      <c r="A12222">
        <v>53</v>
      </c>
      <c r="B12222" s="1">
        <v>46152</v>
      </c>
      <c r="C12222" t="s">
        <v>162</v>
      </c>
      <c r="D12222" t="s">
        <v>63</v>
      </c>
      <c r="E12222" t="s">
        <v>53</v>
      </c>
      <c r="F12222" t="s">
        <v>41</v>
      </c>
      <c r="G12222">
        <v>1</v>
      </c>
      <c r="H12222">
        <v>15.2</v>
      </c>
      <c r="I12222" t="s">
        <v>280</v>
      </c>
      <c r="J12222" t="s">
        <v>109</v>
      </c>
      <c r="K12222">
        <v>3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 t="s">
        <v>83</v>
      </c>
      <c r="R12222" t="s">
        <v>83</v>
      </c>
      <c r="S12222" t="s">
        <v>83</v>
      </c>
      <c r="T12222" t="str">
        <f>_xlfn.XLOOKUP(A12222,MI_Match_Analysis!$A$2:$A$8,MI_Match_Analysis!$F$2:$F$8,"Not Found")</f>
        <v>Not Found</v>
      </c>
    </row>
    <row r="12223" spans="1:20" hidden="1" x14ac:dyDescent="0.3">
      <c r="A12223">
        <v>53</v>
      </c>
      <c r="B12223" s="1">
        <v>46152</v>
      </c>
      <c r="C12223" t="s">
        <v>162</v>
      </c>
      <c r="D12223" t="s">
        <v>63</v>
      </c>
      <c r="E12223" t="s">
        <v>53</v>
      </c>
      <c r="F12223" t="s">
        <v>41</v>
      </c>
      <c r="G12223">
        <v>1</v>
      </c>
      <c r="H12223">
        <v>15.3</v>
      </c>
      <c r="I12223" t="s">
        <v>236</v>
      </c>
      <c r="J12223" t="s">
        <v>109</v>
      </c>
      <c r="K12223">
        <v>1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 t="s">
        <v>83</v>
      </c>
      <c r="R12223" t="s">
        <v>83</v>
      </c>
      <c r="S12223" t="s">
        <v>83</v>
      </c>
      <c r="T12223" t="str">
        <f>_xlfn.XLOOKUP(A12223,MI_Match_Analysis!$A$2:$A$8,MI_Match_Analysis!$F$2:$F$8,"Not Found")</f>
        <v>Not Found</v>
      </c>
    </row>
    <row r="12224" spans="1:20" hidden="1" x14ac:dyDescent="0.3">
      <c r="A12224">
        <v>53</v>
      </c>
      <c r="B12224" s="1">
        <v>46152</v>
      </c>
      <c r="C12224" t="s">
        <v>162</v>
      </c>
      <c r="D12224" t="s">
        <v>63</v>
      </c>
      <c r="E12224" t="s">
        <v>53</v>
      </c>
      <c r="F12224" t="s">
        <v>41</v>
      </c>
      <c r="G12224">
        <v>1</v>
      </c>
      <c r="H12224">
        <v>15.4</v>
      </c>
      <c r="I12224" t="s">
        <v>280</v>
      </c>
      <c r="J12224" t="s">
        <v>109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 t="s">
        <v>83</v>
      </c>
      <c r="R12224" t="s">
        <v>83</v>
      </c>
      <c r="S12224" t="s">
        <v>83</v>
      </c>
      <c r="T12224" t="str">
        <f>_xlfn.XLOOKUP(A12224,MI_Match_Analysis!$A$2:$A$8,MI_Match_Analysis!$F$2:$F$8,"Not Found")</f>
        <v>Not Found</v>
      </c>
    </row>
    <row r="12225" spans="1:20" hidden="1" x14ac:dyDescent="0.3">
      <c r="A12225">
        <v>53</v>
      </c>
      <c r="B12225" s="1">
        <v>46152</v>
      </c>
      <c r="C12225" t="s">
        <v>162</v>
      </c>
      <c r="D12225" t="s">
        <v>63</v>
      </c>
      <c r="E12225" t="s">
        <v>53</v>
      </c>
      <c r="F12225" t="s">
        <v>41</v>
      </c>
      <c r="G12225">
        <v>1</v>
      </c>
      <c r="H12225">
        <v>15.5</v>
      </c>
      <c r="I12225" t="s">
        <v>280</v>
      </c>
      <c r="J12225" t="s">
        <v>109</v>
      </c>
      <c r="K12225">
        <v>1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 t="s">
        <v>83</v>
      </c>
      <c r="R12225" t="s">
        <v>83</v>
      </c>
      <c r="S12225" t="s">
        <v>83</v>
      </c>
      <c r="T12225" t="str">
        <f>_xlfn.XLOOKUP(A12225,MI_Match_Analysis!$A$2:$A$8,MI_Match_Analysis!$F$2:$F$8,"Not Found")</f>
        <v>Not Found</v>
      </c>
    </row>
    <row r="12226" spans="1:20" hidden="1" x14ac:dyDescent="0.3">
      <c r="A12226">
        <v>53</v>
      </c>
      <c r="B12226" s="1">
        <v>46152</v>
      </c>
      <c r="C12226" t="s">
        <v>162</v>
      </c>
      <c r="D12226" t="s">
        <v>63</v>
      </c>
      <c r="E12226" t="s">
        <v>53</v>
      </c>
      <c r="F12226" t="s">
        <v>41</v>
      </c>
      <c r="G12226">
        <v>1</v>
      </c>
      <c r="H12226">
        <v>15.6</v>
      </c>
      <c r="I12226" t="s">
        <v>236</v>
      </c>
      <c r="J12226" t="s">
        <v>109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 t="s">
        <v>83</v>
      </c>
      <c r="R12226" t="s">
        <v>83</v>
      </c>
      <c r="S12226" t="s">
        <v>83</v>
      </c>
      <c r="T12226" t="str">
        <f>_xlfn.XLOOKUP(A12226,MI_Match_Analysis!$A$2:$A$8,MI_Match_Analysis!$F$2:$F$8,"Not Found")</f>
        <v>Not Found</v>
      </c>
    </row>
    <row r="12227" spans="1:20" hidden="1" x14ac:dyDescent="0.3">
      <c r="A12227">
        <v>53</v>
      </c>
      <c r="B12227" s="1">
        <v>46152</v>
      </c>
      <c r="C12227" t="s">
        <v>162</v>
      </c>
      <c r="D12227" t="s">
        <v>63</v>
      </c>
      <c r="E12227" t="s">
        <v>53</v>
      </c>
      <c r="F12227" t="s">
        <v>41</v>
      </c>
      <c r="G12227">
        <v>1</v>
      </c>
      <c r="H12227">
        <v>16.100000000000001</v>
      </c>
      <c r="I12227" t="s">
        <v>280</v>
      </c>
      <c r="J12227" t="s">
        <v>208</v>
      </c>
      <c r="K12227">
        <v>1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 t="s">
        <v>83</v>
      </c>
      <c r="R12227" t="s">
        <v>83</v>
      </c>
      <c r="S12227" t="s">
        <v>83</v>
      </c>
      <c r="T12227" t="str">
        <f>_xlfn.XLOOKUP(A12227,MI_Match_Analysis!$A$2:$A$8,MI_Match_Analysis!$F$2:$F$8,"Not Found")</f>
        <v>Not Found</v>
      </c>
    </row>
    <row r="12228" spans="1:20" hidden="1" x14ac:dyDescent="0.3">
      <c r="A12228">
        <v>53</v>
      </c>
      <c r="B12228" s="1">
        <v>46152</v>
      </c>
      <c r="C12228" t="s">
        <v>162</v>
      </c>
      <c r="D12228" t="s">
        <v>63</v>
      </c>
      <c r="E12228" t="s">
        <v>53</v>
      </c>
      <c r="F12228" t="s">
        <v>41</v>
      </c>
      <c r="G12228">
        <v>1</v>
      </c>
      <c r="H12228">
        <v>16.2</v>
      </c>
      <c r="I12228" t="s">
        <v>236</v>
      </c>
      <c r="J12228" t="s">
        <v>208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 t="s">
        <v>83</v>
      </c>
      <c r="R12228" t="s">
        <v>83</v>
      </c>
      <c r="S12228" t="s">
        <v>83</v>
      </c>
      <c r="T12228" t="str">
        <f>_xlfn.XLOOKUP(A12228,MI_Match_Analysis!$A$2:$A$8,MI_Match_Analysis!$F$2:$F$8,"Not Found")</f>
        <v>Not Found</v>
      </c>
    </row>
    <row r="12229" spans="1:20" hidden="1" x14ac:dyDescent="0.3">
      <c r="A12229">
        <v>53</v>
      </c>
      <c r="B12229" s="1">
        <v>46152</v>
      </c>
      <c r="C12229" t="s">
        <v>162</v>
      </c>
      <c r="D12229" t="s">
        <v>63</v>
      </c>
      <c r="E12229" t="s">
        <v>53</v>
      </c>
      <c r="F12229" t="s">
        <v>41</v>
      </c>
      <c r="G12229">
        <v>1</v>
      </c>
      <c r="H12229">
        <v>16.3</v>
      </c>
      <c r="I12229" t="s">
        <v>236</v>
      </c>
      <c r="J12229" t="s">
        <v>208</v>
      </c>
      <c r="K12229">
        <v>1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 t="s">
        <v>83</v>
      </c>
      <c r="R12229" t="s">
        <v>83</v>
      </c>
      <c r="S12229" t="s">
        <v>83</v>
      </c>
      <c r="T12229" t="str">
        <f>_xlfn.XLOOKUP(A12229,MI_Match_Analysis!$A$2:$A$8,MI_Match_Analysis!$F$2:$F$8,"Not Found")</f>
        <v>Not Found</v>
      </c>
    </row>
    <row r="12230" spans="1:20" hidden="1" x14ac:dyDescent="0.3">
      <c r="A12230">
        <v>53</v>
      </c>
      <c r="B12230" s="1">
        <v>46152</v>
      </c>
      <c r="C12230" t="s">
        <v>162</v>
      </c>
      <c r="D12230" t="s">
        <v>63</v>
      </c>
      <c r="E12230" t="s">
        <v>53</v>
      </c>
      <c r="F12230" t="s">
        <v>41</v>
      </c>
      <c r="G12230">
        <v>1</v>
      </c>
      <c r="H12230">
        <v>16.399999999999999</v>
      </c>
      <c r="I12230" t="s">
        <v>280</v>
      </c>
      <c r="J12230" t="s">
        <v>208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 t="s">
        <v>83</v>
      </c>
      <c r="R12230" t="s">
        <v>83</v>
      </c>
      <c r="S12230" t="s">
        <v>83</v>
      </c>
      <c r="T12230" t="str">
        <f>_xlfn.XLOOKUP(A12230,MI_Match_Analysis!$A$2:$A$8,MI_Match_Analysis!$F$2:$F$8,"Not Found")</f>
        <v>Not Found</v>
      </c>
    </row>
    <row r="12231" spans="1:20" hidden="1" x14ac:dyDescent="0.3">
      <c r="A12231">
        <v>53</v>
      </c>
      <c r="B12231" s="1">
        <v>46152</v>
      </c>
      <c r="C12231" t="s">
        <v>162</v>
      </c>
      <c r="D12231" t="s">
        <v>63</v>
      </c>
      <c r="E12231" t="s">
        <v>53</v>
      </c>
      <c r="F12231" t="s">
        <v>41</v>
      </c>
      <c r="G12231">
        <v>1</v>
      </c>
      <c r="H12231">
        <v>16.5</v>
      </c>
      <c r="I12231" t="s">
        <v>236</v>
      </c>
      <c r="J12231" t="s">
        <v>208</v>
      </c>
      <c r="K12231">
        <v>1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 t="s">
        <v>83</v>
      </c>
      <c r="R12231" t="s">
        <v>83</v>
      </c>
      <c r="S12231" t="s">
        <v>83</v>
      </c>
      <c r="T12231" t="str">
        <f>_xlfn.XLOOKUP(A12231,MI_Match_Analysis!$A$2:$A$8,MI_Match_Analysis!$F$2:$F$8,"Not Found")</f>
        <v>Not Found</v>
      </c>
    </row>
    <row r="12232" spans="1:20" hidden="1" x14ac:dyDescent="0.3">
      <c r="A12232">
        <v>53</v>
      </c>
      <c r="B12232" s="1">
        <v>46152</v>
      </c>
      <c r="C12232" t="s">
        <v>162</v>
      </c>
      <c r="D12232" t="s">
        <v>63</v>
      </c>
      <c r="E12232" t="s">
        <v>53</v>
      </c>
      <c r="F12232" t="s">
        <v>41</v>
      </c>
      <c r="G12232">
        <v>1</v>
      </c>
      <c r="H12232">
        <v>16.600000000000001</v>
      </c>
      <c r="I12232" t="s">
        <v>280</v>
      </c>
      <c r="J12232" t="s">
        <v>208</v>
      </c>
      <c r="K12232">
        <v>4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 t="s">
        <v>83</v>
      </c>
      <c r="R12232" t="s">
        <v>83</v>
      </c>
      <c r="S12232" t="s">
        <v>83</v>
      </c>
      <c r="T12232" t="str">
        <f>_xlfn.XLOOKUP(A12232,MI_Match_Analysis!$A$2:$A$8,MI_Match_Analysis!$F$2:$F$8,"Not Found")</f>
        <v>Not Found</v>
      </c>
    </row>
    <row r="12233" spans="1:20" hidden="1" x14ac:dyDescent="0.3">
      <c r="A12233">
        <v>53</v>
      </c>
      <c r="B12233" s="1">
        <v>46152</v>
      </c>
      <c r="C12233" t="s">
        <v>162</v>
      </c>
      <c r="D12233" t="s">
        <v>63</v>
      </c>
      <c r="E12233" t="s">
        <v>53</v>
      </c>
      <c r="F12233" t="s">
        <v>41</v>
      </c>
      <c r="G12233">
        <v>1</v>
      </c>
      <c r="H12233">
        <v>17.100000000000001</v>
      </c>
      <c r="I12233" t="s">
        <v>236</v>
      </c>
      <c r="J12233" t="s">
        <v>276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 t="s">
        <v>83</v>
      </c>
      <c r="R12233" t="s">
        <v>83</v>
      </c>
      <c r="S12233" t="s">
        <v>83</v>
      </c>
      <c r="T12233" t="str">
        <f>_xlfn.XLOOKUP(A12233,MI_Match_Analysis!$A$2:$A$8,MI_Match_Analysis!$F$2:$F$8,"Not Found")</f>
        <v>Not Found</v>
      </c>
    </row>
    <row r="12234" spans="1:20" hidden="1" x14ac:dyDescent="0.3">
      <c r="A12234">
        <v>53</v>
      </c>
      <c r="B12234" s="1">
        <v>46152</v>
      </c>
      <c r="C12234" t="s">
        <v>162</v>
      </c>
      <c r="D12234" t="s">
        <v>63</v>
      </c>
      <c r="E12234" t="s">
        <v>53</v>
      </c>
      <c r="F12234" t="s">
        <v>41</v>
      </c>
      <c r="G12234">
        <v>1</v>
      </c>
      <c r="H12234">
        <v>17.2</v>
      </c>
      <c r="I12234" t="s">
        <v>236</v>
      </c>
      <c r="J12234" t="s">
        <v>276</v>
      </c>
      <c r="K12234">
        <v>6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 t="s">
        <v>83</v>
      </c>
      <c r="R12234" t="s">
        <v>83</v>
      </c>
      <c r="S12234" t="s">
        <v>83</v>
      </c>
      <c r="T12234" t="str">
        <f>_xlfn.XLOOKUP(A12234,MI_Match_Analysis!$A$2:$A$8,MI_Match_Analysis!$F$2:$F$8,"Not Found")</f>
        <v>Not Found</v>
      </c>
    </row>
    <row r="12235" spans="1:20" hidden="1" x14ac:dyDescent="0.3">
      <c r="A12235">
        <v>53</v>
      </c>
      <c r="B12235" s="1">
        <v>46152</v>
      </c>
      <c r="C12235" t="s">
        <v>162</v>
      </c>
      <c r="D12235" t="s">
        <v>63</v>
      </c>
      <c r="E12235" t="s">
        <v>53</v>
      </c>
      <c r="F12235" t="s">
        <v>41</v>
      </c>
      <c r="G12235">
        <v>1</v>
      </c>
      <c r="H12235">
        <v>17.3</v>
      </c>
      <c r="I12235" t="s">
        <v>236</v>
      </c>
      <c r="J12235" t="s">
        <v>276</v>
      </c>
      <c r="K12235">
        <v>1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 t="s">
        <v>83</v>
      </c>
      <c r="R12235" t="s">
        <v>83</v>
      </c>
      <c r="S12235" t="s">
        <v>83</v>
      </c>
      <c r="T12235" t="str">
        <f>_xlfn.XLOOKUP(A12235,MI_Match_Analysis!$A$2:$A$8,MI_Match_Analysis!$F$2:$F$8,"Not Found")</f>
        <v>Not Found</v>
      </c>
    </row>
    <row r="12236" spans="1:20" hidden="1" x14ac:dyDescent="0.3">
      <c r="A12236">
        <v>53</v>
      </c>
      <c r="B12236" s="1">
        <v>46152</v>
      </c>
      <c r="C12236" t="s">
        <v>162</v>
      </c>
      <c r="D12236" t="s">
        <v>63</v>
      </c>
      <c r="E12236" t="s">
        <v>53</v>
      </c>
      <c r="F12236" t="s">
        <v>41</v>
      </c>
      <c r="G12236">
        <v>1</v>
      </c>
      <c r="H12236">
        <v>17.399999999999999</v>
      </c>
      <c r="I12236" t="s">
        <v>280</v>
      </c>
      <c r="J12236" t="s">
        <v>276</v>
      </c>
      <c r="K12236">
        <v>0</v>
      </c>
      <c r="L12236">
        <v>1</v>
      </c>
      <c r="M12236">
        <v>1</v>
      </c>
      <c r="N12236">
        <v>0</v>
      </c>
      <c r="O12236">
        <v>0</v>
      </c>
      <c r="P12236">
        <v>0</v>
      </c>
      <c r="Q12236" t="s">
        <v>83</v>
      </c>
      <c r="R12236" t="s">
        <v>83</v>
      </c>
      <c r="S12236" t="s">
        <v>83</v>
      </c>
      <c r="T12236" t="str">
        <f>_xlfn.XLOOKUP(A12236,MI_Match_Analysis!$A$2:$A$8,MI_Match_Analysis!$F$2:$F$8,"Not Found")</f>
        <v>Not Found</v>
      </c>
    </row>
    <row r="12237" spans="1:20" hidden="1" x14ac:dyDescent="0.3">
      <c r="A12237">
        <v>53</v>
      </c>
      <c r="B12237" s="1">
        <v>46152</v>
      </c>
      <c r="C12237" t="s">
        <v>162</v>
      </c>
      <c r="D12237" t="s">
        <v>63</v>
      </c>
      <c r="E12237" t="s">
        <v>53</v>
      </c>
      <c r="F12237" t="s">
        <v>41</v>
      </c>
      <c r="G12237">
        <v>1</v>
      </c>
      <c r="H12237">
        <v>17.399999999999999</v>
      </c>
      <c r="I12237" t="s">
        <v>280</v>
      </c>
      <c r="J12237" t="s">
        <v>276</v>
      </c>
      <c r="K12237">
        <v>1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 t="s">
        <v>83</v>
      </c>
      <c r="R12237" t="s">
        <v>83</v>
      </c>
      <c r="S12237" t="s">
        <v>83</v>
      </c>
      <c r="T12237" t="str">
        <f>_xlfn.XLOOKUP(A12237,MI_Match_Analysis!$A$2:$A$8,MI_Match_Analysis!$F$2:$F$8,"Not Found")</f>
        <v>Not Found</v>
      </c>
    </row>
    <row r="12238" spans="1:20" hidden="1" x14ac:dyDescent="0.3">
      <c r="A12238">
        <v>53</v>
      </c>
      <c r="B12238" s="1">
        <v>46152</v>
      </c>
      <c r="C12238" t="s">
        <v>162</v>
      </c>
      <c r="D12238" t="s">
        <v>63</v>
      </c>
      <c r="E12238" t="s">
        <v>53</v>
      </c>
      <c r="F12238" t="s">
        <v>41</v>
      </c>
      <c r="G12238">
        <v>1</v>
      </c>
      <c r="H12238">
        <v>17.5</v>
      </c>
      <c r="I12238" t="s">
        <v>236</v>
      </c>
      <c r="J12238" t="s">
        <v>276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 t="s">
        <v>83</v>
      </c>
      <c r="R12238" t="s">
        <v>83</v>
      </c>
      <c r="S12238" t="s">
        <v>83</v>
      </c>
      <c r="T12238" t="str">
        <f>_xlfn.XLOOKUP(A12238,MI_Match_Analysis!$A$2:$A$8,MI_Match_Analysis!$F$2:$F$8,"Not Found")</f>
        <v>Not Found</v>
      </c>
    </row>
    <row r="12239" spans="1:20" hidden="1" x14ac:dyDescent="0.3">
      <c r="A12239">
        <v>53</v>
      </c>
      <c r="B12239" s="1">
        <v>46152</v>
      </c>
      <c r="C12239" t="s">
        <v>162</v>
      </c>
      <c r="D12239" t="s">
        <v>63</v>
      </c>
      <c r="E12239" t="s">
        <v>53</v>
      </c>
      <c r="F12239" t="s">
        <v>41</v>
      </c>
      <c r="G12239">
        <v>1</v>
      </c>
      <c r="H12239">
        <v>17.600000000000001</v>
      </c>
      <c r="I12239" t="s">
        <v>236</v>
      </c>
      <c r="J12239" t="s">
        <v>276</v>
      </c>
      <c r="K12239">
        <v>1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 t="s">
        <v>83</v>
      </c>
      <c r="R12239" t="s">
        <v>83</v>
      </c>
      <c r="S12239" t="s">
        <v>83</v>
      </c>
      <c r="T12239" t="str">
        <f>_xlfn.XLOOKUP(A12239,MI_Match_Analysis!$A$2:$A$8,MI_Match_Analysis!$F$2:$F$8,"Not Found")</f>
        <v>Not Found</v>
      </c>
    </row>
    <row r="12240" spans="1:20" hidden="1" x14ac:dyDescent="0.3">
      <c r="A12240">
        <v>53</v>
      </c>
      <c r="B12240" s="1">
        <v>46152</v>
      </c>
      <c r="C12240" t="s">
        <v>162</v>
      </c>
      <c r="D12240" t="s">
        <v>63</v>
      </c>
      <c r="E12240" t="s">
        <v>53</v>
      </c>
      <c r="F12240" t="s">
        <v>41</v>
      </c>
      <c r="G12240">
        <v>1</v>
      </c>
      <c r="H12240">
        <v>18.100000000000001</v>
      </c>
      <c r="I12240" t="s">
        <v>236</v>
      </c>
      <c r="J12240" t="s">
        <v>99</v>
      </c>
      <c r="K12240">
        <v>4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 t="s">
        <v>83</v>
      </c>
      <c r="R12240" t="s">
        <v>83</v>
      </c>
      <c r="S12240" t="s">
        <v>83</v>
      </c>
      <c r="T12240" t="str">
        <f>_xlfn.XLOOKUP(A12240,MI_Match_Analysis!$A$2:$A$8,MI_Match_Analysis!$F$2:$F$8,"Not Found")</f>
        <v>Not Found</v>
      </c>
    </row>
    <row r="12241" spans="1:20" hidden="1" x14ac:dyDescent="0.3">
      <c r="A12241">
        <v>53</v>
      </c>
      <c r="B12241" s="1">
        <v>46152</v>
      </c>
      <c r="C12241" t="s">
        <v>162</v>
      </c>
      <c r="D12241" t="s">
        <v>63</v>
      </c>
      <c r="E12241" t="s">
        <v>53</v>
      </c>
      <c r="F12241" t="s">
        <v>41</v>
      </c>
      <c r="G12241">
        <v>1</v>
      </c>
      <c r="H12241">
        <v>18.2</v>
      </c>
      <c r="I12241" t="s">
        <v>236</v>
      </c>
      <c r="J12241" t="s">
        <v>99</v>
      </c>
      <c r="K12241">
        <v>6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 t="s">
        <v>83</v>
      </c>
      <c r="R12241" t="s">
        <v>83</v>
      </c>
      <c r="S12241" t="s">
        <v>83</v>
      </c>
      <c r="T12241" t="str">
        <f>_xlfn.XLOOKUP(A12241,MI_Match_Analysis!$A$2:$A$8,MI_Match_Analysis!$F$2:$F$8,"Not Found")</f>
        <v>Not Found</v>
      </c>
    </row>
    <row r="12242" spans="1:20" hidden="1" x14ac:dyDescent="0.3">
      <c r="A12242">
        <v>53</v>
      </c>
      <c r="B12242" s="1">
        <v>46152</v>
      </c>
      <c r="C12242" t="s">
        <v>162</v>
      </c>
      <c r="D12242" t="s">
        <v>63</v>
      </c>
      <c r="E12242" t="s">
        <v>53</v>
      </c>
      <c r="F12242" t="s">
        <v>41</v>
      </c>
      <c r="G12242">
        <v>1</v>
      </c>
      <c r="H12242">
        <v>18.3</v>
      </c>
      <c r="I12242" t="s">
        <v>236</v>
      </c>
      <c r="J12242" t="s">
        <v>99</v>
      </c>
      <c r="K12242">
        <v>2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 t="s">
        <v>83</v>
      </c>
      <c r="R12242" t="s">
        <v>83</v>
      </c>
      <c r="S12242" t="s">
        <v>83</v>
      </c>
      <c r="T12242" t="str">
        <f>_xlfn.XLOOKUP(A12242,MI_Match_Analysis!$A$2:$A$8,MI_Match_Analysis!$F$2:$F$8,"Not Found")</f>
        <v>Not Found</v>
      </c>
    </row>
    <row r="12243" spans="1:20" hidden="1" x14ac:dyDescent="0.3">
      <c r="A12243">
        <v>53</v>
      </c>
      <c r="B12243" s="1">
        <v>46152</v>
      </c>
      <c r="C12243" t="s">
        <v>162</v>
      </c>
      <c r="D12243" t="s">
        <v>63</v>
      </c>
      <c r="E12243" t="s">
        <v>53</v>
      </c>
      <c r="F12243" t="s">
        <v>41</v>
      </c>
      <c r="G12243">
        <v>1</v>
      </c>
      <c r="H12243">
        <v>18.399999999999999</v>
      </c>
      <c r="I12243" t="s">
        <v>236</v>
      </c>
      <c r="J12243" t="s">
        <v>99</v>
      </c>
      <c r="K12243">
        <v>4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 t="s">
        <v>83</v>
      </c>
      <c r="R12243" t="s">
        <v>83</v>
      </c>
      <c r="S12243" t="s">
        <v>83</v>
      </c>
      <c r="T12243" t="str">
        <f>_xlfn.XLOOKUP(A12243,MI_Match_Analysis!$A$2:$A$8,MI_Match_Analysis!$F$2:$F$8,"Not Found")</f>
        <v>Not Found</v>
      </c>
    </row>
    <row r="12244" spans="1:20" hidden="1" x14ac:dyDescent="0.3">
      <c r="A12244">
        <v>53</v>
      </c>
      <c r="B12244" s="1">
        <v>46152</v>
      </c>
      <c r="C12244" t="s">
        <v>162</v>
      </c>
      <c r="D12244" t="s">
        <v>63</v>
      </c>
      <c r="E12244" t="s">
        <v>53</v>
      </c>
      <c r="F12244" t="s">
        <v>41</v>
      </c>
      <c r="G12244">
        <v>1</v>
      </c>
      <c r="H12244">
        <v>18.5</v>
      </c>
      <c r="I12244" t="s">
        <v>236</v>
      </c>
      <c r="J12244" t="s">
        <v>99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 t="s">
        <v>83</v>
      </c>
      <c r="R12244" t="s">
        <v>83</v>
      </c>
      <c r="S12244" t="s">
        <v>83</v>
      </c>
      <c r="T12244" t="str">
        <f>_xlfn.XLOOKUP(A12244,MI_Match_Analysis!$A$2:$A$8,MI_Match_Analysis!$F$2:$F$8,"Not Found")</f>
        <v>Not Found</v>
      </c>
    </row>
    <row r="12245" spans="1:20" hidden="1" x14ac:dyDescent="0.3">
      <c r="A12245">
        <v>53</v>
      </c>
      <c r="B12245" s="1">
        <v>46152</v>
      </c>
      <c r="C12245" t="s">
        <v>162</v>
      </c>
      <c r="D12245" t="s">
        <v>63</v>
      </c>
      <c r="E12245" t="s">
        <v>53</v>
      </c>
      <c r="F12245" t="s">
        <v>41</v>
      </c>
      <c r="G12245">
        <v>1</v>
      </c>
      <c r="H12245">
        <v>18.600000000000001</v>
      </c>
      <c r="I12245" t="s">
        <v>236</v>
      </c>
      <c r="J12245" t="s">
        <v>99</v>
      </c>
      <c r="K12245">
        <v>1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 t="s">
        <v>83</v>
      </c>
      <c r="R12245" t="s">
        <v>83</v>
      </c>
      <c r="S12245" t="s">
        <v>83</v>
      </c>
      <c r="T12245" t="str">
        <f>_xlfn.XLOOKUP(A12245,MI_Match_Analysis!$A$2:$A$8,MI_Match_Analysis!$F$2:$F$8,"Not Found")</f>
        <v>Not Found</v>
      </c>
    </row>
    <row r="12246" spans="1:20" hidden="1" x14ac:dyDescent="0.3">
      <c r="A12246">
        <v>53</v>
      </c>
      <c r="B12246" s="1">
        <v>46152</v>
      </c>
      <c r="C12246" t="s">
        <v>162</v>
      </c>
      <c r="D12246" t="s">
        <v>63</v>
      </c>
      <c r="E12246" t="s">
        <v>53</v>
      </c>
      <c r="F12246" t="s">
        <v>41</v>
      </c>
      <c r="G12246">
        <v>1</v>
      </c>
      <c r="H12246">
        <v>19.100000000000001</v>
      </c>
      <c r="I12246" t="s">
        <v>236</v>
      </c>
      <c r="J12246" t="s">
        <v>208</v>
      </c>
      <c r="K12246">
        <v>2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 t="s">
        <v>83</v>
      </c>
      <c r="R12246" t="s">
        <v>83</v>
      </c>
      <c r="S12246" t="s">
        <v>83</v>
      </c>
      <c r="T12246" t="str">
        <f>_xlfn.XLOOKUP(A12246,MI_Match_Analysis!$A$2:$A$8,MI_Match_Analysis!$F$2:$F$8,"Not Found")</f>
        <v>Not Found</v>
      </c>
    </row>
    <row r="12247" spans="1:20" hidden="1" x14ac:dyDescent="0.3">
      <c r="A12247">
        <v>53</v>
      </c>
      <c r="B12247" s="1">
        <v>46152</v>
      </c>
      <c r="C12247" t="s">
        <v>162</v>
      </c>
      <c r="D12247" t="s">
        <v>63</v>
      </c>
      <c r="E12247" t="s">
        <v>53</v>
      </c>
      <c r="F12247" t="s">
        <v>41</v>
      </c>
      <c r="G12247">
        <v>1</v>
      </c>
      <c r="H12247">
        <v>19.2</v>
      </c>
      <c r="I12247" t="s">
        <v>236</v>
      </c>
      <c r="J12247" t="s">
        <v>208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 t="s">
        <v>83</v>
      </c>
      <c r="R12247" t="s">
        <v>83</v>
      </c>
      <c r="S12247" t="s">
        <v>83</v>
      </c>
      <c r="T12247" t="str">
        <f>_xlfn.XLOOKUP(A12247,MI_Match_Analysis!$A$2:$A$8,MI_Match_Analysis!$F$2:$F$8,"Not Found")</f>
        <v>Not Found</v>
      </c>
    </row>
    <row r="12248" spans="1:20" hidden="1" x14ac:dyDescent="0.3">
      <c r="A12248">
        <v>53</v>
      </c>
      <c r="B12248" s="1">
        <v>46152</v>
      </c>
      <c r="C12248" t="s">
        <v>162</v>
      </c>
      <c r="D12248" t="s">
        <v>63</v>
      </c>
      <c r="E12248" t="s">
        <v>53</v>
      </c>
      <c r="F12248" t="s">
        <v>41</v>
      </c>
      <c r="G12248">
        <v>1</v>
      </c>
      <c r="H12248">
        <v>19.3</v>
      </c>
      <c r="I12248" t="s">
        <v>236</v>
      </c>
      <c r="J12248" t="s">
        <v>208</v>
      </c>
      <c r="K12248">
        <v>1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 t="s">
        <v>83</v>
      </c>
      <c r="R12248" t="s">
        <v>83</v>
      </c>
      <c r="S12248" t="s">
        <v>83</v>
      </c>
      <c r="T12248" t="str">
        <f>_xlfn.XLOOKUP(A12248,MI_Match_Analysis!$A$2:$A$8,MI_Match_Analysis!$F$2:$F$8,"Not Found")</f>
        <v>Not Found</v>
      </c>
    </row>
    <row r="12249" spans="1:20" hidden="1" x14ac:dyDescent="0.3">
      <c r="A12249">
        <v>53</v>
      </c>
      <c r="B12249" s="1">
        <v>46152</v>
      </c>
      <c r="C12249" t="s">
        <v>162</v>
      </c>
      <c r="D12249" t="s">
        <v>63</v>
      </c>
      <c r="E12249" t="s">
        <v>53</v>
      </c>
      <c r="F12249" t="s">
        <v>41</v>
      </c>
      <c r="G12249">
        <v>1</v>
      </c>
      <c r="H12249">
        <v>19.399999999999999</v>
      </c>
      <c r="I12249" t="s">
        <v>280</v>
      </c>
      <c r="J12249" t="s">
        <v>208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 t="s">
        <v>167</v>
      </c>
      <c r="R12249" t="s">
        <v>280</v>
      </c>
      <c r="S12249" t="s">
        <v>83</v>
      </c>
      <c r="T12249" t="str">
        <f>_xlfn.XLOOKUP(A12249,MI_Match_Analysis!$A$2:$A$8,MI_Match_Analysis!$F$2:$F$8,"Not Found")</f>
        <v>Not Found</v>
      </c>
    </row>
    <row r="12250" spans="1:20" hidden="1" x14ac:dyDescent="0.3">
      <c r="A12250">
        <v>53</v>
      </c>
      <c r="B12250" s="1">
        <v>46152</v>
      </c>
      <c r="C12250" t="s">
        <v>162</v>
      </c>
      <c r="D12250" t="s">
        <v>63</v>
      </c>
      <c r="E12250" t="s">
        <v>53</v>
      </c>
      <c r="F12250" t="s">
        <v>41</v>
      </c>
      <c r="G12250">
        <v>1</v>
      </c>
      <c r="H12250">
        <v>19.5</v>
      </c>
      <c r="I12250" t="s">
        <v>76</v>
      </c>
      <c r="J12250" t="s">
        <v>208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 t="s">
        <v>195</v>
      </c>
      <c r="R12250" t="s">
        <v>76</v>
      </c>
      <c r="S12250" t="s">
        <v>319</v>
      </c>
      <c r="T12250" t="str">
        <f>_xlfn.XLOOKUP(A12250,MI_Match_Analysis!$A$2:$A$8,MI_Match_Analysis!$F$2:$F$8,"Not Found")</f>
        <v>Not Found</v>
      </c>
    </row>
    <row r="12251" spans="1:20" hidden="1" x14ac:dyDescent="0.3">
      <c r="A12251">
        <v>53</v>
      </c>
      <c r="B12251" s="1">
        <v>46152</v>
      </c>
      <c r="C12251" t="s">
        <v>162</v>
      </c>
      <c r="D12251" t="s">
        <v>63</v>
      </c>
      <c r="E12251" t="s">
        <v>53</v>
      </c>
      <c r="F12251" t="s">
        <v>41</v>
      </c>
      <c r="G12251">
        <v>1</v>
      </c>
      <c r="H12251">
        <v>19.600000000000001</v>
      </c>
      <c r="I12251" t="s">
        <v>236</v>
      </c>
      <c r="J12251" t="s">
        <v>208</v>
      </c>
      <c r="K12251">
        <v>6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 t="s">
        <v>83</v>
      </c>
      <c r="R12251" t="s">
        <v>83</v>
      </c>
      <c r="S12251" t="s">
        <v>83</v>
      </c>
      <c r="T12251" t="str">
        <f>_xlfn.XLOOKUP(A12251,MI_Match_Analysis!$A$2:$A$8,MI_Match_Analysis!$F$2:$F$8,"Not Found")</f>
        <v>Not Found</v>
      </c>
    </row>
    <row r="12252" spans="1:20" hidden="1" x14ac:dyDescent="0.3">
      <c r="A12252">
        <v>53</v>
      </c>
      <c r="B12252" s="1">
        <v>46152</v>
      </c>
      <c r="C12252" t="s">
        <v>162</v>
      </c>
      <c r="D12252" t="s">
        <v>63</v>
      </c>
      <c r="E12252" t="s">
        <v>41</v>
      </c>
      <c r="F12252" t="s">
        <v>53</v>
      </c>
      <c r="G12252">
        <v>2</v>
      </c>
      <c r="H12252">
        <v>0.1</v>
      </c>
      <c r="I12252" t="s">
        <v>98</v>
      </c>
      <c r="J12252" t="s">
        <v>76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 t="s">
        <v>83</v>
      </c>
      <c r="R12252" t="s">
        <v>83</v>
      </c>
      <c r="S12252" t="s">
        <v>83</v>
      </c>
      <c r="T12252" t="str">
        <f>_xlfn.XLOOKUP(A12252,MI_Match_Analysis!$A$2:$A$8,MI_Match_Analysis!$F$2:$F$8,"Not Found")</f>
        <v>Not Found</v>
      </c>
    </row>
    <row r="12253" spans="1:20" hidden="1" x14ac:dyDescent="0.3">
      <c r="A12253">
        <v>53</v>
      </c>
      <c r="B12253" s="1">
        <v>46152</v>
      </c>
      <c r="C12253" t="s">
        <v>162</v>
      </c>
      <c r="D12253" t="s">
        <v>63</v>
      </c>
      <c r="E12253" t="s">
        <v>41</v>
      </c>
      <c r="F12253" t="s">
        <v>53</v>
      </c>
      <c r="G12253">
        <v>2</v>
      </c>
      <c r="H12253">
        <v>0.2</v>
      </c>
      <c r="I12253" t="s">
        <v>98</v>
      </c>
      <c r="J12253" t="s">
        <v>76</v>
      </c>
      <c r="K12253">
        <v>4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 t="s">
        <v>83</v>
      </c>
      <c r="R12253" t="s">
        <v>83</v>
      </c>
      <c r="S12253" t="s">
        <v>83</v>
      </c>
      <c r="T12253" t="str">
        <f>_xlfn.XLOOKUP(A12253,MI_Match_Analysis!$A$2:$A$8,MI_Match_Analysis!$F$2:$F$8,"Not Found")</f>
        <v>Not Found</v>
      </c>
    </row>
    <row r="12254" spans="1:20" hidden="1" x14ac:dyDescent="0.3">
      <c r="A12254">
        <v>53</v>
      </c>
      <c r="B12254" s="1">
        <v>46152</v>
      </c>
      <c r="C12254" t="s">
        <v>162</v>
      </c>
      <c r="D12254" t="s">
        <v>63</v>
      </c>
      <c r="E12254" t="s">
        <v>41</v>
      </c>
      <c r="F12254" t="s">
        <v>53</v>
      </c>
      <c r="G12254">
        <v>2</v>
      </c>
      <c r="H12254">
        <v>0.3</v>
      </c>
      <c r="I12254" t="s">
        <v>98</v>
      </c>
      <c r="J12254" t="s">
        <v>76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 t="s">
        <v>83</v>
      </c>
      <c r="R12254" t="s">
        <v>83</v>
      </c>
      <c r="S12254" t="s">
        <v>83</v>
      </c>
      <c r="T12254" t="str">
        <f>_xlfn.XLOOKUP(A12254,MI_Match_Analysis!$A$2:$A$8,MI_Match_Analysis!$F$2:$F$8,"Not Found")</f>
        <v>Not Found</v>
      </c>
    </row>
    <row r="12255" spans="1:20" hidden="1" x14ac:dyDescent="0.3">
      <c r="A12255">
        <v>53</v>
      </c>
      <c r="B12255" s="1">
        <v>46152</v>
      </c>
      <c r="C12255" t="s">
        <v>162</v>
      </c>
      <c r="D12255" t="s">
        <v>63</v>
      </c>
      <c r="E12255" t="s">
        <v>41</v>
      </c>
      <c r="F12255" t="s">
        <v>53</v>
      </c>
      <c r="G12255">
        <v>2</v>
      </c>
      <c r="H12255">
        <v>0.4</v>
      </c>
      <c r="I12255" t="s">
        <v>199</v>
      </c>
      <c r="J12255" t="s">
        <v>76</v>
      </c>
      <c r="K12255">
        <v>4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 t="s">
        <v>83</v>
      </c>
      <c r="R12255" t="s">
        <v>83</v>
      </c>
      <c r="S12255" t="s">
        <v>83</v>
      </c>
      <c r="T12255" t="str">
        <f>_xlfn.XLOOKUP(A12255,MI_Match_Analysis!$A$2:$A$8,MI_Match_Analysis!$F$2:$F$8,"Not Found")</f>
        <v>Not Found</v>
      </c>
    </row>
    <row r="12256" spans="1:20" hidden="1" x14ac:dyDescent="0.3">
      <c r="A12256">
        <v>53</v>
      </c>
      <c r="B12256" s="1">
        <v>46152</v>
      </c>
      <c r="C12256" t="s">
        <v>162</v>
      </c>
      <c r="D12256" t="s">
        <v>63</v>
      </c>
      <c r="E12256" t="s">
        <v>41</v>
      </c>
      <c r="F12256" t="s">
        <v>53</v>
      </c>
      <c r="G12256">
        <v>2</v>
      </c>
      <c r="H12256">
        <v>0.5</v>
      </c>
      <c r="I12256" t="s">
        <v>199</v>
      </c>
      <c r="J12256" t="s">
        <v>76</v>
      </c>
      <c r="K12256">
        <v>1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 t="s">
        <v>83</v>
      </c>
      <c r="R12256" t="s">
        <v>83</v>
      </c>
      <c r="S12256" t="s">
        <v>83</v>
      </c>
      <c r="T12256" t="str">
        <f>_xlfn.XLOOKUP(A12256,MI_Match_Analysis!$A$2:$A$8,MI_Match_Analysis!$F$2:$F$8,"Not Found")</f>
        <v>Not Found</v>
      </c>
    </row>
    <row r="12257" spans="1:20" hidden="1" x14ac:dyDescent="0.3">
      <c r="A12257">
        <v>53</v>
      </c>
      <c r="B12257" s="1">
        <v>46152</v>
      </c>
      <c r="C12257" t="s">
        <v>162</v>
      </c>
      <c r="D12257" t="s">
        <v>63</v>
      </c>
      <c r="E12257" t="s">
        <v>41</v>
      </c>
      <c r="F12257" t="s">
        <v>53</v>
      </c>
      <c r="G12257">
        <v>2</v>
      </c>
      <c r="H12257">
        <v>0.6</v>
      </c>
      <c r="I12257" t="s">
        <v>98</v>
      </c>
      <c r="J12257" t="s">
        <v>76</v>
      </c>
      <c r="K12257">
        <v>1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 t="s">
        <v>83</v>
      </c>
      <c r="R12257" t="s">
        <v>83</v>
      </c>
      <c r="S12257" t="s">
        <v>83</v>
      </c>
      <c r="T12257" t="str">
        <f>_xlfn.XLOOKUP(A12257,MI_Match_Analysis!$A$2:$A$8,MI_Match_Analysis!$F$2:$F$8,"Not Found")</f>
        <v>Not Found</v>
      </c>
    </row>
    <row r="12258" spans="1:20" hidden="1" x14ac:dyDescent="0.3">
      <c r="A12258">
        <v>53</v>
      </c>
      <c r="B12258" s="1">
        <v>46152</v>
      </c>
      <c r="C12258" t="s">
        <v>162</v>
      </c>
      <c r="D12258" t="s">
        <v>63</v>
      </c>
      <c r="E12258" t="s">
        <v>41</v>
      </c>
      <c r="F12258" t="s">
        <v>53</v>
      </c>
      <c r="G12258">
        <v>2</v>
      </c>
      <c r="H12258">
        <v>1.1000000000000001</v>
      </c>
      <c r="I12258" t="s">
        <v>98</v>
      </c>
      <c r="J12258" t="s">
        <v>124</v>
      </c>
      <c r="K12258">
        <v>6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 t="s">
        <v>83</v>
      </c>
      <c r="R12258" t="s">
        <v>83</v>
      </c>
      <c r="S12258" t="s">
        <v>83</v>
      </c>
      <c r="T12258" t="str">
        <f>_xlfn.XLOOKUP(A12258,MI_Match_Analysis!$A$2:$A$8,MI_Match_Analysis!$F$2:$F$8,"Not Found")</f>
        <v>Not Found</v>
      </c>
    </row>
    <row r="12259" spans="1:20" hidden="1" x14ac:dyDescent="0.3">
      <c r="A12259">
        <v>53</v>
      </c>
      <c r="B12259" s="1">
        <v>46152</v>
      </c>
      <c r="C12259" t="s">
        <v>162</v>
      </c>
      <c r="D12259" t="s">
        <v>63</v>
      </c>
      <c r="E12259" t="s">
        <v>41</v>
      </c>
      <c r="F12259" t="s">
        <v>53</v>
      </c>
      <c r="G12259">
        <v>2</v>
      </c>
      <c r="H12259">
        <v>1.2</v>
      </c>
      <c r="I12259" t="s">
        <v>98</v>
      </c>
      <c r="J12259" t="s">
        <v>124</v>
      </c>
      <c r="K12259">
        <v>1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 t="s">
        <v>83</v>
      </c>
      <c r="R12259" t="s">
        <v>83</v>
      </c>
      <c r="S12259" t="s">
        <v>83</v>
      </c>
      <c r="T12259" t="str">
        <f>_xlfn.XLOOKUP(A12259,MI_Match_Analysis!$A$2:$A$8,MI_Match_Analysis!$F$2:$F$8,"Not Found")</f>
        <v>Not Found</v>
      </c>
    </row>
    <row r="12260" spans="1:20" hidden="1" x14ac:dyDescent="0.3">
      <c r="A12260">
        <v>53</v>
      </c>
      <c r="B12260" s="1">
        <v>46152</v>
      </c>
      <c r="C12260" t="s">
        <v>162</v>
      </c>
      <c r="D12260" t="s">
        <v>63</v>
      </c>
      <c r="E12260" t="s">
        <v>41</v>
      </c>
      <c r="F12260" t="s">
        <v>53</v>
      </c>
      <c r="G12260">
        <v>2</v>
      </c>
      <c r="H12260">
        <v>1.3</v>
      </c>
      <c r="I12260" t="s">
        <v>199</v>
      </c>
      <c r="J12260" t="s">
        <v>124</v>
      </c>
      <c r="K12260">
        <v>2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 t="s">
        <v>83</v>
      </c>
      <c r="R12260" t="s">
        <v>83</v>
      </c>
      <c r="S12260" t="s">
        <v>83</v>
      </c>
      <c r="T12260" t="str">
        <f>_xlfn.XLOOKUP(A12260,MI_Match_Analysis!$A$2:$A$8,MI_Match_Analysis!$F$2:$F$8,"Not Found")</f>
        <v>Not Found</v>
      </c>
    </row>
    <row r="12261" spans="1:20" hidden="1" x14ac:dyDescent="0.3">
      <c r="A12261">
        <v>53</v>
      </c>
      <c r="B12261" s="1">
        <v>46152</v>
      </c>
      <c r="C12261" t="s">
        <v>162</v>
      </c>
      <c r="D12261" t="s">
        <v>63</v>
      </c>
      <c r="E12261" t="s">
        <v>41</v>
      </c>
      <c r="F12261" t="s">
        <v>53</v>
      </c>
      <c r="G12261">
        <v>2</v>
      </c>
      <c r="H12261">
        <v>1.4</v>
      </c>
      <c r="I12261" t="s">
        <v>199</v>
      </c>
      <c r="J12261" t="s">
        <v>124</v>
      </c>
      <c r="K12261">
        <v>6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 t="s">
        <v>83</v>
      </c>
      <c r="R12261" t="s">
        <v>83</v>
      </c>
      <c r="S12261" t="s">
        <v>83</v>
      </c>
      <c r="T12261" t="str">
        <f>_xlfn.XLOOKUP(A12261,MI_Match_Analysis!$A$2:$A$8,MI_Match_Analysis!$F$2:$F$8,"Not Found")</f>
        <v>Not Found</v>
      </c>
    </row>
    <row r="12262" spans="1:20" hidden="1" x14ac:dyDescent="0.3">
      <c r="A12262">
        <v>53</v>
      </c>
      <c r="B12262" s="1">
        <v>46152</v>
      </c>
      <c r="C12262" t="s">
        <v>162</v>
      </c>
      <c r="D12262" t="s">
        <v>63</v>
      </c>
      <c r="E12262" t="s">
        <v>41</v>
      </c>
      <c r="F12262" t="s">
        <v>53</v>
      </c>
      <c r="G12262">
        <v>2</v>
      </c>
      <c r="H12262">
        <v>1.5</v>
      </c>
      <c r="I12262" t="s">
        <v>199</v>
      </c>
      <c r="J12262" t="s">
        <v>124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 t="s">
        <v>83</v>
      </c>
      <c r="R12262" t="s">
        <v>83</v>
      </c>
      <c r="S12262" t="s">
        <v>83</v>
      </c>
      <c r="T12262" t="str">
        <f>_xlfn.XLOOKUP(A12262,MI_Match_Analysis!$A$2:$A$8,MI_Match_Analysis!$F$2:$F$8,"Not Found")</f>
        <v>Not Found</v>
      </c>
    </row>
    <row r="12263" spans="1:20" hidden="1" x14ac:dyDescent="0.3">
      <c r="A12263">
        <v>53</v>
      </c>
      <c r="B12263" s="1">
        <v>46152</v>
      </c>
      <c r="C12263" t="s">
        <v>162</v>
      </c>
      <c r="D12263" t="s">
        <v>63</v>
      </c>
      <c r="E12263" t="s">
        <v>41</v>
      </c>
      <c r="F12263" t="s">
        <v>53</v>
      </c>
      <c r="G12263">
        <v>2</v>
      </c>
      <c r="H12263">
        <v>1.6</v>
      </c>
      <c r="I12263" t="s">
        <v>199</v>
      </c>
      <c r="J12263" t="s">
        <v>124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 t="s">
        <v>83</v>
      </c>
      <c r="R12263" t="s">
        <v>83</v>
      </c>
      <c r="S12263" t="s">
        <v>83</v>
      </c>
      <c r="T12263" t="str">
        <f>_xlfn.XLOOKUP(A12263,MI_Match_Analysis!$A$2:$A$8,MI_Match_Analysis!$F$2:$F$8,"Not Found")</f>
        <v>Not Found</v>
      </c>
    </row>
    <row r="12264" spans="1:20" hidden="1" x14ac:dyDescent="0.3">
      <c r="A12264">
        <v>53</v>
      </c>
      <c r="B12264" s="1">
        <v>46152</v>
      </c>
      <c r="C12264" t="s">
        <v>162</v>
      </c>
      <c r="D12264" t="s">
        <v>63</v>
      </c>
      <c r="E12264" t="s">
        <v>41</v>
      </c>
      <c r="F12264" t="s">
        <v>53</v>
      </c>
      <c r="G12264">
        <v>2</v>
      </c>
      <c r="H12264">
        <v>2.1</v>
      </c>
      <c r="I12264" t="s">
        <v>98</v>
      </c>
      <c r="J12264" t="s">
        <v>76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 t="s">
        <v>83</v>
      </c>
      <c r="R12264" t="s">
        <v>83</v>
      </c>
      <c r="S12264" t="s">
        <v>83</v>
      </c>
      <c r="T12264" t="str">
        <f>_xlfn.XLOOKUP(A12264,MI_Match_Analysis!$A$2:$A$8,MI_Match_Analysis!$F$2:$F$8,"Not Found")</f>
        <v>Not Found</v>
      </c>
    </row>
    <row r="12265" spans="1:20" hidden="1" x14ac:dyDescent="0.3">
      <c r="A12265">
        <v>53</v>
      </c>
      <c r="B12265" s="1">
        <v>46152</v>
      </c>
      <c r="C12265" t="s">
        <v>162</v>
      </c>
      <c r="D12265" t="s">
        <v>63</v>
      </c>
      <c r="E12265" t="s">
        <v>41</v>
      </c>
      <c r="F12265" t="s">
        <v>53</v>
      </c>
      <c r="G12265">
        <v>2</v>
      </c>
      <c r="H12265">
        <v>2.2000000000000002</v>
      </c>
      <c r="I12265" t="s">
        <v>98</v>
      </c>
      <c r="J12265" t="s">
        <v>76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 t="s">
        <v>83</v>
      </c>
      <c r="R12265" t="s">
        <v>83</v>
      </c>
      <c r="S12265" t="s">
        <v>83</v>
      </c>
      <c r="T12265" t="str">
        <f>_xlfn.XLOOKUP(A12265,MI_Match_Analysis!$A$2:$A$8,MI_Match_Analysis!$F$2:$F$8,"Not Found")</f>
        <v>Not Found</v>
      </c>
    </row>
    <row r="12266" spans="1:20" hidden="1" x14ac:dyDescent="0.3">
      <c r="A12266">
        <v>53</v>
      </c>
      <c r="B12266" s="1">
        <v>46152</v>
      </c>
      <c r="C12266" t="s">
        <v>162</v>
      </c>
      <c r="D12266" t="s">
        <v>63</v>
      </c>
      <c r="E12266" t="s">
        <v>41</v>
      </c>
      <c r="F12266" t="s">
        <v>53</v>
      </c>
      <c r="G12266">
        <v>2</v>
      </c>
      <c r="H12266">
        <v>2.2999999999999998</v>
      </c>
      <c r="I12266" t="s">
        <v>98</v>
      </c>
      <c r="J12266" t="s">
        <v>76</v>
      </c>
      <c r="K12266">
        <v>4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 t="s">
        <v>83</v>
      </c>
      <c r="R12266" t="s">
        <v>83</v>
      </c>
      <c r="S12266" t="s">
        <v>83</v>
      </c>
      <c r="T12266" t="str">
        <f>_xlfn.XLOOKUP(A12266,MI_Match_Analysis!$A$2:$A$8,MI_Match_Analysis!$F$2:$F$8,"Not Found")</f>
        <v>Not Found</v>
      </c>
    </row>
    <row r="12267" spans="1:20" hidden="1" x14ac:dyDescent="0.3">
      <c r="A12267">
        <v>53</v>
      </c>
      <c r="B12267" s="1">
        <v>46152</v>
      </c>
      <c r="C12267" t="s">
        <v>162</v>
      </c>
      <c r="D12267" t="s">
        <v>63</v>
      </c>
      <c r="E12267" t="s">
        <v>41</v>
      </c>
      <c r="F12267" t="s">
        <v>53</v>
      </c>
      <c r="G12267">
        <v>2</v>
      </c>
      <c r="H12267">
        <v>2.4</v>
      </c>
      <c r="I12267" t="s">
        <v>98</v>
      </c>
      <c r="J12267" t="s">
        <v>76</v>
      </c>
      <c r="K12267">
        <v>1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 t="s">
        <v>83</v>
      </c>
      <c r="R12267" t="s">
        <v>83</v>
      </c>
      <c r="S12267" t="s">
        <v>83</v>
      </c>
      <c r="T12267" t="str">
        <f>_xlfn.XLOOKUP(A12267,MI_Match_Analysis!$A$2:$A$8,MI_Match_Analysis!$F$2:$F$8,"Not Found")</f>
        <v>Not Found</v>
      </c>
    </row>
    <row r="12268" spans="1:20" hidden="1" x14ac:dyDescent="0.3">
      <c r="A12268">
        <v>53</v>
      </c>
      <c r="B12268" s="1">
        <v>46152</v>
      </c>
      <c r="C12268" t="s">
        <v>162</v>
      </c>
      <c r="D12268" t="s">
        <v>63</v>
      </c>
      <c r="E12268" t="s">
        <v>41</v>
      </c>
      <c r="F12268" t="s">
        <v>53</v>
      </c>
      <c r="G12268">
        <v>2</v>
      </c>
      <c r="H12268">
        <v>2.5</v>
      </c>
      <c r="I12268" t="s">
        <v>199</v>
      </c>
      <c r="J12268" t="s">
        <v>76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 t="s">
        <v>83</v>
      </c>
      <c r="R12268" t="s">
        <v>83</v>
      </c>
      <c r="S12268" t="s">
        <v>83</v>
      </c>
      <c r="T12268" t="str">
        <f>_xlfn.XLOOKUP(A12268,MI_Match_Analysis!$A$2:$A$8,MI_Match_Analysis!$F$2:$F$8,"Not Found")</f>
        <v>Not Found</v>
      </c>
    </row>
    <row r="12269" spans="1:20" hidden="1" x14ac:dyDescent="0.3">
      <c r="A12269">
        <v>53</v>
      </c>
      <c r="B12269" s="1">
        <v>46152</v>
      </c>
      <c r="C12269" t="s">
        <v>162</v>
      </c>
      <c r="D12269" t="s">
        <v>63</v>
      </c>
      <c r="E12269" t="s">
        <v>41</v>
      </c>
      <c r="F12269" t="s">
        <v>53</v>
      </c>
      <c r="G12269">
        <v>2</v>
      </c>
      <c r="H12269">
        <v>2.6</v>
      </c>
      <c r="I12269" t="s">
        <v>199</v>
      </c>
      <c r="J12269" t="s">
        <v>76</v>
      </c>
      <c r="K12269">
        <v>4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 t="s">
        <v>83</v>
      </c>
      <c r="R12269" t="s">
        <v>83</v>
      </c>
      <c r="S12269" t="s">
        <v>83</v>
      </c>
      <c r="T12269" t="str">
        <f>_xlfn.XLOOKUP(A12269,MI_Match_Analysis!$A$2:$A$8,MI_Match_Analysis!$F$2:$F$8,"Not Found")</f>
        <v>Not Found</v>
      </c>
    </row>
    <row r="12270" spans="1:20" hidden="1" x14ac:dyDescent="0.3">
      <c r="A12270">
        <v>53</v>
      </c>
      <c r="B12270" s="1">
        <v>46152</v>
      </c>
      <c r="C12270" t="s">
        <v>162</v>
      </c>
      <c r="D12270" t="s">
        <v>63</v>
      </c>
      <c r="E12270" t="s">
        <v>41</v>
      </c>
      <c r="F12270" t="s">
        <v>53</v>
      </c>
      <c r="G12270">
        <v>2</v>
      </c>
      <c r="H12270">
        <v>3.1</v>
      </c>
      <c r="I12270" t="s">
        <v>98</v>
      </c>
      <c r="J12270" t="s">
        <v>254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 t="s">
        <v>83</v>
      </c>
      <c r="R12270" t="s">
        <v>83</v>
      </c>
      <c r="S12270" t="s">
        <v>83</v>
      </c>
      <c r="T12270" t="str">
        <f>_xlfn.XLOOKUP(A12270,MI_Match_Analysis!$A$2:$A$8,MI_Match_Analysis!$F$2:$F$8,"Not Found")</f>
        <v>Not Found</v>
      </c>
    </row>
    <row r="12271" spans="1:20" hidden="1" x14ac:dyDescent="0.3">
      <c r="A12271">
        <v>53</v>
      </c>
      <c r="B12271" s="1">
        <v>46152</v>
      </c>
      <c r="C12271" t="s">
        <v>162</v>
      </c>
      <c r="D12271" t="s">
        <v>63</v>
      </c>
      <c r="E12271" t="s">
        <v>41</v>
      </c>
      <c r="F12271" t="s">
        <v>53</v>
      </c>
      <c r="G12271">
        <v>2</v>
      </c>
      <c r="H12271">
        <v>3.2</v>
      </c>
      <c r="I12271" t="s">
        <v>98</v>
      </c>
      <c r="J12271" t="s">
        <v>254</v>
      </c>
      <c r="K12271">
        <v>4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 t="s">
        <v>83</v>
      </c>
      <c r="R12271" t="s">
        <v>83</v>
      </c>
      <c r="S12271" t="s">
        <v>83</v>
      </c>
      <c r="T12271" t="str">
        <f>_xlfn.XLOOKUP(A12271,MI_Match_Analysis!$A$2:$A$8,MI_Match_Analysis!$F$2:$F$8,"Not Found")</f>
        <v>Not Found</v>
      </c>
    </row>
    <row r="12272" spans="1:20" hidden="1" x14ac:dyDescent="0.3">
      <c r="A12272">
        <v>53</v>
      </c>
      <c r="B12272" s="1">
        <v>46152</v>
      </c>
      <c r="C12272" t="s">
        <v>162</v>
      </c>
      <c r="D12272" t="s">
        <v>63</v>
      </c>
      <c r="E12272" t="s">
        <v>41</v>
      </c>
      <c r="F12272" t="s">
        <v>53</v>
      </c>
      <c r="G12272">
        <v>2</v>
      </c>
      <c r="H12272">
        <v>3.3</v>
      </c>
      <c r="I12272" t="s">
        <v>98</v>
      </c>
      <c r="J12272" t="s">
        <v>254</v>
      </c>
      <c r="K12272">
        <v>6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 t="s">
        <v>83</v>
      </c>
      <c r="R12272" t="s">
        <v>83</v>
      </c>
      <c r="S12272" t="s">
        <v>83</v>
      </c>
      <c r="T12272" t="str">
        <f>_xlfn.XLOOKUP(A12272,MI_Match_Analysis!$A$2:$A$8,MI_Match_Analysis!$F$2:$F$8,"Not Found")</f>
        <v>Not Found</v>
      </c>
    </row>
    <row r="12273" spans="1:20" hidden="1" x14ac:dyDescent="0.3">
      <c r="A12273">
        <v>53</v>
      </c>
      <c r="B12273" s="1">
        <v>46152</v>
      </c>
      <c r="C12273" t="s">
        <v>162</v>
      </c>
      <c r="D12273" t="s">
        <v>63</v>
      </c>
      <c r="E12273" t="s">
        <v>41</v>
      </c>
      <c r="F12273" t="s">
        <v>53</v>
      </c>
      <c r="G12273">
        <v>2</v>
      </c>
      <c r="H12273">
        <v>3.4</v>
      </c>
      <c r="I12273" t="s">
        <v>98</v>
      </c>
      <c r="J12273" t="s">
        <v>254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 t="s">
        <v>167</v>
      </c>
      <c r="R12273" t="s">
        <v>98</v>
      </c>
      <c r="S12273" t="s">
        <v>83</v>
      </c>
      <c r="T12273" t="str">
        <f>_xlfn.XLOOKUP(A12273,MI_Match_Analysis!$A$2:$A$8,MI_Match_Analysis!$F$2:$F$8,"Not Found")</f>
        <v>Not Found</v>
      </c>
    </row>
    <row r="12274" spans="1:20" hidden="1" x14ac:dyDescent="0.3">
      <c r="A12274">
        <v>53</v>
      </c>
      <c r="B12274" s="1">
        <v>46152</v>
      </c>
      <c r="C12274" t="s">
        <v>162</v>
      </c>
      <c r="D12274" t="s">
        <v>63</v>
      </c>
      <c r="E12274" t="s">
        <v>41</v>
      </c>
      <c r="F12274" t="s">
        <v>53</v>
      </c>
      <c r="G12274">
        <v>2</v>
      </c>
      <c r="H12274">
        <v>3.5</v>
      </c>
      <c r="I12274" t="s">
        <v>295</v>
      </c>
      <c r="J12274" t="s">
        <v>254</v>
      </c>
      <c r="K12274">
        <v>1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 t="s">
        <v>83</v>
      </c>
      <c r="R12274" t="s">
        <v>83</v>
      </c>
      <c r="S12274" t="s">
        <v>83</v>
      </c>
      <c r="T12274" t="str">
        <f>_xlfn.XLOOKUP(A12274,MI_Match_Analysis!$A$2:$A$8,MI_Match_Analysis!$F$2:$F$8,"Not Found")</f>
        <v>Not Found</v>
      </c>
    </row>
    <row r="12275" spans="1:20" hidden="1" x14ac:dyDescent="0.3">
      <c r="A12275">
        <v>53</v>
      </c>
      <c r="B12275" s="1">
        <v>46152</v>
      </c>
      <c r="C12275" t="s">
        <v>162</v>
      </c>
      <c r="D12275" t="s">
        <v>63</v>
      </c>
      <c r="E12275" t="s">
        <v>41</v>
      </c>
      <c r="F12275" t="s">
        <v>53</v>
      </c>
      <c r="G12275">
        <v>2</v>
      </c>
      <c r="H12275">
        <v>3.6</v>
      </c>
      <c r="I12275" t="s">
        <v>199</v>
      </c>
      <c r="J12275" t="s">
        <v>254</v>
      </c>
      <c r="K12275">
        <v>1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 t="s">
        <v>83</v>
      </c>
      <c r="R12275" t="s">
        <v>83</v>
      </c>
      <c r="S12275" t="s">
        <v>83</v>
      </c>
      <c r="T12275" t="str">
        <f>_xlfn.XLOOKUP(A12275,MI_Match_Analysis!$A$2:$A$8,MI_Match_Analysis!$F$2:$F$8,"Not Found")</f>
        <v>Not Found</v>
      </c>
    </row>
    <row r="12276" spans="1:20" hidden="1" x14ac:dyDescent="0.3">
      <c r="A12276">
        <v>53</v>
      </c>
      <c r="B12276" s="1">
        <v>46152</v>
      </c>
      <c r="C12276" t="s">
        <v>162</v>
      </c>
      <c r="D12276" t="s">
        <v>63</v>
      </c>
      <c r="E12276" t="s">
        <v>41</v>
      </c>
      <c r="F12276" t="s">
        <v>53</v>
      </c>
      <c r="G12276">
        <v>2</v>
      </c>
      <c r="H12276">
        <v>4.0999999999999996</v>
      </c>
      <c r="I12276" t="s">
        <v>199</v>
      </c>
      <c r="J12276" t="s">
        <v>256</v>
      </c>
      <c r="K12276">
        <v>6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 t="s">
        <v>83</v>
      </c>
      <c r="R12276" t="s">
        <v>83</v>
      </c>
      <c r="S12276" t="s">
        <v>83</v>
      </c>
      <c r="T12276" t="str">
        <f>_xlfn.XLOOKUP(A12276,MI_Match_Analysis!$A$2:$A$8,MI_Match_Analysis!$F$2:$F$8,"Not Found")</f>
        <v>Not Found</v>
      </c>
    </row>
    <row r="12277" spans="1:20" hidden="1" x14ac:dyDescent="0.3">
      <c r="A12277">
        <v>53</v>
      </c>
      <c r="B12277" s="1">
        <v>46152</v>
      </c>
      <c r="C12277" t="s">
        <v>162</v>
      </c>
      <c r="D12277" t="s">
        <v>63</v>
      </c>
      <c r="E12277" t="s">
        <v>41</v>
      </c>
      <c r="F12277" t="s">
        <v>53</v>
      </c>
      <c r="G12277">
        <v>2</v>
      </c>
      <c r="H12277">
        <v>4.2</v>
      </c>
      <c r="I12277" t="s">
        <v>199</v>
      </c>
      <c r="J12277" t="s">
        <v>256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 t="s">
        <v>83</v>
      </c>
      <c r="R12277" t="s">
        <v>83</v>
      </c>
      <c r="S12277" t="s">
        <v>83</v>
      </c>
      <c r="T12277" t="str">
        <f>_xlfn.XLOOKUP(A12277,MI_Match_Analysis!$A$2:$A$8,MI_Match_Analysis!$F$2:$F$8,"Not Found")</f>
        <v>Not Found</v>
      </c>
    </row>
    <row r="12278" spans="1:20" hidden="1" x14ac:dyDescent="0.3">
      <c r="A12278">
        <v>53</v>
      </c>
      <c r="B12278" s="1">
        <v>46152</v>
      </c>
      <c r="C12278" t="s">
        <v>162</v>
      </c>
      <c r="D12278" t="s">
        <v>63</v>
      </c>
      <c r="E12278" t="s">
        <v>41</v>
      </c>
      <c r="F12278" t="s">
        <v>53</v>
      </c>
      <c r="G12278">
        <v>2</v>
      </c>
      <c r="H12278">
        <v>4.3</v>
      </c>
      <c r="I12278" t="s">
        <v>199</v>
      </c>
      <c r="J12278" t="s">
        <v>256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 t="s">
        <v>83</v>
      </c>
      <c r="R12278" t="s">
        <v>83</v>
      </c>
      <c r="S12278" t="s">
        <v>83</v>
      </c>
      <c r="T12278" t="str">
        <f>_xlfn.XLOOKUP(A12278,MI_Match_Analysis!$A$2:$A$8,MI_Match_Analysis!$F$2:$F$8,"Not Found")</f>
        <v>Not Found</v>
      </c>
    </row>
    <row r="12279" spans="1:20" hidden="1" x14ac:dyDescent="0.3">
      <c r="A12279">
        <v>53</v>
      </c>
      <c r="B12279" s="1">
        <v>46152</v>
      </c>
      <c r="C12279" t="s">
        <v>162</v>
      </c>
      <c r="D12279" t="s">
        <v>63</v>
      </c>
      <c r="E12279" t="s">
        <v>41</v>
      </c>
      <c r="F12279" t="s">
        <v>53</v>
      </c>
      <c r="G12279">
        <v>2</v>
      </c>
      <c r="H12279">
        <v>4.4000000000000004</v>
      </c>
      <c r="I12279" t="s">
        <v>295</v>
      </c>
      <c r="J12279" t="s">
        <v>256</v>
      </c>
      <c r="K12279">
        <v>6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 t="s">
        <v>83</v>
      </c>
      <c r="R12279" t="s">
        <v>83</v>
      </c>
      <c r="S12279" t="s">
        <v>83</v>
      </c>
      <c r="T12279" t="str">
        <f>_xlfn.XLOOKUP(A12279,MI_Match_Analysis!$A$2:$A$8,MI_Match_Analysis!$F$2:$F$8,"Not Found")</f>
        <v>Not Found</v>
      </c>
    </row>
    <row r="12280" spans="1:20" hidden="1" x14ac:dyDescent="0.3">
      <c r="A12280">
        <v>53</v>
      </c>
      <c r="B12280" s="1">
        <v>46152</v>
      </c>
      <c r="C12280" t="s">
        <v>162</v>
      </c>
      <c r="D12280" t="s">
        <v>63</v>
      </c>
      <c r="E12280" t="s">
        <v>41</v>
      </c>
      <c r="F12280" t="s">
        <v>53</v>
      </c>
      <c r="G12280">
        <v>2</v>
      </c>
      <c r="H12280">
        <v>4.5</v>
      </c>
      <c r="I12280" t="s">
        <v>295</v>
      </c>
      <c r="J12280" t="s">
        <v>256</v>
      </c>
      <c r="K12280">
        <v>6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 t="s">
        <v>83</v>
      </c>
      <c r="R12280" t="s">
        <v>83</v>
      </c>
      <c r="S12280" t="s">
        <v>83</v>
      </c>
      <c r="T12280" t="str">
        <f>_xlfn.XLOOKUP(A12280,MI_Match_Analysis!$A$2:$A$8,MI_Match_Analysis!$F$2:$F$8,"Not Found")</f>
        <v>Not Found</v>
      </c>
    </row>
    <row r="12281" spans="1:20" hidden="1" x14ac:dyDescent="0.3">
      <c r="A12281">
        <v>53</v>
      </c>
      <c r="B12281" s="1">
        <v>46152</v>
      </c>
      <c r="C12281" t="s">
        <v>162</v>
      </c>
      <c r="D12281" t="s">
        <v>63</v>
      </c>
      <c r="E12281" t="s">
        <v>41</v>
      </c>
      <c r="F12281" t="s">
        <v>53</v>
      </c>
      <c r="G12281">
        <v>2</v>
      </c>
      <c r="H12281">
        <v>4.5999999999999996</v>
      </c>
      <c r="I12281" t="s">
        <v>295</v>
      </c>
      <c r="J12281" t="s">
        <v>256</v>
      </c>
      <c r="K12281">
        <v>6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 t="s">
        <v>83</v>
      </c>
      <c r="R12281" t="s">
        <v>83</v>
      </c>
      <c r="S12281" t="s">
        <v>83</v>
      </c>
      <c r="T12281" t="str">
        <f>_xlfn.XLOOKUP(A12281,MI_Match_Analysis!$A$2:$A$8,MI_Match_Analysis!$F$2:$F$8,"Not Found")</f>
        <v>Not Found</v>
      </c>
    </row>
    <row r="12282" spans="1:20" hidden="1" x14ac:dyDescent="0.3">
      <c r="A12282">
        <v>53</v>
      </c>
      <c r="B12282" s="1">
        <v>46152</v>
      </c>
      <c r="C12282" t="s">
        <v>162</v>
      </c>
      <c r="D12282" t="s">
        <v>63</v>
      </c>
      <c r="E12282" t="s">
        <v>41</v>
      </c>
      <c r="F12282" t="s">
        <v>53</v>
      </c>
      <c r="G12282">
        <v>2</v>
      </c>
      <c r="H12282">
        <v>5.0999999999999996</v>
      </c>
      <c r="I12282" t="s">
        <v>199</v>
      </c>
      <c r="J12282" t="s">
        <v>254</v>
      </c>
      <c r="K12282">
        <v>1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 t="s">
        <v>83</v>
      </c>
      <c r="R12282" t="s">
        <v>83</v>
      </c>
      <c r="S12282" t="s">
        <v>83</v>
      </c>
      <c r="T12282" t="str">
        <f>_xlfn.XLOOKUP(A12282,MI_Match_Analysis!$A$2:$A$8,MI_Match_Analysis!$F$2:$F$8,"Not Found")</f>
        <v>Not Found</v>
      </c>
    </row>
    <row r="12283" spans="1:20" hidden="1" x14ac:dyDescent="0.3">
      <c r="A12283">
        <v>53</v>
      </c>
      <c r="B12283" s="1">
        <v>46152</v>
      </c>
      <c r="C12283" t="s">
        <v>162</v>
      </c>
      <c r="D12283" t="s">
        <v>63</v>
      </c>
      <c r="E12283" t="s">
        <v>41</v>
      </c>
      <c r="F12283" t="s">
        <v>53</v>
      </c>
      <c r="G12283">
        <v>2</v>
      </c>
      <c r="H12283">
        <v>5.2</v>
      </c>
      <c r="I12283" t="s">
        <v>295</v>
      </c>
      <c r="J12283" t="s">
        <v>254</v>
      </c>
      <c r="K12283">
        <v>6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 t="s">
        <v>83</v>
      </c>
      <c r="R12283" t="s">
        <v>83</v>
      </c>
      <c r="S12283" t="s">
        <v>83</v>
      </c>
      <c r="T12283" t="str">
        <f>_xlfn.XLOOKUP(A12283,MI_Match_Analysis!$A$2:$A$8,MI_Match_Analysis!$F$2:$F$8,"Not Found")</f>
        <v>Not Found</v>
      </c>
    </row>
    <row r="12284" spans="1:20" hidden="1" x14ac:dyDescent="0.3">
      <c r="A12284">
        <v>53</v>
      </c>
      <c r="B12284" s="1">
        <v>46152</v>
      </c>
      <c r="C12284" t="s">
        <v>162</v>
      </c>
      <c r="D12284" t="s">
        <v>63</v>
      </c>
      <c r="E12284" t="s">
        <v>41</v>
      </c>
      <c r="F12284" t="s">
        <v>53</v>
      </c>
      <c r="G12284">
        <v>2</v>
      </c>
      <c r="H12284">
        <v>5.3</v>
      </c>
      <c r="I12284" t="s">
        <v>295</v>
      </c>
      <c r="J12284" t="s">
        <v>254</v>
      </c>
      <c r="K12284">
        <v>0</v>
      </c>
      <c r="L12284">
        <v>1</v>
      </c>
      <c r="M12284">
        <v>1</v>
      </c>
      <c r="N12284">
        <v>0</v>
      </c>
      <c r="O12284">
        <v>0</v>
      </c>
      <c r="P12284">
        <v>0</v>
      </c>
      <c r="Q12284" t="s">
        <v>83</v>
      </c>
      <c r="R12284" t="s">
        <v>83</v>
      </c>
      <c r="S12284" t="s">
        <v>83</v>
      </c>
      <c r="T12284" t="str">
        <f>_xlfn.XLOOKUP(A12284,MI_Match_Analysis!$A$2:$A$8,MI_Match_Analysis!$F$2:$F$8,"Not Found")</f>
        <v>Not Found</v>
      </c>
    </row>
    <row r="12285" spans="1:20" hidden="1" x14ac:dyDescent="0.3">
      <c r="A12285">
        <v>53</v>
      </c>
      <c r="B12285" s="1">
        <v>46152</v>
      </c>
      <c r="C12285" t="s">
        <v>162</v>
      </c>
      <c r="D12285" t="s">
        <v>63</v>
      </c>
      <c r="E12285" t="s">
        <v>41</v>
      </c>
      <c r="F12285" t="s">
        <v>53</v>
      </c>
      <c r="G12285">
        <v>2</v>
      </c>
      <c r="H12285">
        <v>5.3</v>
      </c>
      <c r="I12285" t="s">
        <v>295</v>
      </c>
      <c r="J12285" t="s">
        <v>254</v>
      </c>
      <c r="K12285">
        <v>6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 t="s">
        <v>83</v>
      </c>
      <c r="R12285" t="s">
        <v>83</v>
      </c>
      <c r="S12285" t="s">
        <v>83</v>
      </c>
      <c r="T12285" t="str">
        <f>_xlfn.XLOOKUP(A12285,MI_Match_Analysis!$A$2:$A$8,MI_Match_Analysis!$F$2:$F$8,"Not Found")</f>
        <v>Not Found</v>
      </c>
    </row>
    <row r="12286" spans="1:20" hidden="1" x14ac:dyDescent="0.3">
      <c r="A12286">
        <v>53</v>
      </c>
      <c r="B12286" s="1">
        <v>46152</v>
      </c>
      <c r="C12286" t="s">
        <v>162</v>
      </c>
      <c r="D12286" t="s">
        <v>63</v>
      </c>
      <c r="E12286" t="s">
        <v>41</v>
      </c>
      <c r="F12286" t="s">
        <v>53</v>
      </c>
      <c r="G12286">
        <v>2</v>
      </c>
      <c r="H12286">
        <v>5.4</v>
      </c>
      <c r="I12286" t="s">
        <v>295</v>
      </c>
      <c r="J12286" t="s">
        <v>254</v>
      </c>
      <c r="K12286">
        <v>4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 t="s">
        <v>83</v>
      </c>
      <c r="R12286" t="s">
        <v>83</v>
      </c>
      <c r="S12286" t="s">
        <v>83</v>
      </c>
      <c r="T12286" t="str">
        <f>_xlfn.XLOOKUP(A12286,MI_Match_Analysis!$A$2:$A$8,MI_Match_Analysis!$F$2:$F$8,"Not Found")</f>
        <v>Not Found</v>
      </c>
    </row>
    <row r="12287" spans="1:20" hidden="1" x14ac:dyDescent="0.3">
      <c r="A12287">
        <v>53</v>
      </c>
      <c r="B12287" s="1">
        <v>46152</v>
      </c>
      <c r="C12287" t="s">
        <v>162</v>
      </c>
      <c r="D12287" t="s">
        <v>63</v>
      </c>
      <c r="E12287" t="s">
        <v>41</v>
      </c>
      <c r="F12287" t="s">
        <v>53</v>
      </c>
      <c r="G12287">
        <v>2</v>
      </c>
      <c r="H12287">
        <v>5.5</v>
      </c>
      <c r="I12287" t="s">
        <v>295</v>
      </c>
      <c r="J12287" t="s">
        <v>254</v>
      </c>
      <c r="K12287">
        <v>6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 t="s">
        <v>83</v>
      </c>
      <c r="R12287" t="s">
        <v>83</v>
      </c>
      <c r="S12287" t="s">
        <v>83</v>
      </c>
      <c r="T12287" t="str">
        <f>_xlfn.XLOOKUP(A12287,MI_Match_Analysis!$A$2:$A$8,MI_Match_Analysis!$F$2:$F$8,"Not Found")</f>
        <v>Not Found</v>
      </c>
    </row>
    <row r="12288" spans="1:20" hidden="1" x14ac:dyDescent="0.3">
      <c r="A12288">
        <v>53</v>
      </c>
      <c r="B12288" s="1">
        <v>46152</v>
      </c>
      <c r="C12288" t="s">
        <v>162</v>
      </c>
      <c r="D12288" t="s">
        <v>63</v>
      </c>
      <c r="E12288" t="s">
        <v>41</v>
      </c>
      <c r="F12288" t="s">
        <v>53</v>
      </c>
      <c r="G12288">
        <v>2</v>
      </c>
      <c r="H12288">
        <v>5.6</v>
      </c>
      <c r="I12288" t="s">
        <v>295</v>
      </c>
      <c r="J12288" t="s">
        <v>254</v>
      </c>
      <c r="K12288">
        <v>1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 t="s">
        <v>83</v>
      </c>
      <c r="R12288" t="s">
        <v>83</v>
      </c>
      <c r="S12288" t="s">
        <v>83</v>
      </c>
      <c r="T12288" t="str">
        <f>_xlfn.XLOOKUP(A12288,MI_Match_Analysis!$A$2:$A$8,MI_Match_Analysis!$F$2:$F$8,"Not Found")</f>
        <v>Not Found</v>
      </c>
    </row>
    <row r="12289" spans="1:20" hidden="1" x14ac:dyDescent="0.3">
      <c r="A12289">
        <v>53</v>
      </c>
      <c r="B12289" s="1">
        <v>46152</v>
      </c>
      <c r="C12289" t="s">
        <v>162</v>
      </c>
      <c r="D12289" t="s">
        <v>63</v>
      </c>
      <c r="E12289" t="s">
        <v>41</v>
      </c>
      <c r="F12289" t="s">
        <v>53</v>
      </c>
      <c r="G12289">
        <v>2</v>
      </c>
      <c r="H12289">
        <v>6.1</v>
      </c>
      <c r="I12289" t="s">
        <v>295</v>
      </c>
      <c r="J12289" t="s">
        <v>76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 t="s">
        <v>83</v>
      </c>
      <c r="R12289" t="s">
        <v>83</v>
      </c>
      <c r="S12289" t="s">
        <v>83</v>
      </c>
      <c r="T12289" t="str">
        <f>_xlfn.XLOOKUP(A12289,MI_Match_Analysis!$A$2:$A$8,MI_Match_Analysis!$F$2:$F$8,"Not Found")</f>
        <v>Not Found</v>
      </c>
    </row>
    <row r="12290" spans="1:20" hidden="1" x14ac:dyDescent="0.3">
      <c r="A12290">
        <v>53</v>
      </c>
      <c r="B12290" s="1">
        <v>46152</v>
      </c>
      <c r="C12290" t="s">
        <v>162</v>
      </c>
      <c r="D12290" t="s">
        <v>63</v>
      </c>
      <c r="E12290" t="s">
        <v>41</v>
      </c>
      <c r="F12290" t="s">
        <v>53</v>
      </c>
      <c r="G12290">
        <v>2</v>
      </c>
      <c r="H12290">
        <v>6.2</v>
      </c>
      <c r="I12290" t="s">
        <v>295</v>
      </c>
      <c r="J12290" t="s">
        <v>76</v>
      </c>
      <c r="K12290">
        <v>6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 t="s">
        <v>83</v>
      </c>
      <c r="R12290" t="s">
        <v>83</v>
      </c>
      <c r="S12290" t="s">
        <v>83</v>
      </c>
      <c r="T12290" t="str">
        <f>_xlfn.XLOOKUP(A12290,MI_Match_Analysis!$A$2:$A$8,MI_Match_Analysis!$F$2:$F$8,"Not Found")</f>
        <v>Not Found</v>
      </c>
    </row>
    <row r="12291" spans="1:20" hidden="1" x14ac:dyDescent="0.3">
      <c r="A12291">
        <v>53</v>
      </c>
      <c r="B12291" s="1">
        <v>46152</v>
      </c>
      <c r="C12291" t="s">
        <v>162</v>
      </c>
      <c r="D12291" t="s">
        <v>63</v>
      </c>
      <c r="E12291" t="s">
        <v>41</v>
      </c>
      <c r="F12291" t="s">
        <v>53</v>
      </c>
      <c r="G12291">
        <v>2</v>
      </c>
      <c r="H12291">
        <v>6.3</v>
      </c>
      <c r="I12291" t="s">
        <v>295</v>
      </c>
      <c r="J12291" t="s">
        <v>76</v>
      </c>
      <c r="K12291">
        <v>1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 t="s">
        <v>83</v>
      </c>
      <c r="R12291" t="s">
        <v>83</v>
      </c>
      <c r="S12291" t="s">
        <v>83</v>
      </c>
      <c r="T12291" t="str">
        <f>_xlfn.XLOOKUP(A12291,MI_Match_Analysis!$A$2:$A$8,MI_Match_Analysis!$F$2:$F$8,"Not Found")</f>
        <v>Not Found</v>
      </c>
    </row>
    <row r="12292" spans="1:20" hidden="1" x14ac:dyDescent="0.3">
      <c r="A12292">
        <v>53</v>
      </c>
      <c r="B12292" s="1">
        <v>46152</v>
      </c>
      <c r="C12292" t="s">
        <v>162</v>
      </c>
      <c r="D12292" t="s">
        <v>63</v>
      </c>
      <c r="E12292" t="s">
        <v>41</v>
      </c>
      <c r="F12292" t="s">
        <v>53</v>
      </c>
      <c r="G12292">
        <v>2</v>
      </c>
      <c r="H12292">
        <v>6.4</v>
      </c>
      <c r="I12292" t="s">
        <v>199</v>
      </c>
      <c r="J12292" t="s">
        <v>76</v>
      </c>
      <c r="K12292">
        <v>2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 t="s">
        <v>83</v>
      </c>
      <c r="R12292" t="s">
        <v>83</v>
      </c>
      <c r="S12292" t="s">
        <v>83</v>
      </c>
      <c r="T12292" t="str">
        <f>_xlfn.XLOOKUP(A12292,MI_Match_Analysis!$A$2:$A$8,MI_Match_Analysis!$F$2:$F$8,"Not Found")</f>
        <v>Not Found</v>
      </c>
    </row>
    <row r="12293" spans="1:20" hidden="1" x14ac:dyDescent="0.3">
      <c r="A12293">
        <v>53</v>
      </c>
      <c r="B12293" s="1">
        <v>46152</v>
      </c>
      <c r="C12293" t="s">
        <v>162</v>
      </c>
      <c r="D12293" t="s">
        <v>63</v>
      </c>
      <c r="E12293" t="s">
        <v>41</v>
      </c>
      <c r="F12293" t="s">
        <v>53</v>
      </c>
      <c r="G12293">
        <v>2</v>
      </c>
      <c r="H12293">
        <v>6.5</v>
      </c>
      <c r="I12293" t="s">
        <v>199</v>
      </c>
      <c r="J12293" t="s">
        <v>76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 t="s">
        <v>83</v>
      </c>
      <c r="R12293" t="s">
        <v>83</v>
      </c>
      <c r="S12293" t="s">
        <v>83</v>
      </c>
      <c r="T12293" t="str">
        <f>_xlfn.XLOOKUP(A12293,MI_Match_Analysis!$A$2:$A$8,MI_Match_Analysis!$F$2:$F$8,"Not Found")</f>
        <v>Not Found</v>
      </c>
    </row>
    <row r="12294" spans="1:20" hidden="1" x14ac:dyDescent="0.3">
      <c r="A12294">
        <v>53</v>
      </c>
      <c r="B12294" s="1">
        <v>46152</v>
      </c>
      <c r="C12294" t="s">
        <v>162</v>
      </c>
      <c r="D12294" t="s">
        <v>63</v>
      </c>
      <c r="E12294" t="s">
        <v>41</v>
      </c>
      <c r="F12294" t="s">
        <v>53</v>
      </c>
      <c r="G12294">
        <v>2</v>
      </c>
      <c r="H12294">
        <v>6.6</v>
      </c>
      <c r="I12294" t="s">
        <v>295</v>
      </c>
      <c r="J12294" t="s">
        <v>76</v>
      </c>
      <c r="K12294">
        <v>1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 t="s">
        <v>83</v>
      </c>
      <c r="R12294" t="s">
        <v>83</v>
      </c>
      <c r="S12294" t="s">
        <v>83</v>
      </c>
      <c r="T12294" t="str">
        <f>_xlfn.XLOOKUP(A12294,MI_Match_Analysis!$A$2:$A$8,MI_Match_Analysis!$F$2:$F$8,"Not Found")</f>
        <v>Not Found</v>
      </c>
    </row>
    <row r="12295" spans="1:20" hidden="1" x14ac:dyDescent="0.3">
      <c r="A12295">
        <v>53</v>
      </c>
      <c r="B12295" s="1">
        <v>46152</v>
      </c>
      <c r="C12295" t="s">
        <v>162</v>
      </c>
      <c r="D12295" t="s">
        <v>63</v>
      </c>
      <c r="E12295" t="s">
        <v>41</v>
      </c>
      <c r="F12295" t="s">
        <v>53</v>
      </c>
      <c r="G12295">
        <v>2</v>
      </c>
      <c r="H12295">
        <v>7.1</v>
      </c>
      <c r="I12295" t="s">
        <v>295</v>
      </c>
      <c r="J12295" t="s">
        <v>236</v>
      </c>
      <c r="K12295">
        <v>4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 t="s">
        <v>83</v>
      </c>
      <c r="R12295" t="s">
        <v>83</v>
      </c>
      <c r="S12295" t="s">
        <v>83</v>
      </c>
      <c r="T12295" t="str">
        <f>_xlfn.XLOOKUP(A12295,MI_Match_Analysis!$A$2:$A$8,MI_Match_Analysis!$F$2:$F$8,"Not Found")</f>
        <v>Not Found</v>
      </c>
    </row>
    <row r="12296" spans="1:20" hidden="1" x14ac:dyDescent="0.3">
      <c r="A12296">
        <v>53</v>
      </c>
      <c r="B12296" s="1">
        <v>46152</v>
      </c>
      <c r="C12296" t="s">
        <v>162</v>
      </c>
      <c r="D12296" t="s">
        <v>63</v>
      </c>
      <c r="E12296" t="s">
        <v>41</v>
      </c>
      <c r="F12296" t="s">
        <v>53</v>
      </c>
      <c r="G12296">
        <v>2</v>
      </c>
      <c r="H12296">
        <v>7.2</v>
      </c>
      <c r="I12296" t="s">
        <v>295</v>
      </c>
      <c r="J12296" t="s">
        <v>236</v>
      </c>
      <c r="K12296">
        <v>6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 t="s">
        <v>83</v>
      </c>
      <c r="R12296" t="s">
        <v>83</v>
      </c>
      <c r="S12296" t="s">
        <v>83</v>
      </c>
      <c r="T12296" t="str">
        <f>_xlfn.XLOOKUP(A12296,MI_Match_Analysis!$A$2:$A$8,MI_Match_Analysis!$F$2:$F$8,"Not Found")</f>
        <v>Not Found</v>
      </c>
    </row>
    <row r="12297" spans="1:20" hidden="1" x14ac:dyDescent="0.3">
      <c r="A12297">
        <v>53</v>
      </c>
      <c r="B12297" s="1">
        <v>46152</v>
      </c>
      <c r="C12297" t="s">
        <v>162</v>
      </c>
      <c r="D12297" t="s">
        <v>63</v>
      </c>
      <c r="E12297" t="s">
        <v>41</v>
      </c>
      <c r="F12297" t="s">
        <v>53</v>
      </c>
      <c r="G12297">
        <v>2</v>
      </c>
      <c r="H12297">
        <v>7.3</v>
      </c>
      <c r="I12297" t="s">
        <v>295</v>
      </c>
      <c r="J12297" t="s">
        <v>236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 t="s">
        <v>83</v>
      </c>
      <c r="R12297" t="s">
        <v>83</v>
      </c>
      <c r="S12297" t="s">
        <v>83</v>
      </c>
      <c r="T12297" t="str">
        <f>_xlfn.XLOOKUP(A12297,MI_Match_Analysis!$A$2:$A$8,MI_Match_Analysis!$F$2:$F$8,"Not Found")</f>
        <v>Not Found</v>
      </c>
    </row>
    <row r="12298" spans="1:20" hidden="1" x14ac:dyDescent="0.3">
      <c r="A12298">
        <v>53</v>
      </c>
      <c r="B12298" s="1">
        <v>46152</v>
      </c>
      <c r="C12298" t="s">
        <v>162</v>
      </c>
      <c r="D12298" t="s">
        <v>63</v>
      </c>
      <c r="E12298" t="s">
        <v>41</v>
      </c>
      <c r="F12298" t="s">
        <v>53</v>
      </c>
      <c r="G12298">
        <v>2</v>
      </c>
      <c r="H12298">
        <v>7.4</v>
      </c>
      <c r="I12298" t="s">
        <v>199</v>
      </c>
      <c r="J12298" t="s">
        <v>236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 t="s">
        <v>83</v>
      </c>
      <c r="R12298" t="s">
        <v>83</v>
      </c>
      <c r="S12298" t="s">
        <v>83</v>
      </c>
      <c r="T12298" t="str">
        <f>_xlfn.XLOOKUP(A12298,MI_Match_Analysis!$A$2:$A$8,MI_Match_Analysis!$F$2:$F$8,"Not Found")</f>
        <v>Not Found</v>
      </c>
    </row>
    <row r="12299" spans="1:20" hidden="1" x14ac:dyDescent="0.3">
      <c r="A12299">
        <v>53</v>
      </c>
      <c r="B12299" s="1">
        <v>46152</v>
      </c>
      <c r="C12299" t="s">
        <v>162</v>
      </c>
      <c r="D12299" t="s">
        <v>63</v>
      </c>
      <c r="E12299" t="s">
        <v>41</v>
      </c>
      <c r="F12299" t="s">
        <v>53</v>
      </c>
      <c r="G12299">
        <v>2</v>
      </c>
      <c r="H12299">
        <v>7.5</v>
      </c>
      <c r="I12299" t="s">
        <v>199</v>
      </c>
      <c r="J12299" t="s">
        <v>236</v>
      </c>
      <c r="K12299">
        <v>1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 t="s">
        <v>83</v>
      </c>
      <c r="R12299" t="s">
        <v>83</v>
      </c>
      <c r="S12299" t="s">
        <v>83</v>
      </c>
      <c r="T12299" t="str">
        <f>_xlfn.XLOOKUP(A12299,MI_Match_Analysis!$A$2:$A$8,MI_Match_Analysis!$F$2:$F$8,"Not Found")</f>
        <v>Not Found</v>
      </c>
    </row>
    <row r="12300" spans="1:20" hidden="1" x14ac:dyDescent="0.3">
      <c r="A12300">
        <v>53</v>
      </c>
      <c r="B12300" s="1">
        <v>46152</v>
      </c>
      <c r="C12300" t="s">
        <v>162</v>
      </c>
      <c r="D12300" t="s">
        <v>63</v>
      </c>
      <c r="E12300" t="s">
        <v>41</v>
      </c>
      <c r="F12300" t="s">
        <v>53</v>
      </c>
      <c r="G12300">
        <v>2</v>
      </c>
      <c r="H12300">
        <v>7.6</v>
      </c>
      <c r="I12300" t="s">
        <v>295</v>
      </c>
      <c r="J12300" t="s">
        <v>236</v>
      </c>
      <c r="K12300">
        <v>1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 t="s">
        <v>83</v>
      </c>
      <c r="R12300" t="s">
        <v>83</v>
      </c>
      <c r="S12300" t="s">
        <v>83</v>
      </c>
      <c r="T12300" t="str">
        <f>_xlfn.XLOOKUP(A12300,MI_Match_Analysis!$A$2:$A$8,MI_Match_Analysis!$F$2:$F$8,"Not Found")</f>
        <v>Not Found</v>
      </c>
    </row>
    <row r="12301" spans="1:20" hidden="1" x14ac:dyDescent="0.3">
      <c r="A12301">
        <v>53</v>
      </c>
      <c r="B12301" s="1">
        <v>46152</v>
      </c>
      <c r="C12301" t="s">
        <v>162</v>
      </c>
      <c r="D12301" t="s">
        <v>63</v>
      </c>
      <c r="E12301" t="s">
        <v>41</v>
      </c>
      <c r="F12301" t="s">
        <v>53</v>
      </c>
      <c r="G12301">
        <v>2</v>
      </c>
      <c r="H12301">
        <v>8.1</v>
      </c>
      <c r="I12301" t="s">
        <v>295</v>
      </c>
      <c r="J12301" t="s">
        <v>124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 t="s">
        <v>83</v>
      </c>
      <c r="R12301" t="s">
        <v>83</v>
      </c>
      <c r="S12301" t="s">
        <v>83</v>
      </c>
      <c r="T12301" t="str">
        <f>_xlfn.XLOOKUP(A12301,MI_Match_Analysis!$A$2:$A$8,MI_Match_Analysis!$F$2:$F$8,"Not Found")</f>
        <v>Not Found</v>
      </c>
    </row>
    <row r="12302" spans="1:20" hidden="1" x14ac:dyDescent="0.3">
      <c r="A12302">
        <v>53</v>
      </c>
      <c r="B12302" s="1">
        <v>46152</v>
      </c>
      <c r="C12302" t="s">
        <v>162</v>
      </c>
      <c r="D12302" t="s">
        <v>63</v>
      </c>
      <c r="E12302" t="s">
        <v>41</v>
      </c>
      <c r="F12302" t="s">
        <v>53</v>
      </c>
      <c r="G12302">
        <v>2</v>
      </c>
      <c r="H12302">
        <v>8.1999999999999993</v>
      </c>
      <c r="I12302" t="s">
        <v>295</v>
      </c>
      <c r="J12302" t="s">
        <v>124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 t="s">
        <v>83</v>
      </c>
      <c r="R12302" t="s">
        <v>83</v>
      </c>
      <c r="S12302" t="s">
        <v>83</v>
      </c>
      <c r="T12302" t="str">
        <f>_xlfn.XLOOKUP(A12302,MI_Match_Analysis!$A$2:$A$8,MI_Match_Analysis!$F$2:$F$8,"Not Found")</f>
        <v>Not Found</v>
      </c>
    </row>
    <row r="12303" spans="1:20" hidden="1" x14ac:dyDescent="0.3">
      <c r="A12303">
        <v>53</v>
      </c>
      <c r="B12303" s="1">
        <v>46152</v>
      </c>
      <c r="C12303" t="s">
        <v>162</v>
      </c>
      <c r="D12303" t="s">
        <v>63</v>
      </c>
      <c r="E12303" t="s">
        <v>41</v>
      </c>
      <c r="F12303" t="s">
        <v>53</v>
      </c>
      <c r="G12303">
        <v>2</v>
      </c>
      <c r="H12303">
        <v>8.3000000000000007</v>
      </c>
      <c r="I12303" t="s">
        <v>295</v>
      </c>
      <c r="J12303" t="s">
        <v>124</v>
      </c>
      <c r="K12303">
        <v>2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 t="s">
        <v>83</v>
      </c>
      <c r="R12303" t="s">
        <v>83</v>
      </c>
      <c r="S12303" t="s">
        <v>83</v>
      </c>
      <c r="T12303" t="str">
        <f>_xlfn.XLOOKUP(A12303,MI_Match_Analysis!$A$2:$A$8,MI_Match_Analysis!$F$2:$F$8,"Not Found")</f>
        <v>Not Found</v>
      </c>
    </row>
    <row r="12304" spans="1:20" hidden="1" x14ac:dyDescent="0.3">
      <c r="A12304">
        <v>53</v>
      </c>
      <c r="B12304" s="1">
        <v>46152</v>
      </c>
      <c r="C12304" t="s">
        <v>162</v>
      </c>
      <c r="D12304" t="s">
        <v>63</v>
      </c>
      <c r="E12304" t="s">
        <v>41</v>
      </c>
      <c r="F12304" t="s">
        <v>53</v>
      </c>
      <c r="G12304">
        <v>2</v>
      </c>
      <c r="H12304">
        <v>8.4</v>
      </c>
      <c r="I12304" t="s">
        <v>295</v>
      </c>
      <c r="J12304" t="s">
        <v>124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 t="s">
        <v>83</v>
      </c>
      <c r="R12304" t="s">
        <v>83</v>
      </c>
      <c r="S12304" t="s">
        <v>83</v>
      </c>
      <c r="T12304" t="str">
        <f>_xlfn.XLOOKUP(A12304,MI_Match_Analysis!$A$2:$A$8,MI_Match_Analysis!$F$2:$F$8,"Not Found")</f>
        <v>Not Found</v>
      </c>
    </row>
    <row r="12305" spans="1:20" hidden="1" x14ac:dyDescent="0.3">
      <c r="A12305">
        <v>53</v>
      </c>
      <c r="B12305" s="1">
        <v>46152</v>
      </c>
      <c r="C12305" t="s">
        <v>162</v>
      </c>
      <c r="D12305" t="s">
        <v>63</v>
      </c>
      <c r="E12305" t="s">
        <v>41</v>
      </c>
      <c r="F12305" t="s">
        <v>53</v>
      </c>
      <c r="G12305">
        <v>2</v>
      </c>
      <c r="H12305">
        <v>8.5</v>
      </c>
      <c r="I12305" t="s">
        <v>199</v>
      </c>
      <c r="J12305" t="s">
        <v>124</v>
      </c>
      <c r="K12305">
        <v>1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 t="s">
        <v>83</v>
      </c>
      <c r="R12305" t="s">
        <v>83</v>
      </c>
      <c r="S12305" t="s">
        <v>83</v>
      </c>
      <c r="T12305" t="str">
        <f>_xlfn.XLOOKUP(A12305,MI_Match_Analysis!$A$2:$A$8,MI_Match_Analysis!$F$2:$F$8,"Not Found")</f>
        <v>Not Found</v>
      </c>
    </row>
    <row r="12306" spans="1:20" hidden="1" x14ac:dyDescent="0.3">
      <c r="A12306">
        <v>53</v>
      </c>
      <c r="B12306" s="1">
        <v>46152</v>
      </c>
      <c r="C12306" t="s">
        <v>162</v>
      </c>
      <c r="D12306" t="s">
        <v>63</v>
      </c>
      <c r="E12306" t="s">
        <v>41</v>
      </c>
      <c r="F12306" t="s">
        <v>53</v>
      </c>
      <c r="G12306">
        <v>2</v>
      </c>
      <c r="H12306">
        <v>8.6</v>
      </c>
      <c r="I12306" t="s">
        <v>295</v>
      </c>
      <c r="J12306" t="s">
        <v>124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 t="s">
        <v>83</v>
      </c>
      <c r="R12306" t="s">
        <v>83</v>
      </c>
      <c r="S12306" t="s">
        <v>83</v>
      </c>
      <c r="T12306" t="str">
        <f>_xlfn.XLOOKUP(A12306,MI_Match_Analysis!$A$2:$A$8,MI_Match_Analysis!$F$2:$F$8,"Not Found")</f>
        <v>Not Found</v>
      </c>
    </row>
    <row r="12307" spans="1:20" hidden="1" x14ac:dyDescent="0.3">
      <c r="A12307">
        <v>53</v>
      </c>
      <c r="B12307" s="1">
        <v>46152</v>
      </c>
      <c r="C12307" t="s">
        <v>162</v>
      </c>
      <c r="D12307" t="s">
        <v>63</v>
      </c>
      <c r="E12307" t="s">
        <v>41</v>
      </c>
      <c r="F12307" t="s">
        <v>53</v>
      </c>
      <c r="G12307">
        <v>2</v>
      </c>
      <c r="H12307">
        <v>9.1</v>
      </c>
      <c r="I12307" t="s">
        <v>199</v>
      </c>
      <c r="J12307" t="s">
        <v>236</v>
      </c>
      <c r="K12307">
        <v>1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 t="s">
        <v>83</v>
      </c>
      <c r="R12307" t="s">
        <v>83</v>
      </c>
      <c r="S12307" t="s">
        <v>83</v>
      </c>
      <c r="T12307" t="str">
        <f>_xlfn.XLOOKUP(A12307,MI_Match_Analysis!$A$2:$A$8,MI_Match_Analysis!$F$2:$F$8,"Not Found")</f>
        <v>Not Found</v>
      </c>
    </row>
    <row r="12308" spans="1:20" hidden="1" x14ac:dyDescent="0.3">
      <c r="A12308">
        <v>53</v>
      </c>
      <c r="B12308" s="1">
        <v>46152</v>
      </c>
      <c r="C12308" t="s">
        <v>162</v>
      </c>
      <c r="D12308" t="s">
        <v>63</v>
      </c>
      <c r="E12308" t="s">
        <v>41</v>
      </c>
      <c r="F12308" t="s">
        <v>53</v>
      </c>
      <c r="G12308">
        <v>2</v>
      </c>
      <c r="H12308">
        <v>9.1999999999999993</v>
      </c>
      <c r="I12308" t="s">
        <v>295</v>
      </c>
      <c r="J12308" t="s">
        <v>236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 t="s">
        <v>165</v>
      </c>
      <c r="R12308" t="s">
        <v>295</v>
      </c>
      <c r="S12308" t="s">
        <v>256</v>
      </c>
      <c r="T12308" t="str">
        <f>_xlfn.XLOOKUP(A12308,MI_Match_Analysis!$A$2:$A$8,MI_Match_Analysis!$F$2:$F$8,"Not Found")</f>
        <v>Not Found</v>
      </c>
    </row>
    <row r="12309" spans="1:20" hidden="1" x14ac:dyDescent="0.3">
      <c r="A12309">
        <v>53</v>
      </c>
      <c r="B12309" s="1">
        <v>46152</v>
      </c>
      <c r="C12309" t="s">
        <v>162</v>
      </c>
      <c r="D12309" t="s">
        <v>63</v>
      </c>
      <c r="E12309" t="s">
        <v>41</v>
      </c>
      <c r="F12309" t="s">
        <v>53</v>
      </c>
      <c r="G12309">
        <v>2</v>
      </c>
      <c r="H12309">
        <v>9.3000000000000007</v>
      </c>
      <c r="I12309" t="s">
        <v>204</v>
      </c>
      <c r="J12309" t="s">
        <v>236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 t="s">
        <v>83</v>
      </c>
      <c r="R12309" t="s">
        <v>83</v>
      </c>
      <c r="S12309" t="s">
        <v>83</v>
      </c>
      <c r="T12309" t="str">
        <f>_xlfn.XLOOKUP(A12309,MI_Match_Analysis!$A$2:$A$8,MI_Match_Analysis!$F$2:$F$8,"Not Found")</f>
        <v>Not Found</v>
      </c>
    </row>
    <row r="12310" spans="1:20" hidden="1" x14ac:dyDescent="0.3">
      <c r="A12310">
        <v>53</v>
      </c>
      <c r="B12310" s="1">
        <v>46152</v>
      </c>
      <c r="C12310" t="s">
        <v>162</v>
      </c>
      <c r="D12310" t="s">
        <v>63</v>
      </c>
      <c r="E12310" t="s">
        <v>41</v>
      </c>
      <c r="F12310" t="s">
        <v>53</v>
      </c>
      <c r="G12310">
        <v>2</v>
      </c>
      <c r="H12310">
        <v>9.4</v>
      </c>
      <c r="I12310" t="s">
        <v>199</v>
      </c>
      <c r="J12310" t="s">
        <v>236</v>
      </c>
      <c r="K12310">
        <v>1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 t="s">
        <v>83</v>
      </c>
      <c r="R12310" t="s">
        <v>83</v>
      </c>
      <c r="S12310" t="s">
        <v>83</v>
      </c>
      <c r="T12310" t="str">
        <f>_xlfn.XLOOKUP(A12310,MI_Match_Analysis!$A$2:$A$8,MI_Match_Analysis!$F$2:$F$8,"Not Found")</f>
        <v>Not Found</v>
      </c>
    </row>
    <row r="12311" spans="1:20" hidden="1" x14ac:dyDescent="0.3">
      <c r="A12311">
        <v>53</v>
      </c>
      <c r="B12311" s="1">
        <v>46152</v>
      </c>
      <c r="C12311" t="s">
        <v>162</v>
      </c>
      <c r="D12311" t="s">
        <v>63</v>
      </c>
      <c r="E12311" t="s">
        <v>41</v>
      </c>
      <c r="F12311" t="s">
        <v>53</v>
      </c>
      <c r="G12311">
        <v>2</v>
      </c>
      <c r="H12311">
        <v>9.5</v>
      </c>
      <c r="I12311" t="s">
        <v>204</v>
      </c>
      <c r="J12311" t="s">
        <v>236</v>
      </c>
      <c r="K12311">
        <v>2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 t="s">
        <v>83</v>
      </c>
      <c r="R12311" t="s">
        <v>83</v>
      </c>
      <c r="S12311" t="s">
        <v>83</v>
      </c>
      <c r="T12311" t="str">
        <f>_xlfn.XLOOKUP(A12311,MI_Match_Analysis!$A$2:$A$8,MI_Match_Analysis!$F$2:$F$8,"Not Found")</f>
        <v>Not Found</v>
      </c>
    </row>
    <row r="12312" spans="1:20" hidden="1" x14ac:dyDescent="0.3">
      <c r="A12312">
        <v>53</v>
      </c>
      <c r="B12312" s="1">
        <v>46152</v>
      </c>
      <c r="C12312" t="s">
        <v>162</v>
      </c>
      <c r="D12312" t="s">
        <v>63</v>
      </c>
      <c r="E12312" t="s">
        <v>41</v>
      </c>
      <c r="F12312" t="s">
        <v>53</v>
      </c>
      <c r="G12312">
        <v>2</v>
      </c>
      <c r="H12312">
        <v>9.6</v>
      </c>
      <c r="I12312" t="s">
        <v>204</v>
      </c>
      <c r="J12312" t="s">
        <v>236</v>
      </c>
      <c r="K12312">
        <v>1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 t="s">
        <v>83</v>
      </c>
      <c r="R12312" t="s">
        <v>83</v>
      </c>
      <c r="S12312" t="s">
        <v>83</v>
      </c>
      <c r="T12312" t="str">
        <f>_xlfn.XLOOKUP(A12312,MI_Match_Analysis!$A$2:$A$8,MI_Match_Analysis!$F$2:$F$8,"Not Found")</f>
        <v>Not Found</v>
      </c>
    </row>
    <row r="12313" spans="1:20" hidden="1" x14ac:dyDescent="0.3">
      <c r="A12313">
        <v>53</v>
      </c>
      <c r="B12313" s="1">
        <v>46152</v>
      </c>
      <c r="C12313" t="s">
        <v>162</v>
      </c>
      <c r="D12313" t="s">
        <v>63</v>
      </c>
      <c r="E12313" t="s">
        <v>41</v>
      </c>
      <c r="F12313" t="s">
        <v>53</v>
      </c>
      <c r="G12313">
        <v>2</v>
      </c>
      <c r="H12313">
        <v>10.1</v>
      </c>
      <c r="I12313" t="s">
        <v>204</v>
      </c>
      <c r="J12313" t="s">
        <v>256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 t="s">
        <v>83</v>
      </c>
      <c r="R12313" t="s">
        <v>83</v>
      </c>
      <c r="S12313" t="s">
        <v>83</v>
      </c>
      <c r="T12313" t="str">
        <f>_xlfn.XLOOKUP(A12313,MI_Match_Analysis!$A$2:$A$8,MI_Match_Analysis!$F$2:$F$8,"Not Found")</f>
        <v>Not Found</v>
      </c>
    </row>
    <row r="12314" spans="1:20" hidden="1" x14ac:dyDescent="0.3">
      <c r="A12314">
        <v>53</v>
      </c>
      <c r="B12314" s="1">
        <v>46152</v>
      </c>
      <c r="C12314" t="s">
        <v>162</v>
      </c>
      <c r="D12314" t="s">
        <v>63</v>
      </c>
      <c r="E12314" t="s">
        <v>41</v>
      </c>
      <c r="F12314" t="s">
        <v>53</v>
      </c>
      <c r="G12314">
        <v>2</v>
      </c>
      <c r="H12314">
        <v>10.199999999999999</v>
      </c>
      <c r="I12314" t="s">
        <v>204</v>
      </c>
      <c r="J12314" t="s">
        <v>256</v>
      </c>
      <c r="K12314">
        <v>1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 t="s">
        <v>83</v>
      </c>
      <c r="R12314" t="s">
        <v>83</v>
      </c>
      <c r="S12314" t="s">
        <v>83</v>
      </c>
      <c r="T12314" t="str">
        <f>_xlfn.XLOOKUP(A12314,MI_Match_Analysis!$A$2:$A$8,MI_Match_Analysis!$F$2:$F$8,"Not Found")</f>
        <v>Not Found</v>
      </c>
    </row>
    <row r="12315" spans="1:20" hidden="1" x14ac:dyDescent="0.3">
      <c r="A12315">
        <v>53</v>
      </c>
      <c r="B12315" s="1">
        <v>46152</v>
      </c>
      <c r="C12315" t="s">
        <v>162</v>
      </c>
      <c r="D12315" t="s">
        <v>63</v>
      </c>
      <c r="E12315" t="s">
        <v>41</v>
      </c>
      <c r="F12315" t="s">
        <v>53</v>
      </c>
      <c r="G12315">
        <v>2</v>
      </c>
      <c r="H12315">
        <v>10.3</v>
      </c>
      <c r="I12315" t="s">
        <v>199</v>
      </c>
      <c r="J12315" t="s">
        <v>256</v>
      </c>
      <c r="K12315">
        <v>1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 t="s">
        <v>83</v>
      </c>
      <c r="R12315" t="s">
        <v>83</v>
      </c>
      <c r="S12315" t="s">
        <v>83</v>
      </c>
      <c r="T12315" t="str">
        <f>_xlfn.XLOOKUP(A12315,MI_Match_Analysis!$A$2:$A$8,MI_Match_Analysis!$F$2:$F$8,"Not Found")</f>
        <v>Not Found</v>
      </c>
    </row>
    <row r="12316" spans="1:20" hidden="1" x14ac:dyDescent="0.3">
      <c r="A12316">
        <v>53</v>
      </c>
      <c r="B12316" s="1">
        <v>46152</v>
      </c>
      <c r="C12316" t="s">
        <v>162</v>
      </c>
      <c r="D12316" t="s">
        <v>63</v>
      </c>
      <c r="E12316" t="s">
        <v>41</v>
      </c>
      <c r="F12316" t="s">
        <v>53</v>
      </c>
      <c r="G12316">
        <v>2</v>
      </c>
      <c r="H12316">
        <v>10.4</v>
      </c>
      <c r="I12316" t="s">
        <v>204</v>
      </c>
      <c r="J12316" t="s">
        <v>256</v>
      </c>
      <c r="K12316">
        <v>1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 t="s">
        <v>83</v>
      </c>
      <c r="R12316" t="s">
        <v>83</v>
      </c>
      <c r="S12316" t="s">
        <v>83</v>
      </c>
      <c r="T12316" t="str">
        <f>_xlfn.XLOOKUP(A12316,MI_Match_Analysis!$A$2:$A$8,MI_Match_Analysis!$F$2:$F$8,"Not Found")</f>
        <v>Not Found</v>
      </c>
    </row>
    <row r="12317" spans="1:20" hidden="1" x14ac:dyDescent="0.3">
      <c r="A12317">
        <v>53</v>
      </c>
      <c r="B12317" s="1">
        <v>46152</v>
      </c>
      <c r="C12317" t="s">
        <v>162</v>
      </c>
      <c r="D12317" t="s">
        <v>63</v>
      </c>
      <c r="E12317" t="s">
        <v>41</v>
      </c>
      <c r="F12317" t="s">
        <v>53</v>
      </c>
      <c r="G12317">
        <v>2</v>
      </c>
      <c r="H12317">
        <v>10.5</v>
      </c>
      <c r="I12317" t="s">
        <v>199</v>
      </c>
      <c r="J12317" t="s">
        <v>256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 t="s">
        <v>83</v>
      </c>
      <c r="R12317" t="s">
        <v>83</v>
      </c>
      <c r="S12317" t="s">
        <v>83</v>
      </c>
      <c r="T12317" t="str">
        <f>_xlfn.XLOOKUP(A12317,MI_Match_Analysis!$A$2:$A$8,MI_Match_Analysis!$F$2:$F$8,"Not Found")</f>
        <v>Not Found</v>
      </c>
    </row>
    <row r="12318" spans="1:20" hidden="1" x14ac:dyDescent="0.3">
      <c r="A12318">
        <v>53</v>
      </c>
      <c r="B12318" s="1">
        <v>46152</v>
      </c>
      <c r="C12318" t="s">
        <v>162</v>
      </c>
      <c r="D12318" t="s">
        <v>63</v>
      </c>
      <c r="E12318" t="s">
        <v>41</v>
      </c>
      <c r="F12318" t="s">
        <v>53</v>
      </c>
      <c r="G12318">
        <v>2</v>
      </c>
      <c r="H12318">
        <v>10.5</v>
      </c>
      <c r="I12318" t="s">
        <v>199</v>
      </c>
      <c r="J12318" t="s">
        <v>256</v>
      </c>
      <c r="K12318">
        <v>0</v>
      </c>
      <c r="L12318">
        <v>1</v>
      </c>
      <c r="M12318">
        <v>1</v>
      </c>
      <c r="N12318">
        <v>0</v>
      </c>
      <c r="O12318">
        <v>0</v>
      </c>
      <c r="P12318">
        <v>0</v>
      </c>
      <c r="Q12318" t="s">
        <v>83</v>
      </c>
      <c r="R12318" t="s">
        <v>83</v>
      </c>
      <c r="S12318" t="s">
        <v>83</v>
      </c>
      <c r="T12318" t="str">
        <f>_xlfn.XLOOKUP(A12318,MI_Match_Analysis!$A$2:$A$8,MI_Match_Analysis!$F$2:$F$8,"Not Found")</f>
        <v>Not Found</v>
      </c>
    </row>
    <row r="12319" spans="1:20" hidden="1" x14ac:dyDescent="0.3">
      <c r="A12319">
        <v>53</v>
      </c>
      <c r="B12319" s="1">
        <v>46152</v>
      </c>
      <c r="C12319" t="s">
        <v>162</v>
      </c>
      <c r="D12319" t="s">
        <v>63</v>
      </c>
      <c r="E12319" t="s">
        <v>41</v>
      </c>
      <c r="F12319" t="s">
        <v>53</v>
      </c>
      <c r="G12319">
        <v>2</v>
      </c>
      <c r="H12319">
        <v>10.6</v>
      </c>
      <c r="I12319" t="s">
        <v>199</v>
      </c>
      <c r="J12319" t="s">
        <v>256</v>
      </c>
      <c r="K12319">
        <v>1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 t="s">
        <v>83</v>
      </c>
      <c r="R12319" t="s">
        <v>83</v>
      </c>
      <c r="S12319" t="s">
        <v>83</v>
      </c>
      <c r="T12319" t="str">
        <f>_xlfn.XLOOKUP(A12319,MI_Match_Analysis!$A$2:$A$8,MI_Match_Analysis!$F$2:$F$8,"Not Found")</f>
        <v>Not Found</v>
      </c>
    </row>
    <row r="12320" spans="1:20" hidden="1" x14ac:dyDescent="0.3">
      <c r="A12320">
        <v>53</v>
      </c>
      <c r="B12320" s="1">
        <v>46152</v>
      </c>
      <c r="C12320" t="s">
        <v>162</v>
      </c>
      <c r="D12320" t="s">
        <v>63</v>
      </c>
      <c r="E12320" t="s">
        <v>41</v>
      </c>
      <c r="F12320" t="s">
        <v>53</v>
      </c>
      <c r="G12320">
        <v>2</v>
      </c>
      <c r="H12320">
        <v>11.1</v>
      </c>
      <c r="I12320" t="s">
        <v>199</v>
      </c>
      <c r="J12320" t="s">
        <v>76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 t="s">
        <v>83</v>
      </c>
      <c r="R12320" t="s">
        <v>83</v>
      </c>
      <c r="S12320" t="s">
        <v>83</v>
      </c>
      <c r="T12320" t="str">
        <f>_xlfn.XLOOKUP(A12320,MI_Match_Analysis!$A$2:$A$8,MI_Match_Analysis!$F$2:$F$8,"Not Found")</f>
        <v>Not Found</v>
      </c>
    </row>
    <row r="12321" spans="1:20" hidden="1" x14ac:dyDescent="0.3">
      <c r="A12321">
        <v>53</v>
      </c>
      <c r="B12321" s="1">
        <v>46152</v>
      </c>
      <c r="C12321" t="s">
        <v>162</v>
      </c>
      <c r="D12321" t="s">
        <v>63</v>
      </c>
      <c r="E12321" t="s">
        <v>41</v>
      </c>
      <c r="F12321" t="s">
        <v>53</v>
      </c>
      <c r="G12321">
        <v>2</v>
      </c>
      <c r="H12321">
        <v>11.2</v>
      </c>
      <c r="I12321" t="s">
        <v>204</v>
      </c>
      <c r="J12321" t="s">
        <v>76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 t="s">
        <v>83</v>
      </c>
      <c r="R12321" t="s">
        <v>83</v>
      </c>
      <c r="S12321" t="s">
        <v>83</v>
      </c>
      <c r="T12321" t="str">
        <f>_xlfn.XLOOKUP(A12321,MI_Match_Analysis!$A$2:$A$8,MI_Match_Analysis!$F$2:$F$8,"Not Found")</f>
        <v>Not Found</v>
      </c>
    </row>
    <row r="12322" spans="1:20" hidden="1" x14ac:dyDescent="0.3">
      <c r="A12322">
        <v>53</v>
      </c>
      <c r="B12322" s="1">
        <v>46152</v>
      </c>
      <c r="C12322" t="s">
        <v>162</v>
      </c>
      <c r="D12322" t="s">
        <v>63</v>
      </c>
      <c r="E12322" t="s">
        <v>41</v>
      </c>
      <c r="F12322" t="s">
        <v>53</v>
      </c>
      <c r="G12322">
        <v>2</v>
      </c>
      <c r="H12322">
        <v>11.3</v>
      </c>
      <c r="I12322" t="s">
        <v>204</v>
      </c>
      <c r="J12322" t="s">
        <v>76</v>
      </c>
      <c r="K12322">
        <v>2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 t="s">
        <v>83</v>
      </c>
      <c r="R12322" t="s">
        <v>83</v>
      </c>
      <c r="S12322" t="s">
        <v>83</v>
      </c>
      <c r="T12322" t="str">
        <f>_xlfn.XLOOKUP(A12322,MI_Match_Analysis!$A$2:$A$8,MI_Match_Analysis!$F$2:$F$8,"Not Found")</f>
        <v>Not Found</v>
      </c>
    </row>
    <row r="12323" spans="1:20" hidden="1" x14ac:dyDescent="0.3">
      <c r="A12323">
        <v>53</v>
      </c>
      <c r="B12323" s="1">
        <v>46152</v>
      </c>
      <c r="C12323" t="s">
        <v>162</v>
      </c>
      <c r="D12323" t="s">
        <v>63</v>
      </c>
      <c r="E12323" t="s">
        <v>41</v>
      </c>
      <c r="F12323" t="s">
        <v>53</v>
      </c>
      <c r="G12323">
        <v>2</v>
      </c>
      <c r="H12323">
        <v>11.4</v>
      </c>
      <c r="I12323" t="s">
        <v>204</v>
      </c>
      <c r="J12323" t="s">
        <v>76</v>
      </c>
      <c r="K12323">
        <v>1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 t="s">
        <v>83</v>
      </c>
      <c r="R12323" t="s">
        <v>83</v>
      </c>
      <c r="S12323" t="s">
        <v>83</v>
      </c>
      <c r="T12323" t="str">
        <f>_xlfn.XLOOKUP(A12323,MI_Match_Analysis!$A$2:$A$8,MI_Match_Analysis!$F$2:$F$8,"Not Found")</f>
        <v>Not Found</v>
      </c>
    </row>
    <row r="12324" spans="1:20" hidden="1" x14ac:dyDescent="0.3">
      <c r="A12324">
        <v>53</v>
      </c>
      <c r="B12324" s="1">
        <v>46152</v>
      </c>
      <c r="C12324" t="s">
        <v>162</v>
      </c>
      <c r="D12324" t="s">
        <v>63</v>
      </c>
      <c r="E12324" t="s">
        <v>41</v>
      </c>
      <c r="F12324" t="s">
        <v>53</v>
      </c>
      <c r="G12324">
        <v>2</v>
      </c>
      <c r="H12324">
        <v>11.5</v>
      </c>
      <c r="I12324" t="s">
        <v>199</v>
      </c>
      <c r="J12324" t="s">
        <v>76</v>
      </c>
      <c r="K12324">
        <v>1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 t="s">
        <v>83</v>
      </c>
      <c r="R12324" t="s">
        <v>83</v>
      </c>
      <c r="S12324" t="s">
        <v>83</v>
      </c>
      <c r="T12324" t="str">
        <f>_xlfn.XLOOKUP(A12324,MI_Match_Analysis!$A$2:$A$8,MI_Match_Analysis!$F$2:$F$8,"Not Found")</f>
        <v>Not Found</v>
      </c>
    </row>
    <row r="12325" spans="1:20" hidden="1" x14ac:dyDescent="0.3">
      <c r="A12325">
        <v>53</v>
      </c>
      <c r="B12325" s="1">
        <v>46152</v>
      </c>
      <c r="C12325" t="s">
        <v>162</v>
      </c>
      <c r="D12325" t="s">
        <v>63</v>
      </c>
      <c r="E12325" t="s">
        <v>41</v>
      </c>
      <c r="F12325" t="s">
        <v>53</v>
      </c>
      <c r="G12325">
        <v>2</v>
      </c>
      <c r="H12325">
        <v>11.6</v>
      </c>
      <c r="I12325" t="s">
        <v>204</v>
      </c>
      <c r="J12325" t="s">
        <v>76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 t="s">
        <v>83</v>
      </c>
      <c r="R12325" t="s">
        <v>83</v>
      </c>
      <c r="S12325" t="s">
        <v>83</v>
      </c>
      <c r="T12325" t="str">
        <f>_xlfn.XLOOKUP(A12325,MI_Match_Analysis!$A$2:$A$8,MI_Match_Analysis!$F$2:$F$8,"Not Found")</f>
        <v>Not Found</v>
      </c>
    </row>
    <row r="12326" spans="1:20" hidden="1" x14ac:dyDescent="0.3">
      <c r="A12326">
        <v>53</v>
      </c>
      <c r="B12326" s="1">
        <v>46152</v>
      </c>
      <c r="C12326" t="s">
        <v>162</v>
      </c>
      <c r="D12326" t="s">
        <v>63</v>
      </c>
      <c r="E12326" t="s">
        <v>41</v>
      </c>
      <c r="F12326" t="s">
        <v>53</v>
      </c>
      <c r="G12326">
        <v>2</v>
      </c>
      <c r="H12326">
        <v>12.1</v>
      </c>
      <c r="I12326" t="s">
        <v>204</v>
      </c>
      <c r="J12326" t="s">
        <v>236</v>
      </c>
      <c r="K12326">
        <v>1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 t="s">
        <v>83</v>
      </c>
      <c r="R12326" t="s">
        <v>83</v>
      </c>
      <c r="S12326" t="s">
        <v>83</v>
      </c>
      <c r="T12326" t="str">
        <f>_xlfn.XLOOKUP(A12326,MI_Match_Analysis!$A$2:$A$8,MI_Match_Analysis!$F$2:$F$8,"Not Found")</f>
        <v>Not Found</v>
      </c>
    </row>
    <row r="12327" spans="1:20" hidden="1" x14ac:dyDescent="0.3">
      <c r="A12327">
        <v>53</v>
      </c>
      <c r="B12327" s="1">
        <v>46152</v>
      </c>
      <c r="C12327" t="s">
        <v>162</v>
      </c>
      <c r="D12327" t="s">
        <v>63</v>
      </c>
      <c r="E12327" t="s">
        <v>41</v>
      </c>
      <c r="F12327" t="s">
        <v>53</v>
      </c>
      <c r="G12327">
        <v>2</v>
      </c>
      <c r="H12327">
        <v>12.2</v>
      </c>
      <c r="I12327" t="s">
        <v>199</v>
      </c>
      <c r="J12327" t="s">
        <v>236</v>
      </c>
      <c r="K12327">
        <v>1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 t="s">
        <v>83</v>
      </c>
      <c r="R12327" t="s">
        <v>83</v>
      </c>
      <c r="S12327" t="s">
        <v>83</v>
      </c>
      <c r="T12327" t="str">
        <f>_xlfn.XLOOKUP(A12327,MI_Match_Analysis!$A$2:$A$8,MI_Match_Analysis!$F$2:$F$8,"Not Found")</f>
        <v>Not Found</v>
      </c>
    </row>
    <row r="12328" spans="1:20" hidden="1" x14ac:dyDescent="0.3">
      <c r="A12328">
        <v>53</v>
      </c>
      <c r="B12328" s="1">
        <v>46152</v>
      </c>
      <c r="C12328" t="s">
        <v>162</v>
      </c>
      <c r="D12328" t="s">
        <v>63</v>
      </c>
      <c r="E12328" t="s">
        <v>41</v>
      </c>
      <c r="F12328" t="s">
        <v>53</v>
      </c>
      <c r="G12328">
        <v>2</v>
      </c>
      <c r="H12328">
        <v>12.3</v>
      </c>
      <c r="I12328" t="s">
        <v>204</v>
      </c>
      <c r="J12328" t="s">
        <v>236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 t="s">
        <v>83</v>
      </c>
      <c r="R12328" t="s">
        <v>83</v>
      </c>
      <c r="S12328" t="s">
        <v>83</v>
      </c>
      <c r="T12328" t="str">
        <f>_xlfn.XLOOKUP(A12328,MI_Match_Analysis!$A$2:$A$8,MI_Match_Analysis!$F$2:$F$8,"Not Found")</f>
        <v>Not Found</v>
      </c>
    </row>
    <row r="12329" spans="1:20" hidden="1" x14ac:dyDescent="0.3">
      <c r="A12329">
        <v>53</v>
      </c>
      <c r="B12329" s="1">
        <v>46152</v>
      </c>
      <c r="C12329" t="s">
        <v>162</v>
      </c>
      <c r="D12329" t="s">
        <v>63</v>
      </c>
      <c r="E12329" t="s">
        <v>41</v>
      </c>
      <c r="F12329" t="s">
        <v>53</v>
      </c>
      <c r="G12329">
        <v>2</v>
      </c>
      <c r="H12329">
        <v>12.4</v>
      </c>
      <c r="I12329" t="s">
        <v>199</v>
      </c>
      <c r="J12329" t="s">
        <v>236</v>
      </c>
      <c r="K12329">
        <v>4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 t="s">
        <v>83</v>
      </c>
      <c r="R12329" t="s">
        <v>83</v>
      </c>
      <c r="S12329" t="s">
        <v>83</v>
      </c>
      <c r="T12329" t="str">
        <f>_xlfn.XLOOKUP(A12329,MI_Match_Analysis!$A$2:$A$8,MI_Match_Analysis!$F$2:$F$8,"Not Found")</f>
        <v>Not Found</v>
      </c>
    </row>
    <row r="12330" spans="1:20" hidden="1" x14ac:dyDescent="0.3">
      <c r="A12330">
        <v>53</v>
      </c>
      <c r="B12330" s="1">
        <v>46152</v>
      </c>
      <c r="C12330" t="s">
        <v>162</v>
      </c>
      <c r="D12330" t="s">
        <v>63</v>
      </c>
      <c r="E12330" t="s">
        <v>41</v>
      </c>
      <c r="F12330" t="s">
        <v>53</v>
      </c>
      <c r="G12330">
        <v>2</v>
      </c>
      <c r="H12330">
        <v>12.5</v>
      </c>
      <c r="I12330" t="s">
        <v>199</v>
      </c>
      <c r="J12330" t="s">
        <v>236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 t="s">
        <v>167</v>
      </c>
      <c r="R12330" t="s">
        <v>199</v>
      </c>
      <c r="S12330" t="s">
        <v>83</v>
      </c>
      <c r="T12330" t="str">
        <f>_xlfn.XLOOKUP(A12330,MI_Match_Analysis!$A$2:$A$8,MI_Match_Analysis!$F$2:$F$8,"Not Found")</f>
        <v>Not Found</v>
      </c>
    </row>
    <row r="12331" spans="1:20" hidden="1" x14ac:dyDescent="0.3">
      <c r="A12331">
        <v>53</v>
      </c>
      <c r="B12331" s="1">
        <v>46152</v>
      </c>
      <c r="C12331" t="s">
        <v>162</v>
      </c>
      <c r="D12331" t="s">
        <v>63</v>
      </c>
      <c r="E12331" t="s">
        <v>41</v>
      </c>
      <c r="F12331" t="s">
        <v>53</v>
      </c>
      <c r="G12331">
        <v>2</v>
      </c>
      <c r="H12331">
        <v>12.6</v>
      </c>
      <c r="I12331" t="s">
        <v>264</v>
      </c>
      <c r="J12331" t="s">
        <v>236</v>
      </c>
      <c r="K12331">
        <v>4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 t="s">
        <v>83</v>
      </c>
      <c r="R12331" t="s">
        <v>83</v>
      </c>
      <c r="S12331" t="s">
        <v>83</v>
      </c>
      <c r="T12331" t="str">
        <f>_xlfn.XLOOKUP(A12331,MI_Match_Analysis!$A$2:$A$8,MI_Match_Analysis!$F$2:$F$8,"Not Found")</f>
        <v>Not Found</v>
      </c>
    </row>
    <row r="12332" spans="1:20" hidden="1" x14ac:dyDescent="0.3">
      <c r="A12332">
        <v>53</v>
      </c>
      <c r="B12332" s="1">
        <v>46152</v>
      </c>
      <c r="C12332" t="s">
        <v>162</v>
      </c>
      <c r="D12332" t="s">
        <v>63</v>
      </c>
      <c r="E12332" t="s">
        <v>41</v>
      </c>
      <c r="F12332" t="s">
        <v>53</v>
      </c>
      <c r="G12332">
        <v>2</v>
      </c>
      <c r="H12332">
        <v>13.1</v>
      </c>
      <c r="I12332" t="s">
        <v>204</v>
      </c>
      <c r="J12332" t="s">
        <v>254</v>
      </c>
      <c r="K12332">
        <v>1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 t="s">
        <v>83</v>
      </c>
      <c r="R12332" t="s">
        <v>83</v>
      </c>
      <c r="S12332" t="s">
        <v>83</v>
      </c>
      <c r="T12332" t="str">
        <f>_xlfn.XLOOKUP(A12332,MI_Match_Analysis!$A$2:$A$8,MI_Match_Analysis!$F$2:$F$8,"Not Found")</f>
        <v>Not Found</v>
      </c>
    </row>
    <row r="12333" spans="1:20" hidden="1" x14ac:dyDescent="0.3">
      <c r="A12333">
        <v>53</v>
      </c>
      <c r="B12333" s="1">
        <v>46152</v>
      </c>
      <c r="C12333" t="s">
        <v>162</v>
      </c>
      <c r="D12333" t="s">
        <v>63</v>
      </c>
      <c r="E12333" t="s">
        <v>41</v>
      </c>
      <c r="F12333" t="s">
        <v>53</v>
      </c>
      <c r="G12333">
        <v>2</v>
      </c>
      <c r="H12333">
        <v>13.2</v>
      </c>
      <c r="I12333" t="s">
        <v>264</v>
      </c>
      <c r="J12333" t="s">
        <v>254</v>
      </c>
      <c r="K12333">
        <v>1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 t="s">
        <v>83</v>
      </c>
      <c r="R12333" t="s">
        <v>83</v>
      </c>
      <c r="S12333" t="s">
        <v>83</v>
      </c>
      <c r="T12333" t="str">
        <f>_xlfn.XLOOKUP(A12333,MI_Match_Analysis!$A$2:$A$8,MI_Match_Analysis!$F$2:$F$8,"Not Found")</f>
        <v>Not Found</v>
      </c>
    </row>
    <row r="12334" spans="1:20" hidden="1" x14ac:dyDescent="0.3">
      <c r="A12334">
        <v>53</v>
      </c>
      <c r="B12334" s="1">
        <v>46152</v>
      </c>
      <c r="C12334" t="s">
        <v>162</v>
      </c>
      <c r="D12334" t="s">
        <v>63</v>
      </c>
      <c r="E12334" t="s">
        <v>41</v>
      </c>
      <c r="F12334" t="s">
        <v>53</v>
      </c>
      <c r="G12334">
        <v>2</v>
      </c>
      <c r="H12334">
        <v>13.3</v>
      </c>
      <c r="I12334" t="s">
        <v>204</v>
      </c>
      <c r="J12334" t="s">
        <v>254</v>
      </c>
      <c r="K12334">
        <v>1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 t="s">
        <v>83</v>
      </c>
      <c r="R12334" t="s">
        <v>83</v>
      </c>
      <c r="S12334" t="s">
        <v>83</v>
      </c>
      <c r="T12334" t="str">
        <f>_xlfn.XLOOKUP(A12334,MI_Match_Analysis!$A$2:$A$8,MI_Match_Analysis!$F$2:$F$8,"Not Found")</f>
        <v>Not Found</v>
      </c>
    </row>
    <row r="12335" spans="1:20" hidden="1" x14ac:dyDescent="0.3">
      <c r="A12335">
        <v>53</v>
      </c>
      <c r="B12335" s="1">
        <v>46152</v>
      </c>
      <c r="C12335" t="s">
        <v>162</v>
      </c>
      <c r="D12335" t="s">
        <v>63</v>
      </c>
      <c r="E12335" t="s">
        <v>41</v>
      </c>
      <c r="F12335" t="s">
        <v>53</v>
      </c>
      <c r="G12335">
        <v>2</v>
      </c>
      <c r="H12335">
        <v>13.4</v>
      </c>
      <c r="I12335" t="s">
        <v>264</v>
      </c>
      <c r="J12335" t="s">
        <v>254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 t="s">
        <v>83</v>
      </c>
      <c r="R12335" t="s">
        <v>83</v>
      </c>
      <c r="S12335" t="s">
        <v>83</v>
      </c>
      <c r="T12335" t="str">
        <f>_xlfn.XLOOKUP(A12335,MI_Match_Analysis!$A$2:$A$8,MI_Match_Analysis!$F$2:$F$8,"Not Found")</f>
        <v>Not Found</v>
      </c>
    </row>
    <row r="12336" spans="1:20" hidden="1" x14ac:dyDescent="0.3">
      <c r="A12336">
        <v>53</v>
      </c>
      <c r="B12336" s="1">
        <v>46152</v>
      </c>
      <c r="C12336" t="s">
        <v>162</v>
      </c>
      <c r="D12336" t="s">
        <v>63</v>
      </c>
      <c r="E12336" t="s">
        <v>41</v>
      </c>
      <c r="F12336" t="s">
        <v>53</v>
      </c>
      <c r="G12336">
        <v>2</v>
      </c>
      <c r="H12336">
        <v>13.5</v>
      </c>
      <c r="I12336" t="s">
        <v>264</v>
      </c>
      <c r="J12336" t="s">
        <v>254</v>
      </c>
      <c r="K12336">
        <v>1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 t="s">
        <v>83</v>
      </c>
      <c r="R12336" t="s">
        <v>83</v>
      </c>
      <c r="S12336" t="s">
        <v>83</v>
      </c>
      <c r="T12336" t="str">
        <f>_xlfn.XLOOKUP(A12336,MI_Match_Analysis!$A$2:$A$8,MI_Match_Analysis!$F$2:$F$8,"Not Found")</f>
        <v>Not Found</v>
      </c>
    </row>
    <row r="12337" spans="1:20" hidden="1" x14ac:dyDescent="0.3">
      <c r="A12337">
        <v>53</v>
      </c>
      <c r="B12337" s="1">
        <v>46152</v>
      </c>
      <c r="C12337" t="s">
        <v>162</v>
      </c>
      <c r="D12337" t="s">
        <v>63</v>
      </c>
      <c r="E12337" t="s">
        <v>41</v>
      </c>
      <c r="F12337" t="s">
        <v>53</v>
      </c>
      <c r="G12337">
        <v>2</v>
      </c>
      <c r="H12337">
        <v>13.6</v>
      </c>
      <c r="I12337" t="s">
        <v>204</v>
      </c>
      <c r="J12337" t="s">
        <v>254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 t="s">
        <v>83</v>
      </c>
      <c r="R12337" t="s">
        <v>83</v>
      </c>
      <c r="S12337" t="s">
        <v>83</v>
      </c>
      <c r="T12337" t="str">
        <f>_xlfn.XLOOKUP(A12337,MI_Match_Analysis!$A$2:$A$8,MI_Match_Analysis!$F$2:$F$8,"Not Found")</f>
        <v>Not Found</v>
      </c>
    </row>
    <row r="12338" spans="1:20" hidden="1" x14ac:dyDescent="0.3">
      <c r="A12338">
        <v>53</v>
      </c>
      <c r="B12338" s="1">
        <v>46152</v>
      </c>
      <c r="C12338" t="s">
        <v>162</v>
      </c>
      <c r="D12338" t="s">
        <v>63</v>
      </c>
      <c r="E12338" t="s">
        <v>41</v>
      </c>
      <c r="F12338" t="s">
        <v>53</v>
      </c>
      <c r="G12338">
        <v>2</v>
      </c>
      <c r="H12338">
        <v>14.1</v>
      </c>
      <c r="I12338" t="s">
        <v>264</v>
      </c>
      <c r="J12338" t="s">
        <v>124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 t="s">
        <v>83</v>
      </c>
      <c r="R12338" t="s">
        <v>83</v>
      </c>
      <c r="S12338" t="s">
        <v>83</v>
      </c>
      <c r="T12338" t="str">
        <f>_xlfn.XLOOKUP(A12338,MI_Match_Analysis!$A$2:$A$8,MI_Match_Analysis!$F$2:$F$8,"Not Found")</f>
        <v>Not Found</v>
      </c>
    </row>
    <row r="12339" spans="1:20" hidden="1" x14ac:dyDescent="0.3">
      <c r="A12339">
        <v>53</v>
      </c>
      <c r="B12339" s="1">
        <v>46152</v>
      </c>
      <c r="C12339" t="s">
        <v>162</v>
      </c>
      <c r="D12339" t="s">
        <v>63</v>
      </c>
      <c r="E12339" t="s">
        <v>41</v>
      </c>
      <c r="F12339" t="s">
        <v>53</v>
      </c>
      <c r="G12339">
        <v>2</v>
      </c>
      <c r="H12339">
        <v>14.2</v>
      </c>
      <c r="I12339" t="s">
        <v>264</v>
      </c>
      <c r="J12339" t="s">
        <v>124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 t="s">
        <v>83</v>
      </c>
      <c r="R12339" t="s">
        <v>83</v>
      </c>
      <c r="S12339" t="s">
        <v>83</v>
      </c>
      <c r="T12339" t="str">
        <f>_xlfn.XLOOKUP(A12339,MI_Match_Analysis!$A$2:$A$8,MI_Match_Analysis!$F$2:$F$8,"Not Found")</f>
        <v>Not Found</v>
      </c>
    </row>
    <row r="12340" spans="1:20" hidden="1" x14ac:dyDescent="0.3">
      <c r="A12340">
        <v>53</v>
      </c>
      <c r="B12340" s="1">
        <v>46152</v>
      </c>
      <c r="C12340" t="s">
        <v>162</v>
      </c>
      <c r="D12340" t="s">
        <v>63</v>
      </c>
      <c r="E12340" t="s">
        <v>41</v>
      </c>
      <c r="F12340" t="s">
        <v>53</v>
      </c>
      <c r="G12340">
        <v>2</v>
      </c>
      <c r="H12340">
        <v>14.3</v>
      </c>
      <c r="I12340" t="s">
        <v>264</v>
      </c>
      <c r="J12340" t="s">
        <v>124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 t="s">
        <v>83</v>
      </c>
      <c r="R12340" t="s">
        <v>83</v>
      </c>
      <c r="S12340" t="s">
        <v>83</v>
      </c>
      <c r="T12340" t="str">
        <f>_xlfn.XLOOKUP(A12340,MI_Match_Analysis!$A$2:$A$8,MI_Match_Analysis!$F$2:$F$8,"Not Found")</f>
        <v>Not Found</v>
      </c>
    </row>
    <row r="12341" spans="1:20" hidden="1" x14ac:dyDescent="0.3">
      <c r="A12341">
        <v>53</v>
      </c>
      <c r="B12341" s="1">
        <v>46152</v>
      </c>
      <c r="C12341" t="s">
        <v>162</v>
      </c>
      <c r="D12341" t="s">
        <v>63</v>
      </c>
      <c r="E12341" t="s">
        <v>41</v>
      </c>
      <c r="F12341" t="s">
        <v>53</v>
      </c>
      <c r="G12341">
        <v>2</v>
      </c>
      <c r="H12341">
        <v>14.4</v>
      </c>
      <c r="I12341" t="s">
        <v>264</v>
      </c>
      <c r="J12341" t="s">
        <v>124</v>
      </c>
      <c r="K12341">
        <v>0</v>
      </c>
      <c r="L12341">
        <v>2</v>
      </c>
      <c r="M12341">
        <v>1</v>
      </c>
      <c r="N12341">
        <v>0</v>
      </c>
      <c r="O12341">
        <v>0</v>
      </c>
      <c r="P12341">
        <v>0</v>
      </c>
      <c r="Q12341" t="s">
        <v>83</v>
      </c>
      <c r="R12341" t="s">
        <v>83</v>
      </c>
      <c r="S12341" t="s">
        <v>83</v>
      </c>
      <c r="T12341" t="str">
        <f>_xlfn.XLOOKUP(A12341,MI_Match_Analysis!$A$2:$A$8,MI_Match_Analysis!$F$2:$F$8,"Not Found")</f>
        <v>Not Found</v>
      </c>
    </row>
    <row r="12342" spans="1:20" hidden="1" x14ac:dyDescent="0.3">
      <c r="A12342">
        <v>53</v>
      </c>
      <c r="B12342" s="1">
        <v>46152</v>
      </c>
      <c r="C12342" t="s">
        <v>162</v>
      </c>
      <c r="D12342" t="s">
        <v>63</v>
      </c>
      <c r="E12342" t="s">
        <v>41</v>
      </c>
      <c r="F12342" t="s">
        <v>53</v>
      </c>
      <c r="G12342">
        <v>2</v>
      </c>
      <c r="H12342">
        <v>14.4</v>
      </c>
      <c r="I12342" t="s">
        <v>204</v>
      </c>
      <c r="J12342" t="s">
        <v>124</v>
      </c>
      <c r="K12342">
        <v>4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 t="s">
        <v>83</v>
      </c>
      <c r="R12342" t="s">
        <v>83</v>
      </c>
      <c r="S12342" t="s">
        <v>83</v>
      </c>
      <c r="T12342" t="str">
        <f>_xlfn.XLOOKUP(A12342,MI_Match_Analysis!$A$2:$A$8,MI_Match_Analysis!$F$2:$F$8,"Not Found")</f>
        <v>Not Found</v>
      </c>
    </row>
    <row r="12343" spans="1:20" hidden="1" x14ac:dyDescent="0.3">
      <c r="A12343">
        <v>53</v>
      </c>
      <c r="B12343" s="1">
        <v>46152</v>
      </c>
      <c r="C12343" t="s">
        <v>162</v>
      </c>
      <c r="D12343" t="s">
        <v>63</v>
      </c>
      <c r="E12343" t="s">
        <v>41</v>
      </c>
      <c r="F12343" t="s">
        <v>53</v>
      </c>
      <c r="G12343">
        <v>2</v>
      </c>
      <c r="H12343">
        <v>14.5</v>
      </c>
      <c r="I12343" t="s">
        <v>204</v>
      </c>
      <c r="J12343" t="s">
        <v>124</v>
      </c>
      <c r="K12343">
        <v>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 t="s">
        <v>83</v>
      </c>
      <c r="R12343" t="s">
        <v>83</v>
      </c>
      <c r="S12343" t="s">
        <v>83</v>
      </c>
      <c r="T12343" t="str">
        <f>_xlfn.XLOOKUP(A12343,MI_Match_Analysis!$A$2:$A$8,MI_Match_Analysis!$F$2:$F$8,"Not Found")</f>
        <v>Not Found</v>
      </c>
    </row>
    <row r="12344" spans="1:20" hidden="1" x14ac:dyDescent="0.3">
      <c r="A12344">
        <v>53</v>
      </c>
      <c r="B12344" s="1">
        <v>46152</v>
      </c>
      <c r="C12344" t="s">
        <v>162</v>
      </c>
      <c r="D12344" t="s">
        <v>63</v>
      </c>
      <c r="E12344" t="s">
        <v>41</v>
      </c>
      <c r="F12344" t="s">
        <v>53</v>
      </c>
      <c r="G12344">
        <v>2</v>
      </c>
      <c r="H12344">
        <v>14.6</v>
      </c>
      <c r="I12344" t="s">
        <v>264</v>
      </c>
      <c r="J12344" t="s">
        <v>124</v>
      </c>
      <c r="K12344">
        <v>1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 t="s">
        <v>83</v>
      </c>
      <c r="R12344" t="s">
        <v>83</v>
      </c>
      <c r="S12344" t="s">
        <v>83</v>
      </c>
      <c r="T12344" t="str">
        <f>_xlfn.XLOOKUP(A12344,MI_Match_Analysis!$A$2:$A$8,MI_Match_Analysis!$F$2:$F$8,"Not Found")</f>
        <v>Not Found</v>
      </c>
    </row>
    <row r="12345" spans="1:20" hidden="1" x14ac:dyDescent="0.3">
      <c r="A12345">
        <v>53</v>
      </c>
      <c r="B12345" s="1">
        <v>46152</v>
      </c>
      <c r="C12345" t="s">
        <v>162</v>
      </c>
      <c r="D12345" t="s">
        <v>63</v>
      </c>
      <c r="E12345" t="s">
        <v>41</v>
      </c>
      <c r="F12345" t="s">
        <v>53</v>
      </c>
      <c r="G12345">
        <v>2</v>
      </c>
      <c r="H12345">
        <v>15.1</v>
      </c>
      <c r="I12345" t="s">
        <v>264</v>
      </c>
      <c r="J12345" t="s">
        <v>254</v>
      </c>
      <c r="K12345">
        <v>2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 t="s">
        <v>83</v>
      </c>
      <c r="R12345" t="s">
        <v>83</v>
      </c>
      <c r="S12345" t="s">
        <v>83</v>
      </c>
      <c r="T12345" t="str">
        <f>_xlfn.XLOOKUP(A12345,MI_Match_Analysis!$A$2:$A$8,MI_Match_Analysis!$F$2:$F$8,"Not Found")</f>
        <v>Not Found</v>
      </c>
    </row>
    <row r="12346" spans="1:20" hidden="1" x14ac:dyDescent="0.3">
      <c r="A12346">
        <v>53</v>
      </c>
      <c r="B12346" s="1">
        <v>46152</v>
      </c>
      <c r="C12346" t="s">
        <v>162</v>
      </c>
      <c r="D12346" t="s">
        <v>63</v>
      </c>
      <c r="E12346" t="s">
        <v>41</v>
      </c>
      <c r="F12346" t="s">
        <v>53</v>
      </c>
      <c r="G12346">
        <v>2</v>
      </c>
      <c r="H12346">
        <v>15.2</v>
      </c>
      <c r="I12346" t="s">
        <v>264</v>
      </c>
      <c r="J12346" t="s">
        <v>254</v>
      </c>
      <c r="K12346">
        <v>1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 t="s">
        <v>83</v>
      </c>
      <c r="R12346" t="s">
        <v>83</v>
      </c>
      <c r="S12346" t="s">
        <v>83</v>
      </c>
      <c r="T12346" t="str">
        <f>_xlfn.XLOOKUP(A12346,MI_Match_Analysis!$A$2:$A$8,MI_Match_Analysis!$F$2:$F$8,"Not Found")</f>
        <v>Not Found</v>
      </c>
    </row>
    <row r="12347" spans="1:20" hidden="1" x14ac:dyDescent="0.3">
      <c r="A12347">
        <v>53</v>
      </c>
      <c r="B12347" s="1">
        <v>46152</v>
      </c>
      <c r="C12347" t="s">
        <v>162</v>
      </c>
      <c r="D12347" t="s">
        <v>63</v>
      </c>
      <c r="E12347" t="s">
        <v>41</v>
      </c>
      <c r="F12347" t="s">
        <v>53</v>
      </c>
      <c r="G12347">
        <v>2</v>
      </c>
      <c r="H12347">
        <v>15.3</v>
      </c>
      <c r="I12347" t="s">
        <v>204</v>
      </c>
      <c r="J12347" t="s">
        <v>254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 t="s">
        <v>83</v>
      </c>
      <c r="R12347" t="s">
        <v>83</v>
      </c>
      <c r="S12347" t="s">
        <v>83</v>
      </c>
      <c r="T12347" t="str">
        <f>_xlfn.XLOOKUP(A12347,MI_Match_Analysis!$A$2:$A$8,MI_Match_Analysis!$F$2:$F$8,"Not Found")</f>
        <v>Not Found</v>
      </c>
    </row>
    <row r="12348" spans="1:20" hidden="1" x14ac:dyDescent="0.3">
      <c r="A12348">
        <v>53</v>
      </c>
      <c r="B12348" s="1">
        <v>46152</v>
      </c>
      <c r="C12348" t="s">
        <v>162</v>
      </c>
      <c r="D12348" t="s">
        <v>63</v>
      </c>
      <c r="E12348" t="s">
        <v>41</v>
      </c>
      <c r="F12348" t="s">
        <v>53</v>
      </c>
      <c r="G12348">
        <v>2</v>
      </c>
      <c r="H12348">
        <v>15.4</v>
      </c>
      <c r="I12348" t="s">
        <v>204</v>
      </c>
      <c r="J12348" t="s">
        <v>254</v>
      </c>
      <c r="K12348">
        <v>1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 t="s">
        <v>83</v>
      </c>
      <c r="R12348" t="s">
        <v>83</v>
      </c>
      <c r="S12348" t="s">
        <v>83</v>
      </c>
      <c r="T12348" t="str">
        <f>_xlfn.XLOOKUP(A12348,MI_Match_Analysis!$A$2:$A$8,MI_Match_Analysis!$F$2:$F$8,"Not Found")</f>
        <v>Not Found</v>
      </c>
    </row>
    <row r="12349" spans="1:20" hidden="1" x14ac:dyDescent="0.3">
      <c r="A12349">
        <v>53</v>
      </c>
      <c r="B12349" s="1">
        <v>46152</v>
      </c>
      <c r="C12349" t="s">
        <v>162</v>
      </c>
      <c r="D12349" t="s">
        <v>63</v>
      </c>
      <c r="E12349" t="s">
        <v>41</v>
      </c>
      <c r="F12349" t="s">
        <v>53</v>
      </c>
      <c r="G12349">
        <v>2</v>
      </c>
      <c r="H12349">
        <v>15.5</v>
      </c>
      <c r="I12349" t="s">
        <v>264</v>
      </c>
      <c r="J12349" t="s">
        <v>254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 t="s">
        <v>83</v>
      </c>
      <c r="R12349" t="s">
        <v>83</v>
      </c>
      <c r="S12349" t="s">
        <v>83</v>
      </c>
      <c r="T12349" t="str">
        <f>_xlfn.XLOOKUP(A12349,MI_Match_Analysis!$A$2:$A$8,MI_Match_Analysis!$F$2:$F$8,"Not Found")</f>
        <v>Not Found</v>
      </c>
    </row>
    <row r="12350" spans="1:20" hidden="1" x14ac:dyDescent="0.3">
      <c r="A12350">
        <v>53</v>
      </c>
      <c r="B12350" s="1">
        <v>46152</v>
      </c>
      <c r="C12350" t="s">
        <v>162</v>
      </c>
      <c r="D12350" t="s">
        <v>63</v>
      </c>
      <c r="E12350" t="s">
        <v>41</v>
      </c>
      <c r="F12350" t="s">
        <v>53</v>
      </c>
      <c r="G12350">
        <v>2</v>
      </c>
      <c r="H12350">
        <v>15.6</v>
      </c>
      <c r="I12350" t="s">
        <v>264</v>
      </c>
      <c r="J12350" t="s">
        <v>254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 t="s">
        <v>167</v>
      </c>
      <c r="R12350" t="s">
        <v>264</v>
      </c>
      <c r="S12350" t="s">
        <v>83</v>
      </c>
      <c r="T12350" t="str">
        <f>_xlfn.XLOOKUP(A12350,MI_Match_Analysis!$A$2:$A$8,MI_Match_Analysis!$F$2:$F$8,"Not Found")</f>
        <v>Not Found</v>
      </c>
    </row>
    <row r="12351" spans="1:20" hidden="1" x14ac:dyDescent="0.3">
      <c r="A12351">
        <v>53</v>
      </c>
      <c r="B12351" s="1">
        <v>46152</v>
      </c>
      <c r="C12351" t="s">
        <v>162</v>
      </c>
      <c r="D12351" t="s">
        <v>63</v>
      </c>
      <c r="E12351" t="s">
        <v>41</v>
      </c>
      <c r="F12351" t="s">
        <v>53</v>
      </c>
      <c r="G12351">
        <v>2</v>
      </c>
      <c r="H12351">
        <v>16.100000000000001</v>
      </c>
      <c r="I12351" t="s">
        <v>204</v>
      </c>
      <c r="J12351" t="s">
        <v>256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 t="s">
        <v>165</v>
      </c>
      <c r="R12351" t="s">
        <v>204</v>
      </c>
      <c r="S12351" t="s">
        <v>314</v>
      </c>
      <c r="T12351" t="str">
        <f>_xlfn.XLOOKUP(A12351,MI_Match_Analysis!$A$2:$A$8,MI_Match_Analysis!$F$2:$F$8,"Not Found")</f>
        <v>Not Found</v>
      </c>
    </row>
    <row r="12352" spans="1:20" hidden="1" x14ac:dyDescent="0.3">
      <c r="A12352">
        <v>53</v>
      </c>
      <c r="B12352" s="1">
        <v>46152</v>
      </c>
      <c r="C12352" t="s">
        <v>162</v>
      </c>
      <c r="D12352" t="s">
        <v>63</v>
      </c>
      <c r="E12352" t="s">
        <v>41</v>
      </c>
      <c r="F12352" t="s">
        <v>53</v>
      </c>
      <c r="G12352">
        <v>2</v>
      </c>
      <c r="H12352">
        <v>16.2</v>
      </c>
      <c r="I12352" t="s">
        <v>242</v>
      </c>
      <c r="J12352" t="s">
        <v>256</v>
      </c>
      <c r="K12352">
        <v>1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 t="s">
        <v>83</v>
      </c>
      <c r="R12352" t="s">
        <v>83</v>
      </c>
      <c r="S12352" t="s">
        <v>83</v>
      </c>
      <c r="T12352" t="str">
        <f>_xlfn.XLOOKUP(A12352,MI_Match_Analysis!$A$2:$A$8,MI_Match_Analysis!$F$2:$F$8,"Not Found")</f>
        <v>Not Found</v>
      </c>
    </row>
    <row r="12353" spans="1:20" hidden="1" x14ac:dyDescent="0.3">
      <c r="A12353">
        <v>53</v>
      </c>
      <c r="B12353" s="1">
        <v>46152</v>
      </c>
      <c r="C12353" t="s">
        <v>162</v>
      </c>
      <c r="D12353" t="s">
        <v>63</v>
      </c>
      <c r="E12353" t="s">
        <v>41</v>
      </c>
      <c r="F12353" t="s">
        <v>53</v>
      </c>
      <c r="G12353">
        <v>2</v>
      </c>
      <c r="H12353">
        <v>16.3</v>
      </c>
      <c r="I12353" t="s">
        <v>206</v>
      </c>
      <c r="J12353" t="s">
        <v>256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 t="s">
        <v>83</v>
      </c>
      <c r="R12353" t="s">
        <v>83</v>
      </c>
      <c r="S12353" t="s">
        <v>83</v>
      </c>
      <c r="T12353" t="str">
        <f>_xlfn.XLOOKUP(A12353,MI_Match_Analysis!$A$2:$A$8,MI_Match_Analysis!$F$2:$F$8,"Not Found")</f>
        <v>Not Found</v>
      </c>
    </row>
    <row r="12354" spans="1:20" hidden="1" x14ac:dyDescent="0.3">
      <c r="A12354">
        <v>53</v>
      </c>
      <c r="B12354" s="1">
        <v>46152</v>
      </c>
      <c r="C12354" t="s">
        <v>162</v>
      </c>
      <c r="D12354" t="s">
        <v>63</v>
      </c>
      <c r="E12354" t="s">
        <v>41</v>
      </c>
      <c r="F12354" t="s">
        <v>53</v>
      </c>
      <c r="G12354">
        <v>2</v>
      </c>
      <c r="H12354">
        <v>16.3</v>
      </c>
      <c r="I12354" t="s">
        <v>206</v>
      </c>
      <c r="J12354" t="s">
        <v>256</v>
      </c>
      <c r="K12354">
        <v>0</v>
      </c>
      <c r="L12354">
        <v>1</v>
      </c>
      <c r="M12354">
        <v>1</v>
      </c>
      <c r="N12354">
        <v>0</v>
      </c>
      <c r="O12354">
        <v>0</v>
      </c>
      <c r="P12354">
        <v>0</v>
      </c>
      <c r="Q12354" t="s">
        <v>83</v>
      </c>
      <c r="R12354" t="s">
        <v>83</v>
      </c>
      <c r="S12354" t="s">
        <v>83</v>
      </c>
      <c r="T12354" t="str">
        <f>_xlfn.XLOOKUP(A12354,MI_Match_Analysis!$A$2:$A$8,MI_Match_Analysis!$F$2:$F$8,"Not Found")</f>
        <v>Not Found</v>
      </c>
    </row>
    <row r="12355" spans="1:20" hidden="1" x14ac:dyDescent="0.3">
      <c r="A12355">
        <v>53</v>
      </c>
      <c r="B12355" s="1">
        <v>46152</v>
      </c>
      <c r="C12355" t="s">
        <v>162</v>
      </c>
      <c r="D12355" t="s">
        <v>63</v>
      </c>
      <c r="E12355" t="s">
        <v>41</v>
      </c>
      <c r="F12355" t="s">
        <v>53</v>
      </c>
      <c r="G12355">
        <v>2</v>
      </c>
      <c r="H12355">
        <v>16.399999999999999</v>
      </c>
      <c r="I12355" t="s">
        <v>206</v>
      </c>
      <c r="J12355" t="s">
        <v>256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 t="s">
        <v>83</v>
      </c>
      <c r="R12355" t="s">
        <v>83</v>
      </c>
      <c r="S12355" t="s">
        <v>83</v>
      </c>
      <c r="T12355" t="str">
        <f>_xlfn.XLOOKUP(A12355,MI_Match_Analysis!$A$2:$A$8,MI_Match_Analysis!$F$2:$F$8,"Not Found")</f>
        <v>Not Found</v>
      </c>
    </row>
    <row r="12356" spans="1:20" hidden="1" x14ac:dyDescent="0.3">
      <c r="A12356">
        <v>53</v>
      </c>
      <c r="B12356" s="1">
        <v>46152</v>
      </c>
      <c r="C12356" t="s">
        <v>162</v>
      </c>
      <c r="D12356" t="s">
        <v>63</v>
      </c>
      <c r="E12356" t="s">
        <v>41</v>
      </c>
      <c r="F12356" t="s">
        <v>53</v>
      </c>
      <c r="G12356">
        <v>2</v>
      </c>
      <c r="H12356">
        <v>16.5</v>
      </c>
      <c r="I12356" t="s">
        <v>242</v>
      </c>
      <c r="J12356" t="s">
        <v>256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 t="s">
        <v>83</v>
      </c>
      <c r="R12356" t="s">
        <v>83</v>
      </c>
      <c r="S12356" t="s">
        <v>83</v>
      </c>
      <c r="T12356" t="str">
        <f>_xlfn.XLOOKUP(A12356,MI_Match_Analysis!$A$2:$A$8,MI_Match_Analysis!$F$2:$F$8,"Not Found")</f>
        <v>Not Found</v>
      </c>
    </row>
    <row r="12357" spans="1:20" hidden="1" x14ac:dyDescent="0.3">
      <c r="A12357">
        <v>53</v>
      </c>
      <c r="B12357" s="1">
        <v>46152</v>
      </c>
      <c r="C12357" t="s">
        <v>162</v>
      </c>
      <c r="D12357" t="s">
        <v>63</v>
      </c>
      <c r="E12357" t="s">
        <v>41</v>
      </c>
      <c r="F12357" t="s">
        <v>53</v>
      </c>
      <c r="G12357">
        <v>2</v>
      </c>
      <c r="H12357">
        <v>16.5</v>
      </c>
      <c r="I12357" t="s">
        <v>242</v>
      </c>
      <c r="J12357" t="s">
        <v>256</v>
      </c>
      <c r="K12357">
        <v>0</v>
      </c>
      <c r="L12357">
        <v>1</v>
      </c>
      <c r="M12357">
        <v>1</v>
      </c>
      <c r="N12357">
        <v>0</v>
      </c>
      <c r="O12357">
        <v>0</v>
      </c>
      <c r="P12357">
        <v>0</v>
      </c>
      <c r="Q12357" t="s">
        <v>83</v>
      </c>
      <c r="R12357" t="s">
        <v>83</v>
      </c>
      <c r="S12357" t="s">
        <v>83</v>
      </c>
      <c r="T12357" t="str">
        <f>_xlfn.XLOOKUP(A12357,MI_Match_Analysis!$A$2:$A$8,MI_Match_Analysis!$F$2:$F$8,"Not Found")</f>
        <v>Not Found</v>
      </c>
    </row>
    <row r="12358" spans="1:20" hidden="1" x14ac:dyDescent="0.3">
      <c r="A12358">
        <v>53</v>
      </c>
      <c r="B12358" s="1">
        <v>46152</v>
      </c>
      <c r="C12358" t="s">
        <v>162</v>
      </c>
      <c r="D12358" t="s">
        <v>63</v>
      </c>
      <c r="E12358" t="s">
        <v>41</v>
      </c>
      <c r="F12358" t="s">
        <v>53</v>
      </c>
      <c r="G12358">
        <v>2</v>
      </c>
      <c r="H12358">
        <v>16.600000000000001</v>
      </c>
      <c r="I12358" t="s">
        <v>242</v>
      </c>
      <c r="J12358" t="s">
        <v>256</v>
      </c>
      <c r="K12358">
        <v>1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 t="s">
        <v>83</v>
      </c>
      <c r="R12358" t="s">
        <v>83</v>
      </c>
      <c r="S12358" t="s">
        <v>83</v>
      </c>
      <c r="T12358" t="str">
        <f>_xlfn.XLOOKUP(A12358,MI_Match_Analysis!$A$2:$A$8,MI_Match_Analysis!$F$2:$F$8,"Not Found")</f>
        <v>Not Found</v>
      </c>
    </row>
    <row r="12359" spans="1:20" hidden="1" x14ac:dyDescent="0.3">
      <c r="A12359">
        <v>53</v>
      </c>
      <c r="B12359" s="1">
        <v>46152</v>
      </c>
      <c r="C12359" t="s">
        <v>162</v>
      </c>
      <c r="D12359" t="s">
        <v>63</v>
      </c>
      <c r="E12359" t="s">
        <v>41</v>
      </c>
      <c r="F12359" t="s">
        <v>53</v>
      </c>
      <c r="G12359">
        <v>2</v>
      </c>
      <c r="H12359">
        <v>17.100000000000001</v>
      </c>
      <c r="I12359" t="s">
        <v>242</v>
      </c>
      <c r="J12359" t="s">
        <v>124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 t="s">
        <v>83</v>
      </c>
      <c r="R12359" t="s">
        <v>83</v>
      </c>
      <c r="S12359" t="s">
        <v>83</v>
      </c>
      <c r="T12359" t="str">
        <f>_xlfn.XLOOKUP(A12359,MI_Match_Analysis!$A$2:$A$8,MI_Match_Analysis!$F$2:$F$8,"Not Found")</f>
        <v>Not Found</v>
      </c>
    </row>
    <row r="12360" spans="1:20" hidden="1" x14ac:dyDescent="0.3">
      <c r="A12360">
        <v>53</v>
      </c>
      <c r="B12360" s="1">
        <v>46152</v>
      </c>
      <c r="C12360" t="s">
        <v>162</v>
      </c>
      <c r="D12360" t="s">
        <v>63</v>
      </c>
      <c r="E12360" t="s">
        <v>41</v>
      </c>
      <c r="F12360" t="s">
        <v>53</v>
      </c>
      <c r="G12360">
        <v>2</v>
      </c>
      <c r="H12360">
        <v>17.2</v>
      </c>
      <c r="I12360" t="s">
        <v>242</v>
      </c>
      <c r="J12360" t="s">
        <v>124</v>
      </c>
      <c r="K12360">
        <v>6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 t="s">
        <v>83</v>
      </c>
      <c r="R12360" t="s">
        <v>83</v>
      </c>
      <c r="S12360" t="s">
        <v>83</v>
      </c>
      <c r="T12360" t="str">
        <f>_xlfn.XLOOKUP(A12360,MI_Match_Analysis!$A$2:$A$8,MI_Match_Analysis!$F$2:$F$8,"Not Found")</f>
        <v>Not Found</v>
      </c>
    </row>
    <row r="12361" spans="1:20" hidden="1" x14ac:dyDescent="0.3">
      <c r="A12361">
        <v>53</v>
      </c>
      <c r="B12361" s="1">
        <v>46152</v>
      </c>
      <c r="C12361" t="s">
        <v>162</v>
      </c>
      <c r="D12361" t="s">
        <v>63</v>
      </c>
      <c r="E12361" t="s">
        <v>41</v>
      </c>
      <c r="F12361" t="s">
        <v>53</v>
      </c>
      <c r="G12361">
        <v>2</v>
      </c>
      <c r="H12361">
        <v>17.3</v>
      </c>
      <c r="I12361" t="s">
        <v>242</v>
      </c>
      <c r="J12361" t="s">
        <v>124</v>
      </c>
      <c r="K12361">
        <v>1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 t="s">
        <v>83</v>
      </c>
      <c r="R12361" t="s">
        <v>83</v>
      </c>
      <c r="S12361" t="s">
        <v>83</v>
      </c>
      <c r="T12361" t="str">
        <f>_xlfn.XLOOKUP(A12361,MI_Match_Analysis!$A$2:$A$8,MI_Match_Analysis!$F$2:$F$8,"Not Found")</f>
        <v>Not Found</v>
      </c>
    </row>
    <row r="12362" spans="1:20" hidden="1" x14ac:dyDescent="0.3">
      <c r="A12362">
        <v>53</v>
      </c>
      <c r="B12362" s="1">
        <v>46152</v>
      </c>
      <c r="C12362" t="s">
        <v>162</v>
      </c>
      <c r="D12362" t="s">
        <v>63</v>
      </c>
      <c r="E12362" t="s">
        <v>41</v>
      </c>
      <c r="F12362" t="s">
        <v>53</v>
      </c>
      <c r="G12362">
        <v>2</v>
      </c>
      <c r="H12362">
        <v>17.399999999999999</v>
      </c>
      <c r="I12362" t="s">
        <v>206</v>
      </c>
      <c r="J12362" t="s">
        <v>124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 t="s">
        <v>83</v>
      </c>
      <c r="R12362" t="s">
        <v>83</v>
      </c>
      <c r="S12362" t="s">
        <v>83</v>
      </c>
      <c r="T12362" t="str">
        <f>_xlfn.XLOOKUP(A12362,MI_Match_Analysis!$A$2:$A$8,MI_Match_Analysis!$F$2:$F$8,"Not Found")</f>
        <v>Not Found</v>
      </c>
    </row>
    <row r="12363" spans="1:20" hidden="1" x14ac:dyDescent="0.3">
      <c r="A12363">
        <v>53</v>
      </c>
      <c r="B12363" s="1">
        <v>46152</v>
      </c>
      <c r="C12363" t="s">
        <v>162</v>
      </c>
      <c r="D12363" t="s">
        <v>63</v>
      </c>
      <c r="E12363" t="s">
        <v>41</v>
      </c>
      <c r="F12363" t="s">
        <v>53</v>
      </c>
      <c r="G12363">
        <v>2</v>
      </c>
      <c r="H12363">
        <v>17.5</v>
      </c>
      <c r="I12363" t="s">
        <v>242</v>
      </c>
      <c r="J12363" t="s">
        <v>124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 t="s">
        <v>83</v>
      </c>
      <c r="R12363" t="s">
        <v>83</v>
      </c>
      <c r="S12363" t="s">
        <v>83</v>
      </c>
      <c r="T12363" t="str">
        <f>_xlfn.XLOOKUP(A12363,MI_Match_Analysis!$A$2:$A$8,MI_Match_Analysis!$F$2:$F$8,"Not Found")</f>
        <v>Not Found</v>
      </c>
    </row>
    <row r="12364" spans="1:20" hidden="1" x14ac:dyDescent="0.3">
      <c r="A12364">
        <v>53</v>
      </c>
      <c r="B12364" s="1">
        <v>46152</v>
      </c>
      <c r="C12364" t="s">
        <v>162</v>
      </c>
      <c r="D12364" t="s">
        <v>63</v>
      </c>
      <c r="E12364" t="s">
        <v>41</v>
      </c>
      <c r="F12364" t="s">
        <v>53</v>
      </c>
      <c r="G12364">
        <v>2</v>
      </c>
      <c r="H12364">
        <v>17.600000000000001</v>
      </c>
      <c r="I12364" t="s">
        <v>242</v>
      </c>
      <c r="J12364" t="s">
        <v>124</v>
      </c>
      <c r="K12364">
        <v>1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 t="s">
        <v>83</v>
      </c>
      <c r="R12364" t="s">
        <v>83</v>
      </c>
      <c r="S12364" t="s">
        <v>83</v>
      </c>
      <c r="T12364" t="str">
        <f>_xlfn.XLOOKUP(A12364,MI_Match_Analysis!$A$2:$A$8,MI_Match_Analysis!$F$2:$F$8,"Not Found")</f>
        <v>Not Found</v>
      </c>
    </row>
    <row r="12365" spans="1:20" hidden="1" x14ac:dyDescent="0.3">
      <c r="A12365">
        <v>53</v>
      </c>
      <c r="B12365" s="1">
        <v>46152</v>
      </c>
      <c r="C12365" t="s">
        <v>162</v>
      </c>
      <c r="D12365" t="s">
        <v>63</v>
      </c>
      <c r="E12365" t="s">
        <v>41</v>
      </c>
      <c r="F12365" t="s">
        <v>53</v>
      </c>
      <c r="G12365">
        <v>2</v>
      </c>
      <c r="H12365">
        <v>18.100000000000001</v>
      </c>
      <c r="I12365" t="s">
        <v>242</v>
      </c>
      <c r="J12365" t="s">
        <v>256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 t="s">
        <v>83</v>
      </c>
      <c r="R12365" t="s">
        <v>83</v>
      </c>
      <c r="S12365" t="s">
        <v>83</v>
      </c>
      <c r="T12365" t="str">
        <f>_xlfn.XLOOKUP(A12365,MI_Match_Analysis!$A$2:$A$8,MI_Match_Analysis!$F$2:$F$8,"Not Found")</f>
        <v>Not Found</v>
      </c>
    </row>
    <row r="12366" spans="1:20" hidden="1" x14ac:dyDescent="0.3">
      <c r="A12366">
        <v>53</v>
      </c>
      <c r="B12366" s="1">
        <v>46152</v>
      </c>
      <c r="C12366" t="s">
        <v>162</v>
      </c>
      <c r="D12366" t="s">
        <v>63</v>
      </c>
      <c r="E12366" t="s">
        <v>41</v>
      </c>
      <c r="F12366" t="s">
        <v>53</v>
      </c>
      <c r="G12366">
        <v>2</v>
      </c>
      <c r="H12366">
        <v>18.2</v>
      </c>
      <c r="I12366" t="s">
        <v>242</v>
      </c>
      <c r="J12366" t="s">
        <v>256</v>
      </c>
      <c r="K12366">
        <v>1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 t="s">
        <v>83</v>
      </c>
      <c r="R12366" t="s">
        <v>83</v>
      </c>
      <c r="S12366" t="s">
        <v>83</v>
      </c>
      <c r="T12366" t="str">
        <f>_xlfn.XLOOKUP(A12366,MI_Match_Analysis!$A$2:$A$8,MI_Match_Analysis!$F$2:$F$8,"Not Found")</f>
        <v>Not Found</v>
      </c>
    </row>
    <row r="12367" spans="1:20" hidden="1" x14ac:dyDescent="0.3">
      <c r="A12367">
        <v>53</v>
      </c>
      <c r="B12367" s="1">
        <v>46152</v>
      </c>
      <c r="C12367" t="s">
        <v>162</v>
      </c>
      <c r="D12367" t="s">
        <v>63</v>
      </c>
      <c r="E12367" t="s">
        <v>41</v>
      </c>
      <c r="F12367" t="s">
        <v>53</v>
      </c>
      <c r="G12367">
        <v>2</v>
      </c>
      <c r="H12367">
        <v>18.3</v>
      </c>
      <c r="I12367" t="s">
        <v>206</v>
      </c>
      <c r="J12367" t="s">
        <v>256</v>
      </c>
      <c r="K12367">
        <v>0</v>
      </c>
      <c r="L12367">
        <v>1</v>
      </c>
      <c r="M12367">
        <v>0</v>
      </c>
      <c r="N12367">
        <v>1</v>
      </c>
      <c r="O12367">
        <v>0</v>
      </c>
      <c r="P12367">
        <v>0</v>
      </c>
      <c r="Q12367" t="s">
        <v>83</v>
      </c>
      <c r="R12367" t="s">
        <v>83</v>
      </c>
      <c r="S12367" t="s">
        <v>83</v>
      </c>
      <c r="T12367" t="str">
        <f>_xlfn.XLOOKUP(A12367,MI_Match_Analysis!$A$2:$A$8,MI_Match_Analysis!$F$2:$F$8,"Not Found")</f>
        <v>Not Found</v>
      </c>
    </row>
    <row r="12368" spans="1:20" hidden="1" x14ac:dyDescent="0.3">
      <c r="A12368">
        <v>53</v>
      </c>
      <c r="B12368" s="1">
        <v>46152</v>
      </c>
      <c r="C12368" t="s">
        <v>162</v>
      </c>
      <c r="D12368" t="s">
        <v>63</v>
      </c>
      <c r="E12368" t="s">
        <v>41</v>
      </c>
      <c r="F12368" t="s">
        <v>53</v>
      </c>
      <c r="G12368">
        <v>2</v>
      </c>
      <c r="H12368">
        <v>18.3</v>
      </c>
      <c r="I12368" t="s">
        <v>206</v>
      </c>
      <c r="J12368" t="s">
        <v>256</v>
      </c>
      <c r="K12368">
        <v>0</v>
      </c>
      <c r="L12368">
        <v>1</v>
      </c>
      <c r="M12368">
        <v>1</v>
      </c>
      <c r="N12368">
        <v>0</v>
      </c>
      <c r="O12368">
        <v>0</v>
      </c>
      <c r="P12368">
        <v>0</v>
      </c>
      <c r="Q12368" t="s">
        <v>83</v>
      </c>
      <c r="R12368" t="s">
        <v>83</v>
      </c>
      <c r="S12368" t="s">
        <v>83</v>
      </c>
      <c r="T12368" t="str">
        <f>_xlfn.XLOOKUP(A12368,MI_Match_Analysis!$A$2:$A$8,MI_Match_Analysis!$F$2:$F$8,"Not Found")</f>
        <v>Not Found</v>
      </c>
    </row>
    <row r="12369" spans="1:20" hidden="1" x14ac:dyDescent="0.3">
      <c r="A12369">
        <v>53</v>
      </c>
      <c r="B12369" s="1">
        <v>46152</v>
      </c>
      <c r="C12369" t="s">
        <v>162</v>
      </c>
      <c r="D12369" t="s">
        <v>63</v>
      </c>
      <c r="E12369" t="s">
        <v>41</v>
      </c>
      <c r="F12369" t="s">
        <v>53</v>
      </c>
      <c r="G12369">
        <v>2</v>
      </c>
      <c r="H12369">
        <v>18.399999999999999</v>
      </c>
      <c r="I12369" t="s">
        <v>242</v>
      </c>
      <c r="J12369" t="s">
        <v>256</v>
      </c>
      <c r="K12369">
        <v>6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 t="s">
        <v>83</v>
      </c>
      <c r="R12369" t="s">
        <v>83</v>
      </c>
      <c r="S12369" t="s">
        <v>83</v>
      </c>
      <c r="T12369" t="str">
        <f>_xlfn.XLOOKUP(A12369,MI_Match_Analysis!$A$2:$A$8,MI_Match_Analysis!$F$2:$F$8,"Not Found")</f>
        <v>Not Found</v>
      </c>
    </row>
    <row r="12370" spans="1:20" hidden="1" x14ac:dyDescent="0.3">
      <c r="A12370">
        <v>53</v>
      </c>
      <c r="B12370" s="1">
        <v>46152</v>
      </c>
      <c r="C12370" t="s">
        <v>162</v>
      </c>
      <c r="D12370" t="s">
        <v>63</v>
      </c>
      <c r="E12370" t="s">
        <v>41</v>
      </c>
      <c r="F12370" t="s">
        <v>53</v>
      </c>
      <c r="G12370">
        <v>2</v>
      </c>
      <c r="H12370">
        <v>18.5</v>
      </c>
      <c r="I12370" t="s">
        <v>242</v>
      </c>
      <c r="J12370" t="s">
        <v>256</v>
      </c>
      <c r="K12370">
        <v>1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 t="s">
        <v>83</v>
      </c>
      <c r="R12370" t="s">
        <v>83</v>
      </c>
      <c r="S12370" t="s">
        <v>83</v>
      </c>
      <c r="T12370" t="str">
        <f>_xlfn.XLOOKUP(A12370,MI_Match_Analysis!$A$2:$A$8,MI_Match_Analysis!$F$2:$F$8,"Not Found")</f>
        <v>Not Found</v>
      </c>
    </row>
    <row r="12371" spans="1:20" hidden="1" x14ac:dyDescent="0.3">
      <c r="A12371">
        <v>53</v>
      </c>
      <c r="B12371" s="1">
        <v>46152</v>
      </c>
      <c r="C12371" t="s">
        <v>162</v>
      </c>
      <c r="D12371" t="s">
        <v>63</v>
      </c>
      <c r="E12371" t="s">
        <v>41</v>
      </c>
      <c r="F12371" t="s">
        <v>53</v>
      </c>
      <c r="G12371">
        <v>2</v>
      </c>
      <c r="H12371">
        <v>18.600000000000001</v>
      </c>
      <c r="I12371" t="s">
        <v>206</v>
      </c>
      <c r="J12371" t="s">
        <v>256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 t="s">
        <v>83</v>
      </c>
      <c r="R12371" t="s">
        <v>83</v>
      </c>
      <c r="S12371" t="s">
        <v>83</v>
      </c>
      <c r="T12371" t="str">
        <f>_xlfn.XLOOKUP(A12371,MI_Match_Analysis!$A$2:$A$8,MI_Match_Analysis!$F$2:$F$8,"Not Found")</f>
        <v>Not Found</v>
      </c>
    </row>
    <row r="12372" spans="1:20" hidden="1" x14ac:dyDescent="0.3">
      <c r="A12372">
        <v>53</v>
      </c>
      <c r="B12372" s="1">
        <v>46152</v>
      </c>
      <c r="C12372" t="s">
        <v>162</v>
      </c>
      <c r="D12372" t="s">
        <v>63</v>
      </c>
      <c r="E12372" t="s">
        <v>41</v>
      </c>
      <c r="F12372" t="s">
        <v>53</v>
      </c>
      <c r="G12372">
        <v>2</v>
      </c>
      <c r="H12372">
        <v>19.100000000000001</v>
      </c>
      <c r="I12372" t="s">
        <v>206</v>
      </c>
      <c r="J12372" t="s">
        <v>228</v>
      </c>
      <c r="K12372">
        <v>0</v>
      </c>
      <c r="L12372">
        <v>1</v>
      </c>
      <c r="M12372">
        <v>1</v>
      </c>
      <c r="N12372">
        <v>0</v>
      </c>
      <c r="O12372">
        <v>0</v>
      </c>
      <c r="P12372">
        <v>0</v>
      </c>
      <c r="Q12372" t="s">
        <v>83</v>
      </c>
      <c r="R12372" t="s">
        <v>83</v>
      </c>
      <c r="S12372" t="s">
        <v>83</v>
      </c>
      <c r="T12372" t="str">
        <f>_xlfn.XLOOKUP(A12372,MI_Match_Analysis!$A$2:$A$8,MI_Match_Analysis!$F$2:$F$8,"Not Found")</f>
        <v>Not Found</v>
      </c>
    </row>
    <row r="12373" spans="1:20" hidden="1" x14ac:dyDescent="0.3">
      <c r="A12373">
        <v>53</v>
      </c>
      <c r="B12373" s="1">
        <v>46152</v>
      </c>
      <c r="C12373" t="s">
        <v>162</v>
      </c>
      <c r="D12373" t="s">
        <v>63</v>
      </c>
      <c r="E12373" t="s">
        <v>41</v>
      </c>
      <c r="F12373" t="s">
        <v>53</v>
      </c>
      <c r="G12373">
        <v>2</v>
      </c>
      <c r="H12373">
        <v>19.100000000000001</v>
      </c>
      <c r="I12373" t="s">
        <v>206</v>
      </c>
      <c r="J12373" t="s">
        <v>228</v>
      </c>
      <c r="K12373">
        <v>6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 t="s">
        <v>83</v>
      </c>
      <c r="R12373" t="s">
        <v>83</v>
      </c>
      <c r="S12373" t="s">
        <v>83</v>
      </c>
      <c r="T12373" t="str">
        <f>_xlfn.XLOOKUP(A12373,MI_Match_Analysis!$A$2:$A$8,MI_Match_Analysis!$F$2:$F$8,"Not Found")</f>
        <v>Not Found</v>
      </c>
    </row>
    <row r="12374" spans="1:20" hidden="1" x14ac:dyDescent="0.3">
      <c r="A12374">
        <v>53</v>
      </c>
      <c r="B12374" s="1">
        <v>46152</v>
      </c>
      <c r="C12374" t="s">
        <v>162</v>
      </c>
      <c r="D12374" t="s">
        <v>63</v>
      </c>
      <c r="E12374" t="s">
        <v>41</v>
      </c>
      <c r="F12374" t="s">
        <v>53</v>
      </c>
      <c r="G12374">
        <v>2</v>
      </c>
      <c r="H12374">
        <v>19.2</v>
      </c>
      <c r="I12374" t="s">
        <v>206</v>
      </c>
      <c r="J12374" t="s">
        <v>228</v>
      </c>
      <c r="K12374">
        <v>6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 t="s">
        <v>83</v>
      </c>
      <c r="R12374" t="s">
        <v>83</v>
      </c>
      <c r="S12374" t="s">
        <v>83</v>
      </c>
      <c r="T12374" t="str">
        <f>_xlfn.XLOOKUP(A12374,MI_Match_Analysis!$A$2:$A$8,MI_Match_Analysis!$F$2:$F$8,"Not Found")</f>
        <v>Not Found</v>
      </c>
    </row>
    <row r="12375" spans="1:20" hidden="1" x14ac:dyDescent="0.3">
      <c r="A12375">
        <v>54</v>
      </c>
      <c r="B12375" s="1">
        <v>46152</v>
      </c>
      <c r="C12375" t="s">
        <v>162</v>
      </c>
      <c r="D12375" t="s">
        <v>320</v>
      </c>
      <c r="E12375" t="s">
        <v>34</v>
      </c>
      <c r="F12375" t="s">
        <v>24</v>
      </c>
      <c r="G12375">
        <v>1</v>
      </c>
      <c r="H12375">
        <v>0.1</v>
      </c>
      <c r="I12375" t="s">
        <v>37</v>
      </c>
      <c r="J12375" t="s">
        <v>80</v>
      </c>
      <c r="K12375">
        <v>1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 t="s">
        <v>83</v>
      </c>
      <c r="R12375" t="s">
        <v>83</v>
      </c>
      <c r="S12375" t="s">
        <v>83</v>
      </c>
      <c r="T12375" t="str">
        <f>_xlfn.XLOOKUP(A12375,MI_Match_Analysis!$A$2:$A$8,MI_Match_Analysis!$F$2:$F$8,"Not Found")</f>
        <v>Not Found</v>
      </c>
    </row>
    <row r="12376" spans="1:20" hidden="1" x14ac:dyDescent="0.3">
      <c r="A12376">
        <v>54</v>
      </c>
      <c r="B12376" s="1">
        <v>46152</v>
      </c>
      <c r="C12376" t="s">
        <v>162</v>
      </c>
      <c r="D12376" t="s">
        <v>320</v>
      </c>
      <c r="E12376" t="s">
        <v>34</v>
      </c>
      <c r="F12376" t="s">
        <v>24</v>
      </c>
      <c r="G12376">
        <v>1</v>
      </c>
      <c r="H12376">
        <v>0.2</v>
      </c>
      <c r="I12376" t="s">
        <v>190</v>
      </c>
      <c r="J12376" t="s">
        <v>80</v>
      </c>
      <c r="K12376">
        <v>1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 t="s">
        <v>83</v>
      </c>
      <c r="R12376" t="s">
        <v>83</v>
      </c>
      <c r="S12376" t="s">
        <v>83</v>
      </c>
      <c r="T12376" t="str">
        <f>_xlfn.XLOOKUP(A12376,MI_Match_Analysis!$A$2:$A$8,MI_Match_Analysis!$F$2:$F$8,"Not Found")</f>
        <v>Not Found</v>
      </c>
    </row>
    <row r="12377" spans="1:20" hidden="1" x14ac:dyDescent="0.3">
      <c r="A12377">
        <v>54</v>
      </c>
      <c r="B12377" s="1">
        <v>46152</v>
      </c>
      <c r="C12377" t="s">
        <v>162</v>
      </c>
      <c r="D12377" t="s">
        <v>320</v>
      </c>
      <c r="E12377" t="s">
        <v>34</v>
      </c>
      <c r="F12377" t="s">
        <v>24</v>
      </c>
      <c r="G12377">
        <v>1</v>
      </c>
      <c r="H12377">
        <v>0.3</v>
      </c>
      <c r="I12377" t="s">
        <v>37</v>
      </c>
      <c r="J12377" t="s">
        <v>80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 t="s">
        <v>83</v>
      </c>
      <c r="R12377" t="s">
        <v>83</v>
      </c>
      <c r="S12377" t="s">
        <v>83</v>
      </c>
      <c r="T12377" t="str">
        <f>_xlfn.XLOOKUP(A12377,MI_Match_Analysis!$A$2:$A$8,MI_Match_Analysis!$F$2:$F$8,"Not Found")</f>
        <v>Not Found</v>
      </c>
    </row>
    <row r="12378" spans="1:20" hidden="1" x14ac:dyDescent="0.3">
      <c r="A12378">
        <v>54</v>
      </c>
      <c r="B12378" s="1">
        <v>46152</v>
      </c>
      <c r="C12378" t="s">
        <v>162</v>
      </c>
      <c r="D12378" t="s">
        <v>320</v>
      </c>
      <c r="E12378" t="s">
        <v>34</v>
      </c>
      <c r="F12378" t="s">
        <v>24</v>
      </c>
      <c r="G12378">
        <v>1</v>
      </c>
      <c r="H12378">
        <v>0.4</v>
      </c>
      <c r="I12378" t="s">
        <v>190</v>
      </c>
      <c r="J12378" t="s">
        <v>80</v>
      </c>
      <c r="K12378">
        <v>1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 t="s">
        <v>83</v>
      </c>
      <c r="R12378" t="s">
        <v>83</v>
      </c>
      <c r="S12378" t="s">
        <v>83</v>
      </c>
      <c r="T12378" t="str">
        <f>_xlfn.XLOOKUP(A12378,MI_Match_Analysis!$A$2:$A$8,MI_Match_Analysis!$F$2:$F$8,"Not Found")</f>
        <v>Not Found</v>
      </c>
    </row>
    <row r="12379" spans="1:20" hidden="1" x14ac:dyDescent="0.3">
      <c r="A12379">
        <v>54</v>
      </c>
      <c r="B12379" s="1">
        <v>46152</v>
      </c>
      <c r="C12379" t="s">
        <v>162</v>
      </c>
      <c r="D12379" t="s">
        <v>320</v>
      </c>
      <c r="E12379" t="s">
        <v>34</v>
      </c>
      <c r="F12379" t="s">
        <v>24</v>
      </c>
      <c r="G12379">
        <v>1</v>
      </c>
      <c r="H12379">
        <v>0.5</v>
      </c>
      <c r="I12379" t="s">
        <v>37</v>
      </c>
      <c r="J12379" t="s">
        <v>80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 t="s">
        <v>83</v>
      </c>
      <c r="R12379" t="s">
        <v>83</v>
      </c>
      <c r="S12379" t="s">
        <v>83</v>
      </c>
      <c r="T12379" t="str">
        <f>_xlfn.XLOOKUP(A12379,MI_Match_Analysis!$A$2:$A$8,MI_Match_Analysis!$F$2:$F$8,"Not Found")</f>
        <v>Not Found</v>
      </c>
    </row>
    <row r="12380" spans="1:20" hidden="1" x14ac:dyDescent="0.3">
      <c r="A12380">
        <v>54</v>
      </c>
      <c r="B12380" s="1">
        <v>46152</v>
      </c>
      <c r="C12380" t="s">
        <v>162</v>
      </c>
      <c r="D12380" t="s">
        <v>320</v>
      </c>
      <c r="E12380" t="s">
        <v>34</v>
      </c>
      <c r="F12380" t="s">
        <v>24</v>
      </c>
      <c r="G12380">
        <v>1</v>
      </c>
      <c r="H12380">
        <v>0.6</v>
      </c>
      <c r="I12380" t="s">
        <v>37</v>
      </c>
      <c r="J12380" t="s">
        <v>80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 t="s">
        <v>165</v>
      </c>
      <c r="R12380" t="s">
        <v>37</v>
      </c>
      <c r="S12380" t="s">
        <v>178</v>
      </c>
      <c r="T12380" t="str">
        <f>_xlfn.XLOOKUP(A12380,MI_Match_Analysis!$A$2:$A$8,MI_Match_Analysis!$F$2:$F$8,"Not Found")</f>
        <v>Not Found</v>
      </c>
    </row>
    <row r="12381" spans="1:20" hidden="1" x14ac:dyDescent="0.3">
      <c r="A12381">
        <v>54</v>
      </c>
      <c r="B12381" s="1">
        <v>46152</v>
      </c>
      <c r="C12381" t="s">
        <v>162</v>
      </c>
      <c r="D12381" t="s">
        <v>320</v>
      </c>
      <c r="E12381" t="s">
        <v>34</v>
      </c>
      <c r="F12381" t="s">
        <v>24</v>
      </c>
      <c r="G12381">
        <v>1</v>
      </c>
      <c r="H12381">
        <v>1.1000000000000001</v>
      </c>
      <c r="I12381" t="s">
        <v>190</v>
      </c>
      <c r="J12381" t="s">
        <v>111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 t="s">
        <v>83</v>
      </c>
      <c r="R12381" t="s">
        <v>83</v>
      </c>
      <c r="S12381" t="s">
        <v>83</v>
      </c>
      <c r="T12381" t="str">
        <f>_xlfn.XLOOKUP(A12381,MI_Match_Analysis!$A$2:$A$8,MI_Match_Analysis!$F$2:$F$8,"Not Found")</f>
        <v>Not Found</v>
      </c>
    </row>
    <row r="12382" spans="1:20" hidden="1" x14ac:dyDescent="0.3">
      <c r="A12382">
        <v>54</v>
      </c>
      <c r="B12382" s="1">
        <v>46152</v>
      </c>
      <c r="C12382" t="s">
        <v>162</v>
      </c>
      <c r="D12382" t="s">
        <v>320</v>
      </c>
      <c r="E12382" t="s">
        <v>34</v>
      </c>
      <c r="F12382" t="s">
        <v>24</v>
      </c>
      <c r="G12382">
        <v>1</v>
      </c>
      <c r="H12382">
        <v>1.2</v>
      </c>
      <c r="I12382" t="s">
        <v>190</v>
      </c>
      <c r="J12382" t="s">
        <v>111</v>
      </c>
      <c r="K12382">
        <v>4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 t="s">
        <v>83</v>
      </c>
      <c r="R12382" t="s">
        <v>83</v>
      </c>
      <c r="S12382" t="s">
        <v>83</v>
      </c>
      <c r="T12382" t="str">
        <f>_xlfn.XLOOKUP(A12382,MI_Match_Analysis!$A$2:$A$8,MI_Match_Analysis!$F$2:$F$8,"Not Found")</f>
        <v>Not Found</v>
      </c>
    </row>
    <row r="12383" spans="1:20" hidden="1" x14ac:dyDescent="0.3">
      <c r="A12383">
        <v>54</v>
      </c>
      <c r="B12383" s="1">
        <v>46152</v>
      </c>
      <c r="C12383" t="s">
        <v>162</v>
      </c>
      <c r="D12383" t="s">
        <v>320</v>
      </c>
      <c r="E12383" t="s">
        <v>34</v>
      </c>
      <c r="F12383" t="s">
        <v>24</v>
      </c>
      <c r="G12383">
        <v>1</v>
      </c>
      <c r="H12383">
        <v>1.3</v>
      </c>
      <c r="I12383" t="s">
        <v>190</v>
      </c>
      <c r="J12383" t="s">
        <v>111</v>
      </c>
      <c r="K12383">
        <v>0</v>
      </c>
      <c r="L12383">
        <v>2</v>
      </c>
      <c r="M12383">
        <v>0</v>
      </c>
      <c r="N12383">
        <v>1</v>
      </c>
      <c r="O12383">
        <v>0</v>
      </c>
      <c r="P12383">
        <v>0</v>
      </c>
      <c r="Q12383" t="s">
        <v>83</v>
      </c>
      <c r="R12383" t="s">
        <v>83</v>
      </c>
      <c r="S12383" t="s">
        <v>83</v>
      </c>
      <c r="T12383" t="str">
        <f>_xlfn.XLOOKUP(A12383,MI_Match_Analysis!$A$2:$A$8,MI_Match_Analysis!$F$2:$F$8,"Not Found")</f>
        <v>Not Found</v>
      </c>
    </row>
    <row r="12384" spans="1:20" hidden="1" x14ac:dyDescent="0.3">
      <c r="A12384">
        <v>54</v>
      </c>
      <c r="B12384" s="1">
        <v>46152</v>
      </c>
      <c r="C12384" t="s">
        <v>162</v>
      </c>
      <c r="D12384" t="s">
        <v>320</v>
      </c>
      <c r="E12384" t="s">
        <v>34</v>
      </c>
      <c r="F12384" t="s">
        <v>24</v>
      </c>
      <c r="G12384">
        <v>1</v>
      </c>
      <c r="H12384">
        <v>1.4</v>
      </c>
      <c r="I12384" t="s">
        <v>190</v>
      </c>
      <c r="J12384" t="s">
        <v>111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 t="s">
        <v>83</v>
      </c>
      <c r="R12384" t="s">
        <v>83</v>
      </c>
      <c r="S12384" t="s">
        <v>83</v>
      </c>
      <c r="T12384" t="str">
        <f>_xlfn.XLOOKUP(A12384,MI_Match_Analysis!$A$2:$A$8,MI_Match_Analysis!$F$2:$F$8,"Not Found")</f>
        <v>Not Found</v>
      </c>
    </row>
    <row r="12385" spans="1:20" hidden="1" x14ac:dyDescent="0.3">
      <c r="A12385">
        <v>54</v>
      </c>
      <c r="B12385" s="1">
        <v>46152</v>
      </c>
      <c r="C12385" t="s">
        <v>162</v>
      </c>
      <c r="D12385" t="s">
        <v>320</v>
      </c>
      <c r="E12385" t="s">
        <v>34</v>
      </c>
      <c r="F12385" t="s">
        <v>24</v>
      </c>
      <c r="G12385">
        <v>1</v>
      </c>
      <c r="H12385">
        <v>1.5</v>
      </c>
      <c r="I12385" t="s">
        <v>190</v>
      </c>
      <c r="J12385" t="s">
        <v>111</v>
      </c>
      <c r="K12385">
        <v>6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 t="s">
        <v>83</v>
      </c>
      <c r="R12385" t="s">
        <v>83</v>
      </c>
      <c r="S12385" t="s">
        <v>83</v>
      </c>
      <c r="T12385" t="str">
        <f>_xlfn.XLOOKUP(A12385,MI_Match_Analysis!$A$2:$A$8,MI_Match_Analysis!$F$2:$F$8,"Not Found")</f>
        <v>Not Found</v>
      </c>
    </row>
    <row r="12386" spans="1:20" hidden="1" x14ac:dyDescent="0.3">
      <c r="A12386">
        <v>54</v>
      </c>
      <c r="B12386" s="1">
        <v>46152</v>
      </c>
      <c r="C12386" t="s">
        <v>162</v>
      </c>
      <c r="D12386" t="s">
        <v>320</v>
      </c>
      <c r="E12386" t="s">
        <v>34</v>
      </c>
      <c r="F12386" t="s">
        <v>24</v>
      </c>
      <c r="G12386">
        <v>1</v>
      </c>
      <c r="H12386">
        <v>1.6</v>
      </c>
      <c r="I12386" t="s">
        <v>190</v>
      </c>
      <c r="J12386" t="s">
        <v>111</v>
      </c>
      <c r="K12386">
        <v>6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 t="s">
        <v>83</v>
      </c>
      <c r="R12386" t="s">
        <v>83</v>
      </c>
      <c r="S12386" t="s">
        <v>83</v>
      </c>
      <c r="T12386" t="str">
        <f>_xlfn.XLOOKUP(A12386,MI_Match_Analysis!$A$2:$A$8,MI_Match_Analysis!$F$2:$F$8,"Not Found")</f>
        <v>Not Found</v>
      </c>
    </row>
    <row r="12387" spans="1:20" hidden="1" x14ac:dyDescent="0.3">
      <c r="A12387">
        <v>54</v>
      </c>
      <c r="B12387" s="1">
        <v>46152</v>
      </c>
      <c r="C12387" t="s">
        <v>162</v>
      </c>
      <c r="D12387" t="s">
        <v>320</v>
      </c>
      <c r="E12387" t="s">
        <v>34</v>
      </c>
      <c r="F12387" t="s">
        <v>24</v>
      </c>
      <c r="G12387">
        <v>1</v>
      </c>
      <c r="H12387">
        <v>2.1</v>
      </c>
      <c r="I12387" t="s">
        <v>197</v>
      </c>
      <c r="J12387" t="s">
        <v>80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 t="s">
        <v>83</v>
      </c>
      <c r="R12387" t="s">
        <v>83</v>
      </c>
      <c r="S12387" t="s">
        <v>83</v>
      </c>
      <c r="T12387" t="str">
        <f>_xlfn.XLOOKUP(A12387,MI_Match_Analysis!$A$2:$A$8,MI_Match_Analysis!$F$2:$F$8,"Not Found")</f>
        <v>Not Found</v>
      </c>
    </row>
    <row r="12388" spans="1:20" hidden="1" x14ac:dyDescent="0.3">
      <c r="A12388">
        <v>54</v>
      </c>
      <c r="B12388" s="1">
        <v>46152</v>
      </c>
      <c r="C12388" t="s">
        <v>162</v>
      </c>
      <c r="D12388" t="s">
        <v>320</v>
      </c>
      <c r="E12388" t="s">
        <v>34</v>
      </c>
      <c r="F12388" t="s">
        <v>24</v>
      </c>
      <c r="G12388">
        <v>1</v>
      </c>
      <c r="H12388">
        <v>2.1</v>
      </c>
      <c r="I12388" t="s">
        <v>197</v>
      </c>
      <c r="J12388" t="s">
        <v>80</v>
      </c>
      <c r="K12388">
        <v>0</v>
      </c>
      <c r="L12388">
        <v>1</v>
      </c>
      <c r="M12388">
        <v>1</v>
      </c>
      <c r="N12388">
        <v>0</v>
      </c>
      <c r="O12388">
        <v>0</v>
      </c>
      <c r="P12388">
        <v>0</v>
      </c>
      <c r="Q12388" t="s">
        <v>83</v>
      </c>
      <c r="R12388" t="s">
        <v>83</v>
      </c>
      <c r="S12388" t="s">
        <v>83</v>
      </c>
      <c r="T12388" t="str">
        <f>_xlfn.XLOOKUP(A12388,MI_Match_Analysis!$A$2:$A$8,MI_Match_Analysis!$F$2:$F$8,"Not Found")</f>
        <v>Not Found</v>
      </c>
    </row>
    <row r="12389" spans="1:20" hidden="1" x14ac:dyDescent="0.3">
      <c r="A12389">
        <v>54</v>
      </c>
      <c r="B12389" s="1">
        <v>46152</v>
      </c>
      <c r="C12389" t="s">
        <v>162</v>
      </c>
      <c r="D12389" t="s">
        <v>320</v>
      </c>
      <c r="E12389" t="s">
        <v>34</v>
      </c>
      <c r="F12389" t="s">
        <v>24</v>
      </c>
      <c r="G12389">
        <v>1</v>
      </c>
      <c r="H12389">
        <v>2.2000000000000002</v>
      </c>
      <c r="I12389" t="s">
        <v>197</v>
      </c>
      <c r="J12389" t="s">
        <v>80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 t="s">
        <v>83</v>
      </c>
      <c r="R12389" t="s">
        <v>83</v>
      </c>
      <c r="S12389" t="s">
        <v>83</v>
      </c>
      <c r="T12389" t="str">
        <f>_xlfn.XLOOKUP(A12389,MI_Match_Analysis!$A$2:$A$8,MI_Match_Analysis!$F$2:$F$8,"Not Found")</f>
        <v>Not Found</v>
      </c>
    </row>
    <row r="12390" spans="1:20" hidden="1" x14ac:dyDescent="0.3">
      <c r="A12390">
        <v>54</v>
      </c>
      <c r="B12390" s="1">
        <v>46152</v>
      </c>
      <c r="C12390" t="s">
        <v>162</v>
      </c>
      <c r="D12390" t="s">
        <v>320</v>
      </c>
      <c r="E12390" t="s">
        <v>34</v>
      </c>
      <c r="F12390" t="s">
        <v>24</v>
      </c>
      <c r="G12390">
        <v>1</v>
      </c>
      <c r="H12390">
        <v>2.2999999999999998</v>
      </c>
      <c r="I12390" t="s">
        <v>197</v>
      </c>
      <c r="J12390" t="s">
        <v>80</v>
      </c>
      <c r="K12390">
        <v>1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 t="s">
        <v>83</v>
      </c>
      <c r="R12390" t="s">
        <v>83</v>
      </c>
      <c r="S12390" t="s">
        <v>83</v>
      </c>
      <c r="T12390" t="str">
        <f>_xlfn.XLOOKUP(A12390,MI_Match_Analysis!$A$2:$A$8,MI_Match_Analysis!$F$2:$F$8,"Not Found")</f>
        <v>Not Found</v>
      </c>
    </row>
    <row r="12391" spans="1:20" hidden="1" x14ac:dyDescent="0.3">
      <c r="A12391">
        <v>54</v>
      </c>
      <c r="B12391" s="1">
        <v>46152</v>
      </c>
      <c r="C12391" t="s">
        <v>162</v>
      </c>
      <c r="D12391" t="s">
        <v>320</v>
      </c>
      <c r="E12391" t="s">
        <v>34</v>
      </c>
      <c r="F12391" t="s">
        <v>24</v>
      </c>
      <c r="G12391">
        <v>1</v>
      </c>
      <c r="H12391">
        <v>2.4</v>
      </c>
      <c r="I12391" t="s">
        <v>190</v>
      </c>
      <c r="J12391" t="s">
        <v>80</v>
      </c>
      <c r="K12391">
        <v>4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 t="s">
        <v>83</v>
      </c>
      <c r="R12391" t="s">
        <v>83</v>
      </c>
      <c r="S12391" t="s">
        <v>83</v>
      </c>
      <c r="T12391" t="str">
        <f>_xlfn.XLOOKUP(A12391,MI_Match_Analysis!$A$2:$A$8,MI_Match_Analysis!$F$2:$F$8,"Not Found")</f>
        <v>Not Found</v>
      </c>
    </row>
    <row r="12392" spans="1:20" hidden="1" x14ac:dyDescent="0.3">
      <c r="A12392">
        <v>54</v>
      </c>
      <c r="B12392" s="1">
        <v>46152</v>
      </c>
      <c r="C12392" t="s">
        <v>162</v>
      </c>
      <c r="D12392" t="s">
        <v>320</v>
      </c>
      <c r="E12392" t="s">
        <v>34</v>
      </c>
      <c r="F12392" t="s">
        <v>24</v>
      </c>
      <c r="G12392">
        <v>1</v>
      </c>
      <c r="H12392">
        <v>2.5</v>
      </c>
      <c r="I12392" t="s">
        <v>190</v>
      </c>
      <c r="J12392" t="s">
        <v>80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 t="s">
        <v>165</v>
      </c>
      <c r="R12392" t="s">
        <v>190</v>
      </c>
      <c r="S12392" t="s">
        <v>166</v>
      </c>
      <c r="T12392" t="str">
        <f>_xlfn.XLOOKUP(A12392,MI_Match_Analysis!$A$2:$A$8,MI_Match_Analysis!$F$2:$F$8,"Not Found")</f>
        <v>Not Found</v>
      </c>
    </row>
    <row r="12393" spans="1:20" hidden="1" x14ac:dyDescent="0.3">
      <c r="A12393">
        <v>54</v>
      </c>
      <c r="B12393" s="1">
        <v>46152</v>
      </c>
      <c r="C12393" t="s">
        <v>162</v>
      </c>
      <c r="D12393" t="s">
        <v>320</v>
      </c>
      <c r="E12393" t="s">
        <v>34</v>
      </c>
      <c r="F12393" t="s">
        <v>24</v>
      </c>
      <c r="G12393">
        <v>1</v>
      </c>
      <c r="H12393">
        <v>2.6</v>
      </c>
      <c r="I12393" t="s">
        <v>194</v>
      </c>
      <c r="J12393" t="s">
        <v>80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 t="s">
        <v>165</v>
      </c>
      <c r="R12393" t="s">
        <v>194</v>
      </c>
      <c r="S12393" t="s">
        <v>112</v>
      </c>
      <c r="T12393" t="str">
        <f>_xlfn.XLOOKUP(A12393,MI_Match_Analysis!$A$2:$A$8,MI_Match_Analysis!$F$2:$F$8,"Not Found")</f>
        <v>Not Found</v>
      </c>
    </row>
    <row r="12394" spans="1:20" hidden="1" x14ac:dyDescent="0.3">
      <c r="A12394">
        <v>54</v>
      </c>
      <c r="B12394" s="1">
        <v>46152</v>
      </c>
      <c r="C12394" t="s">
        <v>162</v>
      </c>
      <c r="D12394" t="s">
        <v>320</v>
      </c>
      <c r="E12394" t="s">
        <v>34</v>
      </c>
      <c r="F12394" t="s">
        <v>24</v>
      </c>
      <c r="G12394">
        <v>1</v>
      </c>
      <c r="H12394">
        <v>3.1</v>
      </c>
      <c r="I12394" t="s">
        <v>197</v>
      </c>
      <c r="J12394" t="s">
        <v>111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 t="s">
        <v>83</v>
      </c>
      <c r="R12394" t="s">
        <v>83</v>
      </c>
      <c r="S12394" t="s">
        <v>83</v>
      </c>
      <c r="T12394" t="str">
        <f>_xlfn.XLOOKUP(A12394,MI_Match_Analysis!$A$2:$A$8,MI_Match_Analysis!$F$2:$F$8,"Not Found")</f>
        <v>Not Found</v>
      </c>
    </row>
    <row r="12395" spans="1:20" hidden="1" x14ac:dyDescent="0.3">
      <c r="A12395">
        <v>54</v>
      </c>
      <c r="B12395" s="1">
        <v>46152</v>
      </c>
      <c r="C12395" t="s">
        <v>162</v>
      </c>
      <c r="D12395" t="s">
        <v>320</v>
      </c>
      <c r="E12395" t="s">
        <v>34</v>
      </c>
      <c r="F12395" t="s">
        <v>24</v>
      </c>
      <c r="G12395">
        <v>1</v>
      </c>
      <c r="H12395">
        <v>3.2</v>
      </c>
      <c r="I12395" t="s">
        <v>197</v>
      </c>
      <c r="J12395" t="s">
        <v>111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 t="s">
        <v>83</v>
      </c>
      <c r="R12395" t="s">
        <v>83</v>
      </c>
      <c r="S12395" t="s">
        <v>83</v>
      </c>
      <c r="T12395" t="str">
        <f>_xlfn.XLOOKUP(A12395,MI_Match_Analysis!$A$2:$A$8,MI_Match_Analysis!$F$2:$F$8,"Not Found")</f>
        <v>Not Found</v>
      </c>
    </row>
    <row r="12396" spans="1:20" hidden="1" x14ac:dyDescent="0.3">
      <c r="A12396">
        <v>54</v>
      </c>
      <c r="B12396" s="1">
        <v>46152</v>
      </c>
      <c r="C12396" t="s">
        <v>162</v>
      </c>
      <c r="D12396" t="s">
        <v>320</v>
      </c>
      <c r="E12396" t="s">
        <v>34</v>
      </c>
      <c r="F12396" t="s">
        <v>24</v>
      </c>
      <c r="G12396">
        <v>1</v>
      </c>
      <c r="H12396">
        <v>3.3</v>
      </c>
      <c r="I12396" t="s">
        <v>197</v>
      </c>
      <c r="J12396" t="s">
        <v>111</v>
      </c>
      <c r="K12396">
        <v>0</v>
      </c>
      <c r="L12396">
        <v>1</v>
      </c>
      <c r="M12396">
        <v>0</v>
      </c>
      <c r="N12396">
        <v>1</v>
      </c>
      <c r="O12396">
        <v>0</v>
      </c>
      <c r="P12396">
        <v>0</v>
      </c>
      <c r="Q12396" t="s">
        <v>83</v>
      </c>
      <c r="R12396" t="s">
        <v>83</v>
      </c>
      <c r="S12396" t="s">
        <v>83</v>
      </c>
      <c r="T12396" t="str">
        <f>_xlfn.XLOOKUP(A12396,MI_Match_Analysis!$A$2:$A$8,MI_Match_Analysis!$F$2:$F$8,"Not Found")</f>
        <v>Not Found</v>
      </c>
    </row>
    <row r="12397" spans="1:20" hidden="1" x14ac:dyDescent="0.3">
      <c r="A12397">
        <v>54</v>
      </c>
      <c r="B12397" s="1">
        <v>46152</v>
      </c>
      <c r="C12397" t="s">
        <v>162</v>
      </c>
      <c r="D12397" t="s">
        <v>320</v>
      </c>
      <c r="E12397" t="s">
        <v>34</v>
      </c>
      <c r="F12397" t="s">
        <v>24</v>
      </c>
      <c r="G12397">
        <v>1</v>
      </c>
      <c r="H12397">
        <v>3.4</v>
      </c>
      <c r="I12397" t="s">
        <v>126</v>
      </c>
      <c r="J12397" t="s">
        <v>111</v>
      </c>
      <c r="K12397">
        <v>1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 t="s">
        <v>83</v>
      </c>
      <c r="R12397" t="s">
        <v>83</v>
      </c>
      <c r="S12397" t="s">
        <v>83</v>
      </c>
      <c r="T12397" t="str">
        <f>_xlfn.XLOOKUP(A12397,MI_Match_Analysis!$A$2:$A$8,MI_Match_Analysis!$F$2:$F$8,"Not Found")</f>
        <v>Not Found</v>
      </c>
    </row>
    <row r="12398" spans="1:20" hidden="1" x14ac:dyDescent="0.3">
      <c r="A12398">
        <v>54</v>
      </c>
      <c r="B12398" s="1">
        <v>46152</v>
      </c>
      <c r="C12398" t="s">
        <v>162</v>
      </c>
      <c r="D12398" t="s">
        <v>320</v>
      </c>
      <c r="E12398" t="s">
        <v>34</v>
      </c>
      <c r="F12398" t="s">
        <v>24</v>
      </c>
      <c r="G12398">
        <v>1</v>
      </c>
      <c r="H12398">
        <v>3.5</v>
      </c>
      <c r="I12398" t="s">
        <v>197</v>
      </c>
      <c r="J12398" t="s">
        <v>111</v>
      </c>
      <c r="K12398">
        <v>4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 t="s">
        <v>83</v>
      </c>
      <c r="R12398" t="s">
        <v>83</v>
      </c>
      <c r="S12398" t="s">
        <v>83</v>
      </c>
      <c r="T12398" t="str">
        <f>_xlfn.XLOOKUP(A12398,MI_Match_Analysis!$A$2:$A$8,MI_Match_Analysis!$F$2:$F$8,"Not Found")</f>
        <v>Not Found</v>
      </c>
    </row>
    <row r="12399" spans="1:20" hidden="1" x14ac:dyDescent="0.3">
      <c r="A12399">
        <v>54</v>
      </c>
      <c r="B12399" s="1">
        <v>46152</v>
      </c>
      <c r="C12399" t="s">
        <v>162</v>
      </c>
      <c r="D12399" t="s">
        <v>320</v>
      </c>
      <c r="E12399" t="s">
        <v>34</v>
      </c>
      <c r="F12399" t="s">
        <v>24</v>
      </c>
      <c r="G12399">
        <v>1</v>
      </c>
      <c r="H12399">
        <v>3.6</v>
      </c>
      <c r="I12399" t="s">
        <v>197</v>
      </c>
      <c r="J12399" t="s">
        <v>111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 t="s">
        <v>83</v>
      </c>
      <c r="R12399" t="s">
        <v>83</v>
      </c>
      <c r="S12399" t="s">
        <v>83</v>
      </c>
      <c r="T12399" t="str">
        <f>_xlfn.XLOOKUP(A12399,MI_Match_Analysis!$A$2:$A$8,MI_Match_Analysis!$F$2:$F$8,"Not Found")</f>
        <v>Not Found</v>
      </c>
    </row>
    <row r="12400" spans="1:20" hidden="1" x14ac:dyDescent="0.3">
      <c r="A12400">
        <v>54</v>
      </c>
      <c r="B12400" s="1">
        <v>46152</v>
      </c>
      <c r="C12400" t="s">
        <v>162</v>
      </c>
      <c r="D12400" t="s">
        <v>320</v>
      </c>
      <c r="E12400" t="s">
        <v>34</v>
      </c>
      <c r="F12400" t="s">
        <v>24</v>
      </c>
      <c r="G12400">
        <v>1</v>
      </c>
      <c r="H12400">
        <v>4.0999999999999996</v>
      </c>
      <c r="I12400" t="s">
        <v>126</v>
      </c>
      <c r="J12400" t="s">
        <v>80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 t="s">
        <v>83</v>
      </c>
      <c r="R12400" t="s">
        <v>83</v>
      </c>
      <c r="S12400" t="s">
        <v>83</v>
      </c>
      <c r="T12400" t="str">
        <f>_xlfn.XLOOKUP(A12400,MI_Match_Analysis!$A$2:$A$8,MI_Match_Analysis!$F$2:$F$8,"Not Found")</f>
        <v>Not Found</v>
      </c>
    </row>
    <row r="12401" spans="1:20" hidden="1" x14ac:dyDescent="0.3">
      <c r="A12401">
        <v>54</v>
      </c>
      <c r="B12401" s="1">
        <v>46152</v>
      </c>
      <c r="C12401" t="s">
        <v>162</v>
      </c>
      <c r="D12401" t="s">
        <v>320</v>
      </c>
      <c r="E12401" t="s">
        <v>34</v>
      </c>
      <c r="F12401" t="s">
        <v>24</v>
      </c>
      <c r="G12401">
        <v>1</v>
      </c>
      <c r="H12401">
        <v>4.2</v>
      </c>
      <c r="I12401" t="s">
        <v>126</v>
      </c>
      <c r="J12401" t="s">
        <v>80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 t="s">
        <v>83</v>
      </c>
      <c r="R12401" t="s">
        <v>83</v>
      </c>
      <c r="S12401" t="s">
        <v>83</v>
      </c>
      <c r="T12401" t="str">
        <f>_xlfn.XLOOKUP(A12401,MI_Match_Analysis!$A$2:$A$8,MI_Match_Analysis!$F$2:$F$8,"Not Found")</f>
        <v>Not Found</v>
      </c>
    </row>
    <row r="12402" spans="1:20" hidden="1" x14ac:dyDescent="0.3">
      <c r="A12402">
        <v>54</v>
      </c>
      <c r="B12402" s="1">
        <v>46152</v>
      </c>
      <c r="C12402" t="s">
        <v>162</v>
      </c>
      <c r="D12402" t="s">
        <v>320</v>
      </c>
      <c r="E12402" t="s">
        <v>34</v>
      </c>
      <c r="F12402" t="s">
        <v>24</v>
      </c>
      <c r="G12402">
        <v>1</v>
      </c>
      <c r="H12402">
        <v>4.3</v>
      </c>
      <c r="I12402" t="s">
        <v>126</v>
      </c>
      <c r="J12402" t="s">
        <v>80</v>
      </c>
      <c r="K12402">
        <v>2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 t="s">
        <v>83</v>
      </c>
      <c r="R12402" t="s">
        <v>83</v>
      </c>
      <c r="S12402" t="s">
        <v>83</v>
      </c>
      <c r="T12402" t="str">
        <f>_xlfn.XLOOKUP(A12402,MI_Match_Analysis!$A$2:$A$8,MI_Match_Analysis!$F$2:$F$8,"Not Found")</f>
        <v>Not Found</v>
      </c>
    </row>
    <row r="12403" spans="1:20" hidden="1" x14ac:dyDescent="0.3">
      <c r="A12403">
        <v>54</v>
      </c>
      <c r="B12403" s="1">
        <v>46152</v>
      </c>
      <c r="C12403" t="s">
        <v>162</v>
      </c>
      <c r="D12403" t="s">
        <v>320</v>
      </c>
      <c r="E12403" t="s">
        <v>34</v>
      </c>
      <c r="F12403" t="s">
        <v>24</v>
      </c>
      <c r="G12403">
        <v>1</v>
      </c>
      <c r="H12403">
        <v>4.4000000000000004</v>
      </c>
      <c r="I12403" t="s">
        <v>126</v>
      </c>
      <c r="J12403" t="s">
        <v>80</v>
      </c>
      <c r="K12403">
        <v>1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 t="s">
        <v>83</v>
      </c>
      <c r="R12403" t="s">
        <v>83</v>
      </c>
      <c r="S12403" t="s">
        <v>83</v>
      </c>
      <c r="T12403" t="str">
        <f>_xlfn.XLOOKUP(A12403,MI_Match_Analysis!$A$2:$A$8,MI_Match_Analysis!$F$2:$F$8,"Not Found")</f>
        <v>Not Found</v>
      </c>
    </row>
    <row r="12404" spans="1:20" hidden="1" x14ac:dyDescent="0.3">
      <c r="A12404">
        <v>54</v>
      </c>
      <c r="B12404" s="1">
        <v>46152</v>
      </c>
      <c r="C12404" t="s">
        <v>162</v>
      </c>
      <c r="D12404" t="s">
        <v>320</v>
      </c>
      <c r="E12404" t="s">
        <v>34</v>
      </c>
      <c r="F12404" t="s">
        <v>24</v>
      </c>
      <c r="G12404">
        <v>1</v>
      </c>
      <c r="H12404">
        <v>4.5</v>
      </c>
      <c r="I12404" t="s">
        <v>197</v>
      </c>
      <c r="J12404" t="s">
        <v>80</v>
      </c>
      <c r="K12404">
        <v>4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 t="s">
        <v>83</v>
      </c>
      <c r="R12404" t="s">
        <v>83</v>
      </c>
      <c r="S12404" t="s">
        <v>83</v>
      </c>
      <c r="T12404" t="str">
        <f>_xlfn.XLOOKUP(A12404,MI_Match_Analysis!$A$2:$A$8,MI_Match_Analysis!$F$2:$F$8,"Not Found")</f>
        <v>Not Found</v>
      </c>
    </row>
    <row r="12405" spans="1:20" hidden="1" x14ac:dyDescent="0.3">
      <c r="A12405">
        <v>54</v>
      </c>
      <c r="B12405" s="1">
        <v>46152</v>
      </c>
      <c r="C12405" t="s">
        <v>162</v>
      </c>
      <c r="D12405" t="s">
        <v>320</v>
      </c>
      <c r="E12405" t="s">
        <v>34</v>
      </c>
      <c r="F12405" t="s">
        <v>24</v>
      </c>
      <c r="G12405">
        <v>1</v>
      </c>
      <c r="H12405">
        <v>4.5999999999999996</v>
      </c>
      <c r="I12405" t="s">
        <v>197</v>
      </c>
      <c r="J12405" t="s">
        <v>80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 t="s">
        <v>83</v>
      </c>
      <c r="R12405" t="s">
        <v>83</v>
      </c>
      <c r="S12405" t="s">
        <v>83</v>
      </c>
      <c r="T12405" t="str">
        <f>_xlfn.XLOOKUP(A12405,MI_Match_Analysis!$A$2:$A$8,MI_Match_Analysis!$F$2:$F$8,"Not Found")</f>
        <v>Not Found</v>
      </c>
    </row>
    <row r="12406" spans="1:20" hidden="1" x14ac:dyDescent="0.3">
      <c r="A12406">
        <v>54</v>
      </c>
      <c r="B12406" s="1">
        <v>46152</v>
      </c>
      <c r="C12406" t="s">
        <v>162</v>
      </c>
      <c r="D12406" t="s">
        <v>320</v>
      </c>
      <c r="E12406" t="s">
        <v>34</v>
      </c>
      <c r="F12406" t="s">
        <v>24</v>
      </c>
      <c r="G12406">
        <v>1</v>
      </c>
      <c r="H12406">
        <v>5.0999999999999996</v>
      </c>
      <c r="I12406" t="s">
        <v>126</v>
      </c>
      <c r="J12406" t="s">
        <v>269</v>
      </c>
      <c r="K12406">
        <v>4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 t="s">
        <v>83</v>
      </c>
      <c r="R12406" t="s">
        <v>83</v>
      </c>
      <c r="S12406" t="s">
        <v>83</v>
      </c>
      <c r="T12406" t="str">
        <f>_xlfn.XLOOKUP(A12406,MI_Match_Analysis!$A$2:$A$8,MI_Match_Analysis!$F$2:$F$8,"Not Found")</f>
        <v>Not Found</v>
      </c>
    </row>
    <row r="12407" spans="1:20" hidden="1" x14ac:dyDescent="0.3">
      <c r="A12407">
        <v>54</v>
      </c>
      <c r="B12407" s="1">
        <v>46152</v>
      </c>
      <c r="C12407" t="s">
        <v>162</v>
      </c>
      <c r="D12407" t="s">
        <v>320</v>
      </c>
      <c r="E12407" t="s">
        <v>34</v>
      </c>
      <c r="F12407" t="s">
        <v>24</v>
      </c>
      <c r="G12407">
        <v>1</v>
      </c>
      <c r="H12407">
        <v>5.2</v>
      </c>
      <c r="I12407" t="s">
        <v>126</v>
      </c>
      <c r="J12407" t="s">
        <v>269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 t="s">
        <v>83</v>
      </c>
      <c r="R12407" t="s">
        <v>83</v>
      </c>
      <c r="S12407" t="s">
        <v>83</v>
      </c>
      <c r="T12407" t="str">
        <f>_xlfn.XLOOKUP(A12407,MI_Match_Analysis!$A$2:$A$8,MI_Match_Analysis!$F$2:$F$8,"Not Found")</f>
        <v>Not Found</v>
      </c>
    </row>
    <row r="12408" spans="1:20" hidden="1" x14ac:dyDescent="0.3">
      <c r="A12408">
        <v>54</v>
      </c>
      <c r="B12408" s="1">
        <v>46152</v>
      </c>
      <c r="C12408" t="s">
        <v>162</v>
      </c>
      <c r="D12408" t="s">
        <v>320</v>
      </c>
      <c r="E12408" t="s">
        <v>34</v>
      </c>
      <c r="F12408" t="s">
        <v>24</v>
      </c>
      <c r="G12408">
        <v>1</v>
      </c>
      <c r="H12408">
        <v>5.3</v>
      </c>
      <c r="I12408" t="s">
        <v>197</v>
      </c>
      <c r="J12408" t="s">
        <v>269</v>
      </c>
      <c r="K12408">
        <v>4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 t="s">
        <v>83</v>
      </c>
      <c r="R12408" t="s">
        <v>83</v>
      </c>
      <c r="S12408" t="s">
        <v>83</v>
      </c>
      <c r="T12408" t="str">
        <f>_xlfn.XLOOKUP(A12408,MI_Match_Analysis!$A$2:$A$8,MI_Match_Analysis!$F$2:$F$8,"Not Found")</f>
        <v>Not Found</v>
      </c>
    </row>
    <row r="12409" spans="1:20" hidden="1" x14ac:dyDescent="0.3">
      <c r="A12409">
        <v>54</v>
      </c>
      <c r="B12409" s="1">
        <v>46152</v>
      </c>
      <c r="C12409" t="s">
        <v>162</v>
      </c>
      <c r="D12409" t="s">
        <v>320</v>
      </c>
      <c r="E12409" t="s">
        <v>34</v>
      </c>
      <c r="F12409" t="s">
        <v>24</v>
      </c>
      <c r="G12409">
        <v>1</v>
      </c>
      <c r="H12409">
        <v>5.4</v>
      </c>
      <c r="I12409" t="s">
        <v>197</v>
      </c>
      <c r="J12409" t="s">
        <v>269</v>
      </c>
      <c r="K12409">
        <v>1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 t="s">
        <v>83</v>
      </c>
      <c r="R12409" t="s">
        <v>83</v>
      </c>
      <c r="S12409" t="s">
        <v>83</v>
      </c>
      <c r="T12409" t="str">
        <f>_xlfn.XLOOKUP(A12409,MI_Match_Analysis!$A$2:$A$8,MI_Match_Analysis!$F$2:$F$8,"Not Found")</f>
        <v>Not Found</v>
      </c>
    </row>
    <row r="12410" spans="1:20" hidden="1" x14ac:dyDescent="0.3">
      <c r="A12410">
        <v>54</v>
      </c>
      <c r="B12410" s="1">
        <v>46152</v>
      </c>
      <c r="C12410" t="s">
        <v>162</v>
      </c>
      <c r="D12410" t="s">
        <v>320</v>
      </c>
      <c r="E12410" t="s">
        <v>34</v>
      </c>
      <c r="F12410" t="s">
        <v>24</v>
      </c>
      <c r="G12410">
        <v>1</v>
      </c>
      <c r="H12410">
        <v>5.5</v>
      </c>
      <c r="I12410" t="s">
        <v>126</v>
      </c>
      <c r="J12410" t="s">
        <v>269</v>
      </c>
      <c r="K12410">
        <v>2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 t="s">
        <v>83</v>
      </c>
      <c r="R12410" t="s">
        <v>83</v>
      </c>
      <c r="S12410" t="s">
        <v>83</v>
      </c>
      <c r="T12410" t="str">
        <f>_xlfn.XLOOKUP(A12410,MI_Match_Analysis!$A$2:$A$8,MI_Match_Analysis!$F$2:$F$8,"Not Found")</f>
        <v>Not Found</v>
      </c>
    </row>
    <row r="12411" spans="1:20" hidden="1" x14ac:dyDescent="0.3">
      <c r="A12411">
        <v>54</v>
      </c>
      <c r="B12411" s="1">
        <v>46152</v>
      </c>
      <c r="C12411" t="s">
        <v>162</v>
      </c>
      <c r="D12411" t="s">
        <v>320</v>
      </c>
      <c r="E12411" t="s">
        <v>34</v>
      </c>
      <c r="F12411" t="s">
        <v>24</v>
      </c>
      <c r="G12411">
        <v>1</v>
      </c>
      <c r="H12411">
        <v>5.6</v>
      </c>
      <c r="I12411" t="s">
        <v>126</v>
      </c>
      <c r="J12411" t="s">
        <v>269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 t="s">
        <v>83</v>
      </c>
      <c r="R12411" t="s">
        <v>83</v>
      </c>
      <c r="S12411" t="s">
        <v>83</v>
      </c>
      <c r="T12411" t="str">
        <f>_xlfn.XLOOKUP(A12411,MI_Match_Analysis!$A$2:$A$8,MI_Match_Analysis!$F$2:$F$8,"Not Found")</f>
        <v>Not Found</v>
      </c>
    </row>
    <row r="12412" spans="1:20" hidden="1" x14ac:dyDescent="0.3">
      <c r="A12412">
        <v>54</v>
      </c>
      <c r="B12412" s="1">
        <v>46152</v>
      </c>
      <c r="C12412" t="s">
        <v>162</v>
      </c>
      <c r="D12412" t="s">
        <v>320</v>
      </c>
      <c r="E12412" t="s">
        <v>34</v>
      </c>
      <c r="F12412" t="s">
        <v>24</v>
      </c>
      <c r="G12412">
        <v>1</v>
      </c>
      <c r="H12412">
        <v>6.1</v>
      </c>
      <c r="I12412" t="s">
        <v>197</v>
      </c>
      <c r="J12412" t="s">
        <v>171</v>
      </c>
      <c r="K12412">
        <v>1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 t="s">
        <v>83</v>
      </c>
      <c r="R12412" t="s">
        <v>83</v>
      </c>
      <c r="S12412" t="s">
        <v>83</v>
      </c>
      <c r="T12412" t="str">
        <f>_xlfn.XLOOKUP(A12412,MI_Match_Analysis!$A$2:$A$8,MI_Match_Analysis!$F$2:$F$8,"Not Found")</f>
        <v>Not Found</v>
      </c>
    </row>
    <row r="12413" spans="1:20" hidden="1" x14ac:dyDescent="0.3">
      <c r="A12413">
        <v>54</v>
      </c>
      <c r="B12413" s="1">
        <v>46152</v>
      </c>
      <c r="C12413" t="s">
        <v>162</v>
      </c>
      <c r="D12413" t="s">
        <v>320</v>
      </c>
      <c r="E12413" t="s">
        <v>34</v>
      </c>
      <c r="F12413" t="s">
        <v>24</v>
      </c>
      <c r="G12413">
        <v>1</v>
      </c>
      <c r="H12413">
        <v>6.2</v>
      </c>
      <c r="I12413" t="s">
        <v>126</v>
      </c>
      <c r="J12413" t="s">
        <v>171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 t="s">
        <v>83</v>
      </c>
      <c r="R12413" t="s">
        <v>83</v>
      </c>
      <c r="S12413" t="s">
        <v>83</v>
      </c>
      <c r="T12413" t="str">
        <f>_xlfn.XLOOKUP(A12413,MI_Match_Analysis!$A$2:$A$8,MI_Match_Analysis!$F$2:$F$8,"Not Found")</f>
        <v>Not Found</v>
      </c>
    </row>
    <row r="12414" spans="1:20" hidden="1" x14ac:dyDescent="0.3">
      <c r="A12414">
        <v>54</v>
      </c>
      <c r="B12414" s="1">
        <v>46152</v>
      </c>
      <c r="C12414" t="s">
        <v>162</v>
      </c>
      <c r="D12414" t="s">
        <v>320</v>
      </c>
      <c r="E12414" t="s">
        <v>34</v>
      </c>
      <c r="F12414" t="s">
        <v>24</v>
      </c>
      <c r="G12414">
        <v>1</v>
      </c>
      <c r="H12414">
        <v>6.3</v>
      </c>
      <c r="I12414" t="s">
        <v>126</v>
      </c>
      <c r="J12414" t="s">
        <v>171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 t="s">
        <v>83</v>
      </c>
      <c r="R12414" t="s">
        <v>83</v>
      </c>
      <c r="S12414" t="s">
        <v>83</v>
      </c>
      <c r="T12414" t="str">
        <f>_xlfn.XLOOKUP(A12414,MI_Match_Analysis!$A$2:$A$8,MI_Match_Analysis!$F$2:$F$8,"Not Found")</f>
        <v>Not Found</v>
      </c>
    </row>
    <row r="12415" spans="1:20" hidden="1" x14ac:dyDescent="0.3">
      <c r="A12415">
        <v>54</v>
      </c>
      <c r="B12415" s="1">
        <v>46152</v>
      </c>
      <c r="C12415" t="s">
        <v>162</v>
      </c>
      <c r="D12415" t="s">
        <v>320</v>
      </c>
      <c r="E12415" t="s">
        <v>34</v>
      </c>
      <c r="F12415" t="s">
        <v>24</v>
      </c>
      <c r="G12415">
        <v>1</v>
      </c>
      <c r="H12415">
        <v>6.4</v>
      </c>
      <c r="I12415" t="s">
        <v>126</v>
      </c>
      <c r="J12415" t="s">
        <v>171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 t="s">
        <v>83</v>
      </c>
      <c r="R12415" t="s">
        <v>83</v>
      </c>
      <c r="S12415" t="s">
        <v>83</v>
      </c>
      <c r="T12415" t="str">
        <f>_xlfn.XLOOKUP(A12415,MI_Match_Analysis!$A$2:$A$8,MI_Match_Analysis!$F$2:$F$8,"Not Found")</f>
        <v>Not Found</v>
      </c>
    </row>
    <row r="12416" spans="1:20" hidden="1" x14ac:dyDescent="0.3">
      <c r="A12416">
        <v>54</v>
      </c>
      <c r="B12416" s="1">
        <v>46152</v>
      </c>
      <c r="C12416" t="s">
        <v>162</v>
      </c>
      <c r="D12416" t="s">
        <v>320</v>
      </c>
      <c r="E12416" t="s">
        <v>34</v>
      </c>
      <c r="F12416" t="s">
        <v>24</v>
      </c>
      <c r="G12416">
        <v>1</v>
      </c>
      <c r="H12416">
        <v>6.5</v>
      </c>
      <c r="I12416" t="s">
        <v>197</v>
      </c>
      <c r="J12416" t="s">
        <v>171</v>
      </c>
      <c r="K12416">
        <v>1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 t="s">
        <v>83</v>
      </c>
      <c r="R12416" t="s">
        <v>83</v>
      </c>
      <c r="S12416" t="s">
        <v>83</v>
      </c>
      <c r="T12416" t="str">
        <f>_xlfn.XLOOKUP(A12416,MI_Match_Analysis!$A$2:$A$8,MI_Match_Analysis!$F$2:$F$8,"Not Found")</f>
        <v>Not Found</v>
      </c>
    </row>
    <row r="12417" spans="1:20" hidden="1" x14ac:dyDescent="0.3">
      <c r="A12417">
        <v>54</v>
      </c>
      <c r="B12417" s="1">
        <v>46152</v>
      </c>
      <c r="C12417" t="s">
        <v>162</v>
      </c>
      <c r="D12417" t="s">
        <v>320</v>
      </c>
      <c r="E12417" t="s">
        <v>34</v>
      </c>
      <c r="F12417" t="s">
        <v>24</v>
      </c>
      <c r="G12417">
        <v>1</v>
      </c>
      <c r="H12417">
        <v>6.6</v>
      </c>
      <c r="I12417" t="s">
        <v>126</v>
      </c>
      <c r="J12417" t="s">
        <v>171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 t="s">
        <v>83</v>
      </c>
      <c r="R12417" t="s">
        <v>83</v>
      </c>
      <c r="S12417" t="s">
        <v>83</v>
      </c>
      <c r="T12417" t="str">
        <f>_xlfn.XLOOKUP(A12417,MI_Match_Analysis!$A$2:$A$8,MI_Match_Analysis!$F$2:$F$8,"Not Found")</f>
        <v>Not Found</v>
      </c>
    </row>
    <row r="12418" spans="1:20" hidden="1" x14ac:dyDescent="0.3">
      <c r="A12418">
        <v>54</v>
      </c>
      <c r="B12418" s="1">
        <v>46152</v>
      </c>
      <c r="C12418" t="s">
        <v>162</v>
      </c>
      <c r="D12418" t="s">
        <v>320</v>
      </c>
      <c r="E12418" t="s">
        <v>34</v>
      </c>
      <c r="F12418" t="s">
        <v>24</v>
      </c>
      <c r="G12418">
        <v>1</v>
      </c>
      <c r="H12418">
        <v>7.1</v>
      </c>
      <c r="I12418" t="s">
        <v>126</v>
      </c>
      <c r="J12418" t="s">
        <v>92</v>
      </c>
      <c r="K12418">
        <v>2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 t="s">
        <v>83</v>
      </c>
      <c r="R12418" t="s">
        <v>83</v>
      </c>
      <c r="S12418" t="s">
        <v>83</v>
      </c>
      <c r="T12418" t="str">
        <f>_xlfn.XLOOKUP(A12418,MI_Match_Analysis!$A$2:$A$8,MI_Match_Analysis!$F$2:$F$8,"Not Found")</f>
        <v>Not Found</v>
      </c>
    </row>
    <row r="12419" spans="1:20" hidden="1" x14ac:dyDescent="0.3">
      <c r="A12419">
        <v>54</v>
      </c>
      <c r="B12419" s="1">
        <v>46152</v>
      </c>
      <c r="C12419" t="s">
        <v>162</v>
      </c>
      <c r="D12419" t="s">
        <v>320</v>
      </c>
      <c r="E12419" t="s">
        <v>34</v>
      </c>
      <c r="F12419" t="s">
        <v>24</v>
      </c>
      <c r="G12419">
        <v>1</v>
      </c>
      <c r="H12419">
        <v>7.2</v>
      </c>
      <c r="I12419" t="s">
        <v>126</v>
      </c>
      <c r="J12419" t="s">
        <v>92</v>
      </c>
      <c r="K12419">
        <v>2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 t="s">
        <v>83</v>
      </c>
      <c r="R12419" t="s">
        <v>83</v>
      </c>
      <c r="S12419" t="s">
        <v>83</v>
      </c>
      <c r="T12419" t="str">
        <f>_xlfn.XLOOKUP(A12419,MI_Match_Analysis!$A$2:$A$8,MI_Match_Analysis!$F$2:$F$8,"Not Found")</f>
        <v>Not Found</v>
      </c>
    </row>
    <row r="12420" spans="1:20" hidden="1" x14ac:dyDescent="0.3">
      <c r="A12420">
        <v>54</v>
      </c>
      <c r="B12420" s="1">
        <v>46152</v>
      </c>
      <c r="C12420" t="s">
        <v>162</v>
      </c>
      <c r="D12420" t="s">
        <v>320</v>
      </c>
      <c r="E12420" t="s">
        <v>34</v>
      </c>
      <c r="F12420" t="s">
        <v>24</v>
      </c>
      <c r="G12420">
        <v>1</v>
      </c>
      <c r="H12420">
        <v>7.3</v>
      </c>
      <c r="I12420" t="s">
        <v>126</v>
      </c>
      <c r="J12420" t="s">
        <v>92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 t="s">
        <v>83</v>
      </c>
      <c r="R12420" t="s">
        <v>83</v>
      </c>
      <c r="S12420" t="s">
        <v>83</v>
      </c>
      <c r="T12420" t="str">
        <f>_xlfn.XLOOKUP(A12420,MI_Match_Analysis!$A$2:$A$8,MI_Match_Analysis!$F$2:$F$8,"Not Found")</f>
        <v>Not Found</v>
      </c>
    </row>
    <row r="12421" spans="1:20" hidden="1" x14ac:dyDescent="0.3">
      <c r="A12421">
        <v>54</v>
      </c>
      <c r="B12421" s="1">
        <v>46152</v>
      </c>
      <c r="C12421" t="s">
        <v>162</v>
      </c>
      <c r="D12421" t="s">
        <v>320</v>
      </c>
      <c r="E12421" t="s">
        <v>34</v>
      </c>
      <c r="F12421" t="s">
        <v>24</v>
      </c>
      <c r="G12421">
        <v>1</v>
      </c>
      <c r="H12421">
        <v>7.4</v>
      </c>
      <c r="I12421" t="s">
        <v>126</v>
      </c>
      <c r="J12421" t="s">
        <v>92</v>
      </c>
      <c r="K12421">
        <v>1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 t="s">
        <v>83</v>
      </c>
      <c r="R12421" t="s">
        <v>83</v>
      </c>
      <c r="S12421" t="s">
        <v>83</v>
      </c>
      <c r="T12421" t="str">
        <f>_xlfn.XLOOKUP(A12421,MI_Match_Analysis!$A$2:$A$8,MI_Match_Analysis!$F$2:$F$8,"Not Found")</f>
        <v>Not Found</v>
      </c>
    </row>
    <row r="12422" spans="1:20" hidden="1" x14ac:dyDescent="0.3">
      <c r="A12422">
        <v>54</v>
      </c>
      <c r="B12422" s="1">
        <v>46152</v>
      </c>
      <c r="C12422" t="s">
        <v>162</v>
      </c>
      <c r="D12422" t="s">
        <v>320</v>
      </c>
      <c r="E12422" t="s">
        <v>34</v>
      </c>
      <c r="F12422" t="s">
        <v>24</v>
      </c>
      <c r="G12422">
        <v>1</v>
      </c>
      <c r="H12422">
        <v>7.5</v>
      </c>
      <c r="I12422" t="s">
        <v>197</v>
      </c>
      <c r="J12422" t="s">
        <v>92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 t="s">
        <v>83</v>
      </c>
      <c r="R12422" t="s">
        <v>83</v>
      </c>
      <c r="S12422" t="s">
        <v>83</v>
      </c>
      <c r="T12422" t="str">
        <f>_xlfn.XLOOKUP(A12422,MI_Match_Analysis!$A$2:$A$8,MI_Match_Analysis!$F$2:$F$8,"Not Found")</f>
        <v>Not Found</v>
      </c>
    </row>
    <row r="12423" spans="1:20" hidden="1" x14ac:dyDescent="0.3">
      <c r="A12423">
        <v>54</v>
      </c>
      <c r="B12423" s="1">
        <v>46152</v>
      </c>
      <c r="C12423" t="s">
        <v>162</v>
      </c>
      <c r="D12423" t="s">
        <v>320</v>
      </c>
      <c r="E12423" t="s">
        <v>34</v>
      </c>
      <c r="F12423" t="s">
        <v>24</v>
      </c>
      <c r="G12423">
        <v>1</v>
      </c>
      <c r="H12423">
        <v>7.6</v>
      </c>
      <c r="I12423" t="s">
        <v>126</v>
      </c>
      <c r="J12423" t="s">
        <v>92</v>
      </c>
      <c r="K12423">
        <v>0</v>
      </c>
      <c r="L12423">
        <v>1</v>
      </c>
      <c r="M12423">
        <v>1</v>
      </c>
      <c r="N12423">
        <v>0</v>
      </c>
      <c r="O12423">
        <v>0</v>
      </c>
      <c r="P12423">
        <v>0</v>
      </c>
      <c r="Q12423" t="s">
        <v>83</v>
      </c>
      <c r="R12423" t="s">
        <v>83</v>
      </c>
      <c r="S12423" t="s">
        <v>83</v>
      </c>
      <c r="T12423" t="str">
        <f>_xlfn.XLOOKUP(A12423,MI_Match_Analysis!$A$2:$A$8,MI_Match_Analysis!$F$2:$F$8,"Not Found")</f>
        <v>Not Found</v>
      </c>
    </row>
    <row r="12424" spans="1:20" hidden="1" x14ac:dyDescent="0.3">
      <c r="A12424">
        <v>54</v>
      </c>
      <c r="B12424" s="1">
        <v>46152</v>
      </c>
      <c r="C12424" t="s">
        <v>162</v>
      </c>
      <c r="D12424" t="s">
        <v>320</v>
      </c>
      <c r="E12424" t="s">
        <v>34</v>
      </c>
      <c r="F12424" t="s">
        <v>24</v>
      </c>
      <c r="G12424">
        <v>1</v>
      </c>
      <c r="H12424">
        <v>7.6</v>
      </c>
      <c r="I12424" t="s">
        <v>126</v>
      </c>
      <c r="J12424" t="s">
        <v>92</v>
      </c>
      <c r="K12424">
        <v>1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 t="s">
        <v>83</v>
      </c>
      <c r="R12424" t="s">
        <v>83</v>
      </c>
      <c r="S12424" t="s">
        <v>83</v>
      </c>
      <c r="T12424" t="str">
        <f>_xlfn.XLOOKUP(A12424,MI_Match_Analysis!$A$2:$A$8,MI_Match_Analysis!$F$2:$F$8,"Not Found")</f>
        <v>Not Found</v>
      </c>
    </row>
    <row r="12425" spans="1:20" hidden="1" x14ac:dyDescent="0.3">
      <c r="A12425">
        <v>54</v>
      </c>
      <c r="B12425" s="1">
        <v>46152</v>
      </c>
      <c r="C12425" t="s">
        <v>162</v>
      </c>
      <c r="D12425" t="s">
        <v>320</v>
      </c>
      <c r="E12425" t="s">
        <v>34</v>
      </c>
      <c r="F12425" t="s">
        <v>24</v>
      </c>
      <c r="G12425">
        <v>1</v>
      </c>
      <c r="H12425">
        <v>8.1</v>
      </c>
      <c r="I12425" t="s">
        <v>126</v>
      </c>
      <c r="J12425" t="s">
        <v>104</v>
      </c>
      <c r="K12425">
        <v>1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 t="s">
        <v>83</v>
      </c>
      <c r="R12425" t="s">
        <v>83</v>
      </c>
      <c r="S12425" t="s">
        <v>83</v>
      </c>
      <c r="T12425" t="str">
        <f>_xlfn.XLOOKUP(A12425,MI_Match_Analysis!$A$2:$A$8,MI_Match_Analysis!$F$2:$F$8,"Not Found")</f>
        <v>Not Found</v>
      </c>
    </row>
    <row r="12426" spans="1:20" hidden="1" x14ac:dyDescent="0.3">
      <c r="A12426">
        <v>54</v>
      </c>
      <c r="B12426" s="1">
        <v>46152</v>
      </c>
      <c r="C12426" t="s">
        <v>162</v>
      </c>
      <c r="D12426" t="s">
        <v>320</v>
      </c>
      <c r="E12426" t="s">
        <v>34</v>
      </c>
      <c r="F12426" t="s">
        <v>24</v>
      </c>
      <c r="G12426">
        <v>1</v>
      </c>
      <c r="H12426">
        <v>8.1999999999999993</v>
      </c>
      <c r="I12426" t="s">
        <v>197</v>
      </c>
      <c r="J12426" t="s">
        <v>104</v>
      </c>
      <c r="K12426">
        <v>1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 t="s">
        <v>83</v>
      </c>
      <c r="R12426" t="s">
        <v>83</v>
      </c>
      <c r="S12426" t="s">
        <v>83</v>
      </c>
      <c r="T12426" t="str">
        <f>_xlfn.XLOOKUP(A12426,MI_Match_Analysis!$A$2:$A$8,MI_Match_Analysis!$F$2:$F$8,"Not Found")</f>
        <v>Not Found</v>
      </c>
    </row>
    <row r="12427" spans="1:20" hidden="1" x14ac:dyDescent="0.3">
      <c r="A12427">
        <v>54</v>
      </c>
      <c r="B12427" s="1">
        <v>46152</v>
      </c>
      <c r="C12427" t="s">
        <v>162</v>
      </c>
      <c r="D12427" t="s">
        <v>320</v>
      </c>
      <c r="E12427" t="s">
        <v>34</v>
      </c>
      <c r="F12427" t="s">
        <v>24</v>
      </c>
      <c r="G12427">
        <v>1</v>
      </c>
      <c r="H12427">
        <v>8.3000000000000007</v>
      </c>
      <c r="I12427" t="s">
        <v>126</v>
      </c>
      <c r="J12427" t="s">
        <v>104</v>
      </c>
      <c r="K12427">
        <v>1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 t="s">
        <v>83</v>
      </c>
      <c r="R12427" t="s">
        <v>83</v>
      </c>
      <c r="S12427" t="s">
        <v>83</v>
      </c>
      <c r="T12427" t="str">
        <f>_xlfn.XLOOKUP(A12427,MI_Match_Analysis!$A$2:$A$8,MI_Match_Analysis!$F$2:$F$8,"Not Found")</f>
        <v>Not Found</v>
      </c>
    </row>
    <row r="12428" spans="1:20" hidden="1" x14ac:dyDescent="0.3">
      <c r="A12428">
        <v>54</v>
      </c>
      <c r="B12428" s="1">
        <v>46152</v>
      </c>
      <c r="C12428" t="s">
        <v>162</v>
      </c>
      <c r="D12428" t="s">
        <v>320</v>
      </c>
      <c r="E12428" t="s">
        <v>34</v>
      </c>
      <c r="F12428" t="s">
        <v>24</v>
      </c>
      <c r="G12428">
        <v>1</v>
      </c>
      <c r="H12428">
        <v>8.4</v>
      </c>
      <c r="I12428" t="s">
        <v>197</v>
      </c>
      <c r="J12428" t="s">
        <v>104</v>
      </c>
      <c r="K12428">
        <v>6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 t="s">
        <v>83</v>
      </c>
      <c r="R12428" t="s">
        <v>83</v>
      </c>
      <c r="S12428" t="s">
        <v>83</v>
      </c>
      <c r="T12428" t="str">
        <f>_xlfn.XLOOKUP(A12428,MI_Match_Analysis!$A$2:$A$8,MI_Match_Analysis!$F$2:$F$8,"Not Found")</f>
        <v>Not Found</v>
      </c>
    </row>
    <row r="12429" spans="1:20" hidden="1" x14ac:dyDescent="0.3">
      <c r="A12429">
        <v>54</v>
      </c>
      <c r="B12429" s="1">
        <v>46152</v>
      </c>
      <c r="C12429" t="s">
        <v>162</v>
      </c>
      <c r="D12429" t="s">
        <v>320</v>
      </c>
      <c r="E12429" t="s">
        <v>34</v>
      </c>
      <c r="F12429" t="s">
        <v>24</v>
      </c>
      <c r="G12429">
        <v>1</v>
      </c>
      <c r="H12429">
        <v>8.5</v>
      </c>
      <c r="I12429" t="s">
        <v>197</v>
      </c>
      <c r="J12429" t="s">
        <v>104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 t="s">
        <v>83</v>
      </c>
      <c r="R12429" t="s">
        <v>83</v>
      </c>
      <c r="S12429" t="s">
        <v>83</v>
      </c>
      <c r="T12429" t="str">
        <f>_xlfn.XLOOKUP(A12429,MI_Match_Analysis!$A$2:$A$8,MI_Match_Analysis!$F$2:$F$8,"Not Found")</f>
        <v>Not Found</v>
      </c>
    </row>
    <row r="12430" spans="1:20" hidden="1" x14ac:dyDescent="0.3">
      <c r="A12430">
        <v>54</v>
      </c>
      <c r="B12430" s="1">
        <v>46152</v>
      </c>
      <c r="C12430" t="s">
        <v>162</v>
      </c>
      <c r="D12430" t="s">
        <v>320</v>
      </c>
      <c r="E12430" t="s">
        <v>34</v>
      </c>
      <c r="F12430" t="s">
        <v>24</v>
      </c>
      <c r="G12430">
        <v>1</v>
      </c>
      <c r="H12430">
        <v>8.6</v>
      </c>
      <c r="I12430" t="s">
        <v>197</v>
      </c>
      <c r="J12430" t="s">
        <v>104</v>
      </c>
      <c r="K12430">
        <v>1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 t="s">
        <v>83</v>
      </c>
      <c r="R12430" t="s">
        <v>83</v>
      </c>
      <c r="S12430" t="s">
        <v>83</v>
      </c>
      <c r="T12430" t="str">
        <f>_xlfn.XLOOKUP(A12430,MI_Match_Analysis!$A$2:$A$8,MI_Match_Analysis!$F$2:$F$8,"Not Found")</f>
        <v>Not Found</v>
      </c>
    </row>
    <row r="12431" spans="1:20" hidden="1" x14ac:dyDescent="0.3">
      <c r="A12431">
        <v>54</v>
      </c>
      <c r="B12431" s="1">
        <v>46152</v>
      </c>
      <c r="C12431" t="s">
        <v>162</v>
      </c>
      <c r="D12431" t="s">
        <v>320</v>
      </c>
      <c r="E12431" t="s">
        <v>34</v>
      </c>
      <c r="F12431" t="s">
        <v>24</v>
      </c>
      <c r="G12431">
        <v>1</v>
      </c>
      <c r="H12431">
        <v>9.1</v>
      </c>
      <c r="I12431" t="s">
        <v>197</v>
      </c>
      <c r="J12431" t="s">
        <v>92</v>
      </c>
      <c r="K12431">
        <v>1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 t="s">
        <v>83</v>
      </c>
      <c r="R12431" t="s">
        <v>83</v>
      </c>
      <c r="S12431" t="s">
        <v>83</v>
      </c>
      <c r="T12431" t="str">
        <f>_xlfn.XLOOKUP(A12431,MI_Match_Analysis!$A$2:$A$8,MI_Match_Analysis!$F$2:$F$8,"Not Found")</f>
        <v>Not Found</v>
      </c>
    </row>
    <row r="12432" spans="1:20" hidden="1" x14ac:dyDescent="0.3">
      <c r="A12432">
        <v>54</v>
      </c>
      <c r="B12432" s="1">
        <v>46152</v>
      </c>
      <c r="C12432" t="s">
        <v>162</v>
      </c>
      <c r="D12432" t="s">
        <v>320</v>
      </c>
      <c r="E12432" t="s">
        <v>34</v>
      </c>
      <c r="F12432" t="s">
        <v>24</v>
      </c>
      <c r="G12432">
        <v>1</v>
      </c>
      <c r="H12432">
        <v>9.1999999999999993</v>
      </c>
      <c r="I12432" t="s">
        <v>126</v>
      </c>
      <c r="J12432" t="s">
        <v>92</v>
      </c>
      <c r="K12432">
        <v>2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 t="s">
        <v>83</v>
      </c>
      <c r="R12432" t="s">
        <v>83</v>
      </c>
      <c r="S12432" t="s">
        <v>83</v>
      </c>
      <c r="T12432" t="str">
        <f>_xlfn.XLOOKUP(A12432,MI_Match_Analysis!$A$2:$A$8,MI_Match_Analysis!$F$2:$F$8,"Not Found")</f>
        <v>Not Found</v>
      </c>
    </row>
    <row r="12433" spans="1:20" hidden="1" x14ac:dyDescent="0.3">
      <c r="A12433">
        <v>54</v>
      </c>
      <c r="B12433" s="1">
        <v>46152</v>
      </c>
      <c r="C12433" t="s">
        <v>162</v>
      </c>
      <c r="D12433" t="s">
        <v>320</v>
      </c>
      <c r="E12433" t="s">
        <v>34</v>
      </c>
      <c r="F12433" t="s">
        <v>24</v>
      </c>
      <c r="G12433">
        <v>1</v>
      </c>
      <c r="H12433">
        <v>9.3000000000000007</v>
      </c>
      <c r="I12433" t="s">
        <v>126</v>
      </c>
      <c r="J12433" t="s">
        <v>92</v>
      </c>
      <c r="K12433">
        <v>1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 t="s">
        <v>83</v>
      </c>
      <c r="R12433" t="s">
        <v>83</v>
      </c>
      <c r="S12433" t="s">
        <v>83</v>
      </c>
      <c r="T12433" t="str">
        <f>_xlfn.XLOOKUP(A12433,MI_Match_Analysis!$A$2:$A$8,MI_Match_Analysis!$F$2:$F$8,"Not Found")</f>
        <v>Not Found</v>
      </c>
    </row>
    <row r="12434" spans="1:20" hidden="1" x14ac:dyDescent="0.3">
      <c r="A12434">
        <v>54</v>
      </c>
      <c r="B12434" s="1">
        <v>46152</v>
      </c>
      <c r="C12434" t="s">
        <v>162</v>
      </c>
      <c r="D12434" t="s">
        <v>320</v>
      </c>
      <c r="E12434" t="s">
        <v>34</v>
      </c>
      <c r="F12434" t="s">
        <v>24</v>
      </c>
      <c r="G12434">
        <v>1</v>
      </c>
      <c r="H12434">
        <v>9.4</v>
      </c>
      <c r="I12434" t="s">
        <v>197</v>
      </c>
      <c r="J12434" t="s">
        <v>92</v>
      </c>
      <c r="K12434">
        <v>1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 t="s">
        <v>83</v>
      </c>
      <c r="R12434" t="s">
        <v>83</v>
      </c>
      <c r="S12434" t="s">
        <v>83</v>
      </c>
      <c r="T12434" t="str">
        <f>_xlfn.XLOOKUP(A12434,MI_Match_Analysis!$A$2:$A$8,MI_Match_Analysis!$F$2:$F$8,"Not Found")</f>
        <v>Not Found</v>
      </c>
    </row>
    <row r="12435" spans="1:20" hidden="1" x14ac:dyDescent="0.3">
      <c r="A12435">
        <v>54</v>
      </c>
      <c r="B12435" s="1">
        <v>46152</v>
      </c>
      <c r="C12435" t="s">
        <v>162</v>
      </c>
      <c r="D12435" t="s">
        <v>320</v>
      </c>
      <c r="E12435" t="s">
        <v>34</v>
      </c>
      <c r="F12435" t="s">
        <v>24</v>
      </c>
      <c r="G12435">
        <v>1</v>
      </c>
      <c r="H12435">
        <v>9.5</v>
      </c>
      <c r="I12435" t="s">
        <v>126</v>
      </c>
      <c r="J12435" t="s">
        <v>92</v>
      </c>
      <c r="K12435">
        <v>1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 t="s">
        <v>83</v>
      </c>
      <c r="R12435" t="s">
        <v>83</v>
      </c>
      <c r="S12435" t="s">
        <v>83</v>
      </c>
      <c r="T12435" t="str">
        <f>_xlfn.XLOOKUP(A12435,MI_Match_Analysis!$A$2:$A$8,MI_Match_Analysis!$F$2:$F$8,"Not Found")</f>
        <v>Not Found</v>
      </c>
    </row>
    <row r="12436" spans="1:20" hidden="1" x14ac:dyDescent="0.3">
      <c r="A12436">
        <v>54</v>
      </c>
      <c r="B12436" s="1">
        <v>46152</v>
      </c>
      <c r="C12436" t="s">
        <v>162</v>
      </c>
      <c r="D12436" t="s">
        <v>320</v>
      </c>
      <c r="E12436" t="s">
        <v>34</v>
      </c>
      <c r="F12436" t="s">
        <v>24</v>
      </c>
      <c r="G12436">
        <v>1</v>
      </c>
      <c r="H12436">
        <v>9.6</v>
      </c>
      <c r="I12436" t="s">
        <v>197</v>
      </c>
      <c r="J12436" t="s">
        <v>92</v>
      </c>
      <c r="K12436">
        <v>1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 t="s">
        <v>83</v>
      </c>
      <c r="R12436" t="s">
        <v>83</v>
      </c>
      <c r="S12436" t="s">
        <v>83</v>
      </c>
      <c r="T12436" t="str">
        <f>_xlfn.XLOOKUP(A12436,MI_Match_Analysis!$A$2:$A$8,MI_Match_Analysis!$F$2:$F$8,"Not Found")</f>
        <v>Not Found</v>
      </c>
    </row>
    <row r="12437" spans="1:20" hidden="1" x14ac:dyDescent="0.3">
      <c r="A12437">
        <v>54</v>
      </c>
      <c r="B12437" s="1">
        <v>46152</v>
      </c>
      <c r="C12437" t="s">
        <v>162</v>
      </c>
      <c r="D12437" t="s">
        <v>320</v>
      </c>
      <c r="E12437" t="s">
        <v>34</v>
      </c>
      <c r="F12437" t="s">
        <v>24</v>
      </c>
      <c r="G12437">
        <v>1</v>
      </c>
      <c r="H12437">
        <v>10.1</v>
      </c>
      <c r="I12437" t="s">
        <v>197</v>
      </c>
      <c r="J12437" t="s">
        <v>171</v>
      </c>
      <c r="K12437">
        <v>6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 t="s">
        <v>83</v>
      </c>
      <c r="R12437" t="s">
        <v>83</v>
      </c>
      <c r="S12437" t="s">
        <v>83</v>
      </c>
      <c r="T12437" t="str">
        <f>_xlfn.XLOOKUP(A12437,MI_Match_Analysis!$A$2:$A$8,MI_Match_Analysis!$F$2:$F$8,"Not Found")</f>
        <v>Not Found</v>
      </c>
    </row>
    <row r="12438" spans="1:20" hidden="1" x14ac:dyDescent="0.3">
      <c r="A12438">
        <v>54</v>
      </c>
      <c r="B12438" s="1">
        <v>46152</v>
      </c>
      <c r="C12438" t="s">
        <v>162</v>
      </c>
      <c r="D12438" t="s">
        <v>320</v>
      </c>
      <c r="E12438" t="s">
        <v>34</v>
      </c>
      <c r="F12438" t="s">
        <v>24</v>
      </c>
      <c r="G12438">
        <v>1</v>
      </c>
      <c r="H12438">
        <v>10.199999999999999</v>
      </c>
      <c r="I12438" t="s">
        <v>197</v>
      </c>
      <c r="J12438" t="s">
        <v>171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 t="s">
        <v>83</v>
      </c>
      <c r="R12438" t="s">
        <v>83</v>
      </c>
      <c r="S12438" t="s">
        <v>83</v>
      </c>
      <c r="T12438" t="str">
        <f>_xlfn.XLOOKUP(A12438,MI_Match_Analysis!$A$2:$A$8,MI_Match_Analysis!$F$2:$F$8,"Not Found")</f>
        <v>Not Found</v>
      </c>
    </row>
    <row r="12439" spans="1:20" hidden="1" x14ac:dyDescent="0.3">
      <c r="A12439">
        <v>54</v>
      </c>
      <c r="B12439" s="1">
        <v>46152</v>
      </c>
      <c r="C12439" t="s">
        <v>162</v>
      </c>
      <c r="D12439" t="s">
        <v>320</v>
      </c>
      <c r="E12439" t="s">
        <v>34</v>
      </c>
      <c r="F12439" t="s">
        <v>24</v>
      </c>
      <c r="G12439">
        <v>1</v>
      </c>
      <c r="H12439">
        <v>10.3</v>
      </c>
      <c r="I12439" t="s">
        <v>197</v>
      </c>
      <c r="J12439" t="s">
        <v>171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 t="s">
        <v>83</v>
      </c>
      <c r="R12439" t="s">
        <v>83</v>
      </c>
      <c r="S12439" t="s">
        <v>83</v>
      </c>
      <c r="T12439" t="str">
        <f>_xlfn.XLOOKUP(A12439,MI_Match_Analysis!$A$2:$A$8,MI_Match_Analysis!$F$2:$F$8,"Not Found")</f>
        <v>Not Found</v>
      </c>
    </row>
    <row r="12440" spans="1:20" hidden="1" x14ac:dyDescent="0.3">
      <c r="A12440">
        <v>54</v>
      </c>
      <c r="B12440" s="1">
        <v>46152</v>
      </c>
      <c r="C12440" t="s">
        <v>162</v>
      </c>
      <c r="D12440" t="s">
        <v>320</v>
      </c>
      <c r="E12440" t="s">
        <v>34</v>
      </c>
      <c r="F12440" t="s">
        <v>24</v>
      </c>
      <c r="G12440">
        <v>1</v>
      </c>
      <c r="H12440">
        <v>10.4</v>
      </c>
      <c r="I12440" t="s">
        <v>126</v>
      </c>
      <c r="J12440" t="s">
        <v>171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 t="s">
        <v>83</v>
      </c>
      <c r="R12440" t="s">
        <v>83</v>
      </c>
      <c r="S12440" t="s">
        <v>83</v>
      </c>
      <c r="T12440" t="str">
        <f>_xlfn.XLOOKUP(A12440,MI_Match_Analysis!$A$2:$A$8,MI_Match_Analysis!$F$2:$F$8,"Not Found")</f>
        <v>Not Found</v>
      </c>
    </row>
    <row r="12441" spans="1:20" hidden="1" x14ac:dyDescent="0.3">
      <c r="A12441">
        <v>54</v>
      </c>
      <c r="B12441" s="1">
        <v>46152</v>
      </c>
      <c r="C12441" t="s">
        <v>162</v>
      </c>
      <c r="D12441" t="s">
        <v>320</v>
      </c>
      <c r="E12441" t="s">
        <v>34</v>
      </c>
      <c r="F12441" t="s">
        <v>24</v>
      </c>
      <c r="G12441">
        <v>1</v>
      </c>
      <c r="H12441">
        <v>10.5</v>
      </c>
      <c r="I12441" t="s">
        <v>126</v>
      </c>
      <c r="J12441" t="s">
        <v>171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 t="s">
        <v>83</v>
      </c>
      <c r="R12441" t="s">
        <v>83</v>
      </c>
      <c r="S12441" t="s">
        <v>83</v>
      </c>
      <c r="T12441" t="str">
        <f>_xlfn.XLOOKUP(A12441,MI_Match_Analysis!$A$2:$A$8,MI_Match_Analysis!$F$2:$F$8,"Not Found")</f>
        <v>Not Found</v>
      </c>
    </row>
    <row r="12442" spans="1:20" hidden="1" x14ac:dyDescent="0.3">
      <c r="A12442">
        <v>54</v>
      </c>
      <c r="B12442" s="1">
        <v>46152</v>
      </c>
      <c r="C12442" t="s">
        <v>162</v>
      </c>
      <c r="D12442" t="s">
        <v>320</v>
      </c>
      <c r="E12442" t="s">
        <v>34</v>
      </c>
      <c r="F12442" t="s">
        <v>24</v>
      </c>
      <c r="G12442">
        <v>1</v>
      </c>
      <c r="H12442">
        <v>10.6</v>
      </c>
      <c r="I12442" t="s">
        <v>197</v>
      </c>
      <c r="J12442" t="s">
        <v>171</v>
      </c>
      <c r="K12442">
        <v>1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 t="s">
        <v>83</v>
      </c>
      <c r="R12442" t="s">
        <v>83</v>
      </c>
      <c r="S12442" t="s">
        <v>83</v>
      </c>
      <c r="T12442" t="str">
        <f>_xlfn.XLOOKUP(A12442,MI_Match_Analysis!$A$2:$A$8,MI_Match_Analysis!$F$2:$F$8,"Not Found")</f>
        <v>Not Found</v>
      </c>
    </row>
    <row r="12443" spans="1:20" hidden="1" x14ac:dyDescent="0.3">
      <c r="A12443">
        <v>54</v>
      </c>
      <c r="B12443" s="1">
        <v>46152</v>
      </c>
      <c r="C12443" t="s">
        <v>162</v>
      </c>
      <c r="D12443" t="s">
        <v>320</v>
      </c>
      <c r="E12443" t="s">
        <v>34</v>
      </c>
      <c r="F12443" t="s">
        <v>24</v>
      </c>
      <c r="G12443">
        <v>1</v>
      </c>
      <c r="H12443">
        <v>11.1</v>
      </c>
      <c r="I12443" t="s">
        <v>197</v>
      </c>
      <c r="J12443" t="s">
        <v>92</v>
      </c>
      <c r="K12443">
        <v>1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 t="s">
        <v>83</v>
      </c>
      <c r="R12443" t="s">
        <v>83</v>
      </c>
      <c r="S12443" t="s">
        <v>83</v>
      </c>
      <c r="T12443" t="str">
        <f>_xlfn.XLOOKUP(A12443,MI_Match_Analysis!$A$2:$A$8,MI_Match_Analysis!$F$2:$F$8,"Not Found")</f>
        <v>Not Found</v>
      </c>
    </row>
    <row r="12444" spans="1:20" hidden="1" x14ac:dyDescent="0.3">
      <c r="A12444">
        <v>54</v>
      </c>
      <c r="B12444" s="1">
        <v>46152</v>
      </c>
      <c r="C12444" t="s">
        <v>162</v>
      </c>
      <c r="D12444" t="s">
        <v>320</v>
      </c>
      <c r="E12444" t="s">
        <v>34</v>
      </c>
      <c r="F12444" t="s">
        <v>24</v>
      </c>
      <c r="G12444">
        <v>1</v>
      </c>
      <c r="H12444">
        <v>11.2</v>
      </c>
      <c r="I12444" t="s">
        <v>126</v>
      </c>
      <c r="J12444" t="s">
        <v>92</v>
      </c>
      <c r="K12444">
        <v>6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 t="s">
        <v>83</v>
      </c>
      <c r="R12444" t="s">
        <v>83</v>
      </c>
      <c r="S12444" t="s">
        <v>83</v>
      </c>
      <c r="T12444" t="str">
        <f>_xlfn.XLOOKUP(A12444,MI_Match_Analysis!$A$2:$A$8,MI_Match_Analysis!$F$2:$F$8,"Not Found")</f>
        <v>Not Found</v>
      </c>
    </row>
    <row r="12445" spans="1:20" hidden="1" x14ac:dyDescent="0.3">
      <c r="A12445">
        <v>54</v>
      </c>
      <c r="B12445" s="1">
        <v>46152</v>
      </c>
      <c r="C12445" t="s">
        <v>162</v>
      </c>
      <c r="D12445" t="s">
        <v>320</v>
      </c>
      <c r="E12445" t="s">
        <v>34</v>
      </c>
      <c r="F12445" t="s">
        <v>24</v>
      </c>
      <c r="G12445">
        <v>1</v>
      </c>
      <c r="H12445">
        <v>11.3</v>
      </c>
      <c r="I12445" t="s">
        <v>126</v>
      </c>
      <c r="J12445" t="s">
        <v>92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 t="s">
        <v>83</v>
      </c>
      <c r="R12445" t="s">
        <v>83</v>
      </c>
      <c r="S12445" t="s">
        <v>83</v>
      </c>
      <c r="T12445" t="str">
        <f>_xlfn.XLOOKUP(A12445,MI_Match_Analysis!$A$2:$A$8,MI_Match_Analysis!$F$2:$F$8,"Not Found")</f>
        <v>Not Found</v>
      </c>
    </row>
    <row r="12446" spans="1:20" hidden="1" x14ac:dyDescent="0.3">
      <c r="A12446">
        <v>54</v>
      </c>
      <c r="B12446" s="1">
        <v>46152</v>
      </c>
      <c r="C12446" t="s">
        <v>162</v>
      </c>
      <c r="D12446" t="s">
        <v>320</v>
      </c>
      <c r="E12446" t="s">
        <v>34</v>
      </c>
      <c r="F12446" t="s">
        <v>24</v>
      </c>
      <c r="G12446">
        <v>1</v>
      </c>
      <c r="H12446">
        <v>11.4</v>
      </c>
      <c r="I12446" t="s">
        <v>197</v>
      </c>
      <c r="J12446" t="s">
        <v>92</v>
      </c>
      <c r="K12446">
        <v>1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 t="s">
        <v>83</v>
      </c>
      <c r="R12446" t="s">
        <v>83</v>
      </c>
      <c r="S12446" t="s">
        <v>83</v>
      </c>
      <c r="T12446" t="str">
        <f>_xlfn.XLOOKUP(A12446,MI_Match_Analysis!$A$2:$A$8,MI_Match_Analysis!$F$2:$F$8,"Not Found")</f>
        <v>Not Found</v>
      </c>
    </row>
    <row r="12447" spans="1:20" hidden="1" x14ac:dyDescent="0.3">
      <c r="A12447">
        <v>54</v>
      </c>
      <c r="B12447" s="1">
        <v>46152</v>
      </c>
      <c r="C12447" t="s">
        <v>162</v>
      </c>
      <c r="D12447" t="s">
        <v>320</v>
      </c>
      <c r="E12447" t="s">
        <v>34</v>
      </c>
      <c r="F12447" t="s">
        <v>24</v>
      </c>
      <c r="G12447">
        <v>1</v>
      </c>
      <c r="H12447">
        <v>11.5</v>
      </c>
      <c r="I12447" t="s">
        <v>126</v>
      </c>
      <c r="J12447" t="s">
        <v>92</v>
      </c>
      <c r="K12447">
        <v>1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 t="s">
        <v>83</v>
      </c>
      <c r="R12447" t="s">
        <v>83</v>
      </c>
      <c r="S12447" t="s">
        <v>83</v>
      </c>
      <c r="T12447" t="str">
        <f>_xlfn.XLOOKUP(A12447,MI_Match_Analysis!$A$2:$A$8,MI_Match_Analysis!$F$2:$F$8,"Not Found")</f>
        <v>Not Found</v>
      </c>
    </row>
    <row r="12448" spans="1:20" hidden="1" x14ac:dyDescent="0.3">
      <c r="A12448">
        <v>54</v>
      </c>
      <c r="B12448" s="1">
        <v>46152</v>
      </c>
      <c r="C12448" t="s">
        <v>162</v>
      </c>
      <c r="D12448" t="s">
        <v>320</v>
      </c>
      <c r="E12448" t="s">
        <v>34</v>
      </c>
      <c r="F12448" t="s">
        <v>24</v>
      </c>
      <c r="G12448">
        <v>1</v>
      </c>
      <c r="H12448">
        <v>11.6</v>
      </c>
      <c r="I12448" t="s">
        <v>197</v>
      </c>
      <c r="J12448" t="s">
        <v>92</v>
      </c>
      <c r="K12448">
        <v>1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 t="s">
        <v>83</v>
      </c>
      <c r="R12448" t="s">
        <v>83</v>
      </c>
      <c r="S12448" t="s">
        <v>83</v>
      </c>
      <c r="T12448" t="str">
        <f>_xlfn.XLOOKUP(A12448,MI_Match_Analysis!$A$2:$A$8,MI_Match_Analysis!$F$2:$F$8,"Not Found")</f>
        <v>Not Found</v>
      </c>
    </row>
    <row r="12449" spans="1:20" hidden="1" x14ac:dyDescent="0.3">
      <c r="A12449">
        <v>54</v>
      </c>
      <c r="B12449" s="1">
        <v>46152</v>
      </c>
      <c r="C12449" t="s">
        <v>162</v>
      </c>
      <c r="D12449" t="s">
        <v>320</v>
      </c>
      <c r="E12449" t="s">
        <v>34</v>
      </c>
      <c r="F12449" t="s">
        <v>24</v>
      </c>
      <c r="G12449">
        <v>1</v>
      </c>
      <c r="H12449">
        <v>12.1</v>
      </c>
      <c r="I12449" t="s">
        <v>197</v>
      </c>
      <c r="J12449" t="s">
        <v>269</v>
      </c>
      <c r="K12449">
        <v>4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 t="s">
        <v>83</v>
      </c>
      <c r="R12449" t="s">
        <v>83</v>
      </c>
      <c r="S12449" t="s">
        <v>83</v>
      </c>
      <c r="T12449" t="str">
        <f>_xlfn.XLOOKUP(A12449,MI_Match_Analysis!$A$2:$A$8,MI_Match_Analysis!$F$2:$F$8,"Not Found")</f>
        <v>Not Found</v>
      </c>
    </row>
    <row r="12450" spans="1:20" hidden="1" x14ac:dyDescent="0.3">
      <c r="A12450">
        <v>54</v>
      </c>
      <c r="B12450" s="1">
        <v>46152</v>
      </c>
      <c r="C12450" t="s">
        <v>162</v>
      </c>
      <c r="D12450" t="s">
        <v>320</v>
      </c>
      <c r="E12450" t="s">
        <v>34</v>
      </c>
      <c r="F12450" t="s">
        <v>24</v>
      </c>
      <c r="G12450">
        <v>1</v>
      </c>
      <c r="H12450">
        <v>12.2</v>
      </c>
      <c r="I12450" t="s">
        <v>197</v>
      </c>
      <c r="J12450" t="s">
        <v>269</v>
      </c>
      <c r="K12450">
        <v>4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 t="s">
        <v>83</v>
      </c>
      <c r="R12450" t="s">
        <v>83</v>
      </c>
      <c r="S12450" t="s">
        <v>83</v>
      </c>
      <c r="T12450" t="str">
        <f>_xlfn.XLOOKUP(A12450,MI_Match_Analysis!$A$2:$A$8,MI_Match_Analysis!$F$2:$F$8,"Not Found")</f>
        <v>Not Found</v>
      </c>
    </row>
    <row r="12451" spans="1:20" hidden="1" x14ac:dyDescent="0.3">
      <c r="A12451">
        <v>54</v>
      </c>
      <c r="B12451" s="1">
        <v>46152</v>
      </c>
      <c r="C12451" t="s">
        <v>162</v>
      </c>
      <c r="D12451" t="s">
        <v>320</v>
      </c>
      <c r="E12451" t="s">
        <v>34</v>
      </c>
      <c r="F12451" t="s">
        <v>24</v>
      </c>
      <c r="G12451">
        <v>1</v>
      </c>
      <c r="H12451">
        <v>12.3</v>
      </c>
      <c r="I12451" t="s">
        <v>197</v>
      </c>
      <c r="J12451" t="s">
        <v>269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 t="s">
        <v>167</v>
      </c>
      <c r="R12451" t="s">
        <v>197</v>
      </c>
      <c r="S12451" t="s">
        <v>83</v>
      </c>
      <c r="T12451" t="str">
        <f>_xlfn.XLOOKUP(A12451,MI_Match_Analysis!$A$2:$A$8,MI_Match_Analysis!$F$2:$F$8,"Not Found")</f>
        <v>Not Found</v>
      </c>
    </row>
    <row r="12452" spans="1:20" hidden="1" x14ac:dyDescent="0.3">
      <c r="A12452">
        <v>54</v>
      </c>
      <c r="B12452" s="1">
        <v>46152</v>
      </c>
      <c r="C12452" t="s">
        <v>162</v>
      </c>
      <c r="D12452" t="s">
        <v>320</v>
      </c>
      <c r="E12452" t="s">
        <v>34</v>
      </c>
      <c r="F12452" t="s">
        <v>24</v>
      </c>
      <c r="G12452">
        <v>1</v>
      </c>
      <c r="H12452">
        <v>12.4</v>
      </c>
      <c r="I12452" t="s">
        <v>305</v>
      </c>
      <c r="J12452" t="s">
        <v>269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 t="s">
        <v>83</v>
      </c>
      <c r="R12452" t="s">
        <v>83</v>
      </c>
      <c r="S12452" t="s">
        <v>83</v>
      </c>
      <c r="T12452" t="str">
        <f>_xlfn.XLOOKUP(A12452,MI_Match_Analysis!$A$2:$A$8,MI_Match_Analysis!$F$2:$F$8,"Not Found")</f>
        <v>Not Found</v>
      </c>
    </row>
    <row r="12453" spans="1:20" hidden="1" x14ac:dyDescent="0.3">
      <c r="A12453">
        <v>54</v>
      </c>
      <c r="B12453" s="1">
        <v>46152</v>
      </c>
      <c r="C12453" t="s">
        <v>162</v>
      </c>
      <c r="D12453" t="s">
        <v>320</v>
      </c>
      <c r="E12453" t="s">
        <v>34</v>
      </c>
      <c r="F12453" t="s">
        <v>24</v>
      </c>
      <c r="G12453">
        <v>1</v>
      </c>
      <c r="H12453">
        <v>12.5</v>
      </c>
      <c r="I12453" t="s">
        <v>305</v>
      </c>
      <c r="J12453" t="s">
        <v>269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 t="s">
        <v>83</v>
      </c>
      <c r="R12453" t="s">
        <v>83</v>
      </c>
      <c r="S12453" t="s">
        <v>83</v>
      </c>
      <c r="T12453" t="str">
        <f>_xlfn.XLOOKUP(A12453,MI_Match_Analysis!$A$2:$A$8,MI_Match_Analysis!$F$2:$F$8,"Not Found")</f>
        <v>Not Found</v>
      </c>
    </row>
    <row r="12454" spans="1:20" hidden="1" x14ac:dyDescent="0.3">
      <c r="A12454">
        <v>54</v>
      </c>
      <c r="B12454" s="1">
        <v>46152</v>
      </c>
      <c r="C12454" t="s">
        <v>162</v>
      </c>
      <c r="D12454" t="s">
        <v>320</v>
      </c>
      <c r="E12454" t="s">
        <v>34</v>
      </c>
      <c r="F12454" t="s">
        <v>24</v>
      </c>
      <c r="G12454">
        <v>1</v>
      </c>
      <c r="H12454">
        <v>12.6</v>
      </c>
      <c r="I12454" t="s">
        <v>305</v>
      </c>
      <c r="J12454" t="s">
        <v>269</v>
      </c>
      <c r="K12454">
        <v>4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 t="s">
        <v>83</v>
      </c>
      <c r="R12454" t="s">
        <v>83</v>
      </c>
      <c r="S12454" t="s">
        <v>83</v>
      </c>
      <c r="T12454" t="str">
        <f>_xlfn.XLOOKUP(A12454,MI_Match_Analysis!$A$2:$A$8,MI_Match_Analysis!$F$2:$F$8,"Not Found")</f>
        <v>Not Found</v>
      </c>
    </row>
    <row r="12455" spans="1:20" hidden="1" x14ac:dyDescent="0.3">
      <c r="A12455">
        <v>54</v>
      </c>
      <c r="B12455" s="1">
        <v>46152</v>
      </c>
      <c r="C12455" t="s">
        <v>162</v>
      </c>
      <c r="D12455" t="s">
        <v>320</v>
      </c>
      <c r="E12455" t="s">
        <v>34</v>
      </c>
      <c r="F12455" t="s">
        <v>24</v>
      </c>
      <c r="G12455">
        <v>1</v>
      </c>
      <c r="H12455">
        <v>13.1</v>
      </c>
      <c r="I12455" t="s">
        <v>126</v>
      </c>
      <c r="J12455" t="s">
        <v>104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 t="s">
        <v>83</v>
      </c>
      <c r="R12455" t="s">
        <v>83</v>
      </c>
      <c r="S12455" t="s">
        <v>83</v>
      </c>
      <c r="T12455" t="str">
        <f>_xlfn.XLOOKUP(A12455,MI_Match_Analysis!$A$2:$A$8,MI_Match_Analysis!$F$2:$F$8,"Not Found")</f>
        <v>Not Found</v>
      </c>
    </row>
    <row r="12456" spans="1:20" hidden="1" x14ac:dyDescent="0.3">
      <c r="A12456">
        <v>54</v>
      </c>
      <c r="B12456" s="1">
        <v>46152</v>
      </c>
      <c r="C12456" t="s">
        <v>162</v>
      </c>
      <c r="D12456" t="s">
        <v>320</v>
      </c>
      <c r="E12456" t="s">
        <v>34</v>
      </c>
      <c r="F12456" t="s">
        <v>24</v>
      </c>
      <c r="G12456">
        <v>1</v>
      </c>
      <c r="H12456">
        <v>13.2</v>
      </c>
      <c r="I12456" t="s">
        <v>305</v>
      </c>
      <c r="J12456" t="s">
        <v>104</v>
      </c>
      <c r="K12456">
        <v>1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 t="s">
        <v>83</v>
      </c>
      <c r="R12456" t="s">
        <v>83</v>
      </c>
      <c r="S12456" t="s">
        <v>83</v>
      </c>
      <c r="T12456" t="str">
        <f>_xlfn.XLOOKUP(A12456,MI_Match_Analysis!$A$2:$A$8,MI_Match_Analysis!$F$2:$F$8,"Not Found")</f>
        <v>Not Found</v>
      </c>
    </row>
    <row r="12457" spans="1:20" hidden="1" x14ac:dyDescent="0.3">
      <c r="A12457">
        <v>54</v>
      </c>
      <c r="B12457" s="1">
        <v>46152</v>
      </c>
      <c r="C12457" t="s">
        <v>162</v>
      </c>
      <c r="D12457" t="s">
        <v>320</v>
      </c>
      <c r="E12457" t="s">
        <v>34</v>
      </c>
      <c r="F12457" t="s">
        <v>24</v>
      </c>
      <c r="G12457">
        <v>1</v>
      </c>
      <c r="H12457">
        <v>13.3</v>
      </c>
      <c r="I12457" t="s">
        <v>126</v>
      </c>
      <c r="J12457" t="s">
        <v>104</v>
      </c>
      <c r="K12457">
        <v>6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 t="s">
        <v>83</v>
      </c>
      <c r="R12457" t="s">
        <v>83</v>
      </c>
      <c r="S12457" t="s">
        <v>83</v>
      </c>
      <c r="T12457" t="str">
        <f>_xlfn.XLOOKUP(A12457,MI_Match_Analysis!$A$2:$A$8,MI_Match_Analysis!$F$2:$F$8,"Not Found")</f>
        <v>Not Found</v>
      </c>
    </row>
    <row r="12458" spans="1:20" hidden="1" x14ac:dyDescent="0.3">
      <c r="A12458">
        <v>54</v>
      </c>
      <c r="B12458" s="1">
        <v>46152</v>
      </c>
      <c r="C12458" t="s">
        <v>162</v>
      </c>
      <c r="D12458" t="s">
        <v>320</v>
      </c>
      <c r="E12458" t="s">
        <v>34</v>
      </c>
      <c r="F12458" t="s">
        <v>24</v>
      </c>
      <c r="G12458">
        <v>1</v>
      </c>
      <c r="H12458">
        <v>13.4</v>
      </c>
      <c r="I12458" t="s">
        <v>126</v>
      </c>
      <c r="J12458" t="s">
        <v>104</v>
      </c>
      <c r="K12458">
        <v>1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 t="s">
        <v>83</v>
      </c>
      <c r="R12458" t="s">
        <v>83</v>
      </c>
      <c r="S12458" t="s">
        <v>83</v>
      </c>
      <c r="T12458" t="str">
        <f>_xlfn.XLOOKUP(A12458,MI_Match_Analysis!$A$2:$A$8,MI_Match_Analysis!$F$2:$F$8,"Not Found")</f>
        <v>Not Found</v>
      </c>
    </row>
    <row r="12459" spans="1:20" hidden="1" x14ac:dyDescent="0.3">
      <c r="A12459">
        <v>54</v>
      </c>
      <c r="B12459" s="1">
        <v>46152</v>
      </c>
      <c r="C12459" t="s">
        <v>162</v>
      </c>
      <c r="D12459" t="s">
        <v>320</v>
      </c>
      <c r="E12459" t="s">
        <v>34</v>
      </c>
      <c r="F12459" t="s">
        <v>24</v>
      </c>
      <c r="G12459">
        <v>1</v>
      </c>
      <c r="H12459">
        <v>13.5</v>
      </c>
      <c r="I12459" t="s">
        <v>305</v>
      </c>
      <c r="J12459" t="s">
        <v>104</v>
      </c>
      <c r="K12459">
        <v>1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 t="s">
        <v>83</v>
      </c>
      <c r="R12459" t="s">
        <v>83</v>
      </c>
      <c r="S12459" t="s">
        <v>83</v>
      </c>
      <c r="T12459" t="str">
        <f>_xlfn.XLOOKUP(A12459,MI_Match_Analysis!$A$2:$A$8,MI_Match_Analysis!$F$2:$F$8,"Not Found")</f>
        <v>Not Found</v>
      </c>
    </row>
    <row r="12460" spans="1:20" hidden="1" x14ac:dyDescent="0.3">
      <c r="A12460">
        <v>54</v>
      </c>
      <c r="B12460" s="1">
        <v>46152</v>
      </c>
      <c r="C12460" t="s">
        <v>162</v>
      </c>
      <c r="D12460" t="s">
        <v>320</v>
      </c>
      <c r="E12460" t="s">
        <v>34</v>
      </c>
      <c r="F12460" t="s">
        <v>24</v>
      </c>
      <c r="G12460">
        <v>1</v>
      </c>
      <c r="H12460">
        <v>13.6</v>
      </c>
      <c r="I12460" t="s">
        <v>126</v>
      </c>
      <c r="J12460" t="s">
        <v>104</v>
      </c>
      <c r="K12460">
        <v>1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 t="s">
        <v>83</v>
      </c>
      <c r="R12460" t="s">
        <v>83</v>
      </c>
      <c r="S12460" t="s">
        <v>83</v>
      </c>
      <c r="T12460" t="str">
        <f>_xlfn.XLOOKUP(A12460,MI_Match_Analysis!$A$2:$A$8,MI_Match_Analysis!$F$2:$F$8,"Not Found")</f>
        <v>Not Found</v>
      </c>
    </row>
    <row r="12461" spans="1:20" hidden="1" x14ac:dyDescent="0.3">
      <c r="A12461">
        <v>54</v>
      </c>
      <c r="B12461" s="1">
        <v>46152</v>
      </c>
      <c r="C12461" t="s">
        <v>162</v>
      </c>
      <c r="D12461" t="s">
        <v>320</v>
      </c>
      <c r="E12461" t="s">
        <v>34</v>
      </c>
      <c r="F12461" t="s">
        <v>24</v>
      </c>
      <c r="G12461">
        <v>1</v>
      </c>
      <c r="H12461">
        <v>14.1</v>
      </c>
      <c r="I12461" t="s">
        <v>126</v>
      </c>
      <c r="J12461" t="s">
        <v>111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 t="s">
        <v>83</v>
      </c>
      <c r="R12461" t="s">
        <v>83</v>
      </c>
      <c r="S12461" t="s">
        <v>83</v>
      </c>
      <c r="T12461" t="str">
        <f>_xlfn.XLOOKUP(A12461,MI_Match_Analysis!$A$2:$A$8,MI_Match_Analysis!$F$2:$F$8,"Not Found")</f>
        <v>Not Found</v>
      </c>
    </row>
    <row r="12462" spans="1:20" hidden="1" x14ac:dyDescent="0.3">
      <c r="A12462">
        <v>54</v>
      </c>
      <c r="B12462" s="1">
        <v>46152</v>
      </c>
      <c r="C12462" t="s">
        <v>162</v>
      </c>
      <c r="D12462" t="s">
        <v>320</v>
      </c>
      <c r="E12462" t="s">
        <v>34</v>
      </c>
      <c r="F12462" t="s">
        <v>24</v>
      </c>
      <c r="G12462">
        <v>1</v>
      </c>
      <c r="H12462">
        <v>14.2</v>
      </c>
      <c r="I12462" t="s">
        <v>126</v>
      </c>
      <c r="J12462" t="s">
        <v>111</v>
      </c>
      <c r="K12462">
        <v>0</v>
      </c>
      <c r="L12462">
        <v>1</v>
      </c>
      <c r="M12462">
        <v>1</v>
      </c>
      <c r="N12462">
        <v>0</v>
      </c>
      <c r="O12462">
        <v>0</v>
      </c>
      <c r="P12462">
        <v>0</v>
      </c>
      <c r="Q12462" t="s">
        <v>83</v>
      </c>
      <c r="R12462" t="s">
        <v>83</v>
      </c>
      <c r="S12462" t="s">
        <v>83</v>
      </c>
      <c r="T12462" t="str">
        <f>_xlfn.XLOOKUP(A12462,MI_Match_Analysis!$A$2:$A$8,MI_Match_Analysis!$F$2:$F$8,"Not Found")</f>
        <v>Not Found</v>
      </c>
    </row>
    <row r="12463" spans="1:20" hidden="1" x14ac:dyDescent="0.3">
      <c r="A12463">
        <v>54</v>
      </c>
      <c r="B12463" s="1">
        <v>46152</v>
      </c>
      <c r="C12463" t="s">
        <v>162</v>
      </c>
      <c r="D12463" t="s">
        <v>320</v>
      </c>
      <c r="E12463" t="s">
        <v>34</v>
      </c>
      <c r="F12463" t="s">
        <v>24</v>
      </c>
      <c r="G12463">
        <v>1</v>
      </c>
      <c r="H12463">
        <v>14.2</v>
      </c>
      <c r="I12463" t="s">
        <v>126</v>
      </c>
      <c r="J12463" t="s">
        <v>111</v>
      </c>
      <c r="K12463">
        <v>1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 t="s">
        <v>83</v>
      </c>
      <c r="R12463" t="s">
        <v>83</v>
      </c>
      <c r="S12463" t="s">
        <v>83</v>
      </c>
      <c r="T12463" t="str">
        <f>_xlfn.XLOOKUP(A12463,MI_Match_Analysis!$A$2:$A$8,MI_Match_Analysis!$F$2:$F$8,"Not Found")</f>
        <v>Not Found</v>
      </c>
    </row>
    <row r="12464" spans="1:20" hidden="1" x14ac:dyDescent="0.3">
      <c r="A12464">
        <v>54</v>
      </c>
      <c r="B12464" s="1">
        <v>46152</v>
      </c>
      <c r="C12464" t="s">
        <v>162</v>
      </c>
      <c r="D12464" t="s">
        <v>320</v>
      </c>
      <c r="E12464" t="s">
        <v>34</v>
      </c>
      <c r="F12464" t="s">
        <v>24</v>
      </c>
      <c r="G12464">
        <v>1</v>
      </c>
      <c r="H12464">
        <v>14.3</v>
      </c>
      <c r="I12464" t="s">
        <v>305</v>
      </c>
      <c r="J12464" t="s">
        <v>111</v>
      </c>
      <c r="K12464">
        <v>2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 t="s">
        <v>83</v>
      </c>
      <c r="R12464" t="s">
        <v>83</v>
      </c>
      <c r="S12464" t="s">
        <v>83</v>
      </c>
      <c r="T12464" t="str">
        <f>_xlfn.XLOOKUP(A12464,MI_Match_Analysis!$A$2:$A$8,MI_Match_Analysis!$F$2:$F$8,"Not Found")</f>
        <v>Not Found</v>
      </c>
    </row>
    <row r="12465" spans="1:20" hidden="1" x14ac:dyDescent="0.3">
      <c r="A12465">
        <v>54</v>
      </c>
      <c r="B12465" s="1">
        <v>46152</v>
      </c>
      <c r="C12465" t="s">
        <v>162</v>
      </c>
      <c r="D12465" t="s">
        <v>320</v>
      </c>
      <c r="E12465" t="s">
        <v>34</v>
      </c>
      <c r="F12465" t="s">
        <v>24</v>
      </c>
      <c r="G12465">
        <v>1</v>
      </c>
      <c r="H12465">
        <v>14.4</v>
      </c>
      <c r="I12465" t="s">
        <v>305</v>
      </c>
      <c r="J12465" t="s">
        <v>111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 t="s">
        <v>83</v>
      </c>
      <c r="R12465" t="s">
        <v>83</v>
      </c>
      <c r="S12465" t="s">
        <v>83</v>
      </c>
      <c r="T12465" t="str">
        <f>_xlfn.XLOOKUP(A12465,MI_Match_Analysis!$A$2:$A$8,MI_Match_Analysis!$F$2:$F$8,"Not Found")</f>
        <v>Not Found</v>
      </c>
    </row>
    <row r="12466" spans="1:20" hidden="1" x14ac:dyDescent="0.3">
      <c r="A12466">
        <v>54</v>
      </c>
      <c r="B12466" s="1">
        <v>46152</v>
      </c>
      <c r="C12466" t="s">
        <v>162</v>
      </c>
      <c r="D12466" t="s">
        <v>320</v>
      </c>
      <c r="E12466" t="s">
        <v>34</v>
      </c>
      <c r="F12466" t="s">
        <v>24</v>
      </c>
      <c r="G12466">
        <v>1</v>
      </c>
      <c r="H12466">
        <v>14.5</v>
      </c>
      <c r="I12466" t="s">
        <v>305</v>
      </c>
      <c r="J12466" t="s">
        <v>111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 t="s">
        <v>83</v>
      </c>
      <c r="R12466" t="s">
        <v>83</v>
      </c>
      <c r="S12466" t="s">
        <v>83</v>
      </c>
      <c r="T12466" t="str">
        <f>_xlfn.XLOOKUP(A12466,MI_Match_Analysis!$A$2:$A$8,MI_Match_Analysis!$F$2:$F$8,"Not Found")</f>
        <v>Not Found</v>
      </c>
    </row>
    <row r="12467" spans="1:20" hidden="1" x14ac:dyDescent="0.3">
      <c r="A12467">
        <v>54</v>
      </c>
      <c r="B12467" s="1">
        <v>46152</v>
      </c>
      <c r="C12467" t="s">
        <v>162</v>
      </c>
      <c r="D12467" t="s">
        <v>320</v>
      </c>
      <c r="E12467" t="s">
        <v>34</v>
      </c>
      <c r="F12467" t="s">
        <v>24</v>
      </c>
      <c r="G12467">
        <v>1</v>
      </c>
      <c r="H12467">
        <v>14.6</v>
      </c>
      <c r="I12467" t="s">
        <v>305</v>
      </c>
      <c r="J12467" t="s">
        <v>111</v>
      </c>
      <c r="K12467">
        <v>2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 t="s">
        <v>83</v>
      </c>
      <c r="R12467" t="s">
        <v>83</v>
      </c>
      <c r="S12467" t="s">
        <v>83</v>
      </c>
      <c r="T12467" t="str">
        <f>_xlfn.XLOOKUP(A12467,MI_Match_Analysis!$A$2:$A$8,MI_Match_Analysis!$F$2:$F$8,"Not Found")</f>
        <v>Not Found</v>
      </c>
    </row>
    <row r="12468" spans="1:20" hidden="1" x14ac:dyDescent="0.3">
      <c r="A12468">
        <v>54</v>
      </c>
      <c r="B12468" s="1">
        <v>46152</v>
      </c>
      <c r="C12468" t="s">
        <v>162</v>
      </c>
      <c r="D12468" t="s">
        <v>320</v>
      </c>
      <c r="E12468" t="s">
        <v>34</v>
      </c>
      <c r="F12468" t="s">
        <v>24</v>
      </c>
      <c r="G12468">
        <v>1</v>
      </c>
      <c r="H12468">
        <v>15.1</v>
      </c>
      <c r="I12468" t="s">
        <v>126</v>
      </c>
      <c r="J12468" t="s">
        <v>171</v>
      </c>
      <c r="K12468">
        <v>1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 t="s">
        <v>83</v>
      </c>
      <c r="R12468" t="s">
        <v>83</v>
      </c>
      <c r="S12468" t="s">
        <v>83</v>
      </c>
      <c r="T12468" t="str">
        <f>_xlfn.XLOOKUP(A12468,MI_Match_Analysis!$A$2:$A$8,MI_Match_Analysis!$F$2:$F$8,"Not Found")</f>
        <v>Not Found</v>
      </c>
    </row>
    <row r="12469" spans="1:20" hidden="1" x14ac:dyDescent="0.3">
      <c r="A12469">
        <v>54</v>
      </c>
      <c r="B12469" s="1">
        <v>46152</v>
      </c>
      <c r="C12469" t="s">
        <v>162</v>
      </c>
      <c r="D12469" t="s">
        <v>320</v>
      </c>
      <c r="E12469" t="s">
        <v>34</v>
      </c>
      <c r="F12469" t="s">
        <v>24</v>
      </c>
      <c r="G12469">
        <v>1</v>
      </c>
      <c r="H12469">
        <v>15.2</v>
      </c>
      <c r="I12469" t="s">
        <v>305</v>
      </c>
      <c r="J12469" t="s">
        <v>171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 t="s">
        <v>165</v>
      </c>
      <c r="R12469" t="s">
        <v>305</v>
      </c>
      <c r="S12469" t="s">
        <v>291</v>
      </c>
      <c r="T12469" t="str">
        <f>_xlfn.XLOOKUP(A12469,MI_Match_Analysis!$A$2:$A$8,MI_Match_Analysis!$F$2:$F$8,"Not Found")</f>
        <v>Not Found</v>
      </c>
    </row>
    <row r="12470" spans="1:20" hidden="1" x14ac:dyDescent="0.3">
      <c r="A12470">
        <v>54</v>
      </c>
      <c r="B12470" s="1">
        <v>46152</v>
      </c>
      <c r="C12470" t="s">
        <v>162</v>
      </c>
      <c r="D12470" t="s">
        <v>320</v>
      </c>
      <c r="E12470" t="s">
        <v>34</v>
      </c>
      <c r="F12470" t="s">
        <v>24</v>
      </c>
      <c r="G12470">
        <v>1</v>
      </c>
      <c r="H12470">
        <v>15.3</v>
      </c>
      <c r="I12470" t="s">
        <v>321</v>
      </c>
      <c r="J12470" t="s">
        <v>171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 t="s">
        <v>83</v>
      </c>
      <c r="R12470" t="s">
        <v>83</v>
      </c>
      <c r="S12470" t="s">
        <v>83</v>
      </c>
      <c r="T12470" t="str">
        <f>_xlfn.XLOOKUP(A12470,MI_Match_Analysis!$A$2:$A$8,MI_Match_Analysis!$F$2:$F$8,"Not Found")</f>
        <v>Not Found</v>
      </c>
    </row>
    <row r="12471" spans="1:20" hidden="1" x14ac:dyDescent="0.3">
      <c r="A12471">
        <v>54</v>
      </c>
      <c r="B12471" s="1">
        <v>46152</v>
      </c>
      <c r="C12471" t="s">
        <v>162</v>
      </c>
      <c r="D12471" t="s">
        <v>320</v>
      </c>
      <c r="E12471" t="s">
        <v>34</v>
      </c>
      <c r="F12471" t="s">
        <v>24</v>
      </c>
      <c r="G12471">
        <v>1</v>
      </c>
      <c r="H12471">
        <v>15.4</v>
      </c>
      <c r="I12471" t="s">
        <v>321</v>
      </c>
      <c r="J12471" t="s">
        <v>171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 t="s">
        <v>83</v>
      </c>
      <c r="R12471" t="s">
        <v>83</v>
      </c>
      <c r="S12471" t="s">
        <v>83</v>
      </c>
      <c r="T12471" t="str">
        <f>_xlfn.XLOOKUP(A12471,MI_Match_Analysis!$A$2:$A$8,MI_Match_Analysis!$F$2:$F$8,"Not Found")</f>
        <v>Not Found</v>
      </c>
    </row>
    <row r="12472" spans="1:20" hidden="1" x14ac:dyDescent="0.3">
      <c r="A12472">
        <v>54</v>
      </c>
      <c r="B12472" s="1">
        <v>46152</v>
      </c>
      <c r="C12472" t="s">
        <v>162</v>
      </c>
      <c r="D12472" t="s">
        <v>320</v>
      </c>
      <c r="E12472" t="s">
        <v>34</v>
      </c>
      <c r="F12472" t="s">
        <v>24</v>
      </c>
      <c r="G12472">
        <v>1</v>
      </c>
      <c r="H12472">
        <v>15.5</v>
      </c>
      <c r="I12472" t="s">
        <v>321</v>
      </c>
      <c r="J12472" t="s">
        <v>171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 t="s">
        <v>83</v>
      </c>
      <c r="R12472" t="s">
        <v>83</v>
      </c>
      <c r="S12472" t="s">
        <v>83</v>
      </c>
      <c r="T12472" t="str">
        <f>_xlfn.XLOOKUP(A12472,MI_Match_Analysis!$A$2:$A$8,MI_Match_Analysis!$F$2:$F$8,"Not Found")</f>
        <v>Not Found</v>
      </c>
    </row>
    <row r="12473" spans="1:20" hidden="1" x14ac:dyDescent="0.3">
      <c r="A12473">
        <v>54</v>
      </c>
      <c r="B12473" s="1">
        <v>46152</v>
      </c>
      <c r="C12473" t="s">
        <v>162</v>
      </c>
      <c r="D12473" t="s">
        <v>320</v>
      </c>
      <c r="E12473" t="s">
        <v>34</v>
      </c>
      <c r="F12473" t="s">
        <v>24</v>
      </c>
      <c r="G12473">
        <v>1</v>
      </c>
      <c r="H12473">
        <v>15.6</v>
      </c>
      <c r="I12473" t="s">
        <v>321</v>
      </c>
      <c r="J12473" t="s">
        <v>171</v>
      </c>
      <c r="K12473">
        <v>4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 t="s">
        <v>83</v>
      </c>
      <c r="R12473" t="s">
        <v>83</v>
      </c>
      <c r="S12473" t="s">
        <v>83</v>
      </c>
      <c r="T12473" t="str">
        <f>_xlfn.XLOOKUP(A12473,MI_Match_Analysis!$A$2:$A$8,MI_Match_Analysis!$F$2:$F$8,"Not Found")</f>
        <v>Not Found</v>
      </c>
    </row>
    <row r="12474" spans="1:20" hidden="1" x14ac:dyDescent="0.3">
      <c r="A12474">
        <v>54</v>
      </c>
      <c r="B12474" s="1">
        <v>46152</v>
      </c>
      <c r="C12474" t="s">
        <v>162</v>
      </c>
      <c r="D12474" t="s">
        <v>320</v>
      </c>
      <c r="E12474" t="s">
        <v>34</v>
      </c>
      <c r="F12474" t="s">
        <v>24</v>
      </c>
      <c r="G12474">
        <v>1</v>
      </c>
      <c r="H12474">
        <v>16.100000000000001</v>
      </c>
      <c r="I12474" t="s">
        <v>126</v>
      </c>
      <c r="J12474" t="s">
        <v>269</v>
      </c>
      <c r="K12474">
        <v>2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 t="s">
        <v>83</v>
      </c>
      <c r="R12474" t="s">
        <v>83</v>
      </c>
      <c r="S12474" t="s">
        <v>83</v>
      </c>
      <c r="T12474" t="str">
        <f>_xlfn.XLOOKUP(A12474,MI_Match_Analysis!$A$2:$A$8,MI_Match_Analysis!$F$2:$F$8,"Not Found")</f>
        <v>Not Found</v>
      </c>
    </row>
    <row r="12475" spans="1:20" hidden="1" x14ac:dyDescent="0.3">
      <c r="A12475">
        <v>54</v>
      </c>
      <c r="B12475" s="1">
        <v>46152</v>
      </c>
      <c r="C12475" t="s">
        <v>162</v>
      </c>
      <c r="D12475" t="s">
        <v>320</v>
      </c>
      <c r="E12475" t="s">
        <v>34</v>
      </c>
      <c r="F12475" t="s">
        <v>24</v>
      </c>
      <c r="G12475">
        <v>1</v>
      </c>
      <c r="H12475">
        <v>16.2</v>
      </c>
      <c r="I12475" t="s">
        <v>126</v>
      </c>
      <c r="J12475" t="s">
        <v>269</v>
      </c>
      <c r="K12475">
        <v>4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 t="s">
        <v>83</v>
      </c>
      <c r="R12475" t="s">
        <v>83</v>
      </c>
      <c r="S12475" t="s">
        <v>83</v>
      </c>
      <c r="T12475" t="str">
        <f>_xlfn.XLOOKUP(A12475,MI_Match_Analysis!$A$2:$A$8,MI_Match_Analysis!$F$2:$F$8,"Not Found")</f>
        <v>Not Found</v>
      </c>
    </row>
    <row r="12476" spans="1:20" hidden="1" x14ac:dyDescent="0.3">
      <c r="A12476">
        <v>54</v>
      </c>
      <c r="B12476" s="1">
        <v>46152</v>
      </c>
      <c r="C12476" t="s">
        <v>162</v>
      </c>
      <c r="D12476" t="s">
        <v>320</v>
      </c>
      <c r="E12476" t="s">
        <v>34</v>
      </c>
      <c r="F12476" t="s">
        <v>24</v>
      </c>
      <c r="G12476">
        <v>1</v>
      </c>
      <c r="H12476">
        <v>16.3</v>
      </c>
      <c r="I12476" t="s">
        <v>126</v>
      </c>
      <c r="J12476" t="s">
        <v>269</v>
      </c>
      <c r="K12476">
        <v>1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 t="s">
        <v>83</v>
      </c>
      <c r="R12476" t="s">
        <v>83</v>
      </c>
      <c r="S12476" t="s">
        <v>83</v>
      </c>
      <c r="T12476" t="str">
        <f>_xlfn.XLOOKUP(A12476,MI_Match_Analysis!$A$2:$A$8,MI_Match_Analysis!$F$2:$F$8,"Not Found")</f>
        <v>Not Found</v>
      </c>
    </row>
    <row r="12477" spans="1:20" hidden="1" x14ac:dyDescent="0.3">
      <c r="A12477">
        <v>54</v>
      </c>
      <c r="B12477" s="1">
        <v>46152</v>
      </c>
      <c r="C12477" t="s">
        <v>162</v>
      </c>
      <c r="D12477" t="s">
        <v>320</v>
      </c>
      <c r="E12477" t="s">
        <v>34</v>
      </c>
      <c r="F12477" t="s">
        <v>24</v>
      </c>
      <c r="G12477">
        <v>1</v>
      </c>
      <c r="H12477">
        <v>16.399999999999999</v>
      </c>
      <c r="I12477" t="s">
        <v>321</v>
      </c>
      <c r="J12477" t="s">
        <v>269</v>
      </c>
      <c r="K12477">
        <v>2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 t="s">
        <v>83</v>
      </c>
      <c r="R12477" t="s">
        <v>83</v>
      </c>
      <c r="S12477" t="s">
        <v>83</v>
      </c>
      <c r="T12477" t="str">
        <f>_xlfn.XLOOKUP(A12477,MI_Match_Analysis!$A$2:$A$8,MI_Match_Analysis!$F$2:$F$8,"Not Found")</f>
        <v>Not Found</v>
      </c>
    </row>
    <row r="12478" spans="1:20" hidden="1" x14ac:dyDescent="0.3">
      <c r="A12478">
        <v>54</v>
      </c>
      <c r="B12478" s="1">
        <v>46152</v>
      </c>
      <c r="C12478" t="s">
        <v>162</v>
      </c>
      <c r="D12478" t="s">
        <v>320</v>
      </c>
      <c r="E12478" t="s">
        <v>34</v>
      </c>
      <c r="F12478" t="s">
        <v>24</v>
      </c>
      <c r="G12478">
        <v>1</v>
      </c>
      <c r="H12478">
        <v>16.5</v>
      </c>
      <c r="I12478" t="s">
        <v>321</v>
      </c>
      <c r="J12478" t="s">
        <v>269</v>
      </c>
      <c r="K12478">
        <v>2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 t="s">
        <v>83</v>
      </c>
      <c r="R12478" t="s">
        <v>83</v>
      </c>
      <c r="S12478" t="s">
        <v>83</v>
      </c>
      <c r="T12478" t="str">
        <f>_xlfn.XLOOKUP(A12478,MI_Match_Analysis!$A$2:$A$8,MI_Match_Analysis!$F$2:$F$8,"Not Found")</f>
        <v>Not Found</v>
      </c>
    </row>
    <row r="12479" spans="1:20" hidden="1" x14ac:dyDescent="0.3">
      <c r="A12479">
        <v>54</v>
      </c>
      <c r="B12479" s="1">
        <v>46152</v>
      </c>
      <c r="C12479" t="s">
        <v>162</v>
      </c>
      <c r="D12479" t="s">
        <v>320</v>
      </c>
      <c r="E12479" t="s">
        <v>34</v>
      </c>
      <c r="F12479" t="s">
        <v>24</v>
      </c>
      <c r="G12479">
        <v>1</v>
      </c>
      <c r="H12479">
        <v>16.600000000000001</v>
      </c>
      <c r="I12479" t="s">
        <v>321</v>
      </c>
      <c r="J12479" t="s">
        <v>269</v>
      </c>
      <c r="K12479">
        <v>2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 t="s">
        <v>83</v>
      </c>
      <c r="R12479" t="s">
        <v>83</v>
      </c>
      <c r="S12479" t="s">
        <v>83</v>
      </c>
      <c r="T12479" t="str">
        <f>_xlfn.XLOOKUP(A12479,MI_Match_Analysis!$A$2:$A$8,MI_Match_Analysis!$F$2:$F$8,"Not Found")</f>
        <v>Not Found</v>
      </c>
    </row>
    <row r="12480" spans="1:20" hidden="1" x14ac:dyDescent="0.3">
      <c r="A12480">
        <v>54</v>
      </c>
      <c r="B12480" s="1">
        <v>46152</v>
      </c>
      <c r="C12480" t="s">
        <v>162</v>
      </c>
      <c r="D12480" t="s">
        <v>320</v>
      </c>
      <c r="E12480" t="s">
        <v>34</v>
      </c>
      <c r="F12480" t="s">
        <v>24</v>
      </c>
      <c r="G12480">
        <v>1</v>
      </c>
      <c r="H12480">
        <v>17.100000000000001</v>
      </c>
      <c r="I12480" t="s">
        <v>126</v>
      </c>
      <c r="J12480" t="s">
        <v>80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 t="s">
        <v>83</v>
      </c>
      <c r="R12480" t="s">
        <v>83</v>
      </c>
      <c r="S12480" t="s">
        <v>83</v>
      </c>
      <c r="T12480" t="str">
        <f>_xlfn.XLOOKUP(A12480,MI_Match_Analysis!$A$2:$A$8,MI_Match_Analysis!$F$2:$F$8,"Not Found")</f>
        <v>Not Found</v>
      </c>
    </row>
    <row r="12481" spans="1:20" hidden="1" x14ac:dyDescent="0.3">
      <c r="A12481">
        <v>54</v>
      </c>
      <c r="B12481" s="1">
        <v>46152</v>
      </c>
      <c r="C12481" t="s">
        <v>162</v>
      </c>
      <c r="D12481" t="s">
        <v>320</v>
      </c>
      <c r="E12481" t="s">
        <v>34</v>
      </c>
      <c r="F12481" t="s">
        <v>24</v>
      </c>
      <c r="G12481">
        <v>1</v>
      </c>
      <c r="H12481">
        <v>17.2</v>
      </c>
      <c r="I12481" t="s">
        <v>126</v>
      </c>
      <c r="J12481" t="s">
        <v>80</v>
      </c>
      <c r="K12481">
        <v>4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 t="s">
        <v>83</v>
      </c>
      <c r="R12481" t="s">
        <v>83</v>
      </c>
      <c r="S12481" t="s">
        <v>83</v>
      </c>
      <c r="T12481" t="str">
        <f>_xlfn.XLOOKUP(A12481,MI_Match_Analysis!$A$2:$A$8,MI_Match_Analysis!$F$2:$F$8,"Not Found")</f>
        <v>Not Found</v>
      </c>
    </row>
    <row r="12482" spans="1:20" hidden="1" x14ac:dyDescent="0.3">
      <c r="A12482">
        <v>54</v>
      </c>
      <c r="B12482" s="1">
        <v>46152</v>
      </c>
      <c r="C12482" t="s">
        <v>162</v>
      </c>
      <c r="D12482" t="s">
        <v>320</v>
      </c>
      <c r="E12482" t="s">
        <v>34</v>
      </c>
      <c r="F12482" t="s">
        <v>24</v>
      </c>
      <c r="G12482">
        <v>1</v>
      </c>
      <c r="H12482">
        <v>17.3</v>
      </c>
      <c r="I12482" t="s">
        <v>126</v>
      </c>
      <c r="J12482" t="s">
        <v>80</v>
      </c>
      <c r="K12482">
        <v>1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 t="s">
        <v>83</v>
      </c>
      <c r="R12482" t="s">
        <v>83</v>
      </c>
      <c r="S12482" t="s">
        <v>83</v>
      </c>
      <c r="T12482" t="str">
        <f>_xlfn.XLOOKUP(A12482,MI_Match_Analysis!$A$2:$A$8,MI_Match_Analysis!$F$2:$F$8,"Not Found")</f>
        <v>Not Found</v>
      </c>
    </row>
    <row r="12483" spans="1:20" hidden="1" x14ac:dyDescent="0.3">
      <c r="A12483">
        <v>54</v>
      </c>
      <c r="B12483" s="1">
        <v>46152</v>
      </c>
      <c r="C12483" t="s">
        <v>162</v>
      </c>
      <c r="D12483" t="s">
        <v>320</v>
      </c>
      <c r="E12483" t="s">
        <v>34</v>
      </c>
      <c r="F12483" t="s">
        <v>24</v>
      </c>
      <c r="G12483">
        <v>1</v>
      </c>
      <c r="H12483">
        <v>17.399999999999999</v>
      </c>
      <c r="I12483" t="s">
        <v>321</v>
      </c>
      <c r="J12483" t="s">
        <v>80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 t="s">
        <v>83</v>
      </c>
      <c r="R12483" t="s">
        <v>83</v>
      </c>
      <c r="S12483" t="s">
        <v>83</v>
      </c>
      <c r="T12483" t="str">
        <f>_xlfn.XLOOKUP(A12483,MI_Match_Analysis!$A$2:$A$8,MI_Match_Analysis!$F$2:$F$8,"Not Found")</f>
        <v>Not Found</v>
      </c>
    </row>
    <row r="12484" spans="1:20" hidden="1" x14ac:dyDescent="0.3">
      <c r="A12484">
        <v>54</v>
      </c>
      <c r="B12484" s="1">
        <v>46152</v>
      </c>
      <c r="C12484" t="s">
        <v>162</v>
      </c>
      <c r="D12484" t="s">
        <v>320</v>
      </c>
      <c r="E12484" t="s">
        <v>34</v>
      </c>
      <c r="F12484" t="s">
        <v>24</v>
      </c>
      <c r="G12484">
        <v>1</v>
      </c>
      <c r="H12484">
        <v>17.5</v>
      </c>
      <c r="I12484" t="s">
        <v>321</v>
      </c>
      <c r="J12484" t="s">
        <v>80</v>
      </c>
      <c r="K12484">
        <v>1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 t="s">
        <v>83</v>
      </c>
      <c r="R12484" t="s">
        <v>83</v>
      </c>
      <c r="S12484" t="s">
        <v>83</v>
      </c>
      <c r="T12484" t="str">
        <f>_xlfn.XLOOKUP(A12484,MI_Match_Analysis!$A$2:$A$8,MI_Match_Analysis!$F$2:$F$8,"Not Found")</f>
        <v>Not Found</v>
      </c>
    </row>
    <row r="12485" spans="1:20" hidden="1" x14ac:dyDescent="0.3">
      <c r="A12485">
        <v>54</v>
      </c>
      <c r="B12485" s="1">
        <v>46152</v>
      </c>
      <c r="C12485" t="s">
        <v>162</v>
      </c>
      <c r="D12485" t="s">
        <v>320</v>
      </c>
      <c r="E12485" t="s">
        <v>34</v>
      </c>
      <c r="F12485" t="s">
        <v>24</v>
      </c>
      <c r="G12485">
        <v>1</v>
      </c>
      <c r="H12485">
        <v>17.600000000000001</v>
      </c>
      <c r="I12485" t="s">
        <v>126</v>
      </c>
      <c r="J12485" t="s">
        <v>80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 t="s">
        <v>167</v>
      </c>
      <c r="R12485" t="s">
        <v>126</v>
      </c>
      <c r="S12485" t="s">
        <v>83</v>
      </c>
      <c r="T12485" t="str">
        <f>_xlfn.XLOOKUP(A12485,MI_Match_Analysis!$A$2:$A$8,MI_Match_Analysis!$F$2:$F$8,"Not Found")</f>
        <v>Not Found</v>
      </c>
    </row>
    <row r="12486" spans="1:20" hidden="1" x14ac:dyDescent="0.3">
      <c r="A12486">
        <v>54</v>
      </c>
      <c r="B12486" s="1">
        <v>46152</v>
      </c>
      <c r="C12486" t="s">
        <v>162</v>
      </c>
      <c r="D12486" t="s">
        <v>320</v>
      </c>
      <c r="E12486" t="s">
        <v>34</v>
      </c>
      <c r="F12486" t="s">
        <v>24</v>
      </c>
      <c r="G12486">
        <v>1</v>
      </c>
      <c r="H12486">
        <v>18.100000000000001</v>
      </c>
      <c r="I12486" t="s">
        <v>321</v>
      </c>
      <c r="J12486" t="s">
        <v>111</v>
      </c>
      <c r="K12486">
        <v>2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 t="s">
        <v>83</v>
      </c>
      <c r="R12486" t="s">
        <v>83</v>
      </c>
      <c r="S12486" t="s">
        <v>83</v>
      </c>
      <c r="T12486" t="str">
        <f>_xlfn.XLOOKUP(A12486,MI_Match_Analysis!$A$2:$A$8,MI_Match_Analysis!$F$2:$F$8,"Not Found")</f>
        <v>Not Found</v>
      </c>
    </row>
    <row r="12487" spans="1:20" hidden="1" x14ac:dyDescent="0.3">
      <c r="A12487">
        <v>54</v>
      </c>
      <c r="B12487" s="1">
        <v>46152</v>
      </c>
      <c r="C12487" t="s">
        <v>162</v>
      </c>
      <c r="D12487" t="s">
        <v>320</v>
      </c>
      <c r="E12487" t="s">
        <v>34</v>
      </c>
      <c r="F12487" t="s">
        <v>24</v>
      </c>
      <c r="G12487">
        <v>1</v>
      </c>
      <c r="H12487">
        <v>18.2</v>
      </c>
      <c r="I12487" t="s">
        <v>321</v>
      </c>
      <c r="J12487" t="s">
        <v>111</v>
      </c>
      <c r="K12487">
        <v>2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 t="s">
        <v>83</v>
      </c>
      <c r="R12487" t="s">
        <v>83</v>
      </c>
      <c r="S12487" t="s">
        <v>83</v>
      </c>
      <c r="T12487" t="str">
        <f>_xlfn.XLOOKUP(A12487,MI_Match_Analysis!$A$2:$A$8,MI_Match_Analysis!$F$2:$F$8,"Not Found")</f>
        <v>Not Found</v>
      </c>
    </row>
    <row r="12488" spans="1:20" hidden="1" x14ac:dyDescent="0.3">
      <c r="A12488">
        <v>54</v>
      </c>
      <c r="B12488" s="1">
        <v>46152</v>
      </c>
      <c r="C12488" t="s">
        <v>162</v>
      </c>
      <c r="D12488" t="s">
        <v>320</v>
      </c>
      <c r="E12488" t="s">
        <v>34</v>
      </c>
      <c r="F12488" t="s">
        <v>24</v>
      </c>
      <c r="G12488">
        <v>1</v>
      </c>
      <c r="H12488">
        <v>18.3</v>
      </c>
      <c r="I12488" t="s">
        <v>321</v>
      </c>
      <c r="J12488" t="s">
        <v>111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 t="s">
        <v>83</v>
      </c>
      <c r="R12488" t="s">
        <v>83</v>
      </c>
      <c r="S12488" t="s">
        <v>83</v>
      </c>
      <c r="T12488" t="str">
        <f>_xlfn.XLOOKUP(A12488,MI_Match_Analysis!$A$2:$A$8,MI_Match_Analysis!$F$2:$F$8,"Not Found")</f>
        <v>Not Found</v>
      </c>
    </row>
    <row r="12489" spans="1:20" hidden="1" x14ac:dyDescent="0.3">
      <c r="A12489">
        <v>54</v>
      </c>
      <c r="B12489" s="1">
        <v>46152</v>
      </c>
      <c r="C12489" t="s">
        <v>162</v>
      </c>
      <c r="D12489" t="s">
        <v>320</v>
      </c>
      <c r="E12489" t="s">
        <v>34</v>
      </c>
      <c r="F12489" t="s">
        <v>24</v>
      </c>
      <c r="G12489">
        <v>1</v>
      </c>
      <c r="H12489">
        <v>18.399999999999999</v>
      </c>
      <c r="I12489" t="s">
        <v>321</v>
      </c>
      <c r="J12489" t="s">
        <v>111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 t="s">
        <v>83</v>
      </c>
      <c r="R12489" t="s">
        <v>83</v>
      </c>
      <c r="S12489" t="s">
        <v>83</v>
      </c>
      <c r="T12489" t="str">
        <f>_xlfn.XLOOKUP(A12489,MI_Match_Analysis!$A$2:$A$8,MI_Match_Analysis!$F$2:$F$8,"Not Found")</f>
        <v>Not Found</v>
      </c>
    </row>
    <row r="12490" spans="1:20" hidden="1" x14ac:dyDescent="0.3">
      <c r="A12490">
        <v>54</v>
      </c>
      <c r="B12490" s="1">
        <v>46152</v>
      </c>
      <c r="C12490" t="s">
        <v>162</v>
      </c>
      <c r="D12490" t="s">
        <v>320</v>
      </c>
      <c r="E12490" t="s">
        <v>34</v>
      </c>
      <c r="F12490" t="s">
        <v>24</v>
      </c>
      <c r="G12490">
        <v>1</v>
      </c>
      <c r="H12490">
        <v>18.5</v>
      </c>
      <c r="I12490" t="s">
        <v>246</v>
      </c>
      <c r="J12490" t="s">
        <v>111</v>
      </c>
      <c r="K12490">
        <v>1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 t="s">
        <v>83</v>
      </c>
      <c r="R12490" t="s">
        <v>83</v>
      </c>
      <c r="S12490" t="s">
        <v>83</v>
      </c>
      <c r="T12490" t="str">
        <f>_xlfn.XLOOKUP(A12490,MI_Match_Analysis!$A$2:$A$8,MI_Match_Analysis!$F$2:$F$8,"Not Found")</f>
        <v>Not Found</v>
      </c>
    </row>
    <row r="12491" spans="1:20" hidden="1" x14ac:dyDescent="0.3">
      <c r="A12491">
        <v>54</v>
      </c>
      <c r="B12491" s="1">
        <v>46152</v>
      </c>
      <c r="C12491" t="s">
        <v>162</v>
      </c>
      <c r="D12491" t="s">
        <v>320</v>
      </c>
      <c r="E12491" t="s">
        <v>34</v>
      </c>
      <c r="F12491" t="s">
        <v>24</v>
      </c>
      <c r="G12491">
        <v>1</v>
      </c>
      <c r="H12491">
        <v>18.600000000000001</v>
      </c>
      <c r="I12491" t="s">
        <v>321</v>
      </c>
      <c r="J12491" t="s">
        <v>111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 t="s">
        <v>165</v>
      </c>
      <c r="R12491" t="s">
        <v>321</v>
      </c>
      <c r="S12491" t="s">
        <v>178</v>
      </c>
      <c r="T12491" t="str">
        <f>_xlfn.XLOOKUP(A12491,MI_Match_Analysis!$A$2:$A$8,MI_Match_Analysis!$F$2:$F$8,"Not Found")</f>
        <v>Not Found</v>
      </c>
    </row>
    <row r="12492" spans="1:20" hidden="1" x14ac:dyDescent="0.3">
      <c r="A12492">
        <v>54</v>
      </c>
      <c r="B12492" s="1">
        <v>46152</v>
      </c>
      <c r="C12492" t="s">
        <v>162</v>
      </c>
      <c r="D12492" t="s">
        <v>320</v>
      </c>
      <c r="E12492" t="s">
        <v>34</v>
      </c>
      <c r="F12492" t="s">
        <v>24</v>
      </c>
      <c r="G12492">
        <v>1</v>
      </c>
      <c r="H12492">
        <v>19.100000000000001</v>
      </c>
      <c r="I12492" t="s">
        <v>246</v>
      </c>
      <c r="J12492" t="s">
        <v>269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 t="s">
        <v>83</v>
      </c>
      <c r="R12492" t="s">
        <v>83</v>
      </c>
      <c r="S12492" t="s">
        <v>83</v>
      </c>
      <c r="T12492" t="str">
        <f>_xlfn.XLOOKUP(A12492,MI_Match_Analysis!$A$2:$A$8,MI_Match_Analysis!$F$2:$F$8,"Not Found")</f>
        <v>Not Found</v>
      </c>
    </row>
    <row r="12493" spans="1:20" hidden="1" x14ac:dyDescent="0.3">
      <c r="A12493">
        <v>54</v>
      </c>
      <c r="B12493" s="1">
        <v>46152</v>
      </c>
      <c r="C12493" t="s">
        <v>162</v>
      </c>
      <c r="D12493" t="s">
        <v>320</v>
      </c>
      <c r="E12493" t="s">
        <v>34</v>
      </c>
      <c r="F12493" t="s">
        <v>24</v>
      </c>
      <c r="G12493">
        <v>1</v>
      </c>
      <c r="H12493">
        <v>19.2</v>
      </c>
      <c r="I12493" t="s">
        <v>247</v>
      </c>
      <c r="J12493" t="s">
        <v>269</v>
      </c>
      <c r="K12493">
        <v>1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 t="s">
        <v>83</v>
      </c>
      <c r="R12493" t="s">
        <v>83</v>
      </c>
      <c r="S12493" t="s">
        <v>83</v>
      </c>
      <c r="T12493" t="str">
        <f>_xlfn.XLOOKUP(A12493,MI_Match_Analysis!$A$2:$A$8,MI_Match_Analysis!$F$2:$F$8,"Not Found")</f>
        <v>Not Found</v>
      </c>
    </row>
    <row r="12494" spans="1:20" hidden="1" x14ac:dyDescent="0.3">
      <c r="A12494">
        <v>54</v>
      </c>
      <c r="B12494" s="1">
        <v>46152</v>
      </c>
      <c r="C12494" t="s">
        <v>162</v>
      </c>
      <c r="D12494" t="s">
        <v>320</v>
      </c>
      <c r="E12494" t="s">
        <v>34</v>
      </c>
      <c r="F12494" t="s">
        <v>24</v>
      </c>
      <c r="G12494">
        <v>1</v>
      </c>
      <c r="H12494">
        <v>19.3</v>
      </c>
      <c r="I12494" t="s">
        <v>246</v>
      </c>
      <c r="J12494" t="s">
        <v>269</v>
      </c>
      <c r="K12494">
        <v>2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 t="s">
        <v>83</v>
      </c>
      <c r="R12494" t="s">
        <v>83</v>
      </c>
      <c r="S12494" t="s">
        <v>83</v>
      </c>
      <c r="T12494" t="str">
        <f>_xlfn.XLOOKUP(A12494,MI_Match_Analysis!$A$2:$A$8,MI_Match_Analysis!$F$2:$F$8,"Not Found")</f>
        <v>Not Found</v>
      </c>
    </row>
    <row r="12495" spans="1:20" hidden="1" x14ac:dyDescent="0.3">
      <c r="A12495">
        <v>54</v>
      </c>
      <c r="B12495" s="1">
        <v>46152</v>
      </c>
      <c r="C12495" t="s">
        <v>162</v>
      </c>
      <c r="D12495" t="s">
        <v>320</v>
      </c>
      <c r="E12495" t="s">
        <v>34</v>
      </c>
      <c r="F12495" t="s">
        <v>24</v>
      </c>
      <c r="G12495">
        <v>1</v>
      </c>
      <c r="H12495">
        <v>19.399999999999999</v>
      </c>
      <c r="I12495" t="s">
        <v>246</v>
      </c>
      <c r="J12495" t="s">
        <v>269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 t="s">
        <v>83</v>
      </c>
      <c r="R12495" t="s">
        <v>83</v>
      </c>
      <c r="S12495" t="s">
        <v>83</v>
      </c>
      <c r="T12495" t="str">
        <f>_xlfn.XLOOKUP(A12495,MI_Match_Analysis!$A$2:$A$8,MI_Match_Analysis!$F$2:$F$8,"Not Found")</f>
        <v>Not Found</v>
      </c>
    </row>
    <row r="12496" spans="1:20" hidden="1" x14ac:dyDescent="0.3">
      <c r="A12496">
        <v>54</v>
      </c>
      <c r="B12496" s="1">
        <v>46152</v>
      </c>
      <c r="C12496" t="s">
        <v>162</v>
      </c>
      <c r="D12496" t="s">
        <v>320</v>
      </c>
      <c r="E12496" t="s">
        <v>34</v>
      </c>
      <c r="F12496" t="s">
        <v>24</v>
      </c>
      <c r="G12496">
        <v>1</v>
      </c>
      <c r="H12496">
        <v>19.5</v>
      </c>
      <c r="I12496" t="s">
        <v>246</v>
      </c>
      <c r="J12496" t="s">
        <v>269</v>
      </c>
      <c r="K12496">
        <v>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 t="s">
        <v>83</v>
      </c>
      <c r="R12496" t="s">
        <v>83</v>
      </c>
      <c r="S12496" t="s">
        <v>83</v>
      </c>
      <c r="T12496" t="str">
        <f>_xlfn.XLOOKUP(A12496,MI_Match_Analysis!$A$2:$A$8,MI_Match_Analysis!$F$2:$F$8,"Not Found")</f>
        <v>Not Found</v>
      </c>
    </row>
    <row r="12497" spans="1:20" hidden="1" x14ac:dyDescent="0.3">
      <c r="A12497">
        <v>54</v>
      </c>
      <c r="B12497" s="1">
        <v>46152</v>
      </c>
      <c r="C12497" t="s">
        <v>162</v>
      </c>
      <c r="D12497" t="s">
        <v>320</v>
      </c>
      <c r="E12497" t="s">
        <v>34</v>
      </c>
      <c r="F12497" t="s">
        <v>24</v>
      </c>
      <c r="G12497">
        <v>1</v>
      </c>
      <c r="H12497">
        <v>19.600000000000001</v>
      </c>
      <c r="I12497" t="s">
        <v>247</v>
      </c>
      <c r="J12497" t="s">
        <v>269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 t="s">
        <v>83</v>
      </c>
      <c r="R12497" t="s">
        <v>83</v>
      </c>
      <c r="S12497" t="s">
        <v>83</v>
      </c>
      <c r="T12497" t="str">
        <f>_xlfn.XLOOKUP(A12497,MI_Match_Analysis!$A$2:$A$8,MI_Match_Analysis!$F$2:$F$8,"Not Found")</f>
        <v>Not Found</v>
      </c>
    </row>
    <row r="12498" spans="1:20" hidden="1" x14ac:dyDescent="0.3">
      <c r="A12498">
        <v>54</v>
      </c>
      <c r="B12498" s="1">
        <v>46152</v>
      </c>
      <c r="C12498" t="s">
        <v>162</v>
      </c>
      <c r="D12498" t="s">
        <v>320</v>
      </c>
      <c r="E12498" t="s">
        <v>24</v>
      </c>
      <c r="F12498" t="s">
        <v>34</v>
      </c>
      <c r="G12498">
        <v>2</v>
      </c>
      <c r="H12498">
        <v>0.1</v>
      </c>
      <c r="I12498" t="s">
        <v>291</v>
      </c>
      <c r="J12498" t="s">
        <v>247</v>
      </c>
      <c r="K12498">
        <v>4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 t="s">
        <v>83</v>
      </c>
      <c r="R12498" t="s">
        <v>83</v>
      </c>
      <c r="S12498" t="s">
        <v>83</v>
      </c>
      <c r="T12498" t="str">
        <f>_xlfn.XLOOKUP(A12498,MI_Match_Analysis!$A$2:$A$8,MI_Match_Analysis!$F$2:$F$8,"Not Found")</f>
        <v>Not Found</v>
      </c>
    </row>
    <row r="12499" spans="1:20" hidden="1" x14ac:dyDescent="0.3">
      <c r="A12499">
        <v>54</v>
      </c>
      <c r="B12499" s="1">
        <v>46152</v>
      </c>
      <c r="C12499" t="s">
        <v>162</v>
      </c>
      <c r="D12499" t="s">
        <v>320</v>
      </c>
      <c r="E12499" t="s">
        <v>24</v>
      </c>
      <c r="F12499" t="s">
        <v>34</v>
      </c>
      <c r="G12499">
        <v>2</v>
      </c>
      <c r="H12499">
        <v>0.2</v>
      </c>
      <c r="I12499" t="s">
        <v>291</v>
      </c>
      <c r="J12499" t="s">
        <v>247</v>
      </c>
      <c r="K12499">
        <v>4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 t="s">
        <v>83</v>
      </c>
      <c r="R12499" t="s">
        <v>83</v>
      </c>
      <c r="S12499" t="s">
        <v>83</v>
      </c>
      <c r="T12499" t="str">
        <f>_xlfn.XLOOKUP(A12499,MI_Match_Analysis!$A$2:$A$8,MI_Match_Analysis!$F$2:$F$8,"Not Found")</f>
        <v>Not Found</v>
      </c>
    </row>
    <row r="12500" spans="1:20" hidden="1" x14ac:dyDescent="0.3">
      <c r="A12500">
        <v>54</v>
      </c>
      <c r="B12500" s="1">
        <v>46152</v>
      </c>
      <c r="C12500" t="s">
        <v>162</v>
      </c>
      <c r="D12500" t="s">
        <v>320</v>
      </c>
      <c r="E12500" t="s">
        <v>24</v>
      </c>
      <c r="F12500" t="s">
        <v>34</v>
      </c>
      <c r="G12500">
        <v>2</v>
      </c>
      <c r="H12500">
        <v>0.3</v>
      </c>
      <c r="I12500" t="s">
        <v>291</v>
      </c>
      <c r="J12500" t="s">
        <v>247</v>
      </c>
      <c r="K12500">
        <v>1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 t="s">
        <v>83</v>
      </c>
      <c r="R12500" t="s">
        <v>83</v>
      </c>
      <c r="S12500" t="s">
        <v>83</v>
      </c>
      <c r="T12500" t="str">
        <f>_xlfn.XLOOKUP(A12500,MI_Match_Analysis!$A$2:$A$8,MI_Match_Analysis!$F$2:$F$8,"Not Found")</f>
        <v>Not Found</v>
      </c>
    </row>
    <row r="12501" spans="1:20" hidden="1" x14ac:dyDescent="0.3">
      <c r="A12501">
        <v>54</v>
      </c>
      <c r="B12501" s="1">
        <v>46152</v>
      </c>
      <c r="C12501" t="s">
        <v>162</v>
      </c>
      <c r="D12501" t="s">
        <v>320</v>
      </c>
      <c r="E12501" t="s">
        <v>24</v>
      </c>
      <c r="F12501" t="s">
        <v>34</v>
      </c>
      <c r="G12501">
        <v>2</v>
      </c>
      <c r="H12501">
        <v>0.4</v>
      </c>
      <c r="I12501" t="s">
        <v>112</v>
      </c>
      <c r="J12501" t="s">
        <v>247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 t="s">
        <v>165</v>
      </c>
      <c r="R12501" t="s">
        <v>112</v>
      </c>
      <c r="S12501" t="s">
        <v>321</v>
      </c>
      <c r="T12501" t="str">
        <f>_xlfn.XLOOKUP(A12501,MI_Match_Analysis!$A$2:$A$8,MI_Match_Analysis!$F$2:$F$8,"Not Found")</f>
        <v>Not Found</v>
      </c>
    </row>
    <row r="12502" spans="1:20" hidden="1" x14ac:dyDescent="0.3">
      <c r="A12502">
        <v>54</v>
      </c>
      <c r="B12502" s="1">
        <v>46152</v>
      </c>
      <c r="C12502" t="s">
        <v>162</v>
      </c>
      <c r="D12502" t="s">
        <v>320</v>
      </c>
      <c r="E12502" t="s">
        <v>24</v>
      </c>
      <c r="F12502" t="s">
        <v>34</v>
      </c>
      <c r="G12502">
        <v>2</v>
      </c>
      <c r="H12502">
        <v>0.4</v>
      </c>
      <c r="I12502" t="s">
        <v>112</v>
      </c>
      <c r="J12502" t="s">
        <v>247</v>
      </c>
      <c r="K12502">
        <v>0</v>
      </c>
      <c r="L12502">
        <v>1</v>
      </c>
      <c r="M12502">
        <v>1</v>
      </c>
      <c r="N12502">
        <v>0</v>
      </c>
      <c r="O12502">
        <v>0</v>
      </c>
      <c r="P12502">
        <v>0</v>
      </c>
      <c r="Q12502" t="s">
        <v>83</v>
      </c>
      <c r="R12502" t="s">
        <v>83</v>
      </c>
      <c r="S12502" t="s">
        <v>83</v>
      </c>
      <c r="T12502" t="str">
        <f>_xlfn.XLOOKUP(A12502,MI_Match_Analysis!$A$2:$A$8,MI_Match_Analysis!$F$2:$F$8,"Not Found")</f>
        <v>Not Found</v>
      </c>
    </row>
    <row r="12503" spans="1:20" hidden="1" x14ac:dyDescent="0.3">
      <c r="A12503">
        <v>54</v>
      </c>
      <c r="B12503" s="1">
        <v>46152</v>
      </c>
      <c r="C12503" t="s">
        <v>162</v>
      </c>
      <c r="D12503" t="s">
        <v>320</v>
      </c>
      <c r="E12503" t="s">
        <v>24</v>
      </c>
      <c r="F12503" t="s">
        <v>34</v>
      </c>
      <c r="G12503">
        <v>2</v>
      </c>
      <c r="H12503">
        <v>0.5</v>
      </c>
      <c r="I12503" t="s">
        <v>144</v>
      </c>
      <c r="J12503" t="s">
        <v>247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 t="s">
        <v>83</v>
      </c>
      <c r="R12503" t="s">
        <v>83</v>
      </c>
      <c r="S12503" t="s">
        <v>83</v>
      </c>
      <c r="T12503" t="str">
        <f>_xlfn.XLOOKUP(A12503,MI_Match_Analysis!$A$2:$A$8,MI_Match_Analysis!$F$2:$F$8,"Not Found")</f>
        <v>Not Found</v>
      </c>
    </row>
    <row r="12504" spans="1:20" hidden="1" x14ac:dyDescent="0.3">
      <c r="A12504">
        <v>54</v>
      </c>
      <c r="B12504" s="1">
        <v>46152</v>
      </c>
      <c r="C12504" t="s">
        <v>162</v>
      </c>
      <c r="D12504" t="s">
        <v>320</v>
      </c>
      <c r="E12504" t="s">
        <v>24</v>
      </c>
      <c r="F12504" t="s">
        <v>34</v>
      </c>
      <c r="G12504">
        <v>2</v>
      </c>
      <c r="H12504">
        <v>0.6</v>
      </c>
      <c r="I12504" t="s">
        <v>144</v>
      </c>
      <c r="J12504" t="s">
        <v>247</v>
      </c>
      <c r="K12504">
        <v>4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 t="s">
        <v>83</v>
      </c>
      <c r="R12504" t="s">
        <v>83</v>
      </c>
      <c r="S12504" t="s">
        <v>83</v>
      </c>
      <c r="T12504" t="str">
        <f>_xlfn.XLOOKUP(A12504,MI_Match_Analysis!$A$2:$A$8,MI_Match_Analysis!$F$2:$F$8,"Not Found")</f>
        <v>Not Found</v>
      </c>
    </row>
    <row r="12505" spans="1:20" hidden="1" x14ac:dyDescent="0.3">
      <c r="A12505">
        <v>54</v>
      </c>
      <c r="B12505" s="1">
        <v>46152</v>
      </c>
      <c r="C12505" t="s">
        <v>162</v>
      </c>
      <c r="D12505" t="s">
        <v>320</v>
      </c>
      <c r="E12505" t="s">
        <v>24</v>
      </c>
      <c r="F12505" t="s">
        <v>34</v>
      </c>
      <c r="G12505">
        <v>2</v>
      </c>
      <c r="H12505">
        <v>1.1000000000000001</v>
      </c>
      <c r="I12505" t="s">
        <v>291</v>
      </c>
      <c r="J12505" t="s">
        <v>184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 t="s">
        <v>83</v>
      </c>
      <c r="R12505" t="s">
        <v>83</v>
      </c>
      <c r="S12505" t="s">
        <v>83</v>
      </c>
      <c r="T12505" t="str">
        <f>_xlfn.XLOOKUP(A12505,MI_Match_Analysis!$A$2:$A$8,MI_Match_Analysis!$F$2:$F$8,"Not Found")</f>
        <v>Not Found</v>
      </c>
    </row>
    <row r="12506" spans="1:20" hidden="1" x14ac:dyDescent="0.3">
      <c r="A12506">
        <v>54</v>
      </c>
      <c r="B12506" s="1">
        <v>46152</v>
      </c>
      <c r="C12506" t="s">
        <v>162</v>
      </c>
      <c r="D12506" t="s">
        <v>320</v>
      </c>
      <c r="E12506" t="s">
        <v>24</v>
      </c>
      <c r="F12506" t="s">
        <v>34</v>
      </c>
      <c r="G12506">
        <v>2</v>
      </c>
      <c r="H12506">
        <v>1.2</v>
      </c>
      <c r="I12506" t="s">
        <v>291</v>
      </c>
      <c r="J12506" t="s">
        <v>184</v>
      </c>
      <c r="K12506">
        <v>1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 t="s">
        <v>83</v>
      </c>
      <c r="R12506" t="s">
        <v>83</v>
      </c>
      <c r="S12506" t="s">
        <v>83</v>
      </c>
      <c r="T12506" t="str">
        <f>_xlfn.XLOOKUP(A12506,MI_Match_Analysis!$A$2:$A$8,MI_Match_Analysis!$F$2:$F$8,"Not Found")</f>
        <v>Not Found</v>
      </c>
    </row>
    <row r="12507" spans="1:20" hidden="1" x14ac:dyDescent="0.3">
      <c r="A12507">
        <v>54</v>
      </c>
      <c r="B12507" s="1">
        <v>46152</v>
      </c>
      <c r="C12507" t="s">
        <v>162</v>
      </c>
      <c r="D12507" t="s">
        <v>320</v>
      </c>
      <c r="E12507" t="s">
        <v>24</v>
      </c>
      <c r="F12507" t="s">
        <v>34</v>
      </c>
      <c r="G12507">
        <v>2</v>
      </c>
      <c r="H12507">
        <v>1.3</v>
      </c>
      <c r="I12507" t="s">
        <v>144</v>
      </c>
      <c r="J12507" t="s">
        <v>184</v>
      </c>
      <c r="K12507">
        <v>1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 t="s">
        <v>83</v>
      </c>
      <c r="R12507" t="s">
        <v>83</v>
      </c>
      <c r="S12507" t="s">
        <v>83</v>
      </c>
      <c r="T12507" t="str">
        <f>_xlfn.XLOOKUP(A12507,MI_Match_Analysis!$A$2:$A$8,MI_Match_Analysis!$F$2:$F$8,"Not Found")</f>
        <v>Not Found</v>
      </c>
    </row>
    <row r="12508" spans="1:20" hidden="1" x14ac:dyDescent="0.3">
      <c r="A12508">
        <v>54</v>
      </c>
      <c r="B12508" s="1">
        <v>46152</v>
      </c>
      <c r="C12508" t="s">
        <v>162</v>
      </c>
      <c r="D12508" t="s">
        <v>320</v>
      </c>
      <c r="E12508" t="s">
        <v>24</v>
      </c>
      <c r="F12508" t="s">
        <v>34</v>
      </c>
      <c r="G12508">
        <v>2</v>
      </c>
      <c r="H12508">
        <v>1.4</v>
      </c>
      <c r="I12508" t="s">
        <v>291</v>
      </c>
      <c r="J12508" t="s">
        <v>184</v>
      </c>
      <c r="K12508">
        <v>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 t="s">
        <v>83</v>
      </c>
      <c r="R12508" t="s">
        <v>83</v>
      </c>
      <c r="S12508" t="s">
        <v>83</v>
      </c>
      <c r="T12508" t="str">
        <f>_xlfn.XLOOKUP(A12508,MI_Match_Analysis!$A$2:$A$8,MI_Match_Analysis!$F$2:$F$8,"Not Found")</f>
        <v>Not Found</v>
      </c>
    </row>
    <row r="12509" spans="1:20" hidden="1" x14ac:dyDescent="0.3">
      <c r="A12509">
        <v>54</v>
      </c>
      <c r="B12509" s="1">
        <v>46152</v>
      </c>
      <c r="C12509" t="s">
        <v>162</v>
      </c>
      <c r="D12509" t="s">
        <v>320</v>
      </c>
      <c r="E12509" t="s">
        <v>24</v>
      </c>
      <c r="F12509" t="s">
        <v>34</v>
      </c>
      <c r="G12509">
        <v>2</v>
      </c>
      <c r="H12509">
        <v>1.5</v>
      </c>
      <c r="I12509" t="s">
        <v>144</v>
      </c>
      <c r="J12509" t="s">
        <v>184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 t="s">
        <v>83</v>
      </c>
      <c r="R12509" t="s">
        <v>83</v>
      </c>
      <c r="S12509" t="s">
        <v>83</v>
      </c>
      <c r="T12509" t="str">
        <f>_xlfn.XLOOKUP(A12509,MI_Match_Analysis!$A$2:$A$8,MI_Match_Analysis!$F$2:$F$8,"Not Found")</f>
        <v>Not Found</v>
      </c>
    </row>
    <row r="12510" spans="1:20" hidden="1" x14ac:dyDescent="0.3">
      <c r="A12510">
        <v>54</v>
      </c>
      <c r="B12510" s="1">
        <v>46152</v>
      </c>
      <c r="C12510" t="s">
        <v>162</v>
      </c>
      <c r="D12510" t="s">
        <v>320</v>
      </c>
      <c r="E12510" t="s">
        <v>24</v>
      </c>
      <c r="F12510" t="s">
        <v>34</v>
      </c>
      <c r="G12510">
        <v>2</v>
      </c>
      <c r="H12510">
        <v>1.6</v>
      </c>
      <c r="I12510" t="s">
        <v>144</v>
      </c>
      <c r="J12510" t="s">
        <v>184</v>
      </c>
      <c r="K12510">
        <v>1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 t="s">
        <v>83</v>
      </c>
      <c r="R12510" t="s">
        <v>83</v>
      </c>
      <c r="S12510" t="s">
        <v>83</v>
      </c>
      <c r="T12510" t="str">
        <f>_xlfn.XLOOKUP(A12510,MI_Match_Analysis!$A$2:$A$8,MI_Match_Analysis!$F$2:$F$8,"Not Found")</f>
        <v>Not Found</v>
      </c>
    </row>
    <row r="12511" spans="1:20" hidden="1" x14ac:dyDescent="0.3">
      <c r="A12511">
        <v>54</v>
      </c>
      <c r="B12511" s="1">
        <v>46152</v>
      </c>
      <c r="C12511" t="s">
        <v>162</v>
      </c>
      <c r="D12511" t="s">
        <v>320</v>
      </c>
      <c r="E12511" t="s">
        <v>24</v>
      </c>
      <c r="F12511" t="s">
        <v>34</v>
      </c>
      <c r="G12511">
        <v>2</v>
      </c>
      <c r="H12511">
        <v>2.1</v>
      </c>
      <c r="I12511" t="s">
        <v>144</v>
      </c>
      <c r="J12511" t="s">
        <v>247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 t="s">
        <v>83</v>
      </c>
      <c r="R12511" t="s">
        <v>83</v>
      </c>
      <c r="S12511" t="s">
        <v>83</v>
      </c>
      <c r="T12511" t="str">
        <f>_xlfn.XLOOKUP(A12511,MI_Match_Analysis!$A$2:$A$8,MI_Match_Analysis!$F$2:$F$8,"Not Found")</f>
        <v>Not Found</v>
      </c>
    </row>
    <row r="12512" spans="1:20" hidden="1" x14ac:dyDescent="0.3">
      <c r="A12512">
        <v>54</v>
      </c>
      <c r="B12512" s="1">
        <v>46152</v>
      </c>
      <c r="C12512" t="s">
        <v>162</v>
      </c>
      <c r="D12512" t="s">
        <v>320</v>
      </c>
      <c r="E12512" t="s">
        <v>24</v>
      </c>
      <c r="F12512" t="s">
        <v>34</v>
      </c>
      <c r="G12512">
        <v>2</v>
      </c>
      <c r="H12512">
        <v>2.2000000000000002</v>
      </c>
      <c r="I12512" t="s">
        <v>144</v>
      </c>
      <c r="J12512" t="s">
        <v>247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 t="s">
        <v>83</v>
      </c>
      <c r="R12512" t="s">
        <v>83</v>
      </c>
      <c r="S12512" t="s">
        <v>83</v>
      </c>
      <c r="T12512" t="str">
        <f>_xlfn.XLOOKUP(A12512,MI_Match_Analysis!$A$2:$A$8,MI_Match_Analysis!$F$2:$F$8,"Not Found")</f>
        <v>Not Found</v>
      </c>
    </row>
    <row r="12513" spans="1:20" hidden="1" x14ac:dyDescent="0.3">
      <c r="A12513">
        <v>54</v>
      </c>
      <c r="B12513" s="1">
        <v>46152</v>
      </c>
      <c r="C12513" t="s">
        <v>162</v>
      </c>
      <c r="D12513" t="s">
        <v>320</v>
      </c>
      <c r="E12513" t="s">
        <v>24</v>
      </c>
      <c r="F12513" t="s">
        <v>34</v>
      </c>
      <c r="G12513">
        <v>2</v>
      </c>
      <c r="H12513">
        <v>2.2999999999999998</v>
      </c>
      <c r="I12513" t="s">
        <v>144</v>
      </c>
      <c r="J12513" t="s">
        <v>247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 t="s">
        <v>83</v>
      </c>
      <c r="R12513" t="s">
        <v>83</v>
      </c>
      <c r="S12513" t="s">
        <v>83</v>
      </c>
      <c r="T12513" t="str">
        <f>_xlfn.XLOOKUP(A12513,MI_Match_Analysis!$A$2:$A$8,MI_Match_Analysis!$F$2:$F$8,"Not Found")</f>
        <v>Not Found</v>
      </c>
    </row>
    <row r="12514" spans="1:20" hidden="1" x14ac:dyDescent="0.3">
      <c r="A12514">
        <v>54</v>
      </c>
      <c r="B12514" s="1">
        <v>46152</v>
      </c>
      <c r="C12514" t="s">
        <v>162</v>
      </c>
      <c r="D12514" t="s">
        <v>320</v>
      </c>
      <c r="E12514" t="s">
        <v>24</v>
      </c>
      <c r="F12514" t="s">
        <v>34</v>
      </c>
      <c r="G12514">
        <v>2</v>
      </c>
      <c r="H12514">
        <v>2.4</v>
      </c>
      <c r="I12514" t="s">
        <v>144</v>
      </c>
      <c r="J12514" t="s">
        <v>247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 t="s">
        <v>83</v>
      </c>
      <c r="R12514" t="s">
        <v>83</v>
      </c>
      <c r="S12514" t="s">
        <v>83</v>
      </c>
      <c r="T12514" t="str">
        <f>_xlfn.XLOOKUP(A12514,MI_Match_Analysis!$A$2:$A$8,MI_Match_Analysis!$F$2:$F$8,"Not Found")</f>
        <v>Not Found</v>
      </c>
    </row>
    <row r="12515" spans="1:20" hidden="1" x14ac:dyDescent="0.3">
      <c r="A12515">
        <v>54</v>
      </c>
      <c r="B12515" s="1">
        <v>46152</v>
      </c>
      <c r="C12515" t="s">
        <v>162</v>
      </c>
      <c r="D12515" t="s">
        <v>320</v>
      </c>
      <c r="E12515" t="s">
        <v>24</v>
      </c>
      <c r="F12515" t="s">
        <v>34</v>
      </c>
      <c r="G12515">
        <v>2</v>
      </c>
      <c r="H12515">
        <v>2.5</v>
      </c>
      <c r="I12515" t="s">
        <v>144</v>
      </c>
      <c r="J12515" t="s">
        <v>247</v>
      </c>
      <c r="K12515">
        <v>6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 t="s">
        <v>83</v>
      </c>
      <c r="R12515" t="s">
        <v>83</v>
      </c>
      <c r="S12515" t="s">
        <v>83</v>
      </c>
      <c r="T12515" t="str">
        <f>_xlfn.XLOOKUP(A12515,MI_Match_Analysis!$A$2:$A$8,MI_Match_Analysis!$F$2:$F$8,"Not Found")</f>
        <v>Not Found</v>
      </c>
    </row>
    <row r="12516" spans="1:20" hidden="1" x14ac:dyDescent="0.3">
      <c r="A12516">
        <v>54</v>
      </c>
      <c r="B12516" s="1">
        <v>46152</v>
      </c>
      <c r="C12516" t="s">
        <v>162</v>
      </c>
      <c r="D12516" t="s">
        <v>320</v>
      </c>
      <c r="E12516" t="s">
        <v>24</v>
      </c>
      <c r="F12516" t="s">
        <v>34</v>
      </c>
      <c r="G12516">
        <v>2</v>
      </c>
      <c r="H12516">
        <v>2.6</v>
      </c>
      <c r="I12516" t="s">
        <v>144</v>
      </c>
      <c r="J12516" t="s">
        <v>247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 t="s">
        <v>165</v>
      </c>
      <c r="R12516" t="s">
        <v>144</v>
      </c>
      <c r="S12516" t="s">
        <v>37</v>
      </c>
      <c r="T12516" t="str">
        <f>_xlfn.XLOOKUP(A12516,MI_Match_Analysis!$A$2:$A$8,MI_Match_Analysis!$F$2:$F$8,"Not Found")</f>
        <v>Not Found</v>
      </c>
    </row>
    <row r="12517" spans="1:20" hidden="1" x14ac:dyDescent="0.3">
      <c r="A12517">
        <v>54</v>
      </c>
      <c r="B12517" s="1">
        <v>46152</v>
      </c>
      <c r="C12517" t="s">
        <v>162</v>
      </c>
      <c r="D12517" t="s">
        <v>320</v>
      </c>
      <c r="E12517" t="s">
        <v>24</v>
      </c>
      <c r="F12517" t="s">
        <v>34</v>
      </c>
      <c r="G12517">
        <v>2</v>
      </c>
      <c r="H12517">
        <v>3.1</v>
      </c>
      <c r="I12517" t="s">
        <v>291</v>
      </c>
      <c r="J12517" t="s">
        <v>184</v>
      </c>
      <c r="K12517">
        <v>1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 t="s">
        <v>83</v>
      </c>
      <c r="R12517" t="s">
        <v>83</v>
      </c>
      <c r="S12517" t="s">
        <v>83</v>
      </c>
      <c r="T12517" t="str">
        <f>_xlfn.XLOOKUP(A12517,MI_Match_Analysis!$A$2:$A$8,MI_Match_Analysis!$F$2:$F$8,"Not Found")</f>
        <v>Not Found</v>
      </c>
    </row>
    <row r="12518" spans="1:20" hidden="1" x14ac:dyDescent="0.3">
      <c r="A12518">
        <v>54</v>
      </c>
      <c r="B12518" s="1">
        <v>46152</v>
      </c>
      <c r="C12518" t="s">
        <v>162</v>
      </c>
      <c r="D12518" t="s">
        <v>320</v>
      </c>
      <c r="E12518" t="s">
        <v>24</v>
      </c>
      <c r="F12518" t="s">
        <v>34</v>
      </c>
      <c r="G12518">
        <v>2</v>
      </c>
      <c r="H12518">
        <v>3.2</v>
      </c>
      <c r="I12518" t="s">
        <v>178</v>
      </c>
      <c r="J12518" t="s">
        <v>184</v>
      </c>
      <c r="K12518">
        <v>1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 t="s">
        <v>83</v>
      </c>
      <c r="R12518" t="s">
        <v>83</v>
      </c>
      <c r="S12518" t="s">
        <v>83</v>
      </c>
      <c r="T12518" t="str">
        <f>_xlfn.XLOOKUP(A12518,MI_Match_Analysis!$A$2:$A$8,MI_Match_Analysis!$F$2:$F$8,"Not Found")</f>
        <v>Not Found</v>
      </c>
    </row>
    <row r="12519" spans="1:20" hidden="1" x14ac:dyDescent="0.3">
      <c r="A12519">
        <v>54</v>
      </c>
      <c r="B12519" s="1">
        <v>46152</v>
      </c>
      <c r="C12519" t="s">
        <v>162</v>
      </c>
      <c r="D12519" t="s">
        <v>320</v>
      </c>
      <c r="E12519" t="s">
        <v>24</v>
      </c>
      <c r="F12519" t="s">
        <v>34</v>
      </c>
      <c r="G12519">
        <v>2</v>
      </c>
      <c r="H12519">
        <v>3.3</v>
      </c>
      <c r="I12519" t="s">
        <v>291</v>
      </c>
      <c r="J12519" t="s">
        <v>184</v>
      </c>
      <c r="K12519">
        <v>1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 t="s">
        <v>83</v>
      </c>
      <c r="R12519" t="s">
        <v>83</v>
      </c>
      <c r="S12519" t="s">
        <v>83</v>
      </c>
      <c r="T12519" t="str">
        <f>_xlfn.XLOOKUP(A12519,MI_Match_Analysis!$A$2:$A$8,MI_Match_Analysis!$F$2:$F$8,"Not Found")</f>
        <v>Not Found</v>
      </c>
    </row>
    <row r="12520" spans="1:20" hidden="1" x14ac:dyDescent="0.3">
      <c r="A12520">
        <v>54</v>
      </c>
      <c r="B12520" s="1">
        <v>46152</v>
      </c>
      <c r="C12520" t="s">
        <v>162</v>
      </c>
      <c r="D12520" t="s">
        <v>320</v>
      </c>
      <c r="E12520" t="s">
        <v>24</v>
      </c>
      <c r="F12520" t="s">
        <v>34</v>
      </c>
      <c r="G12520">
        <v>2</v>
      </c>
      <c r="H12520">
        <v>3.4</v>
      </c>
      <c r="I12520" t="s">
        <v>178</v>
      </c>
      <c r="J12520" t="s">
        <v>184</v>
      </c>
      <c r="K12520">
        <v>0</v>
      </c>
      <c r="L12520">
        <v>1</v>
      </c>
      <c r="M12520">
        <v>1</v>
      </c>
      <c r="N12520">
        <v>0</v>
      </c>
      <c r="O12520">
        <v>0</v>
      </c>
      <c r="P12520">
        <v>0</v>
      </c>
      <c r="Q12520" t="s">
        <v>83</v>
      </c>
      <c r="R12520" t="s">
        <v>83</v>
      </c>
      <c r="S12520" t="s">
        <v>83</v>
      </c>
      <c r="T12520" t="str">
        <f>_xlfn.XLOOKUP(A12520,MI_Match_Analysis!$A$2:$A$8,MI_Match_Analysis!$F$2:$F$8,"Not Found")</f>
        <v>Not Found</v>
      </c>
    </row>
    <row r="12521" spans="1:20" hidden="1" x14ac:dyDescent="0.3">
      <c r="A12521">
        <v>54</v>
      </c>
      <c r="B12521" s="1">
        <v>46152</v>
      </c>
      <c r="C12521" t="s">
        <v>162</v>
      </c>
      <c r="D12521" t="s">
        <v>320</v>
      </c>
      <c r="E12521" t="s">
        <v>24</v>
      </c>
      <c r="F12521" t="s">
        <v>34</v>
      </c>
      <c r="G12521">
        <v>2</v>
      </c>
      <c r="H12521">
        <v>3.4</v>
      </c>
      <c r="I12521" t="s">
        <v>178</v>
      </c>
      <c r="J12521" t="s">
        <v>184</v>
      </c>
      <c r="K12521">
        <v>1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 t="s">
        <v>83</v>
      </c>
      <c r="R12521" t="s">
        <v>83</v>
      </c>
      <c r="S12521" t="s">
        <v>83</v>
      </c>
      <c r="T12521" t="str">
        <f>_xlfn.XLOOKUP(A12521,MI_Match_Analysis!$A$2:$A$8,MI_Match_Analysis!$F$2:$F$8,"Not Found")</f>
        <v>Not Found</v>
      </c>
    </row>
    <row r="12522" spans="1:20" hidden="1" x14ac:dyDescent="0.3">
      <c r="A12522">
        <v>54</v>
      </c>
      <c r="B12522" s="1">
        <v>46152</v>
      </c>
      <c r="C12522" t="s">
        <v>162</v>
      </c>
      <c r="D12522" t="s">
        <v>320</v>
      </c>
      <c r="E12522" t="s">
        <v>24</v>
      </c>
      <c r="F12522" t="s">
        <v>34</v>
      </c>
      <c r="G12522">
        <v>2</v>
      </c>
      <c r="H12522">
        <v>3.5</v>
      </c>
      <c r="I12522" t="s">
        <v>291</v>
      </c>
      <c r="J12522" t="s">
        <v>184</v>
      </c>
      <c r="K12522">
        <v>0</v>
      </c>
      <c r="L12522">
        <v>2</v>
      </c>
      <c r="M12522">
        <v>0</v>
      </c>
      <c r="N12522">
        <v>1</v>
      </c>
      <c r="O12522">
        <v>0</v>
      </c>
      <c r="P12522">
        <v>0</v>
      </c>
      <c r="Q12522" t="s">
        <v>83</v>
      </c>
      <c r="R12522" t="s">
        <v>83</v>
      </c>
      <c r="S12522" t="s">
        <v>83</v>
      </c>
      <c r="T12522" t="str">
        <f>_xlfn.XLOOKUP(A12522,MI_Match_Analysis!$A$2:$A$8,MI_Match_Analysis!$F$2:$F$8,"Not Found")</f>
        <v>Not Found</v>
      </c>
    </row>
    <row r="12523" spans="1:20" hidden="1" x14ac:dyDescent="0.3">
      <c r="A12523">
        <v>54</v>
      </c>
      <c r="B12523" s="1">
        <v>46152</v>
      </c>
      <c r="C12523" t="s">
        <v>162</v>
      </c>
      <c r="D12523" t="s">
        <v>320</v>
      </c>
      <c r="E12523" t="s">
        <v>24</v>
      </c>
      <c r="F12523" t="s">
        <v>34</v>
      </c>
      <c r="G12523">
        <v>2</v>
      </c>
      <c r="H12523">
        <v>3.6</v>
      </c>
      <c r="I12523" t="s">
        <v>291</v>
      </c>
      <c r="J12523" t="s">
        <v>184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 t="s">
        <v>83</v>
      </c>
      <c r="R12523" t="s">
        <v>83</v>
      </c>
      <c r="S12523" t="s">
        <v>83</v>
      </c>
      <c r="T12523" t="str">
        <f>_xlfn.XLOOKUP(A12523,MI_Match_Analysis!$A$2:$A$8,MI_Match_Analysis!$F$2:$F$8,"Not Found")</f>
        <v>Not Found</v>
      </c>
    </row>
    <row r="12524" spans="1:20" hidden="1" x14ac:dyDescent="0.3">
      <c r="A12524">
        <v>54</v>
      </c>
      <c r="B12524" s="1">
        <v>46152</v>
      </c>
      <c r="C12524" t="s">
        <v>162</v>
      </c>
      <c r="D12524" t="s">
        <v>320</v>
      </c>
      <c r="E12524" t="s">
        <v>24</v>
      </c>
      <c r="F12524" t="s">
        <v>34</v>
      </c>
      <c r="G12524">
        <v>2</v>
      </c>
      <c r="H12524">
        <v>3.6</v>
      </c>
      <c r="I12524" t="s">
        <v>291</v>
      </c>
      <c r="J12524" t="s">
        <v>184</v>
      </c>
      <c r="K12524">
        <v>0</v>
      </c>
      <c r="L12524">
        <v>1</v>
      </c>
      <c r="M12524">
        <v>1</v>
      </c>
      <c r="N12524">
        <v>0</v>
      </c>
      <c r="O12524">
        <v>0</v>
      </c>
      <c r="P12524">
        <v>0</v>
      </c>
      <c r="Q12524" t="s">
        <v>83</v>
      </c>
      <c r="R12524" t="s">
        <v>83</v>
      </c>
      <c r="S12524" t="s">
        <v>83</v>
      </c>
      <c r="T12524" t="str">
        <f>_xlfn.XLOOKUP(A12524,MI_Match_Analysis!$A$2:$A$8,MI_Match_Analysis!$F$2:$F$8,"Not Found")</f>
        <v>Not Found</v>
      </c>
    </row>
    <row r="12525" spans="1:20" hidden="1" x14ac:dyDescent="0.3">
      <c r="A12525">
        <v>54</v>
      </c>
      <c r="B12525" s="1">
        <v>46152</v>
      </c>
      <c r="C12525" t="s">
        <v>162</v>
      </c>
      <c r="D12525" t="s">
        <v>320</v>
      </c>
      <c r="E12525" t="s">
        <v>24</v>
      </c>
      <c r="F12525" t="s">
        <v>34</v>
      </c>
      <c r="G12525">
        <v>2</v>
      </c>
      <c r="H12525">
        <v>4.0999999999999996</v>
      </c>
      <c r="I12525" t="s">
        <v>178</v>
      </c>
      <c r="J12525" t="s">
        <v>247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 t="s">
        <v>83</v>
      </c>
      <c r="R12525" t="s">
        <v>83</v>
      </c>
      <c r="S12525" t="s">
        <v>83</v>
      </c>
      <c r="T12525" t="str">
        <f>_xlfn.XLOOKUP(A12525,MI_Match_Analysis!$A$2:$A$8,MI_Match_Analysis!$F$2:$F$8,"Not Found")</f>
        <v>Not Found</v>
      </c>
    </row>
    <row r="12526" spans="1:20" hidden="1" x14ac:dyDescent="0.3">
      <c r="A12526">
        <v>54</v>
      </c>
      <c r="B12526" s="1">
        <v>46152</v>
      </c>
      <c r="C12526" t="s">
        <v>162</v>
      </c>
      <c r="D12526" t="s">
        <v>320</v>
      </c>
      <c r="E12526" t="s">
        <v>24</v>
      </c>
      <c r="F12526" t="s">
        <v>34</v>
      </c>
      <c r="G12526">
        <v>2</v>
      </c>
      <c r="H12526">
        <v>4.2</v>
      </c>
      <c r="I12526" t="s">
        <v>178</v>
      </c>
      <c r="J12526" t="s">
        <v>247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 t="s">
        <v>83</v>
      </c>
      <c r="R12526" t="s">
        <v>83</v>
      </c>
      <c r="S12526" t="s">
        <v>83</v>
      </c>
      <c r="T12526" t="str">
        <f>_xlfn.XLOOKUP(A12526,MI_Match_Analysis!$A$2:$A$8,MI_Match_Analysis!$F$2:$F$8,"Not Found")</f>
        <v>Not Found</v>
      </c>
    </row>
    <row r="12527" spans="1:20" hidden="1" x14ac:dyDescent="0.3">
      <c r="A12527">
        <v>54</v>
      </c>
      <c r="B12527" s="1">
        <v>46152</v>
      </c>
      <c r="C12527" t="s">
        <v>162</v>
      </c>
      <c r="D12527" t="s">
        <v>320</v>
      </c>
      <c r="E12527" t="s">
        <v>24</v>
      </c>
      <c r="F12527" t="s">
        <v>34</v>
      </c>
      <c r="G12527">
        <v>2</v>
      </c>
      <c r="H12527">
        <v>4.3</v>
      </c>
      <c r="I12527" t="s">
        <v>178</v>
      </c>
      <c r="J12527" t="s">
        <v>247</v>
      </c>
      <c r="K12527">
        <v>4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 t="s">
        <v>83</v>
      </c>
      <c r="R12527" t="s">
        <v>83</v>
      </c>
      <c r="S12527" t="s">
        <v>83</v>
      </c>
      <c r="T12527" t="str">
        <f>_xlfn.XLOOKUP(A12527,MI_Match_Analysis!$A$2:$A$8,MI_Match_Analysis!$F$2:$F$8,"Not Found")</f>
        <v>Not Found</v>
      </c>
    </row>
    <row r="12528" spans="1:20" hidden="1" x14ac:dyDescent="0.3">
      <c r="A12528">
        <v>54</v>
      </c>
      <c r="B12528" s="1">
        <v>46152</v>
      </c>
      <c r="C12528" t="s">
        <v>162</v>
      </c>
      <c r="D12528" t="s">
        <v>320</v>
      </c>
      <c r="E12528" t="s">
        <v>24</v>
      </c>
      <c r="F12528" t="s">
        <v>34</v>
      </c>
      <c r="G12528">
        <v>2</v>
      </c>
      <c r="H12528">
        <v>4.4000000000000004</v>
      </c>
      <c r="I12528" t="s">
        <v>178</v>
      </c>
      <c r="J12528" t="s">
        <v>247</v>
      </c>
      <c r="K12528">
        <v>1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 t="s">
        <v>83</v>
      </c>
      <c r="R12528" t="s">
        <v>83</v>
      </c>
      <c r="S12528" t="s">
        <v>83</v>
      </c>
      <c r="T12528" t="str">
        <f>_xlfn.XLOOKUP(A12528,MI_Match_Analysis!$A$2:$A$8,MI_Match_Analysis!$F$2:$F$8,"Not Found")</f>
        <v>Not Found</v>
      </c>
    </row>
    <row r="12529" spans="1:20" hidden="1" x14ac:dyDescent="0.3">
      <c r="A12529">
        <v>54</v>
      </c>
      <c r="B12529" s="1">
        <v>46152</v>
      </c>
      <c r="C12529" t="s">
        <v>162</v>
      </c>
      <c r="D12529" t="s">
        <v>320</v>
      </c>
      <c r="E12529" t="s">
        <v>24</v>
      </c>
      <c r="F12529" t="s">
        <v>34</v>
      </c>
      <c r="G12529">
        <v>2</v>
      </c>
      <c r="H12529">
        <v>4.5</v>
      </c>
      <c r="I12529" t="s">
        <v>291</v>
      </c>
      <c r="J12529" t="s">
        <v>247</v>
      </c>
      <c r="K12529">
        <v>1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 t="s">
        <v>83</v>
      </c>
      <c r="R12529" t="s">
        <v>83</v>
      </c>
      <c r="S12529" t="s">
        <v>83</v>
      </c>
      <c r="T12529" t="str">
        <f>_xlfn.XLOOKUP(A12529,MI_Match_Analysis!$A$2:$A$8,MI_Match_Analysis!$F$2:$F$8,"Not Found")</f>
        <v>Not Found</v>
      </c>
    </row>
    <row r="12530" spans="1:20" hidden="1" x14ac:dyDescent="0.3">
      <c r="A12530">
        <v>54</v>
      </c>
      <c r="B12530" s="1">
        <v>46152</v>
      </c>
      <c r="C12530" t="s">
        <v>162</v>
      </c>
      <c r="D12530" t="s">
        <v>320</v>
      </c>
      <c r="E12530" t="s">
        <v>24</v>
      </c>
      <c r="F12530" t="s">
        <v>34</v>
      </c>
      <c r="G12530">
        <v>2</v>
      </c>
      <c r="H12530">
        <v>4.5999999999999996</v>
      </c>
      <c r="I12530" t="s">
        <v>178</v>
      </c>
      <c r="J12530" t="s">
        <v>247</v>
      </c>
      <c r="K12530">
        <v>1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 t="s">
        <v>83</v>
      </c>
      <c r="R12530" t="s">
        <v>83</v>
      </c>
      <c r="S12530" t="s">
        <v>83</v>
      </c>
      <c r="T12530" t="str">
        <f>_xlfn.XLOOKUP(A12530,MI_Match_Analysis!$A$2:$A$8,MI_Match_Analysis!$F$2:$F$8,"Not Found")</f>
        <v>Not Found</v>
      </c>
    </row>
    <row r="12531" spans="1:20" hidden="1" x14ac:dyDescent="0.3">
      <c r="A12531">
        <v>54</v>
      </c>
      <c r="B12531" s="1">
        <v>46152</v>
      </c>
      <c r="C12531" t="s">
        <v>162</v>
      </c>
      <c r="D12531" t="s">
        <v>320</v>
      </c>
      <c r="E12531" t="s">
        <v>24</v>
      </c>
      <c r="F12531" t="s">
        <v>34</v>
      </c>
      <c r="G12531">
        <v>2</v>
      </c>
      <c r="H12531">
        <v>5.0999999999999996</v>
      </c>
      <c r="I12531" t="s">
        <v>178</v>
      </c>
      <c r="J12531" t="s">
        <v>246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 t="s">
        <v>167</v>
      </c>
      <c r="R12531" t="s">
        <v>178</v>
      </c>
      <c r="S12531" t="s">
        <v>83</v>
      </c>
      <c r="T12531" t="str">
        <f>_xlfn.XLOOKUP(A12531,MI_Match_Analysis!$A$2:$A$8,MI_Match_Analysis!$F$2:$F$8,"Not Found")</f>
        <v>Not Found</v>
      </c>
    </row>
    <row r="12532" spans="1:20" hidden="1" x14ac:dyDescent="0.3">
      <c r="A12532">
        <v>54</v>
      </c>
      <c r="B12532" s="1">
        <v>46152</v>
      </c>
      <c r="C12532" t="s">
        <v>162</v>
      </c>
      <c r="D12532" t="s">
        <v>320</v>
      </c>
      <c r="E12532" t="s">
        <v>24</v>
      </c>
      <c r="F12532" t="s">
        <v>34</v>
      </c>
      <c r="G12532">
        <v>2</v>
      </c>
      <c r="H12532">
        <v>5.2</v>
      </c>
      <c r="I12532" t="s">
        <v>92</v>
      </c>
      <c r="J12532" t="s">
        <v>246</v>
      </c>
      <c r="K12532">
        <v>2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 t="s">
        <v>83</v>
      </c>
      <c r="R12532" t="s">
        <v>83</v>
      </c>
      <c r="S12532" t="s">
        <v>83</v>
      </c>
      <c r="T12532" t="str">
        <f>_xlfn.XLOOKUP(A12532,MI_Match_Analysis!$A$2:$A$8,MI_Match_Analysis!$F$2:$F$8,"Not Found")</f>
        <v>Not Found</v>
      </c>
    </row>
    <row r="12533" spans="1:20" hidden="1" x14ac:dyDescent="0.3">
      <c r="A12533">
        <v>54</v>
      </c>
      <c r="B12533" s="1">
        <v>46152</v>
      </c>
      <c r="C12533" t="s">
        <v>162</v>
      </c>
      <c r="D12533" t="s">
        <v>320</v>
      </c>
      <c r="E12533" t="s">
        <v>24</v>
      </c>
      <c r="F12533" t="s">
        <v>34</v>
      </c>
      <c r="G12533">
        <v>2</v>
      </c>
      <c r="H12533">
        <v>5.3</v>
      </c>
      <c r="I12533" t="s">
        <v>92</v>
      </c>
      <c r="J12533" t="s">
        <v>246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 t="s">
        <v>83</v>
      </c>
      <c r="R12533" t="s">
        <v>83</v>
      </c>
      <c r="S12533" t="s">
        <v>83</v>
      </c>
      <c r="T12533" t="str">
        <f>_xlfn.XLOOKUP(A12533,MI_Match_Analysis!$A$2:$A$8,MI_Match_Analysis!$F$2:$F$8,"Not Found")</f>
        <v>Not Found</v>
      </c>
    </row>
    <row r="12534" spans="1:20" hidden="1" x14ac:dyDescent="0.3">
      <c r="A12534">
        <v>54</v>
      </c>
      <c r="B12534" s="1">
        <v>46152</v>
      </c>
      <c r="C12534" t="s">
        <v>162</v>
      </c>
      <c r="D12534" t="s">
        <v>320</v>
      </c>
      <c r="E12534" t="s">
        <v>24</v>
      </c>
      <c r="F12534" t="s">
        <v>34</v>
      </c>
      <c r="G12534">
        <v>2</v>
      </c>
      <c r="H12534">
        <v>5.4</v>
      </c>
      <c r="I12534" t="s">
        <v>92</v>
      </c>
      <c r="J12534" t="s">
        <v>246</v>
      </c>
      <c r="K12534">
        <v>6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 t="s">
        <v>83</v>
      </c>
      <c r="R12534" t="s">
        <v>83</v>
      </c>
      <c r="S12534" t="s">
        <v>83</v>
      </c>
      <c r="T12534" t="str">
        <f>_xlfn.XLOOKUP(A12534,MI_Match_Analysis!$A$2:$A$8,MI_Match_Analysis!$F$2:$F$8,"Not Found")</f>
        <v>Not Found</v>
      </c>
    </row>
    <row r="12535" spans="1:20" hidden="1" x14ac:dyDescent="0.3">
      <c r="A12535">
        <v>54</v>
      </c>
      <c r="B12535" s="1">
        <v>46152</v>
      </c>
      <c r="C12535" t="s">
        <v>162</v>
      </c>
      <c r="D12535" t="s">
        <v>320</v>
      </c>
      <c r="E12535" t="s">
        <v>24</v>
      </c>
      <c r="F12535" t="s">
        <v>34</v>
      </c>
      <c r="G12535">
        <v>2</v>
      </c>
      <c r="H12535">
        <v>5.5</v>
      </c>
      <c r="I12535" t="s">
        <v>92</v>
      </c>
      <c r="J12535" t="s">
        <v>246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 t="s">
        <v>83</v>
      </c>
      <c r="R12535" t="s">
        <v>83</v>
      </c>
      <c r="S12535" t="s">
        <v>83</v>
      </c>
      <c r="T12535" t="str">
        <f>_xlfn.XLOOKUP(A12535,MI_Match_Analysis!$A$2:$A$8,MI_Match_Analysis!$F$2:$F$8,"Not Found")</f>
        <v>Not Found</v>
      </c>
    </row>
    <row r="12536" spans="1:20" hidden="1" x14ac:dyDescent="0.3">
      <c r="A12536">
        <v>54</v>
      </c>
      <c r="B12536" s="1">
        <v>46152</v>
      </c>
      <c r="C12536" t="s">
        <v>162</v>
      </c>
      <c r="D12536" t="s">
        <v>320</v>
      </c>
      <c r="E12536" t="s">
        <v>24</v>
      </c>
      <c r="F12536" t="s">
        <v>34</v>
      </c>
      <c r="G12536">
        <v>2</v>
      </c>
      <c r="H12536">
        <v>5.6</v>
      </c>
      <c r="I12536" t="s">
        <v>92</v>
      </c>
      <c r="J12536" t="s">
        <v>246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 t="s">
        <v>83</v>
      </c>
      <c r="R12536" t="s">
        <v>83</v>
      </c>
      <c r="S12536" t="s">
        <v>83</v>
      </c>
      <c r="T12536" t="str">
        <f>_xlfn.XLOOKUP(A12536,MI_Match_Analysis!$A$2:$A$8,MI_Match_Analysis!$F$2:$F$8,"Not Found")</f>
        <v>Not Found</v>
      </c>
    </row>
    <row r="12537" spans="1:20" hidden="1" x14ac:dyDescent="0.3">
      <c r="A12537">
        <v>54</v>
      </c>
      <c r="B12537" s="1">
        <v>46152</v>
      </c>
      <c r="C12537" t="s">
        <v>162</v>
      </c>
      <c r="D12537" t="s">
        <v>320</v>
      </c>
      <c r="E12537" t="s">
        <v>24</v>
      </c>
      <c r="F12537" t="s">
        <v>34</v>
      </c>
      <c r="G12537">
        <v>2</v>
      </c>
      <c r="H12537">
        <v>6.1</v>
      </c>
      <c r="I12537" t="s">
        <v>291</v>
      </c>
      <c r="J12537" t="s">
        <v>305</v>
      </c>
      <c r="K12537">
        <v>1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 t="s">
        <v>83</v>
      </c>
      <c r="R12537" t="s">
        <v>83</v>
      </c>
      <c r="S12537" t="s">
        <v>83</v>
      </c>
      <c r="T12537" t="str">
        <f>_xlfn.XLOOKUP(A12537,MI_Match_Analysis!$A$2:$A$8,MI_Match_Analysis!$F$2:$F$8,"Not Found")</f>
        <v>Not Found</v>
      </c>
    </row>
    <row r="12538" spans="1:20" hidden="1" x14ac:dyDescent="0.3">
      <c r="A12538">
        <v>54</v>
      </c>
      <c r="B12538" s="1">
        <v>46152</v>
      </c>
      <c r="C12538" t="s">
        <v>162</v>
      </c>
      <c r="D12538" t="s">
        <v>320</v>
      </c>
      <c r="E12538" t="s">
        <v>24</v>
      </c>
      <c r="F12538" t="s">
        <v>34</v>
      </c>
      <c r="G12538">
        <v>2</v>
      </c>
      <c r="H12538">
        <v>6.2</v>
      </c>
      <c r="I12538" t="s">
        <v>92</v>
      </c>
      <c r="J12538" t="s">
        <v>305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 t="s">
        <v>83</v>
      </c>
      <c r="R12538" t="s">
        <v>83</v>
      </c>
      <c r="S12538" t="s">
        <v>83</v>
      </c>
      <c r="T12538" t="str">
        <f>_xlfn.XLOOKUP(A12538,MI_Match_Analysis!$A$2:$A$8,MI_Match_Analysis!$F$2:$F$8,"Not Found")</f>
        <v>Not Found</v>
      </c>
    </row>
    <row r="12539" spans="1:20" hidden="1" x14ac:dyDescent="0.3">
      <c r="A12539">
        <v>54</v>
      </c>
      <c r="B12539" s="1">
        <v>46152</v>
      </c>
      <c r="C12539" t="s">
        <v>162</v>
      </c>
      <c r="D12539" t="s">
        <v>320</v>
      </c>
      <c r="E12539" t="s">
        <v>24</v>
      </c>
      <c r="F12539" t="s">
        <v>34</v>
      </c>
      <c r="G12539">
        <v>2</v>
      </c>
      <c r="H12539">
        <v>6.3</v>
      </c>
      <c r="I12539" t="s">
        <v>92</v>
      </c>
      <c r="J12539" t="s">
        <v>305</v>
      </c>
      <c r="K12539">
        <v>1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 t="s">
        <v>83</v>
      </c>
      <c r="R12539" t="s">
        <v>83</v>
      </c>
      <c r="S12539" t="s">
        <v>83</v>
      </c>
      <c r="T12539" t="str">
        <f>_xlfn.XLOOKUP(A12539,MI_Match_Analysis!$A$2:$A$8,MI_Match_Analysis!$F$2:$F$8,"Not Found")</f>
        <v>Not Found</v>
      </c>
    </row>
    <row r="12540" spans="1:20" hidden="1" x14ac:dyDescent="0.3">
      <c r="A12540">
        <v>54</v>
      </c>
      <c r="B12540" s="1">
        <v>46152</v>
      </c>
      <c r="C12540" t="s">
        <v>162</v>
      </c>
      <c r="D12540" t="s">
        <v>320</v>
      </c>
      <c r="E12540" t="s">
        <v>24</v>
      </c>
      <c r="F12540" t="s">
        <v>34</v>
      </c>
      <c r="G12540">
        <v>2</v>
      </c>
      <c r="H12540">
        <v>6.4</v>
      </c>
      <c r="I12540" t="s">
        <v>291</v>
      </c>
      <c r="J12540" t="s">
        <v>305</v>
      </c>
      <c r="K12540">
        <v>1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 t="s">
        <v>83</v>
      </c>
      <c r="R12540" t="s">
        <v>83</v>
      </c>
      <c r="S12540" t="s">
        <v>83</v>
      </c>
      <c r="T12540" t="str">
        <f>_xlfn.XLOOKUP(A12540,MI_Match_Analysis!$A$2:$A$8,MI_Match_Analysis!$F$2:$F$8,"Not Found")</f>
        <v>Not Found</v>
      </c>
    </row>
    <row r="12541" spans="1:20" hidden="1" x14ac:dyDescent="0.3">
      <c r="A12541">
        <v>54</v>
      </c>
      <c r="B12541" s="1">
        <v>46152</v>
      </c>
      <c r="C12541" t="s">
        <v>162</v>
      </c>
      <c r="D12541" t="s">
        <v>320</v>
      </c>
      <c r="E12541" t="s">
        <v>24</v>
      </c>
      <c r="F12541" t="s">
        <v>34</v>
      </c>
      <c r="G12541">
        <v>2</v>
      </c>
      <c r="H12541">
        <v>6.5</v>
      </c>
      <c r="I12541" t="s">
        <v>92</v>
      </c>
      <c r="J12541" t="s">
        <v>305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 t="s">
        <v>83</v>
      </c>
      <c r="R12541" t="s">
        <v>83</v>
      </c>
      <c r="S12541" t="s">
        <v>83</v>
      </c>
      <c r="T12541" t="str">
        <f>_xlfn.XLOOKUP(A12541,MI_Match_Analysis!$A$2:$A$8,MI_Match_Analysis!$F$2:$F$8,"Not Found")</f>
        <v>Not Found</v>
      </c>
    </row>
    <row r="12542" spans="1:20" hidden="1" x14ac:dyDescent="0.3">
      <c r="A12542">
        <v>54</v>
      </c>
      <c r="B12542" s="1">
        <v>46152</v>
      </c>
      <c r="C12542" t="s">
        <v>162</v>
      </c>
      <c r="D12542" t="s">
        <v>320</v>
      </c>
      <c r="E12542" t="s">
        <v>24</v>
      </c>
      <c r="F12542" t="s">
        <v>34</v>
      </c>
      <c r="G12542">
        <v>2</v>
      </c>
      <c r="H12542">
        <v>6.6</v>
      </c>
      <c r="I12542" t="s">
        <v>92</v>
      </c>
      <c r="J12542" t="s">
        <v>305</v>
      </c>
      <c r="K12542">
        <v>1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 t="s">
        <v>83</v>
      </c>
      <c r="R12542" t="s">
        <v>83</v>
      </c>
      <c r="S12542" t="s">
        <v>83</v>
      </c>
      <c r="T12542" t="str">
        <f>_xlfn.XLOOKUP(A12542,MI_Match_Analysis!$A$2:$A$8,MI_Match_Analysis!$F$2:$F$8,"Not Found")</f>
        <v>Not Found</v>
      </c>
    </row>
    <row r="12543" spans="1:20" hidden="1" x14ac:dyDescent="0.3">
      <c r="A12543">
        <v>54</v>
      </c>
      <c r="B12543" s="1">
        <v>46152</v>
      </c>
      <c r="C12543" t="s">
        <v>162</v>
      </c>
      <c r="D12543" t="s">
        <v>320</v>
      </c>
      <c r="E12543" t="s">
        <v>24</v>
      </c>
      <c r="F12543" t="s">
        <v>34</v>
      </c>
      <c r="G12543">
        <v>2</v>
      </c>
      <c r="H12543">
        <v>7.1</v>
      </c>
      <c r="I12543" t="s">
        <v>92</v>
      </c>
      <c r="J12543" t="s">
        <v>246</v>
      </c>
      <c r="K12543">
        <v>1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 t="s">
        <v>83</v>
      </c>
      <c r="R12543" t="s">
        <v>83</v>
      </c>
      <c r="S12543" t="s">
        <v>83</v>
      </c>
      <c r="T12543" t="str">
        <f>_xlfn.XLOOKUP(A12543,MI_Match_Analysis!$A$2:$A$8,MI_Match_Analysis!$F$2:$F$8,"Not Found")</f>
        <v>Not Found</v>
      </c>
    </row>
    <row r="12544" spans="1:20" hidden="1" x14ac:dyDescent="0.3">
      <c r="A12544">
        <v>54</v>
      </c>
      <c r="B12544" s="1">
        <v>46152</v>
      </c>
      <c r="C12544" t="s">
        <v>162</v>
      </c>
      <c r="D12544" t="s">
        <v>320</v>
      </c>
      <c r="E12544" t="s">
        <v>24</v>
      </c>
      <c r="F12544" t="s">
        <v>34</v>
      </c>
      <c r="G12544">
        <v>2</v>
      </c>
      <c r="H12544">
        <v>7.2</v>
      </c>
      <c r="I12544" t="s">
        <v>291</v>
      </c>
      <c r="J12544" t="s">
        <v>246</v>
      </c>
      <c r="K12544">
        <v>1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 t="s">
        <v>83</v>
      </c>
      <c r="R12544" t="s">
        <v>83</v>
      </c>
      <c r="S12544" t="s">
        <v>83</v>
      </c>
      <c r="T12544" t="str">
        <f>_xlfn.XLOOKUP(A12544,MI_Match_Analysis!$A$2:$A$8,MI_Match_Analysis!$F$2:$F$8,"Not Found")</f>
        <v>Not Found</v>
      </c>
    </row>
    <row r="12545" spans="1:20" hidden="1" x14ac:dyDescent="0.3">
      <c r="A12545">
        <v>54</v>
      </c>
      <c r="B12545" s="1">
        <v>46152</v>
      </c>
      <c r="C12545" t="s">
        <v>162</v>
      </c>
      <c r="D12545" t="s">
        <v>320</v>
      </c>
      <c r="E12545" t="s">
        <v>24</v>
      </c>
      <c r="F12545" t="s">
        <v>34</v>
      </c>
      <c r="G12545">
        <v>2</v>
      </c>
      <c r="H12545">
        <v>7.3</v>
      </c>
      <c r="I12545" t="s">
        <v>92</v>
      </c>
      <c r="J12545" t="s">
        <v>246</v>
      </c>
      <c r="K12545">
        <v>1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 t="s">
        <v>83</v>
      </c>
      <c r="R12545" t="s">
        <v>83</v>
      </c>
      <c r="S12545" t="s">
        <v>83</v>
      </c>
      <c r="T12545" t="str">
        <f>_xlfn.XLOOKUP(A12545,MI_Match_Analysis!$A$2:$A$8,MI_Match_Analysis!$F$2:$F$8,"Not Found")</f>
        <v>Not Found</v>
      </c>
    </row>
    <row r="12546" spans="1:20" hidden="1" x14ac:dyDescent="0.3">
      <c r="A12546">
        <v>54</v>
      </c>
      <c r="B12546" s="1">
        <v>46152</v>
      </c>
      <c r="C12546" t="s">
        <v>162</v>
      </c>
      <c r="D12546" t="s">
        <v>320</v>
      </c>
      <c r="E12546" t="s">
        <v>24</v>
      </c>
      <c r="F12546" t="s">
        <v>34</v>
      </c>
      <c r="G12546">
        <v>2</v>
      </c>
      <c r="H12546">
        <v>7.4</v>
      </c>
      <c r="I12546" t="s">
        <v>291</v>
      </c>
      <c r="J12546" t="s">
        <v>246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 t="s">
        <v>83</v>
      </c>
      <c r="R12546" t="s">
        <v>83</v>
      </c>
      <c r="S12546" t="s">
        <v>83</v>
      </c>
      <c r="T12546" t="str">
        <f>_xlfn.XLOOKUP(A12546,MI_Match_Analysis!$A$2:$A$8,MI_Match_Analysis!$F$2:$F$8,"Not Found")</f>
        <v>Not Found</v>
      </c>
    </row>
    <row r="12547" spans="1:20" hidden="1" x14ac:dyDescent="0.3">
      <c r="A12547">
        <v>54</v>
      </c>
      <c r="B12547" s="1">
        <v>46152</v>
      </c>
      <c r="C12547" t="s">
        <v>162</v>
      </c>
      <c r="D12547" t="s">
        <v>320</v>
      </c>
      <c r="E12547" t="s">
        <v>24</v>
      </c>
      <c r="F12547" t="s">
        <v>34</v>
      </c>
      <c r="G12547">
        <v>2</v>
      </c>
      <c r="H12547">
        <v>7.5</v>
      </c>
      <c r="I12547" t="s">
        <v>92</v>
      </c>
      <c r="J12547" t="s">
        <v>246</v>
      </c>
      <c r="K12547">
        <v>1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 t="s">
        <v>83</v>
      </c>
      <c r="R12547" t="s">
        <v>83</v>
      </c>
      <c r="S12547" t="s">
        <v>83</v>
      </c>
      <c r="T12547" t="str">
        <f>_xlfn.XLOOKUP(A12547,MI_Match_Analysis!$A$2:$A$8,MI_Match_Analysis!$F$2:$F$8,"Not Found")</f>
        <v>Not Found</v>
      </c>
    </row>
    <row r="12548" spans="1:20" hidden="1" x14ac:dyDescent="0.3">
      <c r="A12548">
        <v>54</v>
      </c>
      <c r="B12548" s="1">
        <v>46152</v>
      </c>
      <c r="C12548" t="s">
        <v>162</v>
      </c>
      <c r="D12548" t="s">
        <v>320</v>
      </c>
      <c r="E12548" t="s">
        <v>24</v>
      </c>
      <c r="F12548" t="s">
        <v>34</v>
      </c>
      <c r="G12548">
        <v>2</v>
      </c>
      <c r="H12548">
        <v>7.6</v>
      </c>
      <c r="I12548" t="s">
        <v>291</v>
      </c>
      <c r="J12548" t="s">
        <v>246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 t="s">
        <v>83</v>
      </c>
      <c r="R12548" t="s">
        <v>83</v>
      </c>
      <c r="S12548" t="s">
        <v>83</v>
      </c>
      <c r="T12548" t="str">
        <f>_xlfn.XLOOKUP(A12548,MI_Match_Analysis!$A$2:$A$8,MI_Match_Analysis!$F$2:$F$8,"Not Found")</f>
        <v>Not Found</v>
      </c>
    </row>
    <row r="12549" spans="1:20" hidden="1" x14ac:dyDescent="0.3">
      <c r="A12549">
        <v>54</v>
      </c>
      <c r="B12549" s="1">
        <v>46152</v>
      </c>
      <c r="C12549" t="s">
        <v>162</v>
      </c>
      <c r="D12549" t="s">
        <v>320</v>
      </c>
      <c r="E12549" t="s">
        <v>24</v>
      </c>
      <c r="F12549" t="s">
        <v>34</v>
      </c>
      <c r="G12549">
        <v>2</v>
      </c>
      <c r="H12549">
        <v>8.1</v>
      </c>
      <c r="I12549" t="s">
        <v>92</v>
      </c>
      <c r="J12549" t="s">
        <v>305</v>
      </c>
      <c r="K12549">
        <v>1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 t="s">
        <v>83</v>
      </c>
      <c r="R12549" t="s">
        <v>83</v>
      </c>
      <c r="S12549" t="s">
        <v>83</v>
      </c>
      <c r="T12549" t="str">
        <f>_xlfn.XLOOKUP(A12549,MI_Match_Analysis!$A$2:$A$8,MI_Match_Analysis!$F$2:$F$8,"Not Found")</f>
        <v>Not Found</v>
      </c>
    </row>
    <row r="12550" spans="1:20" hidden="1" x14ac:dyDescent="0.3">
      <c r="A12550">
        <v>54</v>
      </c>
      <c r="B12550" s="1">
        <v>46152</v>
      </c>
      <c r="C12550" t="s">
        <v>162</v>
      </c>
      <c r="D12550" t="s">
        <v>320</v>
      </c>
      <c r="E12550" t="s">
        <v>24</v>
      </c>
      <c r="F12550" t="s">
        <v>34</v>
      </c>
      <c r="G12550">
        <v>2</v>
      </c>
      <c r="H12550">
        <v>8.1999999999999993</v>
      </c>
      <c r="I12550" t="s">
        <v>291</v>
      </c>
      <c r="J12550" t="s">
        <v>305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 t="s">
        <v>83</v>
      </c>
      <c r="R12550" t="s">
        <v>83</v>
      </c>
      <c r="S12550" t="s">
        <v>83</v>
      </c>
      <c r="T12550" t="str">
        <f>_xlfn.XLOOKUP(A12550,MI_Match_Analysis!$A$2:$A$8,MI_Match_Analysis!$F$2:$F$8,"Not Found")</f>
        <v>Not Found</v>
      </c>
    </row>
    <row r="12551" spans="1:20" hidden="1" x14ac:dyDescent="0.3">
      <c r="A12551">
        <v>54</v>
      </c>
      <c r="B12551" s="1">
        <v>46152</v>
      </c>
      <c r="C12551" t="s">
        <v>162</v>
      </c>
      <c r="D12551" t="s">
        <v>320</v>
      </c>
      <c r="E12551" t="s">
        <v>24</v>
      </c>
      <c r="F12551" t="s">
        <v>34</v>
      </c>
      <c r="G12551">
        <v>2</v>
      </c>
      <c r="H12551">
        <v>8.3000000000000007</v>
      </c>
      <c r="I12551" t="s">
        <v>291</v>
      </c>
      <c r="J12551" t="s">
        <v>305</v>
      </c>
      <c r="K12551">
        <v>1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 t="s">
        <v>83</v>
      </c>
      <c r="R12551" t="s">
        <v>83</v>
      </c>
      <c r="S12551" t="s">
        <v>83</v>
      </c>
      <c r="T12551" t="str">
        <f>_xlfn.XLOOKUP(A12551,MI_Match_Analysis!$A$2:$A$8,MI_Match_Analysis!$F$2:$F$8,"Not Found")</f>
        <v>Not Found</v>
      </c>
    </row>
    <row r="12552" spans="1:20" hidden="1" x14ac:dyDescent="0.3">
      <c r="A12552">
        <v>54</v>
      </c>
      <c r="B12552" s="1">
        <v>46152</v>
      </c>
      <c r="C12552" t="s">
        <v>162</v>
      </c>
      <c r="D12552" t="s">
        <v>320</v>
      </c>
      <c r="E12552" t="s">
        <v>24</v>
      </c>
      <c r="F12552" t="s">
        <v>34</v>
      </c>
      <c r="G12552">
        <v>2</v>
      </c>
      <c r="H12552">
        <v>8.4</v>
      </c>
      <c r="I12552" t="s">
        <v>92</v>
      </c>
      <c r="J12552" t="s">
        <v>305</v>
      </c>
      <c r="K12552">
        <v>4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 t="s">
        <v>83</v>
      </c>
      <c r="R12552" t="s">
        <v>83</v>
      </c>
      <c r="S12552" t="s">
        <v>83</v>
      </c>
      <c r="T12552" t="str">
        <f>_xlfn.XLOOKUP(A12552,MI_Match_Analysis!$A$2:$A$8,MI_Match_Analysis!$F$2:$F$8,"Not Found")</f>
        <v>Not Found</v>
      </c>
    </row>
    <row r="12553" spans="1:20" hidden="1" x14ac:dyDescent="0.3">
      <c r="A12553">
        <v>54</v>
      </c>
      <c r="B12553" s="1">
        <v>46152</v>
      </c>
      <c r="C12553" t="s">
        <v>162</v>
      </c>
      <c r="D12553" t="s">
        <v>320</v>
      </c>
      <c r="E12553" t="s">
        <v>24</v>
      </c>
      <c r="F12553" t="s">
        <v>34</v>
      </c>
      <c r="G12553">
        <v>2</v>
      </c>
      <c r="H12553">
        <v>8.5</v>
      </c>
      <c r="I12553" t="s">
        <v>92</v>
      </c>
      <c r="J12553" t="s">
        <v>305</v>
      </c>
      <c r="K12553">
        <v>0</v>
      </c>
      <c r="L12553">
        <v>1</v>
      </c>
      <c r="M12553">
        <v>1</v>
      </c>
      <c r="N12553">
        <v>0</v>
      </c>
      <c r="O12553">
        <v>0</v>
      </c>
      <c r="P12553">
        <v>0</v>
      </c>
      <c r="Q12553" t="s">
        <v>83</v>
      </c>
      <c r="R12553" t="s">
        <v>83</v>
      </c>
      <c r="S12553" t="s">
        <v>83</v>
      </c>
      <c r="T12553" t="str">
        <f>_xlfn.XLOOKUP(A12553,MI_Match_Analysis!$A$2:$A$8,MI_Match_Analysis!$F$2:$F$8,"Not Found")</f>
        <v>Not Found</v>
      </c>
    </row>
    <row r="12554" spans="1:20" hidden="1" x14ac:dyDescent="0.3">
      <c r="A12554">
        <v>54</v>
      </c>
      <c r="B12554" s="1">
        <v>46152</v>
      </c>
      <c r="C12554" t="s">
        <v>162</v>
      </c>
      <c r="D12554" t="s">
        <v>320</v>
      </c>
      <c r="E12554" t="s">
        <v>24</v>
      </c>
      <c r="F12554" t="s">
        <v>34</v>
      </c>
      <c r="G12554">
        <v>2</v>
      </c>
      <c r="H12554">
        <v>8.5</v>
      </c>
      <c r="I12554" t="s">
        <v>92</v>
      </c>
      <c r="J12554" t="s">
        <v>305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 t="s">
        <v>83</v>
      </c>
      <c r="R12554" t="s">
        <v>83</v>
      </c>
      <c r="S12554" t="s">
        <v>83</v>
      </c>
      <c r="T12554" t="str">
        <f>_xlfn.XLOOKUP(A12554,MI_Match_Analysis!$A$2:$A$8,MI_Match_Analysis!$F$2:$F$8,"Not Found")</f>
        <v>Not Found</v>
      </c>
    </row>
    <row r="12555" spans="1:20" hidden="1" x14ac:dyDescent="0.3">
      <c r="A12555">
        <v>54</v>
      </c>
      <c r="B12555" s="1">
        <v>46152</v>
      </c>
      <c r="C12555" t="s">
        <v>162</v>
      </c>
      <c r="D12555" t="s">
        <v>320</v>
      </c>
      <c r="E12555" t="s">
        <v>24</v>
      </c>
      <c r="F12555" t="s">
        <v>34</v>
      </c>
      <c r="G12555">
        <v>2</v>
      </c>
      <c r="H12555">
        <v>8.6</v>
      </c>
      <c r="I12555" t="s">
        <v>291</v>
      </c>
      <c r="J12555" t="s">
        <v>305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 t="s">
        <v>83</v>
      </c>
      <c r="R12555" t="s">
        <v>83</v>
      </c>
      <c r="S12555" t="s">
        <v>83</v>
      </c>
      <c r="T12555" t="str">
        <f>_xlfn.XLOOKUP(A12555,MI_Match_Analysis!$A$2:$A$8,MI_Match_Analysis!$F$2:$F$8,"Not Found")</f>
        <v>Not Found</v>
      </c>
    </row>
    <row r="12556" spans="1:20" hidden="1" x14ac:dyDescent="0.3">
      <c r="A12556">
        <v>54</v>
      </c>
      <c r="B12556" s="1">
        <v>46152</v>
      </c>
      <c r="C12556" t="s">
        <v>162</v>
      </c>
      <c r="D12556" t="s">
        <v>320</v>
      </c>
      <c r="E12556" t="s">
        <v>24</v>
      </c>
      <c r="F12556" t="s">
        <v>34</v>
      </c>
      <c r="G12556">
        <v>2</v>
      </c>
      <c r="H12556">
        <v>9.1</v>
      </c>
      <c r="I12556" t="s">
        <v>291</v>
      </c>
      <c r="J12556" t="s">
        <v>183</v>
      </c>
      <c r="K12556">
        <v>1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 t="s">
        <v>83</v>
      </c>
      <c r="R12556" t="s">
        <v>83</v>
      </c>
      <c r="S12556" t="s">
        <v>83</v>
      </c>
      <c r="T12556" t="str">
        <f>_xlfn.XLOOKUP(A12556,MI_Match_Analysis!$A$2:$A$8,MI_Match_Analysis!$F$2:$F$8,"Not Found")</f>
        <v>Not Found</v>
      </c>
    </row>
    <row r="12557" spans="1:20" hidden="1" x14ac:dyDescent="0.3">
      <c r="A12557">
        <v>54</v>
      </c>
      <c r="B12557" s="1">
        <v>46152</v>
      </c>
      <c r="C12557" t="s">
        <v>162</v>
      </c>
      <c r="D12557" t="s">
        <v>320</v>
      </c>
      <c r="E12557" t="s">
        <v>24</v>
      </c>
      <c r="F12557" t="s">
        <v>34</v>
      </c>
      <c r="G12557">
        <v>2</v>
      </c>
      <c r="H12557">
        <v>9.1999999999999993</v>
      </c>
      <c r="I12557" t="s">
        <v>92</v>
      </c>
      <c r="J12557" t="s">
        <v>183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 t="s">
        <v>83</v>
      </c>
      <c r="R12557" t="s">
        <v>83</v>
      </c>
      <c r="S12557" t="s">
        <v>83</v>
      </c>
      <c r="T12557" t="str">
        <f>_xlfn.XLOOKUP(A12557,MI_Match_Analysis!$A$2:$A$8,MI_Match_Analysis!$F$2:$F$8,"Not Found")</f>
        <v>Not Found</v>
      </c>
    </row>
    <row r="12558" spans="1:20" hidden="1" x14ac:dyDescent="0.3">
      <c r="A12558">
        <v>54</v>
      </c>
      <c r="B12558" s="1">
        <v>46152</v>
      </c>
      <c r="C12558" t="s">
        <v>162</v>
      </c>
      <c r="D12558" t="s">
        <v>320</v>
      </c>
      <c r="E12558" t="s">
        <v>24</v>
      </c>
      <c r="F12558" t="s">
        <v>34</v>
      </c>
      <c r="G12558">
        <v>2</v>
      </c>
      <c r="H12558">
        <v>9.3000000000000007</v>
      </c>
      <c r="I12558" t="s">
        <v>291</v>
      </c>
      <c r="J12558" t="s">
        <v>183</v>
      </c>
      <c r="K12558">
        <v>1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 t="s">
        <v>83</v>
      </c>
      <c r="R12558" t="s">
        <v>83</v>
      </c>
      <c r="S12558" t="s">
        <v>83</v>
      </c>
      <c r="T12558" t="str">
        <f>_xlfn.XLOOKUP(A12558,MI_Match_Analysis!$A$2:$A$8,MI_Match_Analysis!$F$2:$F$8,"Not Found")</f>
        <v>Not Found</v>
      </c>
    </row>
    <row r="12559" spans="1:20" hidden="1" x14ac:dyDescent="0.3">
      <c r="A12559">
        <v>54</v>
      </c>
      <c r="B12559" s="1">
        <v>46152</v>
      </c>
      <c r="C12559" t="s">
        <v>162</v>
      </c>
      <c r="D12559" t="s">
        <v>320</v>
      </c>
      <c r="E12559" t="s">
        <v>24</v>
      </c>
      <c r="F12559" t="s">
        <v>34</v>
      </c>
      <c r="G12559">
        <v>2</v>
      </c>
      <c r="H12559">
        <v>9.4</v>
      </c>
      <c r="I12559" t="s">
        <v>92</v>
      </c>
      <c r="J12559" t="s">
        <v>183</v>
      </c>
      <c r="K12559">
        <v>4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 t="s">
        <v>83</v>
      </c>
      <c r="R12559" t="s">
        <v>83</v>
      </c>
      <c r="S12559" t="s">
        <v>83</v>
      </c>
      <c r="T12559" t="str">
        <f>_xlfn.XLOOKUP(A12559,MI_Match_Analysis!$A$2:$A$8,MI_Match_Analysis!$F$2:$F$8,"Not Found")</f>
        <v>Not Found</v>
      </c>
    </row>
    <row r="12560" spans="1:20" hidden="1" x14ac:dyDescent="0.3">
      <c r="A12560">
        <v>54</v>
      </c>
      <c r="B12560" s="1">
        <v>46152</v>
      </c>
      <c r="C12560" t="s">
        <v>162</v>
      </c>
      <c r="D12560" t="s">
        <v>320</v>
      </c>
      <c r="E12560" t="s">
        <v>24</v>
      </c>
      <c r="F12560" t="s">
        <v>34</v>
      </c>
      <c r="G12560">
        <v>2</v>
      </c>
      <c r="H12560">
        <v>9.5</v>
      </c>
      <c r="I12560" t="s">
        <v>92</v>
      </c>
      <c r="J12560" t="s">
        <v>183</v>
      </c>
      <c r="K12560">
        <v>1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 t="s">
        <v>83</v>
      </c>
      <c r="R12560" t="s">
        <v>83</v>
      </c>
      <c r="S12560" t="s">
        <v>83</v>
      </c>
      <c r="T12560" t="str">
        <f>_xlfn.XLOOKUP(A12560,MI_Match_Analysis!$A$2:$A$8,MI_Match_Analysis!$F$2:$F$8,"Not Found")</f>
        <v>Not Found</v>
      </c>
    </row>
    <row r="12561" spans="1:20" hidden="1" x14ac:dyDescent="0.3">
      <c r="A12561">
        <v>54</v>
      </c>
      <c r="B12561" s="1">
        <v>46152</v>
      </c>
      <c r="C12561" t="s">
        <v>162</v>
      </c>
      <c r="D12561" t="s">
        <v>320</v>
      </c>
      <c r="E12561" t="s">
        <v>24</v>
      </c>
      <c r="F12561" t="s">
        <v>34</v>
      </c>
      <c r="G12561">
        <v>2</v>
      </c>
      <c r="H12561">
        <v>9.6</v>
      </c>
      <c r="I12561" t="s">
        <v>291</v>
      </c>
      <c r="J12561" t="s">
        <v>183</v>
      </c>
      <c r="K12561">
        <v>1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 t="s">
        <v>83</v>
      </c>
      <c r="R12561" t="s">
        <v>83</v>
      </c>
      <c r="S12561" t="s">
        <v>83</v>
      </c>
      <c r="T12561" t="str">
        <f>_xlfn.XLOOKUP(A12561,MI_Match_Analysis!$A$2:$A$8,MI_Match_Analysis!$F$2:$F$8,"Not Found")</f>
        <v>Not Found</v>
      </c>
    </row>
    <row r="12562" spans="1:20" hidden="1" x14ac:dyDescent="0.3">
      <c r="A12562">
        <v>54</v>
      </c>
      <c r="B12562" s="1">
        <v>46152</v>
      </c>
      <c r="C12562" t="s">
        <v>162</v>
      </c>
      <c r="D12562" t="s">
        <v>320</v>
      </c>
      <c r="E12562" t="s">
        <v>24</v>
      </c>
      <c r="F12562" t="s">
        <v>34</v>
      </c>
      <c r="G12562">
        <v>2</v>
      </c>
      <c r="H12562">
        <v>10.1</v>
      </c>
      <c r="I12562" t="s">
        <v>291</v>
      </c>
      <c r="J12562" t="s">
        <v>321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 t="s">
        <v>83</v>
      </c>
      <c r="R12562" t="s">
        <v>83</v>
      </c>
      <c r="S12562" t="s">
        <v>83</v>
      </c>
      <c r="T12562" t="str">
        <f>_xlfn.XLOOKUP(A12562,MI_Match_Analysis!$A$2:$A$8,MI_Match_Analysis!$F$2:$F$8,"Not Found")</f>
        <v>Not Found</v>
      </c>
    </row>
    <row r="12563" spans="1:20" hidden="1" x14ac:dyDescent="0.3">
      <c r="A12563">
        <v>54</v>
      </c>
      <c r="B12563" s="1">
        <v>46152</v>
      </c>
      <c r="C12563" t="s">
        <v>162</v>
      </c>
      <c r="D12563" t="s">
        <v>320</v>
      </c>
      <c r="E12563" t="s">
        <v>24</v>
      </c>
      <c r="F12563" t="s">
        <v>34</v>
      </c>
      <c r="G12563">
        <v>2</v>
      </c>
      <c r="H12563">
        <v>10.199999999999999</v>
      </c>
      <c r="I12563" t="s">
        <v>92</v>
      </c>
      <c r="J12563" t="s">
        <v>321</v>
      </c>
      <c r="K12563">
        <v>4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 t="s">
        <v>83</v>
      </c>
      <c r="R12563" t="s">
        <v>83</v>
      </c>
      <c r="S12563" t="s">
        <v>83</v>
      </c>
      <c r="T12563" t="str">
        <f>_xlfn.XLOOKUP(A12563,MI_Match_Analysis!$A$2:$A$8,MI_Match_Analysis!$F$2:$F$8,"Not Found")</f>
        <v>Not Found</v>
      </c>
    </row>
    <row r="12564" spans="1:20" hidden="1" x14ac:dyDescent="0.3">
      <c r="A12564">
        <v>54</v>
      </c>
      <c r="B12564" s="1">
        <v>46152</v>
      </c>
      <c r="C12564" t="s">
        <v>162</v>
      </c>
      <c r="D12564" t="s">
        <v>320</v>
      </c>
      <c r="E12564" t="s">
        <v>24</v>
      </c>
      <c r="F12564" t="s">
        <v>34</v>
      </c>
      <c r="G12564">
        <v>2</v>
      </c>
      <c r="H12564">
        <v>10.3</v>
      </c>
      <c r="I12564" t="s">
        <v>92</v>
      </c>
      <c r="J12564" t="s">
        <v>321</v>
      </c>
      <c r="K12564">
        <v>1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 t="s">
        <v>83</v>
      </c>
      <c r="R12564" t="s">
        <v>83</v>
      </c>
      <c r="S12564" t="s">
        <v>83</v>
      </c>
      <c r="T12564" t="str">
        <f>_xlfn.XLOOKUP(A12564,MI_Match_Analysis!$A$2:$A$8,MI_Match_Analysis!$F$2:$F$8,"Not Found")</f>
        <v>Not Found</v>
      </c>
    </row>
    <row r="12565" spans="1:20" hidden="1" x14ac:dyDescent="0.3">
      <c r="A12565">
        <v>54</v>
      </c>
      <c r="B12565" s="1">
        <v>46152</v>
      </c>
      <c r="C12565" t="s">
        <v>162</v>
      </c>
      <c r="D12565" t="s">
        <v>320</v>
      </c>
      <c r="E12565" t="s">
        <v>24</v>
      </c>
      <c r="F12565" t="s">
        <v>34</v>
      </c>
      <c r="G12565">
        <v>2</v>
      </c>
      <c r="H12565">
        <v>10.4</v>
      </c>
      <c r="I12565" t="s">
        <v>291</v>
      </c>
      <c r="J12565" t="s">
        <v>321</v>
      </c>
      <c r="K12565">
        <v>1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 t="s">
        <v>83</v>
      </c>
      <c r="R12565" t="s">
        <v>83</v>
      </c>
      <c r="S12565" t="s">
        <v>83</v>
      </c>
      <c r="T12565" t="str">
        <f>_xlfn.XLOOKUP(A12565,MI_Match_Analysis!$A$2:$A$8,MI_Match_Analysis!$F$2:$F$8,"Not Found")</f>
        <v>Not Found</v>
      </c>
    </row>
    <row r="12566" spans="1:20" hidden="1" x14ac:dyDescent="0.3">
      <c r="A12566">
        <v>54</v>
      </c>
      <c r="B12566" s="1">
        <v>46152</v>
      </c>
      <c r="C12566" t="s">
        <v>162</v>
      </c>
      <c r="D12566" t="s">
        <v>320</v>
      </c>
      <c r="E12566" t="s">
        <v>24</v>
      </c>
      <c r="F12566" t="s">
        <v>34</v>
      </c>
      <c r="G12566">
        <v>2</v>
      </c>
      <c r="H12566">
        <v>10.5</v>
      </c>
      <c r="I12566" t="s">
        <v>92</v>
      </c>
      <c r="J12566" t="s">
        <v>321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 t="s">
        <v>83</v>
      </c>
      <c r="R12566" t="s">
        <v>83</v>
      </c>
      <c r="S12566" t="s">
        <v>83</v>
      </c>
      <c r="T12566" t="str">
        <f>_xlfn.XLOOKUP(A12566,MI_Match_Analysis!$A$2:$A$8,MI_Match_Analysis!$F$2:$F$8,"Not Found")</f>
        <v>Not Found</v>
      </c>
    </row>
    <row r="12567" spans="1:20" hidden="1" x14ac:dyDescent="0.3">
      <c r="A12567">
        <v>54</v>
      </c>
      <c r="B12567" s="1">
        <v>46152</v>
      </c>
      <c r="C12567" t="s">
        <v>162</v>
      </c>
      <c r="D12567" t="s">
        <v>320</v>
      </c>
      <c r="E12567" t="s">
        <v>24</v>
      </c>
      <c r="F12567" t="s">
        <v>34</v>
      </c>
      <c r="G12567">
        <v>2</v>
      </c>
      <c r="H12567">
        <v>10.6</v>
      </c>
      <c r="I12567" t="s">
        <v>92</v>
      </c>
      <c r="J12567" t="s">
        <v>321</v>
      </c>
      <c r="K12567">
        <v>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 t="s">
        <v>83</v>
      </c>
      <c r="R12567" t="s">
        <v>83</v>
      </c>
      <c r="S12567" t="s">
        <v>83</v>
      </c>
      <c r="T12567" t="str">
        <f>_xlfn.XLOOKUP(A12567,MI_Match_Analysis!$A$2:$A$8,MI_Match_Analysis!$F$2:$F$8,"Not Found")</f>
        <v>Not Found</v>
      </c>
    </row>
    <row r="12568" spans="1:20" hidden="1" x14ac:dyDescent="0.3">
      <c r="A12568">
        <v>54</v>
      </c>
      <c r="B12568" s="1">
        <v>46152</v>
      </c>
      <c r="C12568" t="s">
        <v>162</v>
      </c>
      <c r="D12568" t="s">
        <v>320</v>
      </c>
      <c r="E12568" t="s">
        <v>24</v>
      </c>
      <c r="F12568" t="s">
        <v>34</v>
      </c>
      <c r="G12568">
        <v>2</v>
      </c>
      <c r="H12568">
        <v>11.1</v>
      </c>
      <c r="I12568" t="s">
        <v>92</v>
      </c>
      <c r="J12568" t="s">
        <v>183</v>
      </c>
      <c r="K12568">
        <v>2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 t="s">
        <v>83</v>
      </c>
      <c r="R12568" t="s">
        <v>83</v>
      </c>
      <c r="S12568" t="s">
        <v>83</v>
      </c>
      <c r="T12568" t="str">
        <f>_xlfn.XLOOKUP(A12568,MI_Match_Analysis!$A$2:$A$8,MI_Match_Analysis!$F$2:$F$8,"Not Found")</f>
        <v>Not Found</v>
      </c>
    </row>
    <row r="12569" spans="1:20" hidden="1" x14ac:dyDescent="0.3">
      <c r="A12569">
        <v>54</v>
      </c>
      <c r="B12569" s="1">
        <v>46152</v>
      </c>
      <c r="C12569" t="s">
        <v>162</v>
      </c>
      <c r="D12569" t="s">
        <v>320</v>
      </c>
      <c r="E12569" t="s">
        <v>24</v>
      </c>
      <c r="F12569" t="s">
        <v>34</v>
      </c>
      <c r="G12569">
        <v>2</v>
      </c>
      <c r="H12569">
        <v>11.2</v>
      </c>
      <c r="I12569" t="s">
        <v>92</v>
      </c>
      <c r="J12569" t="s">
        <v>183</v>
      </c>
      <c r="K12569">
        <v>6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 t="s">
        <v>83</v>
      </c>
      <c r="R12569" t="s">
        <v>83</v>
      </c>
      <c r="S12569" t="s">
        <v>83</v>
      </c>
      <c r="T12569" t="str">
        <f>_xlfn.XLOOKUP(A12569,MI_Match_Analysis!$A$2:$A$8,MI_Match_Analysis!$F$2:$F$8,"Not Found")</f>
        <v>Not Found</v>
      </c>
    </row>
    <row r="12570" spans="1:20" hidden="1" x14ac:dyDescent="0.3">
      <c r="A12570">
        <v>54</v>
      </c>
      <c r="B12570" s="1">
        <v>46152</v>
      </c>
      <c r="C12570" t="s">
        <v>162</v>
      </c>
      <c r="D12570" t="s">
        <v>320</v>
      </c>
      <c r="E12570" t="s">
        <v>24</v>
      </c>
      <c r="F12570" t="s">
        <v>34</v>
      </c>
      <c r="G12570">
        <v>2</v>
      </c>
      <c r="H12570">
        <v>11.3</v>
      </c>
      <c r="I12570" t="s">
        <v>92</v>
      </c>
      <c r="J12570" t="s">
        <v>183</v>
      </c>
      <c r="K12570">
        <v>1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 t="s">
        <v>83</v>
      </c>
      <c r="R12570" t="s">
        <v>83</v>
      </c>
      <c r="S12570" t="s">
        <v>83</v>
      </c>
      <c r="T12570" t="str">
        <f>_xlfn.XLOOKUP(A12570,MI_Match_Analysis!$A$2:$A$8,MI_Match_Analysis!$F$2:$F$8,"Not Found")</f>
        <v>Not Found</v>
      </c>
    </row>
    <row r="12571" spans="1:20" hidden="1" x14ac:dyDescent="0.3">
      <c r="A12571">
        <v>54</v>
      </c>
      <c r="B12571" s="1">
        <v>46152</v>
      </c>
      <c r="C12571" t="s">
        <v>162</v>
      </c>
      <c r="D12571" t="s">
        <v>320</v>
      </c>
      <c r="E12571" t="s">
        <v>24</v>
      </c>
      <c r="F12571" t="s">
        <v>34</v>
      </c>
      <c r="G12571">
        <v>2</v>
      </c>
      <c r="H12571">
        <v>11.4</v>
      </c>
      <c r="I12571" t="s">
        <v>291</v>
      </c>
      <c r="J12571" t="s">
        <v>183</v>
      </c>
      <c r="K12571">
        <v>1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 t="s">
        <v>83</v>
      </c>
      <c r="R12571" t="s">
        <v>83</v>
      </c>
      <c r="S12571" t="s">
        <v>83</v>
      </c>
      <c r="T12571" t="str">
        <f>_xlfn.XLOOKUP(A12571,MI_Match_Analysis!$A$2:$A$8,MI_Match_Analysis!$F$2:$F$8,"Not Found")</f>
        <v>Not Found</v>
      </c>
    </row>
    <row r="12572" spans="1:20" hidden="1" x14ac:dyDescent="0.3">
      <c r="A12572">
        <v>54</v>
      </c>
      <c r="B12572" s="1">
        <v>46152</v>
      </c>
      <c r="C12572" t="s">
        <v>162</v>
      </c>
      <c r="D12572" t="s">
        <v>320</v>
      </c>
      <c r="E12572" t="s">
        <v>24</v>
      </c>
      <c r="F12572" t="s">
        <v>34</v>
      </c>
      <c r="G12572">
        <v>2</v>
      </c>
      <c r="H12572">
        <v>11.5</v>
      </c>
      <c r="I12572" t="s">
        <v>92</v>
      </c>
      <c r="J12572" t="s">
        <v>183</v>
      </c>
      <c r="K12572">
        <v>1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 t="s">
        <v>83</v>
      </c>
      <c r="R12572" t="s">
        <v>83</v>
      </c>
      <c r="S12572" t="s">
        <v>83</v>
      </c>
      <c r="T12572" t="str">
        <f>_xlfn.XLOOKUP(A12572,MI_Match_Analysis!$A$2:$A$8,MI_Match_Analysis!$F$2:$F$8,"Not Found")</f>
        <v>Not Found</v>
      </c>
    </row>
    <row r="12573" spans="1:20" hidden="1" x14ac:dyDescent="0.3">
      <c r="A12573">
        <v>54</v>
      </c>
      <c r="B12573" s="1">
        <v>46152</v>
      </c>
      <c r="C12573" t="s">
        <v>162</v>
      </c>
      <c r="D12573" t="s">
        <v>320</v>
      </c>
      <c r="E12573" t="s">
        <v>24</v>
      </c>
      <c r="F12573" t="s">
        <v>34</v>
      </c>
      <c r="G12573">
        <v>2</v>
      </c>
      <c r="H12573">
        <v>11.6</v>
      </c>
      <c r="I12573" t="s">
        <v>291</v>
      </c>
      <c r="J12573" t="s">
        <v>183</v>
      </c>
      <c r="K12573">
        <v>1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 t="s">
        <v>83</v>
      </c>
      <c r="R12573" t="s">
        <v>83</v>
      </c>
      <c r="S12573" t="s">
        <v>83</v>
      </c>
      <c r="T12573" t="str">
        <f>_xlfn.XLOOKUP(A12573,MI_Match_Analysis!$A$2:$A$8,MI_Match_Analysis!$F$2:$F$8,"Not Found")</f>
        <v>Not Found</v>
      </c>
    </row>
    <row r="12574" spans="1:20" hidden="1" x14ac:dyDescent="0.3">
      <c r="A12574">
        <v>54</v>
      </c>
      <c r="B12574" s="1">
        <v>46152</v>
      </c>
      <c r="C12574" t="s">
        <v>162</v>
      </c>
      <c r="D12574" t="s">
        <v>320</v>
      </c>
      <c r="E12574" t="s">
        <v>24</v>
      </c>
      <c r="F12574" t="s">
        <v>34</v>
      </c>
      <c r="G12574">
        <v>2</v>
      </c>
      <c r="H12574">
        <v>12.1</v>
      </c>
      <c r="I12574" t="s">
        <v>291</v>
      </c>
      <c r="J12574" t="s">
        <v>246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 t="s">
        <v>165</v>
      </c>
      <c r="R12574" t="s">
        <v>291</v>
      </c>
      <c r="S12574" t="s">
        <v>126</v>
      </c>
      <c r="T12574" t="str">
        <f>_xlfn.XLOOKUP(A12574,MI_Match_Analysis!$A$2:$A$8,MI_Match_Analysis!$F$2:$F$8,"Not Found")</f>
        <v>Not Found</v>
      </c>
    </row>
    <row r="12575" spans="1:20" hidden="1" x14ac:dyDescent="0.3">
      <c r="A12575">
        <v>54</v>
      </c>
      <c r="B12575" s="1">
        <v>46152</v>
      </c>
      <c r="C12575" t="s">
        <v>162</v>
      </c>
      <c r="D12575" t="s">
        <v>320</v>
      </c>
      <c r="E12575" t="s">
        <v>24</v>
      </c>
      <c r="F12575" t="s">
        <v>34</v>
      </c>
      <c r="G12575">
        <v>2</v>
      </c>
      <c r="H12575">
        <v>12.2</v>
      </c>
      <c r="I12575" t="s">
        <v>166</v>
      </c>
      <c r="J12575" t="s">
        <v>246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 t="s">
        <v>83</v>
      </c>
      <c r="R12575" t="s">
        <v>83</v>
      </c>
      <c r="S12575" t="s">
        <v>83</v>
      </c>
      <c r="T12575" t="str">
        <f>_xlfn.XLOOKUP(A12575,MI_Match_Analysis!$A$2:$A$8,MI_Match_Analysis!$F$2:$F$8,"Not Found")</f>
        <v>Not Found</v>
      </c>
    </row>
    <row r="12576" spans="1:20" hidden="1" x14ac:dyDescent="0.3">
      <c r="A12576">
        <v>54</v>
      </c>
      <c r="B12576" s="1">
        <v>46152</v>
      </c>
      <c r="C12576" t="s">
        <v>162</v>
      </c>
      <c r="D12576" t="s">
        <v>320</v>
      </c>
      <c r="E12576" t="s">
        <v>24</v>
      </c>
      <c r="F12576" t="s">
        <v>34</v>
      </c>
      <c r="G12576">
        <v>2</v>
      </c>
      <c r="H12576">
        <v>12.3</v>
      </c>
      <c r="I12576" t="s">
        <v>166</v>
      </c>
      <c r="J12576" t="s">
        <v>246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 t="s">
        <v>83</v>
      </c>
      <c r="R12576" t="s">
        <v>83</v>
      </c>
      <c r="S12576" t="s">
        <v>83</v>
      </c>
      <c r="T12576" t="str">
        <f>_xlfn.XLOOKUP(A12576,MI_Match_Analysis!$A$2:$A$8,MI_Match_Analysis!$F$2:$F$8,"Not Found")</f>
        <v>Not Found</v>
      </c>
    </row>
    <row r="12577" spans="1:20" hidden="1" x14ac:dyDescent="0.3">
      <c r="A12577">
        <v>54</v>
      </c>
      <c r="B12577" s="1">
        <v>46152</v>
      </c>
      <c r="C12577" t="s">
        <v>162</v>
      </c>
      <c r="D12577" t="s">
        <v>320</v>
      </c>
      <c r="E12577" t="s">
        <v>24</v>
      </c>
      <c r="F12577" t="s">
        <v>34</v>
      </c>
      <c r="G12577">
        <v>2</v>
      </c>
      <c r="H12577">
        <v>12.4</v>
      </c>
      <c r="I12577" t="s">
        <v>166</v>
      </c>
      <c r="J12577" t="s">
        <v>246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 t="s">
        <v>83</v>
      </c>
      <c r="R12577" t="s">
        <v>83</v>
      </c>
      <c r="S12577" t="s">
        <v>83</v>
      </c>
      <c r="T12577" t="str">
        <f>_xlfn.XLOOKUP(A12577,MI_Match_Analysis!$A$2:$A$8,MI_Match_Analysis!$F$2:$F$8,"Not Found")</f>
        <v>Not Found</v>
      </c>
    </row>
    <row r="12578" spans="1:20" hidden="1" x14ac:dyDescent="0.3">
      <c r="A12578">
        <v>54</v>
      </c>
      <c r="B12578" s="1">
        <v>46152</v>
      </c>
      <c r="C12578" t="s">
        <v>162</v>
      </c>
      <c r="D12578" t="s">
        <v>320</v>
      </c>
      <c r="E12578" t="s">
        <v>24</v>
      </c>
      <c r="F12578" t="s">
        <v>34</v>
      </c>
      <c r="G12578">
        <v>2</v>
      </c>
      <c r="H12578">
        <v>12.5</v>
      </c>
      <c r="I12578" t="s">
        <v>166</v>
      </c>
      <c r="J12578" t="s">
        <v>246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 t="s">
        <v>83</v>
      </c>
      <c r="R12578" t="s">
        <v>83</v>
      </c>
      <c r="S12578" t="s">
        <v>83</v>
      </c>
      <c r="T12578" t="str">
        <f>_xlfn.XLOOKUP(A12578,MI_Match_Analysis!$A$2:$A$8,MI_Match_Analysis!$F$2:$F$8,"Not Found")</f>
        <v>Not Found</v>
      </c>
    </row>
    <row r="12579" spans="1:20" hidden="1" x14ac:dyDescent="0.3">
      <c r="A12579">
        <v>54</v>
      </c>
      <c r="B12579" s="1">
        <v>46152</v>
      </c>
      <c r="C12579" t="s">
        <v>162</v>
      </c>
      <c r="D12579" t="s">
        <v>320</v>
      </c>
      <c r="E12579" t="s">
        <v>24</v>
      </c>
      <c r="F12579" t="s">
        <v>34</v>
      </c>
      <c r="G12579">
        <v>2</v>
      </c>
      <c r="H12579">
        <v>12.6</v>
      </c>
      <c r="I12579" t="s">
        <v>166</v>
      </c>
      <c r="J12579" t="s">
        <v>246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 t="s">
        <v>83</v>
      </c>
      <c r="R12579" t="s">
        <v>83</v>
      </c>
      <c r="S12579" t="s">
        <v>83</v>
      </c>
      <c r="T12579" t="str">
        <f>_xlfn.XLOOKUP(A12579,MI_Match_Analysis!$A$2:$A$8,MI_Match_Analysis!$F$2:$F$8,"Not Found")</f>
        <v>Not Found</v>
      </c>
    </row>
    <row r="12580" spans="1:20" hidden="1" x14ac:dyDescent="0.3">
      <c r="A12580">
        <v>54</v>
      </c>
      <c r="B12580" s="1">
        <v>46152</v>
      </c>
      <c r="C12580" t="s">
        <v>162</v>
      </c>
      <c r="D12580" t="s">
        <v>320</v>
      </c>
      <c r="E12580" t="s">
        <v>24</v>
      </c>
      <c r="F12580" t="s">
        <v>34</v>
      </c>
      <c r="G12580">
        <v>2</v>
      </c>
      <c r="H12580">
        <v>13.1</v>
      </c>
      <c r="I12580" t="s">
        <v>92</v>
      </c>
      <c r="J12580" t="s">
        <v>321</v>
      </c>
      <c r="K12580">
        <v>1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 t="s">
        <v>83</v>
      </c>
      <c r="R12580" t="s">
        <v>83</v>
      </c>
      <c r="S12580" t="s">
        <v>83</v>
      </c>
      <c r="T12580" t="str">
        <f>_xlfn.XLOOKUP(A12580,MI_Match_Analysis!$A$2:$A$8,MI_Match_Analysis!$F$2:$F$8,"Not Found")</f>
        <v>Not Found</v>
      </c>
    </row>
    <row r="12581" spans="1:20" hidden="1" x14ac:dyDescent="0.3">
      <c r="A12581">
        <v>54</v>
      </c>
      <c r="B12581" s="1">
        <v>46152</v>
      </c>
      <c r="C12581" t="s">
        <v>162</v>
      </c>
      <c r="D12581" t="s">
        <v>320</v>
      </c>
      <c r="E12581" t="s">
        <v>24</v>
      </c>
      <c r="F12581" t="s">
        <v>34</v>
      </c>
      <c r="G12581">
        <v>2</v>
      </c>
      <c r="H12581">
        <v>13.2</v>
      </c>
      <c r="I12581" t="s">
        <v>166</v>
      </c>
      <c r="J12581" t="s">
        <v>321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 t="s">
        <v>83</v>
      </c>
      <c r="R12581" t="s">
        <v>83</v>
      </c>
      <c r="S12581" t="s">
        <v>83</v>
      </c>
      <c r="T12581" t="str">
        <f>_xlfn.XLOOKUP(A12581,MI_Match_Analysis!$A$2:$A$8,MI_Match_Analysis!$F$2:$F$8,"Not Found")</f>
        <v>Not Found</v>
      </c>
    </row>
    <row r="12582" spans="1:20" hidden="1" x14ac:dyDescent="0.3">
      <c r="A12582">
        <v>54</v>
      </c>
      <c r="B12582" s="1">
        <v>46152</v>
      </c>
      <c r="C12582" t="s">
        <v>162</v>
      </c>
      <c r="D12582" t="s">
        <v>320</v>
      </c>
      <c r="E12582" t="s">
        <v>24</v>
      </c>
      <c r="F12582" t="s">
        <v>34</v>
      </c>
      <c r="G12582">
        <v>2</v>
      </c>
      <c r="H12582">
        <v>13.3</v>
      </c>
      <c r="I12582" t="s">
        <v>166</v>
      </c>
      <c r="J12582" t="s">
        <v>321</v>
      </c>
      <c r="K12582">
        <v>6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 t="s">
        <v>83</v>
      </c>
      <c r="R12582" t="s">
        <v>83</v>
      </c>
      <c r="S12582" t="s">
        <v>83</v>
      </c>
      <c r="T12582" t="str">
        <f>_xlfn.XLOOKUP(A12582,MI_Match_Analysis!$A$2:$A$8,MI_Match_Analysis!$F$2:$F$8,"Not Found")</f>
        <v>Not Found</v>
      </c>
    </row>
    <row r="12583" spans="1:20" hidden="1" x14ac:dyDescent="0.3">
      <c r="A12583">
        <v>54</v>
      </c>
      <c r="B12583" s="1">
        <v>46152</v>
      </c>
      <c r="C12583" t="s">
        <v>162</v>
      </c>
      <c r="D12583" t="s">
        <v>320</v>
      </c>
      <c r="E12583" t="s">
        <v>24</v>
      </c>
      <c r="F12583" t="s">
        <v>34</v>
      </c>
      <c r="G12583">
        <v>2</v>
      </c>
      <c r="H12583">
        <v>13.4</v>
      </c>
      <c r="I12583" t="s">
        <v>166</v>
      </c>
      <c r="J12583" t="s">
        <v>321</v>
      </c>
      <c r="K12583">
        <v>1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 t="s">
        <v>83</v>
      </c>
      <c r="R12583" t="s">
        <v>83</v>
      </c>
      <c r="S12583" t="s">
        <v>83</v>
      </c>
      <c r="T12583" t="str">
        <f>_xlfn.XLOOKUP(A12583,MI_Match_Analysis!$A$2:$A$8,MI_Match_Analysis!$F$2:$F$8,"Not Found")</f>
        <v>Not Found</v>
      </c>
    </row>
    <row r="12584" spans="1:20" hidden="1" x14ac:dyDescent="0.3">
      <c r="A12584">
        <v>54</v>
      </c>
      <c r="B12584" s="1">
        <v>46152</v>
      </c>
      <c r="C12584" t="s">
        <v>162</v>
      </c>
      <c r="D12584" t="s">
        <v>320</v>
      </c>
      <c r="E12584" t="s">
        <v>24</v>
      </c>
      <c r="F12584" t="s">
        <v>34</v>
      </c>
      <c r="G12584">
        <v>2</v>
      </c>
      <c r="H12584">
        <v>13.5</v>
      </c>
      <c r="I12584" t="s">
        <v>92</v>
      </c>
      <c r="J12584" t="s">
        <v>321</v>
      </c>
      <c r="K12584">
        <v>4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 t="s">
        <v>83</v>
      </c>
      <c r="R12584" t="s">
        <v>83</v>
      </c>
      <c r="S12584" t="s">
        <v>83</v>
      </c>
      <c r="T12584" t="str">
        <f>_xlfn.XLOOKUP(A12584,MI_Match_Analysis!$A$2:$A$8,MI_Match_Analysis!$F$2:$F$8,"Not Found")</f>
        <v>Not Found</v>
      </c>
    </row>
    <row r="12585" spans="1:20" hidden="1" x14ac:dyDescent="0.3">
      <c r="A12585">
        <v>54</v>
      </c>
      <c r="B12585" s="1">
        <v>46152</v>
      </c>
      <c r="C12585" t="s">
        <v>162</v>
      </c>
      <c r="D12585" t="s">
        <v>320</v>
      </c>
      <c r="E12585" t="s">
        <v>24</v>
      </c>
      <c r="F12585" t="s">
        <v>34</v>
      </c>
      <c r="G12585">
        <v>2</v>
      </c>
      <c r="H12585">
        <v>13.6</v>
      </c>
      <c r="I12585" t="s">
        <v>92</v>
      </c>
      <c r="J12585" t="s">
        <v>321</v>
      </c>
      <c r="K12585">
        <v>0</v>
      </c>
      <c r="L12585">
        <v>1</v>
      </c>
      <c r="M12585">
        <v>1</v>
      </c>
      <c r="N12585">
        <v>0</v>
      </c>
      <c r="O12585">
        <v>0</v>
      </c>
      <c r="P12585">
        <v>0</v>
      </c>
      <c r="Q12585" t="s">
        <v>83</v>
      </c>
      <c r="R12585" t="s">
        <v>83</v>
      </c>
      <c r="S12585" t="s">
        <v>83</v>
      </c>
      <c r="T12585" t="str">
        <f>_xlfn.XLOOKUP(A12585,MI_Match_Analysis!$A$2:$A$8,MI_Match_Analysis!$F$2:$F$8,"Not Found")</f>
        <v>Not Found</v>
      </c>
    </row>
    <row r="12586" spans="1:20" hidden="1" x14ac:dyDescent="0.3">
      <c r="A12586">
        <v>54</v>
      </c>
      <c r="B12586" s="1">
        <v>46152</v>
      </c>
      <c r="C12586" t="s">
        <v>162</v>
      </c>
      <c r="D12586" t="s">
        <v>320</v>
      </c>
      <c r="E12586" t="s">
        <v>24</v>
      </c>
      <c r="F12586" t="s">
        <v>34</v>
      </c>
      <c r="G12586">
        <v>2</v>
      </c>
      <c r="H12586">
        <v>13.6</v>
      </c>
      <c r="I12586" t="s">
        <v>92</v>
      </c>
      <c r="J12586" t="s">
        <v>321</v>
      </c>
      <c r="K12586">
        <v>2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 t="s">
        <v>83</v>
      </c>
      <c r="R12586" t="s">
        <v>83</v>
      </c>
      <c r="S12586" t="s">
        <v>83</v>
      </c>
      <c r="T12586" t="str">
        <f>_xlfn.XLOOKUP(A12586,MI_Match_Analysis!$A$2:$A$8,MI_Match_Analysis!$F$2:$F$8,"Not Found")</f>
        <v>Not Found</v>
      </c>
    </row>
    <row r="12587" spans="1:20" hidden="1" x14ac:dyDescent="0.3">
      <c r="A12587">
        <v>54</v>
      </c>
      <c r="B12587" s="1">
        <v>46152</v>
      </c>
      <c r="C12587" t="s">
        <v>162</v>
      </c>
      <c r="D12587" t="s">
        <v>320</v>
      </c>
      <c r="E12587" t="s">
        <v>24</v>
      </c>
      <c r="F12587" t="s">
        <v>34</v>
      </c>
      <c r="G12587">
        <v>2</v>
      </c>
      <c r="H12587">
        <v>14.1</v>
      </c>
      <c r="I12587" t="s">
        <v>166</v>
      </c>
      <c r="J12587" t="s">
        <v>184</v>
      </c>
      <c r="K12587">
        <v>4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 t="s">
        <v>83</v>
      </c>
      <c r="R12587" t="s">
        <v>83</v>
      </c>
      <c r="S12587" t="s">
        <v>83</v>
      </c>
      <c r="T12587" t="str">
        <f>_xlfn.XLOOKUP(A12587,MI_Match_Analysis!$A$2:$A$8,MI_Match_Analysis!$F$2:$F$8,"Not Found")</f>
        <v>Not Found</v>
      </c>
    </row>
    <row r="12588" spans="1:20" hidden="1" x14ac:dyDescent="0.3">
      <c r="A12588">
        <v>54</v>
      </c>
      <c r="B12588" s="1">
        <v>46152</v>
      </c>
      <c r="C12588" t="s">
        <v>162</v>
      </c>
      <c r="D12588" t="s">
        <v>320</v>
      </c>
      <c r="E12588" t="s">
        <v>24</v>
      </c>
      <c r="F12588" t="s">
        <v>34</v>
      </c>
      <c r="G12588">
        <v>2</v>
      </c>
      <c r="H12588">
        <v>14.2</v>
      </c>
      <c r="I12588" t="s">
        <v>166</v>
      </c>
      <c r="J12588" t="s">
        <v>184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 t="s">
        <v>83</v>
      </c>
      <c r="R12588" t="s">
        <v>83</v>
      </c>
      <c r="S12588" t="s">
        <v>83</v>
      </c>
      <c r="T12588" t="str">
        <f>_xlfn.XLOOKUP(A12588,MI_Match_Analysis!$A$2:$A$8,MI_Match_Analysis!$F$2:$F$8,"Not Found")</f>
        <v>Not Found</v>
      </c>
    </row>
    <row r="12589" spans="1:20" hidden="1" x14ac:dyDescent="0.3">
      <c r="A12589">
        <v>54</v>
      </c>
      <c r="B12589" s="1">
        <v>46152</v>
      </c>
      <c r="C12589" t="s">
        <v>162</v>
      </c>
      <c r="D12589" t="s">
        <v>320</v>
      </c>
      <c r="E12589" t="s">
        <v>24</v>
      </c>
      <c r="F12589" t="s">
        <v>34</v>
      </c>
      <c r="G12589">
        <v>2</v>
      </c>
      <c r="H12589">
        <v>14.3</v>
      </c>
      <c r="I12589" t="s">
        <v>92</v>
      </c>
      <c r="J12589" t="s">
        <v>184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 t="s">
        <v>83</v>
      </c>
      <c r="R12589" t="s">
        <v>83</v>
      </c>
      <c r="S12589" t="s">
        <v>83</v>
      </c>
      <c r="T12589" t="str">
        <f>_xlfn.XLOOKUP(A12589,MI_Match_Analysis!$A$2:$A$8,MI_Match_Analysis!$F$2:$F$8,"Not Found")</f>
        <v>Not Found</v>
      </c>
    </row>
    <row r="12590" spans="1:20" hidden="1" x14ac:dyDescent="0.3">
      <c r="A12590">
        <v>54</v>
      </c>
      <c r="B12590" s="1">
        <v>46152</v>
      </c>
      <c r="C12590" t="s">
        <v>162</v>
      </c>
      <c r="D12590" t="s">
        <v>320</v>
      </c>
      <c r="E12590" t="s">
        <v>24</v>
      </c>
      <c r="F12590" t="s">
        <v>34</v>
      </c>
      <c r="G12590">
        <v>2</v>
      </c>
      <c r="H12590">
        <v>14.4</v>
      </c>
      <c r="I12590" t="s">
        <v>92</v>
      </c>
      <c r="J12590" t="s">
        <v>184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 t="s">
        <v>83</v>
      </c>
      <c r="R12590" t="s">
        <v>83</v>
      </c>
      <c r="S12590" t="s">
        <v>83</v>
      </c>
      <c r="T12590" t="str">
        <f>_xlfn.XLOOKUP(A12590,MI_Match_Analysis!$A$2:$A$8,MI_Match_Analysis!$F$2:$F$8,"Not Found")</f>
        <v>Not Found</v>
      </c>
    </row>
    <row r="12591" spans="1:20" hidden="1" x14ac:dyDescent="0.3">
      <c r="A12591">
        <v>54</v>
      </c>
      <c r="B12591" s="1">
        <v>46152</v>
      </c>
      <c r="C12591" t="s">
        <v>162</v>
      </c>
      <c r="D12591" t="s">
        <v>320</v>
      </c>
      <c r="E12591" t="s">
        <v>24</v>
      </c>
      <c r="F12591" t="s">
        <v>34</v>
      </c>
      <c r="G12591">
        <v>2</v>
      </c>
      <c r="H12591">
        <v>14.5</v>
      </c>
      <c r="I12591" t="s">
        <v>92</v>
      </c>
      <c r="J12591" t="s">
        <v>184</v>
      </c>
      <c r="K12591">
        <v>2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 t="s">
        <v>83</v>
      </c>
      <c r="R12591" t="s">
        <v>83</v>
      </c>
      <c r="S12591" t="s">
        <v>83</v>
      </c>
      <c r="T12591" t="str">
        <f>_xlfn.XLOOKUP(A12591,MI_Match_Analysis!$A$2:$A$8,MI_Match_Analysis!$F$2:$F$8,"Not Found")</f>
        <v>Not Found</v>
      </c>
    </row>
    <row r="12592" spans="1:20" hidden="1" x14ac:dyDescent="0.3">
      <c r="A12592">
        <v>54</v>
      </c>
      <c r="B12592" s="1">
        <v>46152</v>
      </c>
      <c r="C12592" t="s">
        <v>162</v>
      </c>
      <c r="D12592" t="s">
        <v>320</v>
      </c>
      <c r="E12592" t="s">
        <v>24</v>
      </c>
      <c r="F12592" t="s">
        <v>34</v>
      </c>
      <c r="G12592">
        <v>2</v>
      </c>
      <c r="H12592">
        <v>14.6</v>
      </c>
      <c r="I12592" t="s">
        <v>92</v>
      </c>
      <c r="J12592" t="s">
        <v>184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 t="s">
        <v>83</v>
      </c>
      <c r="R12592" t="s">
        <v>83</v>
      </c>
      <c r="S12592" t="s">
        <v>83</v>
      </c>
      <c r="T12592" t="str">
        <f>_xlfn.XLOOKUP(A12592,MI_Match_Analysis!$A$2:$A$8,MI_Match_Analysis!$F$2:$F$8,"Not Found")</f>
        <v>Not Found</v>
      </c>
    </row>
    <row r="12593" spans="1:20" hidden="1" x14ac:dyDescent="0.3">
      <c r="A12593">
        <v>54</v>
      </c>
      <c r="B12593" s="1">
        <v>46152</v>
      </c>
      <c r="C12593" t="s">
        <v>162</v>
      </c>
      <c r="D12593" t="s">
        <v>320</v>
      </c>
      <c r="E12593" t="s">
        <v>24</v>
      </c>
      <c r="F12593" t="s">
        <v>34</v>
      </c>
      <c r="G12593">
        <v>2</v>
      </c>
      <c r="H12593">
        <v>15.1</v>
      </c>
      <c r="I12593" t="s">
        <v>92</v>
      </c>
      <c r="J12593" t="s">
        <v>246</v>
      </c>
      <c r="K12593">
        <v>6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 t="s">
        <v>83</v>
      </c>
      <c r="R12593" t="s">
        <v>83</v>
      </c>
      <c r="S12593" t="s">
        <v>83</v>
      </c>
      <c r="T12593" t="str">
        <f>_xlfn.XLOOKUP(A12593,MI_Match_Analysis!$A$2:$A$8,MI_Match_Analysis!$F$2:$F$8,"Not Found")</f>
        <v>Not Found</v>
      </c>
    </row>
    <row r="12594" spans="1:20" hidden="1" x14ac:dyDescent="0.3">
      <c r="A12594">
        <v>54</v>
      </c>
      <c r="B12594" s="1">
        <v>46152</v>
      </c>
      <c r="C12594" t="s">
        <v>162</v>
      </c>
      <c r="D12594" t="s">
        <v>320</v>
      </c>
      <c r="E12594" t="s">
        <v>24</v>
      </c>
      <c r="F12594" t="s">
        <v>34</v>
      </c>
      <c r="G12594">
        <v>2</v>
      </c>
      <c r="H12594">
        <v>15.2</v>
      </c>
      <c r="I12594" t="s">
        <v>92</v>
      </c>
      <c r="J12594" t="s">
        <v>246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 t="s">
        <v>83</v>
      </c>
      <c r="R12594" t="s">
        <v>83</v>
      </c>
      <c r="S12594" t="s">
        <v>83</v>
      </c>
      <c r="T12594" t="str">
        <f>_xlfn.XLOOKUP(A12594,MI_Match_Analysis!$A$2:$A$8,MI_Match_Analysis!$F$2:$F$8,"Not Found")</f>
        <v>Not Found</v>
      </c>
    </row>
    <row r="12595" spans="1:20" hidden="1" x14ac:dyDescent="0.3">
      <c r="A12595">
        <v>54</v>
      </c>
      <c r="B12595" s="1">
        <v>46152</v>
      </c>
      <c r="C12595" t="s">
        <v>162</v>
      </c>
      <c r="D12595" t="s">
        <v>320</v>
      </c>
      <c r="E12595" t="s">
        <v>24</v>
      </c>
      <c r="F12595" t="s">
        <v>34</v>
      </c>
      <c r="G12595">
        <v>2</v>
      </c>
      <c r="H12595">
        <v>15.3</v>
      </c>
      <c r="I12595" t="s">
        <v>92</v>
      </c>
      <c r="J12595" t="s">
        <v>246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 t="s">
        <v>83</v>
      </c>
      <c r="R12595" t="s">
        <v>83</v>
      </c>
      <c r="S12595" t="s">
        <v>83</v>
      </c>
      <c r="T12595" t="str">
        <f>_xlfn.XLOOKUP(A12595,MI_Match_Analysis!$A$2:$A$8,MI_Match_Analysis!$F$2:$F$8,"Not Found")</f>
        <v>Not Found</v>
      </c>
    </row>
    <row r="12596" spans="1:20" hidden="1" x14ac:dyDescent="0.3">
      <c r="A12596">
        <v>54</v>
      </c>
      <c r="B12596" s="1">
        <v>46152</v>
      </c>
      <c r="C12596" t="s">
        <v>162</v>
      </c>
      <c r="D12596" t="s">
        <v>320</v>
      </c>
      <c r="E12596" t="s">
        <v>24</v>
      </c>
      <c r="F12596" t="s">
        <v>34</v>
      </c>
      <c r="G12596">
        <v>2</v>
      </c>
      <c r="H12596">
        <v>15.4</v>
      </c>
      <c r="I12596" t="s">
        <v>166</v>
      </c>
      <c r="J12596" t="s">
        <v>246</v>
      </c>
      <c r="K12596">
        <v>6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 t="s">
        <v>83</v>
      </c>
      <c r="R12596" t="s">
        <v>83</v>
      </c>
      <c r="S12596" t="s">
        <v>83</v>
      </c>
      <c r="T12596" t="str">
        <f>_xlfn.XLOOKUP(A12596,MI_Match_Analysis!$A$2:$A$8,MI_Match_Analysis!$F$2:$F$8,"Not Found")</f>
        <v>Not Found</v>
      </c>
    </row>
    <row r="12597" spans="1:20" hidden="1" x14ac:dyDescent="0.3">
      <c r="A12597">
        <v>54</v>
      </c>
      <c r="B12597" s="1">
        <v>46152</v>
      </c>
      <c r="C12597" t="s">
        <v>162</v>
      </c>
      <c r="D12597" t="s">
        <v>320</v>
      </c>
      <c r="E12597" t="s">
        <v>24</v>
      </c>
      <c r="F12597" t="s">
        <v>34</v>
      </c>
      <c r="G12597">
        <v>2</v>
      </c>
      <c r="H12597">
        <v>15.5</v>
      </c>
      <c r="I12597" t="s">
        <v>166</v>
      </c>
      <c r="J12597" t="s">
        <v>246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 t="s">
        <v>165</v>
      </c>
      <c r="R12597" t="s">
        <v>166</v>
      </c>
      <c r="S12597" t="s">
        <v>197</v>
      </c>
      <c r="T12597" t="str">
        <f>_xlfn.XLOOKUP(A12597,MI_Match_Analysis!$A$2:$A$8,MI_Match_Analysis!$F$2:$F$8,"Not Found")</f>
        <v>Not Found</v>
      </c>
    </row>
    <row r="12598" spans="1:20" hidden="1" x14ac:dyDescent="0.3">
      <c r="A12598">
        <v>54</v>
      </c>
      <c r="B12598" s="1">
        <v>46152</v>
      </c>
      <c r="C12598" t="s">
        <v>162</v>
      </c>
      <c r="D12598" t="s">
        <v>320</v>
      </c>
      <c r="E12598" t="s">
        <v>24</v>
      </c>
      <c r="F12598" t="s">
        <v>34</v>
      </c>
      <c r="G12598">
        <v>2</v>
      </c>
      <c r="H12598">
        <v>15.6</v>
      </c>
      <c r="I12598" t="s">
        <v>79</v>
      </c>
      <c r="J12598" t="s">
        <v>246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 t="s">
        <v>165</v>
      </c>
      <c r="R12598" t="s">
        <v>79</v>
      </c>
      <c r="S12598" t="s">
        <v>37</v>
      </c>
      <c r="T12598" t="str">
        <f>_xlfn.XLOOKUP(A12598,MI_Match_Analysis!$A$2:$A$8,MI_Match_Analysis!$F$2:$F$8,"Not Found")</f>
        <v>Not Found</v>
      </c>
    </row>
    <row r="12599" spans="1:20" hidden="1" x14ac:dyDescent="0.3">
      <c r="A12599">
        <v>54</v>
      </c>
      <c r="B12599" s="1">
        <v>46152</v>
      </c>
      <c r="C12599" t="s">
        <v>162</v>
      </c>
      <c r="D12599" t="s">
        <v>320</v>
      </c>
      <c r="E12599" t="s">
        <v>24</v>
      </c>
      <c r="F12599" t="s">
        <v>34</v>
      </c>
      <c r="G12599">
        <v>2</v>
      </c>
      <c r="H12599">
        <v>16.100000000000001</v>
      </c>
      <c r="I12599" t="s">
        <v>92</v>
      </c>
      <c r="J12599" t="s">
        <v>247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 t="s">
        <v>83</v>
      </c>
      <c r="R12599" t="s">
        <v>83</v>
      </c>
      <c r="S12599" t="s">
        <v>83</v>
      </c>
      <c r="T12599" t="str">
        <f>_xlfn.XLOOKUP(A12599,MI_Match_Analysis!$A$2:$A$8,MI_Match_Analysis!$F$2:$F$8,"Not Found")</f>
        <v>Not Found</v>
      </c>
    </row>
    <row r="12600" spans="1:20" hidden="1" x14ac:dyDescent="0.3">
      <c r="A12600">
        <v>54</v>
      </c>
      <c r="B12600" s="1">
        <v>46152</v>
      </c>
      <c r="C12600" t="s">
        <v>162</v>
      </c>
      <c r="D12600" t="s">
        <v>320</v>
      </c>
      <c r="E12600" t="s">
        <v>24</v>
      </c>
      <c r="F12600" t="s">
        <v>34</v>
      </c>
      <c r="G12600">
        <v>2</v>
      </c>
      <c r="H12600">
        <v>16.100000000000001</v>
      </c>
      <c r="I12600" t="s">
        <v>92</v>
      </c>
      <c r="J12600" t="s">
        <v>247</v>
      </c>
      <c r="K12600">
        <v>0</v>
      </c>
      <c r="L12600">
        <v>1</v>
      </c>
      <c r="M12600">
        <v>1</v>
      </c>
      <c r="N12600">
        <v>0</v>
      </c>
      <c r="O12600">
        <v>0</v>
      </c>
      <c r="P12600">
        <v>0</v>
      </c>
      <c r="Q12600" t="s">
        <v>83</v>
      </c>
      <c r="R12600" t="s">
        <v>83</v>
      </c>
      <c r="S12600" t="s">
        <v>83</v>
      </c>
      <c r="T12600" t="str">
        <f>_xlfn.XLOOKUP(A12600,MI_Match_Analysis!$A$2:$A$8,MI_Match_Analysis!$F$2:$F$8,"Not Found")</f>
        <v>Not Found</v>
      </c>
    </row>
    <row r="12601" spans="1:20" hidden="1" x14ac:dyDescent="0.3">
      <c r="A12601">
        <v>54</v>
      </c>
      <c r="B12601" s="1">
        <v>46152</v>
      </c>
      <c r="C12601" t="s">
        <v>162</v>
      </c>
      <c r="D12601" t="s">
        <v>320</v>
      </c>
      <c r="E12601" t="s">
        <v>24</v>
      </c>
      <c r="F12601" t="s">
        <v>34</v>
      </c>
      <c r="G12601">
        <v>2</v>
      </c>
      <c r="H12601">
        <v>16.2</v>
      </c>
      <c r="I12601" t="s">
        <v>92</v>
      </c>
      <c r="J12601" t="s">
        <v>247</v>
      </c>
      <c r="K12601">
        <v>1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 t="s">
        <v>83</v>
      </c>
      <c r="R12601" t="s">
        <v>83</v>
      </c>
      <c r="S12601" t="s">
        <v>83</v>
      </c>
      <c r="T12601" t="str">
        <f>_xlfn.XLOOKUP(A12601,MI_Match_Analysis!$A$2:$A$8,MI_Match_Analysis!$F$2:$F$8,"Not Found")</f>
        <v>Not Found</v>
      </c>
    </row>
    <row r="12602" spans="1:20" hidden="1" x14ac:dyDescent="0.3">
      <c r="A12602">
        <v>54</v>
      </c>
      <c r="B12602" s="1">
        <v>46152</v>
      </c>
      <c r="C12602" t="s">
        <v>162</v>
      </c>
      <c r="D12602" t="s">
        <v>320</v>
      </c>
      <c r="E12602" t="s">
        <v>24</v>
      </c>
      <c r="F12602" t="s">
        <v>34</v>
      </c>
      <c r="G12602">
        <v>2</v>
      </c>
      <c r="H12602">
        <v>16.3</v>
      </c>
      <c r="I12602" t="s">
        <v>171</v>
      </c>
      <c r="J12602" t="s">
        <v>247</v>
      </c>
      <c r="K12602">
        <v>1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 t="s">
        <v>83</v>
      </c>
      <c r="R12602" t="s">
        <v>83</v>
      </c>
      <c r="S12602" t="s">
        <v>83</v>
      </c>
      <c r="T12602" t="str">
        <f>_xlfn.XLOOKUP(A12602,MI_Match_Analysis!$A$2:$A$8,MI_Match_Analysis!$F$2:$F$8,"Not Found")</f>
        <v>Not Found</v>
      </c>
    </row>
    <row r="12603" spans="1:20" hidden="1" x14ac:dyDescent="0.3">
      <c r="A12603">
        <v>54</v>
      </c>
      <c r="B12603" s="1">
        <v>46152</v>
      </c>
      <c r="C12603" t="s">
        <v>162</v>
      </c>
      <c r="D12603" t="s">
        <v>320</v>
      </c>
      <c r="E12603" t="s">
        <v>24</v>
      </c>
      <c r="F12603" t="s">
        <v>34</v>
      </c>
      <c r="G12603">
        <v>2</v>
      </c>
      <c r="H12603">
        <v>16.399999999999999</v>
      </c>
      <c r="I12603" t="s">
        <v>92</v>
      </c>
      <c r="J12603" t="s">
        <v>247</v>
      </c>
      <c r="K12603">
        <v>1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 t="s">
        <v>83</v>
      </c>
      <c r="R12603" t="s">
        <v>83</v>
      </c>
      <c r="S12603" t="s">
        <v>83</v>
      </c>
      <c r="T12603" t="str">
        <f>_xlfn.XLOOKUP(A12603,MI_Match_Analysis!$A$2:$A$8,MI_Match_Analysis!$F$2:$F$8,"Not Found")</f>
        <v>Not Found</v>
      </c>
    </row>
    <row r="12604" spans="1:20" hidden="1" x14ac:dyDescent="0.3">
      <c r="A12604">
        <v>54</v>
      </c>
      <c r="B12604" s="1">
        <v>46152</v>
      </c>
      <c r="C12604" t="s">
        <v>162</v>
      </c>
      <c r="D12604" t="s">
        <v>320</v>
      </c>
      <c r="E12604" t="s">
        <v>24</v>
      </c>
      <c r="F12604" t="s">
        <v>34</v>
      </c>
      <c r="G12604">
        <v>2</v>
      </c>
      <c r="H12604">
        <v>16.5</v>
      </c>
      <c r="I12604" t="s">
        <v>171</v>
      </c>
      <c r="J12604" t="s">
        <v>247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 t="s">
        <v>83</v>
      </c>
      <c r="R12604" t="s">
        <v>83</v>
      </c>
      <c r="S12604" t="s">
        <v>83</v>
      </c>
      <c r="T12604" t="str">
        <f>_xlfn.XLOOKUP(A12604,MI_Match_Analysis!$A$2:$A$8,MI_Match_Analysis!$F$2:$F$8,"Not Found")</f>
        <v>Not Found</v>
      </c>
    </row>
    <row r="12605" spans="1:20" hidden="1" x14ac:dyDescent="0.3">
      <c r="A12605">
        <v>54</v>
      </c>
      <c r="B12605" s="1">
        <v>46152</v>
      </c>
      <c r="C12605" t="s">
        <v>162</v>
      </c>
      <c r="D12605" t="s">
        <v>320</v>
      </c>
      <c r="E12605" t="s">
        <v>24</v>
      </c>
      <c r="F12605" t="s">
        <v>34</v>
      </c>
      <c r="G12605">
        <v>2</v>
      </c>
      <c r="H12605">
        <v>16.600000000000001</v>
      </c>
      <c r="I12605" t="s">
        <v>92</v>
      </c>
      <c r="J12605" t="s">
        <v>247</v>
      </c>
      <c r="K12605">
        <v>1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 t="s">
        <v>83</v>
      </c>
      <c r="R12605" t="s">
        <v>83</v>
      </c>
      <c r="S12605" t="s">
        <v>83</v>
      </c>
      <c r="T12605" t="str">
        <f>_xlfn.XLOOKUP(A12605,MI_Match_Analysis!$A$2:$A$8,MI_Match_Analysis!$F$2:$F$8,"Not Found")</f>
        <v>Not Found</v>
      </c>
    </row>
    <row r="12606" spans="1:20" hidden="1" x14ac:dyDescent="0.3">
      <c r="A12606">
        <v>54</v>
      </c>
      <c r="B12606" s="1">
        <v>46152</v>
      </c>
      <c r="C12606" t="s">
        <v>162</v>
      </c>
      <c r="D12606" t="s">
        <v>320</v>
      </c>
      <c r="E12606" t="s">
        <v>24</v>
      </c>
      <c r="F12606" t="s">
        <v>34</v>
      </c>
      <c r="G12606">
        <v>2</v>
      </c>
      <c r="H12606">
        <v>17.100000000000001</v>
      </c>
      <c r="I12606" t="s">
        <v>92</v>
      </c>
      <c r="J12606" t="s">
        <v>183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 t="s">
        <v>83</v>
      </c>
      <c r="R12606" t="s">
        <v>83</v>
      </c>
      <c r="S12606" t="s">
        <v>83</v>
      </c>
      <c r="T12606" t="str">
        <f>_xlfn.XLOOKUP(A12606,MI_Match_Analysis!$A$2:$A$8,MI_Match_Analysis!$F$2:$F$8,"Not Found")</f>
        <v>Not Found</v>
      </c>
    </row>
    <row r="12607" spans="1:20" hidden="1" x14ac:dyDescent="0.3">
      <c r="A12607">
        <v>54</v>
      </c>
      <c r="B12607" s="1">
        <v>46152</v>
      </c>
      <c r="C12607" t="s">
        <v>162</v>
      </c>
      <c r="D12607" t="s">
        <v>320</v>
      </c>
      <c r="E12607" t="s">
        <v>24</v>
      </c>
      <c r="F12607" t="s">
        <v>34</v>
      </c>
      <c r="G12607">
        <v>2</v>
      </c>
      <c r="H12607">
        <v>17.2</v>
      </c>
      <c r="I12607" t="s">
        <v>92</v>
      </c>
      <c r="J12607" t="s">
        <v>183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 t="s">
        <v>83</v>
      </c>
      <c r="R12607" t="s">
        <v>83</v>
      </c>
      <c r="S12607" t="s">
        <v>83</v>
      </c>
      <c r="T12607" t="str">
        <f>_xlfn.XLOOKUP(A12607,MI_Match_Analysis!$A$2:$A$8,MI_Match_Analysis!$F$2:$F$8,"Not Found")</f>
        <v>Not Found</v>
      </c>
    </row>
    <row r="12608" spans="1:20" hidden="1" x14ac:dyDescent="0.3">
      <c r="A12608">
        <v>54</v>
      </c>
      <c r="B12608" s="1">
        <v>46152</v>
      </c>
      <c r="C12608" t="s">
        <v>162</v>
      </c>
      <c r="D12608" t="s">
        <v>320</v>
      </c>
      <c r="E12608" t="s">
        <v>24</v>
      </c>
      <c r="F12608" t="s">
        <v>34</v>
      </c>
      <c r="G12608">
        <v>2</v>
      </c>
      <c r="H12608">
        <v>17.3</v>
      </c>
      <c r="I12608" t="s">
        <v>92</v>
      </c>
      <c r="J12608" t="s">
        <v>183</v>
      </c>
      <c r="K12608">
        <v>6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 t="s">
        <v>83</v>
      </c>
      <c r="R12608" t="s">
        <v>83</v>
      </c>
      <c r="S12608" t="s">
        <v>83</v>
      </c>
      <c r="T12608" t="str">
        <f>_xlfn.XLOOKUP(A12608,MI_Match_Analysis!$A$2:$A$8,MI_Match_Analysis!$F$2:$F$8,"Not Found")</f>
        <v>Not Found</v>
      </c>
    </row>
    <row r="12609" spans="1:20" hidden="1" x14ac:dyDescent="0.3">
      <c r="A12609">
        <v>54</v>
      </c>
      <c r="B12609" s="1">
        <v>46152</v>
      </c>
      <c r="C12609" t="s">
        <v>162</v>
      </c>
      <c r="D12609" t="s">
        <v>320</v>
      </c>
      <c r="E12609" t="s">
        <v>24</v>
      </c>
      <c r="F12609" t="s">
        <v>34</v>
      </c>
      <c r="G12609">
        <v>2</v>
      </c>
      <c r="H12609">
        <v>17.399999999999999</v>
      </c>
      <c r="I12609" t="s">
        <v>92</v>
      </c>
      <c r="J12609" t="s">
        <v>183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 t="s">
        <v>83</v>
      </c>
      <c r="R12609" t="s">
        <v>83</v>
      </c>
      <c r="S12609" t="s">
        <v>83</v>
      </c>
      <c r="T12609" t="str">
        <f>_xlfn.XLOOKUP(A12609,MI_Match_Analysis!$A$2:$A$8,MI_Match_Analysis!$F$2:$F$8,"Not Found")</f>
        <v>Not Found</v>
      </c>
    </row>
    <row r="12610" spans="1:20" hidden="1" x14ac:dyDescent="0.3">
      <c r="A12610">
        <v>54</v>
      </c>
      <c r="B12610" s="1">
        <v>46152</v>
      </c>
      <c r="C12610" t="s">
        <v>162</v>
      </c>
      <c r="D12610" t="s">
        <v>320</v>
      </c>
      <c r="E12610" t="s">
        <v>24</v>
      </c>
      <c r="F12610" t="s">
        <v>34</v>
      </c>
      <c r="G12610">
        <v>2</v>
      </c>
      <c r="H12610">
        <v>17.5</v>
      </c>
      <c r="I12610" t="s">
        <v>92</v>
      </c>
      <c r="J12610" t="s">
        <v>183</v>
      </c>
      <c r="K12610">
        <v>6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 t="s">
        <v>83</v>
      </c>
      <c r="R12610" t="s">
        <v>83</v>
      </c>
      <c r="S12610" t="s">
        <v>83</v>
      </c>
      <c r="T12610" t="str">
        <f>_xlfn.XLOOKUP(A12610,MI_Match_Analysis!$A$2:$A$8,MI_Match_Analysis!$F$2:$F$8,"Not Found")</f>
        <v>Not Found</v>
      </c>
    </row>
    <row r="12611" spans="1:20" hidden="1" x14ac:dyDescent="0.3">
      <c r="A12611">
        <v>54</v>
      </c>
      <c r="B12611" s="1">
        <v>46152</v>
      </c>
      <c r="C12611" t="s">
        <v>162</v>
      </c>
      <c r="D12611" t="s">
        <v>320</v>
      </c>
      <c r="E12611" t="s">
        <v>24</v>
      </c>
      <c r="F12611" t="s">
        <v>34</v>
      </c>
      <c r="G12611">
        <v>2</v>
      </c>
      <c r="H12611">
        <v>17.600000000000001</v>
      </c>
      <c r="I12611" t="s">
        <v>92</v>
      </c>
      <c r="J12611" t="s">
        <v>183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 t="s">
        <v>165</v>
      </c>
      <c r="R12611" t="s">
        <v>92</v>
      </c>
      <c r="S12611" t="s">
        <v>126</v>
      </c>
      <c r="T12611" t="str">
        <f>_xlfn.XLOOKUP(A12611,MI_Match_Analysis!$A$2:$A$8,MI_Match_Analysis!$F$2:$F$8,"Not Found")</f>
        <v>Not Found</v>
      </c>
    </row>
    <row r="12612" spans="1:20" hidden="1" x14ac:dyDescent="0.3">
      <c r="A12612">
        <v>54</v>
      </c>
      <c r="B12612" s="1">
        <v>46152</v>
      </c>
      <c r="C12612" t="s">
        <v>162</v>
      </c>
      <c r="D12612" t="s">
        <v>320</v>
      </c>
      <c r="E12612" t="s">
        <v>24</v>
      </c>
      <c r="F12612" t="s">
        <v>34</v>
      </c>
      <c r="G12612">
        <v>2</v>
      </c>
      <c r="H12612">
        <v>18.100000000000001</v>
      </c>
      <c r="I12612" t="s">
        <v>171</v>
      </c>
      <c r="J12612" t="s">
        <v>184</v>
      </c>
      <c r="K12612">
        <v>1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 t="s">
        <v>83</v>
      </c>
      <c r="R12612" t="s">
        <v>83</v>
      </c>
      <c r="S12612" t="s">
        <v>83</v>
      </c>
      <c r="T12612" t="str">
        <f>_xlfn.XLOOKUP(A12612,MI_Match_Analysis!$A$2:$A$8,MI_Match_Analysis!$F$2:$F$8,"Not Found")</f>
        <v>Not Found</v>
      </c>
    </row>
    <row r="12613" spans="1:20" hidden="1" x14ac:dyDescent="0.3">
      <c r="A12613">
        <v>54</v>
      </c>
      <c r="B12613" s="1">
        <v>46152</v>
      </c>
      <c r="C12613" t="s">
        <v>162</v>
      </c>
      <c r="D12613" t="s">
        <v>320</v>
      </c>
      <c r="E12613" t="s">
        <v>24</v>
      </c>
      <c r="F12613" t="s">
        <v>34</v>
      </c>
      <c r="G12613">
        <v>2</v>
      </c>
      <c r="H12613">
        <v>18.2</v>
      </c>
      <c r="I12613" t="s">
        <v>269</v>
      </c>
      <c r="J12613" t="s">
        <v>184</v>
      </c>
      <c r="K12613">
        <v>1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 t="s">
        <v>83</v>
      </c>
      <c r="R12613" t="s">
        <v>83</v>
      </c>
      <c r="S12613" t="s">
        <v>83</v>
      </c>
      <c r="T12613" t="str">
        <f>_xlfn.XLOOKUP(A12613,MI_Match_Analysis!$A$2:$A$8,MI_Match_Analysis!$F$2:$F$8,"Not Found")</f>
        <v>Not Found</v>
      </c>
    </row>
    <row r="12614" spans="1:20" hidden="1" x14ac:dyDescent="0.3">
      <c r="A12614">
        <v>54</v>
      </c>
      <c r="B12614" s="1">
        <v>46152</v>
      </c>
      <c r="C12614" t="s">
        <v>162</v>
      </c>
      <c r="D12614" t="s">
        <v>320</v>
      </c>
      <c r="E12614" t="s">
        <v>24</v>
      </c>
      <c r="F12614" t="s">
        <v>34</v>
      </c>
      <c r="G12614">
        <v>2</v>
      </c>
      <c r="H12614">
        <v>18.3</v>
      </c>
      <c r="I12614" t="s">
        <v>171</v>
      </c>
      <c r="J12614" t="s">
        <v>184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 t="s">
        <v>83</v>
      </c>
      <c r="R12614" t="s">
        <v>83</v>
      </c>
      <c r="S12614" t="s">
        <v>83</v>
      </c>
      <c r="T12614" t="str">
        <f>_xlfn.XLOOKUP(A12614,MI_Match_Analysis!$A$2:$A$8,MI_Match_Analysis!$F$2:$F$8,"Not Found")</f>
        <v>Not Found</v>
      </c>
    </row>
    <row r="12615" spans="1:20" hidden="1" x14ac:dyDescent="0.3">
      <c r="A12615">
        <v>54</v>
      </c>
      <c r="B12615" s="1">
        <v>46152</v>
      </c>
      <c r="C12615" t="s">
        <v>162</v>
      </c>
      <c r="D12615" t="s">
        <v>320</v>
      </c>
      <c r="E12615" t="s">
        <v>24</v>
      </c>
      <c r="F12615" t="s">
        <v>34</v>
      </c>
      <c r="G12615">
        <v>2</v>
      </c>
      <c r="H12615">
        <v>18.399999999999999</v>
      </c>
      <c r="I12615" t="s">
        <v>171</v>
      </c>
      <c r="J12615" t="s">
        <v>184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 t="s">
        <v>83</v>
      </c>
      <c r="R12615" t="s">
        <v>83</v>
      </c>
      <c r="S12615" t="s">
        <v>83</v>
      </c>
      <c r="T12615" t="str">
        <f>_xlfn.XLOOKUP(A12615,MI_Match_Analysis!$A$2:$A$8,MI_Match_Analysis!$F$2:$F$8,"Not Found")</f>
        <v>Not Found</v>
      </c>
    </row>
    <row r="12616" spans="1:20" hidden="1" x14ac:dyDescent="0.3">
      <c r="A12616">
        <v>54</v>
      </c>
      <c r="B12616" s="1">
        <v>46152</v>
      </c>
      <c r="C12616" t="s">
        <v>162</v>
      </c>
      <c r="D12616" t="s">
        <v>320</v>
      </c>
      <c r="E12616" t="s">
        <v>24</v>
      </c>
      <c r="F12616" t="s">
        <v>34</v>
      </c>
      <c r="G12616">
        <v>2</v>
      </c>
      <c r="H12616">
        <v>18.5</v>
      </c>
      <c r="I12616" t="s">
        <v>171</v>
      </c>
      <c r="J12616" t="s">
        <v>184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 t="s">
        <v>83</v>
      </c>
      <c r="R12616" t="s">
        <v>83</v>
      </c>
      <c r="S12616" t="s">
        <v>83</v>
      </c>
      <c r="T12616" t="str">
        <f>_xlfn.XLOOKUP(A12616,MI_Match_Analysis!$A$2:$A$8,MI_Match_Analysis!$F$2:$F$8,"Not Found")</f>
        <v>Not Found</v>
      </c>
    </row>
    <row r="12617" spans="1:20" hidden="1" x14ac:dyDescent="0.3">
      <c r="A12617">
        <v>54</v>
      </c>
      <c r="B12617" s="1">
        <v>46152</v>
      </c>
      <c r="C12617" t="s">
        <v>162</v>
      </c>
      <c r="D12617" t="s">
        <v>320</v>
      </c>
      <c r="E12617" t="s">
        <v>24</v>
      </c>
      <c r="F12617" t="s">
        <v>34</v>
      </c>
      <c r="G12617">
        <v>2</v>
      </c>
      <c r="H12617">
        <v>18.600000000000001</v>
      </c>
      <c r="I12617" t="s">
        <v>171</v>
      </c>
      <c r="J12617" t="s">
        <v>184</v>
      </c>
      <c r="K12617">
        <v>0</v>
      </c>
      <c r="L12617">
        <v>1</v>
      </c>
      <c r="M12617">
        <v>0</v>
      </c>
      <c r="N12617">
        <v>1</v>
      </c>
      <c r="O12617">
        <v>0</v>
      </c>
      <c r="P12617">
        <v>0</v>
      </c>
      <c r="Q12617" t="s">
        <v>83</v>
      </c>
      <c r="R12617" t="s">
        <v>83</v>
      </c>
      <c r="S12617" t="s">
        <v>83</v>
      </c>
      <c r="T12617" t="str">
        <f>_xlfn.XLOOKUP(A12617,MI_Match_Analysis!$A$2:$A$8,MI_Match_Analysis!$F$2:$F$8,"Not Found")</f>
        <v>Not Found</v>
      </c>
    </row>
    <row r="12618" spans="1:20" hidden="1" x14ac:dyDescent="0.3">
      <c r="A12618">
        <v>54</v>
      </c>
      <c r="B12618" s="1">
        <v>46152</v>
      </c>
      <c r="C12618" t="s">
        <v>162</v>
      </c>
      <c r="D12618" t="s">
        <v>320</v>
      </c>
      <c r="E12618" t="s">
        <v>24</v>
      </c>
      <c r="F12618" t="s">
        <v>34</v>
      </c>
      <c r="G12618">
        <v>2</v>
      </c>
      <c r="H12618">
        <v>19.100000000000001</v>
      </c>
      <c r="I12618" t="s">
        <v>171</v>
      </c>
      <c r="J12618" t="s">
        <v>321</v>
      </c>
      <c r="K12618">
        <v>0</v>
      </c>
      <c r="L12618">
        <v>1</v>
      </c>
      <c r="M12618">
        <v>0</v>
      </c>
      <c r="N12618">
        <v>0</v>
      </c>
      <c r="O12618">
        <v>0</v>
      </c>
      <c r="P12618">
        <v>1</v>
      </c>
      <c r="Q12618" t="s">
        <v>83</v>
      </c>
      <c r="R12618" t="s">
        <v>83</v>
      </c>
      <c r="S12618" t="s">
        <v>83</v>
      </c>
      <c r="T12618" t="str">
        <f>_xlfn.XLOOKUP(A12618,MI_Match_Analysis!$A$2:$A$8,MI_Match_Analysis!$F$2:$F$8,"Not Found")</f>
        <v>Not Found</v>
      </c>
    </row>
    <row r="12619" spans="1:20" hidden="1" x14ac:dyDescent="0.3">
      <c r="A12619">
        <v>54</v>
      </c>
      <c r="B12619" s="1">
        <v>46152</v>
      </c>
      <c r="C12619" t="s">
        <v>162</v>
      </c>
      <c r="D12619" t="s">
        <v>320</v>
      </c>
      <c r="E12619" t="s">
        <v>24</v>
      </c>
      <c r="F12619" t="s">
        <v>34</v>
      </c>
      <c r="G12619">
        <v>2</v>
      </c>
      <c r="H12619">
        <v>19.100000000000001</v>
      </c>
      <c r="I12619" t="s">
        <v>171</v>
      </c>
      <c r="J12619" t="s">
        <v>321</v>
      </c>
      <c r="K12619">
        <v>0</v>
      </c>
      <c r="L12619">
        <v>1</v>
      </c>
      <c r="M12619">
        <v>1</v>
      </c>
      <c r="N12619">
        <v>0</v>
      </c>
      <c r="O12619">
        <v>0</v>
      </c>
      <c r="P12619">
        <v>0</v>
      </c>
      <c r="Q12619" t="s">
        <v>83</v>
      </c>
      <c r="R12619" t="s">
        <v>83</v>
      </c>
      <c r="S12619" t="s">
        <v>83</v>
      </c>
      <c r="T12619" t="str">
        <f>_xlfn.XLOOKUP(A12619,MI_Match_Analysis!$A$2:$A$8,MI_Match_Analysis!$F$2:$F$8,"Not Found")</f>
        <v>Not Found</v>
      </c>
    </row>
    <row r="12620" spans="1:20" hidden="1" x14ac:dyDescent="0.3">
      <c r="A12620">
        <v>54</v>
      </c>
      <c r="B12620" s="1">
        <v>46152</v>
      </c>
      <c r="C12620" t="s">
        <v>162</v>
      </c>
      <c r="D12620" t="s">
        <v>320</v>
      </c>
      <c r="E12620" t="s">
        <v>24</v>
      </c>
      <c r="F12620" t="s">
        <v>34</v>
      </c>
      <c r="G12620">
        <v>2</v>
      </c>
      <c r="H12620">
        <v>19.100000000000001</v>
      </c>
      <c r="I12620" t="s">
        <v>171</v>
      </c>
      <c r="J12620" t="s">
        <v>321</v>
      </c>
      <c r="K12620">
        <v>1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 t="s">
        <v>83</v>
      </c>
      <c r="R12620" t="s">
        <v>83</v>
      </c>
      <c r="S12620" t="s">
        <v>83</v>
      </c>
      <c r="T12620" t="str">
        <f>_xlfn.XLOOKUP(A12620,MI_Match_Analysis!$A$2:$A$8,MI_Match_Analysis!$F$2:$F$8,"Not Found")</f>
        <v>Not Found</v>
      </c>
    </row>
    <row r="12621" spans="1:20" hidden="1" x14ac:dyDescent="0.3">
      <c r="A12621">
        <v>54</v>
      </c>
      <c r="B12621" s="1">
        <v>46152</v>
      </c>
      <c r="C12621" t="s">
        <v>162</v>
      </c>
      <c r="D12621" t="s">
        <v>320</v>
      </c>
      <c r="E12621" t="s">
        <v>24</v>
      </c>
      <c r="F12621" t="s">
        <v>34</v>
      </c>
      <c r="G12621">
        <v>2</v>
      </c>
      <c r="H12621">
        <v>19.2</v>
      </c>
      <c r="I12621" t="s">
        <v>171</v>
      </c>
      <c r="J12621" t="s">
        <v>321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 t="s">
        <v>83</v>
      </c>
      <c r="R12621" t="s">
        <v>83</v>
      </c>
      <c r="S12621" t="s">
        <v>83</v>
      </c>
      <c r="T12621" t="str">
        <f>_xlfn.XLOOKUP(A12621,MI_Match_Analysis!$A$2:$A$8,MI_Match_Analysis!$F$2:$F$8,"Not Found")</f>
        <v>Not Found</v>
      </c>
    </row>
    <row r="12622" spans="1:20" hidden="1" x14ac:dyDescent="0.3">
      <c r="A12622">
        <v>54</v>
      </c>
      <c r="B12622" s="1">
        <v>46152</v>
      </c>
      <c r="C12622" t="s">
        <v>162</v>
      </c>
      <c r="D12622" t="s">
        <v>320</v>
      </c>
      <c r="E12622" t="s">
        <v>24</v>
      </c>
      <c r="F12622" t="s">
        <v>34</v>
      </c>
      <c r="G12622">
        <v>2</v>
      </c>
      <c r="H12622">
        <v>19.2</v>
      </c>
      <c r="I12622" t="s">
        <v>269</v>
      </c>
      <c r="J12622" t="s">
        <v>321</v>
      </c>
      <c r="K12622">
        <v>0</v>
      </c>
      <c r="L12622">
        <v>2</v>
      </c>
      <c r="M12622">
        <v>1</v>
      </c>
      <c r="N12622">
        <v>0</v>
      </c>
      <c r="O12622">
        <v>0</v>
      </c>
      <c r="P12622">
        <v>0</v>
      </c>
      <c r="Q12622" t="s">
        <v>83</v>
      </c>
      <c r="R12622" t="s">
        <v>83</v>
      </c>
      <c r="S12622" t="s">
        <v>83</v>
      </c>
      <c r="T12622" t="str">
        <f>_xlfn.XLOOKUP(A12622,MI_Match_Analysis!$A$2:$A$8,MI_Match_Analysis!$F$2:$F$8,"Not Found")</f>
        <v>Not Found</v>
      </c>
    </row>
    <row r="12623" spans="1:20" hidden="1" x14ac:dyDescent="0.3">
      <c r="A12623">
        <v>54</v>
      </c>
      <c r="B12623" s="1">
        <v>46152</v>
      </c>
      <c r="C12623" t="s">
        <v>162</v>
      </c>
      <c r="D12623" t="s">
        <v>320</v>
      </c>
      <c r="E12623" t="s">
        <v>24</v>
      </c>
      <c r="F12623" t="s">
        <v>34</v>
      </c>
      <c r="G12623">
        <v>2</v>
      </c>
      <c r="H12623">
        <v>19.3</v>
      </c>
      <c r="I12623" t="s">
        <v>171</v>
      </c>
      <c r="J12623" t="s">
        <v>321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 t="s">
        <v>165</v>
      </c>
      <c r="R12623" t="s">
        <v>171</v>
      </c>
      <c r="S12623" t="s">
        <v>126</v>
      </c>
      <c r="T12623" t="str">
        <f>_xlfn.XLOOKUP(A12623,MI_Match_Analysis!$A$2:$A$8,MI_Match_Analysis!$F$2:$F$8,"Not Found")</f>
        <v>Not Found</v>
      </c>
    </row>
    <row r="12624" spans="1:20" hidden="1" x14ac:dyDescent="0.3">
      <c r="A12624">
        <v>54</v>
      </c>
      <c r="B12624" s="1">
        <v>46152</v>
      </c>
      <c r="C12624" t="s">
        <v>162</v>
      </c>
      <c r="D12624" t="s">
        <v>320</v>
      </c>
      <c r="E12624" t="s">
        <v>24</v>
      </c>
      <c r="F12624" t="s">
        <v>34</v>
      </c>
      <c r="G12624">
        <v>2</v>
      </c>
      <c r="H12624">
        <v>19.399999999999999</v>
      </c>
      <c r="I12624" t="s">
        <v>80</v>
      </c>
      <c r="J12624" t="s">
        <v>321</v>
      </c>
      <c r="K12624">
        <v>0</v>
      </c>
      <c r="L12624">
        <v>1</v>
      </c>
      <c r="M12624">
        <v>1</v>
      </c>
      <c r="N12624">
        <v>0</v>
      </c>
      <c r="O12624">
        <v>0</v>
      </c>
      <c r="P12624">
        <v>0</v>
      </c>
      <c r="Q12624" t="s">
        <v>83</v>
      </c>
      <c r="R12624" t="s">
        <v>83</v>
      </c>
      <c r="S12624" t="s">
        <v>83</v>
      </c>
      <c r="T12624" t="str">
        <f>_xlfn.XLOOKUP(A12624,MI_Match_Analysis!$A$2:$A$8,MI_Match_Analysis!$F$2:$F$8,"Not Found")</f>
        <v>Not Found</v>
      </c>
    </row>
    <row r="12625" spans="1:20" hidden="1" x14ac:dyDescent="0.3">
      <c r="A12625">
        <v>54</v>
      </c>
      <c r="B12625" s="1">
        <v>46152</v>
      </c>
      <c r="C12625" t="s">
        <v>162</v>
      </c>
      <c r="D12625" t="s">
        <v>320</v>
      </c>
      <c r="E12625" t="s">
        <v>24</v>
      </c>
      <c r="F12625" t="s">
        <v>34</v>
      </c>
      <c r="G12625">
        <v>2</v>
      </c>
      <c r="H12625">
        <v>19.399999999999999</v>
      </c>
      <c r="I12625" t="s">
        <v>80</v>
      </c>
      <c r="J12625" t="s">
        <v>321</v>
      </c>
      <c r="K12625">
        <v>6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 t="s">
        <v>83</v>
      </c>
      <c r="R12625" t="s">
        <v>83</v>
      </c>
      <c r="S12625" t="s">
        <v>83</v>
      </c>
      <c r="T12625" t="str">
        <f>_xlfn.XLOOKUP(A12625,MI_Match_Analysis!$A$2:$A$8,MI_Match_Analysis!$F$2:$F$8,"Not Found")</f>
        <v>Not Found</v>
      </c>
    </row>
    <row r="12626" spans="1:20" hidden="1" x14ac:dyDescent="0.3">
      <c r="A12626">
        <v>54</v>
      </c>
      <c r="B12626" s="1">
        <v>46152</v>
      </c>
      <c r="C12626" t="s">
        <v>162</v>
      </c>
      <c r="D12626" t="s">
        <v>320</v>
      </c>
      <c r="E12626" t="s">
        <v>24</v>
      </c>
      <c r="F12626" t="s">
        <v>34</v>
      </c>
      <c r="G12626">
        <v>2</v>
      </c>
      <c r="H12626">
        <v>19.5</v>
      </c>
      <c r="I12626" t="s">
        <v>80</v>
      </c>
      <c r="J12626" t="s">
        <v>321</v>
      </c>
      <c r="K12626">
        <v>1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 t="s">
        <v>83</v>
      </c>
      <c r="R12626" t="s">
        <v>83</v>
      </c>
      <c r="S12626" t="s">
        <v>83</v>
      </c>
      <c r="T12626" t="str">
        <f>_xlfn.XLOOKUP(A12626,MI_Match_Analysis!$A$2:$A$8,MI_Match_Analysis!$F$2:$F$8,"Not Found")</f>
        <v>Not Found</v>
      </c>
    </row>
    <row r="12627" spans="1:20" hidden="1" x14ac:dyDescent="0.3">
      <c r="A12627">
        <v>54</v>
      </c>
      <c r="B12627" s="1">
        <v>46152</v>
      </c>
      <c r="C12627" t="s">
        <v>162</v>
      </c>
      <c r="D12627" t="s">
        <v>320</v>
      </c>
      <c r="E12627" t="s">
        <v>24</v>
      </c>
      <c r="F12627" t="s">
        <v>34</v>
      </c>
      <c r="G12627">
        <v>2</v>
      </c>
      <c r="H12627">
        <v>19.600000000000001</v>
      </c>
      <c r="I12627" t="s">
        <v>269</v>
      </c>
      <c r="J12627" t="s">
        <v>321</v>
      </c>
      <c r="K12627">
        <v>2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 t="s">
        <v>83</v>
      </c>
      <c r="R12627" t="s">
        <v>83</v>
      </c>
      <c r="S12627" t="s">
        <v>83</v>
      </c>
      <c r="T12627" t="str">
        <f>_xlfn.XLOOKUP(A12627,MI_Match_Analysis!$A$2:$A$8,MI_Match_Analysis!$F$2:$F$8,"Not Found")</f>
        <v>Not Found</v>
      </c>
    </row>
    <row r="12628" spans="1:20" hidden="1" x14ac:dyDescent="0.3">
      <c r="A12628">
        <v>55</v>
      </c>
      <c r="B12628" s="1">
        <v>46153</v>
      </c>
      <c r="C12628" t="s">
        <v>162</v>
      </c>
      <c r="D12628" t="s">
        <v>322</v>
      </c>
      <c r="E12628" t="s">
        <v>47</v>
      </c>
      <c r="F12628" t="s">
        <v>54</v>
      </c>
      <c r="G12628">
        <v>1</v>
      </c>
      <c r="H12628">
        <v>0.1</v>
      </c>
      <c r="I12628" t="s">
        <v>64</v>
      </c>
      <c r="J12628" t="s">
        <v>307</v>
      </c>
      <c r="K12628">
        <v>6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 t="s">
        <v>83</v>
      </c>
      <c r="R12628" t="s">
        <v>83</v>
      </c>
      <c r="S12628" t="s">
        <v>83</v>
      </c>
      <c r="T12628" t="str">
        <f>_xlfn.XLOOKUP(A12628,MI_Match_Analysis!$A$2:$A$8,MI_Match_Analysis!$F$2:$F$8,"Not Found")</f>
        <v>Not Found</v>
      </c>
    </row>
    <row r="12629" spans="1:20" hidden="1" x14ac:dyDescent="0.3">
      <c r="A12629">
        <v>55</v>
      </c>
      <c r="B12629" s="1">
        <v>46153</v>
      </c>
      <c r="C12629" t="s">
        <v>162</v>
      </c>
      <c r="D12629" t="s">
        <v>322</v>
      </c>
      <c r="E12629" t="s">
        <v>47</v>
      </c>
      <c r="F12629" t="s">
        <v>54</v>
      </c>
      <c r="G12629">
        <v>1</v>
      </c>
      <c r="H12629">
        <v>0.2</v>
      </c>
      <c r="I12629" t="s">
        <v>64</v>
      </c>
      <c r="J12629" t="s">
        <v>307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 t="s">
        <v>83</v>
      </c>
      <c r="R12629" t="s">
        <v>83</v>
      </c>
      <c r="S12629" t="s">
        <v>83</v>
      </c>
      <c r="T12629" t="str">
        <f>_xlfn.XLOOKUP(A12629,MI_Match_Analysis!$A$2:$A$8,MI_Match_Analysis!$F$2:$F$8,"Not Found")</f>
        <v>Not Found</v>
      </c>
    </row>
    <row r="12630" spans="1:20" hidden="1" x14ac:dyDescent="0.3">
      <c r="A12630">
        <v>55</v>
      </c>
      <c r="B12630" s="1">
        <v>46153</v>
      </c>
      <c r="C12630" t="s">
        <v>162</v>
      </c>
      <c r="D12630" t="s">
        <v>322</v>
      </c>
      <c r="E12630" t="s">
        <v>47</v>
      </c>
      <c r="F12630" t="s">
        <v>54</v>
      </c>
      <c r="G12630">
        <v>1</v>
      </c>
      <c r="H12630">
        <v>0.3</v>
      </c>
      <c r="I12630" t="s">
        <v>64</v>
      </c>
      <c r="J12630" t="s">
        <v>307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 t="s">
        <v>83</v>
      </c>
      <c r="R12630" t="s">
        <v>83</v>
      </c>
      <c r="S12630" t="s">
        <v>83</v>
      </c>
      <c r="T12630" t="str">
        <f>_xlfn.XLOOKUP(A12630,MI_Match_Analysis!$A$2:$A$8,MI_Match_Analysis!$F$2:$F$8,"Not Found")</f>
        <v>Not Found</v>
      </c>
    </row>
    <row r="12631" spans="1:20" hidden="1" x14ac:dyDescent="0.3">
      <c r="A12631">
        <v>55</v>
      </c>
      <c r="B12631" s="1">
        <v>46153</v>
      </c>
      <c r="C12631" t="s">
        <v>162</v>
      </c>
      <c r="D12631" t="s">
        <v>322</v>
      </c>
      <c r="E12631" t="s">
        <v>47</v>
      </c>
      <c r="F12631" t="s">
        <v>54</v>
      </c>
      <c r="G12631">
        <v>1</v>
      </c>
      <c r="H12631">
        <v>0.4</v>
      </c>
      <c r="I12631" t="s">
        <v>64</v>
      </c>
      <c r="J12631" t="s">
        <v>307</v>
      </c>
      <c r="K12631">
        <v>0</v>
      </c>
      <c r="L12631">
        <v>5</v>
      </c>
      <c r="M12631">
        <v>1</v>
      </c>
      <c r="N12631">
        <v>0</v>
      </c>
      <c r="O12631">
        <v>0</v>
      </c>
      <c r="P12631">
        <v>0</v>
      </c>
      <c r="Q12631" t="s">
        <v>83</v>
      </c>
      <c r="R12631" t="s">
        <v>83</v>
      </c>
      <c r="S12631" t="s">
        <v>83</v>
      </c>
      <c r="T12631" t="str">
        <f>_xlfn.XLOOKUP(A12631,MI_Match_Analysis!$A$2:$A$8,MI_Match_Analysis!$F$2:$F$8,"Not Found")</f>
        <v>Not Found</v>
      </c>
    </row>
    <row r="12632" spans="1:20" hidden="1" x14ac:dyDescent="0.3">
      <c r="A12632">
        <v>55</v>
      </c>
      <c r="B12632" s="1">
        <v>46153</v>
      </c>
      <c r="C12632" t="s">
        <v>162</v>
      </c>
      <c r="D12632" t="s">
        <v>322</v>
      </c>
      <c r="E12632" t="s">
        <v>47</v>
      </c>
      <c r="F12632" t="s">
        <v>54</v>
      </c>
      <c r="G12632">
        <v>1</v>
      </c>
      <c r="H12632">
        <v>0.4</v>
      </c>
      <c r="I12632" t="s">
        <v>64</v>
      </c>
      <c r="J12632" t="s">
        <v>307</v>
      </c>
      <c r="K12632">
        <v>6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 t="s">
        <v>83</v>
      </c>
      <c r="R12632" t="s">
        <v>83</v>
      </c>
      <c r="S12632" t="s">
        <v>83</v>
      </c>
      <c r="T12632" t="str">
        <f>_xlfn.XLOOKUP(A12632,MI_Match_Analysis!$A$2:$A$8,MI_Match_Analysis!$F$2:$F$8,"Not Found")</f>
        <v>Not Found</v>
      </c>
    </row>
    <row r="12633" spans="1:20" hidden="1" x14ac:dyDescent="0.3">
      <c r="A12633">
        <v>55</v>
      </c>
      <c r="B12633" s="1">
        <v>46153</v>
      </c>
      <c r="C12633" t="s">
        <v>162</v>
      </c>
      <c r="D12633" t="s">
        <v>322</v>
      </c>
      <c r="E12633" t="s">
        <v>47</v>
      </c>
      <c r="F12633" t="s">
        <v>54</v>
      </c>
      <c r="G12633">
        <v>1</v>
      </c>
      <c r="H12633">
        <v>0.5</v>
      </c>
      <c r="I12633" t="s">
        <v>64</v>
      </c>
      <c r="J12633" t="s">
        <v>307</v>
      </c>
      <c r="K12633">
        <v>1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 t="s">
        <v>83</v>
      </c>
      <c r="R12633" t="s">
        <v>83</v>
      </c>
      <c r="S12633" t="s">
        <v>83</v>
      </c>
      <c r="T12633" t="str">
        <f>_xlfn.XLOOKUP(A12633,MI_Match_Analysis!$A$2:$A$8,MI_Match_Analysis!$F$2:$F$8,"Not Found")</f>
        <v>Not Found</v>
      </c>
    </row>
    <row r="12634" spans="1:20" hidden="1" x14ac:dyDescent="0.3">
      <c r="A12634">
        <v>55</v>
      </c>
      <c r="B12634" s="1">
        <v>46153</v>
      </c>
      <c r="C12634" t="s">
        <v>162</v>
      </c>
      <c r="D12634" t="s">
        <v>322</v>
      </c>
      <c r="E12634" t="s">
        <v>47</v>
      </c>
      <c r="F12634" t="s">
        <v>54</v>
      </c>
      <c r="G12634">
        <v>1</v>
      </c>
      <c r="H12634">
        <v>0.6</v>
      </c>
      <c r="I12634" t="s">
        <v>223</v>
      </c>
      <c r="J12634" t="s">
        <v>307</v>
      </c>
      <c r="K12634">
        <v>4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 t="s">
        <v>83</v>
      </c>
      <c r="R12634" t="s">
        <v>83</v>
      </c>
      <c r="S12634" t="s">
        <v>83</v>
      </c>
      <c r="T12634" t="str">
        <f>_xlfn.XLOOKUP(A12634,MI_Match_Analysis!$A$2:$A$8,MI_Match_Analysis!$F$2:$F$8,"Not Found")</f>
        <v>Not Found</v>
      </c>
    </row>
    <row r="12635" spans="1:20" hidden="1" x14ac:dyDescent="0.3">
      <c r="A12635">
        <v>55</v>
      </c>
      <c r="B12635" s="1">
        <v>46153</v>
      </c>
      <c r="C12635" t="s">
        <v>162</v>
      </c>
      <c r="D12635" t="s">
        <v>322</v>
      </c>
      <c r="E12635" t="s">
        <v>47</v>
      </c>
      <c r="F12635" t="s">
        <v>54</v>
      </c>
      <c r="G12635">
        <v>1</v>
      </c>
      <c r="H12635">
        <v>1.1000000000000001</v>
      </c>
      <c r="I12635" t="s">
        <v>64</v>
      </c>
      <c r="J12635" t="s">
        <v>263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 t="s">
        <v>83</v>
      </c>
      <c r="R12635" t="s">
        <v>83</v>
      </c>
      <c r="S12635" t="s">
        <v>83</v>
      </c>
      <c r="T12635" t="str">
        <f>_xlfn.XLOOKUP(A12635,MI_Match_Analysis!$A$2:$A$8,MI_Match_Analysis!$F$2:$F$8,"Not Found")</f>
        <v>Not Found</v>
      </c>
    </row>
    <row r="12636" spans="1:20" hidden="1" x14ac:dyDescent="0.3">
      <c r="A12636">
        <v>55</v>
      </c>
      <c r="B12636" s="1">
        <v>46153</v>
      </c>
      <c r="C12636" t="s">
        <v>162</v>
      </c>
      <c r="D12636" t="s">
        <v>322</v>
      </c>
      <c r="E12636" t="s">
        <v>47</v>
      </c>
      <c r="F12636" t="s">
        <v>54</v>
      </c>
      <c r="G12636">
        <v>1</v>
      </c>
      <c r="H12636">
        <v>1.2</v>
      </c>
      <c r="I12636" t="s">
        <v>64</v>
      </c>
      <c r="J12636" t="s">
        <v>263</v>
      </c>
      <c r="K12636">
        <v>6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 t="s">
        <v>83</v>
      </c>
      <c r="R12636" t="s">
        <v>83</v>
      </c>
      <c r="S12636" t="s">
        <v>83</v>
      </c>
      <c r="T12636" t="str">
        <f>_xlfn.XLOOKUP(A12636,MI_Match_Analysis!$A$2:$A$8,MI_Match_Analysis!$F$2:$F$8,"Not Found")</f>
        <v>Not Found</v>
      </c>
    </row>
    <row r="12637" spans="1:20" hidden="1" x14ac:dyDescent="0.3">
      <c r="A12637">
        <v>55</v>
      </c>
      <c r="B12637" s="1">
        <v>46153</v>
      </c>
      <c r="C12637" t="s">
        <v>162</v>
      </c>
      <c r="D12637" t="s">
        <v>322</v>
      </c>
      <c r="E12637" t="s">
        <v>47</v>
      </c>
      <c r="F12637" t="s">
        <v>54</v>
      </c>
      <c r="G12637">
        <v>1</v>
      </c>
      <c r="H12637">
        <v>1.3</v>
      </c>
      <c r="I12637" t="s">
        <v>64</v>
      </c>
      <c r="J12637" t="s">
        <v>263</v>
      </c>
      <c r="K12637">
        <v>0</v>
      </c>
      <c r="L12637">
        <v>1</v>
      </c>
      <c r="M12637">
        <v>0</v>
      </c>
      <c r="N12637">
        <v>0</v>
      </c>
      <c r="O12637">
        <v>0</v>
      </c>
      <c r="P12637">
        <v>1</v>
      </c>
      <c r="Q12637" t="s">
        <v>83</v>
      </c>
      <c r="R12637" t="s">
        <v>83</v>
      </c>
      <c r="S12637" t="s">
        <v>83</v>
      </c>
      <c r="T12637" t="str">
        <f>_xlfn.XLOOKUP(A12637,MI_Match_Analysis!$A$2:$A$8,MI_Match_Analysis!$F$2:$F$8,"Not Found")</f>
        <v>Not Found</v>
      </c>
    </row>
    <row r="12638" spans="1:20" hidden="1" x14ac:dyDescent="0.3">
      <c r="A12638">
        <v>55</v>
      </c>
      <c r="B12638" s="1">
        <v>46153</v>
      </c>
      <c r="C12638" t="s">
        <v>162</v>
      </c>
      <c r="D12638" t="s">
        <v>322</v>
      </c>
      <c r="E12638" t="s">
        <v>47</v>
      </c>
      <c r="F12638" t="s">
        <v>54</v>
      </c>
      <c r="G12638">
        <v>1</v>
      </c>
      <c r="H12638">
        <v>1.3</v>
      </c>
      <c r="I12638" t="s">
        <v>64</v>
      </c>
      <c r="J12638" t="s">
        <v>263</v>
      </c>
      <c r="K12638">
        <v>2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 t="s">
        <v>83</v>
      </c>
      <c r="R12638" t="s">
        <v>83</v>
      </c>
      <c r="S12638" t="s">
        <v>83</v>
      </c>
      <c r="T12638" t="str">
        <f>_xlfn.XLOOKUP(A12638,MI_Match_Analysis!$A$2:$A$8,MI_Match_Analysis!$F$2:$F$8,"Not Found")</f>
        <v>Not Found</v>
      </c>
    </row>
    <row r="12639" spans="1:20" hidden="1" x14ac:dyDescent="0.3">
      <c r="A12639">
        <v>55</v>
      </c>
      <c r="B12639" s="1">
        <v>46153</v>
      </c>
      <c r="C12639" t="s">
        <v>162</v>
      </c>
      <c r="D12639" t="s">
        <v>322</v>
      </c>
      <c r="E12639" t="s">
        <v>47</v>
      </c>
      <c r="F12639" t="s">
        <v>54</v>
      </c>
      <c r="G12639">
        <v>1</v>
      </c>
      <c r="H12639">
        <v>1.4</v>
      </c>
      <c r="I12639" t="s">
        <v>64</v>
      </c>
      <c r="J12639" t="s">
        <v>263</v>
      </c>
      <c r="K12639">
        <v>1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 t="s">
        <v>83</v>
      </c>
      <c r="R12639" t="s">
        <v>83</v>
      </c>
      <c r="S12639" t="s">
        <v>83</v>
      </c>
      <c r="T12639" t="str">
        <f>_xlfn.XLOOKUP(A12639,MI_Match_Analysis!$A$2:$A$8,MI_Match_Analysis!$F$2:$F$8,"Not Found")</f>
        <v>Not Found</v>
      </c>
    </row>
    <row r="12640" spans="1:20" hidden="1" x14ac:dyDescent="0.3">
      <c r="A12640">
        <v>55</v>
      </c>
      <c r="B12640" s="1">
        <v>46153</v>
      </c>
      <c r="C12640" t="s">
        <v>162</v>
      </c>
      <c r="D12640" t="s">
        <v>322</v>
      </c>
      <c r="E12640" t="s">
        <v>47</v>
      </c>
      <c r="F12640" t="s">
        <v>54</v>
      </c>
      <c r="G12640">
        <v>1</v>
      </c>
      <c r="H12640">
        <v>1.5</v>
      </c>
      <c r="I12640" t="s">
        <v>223</v>
      </c>
      <c r="J12640" t="s">
        <v>263</v>
      </c>
      <c r="K12640">
        <v>1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 t="s">
        <v>83</v>
      </c>
      <c r="R12640" t="s">
        <v>83</v>
      </c>
      <c r="S12640" t="s">
        <v>83</v>
      </c>
      <c r="T12640" t="str">
        <f>_xlfn.XLOOKUP(A12640,MI_Match_Analysis!$A$2:$A$8,MI_Match_Analysis!$F$2:$F$8,"Not Found")</f>
        <v>Not Found</v>
      </c>
    </row>
    <row r="12641" spans="1:20" hidden="1" x14ac:dyDescent="0.3">
      <c r="A12641">
        <v>55</v>
      </c>
      <c r="B12641" s="1">
        <v>46153</v>
      </c>
      <c r="C12641" t="s">
        <v>162</v>
      </c>
      <c r="D12641" t="s">
        <v>322</v>
      </c>
      <c r="E12641" t="s">
        <v>47</v>
      </c>
      <c r="F12641" t="s">
        <v>54</v>
      </c>
      <c r="G12641">
        <v>1</v>
      </c>
      <c r="H12641">
        <v>1.6</v>
      </c>
      <c r="I12641" t="s">
        <v>64</v>
      </c>
      <c r="J12641" t="s">
        <v>263</v>
      </c>
      <c r="K12641">
        <v>1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 t="s">
        <v>83</v>
      </c>
      <c r="R12641" t="s">
        <v>83</v>
      </c>
      <c r="S12641" t="s">
        <v>83</v>
      </c>
      <c r="T12641" t="str">
        <f>_xlfn.XLOOKUP(A12641,MI_Match_Analysis!$A$2:$A$8,MI_Match_Analysis!$F$2:$F$8,"Not Found")</f>
        <v>Not Found</v>
      </c>
    </row>
    <row r="12642" spans="1:20" hidden="1" x14ac:dyDescent="0.3">
      <c r="A12642">
        <v>55</v>
      </c>
      <c r="B12642" s="1">
        <v>46153</v>
      </c>
      <c r="C12642" t="s">
        <v>162</v>
      </c>
      <c r="D12642" t="s">
        <v>322</v>
      </c>
      <c r="E12642" t="s">
        <v>47</v>
      </c>
      <c r="F12642" t="s">
        <v>54</v>
      </c>
      <c r="G12642">
        <v>1</v>
      </c>
      <c r="H12642">
        <v>2.1</v>
      </c>
      <c r="I12642" t="s">
        <v>64</v>
      </c>
      <c r="J12642" t="s">
        <v>56</v>
      </c>
      <c r="K12642">
        <v>6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 t="s">
        <v>83</v>
      </c>
      <c r="R12642" t="s">
        <v>83</v>
      </c>
      <c r="S12642" t="s">
        <v>83</v>
      </c>
      <c r="T12642" t="str">
        <f>_xlfn.XLOOKUP(A12642,MI_Match_Analysis!$A$2:$A$8,MI_Match_Analysis!$F$2:$F$8,"Not Found")</f>
        <v>Not Found</v>
      </c>
    </row>
    <row r="12643" spans="1:20" hidden="1" x14ac:dyDescent="0.3">
      <c r="A12643">
        <v>55</v>
      </c>
      <c r="B12643" s="1">
        <v>46153</v>
      </c>
      <c r="C12643" t="s">
        <v>162</v>
      </c>
      <c r="D12643" t="s">
        <v>322</v>
      </c>
      <c r="E12643" t="s">
        <v>47</v>
      </c>
      <c r="F12643" t="s">
        <v>54</v>
      </c>
      <c r="G12643">
        <v>1</v>
      </c>
      <c r="H12643">
        <v>2.2000000000000002</v>
      </c>
      <c r="I12643" t="s">
        <v>64</v>
      </c>
      <c r="J12643" t="s">
        <v>56</v>
      </c>
      <c r="K12643">
        <v>6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 t="s">
        <v>83</v>
      </c>
      <c r="R12643" t="s">
        <v>83</v>
      </c>
      <c r="S12643" t="s">
        <v>83</v>
      </c>
      <c r="T12643" t="str">
        <f>_xlfn.XLOOKUP(A12643,MI_Match_Analysis!$A$2:$A$8,MI_Match_Analysis!$F$2:$F$8,"Not Found")</f>
        <v>Not Found</v>
      </c>
    </row>
    <row r="12644" spans="1:20" hidden="1" x14ac:dyDescent="0.3">
      <c r="A12644">
        <v>55</v>
      </c>
      <c r="B12644" s="1">
        <v>46153</v>
      </c>
      <c r="C12644" t="s">
        <v>162</v>
      </c>
      <c r="D12644" t="s">
        <v>322</v>
      </c>
      <c r="E12644" t="s">
        <v>47</v>
      </c>
      <c r="F12644" t="s">
        <v>54</v>
      </c>
      <c r="G12644">
        <v>1</v>
      </c>
      <c r="H12644">
        <v>2.2999999999999998</v>
      </c>
      <c r="I12644" t="s">
        <v>64</v>
      </c>
      <c r="J12644" t="s">
        <v>56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 t="s">
        <v>83</v>
      </c>
      <c r="R12644" t="s">
        <v>83</v>
      </c>
      <c r="S12644" t="s">
        <v>83</v>
      </c>
      <c r="T12644" t="str">
        <f>_xlfn.XLOOKUP(A12644,MI_Match_Analysis!$A$2:$A$8,MI_Match_Analysis!$F$2:$F$8,"Not Found")</f>
        <v>Not Found</v>
      </c>
    </row>
    <row r="12645" spans="1:20" hidden="1" x14ac:dyDescent="0.3">
      <c r="A12645">
        <v>55</v>
      </c>
      <c r="B12645" s="1">
        <v>46153</v>
      </c>
      <c r="C12645" t="s">
        <v>162</v>
      </c>
      <c r="D12645" t="s">
        <v>322</v>
      </c>
      <c r="E12645" t="s">
        <v>47</v>
      </c>
      <c r="F12645" t="s">
        <v>54</v>
      </c>
      <c r="G12645">
        <v>1</v>
      </c>
      <c r="H12645">
        <v>2.4</v>
      </c>
      <c r="I12645" t="s">
        <v>64</v>
      </c>
      <c r="J12645" t="s">
        <v>56</v>
      </c>
      <c r="K12645">
        <v>4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 t="s">
        <v>83</v>
      </c>
      <c r="R12645" t="s">
        <v>83</v>
      </c>
      <c r="S12645" t="s">
        <v>83</v>
      </c>
      <c r="T12645" t="str">
        <f>_xlfn.XLOOKUP(A12645,MI_Match_Analysis!$A$2:$A$8,MI_Match_Analysis!$F$2:$F$8,"Not Found")</f>
        <v>Not Found</v>
      </c>
    </row>
    <row r="12646" spans="1:20" hidden="1" x14ac:dyDescent="0.3">
      <c r="A12646">
        <v>55</v>
      </c>
      <c r="B12646" s="1">
        <v>46153</v>
      </c>
      <c r="C12646" t="s">
        <v>162</v>
      </c>
      <c r="D12646" t="s">
        <v>322</v>
      </c>
      <c r="E12646" t="s">
        <v>47</v>
      </c>
      <c r="F12646" t="s">
        <v>54</v>
      </c>
      <c r="G12646">
        <v>1</v>
      </c>
      <c r="H12646">
        <v>2.5</v>
      </c>
      <c r="I12646" t="s">
        <v>64</v>
      </c>
      <c r="J12646" t="s">
        <v>56</v>
      </c>
      <c r="K12646">
        <v>1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 t="s">
        <v>83</v>
      </c>
      <c r="R12646" t="s">
        <v>83</v>
      </c>
      <c r="S12646" t="s">
        <v>83</v>
      </c>
      <c r="T12646" t="str">
        <f>_xlfn.XLOOKUP(A12646,MI_Match_Analysis!$A$2:$A$8,MI_Match_Analysis!$F$2:$F$8,"Not Found")</f>
        <v>Not Found</v>
      </c>
    </row>
    <row r="12647" spans="1:20" hidden="1" x14ac:dyDescent="0.3">
      <c r="A12647">
        <v>55</v>
      </c>
      <c r="B12647" s="1">
        <v>46153</v>
      </c>
      <c r="C12647" t="s">
        <v>162</v>
      </c>
      <c r="D12647" t="s">
        <v>322</v>
      </c>
      <c r="E12647" t="s">
        <v>47</v>
      </c>
      <c r="F12647" t="s">
        <v>54</v>
      </c>
      <c r="G12647">
        <v>1</v>
      </c>
      <c r="H12647">
        <v>2.6</v>
      </c>
      <c r="I12647" t="s">
        <v>223</v>
      </c>
      <c r="J12647" t="s">
        <v>56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 t="s">
        <v>83</v>
      </c>
      <c r="R12647" t="s">
        <v>83</v>
      </c>
      <c r="S12647" t="s">
        <v>83</v>
      </c>
      <c r="T12647" t="str">
        <f>_xlfn.XLOOKUP(A12647,MI_Match_Analysis!$A$2:$A$8,MI_Match_Analysis!$F$2:$F$8,"Not Found")</f>
        <v>Not Found</v>
      </c>
    </row>
    <row r="12648" spans="1:20" hidden="1" x14ac:dyDescent="0.3">
      <c r="A12648">
        <v>55</v>
      </c>
      <c r="B12648" s="1">
        <v>46153</v>
      </c>
      <c r="C12648" t="s">
        <v>162</v>
      </c>
      <c r="D12648" t="s">
        <v>322</v>
      </c>
      <c r="E12648" t="s">
        <v>47</v>
      </c>
      <c r="F12648" t="s">
        <v>54</v>
      </c>
      <c r="G12648">
        <v>1</v>
      </c>
      <c r="H12648">
        <v>3.1</v>
      </c>
      <c r="I12648" t="s">
        <v>64</v>
      </c>
      <c r="J12648" t="s">
        <v>263</v>
      </c>
      <c r="K12648">
        <v>1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 t="s">
        <v>83</v>
      </c>
      <c r="R12648" t="s">
        <v>83</v>
      </c>
      <c r="S12648" t="s">
        <v>83</v>
      </c>
      <c r="T12648" t="str">
        <f>_xlfn.XLOOKUP(A12648,MI_Match_Analysis!$A$2:$A$8,MI_Match_Analysis!$F$2:$F$8,"Not Found")</f>
        <v>Not Found</v>
      </c>
    </row>
    <row r="12649" spans="1:20" hidden="1" x14ac:dyDescent="0.3">
      <c r="A12649">
        <v>55</v>
      </c>
      <c r="B12649" s="1">
        <v>46153</v>
      </c>
      <c r="C12649" t="s">
        <v>162</v>
      </c>
      <c r="D12649" t="s">
        <v>322</v>
      </c>
      <c r="E12649" t="s">
        <v>47</v>
      </c>
      <c r="F12649" t="s">
        <v>54</v>
      </c>
      <c r="G12649">
        <v>1</v>
      </c>
      <c r="H12649">
        <v>3.2</v>
      </c>
      <c r="I12649" t="s">
        <v>223</v>
      </c>
      <c r="J12649" t="s">
        <v>263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 t="s">
        <v>83</v>
      </c>
      <c r="R12649" t="s">
        <v>83</v>
      </c>
      <c r="S12649" t="s">
        <v>83</v>
      </c>
      <c r="T12649" t="str">
        <f>_xlfn.XLOOKUP(A12649,MI_Match_Analysis!$A$2:$A$8,MI_Match_Analysis!$F$2:$F$8,"Not Found")</f>
        <v>Not Found</v>
      </c>
    </row>
    <row r="12650" spans="1:20" hidden="1" x14ac:dyDescent="0.3">
      <c r="A12650">
        <v>55</v>
      </c>
      <c r="B12650" s="1">
        <v>46153</v>
      </c>
      <c r="C12650" t="s">
        <v>162</v>
      </c>
      <c r="D12650" t="s">
        <v>322</v>
      </c>
      <c r="E12650" t="s">
        <v>47</v>
      </c>
      <c r="F12650" t="s">
        <v>54</v>
      </c>
      <c r="G12650">
        <v>1</v>
      </c>
      <c r="H12650">
        <v>3.2</v>
      </c>
      <c r="I12650" t="s">
        <v>223</v>
      </c>
      <c r="J12650" t="s">
        <v>263</v>
      </c>
      <c r="K12650">
        <v>4</v>
      </c>
      <c r="L12650">
        <v>1</v>
      </c>
      <c r="M12650">
        <v>0</v>
      </c>
      <c r="N12650">
        <v>0</v>
      </c>
      <c r="O12650">
        <v>0</v>
      </c>
      <c r="P12650">
        <v>1</v>
      </c>
      <c r="Q12650" t="s">
        <v>83</v>
      </c>
      <c r="R12650" t="s">
        <v>83</v>
      </c>
      <c r="S12650" t="s">
        <v>83</v>
      </c>
      <c r="T12650" t="str">
        <f>_xlfn.XLOOKUP(A12650,MI_Match_Analysis!$A$2:$A$8,MI_Match_Analysis!$F$2:$F$8,"Not Found")</f>
        <v>Not Found</v>
      </c>
    </row>
    <row r="12651" spans="1:20" hidden="1" x14ac:dyDescent="0.3">
      <c r="A12651">
        <v>55</v>
      </c>
      <c r="B12651" s="1">
        <v>46153</v>
      </c>
      <c r="C12651" t="s">
        <v>162</v>
      </c>
      <c r="D12651" t="s">
        <v>322</v>
      </c>
      <c r="E12651" t="s">
        <v>47</v>
      </c>
      <c r="F12651" t="s">
        <v>54</v>
      </c>
      <c r="G12651">
        <v>1</v>
      </c>
      <c r="H12651">
        <v>3.3</v>
      </c>
      <c r="I12651" t="s">
        <v>223</v>
      </c>
      <c r="J12651" t="s">
        <v>263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 t="s">
        <v>83</v>
      </c>
      <c r="R12651" t="s">
        <v>83</v>
      </c>
      <c r="S12651" t="s">
        <v>83</v>
      </c>
      <c r="T12651" t="str">
        <f>_xlfn.XLOOKUP(A12651,MI_Match_Analysis!$A$2:$A$8,MI_Match_Analysis!$F$2:$F$8,"Not Found")</f>
        <v>Not Found</v>
      </c>
    </row>
    <row r="12652" spans="1:20" hidden="1" x14ac:dyDescent="0.3">
      <c r="A12652">
        <v>55</v>
      </c>
      <c r="B12652" s="1">
        <v>46153</v>
      </c>
      <c r="C12652" t="s">
        <v>162</v>
      </c>
      <c r="D12652" t="s">
        <v>322</v>
      </c>
      <c r="E12652" t="s">
        <v>47</v>
      </c>
      <c r="F12652" t="s">
        <v>54</v>
      </c>
      <c r="G12652">
        <v>1</v>
      </c>
      <c r="H12652">
        <v>3.4</v>
      </c>
      <c r="I12652" t="s">
        <v>223</v>
      </c>
      <c r="J12652" t="s">
        <v>263</v>
      </c>
      <c r="K12652">
        <v>1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 t="s">
        <v>83</v>
      </c>
      <c r="R12652" t="s">
        <v>83</v>
      </c>
      <c r="S12652" t="s">
        <v>83</v>
      </c>
      <c r="T12652" t="str">
        <f>_xlfn.XLOOKUP(A12652,MI_Match_Analysis!$A$2:$A$8,MI_Match_Analysis!$F$2:$F$8,"Not Found")</f>
        <v>Not Found</v>
      </c>
    </row>
    <row r="12653" spans="1:20" hidden="1" x14ac:dyDescent="0.3">
      <c r="A12653">
        <v>55</v>
      </c>
      <c r="B12653" s="1">
        <v>46153</v>
      </c>
      <c r="C12653" t="s">
        <v>162</v>
      </c>
      <c r="D12653" t="s">
        <v>322</v>
      </c>
      <c r="E12653" t="s">
        <v>47</v>
      </c>
      <c r="F12653" t="s">
        <v>54</v>
      </c>
      <c r="G12653">
        <v>1</v>
      </c>
      <c r="H12653">
        <v>3.5</v>
      </c>
      <c r="I12653" t="s">
        <v>64</v>
      </c>
      <c r="J12653" t="s">
        <v>263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 t="s">
        <v>83</v>
      </c>
      <c r="R12653" t="s">
        <v>83</v>
      </c>
      <c r="S12653" t="s">
        <v>83</v>
      </c>
      <c r="T12653" t="str">
        <f>_xlfn.XLOOKUP(A12653,MI_Match_Analysis!$A$2:$A$8,MI_Match_Analysis!$F$2:$F$8,"Not Found")</f>
        <v>Not Found</v>
      </c>
    </row>
    <row r="12654" spans="1:20" hidden="1" x14ac:dyDescent="0.3">
      <c r="A12654">
        <v>55</v>
      </c>
      <c r="B12654" s="1">
        <v>46153</v>
      </c>
      <c r="C12654" t="s">
        <v>162</v>
      </c>
      <c r="D12654" t="s">
        <v>322</v>
      </c>
      <c r="E12654" t="s">
        <v>47</v>
      </c>
      <c r="F12654" t="s">
        <v>54</v>
      </c>
      <c r="G12654">
        <v>1</v>
      </c>
      <c r="H12654">
        <v>3.6</v>
      </c>
      <c r="I12654" t="s">
        <v>64</v>
      </c>
      <c r="J12654" t="s">
        <v>263</v>
      </c>
      <c r="K12654">
        <v>1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 t="s">
        <v>83</v>
      </c>
      <c r="R12654" t="s">
        <v>83</v>
      </c>
      <c r="S12654" t="s">
        <v>83</v>
      </c>
      <c r="T12654" t="str">
        <f>_xlfn.XLOOKUP(A12654,MI_Match_Analysis!$A$2:$A$8,MI_Match_Analysis!$F$2:$F$8,"Not Found")</f>
        <v>Not Found</v>
      </c>
    </row>
    <row r="12655" spans="1:20" hidden="1" x14ac:dyDescent="0.3">
      <c r="A12655">
        <v>55</v>
      </c>
      <c r="B12655" s="1">
        <v>46153</v>
      </c>
      <c r="C12655" t="s">
        <v>162</v>
      </c>
      <c r="D12655" t="s">
        <v>322</v>
      </c>
      <c r="E12655" t="s">
        <v>47</v>
      </c>
      <c r="F12655" t="s">
        <v>54</v>
      </c>
      <c r="G12655">
        <v>1</v>
      </c>
      <c r="H12655">
        <v>4.0999999999999996</v>
      </c>
      <c r="I12655" t="s">
        <v>64</v>
      </c>
      <c r="J12655" t="s">
        <v>69</v>
      </c>
      <c r="K12655">
        <v>6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 t="s">
        <v>83</v>
      </c>
      <c r="R12655" t="s">
        <v>83</v>
      </c>
      <c r="S12655" t="s">
        <v>83</v>
      </c>
      <c r="T12655" t="str">
        <f>_xlfn.XLOOKUP(A12655,MI_Match_Analysis!$A$2:$A$8,MI_Match_Analysis!$F$2:$F$8,"Not Found")</f>
        <v>Not Found</v>
      </c>
    </row>
    <row r="12656" spans="1:20" hidden="1" x14ac:dyDescent="0.3">
      <c r="A12656">
        <v>55</v>
      </c>
      <c r="B12656" s="1">
        <v>46153</v>
      </c>
      <c r="C12656" t="s">
        <v>162</v>
      </c>
      <c r="D12656" t="s">
        <v>322</v>
      </c>
      <c r="E12656" t="s">
        <v>47</v>
      </c>
      <c r="F12656" t="s">
        <v>54</v>
      </c>
      <c r="G12656">
        <v>1</v>
      </c>
      <c r="H12656">
        <v>4.2</v>
      </c>
      <c r="I12656" t="s">
        <v>64</v>
      </c>
      <c r="J12656" t="s">
        <v>69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 t="s">
        <v>83</v>
      </c>
      <c r="R12656" t="s">
        <v>83</v>
      </c>
      <c r="S12656" t="s">
        <v>83</v>
      </c>
      <c r="T12656" t="str">
        <f>_xlfn.XLOOKUP(A12656,MI_Match_Analysis!$A$2:$A$8,MI_Match_Analysis!$F$2:$F$8,"Not Found")</f>
        <v>Not Found</v>
      </c>
    </row>
    <row r="12657" spans="1:20" hidden="1" x14ac:dyDescent="0.3">
      <c r="A12657">
        <v>55</v>
      </c>
      <c r="B12657" s="1">
        <v>46153</v>
      </c>
      <c r="C12657" t="s">
        <v>162</v>
      </c>
      <c r="D12657" t="s">
        <v>322</v>
      </c>
      <c r="E12657" t="s">
        <v>47</v>
      </c>
      <c r="F12657" t="s">
        <v>54</v>
      </c>
      <c r="G12657">
        <v>1</v>
      </c>
      <c r="H12657">
        <v>4.3</v>
      </c>
      <c r="I12657" t="s">
        <v>64</v>
      </c>
      <c r="J12657" t="s">
        <v>69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 t="s">
        <v>83</v>
      </c>
      <c r="R12657" t="s">
        <v>83</v>
      </c>
      <c r="S12657" t="s">
        <v>83</v>
      </c>
      <c r="T12657" t="str">
        <f>_xlfn.XLOOKUP(A12657,MI_Match_Analysis!$A$2:$A$8,MI_Match_Analysis!$F$2:$F$8,"Not Found")</f>
        <v>Not Found</v>
      </c>
    </row>
    <row r="12658" spans="1:20" hidden="1" x14ac:dyDescent="0.3">
      <c r="A12658">
        <v>55</v>
      </c>
      <c r="B12658" s="1">
        <v>46153</v>
      </c>
      <c r="C12658" t="s">
        <v>162</v>
      </c>
      <c r="D12658" t="s">
        <v>322</v>
      </c>
      <c r="E12658" t="s">
        <v>47</v>
      </c>
      <c r="F12658" t="s">
        <v>54</v>
      </c>
      <c r="G12658">
        <v>1</v>
      </c>
      <c r="H12658">
        <v>4.4000000000000004</v>
      </c>
      <c r="I12658" t="s">
        <v>64</v>
      </c>
      <c r="J12658" t="s">
        <v>69</v>
      </c>
      <c r="K12658">
        <v>1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 t="s">
        <v>83</v>
      </c>
      <c r="R12658" t="s">
        <v>83</v>
      </c>
      <c r="S12658" t="s">
        <v>83</v>
      </c>
      <c r="T12658" t="str">
        <f>_xlfn.XLOOKUP(A12658,MI_Match_Analysis!$A$2:$A$8,MI_Match_Analysis!$F$2:$F$8,"Not Found")</f>
        <v>Not Found</v>
      </c>
    </row>
    <row r="12659" spans="1:20" hidden="1" x14ac:dyDescent="0.3">
      <c r="A12659">
        <v>55</v>
      </c>
      <c r="B12659" s="1">
        <v>46153</v>
      </c>
      <c r="C12659" t="s">
        <v>162</v>
      </c>
      <c r="D12659" t="s">
        <v>322</v>
      </c>
      <c r="E12659" t="s">
        <v>47</v>
      </c>
      <c r="F12659" t="s">
        <v>54</v>
      </c>
      <c r="G12659">
        <v>1</v>
      </c>
      <c r="H12659">
        <v>4.5</v>
      </c>
      <c r="I12659" t="s">
        <v>223</v>
      </c>
      <c r="J12659" t="s">
        <v>69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 t="s">
        <v>83</v>
      </c>
      <c r="R12659" t="s">
        <v>83</v>
      </c>
      <c r="S12659" t="s">
        <v>83</v>
      </c>
      <c r="T12659" t="str">
        <f>_xlfn.XLOOKUP(A12659,MI_Match_Analysis!$A$2:$A$8,MI_Match_Analysis!$F$2:$F$8,"Not Found")</f>
        <v>Not Found</v>
      </c>
    </row>
    <row r="12660" spans="1:20" hidden="1" x14ac:dyDescent="0.3">
      <c r="A12660">
        <v>55</v>
      </c>
      <c r="B12660" s="1">
        <v>46153</v>
      </c>
      <c r="C12660" t="s">
        <v>162</v>
      </c>
      <c r="D12660" t="s">
        <v>322</v>
      </c>
      <c r="E12660" t="s">
        <v>47</v>
      </c>
      <c r="F12660" t="s">
        <v>54</v>
      </c>
      <c r="G12660">
        <v>1</v>
      </c>
      <c r="H12660">
        <v>4.5999999999999996</v>
      </c>
      <c r="I12660" t="s">
        <v>223</v>
      </c>
      <c r="J12660" t="s">
        <v>69</v>
      </c>
      <c r="K12660">
        <v>4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 t="s">
        <v>83</v>
      </c>
      <c r="R12660" t="s">
        <v>83</v>
      </c>
      <c r="S12660" t="s">
        <v>83</v>
      </c>
      <c r="T12660" t="str">
        <f>_xlfn.XLOOKUP(A12660,MI_Match_Analysis!$A$2:$A$8,MI_Match_Analysis!$F$2:$F$8,"Not Found")</f>
        <v>Not Found</v>
      </c>
    </row>
    <row r="12661" spans="1:20" hidden="1" x14ac:dyDescent="0.3">
      <c r="A12661">
        <v>55</v>
      </c>
      <c r="B12661" s="1">
        <v>46153</v>
      </c>
      <c r="C12661" t="s">
        <v>162</v>
      </c>
      <c r="D12661" t="s">
        <v>322</v>
      </c>
      <c r="E12661" t="s">
        <v>47</v>
      </c>
      <c r="F12661" t="s">
        <v>54</v>
      </c>
      <c r="G12661">
        <v>1</v>
      </c>
      <c r="H12661">
        <v>5.0999999999999996</v>
      </c>
      <c r="I12661" t="s">
        <v>64</v>
      </c>
      <c r="J12661" t="s">
        <v>263</v>
      </c>
      <c r="K12661">
        <v>1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 t="s">
        <v>83</v>
      </c>
      <c r="R12661" t="s">
        <v>83</v>
      </c>
      <c r="S12661" t="s">
        <v>83</v>
      </c>
      <c r="T12661" t="str">
        <f>_xlfn.XLOOKUP(A12661,MI_Match_Analysis!$A$2:$A$8,MI_Match_Analysis!$F$2:$F$8,"Not Found")</f>
        <v>Not Found</v>
      </c>
    </row>
    <row r="12662" spans="1:20" hidden="1" x14ac:dyDescent="0.3">
      <c r="A12662">
        <v>55</v>
      </c>
      <c r="B12662" s="1">
        <v>46153</v>
      </c>
      <c r="C12662" t="s">
        <v>162</v>
      </c>
      <c r="D12662" t="s">
        <v>322</v>
      </c>
      <c r="E12662" t="s">
        <v>47</v>
      </c>
      <c r="F12662" t="s">
        <v>54</v>
      </c>
      <c r="G12662">
        <v>1</v>
      </c>
      <c r="H12662">
        <v>5.2</v>
      </c>
      <c r="I12662" t="s">
        <v>223</v>
      </c>
      <c r="J12662" t="s">
        <v>263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 t="s">
        <v>83</v>
      </c>
      <c r="R12662" t="s">
        <v>83</v>
      </c>
      <c r="S12662" t="s">
        <v>83</v>
      </c>
      <c r="T12662" t="str">
        <f>_xlfn.XLOOKUP(A12662,MI_Match_Analysis!$A$2:$A$8,MI_Match_Analysis!$F$2:$F$8,"Not Found")</f>
        <v>Not Found</v>
      </c>
    </row>
    <row r="12663" spans="1:20" hidden="1" x14ac:dyDescent="0.3">
      <c r="A12663">
        <v>55</v>
      </c>
      <c r="B12663" s="1">
        <v>46153</v>
      </c>
      <c r="C12663" t="s">
        <v>162</v>
      </c>
      <c r="D12663" t="s">
        <v>322</v>
      </c>
      <c r="E12663" t="s">
        <v>47</v>
      </c>
      <c r="F12663" t="s">
        <v>54</v>
      </c>
      <c r="G12663">
        <v>1</v>
      </c>
      <c r="H12663">
        <v>5.3</v>
      </c>
      <c r="I12663" t="s">
        <v>223</v>
      </c>
      <c r="J12663" t="s">
        <v>263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 t="s">
        <v>83</v>
      </c>
      <c r="R12663" t="s">
        <v>83</v>
      </c>
      <c r="S12663" t="s">
        <v>83</v>
      </c>
      <c r="T12663" t="str">
        <f>_xlfn.XLOOKUP(A12663,MI_Match_Analysis!$A$2:$A$8,MI_Match_Analysis!$F$2:$F$8,"Not Found")</f>
        <v>Not Found</v>
      </c>
    </row>
    <row r="12664" spans="1:20" hidden="1" x14ac:dyDescent="0.3">
      <c r="A12664">
        <v>55</v>
      </c>
      <c r="B12664" s="1">
        <v>46153</v>
      </c>
      <c r="C12664" t="s">
        <v>162</v>
      </c>
      <c r="D12664" t="s">
        <v>322</v>
      </c>
      <c r="E12664" t="s">
        <v>47</v>
      </c>
      <c r="F12664" t="s">
        <v>54</v>
      </c>
      <c r="G12664">
        <v>1</v>
      </c>
      <c r="H12664">
        <v>5.4</v>
      </c>
      <c r="I12664" t="s">
        <v>64</v>
      </c>
      <c r="J12664" t="s">
        <v>263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 t="s">
        <v>83</v>
      </c>
      <c r="R12664" t="s">
        <v>83</v>
      </c>
      <c r="S12664" t="s">
        <v>83</v>
      </c>
      <c r="T12664" t="str">
        <f>_xlfn.XLOOKUP(A12664,MI_Match_Analysis!$A$2:$A$8,MI_Match_Analysis!$F$2:$F$8,"Not Found")</f>
        <v>Not Found</v>
      </c>
    </row>
    <row r="12665" spans="1:20" hidden="1" x14ac:dyDescent="0.3">
      <c r="A12665">
        <v>55</v>
      </c>
      <c r="B12665" s="1">
        <v>46153</v>
      </c>
      <c r="C12665" t="s">
        <v>162</v>
      </c>
      <c r="D12665" t="s">
        <v>322</v>
      </c>
      <c r="E12665" t="s">
        <v>47</v>
      </c>
      <c r="F12665" t="s">
        <v>54</v>
      </c>
      <c r="G12665">
        <v>1</v>
      </c>
      <c r="H12665">
        <v>5.5</v>
      </c>
      <c r="I12665" t="s">
        <v>64</v>
      </c>
      <c r="J12665" t="s">
        <v>263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 t="s">
        <v>83</v>
      </c>
      <c r="R12665" t="s">
        <v>83</v>
      </c>
      <c r="S12665" t="s">
        <v>83</v>
      </c>
      <c r="T12665" t="str">
        <f>_xlfn.XLOOKUP(A12665,MI_Match_Analysis!$A$2:$A$8,MI_Match_Analysis!$F$2:$F$8,"Not Found")</f>
        <v>Not Found</v>
      </c>
    </row>
    <row r="12666" spans="1:20" hidden="1" x14ac:dyDescent="0.3">
      <c r="A12666">
        <v>55</v>
      </c>
      <c r="B12666" s="1">
        <v>46153</v>
      </c>
      <c r="C12666" t="s">
        <v>162</v>
      </c>
      <c r="D12666" t="s">
        <v>322</v>
      </c>
      <c r="E12666" t="s">
        <v>47</v>
      </c>
      <c r="F12666" t="s">
        <v>54</v>
      </c>
      <c r="G12666">
        <v>1</v>
      </c>
      <c r="H12666">
        <v>5.6</v>
      </c>
      <c r="I12666" t="s">
        <v>64</v>
      </c>
      <c r="J12666" t="s">
        <v>263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 t="s">
        <v>83</v>
      </c>
      <c r="R12666" t="s">
        <v>83</v>
      </c>
      <c r="S12666" t="s">
        <v>83</v>
      </c>
      <c r="T12666" t="str">
        <f>_xlfn.XLOOKUP(A12666,MI_Match_Analysis!$A$2:$A$8,MI_Match_Analysis!$F$2:$F$8,"Not Found")</f>
        <v>Not Found</v>
      </c>
    </row>
    <row r="12667" spans="1:20" hidden="1" x14ac:dyDescent="0.3">
      <c r="A12667">
        <v>55</v>
      </c>
      <c r="B12667" s="1">
        <v>46153</v>
      </c>
      <c r="C12667" t="s">
        <v>162</v>
      </c>
      <c r="D12667" t="s">
        <v>322</v>
      </c>
      <c r="E12667" t="s">
        <v>47</v>
      </c>
      <c r="F12667" t="s">
        <v>54</v>
      </c>
      <c r="G12667">
        <v>1</v>
      </c>
      <c r="H12667">
        <v>6.1</v>
      </c>
      <c r="I12667" t="s">
        <v>223</v>
      </c>
      <c r="J12667" t="s">
        <v>69</v>
      </c>
      <c r="K12667">
        <v>2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 t="s">
        <v>83</v>
      </c>
      <c r="R12667" t="s">
        <v>83</v>
      </c>
      <c r="S12667" t="s">
        <v>83</v>
      </c>
      <c r="T12667" t="str">
        <f>_xlfn.XLOOKUP(A12667,MI_Match_Analysis!$A$2:$A$8,MI_Match_Analysis!$F$2:$F$8,"Not Found")</f>
        <v>Not Found</v>
      </c>
    </row>
    <row r="12668" spans="1:20" hidden="1" x14ac:dyDescent="0.3">
      <c r="A12668">
        <v>55</v>
      </c>
      <c r="B12668" s="1">
        <v>46153</v>
      </c>
      <c r="C12668" t="s">
        <v>162</v>
      </c>
      <c r="D12668" t="s">
        <v>322</v>
      </c>
      <c r="E12668" t="s">
        <v>47</v>
      </c>
      <c r="F12668" t="s">
        <v>54</v>
      </c>
      <c r="G12668">
        <v>1</v>
      </c>
      <c r="H12668">
        <v>6.2</v>
      </c>
      <c r="I12668" t="s">
        <v>223</v>
      </c>
      <c r="J12668" t="s">
        <v>69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 t="s">
        <v>83</v>
      </c>
      <c r="R12668" t="s">
        <v>83</v>
      </c>
      <c r="S12668" t="s">
        <v>83</v>
      </c>
      <c r="T12668" t="str">
        <f>_xlfn.XLOOKUP(A12668,MI_Match_Analysis!$A$2:$A$8,MI_Match_Analysis!$F$2:$F$8,"Not Found")</f>
        <v>Not Found</v>
      </c>
    </row>
    <row r="12669" spans="1:20" hidden="1" x14ac:dyDescent="0.3">
      <c r="A12669">
        <v>55</v>
      </c>
      <c r="B12669" s="1">
        <v>46153</v>
      </c>
      <c r="C12669" t="s">
        <v>162</v>
      </c>
      <c r="D12669" t="s">
        <v>322</v>
      </c>
      <c r="E12669" t="s">
        <v>47</v>
      </c>
      <c r="F12669" t="s">
        <v>54</v>
      </c>
      <c r="G12669">
        <v>1</v>
      </c>
      <c r="H12669">
        <v>6.2</v>
      </c>
      <c r="I12669" t="s">
        <v>223</v>
      </c>
      <c r="J12669" t="s">
        <v>69</v>
      </c>
      <c r="K12669">
        <v>0</v>
      </c>
      <c r="L12669">
        <v>1</v>
      </c>
      <c r="M12669">
        <v>1</v>
      </c>
      <c r="N12669">
        <v>0</v>
      </c>
      <c r="O12669">
        <v>0</v>
      </c>
      <c r="P12669">
        <v>0</v>
      </c>
      <c r="Q12669" t="s">
        <v>83</v>
      </c>
      <c r="R12669" t="s">
        <v>83</v>
      </c>
      <c r="S12669" t="s">
        <v>83</v>
      </c>
      <c r="T12669" t="str">
        <f>_xlfn.XLOOKUP(A12669,MI_Match_Analysis!$A$2:$A$8,MI_Match_Analysis!$F$2:$F$8,"Not Found")</f>
        <v>Not Found</v>
      </c>
    </row>
    <row r="12670" spans="1:20" hidden="1" x14ac:dyDescent="0.3">
      <c r="A12670">
        <v>55</v>
      </c>
      <c r="B12670" s="1">
        <v>46153</v>
      </c>
      <c r="C12670" t="s">
        <v>162</v>
      </c>
      <c r="D12670" t="s">
        <v>322</v>
      </c>
      <c r="E12670" t="s">
        <v>47</v>
      </c>
      <c r="F12670" t="s">
        <v>54</v>
      </c>
      <c r="G12670">
        <v>1</v>
      </c>
      <c r="H12670">
        <v>6.3</v>
      </c>
      <c r="I12670" t="s">
        <v>223</v>
      </c>
      <c r="J12670" t="s">
        <v>69</v>
      </c>
      <c r="K12670">
        <v>1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 t="s">
        <v>83</v>
      </c>
      <c r="R12670" t="s">
        <v>83</v>
      </c>
      <c r="S12670" t="s">
        <v>83</v>
      </c>
      <c r="T12670" t="str">
        <f>_xlfn.XLOOKUP(A12670,MI_Match_Analysis!$A$2:$A$8,MI_Match_Analysis!$F$2:$F$8,"Not Found")</f>
        <v>Not Found</v>
      </c>
    </row>
    <row r="12671" spans="1:20" hidden="1" x14ac:dyDescent="0.3">
      <c r="A12671">
        <v>55</v>
      </c>
      <c r="B12671" s="1">
        <v>46153</v>
      </c>
      <c r="C12671" t="s">
        <v>162</v>
      </c>
      <c r="D12671" t="s">
        <v>322</v>
      </c>
      <c r="E12671" t="s">
        <v>47</v>
      </c>
      <c r="F12671" t="s">
        <v>54</v>
      </c>
      <c r="G12671">
        <v>1</v>
      </c>
      <c r="H12671">
        <v>6.4</v>
      </c>
      <c r="I12671" t="s">
        <v>64</v>
      </c>
      <c r="J12671" t="s">
        <v>69</v>
      </c>
      <c r="K12671">
        <v>1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 t="s">
        <v>83</v>
      </c>
      <c r="R12671" t="s">
        <v>83</v>
      </c>
      <c r="S12671" t="s">
        <v>83</v>
      </c>
      <c r="T12671" t="str">
        <f>_xlfn.XLOOKUP(A12671,MI_Match_Analysis!$A$2:$A$8,MI_Match_Analysis!$F$2:$F$8,"Not Found")</f>
        <v>Not Found</v>
      </c>
    </row>
    <row r="12672" spans="1:20" hidden="1" x14ac:dyDescent="0.3">
      <c r="A12672">
        <v>55</v>
      </c>
      <c r="B12672" s="1">
        <v>46153</v>
      </c>
      <c r="C12672" t="s">
        <v>162</v>
      </c>
      <c r="D12672" t="s">
        <v>322</v>
      </c>
      <c r="E12672" t="s">
        <v>47</v>
      </c>
      <c r="F12672" t="s">
        <v>54</v>
      </c>
      <c r="G12672">
        <v>1</v>
      </c>
      <c r="H12672">
        <v>6.5</v>
      </c>
      <c r="I12672" t="s">
        <v>223</v>
      </c>
      <c r="J12672" t="s">
        <v>69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 t="s">
        <v>165</v>
      </c>
      <c r="R12672" t="s">
        <v>223</v>
      </c>
      <c r="S12672" t="s">
        <v>263</v>
      </c>
      <c r="T12672" t="str">
        <f>_xlfn.XLOOKUP(A12672,MI_Match_Analysis!$A$2:$A$8,MI_Match_Analysis!$F$2:$F$8,"Not Found")</f>
        <v>Not Found</v>
      </c>
    </row>
    <row r="12673" spans="1:20" hidden="1" x14ac:dyDescent="0.3">
      <c r="A12673">
        <v>55</v>
      </c>
      <c r="B12673" s="1">
        <v>46153</v>
      </c>
      <c r="C12673" t="s">
        <v>162</v>
      </c>
      <c r="D12673" t="s">
        <v>322</v>
      </c>
      <c r="E12673" t="s">
        <v>47</v>
      </c>
      <c r="F12673" t="s">
        <v>54</v>
      </c>
      <c r="G12673">
        <v>1</v>
      </c>
      <c r="H12673">
        <v>6.6</v>
      </c>
      <c r="I12673" t="s">
        <v>94</v>
      </c>
      <c r="J12673" t="s">
        <v>69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 t="s">
        <v>83</v>
      </c>
      <c r="R12673" t="s">
        <v>83</v>
      </c>
      <c r="S12673" t="s">
        <v>83</v>
      </c>
      <c r="T12673" t="str">
        <f>_xlfn.XLOOKUP(A12673,MI_Match_Analysis!$A$2:$A$8,MI_Match_Analysis!$F$2:$F$8,"Not Found")</f>
        <v>Not Found</v>
      </c>
    </row>
    <row r="12674" spans="1:20" hidden="1" x14ac:dyDescent="0.3">
      <c r="A12674">
        <v>55</v>
      </c>
      <c r="B12674" s="1">
        <v>46153</v>
      </c>
      <c r="C12674" t="s">
        <v>162</v>
      </c>
      <c r="D12674" t="s">
        <v>322</v>
      </c>
      <c r="E12674" t="s">
        <v>47</v>
      </c>
      <c r="F12674" t="s">
        <v>54</v>
      </c>
      <c r="G12674">
        <v>1</v>
      </c>
      <c r="H12674">
        <v>7.1</v>
      </c>
      <c r="I12674" t="s">
        <v>64</v>
      </c>
      <c r="J12674" t="s">
        <v>263</v>
      </c>
      <c r="K12674">
        <v>1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 t="s">
        <v>83</v>
      </c>
      <c r="R12674" t="s">
        <v>83</v>
      </c>
      <c r="S12674" t="s">
        <v>83</v>
      </c>
      <c r="T12674" t="str">
        <f>_xlfn.XLOOKUP(A12674,MI_Match_Analysis!$A$2:$A$8,MI_Match_Analysis!$F$2:$F$8,"Not Found")</f>
        <v>Not Found</v>
      </c>
    </row>
    <row r="12675" spans="1:20" hidden="1" x14ac:dyDescent="0.3">
      <c r="A12675">
        <v>55</v>
      </c>
      <c r="B12675" s="1">
        <v>46153</v>
      </c>
      <c r="C12675" t="s">
        <v>162</v>
      </c>
      <c r="D12675" t="s">
        <v>322</v>
      </c>
      <c r="E12675" t="s">
        <v>47</v>
      </c>
      <c r="F12675" t="s">
        <v>54</v>
      </c>
      <c r="G12675">
        <v>1</v>
      </c>
      <c r="H12675">
        <v>7.2</v>
      </c>
      <c r="I12675" t="s">
        <v>94</v>
      </c>
      <c r="J12675" t="s">
        <v>263</v>
      </c>
      <c r="K12675">
        <v>4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 t="s">
        <v>83</v>
      </c>
      <c r="R12675" t="s">
        <v>83</v>
      </c>
      <c r="S12675" t="s">
        <v>83</v>
      </c>
      <c r="T12675" t="str">
        <f>_xlfn.XLOOKUP(A12675,MI_Match_Analysis!$A$2:$A$8,MI_Match_Analysis!$F$2:$F$8,"Not Found")</f>
        <v>Not Found</v>
      </c>
    </row>
    <row r="12676" spans="1:20" hidden="1" x14ac:dyDescent="0.3">
      <c r="A12676">
        <v>55</v>
      </c>
      <c r="B12676" s="1">
        <v>46153</v>
      </c>
      <c r="C12676" t="s">
        <v>162</v>
      </c>
      <c r="D12676" t="s">
        <v>322</v>
      </c>
      <c r="E12676" t="s">
        <v>47</v>
      </c>
      <c r="F12676" t="s">
        <v>54</v>
      </c>
      <c r="G12676">
        <v>1</v>
      </c>
      <c r="H12676">
        <v>7.3</v>
      </c>
      <c r="I12676" t="s">
        <v>94</v>
      </c>
      <c r="J12676" t="s">
        <v>263</v>
      </c>
      <c r="K12676">
        <v>4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 t="s">
        <v>83</v>
      </c>
      <c r="R12676" t="s">
        <v>83</v>
      </c>
      <c r="S12676" t="s">
        <v>83</v>
      </c>
      <c r="T12676" t="str">
        <f>_xlfn.XLOOKUP(A12676,MI_Match_Analysis!$A$2:$A$8,MI_Match_Analysis!$F$2:$F$8,"Not Found")</f>
        <v>Not Found</v>
      </c>
    </row>
    <row r="12677" spans="1:20" hidden="1" x14ac:dyDescent="0.3">
      <c r="A12677">
        <v>55</v>
      </c>
      <c r="B12677" s="1">
        <v>46153</v>
      </c>
      <c r="C12677" t="s">
        <v>162</v>
      </c>
      <c r="D12677" t="s">
        <v>322</v>
      </c>
      <c r="E12677" t="s">
        <v>47</v>
      </c>
      <c r="F12677" t="s">
        <v>54</v>
      </c>
      <c r="G12677">
        <v>1</v>
      </c>
      <c r="H12677">
        <v>7.4</v>
      </c>
      <c r="I12677" t="s">
        <v>94</v>
      </c>
      <c r="J12677" t="s">
        <v>263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 t="s">
        <v>83</v>
      </c>
      <c r="R12677" t="s">
        <v>83</v>
      </c>
      <c r="S12677" t="s">
        <v>83</v>
      </c>
      <c r="T12677" t="str">
        <f>_xlfn.XLOOKUP(A12677,MI_Match_Analysis!$A$2:$A$8,MI_Match_Analysis!$F$2:$F$8,"Not Found")</f>
        <v>Not Found</v>
      </c>
    </row>
    <row r="12678" spans="1:20" hidden="1" x14ac:dyDescent="0.3">
      <c r="A12678">
        <v>55</v>
      </c>
      <c r="B12678" s="1">
        <v>46153</v>
      </c>
      <c r="C12678" t="s">
        <v>162</v>
      </c>
      <c r="D12678" t="s">
        <v>322</v>
      </c>
      <c r="E12678" t="s">
        <v>47</v>
      </c>
      <c r="F12678" t="s">
        <v>54</v>
      </c>
      <c r="G12678">
        <v>1</v>
      </c>
      <c r="H12678">
        <v>7.5</v>
      </c>
      <c r="I12678" t="s">
        <v>94</v>
      </c>
      <c r="J12678" t="s">
        <v>263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 t="s">
        <v>83</v>
      </c>
      <c r="R12678" t="s">
        <v>83</v>
      </c>
      <c r="S12678" t="s">
        <v>83</v>
      </c>
      <c r="T12678" t="str">
        <f>_xlfn.XLOOKUP(A12678,MI_Match_Analysis!$A$2:$A$8,MI_Match_Analysis!$F$2:$F$8,"Not Found")</f>
        <v>Not Found</v>
      </c>
    </row>
    <row r="12679" spans="1:20" hidden="1" x14ac:dyDescent="0.3">
      <c r="A12679">
        <v>55</v>
      </c>
      <c r="B12679" s="1">
        <v>46153</v>
      </c>
      <c r="C12679" t="s">
        <v>162</v>
      </c>
      <c r="D12679" t="s">
        <v>322</v>
      </c>
      <c r="E12679" t="s">
        <v>47</v>
      </c>
      <c r="F12679" t="s">
        <v>54</v>
      </c>
      <c r="G12679">
        <v>1</v>
      </c>
      <c r="H12679">
        <v>7.6</v>
      </c>
      <c r="I12679" t="s">
        <v>94</v>
      </c>
      <c r="J12679" t="s">
        <v>263</v>
      </c>
      <c r="K12679">
        <v>1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 t="s">
        <v>83</v>
      </c>
      <c r="R12679" t="s">
        <v>83</v>
      </c>
      <c r="S12679" t="s">
        <v>83</v>
      </c>
      <c r="T12679" t="str">
        <f>_xlfn.XLOOKUP(A12679,MI_Match_Analysis!$A$2:$A$8,MI_Match_Analysis!$F$2:$F$8,"Not Found")</f>
        <v>Not Found</v>
      </c>
    </row>
    <row r="12680" spans="1:20" hidden="1" x14ac:dyDescent="0.3">
      <c r="A12680">
        <v>55</v>
      </c>
      <c r="B12680" s="1">
        <v>46153</v>
      </c>
      <c r="C12680" t="s">
        <v>162</v>
      </c>
      <c r="D12680" t="s">
        <v>322</v>
      </c>
      <c r="E12680" t="s">
        <v>47</v>
      </c>
      <c r="F12680" t="s">
        <v>54</v>
      </c>
      <c r="G12680">
        <v>1</v>
      </c>
      <c r="H12680">
        <v>8.1</v>
      </c>
      <c r="I12680" t="s">
        <v>94</v>
      </c>
      <c r="J12680" t="s">
        <v>323</v>
      </c>
      <c r="K12680">
        <v>0</v>
      </c>
      <c r="L12680">
        <v>4</v>
      </c>
      <c r="M12680">
        <v>0</v>
      </c>
      <c r="N12680">
        <v>0</v>
      </c>
      <c r="O12680">
        <v>0</v>
      </c>
      <c r="P12680">
        <v>0</v>
      </c>
      <c r="Q12680" t="s">
        <v>83</v>
      </c>
      <c r="R12680" t="s">
        <v>83</v>
      </c>
      <c r="S12680" t="s">
        <v>83</v>
      </c>
      <c r="T12680" t="str">
        <f>_xlfn.XLOOKUP(A12680,MI_Match_Analysis!$A$2:$A$8,MI_Match_Analysis!$F$2:$F$8,"Not Found")</f>
        <v>Not Found</v>
      </c>
    </row>
    <row r="12681" spans="1:20" hidden="1" x14ac:dyDescent="0.3">
      <c r="A12681">
        <v>55</v>
      </c>
      <c r="B12681" s="1">
        <v>46153</v>
      </c>
      <c r="C12681" t="s">
        <v>162</v>
      </c>
      <c r="D12681" t="s">
        <v>322</v>
      </c>
      <c r="E12681" t="s">
        <v>47</v>
      </c>
      <c r="F12681" t="s">
        <v>54</v>
      </c>
      <c r="G12681">
        <v>1</v>
      </c>
      <c r="H12681">
        <v>8.1999999999999993</v>
      </c>
      <c r="I12681" t="s">
        <v>94</v>
      </c>
      <c r="J12681" t="s">
        <v>323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 t="s">
        <v>83</v>
      </c>
      <c r="R12681" t="s">
        <v>83</v>
      </c>
      <c r="S12681" t="s">
        <v>83</v>
      </c>
      <c r="T12681" t="str">
        <f>_xlfn.XLOOKUP(A12681,MI_Match_Analysis!$A$2:$A$8,MI_Match_Analysis!$F$2:$F$8,"Not Found")</f>
        <v>Not Found</v>
      </c>
    </row>
    <row r="12682" spans="1:20" hidden="1" x14ac:dyDescent="0.3">
      <c r="A12682">
        <v>55</v>
      </c>
      <c r="B12682" s="1">
        <v>46153</v>
      </c>
      <c r="C12682" t="s">
        <v>162</v>
      </c>
      <c r="D12682" t="s">
        <v>322</v>
      </c>
      <c r="E12682" t="s">
        <v>47</v>
      </c>
      <c r="F12682" t="s">
        <v>54</v>
      </c>
      <c r="G12682">
        <v>1</v>
      </c>
      <c r="H12682">
        <v>8.3000000000000007</v>
      </c>
      <c r="I12682" t="s">
        <v>64</v>
      </c>
      <c r="J12682" t="s">
        <v>323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 t="s">
        <v>83</v>
      </c>
      <c r="R12682" t="s">
        <v>83</v>
      </c>
      <c r="S12682" t="s">
        <v>83</v>
      </c>
      <c r="T12682" t="str">
        <f>_xlfn.XLOOKUP(A12682,MI_Match_Analysis!$A$2:$A$8,MI_Match_Analysis!$F$2:$F$8,"Not Found")</f>
        <v>Not Found</v>
      </c>
    </row>
    <row r="12683" spans="1:20" hidden="1" x14ac:dyDescent="0.3">
      <c r="A12683">
        <v>55</v>
      </c>
      <c r="B12683" s="1">
        <v>46153</v>
      </c>
      <c r="C12683" t="s">
        <v>162</v>
      </c>
      <c r="D12683" t="s">
        <v>322</v>
      </c>
      <c r="E12683" t="s">
        <v>47</v>
      </c>
      <c r="F12683" t="s">
        <v>54</v>
      </c>
      <c r="G12683">
        <v>1</v>
      </c>
      <c r="H12683">
        <v>8.4</v>
      </c>
      <c r="I12683" t="s">
        <v>64</v>
      </c>
      <c r="J12683" t="s">
        <v>323</v>
      </c>
      <c r="K12683">
        <v>4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 t="s">
        <v>83</v>
      </c>
      <c r="R12683" t="s">
        <v>83</v>
      </c>
      <c r="S12683" t="s">
        <v>83</v>
      </c>
      <c r="T12683" t="str">
        <f>_xlfn.XLOOKUP(A12683,MI_Match_Analysis!$A$2:$A$8,MI_Match_Analysis!$F$2:$F$8,"Not Found")</f>
        <v>Not Found</v>
      </c>
    </row>
    <row r="12684" spans="1:20" hidden="1" x14ac:dyDescent="0.3">
      <c r="A12684">
        <v>55</v>
      </c>
      <c r="B12684" s="1">
        <v>46153</v>
      </c>
      <c r="C12684" t="s">
        <v>162</v>
      </c>
      <c r="D12684" t="s">
        <v>322</v>
      </c>
      <c r="E12684" t="s">
        <v>47</v>
      </c>
      <c r="F12684" t="s">
        <v>54</v>
      </c>
      <c r="G12684">
        <v>1</v>
      </c>
      <c r="H12684">
        <v>8.5</v>
      </c>
      <c r="I12684" t="s">
        <v>64</v>
      </c>
      <c r="J12684" t="s">
        <v>323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 t="s">
        <v>83</v>
      </c>
      <c r="R12684" t="s">
        <v>83</v>
      </c>
      <c r="S12684" t="s">
        <v>83</v>
      </c>
      <c r="T12684" t="str">
        <f>_xlfn.XLOOKUP(A12684,MI_Match_Analysis!$A$2:$A$8,MI_Match_Analysis!$F$2:$F$8,"Not Found")</f>
        <v>Not Found</v>
      </c>
    </row>
    <row r="12685" spans="1:20" hidden="1" x14ac:dyDescent="0.3">
      <c r="A12685">
        <v>55</v>
      </c>
      <c r="B12685" s="1">
        <v>46153</v>
      </c>
      <c r="C12685" t="s">
        <v>162</v>
      </c>
      <c r="D12685" t="s">
        <v>322</v>
      </c>
      <c r="E12685" t="s">
        <v>47</v>
      </c>
      <c r="F12685" t="s">
        <v>54</v>
      </c>
      <c r="G12685">
        <v>1</v>
      </c>
      <c r="H12685">
        <v>8.6</v>
      </c>
      <c r="I12685" t="s">
        <v>64</v>
      </c>
      <c r="J12685" t="s">
        <v>323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 t="s">
        <v>165</v>
      </c>
      <c r="R12685" t="s">
        <v>64</v>
      </c>
      <c r="S12685" t="s">
        <v>298</v>
      </c>
      <c r="T12685" t="str">
        <f>_xlfn.XLOOKUP(A12685,MI_Match_Analysis!$A$2:$A$8,MI_Match_Analysis!$F$2:$F$8,"Not Found")</f>
        <v>Not Found</v>
      </c>
    </row>
    <row r="12686" spans="1:20" hidden="1" x14ac:dyDescent="0.3">
      <c r="A12686">
        <v>55</v>
      </c>
      <c r="B12686" s="1">
        <v>46153</v>
      </c>
      <c r="C12686" t="s">
        <v>162</v>
      </c>
      <c r="D12686" t="s">
        <v>322</v>
      </c>
      <c r="E12686" t="s">
        <v>47</v>
      </c>
      <c r="F12686" t="s">
        <v>54</v>
      </c>
      <c r="G12686">
        <v>1</v>
      </c>
      <c r="H12686">
        <v>9.1</v>
      </c>
      <c r="I12686" t="s">
        <v>94</v>
      </c>
      <c r="J12686" t="s">
        <v>307</v>
      </c>
      <c r="K12686">
        <v>2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 t="s">
        <v>83</v>
      </c>
      <c r="R12686" t="s">
        <v>83</v>
      </c>
      <c r="S12686" t="s">
        <v>83</v>
      </c>
      <c r="T12686" t="str">
        <f>_xlfn.XLOOKUP(A12686,MI_Match_Analysis!$A$2:$A$8,MI_Match_Analysis!$F$2:$F$8,"Not Found")</f>
        <v>Not Found</v>
      </c>
    </row>
    <row r="12687" spans="1:20" hidden="1" x14ac:dyDescent="0.3">
      <c r="A12687">
        <v>55</v>
      </c>
      <c r="B12687" s="1">
        <v>46153</v>
      </c>
      <c r="C12687" t="s">
        <v>162</v>
      </c>
      <c r="D12687" t="s">
        <v>322</v>
      </c>
      <c r="E12687" t="s">
        <v>47</v>
      </c>
      <c r="F12687" t="s">
        <v>54</v>
      </c>
      <c r="G12687">
        <v>1</v>
      </c>
      <c r="H12687">
        <v>9.1999999999999993</v>
      </c>
      <c r="I12687" t="s">
        <v>94</v>
      </c>
      <c r="J12687" t="s">
        <v>307</v>
      </c>
      <c r="K12687">
        <v>1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 t="s">
        <v>83</v>
      </c>
      <c r="R12687" t="s">
        <v>83</v>
      </c>
      <c r="S12687" t="s">
        <v>83</v>
      </c>
      <c r="T12687" t="str">
        <f>_xlfn.XLOOKUP(A12687,MI_Match_Analysis!$A$2:$A$8,MI_Match_Analysis!$F$2:$F$8,"Not Found")</f>
        <v>Not Found</v>
      </c>
    </row>
    <row r="12688" spans="1:20" hidden="1" x14ac:dyDescent="0.3">
      <c r="A12688">
        <v>55</v>
      </c>
      <c r="B12688" s="1">
        <v>46153</v>
      </c>
      <c r="C12688" t="s">
        <v>162</v>
      </c>
      <c r="D12688" t="s">
        <v>322</v>
      </c>
      <c r="E12688" t="s">
        <v>47</v>
      </c>
      <c r="F12688" t="s">
        <v>54</v>
      </c>
      <c r="G12688">
        <v>1</v>
      </c>
      <c r="H12688">
        <v>9.3000000000000007</v>
      </c>
      <c r="I12688" t="s">
        <v>49</v>
      </c>
      <c r="J12688" t="s">
        <v>307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 t="s">
        <v>83</v>
      </c>
      <c r="R12688" t="s">
        <v>83</v>
      </c>
      <c r="S12688" t="s">
        <v>83</v>
      </c>
      <c r="T12688" t="str">
        <f>_xlfn.XLOOKUP(A12688,MI_Match_Analysis!$A$2:$A$8,MI_Match_Analysis!$F$2:$F$8,"Not Found")</f>
        <v>Not Found</v>
      </c>
    </row>
    <row r="12689" spans="1:20" hidden="1" x14ac:dyDescent="0.3">
      <c r="A12689">
        <v>55</v>
      </c>
      <c r="B12689" s="1">
        <v>46153</v>
      </c>
      <c r="C12689" t="s">
        <v>162</v>
      </c>
      <c r="D12689" t="s">
        <v>322</v>
      </c>
      <c r="E12689" t="s">
        <v>47</v>
      </c>
      <c r="F12689" t="s">
        <v>54</v>
      </c>
      <c r="G12689">
        <v>1</v>
      </c>
      <c r="H12689">
        <v>9.4</v>
      </c>
      <c r="I12689" t="s">
        <v>49</v>
      </c>
      <c r="J12689" t="s">
        <v>307</v>
      </c>
      <c r="K12689">
        <v>0</v>
      </c>
      <c r="L12689">
        <v>1</v>
      </c>
      <c r="M12689">
        <v>1</v>
      </c>
      <c r="N12689">
        <v>0</v>
      </c>
      <c r="O12689">
        <v>0</v>
      </c>
      <c r="P12689">
        <v>0</v>
      </c>
      <c r="Q12689" t="s">
        <v>83</v>
      </c>
      <c r="R12689" t="s">
        <v>83</v>
      </c>
      <c r="S12689" t="s">
        <v>83</v>
      </c>
      <c r="T12689" t="str">
        <f>_xlfn.XLOOKUP(A12689,MI_Match_Analysis!$A$2:$A$8,MI_Match_Analysis!$F$2:$F$8,"Not Found")</f>
        <v>Not Found</v>
      </c>
    </row>
    <row r="12690" spans="1:20" hidden="1" x14ac:dyDescent="0.3">
      <c r="A12690">
        <v>55</v>
      </c>
      <c r="B12690" s="1">
        <v>46153</v>
      </c>
      <c r="C12690" t="s">
        <v>162</v>
      </c>
      <c r="D12690" t="s">
        <v>322</v>
      </c>
      <c r="E12690" t="s">
        <v>47</v>
      </c>
      <c r="F12690" t="s">
        <v>54</v>
      </c>
      <c r="G12690">
        <v>1</v>
      </c>
      <c r="H12690">
        <v>9.4</v>
      </c>
      <c r="I12690" t="s">
        <v>49</v>
      </c>
      <c r="J12690" t="s">
        <v>307</v>
      </c>
      <c r="K12690">
        <v>4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 t="s">
        <v>83</v>
      </c>
      <c r="R12690" t="s">
        <v>83</v>
      </c>
      <c r="S12690" t="s">
        <v>83</v>
      </c>
      <c r="T12690" t="str">
        <f>_xlfn.XLOOKUP(A12690,MI_Match_Analysis!$A$2:$A$8,MI_Match_Analysis!$F$2:$F$8,"Not Found")</f>
        <v>Not Found</v>
      </c>
    </row>
    <row r="12691" spans="1:20" hidden="1" x14ac:dyDescent="0.3">
      <c r="A12691">
        <v>55</v>
      </c>
      <c r="B12691" s="1">
        <v>46153</v>
      </c>
      <c r="C12691" t="s">
        <v>162</v>
      </c>
      <c r="D12691" t="s">
        <v>322</v>
      </c>
      <c r="E12691" t="s">
        <v>47</v>
      </c>
      <c r="F12691" t="s">
        <v>54</v>
      </c>
      <c r="G12691">
        <v>1</v>
      </c>
      <c r="H12691">
        <v>9.5</v>
      </c>
      <c r="I12691" t="s">
        <v>49</v>
      </c>
      <c r="J12691" t="s">
        <v>307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 t="s">
        <v>83</v>
      </c>
      <c r="R12691" t="s">
        <v>83</v>
      </c>
      <c r="S12691" t="s">
        <v>83</v>
      </c>
      <c r="T12691" t="str">
        <f>_xlfn.XLOOKUP(A12691,MI_Match_Analysis!$A$2:$A$8,MI_Match_Analysis!$F$2:$F$8,"Not Found")</f>
        <v>Not Found</v>
      </c>
    </row>
    <row r="12692" spans="1:20" hidden="1" x14ac:dyDescent="0.3">
      <c r="A12692">
        <v>55</v>
      </c>
      <c r="B12692" s="1">
        <v>46153</v>
      </c>
      <c r="C12692" t="s">
        <v>162</v>
      </c>
      <c r="D12692" t="s">
        <v>322</v>
      </c>
      <c r="E12692" t="s">
        <v>47</v>
      </c>
      <c r="F12692" t="s">
        <v>54</v>
      </c>
      <c r="G12692">
        <v>1</v>
      </c>
      <c r="H12692">
        <v>9.6</v>
      </c>
      <c r="I12692" t="s">
        <v>49</v>
      </c>
      <c r="J12692" t="s">
        <v>307</v>
      </c>
      <c r="K12692">
        <v>1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 t="s">
        <v>83</v>
      </c>
      <c r="R12692" t="s">
        <v>83</v>
      </c>
      <c r="S12692" t="s">
        <v>83</v>
      </c>
      <c r="T12692" t="str">
        <f>_xlfn.XLOOKUP(A12692,MI_Match_Analysis!$A$2:$A$8,MI_Match_Analysis!$F$2:$F$8,"Not Found")</f>
        <v>Not Found</v>
      </c>
    </row>
    <row r="12693" spans="1:20" hidden="1" x14ac:dyDescent="0.3">
      <c r="A12693">
        <v>55</v>
      </c>
      <c r="B12693" s="1">
        <v>46153</v>
      </c>
      <c r="C12693" t="s">
        <v>162</v>
      </c>
      <c r="D12693" t="s">
        <v>322</v>
      </c>
      <c r="E12693" t="s">
        <v>47</v>
      </c>
      <c r="F12693" t="s">
        <v>54</v>
      </c>
      <c r="G12693">
        <v>1</v>
      </c>
      <c r="H12693">
        <v>10.1</v>
      </c>
      <c r="I12693" t="s">
        <v>49</v>
      </c>
      <c r="J12693" t="s">
        <v>323</v>
      </c>
      <c r="K12693">
        <v>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 t="s">
        <v>83</v>
      </c>
      <c r="R12693" t="s">
        <v>83</v>
      </c>
      <c r="S12693" t="s">
        <v>83</v>
      </c>
      <c r="T12693" t="str">
        <f>_xlfn.XLOOKUP(A12693,MI_Match_Analysis!$A$2:$A$8,MI_Match_Analysis!$F$2:$F$8,"Not Found")</f>
        <v>Not Found</v>
      </c>
    </row>
    <row r="12694" spans="1:20" hidden="1" x14ac:dyDescent="0.3">
      <c r="A12694">
        <v>55</v>
      </c>
      <c r="B12694" s="1">
        <v>46153</v>
      </c>
      <c r="C12694" t="s">
        <v>162</v>
      </c>
      <c r="D12694" t="s">
        <v>322</v>
      </c>
      <c r="E12694" t="s">
        <v>47</v>
      </c>
      <c r="F12694" t="s">
        <v>54</v>
      </c>
      <c r="G12694">
        <v>1</v>
      </c>
      <c r="H12694">
        <v>10.199999999999999</v>
      </c>
      <c r="I12694" t="s">
        <v>94</v>
      </c>
      <c r="J12694" t="s">
        <v>323</v>
      </c>
      <c r="K12694">
        <v>0</v>
      </c>
      <c r="L12694">
        <v>1</v>
      </c>
      <c r="M12694">
        <v>1</v>
      </c>
      <c r="N12694">
        <v>0</v>
      </c>
      <c r="O12694">
        <v>0</v>
      </c>
      <c r="P12694">
        <v>0</v>
      </c>
      <c r="Q12694" t="s">
        <v>83</v>
      </c>
      <c r="R12694" t="s">
        <v>83</v>
      </c>
      <c r="S12694" t="s">
        <v>83</v>
      </c>
      <c r="T12694" t="str">
        <f>_xlfn.XLOOKUP(A12694,MI_Match_Analysis!$A$2:$A$8,MI_Match_Analysis!$F$2:$F$8,"Not Found")</f>
        <v>Not Found</v>
      </c>
    </row>
    <row r="12695" spans="1:20" hidden="1" x14ac:dyDescent="0.3">
      <c r="A12695">
        <v>55</v>
      </c>
      <c r="B12695" s="1">
        <v>46153</v>
      </c>
      <c r="C12695" t="s">
        <v>162</v>
      </c>
      <c r="D12695" t="s">
        <v>322</v>
      </c>
      <c r="E12695" t="s">
        <v>47</v>
      </c>
      <c r="F12695" t="s">
        <v>54</v>
      </c>
      <c r="G12695">
        <v>1</v>
      </c>
      <c r="H12695">
        <v>10.199999999999999</v>
      </c>
      <c r="I12695" t="s">
        <v>94</v>
      </c>
      <c r="J12695" t="s">
        <v>323</v>
      </c>
      <c r="K12695">
        <v>4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 t="s">
        <v>83</v>
      </c>
      <c r="R12695" t="s">
        <v>83</v>
      </c>
      <c r="S12695" t="s">
        <v>83</v>
      </c>
      <c r="T12695" t="str">
        <f>_xlfn.XLOOKUP(A12695,MI_Match_Analysis!$A$2:$A$8,MI_Match_Analysis!$F$2:$F$8,"Not Found")</f>
        <v>Not Found</v>
      </c>
    </row>
    <row r="12696" spans="1:20" hidden="1" x14ac:dyDescent="0.3">
      <c r="A12696">
        <v>55</v>
      </c>
      <c r="B12696" s="1">
        <v>46153</v>
      </c>
      <c r="C12696" t="s">
        <v>162</v>
      </c>
      <c r="D12696" t="s">
        <v>322</v>
      </c>
      <c r="E12696" t="s">
        <v>47</v>
      </c>
      <c r="F12696" t="s">
        <v>54</v>
      </c>
      <c r="G12696">
        <v>1</v>
      </c>
      <c r="H12696">
        <v>10.3</v>
      </c>
      <c r="I12696" t="s">
        <v>94</v>
      </c>
      <c r="J12696" t="s">
        <v>323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 t="s">
        <v>83</v>
      </c>
      <c r="R12696" t="s">
        <v>83</v>
      </c>
      <c r="S12696" t="s">
        <v>83</v>
      </c>
      <c r="T12696" t="str">
        <f>_xlfn.XLOOKUP(A12696,MI_Match_Analysis!$A$2:$A$8,MI_Match_Analysis!$F$2:$F$8,"Not Found")</f>
        <v>Not Found</v>
      </c>
    </row>
    <row r="12697" spans="1:20" hidden="1" x14ac:dyDescent="0.3">
      <c r="A12697">
        <v>55</v>
      </c>
      <c r="B12697" s="1">
        <v>46153</v>
      </c>
      <c r="C12697" t="s">
        <v>162</v>
      </c>
      <c r="D12697" t="s">
        <v>322</v>
      </c>
      <c r="E12697" t="s">
        <v>47</v>
      </c>
      <c r="F12697" t="s">
        <v>54</v>
      </c>
      <c r="G12697">
        <v>1</v>
      </c>
      <c r="H12697">
        <v>10.4</v>
      </c>
      <c r="I12697" t="s">
        <v>49</v>
      </c>
      <c r="J12697" t="s">
        <v>323</v>
      </c>
      <c r="K12697">
        <v>1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 t="s">
        <v>83</v>
      </c>
      <c r="R12697" t="s">
        <v>83</v>
      </c>
      <c r="S12697" t="s">
        <v>83</v>
      </c>
      <c r="T12697" t="str">
        <f>_xlfn.XLOOKUP(A12697,MI_Match_Analysis!$A$2:$A$8,MI_Match_Analysis!$F$2:$F$8,"Not Found")</f>
        <v>Not Found</v>
      </c>
    </row>
    <row r="12698" spans="1:20" hidden="1" x14ac:dyDescent="0.3">
      <c r="A12698">
        <v>55</v>
      </c>
      <c r="B12698" s="1">
        <v>46153</v>
      </c>
      <c r="C12698" t="s">
        <v>162</v>
      </c>
      <c r="D12698" t="s">
        <v>322</v>
      </c>
      <c r="E12698" t="s">
        <v>47</v>
      </c>
      <c r="F12698" t="s">
        <v>54</v>
      </c>
      <c r="G12698">
        <v>1</v>
      </c>
      <c r="H12698">
        <v>10.5</v>
      </c>
      <c r="I12698" t="s">
        <v>94</v>
      </c>
      <c r="J12698" t="s">
        <v>323</v>
      </c>
      <c r="K12698">
        <v>1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 t="s">
        <v>83</v>
      </c>
      <c r="R12698" t="s">
        <v>83</v>
      </c>
      <c r="S12698" t="s">
        <v>83</v>
      </c>
      <c r="T12698" t="str">
        <f>_xlfn.XLOOKUP(A12698,MI_Match_Analysis!$A$2:$A$8,MI_Match_Analysis!$F$2:$F$8,"Not Found")</f>
        <v>Not Found</v>
      </c>
    </row>
    <row r="12699" spans="1:20" hidden="1" x14ac:dyDescent="0.3">
      <c r="A12699">
        <v>55</v>
      </c>
      <c r="B12699" s="1">
        <v>46153</v>
      </c>
      <c r="C12699" t="s">
        <v>162</v>
      </c>
      <c r="D12699" t="s">
        <v>322</v>
      </c>
      <c r="E12699" t="s">
        <v>47</v>
      </c>
      <c r="F12699" t="s">
        <v>54</v>
      </c>
      <c r="G12699">
        <v>1</v>
      </c>
      <c r="H12699">
        <v>10.6</v>
      </c>
      <c r="I12699" t="s">
        <v>49</v>
      </c>
      <c r="J12699" t="s">
        <v>323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 t="s">
        <v>83</v>
      </c>
      <c r="R12699" t="s">
        <v>83</v>
      </c>
      <c r="S12699" t="s">
        <v>83</v>
      </c>
      <c r="T12699" t="str">
        <f>_xlfn.XLOOKUP(A12699,MI_Match_Analysis!$A$2:$A$8,MI_Match_Analysis!$F$2:$F$8,"Not Found")</f>
        <v>Not Found</v>
      </c>
    </row>
    <row r="12700" spans="1:20" hidden="1" x14ac:dyDescent="0.3">
      <c r="A12700">
        <v>55</v>
      </c>
      <c r="B12700" s="1">
        <v>46153</v>
      </c>
      <c r="C12700" t="s">
        <v>162</v>
      </c>
      <c r="D12700" t="s">
        <v>322</v>
      </c>
      <c r="E12700" t="s">
        <v>47</v>
      </c>
      <c r="F12700" t="s">
        <v>54</v>
      </c>
      <c r="G12700">
        <v>1</v>
      </c>
      <c r="H12700">
        <v>11.1</v>
      </c>
      <c r="I12700" t="s">
        <v>94</v>
      </c>
      <c r="J12700" t="s">
        <v>56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 t="s">
        <v>83</v>
      </c>
      <c r="R12700" t="s">
        <v>83</v>
      </c>
      <c r="S12700" t="s">
        <v>83</v>
      </c>
      <c r="T12700" t="str">
        <f>_xlfn.XLOOKUP(A12700,MI_Match_Analysis!$A$2:$A$8,MI_Match_Analysis!$F$2:$F$8,"Not Found")</f>
        <v>Not Found</v>
      </c>
    </row>
    <row r="12701" spans="1:20" hidden="1" x14ac:dyDescent="0.3">
      <c r="A12701">
        <v>55</v>
      </c>
      <c r="B12701" s="1">
        <v>46153</v>
      </c>
      <c r="C12701" t="s">
        <v>162</v>
      </c>
      <c r="D12701" t="s">
        <v>322</v>
      </c>
      <c r="E12701" t="s">
        <v>47</v>
      </c>
      <c r="F12701" t="s">
        <v>54</v>
      </c>
      <c r="G12701">
        <v>1</v>
      </c>
      <c r="H12701">
        <v>11.2</v>
      </c>
      <c r="I12701" t="s">
        <v>94</v>
      </c>
      <c r="J12701" t="s">
        <v>56</v>
      </c>
      <c r="K12701">
        <v>1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 t="s">
        <v>83</v>
      </c>
      <c r="R12701" t="s">
        <v>83</v>
      </c>
      <c r="S12701" t="s">
        <v>83</v>
      </c>
      <c r="T12701" t="str">
        <f>_xlfn.XLOOKUP(A12701,MI_Match_Analysis!$A$2:$A$8,MI_Match_Analysis!$F$2:$F$8,"Not Found")</f>
        <v>Not Found</v>
      </c>
    </row>
    <row r="12702" spans="1:20" hidden="1" x14ac:dyDescent="0.3">
      <c r="A12702">
        <v>55</v>
      </c>
      <c r="B12702" s="1">
        <v>46153</v>
      </c>
      <c r="C12702" t="s">
        <v>162</v>
      </c>
      <c r="D12702" t="s">
        <v>322</v>
      </c>
      <c r="E12702" t="s">
        <v>47</v>
      </c>
      <c r="F12702" t="s">
        <v>54</v>
      </c>
      <c r="G12702">
        <v>1</v>
      </c>
      <c r="H12702">
        <v>11.3</v>
      </c>
      <c r="I12702" t="s">
        <v>49</v>
      </c>
      <c r="J12702" t="s">
        <v>56</v>
      </c>
      <c r="K12702">
        <v>1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 t="s">
        <v>83</v>
      </c>
      <c r="R12702" t="s">
        <v>83</v>
      </c>
      <c r="S12702" t="s">
        <v>83</v>
      </c>
      <c r="T12702" t="str">
        <f>_xlfn.XLOOKUP(A12702,MI_Match_Analysis!$A$2:$A$8,MI_Match_Analysis!$F$2:$F$8,"Not Found")</f>
        <v>Not Found</v>
      </c>
    </row>
    <row r="12703" spans="1:20" hidden="1" x14ac:dyDescent="0.3">
      <c r="A12703">
        <v>55</v>
      </c>
      <c r="B12703" s="1">
        <v>46153</v>
      </c>
      <c r="C12703" t="s">
        <v>162</v>
      </c>
      <c r="D12703" t="s">
        <v>322</v>
      </c>
      <c r="E12703" t="s">
        <v>47</v>
      </c>
      <c r="F12703" t="s">
        <v>54</v>
      </c>
      <c r="G12703">
        <v>1</v>
      </c>
      <c r="H12703">
        <v>11.4</v>
      </c>
      <c r="I12703" t="s">
        <v>94</v>
      </c>
      <c r="J12703" t="s">
        <v>56</v>
      </c>
      <c r="K12703">
        <v>6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 t="s">
        <v>83</v>
      </c>
      <c r="R12703" t="s">
        <v>83</v>
      </c>
      <c r="S12703" t="s">
        <v>83</v>
      </c>
      <c r="T12703" t="str">
        <f>_xlfn.XLOOKUP(A12703,MI_Match_Analysis!$A$2:$A$8,MI_Match_Analysis!$F$2:$F$8,"Not Found")</f>
        <v>Not Found</v>
      </c>
    </row>
    <row r="12704" spans="1:20" hidden="1" x14ac:dyDescent="0.3">
      <c r="A12704">
        <v>55</v>
      </c>
      <c r="B12704" s="1">
        <v>46153</v>
      </c>
      <c r="C12704" t="s">
        <v>162</v>
      </c>
      <c r="D12704" t="s">
        <v>322</v>
      </c>
      <c r="E12704" t="s">
        <v>47</v>
      </c>
      <c r="F12704" t="s">
        <v>54</v>
      </c>
      <c r="G12704">
        <v>1</v>
      </c>
      <c r="H12704">
        <v>11.5</v>
      </c>
      <c r="I12704" t="s">
        <v>94</v>
      </c>
      <c r="J12704" t="s">
        <v>56</v>
      </c>
      <c r="K12704">
        <v>1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 t="s">
        <v>83</v>
      </c>
      <c r="R12704" t="s">
        <v>83</v>
      </c>
      <c r="S12704" t="s">
        <v>83</v>
      </c>
      <c r="T12704" t="str">
        <f>_xlfn.XLOOKUP(A12704,MI_Match_Analysis!$A$2:$A$8,MI_Match_Analysis!$F$2:$F$8,"Not Found")</f>
        <v>Not Found</v>
      </c>
    </row>
    <row r="12705" spans="1:20" hidden="1" x14ac:dyDescent="0.3">
      <c r="A12705">
        <v>55</v>
      </c>
      <c r="B12705" s="1">
        <v>46153</v>
      </c>
      <c r="C12705" t="s">
        <v>162</v>
      </c>
      <c r="D12705" t="s">
        <v>322</v>
      </c>
      <c r="E12705" t="s">
        <v>47</v>
      </c>
      <c r="F12705" t="s">
        <v>54</v>
      </c>
      <c r="G12705">
        <v>1</v>
      </c>
      <c r="H12705">
        <v>11.6</v>
      </c>
      <c r="I12705" t="s">
        <v>49</v>
      </c>
      <c r="J12705" t="s">
        <v>56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 t="s">
        <v>83</v>
      </c>
      <c r="R12705" t="s">
        <v>83</v>
      </c>
      <c r="S12705" t="s">
        <v>83</v>
      </c>
      <c r="T12705" t="str">
        <f>_xlfn.XLOOKUP(A12705,MI_Match_Analysis!$A$2:$A$8,MI_Match_Analysis!$F$2:$F$8,"Not Found")</f>
        <v>Not Found</v>
      </c>
    </row>
    <row r="12706" spans="1:20" hidden="1" x14ac:dyDescent="0.3">
      <c r="A12706">
        <v>55</v>
      </c>
      <c r="B12706" s="1">
        <v>46153</v>
      </c>
      <c r="C12706" t="s">
        <v>162</v>
      </c>
      <c r="D12706" t="s">
        <v>322</v>
      </c>
      <c r="E12706" t="s">
        <v>47</v>
      </c>
      <c r="F12706" t="s">
        <v>54</v>
      </c>
      <c r="G12706">
        <v>1</v>
      </c>
      <c r="H12706">
        <v>12.1</v>
      </c>
      <c r="I12706" t="s">
        <v>94</v>
      </c>
      <c r="J12706" t="s">
        <v>69</v>
      </c>
      <c r="K12706">
        <v>1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 t="s">
        <v>83</v>
      </c>
      <c r="R12706" t="s">
        <v>83</v>
      </c>
      <c r="S12706" t="s">
        <v>83</v>
      </c>
      <c r="T12706" t="str">
        <f>_xlfn.XLOOKUP(A12706,MI_Match_Analysis!$A$2:$A$8,MI_Match_Analysis!$F$2:$F$8,"Not Found")</f>
        <v>Not Found</v>
      </c>
    </row>
    <row r="12707" spans="1:20" hidden="1" x14ac:dyDescent="0.3">
      <c r="A12707">
        <v>55</v>
      </c>
      <c r="B12707" s="1">
        <v>46153</v>
      </c>
      <c r="C12707" t="s">
        <v>162</v>
      </c>
      <c r="D12707" t="s">
        <v>322</v>
      </c>
      <c r="E12707" t="s">
        <v>47</v>
      </c>
      <c r="F12707" t="s">
        <v>54</v>
      </c>
      <c r="G12707">
        <v>1</v>
      </c>
      <c r="H12707">
        <v>12.2</v>
      </c>
      <c r="I12707" t="s">
        <v>49</v>
      </c>
      <c r="J12707" t="s">
        <v>69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 t="s">
        <v>83</v>
      </c>
      <c r="R12707" t="s">
        <v>83</v>
      </c>
      <c r="S12707" t="s">
        <v>83</v>
      </c>
      <c r="T12707" t="str">
        <f>_xlfn.XLOOKUP(A12707,MI_Match_Analysis!$A$2:$A$8,MI_Match_Analysis!$F$2:$F$8,"Not Found")</f>
        <v>Not Found</v>
      </c>
    </row>
    <row r="12708" spans="1:20" hidden="1" x14ac:dyDescent="0.3">
      <c r="A12708">
        <v>55</v>
      </c>
      <c r="B12708" s="1">
        <v>46153</v>
      </c>
      <c r="C12708" t="s">
        <v>162</v>
      </c>
      <c r="D12708" t="s">
        <v>322</v>
      </c>
      <c r="E12708" t="s">
        <v>47</v>
      </c>
      <c r="F12708" t="s">
        <v>54</v>
      </c>
      <c r="G12708">
        <v>1</v>
      </c>
      <c r="H12708">
        <v>12.3</v>
      </c>
      <c r="I12708" t="s">
        <v>49</v>
      </c>
      <c r="J12708" t="s">
        <v>69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 t="s">
        <v>83</v>
      </c>
      <c r="R12708" t="s">
        <v>83</v>
      </c>
      <c r="S12708" t="s">
        <v>83</v>
      </c>
      <c r="T12708" t="str">
        <f>_xlfn.XLOOKUP(A12708,MI_Match_Analysis!$A$2:$A$8,MI_Match_Analysis!$F$2:$F$8,"Not Found")</f>
        <v>Not Found</v>
      </c>
    </row>
    <row r="12709" spans="1:20" hidden="1" x14ac:dyDescent="0.3">
      <c r="A12709">
        <v>55</v>
      </c>
      <c r="B12709" s="1">
        <v>46153</v>
      </c>
      <c r="C12709" t="s">
        <v>162</v>
      </c>
      <c r="D12709" t="s">
        <v>322</v>
      </c>
      <c r="E12709" t="s">
        <v>47</v>
      </c>
      <c r="F12709" t="s">
        <v>54</v>
      </c>
      <c r="G12709">
        <v>1</v>
      </c>
      <c r="H12709">
        <v>12.4</v>
      </c>
      <c r="I12709" t="s">
        <v>94</v>
      </c>
      <c r="J12709" t="s">
        <v>69</v>
      </c>
      <c r="K12709">
        <v>1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 t="s">
        <v>83</v>
      </c>
      <c r="R12709" t="s">
        <v>83</v>
      </c>
      <c r="S12709" t="s">
        <v>83</v>
      </c>
      <c r="T12709" t="str">
        <f>_xlfn.XLOOKUP(A12709,MI_Match_Analysis!$A$2:$A$8,MI_Match_Analysis!$F$2:$F$8,"Not Found")</f>
        <v>Not Found</v>
      </c>
    </row>
    <row r="12710" spans="1:20" hidden="1" x14ac:dyDescent="0.3">
      <c r="A12710">
        <v>55</v>
      </c>
      <c r="B12710" s="1">
        <v>46153</v>
      </c>
      <c r="C12710" t="s">
        <v>162</v>
      </c>
      <c r="D12710" t="s">
        <v>322</v>
      </c>
      <c r="E12710" t="s">
        <v>47</v>
      </c>
      <c r="F12710" t="s">
        <v>54</v>
      </c>
      <c r="G12710">
        <v>1</v>
      </c>
      <c r="H12710">
        <v>12.5</v>
      </c>
      <c r="I12710" t="s">
        <v>49</v>
      </c>
      <c r="J12710" t="s">
        <v>69</v>
      </c>
      <c r="K12710">
        <v>1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 t="s">
        <v>83</v>
      </c>
      <c r="R12710" t="s">
        <v>83</v>
      </c>
      <c r="S12710" t="s">
        <v>83</v>
      </c>
      <c r="T12710" t="str">
        <f>_xlfn.XLOOKUP(A12710,MI_Match_Analysis!$A$2:$A$8,MI_Match_Analysis!$F$2:$F$8,"Not Found")</f>
        <v>Not Found</v>
      </c>
    </row>
    <row r="12711" spans="1:20" hidden="1" x14ac:dyDescent="0.3">
      <c r="A12711">
        <v>55</v>
      </c>
      <c r="B12711" s="1">
        <v>46153</v>
      </c>
      <c r="C12711" t="s">
        <v>162</v>
      </c>
      <c r="D12711" t="s">
        <v>322</v>
      </c>
      <c r="E12711" t="s">
        <v>47</v>
      </c>
      <c r="F12711" t="s">
        <v>54</v>
      </c>
      <c r="G12711">
        <v>1</v>
      </c>
      <c r="H12711">
        <v>12.6</v>
      </c>
      <c r="I12711" t="s">
        <v>94</v>
      </c>
      <c r="J12711" t="s">
        <v>69</v>
      </c>
      <c r="K12711">
        <v>4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 t="s">
        <v>83</v>
      </c>
      <c r="R12711" t="s">
        <v>83</v>
      </c>
      <c r="S12711" t="s">
        <v>83</v>
      </c>
      <c r="T12711" t="str">
        <f>_xlfn.XLOOKUP(A12711,MI_Match_Analysis!$A$2:$A$8,MI_Match_Analysis!$F$2:$F$8,"Not Found")</f>
        <v>Not Found</v>
      </c>
    </row>
    <row r="12712" spans="1:20" hidden="1" x14ac:dyDescent="0.3">
      <c r="A12712">
        <v>55</v>
      </c>
      <c r="B12712" s="1">
        <v>46153</v>
      </c>
      <c r="C12712" t="s">
        <v>162</v>
      </c>
      <c r="D12712" t="s">
        <v>322</v>
      </c>
      <c r="E12712" t="s">
        <v>47</v>
      </c>
      <c r="F12712" t="s">
        <v>54</v>
      </c>
      <c r="G12712">
        <v>1</v>
      </c>
      <c r="H12712">
        <v>13.1</v>
      </c>
      <c r="I12712" t="s">
        <v>49</v>
      </c>
      <c r="J12712" t="s">
        <v>323</v>
      </c>
      <c r="K12712">
        <v>1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 t="s">
        <v>83</v>
      </c>
      <c r="R12712" t="s">
        <v>83</v>
      </c>
      <c r="S12712" t="s">
        <v>83</v>
      </c>
      <c r="T12712" t="str">
        <f>_xlfn.XLOOKUP(A12712,MI_Match_Analysis!$A$2:$A$8,MI_Match_Analysis!$F$2:$F$8,"Not Found")</f>
        <v>Not Found</v>
      </c>
    </row>
    <row r="12713" spans="1:20" hidden="1" x14ac:dyDescent="0.3">
      <c r="A12713">
        <v>55</v>
      </c>
      <c r="B12713" s="1">
        <v>46153</v>
      </c>
      <c r="C12713" t="s">
        <v>162</v>
      </c>
      <c r="D12713" t="s">
        <v>322</v>
      </c>
      <c r="E12713" t="s">
        <v>47</v>
      </c>
      <c r="F12713" t="s">
        <v>54</v>
      </c>
      <c r="G12713">
        <v>1</v>
      </c>
      <c r="H12713">
        <v>13.2</v>
      </c>
      <c r="I12713" t="s">
        <v>94</v>
      </c>
      <c r="J12713" t="s">
        <v>323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 t="s">
        <v>83</v>
      </c>
      <c r="R12713" t="s">
        <v>83</v>
      </c>
      <c r="S12713" t="s">
        <v>83</v>
      </c>
      <c r="T12713" t="str">
        <f>_xlfn.XLOOKUP(A12713,MI_Match_Analysis!$A$2:$A$8,MI_Match_Analysis!$F$2:$F$8,"Not Found")</f>
        <v>Not Found</v>
      </c>
    </row>
    <row r="12714" spans="1:20" hidden="1" x14ac:dyDescent="0.3">
      <c r="A12714">
        <v>55</v>
      </c>
      <c r="B12714" s="1">
        <v>46153</v>
      </c>
      <c r="C12714" t="s">
        <v>162</v>
      </c>
      <c r="D12714" t="s">
        <v>322</v>
      </c>
      <c r="E12714" t="s">
        <v>47</v>
      </c>
      <c r="F12714" t="s">
        <v>54</v>
      </c>
      <c r="G12714">
        <v>1</v>
      </c>
      <c r="H12714">
        <v>13.3</v>
      </c>
      <c r="I12714" t="s">
        <v>94</v>
      </c>
      <c r="J12714" t="s">
        <v>323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 t="s">
        <v>83</v>
      </c>
      <c r="R12714" t="s">
        <v>83</v>
      </c>
      <c r="S12714" t="s">
        <v>83</v>
      </c>
      <c r="T12714" t="str">
        <f>_xlfn.XLOOKUP(A12714,MI_Match_Analysis!$A$2:$A$8,MI_Match_Analysis!$F$2:$F$8,"Not Found")</f>
        <v>Not Found</v>
      </c>
    </row>
    <row r="12715" spans="1:20" hidden="1" x14ac:dyDescent="0.3">
      <c r="A12715">
        <v>55</v>
      </c>
      <c r="B12715" s="1">
        <v>46153</v>
      </c>
      <c r="C12715" t="s">
        <v>162</v>
      </c>
      <c r="D12715" t="s">
        <v>322</v>
      </c>
      <c r="E12715" t="s">
        <v>47</v>
      </c>
      <c r="F12715" t="s">
        <v>54</v>
      </c>
      <c r="G12715">
        <v>1</v>
      </c>
      <c r="H12715">
        <v>13.4</v>
      </c>
      <c r="I12715" t="s">
        <v>94</v>
      </c>
      <c r="J12715" t="s">
        <v>323</v>
      </c>
      <c r="K12715">
        <v>4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 t="s">
        <v>83</v>
      </c>
      <c r="R12715" t="s">
        <v>83</v>
      </c>
      <c r="S12715" t="s">
        <v>83</v>
      </c>
      <c r="T12715" t="str">
        <f>_xlfn.XLOOKUP(A12715,MI_Match_Analysis!$A$2:$A$8,MI_Match_Analysis!$F$2:$F$8,"Not Found")</f>
        <v>Not Found</v>
      </c>
    </row>
    <row r="12716" spans="1:20" hidden="1" x14ac:dyDescent="0.3">
      <c r="A12716">
        <v>55</v>
      </c>
      <c r="B12716" s="1">
        <v>46153</v>
      </c>
      <c r="C12716" t="s">
        <v>162</v>
      </c>
      <c r="D12716" t="s">
        <v>322</v>
      </c>
      <c r="E12716" t="s">
        <v>47</v>
      </c>
      <c r="F12716" t="s">
        <v>54</v>
      </c>
      <c r="G12716">
        <v>1</v>
      </c>
      <c r="H12716">
        <v>13.5</v>
      </c>
      <c r="I12716" t="s">
        <v>94</v>
      </c>
      <c r="J12716" t="s">
        <v>323</v>
      </c>
      <c r="K12716">
        <v>2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 t="s">
        <v>83</v>
      </c>
      <c r="R12716" t="s">
        <v>83</v>
      </c>
      <c r="S12716" t="s">
        <v>83</v>
      </c>
      <c r="T12716" t="str">
        <f>_xlfn.XLOOKUP(A12716,MI_Match_Analysis!$A$2:$A$8,MI_Match_Analysis!$F$2:$F$8,"Not Found")</f>
        <v>Not Found</v>
      </c>
    </row>
    <row r="12717" spans="1:20" hidden="1" x14ac:dyDescent="0.3">
      <c r="A12717">
        <v>55</v>
      </c>
      <c r="B12717" s="1">
        <v>46153</v>
      </c>
      <c r="C12717" t="s">
        <v>162</v>
      </c>
      <c r="D12717" t="s">
        <v>322</v>
      </c>
      <c r="E12717" t="s">
        <v>47</v>
      </c>
      <c r="F12717" t="s">
        <v>54</v>
      </c>
      <c r="G12717">
        <v>1</v>
      </c>
      <c r="H12717">
        <v>13.6</v>
      </c>
      <c r="I12717" t="s">
        <v>94</v>
      </c>
      <c r="J12717" t="s">
        <v>323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 t="s">
        <v>83</v>
      </c>
      <c r="R12717" t="s">
        <v>83</v>
      </c>
      <c r="S12717" t="s">
        <v>83</v>
      </c>
      <c r="T12717" t="str">
        <f>_xlfn.XLOOKUP(A12717,MI_Match_Analysis!$A$2:$A$8,MI_Match_Analysis!$F$2:$F$8,"Not Found")</f>
        <v>Not Found</v>
      </c>
    </row>
    <row r="12718" spans="1:20" hidden="1" x14ac:dyDescent="0.3">
      <c r="A12718">
        <v>55</v>
      </c>
      <c r="B12718" s="1">
        <v>46153</v>
      </c>
      <c r="C12718" t="s">
        <v>162</v>
      </c>
      <c r="D12718" t="s">
        <v>322</v>
      </c>
      <c r="E12718" t="s">
        <v>47</v>
      </c>
      <c r="F12718" t="s">
        <v>54</v>
      </c>
      <c r="G12718">
        <v>1</v>
      </c>
      <c r="H12718">
        <v>14.1</v>
      </c>
      <c r="I12718" t="s">
        <v>49</v>
      </c>
      <c r="J12718" t="s">
        <v>307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 t="s">
        <v>83</v>
      </c>
      <c r="R12718" t="s">
        <v>83</v>
      </c>
      <c r="S12718" t="s">
        <v>83</v>
      </c>
      <c r="T12718" t="str">
        <f>_xlfn.XLOOKUP(A12718,MI_Match_Analysis!$A$2:$A$8,MI_Match_Analysis!$F$2:$F$8,"Not Found")</f>
        <v>Not Found</v>
      </c>
    </row>
    <row r="12719" spans="1:20" hidden="1" x14ac:dyDescent="0.3">
      <c r="A12719">
        <v>55</v>
      </c>
      <c r="B12719" s="1">
        <v>46153</v>
      </c>
      <c r="C12719" t="s">
        <v>162</v>
      </c>
      <c r="D12719" t="s">
        <v>322</v>
      </c>
      <c r="E12719" t="s">
        <v>47</v>
      </c>
      <c r="F12719" t="s">
        <v>54</v>
      </c>
      <c r="G12719">
        <v>1</v>
      </c>
      <c r="H12719">
        <v>14.2</v>
      </c>
      <c r="I12719" t="s">
        <v>49</v>
      </c>
      <c r="J12719" t="s">
        <v>307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 t="s">
        <v>83</v>
      </c>
      <c r="R12719" t="s">
        <v>83</v>
      </c>
      <c r="S12719" t="s">
        <v>83</v>
      </c>
      <c r="T12719" t="str">
        <f>_xlfn.XLOOKUP(A12719,MI_Match_Analysis!$A$2:$A$8,MI_Match_Analysis!$F$2:$F$8,"Not Found")</f>
        <v>Not Found</v>
      </c>
    </row>
    <row r="12720" spans="1:20" hidden="1" x14ac:dyDescent="0.3">
      <c r="A12720">
        <v>55</v>
      </c>
      <c r="B12720" s="1">
        <v>46153</v>
      </c>
      <c r="C12720" t="s">
        <v>162</v>
      </c>
      <c r="D12720" t="s">
        <v>322</v>
      </c>
      <c r="E12720" t="s">
        <v>47</v>
      </c>
      <c r="F12720" t="s">
        <v>54</v>
      </c>
      <c r="G12720">
        <v>1</v>
      </c>
      <c r="H12720">
        <v>14.3</v>
      </c>
      <c r="I12720" t="s">
        <v>49</v>
      </c>
      <c r="J12720" t="s">
        <v>307</v>
      </c>
      <c r="K12720">
        <v>6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 t="s">
        <v>83</v>
      </c>
      <c r="R12720" t="s">
        <v>83</v>
      </c>
      <c r="S12720" t="s">
        <v>83</v>
      </c>
      <c r="T12720" t="str">
        <f>_xlfn.XLOOKUP(A12720,MI_Match_Analysis!$A$2:$A$8,MI_Match_Analysis!$F$2:$F$8,"Not Found")</f>
        <v>Not Found</v>
      </c>
    </row>
    <row r="12721" spans="1:20" hidden="1" x14ac:dyDescent="0.3">
      <c r="A12721">
        <v>55</v>
      </c>
      <c r="B12721" s="1">
        <v>46153</v>
      </c>
      <c r="C12721" t="s">
        <v>162</v>
      </c>
      <c r="D12721" t="s">
        <v>322</v>
      </c>
      <c r="E12721" t="s">
        <v>47</v>
      </c>
      <c r="F12721" t="s">
        <v>54</v>
      </c>
      <c r="G12721">
        <v>1</v>
      </c>
      <c r="H12721">
        <v>14.4</v>
      </c>
      <c r="I12721" t="s">
        <v>49</v>
      </c>
      <c r="J12721" t="s">
        <v>307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 t="s">
        <v>83</v>
      </c>
      <c r="R12721" t="s">
        <v>83</v>
      </c>
      <c r="S12721" t="s">
        <v>83</v>
      </c>
      <c r="T12721" t="str">
        <f>_xlfn.XLOOKUP(A12721,MI_Match_Analysis!$A$2:$A$8,MI_Match_Analysis!$F$2:$F$8,"Not Found")</f>
        <v>Not Found</v>
      </c>
    </row>
    <row r="12722" spans="1:20" hidden="1" x14ac:dyDescent="0.3">
      <c r="A12722">
        <v>55</v>
      </c>
      <c r="B12722" s="1">
        <v>46153</v>
      </c>
      <c r="C12722" t="s">
        <v>162</v>
      </c>
      <c r="D12722" t="s">
        <v>322</v>
      </c>
      <c r="E12722" t="s">
        <v>47</v>
      </c>
      <c r="F12722" t="s">
        <v>54</v>
      </c>
      <c r="G12722">
        <v>1</v>
      </c>
      <c r="H12722">
        <v>14.5</v>
      </c>
      <c r="I12722" t="s">
        <v>94</v>
      </c>
      <c r="J12722" t="s">
        <v>307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 t="s">
        <v>83</v>
      </c>
      <c r="R12722" t="s">
        <v>83</v>
      </c>
      <c r="S12722" t="s">
        <v>83</v>
      </c>
      <c r="T12722" t="str">
        <f>_xlfn.XLOOKUP(A12722,MI_Match_Analysis!$A$2:$A$8,MI_Match_Analysis!$F$2:$F$8,"Not Found")</f>
        <v>Not Found</v>
      </c>
    </row>
    <row r="12723" spans="1:20" hidden="1" x14ac:dyDescent="0.3">
      <c r="A12723">
        <v>55</v>
      </c>
      <c r="B12723" s="1">
        <v>46153</v>
      </c>
      <c r="C12723" t="s">
        <v>162</v>
      </c>
      <c r="D12723" t="s">
        <v>322</v>
      </c>
      <c r="E12723" t="s">
        <v>47</v>
      </c>
      <c r="F12723" t="s">
        <v>54</v>
      </c>
      <c r="G12723">
        <v>1</v>
      </c>
      <c r="H12723">
        <v>14.6</v>
      </c>
      <c r="I12723" t="s">
        <v>49</v>
      </c>
      <c r="J12723" t="s">
        <v>307</v>
      </c>
      <c r="K12723">
        <v>1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 t="s">
        <v>83</v>
      </c>
      <c r="R12723" t="s">
        <v>83</v>
      </c>
      <c r="S12723" t="s">
        <v>83</v>
      </c>
      <c r="T12723" t="str">
        <f>_xlfn.XLOOKUP(A12723,MI_Match_Analysis!$A$2:$A$8,MI_Match_Analysis!$F$2:$F$8,"Not Found")</f>
        <v>Not Found</v>
      </c>
    </row>
    <row r="12724" spans="1:20" hidden="1" x14ac:dyDescent="0.3">
      <c r="A12724">
        <v>55</v>
      </c>
      <c r="B12724" s="1">
        <v>46153</v>
      </c>
      <c r="C12724" t="s">
        <v>162</v>
      </c>
      <c r="D12724" t="s">
        <v>322</v>
      </c>
      <c r="E12724" t="s">
        <v>47</v>
      </c>
      <c r="F12724" t="s">
        <v>54</v>
      </c>
      <c r="G12724">
        <v>1</v>
      </c>
      <c r="H12724">
        <v>15.1</v>
      </c>
      <c r="I12724" t="s">
        <v>49</v>
      </c>
      <c r="J12724" t="s">
        <v>56</v>
      </c>
      <c r="K12724">
        <v>4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 t="s">
        <v>83</v>
      </c>
      <c r="R12724" t="s">
        <v>83</v>
      </c>
      <c r="S12724" t="s">
        <v>83</v>
      </c>
      <c r="T12724" t="str">
        <f>_xlfn.XLOOKUP(A12724,MI_Match_Analysis!$A$2:$A$8,MI_Match_Analysis!$F$2:$F$8,"Not Found")</f>
        <v>Not Found</v>
      </c>
    </row>
    <row r="12725" spans="1:20" hidden="1" x14ac:dyDescent="0.3">
      <c r="A12725">
        <v>55</v>
      </c>
      <c r="B12725" s="1">
        <v>46153</v>
      </c>
      <c r="C12725" t="s">
        <v>162</v>
      </c>
      <c r="D12725" t="s">
        <v>322</v>
      </c>
      <c r="E12725" t="s">
        <v>47</v>
      </c>
      <c r="F12725" t="s">
        <v>54</v>
      </c>
      <c r="G12725">
        <v>1</v>
      </c>
      <c r="H12725">
        <v>15.2</v>
      </c>
      <c r="I12725" t="s">
        <v>49</v>
      </c>
      <c r="J12725" t="s">
        <v>56</v>
      </c>
      <c r="K12725">
        <v>6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 t="s">
        <v>83</v>
      </c>
      <c r="R12725" t="s">
        <v>83</v>
      </c>
      <c r="S12725" t="s">
        <v>83</v>
      </c>
      <c r="T12725" t="str">
        <f>_xlfn.XLOOKUP(A12725,MI_Match_Analysis!$A$2:$A$8,MI_Match_Analysis!$F$2:$F$8,"Not Found")</f>
        <v>Not Found</v>
      </c>
    </row>
    <row r="12726" spans="1:20" hidden="1" x14ac:dyDescent="0.3">
      <c r="A12726">
        <v>55</v>
      </c>
      <c r="B12726" s="1">
        <v>46153</v>
      </c>
      <c r="C12726" t="s">
        <v>162</v>
      </c>
      <c r="D12726" t="s">
        <v>322</v>
      </c>
      <c r="E12726" t="s">
        <v>47</v>
      </c>
      <c r="F12726" t="s">
        <v>54</v>
      </c>
      <c r="G12726">
        <v>1</v>
      </c>
      <c r="H12726">
        <v>15.3</v>
      </c>
      <c r="I12726" t="s">
        <v>49</v>
      </c>
      <c r="J12726" t="s">
        <v>56</v>
      </c>
      <c r="K12726">
        <v>1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 t="s">
        <v>83</v>
      </c>
      <c r="R12726" t="s">
        <v>83</v>
      </c>
      <c r="S12726" t="s">
        <v>83</v>
      </c>
      <c r="T12726" t="str">
        <f>_xlfn.XLOOKUP(A12726,MI_Match_Analysis!$A$2:$A$8,MI_Match_Analysis!$F$2:$F$8,"Not Found")</f>
        <v>Not Found</v>
      </c>
    </row>
    <row r="12727" spans="1:20" hidden="1" x14ac:dyDescent="0.3">
      <c r="A12727">
        <v>55</v>
      </c>
      <c r="B12727" s="1">
        <v>46153</v>
      </c>
      <c r="C12727" t="s">
        <v>162</v>
      </c>
      <c r="D12727" t="s">
        <v>322</v>
      </c>
      <c r="E12727" t="s">
        <v>47</v>
      </c>
      <c r="F12727" t="s">
        <v>54</v>
      </c>
      <c r="G12727">
        <v>1</v>
      </c>
      <c r="H12727">
        <v>15.4</v>
      </c>
      <c r="I12727" t="s">
        <v>94</v>
      </c>
      <c r="J12727" t="s">
        <v>56</v>
      </c>
      <c r="K12727">
        <v>1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 t="s">
        <v>83</v>
      </c>
      <c r="R12727" t="s">
        <v>83</v>
      </c>
      <c r="S12727" t="s">
        <v>83</v>
      </c>
      <c r="T12727" t="str">
        <f>_xlfn.XLOOKUP(A12727,MI_Match_Analysis!$A$2:$A$8,MI_Match_Analysis!$F$2:$F$8,"Not Found")</f>
        <v>Not Found</v>
      </c>
    </row>
    <row r="12728" spans="1:20" hidden="1" x14ac:dyDescent="0.3">
      <c r="A12728">
        <v>55</v>
      </c>
      <c r="B12728" s="1">
        <v>46153</v>
      </c>
      <c r="C12728" t="s">
        <v>162</v>
      </c>
      <c r="D12728" t="s">
        <v>322</v>
      </c>
      <c r="E12728" t="s">
        <v>47</v>
      </c>
      <c r="F12728" t="s">
        <v>54</v>
      </c>
      <c r="G12728">
        <v>1</v>
      </c>
      <c r="H12728">
        <v>15.5</v>
      </c>
      <c r="I12728" t="s">
        <v>49</v>
      </c>
      <c r="J12728" t="s">
        <v>56</v>
      </c>
      <c r="K12728">
        <v>1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 t="s">
        <v>83</v>
      </c>
      <c r="R12728" t="s">
        <v>83</v>
      </c>
      <c r="S12728" t="s">
        <v>83</v>
      </c>
      <c r="T12728" t="str">
        <f>_xlfn.XLOOKUP(A12728,MI_Match_Analysis!$A$2:$A$8,MI_Match_Analysis!$F$2:$F$8,"Not Found")</f>
        <v>Not Found</v>
      </c>
    </row>
    <row r="12729" spans="1:20" hidden="1" x14ac:dyDescent="0.3">
      <c r="A12729">
        <v>55</v>
      </c>
      <c r="B12729" s="1">
        <v>46153</v>
      </c>
      <c r="C12729" t="s">
        <v>162</v>
      </c>
      <c r="D12729" t="s">
        <v>322</v>
      </c>
      <c r="E12729" t="s">
        <v>47</v>
      </c>
      <c r="F12729" t="s">
        <v>54</v>
      </c>
      <c r="G12729">
        <v>1</v>
      </c>
      <c r="H12729">
        <v>15.6</v>
      </c>
      <c r="I12729" t="s">
        <v>94</v>
      </c>
      <c r="J12729" t="s">
        <v>56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 t="s">
        <v>83</v>
      </c>
      <c r="R12729" t="s">
        <v>83</v>
      </c>
      <c r="S12729" t="s">
        <v>83</v>
      </c>
      <c r="T12729" t="str">
        <f>_xlfn.XLOOKUP(A12729,MI_Match_Analysis!$A$2:$A$8,MI_Match_Analysis!$F$2:$F$8,"Not Found")</f>
        <v>Not Found</v>
      </c>
    </row>
    <row r="12730" spans="1:20" hidden="1" x14ac:dyDescent="0.3">
      <c r="A12730">
        <v>55</v>
      </c>
      <c r="B12730" s="1">
        <v>46153</v>
      </c>
      <c r="C12730" t="s">
        <v>162</v>
      </c>
      <c r="D12730" t="s">
        <v>322</v>
      </c>
      <c r="E12730" t="s">
        <v>47</v>
      </c>
      <c r="F12730" t="s">
        <v>54</v>
      </c>
      <c r="G12730">
        <v>1</v>
      </c>
      <c r="H12730">
        <v>16.100000000000001</v>
      </c>
      <c r="I12730" t="s">
        <v>49</v>
      </c>
      <c r="J12730" t="s">
        <v>69</v>
      </c>
      <c r="K12730">
        <v>1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 t="s">
        <v>83</v>
      </c>
      <c r="R12730" t="s">
        <v>83</v>
      </c>
      <c r="S12730" t="s">
        <v>83</v>
      </c>
      <c r="T12730" t="str">
        <f>_xlfn.XLOOKUP(A12730,MI_Match_Analysis!$A$2:$A$8,MI_Match_Analysis!$F$2:$F$8,"Not Found")</f>
        <v>Not Found</v>
      </c>
    </row>
    <row r="12731" spans="1:20" hidden="1" x14ac:dyDescent="0.3">
      <c r="A12731">
        <v>55</v>
      </c>
      <c r="B12731" s="1">
        <v>46153</v>
      </c>
      <c r="C12731" t="s">
        <v>162</v>
      </c>
      <c r="D12731" t="s">
        <v>322</v>
      </c>
      <c r="E12731" t="s">
        <v>47</v>
      </c>
      <c r="F12731" t="s">
        <v>54</v>
      </c>
      <c r="G12731">
        <v>1</v>
      </c>
      <c r="H12731">
        <v>16.2</v>
      </c>
      <c r="I12731" t="s">
        <v>94</v>
      </c>
      <c r="J12731" t="s">
        <v>69</v>
      </c>
      <c r="K12731">
        <v>1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 t="s">
        <v>83</v>
      </c>
      <c r="R12731" t="s">
        <v>83</v>
      </c>
      <c r="S12731" t="s">
        <v>83</v>
      </c>
      <c r="T12731" t="str">
        <f>_xlfn.XLOOKUP(A12731,MI_Match_Analysis!$A$2:$A$8,MI_Match_Analysis!$F$2:$F$8,"Not Found")</f>
        <v>Not Found</v>
      </c>
    </row>
    <row r="12732" spans="1:20" hidden="1" x14ac:dyDescent="0.3">
      <c r="A12732">
        <v>55</v>
      </c>
      <c r="B12732" s="1">
        <v>46153</v>
      </c>
      <c r="C12732" t="s">
        <v>162</v>
      </c>
      <c r="D12732" t="s">
        <v>322</v>
      </c>
      <c r="E12732" t="s">
        <v>47</v>
      </c>
      <c r="F12732" t="s">
        <v>54</v>
      </c>
      <c r="G12732">
        <v>1</v>
      </c>
      <c r="H12732">
        <v>16.3</v>
      </c>
      <c r="I12732" t="s">
        <v>49</v>
      </c>
      <c r="J12732" t="s">
        <v>69</v>
      </c>
      <c r="K12732">
        <v>1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 t="s">
        <v>83</v>
      </c>
      <c r="R12732" t="s">
        <v>83</v>
      </c>
      <c r="S12732" t="s">
        <v>83</v>
      </c>
      <c r="T12732" t="str">
        <f>_xlfn.XLOOKUP(A12732,MI_Match_Analysis!$A$2:$A$8,MI_Match_Analysis!$F$2:$F$8,"Not Found")</f>
        <v>Not Found</v>
      </c>
    </row>
    <row r="12733" spans="1:20" hidden="1" x14ac:dyDescent="0.3">
      <c r="A12733">
        <v>55</v>
      </c>
      <c r="B12733" s="1">
        <v>46153</v>
      </c>
      <c r="C12733" t="s">
        <v>162</v>
      </c>
      <c r="D12733" t="s">
        <v>322</v>
      </c>
      <c r="E12733" t="s">
        <v>47</v>
      </c>
      <c r="F12733" t="s">
        <v>54</v>
      </c>
      <c r="G12733">
        <v>1</v>
      </c>
      <c r="H12733">
        <v>16.399999999999999</v>
      </c>
      <c r="I12733" t="s">
        <v>94</v>
      </c>
      <c r="J12733" t="s">
        <v>69</v>
      </c>
      <c r="K12733">
        <v>1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 t="s">
        <v>83</v>
      </c>
      <c r="R12733" t="s">
        <v>83</v>
      </c>
      <c r="S12733" t="s">
        <v>83</v>
      </c>
      <c r="T12733" t="str">
        <f>_xlfn.XLOOKUP(A12733,MI_Match_Analysis!$A$2:$A$8,MI_Match_Analysis!$F$2:$F$8,"Not Found")</f>
        <v>Not Found</v>
      </c>
    </row>
    <row r="12734" spans="1:20" hidden="1" x14ac:dyDescent="0.3">
      <c r="A12734">
        <v>55</v>
      </c>
      <c r="B12734" s="1">
        <v>46153</v>
      </c>
      <c r="C12734" t="s">
        <v>162</v>
      </c>
      <c r="D12734" t="s">
        <v>322</v>
      </c>
      <c r="E12734" t="s">
        <v>47</v>
      </c>
      <c r="F12734" t="s">
        <v>54</v>
      </c>
      <c r="G12734">
        <v>1</v>
      </c>
      <c r="H12734">
        <v>16.5</v>
      </c>
      <c r="I12734" t="s">
        <v>49</v>
      </c>
      <c r="J12734" t="s">
        <v>69</v>
      </c>
      <c r="K12734">
        <v>1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 t="s">
        <v>83</v>
      </c>
      <c r="R12734" t="s">
        <v>83</v>
      </c>
      <c r="S12734" t="s">
        <v>83</v>
      </c>
      <c r="T12734" t="str">
        <f>_xlfn.XLOOKUP(A12734,MI_Match_Analysis!$A$2:$A$8,MI_Match_Analysis!$F$2:$F$8,"Not Found")</f>
        <v>Not Found</v>
      </c>
    </row>
    <row r="12735" spans="1:20" hidden="1" x14ac:dyDescent="0.3">
      <c r="A12735">
        <v>55</v>
      </c>
      <c r="B12735" s="1">
        <v>46153</v>
      </c>
      <c r="C12735" t="s">
        <v>162</v>
      </c>
      <c r="D12735" t="s">
        <v>322</v>
      </c>
      <c r="E12735" t="s">
        <v>47</v>
      </c>
      <c r="F12735" t="s">
        <v>54</v>
      </c>
      <c r="G12735">
        <v>1</v>
      </c>
      <c r="H12735">
        <v>16.600000000000001</v>
      </c>
      <c r="I12735" t="s">
        <v>94</v>
      </c>
      <c r="J12735" t="s">
        <v>69</v>
      </c>
      <c r="K12735">
        <v>1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 t="s">
        <v>83</v>
      </c>
      <c r="R12735" t="s">
        <v>83</v>
      </c>
      <c r="S12735" t="s">
        <v>83</v>
      </c>
      <c r="T12735" t="str">
        <f>_xlfn.XLOOKUP(A12735,MI_Match_Analysis!$A$2:$A$8,MI_Match_Analysis!$F$2:$F$8,"Not Found")</f>
        <v>Not Found</v>
      </c>
    </row>
    <row r="12736" spans="1:20" hidden="1" x14ac:dyDescent="0.3">
      <c r="A12736">
        <v>55</v>
      </c>
      <c r="B12736" s="1">
        <v>46153</v>
      </c>
      <c r="C12736" t="s">
        <v>162</v>
      </c>
      <c r="D12736" t="s">
        <v>322</v>
      </c>
      <c r="E12736" t="s">
        <v>47</v>
      </c>
      <c r="F12736" t="s">
        <v>54</v>
      </c>
      <c r="G12736">
        <v>1</v>
      </c>
      <c r="H12736">
        <v>17.100000000000001</v>
      </c>
      <c r="I12736" t="s">
        <v>94</v>
      </c>
      <c r="J12736" t="s">
        <v>323</v>
      </c>
      <c r="K12736">
        <v>0</v>
      </c>
      <c r="L12736">
        <v>1</v>
      </c>
      <c r="M12736">
        <v>1</v>
      </c>
      <c r="N12736">
        <v>0</v>
      </c>
      <c r="O12736">
        <v>0</v>
      </c>
      <c r="P12736">
        <v>0</v>
      </c>
      <c r="Q12736" t="s">
        <v>83</v>
      </c>
      <c r="R12736" t="s">
        <v>83</v>
      </c>
      <c r="S12736" t="s">
        <v>83</v>
      </c>
      <c r="T12736" t="str">
        <f>_xlfn.XLOOKUP(A12736,MI_Match_Analysis!$A$2:$A$8,MI_Match_Analysis!$F$2:$F$8,"Not Found")</f>
        <v>Not Found</v>
      </c>
    </row>
    <row r="12737" spans="1:20" hidden="1" x14ac:dyDescent="0.3">
      <c r="A12737">
        <v>55</v>
      </c>
      <c r="B12737" s="1">
        <v>46153</v>
      </c>
      <c r="C12737" t="s">
        <v>162</v>
      </c>
      <c r="D12737" t="s">
        <v>322</v>
      </c>
      <c r="E12737" t="s">
        <v>47</v>
      </c>
      <c r="F12737" t="s">
        <v>54</v>
      </c>
      <c r="G12737">
        <v>1</v>
      </c>
      <c r="H12737">
        <v>17.100000000000001</v>
      </c>
      <c r="I12737" t="s">
        <v>94</v>
      </c>
      <c r="J12737" t="s">
        <v>323</v>
      </c>
      <c r="K12737">
        <v>6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 t="s">
        <v>83</v>
      </c>
      <c r="R12737" t="s">
        <v>83</v>
      </c>
      <c r="S12737" t="s">
        <v>83</v>
      </c>
      <c r="T12737" t="str">
        <f>_xlfn.XLOOKUP(A12737,MI_Match_Analysis!$A$2:$A$8,MI_Match_Analysis!$F$2:$F$8,"Not Found")</f>
        <v>Not Found</v>
      </c>
    </row>
    <row r="12738" spans="1:20" hidden="1" x14ac:dyDescent="0.3">
      <c r="A12738">
        <v>55</v>
      </c>
      <c r="B12738" s="1">
        <v>46153</v>
      </c>
      <c r="C12738" t="s">
        <v>162</v>
      </c>
      <c r="D12738" t="s">
        <v>322</v>
      </c>
      <c r="E12738" t="s">
        <v>47</v>
      </c>
      <c r="F12738" t="s">
        <v>54</v>
      </c>
      <c r="G12738">
        <v>1</v>
      </c>
      <c r="H12738">
        <v>17.2</v>
      </c>
      <c r="I12738" t="s">
        <v>94</v>
      </c>
      <c r="J12738" t="s">
        <v>323</v>
      </c>
      <c r="K12738">
        <v>1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 t="s">
        <v>83</v>
      </c>
      <c r="R12738" t="s">
        <v>83</v>
      </c>
      <c r="S12738" t="s">
        <v>83</v>
      </c>
      <c r="T12738" t="str">
        <f>_xlfn.XLOOKUP(A12738,MI_Match_Analysis!$A$2:$A$8,MI_Match_Analysis!$F$2:$F$8,"Not Found")</f>
        <v>Not Found</v>
      </c>
    </row>
    <row r="12739" spans="1:20" hidden="1" x14ac:dyDescent="0.3">
      <c r="A12739">
        <v>55</v>
      </c>
      <c r="B12739" s="1">
        <v>46153</v>
      </c>
      <c r="C12739" t="s">
        <v>162</v>
      </c>
      <c r="D12739" t="s">
        <v>322</v>
      </c>
      <c r="E12739" t="s">
        <v>47</v>
      </c>
      <c r="F12739" t="s">
        <v>54</v>
      </c>
      <c r="G12739">
        <v>1</v>
      </c>
      <c r="H12739">
        <v>17.3</v>
      </c>
      <c r="I12739" t="s">
        <v>49</v>
      </c>
      <c r="J12739" t="s">
        <v>323</v>
      </c>
      <c r="K12739">
        <v>4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 t="s">
        <v>83</v>
      </c>
      <c r="R12739" t="s">
        <v>83</v>
      </c>
      <c r="S12739" t="s">
        <v>83</v>
      </c>
      <c r="T12739" t="str">
        <f>_xlfn.XLOOKUP(A12739,MI_Match_Analysis!$A$2:$A$8,MI_Match_Analysis!$F$2:$F$8,"Not Found")</f>
        <v>Not Found</v>
      </c>
    </row>
    <row r="12740" spans="1:20" hidden="1" x14ac:dyDescent="0.3">
      <c r="A12740">
        <v>55</v>
      </c>
      <c r="B12740" s="1">
        <v>46153</v>
      </c>
      <c r="C12740" t="s">
        <v>162</v>
      </c>
      <c r="D12740" t="s">
        <v>322</v>
      </c>
      <c r="E12740" t="s">
        <v>47</v>
      </c>
      <c r="F12740" t="s">
        <v>54</v>
      </c>
      <c r="G12740">
        <v>1</v>
      </c>
      <c r="H12740">
        <v>17.399999999999999</v>
      </c>
      <c r="I12740" t="s">
        <v>49</v>
      </c>
      <c r="J12740" t="s">
        <v>323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 t="s">
        <v>165</v>
      </c>
      <c r="R12740" t="s">
        <v>49</v>
      </c>
      <c r="S12740" t="s">
        <v>237</v>
      </c>
      <c r="T12740" t="str">
        <f>_xlfn.XLOOKUP(A12740,MI_Match_Analysis!$A$2:$A$8,MI_Match_Analysis!$F$2:$F$8,"Not Found")</f>
        <v>Not Found</v>
      </c>
    </row>
    <row r="12741" spans="1:20" hidden="1" x14ac:dyDescent="0.3">
      <c r="A12741">
        <v>55</v>
      </c>
      <c r="B12741" s="1">
        <v>46153</v>
      </c>
      <c r="C12741" t="s">
        <v>162</v>
      </c>
      <c r="D12741" t="s">
        <v>322</v>
      </c>
      <c r="E12741" t="s">
        <v>47</v>
      </c>
      <c r="F12741" t="s">
        <v>54</v>
      </c>
      <c r="G12741">
        <v>1</v>
      </c>
      <c r="H12741">
        <v>17.5</v>
      </c>
      <c r="I12741" t="s">
        <v>226</v>
      </c>
      <c r="J12741" t="s">
        <v>323</v>
      </c>
      <c r="K12741">
        <v>1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 t="s">
        <v>83</v>
      </c>
      <c r="R12741" t="s">
        <v>83</v>
      </c>
      <c r="S12741" t="s">
        <v>83</v>
      </c>
      <c r="T12741" t="str">
        <f>_xlfn.XLOOKUP(A12741,MI_Match_Analysis!$A$2:$A$8,MI_Match_Analysis!$F$2:$F$8,"Not Found")</f>
        <v>Not Found</v>
      </c>
    </row>
    <row r="12742" spans="1:20" hidden="1" x14ac:dyDescent="0.3">
      <c r="A12742">
        <v>55</v>
      </c>
      <c r="B12742" s="1">
        <v>46153</v>
      </c>
      <c r="C12742" t="s">
        <v>162</v>
      </c>
      <c r="D12742" t="s">
        <v>322</v>
      </c>
      <c r="E12742" t="s">
        <v>47</v>
      </c>
      <c r="F12742" t="s">
        <v>54</v>
      </c>
      <c r="G12742">
        <v>1</v>
      </c>
      <c r="H12742">
        <v>17.600000000000001</v>
      </c>
      <c r="I12742" t="s">
        <v>94</v>
      </c>
      <c r="J12742" t="s">
        <v>323</v>
      </c>
      <c r="K12742">
        <v>6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 t="s">
        <v>83</v>
      </c>
      <c r="R12742" t="s">
        <v>83</v>
      </c>
      <c r="S12742" t="s">
        <v>83</v>
      </c>
      <c r="T12742" t="str">
        <f>_xlfn.XLOOKUP(A12742,MI_Match_Analysis!$A$2:$A$8,MI_Match_Analysis!$F$2:$F$8,"Not Found")</f>
        <v>Not Found</v>
      </c>
    </row>
    <row r="12743" spans="1:20" hidden="1" x14ac:dyDescent="0.3">
      <c r="A12743">
        <v>55</v>
      </c>
      <c r="B12743" s="1">
        <v>46153</v>
      </c>
      <c r="C12743" t="s">
        <v>162</v>
      </c>
      <c r="D12743" t="s">
        <v>322</v>
      </c>
      <c r="E12743" t="s">
        <v>47</v>
      </c>
      <c r="F12743" t="s">
        <v>54</v>
      </c>
      <c r="G12743">
        <v>1</v>
      </c>
      <c r="H12743">
        <v>18.100000000000001</v>
      </c>
      <c r="I12743" t="s">
        <v>226</v>
      </c>
      <c r="J12743" t="s">
        <v>307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 t="s">
        <v>165</v>
      </c>
      <c r="R12743" t="s">
        <v>226</v>
      </c>
      <c r="S12743" t="s">
        <v>323</v>
      </c>
      <c r="T12743" t="str">
        <f>_xlfn.XLOOKUP(A12743,MI_Match_Analysis!$A$2:$A$8,MI_Match_Analysis!$F$2:$F$8,"Not Found")</f>
        <v>Not Found</v>
      </c>
    </row>
    <row r="12744" spans="1:20" hidden="1" x14ac:dyDescent="0.3">
      <c r="A12744">
        <v>55</v>
      </c>
      <c r="B12744" s="1">
        <v>46153</v>
      </c>
      <c r="C12744" t="s">
        <v>162</v>
      </c>
      <c r="D12744" t="s">
        <v>322</v>
      </c>
      <c r="E12744" t="s">
        <v>47</v>
      </c>
      <c r="F12744" t="s">
        <v>54</v>
      </c>
      <c r="G12744">
        <v>1</v>
      </c>
      <c r="H12744">
        <v>18.2</v>
      </c>
      <c r="I12744" t="s">
        <v>225</v>
      </c>
      <c r="J12744" t="s">
        <v>307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 t="s">
        <v>165</v>
      </c>
      <c r="R12744" t="s">
        <v>225</v>
      </c>
      <c r="S12744" t="s">
        <v>229</v>
      </c>
      <c r="T12744" t="str">
        <f>_xlfn.XLOOKUP(A12744,MI_Match_Analysis!$A$2:$A$8,MI_Match_Analysis!$F$2:$F$8,"Not Found")</f>
        <v>Not Found</v>
      </c>
    </row>
    <row r="12745" spans="1:20" hidden="1" x14ac:dyDescent="0.3">
      <c r="A12745">
        <v>55</v>
      </c>
      <c r="B12745" s="1">
        <v>46153</v>
      </c>
      <c r="C12745" t="s">
        <v>162</v>
      </c>
      <c r="D12745" t="s">
        <v>322</v>
      </c>
      <c r="E12745" t="s">
        <v>47</v>
      </c>
      <c r="F12745" t="s">
        <v>54</v>
      </c>
      <c r="G12745">
        <v>1</v>
      </c>
      <c r="H12745">
        <v>18.3</v>
      </c>
      <c r="I12745" t="s">
        <v>302</v>
      </c>
      <c r="J12745" t="s">
        <v>307</v>
      </c>
      <c r="K12745">
        <v>6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 t="s">
        <v>83</v>
      </c>
      <c r="R12745" t="s">
        <v>83</v>
      </c>
      <c r="S12745" t="s">
        <v>83</v>
      </c>
      <c r="T12745" t="str">
        <f>_xlfn.XLOOKUP(A12745,MI_Match_Analysis!$A$2:$A$8,MI_Match_Analysis!$F$2:$F$8,"Not Found")</f>
        <v>Not Found</v>
      </c>
    </row>
    <row r="12746" spans="1:20" hidden="1" x14ac:dyDescent="0.3">
      <c r="A12746">
        <v>55</v>
      </c>
      <c r="B12746" s="1">
        <v>46153</v>
      </c>
      <c r="C12746" t="s">
        <v>162</v>
      </c>
      <c r="D12746" t="s">
        <v>322</v>
      </c>
      <c r="E12746" t="s">
        <v>47</v>
      </c>
      <c r="F12746" t="s">
        <v>54</v>
      </c>
      <c r="G12746">
        <v>1</v>
      </c>
      <c r="H12746">
        <v>18.399999999999999</v>
      </c>
      <c r="I12746" t="s">
        <v>302</v>
      </c>
      <c r="J12746" t="s">
        <v>307</v>
      </c>
      <c r="K12746">
        <v>4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 t="s">
        <v>83</v>
      </c>
      <c r="R12746" t="s">
        <v>83</v>
      </c>
      <c r="S12746" t="s">
        <v>83</v>
      </c>
      <c r="T12746" t="str">
        <f>_xlfn.XLOOKUP(A12746,MI_Match_Analysis!$A$2:$A$8,MI_Match_Analysis!$F$2:$F$8,"Not Found")</f>
        <v>Not Found</v>
      </c>
    </row>
    <row r="12747" spans="1:20" hidden="1" x14ac:dyDescent="0.3">
      <c r="A12747">
        <v>55</v>
      </c>
      <c r="B12747" s="1">
        <v>46153</v>
      </c>
      <c r="C12747" t="s">
        <v>162</v>
      </c>
      <c r="D12747" t="s">
        <v>322</v>
      </c>
      <c r="E12747" t="s">
        <v>47</v>
      </c>
      <c r="F12747" t="s">
        <v>54</v>
      </c>
      <c r="G12747">
        <v>1</v>
      </c>
      <c r="H12747">
        <v>18.5</v>
      </c>
      <c r="I12747" t="s">
        <v>302</v>
      </c>
      <c r="J12747" t="s">
        <v>307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 t="s">
        <v>83</v>
      </c>
      <c r="R12747" t="s">
        <v>83</v>
      </c>
      <c r="S12747" t="s">
        <v>83</v>
      </c>
      <c r="T12747" t="str">
        <f>_xlfn.XLOOKUP(A12747,MI_Match_Analysis!$A$2:$A$8,MI_Match_Analysis!$F$2:$F$8,"Not Found")</f>
        <v>Not Found</v>
      </c>
    </row>
    <row r="12748" spans="1:20" hidden="1" x14ac:dyDescent="0.3">
      <c r="A12748">
        <v>55</v>
      </c>
      <c r="B12748" s="1">
        <v>46153</v>
      </c>
      <c r="C12748" t="s">
        <v>162</v>
      </c>
      <c r="D12748" t="s">
        <v>322</v>
      </c>
      <c r="E12748" t="s">
        <v>47</v>
      </c>
      <c r="F12748" t="s">
        <v>54</v>
      </c>
      <c r="G12748">
        <v>1</v>
      </c>
      <c r="H12748">
        <v>18.600000000000001</v>
      </c>
      <c r="I12748" t="s">
        <v>302</v>
      </c>
      <c r="J12748" t="s">
        <v>307</v>
      </c>
      <c r="K12748">
        <v>6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 t="s">
        <v>83</v>
      </c>
      <c r="R12748" t="s">
        <v>83</v>
      </c>
      <c r="S12748" t="s">
        <v>83</v>
      </c>
      <c r="T12748" t="str">
        <f>_xlfn.XLOOKUP(A12748,MI_Match_Analysis!$A$2:$A$8,MI_Match_Analysis!$F$2:$F$8,"Not Found")</f>
        <v>Not Found</v>
      </c>
    </row>
    <row r="12749" spans="1:20" hidden="1" x14ac:dyDescent="0.3">
      <c r="A12749">
        <v>55</v>
      </c>
      <c r="B12749" s="1">
        <v>46153</v>
      </c>
      <c r="C12749" t="s">
        <v>162</v>
      </c>
      <c r="D12749" t="s">
        <v>322</v>
      </c>
      <c r="E12749" t="s">
        <v>47</v>
      </c>
      <c r="F12749" t="s">
        <v>54</v>
      </c>
      <c r="G12749">
        <v>1</v>
      </c>
      <c r="H12749">
        <v>19.100000000000001</v>
      </c>
      <c r="I12749" t="s">
        <v>94</v>
      </c>
      <c r="J12749" t="s">
        <v>56</v>
      </c>
      <c r="K12749">
        <v>1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 t="s">
        <v>83</v>
      </c>
      <c r="R12749" t="s">
        <v>83</v>
      </c>
      <c r="S12749" t="s">
        <v>83</v>
      </c>
      <c r="T12749" t="str">
        <f>_xlfn.XLOOKUP(A12749,MI_Match_Analysis!$A$2:$A$8,MI_Match_Analysis!$F$2:$F$8,"Not Found")</f>
        <v>Not Found</v>
      </c>
    </row>
    <row r="12750" spans="1:20" hidden="1" x14ac:dyDescent="0.3">
      <c r="A12750">
        <v>55</v>
      </c>
      <c r="B12750" s="1">
        <v>46153</v>
      </c>
      <c r="C12750" t="s">
        <v>162</v>
      </c>
      <c r="D12750" t="s">
        <v>322</v>
      </c>
      <c r="E12750" t="s">
        <v>47</v>
      </c>
      <c r="F12750" t="s">
        <v>54</v>
      </c>
      <c r="G12750">
        <v>1</v>
      </c>
      <c r="H12750">
        <v>19.2</v>
      </c>
      <c r="I12750" t="s">
        <v>302</v>
      </c>
      <c r="J12750" t="s">
        <v>56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 t="s">
        <v>83</v>
      </c>
      <c r="R12750" t="s">
        <v>83</v>
      </c>
      <c r="S12750" t="s">
        <v>83</v>
      </c>
      <c r="T12750" t="str">
        <f>_xlfn.XLOOKUP(A12750,MI_Match_Analysis!$A$2:$A$8,MI_Match_Analysis!$F$2:$F$8,"Not Found")</f>
        <v>Not Found</v>
      </c>
    </row>
    <row r="12751" spans="1:20" hidden="1" x14ac:dyDescent="0.3">
      <c r="A12751">
        <v>55</v>
      </c>
      <c r="B12751" s="1">
        <v>46153</v>
      </c>
      <c r="C12751" t="s">
        <v>162</v>
      </c>
      <c r="D12751" t="s">
        <v>322</v>
      </c>
      <c r="E12751" t="s">
        <v>47</v>
      </c>
      <c r="F12751" t="s">
        <v>54</v>
      </c>
      <c r="G12751">
        <v>1</v>
      </c>
      <c r="H12751">
        <v>19.3</v>
      </c>
      <c r="I12751" t="s">
        <v>302</v>
      </c>
      <c r="J12751" t="s">
        <v>56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 t="s">
        <v>83</v>
      </c>
      <c r="R12751" t="s">
        <v>83</v>
      </c>
      <c r="S12751" t="s">
        <v>83</v>
      </c>
      <c r="T12751" t="str">
        <f>_xlfn.XLOOKUP(A12751,MI_Match_Analysis!$A$2:$A$8,MI_Match_Analysis!$F$2:$F$8,"Not Found")</f>
        <v>Not Found</v>
      </c>
    </row>
    <row r="12752" spans="1:20" hidden="1" x14ac:dyDescent="0.3">
      <c r="A12752">
        <v>55</v>
      </c>
      <c r="B12752" s="1">
        <v>46153</v>
      </c>
      <c r="C12752" t="s">
        <v>162</v>
      </c>
      <c r="D12752" t="s">
        <v>322</v>
      </c>
      <c r="E12752" t="s">
        <v>47</v>
      </c>
      <c r="F12752" t="s">
        <v>54</v>
      </c>
      <c r="G12752">
        <v>1</v>
      </c>
      <c r="H12752">
        <v>19.399999999999999</v>
      </c>
      <c r="I12752" t="s">
        <v>302</v>
      </c>
      <c r="J12752" t="s">
        <v>56</v>
      </c>
      <c r="K12752">
        <v>1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 t="s">
        <v>83</v>
      </c>
      <c r="R12752" t="s">
        <v>83</v>
      </c>
      <c r="S12752" t="s">
        <v>83</v>
      </c>
      <c r="T12752" t="str">
        <f>_xlfn.XLOOKUP(A12752,MI_Match_Analysis!$A$2:$A$8,MI_Match_Analysis!$F$2:$F$8,"Not Found")</f>
        <v>Not Found</v>
      </c>
    </row>
    <row r="12753" spans="1:20" hidden="1" x14ac:dyDescent="0.3">
      <c r="A12753">
        <v>55</v>
      </c>
      <c r="B12753" s="1">
        <v>46153</v>
      </c>
      <c r="C12753" t="s">
        <v>162</v>
      </c>
      <c r="D12753" t="s">
        <v>322</v>
      </c>
      <c r="E12753" t="s">
        <v>47</v>
      </c>
      <c r="F12753" t="s">
        <v>54</v>
      </c>
      <c r="G12753">
        <v>1</v>
      </c>
      <c r="H12753">
        <v>19.5</v>
      </c>
      <c r="I12753" t="s">
        <v>94</v>
      </c>
      <c r="J12753" t="s">
        <v>56</v>
      </c>
      <c r="K12753">
        <v>1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 t="s">
        <v>83</v>
      </c>
      <c r="R12753" t="s">
        <v>83</v>
      </c>
      <c r="S12753" t="s">
        <v>83</v>
      </c>
      <c r="T12753" t="str">
        <f>_xlfn.XLOOKUP(A12753,MI_Match_Analysis!$A$2:$A$8,MI_Match_Analysis!$F$2:$F$8,"Not Found")</f>
        <v>Not Found</v>
      </c>
    </row>
    <row r="12754" spans="1:20" hidden="1" x14ac:dyDescent="0.3">
      <c r="A12754">
        <v>55</v>
      </c>
      <c r="B12754" s="1">
        <v>46153</v>
      </c>
      <c r="C12754" t="s">
        <v>162</v>
      </c>
      <c r="D12754" t="s">
        <v>322</v>
      </c>
      <c r="E12754" t="s">
        <v>47</v>
      </c>
      <c r="F12754" t="s">
        <v>54</v>
      </c>
      <c r="G12754">
        <v>1</v>
      </c>
      <c r="H12754">
        <v>19.600000000000001</v>
      </c>
      <c r="I12754" t="s">
        <v>302</v>
      </c>
      <c r="J12754" t="s">
        <v>56</v>
      </c>
      <c r="K12754">
        <v>4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 t="s">
        <v>83</v>
      </c>
      <c r="R12754" t="s">
        <v>83</v>
      </c>
      <c r="S12754" t="s">
        <v>83</v>
      </c>
      <c r="T12754" t="str">
        <f>_xlfn.XLOOKUP(A12754,MI_Match_Analysis!$A$2:$A$8,MI_Match_Analysis!$F$2:$F$8,"Not Found")</f>
        <v>Not Found</v>
      </c>
    </row>
    <row r="12755" spans="1:20" hidden="1" x14ac:dyDescent="0.3">
      <c r="A12755">
        <v>55</v>
      </c>
      <c r="B12755" s="1">
        <v>46153</v>
      </c>
      <c r="C12755" t="s">
        <v>162</v>
      </c>
      <c r="D12755" t="s">
        <v>322</v>
      </c>
      <c r="E12755" t="s">
        <v>54</v>
      </c>
      <c r="F12755" t="s">
        <v>47</v>
      </c>
      <c r="G12755">
        <v>2</v>
      </c>
      <c r="H12755">
        <v>0.1</v>
      </c>
      <c r="I12755" t="s">
        <v>232</v>
      </c>
      <c r="J12755" t="s">
        <v>114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 t="s">
        <v>83</v>
      </c>
      <c r="R12755" t="s">
        <v>83</v>
      </c>
      <c r="S12755" t="s">
        <v>83</v>
      </c>
      <c r="T12755" t="str">
        <f>_xlfn.XLOOKUP(A12755,MI_Match_Analysis!$A$2:$A$8,MI_Match_Analysis!$F$2:$F$8,"Not Found")</f>
        <v>Not Found</v>
      </c>
    </row>
    <row r="12756" spans="1:20" hidden="1" x14ac:dyDescent="0.3">
      <c r="A12756">
        <v>55</v>
      </c>
      <c r="B12756" s="1">
        <v>46153</v>
      </c>
      <c r="C12756" t="s">
        <v>162</v>
      </c>
      <c r="D12756" t="s">
        <v>322</v>
      </c>
      <c r="E12756" t="s">
        <v>54</v>
      </c>
      <c r="F12756" t="s">
        <v>47</v>
      </c>
      <c r="G12756">
        <v>2</v>
      </c>
      <c r="H12756">
        <v>0.2</v>
      </c>
      <c r="I12756" t="s">
        <v>232</v>
      </c>
      <c r="J12756" t="s">
        <v>114</v>
      </c>
      <c r="K12756">
        <v>4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 t="s">
        <v>83</v>
      </c>
      <c r="R12756" t="s">
        <v>83</v>
      </c>
      <c r="S12756" t="s">
        <v>83</v>
      </c>
      <c r="T12756" t="str">
        <f>_xlfn.XLOOKUP(A12756,MI_Match_Analysis!$A$2:$A$8,MI_Match_Analysis!$F$2:$F$8,"Not Found")</f>
        <v>Not Found</v>
      </c>
    </row>
    <row r="12757" spans="1:20" hidden="1" x14ac:dyDescent="0.3">
      <c r="A12757">
        <v>55</v>
      </c>
      <c r="B12757" s="1">
        <v>46153</v>
      </c>
      <c r="C12757" t="s">
        <v>162</v>
      </c>
      <c r="D12757" t="s">
        <v>322</v>
      </c>
      <c r="E12757" t="s">
        <v>54</v>
      </c>
      <c r="F12757" t="s">
        <v>47</v>
      </c>
      <c r="G12757">
        <v>2</v>
      </c>
      <c r="H12757">
        <v>0.3</v>
      </c>
      <c r="I12757" t="s">
        <v>232</v>
      </c>
      <c r="J12757" t="s">
        <v>114</v>
      </c>
      <c r="K12757">
        <v>1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 t="s">
        <v>83</v>
      </c>
      <c r="R12757" t="s">
        <v>83</v>
      </c>
      <c r="S12757" t="s">
        <v>83</v>
      </c>
      <c r="T12757" t="str">
        <f>_xlfn.XLOOKUP(A12757,MI_Match_Analysis!$A$2:$A$8,MI_Match_Analysis!$F$2:$F$8,"Not Found")</f>
        <v>Not Found</v>
      </c>
    </row>
    <row r="12758" spans="1:20" hidden="1" x14ac:dyDescent="0.3">
      <c r="A12758">
        <v>55</v>
      </c>
      <c r="B12758" s="1">
        <v>46153</v>
      </c>
      <c r="C12758" t="s">
        <v>162</v>
      </c>
      <c r="D12758" t="s">
        <v>322</v>
      </c>
      <c r="E12758" t="s">
        <v>54</v>
      </c>
      <c r="F12758" t="s">
        <v>47</v>
      </c>
      <c r="G12758">
        <v>2</v>
      </c>
      <c r="H12758">
        <v>0.4</v>
      </c>
      <c r="I12758" t="s">
        <v>299</v>
      </c>
      <c r="J12758" t="s">
        <v>114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 t="s">
        <v>83</v>
      </c>
      <c r="R12758" t="s">
        <v>83</v>
      </c>
      <c r="S12758" t="s">
        <v>83</v>
      </c>
      <c r="T12758" t="str">
        <f>_xlfn.XLOOKUP(A12758,MI_Match_Analysis!$A$2:$A$8,MI_Match_Analysis!$F$2:$F$8,"Not Found")</f>
        <v>Not Found</v>
      </c>
    </row>
    <row r="12759" spans="1:20" hidden="1" x14ac:dyDescent="0.3">
      <c r="A12759">
        <v>55</v>
      </c>
      <c r="B12759" s="1">
        <v>46153</v>
      </c>
      <c r="C12759" t="s">
        <v>162</v>
      </c>
      <c r="D12759" t="s">
        <v>322</v>
      </c>
      <c r="E12759" t="s">
        <v>54</v>
      </c>
      <c r="F12759" t="s">
        <v>47</v>
      </c>
      <c r="G12759">
        <v>2</v>
      </c>
      <c r="H12759">
        <v>0.5</v>
      </c>
      <c r="I12759" t="s">
        <v>232</v>
      </c>
      <c r="J12759" t="s">
        <v>114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 t="s">
        <v>83</v>
      </c>
      <c r="R12759" t="s">
        <v>83</v>
      </c>
      <c r="S12759" t="s">
        <v>83</v>
      </c>
      <c r="T12759" t="str">
        <f>_xlfn.XLOOKUP(A12759,MI_Match_Analysis!$A$2:$A$8,MI_Match_Analysis!$F$2:$F$8,"Not Found")</f>
        <v>Not Found</v>
      </c>
    </row>
    <row r="12760" spans="1:20" hidden="1" x14ac:dyDescent="0.3">
      <c r="A12760">
        <v>55</v>
      </c>
      <c r="B12760" s="1">
        <v>46153</v>
      </c>
      <c r="C12760" t="s">
        <v>162</v>
      </c>
      <c r="D12760" t="s">
        <v>322</v>
      </c>
      <c r="E12760" t="s">
        <v>54</v>
      </c>
      <c r="F12760" t="s">
        <v>47</v>
      </c>
      <c r="G12760">
        <v>2</v>
      </c>
      <c r="H12760">
        <v>0.6</v>
      </c>
      <c r="I12760" t="s">
        <v>232</v>
      </c>
      <c r="J12760" t="s">
        <v>114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 t="s">
        <v>83</v>
      </c>
      <c r="R12760" t="s">
        <v>83</v>
      </c>
      <c r="S12760" t="s">
        <v>83</v>
      </c>
      <c r="T12760" t="str">
        <f>_xlfn.XLOOKUP(A12760,MI_Match_Analysis!$A$2:$A$8,MI_Match_Analysis!$F$2:$F$8,"Not Found")</f>
        <v>Not Found</v>
      </c>
    </row>
    <row r="12761" spans="1:20" hidden="1" x14ac:dyDescent="0.3">
      <c r="A12761">
        <v>55</v>
      </c>
      <c r="B12761" s="1">
        <v>46153</v>
      </c>
      <c r="C12761" t="s">
        <v>162</v>
      </c>
      <c r="D12761" t="s">
        <v>322</v>
      </c>
      <c r="E12761" t="s">
        <v>54</v>
      </c>
      <c r="F12761" t="s">
        <v>47</v>
      </c>
      <c r="G12761">
        <v>2</v>
      </c>
      <c r="H12761">
        <v>1.1000000000000001</v>
      </c>
      <c r="I12761" t="s">
        <v>299</v>
      </c>
      <c r="J12761" t="s">
        <v>324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 t="s">
        <v>83</v>
      </c>
      <c r="R12761" t="s">
        <v>83</v>
      </c>
      <c r="S12761" t="s">
        <v>83</v>
      </c>
      <c r="T12761" t="str">
        <f>_xlfn.XLOOKUP(A12761,MI_Match_Analysis!$A$2:$A$8,MI_Match_Analysis!$F$2:$F$8,"Not Found")</f>
        <v>Not Found</v>
      </c>
    </row>
    <row r="12762" spans="1:20" hidden="1" x14ac:dyDescent="0.3">
      <c r="A12762">
        <v>55</v>
      </c>
      <c r="B12762" s="1">
        <v>46153</v>
      </c>
      <c r="C12762" t="s">
        <v>162</v>
      </c>
      <c r="D12762" t="s">
        <v>322</v>
      </c>
      <c r="E12762" t="s">
        <v>54</v>
      </c>
      <c r="F12762" t="s">
        <v>47</v>
      </c>
      <c r="G12762">
        <v>2</v>
      </c>
      <c r="H12762">
        <v>1.2</v>
      </c>
      <c r="I12762" t="s">
        <v>299</v>
      </c>
      <c r="J12762" t="s">
        <v>324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 t="s">
        <v>83</v>
      </c>
      <c r="R12762" t="s">
        <v>83</v>
      </c>
      <c r="S12762" t="s">
        <v>83</v>
      </c>
      <c r="T12762" t="str">
        <f>_xlfn.XLOOKUP(A12762,MI_Match_Analysis!$A$2:$A$8,MI_Match_Analysis!$F$2:$F$8,"Not Found")</f>
        <v>Not Found</v>
      </c>
    </row>
    <row r="12763" spans="1:20" hidden="1" x14ac:dyDescent="0.3">
      <c r="A12763">
        <v>55</v>
      </c>
      <c r="B12763" s="1">
        <v>46153</v>
      </c>
      <c r="C12763" t="s">
        <v>162</v>
      </c>
      <c r="D12763" t="s">
        <v>322</v>
      </c>
      <c r="E12763" t="s">
        <v>54</v>
      </c>
      <c r="F12763" t="s">
        <v>47</v>
      </c>
      <c r="G12763">
        <v>2</v>
      </c>
      <c r="H12763">
        <v>1.3</v>
      </c>
      <c r="I12763" t="s">
        <v>299</v>
      </c>
      <c r="J12763" t="s">
        <v>324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 t="s">
        <v>83</v>
      </c>
      <c r="R12763" t="s">
        <v>83</v>
      </c>
      <c r="S12763" t="s">
        <v>83</v>
      </c>
      <c r="T12763" t="str">
        <f>_xlfn.XLOOKUP(A12763,MI_Match_Analysis!$A$2:$A$8,MI_Match_Analysis!$F$2:$F$8,"Not Found")</f>
        <v>Not Found</v>
      </c>
    </row>
    <row r="12764" spans="1:20" hidden="1" x14ac:dyDescent="0.3">
      <c r="A12764">
        <v>55</v>
      </c>
      <c r="B12764" s="1">
        <v>46153</v>
      </c>
      <c r="C12764" t="s">
        <v>162</v>
      </c>
      <c r="D12764" t="s">
        <v>322</v>
      </c>
      <c r="E12764" t="s">
        <v>54</v>
      </c>
      <c r="F12764" t="s">
        <v>47</v>
      </c>
      <c r="G12764">
        <v>2</v>
      </c>
      <c r="H12764">
        <v>1.4</v>
      </c>
      <c r="I12764" t="s">
        <v>299</v>
      </c>
      <c r="J12764" t="s">
        <v>324</v>
      </c>
      <c r="K12764">
        <v>4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 t="s">
        <v>83</v>
      </c>
      <c r="R12764" t="s">
        <v>83</v>
      </c>
      <c r="S12764" t="s">
        <v>83</v>
      </c>
      <c r="T12764" t="str">
        <f>_xlfn.XLOOKUP(A12764,MI_Match_Analysis!$A$2:$A$8,MI_Match_Analysis!$F$2:$F$8,"Not Found")</f>
        <v>Not Found</v>
      </c>
    </row>
    <row r="12765" spans="1:20" hidden="1" x14ac:dyDescent="0.3">
      <c r="A12765">
        <v>55</v>
      </c>
      <c r="B12765" s="1">
        <v>46153</v>
      </c>
      <c r="C12765" t="s">
        <v>162</v>
      </c>
      <c r="D12765" t="s">
        <v>322</v>
      </c>
      <c r="E12765" t="s">
        <v>54</v>
      </c>
      <c r="F12765" t="s">
        <v>47</v>
      </c>
      <c r="G12765">
        <v>2</v>
      </c>
      <c r="H12765">
        <v>1.5</v>
      </c>
      <c r="I12765" t="s">
        <v>299</v>
      </c>
      <c r="J12765" t="s">
        <v>324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 t="s">
        <v>167</v>
      </c>
      <c r="R12765" t="s">
        <v>299</v>
      </c>
      <c r="S12765" t="s">
        <v>83</v>
      </c>
      <c r="T12765" t="str">
        <f>_xlfn.XLOOKUP(A12765,MI_Match_Analysis!$A$2:$A$8,MI_Match_Analysis!$F$2:$F$8,"Not Found")</f>
        <v>Not Found</v>
      </c>
    </row>
    <row r="12766" spans="1:20" hidden="1" x14ac:dyDescent="0.3">
      <c r="A12766">
        <v>55</v>
      </c>
      <c r="B12766" s="1">
        <v>46153</v>
      </c>
      <c r="C12766" t="s">
        <v>162</v>
      </c>
      <c r="D12766" t="s">
        <v>322</v>
      </c>
      <c r="E12766" t="s">
        <v>54</v>
      </c>
      <c r="F12766" t="s">
        <v>47</v>
      </c>
      <c r="G12766">
        <v>2</v>
      </c>
      <c r="H12766">
        <v>1.6</v>
      </c>
      <c r="I12766" t="s">
        <v>298</v>
      </c>
      <c r="J12766" t="s">
        <v>324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 t="s">
        <v>83</v>
      </c>
      <c r="R12766" t="s">
        <v>83</v>
      </c>
      <c r="S12766" t="s">
        <v>83</v>
      </c>
      <c r="T12766" t="str">
        <f>_xlfn.XLOOKUP(A12766,MI_Match_Analysis!$A$2:$A$8,MI_Match_Analysis!$F$2:$F$8,"Not Found")</f>
        <v>Not Found</v>
      </c>
    </row>
    <row r="12767" spans="1:20" hidden="1" x14ac:dyDescent="0.3">
      <c r="A12767">
        <v>55</v>
      </c>
      <c r="B12767" s="1">
        <v>46153</v>
      </c>
      <c r="C12767" t="s">
        <v>162</v>
      </c>
      <c r="D12767" t="s">
        <v>322</v>
      </c>
      <c r="E12767" t="s">
        <v>54</v>
      </c>
      <c r="F12767" t="s">
        <v>47</v>
      </c>
      <c r="G12767">
        <v>2</v>
      </c>
      <c r="H12767">
        <v>2.1</v>
      </c>
      <c r="I12767" t="s">
        <v>87</v>
      </c>
      <c r="J12767" t="s">
        <v>114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 t="s">
        <v>83</v>
      </c>
      <c r="R12767" t="s">
        <v>83</v>
      </c>
      <c r="S12767" t="s">
        <v>83</v>
      </c>
      <c r="T12767" t="str">
        <f>_xlfn.XLOOKUP(A12767,MI_Match_Analysis!$A$2:$A$8,MI_Match_Analysis!$F$2:$F$8,"Not Found")</f>
        <v>Not Found</v>
      </c>
    </row>
    <row r="12768" spans="1:20" hidden="1" x14ac:dyDescent="0.3">
      <c r="A12768">
        <v>55</v>
      </c>
      <c r="B12768" s="1">
        <v>46153</v>
      </c>
      <c r="C12768" t="s">
        <v>162</v>
      </c>
      <c r="D12768" t="s">
        <v>322</v>
      </c>
      <c r="E12768" t="s">
        <v>54</v>
      </c>
      <c r="F12768" t="s">
        <v>47</v>
      </c>
      <c r="G12768">
        <v>2</v>
      </c>
      <c r="H12768">
        <v>2.2000000000000002</v>
      </c>
      <c r="I12768" t="s">
        <v>232</v>
      </c>
      <c r="J12768" t="s">
        <v>114</v>
      </c>
      <c r="K12768">
        <v>4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 t="s">
        <v>83</v>
      </c>
      <c r="R12768" t="s">
        <v>83</v>
      </c>
      <c r="S12768" t="s">
        <v>83</v>
      </c>
      <c r="T12768" t="str">
        <f>_xlfn.XLOOKUP(A12768,MI_Match_Analysis!$A$2:$A$8,MI_Match_Analysis!$F$2:$F$8,"Not Found")</f>
        <v>Not Found</v>
      </c>
    </row>
    <row r="12769" spans="1:20" hidden="1" x14ac:dyDescent="0.3">
      <c r="A12769">
        <v>55</v>
      </c>
      <c r="B12769" s="1">
        <v>46153</v>
      </c>
      <c r="C12769" t="s">
        <v>162</v>
      </c>
      <c r="D12769" t="s">
        <v>322</v>
      </c>
      <c r="E12769" t="s">
        <v>54</v>
      </c>
      <c r="F12769" t="s">
        <v>47</v>
      </c>
      <c r="G12769">
        <v>2</v>
      </c>
      <c r="H12769">
        <v>2.2999999999999998</v>
      </c>
      <c r="I12769" t="s">
        <v>232</v>
      </c>
      <c r="J12769" t="s">
        <v>114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 t="s">
        <v>165</v>
      </c>
      <c r="R12769" t="s">
        <v>232</v>
      </c>
      <c r="S12769" t="s">
        <v>215</v>
      </c>
      <c r="T12769" t="str">
        <f>_xlfn.XLOOKUP(A12769,MI_Match_Analysis!$A$2:$A$8,MI_Match_Analysis!$F$2:$F$8,"Not Found")</f>
        <v>Not Found</v>
      </c>
    </row>
    <row r="12770" spans="1:20" hidden="1" x14ac:dyDescent="0.3">
      <c r="A12770">
        <v>55</v>
      </c>
      <c r="B12770" s="1">
        <v>46153</v>
      </c>
      <c r="C12770" t="s">
        <v>162</v>
      </c>
      <c r="D12770" t="s">
        <v>322</v>
      </c>
      <c r="E12770" t="s">
        <v>54</v>
      </c>
      <c r="F12770" t="s">
        <v>47</v>
      </c>
      <c r="G12770">
        <v>2</v>
      </c>
      <c r="H12770">
        <v>2.4</v>
      </c>
      <c r="I12770" t="s">
        <v>118</v>
      </c>
      <c r="J12770" t="s">
        <v>114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 t="s">
        <v>83</v>
      </c>
      <c r="R12770" t="s">
        <v>83</v>
      </c>
      <c r="S12770" t="s">
        <v>83</v>
      </c>
      <c r="T12770" t="str">
        <f>_xlfn.XLOOKUP(A12770,MI_Match_Analysis!$A$2:$A$8,MI_Match_Analysis!$F$2:$F$8,"Not Found")</f>
        <v>Not Found</v>
      </c>
    </row>
    <row r="12771" spans="1:20" hidden="1" x14ac:dyDescent="0.3">
      <c r="A12771">
        <v>55</v>
      </c>
      <c r="B12771" s="1">
        <v>46153</v>
      </c>
      <c r="C12771" t="s">
        <v>162</v>
      </c>
      <c r="D12771" t="s">
        <v>322</v>
      </c>
      <c r="E12771" t="s">
        <v>54</v>
      </c>
      <c r="F12771" t="s">
        <v>47</v>
      </c>
      <c r="G12771">
        <v>2</v>
      </c>
      <c r="H12771">
        <v>2.5</v>
      </c>
      <c r="I12771" t="s">
        <v>118</v>
      </c>
      <c r="J12771" t="s">
        <v>114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 t="s">
        <v>83</v>
      </c>
      <c r="R12771" t="s">
        <v>83</v>
      </c>
      <c r="S12771" t="s">
        <v>83</v>
      </c>
      <c r="T12771" t="str">
        <f>_xlfn.XLOOKUP(A12771,MI_Match_Analysis!$A$2:$A$8,MI_Match_Analysis!$F$2:$F$8,"Not Found")</f>
        <v>Not Found</v>
      </c>
    </row>
    <row r="12772" spans="1:20" hidden="1" x14ac:dyDescent="0.3">
      <c r="A12772">
        <v>55</v>
      </c>
      <c r="B12772" s="1">
        <v>46153</v>
      </c>
      <c r="C12772" t="s">
        <v>162</v>
      </c>
      <c r="D12772" t="s">
        <v>322</v>
      </c>
      <c r="E12772" t="s">
        <v>54</v>
      </c>
      <c r="F12772" t="s">
        <v>47</v>
      </c>
      <c r="G12772">
        <v>2</v>
      </c>
      <c r="H12772">
        <v>2.6</v>
      </c>
      <c r="I12772" t="s">
        <v>118</v>
      </c>
      <c r="J12772" t="s">
        <v>114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 t="s">
        <v>83</v>
      </c>
      <c r="R12772" t="s">
        <v>83</v>
      </c>
      <c r="S12772" t="s">
        <v>83</v>
      </c>
      <c r="T12772" t="str">
        <f>_xlfn.XLOOKUP(A12772,MI_Match_Analysis!$A$2:$A$8,MI_Match_Analysis!$F$2:$F$8,"Not Found")</f>
        <v>Not Found</v>
      </c>
    </row>
    <row r="12773" spans="1:20" hidden="1" x14ac:dyDescent="0.3">
      <c r="A12773">
        <v>55</v>
      </c>
      <c r="B12773" s="1">
        <v>46153</v>
      </c>
      <c r="C12773" t="s">
        <v>162</v>
      </c>
      <c r="D12773" t="s">
        <v>322</v>
      </c>
      <c r="E12773" t="s">
        <v>54</v>
      </c>
      <c r="F12773" t="s">
        <v>47</v>
      </c>
      <c r="G12773">
        <v>2</v>
      </c>
      <c r="H12773">
        <v>3.1</v>
      </c>
      <c r="I12773" t="s">
        <v>298</v>
      </c>
      <c r="J12773" t="s">
        <v>324</v>
      </c>
      <c r="K12773">
        <v>6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 t="s">
        <v>83</v>
      </c>
      <c r="R12773" t="s">
        <v>83</v>
      </c>
      <c r="S12773" t="s">
        <v>83</v>
      </c>
      <c r="T12773" t="str">
        <f>_xlfn.XLOOKUP(A12773,MI_Match_Analysis!$A$2:$A$8,MI_Match_Analysis!$F$2:$F$8,"Not Found")</f>
        <v>Not Found</v>
      </c>
    </row>
    <row r="12774" spans="1:20" hidden="1" x14ac:dyDescent="0.3">
      <c r="A12774">
        <v>55</v>
      </c>
      <c r="B12774" s="1">
        <v>46153</v>
      </c>
      <c r="C12774" t="s">
        <v>162</v>
      </c>
      <c r="D12774" t="s">
        <v>322</v>
      </c>
      <c r="E12774" t="s">
        <v>54</v>
      </c>
      <c r="F12774" t="s">
        <v>47</v>
      </c>
      <c r="G12774">
        <v>2</v>
      </c>
      <c r="H12774">
        <v>3.2</v>
      </c>
      <c r="I12774" t="s">
        <v>298</v>
      </c>
      <c r="J12774" t="s">
        <v>324</v>
      </c>
      <c r="K12774">
        <v>1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 t="s">
        <v>83</v>
      </c>
      <c r="R12774" t="s">
        <v>83</v>
      </c>
      <c r="S12774" t="s">
        <v>83</v>
      </c>
      <c r="T12774" t="str">
        <f>_xlfn.XLOOKUP(A12774,MI_Match_Analysis!$A$2:$A$8,MI_Match_Analysis!$F$2:$F$8,"Not Found")</f>
        <v>Not Found</v>
      </c>
    </row>
    <row r="12775" spans="1:20" hidden="1" x14ac:dyDescent="0.3">
      <c r="A12775">
        <v>55</v>
      </c>
      <c r="B12775" s="1">
        <v>46153</v>
      </c>
      <c r="C12775" t="s">
        <v>162</v>
      </c>
      <c r="D12775" t="s">
        <v>322</v>
      </c>
      <c r="E12775" t="s">
        <v>54</v>
      </c>
      <c r="F12775" t="s">
        <v>47</v>
      </c>
      <c r="G12775">
        <v>2</v>
      </c>
      <c r="H12775">
        <v>3.3</v>
      </c>
      <c r="I12775" t="s">
        <v>118</v>
      </c>
      <c r="J12775" t="s">
        <v>324</v>
      </c>
      <c r="K12775">
        <v>4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 t="s">
        <v>83</v>
      </c>
      <c r="R12775" t="s">
        <v>83</v>
      </c>
      <c r="S12775" t="s">
        <v>83</v>
      </c>
      <c r="T12775" t="str">
        <f>_xlfn.XLOOKUP(A12775,MI_Match_Analysis!$A$2:$A$8,MI_Match_Analysis!$F$2:$F$8,"Not Found")</f>
        <v>Not Found</v>
      </c>
    </row>
    <row r="12776" spans="1:20" hidden="1" x14ac:dyDescent="0.3">
      <c r="A12776">
        <v>55</v>
      </c>
      <c r="B12776" s="1">
        <v>46153</v>
      </c>
      <c r="C12776" t="s">
        <v>162</v>
      </c>
      <c r="D12776" t="s">
        <v>322</v>
      </c>
      <c r="E12776" t="s">
        <v>54</v>
      </c>
      <c r="F12776" t="s">
        <v>47</v>
      </c>
      <c r="G12776">
        <v>2</v>
      </c>
      <c r="H12776">
        <v>3.4</v>
      </c>
      <c r="I12776" t="s">
        <v>118</v>
      </c>
      <c r="J12776" t="s">
        <v>324</v>
      </c>
      <c r="K12776">
        <v>1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 t="s">
        <v>83</v>
      </c>
      <c r="R12776" t="s">
        <v>83</v>
      </c>
      <c r="S12776" t="s">
        <v>83</v>
      </c>
      <c r="T12776" t="str">
        <f>_xlfn.XLOOKUP(A12776,MI_Match_Analysis!$A$2:$A$8,MI_Match_Analysis!$F$2:$F$8,"Not Found")</f>
        <v>Not Found</v>
      </c>
    </row>
    <row r="12777" spans="1:20" hidden="1" x14ac:dyDescent="0.3">
      <c r="A12777">
        <v>55</v>
      </c>
      <c r="B12777" s="1">
        <v>46153</v>
      </c>
      <c r="C12777" t="s">
        <v>162</v>
      </c>
      <c r="D12777" t="s">
        <v>322</v>
      </c>
      <c r="E12777" t="s">
        <v>54</v>
      </c>
      <c r="F12777" t="s">
        <v>47</v>
      </c>
      <c r="G12777">
        <v>2</v>
      </c>
      <c r="H12777">
        <v>3.5</v>
      </c>
      <c r="I12777" t="s">
        <v>298</v>
      </c>
      <c r="J12777" t="s">
        <v>324</v>
      </c>
      <c r="K12777">
        <v>2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 t="s">
        <v>83</v>
      </c>
      <c r="R12777" t="s">
        <v>83</v>
      </c>
      <c r="S12777" t="s">
        <v>83</v>
      </c>
      <c r="T12777" t="str">
        <f>_xlfn.XLOOKUP(A12777,MI_Match_Analysis!$A$2:$A$8,MI_Match_Analysis!$F$2:$F$8,"Not Found")</f>
        <v>Not Found</v>
      </c>
    </row>
    <row r="12778" spans="1:20" hidden="1" x14ac:dyDescent="0.3">
      <c r="A12778">
        <v>55</v>
      </c>
      <c r="B12778" s="1">
        <v>46153</v>
      </c>
      <c r="C12778" t="s">
        <v>162</v>
      </c>
      <c r="D12778" t="s">
        <v>322</v>
      </c>
      <c r="E12778" t="s">
        <v>54</v>
      </c>
      <c r="F12778" t="s">
        <v>47</v>
      </c>
      <c r="G12778">
        <v>2</v>
      </c>
      <c r="H12778">
        <v>3.6</v>
      </c>
      <c r="I12778" t="s">
        <v>298</v>
      </c>
      <c r="J12778" t="s">
        <v>324</v>
      </c>
      <c r="K12778">
        <v>4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 t="s">
        <v>83</v>
      </c>
      <c r="R12778" t="s">
        <v>83</v>
      </c>
      <c r="S12778" t="s">
        <v>83</v>
      </c>
      <c r="T12778" t="str">
        <f>_xlfn.XLOOKUP(A12778,MI_Match_Analysis!$A$2:$A$8,MI_Match_Analysis!$F$2:$F$8,"Not Found")</f>
        <v>Not Found</v>
      </c>
    </row>
    <row r="12779" spans="1:20" hidden="1" x14ac:dyDescent="0.3">
      <c r="A12779">
        <v>55</v>
      </c>
      <c r="B12779" s="1">
        <v>46153</v>
      </c>
      <c r="C12779" t="s">
        <v>162</v>
      </c>
      <c r="D12779" t="s">
        <v>322</v>
      </c>
      <c r="E12779" t="s">
        <v>54</v>
      </c>
      <c r="F12779" t="s">
        <v>47</v>
      </c>
      <c r="G12779">
        <v>2</v>
      </c>
      <c r="H12779">
        <v>4.0999999999999996</v>
      </c>
      <c r="I12779" t="s">
        <v>118</v>
      </c>
      <c r="J12779" t="s">
        <v>114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 t="s">
        <v>83</v>
      </c>
      <c r="R12779" t="s">
        <v>83</v>
      </c>
      <c r="S12779" t="s">
        <v>83</v>
      </c>
      <c r="T12779" t="str">
        <f>_xlfn.XLOOKUP(A12779,MI_Match_Analysis!$A$2:$A$8,MI_Match_Analysis!$F$2:$F$8,"Not Found")</f>
        <v>Not Found</v>
      </c>
    </row>
    <row r="12780" spans="1:20" hidden="1" x14ac:dyDescent="0.3">
      <c r="A12780">
        <v>55</v>
      </c>
      <c r="B12780" s="1">
        <v>46153</v>
      </c>
      <c r="C12780" t="s">
        <v>162</v>
      </c>
      <c r="D12780" t="s">
        <v>322</v>
      </c>
      <c r="E12780" t="s">
        <v>54</v>
      </c>
      <c r="F12780" t="s">
        <v>47</v>
      </c>
      <c r="G12780">
        <v>2</v>
      </c>
      <c r="H12780">
        <v>4.2</v>
      </c>
      <c r="I12780" t="s">
        <v>118</v>
      </c>
      <c r="J12780" t="s">
        <v>114</v>
      </c>
      <c r="K12780">
        <v>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 t="s">
        <v>83</v>
      </c>
      <c r="R12780" t="s">
        <v>83</v>
      </c>
      <c r="S12780" t="s">
        <v>83</v>
      </c>
      <c r="T12780" t="str">
        <f>_xlfn.XLOOKUP(A12780,MI_Match_Analysis!$A$2:$A$8,MI_Match_Analysis!$F$2:$F$8,"Not Found")</f>
        <v>Not Found</v>
      </c>
    </row>
    <row r="12781" spans="1:20" hidden="1" x14ac:dyDescent="0.3">
      <c r="A12781">
        <v>55</v>
      </c>
      <c r="B12781" s="1">
        <v>46153</v>
      </c>
      <c r="C12781" t="s">
        <v>162</v>
      </c>
      <c r="D12781" t="s">
        <v>322</v>
      </c>
      <c r="E12781" t="s">
        <v>54</v>
      </c>
      <c r="F12781" t="s">
        <v>47</v>
      </c>
      <c r="G12781">
        <v>2</v>
      </c>
      <c r="H12781">
        <v>4.3</v>
      </c>
      <c r="I12781" t="s">
        <v>298</v>
      </c>
      <c r="J12781" t="s">
        <v>114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 t="s">
        <v>165</v>
      </c>
      <c r="R12781" t="s">
        <v>298</v>
      </c>
      <c r="S12781" t="s">
        <v>83</v>
      </c>
      <c r="T12781" t="str">
        <f>_xlfn.XLOOKUP(A12781,MI_Match_Analysis!$A$2:$A$8,MI_Match_Analysis!$F$2:$F$8,"Not Found")</f>
        <v>Not Found</v>
      </c>
    </row>
    <row r="12782" spans="1:20" hidden="1" x14ac:dyDescent="0.3">
      <c r="A12782">
        <v>55</v>
      </c>
      <c r="B12782" s="1">
        <v>46153</v>
      </c>
      <c r="C12782" t="s">
        <v>162</v>
      </c>
      <c r="D12782" t="s">
        <v>322</v>
      </c>
      <c r="E12782" t="s">
        <v>54</v>
      </c>
      <c r="F12782" t="s">
        <v>47</v>
      </c>
      <c r="G12782">
        <v>2</v>
      </c>
      <c r="H12782">
        <v>4.4000000000000004</v>
      </c>
      <c r="I12782" t="s">
        <v>229</v>
      </c>
      <c r="J12782" t="s">
        <v>114</v>
      </c>
      <c r="K12782">
        <v>0</v>
      </c>
      <c r="L12782">
        <v>2</v>
      </c>
      <c r="M12782">
        <v>1</v>
      </c>
      <c r="N12782">
        <v>0</v>
      </c>
      <c r="O12782">
        <v>0</v>
      </c>
      <c r="P12782">
        <v>0</v>
      </c>
      <c r="Q12782" t="s">
        <v>83</v>
      </c>
      <c r="R12782" t="s">
        <v>83</v>
      </c>
      <c r="S12782" t="s">
        <v>83</v>
      </c>
      <c r="T12782" t="str">
        <f>_xlfn.XLOOKUP(A12782,MI_Match_Analysis!$A$2:$A$8,MI_Match_Analysis!$F$2:$F$8,"Not Found")</f>
        <v>Not Found</v>
      </c>
    </row>
    <row r="12783" spans="1:20" hidden="1" x14ac:dyDescent="0.3">
      <c r="A12783">
        <v>55</v>
      </c>
      <c r="B12783" s="1">
        <v>46153</v>
      </c>
      <c r="C12783" t="s">
        <v>162</v>
      </c>
      <c r="D12783" t="s">
        <v>322</v>
      </c>
      <c r="E12783" t="s">
        <v>54</v>
      </c>
      <c r="F12783" t="s">
        <v>47</v>
      </c>
      <c r="G12783">
        <v>2</v>
      </c>
      <c r="H12783">
        <v>4.4000000000000004</v>
      </c>
      <c r="I12783" t="s">
        <v>118</v>
      </c>
      <c r="J12783" t="s">
        <v>114</v>
      </c>
      <c r="K12783">
        <v>1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 t="s">
        <v>83</v>
      </c>
      <c r="R12783" t="s">
        <v>83</v>
      </c>
      <c r="S12783" t="s">
        <v>83</v>
      </c>
      <c r="T12783" t="str">
        <f>_xlfn.XLOOKUP(A12783,MI_Match_Analysis!$A$2:$A$8,MI_Match_Analysis!$F$2:$F$8,"Not Found")</f>
        <v>Not Found</v>
      </c>
    </row>
    <row r="12784" spans="1:20" hidden="1" x14ac:dyDescent="0.3">
      <c r="A12784">
        <v>55</v>
      </c>
      <c r="B12784" s="1">
        <v>46153</v>
      </c>
      <c r="C12784" t="s">
        <v>162</v>
      </c>
      <c r="D12784" t="s">
        <v>322</v>
      </c>
      <c r="E12784" t="s">
        <v>54</v>
      </c>
      <c r="F12784" t="s">
        <v>47</v>
      </c>
      <c r="G12784">
        <v>2</v>
      </c>
      <c r="H12784">
        <v>4.5</v>
      </c>
      <c r="I12784" t="s">
        <v>118</v>
      </c>
      <c r="J12784" t="s">
        <v>114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 t="s">
        <v>83</v>
      </c>
      <c r="R12784" t="s">
        <v>83</v>
      </c>
      <c r="S12784" t="s">
        <v>83</v>
      </c>
      <c r="T12784" t="str">
        <f>_xlfn.XLOOKUP(A12784,MI_Match_Analysis!$A$2:$A$8,MI_Match_Analysis!$F$2:$F$8,"Not Found")</f>
        <v>Not Found</v>
      </c>
    </row>
    <row r="12785" spans="1:20" hidden="1" x14ac:dyDescent="0.3">
      <c r="A12785">
        <v>55</v>
      </c>
      <c r="B12785" s="1">
        <v>46153</v>
      </c>
      <c r="C12785" t="s">
        <v>162</v>
      </c>
      <c r="D12785" t="s">
        <v>322</v>
      </c>
      <c r="E12785" t="s">
        <v>54</v>
      </c>
      <c r="F12785" t="s">
        <v>47</v>
      </c>
      <c r="G12785">
        <v>2</v>
      </c>
      <c r="H12785">
        <v>4.5</v>
      </c>
      <c r="I12785" t="s">
        <v>229</v>
      </c>
      <c r="J12785" t="s">
        <v>114</v>
      </c>
      <c r="K12785">
        <v>0</v>
      </c>
      <c r="L12785">
        <v>2</v>
      </c>
      <c r="M12785">
        <v>1</v>
      </c>
      <c r="N12785">
        <v>0</v>
      </c>
      <c r="O12785">
        <v>0</v>
      </c>
      <c r="P12785">
        <v>0</v>
      </c>
      <c r="Q12785" t="s">
        <v>83</v>
      </c>
      <c r="R12785" t="s">
        <v>83</v>
      </c>
      <c r="S12785" t="s">
        <v>83</v>
      </c>
      <c r="T12785" t="str">
        <f>_xlfn.XLOOKUP(A12785,MI_Match_Analysis!$A$2:$A$8,MI_Match_Analysis!$F$2:$F$8,"Not Found")</f>
        <v>Not Found</v>
      </c>
    </row>
    <row r="12786" spans="1:20" hidden="1" x14ac:dyDescent="0.3">
      <c r="A12786">
        <v>55</v>
      </c>
      <c r="B12786" s="1">
        <v>46153</v>
      </c>
      <c r="C12786" t="s">
        <v>162</v>
      </c>
      <c r="D12786" t="s">
        <v>322</v>
      </c>
      <c r="E12786" t="s">
        <v>54</v>
      </c>
      <c r="F12786" t="s">
        <v>47</v>
      </c>
      <c r="G12786">
        <v>2</v>
      </c>
      <c r="H12786">
        <v>4.5999999999999996</v>
      </c>
      <c r="I12786" t="s">
        <v>118</v>
      </c>
      <c r="J12786" t="s">
        <v>114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 t="s">
        <v>83</v>
      </c>
      <c r="R12786" t="s">
        <v>83</v>
      </c>
      <c r="S12786" t="s">
        <v>83</v>
      </c>
      <c r="T12786" t="str">
        <f>_xlfn.XLOOKUP(A12786,MI_Match_Analysis!$A$2:$A$8,MI_Match_Analysis!$F$2:$F$8,"Not Found")</f>
        <v>Not Found</v>
      </c>
    </row>
    <row r="12787" spans="1:20" hidden="1" x14ac:dyDescent="0.3">
      <c r="A12787">
        <v>55</v>
      </c>
      <c r="B12787" s="1">
        <v>46153</v>
      </c>
      <c r="C12787" t="s">
        <v>162</v>
      </c>
      <c r="D12787" t="s">
        <v>322</v>
      </c>
      <c r="E12787" t="s">
        <v>54</v>
      </c>
      <c r="F12787" t="s">
        <v>47</v>
      </c>
      <c r="G12787">
        <v>2</v>
      </c>
      <c r="H12787">
        <v>5.0999999999999996</v>
      </c>
      <c r="I12787" t="s">
        <v>229</v>
      </c>
      <c r="J12787" t="s">
        <v>215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 t="s">
        <v>83</v>
      </c>
      <c r="R12787" t="s">
        <v>83</v>
      </c>
      <c r="S12787" t="s">
        <v>83</v>
      </c>
      <c r="T12787" t="str">
        <f>_xlfn.XLOOKUP(A12787,MI_Match_Analysis!$A$2:$A$8,MI_Match_Analysis!$F$2:$F$8,"Not Found")</f>
        <v>Not Found</v>
      </c>
    </row>
    <row r="12788" spans="1:20" hidden="1" x14ac:dyDescent="0.3">
      <c r="A12788">
        <v>55</v>
      </c>
      <c r="B12788" s="1">
        <v>46153</v>
      </c>
      <c r="C12788" t="s">
        <v>162</v>
      </c>
      <c r="D12788" t="s">
        <v>322</v>
      </c>
      <c r="E12788" t="s">
        <v>54</v>
      </c>
      <c r="F12788" t="s">
        <v>47</v>
      </c>
      <c r="G12788">
        <v>2</v>
      </c>
      <c r="H12788">
        <v>5.2</v>
      </c>
      <c r="I12788" t="s">
        <v>229</v>
      </c>
      <c r="J12788" t="s">
        <v>215</v>
      </c>
      <c r="K12788">
        <v>0</v>
      </c>
      <c r="L12788">
        <v>1</v>
      </c>
      <c r="M12788">
        <v>1</v>
      </c>
      <c r="N12788">
        <v>0</v>
      </c>
      <c r="O12788">
        <v>0</v>
      </c>
      <c r="P12788">
        <v>0</v>
      </c>
      <c r="Q12788" t="s">
        <v>83</v>
      </c>
      <c r="R12788" t="s">
        <v>83</v>
      </c>
      <c r="S12788" t="s">
        <v>83</v>
      </c>
      <c r="T12788" t="str">
        <f>_xlfn.XLOOKUP(A12788,MI_Match_Analysis!$A$2:$A$8,MI_Match_Analysis!$F$2:$F$8,"Not Found")</f>
        <v>Not Found</v>
      </c>
    </row>
    <row r="12789" spans="1:20" hidden="1" x14ac:dyDescent="0.3">
      <c r="A12789">
        <v>55</v>
      </c>
      <c r="B12789" s="1">
        <v>46153</v>
      </c>
      <c r="C12789" t="s">
        <v>162</v>
      </c>
      <c r="D12789" t="s">
        <v>322</v>
      </c>
      <c r="E12789" t="s">
        <v>54</v>
      </c>
      <c r="F12789" t="s">
        <v>47</v>
      </c>
      <c r="G12789">
        <v>2</v>
      </c>
      <c r="H12789">
        <v>5.2</v>
      </c>
      <c r="I12789" t="s">
        <v>229</v>
      </c>
      <c r="J12789" t="s">
        <v>215</v>
      </c>
      <c r="K12789">
        <v>6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 t="s">
        <v>83</v>
      </c>
      <c r="R12789" t="s">
        <v>83</v>
      </c>
      <c r="S12789" t="s">
        <v>83</v>
      </c>
      <c r="T12789" t="str">
        <f>_xlfn.XLOOKUP(A12789,MI_Match_Analysis!$A$2:$A$8,MI_Match_Analysis!$F$2:$F$8,"Not Found")</f>
        <v>Not Found</v>
      </c>
    </row>
    <row r="12790" spans="1:20" hidden="1" x14ac:dyDescent="0.3">
      <c r="A12790">
        <v>55</v>
      </c>
      <c r="B12790" s="1">
        <v>46153</v>
      </c>
      <c r="C12790" t="s">
        <v>162</v>
      </c>
      <c r="D12790" t="s">
        <v>322</v>
      </c>
      <c r="E12790" t="s">
        <v>54</v>
      </c>
      <c r="F12790" t="s">
        <v>47</v>
      </c>
      <c r="G12790">
        <v>2</v>
      </c>
      <c r="H12790">
        <v>5.3</v>
      </c>
      <c r="I12790" t="s">
        <v>229</v>
      </c>
      <c r="J12790" t="s">
        <v>215</v>
      </c>
      <c r="K12790">
        <v>1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 t="s">
        <v>83</v>
      </c>
      <c r="R12790" t="s">
        <v>83</v>
      </c>
      <c r="S12790" t="s">
        <v>83</v>
      </c>
      <c r="T12790" t="str">
        <f>_xlfn.XLOOKUP(A12790,MI_Match_Analysis!$A$2:$A$8,MI_Match_Analysis!$F$2:$F$8,"Not Found")</f>
        <v>Not Found</v>
      </c>
    </row>
    <row r="12791" spans="1:20" hidden="1" x14ac:dyDescent="0.3">
      <c r="A12791">
        <v>55</v>
      </c>
      <c r="B12791" s="1">
        <v>46153</v>
      </c>
      <c r="C12791" t="s">
        <v>162</v>
      </c>
      <c r="D12791" t="s">
        <v>322</v>
      </c>
      <c r="E12791" t="s">
        <v>54</v>
      </c>
      <c r="F12791" t="s">
        <v>47</v>
      </c>
      <c r="G12791">
        <v>2</v>
      </c>
      <c r="H12791">
        <v>5.4</v>
      </c>
      <c r="I12791" t="s">
        <v>118</v>
      </c>
      <c r="J12791" t="s">
        <v>215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 t="s">
        <v>83</v>
      </c>
      <c r="R12791" t="s">
        <v>83</v>
      </c>
      <c r="S12791" t="s">
        <v>83</v>
      </c>
      <c r="T12791" t="str">
        <f>_xlfn.XLOOKUP(A12791,MI_Match_Analysis!$A$2:$A$8,MI_Match_Analysis!$F$2:$F$8,"Not Found")</f>
        <v>Not Found</v>
      </c>
    </row>
    <row r="12792" spans="1:20" hidden="1" x14ac:dyDescent="0.3">
      <c r="A12792">
        <v>55</v>
      </c>
      <c r="B12792" s="1">
        <v>46153</v>
      </c>
      <c r="C12792" t="s">
        <v>162</v>
      </c>
      <c r="D12792" t="s">
        <v>322</v>
      </c>
      <c r="E12792" t="s">
        <v>54</v>
      </c>
      <c r="F12792" t="s">
        <v>47</v>
      </c>
      <c r="G12792">
        <v>2</v>
      </c>
      <c r="H12792">
        <v>5.5</v>
      </c>
      <c r="I12792" t="s">
        <v>118</v>
      </c>
      <c r="J12792" t="s">
        <v>215</v>
      </c>
      <c r="K12792">
        <v>1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 t="s">
        <v>83</v>
      </c>
      <c r="R12792" t="s">
        <v>83</v>
      </c>
      <c r="S12792" t="s">
        <v>83</v>
      </c>
      <c r="T12792" t="str">
        <f>_xlfn.XLOOKUP(A12792,MI_Match_Analysis!$A$2:$A$8,MI_Match_Analysis!$F$2:$F$8,"Not Found")</f>
        <v>Not Found</v>
      </c>
    </row>
    <row r="12793" spans="1:20" hidden="1" x14ac:dyDescent="0.3">
      <c r="A12793">
        <v>55</v>
      </c>
      <c r="B12793" s="1">
        <v>46153</v>
      </c>
      <c r="C12793" t="s">
        <v>162</v>
      </c>
      <c r="D12793" t="s">
        <v>322</v>
      </c>
      <c r="E12793" t="s">
        <v>54</v>
      </c>
      <c r="F12793" t="s">
        <v>47</v>
      </c>
      <c r="G12793">
        <v>2</v>
      </c>
      <c r="H12793">
        <v>5.6</v>
      </c>
      <c r="I12793" t="s">
        <v>229</v>
      </c>
      <c r="J12793" t="s">
        <v>215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 t="s">
        <v>83</v>
      </c>
      <c r="R12793" t="s">
        <v>83</v>
      </c>
      <c r="S12793" t="s">
        <v>83</v>
      </c>
      <c r="T12793" t="str">
        <f>_xlfn.XLOOKUP(A12793,MI_Match_Analysis!$A$2:$A$8,MI_Match_Analysis!$F$2:$F$8,"Not Found")</f>
        <v>Not Found</v>
      </c>
    </row>
    <row r="12794" spans="1:20" hidden="1" x14ac:dyDescent="0.3">
      <c r="A12794">
        <v>55</v>
      </c>
      <c r="B12794" s="1">
        <v>46153</v>
      </c>
      <c r="C12794" t="s">
        <v>162</v>
      </c>
      <c r="D12794" t="s">
        <v>322</v>
      </c>
      <c r="E12794" t="s">
        <v>54</v>
      </c>
      <c r="F12794" t="s">
        <v>47</v>
      </c>
      <c r="G12794">
        <v>2</v>
      </c>
      <c r="H12794">
        <v>6.1</v>
      </c>
      <c r="I12794" t="s">
        <v>118</v>
      </c>
      <c r="J12794" t="s">
        <v>325</v>
      </c>
      <c r="K12794">
        <v>1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 t="s">
        <v>83</v>
      </c>
      <c r="R12794" t="s">
        <v>83</v>
      </c>
      <c r="S12794" t="s">
        <v>83</v>
      </c>
      <c r="T12794" t="str">
        <f>_xlfn.XLOOKUP(A12794,MI_Match_Analysis!$A$2:$A$8,MI_Match_Analysis!$F$2:$F$8,"Not Found")</f>
        <v>Not Found</v>
      </c>
    </row>
    <row r="12795" spans="1:20" hidden="1" x14ac:dyDescent="0.3">
      <c r="A12795">
        <v>55</v>
      </c>
      <c r="B12795" s="1">
        <v>46153</v>
      </c>
      <c r="C12795" t="s">
        <v>162</v>
      </c>
      <c r="D12795" t="s">
        <v>322</v>
      </c>
      <c r="E12795" t="s">
        <v>54</v>
      </c>
      <c r="F12795" t="s">
        <v>47</v>
      </c>
      <c r="G12795">
        <v>2</v>
      </c>
      <c r="H12795">
        <v>6.2</v>
      </c>
      <c r="I12795" t="s">
        <v>229</v>
      </c>
      <c r="J12795" t="s">
        <v>325</v>
      </c>
      <c r="K12795">
        <v>0</v>
      </c>
      <c r="L12795">
        <v>3</v>
      </c>
      <c r="M12795">
        <v>1</v>
      </c>
      <c r="N12795">
        <v>0</v>
      </c>
      <c r="O12795">
        <v>0</v>
      </c>
      <c r="P12795">
        <v>0</v>
      </c>
      <c r="Q12795" t="s">
        <v>83</v>
      </c>
      <c r="R12795" t="s">
        <v>83</v>
      </c>
      <c r="S12795" t="s">
        <v>83</v>
      </c>
      <c r="T12795" t="str">
        <f>_xlfn.XLOOKUP(A12795,MI_Match_Analysis!$A$2:$A$8,MI_Match_Analysis!$F$2:$F$8,"Not Found")</f>
        <v>Not Found</v>
      </c>
    </row>
    <row r="12796" spans="1:20" hidden="1" x14ac:dyDescent="0.3">
      <c r="A12796">
        <v>55</v>
      </c>
      <c r="B12796" s="1">
        <v>46153</v>
      </c>
      <c r="C12796" t="s">
        <v>162</v>
      </c>
      <c r="D12796" t="s">
        <v>322</v>
      </c>
      <c r="E12796" t="s">
        <v>54</v>
      </c>
      <c r="F12796" t="s">
        <v>47</v>
      </c>
      <c r="G12796">
        <v>2</v>
      </c>
      <c r="H12796">
        <v>6.2</v>
      </c>
      <c r="I12796" t="s">
        <v>229</v>
      </c>
      <c r="J12796" t="s">
        <v>325</v>
      </c>
      <c r="K12796">
        <v>1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 t="s">
        <v>83</v>
      </c>
      <c r="R12796" t="s">
        <v>83</v>
      </c>
      <c r="S12796" t="s">
        <v>83</v>
      </c>
      <c r="T12796" t="str">
        <f>_xlfn.XLOOKUP(A12796,MI_Match_Analysis!$A$2:$A$8,MI_Match_Analysis!$F$2:$F$8,"Not Found")</f>
        <v>Not Found</v>
      </c>
    </row>
    <row r="12797" spans="1:20" hidden="1" x14ac:dyDescent="0.3">
      <c r="A12797">
        <v>55</v>
      </c>
      <c r="B12797" s="1">
        <v>46153</v>
      </c>
      <c r="C12797" t="s">
        <v>162</v>
      </c>
      <c r="D12797" t="s">
        <v>322</v>
      </c>
      <c r="E12797" t="s">
        <v>54</v>
      </c>
      <c r="F12797" t="s">
        <v>47</v>
      </c>
      <c r="G12797">
        <v>2</v>
      </c>
      <c r="H12797">
        <v>6.3</v>
      </c>
      <c r="I12797" t="s">
        <v>118</v>
      </c>
      <c r="J12797" t="s">
        <v>325</v>
      </c>
      <c r="K12797">
        <v>1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 t="s">
        <v>83</v>
      </c>
      <c r="R12797" t="s">
        <v>83</v>
      </c>
      <c r="S12797" t="s">
        <v>83</v>
      </c>
      <c r="T12797" t="str">
        <f>_xlfn.XLOOKUP(A12797,MI_Match_Analysis!$A$2:$A$8,MI_Match_Analysis!$F$2:$F$8,"Not Found")</f>
        <v>Not Found</v>
      </c>
    </row>
    <row r="12798" spans="1:20" hidden="1" x14ac:dyDescent="0.3">
      <c r="A12798">
        <v>55</v>
      </c>
      <c r="B12798" s="1">
        <v>46153</v>
      </c>
      <c r="C12798" t="s">
        <v>162</v>
      </c>
      <c r="D12798" t="s">
        <v>322</v>
      </c>
      <c r="E12798" t="s">
        <v>54</v>
      </c>
      <c r="F12798" t="s">
        <v>47</v>
      </c>
      <c r="G12798">
        <v>2</v>
      </c>
      <c r="H12798">
        <v>6.4</v>
      </c>
      <c r="I12798" t="s">
        <v>229</v>
      </c>
      <c r="J12798" t="s">
        <v>325</v>
      </c>
      <c r="K12798">
        <v>4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 t="s">
        <v>83</v>
      </c>
      <c r="R12798" t="s">
        <v>83</v>
      </c>
      <c r="S12798" t="s">
        <v>83</v>
      </c>
      <c r="T12798" t="str">
        <f>_xlfn.XLOOKUP(A12798,MI_Match_Analysis!$A$2:$A$8,MI_Match_Analysis!$F$2:$F$8,"Not Found")</f>
        <v>Not Found</v>
      </c>
    </row>
    <row r="12799" spans="1:20" hidden="1" x14ac:dyDescent="0.3">
      <c r="A12799">
        <v>55</v>
      </c>
      <c r="B12799" s="1">
        <v>46153</v>
      </c>
      <c r="C12799" t="s">
        <v>162</v>
      </c>
      <c r="D12799" t="s">
        <v>322</v>
      </c>
      <c r="E12799" t="s">
        <v>54</v>
      </c>
      <c r="F12799" t="s">
        <v>47</v>
      </c>
      <c r="G12799">
        <v>2</v>
      </c>
      <c r="H12799">
        <v>6.5</v>
      </c>
      <c r="I12799" t="s">
        <v>229</v>
      </c>
      <c r="J12799" t="s">
        <v>325</v>
      </c>
      <c r="K12799">
        <v>4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 t="s">
        <v>83</v>
      </c>
      <c r="R12799" t="s">
        <v>83</v>
      </c>
      <c r="S12799" t="s">
        <v>83</v>
      </c>
      <c r="T12799" t="str">
        <f>_xlfn.XLOOKUP(A12799,MI_Match_Analysis!$A$2:$A$8,MI_Match_Analysis!$F$2:$F$8,"Not Found")</f>
        <v>Not Found</v>
      </c>
    </row>
    <row r="12800" spans="1:20" hidden="1" x14ac:dyDescent="0.3">
      <c r="A12800">
        <v>55</v>
      </c>
      <c r="B12800" s="1">
        <v>46153</v>
      </c>
      <c r="C12800" t="s">
        <v>162</v>
      </c>
      <c r="D12800" t="s">
        <v>322</v>
      </c>
      <c r="E12800" t="s">
        <v>54</v>
      </c>
      <c r="F12800" t="s">
        <v>47</v>
      </c>
      <c r="G12800">
        <v>2</v>
      </c>
      <c r="H12800">
        <v>6.6</v>
      </c>
      <c r="I12800" t="s">
        <v>118</v>
      </c>
      <c r="J12800" t="s">
        <v>325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 t="s">
        <v>83</v>
      </c>
      <c r="R12800" t="s">
        <v>83</v>
      </c>
      <c r="S12800" t="s">
        <v>83</v>
      </c>
      <c r="T12800" t="str">
        <f>_xlfn.XLOOKUP(A12800,MI_Match_Analysis!$A$2:$A$8,MI_Match_Analysis!$F$2:$F$8,"Not Found")</f>
        <v>Not Found</v>
      </c>
    </row>
    <row r="12801" spans="1:20" hidden="1" x14ac:dyDescent="0.3">
      <c r="A12801">
        <v>55</v>
      </c>
      <c r="B12801" s="1">
        <v>46153</v>
      </c>
      <c r="C12801" t="s">
        <v>162</v>
      </c>
      <c r="D12801" t="s">
        <v>322</v>
      </c>
      <c r="E12801" t="s">
        <v>54</v>
      </c>
      <c r="F12801" t="s">
        <v>47</v>
      </c>
      <c r="G12801">
        <v>2</v>
      </c>
      <c r="H12801">
        <v>6.6</v>
      </c>
      <c r="I12801" t="s">
        <v>229</v>
      </c>
      <c r="J12801" t="s">
        <v>325</v>
      </c>
      <c r="K12801">
        <v>0</v>
      </c>
      <c r="L12801">
        <v>2</v>
      </c>
      <c r="M12801">
        <v>1</v>
      </c>
      <c r="N12801">
        <v>0</v>
      </c>
      <c r="O12801">
        <v>0</v>
      </c>
      <c r="P12801">
        <v>0</v>
      </c>
      <c r="Q12801" t="s">
        <v>83</v>
      </c>
      <c r="R12801" t="s">
        <v>83</v>
      </c>
      <c r="S12801" t="s">
        <v>83</v>
      </c>
      <c r="T12801" t="str">
        <f>_xlfn.XLOOKUP(A12801,MI_Match_Analysis!$A$2:$A$8,MI_Match_Analysis!$F$2:$F$8,"Not Found")</f>
        <v>Not Found</v>
      </c>
    </row>
    <row r="12802" spans="1:20" hidden="1" x14ac:dyDescent="0.3">
      <c r="A12802">
        <v>55</v>
      </c>
      <c r="B12802" s="1">
        <v>46153</v>
      </c>
      <c r="C12802" t="s">
        <v>162</v>
      </c>
      <c r="D12802" t="s">
        <v>322</v>
      </c>
      <c r="E12802" t="s">
        <v>54</v>
      </c>
      <c r="F12802" t="s">
        <v>47</v>
      </c>
      <c r="G12802">
        <v>2</v>
      </c>
      <c r="H12802">
        <v>7.1</v>
      </c>
      <c r="I12802" t="s">
        <v>229</v>
      </c>
      <c r="J12802" t="s">
        <v>215</v>
      </c>
      <c r="K12802">
        <v>4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 t="s">
        <v>83</v>
      </c>
      <c r="R12802" t="s">
        <v>83</v>
      </c>
      <c r="S12802" t="s">
        <v>83</v>
      </c>
      <c r="T12802" t="str">
        <f>_xlfn.XLOOKUP(A12802,MI_Match_Analysis!$A$2:$A$8,MI_Match_Analysis!$F$2:$F$8,"Not Found")</f>
        <v>Not Found</v>
      </c>
    </row>
    <row r="12803" spans="1:20" hidden="1" x14ac:dyDescent="0.3">
      <c r="A12803">
        <v>55</v>
      </c>
      <c r="B12803" s="1">
        <v>46153</v>
      </c>
      <c r="C12803" t="s">
        <v>162</v>
      </c>
      <c r="D12803" t="s">
        <v>322</v>
      </c>
      <c r="E12803" t="s">
        <v>54</v>
      </c>
      <c r="F12803" t="s">
        <v>47</v>
      </c>
      <c r="G12803">
        <v>2</v>
      </c>
      <c r="H12803">
        <v>7.2</v>
      </c>
      <c r="I12803" t="s">
        <v>229</v>
      </c>
      <c r="J12803" t="s">
        <v>215</v>
      </c>
      <c r="K12803">
        <v>1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 t="s">
        <v>83</v>
      </c>
      <c r="R12803" t="s">
        <v>83</v>
      </c>
      <c r="S12803" t="s">
        <v>83</v>
      </c>
      <c r="T12803" t="str">
        <f>_xlfn.XLOOKUP(A12803,MI_Match_Analysis!$A$2:$A$8,MI_Match_Analysis!$F$2:$F$8,"Not Found")</f>
        <v>Not Found</v>
      </c>
    </row>
    <row r="12804" spans="1:20" hidden="1" x14ac:dyDescent="0.3">
      <c r="A12804">
        <v>55</v>
      </c>
      <c r="B12804" s="1">
        <v>46153</v>
      </c>
      <c r="C12804" t="s">
        <v>162</v>
      </c>
      <c r="D12804" t="s">
        <v>322</v>
      </c>
      <c r="E12804" t="s">
        <v>54</v>
      </c>
      <c r="F12804" t="s">
        <v>47</v>
      </c>
      <c r="G12804">
        <v>2</v>
      </c>
      <c r="H12804">
        <v>7.3</v>
      </c>
      <c r="I12804" t="s">
        <v>118</v>
      </c>
      <c r="J12804" t="s">
        <v>215</v>
      </c>
      <c r="K12804">
        <v>1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 t="s">
        <v>83</v>
      </c>
      <c r="R12804" t="s">
        <v>83</v>
      </c>
      <c r="S12804" t="s">
        <v>83</v>
      </c>
      <c r="T12804" t="str">
        <f>_xlfn.XLOOKUP(A12804,MI_Match_Analysis!$A$2:$A$8,MI_Match_Analysis!$F$2:$F$8,"Not Found")</f>
        <v>Not Found</v>
      </c>
    </row>
    <row r="12805" spans="1:20" hidden="1" x14ac:dyDescent="0.3">
      <c r="A12805">
        <v>55</v>
      </c>
      <c r="B12805" s="1">
        <v>46153</v>
      </c>
      <c r="C12805" t="s">
        <v>162</v>
      </c>
      <c r="D12805" t="s">
        <v>322</v>
      </c>
      <c r="E12805" t="s">
        <v>54</v>
      </c>
      <c r="F12805" t="s">
        <v>47</v>
      </c>
      <c r="G12805">
        <v>2</v>
      </c>
      <c r="H12805">
        <v>7.4</v>
      </c>
      <c r="I12805" t="s">
        <v>229</v>
      </c>
      <c r="J12805" t="s">
        <v>215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 t="s">
        <v>83</v>
      </c>
      <c r="R12805" t="s">
        <v>83</v>
      </c>
      <c r="S12805" t="s">
        <v>83</v>
      </c>
      <c r="T12805" t="str">
        <f>_xlfn.XLOOKUP(A12805,MI_Match_Analysis!$A$2:$A$8,MI_Match_Analysis!$F$2:$F$8,"Not Found")</f>
        <v>Not Found</v>
      </c>
    </row>
    <row r="12806" spans="1:20" hidden="1" x14ac:dyDescent="0.3">
      <c r="A12806">
        <v>55</v>
      </c>
      <c r="B12806" s="1">
        <v>46153</v>
      </c>
      <c r="C12806" t="s">
        <v>162</v>
      </c>
      <c r="D12806" t="s">
        <v>322</v>
      </c>
      <c r="E12806" t="s">
        <v>54</v>
      </c>
      <c r="F12806" t="s">
        <v>47</v>
      </c>
      <c r="G12806">
        <v>2</v>
      </c>
      <c r="H12806">
        <v>7.5</v>
      </c>
      <c r="I12806" t="s">
        <v>229</v>
      </c>
      <c r="J12806" t="s">
        <v>215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 t="s">
        <v>83</v>
      </c>
      <c r="R12806" t="s">
        <v>83</v>
      </c>
      <c r="S12806" t="s">
        <v>83</v>
      </c>
      <c r="T12806" t="str">
        <f>_xlfn.XLOOKUP(A12806,MI_Match_Analysis!$A$2:$A$8,MI_Match_Analysis!$F$2:$F$8,"Not Found")</f>
        <v>Not Found</v>
      </c>
    </row>
    <row r="12807" spans="1:20" hidden="1" x14ac:dyDescent="0.3">
      <c r="A12807">
        <v>55</v>
      </c>
      <c r="B12807" s="1">
        <v>46153</v>
      </c>
      <c r="C12807" t="s">
        <v>162</v>
      </c>
      <c r="D12807" t="s">
        <v>322</v>
      </c>
      <c r="E12807" t="s">
        <v>54</v>
      </c>
      <c r="F12807" t="s">
        <v>47</v>
      </c>
      <c r="G12807">
        <v>2</v>
      </c>
      <c r="H12807">
        <v>7.6</v>
      </c>
      <c r="I12807" t="s">
        <v>229</v>
      </c>
      <c r="J12807" t="s">
        <v>215</v>
      </c>
      <c r="K12807">
        <v>4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 t="s">
        <v>83</v>
      </c>
      <c r="R12807" t="s">
        <v>83</v>
      </c>
      <c r="S12807" t="s">
        <v>83</v>
      </c>
      <c r="T12807" t="str">
        <f>_xlfn.XLOOKUP(A12807,MI_Match_Analysis!$A$2:$A$8,MI_Match_Analysis!$F$2:$F$8,"Not Found")</f>
        <v>Not Found</v>
      </c>
    </row>
    <row r="12808" spans="1:20" hidden="1" x14ac:dyDescent="0.3">
      <c r="A12808">
        <v>55</v>
      </c>
      <c r="B12808" s="1">
        <v>46153</v>
      </c>
      <c r="C12808" t="s">
        <v>162</v>
      </c>
      <c r="D12808" t="s">
        <v>322</v>
      </c>
      <c r="E12808" t="s">
        <v>54</v>
      </c>
      <c r="F12808" t="s">
        <v>47</v>
      </c>
      <c r="G12808">
        <v>2</v>
      </c>
      <c r="H12808">
        <v>8.1</v>
      </c>
      <c r="I12808" t="s">
        <v>118</v>
      </c>
      <c r="J12808" t="s">
        <v>325</v>
      </c>
      <c r="K12808">
        <v>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 t="s">
        <v>83</v>
      </c>
      <c r="R12808" t="s">
        <v>83</v>
      </c>
      <c r="S12808" t="s">
        <v>83</v>
      </c>
      <c r="T12808" t="str">
        <f>_xlfn.XLOOKUP(A12808,MI_Match_Analysis!$A$2:$A$8,MI_Match_Analysis!$F$2:$F$8,"Not Found")</f>
        <v>Not Found</v>
      </c>
    </row>
    <row r="12809" spans="1:20" hidden="1" x14ac:dyDescent="0.3">
      <c r="A12809">
        <v>55</v>
      </c>
      <c r="B12809" s="1">
        <v>46153</v>
      </c>
      <c r="C12809" t="s">
        <v>162</v>
      </c>
      <c r="D12809" t="s">
        <v>322</v>
      </c>
      <c r="E12809" t="s">
        <v>54</v>
      </c>
      <c r="F12809" t="s">
        <v>47</v>
      </c>
      <c r="G12809">
        <v>2</v>
      </c>
      <c r="H12809">
        <v>8.1999999999999993</v>
      </c>
      <c r="I12809" t="s">
        <v>229</v>
      </c>
      <c r="J12809" t="s">
        <v>325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 t="s">
        <v>195</v>
      </c>
      <c r="R12809" t="s">
        <v>118</v>
      </c>
      <c r="S12809" t="s">
        <v>49</v>
      </c>
      <c r="T12809" t="str">
        <f>_xlfn.XLOOKUP(A12809,MI_Match_Analysis!$A$2:$A$8,MI_Match_Analysis!$F$2:$F$8,"Not Found")</f>
        <v>Not Found</v>
      </c>
    </row>
    <row r="12810" spans="1:20" hidden="1" x14ac:dyDescent="0.3">
      <c r="A12810">
        <v>55</v>
      </c>
      <c r="B12810" s="1">
        <v>46153</v>
      </c>
      <c r="C12810" t="s">
        <v>162</v>
      </c>
      <c r="D12810" t="s">
        <v>322</v>
      </c>
      <c r="E12810" t="s">
        <v>54</v>
      </c>
      <c r="F12810" t="s">
        <v>47</v>
      </c>
      <c r="G12810">
        <v>2</v>
      </c>
      <c r="H12810">
        <v>8.3000000000000007</v>
      </c>
      <c r="I12810" t="s">
        <v>229</v>
      </c>
      <c r="J12810" t="s">
        <v>325</v>
      </c>
      <c r="K12810">
        <v>1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 t="s">
        <v>83</v>
      </c>
      <c r="R12810" t="s">
        <v>83</v>
      </c>
      <c r="S12810" t="s">
        <v>83</v>
      </c>
      <c r="T12810" t="str">
        <f>_xlfn.XLOOKUP(A12810,MI_Match_Analysis!$A$2:$A$8,MI_Match_Analysis!$F$2:$F$8,"Not Found")</f>
        <v>Not Found</v>
      </c>
    </row>
    <row r="12811" spans="1:20" hidden="1" x14ac:dyDescent="0.3">
      <c r="A12811">
        <v>55</v>
      </c>
      <c r="B12811" s="1">
        <v>46153</v>
      </c>
      <c r="C12811" t="s">
        <v>162</v>
      </c>
      <c r="D12811" t="s">
        <v>322</v>
      </c>
      <c r="E12811" t="s">
        <v>54</v>
      </c>
      <c r="F12811" t="s">
        <v>47</v>
      </c>
      <c r="G12811">
        <v>2</v>
      </c>
      <c r="H12811">
        <v>8.4</v>
      </c>
      <c r="I12811" t="s">
        <v>237</v>
      </c>
      <c r="J12811" t="s">
        <v>325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 t="s">
        <v>83</v>
      </c>
      <c r="R12811" t="s">
        <v>83</v>
      </c>
      <c r="S12811" t="s">
        <v>83</v>
      </c>
      <c r="T12811" t="str">
        <f>_xlfn.XLOOKUP(A12811,MI_Match_Analysis!$A$2:$A$8,MI_Match_Analysis!$F$2:$F$8,"Not Found")</f>
        <v>Not Found</v>
      </c>
    </row>
    <row r="12812" spans="1:20" hidden="1" x14ac:dyDescent="0.3">
      <c r="A12812">
        <v>55</v>
      </c>
      <c r="B12812" s="1">
        <v>46153</v>
      </c>
      <c r="C12812" t="s">
        <v>162</v>
      </c>
      <c r="D12812" t="s">
        <v>322</v>
      </c>
      <c r="E12812" t="s">
        <v>54</v>
      </c>
      <c r="F12812" t="s">
        <v>47</v>
      </c>
      <c r="G12812">
        <v>2</v>
      </c>
      <c r="H12812">
        <v>8.5</v>
      </c>
      <c r="I12812" t="s">
        <v>237</v>
      </c>
      <c r="J12812" t="s">
        <v>325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 t="s">
        <v>83</v>
      </c>
      <c r="R12812" t="s">
        <v>83</v>
      </c>
      <c r="S12812" t="s">
        <v>83</v>
      </c>
      <c r="T12812" t="str">
        <f>_xlfn.XLOOKUP(A12812,MI_Match_Analysis!$A$2:$A$8,MI_Match_Analysis!$F$2:$F$8,"Not Found")</f>
        <v>Not Found</v>
      </c>
    </row>
    <row r="12813" spans="1:20" hidden="1" x14ac:dyDescent="0.3">
      <c r="A12813">
        <v>55</v>
      </c>
      <c r="B12813" s="1">
        <v>46153</v>
      </c>
      <c r="C12813" t="s">
        <v>162</v>
      </c>
      <c r="D12813" t="s">
        <v>322</v>
      </c>
      <c r="E12813" t="s">
        <v>54</v>
      </c>
      <c r="F12813" t="s">
        <v>47</v>
      </c>
      <c r="G12813">
        <v>2</v>
      </c>
      <c r="H12813">
        <v>8.6</v>
      </c>
      <c r="I12813" t="s">
        <v>237</v>
      </c>
      <c r="J12813" t="s">
        <v>325</v>
      </c>
      <c r="K12813">
        <v>1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 t="s">
        <v>83</v>
      </c>
      <c r="R12813" t="s">
        <v>83</v>
      </c>
      <c r="S12813" t="s">
        <v>83</v>
      </c>
      <c r="T12813" t="str">
        <f>_xlfn.XLOOKUP(A12813,MI_Match_Analysis!$A$2:$A$8,MI_Match_Analysis!$F$2:$F$8,"Not Found")</f>
        <v>Not Found</v>
      </c>
    </row>
    <row r="12814" spans="1:20" hidden="1" x14ac:dyDescent="0.3">
      <c r="A12814">
        <v>55</v>
      </c>
      <c r="B12814" s="1">
        <v>46153</v>
      </c>
      <c r="C12814" t="s">
        <v>162</v>
      </c>
      <c r="D12814" t="s">
        <v>322</v>
      </c>
      <c r="E12814" t="s">
        <v>54</v>
      </c>
      <c r="F12814" t="s">
        <v>47</v>
      </c>
      <c r="G12814">
        <v>2</v>
      </c>
      <c r="H12814">
        <v>9.1</v>
      </c>
      <c r="I12814" t="s">
        <v>237</v>
      </c>
      <c r="J12814" t="s">
        <v>215</v>
      </c>
      <c r="K12814">
        <v>4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 t="s">
        <v>83</v>
      </c>
      <c r="R12814" t="s">
        <v>83</v>
      </c>
      <c r="S12814" t="s">
        <v>83</v>
      </c>
      <c r="T12814" t="str">
        <f>_xlfn.XLOOKUP(A12814,MI_Match_Analysis!$A$2:$A$8,MI_Match_Analysis!$F$2:$F$8,"Not Found")</f>
        <v>Not Found</v>
      </c>
    </row>
    <row r="12815" spans="1:20" hidden="1" x14ac:dyDescent="0.3">
      <c r="A12815">
        <v>55</v>
      </c>
      <c r="B12815" s="1">
        <v>46153</v>
      </c>
      <c r="C12815" t="s">
        <v>162</v>
      </c>
      <c r="D12815" t="s">
        <v>322</v>
      </c>
      <c r="E12815" t="s">
        <v>54</v>
      </c>
      <c r="F12815" t="s">
        <v>47</v>
      </c>
      <c r="G12815">
        <v>2</v>
      </c>
      <c r="H12815">
        <v>9.1999999999999993</v>
      </c>
      <c r="I12815" t="s">
        <v>237</v>
      </c>
      <c r="J12815" t="s">
        <v>215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 t="s">
        <v>83</v>
      </c>
      <c r="R12815" t="s">
        <v>83</v>
      </c>
      <c r="S12815" t="s">
        <v>83</v>
      </c>
      <c r="T12815" t="str">
        <f>_xlfn.XLOOKUP(A12815,MI_Match_Analysis!$A$2:$A$8,MI_Match_Analysis!$F$2:$F$8,"Not Found")</f>
        <v>Not Found</v>
      </c>
    </row>
    <row r="12816" spans="1:20" hidden="1" x14ac:dyDescent="0.3">
      <c r="A12816">
        <v>55</v>
      </c>
      <c r="B12816" s="1">
        <v>46153</v>
      </c>
      <c r="C12816" t="s">
        <v>162</v>
      </c>
      <c r="D12816" t="s">
        <v>322</v>
      </c>
      <c r="E12816" t="s">
        <v>54</v>
      </c>
      <c r="F12816" t="s">
        <v>47</v>
      </c>
      <c r="G12816">
        <v>2</v>
      </c>
      <c r="H12816">
        <v>9.3000000000000007</v>
      </c>
      <c r="I12816" t="s">
        <v>237</v>
      </c>
      <c r="J12816" t="s">
        <v>215</v>
      </c>
      <c r="K12816">
        <v>1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 t="s">
        <v>83</v>
      </c>
      <c r="R12816" t="s">
        <v>83</v>
      </c>
      <c r="S12816" t="s">
        <v>83</v>
      </c>
      <c r="T12816" t="str">
        <f>_xlfn.XLOOKUP(A12816,MI_Match_Analysis!$A$2:$A$8,MI_Match_Analysis!$F$2:$F$8,"Not Found")</f>
        <v>Not Found</v>
      </c>
    </row>
    <row r="12817" spans="1:20" hidden="1" x14ac:dyDescent="0.3">
      <c r="A12817">
        <v>55</v>
      </c>
      <c r="B12817" s="1">
        <v>46153</v>
      </c>
      <c r="C12817" t="s">
        <v>162</v>
      </c>
      <c r="D12817" t="s">
        <v>322</v>
      </c>
      <c r="E12817" t="s">
        <v>54</v>
      </c>
      <c r="F12817" t="s">
        <v>47</v>
      </c>
      <c r="G12817">
        <v>2</v>
      </c>
      <c r="H12817">
        <v>9.4</v>
      </c>
      <c r="I12817" t="s">
        <v>229</v>
      </c>
      <c r="J12817" t="s">
        <v>215</v>
      </c>
      <c r="K12817">
        <v>4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 t="s">
        <v>83</v>
      </c>
      <c r="R12817" t="s">
        <v>83</v>
      </c>
      <c r="S12817" t="s">
        <v>83</v>
      </c>
      <c r="T12817" t="str">
        <f>_xlfn.XLOOKUP(A12817,MI_Match_Analysis!$A$2:$A$8,MI_Match_Analysis!$F$2:$F$8,"Not Found")</f>
        <v>Not Found</v>
      </c>
    </row>
    <row r="12818" spans="1:20" hidden="1" x14ac:dyDescent="0.3">
      <c r="A12818">
        <v>55</v>
      </c>
      <c r="B12818" s="1">
        <v>46153</v>
      </c>
      <c r="C12818" t="s">
        <v>162</v>
      </c>
      <c r="D12818" t="s">
        <v>322</v>
      </c>
      <c r="E12818" t="s">
        <v>54</v>
      </c>
      <c r="F12818" t="s">
        <v>47</v>
      </c>
      <c r="G12818">
        <v>2</v>
      </c>
      <c r="H12818">
        <v>9.5</v>
      </c>
      <c r="I12818" t="s">
        <v>229</v>
      </c>
      <c r="J12818" t="s">
        <v>215</v>
      </c>
      <c r="K12818">
        <v>1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 t="s">
        <v>83</v>
      </c>
      <c r="R12818" t="s">
        <v>83</v>
      </c>
      <c r="S12818" t="s">
        <v>83</v>
      </c>
      <c r="T12818" t="str">
        <f>_xlfn.XLOOKUP(A12818,MI_Match_Analysis!$A$2:$A$8,MI_Match_Analysis!$F$2:$F$8,"Not Found")</f>
        <v>Not Found</v>
      </c>
    </row>
    <row r="12819" spans="1:20" hidden="1" x14ac:dyDescent="0.3">
      <c r="A12819">
        <v>55</v>
      </c>
      <c r="B12819" s="1">
        <v>46153</v>
      </c>
      <c r="C12819" t="s">
        <v>162</v>
      </c>
      <c r="D12819" t="s">
        <v>322</v>
      </c>
      <c r="E12819" t="s">
        <v>54</v>
      </c>
      <c r="F12819" t="s">
        <v>47</v>
      </c>
      <c r="G12819">
        <v>2</v>
      </c>
      <c r="H12819">
        <v>9.6</v>
      </c>
      <c r="I12819" t="s">
        <v>237</v>
      </c>
      <c r="J12819" t="s">
        <v>215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 t="s">
        <v>83</v>
      </c>
      <c r="R12819" t="s">
        <v>83</v>
      </c>
      <c r="S12819" t="s">
        <v>83</v>
      </c>
      <c r="T12819" t="str">
        <f>_xlfn.XLOOKUP(A12819,MI_Match_Analysis!$A$2:$A$8,MI_Match_Analysis!$F$2:$F$8,"Not Found")</f>
        <v>Not Found</v>
      </c>
    </row>
    <row r="12820" spans="1:20" hidden="1" x14ac:dyDescent="0.3">
      <c r="A12820">
        <v>55</v>
      </c>
      <c r="B12820" s="1">
        <v>46153</v>
      </c>
      <c r="C12820" t="s">
        <v>162</v>
      </c>
      <c r="D12820" t="s">
        <v>322</v>
      </c>
      <c r="E12820" t="s">
        <v>54</v>
      </c>
      <c r="F12820" t="s">
        <v>47</v>
      </c>
      <c r="G12820">
        <v>2</v>
      </c>
      <c r="H12820">
        <v>10.1</v>
      </c>
      <c r="I12820" t="s">
        <v>237</v>
      </c>
      <c r="J12820" t="s">
        <v>226</v>
      </c>
      <c r="K12820">
        <v>1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 t="s">
        <v>83</v>
      </c>
      <c r="R12820" t="s">
        <v>83</v>
      </c>
      <c r="S12820" t="s">
        <v>83</v>
      </c>
      <c r="T12820" t="str">
        <f>_xlfn.XLOOKUP(A12820,MI_Match_Analysis!$A$2:$A$8,MI_Match_Analysis!$F$2:$F$8,"Not Found")</f>
        <v>Not Found</v>
      </c>
    </row>
    <row r="12821" spans="1:20" hidden="1" x14ac:dyDescent="0.3">
      <c r="A12821">
        <v>55</v>
      </c>
      <c r="B12821" s="1">
        <v>46153</v>
      </c>
      <c r="C12821" t="s">
        <v>162</v>
      </c>
      <c r="D12821" t="s">
        <v>322</v>
      </c>
      <c r="E12821" t="s">
        <v>54</v>
      </c>
      <c r="F12821" t="s">
        <v>47</v>
      </c>
      <c r="G12821">
        <v>2</v>
      </c>
      <c r="H12821">
        <v>10.199999999999999</v>
      </c>
      <c r="I12821" t="s">
        <v>229</v>
      </c>
      <c r="J12821" t="s">
        <v>226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 t="s">
        <v>83</v>
      </c>
      <c r="R12821" t="s">
        <v>83</v>
      </c>
      <c r="S12821" t="s">
        <v>83</v>
      </c>
      <c r="T12821" t="str">
        <f>_xlfn.XLOOKUP(A12821,MI_Match_Analysis!$A$2:$A$8,MI_Match_Analysis!$F$2:$F$8,"Not Found")</f>
        <v>Not Found</v>
      </c>
    </row>
    <row r="12822" spans="1:20" hidden="1" x14ac:dyDescent="0.3">
      <c r="A12822">
        <v>55</v>
      </c>
      <c r="B12822" s="1">
        <v>46153</v>
      </c>
      <c r="C12822" t="s">
        <v>162</v>
      </c>
      <c r="D12822" t="s">
        <v>322</v>
      </c>
      <c r="E12822" t="s">
        <v>54</v>
      </c>
      <c r="F12822" t="s">
        <v>47</v>
      </c>
      <c r="G12822">
        <v>2</v>
      </c>
      <c r="H12822">
        <v>10.3</v>
      </c>
      <c r="I12822" t="s">
        <v>237</v>
      </c>
      <c r="J12822" t="s">
        <v>226</v>
      </c>
      <c r="K12822">
        <v>6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 t="s">
        <v>83</v>
      </c>
      <c r="R12822" t="s">
        <v>83</v>
      </c>
      <c r="S12822" t="s">
        <v>83</v>
      </c>
      <c r="T12822" t="str">
        <f>_xlfn.XLOOKUP(A12822,MI_Match_Analysis!$A$2:$A$8,MI_Match_Analysis!$F$2:$F$8,"Not Found")</f>
        <v>Not Found</v>
      </c>
    </row>
    <row r="12823" spans="1:20" hidden="1" x14ac:dyDescent="0.3">
      <c r="A12823">
        <v>55</v>
      </c>
      <c r="B12823" s="1">
        <v>46153</v>
      </c>
      <c r="C12823" t="s">
        <v>162</v>
      </c>
      <c r="D12823" t="s">
        <v>322</v>
      </c>
      <c r="E12823" t="s">
        <v>54</v>
      </c>
      <c r="F12823" t="s">
        <v>47</v>
      </c>
      <c r="G12823">
        <v>2</v>
      </c>
      <c r="H12823">
        <v>10.4</v>
      </c>
      <c r="I12823" t="s">
        <v>237</v>
      </c>
      <c r="J12823" t="s">
        <v>226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 t="s">
        <v>83</v>
      </c>
      <c r="R12823" t="s">
        <v>83</v>
      </c>
      <c r="S12823" t="s">
        <v>83</v>
      </c>
      <c r="T12823" t="str">
        <f>_xlfn.XLOOKUP(A12823,MI_Match_Analysis!$A$2:$A$8,MI_Match_Analysis!$F$2:$F$8,"Not Found")</f>
        <v>Not Found</v>
      </c>
    </row>
    <row r="12824" spans="1:20" hidden="1" x14ac:dyDescent="0.3">
      <c r="A12824">
        <v>55</v>
      </c>
      <c r="B12824" s="1">
        <v>46153</v>
      </c>
      <c r="C12824" t="s">
        <v>162</v>
      </c>
      <c r="D12824" t="s">
        <v>322</v>
      </c>
      <c r="E12824" t="s">
        <v>54</v>
      </c>
      <c r="F12824" t="s">
        <v>47</v>
      </c>
      <c r="G12824">
        <v>2</v>
      </c>
      <c r="H12824">
        <v>10.5</v>
      </c>
      <c r="I12824" t="s">
        <v>229</v>
      </c>
      <c r="J12824" t="s">
        <v>226</v>
      </c>
      <c r="K12824">
        <v>1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 t="s">
        <v>83</v>
      </c>
      <c r="R12824" t="s">
        <v>83</v>
      </c>
      <c r="S12824" t="s">
        <v>83</v>
      </c>
      <c r="T12824" t="str">
        <f>_xlfn.XLOOKUP(A12824,MI_Match_Analysis!$A$2:$A$8,MI_Match_Analysis!$F$2:$F$8,"Not Found")</f>
        <v>Not Found</v>
      </c>
    </row>
    <row r="12825" spans="1:20" hidden="1" x14ac:dyDescent="0.3">
      <c r="A12825">
        <v>55</v>
      </c>
      <c r="B12825" s="1">
        <v>46153</v>
      </c>
      <c r="C12825" t="s">
        <v>162</v>
      </c>
      <c r="D12825" t="s">
        <v>322</v>
      </c>
      <c r="E12825" t="s">
        <v>54</v>
      </c>
      <c r="F12825" t="s">
        <v>47</v>
      </c>
      <c r="G12825">
        <v>2</v>
      </c>
      <c r="H12825">
        <v>10.6</v>
      </c>
      <c r="I12825" t="s">
        <v>237</v>
      </c>
      <c r="J12825" t="s">
        <v>226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 t="s">
        <v>83</v>
      </c>
      <c r="R12825" t="s">
        <v>83</v>
      </c>
      <c r="S12825" t="s">
        <v>83</v>
      </c>
      <c r="T12825" t="str">
        <f>_xlfn.XLOOKUP(A12825,MI_Match_Analysis!$A$2:$A$8,MI_Match_Analysis!$F$2:$F$8,"Not Found")</f>
        <v>Not Found</v>
      </c>
    </row>
    <row r="12826" spans="1:20" hidden="1" x14ac:dyDescent="0.3">
      <c r="A12826">
        <v>55</v>
      </c>
      <c r="B12826" s="1">
        <v>46153</v>
      </c>
      <c r="C12826" t="s">
        <v>162</v>
      </c>
      <c r="D12826" t="s">
        <v>322</v>
      </c>
      <c r="E12826" t="s">
        <v>54</v>
      </c>
      <c r="F12826" t="s">
        <v>47</v>
      </c>
      <c r="G12826">
        <v>2</v>
      </c>
      <c r="H12826">
        <v>11.1</v>
      </c>
      <c r="I12826" t="s">
        <v>237</v>
      </c>
      <c r="J12826" t="s">
        <v>325</v>
      </c>
      <c r="K12826">
        <v>2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 t="s">
        <v>83</v>
      </c>
      <c r="R12826" t="s">
        <v>83</v>
      </c>
      <c r="S12826" t="s">
        <v>83</v>
      </c>
      <c r="T12826" t="str">
        <f>_xlfn.XLOOKUP(A12826,MI_Match_Analysis!$A$2:$A$8,MI_Match_Analysis!$F$2:$F$8,"Not Found")</f>
        <v>Not Found</v>
      </c>
    </row>
    <row r="12827" spans="1:20" hidden="1" x14ac:dyDescent="0.3">
      <c r="A12827">
        <v>55</v>
      </c>
      <c r="B12827" s="1">
        <v>46153</v>
      </c>
      <c r="C12827" t="s">
        <v>162</v>
      </c>
      <c r="D12827" t="s">
        <v>322</v>
      </c>
      <c r="E12827" t="s">
        <v>54</v>
      </c>
      <c r="F12827" t="s">
        <v>47</v>
      </c>
      <c r="G12827">
        <v>2</v>
      </c>
      <c r="H12827">
        <v>11.2</v>
      </c>
      <c r="I12827" t="s">
        <v>237</v>
      </c>
      <c r="J12827" t="s">
        <v>325</v>
      </c>
      <c r="K12827">
        <v>4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 t="s">
        <v>83</v>
      </c>
      <c r="R12827" t="s">
        <v>83</v>
      </c>
      <c r="S12827" t="s">
        <v>83</v>
      </c>
      <c r="T12827" t="str">
        <f>_xlfn.XLOOKUP(A12827,MI_Match_Analysis!$A$2:$A$8,MI_Match_Analysis!$F$2:$F$8,"Not Found")</f>
        <v>Not Found</v>
      </c>
    </row>
    <row r="12828" spans="1:20" hidden="1" x14ac:dyDescent="0.3">
      <c r="A12828">
        <v>55</v>
      </c>
      <c r="B12828" s="1">
        <v>46153</v>
      </c>
      <c r="C12828" t="s">
        <v>162</v>
      </c>
      <c r="D12828" t="s">
        <v>322</v>
      </c>
      <c r="E12828" t="s">
        <v>54</v>
      </c>
      <c r="F12828" t="s">
        <v>47</v>
      </c>
      <c r="G12828">
        <v>2</v>
      </c>
      <c r="H12828">
        <v>11.3</v>
      </c>
      <c r="I12828" t="s">
        <v>237</v>
      </c>
      <c r="J12828" t="s">
        <v>325</v>
      </c>
      <c r="K12828">
        <v>1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 t="s">
        <v>83</v>
      </c>
      <c r="R12828" t="s">
        <v>83</v>
      </c>
      <c r="S12828" t="s">
        <v>83</v>
      </c>
      <c r="T12828" t="str">
        <f>_xlfn.XLOOKUP(A12828,MI_Match_Analysis!$A$2:$A$8,MI_Match_Analysis!$F$2:$F$8,"Not Found")</f>
        <v>Not Found</v>
      </c>
    </row>
    <row r="12829" spans="1:20" hidden="1" x14ac:dyDescent="0.3">
      <c r="A12829">
        <v>55</v>
      </c>
      <c r="B12829" s="1">
        <v>46153</v>
      </c>
      <c r="C12829" t="s">
        <v>162</v>
      </c>
      <c r="D12829" t="s">
        <v>322</v>
      </c>
      <c r="E12829" t="s">
        <v>54</v>
      </c>
      <c r="F12829" t="s">
        <v>47</v>
      </c>
      <c r="G12829">
        <v>2</v>
      </c>
      <c r="H12829">
        <v>11.4</v>
      </c>
      <c r="I12829" t="s">
        <v>229</v>
      </c>
      <c r="J12829" t="s">
        <v>325</v>
      </c>
      <c r="K12829">
        <v>1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 t="s">
        <v>83</v>
      </c>
      <c r="R12829" t="s">
        <v>83</v>
      </c>
      <c r="S12829" t="s">
        <v>83</v>
      </c>
      <c r="T12829" t="str">
        <f>_xlfn.XLOOKUP(A12829,MI_Match_Analysis!$A$2:$A$8,MI_Match_Analysis!$F$2:$F$8,"Not Found")</f>
        <v>Not Found</v>
      </c>
    </row>
    <row r="12830" spans="1:20" hidden="1" x14ac:dyDescent="0.3">
      <c r="A12830">
        <v>55</v>
      </c>
      <c r="B12830" s="1">
        <v>46153</v>
      </c>
      <c r="C12830" t="s">
        <v>162</v>
      </c>
      <c r="D12830" t="s">
        <v>322</v>
      </c>
      <c r="E12830" t="s">
        <v>54</v>
      </c>
      <c r="F12830" t="s">
        <v>47</v>
      </c>
      <c r="G12830">
        <v>2</v>
      </c>
      <c r="H12830">
        <v>11.5</v>
      </c>
      <c r="I12830" t="s">
        <v>237</v>
      </c>
      <c r="J12830" t="s">
        <v>325</v>
      </c>
      <c r="K12830">
        <v>1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 t="s">
        <v>83</v>
      </c>
      <c r="R12830" t="s">
        <v>83</v>
      </c>
      <c r="S12830" t="s">
        <v>83</v>
      </c>
      <c r="T12830" t="str">
        <f>_xlfn.XLOOKUP(A12830,MI_Match_Analysis!$A$2:$A$8,MI_Match_Analysis!$F$2:$F$8,"Not Found")</f>
        <v>Not Found</v>
      </c>
    </row>
    <row r="12831" spans="1:20" hidden="1" x14ac:dyDescent="0.3">
      <c r="A12831">
        <v>55</v>
      </c>
      <c r="B12831" s="1">
        <v>46153</v>
      </c>
      <c r="C12831" t="s">
        <v>162</v>
      </c>
      <c r="D12831" t="s">
        <v>322</v>
      </c>
      <c r="E12831" t="s">
        <v>54</v>
      </c>
      <c r="F12831" t="s">
        <v>47</v>
      </c>
      <c r="G12831">
        <v>2</v>
      </c>
      <c r="H12831">
        <v>11.6</v>
      </c>
      <c r="I12831" t="s">
        <v>229</v>
      </c>
      <c r="J12831" t="s">
        <v>325</v>
      </c>
      <c r="K12831">
        <v>6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 t="s">
        <v>83</v>
      </c>
      <c r="R12831" t="s">
        <v>83</v>
      </c>
      <c r="S12831" t="s">
        <v>83</v>
      </c>
      <c r="T12831" t="str">
        <f>_xlfn.XLOOKUP(A12831,MI_Match_Analysis!$A$2:$A$8,MI_Match_Analysis!$F$2:$F$8,"Not Found")</f>
        <v>Not Found</v>
      </c>
    </row>
    <row r="12832" spans="1:20" hidden="1" x14ac:dyDescent="0.3">
      <c r="A12832">
        <v>55</v>
      </c>
      <c r="B12832" s="1">
        <v>46153</v>
      </c>
      <c r="C12832" t="s">
        <v>162</v>
      </c>
      <c r="D12832" t="s">
        <v>322</v>
      </c>
      <c r="E12832" t="s">
        <v>54</v>
      </c>
      <c r="F12832" t="s">
        <v>47</v>
      </c>
      <c r="G12832">
        <v>2</v>
      </c>
      <c r="H12832">
        <v>12.1</v>
      </c>
      <c r="I12832" t="s">
        <v>237</v>
      </c>
      <c r="J12832" t="s">
        <v>324</v>
      </c>
      <c r="K12832">
        <v>1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 t="s">
        <v>83</v>
      </c>
      <c r="R12832" t="s">
        <v>83</v>
      </c>
      <c r="S12832" t="s">
        <v>83</v>
      </c>
      <c r="T12832" t="str">
        <f>_xlfn.XLOOKUP(A12832,MI_Match_Analysis!$A$2:$A$8,MI_Match_Analysis!$F$2:$F$8,"Not Found")</f>
        <v>Not Found</v>
      </c>
    </row>
    <row r="12833" spans="1:20" hidden="1" x14ac:dyDescent="0.3">
      <c r="A12833">
        <v>55</v>
      </c>
      <c r="B12833" s="1">
        <v>46153</v>
      </c>
      <c r="C12833" t="s">
        <v>162</v>
      </c>
      <c r="D12833" t="s">
        <v>322</v>
      </c>
      <c r="E12833" t="s">
        <v>54</v>
      </c>
      <c r="F12833" t="s">
        <v>47</v>
      </c>
      <c r="G12833">
        <v>2</v>
      </c>
      <c r="H12833">
        <v>12.2</v>
      </c>
      <c r="I12833" t="s">
        <v>229</v>
      </c>
      <c r="J12833" t="s">
        <v>324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 t="s">
        <v>83</v>
      </c>
      <c r="R12833" t="s">
        <v>83</v>
      </c>
      <c r="S12833" t="s">
        <v>83</v>
      </c>
      <c r="T12833" t="str">
        <f>_xlfn.XLOOKUP(A12833,MI_Match_Analysis!$A$2:$A$8,MI_Match_Analysis!$F$2:$F$8,"Not Found")</f>
        <v>Not Found</v>
      </c>
    </row>
    <row r="12834" spans="1:20" hidden="1" x14ac:dyDescent="0.3">
      <c r="A12834">
        <v>55</v>
      </c>
      <c r="B12834" s="1">
        <v>46153</v>
      </c>
      <c r="C12834" t="s">
        <v>162</v>
      </c>
      <c r="D12834" t="s">
        <v>322</v>
      </c>
      <c r="E12834" t="s">
        <v>54</v>
      </c>
      <c r="F12834" t="s">
        <v>47</v>
      </c>
      <c r="G12834">
        <v>2</v>
      </c>
      <c r="H12834">
        <v>12.3</v>
      </c>
      <c r="I12834" t="s">
        <v>229</v>
      </c>
      <c r="J12834" t="s">
        <v>324</v>
      </c>
      <c r="K12834">
        <v>2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 t="s">
        <v>83</v>
      </c>
      <c r="R12834" t="s">
        <v>83</v>
      </c>
      <c r="S12834" t="s">
        <v>83</v>
      </c>
      <c r="T12834" t="str">
        <f>_xlfn.XLOOKUP(A12834,MI_Match_Analysis!$A$2:$A$8,MI_Match_Analysis!$F$2:$F$8,"Not Found")</f>
        <v>Not Found</v>
      </c>
    </row>
    <row r="12835" spans="1:20" hidden="1" x14ac:dyDescent="0.3">
      <c r="A12835">
        <v>55</v>
      </c>
      <c r="B12835" s="1">
        <v>46153</v>
      </c>
      <c r="C12835" t="s">
        <v>162</v>
      </c>
      <c r="D12835" t="s">
        <v>322</v>
      </c>
      <c r="E12835" t="s">
        <v>54</v>
      </c>
      <c r="F12835" t="s">
        <v>47</v>
      </c>
      <c r="G12835">
        <v>2</v>
      </c>
      <c r="H12835">
        <v>12.4</v>
      </c>
      <c r="I12835" t="s">
        <v>229</v>
      </c>
      <c r="J12835" t="s">
        <v>324</v>
      </c>
      <c r="K12835">
        <v>0</v>
      </c>
      <c r="L12835">
        <v>5</v>
      </c>
      <c r="M12835">
        <v>1</v>
      </c>
      <c r="N12835">
        <v>0</v>
      </c>
      <c r="O12835">
        <v>0</v>
      </c>
      <c r="P12835">
        <v>0</v>
      </c>
      <c r="Q12835" t="s">
        <v>83</v>
      </c>
      <c r="R12835" t="s">
        <v>83</v>
      </c>
      <c r="S12835" t="s">
        <v>83</v>
      </c>
      <c r="T12835" t="str">
        <f>_xlfn.XLOOKUP(A12835,MI_Match_Analysis!$A$2:$A$8,MI_Match_Analysis!$F$2:$F$8,"Not Found")</f>
        <v>Not Found</v>
      </c>
    </row>
    <row r="12836" spans="1:20" hidden="1" x14ac:dyDescent="0.3">
      <c r="A12836">
        <v>55</v>
      </c>
      <c r="B12836" s="1">
        <v>46153</v>
      </c>
      <c r="C12836" t="s">
        <v>162</v>
      </c>
      <c r="D12836" t="s">
        <v>322</v>
      </c>
      <c r="E12836" t="s">
        <v>54</v>
      </c>
      <c r="F12836" t="s">
        <v>47</v>
      </c>
      <c r="G12836">
        <v>2</v>
      </c>
      <c r="H12836">
        <v>12.4</v>
      </c>
      <c r="I12836" t="s">
        <v>229</v>
      </c>
      <c r="J12836" t="s">
        <v>324</v>
      </c>
      <c r="K12836">
        <v>1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 t="s">
        <v>83</v>
      </c>
      <c r="R12836" t="s">
        <v>83</v>
      </c>
      <c r="S12836" t="s">
        <v>83</v>
      </c>
      <c r="T12836" t="str">
        <f>_xlfn.XLOOKUP(A12836,MI_Match_Analysis!$A$2:$A$8,MI_Match_Analysis!$F$2:$F$8,"Not Found")</f>
        <v>Not Found</v>
      </c>
    </row>
    <row r="12837" spans="1:20" hidden="1" x14ac:dyDescent="0.3">
      <c r="A12837">
        <v>55</v>
      </c>
      <c r="B12837" s="1">
        <v>46153</v>
      </c>
      <c r="C12837" t="s">
        <v>162</v>
      </c>
      <c r="D12837" t="s">
        <v>322</v>
      </c>
      <c r="E12837" t="s">
        <v>54</v>
      </c>
      <c r="F12837" t="s">
        <v>47</v>
      </c>
      <c r="G12837">
        <v>2</v>
      </c>
      <c r="H12837">
        <v>12.5</v>
      </c>
      <c r="I12837" t="s">
        <v>237</v>
      </c>
      <c r="J12837" t="s">
        <v>324</v>
      </c>
      <c r="K12837">
        <v>1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 t="s">
        <v>83</v>
      </c>
      <c r="R12837" t="s">
        <v>83</v>
      </c>
      <c r="S12837" t="s">
        <v>83</v>
      </c>
      <c r="T12837" t="str">
        <f>_xlfn.XLOOKUP(A12837,MI_Match_Analysis!$A$2:$A$8,MI_Match_Analysis!$F$2:$F$8,"Not Found")</f>
        <v>Not Found</v>
      </c>
    </row>
    <row r="12838" spans="1:20" hidden="1" x14ac:dyDescent="0.3">
      <c r="A12838">
        <v>55</v>
      </c>
      <c r="B12838" s="1">
        <v>46153</v>
      </c>
      <c r="C12838" t="s">
        <v>162</v>
      </c>
      <c r="D12838" t="s">
        <v>322</v>
      </c>
      <c r="E12838" t="s">
        <v>54</v>
      </c>
      <c r="F12838" t="s">
        <v>47</v>
      </c>
      <c r="G12838">
        <v>2</v>
      </c>
      <c r="H12838">
        <v>12.6</v>
      </c>
      <c r="I12838" t="s">
        <v>229</v>
      </c>
      <c r="J12838" t="s">
        <v>324</v>
      </c>
      <c r="K12838">
        <v>1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 t="s">
        <v>83</v>
      </c>
      <c r="R12838" t="s">
        <v>83</v>
      </c>
      <c r="S12838" t="s">
        <v>83</v>
      </c>
      <c r="T12838" t="str">
        <f>_xlfn.XLOOKUP(A12838,MI_Match_Analysis!$A$2:$A$8,MI_Match_Analysis!$F$2:$F$8,"Not Found")</f>
        <v>Not Found</v>
      </c>
    </row>
    <row r="12839" spans="1:20" hidden="1" x14ac:dyDescent="0.3">
      <c r="A12839">
        <v>55</v>
      </c>
      <c r="B12839" s="1">
        <v>46153</v>
      </c>
      <c r="C12839" t="s">
        <v>162</v>
      </c>
      <c r="D12839" t="s">
        <v>322</v>
      </c>
      <c r="E12839" t="s">
        <v>54</v>
      </c>
      <c r="F12839" t="s">
        <v>47</v>
      </c>
      <c r="G12839">
        <v>2</v>
      </c>
      <c r="H12839">
        <v>13.1</v>
      </c>
      <c r="I12839" t="s">
        <v>229</v>
      </c>
      <c r="J12839" t="s">
        <v>226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 t="s">
        <v>83</v>
      </c>
      <c r="R12839" t="s">
        <v>83</v>
      </c>
      <c r="S12839" t="s">
        <v>83</v>
      </c>
      <c r="T12839" t="str">
        <f>_xlfn.XLOOKUP(A12839,MI_Match_Analysis!$A$2:$A$8,MI_Match_Analysis!$F$2:$F$8,"Not Found")</f>
        <v>Not Found</v>
      </c>
    </row>
    <row r="12840" spans="1:20" hidden="1" x14ac:dyDescent="0.3">
      <c r="A12840">
        <v>55</v>
      </c>
      <c r="B12840" s="1">
        <v>46153</v>
      </c>
      <c r="C12840" t="s">
        <v>162</v>
      </c>
      <c r="D12840" t="s">
        <v>322</v>
      </c>
      <c r="E12840" t="s">
        <v>54</v>
      </c>
      <c r="F12840" t="s">
        <v>47</v>
      </c>
      <c r="G12840">
        <v>2</v>
      </c>
      <c r="H12840">
        <v>13.2</v>
      </c>
      <c r="I12840" t="s">
        <v>229</v>
      </c>
      <c r="J12840" t="s">
        <v>226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 t="s">
        <v>83</v>
      </c>
      <c r="R12840" t="s">
        <v>83</v>
      </c>
      <c r="S12840" t="s">
        <v>83</v>
      </c>
      <c r="T12840" t="str">
        <f>_xlfn.XLOOKUP(A12840,MI_Match_Analysis!$A$2:$A$8,MI_Match_Analysis!$F$2:$F$8,"Not Found")</f>
        <v>Not Found</v>
      </c>
    </row>
    <row r="12841" spans="1:20" hidden="1" x14ac:dyDescent="0.3">
      <c r="A12841">
        <v>55</v>
      </c>
      <c r="B12841" s="1">
        <v>46153</v>
      </c>
      <c r="C12841" t="s">
        <v>162</v>
      </c>
      <c r="D12841" t="s">
        <v>322</v>
      </c>
      <c r="E12841" t="s">
        <v>54</v>
      </c>
      <c r="F12841" t="s">
        <v>47</v>
      </c>
      <c r="G12841">
        <v>2</v>
      </c>
      <c r="H12841">
        <v>13.2</v>
      </c>
      <c r="I12841" t="s">
        <v>229</v>
      </c>
      <c r="J12841" t="s">
        <v>226</v>
      </c>
      <c r="K12841">
        <v>0</v>
      </c>
      <c r="L12841">
        <v>1</v>
      </c>
      <c r="M12841">
        <v>1</v>
      </c>
      <c r="N12841">
        <v>0</v>
      </c>
      <c r="O12841">
        <v>0</v>
      </c>
      <c r="P12841">
        <v>0</v>
      </c>
      <c r="Q12841" t="s">
        <v>83</v>
      </c>
      <c r="R12841" t="s">
        <v>83</v>
      </c>
      <c r="S12841" t="s">
        <v>83</v>
      </c>
      <c r="T12841" t="str">
        <f>_xlfn.XLOOKUP(A12841,MI_Match_Analysis!$A$2:$A$8,MI_Match_Analysis!$F$2:$F$8,"Not Found")</f>
        <v>Not Found</v>
      </c>
    </row>
    <row r="12842" spans="1:20" hidden="1" x14ac:dyDescent="0.3">
      <c r="A12842">
        <v>55</v>
      </c>
      <c r="B12842" s="1">
        <v>46153</v>
      </c>
      <c r="C12842" t="s">
        <v>162</v>
      </c>
      <c r="D12842" t="s">
        <v>322</v>
      </c>
      <c r="E12842" t="s">
        <v>54</v>
      </c>
      <c r="F12842" t="s">
        <v>47</v>
      </c>
      <c r="G12842">
        <v>2</v>
      </c>
      <c r="H12842">
        <v>13.3</v>
      </c>
      <c r="I12842" t="s">
        <v>229</v>
      </c>
      <c r="J12842" t="s">
        <v>226</v>
      </c>
      <c r="K12842">
        <v>0</v>
      </c>
      <c r="L12842">
        <v>1</v>
      </c>
      <c r="M12842">
        <v>1</v>
      </c>
      <c r="N12842">
        <v>0</v>
      </c>
      <c r="O12842">
        <v>0</v>
      </c>
      <c r="P12842">
        <v>0</v>
      </c>
      <c r="Q12842" t="s">
        <v>83</v>
      </c>
      <c r="R12842" t="s">
        <v>83</v>
      </c>
      <c r="S12842" t="s">
        <v>83</v>
      </c>
      <c r="T12842" t="str">
        <f>_xlfn.XLOOKUP(A12842,MI_Match_Analysis!$A$2:$A$8,MI_Match_Analysis!$F$2:$F$8,"Not Found")</f>
        <v>Not Found</v>
      </c>
    </row>
    <row r="12843" spans="1:20" hidden="1" x14ac:dyDescent="0.3">
      <c r="A12843">
        <v>55</v>
      </c>
      <c r="B12843" s="1">
        <v>46153</v>
      </c>
      <c r="C12843" t="s">
        <v>162</v>
      </c>
      <c r="D12843" t="s">
        <v>322</v>
      </c>
      <c r="E12843" t="s">
        <v>54</v>
      </c>
      <c r="F12843" t="s">
        <v>47</v>
      </c>
      <c r="G12843">
        <v>2</v>
      </c>
      <c r="H12843">
        <v>13.3</v>
      </c>
      <c r="I12843" t="s">
        <v>229</v>
      </c>
      <c r="J12843" t="s">
        <v>226</v>
      </c>
      <c r="K12843">
        <v>4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 t="s">
        <v>83</v>
      </c>
      <c r="R12843" t="s">
        <v>83</v>
      </c>
      <c r="S12843" t="s">
        <v>83</v>
      </c>
      <c r="T12843" t="str">
        <f>_xlfn.XLOOKUP(A12843,MI_Match_Analysis!$A$2:$A$8,MI_Match_Analysis!$F$2:$F$8,"Not Found")</f>
        <v>Not Found</v>
      </c>
    </row>
    <row r="12844" spans="1:20" hidden="1" x14ac:dyDescent="0.3">
      <c r="A12844">
        <v>55</v>
      </c>
      <c r="B12844" s="1">
        <v>46153</v>
      </c>
      <c r="C12844" t="s">
        <v>162</v>
      </c>
      <c r="D12844" t="s">
        <v>322</v>
      </c>
      <c r="E12844" t="s">
        <v>54</v>
      </c>
      <c r="F12844" t="s">
        <v>47</v>
      </c>
      <c r="G12844">
        <v>2</v>
      </c>
      <c r="H12844">
        <v>13.4</v>
      </c>
      <c r="I12844" t="s">
        <v>229</v>
      </c>
      <c r="J12844" t="s">
        <v>226</v>
      </c>
      <c r="K12844">
        <v>4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 t="s">
        <v>83</v>
      </c>
      <c r="R12844" t="s">
        <v>83</v>
      </c>
      <c r="S12844" t="s">
        <v>83</v>
      </c>
      <c r="T12844" t="str">
        <f>_xlfn.XLOOKUP(A12844,MI_Match_Analysis!$A$2:$A$8,MI_Match_Analysis!$F$2:$F$8,"Not Found")</f>
        <v>Not Found</v>
      </c>
    </row>
    <row r="12845" spans="1:20" hidden="1" x14ac:dyDescent="0.3">
      <c r="A12845">
        <v>55</v>
      </c>
      <c r="B12845" s="1">
        <v>46153</v>
      </c>
      <c r="C12845" t="s">
        <v>162</v>
      </c>
      <c r="D12845" t="s">
        <v>322</v>
      </c>
      <c r="E12845" t="s">
        <v>54</v>
      </c>
      <c r="F12845" t="s">
        <v>47</v>
      </c>
      <c r="G12845">
        <v>2</v>
      </c>
      <c r="H12845">
        <v>13.5</v>
      </c>
      <c r="I12845" t="s">
        <v>229</v>
      </c>
      <c r="J12845" t="s">
        <v>226</v>
      </c>
      <c r="K12845">
        <v>4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 t="s">
        <v>83</v>
      </c>
      <c r="R12845" t="s">
        <v>83</v>
      </c>
      <c r="S12845" t="s">
        <v>83</v>
      </c>
      <c r="T12845" t="str">
        <f>_xlfn.XLOOKUP(A12845,MI_Match_Analysis!$A$2:$A$8,MI_Match_Analysis!$F$2:$F$8,"Not Found")</f>
        <v>Not Found</v>
      </c>
    </row>
    <row r="12846" spans="1:20" hidden="1" x14ac:dyDescent="0.3">
      <c r="A12846">
        <v>55</v>
      </c>
      <c r="B12846" s="1">
        <v>46153</v>
      </c>
      <c r="C12846" t="s">
        <v>162</v>
      </c>
      <c r="D12846" t="s">
        <v>322</v>
      </c>
      <c r="E12846" t="s">
        <v>54</v>
      </c>
      <c r="F12846" t="s">
        <v>47</v>
      </c>
      <c r="G12846">
        <v>2</v>
      </c>
      <c r="H12846">
        <v>13.6</v>
      </c>
      <c r="I12846" t="s">
        <v>229</v>
      </c>
      <c r="J12846" t="s">
        <v>226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 t="s">
        <v>165</v>
      </c>
      <c r="R12846" t="s">
        <v>229</v>
      </c>
      <c r="S12846" t="s">
        <v>325</v>
      </c>
      <c r="T12846" t="str">
        <f>_xlfn.XLOOKUP(A12846,MI_Match_Analysis!$A$2:$A$8,MI_Match_Analysis!$F$2:$F$8,"Not Found")</f>
        <v>Not Found</v>
      </c>
    </row>
    <row r="12847" spans="1:20" hidden="1" x14ac:dyDescent="0.3">
      <c r="A12847">
        <v>55</v>
      </c>
      <c r="B12847" s="1">
        <v>46153</v>
      </c>
      <c r="C12847" t="s">
        <v>162</v>
      </c>
      <c r="D12847" t="s">
        <v>322</v>
      </c>
      <c r="E12847" t="s">
        <v>54</v>
      </c>
      <c r="F12847" t="s">
        <v>47</v>
      </c>
      <c r="G12847">
        <v>2</v>
      </c>
      <c r="H12847">
        <v>14.1</v>
      </c>
      <c r="I12847" t="s">
        <v>237</v>
      </c>
      <c r="J12847" t="s">
        <v>114</v>
      </c>
      <c r="K12847">
        <v>1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 t="s">
        <v>83</v>
      </c>
      <c r="R12847" t="s">
        <v>83</v>
      </c>
      <c r="S12847" t="s">
        <v>83</v>
      </c>
      <c r="T12847" t="str">
        <f>_xlfn.XLOOKUP(A12847,MI_Match_Analysis!$A$2:$A$8,MI_Match_Analysis!$F$2:$F$8,"Not Found")</f>
        <v>Not Found</v>
      </c>
    </row>
    <row r="12848" spans="1:20" hidden="1" x14ac:dyDescent="0.3">
      <c r="A12848">
        <v>55</v>
      </c>
      <c r="B12848" s="1">
        <v>46153</v>
      </c>
      <c r="C12848" t="s">
        <v>162</v>
      </c>
      <c r="D12848" t="s">
        <v>322</v>
      </c>
      <c r="E12848" t="s">
        <v>54</v>
      </c>
      <c r="F12848" t="s">
        <v>47</v>
      </c>
      <c r="G12848">
        <v>2</v>
      </c>
      <c r="H12848">
        <v>14.2</v>
      </c>
      <c r="I12848" t="s">
        <v>266</v>
      </c>
      <c r="J12848" t="s">
        <v>114</v>
      </c>
      <c r="K12848">
        <v>2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 t="s">
        <v>83</v>
      </c>
      <c r="R12848" t="s">
        <v>83</v>
      </c>
      <c r="S12848" t="s">
        <v>83</v>
      </c>
      <c r="T12848" t="str">
        <f>_xlfn.XLOOKUP(A12848,MI_Match_Analysis!$A$2:$A$8,MI_Match_Analysis!$F$2:$F$8,"Not Found")</f>
        <v>Not Found</v>
      </c>
    </row>
    <row r="12849" spans="1:20" hidden="1" x14ac:dyDescent="0.3">
      <c r="A12849">
        <v>55</v>
      </c>
      <c r="B12849" s="1">
        <v>46153</v>
      </c>
      <c r="C12849" t="s">
        <v>162</v>
      </c>
      <c r="D12849" t="s">
        <v>322</v>
      </c>
      <c r="E12849" t="s">
        <v>54</v>
      </c>
      <c r="F12849" t="s">
        <v>47</v>
      </c>
      <c r="G12849">
        <v>2</v>
      </c>
      <c r="H12849">
        <v>14.3</v>
      </c>
      <c r="I12849" t="s">
        <v>266</v>
      </c>
      <c r="J12849" t="s">
        <v>114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 t="s">
        <v>83</v>
      </c>
      <c r="R12849" t="s">
        <v>83</v>
      </c>
      <c r="S12849" t="s">
        <v>83</v>
      </c>
      <c r="T12849" t="str">
        <f>_xlfn.XLOOKUP(A12849,MI_Match_Analysis!$A$2:$A$8,MI_Match_Analysis!$F$2:$F$8,"Not Found")</f>
        <v>Not Found</v>
      </c>
    </row>
    <row r="12850" spans="1:20" hidden="1" x14ac:dyDescent="0.3">
      <c r="A12850">
        <v>55</v>
      </c>
      <c r="B12850" s="1">
        <v>46153</v>
      </c>
      <c r="C12850" t="s">
        <v>162</v>
      </c>
      <c r="D12850" t="s">
        <v>322</v>
      </c>
      <c r="E12850" t="s">
        <v>54</v>
      </c>
      <c r="F12850" t="s">
        <v>47</v>
      </c>
      <c r="G12850">
        <v>2</v>
      </c>
      <c r="H12850">
        <v>14.4</v>
      </c>
      <c r="I12850" t="s">
        <v>266</v>
      </c>
      <c r="J12850" t="s">
        <v>114</v>
      </c>
      <c r="K12850">
        <v>1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 t="s">
        <v>83</v>
      </c>
      <c r="R12850" t="s">
        <v>83</v>
      </c>
      <c r="S12850" t="s">
        <v>83</v>
      </c>
      <c r="T12850" t="str">
        <f>_xlfn.XLOOKUP(A12850,MI_Match_Analysis!$A$2:$A$8,MI_Match_Analysis!$F$2:$F$8,"Not Found")</f>
        <v>Not Found</v>
      </c>
    </row>
    <row r="12851" spans="1:20" hidden="1" x14ac:dyDescent="0.3">
      <c r="A12851">
        <v>55</v>
      </c>
      <c r="B12851" s="1">
        <v>46153</v>
      </c>
      <c r="C12851" t="s">
        <v>162</v>
      </c>
      <c r="D12851" t="s">
        <v>322</v>
      </c>
      <c r="E12851" t="s">
        <v>54</v>
      </c>
      <c r="F12851" t="s">
        <v>47</v>
      </c>
      <c r="G12851">
        <v>2</v>
      </c>
      <c r="H12851">
        <v>14.5</v>
      </c>
      <c r="I12851" t="s">
        <v>237</v>
      </c>
      <c r="J12851" t="s">
        <v>114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 t="s">
        <v>83</v>
      </c>
      <c r="R12851" t="s">
        <v>83</v>
      </c>
      <c r="S12851" t="s">
        <v>83</v>
      </c>
      <c r="T12851" t="str">
        <f>_xlfn.XLOOKUP(A12851,MI_Match_Analysis!$A$2:$A$8,MI_Match_Analysis!$F$2:$F$8,"Not Found")</f>
        <v>Not Found</v>
      </c>
    </row>
    <row r="12852" spans="1:20" hidden="1" x14ac:dyDescent="0.3">
      <c r="A12852">
        <v>55</v>
      </c>
      <c r="B12852" s="1">
        <v>46153</v>
      </c>
      <c r="C12852" t="s">
        <v>162</v>
      </c>
      <c r="D12852" t="s">
        <v>322</v>
      </c>
      <c r="E12852" t="s">
        <v>54</v>
      </c>
      <c r="F12852" t="s">
        <v>47</v>
      </c>
      <c r="G12852">
        <v>2</v>
      </c>
      <c r="H12852">
        <v>14.6</v>
      </c>
      <c r="I12852" t="s">
        <v>237</v>
      </c>
      <c r="J12852" t="s">
        <v>114</v>
      </c>
      <c r="K12852">
        <v>1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 t="s">
        <v>83</v>
      </c>
      <c r="R12852" t="s">
        <v>83</v>
      </c>
      <c r="S12852" t="s">
        <v>83</v>
      </c>
      <c r="T12852" t="str">
        <f>_xlfn.XLOOKUP(A12852,MI_Match_Analysis!$A$2:$A$8,MI_Match_Analysis!$F$2:$F$8,"Not Found")</f>
        <v>Not Found</v>
      </c>
    </row>
    <row r="12853" spans="1:20" hidden="1" x14ac:dyDescent="0.3">
      <c r="A12853">
        <v>55</v>
      </c>
      <c r="B12853" s="1">
        <v>46153</v>
      </c>
      <c r="C12853" t="s">
        <v>162</v>
      </c>
      <c r="D12853" t="s">
        <v>322</v>
      </c>
      <c r="E12853" t="s">
        <v>54</v>
      </c>
      <c r="F12853" t="s">
        <v>47</v>
      </c>
      <c r="G12853">
        <v>2</v>
      </c>
      <c r="H12853">
        <v>15.1</v>
      </c>
      <c r="I12853" t="s">
        <v>237</v>
      </c>
      <c r="J12853" t="s">
        <v>215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 t="s">
        <v>83</v>
      </c>
      <c r="R12853" t="s">
        <v>83</v>
      </c>
      <c r="S12853" t="s">
        <v>83</v>
      </c>
      <c r="T12853" t="str">
        <f>_xlfn.XLOOKUP(A12853,MI_Match_Analysis!$A$2:$A$8,MI_Match_Analysis!$F$2:$F$8,"Not Found")</f>
        <v>Not Found</v>
      </c>
    </row>
    <row r="12854" spans="1:20" hidden="1" x14ac:dyDescent="0.3">
      <c r="A12854">
        <v>55</v>
      </c>
      <c r="B12854" s="1">
        <v>46153</v>
      </c>
      <c r="C12854" t="s">
        <v>162</v>
      </c>
      <c r="D12854" t="s">
        <v>322</v>
      </c>
      <c r="E12854" t="s">
        <v>54</v>
      </c>
      <c r="F12854" t="s">
        <v>47</v>
      </c>
      <c r="G12854">
        <v>2</v>
      </c>
      <c r="H12854">
        <v>15.2</v>
      </c>
      <c r="I12854" t="s">
        <v>237</v>
      </c>
      <c r="J12854" t="s">
        <v>215</v>
      </c>
      <c r="K12854">
        <v>4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 t="s">
        <v>83</v>
      </c>
      <c r="R12854" t="s">
        <v>83</v>
      </c>
      <c r="S12854" t="s">
        <v>83</v>
      </c>
      <c r="T12854" t="str">
        <f>_xlfn.XLOOKUP(A12854,MI_Match_Analysis!$A$2:$A$8,MI_Match_Analysis!$F$2:$F$8,"Not Found")</f>
        <v>Not Found</v>
      </c>
    </row>
    <row r="12855" spans="1:20" hidden="1" x14ac:dyDescent="0.3">
      <c r="A12855">
        <v>55</v>
      </c>
      <c r="B12855" s="1">
        <v>46153</v>
      </c>
      <c r="C12855" t="s">
        <v>162</v>
      </c>
      <c r="D12855" t="s">
        <v>322</v>
      </c>
      <c r="E12855" t="s">
        <v>54</v>
      </c>
      <c r="F12855" t="s">
        <v>47</v>
      </c>
      <c r="G12855">
        <v>2</v>
      </c>
      <c r="H12855">
        <v>15.3</v>
      </c>
      <c r="I12855" t="s">
        <v>237</v>
      </c>
      <c r="J12855" t="s">
        <v>215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 t="s">
        <v>83</v>
      </c>
      <c r="R12855" t="s">
        <v>83</v>
      </c>
      <c r="S12855" t="s">
        <v>83</v>
      </c>
      <c r="T12855" t="str">
        <f>_xlfn.XLOOKUP(A12855,MI_Match_Analysis!$A$2:$A$8,MI_Match_Analysis!$F$2:$F$8,"Not Found")</f>
        <v>Not Found</v>
      </c>
    </row>
    <row r="12856" spans="1:20" hidden="1" x14ac:dyDescent="0.3">
      <c r="A12856">
        <v>55</v>
      </c>
      <c r="B12856" s="1">
        <v>46153</v>
      </c>
      <c r="C12856" t="s">
        <v>162</v>
      </c>
      <c r="D12856" t="s">
        <v>322</v>
      </c>
      <c r="E12856" t="s">
        <v>54</v>
      </c>
      <c r="F12856" t="s">
        <v>47</v>
      </c>
      <c r="G12856">
        <v>2</v>
      </c>
      <c r="H12856">
        <v>15.4</v>
      </c>
      <c r="I12856" t="s">
        <v>237</v>
      </c>
      <c r="J12856" t="s">
        <v>215</v>
      </c>
      <c r="K12856">
        <v>6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 t="s">
        <v>83</v>
      </c>
      <c r="R12856" t="s">
        <v>83</v>
      </c>
      <c r="S12856" t="s">
        <v>83</v>
      </c>
      <c r="T12856" t="str">
        <f>_xlfn.XLOOKUP(A12856,MI_Match_Analysis!$A$2:$A$8,MI_Match_Analysis!$F$2:$F$8,"Not Found")</f>
        <v>Not Found</v>
      </c>
    </row>
    <row r="12857" spans="1:20" hidden="1" x14ac:dyDescent="0.3">
      <c r="A12857">
        <v>55</v>
      </c>
      <c r="B12857" s="1">
        <v>46153</v>
      </c>
      <c r="C12857" t="s">
        <v>162</v>
      </c>
      <c r="D12857" t="s">
        <v>322</v>
      </c>
      <c r="E12857" t="s">
        <v>54</v>
      </c>
      <c r="F12857" t="s">
        <v>47</v>
      </c>
      <c r="G12857">
        <v>2</v>
      </c>
      <c r="H12857">
        <v>15.5</v>
      </c>
      <c r="I12857" t="s">
        <v>237</v>
      </c>
      <c r="J12857" t="s">
        <v>215</v>
      </c>
      <c r="K12857">
        <v>1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 t="s">
        <v>83</v>
      </c>
      <c r="R12857" t="s">
        <v>83</v>
      </c>
      <c r="S12857" t="s">
        <v>83</v>
      </c>
      <c r="T12857" t="str">
        <f>_xlfn.XLOOKUP(A12857,MI_Match_Analysis!$A$2:$A$8,MI_Match_Analysis!$F$2:$F$8,"Not Found")</f>
        <v>Not Found</v>
      </c>
    </row>
    <row r="12858" spans="1:20" hidden="1" x14ac:dyDescent="0.3">
      <c r="A12858">
        <v>55</v>
      </c>
      <c r="B12858" s="1">
        <v>46153</v>
      </c>
      <c r="C12858" t="s">
        <v>162</v>
      </c>
      <c r="D12858" t="s">
        <v>322</v>
      </c>
      <c r="E12858" t="s">
        <v>54</v>
      </c>
      <c r="F12858" t="s">
        <v>47</v>
      </c>
      <c r="G12858">
        <v>2</v>
      </c>
      <c r="H12858">
        <v>15.6</v>
      </c>
      <c r="I12858" t="s">
        <v>266</v>
      </c>
      <c r="J12858" t="s">
        <v>215</v>
      </c>
      <c r="K12858">
        <v>4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 t="s">
        <v>83</v>
      </c>
      <c r="R12858" t="s">
        <v>83</v>
      </c>
      <c r="S12858" t="s">
        <v>83</v>
      </c>
      <c r="T12858" t="str">
        <f>_xlfn.XLOOKUP(A12858,MI_Match_Analysis!$A$2:$A$8,MI_Match_Analysis!$F$2:$F$8,"Not Found")</f>
        <v>Not Found</v>
      </c>
    </row>
    <row r="12859" spans="1:20" hidden="1" x14ac:dyDescent="0.3">
      <c r="A12859">
        <v>55</v>
      </c>
      <c r="B12859" s="1">
        <v>46153</v>
      </c>
      <c r="C12859" t="s">
        <v>162</v>
      </c>
      <c r="D12859" t="s">
        <v>322</v>
      </c>
      <c r="E12859" t="s">
        <v>54</v>
      </c>
      <c r="F12859" t="s">
        <v>47</v>
      </c>
      <c r="G12859">
        <v>2</v>
      </c>
      <c r="H12859">
        <v>16.100000000000001</v>
      </c>
      <c r="I12859" t="s">
        <v>237</v>
      </c>
      <c r="J12859" t="s">
        <v>325</v>
      </c>
      <c r="K12859">
        <v>6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 t="s">
        <v>83</v>
      </c>
      <c r="R12859" t="s">
        <v>83</v>
      </c>
      <c r="S12859" t="s">
        <v>83</v>
      </c>
      <c r="T12859" t="str">
        <f>_xlfn.XLOOKUP(A12859,MI_Match_Analysis!$A$2:$A$8,MI_Match_Analysis!$F$2:$F$8,"Not Found")</f>
        <v>Not Found</v>
      </c>
    </row>
    <row r="12860" spans="1:20" hidden="1" x14ac:dyDescent="0.3">
      <c r="A12860">
        <v>55</v>
      </c>
      <c r="B12860" s="1">
        <v>46153</v>
      </c>
      <c r="C12860" t="s">
        <v>162</v>
      </c>
      <c r="D12860" t="s">
        <v>322</v>
      </c>
      <c r="E12860" t="s">
        <v>54</v>
      </c>
      <c r="F12860" t="s">
        <v>47</v>
      </c>
      <c r="G12860">
        <v>2</v>
      </c>
      <c r="H12860">
        <v>16.2</v>
      </c>
      <c r="I12860" t="s">
        <v>237</v>
      </c>
      <c r="J12860" t="s">
        <v>325</v>
      </c>
      <c r="K12860">
        <v>6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 t="s">
        <v>83</v>
      </c>
      <c r="R12860" t="s">
        <v>83</v>
      </c>
      <c r="S12860" t="s">
        <v>83</v>
      </c>
      <c r="T12860" t="str">
        <f>_xlfn.XLOOKUP(A12860,MI_Match_Analysis!$A$2:$A$8,MI_Match_Analysis!$F$2:$F$8,"Not Found")</f>
        <v>Not Found</v>
      </c>
    </row>
    <row r="12861" spans="1:20" hidden="1" x14ac:dyDescent="0.3">
      <c r="A12861">
        <v>55</v>
      </c>
      <c r="B12861" s="1">
        <v>46153</v>
      </c>
      <c r="C12861" t="s">
        <v>162</v>
      </c>
      <c r="D12861" t="s">
        <v>322</v>
      </c>
      <c r="E12861" t="s">
        <v>54</v>
      </c>
      <c r="F12861" t="s">
        <v>47</v>
      </c>
      <c r="G12861">
        <v>2</v>
      </c>
      <c r="H12861">
        <v>16.3</v>
      </c>
      <c r="I12861" t="s">
        <v>237</v>
      </c>
      <c r="J12861" t="s">
        <v>325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 t="s">
        <v>165</v>
      </c>
      <c r="R12861" t="s">
        <v>237</v>
      </c>
      <c r="S12861" t="s">
        <v>223</v>
      </c>
      <c r="T12861" t="str">
        <f>_xlfn.XLOOKUP(A12861,MI_Match_Analysis!$A$2:$A$8,MI_Match_Analysis!$F$2:$F$8,"Not Found")</f>
        <v>Not Found</v>
      </c>
    </row>
    <row r="12862" spans="1:20" hidden="1" x14ac:dyDescent="0.3">
      <c r="A12862">
        <v>55</v>
      </c>
      <c r="B12862" s="1">
        <v>46153</v>
      </c>
      <c r="C12862" t="s">
        <v>162</v>
      </c>
      <c r="D12862" t="s">
        <v>322</v>
      </c>
      <c r="E12862" t="s">
        <v>54</v>
      </c>
      <c r="F12862" t="s">
        <v>47</v>
      </c>
      <c r="G12862">
        <v>2</v>
      </c>
      <c r="H12862">
        <v>16.399999999999999</v>
      </c>
      <c r="I12862" t="s">
        <v>323</v>
      </c>
      <c r="J12862" t="s">
        <v>325</v>
      </c>
      <c r="K12862">
        <v>4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 t="s">
        <v>83</v>
      </c>
      <c r="R12862" t="s">
        <v>83</v>
      </c>
      <c r="S12862" t="s">
        <v>83</v>
      </c>
      <c r="T12862" t="str">
        <f>_xlfn.XLOOKUP(A12862,MI_Match_Analysis!$A$2:$A$8,MI_Match_Analysis!$F$2:$F$8,"Not Found")</f>
        <v>Not Found</v>
      </c>
    </row>
    <row r="12863" spans="1:20" hidden="1" x14ac:dyDescent="0.3">
      <c r="A12863">
        <v>55</v>
      </c>
      <c r="B12863" s="1">
        <v>46153</v>
      </c>
      <c r="C12863" t="s">
        <v>162</v>
      </c>
      <c r="D12863" t="s">
        <v>322</v>
      </c>
      <c r="E12863" t="s">
        <v>54</v>
      </c>
      <c r="F12863" t="s">
        <v>47</v>
      </c>
      <c r="G12863">
        <v>2</v>
      </c>
      <c r="H12863">
        <v>16.5</v>
      </c>
      <c r="I12863" t="s">
        <v>323</v>
      </c>
      <c r="J12863" t="s">
        <v>325</v>
      </c>
      <c r="K12863">
        <v>1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 t="s">
        <v>83</v>
      </c>
      <c r="R12863" t="s">
        <v>83</v>
      </c>
      <c r="S12863" t="s">
        <v>83</v>
      </c>
      <c r="T12863" t="str">
        <f>_xlfn.XLOOKUP(A12863,MI_Match_Analysis!$A$2:$A$8,MI_Match_Analysis!$F$2:$F$8,"Not Found")</f>
        <v>Not Found</v>
      </c>
    </row>
    <row r="12864" spans="1:20" hidden="1" x14ac:dyDescent="0.3">
      <c r="A12864">
        <v>55</v>
      </c>
      <c r="B12864" s="1">
        <v>46153</v>
      </c>
      <c r="C12864" t="s">
        <v>162</v>
      </c>
      <c r="D12864" t="s">
        <v>322</v>
      </c>
      <c r="E12864" t="s">
        <v>54</v>
      </c>
      <c r="F12864" t="s">
        <v>47</v>
      </c>
      <c r="G12864">
        <v>2</v>
      </c>
      <c r="H12864">
        <v>16.600000000000001</v>
      </c>
      <c r="I12864" t="s">
        <v>266</v>
      </c>
      <c r="J12864" t="s">
        <v>325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 t="s">
        <v>83</v>
      </c>
      <c r="R12864" t="s">
        <v>83</v>
      </c>
      <c r="S12864" t="s">
        <v>83</v>
      </c>
      <c r="T12864" t="str">
        <f>_xlfn.XLOOKUP(A12864,MI_Match_Analysis!$A$2:$A$8,MI_Match_Analysis!$F$2:$F$8,"Not Found")</f>
        <v>Not Found</v>
      </c>
    </row>
    <row r="12865" spans="1:20" hidden="1" x14ac:dyDescent="0.3">
      <c r="A12865">
        <v>55</v>
      </c>
      <c r="B12865" s="1">
        <v>46153</v>
      </c>
      <c r="C12865" t="s">
        <v>162</v>
      </c>
      <c r="D12865" t="s">
        <v>322</v>
      </c>
      <c r="E12865" t="s">
        <v>54</v>
      </c>
      <c r="F12865" t="s">
        <v>47</v>
      </c>
      <c r="G12865">
        <v>2</v>
      </c>
      <c r="H12865">
        <v>17.100000000000001</v>
      </c>
      <c r="I12865" t="s">
        <v>323</v>
      </c>
      <c r="J12865" t="s">
        <v>226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 t="s">
        <v>83</v>
      </c>
      <c r="R12865" t="s">
        <v>83</v>
      </c>
      <c r="S12865" t="s">
        <v>83</v>
      </c>
      <c r="T12865" t="str">
        <f>_xlfn.XLOOKUP(A12865,MI_Match_Analysis!$A$2:$A$8,MI_Match_Analysis!$F$2:$F$8,"Not Found")</f>
        <v>Not Found</v>
      </c>
    </row>
    <row r="12866" spans="1:20" hidden="1" x14ac:dyDescent="0.3">
      <c r="A12866">
        <v>55</v>
      </c>
      <c r="B12866" s="1">
        <v>46153</v>
      </c>
      <c r="C12866" t="s">
        <v>162</v>
      </c>
      <c r="D12866" t="s">
        <v>322</v>
      </c>
      <c r="E12866" t="s">
        <v>54</v>
      </c>
      <c r="F12866" t="s">
        <v>47</v>
      </c>
      <c r="G12866">
        <v>2</v>
      </c>
      <c r="H12866">
        <v>17.2</v>
      </c>
      <c r="I12866" t="s">
        <v>266</v>
      </c>
      <c r="J12866" t="s">
        <v>226</v>
      </c>
      <c r="K12866">
        <v>4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 t="s">
        <v>83</v>
      </c>
      <c r="R12866" t="s">
        <v>83</v>
      </c>
      <c r="S12866" t="s">
        <v>83</v>
      </c>
      <c r="T12866" t="str">
        <f>_xlfn.XLOOKUP(A12866,MI_Match_Analysis!$A$2:$A$8,MI_Match_Analysis!$F$2:$F$8,"Not Found")</f>
        <v>Not Found</v>
      </c>
    </row>
    <row r="12867" spans="1:20" hidden="1" x14ac:dyDescent="0.3">
      <c r="A12867">
        <v>55</v>
      </c>
      <c r="B12867" s="1">
        <v>46153</v>
      </c>
      <c r="C12867" t="s">
        <v>162</v>
      </c>
      <c r="D12867" t="s">
        <v>322</v>
      </c>
      <c r="E12867" t="s">
        <v>54</v>
      </c>
      <c r="F12867" t="s">
        <v>47</v>
      </c>
      <c r="G12867">
        <v>2</v>
      </c>
      <c r="H12867">
        <v>17.3</v>
      </c>
      <c r="I12867" t="s">
        <v>266</v>
      </c>
      <c r="J12867" t="s">
        <v>226</v>
      </c>
      <c r="K12867">
        <v>6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 t="s">
        <v>83</v>
      </c>
      <c r="R12867" t="s">
        <v>83</v>
      </c>
      <c r="S12867" t="s">
        <v>83</v>
      </c>
      <c r="T12867" t="str">
        <f>_xlfn.XLOOKUP(A12867,MI_Match_Analysis!$A$2:$A$8,MI_Match_Analysis!$F$2:$F$8,"Not Found")</f>
        <v>Not Found</v>
      </c>
    </row>
    <row r="12868" spans="1:20" hidden="1" x14ac:dyDescent="0.3">
      <c r="A12868">
        <v>55</v>
      </c>
      <c r="B12868" s="1">
        <v>46153</v>
      </c>
      <c r="C12868" t="s">
        <v>162</v>
      </c>
      <c r="D12868" t="s">
        <v>322</v>
      </c>
      <c r="E12868" t="s">
        <v>54</v>
      </c>
      <c r="F12868" t="s">
        <v>47</v>
      </c>
      <c r="G12868">
        <v>2</v>
      </c>
      <c r="H12868">
        <v>17.399999999999999</v>
      </c>
      <c r="I12868" t="s">
        <v>266</v>
      </c>
      <c r="J12868" t="s">
        <v>226</v>
      </c>
      <c r="K12868">
        <v>1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 t="s">
        <v>83</v>
      </c>
      <c r="R12868" t="s">
        <v>83</v>
      </c>
      <c r="S12868" t="s">
        <v>83</v>
      </c>
      <c r="T12868" t="str">
        <f>_xlfn.XLOOKUP(A12868,MI_Match_Analysis!$A$2:$A$8,MI_Match_Analysis!$F$2:$F$8,"Not Found")</f>
        <v>Not Found</v>
      </c>
    </row>
    <row r="12869" spans="1:20" hidden="1" x14ac:dyDescent="0.3">
      <c r="A12869">
        <v>55</v>
      </c>
      <c r="B12869" s="1">
        <v>46153</v>
      </c>
      <c r="C12869" t="s">
        <v>162</v>
      </c>
      <c r="D12869" t="s">
        <v>322</v>
      </c>
      <c r="E12869" t="s">
        <v>54</v>
      </c>
      <c r="F12869" t="s">
        <v>47</v>
      </c>
      <c r="G12869">
        <v>2</v>
      </c>
      <c r="H12869">
        <v>17.5</v>
      </c>
      <c r="I12869" t="s">
        <v>323</v>
      </c>
      <c r="J12869" t="s">
        <v>226</v>
      </c>
      <c r="K12869">
        <v>6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 t="s">
        <v>83</v>
      </c>
      <c r="R12869" t="s">
        <v>83</v>
      </c>
      <c r="S12869" t="s">
        <v>83</v>
      </c>
      <c r="T12869" t="str">
        <f>_xlfn.XLOOKUP(A12869,MI_Match_Analysis!$A$2:$A$8,MI_Match_Analysis!$F$2:$F$8,"Not Found")</f>
        <v>Not Found</v>
      </c>
    </row>
    <row r="12870" spans="1:20" hidden="1" x14ac:dyDescent="0.3">
      <c r="A12870">
        <v>55</v>
      </c>
      <c r="B12870" s="1">
        <v>46153</v>
      </c>
      <c r="C12870" t="s">
        <v>162</v>
      </c>
      <c r="D12870" t="s">
        <v>322</v>
      </c>
      <c r="E12870" t="s">
        <v>54</v>
      </c>
      <c r="F12870" t="s">
        <v>47</v>
      </c>
      <c r="G12870">
        <v>2</v>
      </c>
      <c r="H12870">
        <v>17.600000000000001</v>
      </c>
      <c r="I12870" t="s">
        <v>323</v>
      </c>
      <c r="J12870" t="s">
        <v>226</v>
      </c>
      <c r="K12870">
        <v>1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 t="s">
        <v>83</v>
      </c>
      <c r="R12870" t="s">
        <v>83</v>
      </c>
      <c r="S12870" t="s">
        <v>83</v>
      </c>
      <c r="T12870" t="str">
        <f>_xlfn.XLOOKUP(A12870,MI_Match_Analysis!$A$2:$A$8,MI_Match_Analysis!$F$2:$F$8,"Not Found")</f>
        <v>Not Found</v>
      </c>
    </row>
    <row r="12871" spans="1:20" hidden="1" x14ac:dyDescent="0.3">
      <c r="A12871">
        <v>55</v>
      </c>
      <c r="B12871" s="1">
        <v>46153</v>
      </c>
      <c r="C12871" t="s">
        <v>162</v>
      </c>
      <c r="D12871" t="s">
        <v>322</v>
      </c>
      <c r="E12871" t="s">
        <v>54</v>
      </c>
      <c r="F12871" t="s">
        <v>47</v>
      </c>
      <c r="G12871">
        <v>2</v>
      </c>
      <c r="H12871">
        <v>18.100000000000001</v>
      </c>
      <c r="I12871" t="s">
        <v>323</v>
      </c>
      <c r="J12871" t="s">
        <v>324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 t="s">
        <v>83</v>
      </c>
      <c r="R12871" t="s">
        <v>83</v>
      </c>
      <c r="S12871" t="s">
        <v>83</v>
      </c>
      <c r="T12871" t="str">
        <f>_xlfn.XLOOKUP(A12871,MI_Match_Analysis!$A$2:$A$8,MI_Match_Analysis!$F$2:$F$8,"Not Found")</f>
        <v>Not Found</v>
      </c>
    </row>
    <row r="12872" spans="1:20" hidden="1" x14ac:dyDescent="0.3">
      <c r="A12872">
        <v>55</v>
      </c>
      <c r="B12872" s="1">
        <v>46153</v>
      </c>
      <c r="C12872" t="s">
        <v>162</v>
      </c>
      <c r="D12872" t="s">
        <v>322</v>
      </c>
      <c r="E12872" t="s">
        <v>54</v>
      </c>
      <c r="F12872" t="s">
        <v>47</v>
      </c>
      <c r="G12872">
        <v>2</v>
      </c>
      <c r="H12872">
        <v>18.2</v>
      </c>
      <c r="I12872" t="s">
        <v>323</v>
      </c>
      <c r="J12872" t="s">
        <v>324</v>
      </c>
      <c r="K12872">
        <v>4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 t="s">
        <v>83</v>
      </c>
      <c r="R12872" t="s">
        <v>83</v>
      </c>
      <c r="S12872" t="s">
        <v>83</v>
      </c>
      <c r="T12872" t="str">
        <f>_xlfn.XLOOKUP(A12872,MI_Match_Analysis!$A$2:$A$8,MI_Match_Analysis!$F$2:$F$8,"Not Found")</f>
        <v>Not Found</v>
      </c>
    </row>
    <row r="12873" spans="1:20" hidden="1" x14ac:dyDescent="0.3">
      <c r="A12873">
        <v>55</v>
      </c>
      <c r="B12873" s="1">
        <v>46153</v>
      </c>
      <c r="C12873" t="s">
        <v>162</v>
      </c>
      <c r="D12873" t="s">
        <v>322</v>
      </c>
      <c r="E12873" t="s">
        <v>54</v>
      </c>
      <c r="F12873" t="s">
        <v>47</v>
      </c>
      <c r="G12873">
        <v>2</v>
      </c>
      <c r="H12873">
        <v>18.3</v>
      </c>
      <c r="I12873" t="s">
        <v>323</v>
      </c>
      <c r="J12873" t="s">
        <v>324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 t="s">
        <v>83</v>
      </c>
      <c r="R12873" t="s">
        <v>83</v>
      </c>
      <c r="S12873" t="s">
        <v>83</v>
      </c>
      <c r="T12873" t="str">
        <f>_xlfn.XLOOKUP(A12873,MI_Match_Analysis!$A$2:$A$8,MI_Match_Analysis!$F$2:$F$8,"Not Found")</f>
        <v>Not Found</v>
      </c>
    </row>
    <row r="12874" spans="1:20" hidden="1" x14ac:dyDescent="0.3">
      <c r="A12874">
        <v>55</v>
      </c>
      <c r="B12874" s="1">
        <v>46153</v>
      </c>
      <c r="C12874" t="s">
        <v>162</v>
      </c>
      <c r="D12874" t="s">
        <v>322</v>
      </c>
      <c r="E12874" t="s">
        <v>54</v>
      </c>
      <c r="F12874" t="s">
        <v>47</v>
      </c>
      <c r="G12874">
        <v>2</v>
      </c>
      <c r="H12874">
        <v>18.399999999999999</v>
      </c>
      <c r="I12874" t="s">
        <v>266</v>
      </c>
      <c r="J12874" t="s">
        <v>324</v>
      </c>
      <c r="K12874">
        <v>6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 t="s">
        <v>83</v>
      </c>
      <c r="R12874" t="s">
        <v>83</v>
      </c>
      <c r="S12874" t="s">
        <v>83</v>
      </c>
      <c r="T12874" t="str">
        <f>_xlfn.XLOOKUP(A12874,MI_Match_Analysis!$A$2:$A$8,MI_Match_Analysis!$F$2:$F$8,"Not Found")</f>
        <v>Not Found</v>
      </c>
    </row>
    <row r="12875" spans="1:20" hidden="1" x14ac:dyDescent="0.3">
      <c r="A12875">
        <v>55</v>
      </c>
      <c r="B12875" s="1">
        <v>46153</v>
      </c>
      <c r="C12875" t="s">
        <v>162</v>
      </c>
      <c r="D12875" t="s">
        <v>322</v>
      </c>
      <c r="E12875" t="s">
        <v>54</v>
      </c>
      <c r="F12875" t="s">
        <v>47</v>
      </c>
      <c r="G12875">
        <v>2</v>
      </c>
      <c r="H12875">
        <v>18.5</v>
      </c>
      <c r="I12875" t="s">
        <v>266</v>
      </c>
      <c r="J12875" t="s">
        <v>324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 t="s">
        <v>165</v>
      </c>
      <c r="R12875" t="s">
        <v>266</v>
      </c>
      <c r="S12875" t="s">
        <v>326</v>
      </c>
      <c r="T12875" t="str">
        <f>_xlfn.XLOOKUP(A12875,MI_Match_Analysis!$A$2:$A$8,MI_Match_Analysis!$F$2:$F$8,"Not Found")</f>
        <v>Not Found</v>
      </c>
    </row>
    <row r="12876" spans="1:20" hidden="1" x14ac:dyDescent="0.3">
      <c r="A12876">
        <v>55</v>
      </c>
      <c r="B12876" s="1">
        <v>46153</v>
      </c>
      <c r="C12876" t="s">
        <v>162</v>
      </c>
      <c r="D12876" t="s">
        <v>322</v>
      </c>
      <c r="E12876" t="s">
        <v>54</v>
      </c>
      <c r="F12876" t="s">
        <v>47</v>
      </c>
      <c r="G12876">
        <v>2</v>
      </c>
      <c r="H12876">
        <v>18.600000000000001</v>
      </c>
      <c r="I12876" t="s">
        <v>263</v>
      </c>
      <c r="J12876" t="s">
        <v>324</v>
      </c>
      <c r="K12876">
        <v>4</v>
      </c>
      <c r="L12876">
        <v>1</v>
      </c>
      <c r="M12876">
        <v>0</v>
      </c>
      <c r="N12876">
        <v>0</v>
      </c>
      <c r="O12876">
        <v>0</v>
      </c>
      <c r="P12876">
        <v>1</v>
      </c>
      <c r="Q12876" t="s">
        <v>83</v>
      </c>
      <c r="R12876" t="s">
        <v>83</v>
      </c>
      <c r="S12876" t="s">
        <v>83</v>
      </c>
      <c r="T12876" t="str">
        <f>_xlfn.XLOOKUP(A12876,MI_Match_Analysis!$A$2:$A$8,MI_Match_Analysis!$F$2:$F$8,"Not Found")</f>
        <v>Not Found</v>
      </c>
    </row>
    <row r="12877" spans="1:20" hidden="1" x14ac:dyDescent="0.3">
      <c r="A12877">
        <v>55</v>
      </c>
      <c r="B12877" s="1">
        <v>46153</v>
      </c>
      <c r="C12877" t="s">
        <v>162</v>
      </c>
      <c r="D12877" t="s">
        <v>322</v>
      </c>
      <c r="E12877" t="s">
        <v>54</v>
      </c>
      <c r="F12877" t="s">
        <v>47</v>
      </c>
      <c r="G12877">
        <v>2</v>
      </c>
      <c r="H12877">
        <v>18.600000000000001</v>
      </c>
      <c r="I12877" t="s">
        <v>263</v>
      </c>
      <c r="J12877" t="s">
        <v>324</v>
      </c>
      <c r="K12877">
        <v>6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 t="s">
        <v>83</v>
      </c>
      <c r="R12877" t="s">
        <v>83</v>
      </c>
      <c r="S12877" t="s">
        <v>83</v>
      </c>
      <c r="T12877" t="str">
        <f>_xlfn.XLOOKUP(A12877,MI_Match_Analysis!$A$2:$A$8,MI_Match_Analysis!$F$2:$F$8,"Not Found")</f>
        <v>Not Found</v>
      </c>
    </row>
    <row r="12878" spans="1:20" hidden="1" x14ac:dyDescent="0.3">
      <c r="A12878">
        <v>56</v>
      </c>
      <c r="B12878" s="1">
        <v>46154</v>
      </c>
      <c r="C12878" t="s">
        <v>162</v>
      </c>
      <c r="D12878" t="s">
        <v>71</v>
      </c>
      <c r="E12878" t="s">
        <v>48</v>
      </c>
      <c r="F12878" t="s">
        <v>25</v>
      </c>
      <c r="G12878">
        <v>1</v>
      </c>
      <c r="H12878">
        <v>0.1</v>
      </c>
      <c r="I12878" t="s">
        <v>213</v>
      </c>
      <c r="J12878" t="s">
        <v>294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 t="s">
        <v>83</v>
      </c>
      <c r="R12878" t="s">
        <v>83</v>
      </c>
      <c r="S12878" t="s">
        <v>83</v>
      </c>
      <c r="T12878" t="str">
        <f>_xlfn.XLOOKUP(A12878,MI_Match_Analysis!$A$2:$A$8,MI_Match_Analysis!$F$2:$F$8,"Not Found")</f>
        <v>Not Found</v>
      </c>
    </row>
    <row r="12879" spans="1:20" hidden="1" x14ac:dyDescent="0.3">
      <c r="A12879">
        <v>56</v>
      </c>
      <c r="B12879" s="1">
        <v>46154</v>
      </c>
      <c r="C12879" t="s">
        <v>162</v>
      </c>
      <c r="D12879" t="s">
        <v>71</v>
      </c>
      <c r="E12879" t="s">
        <v>48</v>
      </c>
      <c r="F12879" t="s">
        <v>25</v>
      </c>
      <c r="G12879">
        <v>1</v>
      </c>
      <c r="H12879">
        <v>0.2</v>
      </c>
      <c r="I12879" t="s">
        <v>213</v>
      </c>
      <c r="J12879" t="s">
        <v>294</v>
      </c>
      <c r="K12879">
        <v>2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 t="s">
        <v>83</v>
      </c>
      <c r="R12879" t="s">
        <v>83</v>
      </c>
      <c r="S12879" t="s">
        <v>83</v>
      </c>
      <c r="T12879" t="str">
        <f>_xlfn.XLOOKUP(A12879,MI_Match_Analysis!$A$2:$A$8,MI_Match_Analysis!$F$2:$F$8,"Not Found")</f>
        <v>Not Found</v>
      </c>
    </row>
    <row r="12880" spans="1:20" hidden="1" x14ac:dyDescent="0.3">
      <c r="A12880">
        <v>56</v>
      </c>
      <c r="B12880" s="1">
        <v>46154</v>
      </c>
      <c r="C12880" t="s">
        <v>162</v>
      </c>
      <c r="D12880" t="s">
        <v>71</v>
      </c>
      <c r="E12880" t="s">
        <v>48</v>
      </c>
      <c r="F12880" t="s">
        <v>25</v>
      </c>
      <c r="G12880">
        <v>1</v>
      </c>
      <c r="H12880">
        <v>0.3</v>
      </c>
      <c r="I12880" t="s">
        <v>213</v>
      </c>
      <c r="J12880" t="s">
        <v>294</v>
      </c>
      <c r="K12880">
        <v>2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 t="s">
        <v>83</v>
      </c>
      <c r="R12880" t="s">
        <v>83</v>
      </c>
      <c r="S12880" t="s">
        <v>83</v>
      </c>
      <c r="T12880" t="str">
        <f>_xlfn.XLOOKUP(A12880,MI_Match_Analysis!$A$2:$A$8,MI_Match_Analysis!$F$2:$F$8,"Not Found")</f>
        <v>Not Found</v>
      </c>
    </row>
    <row r="12881" spans="1:20" hidden="1" x14ac:dyDescent="0.3">
      <c r="A12881">
        <v>56</v>
      </c>
      <c r="B12881" s="1">
        <v>46154</v>
      </c>
      <c r="C12881" t="s">
        <v>162</v>
      </c>
      <c r="D12881" t="s">
        <v>71</v>
      </c>
      <c r="E12881" t="s">
        <v>48</v>
      </c>
      <c r="F12881" t="s">
        <v>25</v>
      </c>
      <c r="G12881">
        <v>1</v>
      </c>
      <c r="H12881">
        <v>0.4</v>
      </c>
      <c r="I12881" t="s">
        <v>213</v>
      </c>
      <c r="J12881" t="s">
        <v>294</v>
      </c>
      <c r="K12881">
        <v>1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 t="s">
        <v>83</v>
      </c>
      <c r="R12881" t="s">
        <v>83</v>
      </c>
      <c r="S12881" t="s">
        <v>83</v>
      </c>
      <c r="T12881" t="str">
        <f>_xlfn.XLOOKUP(A12881,MI_Match_Analysis!$A$2:$A$8,MI_Match_Analysis!$F$2:$F$8,"Not Found")</f>
        <v>Not Found</v>
      </c>
    </row>
    <row r="12882" spans="1:20" hidden="1" x14ac:dyDescent="0.3">
      <c r="A12882">
        <v>56</v>
      </c>
      <c r="B12882" s="1">
        <v>46154</v>
      </c>
      <c r="C12882" t="s">
        <v>162</v>
      </c>
      <c r="D12882" t="s">
        <v>71</v>
      </c>
      <c r="E12882" t="s">
        <v>48</v>
      </c>
      <c r="F12882" t="s">
        <v>25</v>
      </c>
      <c r="G12882">
        <v>1</v>
      </c>
      <c r="H12882">
        <v>0.5</v>
      </c>
      <c r="I12882" t="s">
        <v>116</v>
      </c>
      <c r="J12882" t="s">
        <v>294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 t="s">
        <v>83</v>
      </c>
      <c r="R12882" t="s">
        <v>83</v>
      </c>
      <c r="S12882" t="s">
        <v>83</v>
      </c>
      <c r="T12882" t="str">
        <f>_xlfn.XLOOKUP(A12882,MI_Match_Analysis!$A$2:$A$8,MI_Match_Analysis!$F$2:$F$8,"Not Found")</f>
        <v>Not Found</v>
      </c>
    </row>
    <row r="12883" spans="1:20" hidden="1" x14ac:dyDescent="0.3">
      <c r="A12883">
        <v>56</v>
      </c>
      <c r="B12883" s="1">
        <v>46154</v>
      </c>
      <c r="C12883" t="s">
        <v>162</v>
      </c>
      <c r="D12883" t="s">
        <v>71</v>
      </c>
      <c r="E12883" t="s">
        <v>48</v>
      </c>
      <c r="F12883" t="s">
        <v>25</v>
      </c>
      <c r="G12883">
        <v>1</v>
      </c>
      <c r="H12883">
        <v>0.6</v>
      </c>
      <c r="I12883" t="s">
        <v>116</v>
      </c>
      <c r="J12883" t="s">
        <v>294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 t="s">
        <v>83</v>
      </c>
      <c r="R12883" t="s">
        <v>83</v>
      </c>
      <c r="S12883" t="s">
        <v>83</v>
      </c>
      <c r="T12883" t="str">
        <f>_xlfn.XLOOKUP(A12883,MI_Match_Analysis!$A$2:$A$8,MI_Match_Analysis!$F$2:$F$8,"Not Found")</f>
        <v>Not Found</v>
      </c>
    </row>
    <row r="12884" spans="1:20" hidden="1" x14ac:dyDescent="0.3">
      <c r="A12884">
        <v>56</v>
      </c>
      <c r="B12884" s="1">
        <v>46154</v>
      </c>
      <c r="C12884" t="s">
        <v>162</v>
      </c>
      <c r="D12884" t="s">
        <v>71</v>
      </c>
      <c r="E12884" t="s">
        <v>48</v>
      </c>
      <c r="F12884" t="s">
        <v>25</v>
      </c>
      <c r="G12884">
        <v>1</v>
      </c>
      <c r="H12884">
        <v>1.1000000000000001</v>
      </c>
      <c r="I12884" t="s">
        <v>213</v>
      </c>
      <c r="J12884" t="s">
        <v>168</v>
      </c>
      <c r="K12884">
        <v>4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 t="s">
        <v>83</v>
      </c>
      <c r="R12884" t="s">
        <v>83</v>
      </c>
      <c r="S12884" t="s">
        <v>83</v>
      </c>
      <c r="T12884" t="str">
        <f>_xlfn.XLOOKUP(A12884,MI_Match_Analysis!$A$2:$A$8,MI_Match_Analysis!$F$2:$F$8,"Not Found")</f>
        <v>Not Found</v>
      </c>
    </row>
    <row r="12885" spans="1:20" hidden="1" x14ac:dyDescent="0.3">
      <c r="A12885">
        <v>56</v>
      </c>
      <c r="B12885" s="1">
        <v>46154</v>
      </c>
      <c r="C12885" t="s">
        <v>162</v>
      </c>
      <c r="D12885" t="s">
        <v>71</v>
      </c>
      <c r="E12885" t="s">
        <v>48</v>
      </c>
      <c r="F12885" t="s">
        <v>25</v>
      </c>
      <c r="G12885">
        <v>1</v>
      </c>
      <c r="H12885">
        <v>1.2</v>
      </c>
      <c r="I12885" t="s">
        <v>213</v>
      </c>
      <c r="J12885" t="s">
        <v>168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 t="s">
        <v>83</v>
      </c>
      <c r="R12885" t="s">
        <v>83</v>
      </c>
      <c r="S12885" t="s">
        <v>83</v>
      </c>
      <c r="T12885" t="str">
        <f>_xlfn.XLOOKUP(A12885,MI_Match_Analysis!$A$2:$A$8,MI_Match_Analysis!$F$2:$F$8,"Not Found")</f>
        <v>Not Found</v>
      </c>
    </row>
    <row r="12886" spans="1:20" hidden="1" x14ac:dyDescent="0.3">
      <c r="A12886">
        <v>56</v>
      </c>
      <c r="B12886" s="1">
        <v>46154</v>
      </c>
      <c r="C12886" t="s">
        <v>162</v>
      </c>
      <c r="D12886" t="s">
        <v>71</v>
      </c>
      <c r="E12886" t="s">
        <v>48</v>
      </c>
      <c r="F12886" t="s">
        <v>25</v>
      </c>
      <c r="G12886">
        <v>1</v>
      </c>
      <c r="H12886">
        <v>1.3</v>
      </c>
      <c r="I12886" t="s">
        <v>213</v>
      </c>
      <c r="J12886" t="s">
        <v>168</v>
      </c>
      <c r="K12886">
        <v>1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 t="s">
        <v>83</v>
      </c>
      <c r="R12886" t="s">
        <v>83</v>
      </c>
      <c r="S12886" t="s">
        <v>83</v>
      </c>
      <c r="T12886" t="str">
        <f>_xlfn.XLOOKUP(A12886,MI_Match_Analysis!$A$2:$A$8,MI_Match_Analysis!$F$2:$F$8,"Not Found")</f>
        <v>Not Found</v>
      </c>
    </row>
    <row r="12887" spans="1:20" hidden="1" x14ac:dyDescent="0.3">
      <c r="A12887">
        <v>56</v>
      </c>
      <c r="B12887" s="1">
        <v>46154</v>
      </c>
      <c r="C12887" t="s">
        <v>162</v>
      </c>
      <c r="D12887" t="s">
        <v>71</v>
      </c>
      <c r="E12887" t="s">
        <v>48</v>
      </c>
      <c r="F12887" t="s">
        <v>25</v>
      </c>
      <c r="G12887">
        <v>1</v>
      </c>
      <c r="H12887">
        <v>1.4</v>
      </c>
      <c r="I12887" t="s">
        <v>116</v>
      </c>
      <c r="J12887" t="s">
        <v>168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 t="s">
        <v>83</v>
      </c>
      <c r="R12887" t="s">
        <v>83</v>
      </c>
      <c r="S12887" t="s">
        <v>83</v>
      </c>
      <c r="T12887" t="str">
        <f>_xlfn.XLOOKUP(A12887,MI_Match_Analysis!$A$2:$A$8,MI_Match_Analysis!$F$2:$F$8,"Not Found")</f>
        <v>Not Found</v>
      </c>
    </row>
    <row r="12888" spans="1:20" hidden="1" x14ac:dyDescent="0.3">
      <c r="A12888">
        <v>56</v>
      </c>
      <c r="B12888" s="1">
        <v>46154</v>
      </c>
      <c r="C12888" t="s">
        <v>162</v>
      </c>
      <c r="D12888" t="s">
        <v>71</v>
      </c>
      <c r="E12888" t="s">
        <v>48</v>
      </c>
      <c r="F12888" t="s">
        <v>25</v>
      </c>
      <c r="G12888">
        <v>1</v>
      </c>
      <c r="H12888">
        <v>1.5</v>
      </c>
      <c r="I12888" t="s">
        <v>116</v>
      </c>
      <c r="J12888" t="s">
        <v>168</v>
      </c>
      <c r="K12888">
        <v>4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 t="s">
        <v>83</v>
      </c>
      <c r="R12888" t="s">
        <v>83</v>
      </c>
      <c r="S12888" t="s">
        <v>83</v>
      </c>
      <c r="T12888" t="str">
        <f>_xlfn.XLOOKUP(A12888,MI_Match_Analysis!$A$2:$A$8,MI_Match_Analysis!$F$2:$F$8,"Not Found")</f>
        <v>Not Found</v>
      </c>
    </row>
    <row r="12889" spans="1:20" hidden="1" x14ac:dyDescent="0.3">
      <c r="A12889">
        <v>56</v>
      </c>
      <c r="B12889" s="1">
        <v>46154</v>
      </c>
      <c r="C12889" t="s">
        <v>162</v>
      </c>
      <c r="D12889" t="s">
        <v>71</v>
      </c>
      <c r="E12889" t="s">
        <v>48</v>
      </c>
      <c r="F12889" t="s">
        <v>25</v>
      </c>
      <c r="G12889">
        <v>1</v>
      </c>
      <c r="H12889">
        <v>1.6</v>
      </c>
      <c r="I12889" t="s">
        <v>116</v>
      </c>
      <c r="J12889" t="s">
        <v>168</v>
      </c>
      <c r="K12889">
        <v>1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 t="s">
        <v>83</v>
      </c>
      <c r="R12889" t="s">
        <v>83</v>
      </c>
      <c r="S12889" t="s">
        <v>83</v>
      </c>
      <c r="T12889" t="str">
        <f>_xlfn.XLOOKUP(A12889,MI_Match_Analysis!$A$2:$A$8,MI_Match_Analysis!$F$2:$F$8,"Not Found")</f>
        <v>Not Found</v>
      </c>
    </row>
    <row r="12890" spans="1:20" hidden="1" x14ac:dyDescent="0.3">
      <c r="A12890">
        <v>56</v>
      </c>
      <c r="B12890" s="1">
        <v>46154</v>
      </c>
      <c r="C12890" t="s">
        <v>162</v>
      </c>
      <c r="D12890" t="s">
        <v>71</v>
      </c>
      <c r="E12890" t="s">
        <v>48</v>
      </c>
      <c r="F12890" t="s">
        <v>25</v>
      </c>
      <c r="G12890">
        <v>1</v>
      </c>
      <c r="H12890">
        <v>2.1</v>
      </c>
      <c r="I12890" t="s">
        <v>116</v>
      </c>
      <c r="J12890" t="s">
        <v>106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 t="s">
        <v>83</v>
      </c>
      <c r="R12890" t="s">
        <v>83</v>
      </c>
      <c r="S12890" t="s">
        <v>83</v>
      </c>
      <c r="T12890" t="str">
        <f>_xlfn.XLOOKUP(A12890,MI_Match_Analysis!$A$2:$A$8,MI_Match_Analysis!$F$2:$F$8,"Not Found")</f>
        <v>Not Found</v>
      </c>
    </row>
    <row r="12891" spans="1:20" hidden="1" x14ac:dyDescent="0.3">
      <c r="A12891">
        <v>56</v>
      </c>
      <c r="B12891" s="1">
        <v>46154</v>
      </c>
      <c r="C12891" t="s">
        <v>162</v>
      </c>
      <c r="D12891" t="s">
        <v>71</v>
      </c>
      <c r="E12891" t="s">
        <v>48</v>
      </c>
      <c r="F12891" t="s">
        <v>25</v>
      </c>
      <c r="G12891">
        <v>1</v>
      </c>
      <c r="H12891">
        <v>2.2000000000000002</v>
      </c>
      <c r="I12891" t="s">
        <v>116</v>
      </c>
      <c r="J12891" t="s">
        <v>106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 t="s">
        <v>165</v>
      </c>
      <c r="R12891" t="s">
        <v>116</v>
      </c>
      <c r="S12891" t="s">
        <v>170</v>
      </c>
      <c r="T12891" t="str">
        <f>_xlfn.XLOOKUP(A12891,MI_Match_Analysis!$A$2:$A$8,MI_Match_Analysis!$F$2:$F$8,"Not Found")</f>
        <v>Not Found</v>
      </c>
    </row>
    <row r="12892" spans="1:20" hidden="1" x14ac:dyDescent="0.3">
      <c r="A12892">
        <v>56</v>
      </c>
      <c r="B12892" s="1">
        <v>46154</v>
      </c>
      <c r="C12892" t="s">
        <v>162</v>
      </c>
      <c r="D12892" t="s">
        <v>71</v>
      </c>
      <c r="E12892" t="s">
        <v>48</v>
      </c>
      <c r="F12892" t="s">
        <v>25</v>
      </c>
      <c r="G12892">
        <v>1</v>
      </c>
      <c r="H12892">
        <v>2.2999999999999998</v>
      </c>
      <c r="I12892" t="s">
        <v>101</v>
      </c>
      <c r="J12892" t="s">
        <v>106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 t="s">
        <v>83</v>
      </c>
      <c r="R12892" t="s">
        <v>83</v>
      </c>
      <c r="S12892" t="s">
        <v>83</v>
      </c>
      <c r="T12892" t="str">
        <f>_xlfn.XLOOKUP(A12892,MI_Match_Analysis!$A$2:$A$8,MI_Match_Analysis!$F$2:$F$8,"Not Found")</f>
        <v>Not Found</v>
      </c>
    </row>
    <row r="12893" spans="1:20" hidden="1" x14ac:dyDescent="0.3">
      <c r="A12893">
        <v>56</v>
      </c>
      <c r="B12893" s="1">
        <v>46154</v>
      </c>
      <c r="C12893" t="s">
        <v>162</v>
      </c>
      <c r="D12893" t="s">
        <v>71</v>
      </c>
      <c r="E12893" t="s">
        <v>48</v>
      </c>
      <c r="F12893" t="s">
        <v>25</v>
      </c>
      <c r="G12893">
        <v>1</v>
      </c>
      <c r="H12893">
        <v>2.4</v>
      </c>
      <c r="I12893" t="s">
        <v>101</v>
      </c>
      <c r="J12893" t="s">
        <v>106</v>
      </c>
      <c r="K12893">
        <v>1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 t="s">
        <v>83</v>
      </c>
      <c r="R12893" t="s">
        <v>83</v>
      </c>
      <c r="S12893" t="s">
        <v>83</v>
      </c>
      <c r="T12893" t="str">
        <f>_xlfn.XLOOKUP(A12893,MI_Match_Analysis!$A$2:$A$8,MI_Match_Analysis!$F$2:$F$8,"Not Found")</f>
        <v>Not Found</v>
      </c>
    </row>
    <row r="12894" spans="1:20" hidden="1" x14ac:dyDescent="0.3">
      <c r="A12894">
        <v>56</v>
      </c>
      <c r="B12894" s="1">
        <v>46154</v>
      </c>
      <c r="C12894" t="s">
        <v>162</v>
      </c>
      <c r="D12894" t="s">
        <v>71</v>
      </c>
      <c r="E12894" t="s">
        <v>48</v>
      </c>
      <c r="F12894" t="s">
        <v>25</v>
      </c>
      <c r="G12894">
        <v>1</v>
      </c>
      <c r="H12894">
        <v>2.5</v>
      </c>
      <c r="I12894" t="s">
        <v>213</v>
      </c>
      <c r="J12894" t="s">
        <v>106</v>
      </c>
      <c r="K12894">
        <v>1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 t="s">
        <v>83</v>
      </c>
      <c r="R12894" t="s">
        <v>83</v>
      </c>
      <c r="S12894" t="s">
        <v>83</v>
      </c>
      <c r="T12894" t="str">
        <f>_xlfn.XLOOKUP(A12894,MI_Match_Analysis!$A$2:$A$8,MI_Match_Analysis!$F$2:$F$8,"Not Found")</f>
        <v>Not Found</v>
      </c>
    </row>
    <row r="12895" spans="1:20" hidden="1" x14ac:dyDescent="0.3">
      <c r="A12895">
        <v>56</v>
      </c>
      <c r="B12895" s="1">
        <v>46154</v>
      </c>
      <c r="C12895" t="s">
        <v>162</v>
      </c>
      <c r="D12895" t="s">
        <v>71</v>
      </c>
      <c r="E12895" t="s">
        <v>48</v>
      </c>
      <c r="F12895" t="s">
        <v>25</v>
      </c>
      <c r="G12895">
        <v>1</v>
      </c>
      <c r="H12895">
        <v>2.6</v>
      </c>
      <c r="I12895" t="s">
        <v>101</v>
      </c>
      <c r="J12895" t="s">
        <v>106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 t="s">
        <v>83</v>
      </c>
      <c r="R12895" t="s">
        <v>83</v>
      </c>
      <c r="S12895" t="s">
        <v>83</v>
      </c>
      <c r="T12895" t="str">
        <f>_xlfn.XLOOKUP(A12895,MI_Match_Analysis!$A$2:$A$8,MI_Match_Analysis!$F$2:$F$8,"Not Found")</f>
        <v>Not Found</v>
      </c>
    </row>
    <row r="12896" spans="1:20" hidden="1" x14ac:dyDescent="0.3">
      <c r="A12896">
        <v>56</v>
      </c>
      <c r="B12896" s="1">
        <v>46154</v>
      </c>
      <c r="C12896" t="s">
        <v>162</v>
      </c>
      <c r="D12896" t="s">
        <v>71</v>
      </c>
      <c r="E12896" t="s">
        <v>48</v>
      </c>
      <c r="F12896" t="s">
        <v>25</v>
      </c>
      <c r="G12896">
        <v>1</v>
      </c>
      <c r="H12896">
        <v>3.1</v>
      </c>
      <c r="I12896" t="s">
        <v>213</v>
      </c>
      <c r="J12896" t="s">
        <v>294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 t="s">
        <v>83</v>
      </c>
      <c r="R12896" t="s">
        <v>83</v>
      </c>
      <c r="S12896" t="s">
        <v>83</v>
      </c>
      <c r="T12896" t="str">
        <f>_xlfn.XLOOKUP(A12896,MI_Match_Analysis!$A$2:$A$8,MI_Match_Analysis!$F$2:$F$8,"Not Found")</f>
        <v>Not Found</v>
      </c>
    </row>
    <row r="12897" spans="1:20" hidden="1" x14ac:dyDescent="0.3">
      <c r="A12897">
        <v>56</v>
      </c>
      <c r="B12897" s="1">
        <v>46154</v>
      </c>
      <c r="C12897" t="s">
        <v>162</v>
      </c>
      <c r="D12897" t="s">
        <v>71</v>
      </c>
      <c r="E12897" t="s">
        <v>48</v>
      </c>
      <c r="F12897" t="s">
        <v>25</v>
      </c>
      <c r="G12897">
        <v>1</v>
      </c>
      <c r="H12897">
        <v>3.2</v>
      </c>
      <c r="I12897" t="s">
        <v>101</v>
      </c>
      <c r="J12897" t="s">
        <v>294</v>
      </c>
      <c r="K12897">
        <v>2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 t="s">
        <v>83</v>
      </c>
      <c r="R12897" t="s">
        <v>83</v>
      </c>
      <c r="S12897" t="s">
        <v>83</v>
      </c>
      <c r="T12897" t="str">
        <f>_xlfn.XLOOKUP(A12897,MI_Match_Analysis!$A$2:$A$8,MI_Match_Analysis!$F$2:$F$8,"Not Found")</f>
        <v>Not Found</v>
      </c>
    </row>
    <row r="12898" spans="1:20" hidden="1" x14ac:dyDescent="0.3">
      <c r="A12898">
        <v>56</v>
      </c>
      <c r="B12898" s="1">
        <v>46154</v>
      </c>
      <c r="C12898" t="s">
        <v>162</v>
      </c>
      <c r="D12898" t="s">
        <v>71</v>
      </c>
      <c r="E12898" t="s">
        <v>48</v>
      </c>
      <c r="F12898" t="s">
        <v>25</v>
      </c>
      <c r="G12898">
        <v>1</v>
      </c>
      <c r="H12898">
        <v>3.3</v>
      </c>
      <c r="I12898" t="s">
        <v>101</v>
      </c>
      <c r="J12898" t="s">
        <v>294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 t="s">
        <v>83</v>
      </c>
      <c r="R12898" t="s">
        <v>83</v>
      </c>
      <c r="S12898" t="s">
        <v>83</v>
      </c>
      <c r="T12898" t="str">
        <f>_xlfn.XLOOKUP(A12898,MI_Match_Analysis!$A$2:$A$8,MI_Match_Analysis!$F$2:$F$8,"Not Found")</f>
        <v>Not Found</v>
      </c>
    </row>
    <row r="12899" spans="1:20" hidden="1" x14ac:dyDescent="0.3">
      <c r="A12899">
        <v>56</v>
      </c>
      <c r="B12899" s="1">
        <v>46154</v>
      </c>
      <c r="C12899" t="s">
        <v>162</v>
      </c>
      <c r="D12899" t="s">
        <v>71</v>
      </c>
      <c r="E12899" t="s">
        <v>48</v>
      </c>
      <c r="F12899" t="s">
        <v>25</v>
      </c>
      <c r="G12899">
        <v>1</v>
      </c>
      <c r="H12899">
        <v>3.4</v>
      </c>
      <c r="I12899" t="s">
        <v>101</v>
      </c>
      <c r="J12899" t="s">
        <v>294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 t="s">
        <v>83</v>
      </c>
      <c r="R12899" t="s">
        <v>83</v>
      </c>
      <c r="S12899" t="s">
        <v>83</v>
      </c>
      <c r="T12899" t="str">
        <f>_xlfn.XLOOKUP(A12899,MI_Match_Analysis!$A$2:$A$8,MI_Match_Analysis!$F$2:$F$8,"Not Found")</f>
        <v>Not Found</v>
      </c>
    </row>
    <row r="12900" spans="1:20" hidden="1" x14ac:dyDescent="0.3">
      <c r="A12900">
        <v>56</v>
      </c>
      <c r="B12900" s="1">
        <v>46154</v>
      </c>
      <c r="C12900" t="s">
        <v>162</v>
      </c>
      <c r="D12900" t="s">
        <v>71</v>
      </c>
      <c r="E12900" t="s">
        <v>48</v>
      </c>
      <c r="F12900" t="s">
        <v>25</v>
      </c>
      <c r="G12900">
        <v>1</v>
      </c>
      <c r="H12900">
        <v>3.5</v>
      </c>
      <c r="I12900" t="s">
        <v>101</v>
      </c>
      <c r="J12900" t="s">
        <v>294</v>
      </c>
      <c r="K12900">
        <v>0</v>
      </c>
      <c r="L12900">
        <v>1</v>
      </c>
      <c r="M12900">
        <v>0</v>
      </c>
      <c r="N12900">
        <v>1</v>
      </c>
      <c r="O12900">
        <v>0</v>
      </c>
      <c r="P12900">
        <v>0</v>
      </c>
      <c r="Q12900" t="s">
        <v>83</v>
      </c>
      <c r="R12900" t="s">
        <v>83</v>
      </c>
      <c r="S12900" t="s">
        <v>83</v>
      </c>
      <c r="T12900" t="str">
        <f>_xlfn.XLOOKUP(A12900,MI_Match_Analysis!$A$2:$A$8,MI_Match_Analysis!$F$2:$F$8,"Not Found")</f>
        <v>Not Found</v>
      </c>
    </row>
    <row r="12901" spans="1:20" hidden="1" x14ac:dyDescent="0.3">
      <c r="A12901">
        <v>56</v>
      </c>
      <c r="B12901" s="1">
        <v>46154</v>
      </c>
      <c r="C12901" t="s">
        <v>162</v>
      </c>
      <c r="D12901" t="s">
        <v>71</v>
      </c>
      <c r="E12901" t="s">
        <v>48</v>
      </c>
      <c r="F12901" t="s">
        <v>25</v>
      </c>
      <c r="G12901">
        <v>1</v>
      </c>
      <c r="H12901">
        <v>3.6</v>
      </c>
      <c r="I12901" t="s">
        <v>213</v>
      </c>
      <c r="J12901" t="s">
        <v>294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 t="s">
        <v>83</v>
      </c>
      <c r="R12901" t="s">
        <v>83</v>
      </c>
      <c r="S12901" t="s">
        <v>83</v>
      </c>
      <c r="T12901" t="str">
        <f>_xlfn.XLOOKUP(A12901,MI_Match_Analysis!$A$2:$A$8,MI_Match_Analysis!$F$2:$F$8,"Not Found")</f>
        <v>Not Found</v>
      </c>
    </row>
    <row r="12902" spans="1:20" hidden="1" x14ac:dyDescent="0.3">
      <c r="A12902">
        <v>56</v>
      </c>
      <c r="B12902" s="1">
        <v>46154</v>
      </c>
      <c r="C12902" t="s">
        <v>162</v>
      </c>
      <c r="D12902" t="s">
        <v>71</v>
      </c>
      <c r="E12902" t="s">
        <v>48</v>
      </c>
      <c r="F12902" t="s">
        <v>25</v>
      </c>
      <c r="G12902">
        <v>1</v>
      </c>
      <c r="H12902">
        <v>4.0999999999999996</v>
      </c>
      <c r="I12902" t="s">
        <v>101</v>
      </c>
      <c r="J12902" t="s">
        <v>168</v>
      </c>
      <c r="K12902">
        <v>4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 t="s">
        <v>83</v>
      </c>
      <c r="R12902" t="s">
        <v>83</v>
      </c>
      <c r="S12902" t="s">
        <v>83</v>
      </c>
      <c r="T12902" t="str">
        <f>_xlfn.XLOOKUP(A12902,MI_Match_Analysis!$A$2:$A$8,MI_Match_Analysis!$F$2:$F$8,"Not Found")</f>
        <v>Not Found</v>
      </c>
    </row>
    <row r="12903" spans="1:20" hidden="1" x14ac:dyDescent="0.3">
      <c r="A12903">
        <v>56</v>
      </c>
      <c r="B12903" s="1">
        <v>46154</v>
      </c>
      <c r="C12903" t="s">
        <v>162</v>
      </c>
      <c r="D12903" t="s">
        <v>71</v>
      </c>
      <c r="E12903" t="s">
        <v>48</v>
      </c>
      <c r="F12903" t="s">
        <v>25</v>
      </c>
      <c r="G12903">
        <v>1</v>
      </c>
      <c r="H12903">
        <v>4.2</v>
      </c>
      <c r="I12903" t="s">
        <v>101</v>
      </c>
      <c r="J12903" t="s">
        <v>168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 t="s">
        <v>83</v>
      </c>
      <c r="R12903" t="s">
        <v>83</v>
      </c>
      <c r="S12903" t="s">
        <v>83</v>
      </c>
      <c r="T12903" t="str">
        <f>_xlfn.XLOOKUP(A12903,MI_Match_Analysis!$A$2:$A$8,MI_Match_Analysis!$F$2:$F$8,"Not Found")</f>
        <v>Not Found</v>
      </c>
    </row>
    <row r="12904" spans="1:20" hidden="1" x14ac:dyDescent="0.3">
      <c r="A12904">
        <v>56</v>
      </c>
      <c r="B12904" s="1">
        <v>46154</v>
      </c>
      <c r="C12904" t="s">
        <v>162</v>
      </c>
      <c r="D12904" t="s">
        <v>71</v>
      </c>
      <c r="E12904" t="s">
        <v>48</v>
      </c>
      <c r="F12904" t="s">
        <v>25</v>
      </c>
      <c r="G12904">
        <v>1</v>
      </c>
      <c r="H12904">
        <v>4.3</v>
      </c>
      <c r="I12904" t="s">
        <v>101</v>
      </c>
      <c r="J12904" t="s">
        <v>168</v>
      </c>
      <c r="K12904">
        <v>0</v>
      </c>
      <c r="L12904">
        <v>1</v>
      </c>
      <c r="M12904">
        <v>0</v>
      </c>
      <c r="N12904">
        <v>1</v>
      </c>
      <c r="O12904">
        <v>0</v>
      </c>
      <c r="P12904">
        <v>0</v>
      </c>
      <c r="Q12904" t="s">
        <v>83</v>
      </c>
      <c r="R12904" t="s">
        <v>83</v>
      </c>
      <c r="S12904" t="s">
        <v>83</v>
      </c>
      <c r="T12904" t="str">
        <f>_xlfn.XLOOKUP(A12904,MI_Match_Analysis!$A$2:$A$8,MI_Match_Analysis!$F$2:$F$8,"Not Found")</f>
        <v>Not Found</v>
      </c>
    </row>
    <row r="12905" spans="1:20" hidden="1" x14ac:dyDescent="0.3">
      <c r="A12905">
        <v>56</v>
      </c>
      <c r="B12905" s="1">
        <v>46154</v>
      </c>
      <c r="C12905" t="s">
        <v>162</v>
      </c>
      <c r="D12905" t="s">
        <v>71</v>
      </c>
      <c r="E12905" t="s">
        <v>48</v>
      </c>
      <c r="F12905" t="s">
        <v>25</v>
      </c>
      <c r="G12905">
        <v>1</v>
      </c>
      <c r="H12905">
        <v>4.4000000000000004</v>
      </c>
      <c r="I12905" t="s">
        <v>213</v>
      </c>
      <c r="J12905" t="s">
        <v>168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 t="s">
        <v>83</v>
      </c>
      <c r="R12905" t="s">
        <v>83</v>
      </c>
      <c r="S12905" t="s">
        <v>83</v>
      </c>
      <c r="T12905" t="str">
        <f>_xlfn.XLOOKUP(A12905,MI_Match_Analysis!$A$2:$A$8,MI_Match_Analysis!$F$2:$F$8,"Not Found")</f>
        <v>Not Found</v>
      </c>
    </row>
    <row r="12906" spans="1:20" hidden="1" x14ac:dyDescent="0.3">
      <c r="A12906">
        <v>56</v>
      </c>
      <c r="B12906" s="1">
        <v>46154</v>
      </c>
      <c r="C12906" t="s">
        <v>162</v>
      </c>
      <c r="D12906" t="s">
        <v>71</v>
      </c>
      <c r="E12906" t="s">
        <v>48</v>
      </c>
      <c r="F12906" t="s">
        <v>25</v>
      </c>
      <c r="G12906">
        <v>1</v>
      </c>
      <c r="H12906">
        <v>4.5</v>
      </c>
      <c r="I12906" t="s">
        <v>213</v>
      </c>
      <c r="J12906" t="s">
        <v>168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 t="s">
        <v>83</v>
      </c>
      <c r="R12906" t="s">
        <v>83</v>
      </c>
      <c r="S12906" t="s">
        <v>83</v>
      </c>
      <c r="T12906" t="str">
        <f>_xlfn.XLOOKUP(A12906,MI_Match_Analysis!$A$2:$A$8,MI_Match_Analysis!$F$2:$F$8,"Not Found")</f>
        <v>Not Found</v>
      </c>
    </row>
    <row r="12907" spans="1:20" hidden="1" x14ac:dyDescent="0.3">
      <c r="A12907">
        <v>56</v>
      </c>
      <c r="B12907" s="1">
        <v>46154</v>
      </c>
      <c r="C12907" t="s">
        <v>162</v>
      </c>
      <c r="D12907" t="s">
        <v>71</v>
      </c>
      <c r="E12907" t="s">
        <v>48</v>
      </c>
      <c r="F12907" t="s">
        <v>25</v>
      </c>
      <c r="G12907">
        <v>1</v>
      </c>
      <c r="H12907">
        <v>4.5999999999999996</v>
      </c>
      <c r="I12907" t="s">
        <v>213</v>
      </c>
      <c r="J12907" t="s">
        <v>168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 t="s">
        <v>83</v>
      </c>
      <c r="R12907" t="s">
        <v>83</v>
      </c>
      <c r="S12907" t="s">
        <v>83</v>
      </c>
      <c r="T12907" t="str">
        <f>_xlfn.XLOOKUP(A12907,MI_Match_Analysis!$A$2:$A$8,MI_Match_Analysis!$F$2:$F$8,"Not Found")</f>
        <v>Not Found</v>
      </c>
    </row>
    <row r="12908" spans="1:20" hidden="1" x14ac:dyDescent="0.3">
      <c r="A12908">
        <v>56</v>
      </c>
      <c r="B12908" s="1">
        <v>46154</v>
      </c>
      <c r="C12908" t="s">
        <v>162</v>
      </c>
      <c r="D12908" t="s">
        <v>71</v>
      </c>
      <c r="E12908" t="s">
        <v>48</v>
      </c>
      <c r="F12908" t="s">
        <v>25</v>
      </c>
      <c r="G12908">
        <v>1</v>
      </c>
      <c r="H12908">
        <v>5.0999999999999996</v>
      </c>
      <c r="I12908" t="s">
        <v>101</v>
      </c>
      <c r="J12908" t="s">
        <v>106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 t="s">
        <v>165</v>
      </c>
      <c r="R12908" t="s">
        <v>101</v>
      </c>
      <c r="S12908" t="s">
        <v>30</v>
      </c>
      <c r="T12908" t="str">
        <f>_xlfn.XLOOKUP(A12908,MI_Match_Analysis!$A$2:$A$8,MI_Match_Analysis!$F$2:$F$8,"Not Found")</f>
        <v>Not Found</v>
      </c>
    </row>
    <row r="12909" spans="1:20" hidden="1" x14ac:dyDescent="0.3">
      <c r="A12909">
        <v>56</v>
      </c>
      <c r="B12909" s="1">
        <v>46154</v>
      </c>
      <c r="C12909" t="s">
        <v>162</v>
      </c>
      <c r="D12909" t="s">
        <v>71</v>
      </c>
      <c r="E12909" t="s">
        <v>48</v>
      </c>
      <c r="F12909" t="s">
        <v>25</v>
      </c>
      <c r="G12909">
        <v>1</v>
      </c>
      <c r="H12909">
        <v>5.2</v>
      </c>
      <c r="I12909" t="s">
        <v>312</v>
      </c>
      <c r="J12909" t="s">
        <v>106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 t="s">
        <v>83</v>
      </c>
      <c r="R12909" t="s">
        <v>83</v>
      </c>
      <c r="S12909" t="s">
        <v>83</v>
      </c>
      <c r="T12909" t="str">
        <f>_xlfn.XLOOKUP(A12909,MI_Match_Analysis!$A$2:$A$8,MI_Match_Analysis!$F$2:$F$8,"Not Found")</f>
        <v>Not Found</v>
      </c>
    </row>
    <row r="12910" spans="1:20" hidden="1" x14ac:dyDescent="0.3">
      <c r="A12910">
        <v>56</v>
      </c>
      <c r="B12910" s="1">
        <v>46154</v>
      </c>
      <c r="C12910" t="s">
        <v>162</v>
      </c>
      <c r="D12910" t="s">
        <v>71</v>
      </c>
      <c r="E12910" t="s">
        <v>48</v>
      </c>
      <c r="F12910" t="s">
        <v>25</v>
      </c>
      <c r="G12910">
        <v>1</v>
      </c>
      <c r="H12910">
        <v>5.3</v>
      </c>
      <c r="I12910" t="s">
        <v>312</v>
      </c>
      <c r="J12910" t="s">
        <v>106</v>
      </c>
      <c r="K12910">
        <v>4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 t="s">
        <v>83</v>
      </c>
      <c r="R12910" t="s">
        <v>83</v>
      </c>
      <c r="S12910" t="s">
        <v>83</v>
      </c>
      <c r="T12910" t="str">
        <f>_xlfn.XLOOKUP(A12910,MI_Match_Analysis!$A$2:$A$8,MI_Match_Analysis!$F$2:$F$8,"Not Found")</f>
        <v>Not Found</v>
      </c>
    </row>
    <row r="12911" spans="1:20" hidden="1" x14ac:dyDescent="0.3">
      <c r="A12911">
        <v>56</v>
      </c>
      <c r="B12911" s="1">
        <v>46154</v>
      </c>
      <c r="C12911" t="s">
        <v>162</v>
      </c>
      <c r="D12911" t="s">
        <v>71</v>
      </c>
      <c r="E12911" t="s">
        <v>48</v>
      </c>
      <c r="F12911" t="s">
        <v>25</v>
      </c>
      <c r="G12911">
        <v>1</v>
      </c>
      <c r="H12911">
        <v>5.4</v>
      </c>
      <c r="I12911" t="s">
        <v>312</v>
      </c>
      <c r="J12911" t="s">
        <v>106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 t="s">
        <v>83</v>
      </c>
      <c r="R12911" t="s">
        <v>83</v>
      </c>
      <c r="S12911" t="s">
        <v>83</v>
      </c>
      <c r="T12911" t="str">
        <f>_xlfn.XLOOKUP(A12911,MI_Match_Analysis!$A$2:$A$8,MI_Match_Analysis!$F$2:$F$8,"Not Found")</f>
        <v>Not Found</v>
      </c>
    </row>
    <row r="12912" spans="1:20" hidden="1" x14ac:dyDescent="0.3">
      <c r="A12912">
        <v>56</v>
      </c>
      <c r="B12912" s="1">
        <v>46154</v>
      </c>
      <c r="C12912" t="s">
        <v>162</v>
      </c>
      <c r="D12912" t="s">
        <v>71</v>
      </c>
      <c r="E12912" t="s">
        <v>48</v>
      </c>
      <c r="F12912" t="s">
        <v>25</v>
      </c>
      <c r="G12912">
        <v>1</v>
      </c>
      <c r="H12912">
        <v>5.5</v>
      </c>
      <c r="I12912" t="s">
        <v>312</v>
      </c>
      <c r="J12912" t="s">
        <v>106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 t="s">
        <v>83</v>
      </c>
      <c r="R12912" t="s">
        <v>83</v>
      </c>
      <c r="S12912" t="s">
        <v>83</v>
      </c>
      <c r="T12912" t="str">
        <f>_xlfn.XLOOKUP(A12912,MI_Match_Analysis!$A$2:$A$8,MI_Match_Analysis!$F$2:$F$8,"Not Found")</f>
        <v>Not Found</v>
      </c>
    </row>
    <row r="12913" spans="1:20" hidden="1" x14ac:dyDescent="0.3">
      <c r="A12913">
        <v>56</v>
      </c>
      <c r="B12913" s="1">
        <v>46154</v>
      </c>
      <c r="C12913" t="s">
        <v>162</v>
      </c>
      <c r="D12913" t="s">
        <v>71</v>
      </c>
      <c r="E12913" t="s">
        <v>48</v>
      </c>
      <c r="F12913" t="s">
        <v>25</v>
      </c>
      <c r="G12913">
        <v>1</v>
      </c>
      <c r="H12913">
        <v>5.6</v>
      </c>
      <c r="I12913" t="s">
        <v>312</v>
      </c>
      <c r="J12913" t="s">
        <v>106</v>
      </c>
      <c r="K12913">
        <v>4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 t="s">
        <v>83</v>
      </c>
      <c r="R12913" t="s">
        <v>83</v>
      </c>
      <c r="S12913" t="s">
        <v>83</v>
      </c>
      <c r="T12913" t="str">
        <f>_xlfn.XLOOKUP(A12913,MI_Match_Analysis!$A$2:$A$8,MI_Match_Analysis!$F$2:$F$8,"Not Found")</f>
        <v>Not Found</v>
      </c>
    </row>
    <row r="12914" spans="1:20" hidden="1" x14ac:dyDescent="0.3">
      <c r="A12914">
        <v>56</v>
      </c>
      <c r="B12914" s="1">
        <v>46154</v>
      </c>
      <c r="C12914" t="s">
        <v>162</v>
      </c>
      <c r="D12914" t="s">
        <v>71</v>
      </c>
      <c r="E12914" t="s">
        <v>48</v>
      </c>
      <c r="F12914" t="s">
        <v>25</v>
      </c>
      <c r="G12914">
        <v>1</v>
      </c>
      <c r="H12914">
        <v>6.1</v>
      </c>
      <c r="I12914" t="s">
        <v>213</v>
      </c>
      <c r="J12914" t="s">
        <v>168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 t="s">
        <v>83</v>
      </c>
      <c r="R12914" t="s">
        <v>83</v>
      </c>
      <c r="S12914" t="s">
        <v>83</v>
      </c>
      <c r="T12914" t="str">
        <f>_xlfn.XLOOKUP(A12914,MI_Match_Analysis!$A$2:$A$8,MI_Match_Analysis!$F$2:$F$8,"Not Found")</f>
        <v>Not Found</v>
      </c>
    </row>
    <row r="12915" spans="1:20" hidden="1" x14ac:dyDescent="0.3">
      <c r="A12915">
        <v>56</v>
      </c>
      <c r="B12915" s="1">
        <v>46154</v>
      </c>
      <c r="C12915" t="s">
        <v>162</v>
      </c>
      <c r="D12915" t="s">
        <v>71</v>
      </c>
      <c r="E12915" t="s">
        <v>48</v>
      </c>
      <c r="F12915" t="s">
        <v>25</v>
      </c>
      <c r="G12915">
        <v>1</v>
      </c>
      <c r="H12915">
        <v>6.2</v>
      </c>
      <c r="I12915" t="s">
        <v>213</v>
      </c>
      <c r="J12915" t="s">
        <v>168</v>
      </c>
      <c r="K12915">
        <v>1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 t="s">
        <v>83</v>
      </c>
      <c r="R12915" t="s">
        <v>83</v>
      </c>
      <c r="S12915" t="s">
        <v>83</v>
      </c>
      <c r="T12915" t="str">
        <f>_xlfn.XLOOKUP(A12915,MI_Match_Analysis!$A$2:$A$8,MI_Match_Analysis!$F$2:$F$8,"Not Found")</f>
        <v>Not Found</v>
      </c>
    </row>
    <row r="12916" spans="1:20" hidden="1" x14ac:dyDescent="0.3">
      <c r="A12916">
        <v>56</v>
      </c>
      <c r="B12916" s="1">
        <v>46154</v>
      </c>
      <c r="C12916" t="s">
        <v>162</v>
      </c>
      <c r="D12916" t="s">
        <v>71</v>
      </c>
      <c r="E12916" t="s">
        <v>48</v>
      </c>
      <c r="F12916" t="s">
        <v>25</v>
      </c>
      <c r="G12916">
        <v>1</v>
      </c>
      <c r="H12916">
        <v>6.3</v>
      </c>
      <c r="I12916" t="s">
        <v>312</v>
      </c>
      <c r="J12916" t="s">
        <v>168</v>
      </c>
      <c r="K12916">
        <v>6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 t="s">
        <v>83</v>
      </c>
      <c r="R12916" t="s">
        <v>83</v>
      </c>
      <c r="S12916" t="s">
        <v>83</v>
      </c>
      <c r="T12916" t="str">
        <f>_xlfn.XLOOKUP(A12916,MI_Match_Analysis!$A$2:$A$8,MI_Match_Analysis!$F$2:$F$8,"Not Found")</f>
        <v>Not Found</v>
      </c>
    </row>
    <row r="12917" spans="1:20" hidden="1" x14ac:dyDescent="0.3">
      <c r="A12917">
        <v>56</v>
      </c>
      <c r="B12917" s="1">
        <v>46154</v>
      </c>
      <c r="C12917" t="s">
        <v>162</v>
      </c>
      <c r="D12917" t="s">
        <v>71</v>
      </c>
      <c r="E12917" t="s">
        <v>48</v>
      </c>
      <c r="F12917" t="s">
        <v>25</v>
      </c>
      <c r="G12917">
        <v>1</v>
      </c>
      <c r="H12917">
        <v>6.4</v>
      </c>
      <c r="I12917" t="s">
        <v>312</v>
      </c>
      <c r="J12917" t="s">
        <v>168</v>
      </c>
      <c r="K12917">
        <v>2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 t="s">
        <v>83</v>
      </c>
      <c r="R12917" t="s">
        <v>83</v>
      </c>
      <c r="S12917" t="s">
        <v>83</v>
      </c>
      <c r="T12917" t="str">
        <f>_xlfn.XLOOKUP(A12917,MI_Match_Analysis!$A$2:$A$8,MI_Match_Analysis!$F$2:$F$8,"Not Found")</f>
        <v>Not Found</v>
      </c>
    </row>
    <row r="12918" spans="1:20" hidden="1" x14ac:dyDescent="0.3">
      <c r="A12918">
        <v>56</v>
      </c>
      <c r="B12918" s="1">
        <v>46154</v>
      </c>
      <c r="C12918" t="s">
        <v>162</v>
      </c>
      <c r="D12918" t="s">
        <v>71</v>
      </c>
      <c r="E12918" t="s">
        <v>48</v>
      </c>
      <c r="F12918" t="s">
        <v>25</v>
      </c>
      <c r="G12918">
        <v>1</v>
      </c>
      <c r="H12918">
        <v>6.5</v>
      </c>
      <c r="I12918" t="s">
        <v>312</v>
      </c>
      <c r="J12918" t="s">
        <v>168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 t="s">
        <v>83</v>
      </c>
      <c r="R12918" t="s">
        <v>83</v>
      </c>
      <c r="S12918" t="s">
        <v>83</v>
      </c>
      <c r="T12918" t="str">
        <f>_xlfn.XLOOKUP(A12918,MI_Match_Analysis!$A$2:$A$8,MI_Match_Analysis!$F$2:$F$8,"Not Found")</f>
        <v>Not Found</v>
      </c>
    </row>
    <row r="12919" spans="1:20" hidden="1" x14ac:dyDescent="0.3">
      <c r="A12919">
        <v>56</v>
      </c>
      <c r="B12919" s="1">
        <v>46154</v>
      </c>
      <c r="C12919" t="s">
        <v>162</v>
      </c>
      <c r="D12919" t="s">
        <v>71</v>
      </c>
      <c r="E12919" t="s">
        <v>48</v>
      </c>
      <c r="F12919" t="s">
        <v>25</v>
      </c>
      <c r="G12919">
        <v>1</v>
      </c>
      <c r="H12919">
        <v>6.6</v>
      </c>
      <c r="I12919" t="s">
        <v>312</v>
      </c>
      <c r="J12919" t="s">
        <v>168</v>
      </c>
      <c r="K12919">
        <v>4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 t="s">
        <v>83</v>
      </c>
      <c r="R12919" t="s">
        <v>83</v>
      </c>
      <c r="S12919" t="s">
        <v>83</v>
      </c>
      <c r="T12919" t="str">
        <f>_xlfn.XLOOKUP(A12919,MI_Match_Analysis!$A$2:$A$8,MI_Match_Analysis!$F$2:$F$8,"Not Found")</f>
        <v>Not Found</v>
      </c>
    </row>
    <row r="12920" spans="1:20" hidden="1" x14ac:dyDescent="0.3">
      <c r="A12920">
        <v>56</v>
      </c>
      <c r="B12920" s="1">
        <v>46154</v>
      </c>
      <c r="C12920" t="s">
        <v>162</v>
      </c>
      <c r="D12920" t="s">
        <v>71</v>
      </c>
      <c r="E12920" t="s">
        <v>48</v>
      </c>
      <c r="F12920" t="s">
        <v>25</v>
      </c>
      <c r="G12920">
        <v>1</v>
      </c>
      <c r="H12920">
        <v>7.1</v>
      </c>
      <c r="I12920" t="s">
        <v>213</v>
      </c>
      <c r="J12920" t="s">
        <v>120</v>
      </c>
      <c r="K12920">
        <v>4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 t="s">
        <v>83</v>
      </c>
      <c r="R12920" t="s">
        <v>83</v>
      </c>
      <c r="S12920" t="s">
        <v>83</v>
      </c>
      <c r="T12920" t="str">
        <f>_xlfn.XLOOKUP(A12920,MI_Match_Analysis!$A$2:$A$8,MI_Match_Analysis!$F$2:$F$8,"Not Found")</f>
        <v>Not Found</v>
      </c>
    </row>
    <row r="12921" spans="1:20" hidden="1" x14ac:dyDescent="0.3">
      <c r="A12921">
        <v>56</v>
      </c>
      <c r="B12921" s="1">
        <v>46154</v>
      </c>
      <c r="C12921" t="s">
        <v>162</v>
      </c>
      <c r="D12921" t="s">
        <v>71</v>
      </c>
      <c r="E12921" t="s">
        <v>48</v>
      </c>
      <c r="F12921" t="s">
        <v>25</v>
      </c>
      <c r="G12921">
        <v>1</v>
      </c>
      <c r="H12921">
        <v>7.2</v>
      </c>
      <c r="I12921" t="s">
        <v>213</v>
      </c>
      <c r="J12921" t="s">
        <v>120</v>
      </c>
      <c r="K12921">
        <v>1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 t="s">
        <v>83</v>
      </c>
      <c r="R12921" t="s">
        <v>83</v>
      </c>
      <c r="S12921" t="s">
        <v>83</v>
      </c>
      <c r="T12921" t="str">
        <f>_xlfn.XLOOKUP(A12921,MI_Match_Analysis!$A$2:$A$8,MI_Match_Analysis!$F$2:$F$8,"Not Found")</f>
        <v>Not Found</v>
      </c>
    </row>
    <row r="12922" spans="1:20" hidden="1" x14ac:dyDescent="0.3">
      <c r="A12922">
        <v>56</v>
      </c>
      <c r="B12922" s="1">
        <v>46154</v>
      </c>
      <c r="C12922" t="s">
        <v>162</v>
      </c>
      <c r="D12922" t="s">
        <v>71</v>
      </c>
      <c r="E12922" t="s">
        <v>48</v>
      </c>
      <c r="F12922" t="s">
        <v>25</v>
      </c>
      <c r="G12922">
        <v>1</v>
      </c>
      <c r="H12922">
        <v>7.3</v>
      </c>
      <c r="I12922" t="s">
        <v>312</v>
      </c>
      <c r="J12922" t="s">
        <v>120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 t="s">
        <v>83</v>
      </c>
      <c r="R12922" t="s">
        <v>83</v>
      </c>
      <c r="S12922" t="s">
        <v>83</v>
      </c>
      <c r="T12922" t="str">
        <f>_xlfn.XLOOKUP(A12922,MI_Match_Analysis!$A$2:$A$8,MI_Match_Analysis!$F$2:$F$8,"Not Found")</f>
        <v>Not Found</v>
      </c>
    </row>
    <row r="12923" spans="1:20" hidden="1" x14ac:dyDescent="0.3">
      <c r="A12923">
        <v>56</v>
      </c>
      <c r="B12923" s="1">
        <v>46154</v>
      </c>
      <c r="C12923" t="s">
        <v>162</v>
      </c>
      <c r="D12923" t="s">
        <v>71</v>
      </c>
      <c r="E12923" t="s">
        <v>48</v>
      </c>
      <c r="F12923" t="s">
        <v>25</v>
      </c>
      <c r="G12923">
        <v>1</v>
      </c>
      <c r="H12923">
        <v>7.4</v>
      </c>
      <c r="I12923" t="s">
        <v>312</v>
      </c>
      <c r="J12923" t="s">
        <v>120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 t="s">
        <v>83</v>
      </c>
      <c r="R12923" t="s">
        <v>83</v>
      </c>
      <c r="S12923" t="s">
        <v>83</v>
      </c>
      <c r="T12923" t="str">
        <f>_xlfn.XLOOKUP(A12923,MI_Match_Analysis!$A$2:$A$8,MI_Match_Analysis!$F$2:$F$8,"Not Found")</f>
        <v>Not Found</v>
      </c>
    </row>
    <row r="12924" spans="1:20" hidden="1" x14ac:dyDescent="0.3">
      <c r="A12924">
        <v>56</v>
      </c>
      <c r="B12924" s="1">
        <v>46154</v>
      </c>
      <c r="C12924" t="s">
        <v>162</v>
      </c>
      <c r="D12924" t="s">
        <v>71</v>
      </c>
      <c r="E12924" t="s">
        <v>48</v>
      </c>
      <c r="F12924" t="s">
        <v>25</v>
      </c>
      <c r="G12924">
        <v>1</v>
      </c>
      <c r="H12924">
        <v>7.5</v>
      </c>
      <c r="I12924" t="s">
        <v>213</v>
      </c>
      <c r="J12924" t="s">
        <v>120</v>
      </c>
      <c r="K12924">
        <v>2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 t="s">
        <v>83</v>
      </c>
      <c r="R12924" t="s">
        <v>83</v>
      </c>
      <c r="S12924" t="s">
        <v>83</v>
      </c>
      <c r="T12924" t="str">
        <f>_xlfn.XLOOKUP(A12924,MI_Match_Analysis!$A$2:$A$8,MI_Match_Analysis!$F$2:$F$8,"Not Found")</f>
        <v>Not Found</v>
      </c>
    </row>
    <row r="12925" spans="1:20" hidden="1" x14ac:dyDescent="0.3">
      <c r="A12925">
        <v>56</v>
      </c>
      <c r="B12925" s="1">
        <v>46154</v>
      </c>
      <c r="C12925" t="s">
        <v>162</v>
      </c>
      <c r="D12925" t="s">
        <v>71</v>
      </c>
      <c r="E12925" t="s">
        <v>48</v>
      </c>
      <c r="F12925" t="s">
        <v>25</v>
      </c>
      <c r="G12925">
        <v>1</v>
      </c>
      <c r="H12925">
        <v>7.6</v>
      </c>
      <c r="I12925" t="s">
        <v>213</v>
      </c>
      <c r="J12925" t="s">
        <v>120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 t="s">
        <v>83</v>
      </c>
      <c r="R12925" t="s">
        <v>83</v>
      </c>
      <c r="S12925" t="s">
        <v>83</v>
      </c>
      <c r="T12925" t="str">
        <f>_xlfn.XLOOKUP(A12925,MI_Match_Analysis!$A$2:$A$8,MI_Match_Analysis!$F$2:$F$8,"Not Found")</f>
        <v>Not Found</v>
      </c>
    </row>
    <row r="12926" spans="1:20" hidden="1" x14ac:dyDescent="0.3">
      <c r="A12926">
        <v>56</v>
      </c>
      <c r="B12926" s="1">
        <v>46154</v>
      </c>
      <c r="C12926" t="s">
        <v>162</v>
      </c>
      <c r="D12926" t="s">
        <v>71</v>
      </c>
      <c r="E12926" t="s">
        <v>48</v>
      </c>
      <c r="F12926" t="s">
        <v>25</v>
      </c>
      <c r="G12926">
        <v>1</v>
      </c>
      <c r="H12926">
        <v>8.1</v>
      </c>
      <c r="I12926" t="s">
        <v>213</v>
      </c>
      <c r="J12926" t="s">
        <v>107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 t="s">
        <v>83</v>
      </c>
      <c r="R12926" t="s">
        <v>83</v>
      </c>
      <c r="S12926" t="s">
        <v>83</v>
      </c>
      <c r="T12926" t="str">
        <f>_xlfn.XLOOKUP(A12926,MI_Match_Analysis!$A$2:$A$8,MI_Match_Analysis!$F$2:$F$8,"Not Found")</f>
        <v>Not Found</v>
      </c>
    </row>
    <row r="12927" spans="1:20" hidden="1" x14ac:dyDescent="0.3">
      <c r="A12927">
        <v>56</v>
      </c>
      <c r="B12927" s="1">
        <v>46154</v>
      </c>
      <c r="C12927" t="s">
        <v>162</v>
      </c>
      <c r="D12927" t="s">
        <v>71</v>
      </c>
      <c r="E12927" t="s">
        <v>48</v>
      </c>
      <c r="F12927" t="s">
        <v>25</v>
      </c>
      <c r="G12927">
        <v>1</v>
      </c>
      <c r="H12927">
        <v>8.1999999999999993</v>
      </c>
      <c r="I12927" t="s">
        <v>312</v>
      </c>
      <c r="J12927" t="s">
        <v>107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 t="s">
        <v>83</v>
      </c>
      <c r="R12927" t="s">
        <v>83</v>
      </c>
      <c r="S12927" t="s">
        <v>83</v>
      </c>
      <c r="T12927" t="str">
        <f>_xlfn.XLOOKUP(A12927,MI_Match_Analysis!$A$2:$A$8,MI_Match_Analysis!$F$2:$F$8,"Not Found")</f>
        <v>Not Found</v>
      </c>
    </row>
    <row r="12928" spans="1:20" hidden="1" x14ac:dyDescent="0.3">
      <c r="A12928">
        <v>56</v>
      </c>
      <c r="B12928" s="1">
        <v>46154</v>
      </c>
      <c r="C12928" t="s">
        <v>162</v>
      </c>
      <c r="D12928" t="s">
        <v>71</v>
      </c>
      <c r="E12928" t="s">
        <v>48</v>
      </c>
      <c r="F12928" t="s">
        <v>25</v>
      </c>
      <c r="G12928">
        <v>1</v>
      </c>
      <c r="H12928">
        <v>8.3000000000000007</v>
      </c>
      <c r="I12928" t="s">
        <v>312</v>
      </c>
      <c r="J12928" t="s">
        <v>107</v>
      </c>
      <c r="K12928">
        <v>1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 t="s">
        <v>83</v>
      </c>
      <c r="R12928" t="s">
        <v>83</v>
      </c>
      <c r="S12928" t="s">
        <v>83</v>
      </c>
      <c r="T12928" t="str">
        <f>_xlfn.XLOOKUP(A12928,MI_Match_Analysis!$A$2:$A$8,MI_Match_Analysis!$F$2:$F$8,"Not Found")</f>
        <v>Not Found</v>
      </c>
    </row>
    <row r="12929" spans="1:20" hidden="1" x14ac:dyDescent="0.3">
      <c r="A12929">
        <v>56</v>
      </c>
      <c r="B12929" s="1">
        <v>46154</v>
      </c>
      <c r="C12929" t="s">
        <v>162</v>
      </c>
      <c r="D12929" t="s">
        <v>71</v>
      </c>
      <c r="E12929" t="s">
        <v>48</v>
      </c>
      <c r="F12929" t="s">
        <v>25</v>
      </c>
      <c r="G12929">
        <v>1</v>
      </c>
      <c r="H12929">
        <v>8.4</v>
      </c>
      <c r="I12929" t="s">
        <v>213</v>
      </c>
      <c r="J12929" t="s">
        <v>107</v>
      </c>
      <c r="K12929">
        <v>4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 t="s">
        <v>83</v>
      </c>
      <c r="R12929" t="s">
        <v>83</v>
      </c>
      <c r="S12929" t="s">
        <v>83</v>
      </c>
      <c r="T12929" t="str">
        <f>_xlfn.XLOOKUP(A12929,MI_Match_Analysis!$A$2:$A$8,MI_Match_Analysis!$F$2:$F$8,"Not Found")</f>
        <v>Not Found</v>
      </c>
    </row>
    <row r="12930" spans="1:20" hidden="1" x14ac:dyDescent="0.3">
      <c r="A12930">
        <v>56</v>
      </c>
      <c r="B12930" s="1">
        <v>46154</v>
      </c>
      <c r="C12930" t="s">
        <v>162</v>
      </c>
      <c r="D12930" t="s">
        <v>71</v>
      </c>
      <c r="E12930" t="s">
        <v>48</v>
      </c>
      <c r="F12930" t="s">
        <v>25</v>
      </c>
      <c r="G12930">
        <v>1</v>
      </c>
      <c r="H12930">
        <v>8.5</v>
      </c>
      <c r="I12930" t="s">
        <v>213</v>
      </c>
      <c r="J12930" t="s">
        <v>107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 t="s">
        <v>83</v>
      </c>
      <c r="R12930" t="s">
        <v>83</v>
      </c>
      <c r="S12930" t="s">
        <v>83</v>
      </c>
      <c r="T12930" t="str">
        <f>_xlfn.XLOOKUP(A12930,MI_Match_Analysis!$A$2:$A$8,MI_Match_Analysis!$F$2:$F$8,"Not Found")</f>
        <v>Not Found</v>
      </c>
    </row>
    <row r="12931" spans="1:20" hidden="1" x14ac:dyDescent="0.3">
      <c r="A12931">
        <v>56</v>
      </c>
      <c r="B12931" s="1">
        <v>46154</v>
      </c>
      <c r="C12931" t="s">
        <v>162</v>
      </c>
      <c r="D12931" t="s">
        <v>71</v>
      </c>
      <c r="E12931" t="s">
        <v>48</v>
      </c>
      <c r="F12931" t="s">
        <v>25</v>
      </c>
      <c r="G12931">
        <v>1</v>
      </c>
      <c r="H12931">
        <v>8.6</v>
      </c>
      <c r="I12931" t="s">
        <v>213</v>
      </c>
      <c r="J12931" t="s">
        <v>107</v>
      </c>
      <c r="K12931">
        <v>1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 t="s">
        <v>83</v>
      </c>
      <c r="R12931" t="s">
        <v>83</v>
      </c>
      <c r="S12931" t="s">
        <v>83</v>
      </c>
      <c r="T12931" t="str">
        <f>_xlfn.XLOOKUP(A12931,MI_Match_Analysis!$A$2:$A$8,MI_Match_Analysis!$F$2:$F$8,"Not Found")</f>
        <v>Not Found</v>
      </c>
    </row>
    <row r="12932" spans="1:20" hidden="1" x14ac:dyDescent="0.3">
      <c r="A12932">
        <v>56</v>
      </c>
      <c r="B12932" s="1">
        <v>46154</v>
      </c>
      <c r="C12932" t="s">
        <v>162</v>
      </c>
      <c r="D12932" t="s">
        <v>71</v>
      </c>
      <c r="E12932" t="s">
        <v>48</v>
      </c>
      <c r="F12932" t="s">
        <v>25</v>
      </c>
      <c r="G12932">
        <v>1</v>
      </c>
      <c r="H12932">
        <v>9.1</v>
      </c>
      <c r="I12932" t="s">
        <v>213</v>
      </c>
      <c r="J12932" t="s">
        <v>294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 t="s">
        <v>83</v>
      </c>
      <c r="R12932" t="s">
        <v>83</v>
      </c>
      <c r="S12932" t="s">
        <v>83</v>
      </c>
      <c r="T12932" t="str">
        <f>_xlfn.XLOOKUP(A12932,MI_Match_Analysis!$A$2:$A$8,MI_Match_Analysis!$F$2:$F$8,"Not Found")</f>
        <v>Not Found</v>
      </c>
    </row>
    <row r="12933" spans="1:20" hidden="1" x14ac:dyDescent="0.3">
      <c r="A12933">
        <v>56</v>
      </c>
      <c r="B12933" s="1">
        <v>46154</v>
      </c>
      <c r="C12933" t="s">
        <v>162</v>
      </c>
      <c r="D12933" t="s">
        <v>71</v>
      </c>
      <c r="E12933" t="s">
        <v>48</v>
      </c>
      <c r="F12933" t="s">
        <v>25</v>
      </c>
      <c r="G12933">
        <v>1</v>
      </c>
      <c r="H12933">
        <v>9.1999999999999993</v>
      </c>
      <c r="I12933" t="s">
        <v>213</v>
      </c>
      <c r="J12933" t="s">
        <v>294</v>
      </c>
      <c r="K12933">
        <v>1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 t="s">
        <v>83</v>
      </c>
      <c r="R12933" t="s">
        <v>83</v>
      </c>
      <c r="S12933" t="s">
        <v>83</v>
      </c>
      <c r="T12933" t="str">
        <f>_xlfn.XLOOKUP(A12933,MI_Match_Analysis!$A$2:$A$8,MI_Match_Analysis!$F$2:$F$8,"Not Found")</f>
        <v>Not Found</v>
      </c>
    </row>
    <row r="12934" spans="1:20" hidden="1" x14ac:dyDescent="0.3">
      <c r="A12934">
        <v>56</v>
      </c>
      <c r="B12934" s="1">
        <v>46154</v>
      </c>
      <c r="C12934" t="s">
        <v>162</v>
      </c>
      <c r="D12934" t="s">
        <v>71</v>
      </c>
      <c r="E12934" t="s">
        <v>48</v>
      </c>
      <c r="F12934" t="s">
        <v>25</v>
      </c>
      <c r="G12934">
        <v>1</v>
      </c>
      <c r="H12934">
        <v>9.3000000000000007</v>
      </c>
      <c r="I12934" t="s">
        <v>312</v>
      </c>
      <c r="J12934" t="s">
        <v>294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 t="s">
        <v>165</v>
      </c>
      <c r="R12934" t="s">
        <v>312</v>
      </c>
      <c r="S12934" t="s">
        <v>170</v>
      </c>
      <c r="T12934" t="str">
        <f>_xlfn.XLOOKUP(A12934,MI_Match_Analysis!$A$2:$A$8,MI_Match_Analysis!$F$2:$F$8,"Not Found")</f>
        <v>Not Found</v>
      </c>
    </row>
    <row r="12935" spans="1:20" hidden="1" x14ac:dyDescent="0.3">
      <c r="A12935">
        <v>56</v>
      </c>
      <c r="B12935" s="1">
        <v>46154</v>
      </c>
      <c r="C12935" t="s">
        <v>162</v>
      </c>
      <c r="D12935" t="s">
        <v>71</v>
      </c>
      <c r="E12935" t="s">
        <v>48</v>
      </c>
      <c r="F12935" t="s">
        <v>25</v>
      </c>
      <c r="G12935">
        <v>1</v>
      </c>
      <c r="H12935">
        <v>9.4</v>
      </c>
      <c r="I12935" t="s">
        <v>218</v>
      </c>
      <c r="J12935" t="s">
        <v>294</v>
      </c>
      <c r="K12935">
        <v>4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 t="s">
        <v>83</v>
      </c>
      <c r="R12935" t="s">
        <v>83</v>
      </c>
      <c r="S12935" t="s">
        <v>83</v>
      </c>
      <c r="T12935" t="str">
        <f>_xlfn.XLOOKUP(A12935,MI_Match_Analysis!$A$2:$A$8,MI_Match_Analysis!$F$2:$F$8,"Not Found")</f>
        <v>Not Found</v>
      </c>
    </row>
    <row r="12936" spans="1:20" hidden="1" x14ac:dyDescent="0.3">
      <c r="A12936">
        <v>56</v>
      </c>
      <c r="B12936" s="1">
        <v>46154</v>
      </c>
      <c r="C12936" t="s">
        <v>162</v>
      </c>
      <c r="D12936" t="s">
        <v>71</v>
      </c>
      <c r="E12936" t="s">
        <v>48</v>
      </c>
      <c r="F12936" t="s">
        <v>25</v>
      </c>
      <c r="G12936">
        <v>1</v>
      </c>
      <c r="H12936">
        <v>9.5</v>
      </c>
      <c r="I12936" t="s">
        <v>218</v>
      </c>
      <c r="J12936" t="s">
        <v>294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 t="s">
        <v>83</v>
      </c>
      <c r="R12936" t="s">
        <v>83</v>
      </c>
      <c r="S12936" t="s">
        <v>83</v>
      </c>
      <c r="T12936" t="str">
        <f>_xlfn.XLOOKUP(A12936,MI_Match_Analysis!$A$2:$A$8,MI_Match_Analysis!$F$2:$F$8,"Not Found")</f>
        <v>Not Found</v>
      </c>
    </row>
    <row r="12937" spans="1:20" hidden="1" x14ac:dyDescent="0.3">
      <c r="A12937">
        <v>56</v>
      </c>
      <c r="B12937" s="1">
        <v>46154</v>
      </c>
      <c r="C12937" t="s">
        <v>162</v>
      </c>
      <c r="D12937" t="s">
        <v>71</v>
      </c>
      <c r="E12937" t="s">
        <v>48</v>
      </c>
      <c r="F12937" t="s">
        <v>25</v>
      </c>
      <c r="G12937">
        <v>1</v>
      </c>
      <c r="H12937">
        <v>9.6</v>
      </c>
      <c r="I12937" t="s">
        <v>218</v>
      </c>
      <c r="J12937" t="s">
        <v>294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 t="s">
        <v>83</v>
      </c>
      <c r="R12937" t="s">
        <v>83</v>
      </c>
      <c r="S12937" t="s">
        <v>83</v>
      </c>
      <c r="T12937" t="str">
        <f>_xlfn.XLOOKUP(A12937,MI_Match_Analysis!$A$2:$A$8,MI_Match_Analysis!$F$2:$F$8,"Not Found")</f>
        <v>Not Found</v>
      </c>
    </row>
    <row r="12938" spans="1:20" hidden="1" x14ac:dyDescent="0.3">
      <c r="A12938">
        <v>56</v>
      </c>
      <c r="B12938" s="1">
        <v>46154</v>
      </c>
      <c r="C12938" t="s">
        <v>162</v>
      </c>
      <c r="D12938" t="s">
        <v>71</v>
      </c>
      <c r="E12938" t="s">
        <v>48</v>
      </c>
      <c r="F12938" t="s">
        <v>25</v>
      </c>
      <c r="G12938">
        <v>1</v>
      </c>
      <c r="H12938">
        <v>10.1</v>
      </c>
      <c r="I12938" t="s">
        <v>213</v>
      </c>
      <c r="J12938" t="s">
        <v>120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 t="s">
        <v>83</v>
      </c>
      <c r="R12938" t="s">
        <v>83</v>
      </c>
      <c r="S12938" t="s">
        <v>83</v>
      </c>
      <c r="T12938" t="str">
        <f>_xlfn.XLOOKUP(A12938,MI_Match_Analysis!$A$2:$A$8,MI_Match_Analysis!$F$2:$F$8,"Not Found")</f>
        <v>Not Found</v>
      </c>
    </row>
    <row r="12939" spans="1:20" hidden="1" x14ac:dyDescent="0.3">
      <c r="A12939">
        <v>56</v>
      </c>
      <c r="B12939" s="1">
        <v>46154</v>
      </c>
      <c r="C12939" t="s">
        <v>162</v>
      </c>
      <c r="D12939" t="s">
        <v>71</v>
      </c>
      <c r="E12939" t="s">
        <v>48</v>
      </c>
      <c r="F12939" t="s">
        <v>25</v>
      </c>
      <c r="G12939">
        <v>1</v>
      </c>
      <c r="H12939">
        <v>10.199999999999999</v>
      </c>
      <c r="I12939" t="s">
        <v>213</v>
      </c>
      <c r="J12939" t="s">
        <v>120</v>
      </c>
      <c r="K12939">
        <v>1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 t="s">
        <v>83</v>
      </c>
      <c r="R12939" t="s">
        <v>83</v>
      </c>
      <c r="S12939" t="s">
        <v>83</v>
      </c>
      <c r="T12939" t="str">
        <f>_xlfn.XLOOKUP(A12939,MI_Match_Analysis!$A$2:$A$8,MI_Match_Analysis!$F$2:$F$8,"Not Found")</f>
        <v>Not Found</v>
      </c>
    </row>
    <row r="12940" spans="1:20" hidden="1" x14ac:dyDescent="0.3">
      <c r="A12940">
        <v>56</v>
      </c>
      <c r="B12940" s="1">
        <v>46154</v>
      </c>
      <c r="C12940" t="s">
        <v>162</v>
      </c>
      <c r="D12940" t="s">
        <v>71</v>
      </c>
      <c r="E12940" t="s">
        <v>48</v>
      </c>
      <c r="F12940" t="s">
        <v>25</v>
      </c>
      <c r="G12940">
        <v>1</v>
      </c>
      <c r="H12940">
        <v>10.3</v>
      </c>
      <c r="I12940" t="s">
        <v>218</v>
      </c>
      <c r="J12940" t="s">
        <v>120</v>
      </c>
      <c r="K12940">
        <v>1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 t="s">
        <v>83</v>
      </c>
      <c r="R12940" t="s">
        <v>83</v>
      </c>
      <c r="S12940" t="s">
        <v>83</v>
      </c>
      <c r="T12940" t="str">
        <f>_xlfn.XLOOKUP(A12940,MI_Match_Analysis!$A$2:$A$8,MI_Match_Analysis!$F$2:$F$8,"Not Found")</f>
        <v>Not Found</v>
      </c>
    </row>
    <row r="12941" spans="1:20" hidden="1" x14ac:dyDescent="0.3">
      <c r="A12941">
        <v>56</v>
      </c>
      <c r="B12941" s="1">
        <v>46154</v>
      </c>
      <c r="C12941" t="s">
        <v>162</v>
      </c>
      <c r="D12941" t="s">
        <v>71</v>
      </c>
      <c r="E12941" t="s">
        <v>48</v>
      </c>
      <c r="F12941" t="s">
        <v>25</v>
      </c>
      <c r="G12941">
        <v>1</v>
      </c>
      <c r="H12941">
        <v>10.4</v>
      </c>
      <c r="I12941" t="s">
        <v>213</v>
      </c>
      <c r="J12941" t="s">
        <v>120</v>
      </c>
      <c r="K12941">
        <v>2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 t="s">
        <v>83</v>
      </c>
      <c r="R12941" t="s">
        <v>83</v>
      </c>
      <c r="S12941" t="s">
        <v>83</v>
      </c>
      <c r="T12941" t="str">
        <f>_xlfn.XLOOKUP(A12941,MI_Match_Analysis!$A$2:$A$8,MI_Match_Analysis!$F$2:$F$8,"Not Found")</f>
        <v>Not Found</v>
      </c>
    </row>
    <row r="12942" spans="1:20" hidden="1" x14ac:dyDescent="0.3">
      <c r="A12942">
        <v>56</v>
      </c>
      <c r="B12942" s="1">
        <v>46154</v>
      </c>
      <c r="C12942" t="s">
        <v>162</v>
      </c>
      <c r="D12942" t="s">
        <v>71</v>
      </c>
      <c r="E12942" t="s">
        <v>48</v>
      </c>
      <c r="F12942" t="s">
        <v>25</v>
      </c>
      <c r="G12942">
        <v>1</v>
      </c>
      <c r="H12942">
        <v>10.5</v>
      </c>
      <c r="I12942" t="s">
        <v>213</v>
      </c>
      <c r="J12942" t="s">
        <v>120</v>
      </c>
      <c r="K12942">
        <v>6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 t="s">
        <v>83</v>
      </c>
      <c r="R12942" t="s">
        <v>83</v>
      </c>
      <c r="S12942" t="s">
        <v>83</v>
      </c>
      <c r="T12942" t="str">
        <f>_xlfn.XLOOKUP(A12942,MI_Match_Analysis!$A$2:$A$8,MI_Match_Analysis!$F$2:$F$8,"Not Found")</f>
        <v>Not Found</v>
      </c>
    </row>
    <row r="12943" spans="1:20" hidden="1" x14ac:dyDescent="0.3">
      <c r="A12943">
        <v>56</v>
      </c>
      <c r="B12943" s="1">
        <v>46154</v>
      </c>
      <c r="C12943" t="s">
        <v>162</v>
      </c>
      <c r="D12943" t="s">
        <v>71</v>
      </c>
      <c r="E12943" t="s">
        <v>48</v>
      </c>
      <c r="F12943" t="s">
        <v>25</v>
      </c>
      <c r="G12943">
        <v>1</v>
      </c>
      <c r="H12943">
        <v>10.6</v>
      </c>
      <c r="I12943" t="s">
        <v>213</v>
      </c>
      <c r="J12943" t="s">
        <v>120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 t="s">
        <v>83</v>
      </c>
      <c r="R12943" t="s">
        <v>83</v>
      </c>
      <c r="S12943" t="s">
        <v>83</v>
      </c>
      <c r="T12943" t="str">
        <f>_xlfn.XLOOKUP(A12943,MI_Match_Analysis!$A$2:$A$8,MI_Match_Analysis!$F$2:$F$8,"Not Found")</f>
        <v>Not Found</v>
      </c>
    </row>
    <row r="12944" spans="1:20" hidden="1" x14ac:dyDescent="0.3">
      <c r="A12944">
        <v>56</v>
      </c>
      <c r="B12944" s="1">
        <v>46154</v>
      </c>
      <c r="C12944" t="s">
        <v>162</v>
      </c>
      <c r="D12944" t="s">
        <v>71</v>
      </c>
      <c r="E12944" t="s">
        <v>48</v>
      </c>
      <c r="F12944" t="s">
        <v>25</v>
      </c>
      <c r="G12944">
        <v>1</v>
      </c>
      <c r="H12944">
        <v>11.1</v>
      </c>
      <c r="I12944" t="s">
        <v>218</v>
      </c>
      <c r="J12944" t="s">
        <v>96</v>
      </c>
      <c r="K12944">
        <v>1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 t="s">
        <v>83</v>
      </c>
      <c r="R12944" t="s">
        <v>83</v>
      </c>
      <c r="S12944" t="s">
        <v>83</v>
      </c>
      <c r="T12944" t="str">
        <f>_xlfn.XLOOKUP(A12944,MI_Match_Analysis!$A$2:$A$8,MI_Match_Analysis!$F$2:$F$8,"Not Found")</f>
        <v>Not Found</v>
      </c>
    </row>
    <row r="12945" spans="1:20" hidden="1" x14ac:dyDescent="0.3">
      <c r="A12945">
        <v>56</v>
      </c>
      <c r="B12945" s="1">
        <v>46154</v>
      </c>
      <c r="C12945" t="s">
        <v>162</v>
      </c>
      <c r="D12945" t="s">
        <v>71</v>
      </c>
      <c r="E12945" t="s">
        <v>48</v>
      </c>
      <c r="F12945" t="s">
        <v>25</v>
      </c>
      <c r="G12945">
        <v>1</v>
      </c>
      <c r="H12945">
        <v>11.2</v>
      </c>
      <c r="I12945" t="s">
        <v>213</v>
      </c>
      <c r="J12945" t="s">
        <v>96</v>
      </c>
      <c r="K12945">
        <v>0</v>
      </c>
      <c r="L12945">
        <v>1</v>
      </c>
      <c r="M12945">
        <v>1</v>
      </c>
      <c r="N12945">
        <v>0</v>
      </c>
      <c r="O12945">
        <v>0</v>
      </c>
      <c r="P12945">
        <v>0</v>
      </c>
      <c r="Q12945" t="s">
        <v>83</v>
      </c>
      <c r="R12945" t="s">
        <v>83</v>
      </c>
      <c r="S12945" t="s">
        <v>83</v>
      </c>
      <c r="T12945" t="str">
        <f>_xlfn.XLOOKUP(A12945,MI_Match_Analysis!$A$2:$A$8,MI_Match_Analysis!$F$2:$F$8,"Not Found")</f>
        <v>Not Found</v>
      </c>
    </row>
    <row r="12946" spans="1:20" hidden="1" x14ac:dyDescent="0.3">
      <c r="A12946">
        <v>56</v>
      </c>
      <c r="B12946" s="1">
        <v>46154</v>
      </c>
      <c r="C12946" t="s">
        <v>162</v>
      </c>
      <c r="D12946" t="s">
        <v>71</v>
      </c>
      <c r="E12946" t="s">
        <v>48</v>
      </c>
      <c r="F12946" t="s">
        <v>25</v>
      </c>
      <c r="G12946">
        <v>1</v>
      </c>
      <c r="H12946">
        <v>11.2</v>
      </c>
      <c r="I12946" t="s">
        <v>213</v>
      </c>
      <c r="J12946" t="s">
        <v>96</v>
      </c>
      <c r="K12946">
        <v>1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 t="s">
        <v>83</v>
      </c>
      <c r="R12946" t="s">
        <v>83</v>
      </c>
      <c r="S12946" t="s">
        <v>83</v>
      </c>
      <c r="T12946" t="str">
        <f>_xlfn.XLOOKUP(A12946,MI_Match_Analysis!$A$2:$A$8,MI_Match_Analysis!$F$2:$F$8,"Not Found")</f>
        <v>Not Found</v>
      </c>
    </row>
    <row r="12947" spans="1:20" hidden="1" x14ac:dyDescent="0.3">
      <c r="A12947">
        <v>56</v>
      </c>
      <c r="B12947" s="1">
        <v>46154</v>
      </c>
      <c r="C12947" t="s">
        <v>162</v>
      </c>
      <c r="D12947" t="s">
        <v>71</v>
      </c>
      <c r="E12947" t="s">
        <v>48</v>
      </c>
      <c r="F12947" t="s">
        <v>25</v>
      </c>
      <c r="G12947">
        <v>1</v>
      </c>
      <c r="H12947">
        <v>11.3</v>
      </c>
      <c r="I12947" t="s">
        <v>218</v>
      </c>
      <c r="J12947" t="s">
        <v>96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 t="s">
        <v>83</v>
      </c>
      <c r="R12947" t="s">
        <v>83</v>
      </c>
      <c r="S12947" t="s">
        <v>83</v>
      </c>
      <c r="T12947" t="str">
        <f>_xlfn.XLOOKUP(A12947,MI_Match_Analysis!$A$2:$A$8,MI_Match_Analysis!$F$2:$F$8,"Not Found")</f>
        <v>Not Found</v>
      </c>
    </row>
    <row r="12948" spans="1:20" hidden="1" x14ac:dyDescent="0.3">
      <c r="A12948">
        <v>56</v>
      </c>
      <c r="B12948" s="1">
        <v>46154</v>
      </c>
      <c r="C12948" t="s">
        <v>162</v>
      </c>
      <c r="D12948" t="s">
        <v>71</v>
      </c>
      <c r="E12948" t="s">
        <v>48</v>
      </c>
      <c r="F12948" t="s">
        <v>25</v>
      </c>
      <c r="G12948">
        <v>1</v>
      </c>
      <c r="H12948">
        <v>11.4</v>
      </c>
      <c r="I12948" t="s">
        <v>218</v>
      </c>
      <c r="J12948" t="s">
        <v>96</v>
      </c>
      <c r="K12948">
        <v>1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 t="s">
        <v>83</v>
      </c>
      <c r="R12948" t="s">
        <v>83</v>
      </c>
      <c r="S12948" t="s">
        <v>83</v>
      </c>
      <c r="T12948" t="str">
        <f>_xlfn.XLOOKUP(A12948,MI_Match_Analysis!$A$2:$A$8,MI_Match_Analysis!$F$2:$F$8,"Not Found")</f>
        <v>Not Found</v>
      </c>
    </row>
    <row r="12949" spans="1:20" hidden="1" x14ac:dyDescent="0.3">
      <c r="A12949">
        <v>56</v>
      </c>
      <c r="B12949" s="1">
        <v>46154</v>
      </c>
      <c r="C12949" t="s">
        <v>162</v>
      </c>
      <c r="D12949" t="s">
        <v>71</v>
      </c>
      <c r="E12949" t="s">
        <v>48</v>
      </c>
      <c r="F12949" t="s">
        <v>25</v>
      </c>
      <c r="G12949">
        <v>1</v>
      </c>
      <c r="H12949">
        <v>11.5</v>
      </c>
      <c r="I12949" t="s">
        <v>213</v>
      </c>
      <c r="J12949" t="s">
        <v>96</v>
      </c>
      <c r="K12949">
        <v>1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 t="s">
        <v>83</v>
      </c>
      <c r="R12949" t="s">
        <v>83</v>
      </c>
      <c r="S12949" t="s">
        <v>83</v>
      </c>
      <c r="T12949" t="str">
        <f>_xlfn.XLOOKUP(A12949,MI_Match_Analysis!$A$2:$A$8,MI_Match_Analysis!$F$2:$F$8,"Not Found")</f>
        <v>Not Found</v>
      </c>
    </row>
    <row r="12950" spans="1:20" hidden="1" x14ac:dyDescent="0.3">
      <c r="A12950">
        <v>56</v>
      </c>
      <c r="B12950" s="1">
        <v>46154</v>
      </c>
      <c r="C12950" t="s">
        <v>162</v>
      </c>
      <c r="D12950" t="s">
        <v>71</v>
      </c>
      <c r="E12950" t="s">
        <v>48</v>
      </c>
      <c r="F12950" t="s">
        <v>25</v>
      </c>
      <c r="G12950">
        <v>1</v>
      </c>
      <c r="H12950">
        <v>11.6</v>
      </c>
      <c r="I12950" t="s">
        <v>218</v>
      </c>
      <c r="J12950" t="s">
        <v>96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 t="s">
        <v>83</v>
      </c>
      <c r="R12950" t="s">
        <v>83</v>
      </c>
      <c r="S12950" t="s">
        <v>83</v>
      </c>
      <c r="T12950" t="str">
        <f>_xlfn.XLOOKUP(A12950,MI_Match_Analysis!$A$2:$A$8,MI_Match_Analysis!$F$2:$F$8,"Not Found")</f>
        <v>Not Found</v>
      </c>
    </row>
    <row r="12951" spans="1:20" hidden="1" x14ac:dyDescent="0.3">
      <c r="A12951">
        <v>56</v>
      </c>
      <c r="B12951" s="1">
        <v>46154</v>
      </c>
      <c r="C12951" t="s">
        <v>162</v>
      </c>
      <c r="D12951" t="s">
        <v>71</v>
      </c>
      <c r="E12951" t="s">
        <v>48</v>
      </c>
      <c r="F12951" t="s">
        <v>25</v>
      </c>
      <c r="G12951">
        <v>1</v>
      </c>
      <c r="H12951">
        <v>12.1</v>
      </c>
      <c r="I12951" t="s">
        <v>213</v>
      </c>
      <c r="J12951" t="s">
        <v>107</v>
      </c>
      <c r="K12951">
        <v>2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 t="s">
        <v>83</v>
      </c>
      <c r="R12951" t="s">
        <v>83</v>
      </c>
      <c r="S12951" t="s">
        <v>83</v>
      </c>
      <c r="T12951" t="str">
        <f>_xlfn.XLOOKUP(A12951,MI_Match_Analysis!$A$2:$A$8,MI_Match_Analysis!$F$2:$F$8,"Not Found")</f>
        <v>Not Found</v>
      </c>
    </row>
    <row r="12952" spans="1:20" hidden="1" x14ac:dyDescent="0.3">
      <c r="A12952">
        <v>56</v>
      </c>
      <c r="B12952" s="1">
        <v>46154</v>
      </c>
      <c r="C12952" t="s">
        <v>162</v>
      </c>
      <c r="D12952" t="s">
        <v>71</v>
      </c>
      <c r="E12952" t="s">
        <v>48</v>
      </c>
      <c r="F12952" t="s">
        <v>25</v>
      </c>
      <c r="G12952">
        <v>1</v>
      </c>
      <c r="H12952">
        <v>12.2</v>
      </c>
      <c r="I12952" t="s">
        <v>213</v>
      </c>
      <c r="J12952" t="s">
        <v>107</v>
      </c>
      <c r="K12952">
        <v>6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 t="s">
        <v>83</v>
      </c>
      <c r="R12952" t="s">
        <v>83</v>
      </c>
      <c r="S12952" t="s">
        <v>83</v>
      </c>
      <c r="T12952" t="str">
        <f>_xlfn.XLOOKUP(A12952,MI_Match_Analysis!$A$2:$A$8,MI_Match_Analysis!$F$2:$F$8,"Not Found")</f>
        <v>Not Found</v>
      </c>
    </row>
    <row r="12953" spans="1:20" hidden="1" x14ac:dyDescent="0.3">
      <c r="A12953">
        <v>56</v>
      </c>
      <c r="B12953" s="1">
        <v>46154</v>
      </c>
      <c r="C12953" t="s">
        <v>162</v>
      </c>
      <c r="D12953" t="s">
        <v>71</v>
      </c>
      <c r="E12953" t="s">
        <v>48</v>
      </c>
      <c r="F12953" t="s">
        <v>25</v>
      </c>
      <c r="G12953">
        <v>1</v>
      </c>
      <c r="H12953">
        <v>12.3</v>
      </c>
      <c r="I12953" t="s">
        <v>213</v>
      </c>
      <c r="J12953" t="s">
        <v>107</v>
      </c>
      <c r="K12953">
        <v>1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 t="s">
        <v>83</v>
      </c>
      <c r="R12953" t="s">
        <v>83</v>
      </c>
      <c r="S12953" t="s">
        <v>83</v>
      </c>
      <c r="T12953" t="str">
        <f>_xlfn.XLOOKUP(A12953,MI_Match_Analysis!$A$2:$A$8,MI_Match_Analysis!$F$2:$F$8,"Not Found")</f>
        <v>Not Found</v>
      </c>
    </row>
    <row r="12954" spans="1:20" hidden="1" x14ac:dyDescent="0.3">
      <c r="A12954">
        <v>56</v>
      </c>
      <c r="B12954" s="1">
        <v>46154</v>
      </c>
      <c r="C12954" t="s">
        <v>162</v>
      </c>
      <c r="D12954" t="s">
        <v>71</v>
      </c>
      <c r="E12954" t="s">
        <v>48</v>
      </c>
      <c r="F12954" t="s">
        <v>25</v>
      </c>
      <c r="G12954">
        <v>1</v>
      </c>
      <c r="H12954">
        <v>12.4</v>
      </c>
      <c r="I12954" t="s">
        <v>218</v>
      </c>
      <c r="J12954" t="s">
        <v>107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 t="s">
        <v>83</v>
      </c>
      <c r="R12954" t="s">
        <v>83</v>
      </c>
      <c r="S12954" t="s">
        <v>83</v>
      </c>
      <c r="T12954" t="str">
        <f>_xlfn.XLOOKUP(A12954,MI_Match_Analysis!$A$2:$A$8,MI_Match_Analysis!$F$2:$F$8,"Not Found")</f>
        <v>Not Found</v>
      </c>
    </row>
    <row r="12955" spans="1:20" hidden="1" x14ac:dyDescent="0.3">
      <c r="A12955">
        <v>56</v>
      </c>
      <c r="B12955" s="1">
        <v>46154</v>
      </c>
      <c r="C12955" t="s">
        <v>162</v>
      </c>
      <c r="D12955" t="s">
        <v>71</v>
      </c>
      <c r="E12955" t="s">
        <v>48</v>
      </c>
      <c r="F12955" t="s">
        <v>25</v>
      </c>
      <c r="G12955">
        <v>1</v>
      </c>
      <c r="H12955">
        <v>12.5</v>
      </c>
      <c r="I12955" t="s">
        <v>213</v>
      </c>
      <c r="J12955" t="s">
        <v>107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 t="s">
        <v>83</v>
      </c>
      <c r="R12955" t="s">
        <v>83</v>
      </c>
      <c r="S12955" t="s">
        <v>83</v>
      </c>
      <c r="T12955" t="str">
        <f>_xlfn.XLOOKUP(A12955,MI_Match_Analysis!$A$2:$A$8,MI_Match_Analysis!$F$2:$F$8,"Not Found")</f>
        <v>Not Found</v>
      </c>
    </row>
    <row r="12956" spans="1:20" hidden="1" x14ac:dyDescent="0.3">
      <c r="A12956">
        <v>56</v>
      </c>
      <c r="B12956" s="1">
        <v>46154</v>
      </c>
      <c r="C12956" t="s">
        <v>162</v>
      </c>
      <c r="D12956" t="s">
        <v>71</v>
      </c>
      <c r="E12956" t="s">
        <v>48</v>
      </c>
      <c r="F12956" t="s">
        <v>25</v>
      </c>
      <c r="G12956">
        <v>1</v>
      </c>
      <c r="H12956">
        <v>12.6</v>
      </c>
      <c r="I12956" t="s">
        <v>213</v>
      </c>
      <c r="J12956" t="s">
        <v>107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 t="s">
        <v>83</v>
      </c>
      <c r="R12956" t="s">
        <v>83</v>
      </c>
      <c r="S12956" t="s">
        <v>83</v>
      </c>
      <c r="T12956" t="str">
        <f>_xlfn.XLOOKUP(A12956,MI_Match_Analysis!$A$2:$A$8,MI_Match_Analysis!$F$2:$F$8,"Not Found")</f>
        <v>Not Found</v>
      </c>
    </row>
    <row r="12957" spans="1:20" hidden="1" x14ac:dyDescent="0.3">
      <c r="A12957">
        <v>56</v>
      </c>
      <c r="B12957" s="1">
        <v>46154</v>
      </c>
      <c r="C12957" t="s">
        <v>162</v>
      </c>
      <c r="D12957" t="s">
        <v>71</v>
      </c>
      <c r="E12957" t="s">
        <v>48</v>
      </c>
      <c r="F12957" t="s">
        <v>25</v>
      </c>
      <c r="G12957">
        <v>1</v>
      </c>
      <c r="H12957">
        <v>13.1</v>
      </c>
      <c r="I12957" t="s">
        <v>218</v>
      </c>
      <c r="J12957" t="s">
        <v>96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 t="s">
        <v>83</v>
      </c>
      <c r="R12957" t="s">
        <v>83</v>
      </c>
      <c r="S12957" t="s">
        <v>83</v>
      </c>
      <c r="T12957" t="str">
        <f>_xlfn.XLOOKUP(A12957,MI_Match_Analysis!$A$2:$A$8,MI_Match_Analysis!$F$2:$F$8,"Not Found")</f>
        <v>Not Found</v>
      </c>
    </row>
    <row r="12958" spans="1:20" hidden="1" x14ac:dyDescent="0.3">
      <c r="A12958">
        <v>56</v>
      </c>
      <c r="B12958" s="1">
        <v>46154</v>
      </c>
      <c r="C12958" t="s">
        <v>162</v>
      </c>
      <c r="D12958" t="s">
        <v>71</v>
      </c>
      <c r="E12958" t="s">
        <v>48</v>
      </c>
      <c r="F12958" t="s">
        <v>25</v>
      </c>
      <c r="G12958">
        <v>1</v>
      </c>
      <c r="H12958">
        <v>13.2</v>
      </c>
      <c r="I12958" t="s">
        <v>213</v>
      </c>
      <c r="J12958" t="s">
        <v>96</v>
      </c>
      <c r="K12958">
        <v>4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 t="s">
        <v>83</v>
      </c>
      <c r="R12958" t="s">
        <v>83</v>
      </c>
      <c r="S12958" t="s">
        <v>83</v>
      </c>
      <c r="T12958" t="str">
        <f>_xlfn.XLOOKUP(A12958,MI_Match_Analysis!$A$2:$A$8,MI_Match_Analysis!$F$2:$F$8,"Not Found")</f>
        <v>Not Found</v>
      </c>
    </row>
    <row r="12959" spans="1:20" hidden="1" x14ac:dyDescent="0.3">
      <c r="A12959">
        <v>56</v>
      </c>
      <c r="B12959" s="1">
        <v>46154</v>
      </c>
      <c r="C12959" t="s">
        <v>162</v>
      </c>
      <c r="D12959" t="s">
        <v>71</v>
      </c>
      <c r="E12959" t="s">
        <v>48</v>
      </c>
      <c r="F12959" t="s">
        <v>25</v>
      </c>
      <c r="G12959">
        <v>1</v>
      </c>
      <c r="H12959">
        <v>13.3</v>
      </c>
      <c r="I12959" t="s">
        <v>213</v>
      </c>
      <c r="J12959" t="s">
        <v>96</v>
      </c>
      <c r="K12959">
        <v>2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 t="s">
        <v>83</v>
      </c>
      <c r="R12959" t="s">
        <v>83</v>
      </c>
      <c r="S12959" t="s">
        <v>83</v>
      </c>
      <c r="T12959" t="str">
        <f>_xlfn.XLOOKUP(A12959,MI_Match_Analysis!$A$2:$A$8,MI_Match_Analysis!$F$2:$F$8,"Not Found")</f>
        <v>Not Found</v>
      </c>
    </row>
    <row r="12960" spans="1:20" hidden="1" x14ac:dyDescent="0.3">
      <c r="A12960">
        <v>56</v>
      </c>
      <c r="B12960" s="1">
        <v>46154</v>
      </c>
      <c r="C12960" t="s">
        <v>162</v>
      </c>
      <c r="D12960" t="s">
        <v>71</v>
      </c>
      <c r="E12960" t="s">
        <v>48</v>
      </c>
      <c r="F12960" t="s">
        <v>25</v>
      </c>
      <c r="G12960">
        <v>1</v>
      </c>
      <c r="H12960">
        <v>13.4</v>
      </c>
      <c r="I12960" t="s">
        <v>213</v>
      </c>
      <c r="J12960" t="s">
        <v>96</v>
      </c>
      <c r="K12960">
        <v>1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 t="s">
        <v>83</v>
      </c>
      <c r="R12960" t="s">
        <v>83</v>
      </c>
      <c r="S12960" t="s">
        <v>83</v>
      </c>
      <c r="T12960" t="str">
        <f>_xlfn.XLOOKUP(A12960,MI_Match_Analysis!$A$2:$A$8,MI_Match_Analysis!$F$2:$F$8,"Not Found")</f>
        <v>Not Found</v>
      </c>
    </row>
    <row r="12961" spans="1:20" hidden="1" x14ac:dyDescent="0.3">
      <c r="A12961">
        <v>56</v>
      </c>
      <c r="B12961" s="1">
        <v>46154</v>
      </c>
      <c r="C12961" t="s">
        <v>162</v>
      </c>
      <c r="D12961" t="s">
        <v>71</v>
      </c>
      <c r="E12961" t="s">
        <v>48</v>
      </c>
      <c r="F12961" t="s">
        <v>25</v>
      </c>
      <c r="G12961">
        <v>1</v>
      </c>
      <c r="H12961">
        <v>13.5</v>
      </c>
      <c r="I12961" t="s">
        <v>218</v>
      </c>
      <c r="J12961" t="s">
        <v>96</v>
      </c>
      <c r="K12961">
        <v>4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 t="s">
        <v>83</v>
      </c>
      <c r="R12961" t="s">
        <v>83</v>
      </c>
      <c r="S12961" t="s">
        <v>83</v>
      </c>
      <c r="T12961" t="str">
        <f>_xlfn.XLOOKUP(A12961,MI_Match_Analysis!$A$2:$A$8,MI_Match_Analysis!$F$2:$F$8,"Not Found")</f>
        <v>Not Found</v>
      </c>
    </row>
    <row r="12962" spans="1:20" hidden="1" x14ac:dyDescent="0.3">
      <c r="A12962">
        <v>56</v>
      </c>
      <c r="B12962" s="1">
        <v>46154</v>
      </c>
      <c r="C12962" t="s">
        <v>162</v>
      </c>
      <c r="D12962" t="s">
        <v>71</v>
      </c>
      <c r="E12962" t="s">
        <v>48</v>
      </c>
      <c r="F12962" t="s">
        <v>25</v>
      </c>
      <c r="G12962">
        <v>1</v>
      </c>
      <c r="H12962">
        <v>13.6</v>
      </c>
      <c r="I12962" t="s">
        <v>218</v>
      </c>
      <c r="J12962" t="s">
        <v>96</v>
      </c>
      <c r="K12962">
        <v>1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 t="s">
        <v>83</v>
      </c>
      <c r="R12962" t="s">
        <v>83</v>
      </c>
      <c r="S12962" t="s">
        <v>83</v>
      </c>
      <c r="T12962" t="str">
        <f>_xlfn.XLOOKUP(A12962,MI_Match_Analysis!$A$2:$A$8,MI_Match_Analysis!$F$2:$F$8,"Not Found")</f>
        <v>Not Found</v>
      </c>
    </row>
    <row r="12963" spans="1:20" hidden="1" x14ac:dyDescent="0.3">
      <c r="A12963">
        <v>56</v>
      </c>
      <c r="B12963" s="1">
        <v>46154</v>
      </c>
      <c r="C12963" t="s">
        <v>162</v>
      </c>
      <c r="D12963" t="s">
        <v>71</v>
      </c>
      <c r="E12963" t="s">
        <v>48</v>
      </c>
      <c r="F12963" t="s">
        <v>25</v>
      </c>
      <c r="G12963">
        <v>1</v>
      </c>
      <c r="H12963">
        <v>14.1</v>
      </c>
      <c r="I12963" t="s">
        <v>218</v>
      </c>
      <c r="J12963" t="s">
        <v>294</v>
      </c>
      <c r="K12963">
        <v>4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 t="s">
        <v>83</v>
      </c>
      <c r="R12963" t="s">
        <v>83</v>
      </c>
      <c r="S12963" t="s">
        <v>83</v>
      </c>
      <c r="T12963" t="str">
        <f>_xlfn.XLOOKUP(A12963,MI_Match_Analysis!$A$2:$A$8,MI_Match_Analysis!$F$2:$F$8,"Not Found")</f>
        <v>Not Found</v>
      </c>
    </row>
    <row r="12964" spans="1:20" hidden="1" x14ac:dyDescent="0.3">
      <c r="A12964">
        <v>56</v>
      </c>
      <c r="B12964" s="1">
        <v>46154</v>
      </c>
      <c r="C12964" t="s">
        <v>162</v>
      </c>
      <c r="D12964" t="s">
        <v>71</v>
      </c>
      <c r="E12964" t="s">
        <v>48</v>
      </c>
      <c r="F12964" t="s">
        <v>25</v>
      </c>
      <c r="G12964">
        <v>1</v>
      </c>
      <c r="H12964">
        <v>14.2</v>
      </c>
      <c r="I12964" t="s">
        <v>218</v>
      </c>
      <c r="J12964" t="s">
        <v>294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 t="s">
        <v>83</v>
      </c>
      <c r="R12964" t="s">
        <v>83</v>
      </c>
      <c r="S12964" t="s">
        <v>83</v>
      </c>
      <c r="T12964" t="str">
        <f>_xlfn.XLOOKUP(A12964,MI_Match_Analysis!$A$2:$A$8,MI_Match_Analysis!$F$2:$F$8,"Not Found")</f>
        <v>Not Found</v>
      </c>
    </row>
    <row r="12965" spans="1:20" hidden="1" x14ac:dyDescent="0.3">
      <c r="A12965">
        <v>56</v>
      </c>
      <c r="B12965" s="1">
        <v>46154</v>
      </c>
      <c r="C12965" t="s">
        <v>162</v>
      </c>
      <c r="D12965" t="s">
        <v>71</v>
      </c>
      <c r="E12965" t="s">
        <v>48</v>
      </c>
      <c r="F12965" t="s">
        <v>25</v>
      </c>
      <c r="G12965">
        <v>1</v>
      </c>
      <c r="H12965">
        <v>14.3</v>
      </c>
      <c r="I12965" t="s">
        <v>218</v>
      </c>
      <c r="J12965" t="s">
        <v>294</v>
      </c>
      <c r="K12965">
        <v>1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 t="s">
        <v>83</v>
      </c>
      <c r="R12965" t="s">
        <v>83</v>
      </c>
      <c r="S12965" t="s">
        <v>83</v>
      </c>
      <c r="T12965" t="str">
        <f>_xlfn.XLOOKUP(A12965,MI_Match_Analysis!$A$2:$A$8,MI_Match_Analysis!$F$2:$F$8,"Not Found")</f>
        <v>Not Found</v>
      </c>
    </row>
    <row r="12966" spans="1:20" hidden="1" x14ac:dyDescent="0.3">
      <c r="A12966">
        <v>56</v>
      </c>
      <c r="B12966" s="1">
        <v>46154</v>
      </c>
      <c r="C12966" t="s">
        <v>162</v>
      </c>
      <c r="D12966" t="s">
        <v>71</v>
      </c>
      <c r="E12966" t="s">
        <v>48</v>
      </c>
      <c r="F12966" t="s">
        <v>25</v>
      </c>
      <c r="G12966">
        <v>1</v>
      </c>
      <c r="H12966">
        <v>14.4</v>
      </c>
      <c r="I12966" t="s">
        <v>213</v>
      </c>
      <c r="J12966" t="s">
        <v>294</v>
      </c>
      <c r="K12966">
        <v>1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 t="s">
        <v>83</v>
      </c>
      <c r="R12966" t="s">
        <v>83</v>
      </c>
      <c r="S12966" t="s">
        <v>83</v>
      </c>
      <c r="T12966" t="str">
        <f>_xlfn.XLOOKUP(A12966,MI_Match_Analysis!$A$2:$A$8,MI_Match_Analysis!$F$2:$F$8,"Not Found")</f>
        <v>Not Found</v>
      </c>
    </row>
    <row r="12967" spans="1:20" hidden="1" x14ac:dyDescent="0.3">
      <c r="A12967">
        <v>56</v>
      </c>
      <c r="B12967" s="1">
        <v>46154</v>
      </c>
      <c r="C12967" t="s">
        <v>162</v>
      </c>
      <c r="D12967" t="s">
        <v>71</v>
      </c>
      <c r="E12967" t="s">
        <v>48</v>
      </c>
      <c r="F12967" t="s">
        <v>25</v>
      </c>
      <c r="G12967">
        <v>1</v>
      </c>
      <c r="H12967">
        <v>14.5</v>
      </c>
      <c r="I12967" t="s">
        <v>218</v>
      </c>
      <c r="J12967" t="s">
        <v>294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 t="s">
        <v>83</v>
      </c>
      <c r="R12967" t="s">
        <v>83</v>
      </c>
      <c r="S12967" t="s">
        <v>83</v>
      </c>
      <c r="T12967" t="str">
        <f>_xlfn.XLOOKUP(A12967,MI_Match_Analysis!$A$2:$A$8,MI_Match_Analysis!$F$2:$F$8,"Not Found")</f>
        <v>Not Found</v>
      </c>
    </row>
    <row r="12968" spans="1:20" hidden="1" x14ac:dyDescent="0.3">
      <c r="A12968">
        <v>56</v>
      </c>
      <c r="B12968" s="1">
        <v>46154</v>
      </c>
      <c r="C12968" t="s">
        <v>162</v>
      </c>
      <c r="D12968" t="s">
        <v>71</v>
      </c>
      <c r="E12968" t="s">
        <v>48</v>
      </c>
      <c r="F12968" t="s">
        <v>25</v>
      </c>
      <c r="G12968">
        <v>1</v>
      </c>
      <c r="H12968">
        <v>14.6</v>
      </c>
      <c r="I12968" t="s">
        <v>218</v>
      </c>
      <c r="J12968" t="s">
        <v>294</v>
      </c>
      <c r="K12968">
        <v>1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 t="s">
        <v>83</v>
      </c>
      <c r="R12968" t="s">
        <v>83</v>
      </c>
      <c r="S12968" t="s">
        <v>83</v>
      </c>
      <c r="T12968" t="str">
        <f>_xlfn.XLOOKUP(A12968,MI_Match_Analysis!$A$2:$A$8,MI_Match_Analysis!$F$2:$F$8,"Not Found")</f>
        <v>Not Found</v>
      </c>
    </row>
    <row r="12969" spans="1:20" hidden="1" x14ac:dyDescent="0.3">
      <c r="A12969">
        <v>56</v>
      </c>
      <c r="B12969" s="1">
        <v>46154</v>
      </c>
      <c r="C12969" t="s">
        <v>162</v>
      </c>
      <c r="D12969" t="s">
        <v>71</v>
      </c>
      <c r="E12969" t="s">
        <v>48</v>
      </c>
      <c r="F12969" t="s">
        <v>25</v>
      </c>
      <c r="G12969">
        <v>1</v>
      </c>
      <c r="H12969">
        <v>15.1</v>
      </c>
      <c r="I12969" t="s">
        <v>218</v>
      </c>
      <c r="J12969" t="s">
        <v>120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 t="s">
        <v>83</v>
      </c>
      <c r="R12969" t="s">
        <v>83</v>
      </c>
      <c r="S12969" t="s">
        <v>83</v>
      </c>
      <c r="T12969" t="str">
        <f>_xlfn.XLOOKUP(A12969,MI_Match_Analysis!$A$2:$A$8,MI_Match_Analysis!$F$2:$F$8,"Not Found")</f>
        <v>Not Found</v>
      </c>
    </row>
    <row r="12970" spans="1:20" hidden="1" x14ac:dyDescent="0.3">
      <c r="A12970">
        <v>56</v>
      </c>
      <c r="B12970" s="1">
        <v>46154</v>
      </c>
      <c r="C12970" t="s">
        <v>162</v>
      </c>
      <c r="D12970" t="s">
        <v>71</v>
      </c>
      <c r="E12970" t="s">
        <v>48</v>
      </c>
      <c r="F12970" t="s">
        <v>25</v>
      </c>
      <c r="G12970">
        <v>1</v>
      </c>
      <c r="H12970">
        <v>15.2</v>
      </c>
      <c r="I12970" t="s">
        <v>213</v>
      </c>
      <c r="J12970" t="s">
        <v>120</v>
      </c>
      <c r="K12970">
        <v>4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 t="s">
        <v>83</v>
      </c>
      <c r="R12970" t="s">
        <v>83</v>
      </c>
      <c r="S12970" t="s">
        <v>83</v>
      </c>
      <c r="T12970" t="str">
        <f>_xlfn.XLOOKUP(A12970,MI_Match_Analysis!$A$2:$A$8,MI_Match_Analysis!$F$2:$F$8,"Not Found")</f>
        <v>Not Found</v>
      </c>
    </row>
    <row r="12971" spans="1:20" hidden="1" x14ac:dyDescent="0.3">
      <c r="A12971">
        <v>56</v>
      </c>
      <c r="B12971" s="1">
        <v>46154</v>
      </c>
      <c r="C12971" t="s">
        <v>162</v>
      </c>
      <c r="D12971" t="s">
        <v>71</v>
      </c>
      <c r="E12971" t="s">
        <v>48</v>
      </c>
      <c r="F12971" t="s">
        <v>25</v>
      </c>
      <c r="G12971">
        <v>1</v>
      </c>
      <c r="H12971">
        <v>15.3</v>
      </c>
      <c r="I12971" t="s">
        <v>213</v>
      </c>
      <c r="J12971" t="s">
        <v>120</v>
      </c>
      <c r="K12971">
        <v>1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 t="s">
        <v>83</v>
      </c>
      <c r="R12971" t="s">
        <v>83</v>
      </c>
      <c r="S12971" t="s">
        <v>83</v>
      </c>
      <c r="T12971" t="str">
        <f>_xlfn.XLOOKUP(A12971,MI_Match_Analysis!$A$2:$A$8,MI_Match_Analysis!$F$2:$F$8,"Not Found")</f>
        <v>Not Found</v>
      </c>
    </row>
    <row r="12972" spans="1:20" hidden="1" x14ac:dyDescent="0.3">
      <c r="A12972">
        <v>56</v>
      </c>
      <c r="B12972" s="1">
        <v>46154</v>
      </c>
      <c r="C12972" t="s">
        <v>162</v>
      </c>
      <c r="D12972" t="s">
        <v>71</v>
      </c>
      <c r="E12972" t="s">
        <v>48</v>
      </c>
      <c r="F12972" t="s">
        <v>25</v>
      </c>
      <c r="G12972">
        <v>1</v>
      </c>
      <c r="H12972">
        <v>15.4</v>
      </c>
      <c r="I12972" t="s">
        <v>218</v>
      </c>
      <c r="J12972" t="s">
        <v>120</v>
      </c>
      <c r="K12972">
        <v>2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 t="s">
        <v>83</v>
      </c>
      <c r="R12972" t="s">
        <v>83</v>
      </c>
      <c r="S12972" t="s">
        <v>83</v>
      </c>
      <c r="T12972" t="str">
        <f>_xlfn.XLOOKUP(A12972,MI_Match_Analysis!$A$2:$A$8,MI_Match_Analysis!$F$2:$F$8,"Not Found")</f>
        <v>Not Found</v>
      </c>
    </row>
    <row r="12973" spans="1:20" hidden="1" x14ac:dyDescent="0.3">
      <c r="A12973">
        <v>56</v>
      </c>
      <c r="B12973" s="1">
        <v>46154</v>
      </c>
      <c r="C12973" t="s">
        <v>162</v>
      </c>
      <c r="D12973" t="s">
        <v>71</v>
      </c>
      <c r="E12973" t="s">
        <v>48</v>
      </c>
      <c r="F12973" t="s">
        <v>25</v>
      </c>
      <c r="G12973">
        <v>1</v>
      </c>
      <c r="H12973">
        <v>15.5</v>
      </c>
      <c r="I12973" t="s">
        <v>218</v>
      </c>
      <c r="J12973" t="s">
        <v>120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 t="s">
        <v>83</v>
      </c>
      <c r="R12973" t="s">
        <v>83</v>
      </c>
      <c r="S12973" t="s">
        <v>83</v>
      </c>
      <c r="T12973" t="str">
        <f>_xlfn.XLOOKUP(A12973,MI_Match_Analysis!$A$2:$A$8,MI_Match_Analysis!$F$2:$F$8,"Not Found")</f>
        <v>Not Found</v>
      </c>
    </row>
    <row r="12974" spans="1:20" hidden="1" x14ac:dyDescent="0.3">
      <c r="A12974">
        <v>56</v>
      </c>
      <c r="B12974" s="1">
        <v>46154</v>
      </c>
      <c r="C12974" t="s">
        <v>162</v>
      </c>
      <c r="D12974" t="s">
        <v>71</v>
      </c>
      <c r="E12974" t="s">
        <v>48</v>
      </c>
      <c r="F12974" t="s">
        <v>25</v>
      </c>
      <c r="G12974">
        <v>1</v>
      </c>
      <c r="H12974">
        <v>15.6</v>
      </c>
      <c r="I12974" t="s">
        <v>218</v>
      </c>
      <c r="J12974" t="s">
        <v>120</v>
      </c>
      <c r="K12974">
        <v>1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 t="s">
        <v>83</v>
      </c>
      <c r="R12974" t="s">
        <v>83</v>
      </c>
      <c r="S12974" t="s">
        <v>83</v>
      </c>
      <c r="T12974" t="str">
        <f>_xlfn.XLOOKUP(A12974,MI_Match_Analysis!$A$2:$A$8,MI_Match_Analysis!$F$2:$F$8,"Not Found")</f>
        <v>Not Found</v>
      </c>
    </row>
    <row r="12975" spans="1:20" hidden="1" x14ac:dyDescent="0.3">
      <c r="A12975">
        <v>56</v>
      </c>
      <c r="B12975" s="1">
        <v>46154</v>
      </c>
      <c r="C12975" t="s">
        <v>162</v>
      </c>
      <c r="D12975" t="s">
        <v>71</v>
      </c>
      <c r="E12975" t="s">
        <v>48</v>
      </c>
      <c r="F12975" t="s">
        <v>25</v>
      </c>
      <c r="G12975">
        <v>1</v>
      </c>
      <c r="H12975">
        <v>16.100000000000001</v>
      </c>
      <c r="I12975" t="s">
        <v>218</v>
      </c>
      <c r="J12975" t="s">
        <v>107</v>
      </c>
      <c r="K12975">
        <v>1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 t="s">
        <v>83</v>
      </c>
      <c r="R12975" t="s">
        <v>83</v>
      </c>
      <c r="S12975" t="s">
        <v>83</v>
      </c>
      <c r="T12975" t="str">
        <f>_xlfn.XLOOKUP(A12975,MI_Match_Analysis!$A$2:$A$8,MI_Match_Analysis!$F$2:$F$8,"Not Found")</f>
        <v>Not Found</v>
      </c>
    </row>
    <row r="12976" spans="1:20" hidden="1" x14ac:dyDescent="0.3">
      <c r="A12976">
        <v>56</v>
      </c>
      <c r="B12976" s="1">
        <v>46154</v>
      </c>
      <c r="C12976" t="s">
        <v>162</v>
      </c>
      <c r="D12976" t="s">
        <v>71</v>
      </c>
      <c r="E12976" t="s">
        <v>48</v>
      </c>
      <c r="F12976" t="s">
        <v>25</v>
      </c>
      <c r="G12976">
        <v>1</v>
      </c>
      <c r="H12976">
        <v>16.2</v>
      </c>
      <c r="I12976" t="s">
        <v>213</v>
      </c>
      <c r="J12976" t="s">
        <v>107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 t="s">
        <v>165</v>
      </c>
      <c r="R12976" t="s">
        <v>213</v>
      </c>
      <c r="S12976" t="s">
        <v>106</v>
      </c>
      <c r="T12976" t="str">
        <f>_xlfn.XLOOKUP(A12976,MI_Match_Analysis!$A$2:$A$8,MI_Match_Analysis!$F$2:$F$8,"Not Found")</f>
        <v>Not Found</v>
      </c>
    </row>
    <row r="12977" spans="1:20" hidden="1" x14ac:dyDescent="0.3">
      <c r="A12977">
        <v>56</v>
      </c>
      <c r="B12977" s="1">
        <v>46154</v>
      </c>
      <c r="C12977" t="s">
        <v>162</v>
      </c>
      <c r="D12977" t="s">
        <v>71</v>
      </c>
      <c r="E12977" t="s">
        <v>48</v>
      </c>
      <c r="F12977" t="s">
        <v>25</v>
      </c>
      <c r="G12977">
        <v>1</v>
      </c>
      <c r="H12977">
        <v>16.3</v>
      </c>
      <c r="I12977" t="s">
        <v>290</v>
      </c>
      <c r="J12977" t="s">
        <v>107</v>
      </c>
      <c r="K12977">
        <v>2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 t="s">
        <v>83</v>
      </c>
      <c r="R12977" t="s">
        <v>83</v>
      </c>
      <c r="S12977" t="s">
        <v>83</v>
      </c>
      <c r="T12977" t="str">
        <f>_xlfn.XLOOKUP(A12977,MI_Match_Analysis!$A$2:$A$8,MI_Match_Analysis!$F$2:$F$8,"Not Found")</f>
        <v>Not Found</v>
      </c>
    </row>
    <row r="12978" spans="1:20" hidden="1" x14ac:dyDescent="0.3">
      <c r="A12978">
        <v>56</v>
      </c>
      <c r="B12978" s="1">
        <v>46154</v>
      </c>
      <c r="C12978" t="s">
        <v>162</v>
      </c>
      <c r="D12978" t="s">
        <v>71</v>
      </c>
      <c r="E12978" t="s">
        <v>48</v>
      </c>
      <c r="F12978" t="s">
        <v>25</v>
      </c>
      <c r="G12978">
        <v>1</v>
      </c>
      <c r="H12978">
        <v>16.399999999999999</v>
      </c>
      <c r="I12978" t="s">
        <v>290</v>
      </c>
      <c r="J12978" t="s">
        <v>107</v>
      </c>
      <c r="K12978">
        <v>1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 t="s">
        <v>83</v>
      </c>
      <c r="R12978" t="s">
        <v>83</v>
      </c>
      <c r="S12978" t="s">
        <v>83</v>
      </c>
      <c r="T12978" t="str">
        <f>_xlfn.XLOOKUP(A12978,MI_Match_Analysis!$A$2:$A$8,MI_Match_Analysis!$F$2:$F$8,"Not Found")</f>
        <v>Not Found</v>
      </c>
    </row>
    <row r="12979" spans="1:20" hidden="1" x14ac:dyDescent="0.3">
      <c r="A12979">
        <v>56</v>
      </c>
      <c r="B12979" s="1">
        <v>46154</v>
      </c>
      <c r="C12979" t="s">
        <v>162</v>
      </c>
      <c r="D12979" t="s">
        <v>71</v>
      </c>
      <c r="E12979" t="s">
        <v>48</v>
      </c>
      <c r="F12979" t="s">
        <v>25</v>
      </c>
      <c r="G12979">
        <v>1</v>
      </c>
      <c r="H12979">
        <v>16.5</v>
      </c>
      <c r="I12979" t="s">
        <v>218</v>
      </c>
      <c r="J12979" t="s">
        <v>107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 t="s">
        <v>83</v>
      </c>
      <c r="R12979" t="s">
        <v>83</v>
      </c>
      <c r="S12979" t="s">
        <v>83</v>
      </c>
      <c r="T12979" t="str">
        <f>_xlfn.XLOOKUP(A12979,MI_Match_Analysis!$A$2:$A$8,MI_Match_Analysis!$F$2:$F$8,"Not Found")</f>
        <v>Not Found</v>
      </c>
    </row>
    <row r="12980" spans="1:20" hidden="1" x14ac:dyDescent="0.3">
      <c r="A12980">
        <v>56</v>
      </c>
      <c r="B12980" s="1">
        <v>46154</v>
      </c>
      <c r="C12980" t="s">
        <v>162</v>
      </c>
      <c r="D12980" t="s">
        <v>71</v>
      </c>
      <c r="E12980" t="s">
        <v>48</v>
      </c>
      <c r="F12980" t="s">
        <v>25</v>
      </c>
      <c r="G12980">
        <v>1</v>
      </c>
      <c r="H12980">
        <v>16.600000000000001</v>
      </c>
      <c r="I12980" t="s">
        <v>218</v>
      </c>
      <c r="J12980" t="s">
        <v>107</v>
      </c>
      <c r="K12980">
        <v>0</v>
      </c>
      <c r="L12980">
        <v>1</v>
      </c>
      <c r="M12980">
        <v>1</v>
      </c>
      <c r="N12980">
        <v>0</v>
      </c>
      <c r="O12980">
        <v>0</v>
      </c>
      <c r="P12980">
        <v>0</v>
      </c>
      <c r="Q12980" t="s">
        <v>83</v>
      </c>
      <c r="R12980" t="s">
        <v>83</v>
      </c>
      <c r="S12980" t="s">
        <v>83</v>
      </c>
      <c r="T12980" t="str">
        <f>_xlfn.XLOOKUP(A12980,MI_Match_Analysis!$A$2:$A$8,MI_Match_Analysis!$F$2:$F$8,"Not Found")</f>
        <v>Not Found</v>
      </c>
    </row>
    <row r="12981" spans="1:20" hidden="1" x14ac:dyDescent="0.3">
      <c r="A12981">
        <v>56</v>
      </c>
      <c r="B12981" s="1">
        <v>46154</v>
      </c>
      <c r="C12981" t="s">
        <v>162</v>
      </c>
      <c r="D12981" t="s">
        <v>71</v>
      </c>
      <c r="E12981" t="s">
        <v>48</v>
      </c>
      <c r="F12981" t="s">
        <v>25</v>
      </c>
      <c r="G12981">
        <v>1</v>
      </c>
      <c r="H12981">
        <v>16.600000000000001</v>
      </c>
      <c r="I12981" t="s">
        <v>218</v>
      </c>
      <c r="J12981" t="s">
        <v>107</v>
      </c>
      <c r="K12981">
        <v>4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 t="s">
        <v>83</v>
      </c>
      <c r="R12981" t="s">
        <v>83</v>
      </c>
      <c r="S12981" t="s">
        <v>83</v>
      </c>
      <c r="T12981" t="str">
        <f>_xlfn.XLOOKUP(A12981,MI_Match_Analysis!$A$2:$A$8,MI_Match_Analysis!$F$2:$F$8,"Not Found")</f>
        <v>Not Found</v>
      </c>
    </row>
    <row r="12982" spans="1:20" hidden="1" x14ac:dyDescent="0.3">
      <c r="A12982">
        <v>56</v>
      </c>
      <c r="B12982" s="1">
        <v>46154</v>
      </c>
      <c r="C12982" t="s">
        <v>162</v>
      </c>
      <c r="D12982" t="s">
        <v>71</v>
      </c>
      <c r="E12982" t="s">
        <v>48</v>
      </c>
      <c r="F12982" t="s">
        <v>25</v>
      </c>
      <c r="G12982">
        <v>1</v>
      </c>
      <c r="H12982">
        <v>17.100000000000001</v>
      </c>
      <c r="I12982" t="s">
        <v>290</v>
      </c>
      <c r="J12982" t="s">
        <v>106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 t="s">
        <v>83</v>
      </c>
      <c r="R12982" t="s">
        <v>83</v>
      </c>
      <c r="S12982" t="s">
        <v>83</v>
      </c>
      <c r="T12982" t="str">
        <f>_xlfn.XLOOKUP(A12982,MI_Match_Analysis!$A$2:$A$8,MI_Match_Analysis!$F$2:$F$8,"Not Found")</f>
        <v>Not Found</v>
      </c>
    </row>
    <row r="12983" spans="1:20" hidden="1" x14ac:dyDescent="0.3">
      <c r="A12983">
        <v>56</v>
      </c>
      <c r="B12983" s="1">
        <v>46154</v>
      </c>
      <c r="C12983" t="s">
        <v>162</v>
      </c>
      <c r="D12983" t="s">
        <v>71</v>
      </c>
      <c r="E12983" t="s">
        <v>48</v>
      </c>
      <c r="F12983" t="s">
        <v>25</v>
      </c>
      <c r="G12983">
        <v>1</v>
      </c>
      <c r="H12983">
        <v>17.2</v>
      </c>
      <c r="I12983" t="s">
        <v>290</v>
      </c>
      <c r="J12983" t="s">
        <v>106</v>
      </c>
      <c r="K12983">
        <v>1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 t="s">
        <v>83</v>
      </c>
      <c r="R12983" t="s">
        <v>83</v>
      </c>
      <c r="S12983" t="s">
        <v>83</v>
      </c>
      <c r="T12983" t="str">
        <f>_xlfn.XLOOKUP(A12983,MI_Match_Analysis!$A$2:$A$8,MI_Match_Analysis!$F$2:$F$8,"Not Found")</f>
        <v>Not Found</v>
      </c>
    </row>
    <row r="12984" spans="1:20" hidden="1" x14ac:dyDescent="0.3">
      <c r="A12984">
        <v>56</v>
      </c>
      <c r="B12984" s="1">
        <v>46154</v>
      </c>
      <c r="C12984" t="s">
        <v>162</v>
      </c>
      <c r="D12984" t="s">
        <v>71</v>
      </c>
      <c r="E12984" t="s">
        <v>48</v>
      </c>
      <c r="F12984" t="s">
        <v>25</v>
      </c>
      <c r="G12984">
        <v>1</v>
      </c>
      <c r="H12984">
        <v>17.3</v>
      </c>
      <c r="I12984" t="s">
        <v>218</v>
      </c>
      <c r="J12984" t="s">
        <v>106</v>
      </c>
      <c r="K12984">
        <v>4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 t="s">
        <v>83</v>
      </c>
      <c r="R12984" t="s">
        <v>83</v>
      </c>
      <c r="S12984" t="s">
        <v>83</v>
      </c>
      <c r="T12984" t="str">
        <f>_xlfn.XLOOKUP(A12984,MI_Match_Analysis!$A$2:$A$8,MI_Match_Analysis!$F$2:$F$8,"Not Found")</f>
        <v>Not Found</v>
      </c>
    </row>
    <row r="12985" spans="1:20" hidden="1" x14ac:dyDescent="0.3">
      <c r="A12985">
        <v>56</v>
      </c>
      <c r="B12985" s="1">
        <v>46154</v>
      </c>
      <c r="C12985" t="s">
        <v>162</v>
      </c>
      <c r="D12985" t="s">
        <v>71</v>
      </c>
      <c r="E12985" t="s">
        <v>48</v>
      </c>
      <c r="F12985" t="s">
        <v>25</v>
      </c>
      <c r="G12985">
        <v>1</v>
      </c>
      <c r="H12985">
        <v>17.399999999999999</v>
      </c>
      <c r="I12985" t="s">
        <v>218</v>
      </c>
      <c r="J12985" t="s">
        <v>106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 t="s">
        <v>83</v>
      </c>
      <c r="R12985" t="s">
        <v>83</v>
      </c>
      <c r="S12985" t="s">
        <v>83</v>
      </c>
      <c r="T12985" t="str">
        <f>_xlfn.XLOOKUP(A12985,MI_Match_Analysis!$A$2:$A$8,MI_Match_Analysis!$F$2:$F$8,"Not Found")</f>
        <v>Not Found</v>
      </c>
    </row>
    <row r="12986" spans="1:20" hidden="1" x14ac:dyDescent="0.3">
      <c r="A12986">
        <v>56</v>
      </c>
      <c r="B12986" s="1">
        <v>46154</v>
      </c>
      <c r="C12986" t="s">
        <v>162</v>
      </c>
      <c r="D12986" t="s">
        <v>71</v>
      </c>
      <c r="E12986" t="s">
        <v>48</v>
      </c>
      <c r="F12986" t="s">
        <v>25</v>
      </c>
      <c r="G12986">
        <v>1</v>
      </c>
      <c r="H12986">
        <v>17.5</v>
      </c>
      <c r="I12986" t="s">
        <v>218</v>
      </c>
      <c r="J12986" t="s">
        <v>106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 t="s">
        <v>83</v>
      </c>
      <c r="R12986" t="s">
        <v>83</v>
      </c>
      <c r="S12986" t="s">
        <v>83</v>
      </c>
      <c r="T12986" t="str">
        <f>_xlfn.XLOOKUP(A12986,MI_Match_Analysis!$A$2:$A$8,MI_Match_Analysis!$F$2:$F$8,"Not Found")</f>
        <v>Not Found</v>
      </c>
    </row>
    <row r="12987" spans="1:20" hidden="1" x14ac:dyDescent="0.3">
      <c r="A12987">
        <v>56</v>
      </c>
      <c r="B12987" s="1">
        <v>46154</v>
      </c>
      <c r="C12987" t="s">
        <v>162</v>
      </c>
      <c r="D12987" t="s">
        <v>71</v>
      </c>
      <c r="E12987" t="s">
        <v>48</v>
      </c>
      <c r="F12987" t="s">
        <v>25</v>
      </c>
      <c r="G12987">
        <v>1</v>
      </c>
      <c r="H12987">
        <v>17.600000000000001</v>
      </c>
      <c r="I12987" t="s">
        <v>290</v>
      </c>
      <c r="J12987" t="s">
        <v>106</v>
      </c>
      <c r="K12987">
        <v>1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 t="s">
        <v>83</v>
      </c>
      <c r="R12987" t="s">
        <v>83</v>
      </c>
      <c r="S12987" t="s">
        <v>83</v>
      </c>
      <c r="T12987" t="str">
        <f>_xlfn.XLOOKUP(A12987,MI_Match_Analysis!$A$2:$A$8,MI_Match_Analysis!$F$2:$F$8,"Not Found")</f>
        <v>Not Found</v>
      </c>
    </row>
    <row r="12988" spans="1:20" hidden="1" x14ac:dyDescent="0.3">
      <c r="A12988">
        <v>56</v>
      </c>
      <c r="B12988" s="1">
        <v>46154</v>
      </c>
      <c r="C12988" t="s">
        <v>162</v>
      </c>
      <c r="D12988" t="s">
        <v>71</v>
      </c>
      <c r="E12988" t="s">
        <v>48</v>
      </c>
      <c r="F12988" t="s">
        <v>25</v>
      </c>
      <c r="G12988">
        <v>1</v>
      </c>
      <c r="H12988">
        <v>18.100000000000001</v>
      </c>
      <c r="I12988" t="s">
        <v>290</v>
      </c>
      <c r="J12988" t="s">
        <v>120</v>
      </c>
      <c r="K12988">
        <v>1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 t="s">
        <v>83</v>
      </c>
      <c r="R12988" t="s">
        <v>83</v>
      </c>
      <c r="S12988" t="s">
        <v>83</v>
      </c>
      <c r="T12988" t="str">
        <f>_xlfn.XLOOKUP(A12988,MI_Match_Analysis!$A$2:$A$8,MI_Match_Analysis!$F$2:$F$8,"Not Found")</f>
        <v>Not Found</v>
      </c>
    </row>
    <row r="12989" spans="1:20" hidden="1" x14ac:dyDescent="0.3">
      <c r="A12989">
        <v>56</v>
      </c>
      <c r="B12989" s="1">
        <v>46154</v>
      </c>
      <c r="C12989" t="s">
        <v>162</v>
      </c>
      <c r="D12989" t="s">
        <v>71</v>
      </c>
      <c r="E12989" t="s">
        <v>48</v>
      </c>
      <c r="F12989" t="s">
        <v>25</v>
      </c>
      <c r="G12989">
        <v>1</v>
      </c>
      <c r="H12989">
        <v>18.2</v>
      </c>
      <c r="I12989" t="s">
        <v>218</v>
      </c>
      <c r="J12989" t="s">
        <v>120</v>
      </c>
      <c r="K12989">
        <v>4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 t="s">
        <v>83</v>
      </c>
      <c r="R12989" t="s">
        <v>83</v>
      </c>
      <c r="S12989" t="s">
        <v>83</v>
      </c>
      <c r="T12989" t="str">
        <f>_xlfn.XLOOKUP(A12989,MI_Match_Analysis!$A$2:$A$8,MI_Match_Analysis!$F$2:$F$8,"Not Found")</f>
        <v>Not Found</v>
      </c>
    </row>
    <row r="12990" spans="1:20" hidden="1" x14ac:dyDescent="0.3">
      <c r="A12990">
        <v>56</v>
      </c>
      <c r="B12990" s="1">
        <v>46154</v>
      </c>
      <c r="C12990" t="s">
        <v>162</v>
      </c>
      <c r="D12990" t="s">
        <v>71</v>
      </c>
      <c r="E12990" t="s">
        <v>48</v>
      </c>
      <c r="F12990" t="s">
        <v>25</v>
      </c>
      <c r="G12990">
        <v>1</v>
      </c>
      <c r="H12990">
        <v>18.3</v>
      </c>
      <c r="I12990" t="s">
        <v>218</v>
      </c>
      <c r="J12990" t="s">
        <v>120</v>
      </c>
      <c r="K12990">
        <v>1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 t="s">
        <v>83</v>
      </c>
      <c r="R12990" t="s">
        <v>83</v>
      </c>
      <c r="S12990" t="s">
        <v>83</v>
      </c>
      <c r="T12990" t="str">
        <f>_xlfn.XLOOKUP(A12990,MI_Match_Analysis!$A$2:$A$8,MI_Match_Analysis!$F$2:$F$8,"Not Found")</f>
        <v>Not Found</v>
      </c>
    </row>
    <row r="12991" spans="1:20" hidden="1" x14ac:dyDescent="0.3">
      <c r="A12991">
        <v>56</v>
      </c>
      <c r="B12991" s="1">
        <v>46154</v>
      </c>
      <c r="C12991" t="s">
        <v>162</v>
      </c>
      <c r="D12991" t="s">
        <v>71</v>
      </c>
      <c r="E12991" t="s">
        <v>48</v>
      </c>
      <c r="F12991" t="s">
        <v>25</v>
      </c>
      <c r="G12991">
        <v>1</v>
      </c>
      <c r="H12991">
        <v>18.399999999999999</v>
      </c>
      <c r="I12991" t="s">
        <v>290</v>
      </c>
      <c r="J12991" t="s">
        <v>120</v>
      </c>
      <c r="K12991">
        <v>0</v>
      </c>
      <c r="L12991">
        <v>1</v>
      </c>
      <c r="M12991">
        <v>1</v>
      </c>
      <c r="N12991">
        <v>0</v>
      </c>
      <c r="O12991">
        <v>0</v>
      </c>
      <c r="P12991">
        <v>0</v>
      </c>
      <c r="Q12991" t="s">
        <v>83</v>
      </c>
      <c r="R12991" t="s">
        <v>83</v>
      </c>
      <c r="S12991" t="s">
        <v>83</v>
      </c>
      <c r="T12991" t="str">
        <f>_xlfn.XLOOKUP(A12991,MI_Match_Analysis!$A$2:$A$8,MI_Match_Analysis!$F$2:$F$8,"Not Found")</f>
        <v>Not Found</v>
      </c>
    </row>
    <row r="12992" spans="1:20" hidden="1" x14ac:dyDescent="0.3">
      <c r="A12992">
        <v>56</v>
      </c>
      <c r="B12992" s="1">
        <v>46154</v>
      </c>
      <c r="C12992" t="s">
        <v>162</v>
      </c>
      <c r="D12992" t="s">
        <v>71</v>
      </c>
      <c r="E12992" t="s">
        <v>48</v>
      </c>
      <c r="F12992" t="s">
        <v>25</v>
      </c>
      <c r="G12992">
        <v>1</v>
      </c>
      <c r="H12992">
        <v>18.399999999999999</v>
      </c>
      <c r="I12992" t="s">
        <v>290</v>
      </c>
      <c r="J12992" t="s">
        <v>120</v>
      </c>
      <c r="K12992">
        <v>1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 t="s">
        <v>83</v>
      </c>
      <c r="R12992" t="s">
        <v>83</v>
      </c>
      <c r="S12992" t="s">
        <v>83</v>
      </c>
      <c r="T12992" t="str">
        <f>_xlfn.XLOOKUP(A12992,MI_Match_Analysis!$A$2:$A$8,MI_Match_Analysis!$F$2:$F$8,"Not Found")</f>
        <v>Not Found</v>
      </c>
    </row>
    <row r="12993" spans="1:20" hidden="1" x14ac:dyDescent="0.3">
      <c r="A12993">
        <v>56</v>
      </c>
      <c r="B12993" s="1">
        <v>46154</v>
      </c>
      <c r="C12993" t="s">
        <v>162</v>
      </c>
      <c r="D12993" t="s">
        <v>71</v>
      </c>
      <c r="E12993" t="s">
        <v>48</v>
      </c>
      <c r="F12993" t="s">
        <v>25</v>
      </c>
      <c r="G12993">
        <v>1</v>
      </c>
      <c r="H12993">
        <v>18.5</v>
      </c>
      <c r="I12993" t="s">
        <v>218</v>
      </c>
      <c r="J12993" t="s">
        <v>120</v>
      </c>
      <c r="K12993">
        <v>4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 t="s">
        <v>83</v>
      </c>
      <c r="R12993" t="s">
        <v>83</v>
      </c>
      <c r="S12993" t="s">
        <v>83</v>
      </c>
      <c r="T12993" t="str">
        <f>_xlfn.XLOOKUP(A12993,MI_Match_Analysis!$A$2:$A$8,MI_Match_Analysis!$F$2:$F$8,"Not Found")</f>
        <v>Not Found</v>
      </c>
    </row>
    <row r="12994" spans="1:20" hidden="1" x14ac:dyDescent="0.3">
      <c r="A12994">
        <v>56</v>
      </c>
      <c r="B12994" s="1">
        <v>46154</v>
      </c>
      <c r="C12994" t="s">
        <v>162</v>
      </c>
      <c r="D12994" t="s">
        <v>71</v>
      </c>
      <c r="E12994" t="s">
        <v>48</v>
      </c>
      <c r="F12994" t="s">
        <v>25</v>
      </c>
      <c r="G12994">
        <v>1</v>
      </c>
      <c r="H12994">
        <v>18.600000000000001</v>
      </c>
      <c r="I12994" t="s">
        <v>218</v>
      </c>
      <c r="J12994" t="s">
        <v>120</v>
      </c>
      <c r="K12994">
        <v>6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 t="s">
        <v>83</v>
      </c>
      <c r="R12994" t="s">
        <v>83</v>
      </c>
      <c r="S12994" t="s">
        <v>83</v>
      </c>
      <c r="T12994" t="str">
        <f>_xlfn.XLOOKUP(A12994,MI_Match_Analysis!$A$2:$A$8,MI_Match_Analysis!$F$2:$F$8,"Not Found")</f>
        <v>Not Found</v>
      </c>
    </row>
    <row r="12995" spans="1:20" hidden="1" x14ac:dyDescent="0.3">
      <c r="A12995">
        <v>56</v>
      </c>
      <c r="B12995" s="1">
        <v>46154</v>
      </c>
      <c r="C12995" t="s">
        <v>162</v>
      </c>
      <c r="D12995" t="s">
        <v>71</v>
      </c>
      <c r="E12995" t="s">
        <v>48</v>
      </c>
      <c r="F12995" t="s">
        <v>25</v>
      </c>
      <c r="G12995">
        <v>1</v>
      </c>
      <c r="H12995">
        <v>19.100000000000001</v>
      </c>
      <c r="I12995" t="s">
        <v>290</v>
      </c>
      <c r="J12995" t="s">
        <v>107</v>
      </c>
      <c r="K12995">
        <v>2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 t="s">
        <v>83</v>
      </c>
      <c r="R12995" t="s">
        <v>83</v>
      </c>
      <c r="S12995" t="s">
        <v>83</v>
      </c>
      <c r="T12995" t="str">
        <f>_xlfn.XLOOKUP(A12995,MI_Match_Analysis!$A$2:$A$8,MI_Match_Analysis!$F$2:$F$8,"Not Found")</f>
        <v>Not Found</v>
      </c>
    </row>
    <row r="12996" spans="1:20" hidden="1" x14ac:dyDescent="0.3">
      <c r="A12996">
        <v>56</v>
      </c>
      <c r="B12996" s="1">
        <v>46154</v>
      </c>
      <c r="C12996" t="s">
        <v>162</v>
      </c>
      <c r="D12996" t="s">
        <v>71</v>
      </c>
      <c r="E12996" t="s">
        <v>48</v>
      </c>
      <c r="F12996" t="s">
        <v>25</v>
      </c>
      <c r="G12996">
        <v>1</v>
      </c>
      <c r="H12996">
        <v>19.2</v>
      </c>
      <c r="I12996" t="s">
        <v>290</v>
      </c>
      <c r="J12996" t="s">
        <v>107</v>
      </c>
      <c r="K12996">
        <v>0</v>
      </c>
      <c r="L12996">
        <v>1</v>
      </c>
      <c r="M12996">
        <v>1</v>
      </c>
      <c r="N12996">
        <v>0</v>
      </c>
      <c r="O12996">
        <v>0</v>
      </c>
      <c r="P12996">
        <v>0</v>
      </c>
      <c r="Q12996" t="s">
        <v>83</v>
      </c>
      <c r="R12996" t="s">
        <v>83</v>
      </c>
      <c r="S12996" t="s">
        <v>83</v>
      </c>
      <c r="T12996" t="str">
        <f>_xlfn.XLOOKUP(A12996,MI_Match_Analysis!$A$2:$A$8,MI_Match_Analysis!$F$2:$F$8,"Not Found")</f>
        <v>Not Found</v>
      </c>
    </row>
    <row r="12997" spans="1:20" hidden="1" x14ac:dyDescent="0.3">
      <c r="A12997">
        <v>56</v>
      </c>
      <c r="B12997" s="1">
        <v>46154</v>
      </c>
      <c r="C12997" t="s">
        <v>162</v>
      </c>
      <c r="D12997" t="s">
        <v>71</v>
      </c>
      <c r="E12997" t="s">
        <v>48</v>
      </c>
      <c r="F12997" t="s">
        <v>25</v>
      </c>
      <c r="G12997">
        <v>1</v>
      </c>
      <c r="H12997">
        <v>19.2</v>
      </c>
      <c r="I12997" t="s">
        <v>290</v>
      </c>
      <c r="J12997" t="s">
        <v>107</v>
      </c>
      <c r="K12997">
        <v>1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 t="s">
        <v>83</v>
      </c>
      <c r="R12997" t="s">
        <v>83</v>
      </c>
      <c r="S12997" t="s">
        <v>83</v>
      </c>
      <c r="T12997" t="str">
        <f>_xlfn.XLOOKUP(A12997,MI_Match_Analysis!$A$2:$A$8,MI_Match_Analysis!$F$2:$F$8,"Not Found")</f>
        <v>Not Found</v>
      </c>
    </row>
    <row r="12998" spans="1:20" hidden="1" x14ac:dyDescent="0.3">
      <c r="A12998">
        <v>56</v>
      </c>
      <c r="B12998" s="1">
        <v>46154</v>
      </c>
      <c r="C12998" t="s">
        <v>162</v>
      </c>
      <c r="D12998" t="s">
        <v>71</v>
      </c>
      <c r="E12998" t="s">
        <v>48</v>
      </c>
      <c r="F12998" t="s">
        <v>25</v>
      </c>
      <c r="G12998">
        <v>1</v>
      </c>
      <c r="H12998">
        <v>19.3</v>
      </c>
      <c r="I12998" t="s">
        <v>218</v>
      </c>
      <c r="J12998" t="s">
        <v>107</v>
      </c>
      <c r="K12998">
        <v>1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 t="s">
        <v>83</v>
      </c>
      <c r="R12998" t="s">
        <v>83</v>
      </c>
      <c r="S12998" t="s">
        <v>83</v>
      </c>
      <c r="T12998" t="str">
        <f>_xlfn.XLOOKUP(A12998,MI_Match_Analysis!$A$2:$A$8,MI_Match_Analysis!$F$2:$F$8,"Not Found")</f>
        <v>Not Found</v>
      </c>
    </row>
    <row r="12999" spans="1:20" hidden="1" x14ac:dyDescent="0.3">
      <c r="A12999">
        <v>56</v>
      </c>
      <c r="B12999" s="1">
        <v>46154</v>
      </c>
      <c r="C12999" t="s">
        <v>162</v>
      </c>
      <c r="D12999" t="s">
        <v>71</v>
      </c>
      <c r="E12999" t="s">
        <v>48</v>
      </c>
      <c r="F12999" t="s">
        <v>25</v>
      </c>
      <c r="G12999">
        <v>1</v>
      </c>
      <c r="H12999">
        <v>19.399999999999999</v>
      </c>
      <c r="I12999" t="s">
        <v>290</v>
      </c>
      <c r="J12999" t="s">
        <v>107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 t="s">
        <v>83</v>
      </c>
      <c r="R12999" t="s">
        <v>83</v>
      </c>
      <c r="S12999" t="s">
        <v>83</v>
      </c>
      <c r="T12999" t="str">
        <f>_xlfn.XLOOKUP(A12999,MI_Match_Analysis!$A$2:$A$8,MI_Match_Analysis!$F$2:$F$8,"Not Found")</f>
        <v>Not Found</v>
      </c>
    </row>
    <row r="13000" spans="1:20" hidden="1" x14ac:dyDescent="0.3">
      <c r="A13000">
        <v>56</v>
      </c>
      <c r="B13000" s="1">
        <v>46154</v>
      </c>
      <c r="C13000" t="s">
        <v>162</v>
      </c>
      <c r="D13000" t="s">
        <v>71</v>
      </c>
      <c r="E13000" t="s">
        <v>48</v>
      </c>
      <c r="F13000" t="s">
        <v>25</v>
      </c>
      <c r="G13000">
        <v>1</v>
      </c>
      <c r="H13000">
        <v>19.5</v>
      </c>
      <c r="I13000" t="s">
        <v>218</v>
      </c>
      <c r="J13000" t="s">
        <v>107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 t="s">
        <v>165</v>
      </c>
      <c r="R13000" t="s">
        <v>218</v>
      </c>
      <c r="S13000" t="s">
        <v>30</v>
      </c>
      <c r="T13000" t="str">
        <f>_xlfn.XLOOKUP(A13000,MI_Match_Analysis!$A$2:$A$8,MI_Match_Analysis!$F$2:$F$8,"Not Found")</f>
        <v>Not Found</v>
      </c>
    </row>
    <row r="13001" spans="1:20" hidden="1" x14ac:dyDescent="0.3">
      <c r="A13001">
        <v>56</v>
      </c>
      <c r="B13001" s="1">
        <v>46154</v>
      </c>
      <c r="C13001" t="s">
        <v>162</v>
      </c>
      <c r="D13001" t="s">
        <v>71</v>
      </c>
      <c r="E13001" t="s">
        <v>48</v>
      </c>
      <c r="F13001" t="s">
        <v>25</v>
      </c>
      <c r="G13001">
        <v>1</v>
      </c>
      <c r="H13001">
        <v>19.600000000000001</v>
      </c>
      <c r="I13001" t="s">
        <v>220</v>
      </c>
      <c r="J13001" t="s">
        <v>107</v>
      </c>
      <c r="K13001">
        <v>4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 t="s">
        <v>83</v>
      </c>
      <c r="R13001" t="s">
        <v>83</v>
      </c>
      <c r="S13001" t="s">
        <v>83</v>
      </c>
      <c r="T13001" t="str">
        <f>_xlfn.XLOOKUP(A13001,MI_Match_Analysis!$A$2:$A$8,MI_Match_Analysis!$F$2:$F$8,"Not Found")</f>
        <v>Not Found</v>
      </c>
    </row>
    <row r="13002" spans="1:20" hidden="1" x14ac:dyDescent="0.3">
      <c r="A13002">
        <v>56</v>
      </c>
      <c r="B13002" s="1">
        <v>46154</v>
      </c>
      <c r="C13002" t="s">
        <v>162</v>
      </c>
      <c r="D13002" t="s">
        <v>71</v>
      </c>
      <c r="E13002" t="s">
        <v>25</v>
      </c>
      <c r="F13002" t="s">
        <v>48</v>
      </c>
      <c r="G13002">
        <v>2</v>
      </c>
      <c r="H13002">
        <v>0.1</v>
      </c>
      <c r="I13002" t="s">
        <v>164</v>
      </c>
      <c r="J13002" t="s">
        <v>221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 t="s">
        <v>83</v>
      </c>
      <c r="R13002" t="s">
        <v>83</v>
      </c>
      <c r="S13002" t="s">
        <v>83</v>
      </c>
      <c r="T13002" t="str">
        <f>_xlfn.XLOOKUP(A13002,MI_Match_Analysis!$A$2:$A$8,MI_Match_Analysis!$F$2:$F$8,"Not Found")</f>
        <v>Not Found</v>
      </c>
    </row>
    <row r="13003" spans="1:20" hidden="1" x14ac:dyDescent="0.3">
      <c r="A13003">
        <v>56</v>
      </c>
      <c r="B13003" s="1">
        <v>46154</v>
      </c>
      <c r="C13003" t="s">
        <v>162</v>
      </c>
      <c r="D13003" t="s">
        <v>71</v>
      </c>
      <c r="E13003" t="s">
        <v>25</v>
      </c>
      <c r="F13003" t="s">
        <v>48</v>
      </c>
      <c r="G13003">
        <v>2</v>
      </c>
      <c r="H13003">
        <v>0.2</v>
      </c>
      <c r="I13003" t="s">
        <v>164</v>
      </c>
      <c r="J13003" t="s">
        <v>221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 t="s">
        <v>83</v>
      </c>
      <c r="R13003" t="s">
        <v>83</v>
      </c>
      <c r="S13003" t="s">
        <v>83</v>
      </c>
      <c r="T13003" t="str">
        <f>_xlfn.XLOOKUP(A13003,MI_Match_Analysis!$A$2:$A$8,MI_Match_Analysis!$F$2:$F$8,"Not Found")</f>
        <v>Not Found</v>
      </c>
    </row>
    <row r="13004" spans="1:20" hidden="1" x14ac:dyDescent="0.3">
      <c r="A13004">
        <v>56</v>
      </c>
      <c r="B13004" s="1">
        <v>46154</v>
      </c>
      <c r="C13004" t="s">
        <v>162</v>
      </c>
      <c r="D13004" t="s">
        <v>71</v>
      </c>
      <c r="E13004" t="s">
        <v>25</v>
      </c>
      <c r="F13004" t="s">
        <v>48</v>
      </c>
      <c r="G13004">
        <v>2</v>
      </c>
      <c r="H13004">
        <v>0.3</v>
      </c>
      <c r="I13004" t="s">
        <v>164</v>
      </c>
      <c r="J13004" t="s">
        <v>221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 t="s">
        <v>83</v>
      </c>
      <c r="R13004" t="s">
        <v>83</v>
      </c>
      <c r="S13004" t="s">
        <v>83</v>
      </c>
      <c r="T13004" t="str">
        <f>_xlfn.XLOOKUP(A13004,MI_Match_Analysis!$A$2:$A$8,MI_Match_Analysis!$F$2:$F$8,"Not Found")</f>
        <v>Not Found</v>
      </c>
    </row>
    <row r="13005" spans="1:20" hidden="1" x14ac:dyDescent="0.3">
      <c r="A13005">
        <v>56</v>
      </c>
      <c r="B13005" s="1">
        <v>46154</v>
      </c>
      <c r="C13005" t="s">
        <v>162</v>
      </c>
      <c r="D13005" t="s">
        <v>71</v>
      </c>
      <c r="E13005" t="s">
        <v>25</v>
      </c>
      <c r="F13005" t="s">
        <v>48</v>
      </c>
      <c r="G13005">
        <v>2</v>
      </c>
      <c r="H13005">
        <v>0.4</v>
      </c>
      <c r="I13005" t="s">
        <v>164</v>
      </c>
      <c r="J13005" t="s">
        <v>221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 t="s">
        <v>165</v>
      </c>
      <c r="R13005" t="s">
        <v>164</v>
      </c>
      <c r="S13005" t="s">
        <v>312</v>
      </c>
      <c r="T13005" t="str">
        <f>_xlfn.XLOOKUP(A13005,MI_Match_Analysis!$A$2:$A$8,MI_Match_Analysis!$F$2:$F$8,"Not Found")</f>
        <v>Not Found</v>
      </c>
    </row>
    <row r="13006" spans="1:20" hidden="1" x14ac:dyDescent="0.3">
      <c r="A13006">
        <v>56</v>
      </c>
      <c r="B13006" s="1">
        <v>46154</v>
      </c>
      <c r="C13006" t="s">
        <v>162</v>
      </c>
      <c r="D13006" t="s">
        <v>71</v>
      </c>
      <c r="E13006" t="s">
        <v>25</v>
      </c>
      <c r="F13006" t="s">
        <v>48</v>
      </c>
      <c r="G13006">
        <v>2</v>
      </c>
      <c r="H13006">
        <v>0.5</v>
      </c>
      <c r="I13006" t="s">
        <v>30</v>
      </c>
      <c r="J13006" t="s">
        <v>221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 t="s">
        <v>83</v>
      </c>
      <c r="R13006" t="s">
        <v>83</v>
      </c>
      <c r="S13006" t="s">
        <v>83</v>
      </c>
      <c r="T13006" t="str">
        <f>_xlfn.XLOOKUP(A13006,MI_Match_Analysis!$A$2:$A$8,MI_Match_Analysis!$F$2:$F$8,"Not Found")</f>
        <v>Not Found</v>
      </c>
    </row>
    <row r="13007" spans="1:20" hidden="1" x14ac:dyDescent="0.3">
      <c r="A13007">
        <v>56</v>
      </c>
      <c r="B13007" s="1">
        <v>46154</v>
      </c>
      <c r="C13007" t="s">
        <v>162</v>
      </c>
      <c r="D13007" t="s">
        <v>71</v>
      </c>
      <c r="E13007" t="s">
        <v>25</v>
      </c>
      <c r="F13007" t="s">
        <v>48</v>
      </c>
      <c r="G13007">
        <v>2</v>
      </c>
      <c r="H13007">
        <v>0.6</v>
      </c>
      <c r="I13007" t="s">
        <v>30</v>
      </c>
      <c r="J13007" t="s">
        <v>221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 t="s">
        <v>83</v>
      </c>
      <c r="R13007" t="s">
        <v>83</v>
      </c>
      <c r="S13007" t="s">
        <v>83</v>
      </c>
      <c r="T13007" t="str">
        <f>_xlfn.XLOOKUP(A13007,MI_Match_Analysis!$A$2:$A$8,MI_Match_Analysis!$F$2:$F$8,"Not Found")</f>
        <v>Not Found</v>
      </c>
    </row>
    <row r="13008" spans="1:20" hidden="1" x14ac:dyDescent="0.3">
      <c r="A13008">
        <v>56</v>
      </c>
      <c r="B13008" s="1">
        <v>46154</v>
      </c>
      <c r="C13008" t="s">
        <v>162</v>
      </c>
      <c r="D13008" t="s">
        <v>71</v>
      </c>
      <c r="E13008" t="s">
        <v>25</v>
      </c>
      <c r="F13008" t="s">
        <v>48</v>
      </c>
      <c r="G13008">
        <v>2</v>
      </c>
      <c r="H13008">
        <v>1.1000000000000001</v>
      </c>
      <c r="I13008" t="s">
        <v>95</v>
      </c>
      <c r="J13008" t="s">
        <v>117</v>
      </c>
      <c r="K13008">
        <v>6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 t="s">
        <v>83</v>
      </c>
      <c r="R13008" t="s">
        <v>83</v>
      </c>
      <c r="S13008" t="s">
        <v>83</v>
      </c>
      <c r="T13008" t="str">
        <f>_xlfn.XLOOKUP(A13008,MI_Match_Analysis!$A$2:$A$8,MI_Match_Analysis!$F$2:$F$8,"Not Found")</f>
        <v>Not Found</v>
      </c>
    </row>
    <row r="13009" spans="1:20" hidden="1" x14ac:dyDescent="0.3">
      <c r="A13009">
        <v>56</v>
      </c>
      <c r="B13009" s="1">
        <v>46154</v>
      </c>
      <c r="C13009" t="s">
        <v>162</v>
      </c>
      <c r="D13009" t="s">
        <v>71</v>
      </c>
      <c r="E13009" t="s">
        <v>25</v>
      </c>
      <c r="F13009" t="s">
        <v>48</v>
      </c>
      <c r="G13009">
        <v>2</v>
      </c>
      <c r="H13009">
        <v>1.2</v>
      </c>
      <c r="I13009" t="s">
        <v>95</v>
      </c>
      <c r="J13009" t="s">
        <v>117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 t="s">
        <v>83</v>
      </c>
      <c r="R13009" t="s">
        <v>83</v>
      </c>
      <c r="S13009" t="s">
        <v>83</v>
      </c>
      <c r="T13009" t="str">
        <f>_xlfn.XLOOKUP(A13009,MI_Match_Analysis!$A$2:$A$8,MI_Match_Analysis!$F$2:$F$8,"Not Found")</f>
        <v>Not Found</v>
      </c>
    </row>
    <row r="13010" spans="1:20" hidden="1" x14ac:dyDescent="0.3">
      <c r="A13010">
        <v>56</v>
      </c>
      <c r="B13010" s="1">
        <v>46154</v>
      </c>
      <c r="C13010" t="s">
        <v>162</v>
      </c>
      <c r="D13010" t="s">
        <v>71</v>
      </c>
      <c r="E13010" t="s">
        <v>25</v>
      </c>
      <c r="F13010" t="s">
        <v>48</v>
      </c>
      <c r="G13010">
        <v>2</v>
      </c>
      <c r="H13010">
        <v>1.3</v>
      </c>
      <c r="I13010" t="s">
        <v>95</v>
      </c>
      <c r="J13010" t="s">
        <v>117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 t="s">
        <v>83</v>
      </c>
      <c r="R13010" t="s">
        <v>83</v>
      </c>
      <c r="S13010" t="s">
        <v>83</v>
      </c>
      <c r="T13010" t="str">
        <f>_xlfn.XLOOKUP(A13010,MI_Match_Analysis!$A$2:$A$8,MI_Match_Analysis!$F$2:$F$8,"Not Found")</f>
        <v>Not Found</v>
      </c>
    </row>
    <row r="13011" spans="1:20" hidden="1" x14ac:dyDescent="0.3">
      <c r="A13011">
        <v>56</v>
      </c>
      <c r="B13011" s="1">
        <v>46154</v>
      </c>
      <c r="C13011" t="s">
        <v>162</v>
      </c>
      <c r="D13011" t="s">
        <v>71</v>
      </c>
      <c r="E13011" t="s">
        <v>25</v>
      </c>
      <c r="F13011" t="s">
        <v>48</v>
      </c>
      <c r="G13011">
        <v>2</v>
      </c>
      <c r="H13011">
        <v>1.4</v>
      </c>
      <c r="I13011" t="s">
        <v>95</v>
      </c>
      <c r="J13011" t="s">
        <v>117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 t="s">
        <v>167</v>
      </c>
      <c r="R13011" t="s">
        <v>95</v>
      </c>
      <c r="S13011" t="s">
        <v>83</v>
      </c>
      <c r="T13011" t="str">
        <f>_xlfn.XLOOKUP(A13011,MI_Match_Analysis!$A$2:$A$8,MI_Match_Analysis!$F$2:$F$8,"Not Found")</f>
        <v>Not Found</v>
      </c>
    </row>
    <row r="13012" spans="1:20" hidden="1" x14ac:dyDescent="0.3">
      <c r="A13012">
        <v>56</v>
      </c>
      <c r="B13012" s="1">
        <v>46154</v>
      </c>
      <c r="C13012" t="s">
        <v>162</v>
      </c>
      <c r="D13012" t="s">
        <v>71</v>
      </c>
      <c r="E13012" t="s">
        <v>25</v>
      </c>
      <c r="F13012" t="s">
        <v>48</v>
      </c>
      <c r="G13012">
        <v>2</v>
      </c>
      <c r="H13012">
        <v>1.5</v>
      </c>
      <c r="I13012" t="s">
        <v>311</v>
      </c>
      <c r="J13012" t="s">
        <v>117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 t="s">
        <v>83</v>
      </c>
      <c r="R13012" t="s">
        <v>83</v>
      </c>
      <c r="S13012" t="s">
        <v>83</v>
      </c>
      <c r="T13012" t="str">
        <f>_xlfn.XLOOKUP(A13012,MI_Match_Analysis!$A$2:$A$8,MI_Match_Analysis!$F$2:$F$8,"Not Found")</f>
        <v>Not Found</v>
      </c>
    </row>
    <row r="13013" spans="1:20" hidden="1" x14ac:dyDescent="0.3">
      <c r="A13013">
        <v>56</v>
      </c>
      <c r="B13013" s="1">
        <v>46154</v>
      </c>
      <c r="C13013" t="s">
        <v>162</v>
      </c>
      <c r="D13013" t="s">
        <v>71</v>
      </c>
      <c r="E13013" t="s">
        <v>25</v>
      </c>
      <c r="F13013" t="s">
        <v>48</v>
      </c>
      <c r="G13013">
        <v>2</v>
      </c>
      <c r="H13013">
        <v>1.6</v>
      </c>
      <c r="I13013" t="s">
        <v>30</v>
      </c>
      <c r="J13013" t="s">
        <v>117</v>
      </c>
      <c r="K13013">
        <v>6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 t="s">
        <v>83</v>
      </c>
      <c r="R13013" t="s">
        <v>83</v>
      </c>
      <c r="S13013" t="s">
        <v>83</v>
      </c>
      <c r="T13013" t="str">
        <f>_xlfn.XLOOKUP(A13013,MI_Match_Analysis!$A$2:$A$8,MI_Match_Analysis!$F$2:$F$8,"Not Found")</f>
        <v>Not Found</v>
      </c>
    </row>
    <row r="13014" spans="1:20" hidden="1" x14ac:dyDescent="0.3">
      <c r="A13014">
        <v>56</v>
      </c>
      <c r="B13014" s="1">
        <v>46154</v>
      </c>
      <c r="C13014" t="s">
        <v>162</v>
      </c>
      <c r="D13014" t="s">
        <v>71</v>
      </c>
      <c r="E13014" t="s">
        <v>25</v>
      </c>
      <c r="F13014" t="s">
        <v>48</v>
      </c>
      <c r="G13014">
        <v>2</v>
      </c>
      <c r="H13014">
        <v>2.1</v>
      </c>
      <c r="I13014" t="s">
        <v>311</v>
      </c>
      <c r="J13014" t="s">
        <v>221</v>
      </c>
      <c r="K13014">
        <v>4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 t="s">
        <v>83</v>
      </c>
      <c r="R13014" t="s">
        <v>83</v>
      </c>
      <c r="S13014" t="s">
        <v>83</v>
      </c>
      <c r="T13014" t="str">
        <f>_xlfn.XLOOKUP(A13014,MI_Match_Analysis!$A$2:$A$8,MI_Match_Analysis!$F$2:$F$8,"Not Found")</f>
        <v>Not Found</v>
      </c>
    </row>
    <row r="13015" spans="1:20" hidden="1" x14ac:dyDescent="0.3">
      <c r="A13015">
        <v>56</v>
      </c>
      <c r="B13015" s="1">
        <v>46154</v>
      </c>
      <c r="C13015" t="s">
        <v>162</v>
      </c>
      <c r="D13015" t="s">
        <v>71</v>
      </c>
      <c r="E13015" t="s">
        <v>25</v>
      </c>
      <c r="F13015" t="s">
        <v>48</v>
      </c>
      <c r="G13015">
        <v>2</v>
      </c>
      <c r="H13015">
        <v>2.2000000000000002</v>
      </c>
      <c r="I13015" t="s">
        <v>311</v>
      </c>
      <c r="J13015" t="s">
        <v>221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 t="s">
        <v>83</v>
      </c>
      <c r="R13015" t="s">
        <v>83</v>
      </c>
      <c r="S13015" t="s">
        <v>83</v>
      </c>
      <c r="T13015" t="str">
        <f>_xlfn.XLOOKUP(A13015,MI_Match_Analysis!$A$2:$A$8,MI_Match_Analysis!$F$2:$F$8,"Not Found")</f>
        <v>Not Found</v>
      </c>
    </row>
    <row r="13016" spans="1:20" hidden="1" x14ac:dyDescent="0.3">
      <c r="A13016">
        <v>56</v>
      </c>
      <c r="B13016" s="1">
        <v>46154</v>
      </c>
      <c r="C13016" t="s">
        <v>162</v>
      </c>
      <c r="D13016" t="s">
        <v>71</v>
      </c>
      <c r="E13016" t="s">
        <v>25</v>
      </c>
      <c r="F13016" t="s">
        <v>48</v>
      </c>
      <c r="G13016">
        <v>2</v>
      </c>
      <c r="H13016">
        <v>2.2999999999999998</v>
      </c>
      <c r="I13016" t="s">
        <v>311</v>
      </c>
      <c r="J13016" t="s">
        <v>221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 t="s">
        <v>83</v>
      </c>
      <c r="R13016" t="s">
        <v>83</v>
      </c>
      <c r="S13016" t="s">
        <v>83</v>
      </c>
      <c r="T13016" t="str">
        <f>_xlfn.XLOOKUP(A13016,MI_Match_Analysis!$A$2:$A$8,MI_Match_Analysis!$F$2:$F$8,"Not Found")</f>
        <v>Not Found</v>
      </c>
    </row>
    <row r="13017" spans="1:20" hidden="1" x14ac:dyDescent="0.3">
      <c r="A13017">
        <v>56</v>
      </c>
      <c r="B13017" s="1">
        <v>46154</v>
      </c>
      <c r="C13017" t="s">
        <v>162</v>
      </c>
      <c r="D13017" t="s">
        <v>71</v>
      </c>
      <c r="E13017" t="s">
        <v>25</v>
      </c>
      <c r="F13017" t="s">
        <v>48</v>
      </c>
      <c r="G13017">
        <v>2</v>
      </c>
      <c r="H13017">
        <v>2.4</v>
      </c>
      <c r="I13017" t="s">
        <v>30</v>
      </c>
      <c r="J13017" t="s">
        <v>221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 t="s">
        <v>83</v>
      </c>
      <c r="R13017" t="s">
        <v>83</v>
      </c>
      <c r="S13017" t="s">
        <v>83</v>
      </c>
      <c r="T13017" t="str">
        <f>_xlfn.XLOOKUP(A13017,MI_Match_Analysis!$A$2:$A$8,MI_Match_Analysis!$F$2:$F$8,"Not Found")</f>
        <v>Not Found</v>
      </c>
    </row>
    <row r="13018" spans="1:20" hidden="1" x14ac:dyDescent="0.3">
      <c r="A13018">
        <v>56</v>
      </c>
      <c r="B13018" s="1">
        <v>46154</v>
      </c>
      <c r="C13018" t="s">
        <v>162</v>
      </c>
      <c r="D13018" t="s">
        <v>71</v>
      </c>
      <c r="E13018" t="s">
        <v>25</v>
      </c>
      <c r="F13018" t="s">
        <v>48</v>
      </c>
      <c r="G13018">
        <v>2</v>
      </c>
      <c r="H13018">
        <v>2.5</v>
      </c>
      <c r="I13018" t="s">
        <v>30</v>
      </c>
      <c r="J13018" t="s">
        <v>221</v>
      </c>
      <c r="K13018">
        <v>4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 t="s">
        <v>83</v>
      </c>
      <c r="R13018" t="s">
        <v>83</v>
      </c>
      <c r="S13018" t="s">
        <v>83</v>
      </c>
      <c r="T13018" t="str">
        <f>_xlfn.XLOOKUP(A13018,MI_Match_Analysis!$A$2:$A$8,MI_Match_Analysis!$F$2:$F$8,"Not Found")</f>
        <v>Not Found</v>
      </c>
    </row>
    <row r="13019" spans="1:20" hidden="1" x14ac:dyDescent="0.3">
      <c r="A13019">
        <v>56</v>
      </c>
      <c r="B13019" s="1">
        <v>46154</v>
      </c>
      <c r="C13019" t="s">
        <v>162</v>
      </c>
      <c r="D13019" t="s">
        <v>71</v>
      </c>
      <c r="E13019" t="s">
        <v>25</v>
      </c>
      <c r="F13019" t="s">
        <v>48</v>
      </c>
      <c r="G13019">
        <v>2</v>
      </c>
      <c r="H13019">
        <v>2.6</v>
      </c>
      <c r="I13019" t="s">
        <v>30</v>
      </c>
      <c r="J13019" t="s">
        <v>221</v>
      </c>
      <c r="K13019">
        <v>1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 t="s">
        <v>83</v>
      </c>
      <c r="R13019" t="s">
        <v>83</v>
      </c>
      <c r="S13019" t="s">
        <v>83</v>
      </c>
      <c r="T13019" t="str">
        <f>_xlfn.XLOOKUP(A13019,MI_Match_Analysis!$A$2:$A$8,MI_Match_Analysis!$F$2:$F$8,"Not Found")</f>
        <v>Not Found</v>
      </c>
    </row>
    <row r="13020" spans="1:20" hidden="1" x14ac:dyDescent="0.3">
      <c r="A13020">
        <v>56</v>
      </c>
      <c r="B13020" s="1">
        <v>46154</v>
      </c>
      <c r="C13020" t="s">
        <v>162</v>
      </c>
      <c r="D13020" t="s">
        <v>71</v>
      </c>
      <c r="E13020" t="s">
        <v>25</v>
      </c>
      <c r="F13020" t="s">
        <v>48</v>
      </c>
      <c r="G13020">
        <v>2</v>
      </c>
      <c r="H13020">
        <v>3.1</v>
      </c>
      <c r="I13020" t="s">
        <v>30</v>
      </c>
      <c r="J13020" t="s">
        <v>117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 t="s">
        <v>165</v>
      </c>
      <c r="R13020" t="s">
        <v>30</v>
      </c>
      <c r="S13020" t="s">
        <v>101</v>
      </c>
      <c r="T13020" t="str">
        <f>_xlfn.XLOOKUP(A13020,MI_Match_Analysis!$A$2:$A$8,MI_Match_Analysis!$F$2:$F$8,"Not Found")</f>
        <v>Not Found</v>
      </c>
    </row>
    <row r="13021" spans="1:20" hidden="1" x14ac:dyDescent="0.3">
      <c r="A13021">
        <v>56</v>
      </c>
      <c r="B13021" s="1">
        <v>46154</v>
      </c>
      <c r="C13021" t="s">
        <v>162</v>
      </c>
      <c r="D13021" t="s">
        <v>71</v>
      </c>
      <c r="E13021" t="s">
        <v>25</v>
      </c>
      <c r="F13021" t="s">
        <v>48</v>
      </c>
      <c r="G13021">
        <v>2</v>
      </c>
      <c r="H13021">
        <v>3.2</v>
      </c>
      <c r="I13021" t="s">
        <v>170</v>
      </c>
      <c r="J13021" t="s">
        <v>117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 t="s">
        <v>83</v>
      </c>
      <c r="R13021" t="s">
        <v>83</v>
      </c>
      <c r="S13021" t="s">
        <v>83</v>
      </c>
      <c r="T13021" t="str">
        <f>_xlfn.XLOOKUP(A13021,MI_Match_Analysis!$A$2:$A$8,MI_Match_Analysis!$F$2:$F$8,"Not Found")</f>
        <v>Not Found</v>
      </c>
    </row>
    <row r="13022" spans="1:20" hidden="1" x14ac:dyDescent="0.3">
      <c r="A13022">
        <v>56</v>
      </c>
      <c r="B13022" s="1">
        <v>46154</v>
      </c>
      <c r="C13022" t="s">
        <v>162</v>
      </c>
      <c r="D13022" t="s">
        <v>71</v>
      </c>
      <c r="E13022" t="s">
        <v>25</v>
      </c>
      <c r="F13022" t="s">
        <v>48</v>
      </c>
      <c r="G13022">
        <v>2</v>
      </c>
      <c r="H13022">
        <v>3.3</v>
      </c>
      <c r="I13022" t="s">
        <v>311</v>
      </c>
      <c r="J13022" t="s">
        <v>117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 t="s">
        <v>83</v>
      </c>
      <c r="R13022" t="s">
        <v>83</v>
      </c>
      <c r="S13022" t="s">
        <v>83</v>
      </c>
      <c r="T13022" t="str">
        <f>_xlfn.XLOOKUP(A13022,MI_Match_Analysis!$A$2:$A$8,MI_Match_Analysis!$F$2:$F$8,"Not Found")</f>
        <v>Not Found</v>
      </c>
    </row>
    <row r="13023" spans="1:20" hidden="1" x14ac:dyDescent="0.3">
      <c r="A13023">
        <v>56</v>
      </c>
      <c r="B13023" s="1">
        <v>46154</v>
      </c>
      <c r="C13023" t="s">
        <v>162</v>
      </c>
      <c r="D13023" t="s">
        <v>71</v>
      </c>
      <c r="E13023" t="s">
        <v>25</v>
      </c>
      <c r="F13023" t="s">
        <v>48</v>
      </c>
      <c r="G13023">
        <v>2</v>
      </c>
      <c r="H13023">
        <v>3.4</v>
      </c>
      <c r="I13023" t="s">
        <v>170</v>
      </c>
      <c r="J13023" t="s">
        <v>117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 t="s">
        <v>83</v>
      </c>
      <c r="R13023" t="s">
        <v>83</v>
      </c>
      <c r="S13023" t="s">
        <v>83</v>
      </c>
      <c r="T13023" t="str">
        <f>_xlfn.XLOOKUP(A13023,MI_Match_Analysis!$A$2:$A$8,MI_Match_Analysis!$F$2:$F$8,"Not Found")</f>
        <v>Not Found</v>
      </c>
    </row>
    <row r="13024" spans="1:20" hidden="1" x14ac:dyDescent="0.3">
      <c r="A13024">
        <v>56</v>
      </c>
      <c r="B13024" s="1">
        <v>46154</v>
      </c>
      <c r="C13024" t="s">
        <v>162</v>
      </c>
      <c r="D13024" t="s">
        <v>71</v>
      </c>
      <c r="E13024" t="s">
        <v>25</v>
      </c>
      <c r="F13024" t="s">
        <v>48</v>
      </c>
      <c r="G13024">
        <v>2</v>
      </c>
      <c r="H13024">
        <v>3.5</v>
      </c>
      <c r="I13024" t="s">
        <v>170</v>
      </c>
      <c r="J13024" t="s">
        <v>117</v>
      </c>
      <c r="K13024">
        <v>4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 t="s">
        <v>83</v>
      </c>
      <c r="R13024" t="s">
        <v>83</v>
      </c>
      <c r="S13024" t="s">
        <v>83</v>
      </c>
      <c r="T13024" t="str">
        <f>_xlfn.XLOOKUP(A13024,MI_Match_Analysis!$A$2:$A$8,MI_Match_Analysis!$F$2:$F$8,"Not Found")</f>
        <v>Not Found</v>
      </c>
    </row>
    <row r="13025" spans="1:20" hidden="1" x14ac:dyDescent="0.3">
      <c r="A13025">
        <v>56</v>
      </c>
      <c r="B13025" s="1">
        <v>46154</v>
      </c>
      <c r="C13025" t="s">
        <v>162</v>
      </c>
      <c r="D13025" t="s">
        <v>71</v>
      </c>
      <c r="E13025" t="s">
        <v>25</v>
      </c>
      <c r="F13025" t="s">
        <v>48</v>
      </c>
      <c r="G13025">
        <v>2</v>
      </c>
      <c r="H13025">
        <v>3.6</v>
      </c>
      <c r="I13025" t="s">
        <v>170</v>
      </c>
      <c r="J13025" t="s">
        <v>117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 t="s">
        <v>83</v>
      </c>
      <c r="R13025" t="s">
        <v>83</v>
      </c>
      <c r="S13025" t="s">
        <v>83</v>
      </c>
      <c r="T13025" t="str">
        <f>_xlfn.XLOOKUP(A13025,MI_Match_Analysis!$A$2:$A$8,MI_Match_Analysis!$F$2:$F$8,"Not Found")</f>
        <v>Not Found</v>
      </c>
    </row>
    <row r="13026" spans="1:20" hidden="1" x14ac:dyDescent="0.3">
      <c r="A13026">
        <v>56</v>
      </c>
      <c r="B13026" s="1">
        <v>46154</v>
      </c>
      <c r="C13026" t="s">
        <v>162</v>
      </c>
      <c r="D13026" t="s">
        <v>71</v>
      </c>
      <c r="E13026" t="s">
        <v>25</v>
      </c>
      <c r="F13026" t="s">
        <v>48</v>
      </c>
      <c r="G13026">
        <v>2</v>
      </c>
      <c r="H13026">
        <v>4.0999999999999996</v>
      </c>
      <c r="I13026" t="s">
        <v>311</v>
      </c>
      <c r="J13026" t="s">
        <v>221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 t="s">
        <v>83</v>
      </c>
      <c r="R13026" t="s">
        <v>83</v>
      </c>
      <c r="S13026" t="s">
        <v>83</v>
      </c>
      <c r="T13026" t="str">
        <f>_xlfn.XLOOKUP(A13026,MI_Match_Analysis!$A$2:$A$8,MI_Match_Analysis!$F$2:$F$8,"Not Found")</f>
        <v>Not Found</v>
      </c>
    </row>
    <row r="13027" spans="1:20" hidden="1" x14ac:dyDescent="0.3">
      <c r="A13027">
        <v>56</v>
      </c>
      <c r="B13027" s="1">
        <v>46154</v>
      </c>
      <c r="C13027" t="s">
        <v>162</v>
      </c>
      <c r="D13027" t="s">
        <v>71</v>
      </c>
      <c r="E13027" t="s">
        <v>25</v>
      </c>
      <c r="F13027" t="s">
        <v>48</v>
      </c>
      <c r="G13027">
        <v>2</v>
      </c>
      <c r="H13027">
        <v>4.2</v>
      </c>
      <c r="I13027" t="s">
        <v>311</v>
      </c>
      <c r="J13027" t="s">
        <v>221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 t="s">
        <v>83</v>
      </c>
      <c r="R13027" t="s">
        <v>83</v>
      </c>
      <c r="S13027" t="s">
        <v>83</v>
      </c>
      <c r="T13027" t="str">
        <f>_xlfn.XLOOKUP(A13027,MI_Match_Analysis!$A$2:$A$8,MI_Match_Analysis!$F$2:$F$8,"Not Found")</f>
        <v>Not Found</v>
      </c>
    </row>
    <row r="13028" spans="1:20" hidden="1" x14ac:dyDescent="0.3">
      <c r="A13028">
        <v>56</v>
      </c>
      <c r="B13028" s="1">
        <v>46154</v>
      </c>
      <c r="C13028" t="s">
        <v>162</v>
      </c>
      <c r="D13028" t="s">
        <v>71</v>
      </c>
      <c r="E13028" t="s">
        <v>25</v>
      </c>
      <c r="F13028" t="s">
        <v>48</v>
      </c>
      <c r="G13028">
        <v>2</v>
      </c>
      <c r="H13028">
        <v>4.3</v>
      </c>
      <c r="I13028" t="s">
        <v>311</v>
      </c>
      <c r="J13028" t="s">
        <v>221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 t="s">
        <v>83</v>
      </c>
      <c r="R13028" t="s">
        <v>83</v>
      </c>
      <c r="S13028" t="s">
        <v>83</v>
      </c>
      <c r="T13028" t="str">
        <f>_xlfn.XLOOKUP(A13028,MI_Match_Analysis!$A$2:$A$8,MI_Match_Analysis!$F$2:$F$8,"Not Found")</f>
        <v>Not Found</v>
      </c>
    </row>
    <row r="13029" spans="1:20" hidden="1" x14ac:dyDescent="0.3">
      <c r="A13029">
        <v>56</v>
      </c>
      <c r="B13029" s="1">
        <v>46154</v>
      </c>
      <c r="C13029" t="s">
        <v>162</v>
      </c>
      <c r="D13029" t="s">
        <v>71</v>
      </c>
      <c r="E13029" t="s">
        <v>25</v>
      </c>
      <c r="F13029" t="s">
        <v>48</v>
      </c>
      <c r="G13029">
        <v>2</v>
      </c>
      <c r="H13029">
        <v>4.4000000000000004</v>
      </c>
      <c r="I13029" t="s">
        <v>311</v>
      </c>
      <c r="J13029" t="s">
        <v>221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 t="s">
        <v>83</v>
      </c>
      <c r="R13029" t="s">
        <v>83</v>
      </c>
      <c r="S13029" t="s">
        <v>83</v>
      </c>
      <c r="T13029" t="str">
        <f>_xlfn.XLOOKUP(A13029,MI_Match_Analysis!$A$2:$A$8,MI_Match_Analysis!$F$2:$F$8,"Not Found")</f>
        <v>Not Found</v>
      </c>
    </row>
    <row r="13030" spans="1:20" hidden="1" x14ac:dyDescent="0.3">
      <c r="A13030">
        <v>56</v>
      </c>
      <c r="B13030" s="1">
        <v>46154</v>
      </c>
      <c r="C13030" t="s">
        <v>162</v>
      </c>
      <c r="D13030" t="s">
        <v>71</v>
      </c>
      <c r="E13030" t="s">
        <v>25</v>
      </c>
      <c r="F13030" t="s">
        <v>48</v>
      </c>
      <c r="G13030">
        <v>2</v>
      </c>
      <c r="H13030">
        <v>4.5</v>
      </c>
      <c r="I13030" t="s">
        <v>311</v>
      </c>
      <c r="J13030" t="s">
        <v>221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 t="s">
        <v>83</v>
      </c>
      <c r="R13030" t="s">
        <v>83</v>
      </c>
      <c r="S13030" t="s">
        <v>83</v>
      </c>
      <c r="T13030" t="str">
        <f>_xlfn.XLOOKUP(A13030,MI_Match_Analysis!$A$2:$A$8,MI_Match_Analysis!$F$2:$F$8,"Not Found")</f>
        <v>Not Found</v>
      </c>
    </row>
    <row r="13031" spans="1:20" hidden="1" x14ac:dyDescent="0.3">
      <c r="A13031">
        <v>56</v>
      </c>
      <c r="B13031" s="1">
        <v>46154</v>
      </c>
      <c r="C13031" t="s">
        <v>162</v>
      </c>
      <c r="D13031" t="s">
        <v>71</v>
      </c>
      <c r="E13031" t="s">
        <v>25</v>
      </c>
      <c r="F13031" t="s">
        <v>48</v>
      </c>
      <c r="G13031">
        <v>2</v>
      </c>
      <c r="H13031">
        <v>4.5999999999999996</v>
      </c>
      <c r="I13031" t="s">
        <v>311</v>
      </c>
      <c r="J13031" t="s">
        <v>221</v>
      </c>
      <c r="K13031">
        <v>1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 t="s">
        <v>83</v>
      </c>
      <c r="R13031" t="s">
        <v>83</v>
      </c>
      <c r="S13031" t="s">
        <v>83</v>
      </c>
      <c r="T13031" t="str">
        <f>_xlfn.XLOOKUP(A13031,MI_Match_Analysis!$A$2:$A$8,MI_Match_Analysis!$F$2:$F$8,"Not Found")</f>
        <v>Not Found</v>
      </c>
    </row>
    <row r="13032" spans="1:20" hidden="1" x14ac:dyDescent="0.3">
      <c r="A13032">
        <v>56</v>
      </c>
      <c r="B13032" s="1">
        <v>46154</v>
      </c>
      <c r="C13032" t="s">
        <v>162</v>
      </c>
      <c r="D13032" t="s">
        <v>71</v>
      </c>
      <c r="E13032" t="s">
        <v>25</v>
      </c>
      <c r="F13032" t="s">
        <v>48</v>
      </c>
      <c r="G13032">
        <v>2</v>
      </c>
      <c r="H13032">
        <v>5.0999999999999996</v>
      </c>
      <c r="I13032" t="s">
        <v>311</v>
      </c>
      <c r="J13032" t="s">
        <v>117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 t="s">
        <v>83</v>
      </c>
      <c r="R13032" t="s">
        <v>83</v>
      </c>
      <c r="S13032" t="s">
        <v>83</v>
      </c>
      <c r="T13032" t="str">
        <f>_xlfn.XLOOKUP(A13032,MI_Match_Analysis!$A$2:$A$8,MI_Match_Analysis!$F$2:$F$8,"Not Found")</f>
        <v>Not Found</v>
      </c>
    </row>
    <row r="13033" spans="1:20" hidden="1" x14ac:dyDescent="0.3">
      <c r="A13033">
        <v>56</v>
      </c>
      <c r="B13033" s="1">
        <v>46154</v>
      </c>
      <c r="C13033" t="s">
        <v>162</v>
      </c>
      <c r="D13033" t="s">
        <v>71</v>
      </c>
      <c r="E13033" t="s">
        <v>25</v>
      </c>
      <c r="F13033" t="s">
        <v>48</v>
      </c>
      <c r="G13033">
        <v>2</v>
      </c>
      <c r="H13033">
        <v>5.2</v>
      </c>
      <c r="I13033" t="s">
        <v>311</v>
      </c>
      <c r="J13033" t="s">
        <v>117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 t="s">
        <v>83</v>
      </c>
      <c r="R13033" t="s">
        <v>83</v>
      </c>
      <c r="S13033" t="s">
        <v>83</v>
      </c>
      <c r="T13033" t="str">
        <f>_xlfn.XLOOKUP(A13033,MI_Match_Analysis!$A$2:$A$8,MI_Match_Analysis!$F$2:$F$8,"Not Found")</f>
        <v>Not Found</v>
      </c>
    </row>
    <row r="13034" spans="1:20" hidden="1" x14ac:dyDescent="0.3">
      <c r="A13034">
        <v>56</v>
      </c>
      <c r="B13034" s="1">
        <v>46154</v>
      </c>
      <c r="C13034" t="s">
        <v>162</v>
      </c>
      <c r="D13034" t="s">
        <v>71</v>
      </c>
      <c r="E13034" t="s">
        <v>25</v>
      </c>
      <c r="F13034" t="s">
        <v>48</v>
      </c>
      <c r="G13034">
        <v>2</v>
      </c>
      <c r="H13034">
        <v>5.3</v>
      </c>
      <c r="I13034" t="s">
        <v>311</v>
      </c>
      <c r="J13034" t="s">
        <v>117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 t="s">
        <v>83</v>
      </c>
      <c r="R13034" t="s">
        <v>83</v>
      </c>
      <c r="S13034" t="s">
        <v>83</v>
      </c>
      <c r="T13034" t="str">
        <f>_xlfn.XLOOKUP(A13034,MI_Match_Analysis!$A$2:$A$8,MI_Match_Analysis!$F$2:$F$8,"Not Found")</f>
        <v>Not Found</v>
      </c>
    </row>
    <row r="13035" spans="1:20" hidden="1" x14ac:dyDescent="0.3">
      <c r="A13035">
        <v>56</v>
      </c>
      <c r="B13035" s="1">
        <v>46154</v>
      </c>
      <c r="C13035" t="s">
        <v>162</v>
      </c>
      <c r="D13035" t="s">
        <v>71</v>
      </c>
      <c r="E13035" t="s">
        <v>25</v>
      </c>
      <c r="F13035" t="s">
        <v>48</v>
      </c>
      <c r="G13035">
        <v>2</v>
      </c>
      <c r="H13035">
        <v>5.4</v>
      </c>
      <c r="I13035" t="s">
        <v>170</v>
      </c>
      <c r="J13035" t="s">
        <v>117</v>
      </c>
      <c r="K13035">
        <v>1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 t="s">
        <v>83</v>
      </c>
      <c r="R13035" t="s">
        <v>83</v>
      </c>
      <c r="S13035" t="s">
        <v>83</v>
      </c>
      <c r="T13035" t="str">
        <f>_xlfn.XLOOKUP(A13035,MI_Match_Analysis!$A$2:$A$8,MI_Match_Analysis!$F$2:$F$8,"Not Found")</f>
        <v>Not Found</v>
      </c>
    </row>
    <row r="13036" spans="1:20" hidden="1" x14ac:dyDescent="0.3">
      <c r="A13036">
        <v>56</v>
      </c>
      <c r="B13036" s="1">
        <v>46154</v>
      </c>
      <c r="C13036" t="s">
        <v>162</v>
      </c>
      <c r="D13036" t="s">
        <v>71</v>
      </c>
      <c r="E13036" t="s">
        <v>25</v>
      </c>
      <c r="F13036" t="s">
        <v>48</v>
      </c>
      <c r="G13036">
        <v>2</v>
      </c>
      <c r="H13036">
        <v>5.5</v>
      </c>
      <c r="I13036" t="s">
        <v>311</v>
      </c>
      <c r="J13036" t="s">
        <v>117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 t="s">
        <v>165</v>
      </c>
      <c r="R13036" t="s">
        <v>311</v>
      </c>
      <c r="S13036" t="s">
        <v>116</v>
      </c>
      <c r="T13036" t="str">
        <f>_xlfn.XLOOKUP(A13036,MI_Match_Analysis!$A$2:$A$8,MI_Match_Analysis!$F$2:$F$8,"Not Found")</f>
        <v>Not Found</v>
      </c>
    </row>
    <row r="13037" spans="1:20" hidden="1" x14ac:dyDescent="0.3">
      <c r="A13037">
        <v>56</v>
      </c>
      <c r="B13037" s="1">
        <v>46154</v>
      </c>
      <c r="C13037" t="s">
        <v>162</v>
      </c>
      <c r="D13037" t="s">
        <v>71</v>
      </c>
      <c r="E13037" t="s">
        <v>25</v>
      </c>
      <c r="F13037" t="s">
        <v>48</v>
      </c>
      <c r="G13037">
        <v>2</v>
      </c>
      <c r="H13037">
        <v>5.6</v>
      </c>
      <c r="I13037" t="s">
        <v>172</v>
      </c>
      <c r="J13037" t="s">
        <v>117</v>
      </c>
      <c r="K13037">
        <v>2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 t="s">
        <v>83</v>
      </c>
      <c r="R13037" t="s">
        <v>83</v>
      </c>
      <c r="S13037" t="s">
        <v>83</v>
      </c>
      <c r="T13037" t="str">
        <f>_xlfn.XLOOKUP(A13037,MI_Match_Analysis!$A$2:$A$8,MI_Match_Analysis!$F$2:$F$8,"Not Found")</f>
        <v>Not Found</v>
      </c>
    </row>
    <row r="13038" spans="1:20" hidden="1" x14ac:dyDescent="0.3">
      <c r="A13038">
        <v>56</v>
      </c>
      <c r="B13038" s="1">
        <v>46154</v>
      </c>
      <c r="C13038" t="s">
        <v>162</v>
      </c>
      <c r="D13038" t="s">
        <v>71</v>
      </c>
      <c r="E13038" t="s">
        <v>25</v>
      </c>
      <c r="F13038" t="s">
        <v>48</v>
      </c>
      <c r="G13038">
        <v>2</v>
      </c>
      <c r="H13038">
        <v>6.1</v>
      </c>
      <c r="I13038" t="s">
        <v>170</v>
      </c>
      <c r="J13038" t="s">
        <v>290</v>
      </c>
      <c r="K13038">
        <v>1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 t="s">
        <v>83</v>
      </c>
      <c r="R13038" t="s">
        <v>83</v>
      </c>
      <c r="S13038" t="s">
        <v>83</v>
      </c>
      <c r="T13038" t="str">
        <f>_xlfn.XLOOKUP(A13038,MI_Match_Analysis!$A$2:$A$8,MI_Match_Analysis!$F$2:$F$8,"Not Found")</f>
        <v>Not Found</v>
      </c>
    </row>
    <row r="13039" spans="1:20" hidden="1" x14ac:dyDescent="0.3">
      <c r="A13039">
        <v>56</v>
      </c>
      <c r="B13039" s="1">
        <v>46154</v>
      </c>
      <c r="C13039" t="s">
        <v>162</v>
      </c>
      <c r="D13039" t="s">
        <v>71</v>
      </c>
      <c r="E13039" t="s">
        <v>25</v>
      </c>
      <c r="F13039" t="s">
        <v>48</v>
      </c>
      <c r="G13039">
        <v>2</v>
      </c>
      <c r="H13039">
        <v>6.2</v>
      </c>
      <c r="I13039" t="s">
        <v>172</v>
      </c>
      <c r="J13039" t="s">
        <v>290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 t="s">
        <v>83</v>
      </c>
      <c r="R13039" t="s">
        <v>83</v>
      </c>
      <c r="S13039" t="s">
        <v>83</v>
      </c>
      <c r="T13039" t="str">
        <f>_xlfn.XLOOKUP(A13039,MI_Match_Analysis!$A$2:$A$8,MI_Match_Analysis!$F$2:$F$8,"Not Found")</f>
        <v>Not Found</v>
      </c>
    </row>
    <row r="13040" spans="1:20" hidden="1" x14ac:dyDescent="0.3">
      <c r="A13040">
        <v>56</v>
      </c>
      <c r="B13040" s="1">
        <v>46154</v>
      </c>
      <c r="C13040" t="s">
        <v>162</v>
      </c>
      <c r="D13040" t="s">
        <v>71</v>
      </c>
      <c r="E13040" t="s">
        <v>25</v>
      </c>
      <c r="F13040" t="s">
        <v>48</v>
      </c>
      <c r="G13040">
        <v>2</v>
      </c>
      <c r="H13040">
        <v>6.3</v>
      </c>
      <c r="I13040" t="s">
        <v>172</v>
      </c>
      <c r="J13040" t="s">
        <v>290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 t="s">
        <v>83</v>
      </c>
      <c r="R13040" t="s">
        <v>83</v>
      </c>
      <c r="S13040" t="s">
        <v>83</v>
      </c>
      <c r="T13040" t="str">
        <f>_xlfn.XLOOKUP(A13040,MI_Match_Analysis!$A$2:$A$8,MI_Match_Analysis!$F$2:$F$8,"Not Found")</f>
        <v>Not Found</v>
      </c>
    </row>
    <row r="13041" spans="1:20" hidden="1" x14ac:dyDescent="0.3">
      <c r="A13041">
        <v>56</v>
      </c>
      <c r="B13041" s="1">
        <v>46154</v>
      </c>
      <c r="C13041" t="s">
        <v>162</v>
      </c>
      <c r="D13041" t="s">
        <v>71</v>
      </c>
      <c r="E13041" t="s">
        <v>25</v>
      </c>
      <c r="F13041" t="s">
        <v>48</v>
      </c>
      <c r="G13041">
        <v>2</v>
      </c>
      <c r="H13041">
        <v>6.4</v>
      </c>
      <c r="I13041" t="s">
        <v>172</v>
      </c>
      <c r="J13041" t="s">
        <v>290</v>
      </c>
      <c r="K13041">
        <v>4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 t="s">
        <v>83</v>
      </c>
      <c r="R13041" t="s">
        <v>83</v>
      </c>
      <c r="S13041" t="s">
        <v>83</v>
      </c>
      <c r="T13041" t="str">
        <f>_xlfn.XLOOKUP(A13041,MI_Match_Analysis!$A$2:$A$8,MI_Match_Analysis!$F$2:$F$8,"Not Found")</f>
        <v>Not Found</v>
      </c>
    </row>
    <row r="13042" spans="1:20" hidden="1" x14ac:dyDescent="0.3">
      <c r="A13042">
        <v>56</v>
      </c>
      <c r="B13042" s="1">
        <v>46154</v>
      </c>
      <c r="C13042" t="s">
        <v>162</v>
      </c>
      <c r="D13042" t="s">
        <v>71</v>
      </c>
      <c r="E13042" t="s">
        <v>25</v>
      </c>
      <c r="F13042" t="s">
        <v>48</v>
      </c>
      <c r="G13042">
        <v>2</v>
      </c>
      <c r="H13042">
        <v>6.5</v>
      </c>
      <c r="I13042" t="s">
        <v>172</v>
      </c>
      <c r="J13042" t="s">
        <v>290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 t="s">
        <v>83</v>
      </c>
      <c r="R13042" t="s">
        <v>83</v>
      </c>
      <c r="S13042" t="s">
        <v>83</v>
      </c>
      <c r="T13042" t="str">
        <f>_xlfn.XLOOKUP(A13042,MI_Match_Analysis!$A$2:$A$8,MI_Match_Analysis!$F$2:$F$8,"Not Found")</f>
        <v>Not Found</v>
      </c>
    </row>
    <row r="13043" spans="1:20" hidden="1" x14ac:dyDescent="0.3">
      <c r="A13043">
        <v>56</v>
      </c>
      <c r="B13043" s="1">
        <v>46154</v>
      </c>
      <c r="C13043" t="s">
        <v>162</v>
      </c>
      <c r="D13043" t="s">
        <v>71</v>
      </c>
      <c r="E13043" t="s">
        <v>25</v>
      </c>
      <c r="F13043" t="s">
        <v>48</v>
      </c>
      <c r="G13043">
        <v>2</v>
      </c>
      <c r="H13043">
        <v>6.6</v>
      </c>
      <c r="I13043" t="s">
        <v>172</v>
      </c>
      <c r="J13043" t="s">
        <v>290</v>
      </c>
      <c r="K13043">
        <v>4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 t="s">
        <v>83</v>
      </c>
      <c r="R13043" t="s">
        <v>83</v>
      </c>
      <c r="S13043" t="s">
        <v>83</v>
      </c>
      <c r="T13043" t="str">
        <f>_xlfn.XLOOKUP(A13043,MI_Match_Analysis!$A$2:$A$8,MI_Match_Analysis!$F$2:$F$8,"Not Found")</f>
        <v>Not Found</v>
      </c>
    </row>
    <row r="13044" spans="1:20" hidden="1" x14ac:dyDescent="0.3">
      <c r="A13044">
        <v>56</v>
      </c>
      <c r="B13044" s="1">
        <v>46154</v>
      </c>
      <c r="C13044" t="s">
        <v>162</v>
      </c>
      <c r="D13044" t="s">
        <v>71</v>
      </c>
      <c r="E13044" t="s">
        <v>25</v>
      </c>
      <c r="F13044" t="s">
        <v>48</v>
      </c>
      <c r="G13044">
        <v>2</v>
      </c>
      <c r="H13044">
        <v>7.1</v>
      </c>
      <c r="I13044" t="s">
        <v>170</v>
      </c>
      <c r="J13044" t="s">
        <v>117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 t="s">
        <v>83</v>
      </c>
      <c r="R13044" t="s">
        <v>83</v>
      </c>
      <c r="S13044" t="s">
        <v>83</v>
      </c>
      <c r="T13044" t="str">
        <f>_xlfn.XLOOKUP(A13044,MI_Match_Analysis!$A$2:$A$8,MI_Match_Analysis!$F$2:$F$8,"Not Found")</f>
        <v>Not Found</v>
      </c>
    </row>
    <row r="13045" spans="1:20" hidden="1" x14ac:dyDescent="0.3">
      <c r="A13045">
        <v>56</v>
      </c>
      <c r="B13045" s="1">
        <v>46154</v>
      </c>
      <c r="C13045" t="s">
        <v>162</v>
      </c>
      <c r="D13045" t="s">
        <v>71</v>
      </c>
      <c r="E13045" t="s">
        <v>25</v>
      </c>
      <c r="F13045" t="s">
        <v>48</v>
      </c>
      <c r="G13045">
        <v>2</v>
      </c>
      <c r="H13045">
        <v>7.2</v>
      </c>
      <c r="I13045" t="s">
        <v>170</v>
      </c>
      <c r="J13045" t="s">
        <v>117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 t="s">
        <v>83</v>
      </c>
      <c r="R13045" t="s">
        <v>83</v>
      </c>
      <c r="S13045" t="s">
        <v>83</v>
      </c>
      <c r="T13045" t="str">
        <f>_xlfn.XLOOKUP(A13045,MI_Match_Analysis!$A$2:$A$8,MI_Match_Analysis!$F$2:$F$8,"Not Found")</f>
        <v>Not Found</v>
      </c>
    </row>
    <row r="13046" spans="1:20" hidden="1" x14ac:dyDescent="0.3">
      <c r="A13046">
        <v>56</v>
      </c>
      <c r="B13046" s="1">
        <v>46154</v>
      </c>
      <c r="C13046" t="s">
        <v>162</v>
      </c>
      <c r="D13046" t="s">
        <v>71</v>
      </c>
      <c r="E13046" t="s">
        <v>25</v>
      </c>
      <c r="F13046" t="s">
        <v>48</v>
      </c>
      <c r="G13046">
        <v>2</v>
      </c>
      <c r="H13046">
        <v>7.3</v>
      </c>
      <c r="I13046" t="s">
        <v>170</v>
      </c>
      <c r="J13046" t="s">
        <v>117</v>
      </c>
      <c r="K13046">
        <v>1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 t="s">
        <v>83</v>
      </c>
      <c r="R13046" t="s">
        <v>83</v>
      </c>
      <c r="S13046" t="s">
        <v>83</v>
      </c>
      <c r="T13046" t="str">
        <f>_xlfn.XLOOKUP(A13046,MI_Match_Analysis!$A$2:$A$8,MI_Match_Analysis!$F$2:$F$8,"Not Found")</f>
        <v>Not Found</v>
      </c>
    </row>
    <row r="13047" spans="1:20" hidden="1" x14ac:dyDescent="0.3">
      <c r="A13047">
        <v>56</v>
      </c>
      <c r="B13047" s="1">
        <v>46154</v>
      </c>
      <c r="C13047" t="s">
        <v>162</v>
      </c>
      <c r="D13047" t="s">
        <v>71</v>
      </c>
      <c r="E13047" t="s">
        <v>25</v>
      </c>
      <c r="F13047" t="s">
        <v>48</v>
      </c>
      <c r="G13047">
        <v>2</v>
      </c>
      <c r="H13047">
        <v>7.4</v>
      </c>
      <c r="I13047" t="s">
        <v>172</v>
      </c>
      <c r="J13047" t="s">
        <v>117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 t="s">
        <v>83</v>
      </c>
      <c r="R13047" t="s">
        <v>83</v>
      </c>
      <c r="S13047" t="s">
        <v>83</v>
      </c>
      <c r="T13047" t="str">
        <f>_xlfn.XLOOKUP(A13047,MI_Match_Analysis!$A$2:$A$8,MI_Match_Analysis!$F$2:$F$8,"Not Found")</f>
        <v>Not Found</v>
      </c>
    </row>
    <row r="13048" spans="1:20" hidden="1" x14ac:dyDescent="0.3">
      <c r="A13048">
        <v>56</v>
      </c>
      <c r="B13048" s="1">
        <v>46154</v>
      </c>
      <c r="C13048" t="s">
        <v>162</v>
      </c>
      <c r="D13048" t="s">
        <v>71</v>
      </c>
      <c r="E13048" t="s">
        <v>25</v>
      </c>
      <c r="F13048" t="s">
        <v>48</v>
      </c>
      <c r="G13048">
        <v>2</v>
      </c>
      <c r="H13048">
        <v>7.5</v>
      </c>
      <c r="I13048" t="s">
        <v>172</v>
      </c>
      <c r="J13048" t="s">
        <v>117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 t="s">
        <v>83</v>
      </c>
      <c r="R13048" t="s">
        <v>83</v>
      </c>
      <c r="S13048" t="s">
        <v>83</v>
      </c>
      <c r="T13048" t="str">
        <f>_xlfn.XLOOKUP(A13048,MI_Match_Analysis!$A$2:$A$8,MI_Match_Analysis!$F$2:$F$8,"Not Found")</f>
        <v>Not Found</v>
      </c>
    </row>
    <row r="13049" spans="1:20" hidden="1" x14ac:dyDescent="0.3">
      <c r="A13049">
        <v>56</v>
      </c>
      <c r="B13049" s="1">
        <v>46154</v>
      </c>
      <c r="C13049" t="s">
        <v>162</v>
      </c>
      <c r="D13049" t="s">
        <v>71</v>
      </c>
      <c r="E13049" t="s">
        <v>25</v>
      </c>
      <c r="F13049" t="s">
        <v>48</v>
      </c>
      <c r="G13049">
        <v>2</v>
      </c>
      <c r="H13049">
        <v>7.6</v>
      </c>
      <c r="I13049" t="s">
        <v>172</v>
      </c>
      <c r="J13049" t="s">
        <v>117</v>
      </c>
      <c r="K13049">
        <v>4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 t="s">
        <v>83</v>
      </c>
      <c r="R13049" t="s">
        <v>83</v>
      </c>
      <c r="S13049" t="s">
        <v>83</v>
      </c>
      <c r="T13049" t="str">
        <f>_xlfn.XLOOKUP(A13049,MI_Match_Analysis!$A$2:$A$8,MI_Match_Analysis!$F$2:$F$8,"Not Found")</f>
        <v>Not Found</v>
      </c>
    </row>
    <row r="13050" spans="1:20" hidden="1" x14ac:dyDescent="0.3">
      <c r="A13050">
        <v>56</v>
      </c>
      <c r="B13050" s="1">
        <v>46154</v>
      </c>
      <c r="C13050" t="s">
        <v>162</v>
      </c>
      <c r="D13050" t="s">
        <v>71</v>
      </c>
      <c r="E13050" t="s">
        <v>25</v>
      </c>
      <c r="F13050" t="s">
        <v>48</v>
      </c>
      <c r="G13050">
        <v>2</v>
      </c>
      <c r="H13050">
        <v>8.1</v>
      </c>
      <c r="I13050" t="s">
        <v>170</v>
      </c>
      <c r="J13050" t="s">
        <v>290</v>
      </c>
      <c r="K13050">
        <v>4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 t="s">
        <v>83</v>
      </c>
      <c r="R13050" t="s">
        <v>83</v>
      </c>
      <c r="S13050" t="s">
        <v>83</v>
      </c>
      <c r="T13050" t="str">
        <f>_xlfn.XLOOKUP(A13050,MI_Match_Analysis!$A$2:$A$8,MI_Match_Analysis!$F$2:$F$8,"Not Found")</f>
        <v>Not Found</v>
      </c>
    </row>
    <row r="13051" spans="1:20" hidden="1" x14ac:dyDescent="0.3">
      <c r="A13051">
        <v>56</v>
      </c>
      <c r="B13051" s="1">
        <v>46154</v>
      </c>
      <c r="C13051" t="s">
        <v>162</v>
      </c>
      <c r="D13051" t="s">
        <v>71</v>
      </c>
      <c r="E13051" t="s">
        <v>25</v>
      </c>
      <c r="F13051" t="s">
        <v>48</v>
      </c>
      <c r="G13051">
        <v>2</v>
      </c>
      <c r="H13051">
        <v>8.1999999999999993</v>
      </c>
      <c r="I13051" t="s">
        <v>170</v>
      </c>
      <c r="J13051" t="s">
        <v>290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 t="s">
        <v>83</v>
      </c>
      <c r="R13051" t="s">
        <v>83</v>
      </c>
      <c r="S13051" t="s">
        <v>83</v>
      </c>
      <c r="T13051" t="str">
        <f>_xlfn.XLOOKUP(A13051,MI_Match_Analysis!$A$2:$A$8,MI_Match_Analysis!$F$2:$F$8,"Not Found")</f>
        <v>Not Found</v>
      </c>
    </row>
    <row r="13052" spans="1:20" hidden="1" x14ac:dyDescent="0.3">
      <c r="A13052">
        <v>56</v>
      </c>
      <c r="B13052" s="1">
        <v>46154</v>
      </c>
      <c r="C13052" t="s">
        <v>162</v>
      </c>
      <c r="D13052" t="s">
        <v>71</v>
      </c>
      <c r="E13052" t="s">
        <v>25</v>
      </c>
      <c r="F13052" t="s">
        <v>48</v>
      </c>
      <c r="G13052">
        <v>2</v>
      </c>
      <c r="H13052">
        <v>8.3000000000000007</v>
      </c>
      <c r="I13052" t="s">
        <v>170</v>
      </c>
      <c r="J13052" t="s">
        <v>290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 t="s">
        <v>83</v>
      </c>
      <c r="R13052" t="s">
        <v>83</v>
      </c>
      <c r="S13052" t="s">
        <v>83</v>
      </c>
      <c r="T13052" t="str">
        <f>_xlfn.XLOOKUP(A13052,MI_Match_Analysis!$A$2:$A$8,MI_Match_Analysis!$F$2:$F$8,"Not Found")</f>
        <v>Not Found</v>
      </c>
    </row>
    <row r="13053" spans="1:20" hidden="1" x14ac:dyDescent="0.3">
      <c r="A13053">
        <v>56</v>
      </c>
      <c r="B13053" s="1">
        <v>46154</v>
      </c>
      <c r="C13053" t="s">
        <v>162</v>
      </c>
      <c r="D13053" t="s">
        <v>71</v>
      </c>
      <c r="E13053" t="s">
        <v>25</v>
      </c>
      <c r="F13053" t="s">
        <v>48</v>
      </c>
      <c r="G13053">
        <v>2</v>
      </c>
      <c r="H13053">
        <v>8.4</v>
      </c>
      <c r="I13053" t="s">
        <v>170</v>
      </c>
      <c r="J13053" t="s">
        <v>290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 t="s">
        <v>83</v>
      </c>
      <c r="R13053" t="s">
        <v>83</v>
      </c>
      <c r="S13053" t="s">
        <v>83</v>
      </c>
      <c r="T13053" t="str">
        <f>_xlfn.XLOOKUP(A13053,MI_Match_Analysis!$A$2:$A$8,MI_Match_Analysis!$F$2:$F$8,"Not Found")</f>
        <v>Not Found</v>
      </c>
    </row>
    <row r="13054" spans="1:20" hidden="1" x14ac:dyDescent="0.3">
      <c r="A13054">
        <v>56</v>
      </c>
      <c r="B13054" s="1">
        <v>46154</v>
      </c>
      <c r="C13054" t="s">
        <v>162</v>
      </c>
      <c r="D13054" t="s">
        <v>71</v>
      </c>
      <c r="E13054" t="s">
        <v>25</v>
      </c>
      <c r="F13054" t="s">
        <v>48</v>
      </c>
      <c r="G13054">
        <v>2</v>
      </c>
      <c r="H13054">
        <v>8.5</v>
      </c>
      <c r="I13054" t="s">
        <v>170</v>
      </c>
      <c r="J13054" t="s">
        <v>290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 t="s">
        <v>83</v>
      </c>
      <c r="R13054" t="s">
        <v>83</v>
      </c>
      <c r="S13054" t="s">
        <v>83</v>
      </c>
      <c r="T13054" t="str">
        <f>_xlfn.XLOOKUP(A13054,MI_Match_Analysis!$A$2:$A$8,MI_Match_Analysis!$F$2:$F$8,"Not Found")</f>
        <v>Not Found</v>
      </c>
    </row>
    <row r="13055" spans="1:20" hidden="1" x14ac:dyDescent="0.3">
      <c r="A13055">
        <v>56</v>
      </c>
      <c r="B13055" s="1">
        <v>46154</v>
      </c>
      <c r="C13055" t="s">
        <v>162</v>
      </c>
      <c r="D13055" t="s">
        <v>71</v>
      </c>
      <c r="E13055" t="s">
        <v>25</v>
      </c>
      <c r="F13055" t="s">
        <v>48</v>
      </c>
      <c r="G13055">
        <v>2</v>
      </c>
      <c r="H13055">
        <v>8.6</v>
      </c>
      <c r="I13055" t="s">
        <v>172</v>
      </c>
      <c r="J13055" t="s">
        <v>290</v>
      </c>
      <c r="K13055">
        <v>1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 t="s">
        <v>83</v>
      </c>
      <c r="R13055" t="s">
        <v>83</v>
      </c>
      <c r="S13055" t="s">
        <v>83</v>
      </c>
      <c r="T13055" t="str">
        <f>_xlfn.XLOOKUP(A13055,MI_Match_Analysis!$A$2:$A$8,MI_Match_Analysis!$F$2:$F$8,"Not Found")</f>
        <v>Not Found</v>
      </c>
    </row>
    <row r="13056" spans="1:20" hidden="1" x14ac:dyDescent="0.3">
      <c r="A13056">
        <v>56</v>
      </c>
      <c r="B13056" s="1">
        <v>46154</v>
      </c>
      <c r="C13056" t="s">
        <v>162</v>
      </c>
      <c r="D13056" t="s">
        <v>71</v>
      </c>
      <c r="E13056" t="s">
        <v>25</v>
      </c>
      <c r="F13056" t="s">
        <v>48</v>
      </c>
      <c r="G13056">
        <v>2</v>
      </c>
      <c r="H13056">
        <v>9.1</v>
      </c>
      <c r="I13056" t="s">
        <v>172</v>
      </c>
      <c r="J13056" t="s">
        <v>50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 t="s">
        <v>83</v>
      </c>
      <c r="R13056" t="s">
        <v>83</v>
      </c>
      <c r="S13056" t="s">
        <v>83</v>
      </c>
      <c r="T13056" t="str">
        <f>_xlfn.XLOOKUP(A13056,MI_Match_Analysis!$A$2:$A$8,MI_Match_Analysis!$F$2:$F$8,"Not Found")</f>
        <v>Not Found</v>
      </c>
    </row>
    <row r="13057" spans="1:20" hidden="1" x14ac:dyDescent="0.3">
      <c r="A13057">
        <v>56</v>
      </c>
      <c r="B13057" s="1">
        <v>46154</v>
      </c>
      <c r="C13057" t="s">
        <v>162</v>
      </c>
      <c r="D13057" t="s">
        <v>71</v>
      </c>
      <c r="E13057" t="s">
        <v>25</v>
      </c>
      <c r="F13057" t="s">
        <v>48</v>
      </c>
      <c r="G13057">
        <v>2</v>
      </c>
      <c r="H13057">
        <v>9.1999999999999993</v>
      </c>
      <c r="I13057" t="s">
        <v>170</v>
      </c>
      <c r="J13057" t="s">
        <v>50</v>
      </c>
      <c r="K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 t="s">
        <v>83</v>
      </c>
      <c r="R13057" t="s">
        <v>83</v>
      </c>
      <c r="S13057" t="s">
        <v>83</v>
      </c>
      <c r="T13057" t="str">
        <f>_xlfn.XLOOKUP(A13057,MI_Match_Analysis!$A$2:$A$8,MI_Match_Analysis!$F$2:$F$8,"Not Found")</f>
        <v>Not Found</v>
      </c>
    </row>
    <row r="13058" spans="1:20" hidden="1" x14ac:dyDescent="0.3">
      <c r="A13058">
        <v>56</v>
      </c>
      <c r="B13058" s="1">
        <v>46154</v>
      </c>
      <c r="C13058" t="s">
        <v>162</v>
      </c>
      <c r="D13058" t="s">
        <v>71</v>
      </c>
      <c r="E13058" t="s">
        <v>25</v>
      </c>
      <c r="F13058" t="s">
        <v>48</v>
      </c>
      <c r="G13058">
        <v>2</v>
      </c>
      <c r="H13058">
        <v>9.3000000000000007</v>
      </c>
      <c r="I13058" t="s">
        <v>172</v>
      </c>
      <c r="J13058" t="s">
        <v>50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 t="s">
        <v>83</v>
      </c>
      <c r="R13058" t="s">
        <v>83</v>
      </c>
      <c r="S13058" t="s">
        <v>83</v>
      </c>
      <c r="T13058" t="str">
        <f>_xlfn.XLOOKUP(A13058,MI_Match_Analysis!$A$2:$A$8,MI_Match_Analysis!$F$2:$F$8,"Not Found")</f>
        <v>Not Found</v>
      </c>
    </row>
    <row r="13059" spans="1:20" hidden="1" x14ac:dyDescent="0.3">
      <c r="A13059">
        <v>56</v>
      </c>
      <c r="B13059" s="1">
        <v>46154</v>
      </c>
      <c r="C13059" t="s">
        <v>162</v>
      </c>
      <c r="D13059" t="s">
        <v>71</v>
      </c>
      <c r="E13059" t="s">
        <v>25</v>
      </c>
      <c r="F13059" t="s">
        <v>48</v>
      </c>
      <c r="G13059">
        <v>2</v>
      </c>
      <c r="H13059">
        <v>9.4</v>
      </c>
      <c r="I13059" t="s">
        <v>172</v>
      </c>
      <c r="J13059" t="s">
        <v>50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 t="s">
        <v>165</v>
      </c>
      <c r="R13059" t="s">
        <v>172</v>
      </c>
      <c r="S13059" t="s">
        <v>101</v>
      </c>
      <c r="T13059" t="str">
        <f>_xlfn.XLOOKUP(A13059,MI_Match_Analysis!$A$2:$A$8,MI_Match_Analysis!$F$2:$F$8,"Not Found")</f>
        <v>Not Found</v>
      </c>
    </row>
    <row r="13060" spans="1:20" hidden="1" x14ac:dyDescent="0.3">
      <c r="A13060">
        <v>56</v>
      </c>
      <c r="B13060" s="1">
        <v>46154</v>
      </c>
      <c r="C13060" t="s">
        <v>162</v>
      </c>
      <c r="D13060" t="s">
        <v>71</v>
      </c>
      <c r="E13060" t="s">
        <v>25</v>
      </c>
      <c r="F13060" t="s">
        <v>48</v>
      </c>
      <c r="G13060">
        <v>2</v>
      </c>
      <c r="H13060">
        <v>9.5</v>
      </c>
      <c r="I13060" t="s">
        <v>168</v>
      </c>
      <c r="J13060" t="s">
        <v>50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 t="s">
        <v>83</v>
      </c>
      <c r="R13060" t="s">
        <v>83</v>
      </c>
      <c r="S13060" t="s">
        <v>83</v>
      </c>
      <c r="T13060" t="str">
        <f>_xlfn.XLOOKUP(A13060,MI_Match_Analysis!$A$2:$A$8,MI_Match_Analysis!$F$2:$F$8,"Not Found")</f>
        <v>Not Found</v>
      </c>
    </row>
    <row r="13061" spans="1:20" hidden="1" x14ac:dyDescent="0.3">
      <c r="A13061">
        <v>56</v>
      </c>
      <c r="B13061" s="1">
        <v>46154</v>
      </c>
      <c r="C13061" t="s">
        <v>162</v>
      </c>
      <c r="D13061" t="s">
        <v>71</v>
      </c>
      <c r="E13061" t="s">
        <v>25</v>
      </c>
      <c r="F13061" t="s">
        <v>48</v>
      </c>
      <c r="G13061">
        <v>2</v>
      </c>
      <c r="H13061">
        <v>9.6</v>
      </c>
      <c r="I13061" t="s">
        <v>168</v>
      </c>
      <c r="J13061" t="s">
        <v>50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 t="s">
        <v>83</v>
      </c>
      <c r="R13061" t="s">
        <v>83</v>
      </c>
      <c r="S13061" t="s">
        <v>83</v>
      </c>
      <c r="T13061" t="str">
        <f>_xlfn.XLOOKUP(A13061,MI_Match_Analysis!$A$2:$A$8,MI_Match_Analysis!$F$2:$F$8,"Not Found")</f>
        <v>Not Found</v>
      </c>
    </row>
    <row r="13062" spans="1:20" hidden="1" x14ac:dyDescent="0.3">
      <c r="A13062">
        <v>56</v>
      </c>
      <c r="B13062" s="1">
        <v>46154</v>
      </c>
      <c r="C13062" t="s">
        <v>162</v>
      </c>
      <c r="D13062" t="s">
        <v>71</v>
      </c>
      <c r="E13062" t="s">
        <v>25</v>
      </c>
      <c r="F13062" t="s">
        <v>48</v>
      </c>
      <c r="G13062">
        <v>2</v>
      </c>
      <c r="H13062">
        <v>10.1</v>
      </c>
      <c r="I13062" t="s">
        <v>170</v>
      </c>
      <c r="J13062" t="s">
        <v>290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 t="s">
        <v>165</v>
      </c>
      <c r="R13062" t="s">
        <v>170</v>
      </c>
      <c r="S13062" t="s">
        <v>101</v>
      </c>
      <c r="T13062" t="str">
        <f>_xlfn.XLOOKUP(A13062,MI_Match_Analysis!$A$2:$A$8,MI_Match_Analysis!$F$2:$F$8,"Not Found")</f>
        <v>Not Found</v>
      </c>
    </row>
    <row r="13063" spans="1:20" hidden="1" x14ac:dyDescent="0.3">
      <c r="A13063">
        <v>56</v>
      </c>
      <c r="B13063" s="1">
        <v>46154</v>
      </c>
      <c r="C13063" t="s">
        <v>162</v>
      </c>
      <c r="D13063" t="s">
        <v>71</v>
      </c>
      <c r="E13063" t="s">
        <v>25</v>
      </c>
      <c r="F13063" t="s">
        <v>48</v>
      </c>
      <c r="G13063">
        <v>2</v>
      </c>
      <c r="H13063">
        <v>10.199999999999999</v>
      </c>
      <c r="I13063" t="s">
        <v>294</v>
      </c>
      <c r="J13063" t="s">
        <v>290</v>
      </c>
      <c r="K13063">
        <v>1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 t="s">
        <v>83</v>
      </c>
      <c r="R13063" t="s">
        <v>83</v>
      </c>
      <c r="S13063" t="s">
        <v>83</v>
      </c>
      <c r="T13063" t="str">
        <f>_xlfn.XLOOKUP(A13063,MI_Match_Analysis!$A$2:$A$8,MI_Match_Analysis!$F$2:$F$8,"Not Found")</f>
        <v>Not Found</v>
      </c>
    </row>
    <row r="13064" spans="1:20" hidden="1" x14ac:dyDescent="0.3">
      <c r="A13064">
        <v>56</v>
      </c>
      <c r="B13064" s="1">
        <v>46154</v>
      </c>
      <c r="C13064" t="s">
        <v>162</v>
      </c>
      <c r="D13064" t="s">
        <v>71</v>
      </c>
      <c r="E13064" t="s">
        <v>25</v>
      </c>
      <c r="F13064" t="s">
        <v>48</v>
      </c>
      <c r="G13064">
        <v>2</v>
      </c>
      <c r="H13064">
        <v>10.3</v>
      </c>
      <c r="I13064" t="s">
        <v>168</v>
      </c>
      <c r="J13064" t="s">
        <v>290</v>
      </c>
      <c r="K13064">
        <v>2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 t="s">
        <v>83</v>
      </c>
      <c r="R13064" t="s">
        <v>83</v>
      </c>
      <c r="S13064" t="s">
        <v>83</v>
      </c>
      <c r="T13064" t="str">
        <f>_xlfn.XLOOKUP(A13064,MI_Match_Analysis!$A$2:$A$8,MI_Match_Analysis!$F$2:$F$8,"Not Found")</f>
        <v>Not Found</v>
      </c>
    </row>
    <row r="13065" spans="1:20" hidden="1" x14ac:dyDescent="0.3">
      <c r="A13065">
        <v>56</v>
      </c>
      <c r="B13065" s="1">
        <v>46154</v>
      </c>
      <c r="C13065" t="s">
        <v>162</v>
      </c>
      <c r="D13065" t="s">
        <v>71</v>
      </c>
      <c r="E13065" t="s">
        <v>25</v>
      </c>
      <c r="F13065" t="s">
        <v>48</v>
      </c>
      <c r="G13065">
        <v>2</v>
      </c>
      <c r="H13065">
        <v>10.4</v>
      </c>
      <c r="I13065" t="s">
        <v>168</v>
      </c>
      <c r="J13065" t="s">
        <v>290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 t="s">
        <v>165</v>
      </c>
      <c r="R13065" t="s">
        <v>168</v>
      </c>
      <c r="S13065" t="s">
        <v>218</v>
      </c>
      <c r="T13065" t="str">
        <f>_xlfn.XLOOKUP(A13065,MI_Match_Analysis!$A$2:$A$8,MI_Match_Analysis!$F$2:$F$8,"Not Found")</f>
        <v>Not Found</v>
      </c>
    </row>
    <row r="13066" spans="1:20" hidden="1" x14ac:dyDescent="0.3">
      <c r="A13066">
        <v>56</v>
      </c>
      <c r="B13066" s="1">
        <v>46154</v>
      </c>
      <c r="C13066" t="s">
        <v>162</v>
      </c>
      <c r="D13066" t="s">
        <v>71</v>
      </c>
      <c r="E13066" t="s">
        <v>25</v>
      </c>
      <c r="F13066" t="s">
        <v>48</v>
      </c>
      <c r="G13066">
        <v>2</v>
      </c>
      <c r="H13066">
        <v>10.4</v>
      </c>
      <c r="I13066" t="s">
        <v>168</v>
      </c>
      <c r="J13066" t="s">
        <v>290</v>
      </c>
      <c r="K13066">
        <v>0</v>
      </c>
      <c r="L13066">
        <v>1</v>
      </c>
      <c r="M13066">
        <v>1</v>
      </c>
      <c r="N13066">
        <v>0</v>
      </c>
      <c r="O13066">
        <v>0</v>
      </c>
      <c r="P13066">
        <v>0</v>
      </c>
      <c r="Q13066" t="s">
        <v>83</v>
      </c>
      <c r="R13066" t="s">
        <v>83</v>
      </c>
      <c r="S13066" t="s">
        <v>83</v>
      </c>
      <c r="T13066" t="str">
        <f>_xlfn.XLOOKUP(A13066,MI_Match_Analysis!$A$2:$A$8,MI_Match_Analysis!$F$2:$F$8,"Not Found")</f>
        <v>Not Found</v>
      </c>
    </row>
    <row r="13067" spans="1:20" hidden="1" x14ac:dyDescent="0.3">
      <c r="A13067">
        <v>56</v>
      </c>
      <c r="B13067" s="1">
        <v>46154</v>
      </c>
      <c r="C13067" t="s">
        <v>162</v>
      </c>
      <c r="D13067" t="s">
        <v>71</v>
      </c>
      <c r="E13067" t="s">
        <v>25</v>
      </c>
      <c r="F13067" t="s">
        <v>48</v>
      </c>
      <c r="G13067">
        <v>2</v>
      </c>
      <c r="H13067">
        <v>10.5</v>
      </c>
      <c r="I13067" t="s">
        <v>96</v>
      </c>
      <c r="J13067" t="s">
        <v>290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 t="s">
        <v>83</v>
      </c>
      <c r="R13067" t="s">
        <v>83</v>
      </c>
      <c r="S13067" t="s">
        <v>83</v>
      </c>
      <c r="T13067" t="str">
        <f>_xlfn.XLOOKUP(A13067,MI_Match_Analysis!$A$2:$A$8,MI_Match_Analysis!$F$2:$F$8,"Not Found")</f>
        <v>Not Found</v>
      </c>
    </row>
    <row r="13068" spans="1:20" hidden="1" x14ac:dyDescent="0.3">
      <c r="A13068">
        <v>56</v>
      </c>
      <c r="B13068" s="1">
        <v>46154</v>
      </c>
      <c r="C13068" t="s">
        <v>162</v>
      </c>
      <c r="D13068" t="s">
        <v>71</v>
      </c>
      <c r="E13068" t="s">
        <v>25</v>
      </c>
      <c r="F13068" t="s">
        <v>48</v>
      </c>
      <c r="G13068">
        <v>2</v>
      </c>
      <c r="H13068">
        <v>10.6</v>
      </c>
      <c r="I13068" t="s">
        <v>96</v>
      </c>
      <c r="J13068" t="s">
        <v>290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 t="s">
        <v>83</v>
      </c>
      <c r="R13068" t="s">
        <v>83</v>
      </c>
      <c r="S13068" t="s">
        <v>83</v>
      </c>
      <c r="T13068" t="str">
        <f>_xlfn.XLOOKUP(A13068,MI_Match_Analysis!$A$2:$A$8,MI_Match_Analysis!$F$2:$F$8,"Not Found")</f>
        <v>Not Found</v>
      </c>
    </row>
    <row r="13069" spans="1:20" hidden="1" x14ac:dyDescent="0.3">
      <c r="A13069">
        <v>56</v>
      </c>
      <c r="B13069" s="1">
        <v>46154</v>
      </c>
      <c r="C13069" t="s">
        <v>162</v>
      </c>
      <c r="D13069" t="s">
        <v>71</v>
      </c>
      <c r="E13069" t="s">
        <v>25</v>
      </c>
      <c r="F13069" t="s">
        <v>48</v>
      </c>
      <c r="G13069">
        <v>2</v>
      </c>
      <c r="H13069">
        <v>11.1</v>
      </c>
      <c r="I13069" t="s">
        <v>294</v>
      </c>
      <c r="J13069" t="s">
        <v>50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 t="s">
        <v>83</v>
      </c>
      <c r="R13069" t="s">
        <v>83</v>
      </c>
      <c r="S13069" t="s">
        <v>83</v>
      </c>
      <c r="T13069" t="str">
        <f>_xlfn.XLOOKUP(A13069,MI_Match_Analysis!$A$2:$A$8,MI_Match_Analysis!$F$2:$F$8,"Not Found")</f>
        <v>Not Found</v>
      </c>
    </row>
    <row r="13070" spans="1:20" hidden="1" x14ac:dyDescent="0.3">
      <c r="A13070">
        <v>56</v>
      </c>
      <c r="B13070" s="1">
        <v>46154</v>
      </c>
      <c r="C13070" t="s">
        <v>162</v>
      </c>
      <c r="D13070" t="s">
        <v>71</v>
      </c>
      <c r="E13070" t="s">
        <v>25</v>
      </c>
      <c r="F13070" t="s">
        <v>48</v>
      </c>
      <c r="G13070">
        <v>2</v>
      </c>
      <c r="H13070">
        <v>11.2</v>
      </c>
      <c r="I13070" t="s">
        <v>294</v>
      </c>
      <c r="J13070" t="s">
        <v>50</v>
      </c>
      <c r="K13070">
        <v>6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 t="s">
        <v>83</v>
      </c>
      <c r="R13070" t="s">
        <v>83</v>
      </c>
      <c r="S13070" t="s">
        <v>83</v>
      </c>
      <c r="T13070" t="str">
        <f>_xlfn.XLOOKUP(A13070,MI_Match_Analysis!$A$2:$A$8,MI_Match_Analysis!$F$2:$F$8,"Not Found")</f>
        <v>Not Found</v>
      </c>
    </row>
    <row r="13071" spans="1:20" hidden="1" x14ac:dyDescent="0.3">
      <c r="A13071">
        <v>56</v>
      </c>
      <c r="B13071" s="1">
        <v>46154</v>
      </c>
      <c r="C13071" t="s">
        <v>162</v>
      </c>
      <c r="D13071" t="s">
        <v>71</v>
      </c>
      <c r="E13071" t="s">
        <v>25</v>
      </c>
      <c r="F13071" t="s">
        <v>48</v>
      </c>
      <c r="G13071">
        <v>2</v>
      </c>
      <c r="H13071">
        <v>11.3</v>
      </c>
      <c r="I13071" t="s">
        <v>294</v>
      </c>
      <c r="J13071" t="s">
        <v>50</v>
      </c>
      <c r="K13071">
        <v>1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 t="s">
        <v>83</v>
      </c>
      <c r="R13071" t="s">
        <v>83</v>
      </c>
      <c r="S13071" t="s">
        <v>83</v>
      </c>
      <c r="T13071" t="str">
        <f>_xlfn.XLOOKUP(A13071,MI_Match_Analysis!$A$2:$A$8,MI_Match_Analysis!$F$2:$F$8,"Not Found")</f>
        <v>Not Found</v>
      </c>
    </row>
    <row r="13072" spans="1:20" hidden="1" x14ac:dyDescent="0.3">
      <c r="A13072">
        <v>56</v>
      </c>
      <c r="B13072" s="1">
        <v>46154</v>
      </c>
      <c r="C13072" t="s">
        <v>162</v>
      </c>
      <c r="D13072" t="s">
        <v>71</v>
      </c>
      <c r="E13072" t="s">
        <v>25</v>
      </c>
      <c r="F13072" t="s">
        <v>48</v>
      </c>
      <c r="G13072">
        <v>2</v>
      </c>
      <c r="H13072">
        <v>11.4</v>
      </c>
      <c r="I13072" t="s">
        <v>96</v>
      </c>
      <c r="J13072" t="s">
        <v>50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 t="s">
        <v>83</v>
      </c>
      <c r="R13072" t="s">
        <v>83</v>
      </c>
      <c r="S13072" t="s">
        <v>83</v>
      </c>
      <c r="T13072" t="str">
        <f>_xlfn.XLOOKUP(A13072,MI_Match_Analysis!$A$2:$A$8,MI_Match_Analysis!$F$2:$F$8,"Not Found")</f>
        <v>Not Found</v>
      </c>
    </row>
    <row r="13073" spans="1:20" hidden="1" x14ac:dyDescent="0.3">
      <c r="A13073">
        <v>56</v>
      </c>
      <c r="B13073" s="1">
        <v>46154</v>
      </c>
      <c r="C13073" t="s">
        <v>162</v>
      </c>
      <c r="D13073" t="s">
        <v>71</v>
      </c>
      <c r="E13073" t="s">
        <v>25</v>
      </c>
      <c r="F13073" t="s">
        <v>48</v>
      </c>
      <c r="G13073">
        <v>2</v>
      </c>
      <c r="H13073">
        <v>11.5</v>
      </c>
      <c r="I13073" t="s">
        <v>96</v>
      </c>
      <c r="J13073" t="s">
        <v>50</v>
      </c>
      <c r="K13073">
        <v>2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 t="s">
        <v>83</v>
      </c>
      <c r="R13073" t="s">
        <v>83</v>
      </c>
      <c r="S13073" t="s">
        <v>83</v>
      </c>
      <c r="T13073" t="str">
        <f>_xlfn.XLOOKUP(A13073,MI_Match_Analysis!$A$2:$A$8,MI_Match_Analysis!$F$2:$F$8,"Not Found")</f>
        <v>Not Found</v>
      </c>
    </row>
    <row r="13074" spans="1:20" hidden="1" x14ac:dyDescent="0.3">
      <c r="A13074">
        <v>56</v>
      </c>
      <c r="B13074" s="1">
        <v>46154</v>
      </c>
      <c r="C13074" t="s">
        <v>162</v>
      </c>
      <c r="D13074" t="s">
        <v>71</v>
      </c>
      <c r="E13074" t="s">
        <v>25</v>
      </c>
      <c r="F13074" t="s">
        <v>48</v>
      </c>
      <c r="G13074">
        <v>2</v>
      </c>
      <c r="H13074">
        <v>11.6</v>
      </c>
      <c r="I13074" t="s">
        <v>96</v>
      </c>
      <c r="J13074" t="s">
        <v>50</v>
      </c>
      <c r="K13074">
        <v>2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 t="s">
        <v>83</v>
      </c>
      <c r="R13074" t="s">
        <v>83</v>
      </c>
      <c r="S13074" t="s">
        <v>83</v>
      </c>
      <c r="T13074" t="str">
        <f>_xlfn.XLOOKUP(A13074,MI_Match_Analysis!$A$2:$A$8,MI_Match_Analysis!$F$2:$F$8,"Not Found")</f>
        <v>Not Found</v>
      </c>
    </row>
    <row r="13075" spans="1:20" hidden="1" x14ac:dyDescent="0.3">
      <c r="A13075">
        <v>56</v>
      </c>
      <c r="B13075" s="1">
        <v>46154</v>
      </c>
      <c r="C13075" t="s">
        <v>162</v>
      </c>
      <c r="D13075" t="s">
        <v>71</v>
      </c>
      <c r="E13075" t="s">
        <v>25</v>
      </c>
      <c r="F13075" t="s">
        <v>48</v>
      </c>
      <c r="G13075">
        <v>2</v>
      </c>
      <c r="H13075">
        <v>12.1</v>
      </c>
      <c r="I13075" t="s">
        <v>294</v>
      </c>
      <c r="J13075" t="s">
        <v>290</v>
      </c>
      <c r="K13075">
        <v>1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 t="s">
        <v>83</v>
      </c>
      <c r="R13075" t="s">
        <v>83</v>
      </c>
      <c r="S13075" t="s">
        <v>83</v>
      </c>
      <c r="T13075" t="str">
        <f>_xlfn.XLOOKUP(A13075,MI_Match_Analysis!$A$2:$A$8,MI_Match_Analysis!$F$2:$F$8,"Not Found")</f>
        <v>Not Found</v>
      </c>
    </row>
    <row r="13076" spans="1:20" hidden="1" x14ac:dyDescent="0.3">
      <c r="A13076">
        <v>56</v>
      </c>
      <c r="B13076" s="1">
        <v>46154</v>
      </c>
      <c r="C13076" t="s">
        <v>162</v>
      </c>
      <c r="D13076" t="s">
        <v>71</v>
      </c>
      <c r="E13076" t="s">
        <v>25</v>
      </c>
      <c r="F13076" t="s">
        <v>48</v>
      </c>
      <c r="G13076">
        <v>2</v>
      </c>
      <c r="H13076">
        <v>12.2</v>
      </c>
      <c r="I13076" t="s">
        <v>96</v>
      </c>
      <c r="J13076" t="s">
        <v>290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 t="s">
        <v>165</v>
      </c>
      <c r="R13076" t="s">
        <v>96</v>
      </c>
      <c r="S13076" t="s">
        <v>101</v>
      </c>
      <c r="T13076" t="str">
        <f>_xlfn.XLOOKUP(A13076,MI_Match_Analysis!$A$2:$A$8,MI_Match_Analysis!$F$2:$F$8,"Not Found")</f>
        <v>Not Found</v>
      </c>
    </row>
    <row r="13077" spans="1:20" hidden="1" x14ac:dyDescent="0.3">
      <c r="A13077">
        <v>56</v>
      </c>
      <c r="B13077" s="1">
        <v>46154</v>
      </c>
      <c r="C13077" t="s">
        <v>162</v>
      </c>
      <c r="D13077" t="s">
        <v>71</v>
      </c>
      <c r="E13077" t="s">
        <v>25</v>
      </c>
      <c r="F13077" t="s">
        <v>48</v>
      </c>
      <c r="G13077">
        <v>2</v>
      </c>
      <c r="H13077">
        <v>12.3</v>
      </c>
      <c r="I13077" t="s">
        <v>106</v>
      </c>
      <c r="J13077" t="s">
        <v>290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 t="s">
        <v>83</v>
      </c>
      <c r="R13077" t="s">
        <v>83</v>
      </c>
      <c r="S13077" t="s">
        <v>83</v>
      </c>
      <c r="T13077" t="str">
        <f>_xlfn.XLOOKUP(A13077,MI_Match_Analysis!$A$2:$A$8,MI_Match_Analysis!$F$2:$F$8,"Not Found")</f>
        <v>Not Found</v>
      </c>
    </row>
    <row r="13078" spans="1:20" hidden="1" x14ac:dyDescent="0.3">
      <c r="A13078">
        <v>56</v>
      </c>
      <c r="B13078" s="1">
        <v>46154</v>
      </c>
      <c r="C13078" t="s">
        <v>162</v>
      </c>
      <c r="D13078" t="s">
        <v>71</v>
      </c>
      <c r="E13078" t="s">
        <v>25</v>
      </c>
      <c r="F13078" t="s">
        <v>48</v>
      </c>
      <c r="G13078">
        <v>2</v>
      </c>
      <c r="H13078">
        <v>12.4</v>
      </c>
      <c r="I13078" t="s">
        <v>106</v>
      </c>
      <c r="J13078" t="s">
        <v>290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 t="s">
        <v>83</v>
      </c>
      <c r="R13078" t="s">
        <v>83</v>
      </c>
      <c r="S13078" t="s">
        <v>83</v>
      </c>
      <c r="T13078" t="str">
        <f>_xlfn.XLOOKUP(A13078,MI_Match_Analysis!$A$2:$A$8,MI_Match_Analysis!$F$2:$F$8,"Not Found")</f>
        <v>Not Found</v>
      </c>
    </row>
    <row r="13079" spans="1:20" hidden="1" x14ac:dyDescent="0.3">
      <c r="A13079">
        <v>56</v>
      </c>
      <c r="B13079" s="1">
        <v>46154</v>
      </c>
      <c r="C13079" t="s">
        <v>162</v>
      </c>
      <c r="D13079" t="s">
        <v>71</v>
      </c>
      <c r="E13079" t="s">
        <v>25</v>
      </c>
      <c r="F13079" t="s">
        <v>48</v>
      </c>
      <c r="G13079">
        <v>2</v>
      </c>
      <c r="H13079">
        <v>12.5</v>
      </c>
      <c r="I13079" t="s">
        <v>106</v>
      </c>
      <c r="J13079" t="s">
        <v>290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 t="s">
        <v>83</v>
      </c>
      <c r="R13079" t="s">
        <v>83</v>
      </c>
      <c r="S13079" t="s">
        <v>83</v>
      </c>
      <c r="T13079" t="str">
        <f>_xlfn.XLOOKUP(A13079,MI_Match_Analysis!$A$2:$A$8,MI_Match_Analysis!$F$2:$F$8,"Not Found")</f>
        <v>Not Found</v>
      </c>
    </row>
    <row r="13080" spans="1:20" hidden="1" x14ac:dyDescent="0.3">
      <c r="A13080">
        <v>56</v>
      </c>
      <c r="B13080" s="1">
        <v>46154</v>
      </c>
      <c r="C13080" t="s">
        <v>162</v>
      </c>
      <c r="D13080" t="s">
        <v>71</v>
      </c>
      <c r="E13080" t="s">
        <v>25</v>
      </c>
      <c r="F13080" t="s">
        <v>48</v>
      </c>
      <c r="G13080">
        <v>2</v>
      </c>
      <c r="H13080">
        <v>12.6</v>
      </c>
      <c r="I13080" t="s">
        <v>106</v>
      </c>
      <c r="J13080" t="s">
        <v>290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 t="s">
        <v>83</v>
      </c>
      <c r="R13080" t="s">
        <v>83</v>
      </c>
      <c r="S13080" t="s">
        <v>83</v>
      </c>
      <c r="T13080" t="str">
        <f>_xlfn.XLOOKUP(A13080,MI_Match_Analysis!$A$2:$A$8,MI_Match_Analysis!$F$2:$F$8,"Not Found")</f>
        <v>Not Found</v>
      </c>
    </row>
    <row r="13081" spans="1:20" hidden="1" x14ac:dyDescent="0.3">
      <c r="A13081">
        <v>56</v>
      </c>
      <c r="B13081" s="1">
        <v>46154</v>
      </c>
      <c r="C13081" t="s">
        <v>162</v>
      </c>
      <c r="D13081" t="s">
        <v>71</v>
      </c>
      <c r="E13081" t="s">
        <v>25</v>
      </c>
      <c r="F13081" t="s">
        <v>48</v>
      </c>
      <c r="G13081">
        <v>2</v>
      </c>
      <c r="H13081">
        <v>13.1</v>
      </c>
      <c r="I13081" t="s">
        <v>294</v>
      </c>
      <c r="J13081" t="s">
        <v>50</v>
      </c>
      <c r="K13081">
        <v>4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 t="s">
        <v>83</v>
      </c>
      <c r="R13081" t="s">
        <v>83</v>
      </c>
      <c r="S13081" t="s">
        <v>83</v>
      </c>
      <c r="T13081" t="str">
        <f>_xlfn.XLOOKUP(A13081,MI_Match_Analysis!$A$2:$A$8,MI_Match_Analysis!$F$2:$F$8,"Not Found")</f>
        <v>Not Found</v>
      </c>
    </row>
    <row r="13082" spans="1:20" hidden="1" x14ac:dyDescent="0.3">
      <c r="A13082">
        <v>56</v>
      </c>
      <c r="B13082" s="1">
        <v>46154</v>
      </c>
      <c r="C13082" t="s">
        <v>162</v>
      </c>
      <c r="D13082" t="s">
        <v>71</v>
      </c>
      <c r="E13082" t="s">
        <v>25</v>
      </c>
      <c r="F13082" t="s">
        <v>48</v>
      </c>
      <c r="G13082">
        <v>2</v>
      </c>
      <c r="H13082">
        <v>13.2</v>
      </c>
      <c r="I13082" t="s">
        <v>294</v>
      </c>
      <c r="J13082" t="s">
        <v>50</v>
      </c>
      <c r="K13082">
        <v>6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 t="s">
        <v>83</v>
      </c>
      <c r="R13082" t="s">
        <v>83</v>
      </c>
      <c r="S13082" t="s">
        <v>83</v>
      </c>
      <c r="T13082" t="str">
        <f>_xlfn.XLOOKUP(A13082,MI_Match_Analysis!$A$2:$A$8,MI_Match_Analysis!$F$2:$F$8,"Not Found")</f>
        <v>Not Found</v>
      </c>
    </row>
    <row r="13083" spans="1:20" hidden="1" x14ac:dyDescent="0.3">
      <c r="A13083">
        <v>56</v>
      </c>
      <c r="B13083" s="1">
        <v>46154</v>
      </c>
      <c r="C13083" t="s">
        <v>162</v>
      </c>
      <c r="D13083" t="s">
        <v>71</v>
      </c>
      <c r="E13083" t="s">
        <v>25</v>
      </c>
      <c r="F13083" t="s">
        <v>48</v>
      </c>
      <c r="G13083">
        <v>2</v>
      </c>
      <c r="H13083">
        <v>13.3</v>
      </c>
      <c r="I13083" t="s">
        <v>294</v>
      </c>
      <c r="J13083" t="s">
        <v>50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 t="s">
        <v>83</v>
      </c>
      <c r="R13083" t="s">
        <v>83</v>
      </c>
      <c r="S13083" t="s">
        <v>83</v>
      </c>
      <c r="T13083" t="str">
        <f>_xlfn.XLOOKUP(A13083,MI_Match_Analysis!$A$2:$A$8,MI_Match_Analysis!$F$2:$F$8,"Not Found")</f>
        <v>Not Found</v>
      </c>
    </row>
    <row r="13084" spans="1:20" hidden="1" x14ac:dyDescent="0.3">
      <c r="A13084">
        <v>56</v>
      </c>
      <c r="B13084" s="1">
        <v>46154</v>
      </c>
      <c r="C13084" t="s">
        <v>162</v>
      </c>
      <c r="D13084" t="s">
        <v>71</v>
      </c>
      <c r="E13084" t="s">
        <v>25</v>
      </c>
      <c r="F13084" t="s">
        <v>48</v>
      </c>
      <c r="G13084">
        <v>2</v>
      </c>
      <c r="H13084">
        <v>13.4</v>
      </c>
      <c r="I13084" t="s">
        <v>294</v>
      </c>
      <c r="J13084" t="s">
        <v>50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 t="s">
        <v>165</v>
      </c>
      <c r="R13084" t="s">
        <v>294</v>
      </c>
      <c r="S13084" t="s">
        <v>221</v>
      </c>
      <c r="T13084" t="str">
        <f>_xlfn.XLOOKUP(A13084,MI_Match_Analysis!$A$2:$A$8,MI_Match_Analysis!$F$2:$F$8,"Not Found")</f>
        <v>Not Found</v>
      </c>
    </row>
    <row r="13085" spans="1:20" hidden="1" x14ac:dyDescent="0.3">
      <c r="A13085">
        <v>56</v>
      </c>
      <c r="B13085" s="1">
        <v>46154</v>
      </c>
      <c r="C13085" t="s">
        <v>162</v>
      </c>
      <c r="D13085" t="s">
        <v>71</v>
      </c>
      <c r="E13085" t="s">
        <v>25</v>
      </c>
      <c r="F13085" t="s">
        <v>48</v>
      </c>
      <c r="G13085">
        <v>2</v>
      </c>
      <c r="H13085">
        <v>13.5</v>
      </c>
      <c r="I13085" t="s">
        <v>120</v>
      </c>
      <c r="J13085" t="s">
        <v>50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 t="s">
        <v>83</v>
      </c>
      <c r="R13085" t="s">
        <v>83</v>
      </c>
      <c r="S13085" t="s">
        <v>83</v>
      </c>
      <c r="T13085" t="str">
        <f>_xlfn.XLOOKUP(A13085,MI_Match_Analysis!$A$2:$A$8,MI_Match_Analysis!$F$2:$F$8,"Not Found")</f>
        <v>Not Found</v>
      </c>
    </row>
    <row r="13086" spans="1:20" hidden="1" x14ac:dyDescent="0.3">
      <c r="A13086">
        <v>56</v>
      </c>
      <c r="B13086" s="1">
        <v>46154</v>
      </c>
      <c r="C13086" t="s">
        <v>162</v>
      </c>
      <c r="D13086" t="s">
        <v>71</v>
      </c>
      <c r="E13086" t="s">
        <v>25</v>
      </c>
      <c r="F13086" t="s">
        <v>48</v>
      </c>
      <c r="G13086">
        <v>2</v>
      </c>
      <c r="H13086">
        <v>13.6</v>
      </c>
      <c r="I13086" t="s">
        <v>120</v>
      </c>
      <c r="J13086" t="s">
        <v>50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 t="s">
        <v>83</v>
      </c>
      <c r="R13086" t="s">
        <v>83</v>
      </c>
      <c r="S13086" t="s">
        <v>83</v>
      </c>
      <c r="T13086" t="str">
        <f>_xlfn.XLOOKUP(A13086,MI_Match_Analysis!$A$2:$A$8,MI_Match_Analysis!$F$2:$F$8,"Not Found")</f>
        <v>Not Found</v>
      </c>
    </row>
    <row r="13087" spans="1:20" hidden="1" x14ac:dyDescent="0.3">
      <c r="A13087">
        <v>56</v>
      </c>
      <c r="B13087" s="1">
        <v>46154</v>
      </c>
      <c r="C13087" t="s">
        <v>162</v>
      </c>
      <c r="D13087" t="s">
        <v>71</v>
      </c>
      <c r="E13087" t="s">
        <v>25</v>
      </c>
      <c r="F13087" t="s">
        <v>48</v>
      </c>
      <c r="G13087">
        <v>2</v>
      </c>
      <c r="H13087">
        <v>14.1</v>
      </c>
      <c r="I13087" t="s">
        <v>106</v>
      </c>
      <c r="J13087" t="s">
        <v>86</v>
      </c>
      <c r="K13087">
        <v>2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 t="s">
        <v>83</v>
      </c>
      <c r="R13087" t="s">
        <v>83</v>
      </c>
      <c r="S13087" t="s">
        <v>83</v>
      </c>
      <c r="T13087" t="str">
        <f>_xlfn.XLOOKUP(A13087,MI_Match_Analysis!$A$2:$A$8,MI_Match_Analysis!$F$2:$F$8,"Not Found")</f>
        <v>Not Found</v>
      </c>
    </row>
    <row r="13088" spans="1:20" hidden="1" x14ac:dyDescent="0.3">
      <c r="A13088">
        <v>56</v>
      </c>
      <c r="B13088" s="1">
        <v>46154</v>
      </c>
      <c r="C13088" t="s">
        <v>162</v>
      </c>
      <c r="D13088" t="s">
        <v>71</v>
      </c>
      <c r="E13088" t="s">
        <v>25</v>
      </c>
      <c r="F13088" t="s">
        <v>48</v>
      </c>
      <c r="G13088">
        <v>2</v>
      </c>
      <c r="H13088">
        <v>14.2</v>
      </c>
      <c r="I13088" t="s">
        <v>106</v>
      </c>
      <c r="J13088" t="s">
        <v>86</v>
      </c>
      <c r="K13088">
        <v>1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 t="s">
        <v>83</v>
      </c>
      <c r="R13088" t="s">
        <v>83</v>
      </c>
      <c r="S13088" t="s">
        <v>83</v>
      </c>
      <c r="T13088" t="str">
        <f>_xlfn.XLOOKUP(A13088,MI_Match_Analysis!$A$2:$A$8,MI_Match_Analysis!$F$2:$F$8,"Not Found")</f>
        <v>Not Found</v>
      </c>
    </row>
    <row r="13089" spans="1:20" hidden="1" x14ac:dyDescent="0.3">
      <c r="A13089">
        <v>56</v>
      </c>
      <c r="B13089" s="1">
        <v>46154</v>
      </c>
      <c r="C13089" t="s">
        <v>162</v>
      </c>
      <c r="D13089" t="s">
        <v>71</v>
      </c>
      <c r="E13089" t="s">
        <v>25</v>
      </c>
      <c r="F13089" t="s">
        <v>48</v>
      </c>
      <c r="G13089">
        <v>2</v>
      </c>
      <c r="H13089">
        <v>14.3</v>
      </c>
      <c r="I13089" t="s">
        <v>120</v>
      </c>
      <c r="J13089" t="s">
        <v>86</v>
      </c>
      <c r="K13089">
        <v>0</v>
      </c>
      <c r="L13089">
        <v>1</v>
      </c>
      <c r="M13089">
        <v>0</v>
      </c>
      <c r="N13089">
        <v>1</v>
      </c>
      <c r="O13089">
        <v>0</v>
      </c>
      <c r="P13089">
        <v>0</v>
      </c>
      <c r="Q13089" t="s">
        <v>83</v>
      </c>
      <c r="R13089" t="s">
        <v>83</v>
      </c>
      <c r="S13089" t="s">
        <v>83</v>
      </c>
      <c r="T13089" t="str">
        <f>_xlfn.XLOOKUP(A13089,MI_Match_Analysis!$A$2:$A$8,MI_Match_Analysis!$F$2:$F$8,"Not Found")</f>
        <v>Not Found</v>
      </c>
    </row>
    <row r="13090" spans="1:20" hidden="1" x14ac:dyDescent="0.3">
      <c r="A13090">
        <v>56</v>
      </c>
      <c r="B13090" s="1">
        <v>46154</v>
      </c>
      <c r="C13090" t="s">
        <v>162</v>
      </c>
      <c r="D13090" t="s">
        <v>71</v>
      </c>
      <c r="E13090" t="s">
        <v>25</v>
      </c>
      <c r="F13090" t="s">
        <v>48</v>
      </c>
      <c r="G13090">
        <v>2</v>
      </c>
      <c r="H13090">
        <v>14.4</v>
      </c>
      <c r="I13090" t="s">
        <v>106</v>
      </c>
      <c r="J13090" t="s">
        <v>86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 t="s">
        <v>83</v>
      </c>
      <c r="R13090" t="s">
        <v>83</v>
      </c>
      <c r="S13090" t="s">
        <v>83</v>
      </c>
      <c r="T13090" t="str">
        <f>_xlfn.XLOOKUP(A13090,MI_Match_Analysis!$A$2:$A$8,MI_Match_Analysis!$F$2:$F$8,"Not Found")</f>
        <v>Not Found</v>
      </c>
    </row>
    <row r="13091" spans="1:20" hidden="1" x14ac:dyDescent="0.3">
      <c r="A13091">
        <v>56</v>
      </c>
      <c r="B13091" s="1">
        <v>46154</v>
      </c>
      <c r="C13091" t="s">
        <v>162</v>
      </c>
      <c r="D13091" t="s">
        <v>71</v>
      </c>
      <c r="E13091" t="s">
        <v>25</v>
      </c>
      <c r="F13091" t="s">
        <v>48</v>
      </c>
      <c r="G13091">
        <v>2</v>
      </c>
      <c r="H13091">
        <v>14.5</v>
      </c>
      <c r="I13091" t="s">
        <v>106</v>
      </c>
      <c r="J13091" t="s">
        <v>86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 t="s">
        <v>257</v>
      </c>
      <c r="R13091" t="s">
        <v>106</v>
      </c>
      <c r="S13091" t="s">
        <v>101</v>
      </c>
      <c r="T13091" t="str">
        <f>_xlfn.XLOOKUP(A13091,MI_Match_Analysis!$A$2:$A$8,MI_Match_Analysis!$F$2:$F$8,"Not Found")</f>
        <v>Not Found</v>
      </c>
    </row>
    <row r="13092" spans="1:20" hidden="1" x14ac:dyDescent="0.3">
      <c r="A13092">
        <v>57</v>
      </c>
      <c r="B13092" s="1">
        <v>46155</v>
      </c>
      <c r="C13092" t="s">
        <v>162</v>
      </c>
      <c r="D13092" t="s">
        <v>320</v>
      </c>
      <c r="E13092" t="s">
        <v>35</v>
      </c>
      <c r="F13092" t="s">
        <v>24</v>
      </c>
      <c r="G13092">
        <v>1</v>
      </c>
      <c r="H13092">
        <v>0.1</v>
      </c>
      <c r="I13092" t="s">
        <v>179</v>
      </c>
      <c r="J13092" t="s">
        <v>80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 t="s">
        <v>83</v>
      </c>
      <c r="R13092" t="s">
        <v>83</v>
      </c>
      <c r="S13092" t="s">
        <v>83</v>
      </c>
      <c r="T13092" t="str">
        <f>_xlfn.XLOOKUP(A13092,MI_Match_Analysis!$A$2:$A$8,MI_Match_Analysis!$F$2:$F$8,"Not Found")</f>
        <v>Not Found</v>
      </c>
    </row>
    <row r="13093" spans="1:20" hidden="1" x14ac:dyDescent="0.3">
      <c r="A13093">
        <v>57</v>
      </c>
      <c r="B13093" s="1">
        <v>46155</v>
      </c>
      <c r="C13093" t="s">
        <v>162</v>
      </c>
      <c r="D13093" t="s">
        <v>320</v>
      </c>
      <c r="E13093" t="s">
        <v>35</v>
      </c>
      <c r="F13093" t="s">
        <v>24</v>
      </c>
      <c r="G13093">
        <v>1</v>
      </c>
      <c r="H13093">
        <v>0.2</v>
      </c>
      <c r="I13093" t="s">
        <v>179</v>
      </c>
      <c r="J13093" t="s">
        <v>80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 t="s">
        <v>83</v>
      </c>
      <c r="R13093" t="s">
        <v>83</v>
      </c>
      <c r="S13093" t="s">
        <v>83</v>
      </c>
      <c r="T13093" t="str">
        <f>_xlfn.XLOOKUP(A13093,MI_Match_Analysis!$A$2:$A$8,MI_Match_Analysis!$F$2:$F$8,"Not Found")</f>
        <v>Not Found</v>
      </c>
    </row>
    <row r="13094" spans="1:20" hidden="1" x14ac:dyDescent="0.3">
      <c r="A13094">
        <v>57</v>
      </c>
      <c r="B13094" s="1">
        <v>46155</v>
      </c>
      <c r="C13094" t="s">
        <v>162</v>
      </c>
      <c r="D13094" t="s">
        <v>320</v>
      </c>
      <c r="E13094" t="s">
        <v>35</v>
      </c>
      <c r="F13094" t="s">
        <v>24</v>
      </c>
      <c r="G13094">
        <v>1</v>
      </c>
      <c r="H13094">
        <v>0.3</v>
      </c>
      <c r="I13094" t="s">
        <v>179</v>
      </c>
      <c r="J13094" t="s">
        <v>80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 t="s">
        <v>83</v>
      </c>
      <c r="R13094" t="s">
        <v>83</v>
      </c>
      <c r="S13094" t="s">
        <v>83</v>
      </c>
      <c r="T13094" t="str">
        <f>_xlfn.XLOOKUP(A13094,MI_Match_Analysis!$A$2:$A$8,MI_Match_Analysis!$F$2:$F$8,"Not Found")</f>
        <v>Not Found</v>
      </c>
    </row>
    <row r="13095" spans="1:20" hidden="1" x14ac:dyDescent="0.3">
      <c r="A13095">
        <v>57</v>
      </c>
      <c r="B13095" s="1">
        <v>46155</v>
      </c>
      <c r="C13095" t="s">
        <v>162</v>
      </c>
      <c r="D13095" t="s">
        <v>320</v>
      </c>
      <c r="E13095" t="s">
        <v>35</v>
      </c>
      <c r="F13095" t="s">
        <v>24</v>
      </c>
      <c r="G13095">
        <v>1</v>
      </c>
      <c r="H13095">
        <v>0.4</v>
      </c>
      <c r="I13095" t="s">
        <v>179</v>
      </c>
      <c r="J13095" t="s">
        <v>80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 t="s">
        <v>83</v>
      </c>
      <c r="R13095" t="s">
        <v>83</v>
      </c>
      <c r="S13095" t="s">
        <v>83</v>
      </c>
      <c r="T13095" t="str">
        <f>_xlfn.XLOOKUP(A13095,MI_Match_Analysis!$A$2:$A$8,MI_Match_Analysis!$F$2:$F$8,"Not Found")</f>
        <v>Not Found</v>
      </c>
    </row>
    <row r="13096" spans="1:20" hidden="1" x14ac:dyDescent="0.3">
      <c r="A13096">
        <v>57</v>
      </c>
      <c r="B13096" s="1">
        <v>46155</v>
      </c>
      <c r="C13096" t="s">
        <v>162</v>
      </c>
      <c r="D13096" t="s">
        <v>320</v>
      </c>
      <c r="E13096" t="s">
        <v>35</v>
      </c>
      <c r="F13096" t="s">
        <v>24</v>
      </c>
      <c r="G13096">
        <v>1</v>
      </c>
      <c r="H13096">
        <v>0.5</v>
      </c>
      <c r="I13096" t="s">
        <v>179</v>
      </c>
      <c r="J13096" t="s">
        <v>80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 t="s">
        <v>83</v>
      </c>
      <c r="R13096" t="s">
        <v>83</v>
      </c>
      <c r="S13096" t="s">
        <v>83</v>
      </c>
      <c r="T13096" t="str">
        <f>_xlfn.XLOOKUP(A13096,MI_Match_Analysis!$A$2:$A$8,MI_Match_Analysis!$F$2:$F$8,"Not Found")</f>
        <v>Not Found</v>
      </c>
    </row>
    <row r="13097" spans="1:20" hidden="1" x14ac:dyDescent="0.3">
      <c r="A13097">
        <v>57</v>
      </c>
      <c r="B13097" s="1">
        <v>46155</v>
      </c>
      <c r="C13097" t="s">
        <v>162</v>
      </c>
      <c r="D13097" t="s">
        <v>320</v>
      </c>
      <c r="E13097" t="s">
        <v>35</v>
      </c>
      <c r="F13097" t="s">
        <v>24</v>
      </c>
      <c r="G13097">
        <v>1</v>
      </c>
      <c r="H13097">
        <v>0.6</v>
      </c>
      <c r="I13097" t="s">
        <v>179</v>
      </c>
      <c r="J13097" t="s">
        <v>80</v>
      </c>
      <c r="K13097">
        <v>4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 t="s">
        <v>83</v>
      </c>
      <c r="R13097" t="s">
        <v>83</v>
      </c>
      <c r="S13097" t="s">
        <v>83</v>
      </c>
      <c r="T13097" t="str">
        <f>_xlfn.XLOOKUP(A13097,MI_Match_Analysis!$A$2:$A$8,MI_Match_Analysis!$F$2:$F$8,"Not Found")</f>
        <v>Not Found</v>
      </c>
    </row>
    <row r="13098" spans="1:20" hidden="1" x14ac:dyDescent="0.3">
      <c r="A13098">
        <v>57</v>
      </c>
      <c r="B13098" s="1">
        <v>46155</v>
      </c>
      <c r="C13098" t="s">
        <v>162</v>
      </c>
      <c r="D13098" t="s">
        <v>320</v>
      </c>
      <c r="E13098" t="s">
        <v>35</v>
      </c>
      <c r="F13098" t="s">
        <v>24</v>
      </c>
      <c r="G13098">
        <v>1</v>
      </c>
      <c r="H13098">
        <v>1.1000000000000001</v>
      </c>
      <c r="I13098" t="s">
        <v>181</v>
      </c>
      <c r="J13098" t="s">
        <v>29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 t="s">
        <v>83</v>
      </c>
      <c r="R13098" t="s">
        <v>83</v>
      </c>
      <c r="S13098" t="s">
        <v>83</v>
      </c>
      <c r="T13098" t="str">
        <f>_xlfn.XLOOKUP(A13098,MI_Match_Analysis!$A$2:$A$8,MI_Match_Analysis!$F$2:$F$8,"Not Found")</f>
        <v>Not Found</v>
      </c>
    </row>
    <row r="13099" spans="1:20" hidden="1" x14ac:dyDescent="0.3">
      <c r="A13099">
        <v>57</v>
      </c>
      <c r="B13099" s="1">
        <v>46155</v>
      </c>
      <c r="C13099" t="s">
        <v>162</v>
      </c>
      <c r="D13099" t="s">
        <v>320</v>
      </c>
      <c r="E13099" t="s">
        <v>35</v>
      </c>
      <c r="F13099" t="s">
        <v>24</v>
      </c>
      <c r="G13099">
        <v>1</v>
      </c>
      <c r="H13099">
        <v>1.2</v>
      </c>
      <c r="I13099" t="s">
        <v>181</v>
      </c>
      <c r="J13099" t="s">
        <v>29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 t="s">
        <v>83</v>
      </c>
      <c r="R13099" t="s">
        <v>83</v>
      </c>
      <c r="S13099" t="s">
        <v>83</v>
      </c>
      <c r="T13099" t="str">
        <f>_xlfn.XLOOKUP(A13099,MI_Match_Analysis!$A$2:$A$8,MI_Match_Analysis!$F$2:$F$8,"Not Found")</f>
        <v>Not Found</v>
      </c>
    </row>
    <row r="13100" spans="1:20" hidden="1" x14ac:dyDescent="0.3">
      <c r="A13100">
        <v>57</v>
      </c>
      <c r="B13100" s="1">
        <v>46155</v>
      </c>
      <c r="C13100" t="s">
        <v>162</v>
      </c>
      <c r="D13100" t="s">
        <v>320</v>
      </c>
      <c r="E13100" t="s">
        <v>35</v>
      </c>
      <c r="F13100" t="s">
        <v>24</v>
      </c>
      <c r="G13100">
        <v>1</v>
      </c>
      <c r="H13100">
        <v>1.3</v>
      </c>
      <c r="I13100" t="s">
        <v>181</v>
      </c>
      <c r="J13100" t="s">
        <v>29</v>
      </c>
      <c r="K13100">
        <v>4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 t="s">
        <v>83</v>
      </c>
      <c r="R13100" t="s">
        <v>83</v>
      </c>
      <c r="S13100" t="s">
        <v>83</v>
      </c>
      <c r="T13100" t="str">
        <f>_xlfn.XLOOKUP(A13100,MI_Match_Analysis!$A$2:$A$8,MI_Match_Analysis!$F$2:$F$8,"Not Found")</f>
        <v>Not Found</v>
      </c>
    </row>
    <row r="13101" spans="1:20" hidden="1" x14ac:dyDescent="0.3">
      <c r="A13101">
        <v>57</v>
      </c>
      <c r="B13101" s="1">
        <v>46155</v>
      </c>
      <c r="C13101" t="s">
        <v>162</v>
      </c>
      <c r="D13101" t="s">
        <v>320</v>
      </c>
      <c r="E13101" t="s">
        <v>35</v>
      </c>
      <c r="F13101" t="s">
        <v>24</v>
      </c>
      <c r="G13101">
        <v>1</v>
      </c>
      <c r="H13101">
        <v>1.4</v>
      </c>
      <c r="I13101" t="s">
        <v>181</v>
      </c>
      <c r="J13101" t="s">
        <v>29</v>
      </c>
      <c r="K13101">
        <v>6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 t="s">
        <v>83</v>
      </c>
      <c r="R13101" t="s">
        <v>83</v>
      </c>
      <c r="S13101" t="s">
        <v>83</v>
      </c>
      <c r="T13101" t="str">
        <f>_xlfn.XLOOKUP(A13101,MI_Match_Analysis!$A$2:$A$8,MI_Match_Analysis!$F$2:$F$8,"Not Found")</f>
        <v>Not Found</v>
      </c>
    </row>
    <row r="13102" spans="1:20" hidden="1" x14ac:dyDescent="0.3">
      <c r="A13102">
        <v>57</v>
      </c>
      <c r="B13102" s="1">
        <v>46155</v>
      </c>
      <c r="C13102" t="s">
        <v>162</v>
      </c>
      <c r="D13102" t="s">
        <v>320</v>
      </c>
      <c r="E13102" t="s">
        <v>35</v>
      </c>
      <c r="F13102" t="s">
        <v>24</v>
      </c>
      <c r="G13102">
        <v>1</v>
      </c>
      <c r="H13102">
        <v>1.5</v>
      </c>
      <c r="I13102" t="s">
        <v>181</v>
      </c>
      <c r="J13102" t="s">
        <v>29</v>
      </c>
      <c r="K13102">
        <v>4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 t="s">
        <v>83</v>
      </c>
      <c r="R13102" t="s">
        <v>83</v>
      </c>
      <c r="S13102" t="s">
        <v>83</v>
      </c>
      <c r="T13102" t="str">
        <f>_xlfn.XLOOKUP(A13102,MI_Match_Analysis!$A$2:$A$8,MI_Match_Analysis!$F$2:$F$8,"Not Found")</f>
        <v>Not Found</v>
      </c>
    </row>
    <row r="13103" spans="1:20" hidden="1" x14ac:dyDescent="0.3">
      <c r="A13103">
        <v>57</v>
      </c>
      <c r="B13103" s="1">
        <v>46155</v>
      </c>
      <c r="C13103" t="s">
        <v>162</v>
      </c>
      <c r="D13103" t="s">
        <v>320</v>
      </c>
      <c r="E13103" t="s">
        <v>35</v>
      </c>
      <c r="F13103" t="s">
        <v>24</v>
      </c>
      <c r="G13103">
        <v>1</v>
      </c>
      <c r="H13103">
        <v>1.6</v>
      </c>
      <c r="I13103" t="s">
        <v>181</v>
      </c>
      <c r="J13103" t="s">
        <v>29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 t="s">
        <v>83</v>
      </c>
      <c r="R13103" t="s">
        <v>83</v>
      </c>
      <c r="S13103" t="s">
        <v>83</v>
      </c>
      <c r="T13103" t="str">
        <f>_xlfn.XLOOKUP(A13103,MI_Match_Analysis!$A$2:$A$8,MI_Match_Analysis!$F$2:$F$8,"Not Found")</f>
        <v>Not Found</v>
      </c>
    </row>
    <row r="13104" spans="1:20" hidden="1" x14ac:dyDescent="0.3">
      <c r="A13104">
        <v>57</v>
      </c>
      <c r="B13104" s="1">
        <v>46155</v>
      </c>
      <c r="C13104" t="s">
        <v>162</v>
      </c>
      <c r="D13104" t="s">
        <v>320</v>
      </c>
      <c r="E13104" t="s">
        <v>35</v>
      </c>
      <c r="F13104" t="s">
        <v>24</v>
      </c>
      <c r="G13104">
        <v>1</v>
      </c>
      <c r="H13104">
        <v>2.1</v>
      </c>
      <c r="I13104" t="s">
        <v>179</v>
      </c>
      <c r="J13104" t="s">
        <v>80</v>
      </c>
      <c r="K13104">
        <v>1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 t="s">
        <v>83</v>
      </c>
      <c r="R13104" t="s">
        <v>83</v>
      </c>
      <c r="S13104" t="s">
        <v>83</v>
      </c>
      <c r="T13104" t="str">
        <f>_xlfn.XLOOKUP(A13104,MI_Match_Analysis!$A$2:$A$8,MI_Match_Analysis!$F$2:$F$8,"Not Found")</f>
        <v>Not Found</v>
      </c>
    </row>
    <row r="13105" spans="1:20" hidden="1" x14ac:dyDescent="0.3">
      <c r="A13105">
        <v>57</v>
      </c>
      <c r="B13105" s="1">
        <v>46155</v>
      </c>
      <c r="C13105" t="s">
        <v>162</v>
      </c>
      <c r="D13105" t="s">
        <v>320</v>
      </c>
      <c r="E13105" t="s">
        <v>35</v>
      </c>
      <c r="F13105" t="s">
        <v>24</v>
      </c>
      <c r="G13105">
        <v>1</v>
      </c>
      <c r="H13105">
        <v>2.2000000000000002</v>
      </c>
      <c r="I13105" t="s">
        <v>181</v>
      </c>
      <c r="J13105" t="s">
        <v>80</v>
      </c>
      <c r="K13105">
        <v>4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 t="s">
        <v>83</v>
      </c>
      <c r="R13105" t="s">
        <v>83</v>
      </c>
      <c r="S13105" t="s">
        <v>83</v>
      </c>
      <c r="T13105" t="str">
        <f>_xlfn.XLOOKUP(A13105,MI_Match_Analysis!$A$2:$A$8,MI_Match_Analysis!$F$2:$F$8,"Not Found")</f>
        <v>Not Found</v>
      </c>
    </row>
    <row r="13106" spans="1:20" hidden="1" x14ac:dyDescent="0.3">
      <c r="A13106">
        <v>57</v>
      </c>
      <c r="B13106" s="1">
        <v>46155</v>
      </c>
      <c r="C13106" t="s">
        <v>162</v>
      </c>
      <c r="D13106" t="s">
        <v>320</v>
      </c>
      <c r="E13106" t="s">
        <v>35</v>
      </c>
      <c r="F13106" t="s">
        <v>24</v>
      </c>
      <c r="G13106">
        <v>1</v>
      </c>
      <c r="H13106">
        <v>2.2999999999999998</v>
      </c>
      <c r="I13106" t="s">
        <v>181</v>
      </c>
      <c r="J13106" t="s">
        <v>80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 t="s">
        <v>165</v>
      </c>
      <c r="R13106" t="s">
        <v>181</v>
      </c>
      <c r="S13106" t="s">
        <v>166</v>
      </c>
      <c r="T13106" t="str">
        <f>_xlfn.XLOOKUP(A13106,MI_Match_Analysis!$A$2:$A$8,MI_Match_Analysis!$F$2:$F$8,"Not Found")</f>
        <v>Not Found</v>
      </c>
    </row>
    <row r="13107" spans="1:20" hidden="1" x14ac:dyDescent="0.3">
      <c r="A13107">
        <v>57</v>
      </c>
      <c r="B13107" s="1">
        <v>46155</v>
      </c>
      <c r="C13107" t="s">
        <v>162</v>
      </c>
      <c r="D13107" t="s">
        <v>320</v>
      </c>
      <c r="E13107" t="s">
        <v>35</v>
      </c>
      <c r="F13107" t="s">
        <v>24</v>
      </c>
      <c r="G13107">
        <v>1</v>
      </c>
      <c r="H13107">
        <v>2.4</v>
      </c>
      <c r="I13107" t="s">
        <v>60</v>
      </c>
      <c r="J13107" t="s">
        <v>80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 t="s">
        <v>83</v>
      </c>
      <c r="R13107" t="s">
        <v>83</v>
      </c>
      <c r="S13107" t="s">
        <v>83</v>
      </c>
      <c r="T13107" t="str">
        <f>_xlfn.XLOOKUP(A13107,MI_Match_Analysis!$A$2:$A$8,MI_Match_Analysis!$F$2:$F$8,"Not Found")</f>
        <v>Not Found</v>
      </c>
    </row>
    <row r="13108" spans="1:20" hidden="1" x14ac:dyDescent="0.3">
      <c r="A13108">
        <v>57</v>
      </c>
      <c r="B13108" s="1">
        <v>46155</v>
      </c>
      <c r="C13108" t="s">
        <v>162</v>
      </c>
      <c r="D13108" t="s">
        <v>320</v>
      </c>
      <c r="E13108" t="s">
        <v>35</v>
      </c>
      <c r="F13108" t="s">
        <v>24</v>
      </c>
      <c r="G13108">
        <v>1</v>
      </c>
      <c r="H13108">
        <v>2.5</v>
      </c>
      <c r="I13108" t="s">
        <v>60</v>
      </c>
      <c r="J13108" t="s">
        <v>80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 t="s">
        <v>83</v>
      </c>
      <c r="R13108" t="s">
        <v>83</v>
      </c>
      <c r="S13108" t="s">
        <v>83</v>
      </c>
      <c r="T13108" t="str">
        <f>_xlfn.XLOOKUP(A13108,MI_Match_Analysis!$A$2:$A$8,MI_Match_Analysis!$F$2:$F$8,"Not Found")</f>
        <v>Not Found</v>
      </c>
    </row>
    <row r="13109" spans="1:20" hidden="1" x14ac:dyDescent="0.3">
      <c r="A13109">
        <v>57</v>
      </c>
      <c r="B13109" s="1">
        <v>46155</v>
      </c>
      <c r="C13109" t="s">
        <v>162</v>
      </c>
      <c r="D13109" t="s">
        <v>320</v>
      </c>
      <c r="E13109" t="s">
        <v>35</v>
      </c>
      <c r="F13109" t="s">
        <v>24</v>
      </c>
      <c r="G13109">
        <v>1</v>
      </c>
      <c r="H13109">
        <v>2.6</v>
      </c>
      <c r="I13109" t="s">
        <v>60</v>
      </c>
      <c r="J13109" t="s">
        <v>80</v>
      </c>
      <c r="K13109">
        <v>3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 t="s">
        <v>83</v>
      </c>
      <c r="R13109" t="s">
        <v>83</v>
      </c>
      <c r="S13109" t="s">
        <v>83</v>
      </c>
      <c r="T13109" t="str">
        <f>_xlfn.XLOOKUP(A13109,MI_Match_Analysis!$A$2:$A$8,MI_Match_Analysis!$F$2:$F$8,"Not Found")</f>
        <v>Not Found</v>
      </c>
    </row>
    <row r="13110" spans="1:20" hidden="1" x14ac:dyDescent="0.3">
      <c r="A13110">
        <v>57</v>
      </c>
      <c r="B13110" s="1">
        <v>46155</v>
      </c>
      <c r="C13110" t="s">
        <v>162</v>
      </c>
      <c r="D13110" t="s">
        <v>320</v>
      </c>
      <c r="E13110" t="s">
        <v>35</v>
      </c>
      <c r="F13110" t="s">
        <v>24</v>
      </c>
      <c r="G13110">
        <v>1</v>
      </c>
      <c r="H13110">
        <v>3.1</v>
      </c>
      <c r="I13110" t="s">
        <v>60</v>
      </c>
      <c r="J13110" t="s">
        <v>29</v>
      </c>
      <c r="K13110">
        <v>6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 t="s">
        <v>83</v>
      </c>
      <c r="R13110" t="s">
        <v>83</v>
      </c>
      <c r="S13110" t="s">
        <v>83</v>
      </c>
      <c r="T13110" t="str">
        <f>_xlfn.XLOOKUP(A13110,MI_Match_Analysis!$A$2:$A$8,MI_Match_Analysis!$F$2:$F$8,"Not Found")</f>
        <v>Not Found</v>
      </c>
    </row>
    <row r="13111" spans="1:20" hidden="1" x14ac:dyDescent="0.3">
      <c r="A13111">
        <v>57</v>
      </c>
      <c r="B13111" s="1">
        <v>46155</v>
      </c>
      <c r="C13111" t="s">
        <v>162</v>
      </c>
      <c r="D13111" t="s">
        <v>320</v>
      </c>
      <c r="E13111" t="s">
        <v>35</v>
      </c>
      <c r="F13111" t="s">
        <v>24</v>
      </c>
      <c r="G13111">
        <v>1</v>
      </c>
      <c r="H13111">
        <v>3.2</v>
      </c>
      <c r="I13111" t="s">
        <v>60</v>
      </c>
      <c r="J13111" t="s">
        <v>29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 t="s">
        <v>83</v>
      </c>
      <c r="R13111" t="s">
        <v>83</v>
      </c>
      <c r="S13111" t="s">
        <v>83</v>
      </c>
      <c r="T13111" t="str">
        <f>_xlfn.XLOOKUP(A13111,MI_Match_Analysis!$A$2:$A$8,MI_Match_Analysis!$F$2:$F$8,"Not Found")</f>
        <v>Not Found</v>
      </c>
    </row>
    <row r="13112" spans="1:20" hidden="1" x14ac:dyDescent="0.3">
      <c r="A13112">
        <v>57</v>
      </c>
      <c r="B13112" s="1">
        <v>46155</v>
      </c>
      <c r="C13112" t="s">
        <v>162</v>
      </c>
      <c r="D13112" t="s">
        <v>320</v>
      </c>
      <c r="E13112" t="s">
        <v>35</v>
      </c>
      <c r="F13112" t="s">
        <v>24</v>
      </c>
      <c r="G13112">
        <v>1</v>
      </c>
      <c r="H13112">
        <v>3.3</v>
      </c>
      <c r="I13112" t="s">
        <v>60</v>
      </c>
      <c r="J13112" t="s">
        <v>29</v>
      </c>
      <c r="K13112">
        <v>1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 t="s">
        <v>83</v>
      </c>
      <c r="R13112" t="s">
        <v>83</v>
      </c>
      <c r="S13112" t="s">
        <v>83</v>
      </c>
      <c r="T13112" t="str">
        <f>_xlfn.XLOOKUP(A13112,MI_Match_Analysis!$A$2:$A$8,MI_Match_Analysis!$F$2:$F$8,"Not Found")</f>
        <v>Not Found</v>
      </c>
    </row>
    <row r="13113" spans="1:20" hidden="1" x14ac:dyDescent="0.3">
      <c r="A13113">
        <v>57</v>
      </c>
      <c r="B13113" s="1">
        <v>46155</v>
      </c>
      <c r="C13113" t="s">
        <v>162</v>
      </c>
      <c r="D13113" t="s">
        <v>320</v>
      </c>
      <c r="E13113" t="s">
        <v>35</v>
      </c>
      <c r="F13113" t="s">
        <v>24</v>
      </c>
      <c r="G13113">
        <v>1</v>
      </c>
      <c r="H13113">
        <v>3.4</v>
      </c>
      <c r="I13113" t="s">
        <v>179</v>
      </c>
      <c r="J13113" t="s">
        <v>29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 t="s">
        <v>83</v>
      </c>
      <c r="R13113" t="s">
        <v>83</v>
      </c>
      <c r="S13113" t="s">
        <v>83</v>
      </c>
      <c r="T13113" t="str">
        <f>_xlfn.XLOOKUP(A13113,MI_Match_Analysis!$A$2:$A$8,MI_Match_Analysis!$F$2:$F$8,"Not Found")</f>
        <v>Not Found</v>
      </c>
    </row>
    <row r="13114" spans="1:20" hidden="1" x14ac:dyDescent="0.3">
      <c r="A13114">
        <v>57</v>
      </c>
      <c r="B13114" s="1">
        <v>46155</v>
      </c>
      <c r="C13114" t="s">
        <v>162</v>
      </c>
      <c r="D13114" t="s">
        <v>320</v>
      </c>
      <c r="E13114" t="s">
        <v>35</v>
      </c>
      <c r="F13114" t="s">
        <v>24</v>
      </c>
      <c r="G13114">
        <v>1</v>
      </c>
      <c r="H13114">
        <v>3.5</v>
      </c>
      <c r="I13114" t="s">
        <v>179</v>
      </c>
      <c r="J13114" t="s">
        <v>29</v>
      </c>
      <c r="K13114">
        <v>4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 t="s">
        <v>83</v>
      </c>
      <c r="R13114" t="s">
        <v>83</v>
      </c>
      <c r="S13114" t="s">
        <v>83</v>
      </c>
      <c r="T13114" t="str">
        <f>_xlfn.XLOOKUP(A13114,MI_Match_Analysis!$A$2:$A$8,MI_Match_Analysis!$F$2:$F$8,"Not Found")</f>
        <v>Not Found</v>
      </c>
    </row>
    <row r="13115" spans="1:20" hidden="1" x14ac:dyDescent="0.3">
      <c r="A13115">
        <v>57</v>
      </c>
      <c r="B13115" s="1">
        <v>46155</v>
      </c>
      <c r="C13115" t="s">
        <v>162</v>
      </c>
      <c r="D13115" t="s">
        <v>320</v>
      </c>
      <c r="E13115" t="s">
        <v>35</v>
      </c>
      <c r="F13115" t="s">
        <v>24</v>
      </c>
      <c r="G13115">
        <v>1</v>
      </c>
      <c r="H13115">
        <v>3.6</v>
      </c>
      <c r="I13115" t="s">
        <v>179</v>
      </c>
      <c r="J13115" t="s">
        <v>29</v>
      </c>
      <c r="K13115">
        <v>6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 t="s">
        <v>83</v>
      </c>
      <c r="R13115" t="s">
        <v>83</v>
      </c>
      <c r="S13115" t="s">
        <v>83</v>
      </c>
      <c r="T13115" t="str">
        <f>_xlfn.XLOOKUP(A13115,MI_Match_Analysis!$A$2:$A$8,MI_Match_Analysis!$F$2:$F$8,"Not Found")</f>
        <v>Not Found</v>
      </c>
    </row>
    <row r="13116" spans="1:20" hidden="1" x14ac:dyDescent="0.3">
      <c r="A13116">
        <v>57</v>
      </c>
      <c r="B13116" s="1">
        <v>46155</v>
      </c>
      <c r="C13116" t="s">
        <v>162</v>
      </c>
      <c r="D13116" t="s">
        <v>320</v>
      </c>
      <c r="E13116" t="s">
        <v>35</v>
      </c>
      <c r="F13116" t="s">
        <v>24</v>
      </c>
      <c r="G13116">
        <v>1</v>
      </c>
      <c r="H13116">
        <v>4.0999999999999996</v>
      </c>
      <c r="I13116" t="s">
        <v>60</v>
      </c>
      <c r="J13116" t="s">
        <v>111</v>
      </c>
      <c r="K13116">
        <v>1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 t="s">
        <v>83</v>
      </c>
      <c r="R13116" t="s">
        <v>83</v>
      </c>
      <c r="S13116" t="s">
        <v>83</v>
      </c>
      <c r="T13116" t="str">
        <f>_xlfn.XLOOKUP(A13116,MI_Match_Analysis!$A$2:$A$8,MI_Match_Analysis!$F$2:$F$8,"Not Found")</f>
        <v>Not Found</v>
      </c>
    </row>
    <row r="13117" spans="1:20" hidden="1" x14ac:dyDescent="0.3">
      <c r="A13117">
        <v>57</v>
      </c>
      <c r="B13117" s="1">
        <v>46155</v>
      </c>
      <c r="C13117" t="s">
        <v>162</v>
      </c>
      <c r="D13117" t="s">
        <v>320</v>
      </c>
      <c r="E13117" t="s">
        <v>35</v>
      </c>
      <c r="F13117" t="s">
        <v>24</v>
      </c>
      <c r="G13117">
        <v>1</v>
      </c>
      <c r="H13117">
        <v>4.2</v>
      </c>
      <c r="I13117" t="s">
        <v>179</v>
      </c>
      <c r="J13117" t="s">
        <v>111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 t="s">
        <v>83</v>
      </c>
      <c r="R13117" t="s">
        <v>83</v>
      </c>
      <c r="S13117" t="s">
        <v>83</v>
      </c>
      <c r="T13117" t="str">
        <f>_xlfn.XLOOKUP(A13117,MI_Match_Analysis!$A$2:$A$8,MI_Match_Analysis!$F$2:$F$8,"Not Found")</f>
        <v>Not Found</v>
      </c>
    </row>
    <row r="13118" spans="1:20" hidden="1" x14ac:dyDescent="0.3">
      <c r="A13118">
        <v>57</v>
      </c>
      <c r="B13118" s="1">
        <v>46155</v>
      </c>
      <c r="C13118" t="s">
        <v>162</v>
      </c>
      <c r="D13118" t="s">
        <v>320</v>
      </c>
      <c r="E13118" t="s">
        <v>35</v>
      </c>
      <c r="F13118" t="s">
        <v>24</v>
      </c>
      <c r="G13118">
        <v>1</v>
      </c>
      <c r="H13118">
        <v>4.3</v>
      </c>
      <c r="I13118" t="s">
        <v>179</v>
      </c>
      <c r="J13118" t="s">
        <v>111</v>
      </c>
      <c r="K13118">
        <v>4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 t="s">
        <v>83</v>
      </c>
      <c r="R13118" t="s">
        <v>83</v>
      </c>
      <c r="S13118" t="s">
        <v>83</v>
      </c>
      <c r="T13118" t="str">
        <f>_xlfn.XLOOKUP(A13118,MI_Match_Analysis!$A$2:$A$8,MI_Match_Analysis!$F$2:$F$8,"Not Found")</f>
        <v>Not Found</v>
      </c>
    </row>
    <row r="13119" spans="1:20" hidden="1" x14ac:dyDescent="0.3">
      <c r="A13119">
        <v>57</v>
      </c>
      <c r="B13119" s="1">
        <v>46155</v>
      </c>
      <c r="C13119" t="s">
        <v>162</v>
      </c>
      <c r="D13119" t="s">
        <v>320</v>
      </c>
      <c r="E13119" t="s">
        <v>35</v>
      </c>
      <c r="F13119" t="s">
        <v>24</v>
      </c>
      <c r="G13119">
        <v>1</v>
      </c>
      <c r="H13119">
        <v>4.4000000000000004</v>
      </c>
      <c r="I13119" t="s">
        <v>179</v>
      </c>
      <c r="J13119" t="s">
        <v>111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 t="s">
        <v>165</v>
      </c>
      <c r="R13119" t="s">
        <v>179</v>
      </c>
      <c r="S13119" t="s">
        <v>111</v>
      </c>
      <c r="T13119" t="str">
        <f>_xlfn.XLOOKUP(A13119,MI_Match_Analysis!$A$2:$A$8,MI_Match_Analysis!$F$2:$F$8,"Not Found")</f>
        <v>Not Found</v>
      </c>
    </row>
    <row r="13120" spans="1:20" hidden="1" x14ac:dyDescent="0.3">
      <c r="A13120">
        <v>57</v>
      </c>
      <c r="B13120" s="1">
        <v>46155</v>
      </c>
      <c r="C13120" t="s">
        <v>162</v>
      </c>
      <c r="D13120" t="s">
        <v>320</v>
      </c>
      <c r="E13120" t="s">
        <v>35</v>
      </c>
      <c r="F13120" t="s">
        <v>24</v>
      </c>
      <c r="G13120">
        <v>1</v>
      </c>
      <c r="H13120">
        <v>4.5</v>
      </c>
      <c r="I13120" t="s">
        <v>185</v>
      </c>
      <c r="J13120" t="s">
        <v>111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 t="s">
        <v>83</v>
      </c>
      <c r="R13120" t="s">
        <v>83</v>
      </c>
      <c r="S13120" t="s">
        <v>83</v>
      </c>
      <c r="T13120" t="str">
        <f>_xlfn.XLOOKUP(A13120,MI_Match_Analysis!$A$2:$A$8,MI_Match_Analysis!$F$2:$F$8,"Not Found")</f>
        <v>Not Found</v>
      </c>
    </row>
    <row r="13121" spans="1:20" hidden="1" x14ac:dyDescent="0.3">
      <c r="A13121">
        <v>57</v>
      </c>
      <c r="B13121" s="1">
        <v>46155</v>
      </c>
      <c r="C13121" t="s">
        <v>162</v>
      </c>
      <c r="D13121" t="s">
        <v>320</v>
      </c>
      <c r="E13121" t="s">
        <v>35</v>
      </c>
      <c r="F13121" t="s">
        <v>24</v>
      </c>
      <c r="G13121">
        <v>1</v>
      </c>
      <c r="H13121">
        <v>4.5999999999999996</v>
      </c>
      <c r="I13121" t="s">
        <v>185</v>
      </c>
      <c r="J13121" t="s">
        <v>111</v>
      </c>
      <c r="K13121">
        <v>1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 t="s">
        <v>83</v>
      </c>
      <c r="R13121" t="s">
        <v>83</v>
      </c>
      <c r="S13121" t="s">
        <v>83</v>
      </c>
      <c r="T13121" t="str">
        <f>_xlfn.XLOOKUP(A13121,MI_Match_Analysis!$A$2:$A$8,MI_Match_Analysis!$F$2:$F$8,"Not Found")</f>
        <v>Not Found</v>
      </c>
    </row>
    <row r="13122" spans="1:20" hidden="1" x14ac:dyDescent="0.3">
      <c r="A13122">
        <v>57</v>
      </c>
      <c r="B13122" s="1">
        <v>46155</v>
      </c>
      <c r="C13122" t="s">
        <v>162</v>
      </c>
      <c r="D13122" t="s">
        <v>320</v>
      </c>
      <c r="E13122" t="s">
        <v>35</v>
      </c>
      <c r="F13122" t="s">
        <v>24</v>
      </c>
      <c r="G13122">
        <v>1</v>
      </c>
      <c r="H13122">
        <v>5.0999999999999996</v>
      </c>
      <c r="I13122" t="s">
        <v>185</v>
      </c>
      <c r="J13122" t="s">
        <v>269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 t="s">
        <v>83</v>
      </c>
      <c r="R13122" t="s">
        <v>83</v>
      </c>
      <c r="S13122" t="s">
        <v>83</v>
      </c>
      <c r="T13122" t="str">
        <f>_xlfn.XLOOKUP(A13122,MI_Match_Analysis!$A$2:$A$8,MI_Match_Analysis!$F$2:$F$8,"Not Found")</f>
        <v>Not Found</v>
      </c>
    </row>
    <row r="13123" spans="1:20" hidden="1" x14ac:dyDescent="0.3">
      <c r="A13123">
        <v>57</v>
      </c>
      <c r="B13123" s="1">
        <v>46155</v>
      </c>
      <c r="C13123" t="s">
        <v>162</v>
      </c>
      <c r="D13123" t="s">
        <v>320</v>
      </c>
      <c r="E13123" t="s">
        <v>35</v>
      </c>
      <c r="F13123" t="s">
        <v>24</v>
      </c>
      <c r="G13123">
        <v>1</v>
      </c>
      <c r="H13123">
        <v>5.2</v>
      </c>
      <c r="I13123" t="s">
        <v>185</v>
      </c>
      <c r="J13123" t="s">
        <v>269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 t="s">
        <v>83</v>
      </c>
      <c r="R13123" t="s">
        <v>83</v>
      </c>
      <c r="S13123" t="s">
        <v>83</v>
      </c>
      <c r="T13123" t="str">
        <f>_xlfn.XLOOKUP(A13123,MI_Match_Analysis!$A$2:$A$8,MI_Match_Analysis!$F$2:$F$8,"Not Found")</f>
        <v>Not Found</v>
      </c>
    </row>
    <row r="13124" spans="1:20" hidden="1" x14ac:dyDescent="0.3">
      <c r="A13124">
        <v>57</v>
      </c>
      <c r="B13124" s="1">
        <v>46155</v>
      </c>
      <c r="C13124" t="s">
        <v>162</v>
      </c>
      <c r="D13124" t="s">
        <v>320</v>
      </c>
      <c r="E13124" t="s">
        <v>35</v>
      </c>
      <c r="F13124" t="s">
        <v>24</v>
      </c>
      <c r="G13124">
        <v>1</v>
      </c>
      <c r="H13124">
        <v>5.3</v>
      </c>
      <c r="I13124" t="s">
        <v>185</v>
      </c>
      <c r="J13124" t="s">
        <v>269</v>
      </c>
      <c r="K13124">
        <v>1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 t="s">
        <v>83</v>
      </c>
      <c r="R13124" t="s">
        <v>83</v>
      </c>
      <c r="S13124" t="s">
        <v>83</v>
      </c>
      <c r="T13124" t="str">
        <f>_xlfn.XLOOKUP(A13124,MI_Match_Analysis!$A$2:$A$8,MI_Match_Analysis!$F$2:$F$8,"Not Found")</f>
        <v>Not Found</v>
      </c>
    </row>
    <row r="13125" spans="1:20" hidden="1" x14ac:dyDescent="0.3">
      <c r="A13125">
        <v>57</v>
      </c>
      <c r="B13125" s="1">
        <v>46155</v>
      </c>
      <c r="C13125" t="s">
        <v>162</v>
      </c>
      <c r="D13125" t="s">
        <v>320</v>
      </c>
      <c r="E13125" t="s">
        <v>35</v>
      </c>
      <c r="F13125" t="s">
        <v>24</v>
      </c>
      <c r="G13125">
        <v>1</v>
      </c>
      <c r="H13125">
        <v>5.4</v>
      </c>
      <c r="I13125" t="s">
        <v>60</v>
      </c>
      <c r="J13125" t="s">
        <v>269</v>
      </c>
      <c r="K13125">
        <v>4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 t="s">
        <v>83</v>
      </c>
      <c r="R13125" t="s">
        <v>83</v>
      </c>
      <c r="S13125" t="s">
        <v>83</v>
      </c>
      <c r="T13125" t="str">
        <f>_xlfn.XLOOKUP(A13125,MI_Match_Analysis!$A$2:$A$8,MI_Match_Analysis!$F$2:$F$8,"Not Found")</f>
        <v>Not Found</v>
      </c>
    </row>
    <row r="13126" spans="1:20" hidden="1" x14ac:dyDescent="0.3">
      <c r="A13126">
        <v>57</v>
      </c>
      <c r="B13126" s="1">
        <v>46155</v>
      </c>
      <c r="C13126" t="s">
        <v>162</v>
      </c>
      <c r="D13126" t="s">
        <v>320</v>
      </c>
      <c r="E13126" t="s">
        <v>35</v>
      </c>
      <c r="F13126" t="s">
        <v>24</v>
      </c>
      <c r="G13126">
        <v>1</v>
      </c>
      <c r="H13126">
        <v>5.5</v>
      </c>
      <c r="I13126" t="s">
        <v>60</v>
      </c>
      <c r="J13126" t="s">
        <v>269</v>
      </c>
      <c r="K13126">
        <v>1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 t="s">
        <v>83</v>
      </c>
      <c r="R13126" t="s">
        <v>83</v>
      </c>
      <c r="S13126" t="s">
        <v>83</v>
      </c>
      <c r="T13126" t="str">
        <f>_xlfn.XLOOKUP(A13126,MI_Match_Analysis!$A$2:$A$8,MI_Match_Analysis!$F$2:$F$8,"Not Found")</f>
        <v>Not Found</v>
      </c>
    </row>
    <row r="13127" spans="1:20" hidden="1" x14ac:dyDescent="0.3">
      <c r="A13127">
        <v>57</v>
      </c>
      <c r="B13127" s="1">
        <v>46155</v>
      </c>
      <c r="C13127" t="s">
        <v>162</v>
      </c>
      <c r="D13127" t="s">
        <v>320</v>
      </c>
      <c r="E13127" t="s">
        <v>35</v>
      </c>
      <c r="F13127" t="s">
        <v>24</v>
      </c>
      <c r="G13127">
        <v>1</v>
      </c>
      <c r="H13127">
        <v>5.6</v>
      </c>
      <c r="I13127" t="s">
        <v>185</v>
      </c>
      <c r="J13127" t="s">
        <v>269</v>
      </c>
      <c r="K13127">
        <v>1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 t="s">
        <v>83</v>
      </c>
      <c r="R13127" t="s">
        <v>83</v>
      </c>
      <c r="S13127" t="s">
        <v>83</v>
      </c>
      <c r="T13127" t="str">
        <f>_xlfn.XLOOKUP(A13127,MI_Match_Analysis!$A$2:$A$8,MI_Match_Analysis!$F$2:$F$8,"Not Found")</f>
        <v>Not Found</v>
      </c>
    </row>
    <row r="13128" spans="1:20" hidden="1" x14ac:dyDescent="0.3">
      <c r="A13128">
        <v>57</v>
      </c>
      <c r="B13128" s="1">
        <v>46155</v>
      </c>
      <c r="C13128" t="s">
        <v>162</v>
      </c>
      <c r="D13128" t="s">
        <v>320</v>
      </c>
      <c r="E13128" t="s">
        <v>35</v>
      </c>
      <c r="F13128" t="s">
        <v>24</v>
      </c>
      <c r="G13128">
        <v>1</v>
      </c>
      <c r="H13128">
        <v>6.1</v>
      </c>
      <c r="I13128" t="s">
        <v>185</v>
      </c>
      <c r="J13128" t="s">
        <v>111</v>
      </c>
      <c r="K13128">
        <v>1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 t="s">
        <v>83</v>
      </c>
      <c r="R13128" t="s">
        <v>83</v>
      </c>
      <c r="S13128" t="s">
        <v>83</v>
      </c>
      <c r="T13128" t="str">
        <f>_xlfn.XLOOKUP(A13128,MI_Match_Analysis!$A$2:$A$8,MI_Match_Analysis!$F$2:$F$8,"Not Found")</f>
        <v>Not Found</v>
      </c>
    </row>
    <row r="13129" spans="1:20" hidden="1" x14ac:dyDescent="0.3">
      <c r="A13129">
        <v>57</v>
      </c>
      <c r="B13129" s="1">
        <v>46155</v>
      </c>
      <c r="C13129" t="s">
        <v>162</v>
      </c>
      <c r="D13129" t="s">
        <v>320</v>
      </c>
      <c r="E13129" t="s">
        <v>35</v>
      </c>
      <c r="F13129" t="s">
        <v>24</v>
      </c>
      <c r="G13129">
        <v>1</v>
      </c>
      <c r="H13129">
        <v>6.2</v>
      </c>
      <c r="I13129" t="s">
        <v>60</v>
      </c>
      <c r="J13129" t="s">
        <v>111</v>
      </c>
      <c r="K13129">
        <v>1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 t="s">
        <v>83</v>
      </c>
      <c r="R13129" t="s">
        <v>83</v>
      </c>
      <c r="S13129" t="s">
        <v>83</v>
      </c>
      <c r="T13129" t="str">
        <f>_xlfn.XLOOKUP(A13129,MI_Match_Analysis!$A$2:$A$8,MI_Match_Analysis!$F$2:$F$8,"Not Found")</f>
        <v>Not Found</v>
      </c>
    </row>
    <row r="13130" spans="1:20" hidden="1" x14ac:dyDescent="0.3">
      <c r="A13130">
        <v>57</v>
      </c>
      <c r="B13130" s="1">
        <v>46155</v>
      </c>
      <c r="C13130" t="s">
        <v>162</v>
      </c>
      <c r="D13130" t="s">
        <v>320</v>
      </c>
      <c r="E13130" t="s">
        <v>35</v>
      </c>
      <c r="F13130" t="s">
        <v>24</v>
      </c>
      <c r="G13130">
        <v>1</v>
      </c>
      <c r="H13130">
        <v>6.3</v>
      </c>
      <c r="I13130" t="s">
        <v>185</v>
      </c>
      <c r="J13130" t="s">
        <v>111</v>
      </c>
      <c r="K13130">
        <v>4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 t="s">
        <v>83</v>
      </c>
      <c r="R13130" t="s">
        <v>83</v>
      </c>
      <c r="S13130" t="s">
        <v>83</v>
      </c>
      <c r="T13130" t="str">
        <f>_xlfn.XLOOKUP(A13130,MI_Match_Analysis!$A$2:$A$8,MI_Match_Analysis!$F$2:$F$8,"Not Found")</f>
        <v>Not Found</v>
      </c>
    </row>
    <row r="13131" spans="1:20" hidden="1" x14ac:dyDescent="0.3">
      <c r="A13131">
        <v>57</v>
      </c>
      <c r="B13131" s="1">
        <v>46155</v>
      </c>
      <c r="C13131" t="s">
        <v>162</v>
      </c>
      <c r="D13131" t="s">
        <v>320</v>
      </c>
      <c r="E13131" t="s">
        <v>35</v>
      </c>
      <c r="F13131" t="s">
        <v>24</v>
      </c>
      <c r="G13131">
        <v>1</v>
      </c>
      <c r="H13131">
        <v>6.4</v>
      </c>
      <c r="I13131" t="s">
        <v>185</v>
      </c>
      <c r="J13131" t="s">
        <v>111</v>
      </c>
      <c r="K13131">
        <v>1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 t="s">
        <v>83</v>
      </c>
      <c r="R13131" t="s">
        <v>83</v>
      </c>
      <c r="S13131" t="s">
        <v>83</v>
      </c>
      <c r="T13131" t="str">
        <f>_xlfn.XLOOKUP(A13131,MI_Match_Analysis!$A$2:$A$8,MI_Match_Analysis!$F$2:$F$8,"Not Found")</f>
        <v>Not Found</v>
      </c>
    </row>
    <row r="13132" spans="1:20" hidden="1" x14ac:dyDescent="0.3">
      <c r="A13132">
        <v>57</v>
      </c>
      <c r="B13132" s="1">
        <v>46155</v>
      </c>
      <c r="C13132" t="s">
        <v>162</v>
      </c>
      <c r="D13132" t="s">
        <v>320</v>
      </c>
      <c r="E13132" t="s">
        <v>35</v>
      </c>
      <c r="F13132" t="s">
        <v>24</v>
      </c>
      <c r="G13132">
        <v>1</v>
      </c>
      <c r="H13132">
        <v>6.5</v>
      </c>
      <c r="I13132" t="s">
        <v>60</v>
      </c>
      <c r="J13132" t="s">
        <v>111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 t="s">
        <v>83</v>
      </c>
      <c r="R13132" t="s">
        <v>83</v>
      </c>
      <c r="S13132" t="s">
        <v>83</v>
      </c>
      <c r="T13132" t="str">
        <f>_xlfn.XLOOKUP(A13132,MI_Match_Analysis!$A$2:$A$8,MI_Match_Analysis!$F$2:$F$8,"Not Found")</f>
        <v>Not Found</v>
      </c>
    </row>
    <row r="13133" spans="1:20" hidden="1" x14ac:dyDescent="0.3">
      <c r="A13133">
        <v>57</v>
      </c>
      <c r="B13133" s="1">
        <v>46155</v>
      </c>
      <c r="C13133" t="s">
        <v>162</v>
      </c>
      <c r="D13133" t="s">
        <v>320</v>
      </c>
      <c r="E13133" t="s">
        <v>35</v>
      </c>
      <c r="F13133" t="s">
        <v>24</v>
      </c>
      <c r="G13133">
        <v>1</v>
      </c>
      <c r="H13133">
        <v>6.6</v>
      </c>
      <c r="I13133" t="s">
        <v>60</v>
      </c>
      <c r="J13133" t="s">
        <v>111</v>
      </c>
      <c r="K13133">
        <v>0</v>
      </c>
      <c r="L13133">
        <v>1</v>
      </c>
      <c r="M13133">
        <v>0</v>
      </c>
      <c r="N13133">
        <v>1</v>
      </c>
      <c r="O13133">
        <v>0</v>
      </c>
      <c r="P13133">
        <v>0</v>
      </c>
      <c r="Q13133" t="s">
        <v>83</v>
      </c>
      <c r="R13133" t="s">
        <v>83</v>
      </c>
      <c r="S13133" t="s">
        <v>83</v>
      </c>
      <c r="T13133" t="str">
        <f>_xlfn.XLOOKUP(A13133,MI_Match_Analysis!$A$2:$A$8,MI_Match_Analysis!$F$2:$F$8,"Not Found")</f>
        <v>Not Found</v>
      </c>
    </row>
    <row r="13134" spans="1:20" hidden="1" x14ac:dyDescent="0.3">
      <c r="A13134">
        <v>57</v>
      </c>
      <c r="B13134" s="1">
        <v>46155</v>
      </c>
      <c r="C13134" t="s">
        <v>162</v>
      </c>
      <c r="D13134" t="s">
        <v>320</v>
      </c>
      <c r="E13134" t="s">
        <v>35</v>
      </c>
      <c r="F13134" t="s">
        <v>24</v>
      </c>
      <c r="G13134">
        <v>1</v>
      </c>
      <c r="H13134">
        <v>7.1</v>
      </c>
      <c r="I13134" t="s">
        <v>60</v>
      </c>
      <c r="J13134" t="s">
        <v>92</v>
      </c>
      <c r="K13134">
        <v>1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 t="s">
        <v>83</v>
      </c>
      <c r="R13134" t="s">
        <v>83</v>
      </c>
      <c r="S13134" t="s">
        <v>83</v>
      </c>
      <c r="T13134" t="str">
        <f>_xlfn.XLOOKUP(A13134,MI_Match_Analysis!$A$2:$A$8,MI_Match_Analysis!$F$2:$F$8,"Not Found")</f>
        <v>Not Found</v>
      </c>
    </row>
    <row r="13135" spans="1:20" hidden="1" x14ac:dyDescent="0.3">
      <c r="A13135">
        <v>57</v>
      </c>
      <c r="B13135" s="1">
        <v>46155</v>
      </c>
      <c r="C13135" t="s">
        <v>162</v>
      </c>
      <c r="D13135" t="s">
        <v>320</v>
      </c>
      <c r="E13135" t="s">
        <v>35</v>
      </c>
      <c r="F13135" t="s">
        <v>24</v>
      </c>
      <c r="G13135">
        <v>1</v>
      </c>
      <c r="H13135">
        <v>7.2</v>
      </c>
      <c r="I13135" t="s">
        <v>185</v>
      </c>
      <c r="J13135" t="s">
        <v>92</v>
      </c>
      <c r="K13135">
        <v>1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 t="s">
        <v>83</v>
      </c>
      <c r="R13135" t="s">
        <v>83</v>
      </c>
      <c r="S13135" t="s">
        <v>83</v>
      </c>
      <c r="T13135" t="str">
        <f>_xlfn.XLOOKUP(A13135,MI_Match_Analysis!$A$2:$A$8,MI_Match_Analysis!$F$2:$F$8,"Not Found")</f>
        <v>Not Found</v>
      </c>
    </row>
    <row r="13136" spans="1:20" hidden="1" x14ac:dyDescent="0.3">
      <c r="A13136">
        <v>57</v>
      </c>
      <c r="B13136" s="1">
        <v>46155</v>
      </c>
      <c r="C13136" t="s">
        <v>162</v>
      </c>
      <c r="D13136" t="s">
        <v>320</v>
      </c>
      <c r="E13136" t="s">
        <v>35</v>
      </c>
      <c r="F13136" t="s">
        <v>24</v>
      </c>
      <c r="G13136">
        <v>1</v>
      </c>
      <c r="H13136">
        <v>7.3</v>
      </c>
      <c r="I13136" t="s">
        <v>60</v>
      </c>
      <c r="J13136" t="s">
        <v>92</v>
      </c>
      <c r="K13136">
        <v>1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 t="s">
        <v>83</v>
      </c>
      <c r="R13136" t="s">
        <v>83</v>
      </c>
      <c r="S13136" t="s">
        <v>83</v>
      </c>
      <c r="T13136" t="str">
        <f>_xlfn.XLOOKUP(A13136,MI_Match_Analysis!$A$2:$A$8,MI_Match_Analysis!$F$2:$F$8,"Not Found")</f>
        <v>Not Found</v>
      </c>
    </row>
    <row r="13137" spans="1:20" hidden="1" x14ac:dyDescent="0.3">
      <c r="A13137">
        <v>57</v>
      </c>
      <c r="B13137" s="1">
        <v>46155</v>
      </c>
      <c r="C13137" t="s">
        <v>162</v>
      </c>
      <c r="D13137" t="s">
        <v>320</v>
      </c>
      <c r="E13137" t="s">
        <v>35</v>
      </c>
      <c r="F13137" t="s">
        <v>24</v>
      </c>
      <c r="G13137">
        <v>1</v>
      </c>
      <c r="H13137">
        <v>7.4</v>
      </c>
      <c r="I13137" t="s">
        <v>185</v>
      </c>
      <c r="J13137" t="s">
        <v>92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 t="s">
        <v>83</v>
      </c>
      <c r="R13137" t="s">
        <v>83</v>
      </c>
      <c r="S13137" t="s">
        <v>83</v>
      </c>
      <c r="T13137" t="str">
        <f>_xlfn.XLOOKUP(A13137,MI_Match_Analysis!$A$2:$A$8,MI_Match_Analysis!$F$2:$F$8,"Not Found")</f>
        <v>Not Found</v>
      </c>
    </row>
    <row r="13138" spans="1:20" hidden="1" x14ac:dyDescent="0.3">
      <c r="A13138">
        <v>57</v>
      </c>
      <c r="B13138" s="1">
        <v>46155</v>
      </c>
      <c r="C13138" t="s">
        <v>162</v>
      </c>
      <c r="D13138" t="s">
        <v>320</v>
      </c>
      <c r="E13138" t="s">
        <v>35</v>
      </c>
      <c r="F13138" t="s">
        <v>24</v>
      </c>
      <c r="G13138">
        <v>1</v>
      </c>
      <c r="H13138">
        <v>7.5</v>
      </c>
      <c r="I13138" t="s">
        <v>185</v>
      </c>
      <c r="J13138" t="s">
        <v>92</v>
      </c>
      <c r="K13138">
        <v>1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 t="s">
        <v>83</v>
      </c>
      <c r="R13138" t="s">
        <v>83</v>
      </c>
      <c r="S13138" t="s">
        <v>83</v>
      </c>
      <c r="T13138" t="str">
        <f>_xlfn.XLOOKUP(A13138,MI_Match_Analysis!$A$2:$A$8,MI_Match_Analysis!$F$2:$F$8,"Not Found")</f>
        <v>Not Found</v>
      </c>
    </row>
    <row r="13139" spans="1:20" hidden="1" x14ac:dyDescent="0.3">
      <c r="A13139">
        <v>57</v>
      </c>
      <c r="B13139" s="1">
        <v>46155</v>
      </c>
      <c r="C13139" t="s">
        <v>162</v>
      </c>
      <c r="D13139" t="s">
        <v>320</v>
      </c>
      <c r="E13139" t="s">
        <v>35</v>
      </c>
      <c r="F13139" t="s">
        <v>24</v>
      </c>
      <c r="G13139">
        <v>1</v>
      </c>
      <c r="H13139">
        <v>7.6</v>
      </c>
      <c r="I13139" t="s">
        <v>60</v>
      </c>
      <c r="J13139" t="s">
        <v>92</v>
      </c>
      <c r="K13139">
        <v>1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 t="s">
        <v>83</v>
      </c>
      <c r="R13139" t="s">
        <v>83</v>
      </c>
      <c r="S13139" t="s">
        <v>83</v>
      </c>
      <c r="T13139" t="str">
        <f>_xlfn.XLOOKUP(A13139,MI_Match_Analysis!$A$2:$A$8,MI_Match_Analysis!$F$2:$F$8,"Not Found")</f>
        <v>Not Found</v>
      </c>
    </row>
    <row r="13140" spans="1:20" hidden="1" x14ac:dyDescent="0.3">
      <c r="A13140">
        <v>57</v>
      </c>
      <c r="B13140" s="1">
        <v>46155</v>
      </c>
      <c r="C13140" t="s">
        <v>162</v>
      </c>
      <c r="D13140" t="s">
        <v>320</v>
      </c>
      <c r="E13140" t="s">
        <v>35</v>
      </c>
      <c r="F13140" t="s">
        <v>24</v>
      </c>
      <c r="G13140">
        <v>1</v>
      </c>
      <c r="H13140">
        <v>8.1</v>
      </c>
      <c r="I13140" t="s">
        <v>60</v>
      </c>
      <c r="J13140" t="s">
        <v>29</v>
      </c>
      <c r="K13140">
        <v>1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 t="s">
        <v>83</v>
      </c>
      <c r="R13140" t="s">
        <v>83</v>
      </c>
      <c r="S13140" t="s">
        <v>83</v>
      </c>
      <c r="T13140" t="str">
        <f>_xlfn.XLOOKUP(A13140,MI_Match_Analysis!$A$2:$A$8,MI_Match_Analysis!$F$2:$F$8,"Not Found")</f>
        <v>Not Found</v>
      </c>
    </row>
    <row r="13141" spans="1:20" hidden="1" x14ac:dyDescent="0.3">
      <c r="A13141">
        <v>57</v>
      </c>
      <c r="B13141" s="1">
        <v>46155</v>
      </c>
      <c r="C13141" t="s">
        <v>162</v>
      </c>
      <c r="D13141" t="s">
        <v>320</v>
      </c>
      <c r="E13141" t="s">
        <v>35</v>
      </c>
      <c r="F13141" t="s">
        <v>24</v>
      </c>
      <c r="G13141">
        <v>1</v>
      </c>
      <c r="H13141">
        <v>8.1999999999999993</v>
      </c>
      <c r="I13141" t="s">
        <v>185</v>
      </c>
      <c r="J13141" t="s">
        <v>29</v>
      </c>
      <c r="K13141">
        <v>1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 t="s">
        <v>83</v>
      </c>
      <c r="R13141" t="s">
        <v>83</v>
      </c>
      <c r="S13141" t="s">
        <v>83</v>
      </c>
      <c r="T13141" t="str">
        <f>_xlfn.XLOOKUP(A13141,MI_Match_Analysis!$A$2:$A$8,MI_Match_Analysis!$F$2:$F$8,"Not Found")</f>
        <v>Not Found</v>
      </c>
    </row>
    <row r="13142" spans="1:20" hidden="1" x14ac:dyDescent="0.3">
      <c r="A13142">
        <v>57</v>
      </c>
      <c r="B13142" s="1">
        <v>46155</v>
      </c>
      <c r="C13142" t="s">
        <v>162</v>
      </c>
      <c r="D13142" t="s">
        <v>320</v>
      </c>
      <c r="E13142" t="s">
        <v>35</v>
      </c>
      <c r="F13142" t="s">
        <v>24</v>
      </c>
      <c r="G13142">
        <v>1</v>
      </c>
      <c r="H13142">
        <v>8.3000000000000007</v>
      </c>
      <c r="I13142" t="s">
        <v>60</v>
      </c>
      <c r="J13142" t="s">
        <v>29</v>
      </c>
      <c r="K13142">
        <v>4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 t="s">
        <v>83</v>
      </c>
      <c r="R13142" t="s">
        <v>83</v>
      </c>
      <c r="S13142" t="s">
        <v>83</v>
      </c>
      <c r="T13142" t="str">
        <f>_xlfn.XLOOKUP(A13142,MI_Match_Analysis!$A$2:$A$8,MI_Match_Analysis!$F$2:$F$8,"Not Found")</f>
        <v>Not Found</v>
      </c>
    </row>
    <row r="13143" spans="1:20" hidden="1" x14ac:dyDescent="0.3">
      <c r="A13143">
        <v>57</v>
      </c>
      <c r="B13143" s="1">
        <v>46155</v>
      </c>
      <c r="C13143" t="s">
        <v>162</v>
      </c>
      <c r="D13143" t="s">
        <v>320</v>
      </c>
      <c r="E13143" t="s">
        <v>35</v>
      </c>
      <c r="F13143" t="s">
        <v>24</v>
      </c>
      <c r="G13143">
        <v>1</v>
      </c>
      <c r="H13143">
        <v>8.4</v>
      </c>
      <c r="I13143" t="s">
        <v>60</v>
      </c>
      <c r="J13143" t="s">
        <v>29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 t="s">
        <v>83</v>
      </c>
      <c r="R13143" t="s">
        <v>83</v>
      </c>
      <c r="S13143" t="s">
        <v>83</v>
      </c>
      <c r="T13143" t="str">
        <f>_xlfn.XLOOKUP(A13143,MI_Match_Analysis!$A$2:$A$8,MI_Match_Analysis!$F$2:$F$8,"Not Found")</f>
        <v>Not Found</v>
      </c>
    </row>
    <row r="13144" spans="1:20" hidden="1" x14ac:dyDescent="0.3">
      <c r="A13144">
        <v>57</v>
      </c>
      <c r="B13144" s="1">
        <v>46155</v>
      </c>
      <c r="C13144" t="s">
        <v>162</v>
      </c>
      <c r="D13144" t="s">
        <v>320</v>
      </c>
      <c r="E13144" t="s">
        <v>35</v>
      </c>
      <c r="F13144" t="s">
        <v>24</v>
      </c>
      <c r="G13144">
        <v>1</v>
      </c>
      <c r="H13144">
        <v>8.5</v>
      </c>
      <c r="I13144" t="s">
        <v>60</v>
      </c>
      <c r="J13144" t="s">
        <v>29</v>
      </c>
      <c r="K13144">
        <v>1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 t="s">
        <v>83</v>
      </c>
      <c r="R13144" t="s">
        <v>83</v>
      </c>
      <c r="S13144" t="s">
        <v>83</v>
      </c>
      <c r="T13144" t="str">
        <f>_xlfn.XLOOKUP(A13144,MI_Match_Analysis!$A$2:$A$8,MI_Match_Analysis!$F$2:$F$8,"Not Found")</f>
        <v>Not Found</v>
      </c>
    </row>
    <row r="13145" spans="1:20" hidden="1" x14ac:dyDescent="0.3">
      <c r="A13145">
        <v>57</v>
      </c>
      <c r="B13145" s="1">
        <v>46155</v>
      </c>
      <c r="C13145" t="s">
        <v>162</v>
      </c>
      <c r="D13145" t="s">
        <v>320</v>
      </c>
      <c r="E13145" t="s">
        <v>35</v>
      </c>
      <c r="F13145" t="s">
        <v>24</v>
      </c>
      <c r="G13145">
        <v>1</v>
      </c>
      <c r="H13145">
        <v>8.6</v>
      </c>
      <c r="I13145" t="s">
        <v>185</v>
      </c>
      <c r="J13145" t="s">
        <v>29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 t="s">
        <v>83</v>
      </c>
      <c r="R13145" t="s">
        <v>83</v>
      </c>
      <c r="S13145" t="s">
        <v>83</v>
      </c>
      <c r="T13145" t="str">
        <f>_xlfn.XLOOKUP(A13145,MI_Match_Analysis!$A$2:$A$8,MI_Match_Analysis!$F$2:$F$8,"Not Found")</f>
        <v>Not Found</v>
      </c>
    </row>
    <row r="13146" spans="1:20" hidden="1" x14ac:dyDescent="0.3">
      <c r="A13146">
        <v>57</v>
      </c>
      <c r="B13146" s="1">
        <v>46155</v>
      </c>
      <c r="C13146" t="s">
        <v>162</v>
      </c>
      <c r="D13146" t="s">
        <v>320</v>
      </c>
      <c r="E13146" t="s">
        <v>35</v>
      </c>
      <c r="F13146" t="s">
        <v>24</v>
      </c>
      <c r="G13146">
        <v>1</v>
      </c>
      <c r="H13146">
        <v>9.1</v>
      </c>
      <c r="I13146" t="s">
        <v>60</v>
      </c>
      <c r="J13146" t="s">
        <v>92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 t="s">
        <v>83</v>
      </c>
      <c r="R13146" t="s">
        <v>83</v>
      </c>
      <c r="S13146" t="s">
        <v>83</v>
      </c>
      <c r="T13146" t="str">
        <f>_xlfn.XLOOKUP(A13146,MI_Match_Analysis!$A$2:$A$8,MI_Match_Analysis!$F$2:$F$8,"Not Found")</f>
        <v>Not Found</v>
      </c>
    </row>
    <row r="13147" spans="1:20" hidden="1" x14ac:dyDescent="0.3">
      <c r="A13147">
        <v>57</v>
      </c>
      <c r="B13147" s="1">
        <v>46155</v>
      </c>
      <c r="C13147" t="s">
        <v>162</v>
      </c>
      <c r="D13147" t="s">
        <v>320</v>
      </c>
      <c r="E13147" t="s">
        <v>35</v>
      </c>
      <c r="F13147" t="s">
        <v>24</v>
      </c>
      <c r="G13147">
        <v>1</v>
      </c>
      <c r="H13147">
        <v>9.1999999999999993</v>
      </c>
      <c r="I13147" t="s">
        <v>60</v>
      </c>
      <c r="J13147" t="s">
        <v>92</v>
      </c>
      <c r="K13147">
        <v>1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 t="s">
        <v>83</v>
      </c>
      <c r="R13147" t="s">
        <v>83</v>
      </c>
      <c r="S13147" t="s">
        <v>83</v>
      </c>
      <c r="T13147" t="str">
        <f>_xlfn.XLOOKUP(A13147,MI_Match_Analysis!$A$2:$A$8,MI_Match_Analysis!$F$2:$F$8,"Not Found")</f>
        <v>Not Found</v>
      </c>
    </row>
    <row r="13148" spans="1:20" hidden="1" x14ac:dyDescent="0.3">
      <c r="A13148">
        <v>57</v>
      </c>
      <c r="B13148" s="1">
        <v>46155</v>
      </c>
      <c r="C13148" t="s">
        <v>162</v>
      </c>
      <c r="D13148" t="s">
        <v>320</v>
      </c>
      <c r="E13148" t="s">
        <v>35</v>
      </c>
      <c r="F13148" t="s">
        <v>24</v>
      </c>
      <c r="G13148">
        <v>1</v>
      </c>
      <c r="H13148">
        <v>9.3000000000000007</v>
      </c>
      <c r="I13148" t="s">
        <v>185</v>
      </c>
      <c r="J13148" t="s">
        <v>92</v>
      </c>
      <c r="K13148">
        <v>1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 t="s">
        <v>83</v>
      </c>
      <c r="R13148" t="s">
        <v>83</v>
      </c>
      <c r="S13148" t="s">
        <v>83</v>
      </c>
      <c r="T13148" t="str">
        <f>_xlfn.XLOOKUP(A13148,MI_Match_Analysis!$A$2:$A$8,MI_Match_Analysis!$F$2:$F$8,"Not Found")</f>
        <v>Not Found</v>
      </c>
    </row>
    <row r="13149" spans="1:20" hidden="1" x14ac:dyDescent="0.3">
      <c r="A13149">
        <v>57</v>
      </c>
      <c r="B13149" s="1">
        <v>46155</v>
      </c>
      <c r="C13149" t="s">
        <v>162</v>
      </c>
      <c r="D13149" t="s">
        <v>320</v>
      </c>
      <c r="E13149" t="s">
        <v>35</v>
      </c>
      <c r="F13149" t="s">
        <v>24</v>
      </c>
      <c r="G13149">
        <v>1</v>
      </c>
      <c r="H13149">
        <v>9.4</v>
      </c>
      <c r="I13149" t="s">
        <v>60</v>
      </c>
      <c r="J13149" t="s">
        <v>92</v>
      </c>
      <c r="K13149">
        <v>6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 t="s">
        <v>83</v>
      </c>
      <c r="R13149" t="s">
        <v>83</v>
      </c>
      <c r="S13149" t="s">
        <v>83</v>
      </c>
      <c r="T13149" t="str">
        <f>_xlfn.XLOOKUP(A13149,MI_Match_Analysis!$A$2:$A$8,MI_Match_Analysis!$F$2:$F$8,"Not Found")</f>
        <v>Not Found</v>
      </c>
    </row>
    <row r="13150" spans="1:20" hidden="1" x14ac:dyDescent="0.3">
      <c r="A13150">
        <v>57</v>
      </c>
      <c r="B13150" s="1">
        <v>46155</v>
      </c>
      <c r="C13150" t="s">
        <v>162</v>
      </c>
      <c r="D13150" t="s">
        <v>320</v>
      </c>
      <c r="E13150" t="s">
        <v>35</v>
      </c>
      <c r="F13150" t="s">
        <v>24</v>
      </c>
      <c r="G13150">
        <v>1</v>
      </c>
      <c r="H13150">
        <v>9.5</v>
      </c>
      <c r="I13150" t="s">
        <v>60</v>
      </c>
      <c r="J13150" t="s">
        <v>92</v>
      </c>
      <c r="K13150">
        <v>1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 t="s">
        <v>83</v>
      </c>
      <c r="R13150" t="s">
        <v>83</v>
      </c>
      <c r="S13150" t="s">
        <v>83</v>
      </c>
      <c r="T13150" t="str">
        <f>_xlfn.XLOOKUP(A13150,MI_Match_Analysis!$A$2:$A$8,MI_Match_Analysis!$F$2:$F$8,"Not Found")</f>
        <v>Not Found</v>
      </c>
    </row>
    <row r="13151" spans="1:20" hidden="1" x14ac:dyDescent="0.3">
      <c r="A13151">
        <v>57</v>
      </c>
      <c r="B13151" s="1">
        <v>46155</v>
      </c>
      <c r="C13151" t="s">
        <v>162</v>
      </c>
      <c r="D13151" t="s">
        <v>320</v>
      </c>
      <c r="E13151" t="s">
        <v>35</v>
      </c>
      <c r="F13151" t="s">
        <v>24</v>
      </c>
      <c r="G13151">
        <v>1</v>
      </c>
      <c r="H13151">
        <v>9.6</v>
      </c>
      <c r="I13151" t="s">
        <v>185</v>
      </c>
      <c r="J13151" t="s">
        <v>92</v>
      </c>
      <c r="K13151">
        <v>1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 t="s">
        <v>83</v>
      </c>
      <c r="R13151" t="s">
        <v>83</v>
      </c>
      <c r="S13151" t="s">
        <v>83</v>
      </c>
      <c r="T13151" t="str">
        <f>_xlfn.XLOOKUP(A13151,MI_Match_Analysis!$A$2:$A$8,MI_Match_Analysis!$F$2:$F$8,"Not Found")</f>
        <v>Not Found</v>
      </c>
    </row>
    <row r="13152" spans="1:20" hidden="1" x14ac:dyDescent="0.3">
      <c r="A13152">
        <v>57</v>
      </c>
      <c r="B13152" s="1">
        <v>46155</v>
      </c>
      <c r="C13152" t="s">
        <v>162</v>
      </c>
      <c r="D13152" t="s">
        <v>320</v>
      </c>
      <c r="E13152" t="s">
        <v>35</v>
      </c>
      <c r="F13152" t="s">
        <v>24</v>
      </c>
      <c r="G13152">
        <v>1</v>
      </c>
      <c r="H13152">
        <v>10.1</v>
      </c>
      <c r="I13152" t="s">
        <v>185</v>
      </c>
      <c r="J13152" t="s">
        <v>269</v>
      </c>
      <c r="K13152">
        <v>1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 t="s">
        <v>83</v>
      </c>
      <c r="R13152" t="s">
        <v>83</v>
      </c>
      <c r="S13152" t="s">
        <v>83</v>
      </c>
      <c r="T13152" t="str">
        <f>_xlfn.XLOOKUP(A13152,MI_Match_Analysis!$A$2:$A$8,MI_Match_Analysis!$F$2:$F$8,"Not Found")</f>
        <v>Not Found</v>
      </c>
    </row>
    <row r="13153" spans="1:20" hidden="1" x14ac:dyDescent="0.3">
      <c r="A13153">
        <v>57</v>
      </c>
      <c r="B13153" s="1">
        <v>46155</v>
      </c>
      <c r="C13153" t="s">
        <v>162</v>
      </c>
      <c r="D13153" t="s">
        <v>320</v>
      </c>
      <c r="E13153" t="s">
        <v>35</v>
      </c>
      <c r="F13153" t="s">
        <v>24</v>
      </c>
      <c r="G13153">
        <v>1</v>
      </c>
      <c r="H13153">
        <v>10.199999999999999</v>
      </c>
      <c r="I13153" t="s">
        <v>60</v>
      </c>
      <c r="J13153" t="s">
        <v>269</v>
      </c>
      <c r="K13153">
        <v>4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 t="s">
        <v>83</v>
      </c>
      <c r="R13153" t="s">
        <v>83</v>
      </c>
      <c r="S13153" t="s">
        <v>83</v>
      </c>
      <c r="T13153" t="str">
        <f>_xlfn.XLOOKUP(A13153,MI_Match_Analysis!$A$2:$A$8,MI_Match_Analysis!$F$2:$F$8,"Not Found")</f>
        <v>Not Found</v>
      </c>
    </row>
    <row r="13154" spans="1:20" hidden="1" x14ac:dyDescent="0.3">
      <c r="A13154">
        <v>57</v>
      </c>
      <c r="B13154" s="1">
        <v>46155</v>
      </c>
      <c r="C13154" t="s">
        <v>162</v>
      </c>
      <c r="D13154" t="s">
        <v>320</v>
      </c>
      <c r="E13154" t="s">
        <v>35</v>
      </c>
      <c r="F13154" t="s">
        <v>24</v>
      </c>
      <c r="G13154">
        <v>1</v>
      </c>
      <c r="H13154">
        <v>10.3</v>
      </c>
      <c r="I13154" t="s">
        <v>60</v>
      </c>
      <c r="J13154" t="s">
        <v>269</v>
      </c>
      <c r="K13154">
        <v>4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 t="s">
        <v>83</v>
      </c>
      <c r="R13154" t="s">
        <v>83</v>
      </c>
      <c r="S13154" t="s">
        <v>83</v>
      </c>
      <c r="T13154" t="str">
        <f>_xlfn.XLOOKUP(A13154,MI_Match_Analysis!$A$2:$A$8,MI_Match_Analysis!$F$2:$F$8,"Not Found")</f>
        <v>Not Found</v>
      </c>
    </row>
    <row r="13155" spans="1:20" hidden="1" x14ac:dyDescent="0.3">
      <c r="A13155">
        <v>57</v>
      </c>
      <c r="B13155" s="1">
        <v>46155</v>
      </c>
      <c r="C13155" t="s">
        <v>162</v>
      </c>
      <c r="D13155" t="s">
        <v>320</v>
      </c>
      <c r="E13155" t="s">
        <v>35</v>
      </c>
      <c r="F13155" t="s">
        <v>24</v>
      </c>
      <c r="G13155">
        <v>1</v>
      </c>
      <c r="H13155">
        <v>10.4</v>
      </c>
      <c r="I13155" t="s">
        <v>60</v>
      </c>
      <c r="J13155" t="s">
        <v>269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 t="s">
        <v>83</v>
      </c>
      <c r="R13155" t="s">
        <v>83</v>
      </c>
      <c r="S13155" t="s">
        <v>83</v>
      </c>
      <c r="T13155" t="str">
        <f>_xlfn.XLOOKUP(A13155,MI_Match_Analysis!$A$2:$A$8,MI_Match_Analysis!$F$2:$F$8,"Not Found")</f>
        <v>Not Found</v>
      </c>
    </row>
    <row r="13156" spans="1:20" hidden="1" x14ac:dyDescent="0.3">
      <c r="A13156">
        <v>57</v>
      </c>
      <c r="B13156" s="1">
        <v>46155</v>
      </c>
      <c r="C13156" t="s">
        <v>162</v>
      </c>
      <c r="D13156" t="s">
        <v>320</v>
      </c>
      <c r="E13156" t="s">
        <v>35</v>
      </c>
      <c r="F13156" t="s">
        <v>24</v>
      </c>
      <c r="G13156">
        <v>1</v>
      </c>
      <c r="H13156">
        <v>10.5</v>
      </c>
      <c r="I13156" t="s">
        <v>185</v>
      </c>
      <c r="J13156" t="s">
        <v>269</v>
      </c>
      <c r="K13156">
        <v>1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 t="s">
        <v>83</v>
      </c>
      <c r="R13156" t="s">
        <v>83</v>
      </c>
      <c r="S13156" t="s">
        <v>83</v>
      </c>
      <c r="T13156" t="str">
        <f>_xlfn.XLOOKUP(A13156,MI_Match_Analysis!$A$2:$A$8,MI_Match_Analysis!$F$2:$F$8,"Not Found")</f>
        <v>Not Found</v>
      </c>
    </row>
    <row r="13157" spans="1:20" hidden="1" x14ac:dyDescent="0.3">
      <c r="A13157">
        <v>57</v>
      </c>
      <c r="B13157" s="1">
        <v>46155</v>
      </c>
      <c r="C13157" t="s">
        <v>162</v>
      </c>
      <c r="D13157" t="s">
        <v>320</v>
      </c>
      <c r="E13157" t="s">
        <v>35</v>
      </c>
      <c r="F13157" t="s">
        <v>24</v>
      </c>
      <c r="G13157">
        <v>1</v>
      </c>
      <c r="H13157">
        <v>10.6</v>
      </c>
      <c r="I13157" t="s">
        <v>60</v>
      </c>
      <c r="J13157" t="s">
        <v>269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 t="s">
        <v>83</v>
      </c>
      <c r="R13157" t="s">
        <v>83</v>
      </c>
      <c r="S13157" t="s">
        <v>83</v>
      </c>
      <c r="T13157" t="str">
        <f>_xlfn.XLOOKUP(A13157,MI_Match_Analysis!$A$2:$A$8,MI_Match_Analysis!$F$2:$F$8,"Not Found")</f>
        <v>Not Found</v>
      </c>
    </row>
    <row r="13158" spans="1:20" hidden="1" x14ac:dyDescent="0.3">
      <c r="A13158">
        <v>57</v>
      </c>
      <c r="B13158" s="1">
        <v>46155</v>
      </c>
      <c r="C13158" t="s">
        <v>162</v>
      </c>
      <c r="D13158" t="s">
        <v>320</v>
      </c>
      <c r="E13158" t="s">
        <v>35</v>
      </c>
      <c r="F13158" t="s">
        <v>24</v>
      </c>
      <c r="G13158">
        <v>1</v>
      </c>
      <c r="H13158">
        <v>11.1</v>
      </c>
      <c r="I13158" t="s">
        <v>185</v>
      </c>
      <c r="J13158" t="s">
        <v>92</v>
      </c>
      <c r="K13158">
        <v>6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 t="s">
        <v>83</v>
      </c>
      <c r="R13158" t="s">
        <v>83</v>
      </c>
      <c r="S13158" t="s">
        <v>83</v>
      </c>
      <c r="T13158" t="str">
        <f>_xlfn.XLOOKUP(A13158,MI_Match_Analysis!$A$2:$A$8,MI_Match_Analysis!$F$2:$F$8,"Not Found")</f>
        <v>Not Found</v>
      </c>
    </row>
    <row r="13159" spans="1:20" hidden="1" x14ac:dyDescent="0.3">
      <c r="A13159">
        <v>57</v>
      </c>
      <c r="B13159" s="1">
        <v>46155</v>
      </c>
      <c r="C13159" t="s">
        <v>162</v>
      </c>
      <c r="D13159" t="s">
        <v>320</v>
      </c>
      <c r="E13159" t="s">
        <v>35</v>
      </c>
      <c r="F13159" t="s">
        <v>24</v>
      </c>
      <c r="G13159">
        <v>1</v>
      </c>
      <c r="H13159">
        <v>11.2</v>
      </c>
      <c r="I13159" t="s">
        <v>185</v>
      </c>
      <c r="J13159" t="s">
        <v>92</v>
      </c>
      <c r="K13159">
        <v>4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 t="s">
        <v>83</v>
      </c>
      <c r="R13159" t="s">
        <v>83</v>
      </c>
      <c r="S13159" t="s">
        <v>83</v>
      </c>
      <c r="T13159" t="str">
        <f>_xlfn.XLOOKUP(A13159,MI_Match_Analysis!$A$2:$A$8,MI_Match_Analysis!$F$2:$F$8,"Not Found")</f>
        <v>Not Found</v>
      </c>
    </row>
    <row r="13160" spans="1:20" hidden="1" x14ac:dyDescent="0.3">
      <c r="A13160">
        <v>57</v>
      </c>
      <c r="B13160" s="1">
        <v>46155</v>
      </c>
      <c r="C13160" t="s">
        <v>162</v>
      </c>
      <c r="D13160" t="s">
        <v>320</v>
      </c>
      <c r="E13160" t="s">
        <v>35</v>
      </c>
      <c r="F13160" t="s">
        <v>24</v>
      </c>
      <c r="G13160">
        <v>1</v>
      </c>
      <c r="H13160">
        <v>11.3</v>
      </c>
      <c r="I13160" t="s">
        <v>185</v>
      </c>
      <c r="J13160" t="s">
        <v>92</v>
      </c>
      <c r="K13160">
        <v>1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 t="s">
        <v>83</v>
      </c>
      <c r="R13160" t="s">
        <v>83</v>
      </c>
      <c r="S13160" t="s">
        <v>83</v>
      </c>
      <c r="T13160" t="str">
        <f>_xlfn.XLOOKUP(A13160,MI_Match_Analysis!$A$2:$A$8,MI_Match_Analysis!$F$2:$F$8,"Not Found")</f>
        <v>Not Found</v>
      </c>
    </row>
    <row r="13161" spans="1:20" hidden="1" x14ac:dyDescent="0.3">
      <c r="A13161">
        <v>57</v>
      </c>
      <c r="B13161" s="1">
        <v>46155</v>
      </c>
      <c r="C13161" t="s">
        <v>162</v>
      </c>
      <c r="D13161" t="s">
        <v>320</v>
      </c>
      <c r="E13161" t="s">
        <v>35</v>
      </c>
      <c r="F13161" t="s">
        <v>24</v>
      </c>
      <c r="G13161">
        <v>1</v>
      </c>
      <c r="H13161">
        <v>11.4</v>
      </c>
      <c r="I13161" t="s">
        <v>60</v>
      </c>
      <c r="J13161" t="s">
        <v>92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 t="s">
        <v>83</v>
      </c>
      <c r="R13161" t="s">
        <v>83</v>
      </c>
      <c r="S13161" t="s">
        <v>83</v>
      </c>
      <c r="T13161" t="str">
        <f>_xlfn.XLOOKUP(A13161,MI_Match_Analysis!$A$2:$A$8,MI_Match_Analysis!$F$2:$F$8,"Not Found")</f>
        <v>Not Found</v>
      </c>
    </row>
    <row r="13162" spans="1:20" hidden="1" x14ac:dyDescent="0.3">
      <c r="A13162">
        <v>57</v>
      </c>
      <c r="B13162" s="1">
        <v>46155</v>
      </c>
      <c r="C13162" t="s">
        <v>162</v>
      </c>
      <c r="D13162" t="s">
        <v>320</v>
      </c>
      <c r="E13162" t="s">
        <v>35</v>
      </c>
      <c r="F13162" t="s">
        <v>24</v>
      </c>
      <c r="G13162">
        <v>1</v>
      </c>
      <c r="H13162">
        <v>11.5</v>
      </c>
      <c r="I13162" t="s">
        <v>60</v>
      </c>
      <c r="J13162" t="s">
        <v>92</v>
      </c>
      <c r="K13162">
        <v>0</v>
      </c>
      <c r="L13162">
        <v>1</v>
      </c>
      <c r="M13162">
        <v>1</v>
      </c>
      <c r="N13162">
        <v>0</v>
      </c>
      <c r="O13162">
        <v>0</v>
      </c>
      <c r="P13162">
        <v>0</v>
      </c>
      <c r="Q13162" t="s">
        <v>83</v>
      </c>
      <c r="R13162" t="s">
        <v>83</v>
      </c>
      <c r="S13162" t="s">
        <v>83</v>
      </c>
      <c r="T13162" t="str">
        <f>_xlfn.XLOOKUP(A13162,MI_Match_Analysis!$A$2:$A$8,MI_Match_Analysis!$F$2:$F$8,"Not Found")</f>
        <v>Not Found</v>
      </c>
    </row>
    <row r="13163" spans="1:20" hidden="1" x14ac:dyDescent="0.3">
      <c r="A13163">
        <v>57</v>
      </c>
      <c r="B13163" s="1">
        <v>46155</v>
      </c>
      <c r="C13163" t="s">
        <v>162</v>
      </c>
      <c r="D13163" t="s">
        <v>320</v>
      </c>
      <c r="E13163" t="s">
        <v>35</v>
      </c>
      <c r="F13163" t="s">
        <v>24</v>
      </c>
      <c r="G13163">
        <v>1</v>
      </c>
      <c r="H13163">
        <v>11.5</v>
      </c>
      <c r="I13163" t="s">
        <v>60</v>
      </c>
      <c r="J13163" t="s">
        <v>92</v>
      </c>
      <c r="K13163">
        <v>1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 t="s">
        <v>83</v>
      </c>
      <c r="R13163" t="s">
        <v>83</v>
      </c>
      <c r="S13163" t="s">
        <v>83</v>
      </c>
      <c r="T13163" t="str">
        <f>_xlfn.XLOOKUP(A13163,MI_Match_Analysis!$A$2:$A$8,MI_Match_Analysis!$F$2:$F$8,"Not Found")</f>
        <v>Not Found</v>
      </c>
    </row>
    <row r="13164" spans="1:20" hidden="1" x14ac:dyDescent="0.3">
      <c r="A13164">
        <v>57</v>
      </c>
      <c r="B13164" s="1">
        <v>46155</v>
      </c>
      <c r="C13164" t="s">
        <v>162</v>
      </c>
      <c r="D13164" t="s">
        <v>320</v>
      </c>
      <c r="E13164" t="s">
        <v>35</v>
      </c>
      <c r="F13164" t="s">
        <v>24</v>
      </c>
      <c r="G13164">
        <v>1</v>
      </c>
      <c r="H13164">
        <v>11.6</v>
      </c>
      <c r="I13164" t="s">
        <v>185</v>
      </c>
      <c r="J13164" t="s">
        <v>92</v>
      </c>
      <c r="K13164">
        <v>1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 t="s">
        <v>83</v>
      </c>
      <c r="R13164" t="s">
        <v>83</v>
      </c>
      <c r="S13164" t="s">
        <v>83</v>
      </c>
      <c r="T13164" t="str">
        <f>_xlfn.XLOOKUP(A13164,MI_Match_Analysis!$A$2:$A$8,MI_Match_Analysis!$F$2:$F$8,"Not Found")</f>
        <v>Not Found</v>
      </c>
    </row>
    <row r="13165" spans="1:20" hidden="1" x14ac:dyDescent="0.3">
      <c r="A13165">
        <v>57</v>
      </c>
      <c r="B13165" s="1">
        <v>46155</v>
      </c>
      <c r="C13165" t="s">
        <v>162</v>
      </c>
      <c r="D13165" t="s">
        <v>320</v>
      </c>
      <c r="E13165" t="s">
        <v>35</v>
      </c>
      <c r="F13165" t="s">
        <v>24</v>
      </c>
      <c r="G13165">
        <v>1</v>
      </c>
      <c r="H13165">
        <v>12.1</v>
      </c>
      <c r="I13165" t="s">
        <v>185</v>
      </c>
      <c r="J13165" t="s">
        <v>269</v>
      </c>
      <c r="K13165">
        <v>4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 t="s">
        <v>83</v>
      </c>
      <c r="R13165" t="s">
        <v>83</v>
      </c>
      <c r="S13165" t="s">
        <v>83</v>
      </c>
      <c r="T13165" t="str">
        <f>_xlfn.XLOOKUP(A13165,MI_Match_Analysis!$A$2:$A$8,MI_Match_Analysis!$F$2:$F$8,"Not Found")</f>
        <v>Not Found</v>
      </c>
    </row>
    <row r="13166" spans="1:20" hidden="1" x14ac:dyDescent="0.3">
      <c r="A13166">
        <v>57</v>
      </c>
      <c r="B13166" s="1">
        <v>46155</v>
      </c>
      <c r="C13166" t="s">
        <v>162</v>
      </c>
      <c r="D13166" t="s">
        <v>320</v>
      </c>
      <c r="E13166" t="s">
        <v>35</v>
      </c>
      <c r="F13166" t="s">
        <v>24</v>
      </c>
      <c r="G13166">
        <v>1</v>
      </c>
      <c r="H13166">
        <v>12.2</v>
      </c>
      <c r="I13166" t="s">
        <v>185</v>
      </c>
      <c r="J13166" t="s">
        <v>269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 t="s">
        <v>167</v>
      </c>
      <c r="R13166" t="s">
        <v>185</v>
      </c>
      <c r="S13166" t="s">
        <v>83</v>
      </c>
      <c r="T13166" t="str">
        <f>_xlfn.XLOOKUP(A13166,MI_Match_Analysis!$A$2:$A$8,MI_Match_Analysis!$F$2:$F$8,"Not Found")</f>
        <v>Not Found</v>
      </c>
    </row>
    <row r="13167" spans="1:20" hidden="1" x14ac:dyDescent="0.3">
      <c r="A13167">
        <v>57</v>
      </c>
      <c r="B13167" s="1">
        <v>46155</v>
      </c>
      <c r="C13167" t="s">
        <v>162</v>
      </c>
      <c r="D13167" t="s">
        <v>320</v>
      </c>
      <c r="E13167" t="s">
        <v>35</v>
      </c>
      <c r="F13167" t="s">
        <v>24</v>
      </c>
      <c r="G13167">
        <v>1</v>
      </c>
      <c r="H13167">
        <v>12.2</v>
      </c>
      <c r="I13167" t="s">
        <v>185</v>
      </c>
      <c r="J13167" t="s">
        <v>269</v>
      </c>
      <c r="K13167">
        <v>0</v>
      </c>
      <c r="L13167">
        <v>1</v>
      </c>
      <c r="M13167">
        <v>1</v>
      </c>
      <c r="N13167">
        <v>0</v>
      </c>
      <c r="O13167">
        <v>0</v>
      </c>
      <c r="P13167">
        <v>0</v>
      </c>
      <c r="Q13167" t="s">
        <v>83</v>
      </c>
      <c r="R13167" t="s">
        <v>83</v>
      </c>
      <c r="S13167" t="s">
        <v>83</v>
      </c>
      <c r="T13167" t="str">
        <f>_xlfn.XLOOKUP(A13167,MI_Match_Analysis!$A$2:$A$8,MI_Match_Analysis!$F$2:$F$8,"Not Found")</f>
        <v>Not Found</v>
      </c>
    </row>
    <row r="13168" spans="1:20" hidden="1" x14ac:dyDescent="0.3">
      <c r="A13168">
        <v>57</v>
      </c>
      <c r="B13168" s="1">
        <v>46155</v>
      </c>
      <c r="C13168" t="s">
        <v>162</v>
      </c>
      <c r="D13168" t="s">
        <v>320</v>
      </c>
      <c r="E13168" t="s">
        <v>35</v>
      </c>
      <c r="F13168" t="s">
        <v>24</v>
      </c>
      <c r="G13168">
        <v>1</v>
      </c>
      <c r="H13168">
        <v>12.3</v>
      </c>
      <c r="I13168" t="s">
        <v>122</v>
      </c>
      <c r="J13168" t="s">
        <v>269</v>
      </c>
      <c r="K13168">
        <v>1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 t="s">
        <v>83</v>
      </c>
      <c r="R13168" t="s">
        <v>83</v>
      </c>
      <c r="S13168" t="s">
        <v>83</v>
      </c>
      <c r="T13168" t="str">
        <f>_xlfn.XLOOKUP(A13168,MI_Match_Analysis!$A$2:$A$8,MI_Match_Analysis!$F$2:$F$8,"Not Found")</f>
        <v>Not Found</v>
      </c>
    </row>
    <row r="13169" spans="1:20" hidden="1" x14ac:dyDescent="0.3">
      <c r="A13169">
        <v>57</v>
      </c>
      <c r="B13169" s="1">
        <v>46155</v>
      </c>
      <c r="C13169" t="s">
        <v>162</v>
      </c>
      <c r="D13169" t="s">
        <v>320</v>
      </c>
      <c r="E13169" t="s">
        <v>35</v>
      </c>
      <c r="F13169" t="s">
        <v>24</v>
      </c>
      <c r="G13169">
        <v>1</v>
      </c>
      <c r="H13169">
        <v>12.4</v>
      </c>
      <c r="I13169" t="s">
        <v>60</v>
      </c>
      <c r="J13169" t="s">
        <v>269</v>
      </c>
      <c r="K13169">
        <v>1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 t="s">
        <v>83</v>
      </c>
      <c r="R13169" t="s">
        <v>83</v>
      </c>
      <c r="S13169" t="s">
        <v>83</v>
      </c>
      <c r="T13169" t="str">
        <f>_xlfn.XLOOKUP(A13169,MI_Match_Analysis!$A$2:$A$8,MI_Match_Analysis!$F$2:$F$8,"Not Found")</f>
        <v>Not Found</v>
      </c>
    </row>
    <row r="13170" spans="1:20" hidden="1" x14ac:dyDescent="0.3">
      <c r="A13170">
        <v>57</v>
      </c>
      <c r="B13170" s="1">
        <v>46155</v>
      </c>
      <c r="C13170" t="s">
        <v>162</v>
      </c>
      <c r="D13170" t="s">
        <v>320</v>
      </c>
      <c r="E13170" t="s">
        <v>35</v>
      </c>
      <c r="F13170" t="s">
        <v>24</v>
      </c>
      <c r="G13170">
        <v>1</v>
      </c>
      <c r="H13170">
        <v>12.5</v>
      </c>
      <c r="I13170" t="s">
        <v>122</v>
      </c>
      <c r="J13170" t="s">
        <v>269</v>
      </c>
      <c r="K13170">
        <v>2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 t="s">
        <v>83</v>
      </c>
      <c r="R13170" t="s">
        <v>83</v>
      </c>
      <c r="S13170" t="s">
        <v>83</v>
      </c>
      <c r="T13170" t="str">
        <f>_xlfn.XLOOKUP(A13170,MI_Match_Analysis!$A$2:$A$8,MI_Match_Analysis!$F$2:$F$8,"Not Found")</f>
        <v>Not Found</v>
      </c>
    </row>
    <row r="13171" spans="1:20" hidden="1" x14ac:dyDescent="0.3">
      <c r="A13171">
        <v>57</v>
      </c>
      <c r="B13171" s="1">
        <v>46155</v>
      </c>
      <c r="C13171" t="s">
        <v>162</v>
      </c>
      <c r="D13171" t="s">
        <v>320</v>
      </c>
      <c r="E13171" t="s">
        <v>35</v>
      </c>
      <c r="F13171" t="s">
        <v>24</v>
      </c>
      <c r="G13171">
        <v>1</v>
      </c>
      <c r="H13171">
        <v>12.6</v>
      </c>
      <c r="I13171" t="s">
        <v>122</v>
      </c>
      <c r="J13171" t="s">
        <v>269</v>
      </c>
      <c r="K13171">
        <v>1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 t="s">
        <v>83</v>
      </c>
      <c r="R13171" t="s">
        <v>83</v>
      </c>
      <c r="S13171" t="s">
        <v>83</v>
      </c>
      <c r="T13171" t="str">
        <f>_xlfn.XLOOKUP(A13171,MI_Match_Analysis!$A$2:$A$8,MI_Match_Analysis!$F$2:$F$8,"Not Found")</f>
        <v>Not Found</v>
      </c>
    </row>
    <row r="13172" spans="1:20" hidden="1" x14ac:dyDescent="0.3">
      <c r="A13172">
        <v>57</v>
      </c>
      <c r="B13172" s="1">
        <v>46155</v>
      </c>
      <c r="C13172" t="s">
        <v>162</v>
      </c>
      <c r="D13172" t="s">
        <v>320</v>
      </c>
      <c r="E13172" t="s">
        <v>35</v>
      </c>
      <c r="F13172" t="s">
        <v>24</v>
      </c>
      <c r="G13172">
        <v>1</v>
      </c>
      <c r="H13172">
        <v>13.1</v>
      </c>
      <c r="I13172" t="s">
        <v>122</v>
      </c>
      <c r="J13172" t="s">
        <v>29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 t="s">
        <v>83</v>
      </c>
      <c r="R13172" t="s">
        <v>83</v>
      </c>
      <c r="S13172" t="s">
        <v>83</v>
      </c>
      <c r="T13172" t="str">
        <f>_xlfn.XLOOKUP(A13172,MI_Match_Analysis!$A$2:$A$8,MI_Match_Analysis!$F$2:$F$8,"Not Found")</f>
        <v>Not Found</v>
      </c>
    </row>
    <row r="13173" spans="1:20" hidden="1" x14ac:dyDescent="0.3">
      <c r="A13173">
        <v>57</v>
      </c>
      <c r="B13173" s="1">
        <v>46155</v>
      </c>
      <c r="C13173" t="s">
        <v>162</v>
      </c>
      <c r="D13173" t="s">
        <v>320</v>
      </c>
      <c r="E13173" t="s">
        <v>35</v>
      </c>
      <c r="F13173" t="s">
        <v>24</v>
      </c>
      <c r="G13173">
        <v>1</v>
      </c>
      <c r="H13173">
        <v>13.2</v>
      </c>
      <c r="I13173" t="s">
        <v>122</v>
      </c>
      <c r="J13173" t="s">
        <v>29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 t="s">
        <v>83</v>
      </c>
      <c r="R13173" t="s">
        <v>83</v>
      </c>
      <c r="S13173" t="s">
        <v>83</v>
      </c>
      <c r="T13173" t="str">
        <f>_xlfn.XLOOKUP(A13173,MI_Match_Analysis!$A$2:$A$8,MI_Match_Analysis!$F$2:$F$8,"Not Found")</f>
        <v>Not Found</v>
      </c>
    </row>
    <row r="13174" spans="1:20" hidden="1" x14ac:dyDescent="0.3">
      <c r="A13174">
        <v>57</v>
      </c>
      <c r="B13174" s="1">
        <v>46155</v>
      </c>
      <c r="C13174" t="s">
        <v>162</v>
      </c>
      <c r="D13174" t="s">
        <v>320</v>
      </c>
      <c r="E13174" t="s">
        <v>35</v>
      </c>
      <c r="F13174" t="s">
        <v>24</v>
      </c>
      <c r="G13174">
        <v>1</v>
      </c>
      <c r="H13174">
        <v>13.3</v>
      </c>
      <c r="I13174" t="s">
        <v>122</v>
      </c>
      <c r="J13174" t="s">
        <v>29</v>
      </c>
      <c r="K13174">
        <v>1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 t="s">
        <v>83</v>
      </c>
      <c r="R13174" t="s">
        <v>83</v>
      </c>
      <c r="S13174" t="s">
        <v>83</v>
      </c>
      <c r="T13174" t="str">
        <f>_xlfn.XLOOKUP(A13174,MI_Match_Analysis!$A$2:$A$8,MI_Match_Analysis!$F$2:$F$8,"Not Found")</f>
        <v>Not Found</v>
      </c>
    </row>
    <row r="13175" spans="1:20" hidden="1" x14ac:dyDescent="0.3">
      <c r="A13175">
        <v>57</v>
      </c>
      <c r="B13175" s="1">
        <v>46155</v>
      </c>
      <c r="C13175" t="s">
        <v>162</v>
      </c>
      <c r="D13175" t="s">
        <v>320</v>
      </c>
      <c r="E13175" t="s">
        <v>35</v>
      </c>
      <c r="F13175" t="s">
        <v>24</v>
      </c>
      <c r="G13175">
        <v>1</v>
      </c>
      <c r="H13175">
        <v>13.4</v>
      </c>
      <c r="I13175" t="s">
        <v>60</v>
      </c>
      <c r="J13175" t="s">
        <v>29</v>
      </c>
      <c r="K13175">
        <v>4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 t="s">
        <v>83</v>
      </c>
      <c r="R13175" t="s">
        <v>83</v>
      </c>
      <c r="S13175" t="s">
        <v>83</v>
      </c>
      <c r="T13175" t="str">
        <f>_xlfn.XLOOKUP(A13175,MI_Match_Analysis!$A$2:$A$8,MI_Match_Analysis!$F$2:$F$8,"Not Found")</f>
        <v>Not Found</v>
      </c>
    </row>
    <row r="13176" spans="1:20" hidden="1" x14ac:dyDescent="0.3">
      <c r="A13176">
        <v>57</v>
      </c>
      <c r="B13176" s="1">
        <v>46155</v>
      </c>
      <c r="C13176" t="s">
        <v>162</v>
      </c>
      <c r="D13176" t="s">
        <v>320</v>
      </c>
      <c r="E13176" t="s">
        <v>35</v>
      </c>
      <c r="F13176" t="s">
        <v>24</v>
      </c>
      <c r="G13176">
        <v>1</v>
      </c>
      <c r="H13176">
        <v>13.5</v>
      </c>
      <c r="I13176" t="s">
        <v>60</v>
      </c>
      <c r="J13176" t="s">
        <v>29</v>
      </c>
      <c r="K13176">
        <v>1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 t="s">
        <v>83</v>
      </c>
      <c r="R13176" t="s">
        <v>83</v>
      </c>
      <c r="S13176" t="s">
        <v>83</v>
      </c>
      <c r="T13176" t="str">
        <f>_xlfn.XLOOKUP(A13176,MI_Match_Analysis!$A$2:$A$8,MI_Match_Analysis!$F$2:$F$8,"Not Found")</f>
        <v>Not Found</v>
      </c>
    </row>
    <row r="13177" spans="1:20" hidden="1" x14ac:dyDescent="0.3">
      <c r="A13177">
        <v>57</v>
      </c>
      <c r="B13177" s="1">
        <v>46155</v>
      </c>
      <c r="C13177" t="s">
        <v>162</v>
      </c>
      <c r="D13177" t="s">
        <v>320</v>
      </c>
      <c r="E13177" t="s">
        <v>35</v>
      </c>
      <c r="F13177" t="s">
        <v>24</v>
      </c>
      <c r="G13177">
        <v>1</v>
      </c>
      <c r="H13177">
        <v>13.6</v>
      </c>
      <c r="I13177" t="s">
        <v>122</v>
      </c>
      <c r="J13177" t="s">
        <v>29</v>
      </c>
      <c r="K13177">
        <v>4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 t="s">
        <v>83</v>
      </c>
      <c r="R13177" t="s">
        <v>83</v>
      </c>
      <c r="S13177" t="s">
        <v>83</v>
      </c>
      <c r="T13177" t="str">
        <f>_xlfn.XLOOKUP(A13177,MI_Match_Analysis!$A$2:$A$8,MI_Match_Analysis!$F$2:$F$8,"Not Found")</f>
        <v>Not Found</v>
      </c>
    </row>
    <row r="13178" spans="1:20" hidden="1" x14ac:dyDescent="0.3">
      <c r="A13178">
        <v>57</v>
      </c>
      <c r="B13178" s="1">
        <v>46155</v>
      </c>
      <c r="C13178" t="s">
        <v>162</v>
      </c>
      <c r="D13178" t="s">
        <v>320</v>
      </c>
      <c r="E13178" t="s">
        <v>35</v>
      </c>
      <c r="F13178" t="s">
        <v>24</v>
      </c>
      <c r="G13178">
        <v>1</v>
      </c>
      <c r="H13178">
        <v>14.1</v>
      </c>
      <c r="I13178" t="s">
        <v>60</v>
      </c>
      <c r="J13178" t="s">
        <v>92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 t="s">
        <v>83</v>
      </c>
      <c r="R13178" t="s">
        <v>83</v>
      </c>
      <c r="S13178" t="s">
        <v>83</v>
      </c>
      <c r="T13178" t="str">
        <f>_xlfn.XLOOKUP(A13178,MI_Match_Analysis!$A$2:$A$8,MI_Match_Analysis!$F$2:$F$8,"Not Found")</f>
        <v>Not Found</v>
      </c>
    </row>
    <row r="13179" spans="1:20" hidden="1" x14ac:dyDescent="0.3">
      <c r="A13179">
        <v>57</v>
      </c>
      <c r="B13179" s="1">
        <v>46155</v>
      </c>
      <c r="C13179" t="s">
        <v>162</v>
      </c>
      <c r="D13179" t="s">
        <v>320</v>
      </c>
      <c r="E13179" t="s">
        <v>35</v>
      </c>
      <c r="F13179" t="s">
        <v>24</v>
      </c>
      <c r="G13179">
        <v>1</v>
      </c>
      <c r="H13179">
        <v>14.2</v>
      </c>
      <c r="I13179" t="s">
        <v>60</v>
      </c>
      <c r="J13179" t="s">
        <v>92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 t="s">
        <v>83</v>
      </c>
      <c r="R13179" t="s">
        <v>83</v>
      </c>
      <c r="S13179" t="s">
        <v>83</v>
      </c>
      <c r="T13179" t="str">
        <f>_xlfn.XLOOKUP(A13179,MI_Match_Analysis!$A$2:$A$8,MI_Match_Analysis!$F$2:$F$8,"Not Found")</f>
        <v>Not Found</v>
      </c>
    </row>
    <row r="13180" spans="1:20" hidden="1" x14ac:dyDescent="0.3">
      <c r="A13180">
        <v>57</v>
      </c>
      <c r="B13180" s="1">
        <v>46155</v>
      </c>
      <c r="C13180" t="s">
        <v>162</v>
      </c>
      <c r="D13180" t="s">
        <v>320</v>
      </c>
      <c r="E13180" t="s">
        <v>35</v>
      </c>
      <c r="F13180" t="s">
        <v>24</v>
      </c>
      <c r="G13180">
        <v>1</v>
      </c>
      <c r="H13180">
        <v>14.3</v>
      </c>
      <c r="I13180" t="s">
        <v>122</v>
      </c>
      <c r="J13180" t="s">
        <v>92</v>
      </c>
      <c r="K13180">
        <v>2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 t="s">
        <v>83</v>
      </c>
      <c r="R13180" t="s">
        <v>83</v>
      </c>
      <c r="S13180" t="s">
        <v>83</v>
      </c>
      <c r="T13180" t="str">
        <f>_xlfn.XLOOKUP(A13180,MI_Match_Analysis!$A$2:$A$8,MI_Match_Analysis!$F$2:$F$8,"Not Found")</f>
        <v>Not Found</v>
      </c>
    </row>
    <row r="13181" spans="1:20" hidden="1" x14ac:dyDescent="0.3">
      <c r="A13181">
        <v>57</v>
      </c>
      <c r="B13181" s="1">
        <v>46155</v>
      </c>
      <c r="C13181" t="s">
        <v>162</v>
      </c>
      <c r="D13181" t="s">
        <v>320</v>
      </c>
      <c r="E13181" t="s">
        <v>35</v>
      </c>
      <c r="F13181" t="s">
        <v>24</v>
      </c>
      <c r="G13181">
        <v>1</v>
      </c>
      <c r="H13181">
        <v>14.4</v>
      </c>
      <c r="I13181" t="s">
        <v>122</v>
      </c>
      <c r="J13181" t="s">
        <v>92</v>
      </c>
      <c r="K13181">
        <v>1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 t="s">
        <v>83</v>
      </c>
      <c r="R13181" t="s">
        <v>83</v>
      </c>
      <c r="S13181" t="s">
        <v>83</v>
      </c>
      <c r="T13181" t="str">
        <f>_xlfn.XLOOKUP(A13181,MI_Match_Analysis!$A$2:$A$8,MI_Match_Analysis!$F$2:$F$8,"Not Found")</f>
        <v>Not Found</v>
      </c>
    </row>
    <row r="13182" spans="1:20" hidden="1" x14ac:dyDescent="0.3">
      <c r="A13182">
        <v>57</v>
      </c>
      <c r="B13182" s="1">
        <v>46155</v>
      </c>
      <c r="C13182" t="s">
        <v>162</v>
      </c>
      <c r="D13182" t="s">
        <v>320</v>
      </c>
      <c r="E13182" t="s">
        <v>35</v>
      </c>
      <c r="F13182" t="s">
        <v>24</v>
      </c>
      <c r="G13182">
        <v>1</v>
      </c>
      <c r="H13182">
        <v>14.5</v>
      </c>
      <c r="I13182" t="s">
        <v>60</v>
      </c>
      <c r="J13182" t="s">
        <v>92</v>
      </c>
      <c r="K13182">
        <v>6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 t="s">
        <v>83</v>
      </c>
      <c r="R13182" t="s">
        <v>83</v>
      </c>
      <c r="S13182" t="s">
        <v>83</v>
      </c>
      <c r="T13182" t="str">
        <f>_xlfn.XLOOKUP(A13182,MI_Match_Analysis!$A$2:$A$8,MI_Match_Analysis!$F$2:$F$8,"Not Found")</f>
        <v>Not Found</v>
      </c>
    </row>
    <row r="13183" spans="1:20" hidden="1" x14ac:dyDescent="0.3">
      <c r="A13183">
        <v>57</v>
      </c>
      <c r="B13183" s="1">
        <v>46155</v>
      </c>
      <c r="C13183" t="s">
        <v>162</v>
      </c>
      <c r="D13183" t="s">
        <v>320</v>
      </c>
      <c r="E13183" t="s">
        <v>35</v>
      </c>
      <c r="F13183" t="s">
        <v>24</v>
      </c>
      <c r="G13183">
        <v>1</v>
      </c>
      <c r="H13183">
        <v>14.6</v>
      </c>
      <c r="I13183" t="s">
        <v>60</v>
      </c>
      <c r="J13183" t="s">
        <v>92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 t="s">
        <v>83</v>
      </c>
      <c r="R13183" t="s">
        <v>83</v>
      </c>
      <c r="S13183" t="s">
        <v>83</v>
      </c>
      <c r="T13183" t="str">
        <f>_xlfn.XLOOKUP(A13183,MI_Match_Analysis!$A$2:$A$8,MI_Match_Analysis!$F$2:$F$8,"Not Found")</f>
        <v>Not Found</v>
      </c>
    </row>
    <row r="13184" spans="1:20" hidden="1" x14ac:dyDescent="0.3">
      <c r="A13184">
        <v>57</v>
      </c>
      <c r="B13184" s="1">
        <v>46155</v>
      </c>
      <c r="C13184" t="s">
        <v>162</v>
      </c>
      <c r="D13184" t="s">
        <v>320</v>
      </c>
      <c r="E13184" t="s">
        <v>35</v>
      </c>
      <c r="F13184" t="s">
        <v>24</v>
      </c>
      <c r="G13184">
        <v>1</v>
      </c>
      <c r="H13184">
        <v>15.1</v>
      </c>
      <c r="I13184" t="s">
        <v>122</v>
      </c>
      <c r="J13184" t="s">
        <v>111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 t="s">
        <v>83</v>
      </c>
      <c r="R13184" t="s">
        <v>83</v>
      </c>
      <c r="S13184" t="s">
        <v>83</v>
      </c>
      <c r="T13184" t="str">
        <f>_xlfn.XLOOKUP(A13184,MI_Match_Analysis!$A$2:$A$8,MI_Match_Analysis!$F$2:$F$8,"Not Found")</f>
        <v>Not Found</v>
      </c>
    </row>
    <row r="13185" spans="1:20" hidden="1" x14ac:dyDescent="0.3">
      <c r="A13185">
        <v>57</v>
      </c>
      <c r="B13185" s="1">
        <v>46155</v>
      </c>
      <c r="C13185" t="s">
        <v>162</v>
      </c>
      <c r="D13185" t="s">
        <v>320</v>
      </c>
      <c r="E13185" t="s">
        <v>35</v>
      </c>
      <c r="F13185" t="s">
        <v>24</v>
      </c>
      <c r="G13185">
        <v>1</v>
      </c>
      <c r="H13185">
        <v>15.2</v>
      </c>
      <c r="I13185" t="s">
        <v>122</v>
      </c>
      <c r="J13185" t="s">
        <v>111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 t="s">
        <v>83</v>
      </c>
      <c r="R13185" t="s">
        <v>83</v>
      </c>
      <c r="S13185" t="s">
        <v>83</v>
      </c>
      <c r="T13185" t="str">
        <f>_xlfn.XLOOKUP(A13185,MI_Match_Analysis!$A$2:$A$8,MI_Match_Analysis!$F$2:$F$8,"Not Found")</f>
        <v>Not Found</v>
      </c>
    </row>
    <row r="13186" spans="1:20" hidden="1" x14ac:dyDescent="0.3">
      <c r="A13186">
        <v>57</v>
      </c>
      <c r="B13186" s="1">
        <v>46155</v>
      </c>
      <c r="C13186" t="s">
        <v>162</v>
      </c>
      <c r="D13186" t="s">
        <v>320</v>
      </c>
      <c r="E13186" t="s">
        <v>35</v>
      </c>
      <c r="F13186" t="s">
        <v>24</v>
      </c>
      <c r="G13186">
        <v>1</v>
      </c>
      <c r="H13186">
        <v>15.3</v>
      </c>
      <c r="I13186" t="s">
        <v>122</v>
      </c>
      <c r="J13186" t="s">
        <v>111</v>
      </c>
      <c r="K13186">
        <v>1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 t="s">
        <v>83</v>
      </c>
      <c r="R13186" t="s">
        <v>83</v>
      </c>
      <c r="S13186" t="s">
        <v>83</v>
      </c>
      <c r="T13186" t="str">
        <f>_xlfn.XLOOKUP(A13186,MI_Match_Analysis!$A$2:$A$8,MI_Match_Analysis!$F$2:$F$8,"Not Found")</f>
        <v>Not Found</v>
      </c>
    </row>
    <row r="13187" spans="1:20" hidden="1" x14ac:dyDescent="0.3">
      <c r="A13187">
        <v>57</v>
      </c>
      <c r="B13187" s="1">
        <v>46155</v>
      </c>
      <c r="C13187" t="s">
        <v>162</v>
      </c>
      <c r="D13187" t="s">
        <v>320</v>
      </c>
      <c r="E13187" t="s">
        <v>35</v>
      </c>
      <c r="F13187" t="s">
        <v>24</v>
      </c>
      <c r="G13187">
        <v>1</v>
      </c>
      <c r="H13187">
        <v>15.4</v>
      </c>
      <c r="I13187" t="s">
        <v>60</v>
      </c>
      <c r="J13187" t="s">
        <v>111</v>
      </c>
      <c r="K13187">
        <v>4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 t="s">
        <v>83</v>
      </c>
      <c r="R13187" t="s">
        <v>83</v>
      </c>
      <c r="S13187" t="s">
        <v>83</v>
      </c>
      <c r="T13187" t="str">
        <f>_xlfn.XLOOKUP(A13187,MI_Match_Analysis!$A$2:$A$8,MI_Match_Analysis!$F$2:$F$8,"Not Found")</f>
        <v>Not Found</v>
      </c>
    </row>
    <row r="13188" spans="1:20" hidden="1" x14ac:dyDescent="0.3">
      <c r="A13188">
        <v>57</v>
      </c>
      <c r="B13188" s="1">
        <v>46155</v>
      </c>
      <c r="C13188" t="s">
        <v>162</v>
      </c>
      <c r="D13188" t="s">
        <v>320</v>
      </c>
      <c r="E13188" t="s">
        <v>35</v>
      </c>
      <c r="F13188" t="s">
        <v>24</v>
      </c>
      <c r="G13188">
        <v>1</v>
      </c>
      <c r="H13188">
        <v>15.5</v>
      </c>
      <c r="I13188" t="s">
        <v>60</v>
      </c>
      <c r="J13188" t="s">
        <v>111</v>
      </c>
      <c r="K13188">
        <v>1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 t="s">
        <v>83</v>
      </c>
      <c r="R13188" t="s">
        <v>83</v>
      </c>
      <c r="S13188" t="s">
        <v>83</v>
      </c>
      <c r="T13188" t="str">
        <f>_xlfn.XLOOKUP(A13188,MI_Match_Analysis!$A$2:$A$8,MI_Match_Analysis!$F$2:$F$8,"Not Found")</f>
        <v>Not Found</v>
      </c>
    </row>
    <row r="13189" spans="1:20" hidden="1" x14ac:dyDescent="0.3">
      <c r="A13189">
        <v>57</v>
      </c>
      <c r="B13189" s="1">
        <v>46155</v>
      </c>
      <c r="C13189" t="s">
        <v>162</v>
      </c>
      <c r="D13189" t="s">
        <v>320</v>
      </c>
      <c r="E13189" t="s">
        <v>35</v>
      </c>
      <c r="F13189" t="s">
        <v>24</v>
      </c>
      <c r="G13189">
        <v>1</v>
      </c>
      <c r="H13189">
        <v>15.6</v>
      </c>
      <c r="I13189" t="s">
        <v>122</v>
      </c>
      <c r="J13189" t="s">
        <v>111</v>
      </c>
      <c r="K13189">
        <v>6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 t="s">
        <v>83</v>
      </c>
      <c r="R13189" t="s">
        <v>83</v>
      </c>
      <c r="S13189" t="s">
        <v>83</v>
      </c>
      <c r="T13189" t="str">
        <f>_xlfn.XLOOKUP(A13189,MI_Match_Analysis!$A$2:$A$8,MI_Match_Analysis!$F$2:$F$8,"Not Found")</f>
        <v>Not Found</v>
      </c>
    </row>
    <row r="13190" spans="1:20" hidden="1" x14ac:dyDescent="0.3">
      <c r="A13190">
        <v>57</v>
      </c>
      <c r="B13190" s="1">
        <v>46155</v>
      </c>
      <c r="C13190" t="s">
        <v>162</v>
      </c>
      <c r="D13190" t="s">
        <v>320</v>
      </c>
      <c r="E13190" t="s">
        <v>35</v>
      </c>
      <c r="F13190" t="s">
        <v>24</v>
      </c>
      <c r="G13190">
        <v>1</v>
      </c>
      <c r="H13190">
        <v>16.100000000000001</v>
      </c>
      <c r="I13190" t="s">
        <v>60</v>
      </c>
      <c r="J13190" t="s">
        <v>80</v>
      </c>
      <c r="K13190">
        <v>1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 t="s">
        <v>83</v>
      </c>
      <c r="R13190" t="s">
        <v>83</v>
      </c>
      <c r="S13190" t="s">
        <v>83</v>
      </c>
      <c r="T13190" t="str">
        <f>_xlfn.XLOOKUP(A13190,MI_Match_Analysis!$A$2:$A$8,MI_Match_Analysis!$F$2:$F$8,"Not Found")</f>
        <v>Not Found</v>
      </c>
    </row>
    <row r="13191" spans="1:20" hidden="1" x14ac:dyDescent="0.3">
      <c r="A13191">
        <v>57</v>
      </c>
      <c r="B13191" s="1">
        <v>46155</v>
      </c>
      <c r="C13191" t="s">
        <v>162</v>
      </c>
      <c r="D13191" t="s">
        <v>320</v>
      </c>
      <c r="E13191" t="s">
        <v>35</v>
      </c>
      <c r="F13191" t="s">
        <v>24</v>
      </c>
      <c r="G13191">
        <v>1</v>
      </c>
      <c r="H13191">
        <v>16.2</v>
      </c>
      <c r="I13191" t="s">
        <v>122</v>
      </c>
      <c r="J13191" t="s">
        <v>80</v>
      </c>
      <c r="K13191">
        <v>4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 t="s">
        <v>83</v>
      </c>
      <c r="R13191" t="s">
        <v>83</v>
      </c>
      <c r="S13191" t="s">
        <v>83</v>
      </c>
      <c r="T13191" t="str">
        <f>_xlfn.XLOOKUP(A13191,MI_Match_Analysis!$A$2:$A$8,MI_Match_Analysis!$F$2:$F$8,"Not Found")</f>
        <v>Not Found</v>
      </c>
    </row>
    <row r="13192" spans="1:20" hidden="1" x14ac:dyDescent="0.3">
      <c r="A13192">
        <v>57</v>
      </c>
      <c r="B13192" s="1">
        <v>46155</v>
      </c>
      <c r="C13192" t="s">
        <v>162</v>
      </c>
      <c r="D13192" t="s">
        <v>320</v>
      </c>
      <c r="E13192" t="s">
        <v>35</v>
      </c>
      <c r="F13192" t="s">
        <v>24</v>
      </c>
      <c r="G13192">
        <v>1</v>
      </c>
      <c r="H13192">
        <v>16.3</v>
      </c>
      <c r="I13192" t="s">
        <v>122</v>
      </c>
      <c r="J13192" t="s">
        <v>80</v>
      </c>
      <c r="K13192">
        <v>2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 t="s">
        <v>83</v>
      </c>
      <c r="R13192" t="s">
        <v>83</v>
      </c>
      <c r="S13192" t="s">
        <v>83</v>
      </c>
      <c r="T13192" t="str">
        <f>_xlfn.XLOOKUP(A13192,MI_Match_Analysis!$A$2:$A$8,MI_Match_Analysis!$F$2:$F$8,"Not Found")</f>
        <v>Not Found</v>
      </c>
    </row>
    <row r="13193" spans="1:20" hidden="1" x14ac:dyDescent="0.3">
      <c r="A13193">
        <v>57</v>
      </c>
      <c r="B13193" s="1">
        <v>46155</v>
      </c>
      <c r="C13193" t="s">
        <v>162</v>
      </c>
      <c r="D13193" t="s">
        <v>320</v>
      </c>
      <c r="E13193" t="s">
        <v>35</v>
      </c>
      <c r="F13193" t="s">
        <v>24</v>
      </c>
      <c r="G13193">
        <v>1</v>
      </c>
      <c r="H13193">
        <v>16.399999999999999</v>
      </c>
      <c r="I13193" t="s">
        <v>122</v>
      </c>
      <c r="J13193" t="s">
        <v>80</v>
      </c>
      <c r="K13193">
        <v>2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 t="s">
        <v>83</v>
      </c>
      <c r="R13193" t="s">
        <v>83</v>
      </c>
      <c r="S13193" t="s">
        <v>83</v>
      </c>
      <c r="T13193" t="str">
        <f>_xlfn.XLOOKUP(A13193,MI_Match_Analysis!$A$2:$A$8,MI_Match_Analysis!$F$2:$F$8,"Not Found")</f>
        <v>Not Found</v>
      </c>
    </row>
    <row r="13194" spans="1:20" hidden="1" x14ac:dyDescent="0.3">
      <c r="A13194">
        <v>57</v>
      </c>
      <c r="B13194" s="1">
        <v>46155</v>
      </c>
      <c r="C13194" t="s">
        <v>162</v>
      </c>
      <c r="D13194" t="s">
        <v>320</v>
      </c>
      <c r="E13194" t="s">
        <v>35</v>
      </c>
      <c r="F13194" t="s">
        <v>24</v>
      </c>
      <c r="G13194">
        <v>1</v>
      </c>
      <c r="H13194">
        <v>16.5</v>
      </c>
      <c r="I13194" t="s">
        <v>122</v>
      </c>
      <c r="J13194" t="s">
        <v>80</v>
      </c>
      <c r="K13194">
        <v>2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 t="s">
        <v>83</v>
      </c>
      <c r="R13194" t="s">
        <v>83</v>
      </c>
      <c r="S13194" t="s">
        <v>83</v>
      </c>
      <c r="T13194" t="str">
        <f>_xlfn.XLOOKUP(A13194,MI_Match_Analysis!$A$2:$A$8,MI_Match_Analysis!$F$2:$F$8,"Not Found")</f>
        <v>Not Found</v>
      </c>
    </row>
    <row r="13195" spans="1:20" hidden="1" x14ac:dyDescent="0.3">
      <c r="A13195">
        <v>57</v>
      </c>
      <c r="B13195" s="1">
        <v>46155</v>
      </c>
      <c r="C13195" t="s">
        <v>162</v>
      </c>
      <c r="D13195" t="s">
        <v>320</v>
      </c>
      <c r="E13195" t="s">
        <v>35</v>
      </c>
      <c r="F13195" t="s">
        <v>24</v>
      </c>
      <c r="G13195">
        <v>1</v>
      </c>
      <c r="H13195">
        <v>16.600000000000001</v>
      </c>
      <c r="I13195" t="s">
        <v>122</v>
      </c>
      <c r="J13195" t="s">
        <v>80</v>
      </c>
      <c r="K13195">
        <v>1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 t="s">
        <v>83</v>
      </c>
      <c r="R13195" t="s">
        <v>83</v>
      </c>
      <c r="S13195" t="s">
        <v>83</v>
      </c>
      <c r="T13195" t="str">
        <f>_xlfn.XLOOKUP(A13195,MI_Match_Analysis!$A$2:$A$8,MI_Match_Analysis!$F$2:$F$8,"Not Found")</f>
        <v>Not Found</v>
      </c>
    </row>
    <row r="13196" spans="1:20" hidden="1" x14ac:dyDescent="0.3">
      <c r="A13196">
        <v>57</v>
      </c>
      <c r="B13196" s="1">
        <v>46155</v>
      </c>
      <c r="C13196" t="s">
        <v>162</v>
      </c>
      <c r="D13196" t="s">
        <v>320</v>
      </c>
      <c r="E13196" t="s">
        <v>35</v>
      </c>
      <c r="F13196" t="s">
        <v>24</v>
      </c>
      <c r="G13196">
        <v>1</v>
      </c>
      <c r="H13196">
        <v>17.100000000000001</v>
      </c>
      <c r="I13196" t="s">
        <v>122</v>
      </c>
      <c r="J13196" t="s">
        <v>269</v>
      </c>
      <c r="K13196">
        <v>1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 t="s">
        <v>83</v>
      </c>
      <c r="R13196" t="s">
        <v>83</v>
      </c>
      <c r="S13196" t="s">
        <v>83</v>
      </c>
      <c r="T13196" t="str">
        <f>_xlfn.XLOOKUP(A13196,MI_Match_Analysis!$A$2:$A$8,MI_Match_Analysis!$F$2:$F$8,"Not Found")</f>
        <v>Not Found</v>
      </c>
    </row>
    <row r="13197" spans="1:20" hidden="1" x14ac:dyDescent="0.3">
      <c r="A13197">
        <v>57</v>
      </c>
      <c r="B13197" s="1">
        <v>46155</v>
      </c>
      <c r="C13197" t="s">
        <v>162</v>
      </c>
      <c r="D13197" t="s">
        <v>320</v>
      </c>
      <c r="E13197" t="s">
        <v>35</v>
      </c>
      <c r="F13197" t="s">
        <v>24</v>
      </c>
      <c r="G13197">
        <v>1</v>
      </c>
      <c r="H13197">
        <v>17.2</v>
      </c>
      <c r="I13197" t="s">
        <v>60</v>
      </c>
      <c r="J13197" t="s">
        <v>269</v>
      </c>
      <c r="K13197">
        <v>4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 t="s">
        <v>83</v>
      </c>
      <c r="R13197" t="s">
        <v>83</v>
      </c>
      <c r="S13197" t="s">
        <v>83</v>
      </c>
      <c r="T13197" t="str">
        <f>_xlfn.XLOOKUP(A13197,MI_Match_Analysis!$A$2:$A$8,MI_Match_Analysis!$F$2:$F$8,"Not Found")</f>
        <v>Not Found</v>
      </c>
    </row>
    <row r="13198" spans="1:20" hidden="1" x14ac:dyDescent="0.3">
      <c r="A13198">
        <v>57</v>
      </c>
      <c r="B13198" s="1">
        <v>46155</v>
      </c>
      <c r="C13198" t="s">
        <v>162</v>
      </c>
      <c r="D13198" t="s">
        <v>320</v>
      </c>
      <c r="E13198" t="s">
        <v>35</v>
      </c>
      <c r="F13198" t="s">
        <v>24</v>
      </c>
      <c r="G13198">
        <v>1</v>
      </c>
      <c r="H13198">
        <v>17.3</v>
      </c>
      <c r="I13198" t="s">
        <v>60</v>
      </c>
      <c r="J13198" t="s">
        <v>269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 t="s">
        <v>83</v>
      </c>
      <c r="R13198" t="s">
        <v>83</v>
      </c>
      <c r="S13198" t="s">
        <v>83</v>
      </c>
      <c r="T13198" t="str">
        <f>_xlfn.XLOOKUP(A13198,MI_Match_Analysis!$A$2:$A$8,MI_Match_Analysis!$F$2:$F$8,"Not Found")</f>
        <v>Not Found</v>
      </c>
    </row>
    <row r="13199" spans="1:20" hidden="1" x14ac:dyDescent="0.3">
      <c r="A13199">
        <v>57</v>
      </c>
      <c r="B13199" s="1">
        <v>46155</v>
      </c>
      <c r="C13199" t="s">
        <v>162</v>
      </c>
      <c r="D13199" t="s">
        <v>320</v>
      </c>
      <c r="E13199" t="s">
        <v>35</v>
      </c>
      <c r="F13199" t="s">
        <v>24</v>
      </c>
      <c r="G13199">
        <v>1</v>
      </c>
      <c r="H13199">
        <v>17.399999999999999</v>
      </c>
      <c r="I13199" t="s">
        <v>60</v>
      </c>
      <c r="J13199" t="s">
        <v>269</v>
      </c>
      <c r="K13199">
        <v>1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 t="s">
        <v>83</v>
      </c>
      <c r="R13199" t="s">
        <v>83</v>
      </c>
      <c r="S13199" t="s">
        <v>83</v>
      </c>
      <c r="T13199" t="str">
        <f>_xlfn.XLOOKUP(A13199,MI_Match_Analysis!$A$2:$A$8,MI_Match_Analysis!$F$2:$F$8,"Not Found")</f>
        <v>Not Found</v>
      </c>
    </row>
    <row r="13200" spans="1:20" hidden="1" x14ac:dyDescent="0.3">
      <c r="A13200">
        <v>57</v>
      </c>
      <c r="B13200" s="1">
        <v>46155</v>
      </c>
      <c r="C13200" t="s">
        <v>162</v>
      </c>
      <c r="D13200" t="s">
        <v>320</v>
      </c>
      <c r="E13200" t="s">
        <v>35</v>
      </c>
      <c r="F13200" t="s">
        <v>24</v>
      </c>
      <c r="G13200">
        <v>1</v>
      </c>
      <c r="H13200">
        <v>17.5</v>
      </c>
      <c r="I13200" t="s">
        <v>122</v>
      </c>
      <c r="J13200" t="s">
        <v>269</v>
      </c>
      <c r="K13200">
        <v>1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 t="s">
        <v>83</v>
      </c>
      <c r="R13200" t="s">
        <v>83</v>
      </c>
      <c r="S13200" t="s">
        <v>83</v>
      </c>
      <c r="T13200" t="str">
        <f>_xlfn.XLOOKUP(A13200,MI_Match_Analysis!$A$2:$A$8,MI_Match_Analysis!$F$2:$F$8,"Not Found")</f>
        <v>Not Found</v>
      </c>
    </row>
    <row r="13201" spans="1:20" hidden="1" x14ac:dyDescent="0.3">
      <c r="A13201">
        <v>57</v>
      </c>
      <c r="B13201" s="1">
        <v>46155</v>
      </c>
      <c r="C13201" t="s">
        <v>162</v>
      </c>
      <c r="D13201" t="s">
        <v>320</v>
      </c>
      <c r="E13201" t="s">
        <v>35</v>
      </c>
      <c r="F13201" t="s">
        <v>24</v>
      </c>
      <c r="G13201">
        <v>1</v>
      </c>
      <c r="H13201">
        <v>17.600000000000001</v>
      </c>
      <c r="I13201" t="s">
        <v>60</v>
      </c>
      <c r="J13201" t="s">
        <v>269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 t="s">
        <v>83</v>
      </c>
      <c r="R13201" t="s">
        <v>83</v>
      </c>
      <c r="S13201" t="s">
        <v>83</v>
      </c>
      <c r="T13201" t="str">
        <f>_xlfn.XLOOKUP(A13201,MI_Match_Analysis!$A$2:$A$8,MI_Match_Analysis!$F$2:$F$8,"Not Found")</f>
        <v>Not Found</v>
      </c>
    </row>
    <row r="13202" spans="1:20" hidden="1" x14ac:dyDescent="0.3">
      <c r="A13202">
        <v>57</v>
      </c>
      <c r="B13202" s="1">
        <v>46155</v>
      </c>
      <c r="C13202" t="s">
        <v>162</v>
      </c>
      <c r="D13202" t="s">
        <v>320</v>
      </c>
      <c r="E13202" t="s">
        <v>35</v>
      </c>
      <c r="F13202" t="s">
        <v>24</v>
      </c>
      <c r="G13202">
        <v>1</v>
      </c>
      <c r="H13202">
        <v>18.100000000000001</v>
      </c>
      <c r="I13202" t="s">
        <v>122</v>
      </c>
      <c r="J13202" t="s">
        <v>111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 t="s">
        <v>83</v>
      </c>
      <c r="R13202" t="s">
        <v>83</v>
      </c>
      <c r="S13202" t="s">
        <v>83</v>
      </c>
      <c r="T13202" t="str">
        <f>_xlfn.XLOOKUP(A13202,MI_Match_Analysis!$A$2:$A$8,MI_Match_Analysis!$F$2:$F$8,"Not Found")</f>
        <v>Not Found</v>
      </c>
    </row>
    <row r="13203" spans="1:20" hidden="1" x14ac:dyDescent="0.3">
      <c r="A13203">
        <v>57</v>
      </c>
      <c r="B13203" s="1">
        <v>46155</v>
      </c>
      <c r="C13203" t="s">
        <v>162</v>
      </c>
      <c r="D13203" t="s">
        <v>320</v>
      </c>
      <c r="E13203" t="s">
        <v>35</v>
      </c>
      <c r="F13203" t="s">
        <v>24</v>
      </c>
      <c r="G13203">
        <v>1</v>
      </c>
      <c r="H13203">
        <v>18.2</v>
      </c>
      <c r="I13203" t="s">
        <v>122</v>
      </c>
      <c r="J13203" t="s">
        <v>111</v>
      </c>
      <c r="K13203">
        <v>4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 t="s">
        <v>83</v>
      </c>
      <c r="R13203" t="s">
        <v>83</v>
      </c>
      <c r="S13203" t="s">
        <v>83</v>
      </c>
      <c r="T13203" t="str">
        <f>_xlfn.XLOOKUP(A13203,MI_Match_Analysis!$A$2:$A$8,MI_Match_Analysis!$F$2:$F$8,"Not Found")</f>
        <v>Not Found</v>
      </c>
    </row>
    <row r="13204" spans="1:20" hidden="1" x14ac:dyDescent="0.3">
      <c r="A13204">
        <v>57</v>
      </c>
      <c r="B13204" s="1">
        <v>46155</v>
      </c>
      <c r="C13204" t="s">
        <v>162</v>
      </c>
      <c r="D13204" t="s">
        <v>320</v>
      </c>
      <c r="E13204" t="s">
        <v>35</v>
      </c>
      <c r="F13204" t="s">
        <v>24</v>
      </c>
      <c r="G13204">
        <v>1</v>
      </c>
      <c r="H13204">
        <v>18.3</v>
      </c>
      <c r="I13204" t="s">
        <v>122</v>
      </c>
      <c r="J13204" t="s">
        <v>111</v>
      </c>
      <c r="K13204">
        <v>2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 t="s">
        <v>83</v>
      </c>
      <c r="R13204" t="s">
        <v>83</v>
      </c>
      <c r="S13204" t="s">
        <v>83</v>
      </c>
      <c r="T13204" t="str">
        <f>_xlfn.XLOOKUP(A13204,MI_Match_Analysis!$A$2:$A$8,MI_Match_Analysis!$F$2:$F$8,"Not Found")</f>
        <v>Not Found</v>
      </c>
    </row>
    <row r="13205" spans="1:20" hidden="1" x14ac:dyDescent="0.3">
      <c r="A13205">
        <v>57</v>
      </c>
      <c r="B13205" s="1">
        <v>46155</v>
      </c>
      <c r="C13205" t="s">
        <v>162</v>
      </c>
      <c r="D13205" t="s">
        <v>320</v>
      </c>
      <c r="E13205" t="s">
        <v>35</v>
      </c>
      <c r="F13205" t="s">
        <v>24</v>
      </c>
      <c r="G13205">
        <v>1</v>
      </c>
      <c r="H13205">
        <v>18.399999999999999</v>
      </c>
      <c r="I13205" t="s">
        <v>122</v>
      </c>
      <c r="J13205" t="s">
        <v>111</v>
      </c>
      <c r="K13205">
        <v>1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 t="s">
        <v>83</v>
      </c>
      <c r="R13205" t="s">
        <v>83</v>
      </c>
      <c r="S13205" t="s">
        <v>83</v>
      </c>
      <c r="T13205" t="str">
        <f>_xlfn.XLOOKUP(A13205,MI_Match_Analysis!$A$2:$A$8,MI_Match_Analysis!$F$2:$F$8,"Not Found")</f>
        <v>Not Found</v>
      </c>
    </row>
    <row r="13206" spans="1:20" hidden="1" x14ac:dyDescent="0.3">
      <c r="A13206">
        <v>57</v>
      </c>
      <c r="B13206" s="1">
        <v>46155</v>
      </c>
      <c r="C13206" t="s">
        <v>162</v>
      </c>
      <c r="D13206" t="s">
        <v>320</v>
      </c>
      <c r="E13206" t="s">
        <v>35</v>
      </c>
      <c r="F13206" t="s">
        <v>24</v>
      </c>
      <c r="G13206">
        <v>1</v>
      </c>
      <c r="H13206">
        <v>18.5</v>
      </c>
      <c r="I13206" t="s">
        <v>60</v>
      </c>
      <c r="J13206" t="s">
        <v>111</v>
      </c>
      <c r="K13206">
        <v>1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 t="s">
        <v>83</v>
      </c>
      <c r="R13206" t="s">
        <v>83</v>
      </c>
      <c r="S13206" t="s">
        <v>83</v>
      </c>
      <c r="T13206" t="str">
        <f>_xlfn.XLOOKUP(A13206,MI_Match_Analysis!$A$2:$A$8,MI_Match_Analysis!$F$2:$F$8,"Not Found")</f>
        <v>Not Found</v>
      </c>
    </row>
    <row r="13207" spans="1:20" hidden="1" x14ac:dyDescent="0.3">
      <c r="A13207">
        <v>57</v>
      </c>
      <c r="B13207" s="1">
        <v>46155</v>
      </c>
      <c r="C13207" t="s">
        <v>162</v>
      </c>
      <c r="D13207" t="s">
        <v>320</v>
      </c>
      <c r="E13207" t="s">
        <v>35</v>
      </c>
      <c r="F13207" t="s">
        <v>24</v>
      </c>
      <c r="G13207">
        <v>1</v>
      </c>
      <c r="H13207">
        <v>18.600000000000001</v>
      </c>
      <c r="I13207" t="s">
        <v>122</v>
      </c>
      <c r="J13207" t="s">
        <v>111</v>
      </c>
      <c r="K13207">
        <v>2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 t="s">
        <v>83</v>
      </c>
      <c r="R13207" t="s">
        <v>83</v>
      </c>
      <c r="S13207" t="s">
        <v>83</v>
      </c>
      <c r="T13207" t="str">
        <f>_xlfn.XLOOKUP(A13207,MI_Match_Analysis!$A$2:$A$8,MI_Match_Analysis!$F$2:$F$8,"Not Found")</f>
        <v>Not Found</v>
      </c>
    </row>
    <row r="13208" spans="1:20" hidden="1" x14ac:dyDescent="0.3">
      <c r="A13208">
        <v>57</v>
      </c>
      <c r="B13208" s="1">
        <v>46155</v>
      </c>
      <c r="C13208" t="s">
        <v>162</v>
      </c>
      <c r="D13208" t="s">
        <v>320</v>
      </c>
      <c r="E13208" t="s">
        <v>35</v>
      </c>
      <c r="F13208" t="s">
        <v>24</v>
      </c>
      <c r="G13208">
        <v>1</v>
      </c>
      <c r="H13208">
        <v>19.100000000000001</v>
      </c>
      <c r="I13208" t="s">
        <v>60</v>
      </c>
      <c r="J13208" t="s">
        <v>80</v>
      </c>
      <c r="K13208">
        <v>1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 t="s">
        <v>83</v>
      </c>
      <c r="R13208" t="s">
        <v>83</v>
      </c>
      <c r="S13208" t="s">
        <v>83</v>
      </c>
      <c r="T13208" t="str">
        <f>_xlfn.XLOOKUP(A13208,MI_Match_Analysis!$A$2:$A$8,MI_Match_Analysis!$F$2:$F$8,"Not Found")</f>
        <v>Not Found</v>
      </c>
    </row>
    <row r="13209" spans="1:20" hidden="1" x14ac:dyDescent="0.3">
      <c r="A13209">
        <v>57</v>
      </c>
      <c r="B13209" s="1">
        <v>46155</v>
      </c>
      <c r="C13209" t="s">
        <v>162</v>
      </c>
      <c r="D13209" t="s">
        <v>320</v>
      </c>
      <c r="E13209" t="s">
        <v>35</v>
      </c>
      <c r="F13209" t="s">
        <v>24</v>
      </c>
      <c r="G13209">
        <v>1</v>
      </c>
      <c r="H13209">
        <v>19.2</v>
      </c>
      <c r="I13209" t="s">
        <v>122</v>
      </c>
      <c r="J13209" t="s">
        <v>80</v>
      </c>
      <c r="K13209">
        <v>6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 t="s">
        <v>83</v>
      </c>
      <c r="R13209" t="s">
        <v>83</v>
      </c>
      <c r="S13209" t="s">
        <v>83</v>
      </c>
      <c r="T13209" t="str">
        <f>_xlfn.XLOOKUP(A13209,MI_Match_Analysis!$A$2:$A$8,MI_Match_Analysis!$F$2:$F$8,"Not Found")</f>
        <v>Not Found</v>
      </c>
    </row>
    <row r="13210" spans="1:20" hidden="1" x14ac:dyDescent="0.3">
      <c r="A13210">
        <v>57</v>
      </c>
      <c r="B13210" s="1">
        <v>46155</v>
      </c>
      <c r="C13210" t="s">
        <v>162</v>
      </c>
      <c r="D13210" t="s">
        <v>320</v>
      </c>
      <c r="E13210" t="s">
        <v>35</v>
      </c>
      <c r="F13210" t="s">
        <v>24</v>
      </c>
      <c r="G13210">
        <v>1</v>
      </c>
      <c r="H13210">
        <v>19.3</v>
      </c>
      <c r="I13210" t="s">
        <v>122</v>
      </c>
      <c r="J13210" t="s">
        <v>80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 t="s">
        <v>83</v>
      </c>
      <c r="R13210" t="s">
        <v>83</v>
      </c>
      <c r="S13210" t="s">
        <v>83</v>
      </c>
      <c r="T13210" t="str">
        <f>_xlfn.XLOOKUP(A13210,MI_Match_Analysis!$A$2:$A$8,MI_Match_Analysis!$F$2:$F$8,"Not Found")</f>
        <v>Not Found</v>
      </c>
    </row>
    <row r="13211" spans="1:20" hidden="1" x14ac:dyDescent="0.3">
      <c r="A13211">
        <v>57</v>
      </c>
      <c r="B13211" s="1">
        <v>46155</v>
      </c>
      <c r="C13211" t="s">
        <v>162</v>
      </c>
      <c r="D13211" t="s">
        <v>320</v>
      </c>
      <c r="E13211" t="s">
        <v>35</v>
      </c>
      <c r="F13211" t="s">
        <v>24</v>
      </c>
      <c r="G13211">
        <v>1</v>
      </c>
      <c r="H13211">
        <v>19.399999999999999</v>
      </c>
      <c r="I13211" t="s">
        <v>122</v>
      </c>
      <c r="J13211" t="s">
        <v>80</v>
      </c>
      <c r="K13211">
        <v>1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 t="s">
        <v>83</v>
      </c>
      <c r="R13211" t="s">
        <v>83</v>
      </c>
      <c r="S13211" t="s">
        <v>83</v>
      </c>
      <c r="T13211" t="str">
        <f>_xlfn.XLOOKUP(A13211,MI_Match_Analysis!$A$2:$A$8,MI_Match_Analysis!$F$2:$F$8,"Not Found")</f>
        <v>Not Found</v>
      </c>
    </row>
    <row r="13212" spans="1:20" hidden="1" x14ac:dyDescent="0.3">
      <c r="A13212">
        <v>57</v>
      </c>
      <c r="B13212" s="1">
        <v>46155</v>
      </c>
      <c r="C13212" t="s">
        <v>162</v>
      </c>
      <c r="D13212" t="s">
        <v>320</v>
      </c>
      <c r="E13212" t="s">
        <v>35</v>
      </c>
      <c r="F13212" t="s">
        <v>24</v>
      </c>
      <c r="G13212">
        <v>1</v>
      </c>
      <c r="H13212">
        <v>19.5</v>
      </c>
      <c r="I13212" t="s">
        <v>60</v>
      </c>
      <c r="J13212" t="s">
        <v>80</v>
      </c>
      <c r="K13212">
        <v>1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 t="s">
        <v>83</v>
      </c>
      <c r="R13212" t="s">
        <v>83</v>
      </c>
      <c r="S13212" t="s">
        <v>83</v>
      </c>
      <c r="T13212" t="str">
        <f>_xlfn.XLOOKUP(A13212,MI_Match_Analysis!$A$2:$A$8,MI_Match_Analysis!$F$2:$F$8,"Not Found")</f>
        <v>Not Found</v>
      </c>
    </row>
    <row r="13213" spans="1:20" hidden="1" x14ac:dyDescent="0.3">
      <c r="A13213">
        <v>57</v>
      </c>
      <c r="B13213" s="1">
        <v>46155</v>
      </c>
      <c r="C13213" t="s">
        <v>162</v>
      </c>
      <c r="D13213" t="s">
        <v>320</v>
      </c>
      <c r="E13213" t="s">
        <v>35</v>
      </c>
      <c r="F13213" t="s">
        <v>24</v>
      </c>
      <c r="G13213">
        <v>1</v>
      </c>
      <c r="H13213">
        <v>19.600000000000001</v>
      </c>
      <c r="I13213" t="s">
        <v>122</v>
      </c>
      <c r="J13213" t="s">
        <v>80</v>
      </c>
      <c r="K13213">
        <v>1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 t="s">
        <v>195</v>
      </c>
      <c r="R13213" t="s">
        <v>60</v>
      </c>
      <c r="S13213" t="s">
        <v>327</v>
      </c>
      <c r="T13213" t="str">
        <f>_xlfn.XLOOKUP(A13213,MI_Match_Analysis!$A$2:$A$8,MI_Match_Analysis!$F$2:$F$8,"Not Found")</f>
        <v>Not Found</v>
      </c>
    </row>
    <row r="13214" spans="1:20" hidden="1" x14ac:dyDescent="0.3">
      <c r="A13214">
        <v>57</v>
      </c>
      <c r="B13214" s="1">
        <v>46155</v>
      </c>
      <c r="C13214" t="s">
        <v>162</v>
      </c>
      <c r="D13214" t="s">
        <v>320</v>
      </c>
      <c r="E13214" t="s">
        <v>24</v>
      </c>
      <c r="F13214" t="s">
        <v>35</v>
      </c>
      <c r="G13214">
        <v>2</v>
      </c>
      <c r="H13214">
        <v>0.1</v>
      </c>
      <c r="I13214" t="s">
        <v>291</v>
      </c>
      <c r="J13214" t="s">
        <v>328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 t="s">
        <v>83</v>
      </c>
      <c r="R13214" t="s">
        <v>83</v>
      </c>
      <c r="S13214" t="s">
        <v>83</v>
      </c>
      <c r="T13214" t="str">
        <f>_xlfn.XLOOKUP(A13214,MI_Match_Analysis!$A$2:$A$8,MI_Match_Analysis!$F$2:$F$8,"Not Found")</f>
        <v>Not Found</v>
      </c>
    </row>
    <row r="13215" spans="1:20" hidden="1" x14ac:dyDescent="0.3">
      <c r="A13215">
        <v>57</v>
      </c>
      <c r="B13215" s="1">
        <v>46155</v>
      </c>
      <c r="C13215" t="s">
        <v>162</v>
      </c>
      <c r="D13215" t="s">
        <v>320</v>
      </c>
      <c r="E13215" t="s">
        <v>24</v>
      </c>
      <c r="F13215" t="s">
        <v>35</v>
      </c>
      <c r="G13215">
        <v>2</v>
      </c>
      <c r="H13215">
        <v>0.2</v>
      </c>
      <c r="I13215" t="s">
        <v>291</v>
      </c>
      <c r="J13215" t="s">
        <v>328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 t="s">
        <v>83</v>
      </c>
      <c r="R13215" t="s">
        <v>83</v>
      </c>
      <c r="S13215" t="s">
        <v>83</v>
      </c>
      <c r="T13215" t="str">
        <f>_xlfn.XLOOKUP(A13215,MI_Match_Analysis!$A$2:$A$8,MI_Match_Analysis!$F$2:$F$8,"Not Found")</f>
        <v>Not Found</v>
      </c>
    </row>
    <row r="13216" spans="1:20" hidden="1" x14ac:dyDescent="0.3">
      <c r="A13216">
        <v>57</v>
      </c>
      <c r="B13216" s="1">
        <v>46155</v>
      </c>
      <c r="C13216" t="s">
        <v>162</v>
      </c>
      <c r="D13216" t="s">
        <v>320</v>
      </c>
      <c r="E13216" t="s">
        <v>24</v>
      </c>
      <c r="F13216" t="s">
        <v>35</v>
      </c>
      <c r="G13216">
        <v>2</v>
      </c>
      <c r="H13216">
        <v>0.3</v>
      </c>
      <c r="I13216" t="s">
        <v>291</v>
      </c>
      <c r="J13216" t="s">
        <v>328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 t="s">
        <v>83</v>
      </c>
      <c r="R13216" t="s">
        <v>83</v>
      </c>
      <c r="S13216" t="s">
        <v>83</v>
      </c>
      <c r="T13216" t="str">
        <f>_xlfn.XLOOKUP(A13216,MI_Match_Analysis!$A$2:$A$8,MI_Match_Analysis!$F$2:$F$8,"Not Found")</f>
        <v>Not Found</v>
      </c>
    </row>
    <row r="13217" spans="1:20" hidden="1" x14ac:dyDescent="0.3">
      <c r="A13217">
        <v>57</v>
      </c>
      <c r="B13217" s="1">
        <v>46155</v>
      </c>
      <c r="C13217" t="s">
        <v>162</v>
      </c>
      <c r="D13217" t="s">
        <v>320</v>
      </c>
      <c r="E13217" t="s">
        <v>24</v>
      </c>
      <c r="F13217" t="s">
        <v>35</v>
      </c>
      <c r="G13217">
        <v>2</v>
      </c>
      <c r="H13217">
        <v>0.4</v>
      </c>
      <c r="I13217" t="s">
        <v>291</v>
      </c>
      <c r="J13217" t="s">
        <v>328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 t="s">
        <v>83</v>
      </c>
      <c r="R13217" t="s">
        <v>83</v>
      </c>
      <c r="S13217" t="s">
        <v>83</v>
      </c>
      <c r="T13217" t="str">
        <f>_xlfn.XLOOKUP(A13217,MI_Match_Analysis!$A$2:$A$8,MI_Match_Analysis!$F$2:$F$8,"Not Found")</f>
        <v>Not Found</v>
      </c>
    </row>
    <row r="13218" spans="1:20" hidden="1" x14ac:dyDescent="0.3">
      <c r="A13218">
        <v>57</v>
      </c>
      <c r="B13218" s="1">
        <v>46155</v>
      </c>
      <c r="C13218" t="s">
        <v>162</v>
      </c>
      <c r="D13218" t="s">
        <v>320</v>
      </c>
      <c r="E13218" t="s">
        <v>24</v>
      </c>
      <c r="F13218" t="s">
        <v>35</v>
      </c>
      <c r="G13218">
        <v>2</v>
      </c>
      <c r="H13218">
        <v>0.5</v>
      </c>
      <c r="I13218" t="s">
        <v>291</v>
      </c>
      <c r="J13218" t="s">
        <v>328</v>
      </c>
      <c r="K13218">
        <v>0</v>
      </c>
      <c r="L13218">
        <v>1</v>
      </c>
      <c r="M13218">
        <v>0</v>
      </c>
      <c r="N13218">
        <v>1</v>
      </c>
      <c r="O13218">
        <v>0</v>
      </c>
      <c r="P13218">
        <v>0</v>
      </c>
      <c r="Q13218" t="s">
        <v>83</v>
      </c>
      <c r="R13218" t="s">
        <v>83</v>
      </c>
      <c r="S13218" t="s">
        <v>83</v>
      </c>
      <c r="T13218" t="str">
        <f>_xlfn.XLOOKUP(A13218,MI_Match_Analysis!$A$2:$A$8,MI_Match_Analysis!$F$2:$F$8,"Not Found")</f>
        <v>Not Found</v>
      </c>
    </row>
    <row r="13219" spans="1:20" hidden="1" x14ac:dyDescent="0.3">
      <c r="A13219">
        <v>57</v>
      </c>
      <c r="B13219" s="1">
        <v>46155</v>
      </c>
      <c r="C13219" t="s">
        <v>162</v>
      </c>
      <c r="D13219" t="s">
        <v>320</v>
      </c>
      <c r="E13219" t="s">
        <v>24</v>
      </c>
      <c r="F13219" t="s">
        <v>35</v>
      </c>
      <c r="G13219">
        <v>2</v>
      </c>
      <c r="H13219">
        <v>0.6</v>
      </c>
      <c r="I13219" t="s">
        <v>112</v>
      </c>
      <c r="J13219" t="s">
        <v>328</v>
      </c>
      <c r="K13219">
        <v>1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 t="s">
        <v>83</v>
      </c>
      <c r="R13219" t="s">
        <v>83</v>
      </c>
      <c r="S13219" t="s">
        <v>83</v>
      </c>
      <c r="T13219" t="str">
        <f>_xlfn.XLOOKUP(A13219,MI_Match_Analysis!$A$2:$A$8,MI_Match_Analysis!$F$2:$F$8,"Not Found")</f>
        <v>Not Found</v>
      </c>
    </row>
    <row r="13220" spans="1:20" hidden="1" x14ac:dyDescent="0.3">
      <c r="A13220">
        <v>57</v>
      </c>
      <c r="B13220" s="1">
        <v>46155</v>
      </c>
      <c r="C13220" t="s">
        <v>162</v>
      </c>
      <c r="D13220" t="s">
        <v>320</v>
      </c>
      <c r="E13220" t="s">
        <v>24</v>
      </c>
      <c r="F13220" t="s">
        <v>35</v>
      </c>
      <c r="G13220">
        <v>2</v>
      </c>
      <c r="H13220">
        <v>1.1000000000000001</v>
      </c>
      <c r="I13220" t="s">
        <v>112</v>
      </c>
      <c r="J13220" t="s">
        <v>189</v>
      </c>
      <c r="K13220">
        <v>4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 t="s">
        <v>83</v>
      </c>
      <c r="R13220" t="s">
        <v>83</v>
      </c>
      <c r="S13220" t="s">
        <v>83</v>
      </c>
      <c r="T13220" t="str">
        <f>_xlfn.XLOOKUP(A13220,MI_Match_Analysis!$A$2:$A$8,MI_Match_Analysis!$F$2:$F$8,"Not Found")</f>
        <v>Not Found</v>
      </c>
    </row>
    <row r="13221" spans="1:20" hidden="1" x14ac:dyDescent="0.3">
      <c r="A13221">
        <v>57</v>
      </c>
      <c r="B13221" s="1">
        <v>46155</v>
      </c>
      <c r="C13221" t="s">
        <v>162</v>
      </c>
      <c r="D13221" t="s">
        <v>320</v>
      </c>
      <c r="E13221" t="s">
        <v>24</v>
      </c>
      <c r="F13221" t="s">
        <v>35</v>
      </c>
      <c r="G13221">
        <v>2</v>
      </c>
      <c r="H13221">
        <v>1.2</v>
      </c>
      <c r="I13221" t="s">
        <v>112</v>
      </c>
      <c r="J13221" t="s">
        <v>189</v>
      </c>
      <c r="K13221">
        <v>0</v>
      </c>
      <c r="L13221">
        <v>1</v>
      </c>
      <c r="M13221">
        <v>0</v>
      </c>
      <c r="N13221">
        <v>1</v>
      </c>
      <c r="O13221">
        <v>0</v>
      </c>
      <c r="P13221">
        <v>0</v>
      </c>
      <c r="Q13221" t="s">
        <v>83</v>
      </c>
      <c r="R13221" t="s">
        <v>83</v>
      </c>
      <c r="S13221" t="s">
        <v>83</v>
      </c>
      <c r="T13221" t="str">
        <f>_xlfn.XLOOKUP(A13221,MI_Match_Analysis!$A$2:$A$8,MI_Match_Analysis!$F$2:$F$8,"Not Found")</f>
        <v>Not Found</v>
      </c>
    </row>
    <row r="13222" spans="1:20" hidden="1" x14ac:dyDescent="0.3">
      <c r="A13222">
        <v>57</v>
      </c>
      <c r="B13222" s="1">
        <v>46155</v>
      </c>
      <c r="C13222" t="s">
        <v>162</v>
      </c>
      <c r="D13222" t="s">
        <v>320</v>
      </c>
      <c r="E13222" t="s">
        <v>24</v>
      </c>
      <c r="F13222" t="s">
        <v>35</v>
      </c>
      <c r="G13222">
        <v>2</v>
      </c>
      <c r="H13222">
        <v>1.3</v>
      </c>
      <c r="I13222" t="s">
        <v>291</v>
      </c>
      <c r="J13222" t="s">
        <v>189</v>
      </c>
      <c r="K13222">
        <v>0</v>
      </c>
      <c r="L13222">
        <v>1</v>
      </c>
      <c r="M13222">
        <v>0</v>
      </c>
      <c r="N13222">
        <v>1</v>
      </c>
      <c r="O13222">
        <v>0</v>
      </c>
      <c r="P13222">
        <v>0</v>
      </c>
      <c r="Q13222" t="s">
        <v>83</v>
      </c>
      <c r="R13222" t="s">
        <v>83</v>
      </c>
      <c r="S13222" t="s">
        <v>83</v>
      </c>
      <c r="T13222" t="str">
        <f>_xlfn.XLOOKUP(A13222,MI_Match_Analysis!$A$2:$A$8,MI_Match_Analysis!$F$2:$F$8,"Not Found")</f>
        <v>Not Found</v>
      </c>
    </row>
    <row r="13223" spans="1:20" hidden="1" x14ac:dyDescent="0.3">
      <c r="A13223">
        <v>57</v>
      </c>
      <c r="B13223" s="1">
        <v>46155</v>
      </c>
      <c r="C13223" t="s">
        <v>162</v>
      </c>
      <c r="D13223" t="s">
        <v>320</v>
      </c>
      <c r="E13223" t="s">
        <v>24</v>
      </c>
      <c r="F13223" t="s">
        <v>35</v>
      </c>
      <c r="G13223">
        <v>2</v>
      </c>
      <c r="H13223">
        <v>1.4</v>
      </c>
      <c r="I13223" t="s">
        <v>112</v>
      </c>
      <c r="J13223" t="s">
        <v>189</v>
      </c>
      <c r="K13223">
        <v>4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 t="s">
        <v>83</v>
      </c>
      <c r="R13223" t="s">
        <v>83</v>
      </c>
      <c r="S13223" t="s">
        <v>83</v>
      </c>
      <c r="T13223" t="str">
        <f>_xlfn.XLOOKUP(A13223,MI_Match_Analysis!$A$2:$A$8,MI_Match_Analysis!$F$2:$F$8,"Not Found")</f>
        <v>Not Found</v>
      </c>
    </row>
    <row r="13224" spans="1:20" hidden="1" x14ac:dyDescent="0.3">
      <c r="A13224">
        <v>57</v>
      </c>
      <c r="B13224" s="1">
        <v>46155</v>
      </c>
      <c r="C13224" t="s">
        <v>162</v>
      </c>
      <c r="D13224" t="s">
        <v>320</v>
      </c>
      <c r="E13224" t="s">
        <v>24</v>
      </c>
      <c r="F13224" t="s">
        <v>35</v>
      </c>
      <c r="G13224">
        <v>2</v>
      </c>
      <c r="H13224">
        <v>1.5</v>
      </c>
      <c r="I13224" t="s">
        <v>112</v>
      </c>
      <c r="J13224" t="s">
        <v>189</v>
      </c>
      <c r="K13224">
        <v>4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 t="s">
        <v>83</v>
      </c>
      <c r="R13224" t="s">
        <v>83</v>
      </c>
      <c r="S13224" t="s">
        <v>83</v>
      </c>
      <c r="T13224" t="str">
        <f>_xlfn.XLOOKUP(A13224,MI_Match_Analysis!$A$2:$A$8,MI_Match_Analysis!$F$2:$F$8,"Not Found")</f>
        <v>Not Found</v>
      </c>
    </row>
    <row r="13225" spans="1:20" hidden="1" x14ac:dyDescent="0.3">
      <c r="A13225">
        <v>57</v>
      </c>
      <c r="B13225" s="1">
        <v>46155</v>
      </c>
      <c r="C13225" t="s">
        <v>162</v>
      </c>
      <c r="D13225" t="s">
        <v>320</v>
      </c>
      <c r="E13225" t="s">
        <v>24</v>
      </c>
      <c r="F13225" t="s">
        <v>35</v>
      </c>
      <c r="G13225">
        <v>2</v>
      </c>
      <c r="H13225">
        <v>1.6</v>
      </c>
      <c r="I13225" t="s">
        <v>112</v>
      </c>
      <c r="J13225" t="s">
        <v>189</v>
      </c>
      <c r="K13225">
        <v>4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 t="s">
        <v>83</v>
      </c>
      <c r="R13225" t="s">
        <v>83</v>
      </c>
      <c r="S13225" t="s">
        <v>83</v>
      </c>
      <c r="T13225" t="str">
        <f>_xlfn.XLOOKUP(A13225,MI_Match_Analysis!$A$2:$A$8,MI_Match_Analysis!$F$2:$F$8,"Not Found")</f>
        <v>Not Found</v>
      </c>
    </row>
    <row r="13226" spans="1:20" hidden="1" x14ac:dyDescent="0.3">
      <c r="A13226">
        <v>57</v>
      </c>
      <c r="B13226" s="1">
        <v>46155</v>
      </c>
      <c r="C13226" t="s">
        <v>162</v>
      </c>
      <c r="D13226" t="s">
        <v>320</v>
      </c>
      <c r="E13226" t="s">
        <v>24</v>
      </c>
      <c r="F13226" t="s">
        <v>35</v>
      </c>
      <c r="G13226">
        <v>2</v>
      </c>
      <c r="H13226">
        <v>2.1</v>
      </c>
      <c r="I13226" t="s">
        <v>291</v>
      </c>
      <c r="J13226" t="s">
        <v>328</v>
      </c>
      <c r="K13226">
        <v>6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 t="s">
        <v>83</v>
      </c>
      <c r="R13226" t="s">
        <v>83</v>
      </c>
      <c r="S13226" t="s">
        <v>83</v>
      </c>
      <c r="T13226" t="str">
        <f>_xlfn.XLOOKUP(A13226,MI_Match_Analysis!$A$2:$A$8,MI_Match_Analysis!$F$2:$F$8,"Not Found")</f>
        <v>Not Found</v>
      </c>
    </row>
    <row r="13227" spans="1:20" hidden="1" x14ac:dyDescent="0.3">
      <c r="A13227">
        <v>57</v>
      </c>
      <c r="B13227" s="1">
        <v>46155</v>
      </c>
      <c r="C13227" t="s">
        <v>162</v>
      </c>
      <c r="D13227" t="s">
        <v>320</v>
      </c>
      <c r="E13227" t="s">
        <v>24</v>
      </c>
      <c r="F13227" t="s">
        <v>35</v>
      </c>
      <c r="G13227">
        <v>2</v>
      </c>
      <c r="H13227">
        <v>2.2000000000000002</v>
      </c>
      <c r="I13227" t="s">
        <v>291</v>
      </c>
      <c r="J13227" t="s">
        <v>328</v>
      </c>
      <c r="K13227">
        <v>4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 t="s">
        <v>83</v>
      </c>
      <c r="R13227" t="s">
        <v>83</v>
      </c>
      <c r="S13227" t="s">
        <v>83</v>
      </c>
      <c r="T13227" t="str">
        <f>_xlfn.XLOOKUP(A13227,MI_Match_Analysis!$A$2:$A$8,MI_Match_Analysis!$F$2:$F$8,"Not Found")</f>
        <v>Not Found</v>
      </c>
    </row>
    <row r="13228" spans="1:20" hidden="1" x14ac:dyDescent="0.3">
      <c r="A13228">
        <v>57</v>
      </c>
      <c r="B13228" s="1">
        <v>46155</v>
      </c>
      <c r="C13228" t="s">
        <v>162</v>
      </c>
      <c r="D13228" t="s">
        <v>320</v>
      </c>
      <c r="E13228" t="s">
        <v>24</v>
      </c>
      <c r="F13228" t="s">
        <v>35</v>
      </c>
      <c r="G13228">
        <v>2</v>
      </c>
      <c r="H13228">
        <v>2.2999999999999998</v>
      </c>
      <c r="I13228" t="s">
        <v>291</v>
      </c>
      <c r="J13228" t="s">
        <v>328</v>
      </c>
      <c r="K13228">
        <v>4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 t="s">
        <v>83</v>
      </c>
      <c r="R13228" t="s">
        <v>83</v>
      </c>
      <c r="S13228" t="s">
        <v>83</v>
      </c>
      <c r="T13228" t="str">
        <f>_xlfn.XLOOKUP(A13228,MI_Match_Analysis!$A$2:$A$8,MI_Match_Analysis!$F$2:$F$8,"Not Found")</f>
        <v>Not Found</v>
      </c>
    </row>
    <row r="13229" spans="1:20" hidden="1" x14ac:dyDescent="0.3">
      <c r="A13229">
        <v>57</v>
      </c>
      <c r="B13229" s="1">
        <v>46155</v>
      </c>
      <c r="C13229" t="s">
        <v>162</v>
      </c>
      <c r="D13229" t="s">
        <v>320</v>
      </c>
      <c r="E13229" t="s">
        <v>24</v>
      </c>
      <c r="F13229" t="s">
        <v>35</v>
      </c>
      <c r="G13229">
        <v>2</v>
      </c>
      <c r="H13229">
        <v>2.4</v>
      </c>
      <c r="I13229" t="s">
        <v>291</v>
      </c>
      <c r="J13229" t="s">
        <v>328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 t="s">
        <v>83</v>
      </c>
      <c r="R13229" t="s">
        <v>83</v>
      </c>
      <c r="S13229" t="s">
        <v>83</v>
      </c>
      <c r="T13229" t="str">
        <f>_xlfn.XLOOKUP(A13229,MI_Match_Analysis!$A$2:$A$8,MI_Match_Analysis!$F$2:$F$8,"Not Found")</f>
        <v>Not Found</v>
      </c>
    </row>
    <row r="13230" spans="1:20" hidden="1" x14ac:dyDescent="0.3">
      <c r="A13230">
        <v>57</v>
      </c>
      <c r="B13230" s="1">
        <v>46155</v>
      </c>
      <c r="C13230" t="s">
        <v>162</v>
      </c>
      <c r="D13230" t="s">
        <v>320</v>
      </c>
      <c r="E13230" t="s">
        <v>24</v>
      </c>
      <c r="F13230" t="s">
        <v>35</v>
      </c>
      <c r="G13230">
        <v>2</v>
      </c>
      <c r="H13230">
        <v>2.5</v>
      </c>
      <c r="I13230" t="s">
        <v>291</v>
      </c>
      <c r="J13230" t="s">
        <v>328</v>
      </c>
      <c r="K13230">
        <v>1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 t="s">
        <v>83</v>
      </c>
      <c r="R13230" t="s">
        <v>83</v>
      </c>
      <c r="S13230" t="s">
        <v>83</v>
      </c>
      <c r="T13230" t="str">
        <f>_xlfn.XLOOKUP(A13230,MI_Match_Analysis!$A$2:$A$8,MI_Match_Analysis!$F$2:$F$8,"Not Found")</f>
        <v>Not Found</v>
      </c>
    </row>
    <row r="13231" spans="1:20" hidden="1" x14ac:dyDescent="0.3">
      <c r="A13231">
        <v>57</v>
      </c>
      <c r="B13231" s="1">
        <v>46155</v>
      </c>
      <c r="C13231" t="s">
        <v>162</v>
      </c>
      <c r="D13231" t="s">
        <v>320</v>
      </c>
      <c r="E13231" t="s">
        <v>24</v>
      </c>
      <c r="F13231" t="s">
        <v>35</v>
      </c>
      <c r="G13231">
        <v>2</v>
      </c>
      <c r="H13231">
        <v>2.6</v>
      </c>
      <c r="I13231" t="s">
        <v>112</v>
      </c>
      <c r="J13231" t="s">
        <v>328</v>
      </c>
      <c r="K13231">
        <v>1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 t="s">
        <v>83</v>
      </c>
      <c r="R13231" t="s">
        <v>83</v>
      </c>
      <c r="S13231" t="s">
        <v>83</v>
      </c>
      <c r="T13231" t="str">
        <f>_xlfn.XLOOKUP(A13231,MI_Match_Analysis!$A$2:$A$8,MI_Match_Analysis!$F$2:$F$8,"Not Found")</f>
        <v>Not Found</v>
      </c>
    </row>
    <row r="13232" spans="1:20" hidden="1" x14ac:dyDescent="0.3">
      <c r="A13232">
        <v>57</v>
      </c>
      <c r="B13232" s="1">
        <v>46155</v>
      </c>
      <c r="C13232" t="s">
        <v>162</v>
      </c>
      <c r="D13232" t="s">
        <v>320</v>
      </c>
      <c r="E13232" t="s">
        <v>24</v>
      </c>
      <c r="F13232" t="s">
        <v>35</v>
      </c>
      <c r="G13232">
        <v>2</v>
      </c>
      <c r="H13232">
        <v>3.1</v>
      </c>
      <c r="I13232" t="s">
        <v>112</v>
      </c>
      <c r="J13232" t="s">
        <v>192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 t="s">
        <v>83</v>
      </c>
      <c r="R13232" t="s">
        <v>83</v>
      </c>
      <c r="S13232" t="s">
        <v>83</v>
      </c>
      <c r="T13232" t="str">
        <f>_xlfn.XLOOKUP(A13232,MI_Match_Analysis!$A$2:$A$8,MI_Match_Analysis!$F$2:$F$8,"Not Found")</f>
        <v>Not Found</v>
      </c>
    </row>
    <row r="13233" spans="1:20" hidden="1" x14ac:dyDescent="0.3">
      <c r="A13233">
        <v>57</v>
      </c>
      <c r="B13233" s="1">
        <v>46155</v>
      </c>
      <c r="C13233" t="s">
        <v>162</v>
      </c>
      <c r="D13233" t="s">
        <v>320</v>
      </c>
      <c r="E13233" t="s">
        <v>24</v>
      </c>
      <c r="F13233" t="s">
        <v>35</v>
      </c>
      <c r="G13233">
        <v>2</v>
      </c>
      <c r="H13233">
        <v>3.2</v>
      </c>
      <c r="I13233" t="s">
        <v>291</v>
      </c>
      <c r="J13233" t="s">
        <v>192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 t="s">
        <v>165</v>
      </c>
      <c r="R13233" t="s">
        <v>291</v>
      </c>
      <c r="S13233" t="s">
        <v>192</v>
      </c>
      <c r="T13233" t="str">
        <f>_xlfn.XLOOKUP(A13233,MI_Match_Analysis!$A$2:$A$8,MI_Match_Analysis!$F$2:$F$8,"Not Found")</f>
        <v>Not Found</v>
      </c>
    </row>
    <row r="13234" spans="1:20" hidden="1" x14ac:dyDescent="0.3">
      <c r="A13234">
        <v>57</v>
      </c>
      <c r="B13234" s="1">
        <v>46155</v>
      </c>
      <c r="C13234" t="s">
        <v>162</v>
      </c>
      <c r="D13234" t="s">
        <v>320</v>
      </c>
      <c r="E13234" t="s">
        <v>24</v>
      </c>
      <c r="F13234" t="s">
        <v>35</v>
      </c>
      <c r="G13234">
        <v>2</v>
      </c>
      <c r="H13234">
        <v>3.3</v>
      </c>
      <c r="I13234" t="s">
        <v>144</v>
      </c>
      <c r="J13234" t="s">
        <v>192</v>
      </c>
      <c r="K13234">
        <v>4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 t="s">
        <v>83</v>
      </c>
      <c r="R13234" t="s">
        <v>83</v>
      </c>
      <c r="S13234" t="s">
        <v>83</v>
      </c>
      <c r="T13234" t="str">
        <f>_xlfn.XLOOKUP(A13234,MI_Match_Analysis!$A$2:$A$8,MI_Match_Analysis!$F$2:$F$8,"Not Found")</f>
        <v>Not Found</v>
      </c>
    </row>
    <row r="13235" spans="1:20" hidden="1" x14ac:dyDescent="0.3">
      <c r="A13235">
        <v>57</v>
      </c>
      <c r="B13235" s="1">
        <v>46155</v>
      </c>
      <c r="C13235" t="s">
        <v>162</v>
      </c>
      <c r="D13235" t="s">
        <v>320</v>
      </c>
      <c r="E13235" t="s">
        <v>24</v>
      </c>
      <c r="F13235" t="s">
        <v>35</v>
      </c>
      <c r="G13235">
        <v>2</v>
      </c>
      <c r="H13235">
        <v>3.4</v>
      </c>
      <c r="I13235" t="s">
        <v>144</v>
      </c>
      <c r="J13235" t="s">
        <v>192</v>
      </c>
      <c r="K13235">
        <v>4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 t="s">
        <v>83</v>
      </c>
      <c r="R13235" t="s">
        <v>83</v>
      </c>
      <c r="S13235" t="s">
        <v>83</v>
      </c>
      <c r="T13235" t="str">
        <f>_xlfn.XLOOKUP(A13235,MI_Match_Analysis!$A$2:$A$8,MI_Match_Analysis!$F$2:$F$8,"Not Found")</f>
        <v>Not Found</v>
      </c>
    </row>
    <row r="13236" spans="1:20" hidden="1" x14ac:dyDescent="0.3">
      <c r="A13236">
        <v>57</v>
      </c>
      <c r="B13236" s="1">
        <v>46155</v>
      </c>
      <c r="C13236" t="s">
        <v>162</v>
      </c>
      <c r="D13236" t="s">
        <v>320</v>
      </c>
      <c r="E13236" t="s">
        <v>24</v>
      </c>
      <c r="F13236" t="s">
        <v>35</v>
      </c>
      <c r="G13236">
        <v>2</v>
      </c>
      <c r="H13236">
        <v>3.5</v>
      </c>
      <c r="I13236" t="s">
        <v>144</v>
      </c>
      <c r="J13236" t="s">
        <v>192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 t="s">
        <v>83</v>
      </c>
      <c r="R13236" t="s">
        <v>83</v>
      </c>
      <c r="S13236" t="s">
        <v>83</v>
      </c>
      <c r="T13236" t="str">
        <f>_xlfn.XLOOKUP(A13236,MI_Match_Analysis!$A$2:$A$8,MI_Match_Analysis!$F$2:$F$8,"Not Found")</f>
        <v>Not Found</v>
      </c>
    </row>
    <row r="13237" spans="1:20" hidden="1" x14ac:dyDescent="0.3">
      <c r="A13237">
        <v>57</v>
      </c>
      <c r="B13237" s="1">
        <v>46155</v>
      </c>
      <c r="C13237" t="s">
        <v>162</v>
      </c>
      <c r="D13237" t="s">
        <v>320</v>
      </c>
      <c r="E13237" t="s">
        <v>24</v>
      </c>
      <c r="F13237" t="s">
        <v>35</v>
      </c>
      <c r="G13237">
        <v>2</v>
      </c>
      <c r="H13237">
        <v>3.6</v>
      </c>
      <c r="I13237" t="s">
        <v>144</v>
      </c>
      <c r="J13237" t="s">
        <v>192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 t="s">
        <v>83</v>
      </c>
      <c r="R13237" t="s">
        <v>83</v>
      </c>
      <c r="S13237" t="s">
        <v>83</v>
      </c>
      <c r="T13237" t="str">
        <f>_xlfn.XLOOKUP(A13237,MI_Match_Analysis!$A$2:$A$8,MI_Match_Analysis!$F$2:$F$8,"Not Found")</f>
        <v>Not Found</v>
      </c>
    </row>
    <row r="13238" spans="1:20" hidden="1" x14ac:dyDescent="0.3">
      <c r="A13238">
        <v>57</v>
      </c>
      <c r="B13238" s="1">
        <v>46155</v>
      </c>
      <c r="C13238" t="s">
        <v>162</v>
      </c>
      <c r="D13238" t="s">
        <v>320</v>
      </c>
      <c r="E13238" t="s">
        <v>24</v>
      </c>
      <c r="F13238" t="s">
        <v>35</v>
      </c>
      <c r="G13238">
        <v>2</v>
      </c>
      <c r="H13238">
        <v>4.0999999999999996</v>
      </c>
      <c r="I13238" t="s">
        <v>112</v>
      </c>
      <c r="J13238" t="s">
        <v>193</v>
      </c>
      <c r="K13238">
        <v>1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 t="s">
        <v>83</v>
      </c>
      <c r="R13238" t="s">
        <v>83</v>
      </c>
      <c r="S13238" t="s">
        <v>83</v>
      </c>
      <c r="T13238" t="str">
        <f>_xlfn.XLOOKUP(A13238,MI_Match_Analysis!$A$2:$A$8,MI_Match_Analysis!$F$2:$F$8,"Not Found")</f>
        <v>Not Found</v>
      </c>
    </row>
    <row r="13239" spans="1:20" hidden="1" x14ac:dyDescent="0.3">
      <c r="A13239">
        <v>57</v>
      </c>
      <c r="B13239" s="1">
        <v>46155</v>
      </c>
      <c r="C13239" t="s">
        <v>162</v>
      </c>
      <c r="D13239" t="s">
        <v>320</v>
      </c>
      <c r="E13239" t="s">
        <v>24</v>
      </c>
      <c r="F13239" t="s">
        <v>35</v>
      </c>
      <c r="G13239">
        <v>2</v>
      </c>
      <c r="H13239">
        <v>4.2</v>
      </c>
      <c r="I13239" t="s">
        <v>144</v>
      </c>
      <c r="J13239" t="s">
        <v>193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 t="s">
        <v>83</v>
      </c>
      <c r="R13239" t="s">
        <v>83</v>
      </c>
      <c r="S13239" t="s">
        <v>83</v>
      </c>
      <c r="T13239" t="str">
        <f>_xlfn.XLOOKUP(A13239,MI_Match_Analysis!$A$2:$A$8,MI_Match_Analysis!$F$2:$F$8,"Not Found")</f>
        <v>Not Found</v>
      </c>
    </row>
    <row r="13240" spans="1:20" hidden="1" x14ac:dyDescent="0.3">
      <c r="A13240">
        <v>57</v>
      </c>
      <c r="B13240" s="1">
        <v>46155</v>
      </c>
      <c r="C13240" t="s">
        <v>162</v>
      </c>
      <c r="D13240" t="s">
        <v>320</v>
      </c>
      <c r="E13240" t="s">
        <v>24</v>
      </c>
      <c r="F13240" t="s">
        <v>35</v>
      </c>
      <c r="G13240">
        <v>2</v>
      </c>
      <c r="H13240">
        <v>4.3</v>
      </c>
      <c r="I13240" t="s">
        <v>144</v>
      </c>
      <c r="J13240" t="s">
        <v>193</v>
      </c>
      <c r="K13240">
        <v>0</v>
      </c>
      <c r="L13240">
        <v>1</v>
      </c>
      <c r="M13240">
        <v>0</v>
      </c>
      <c r="N13240">
        <v>1</v>
      </c>
      <c r="O13240">
        <v>0</v>
      </c>
      <c r="P13240">
        <v>0</v>
      </c>
      <c r="Q13240" t="s">
        <v>83</v>
      </c>
      <c r="R13240" t="s">
        <v>83</v>
      </c>
      <c r="S13240" t="s">
        <v>83</v>
      </c>
      <c r="T13240" t="str">
        <f>_xlfn.XLOOKUP(A13240,MI_Match_Analysis!$A$2:$A$8,MI_Match_Analysis!$F$2:$F$8,"Not Found")</f>
        <v>Not Found</v>
      </c>
    </row>
    <row r="13241" spans="1:20" hidden="1" x14ac:dyDescent="0.3">
      <c r="A13241">
        <v>57</v>
      </c>
      <c r="B13241" s="1">
        <v>46155</v>
      </c>
      <c r="C13241" t="s">
        <v>162</v>
      </c>
      <c r="D13241" t="s">
        <v>320</v>
      </c>
      <c r="E13241" t="s">
        <v>24</v>
      </c>
      <c r="F13241" t="s">
        <v>35</v>
      </c>
      <c r="G13241">
        <v>2</v>
      </c>
      <c r="H13241">
        <v>4.4000000000000004</v>
      </c>
      <c r="I13241" t="s">
        <v>112</v>
      </c>
      <c r="J13241" t="s">
        <v>193</v>
      </c>
      <c r="K13241">
        <v>1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 t="s">
        <v>83</v>
      </c>
      <c r="R13241" t="s">
        <v>83</v>
      </c>
      <c r="S13241" t="s">
        <v>83</v>
      </c>
      <c r="T13241" t="str">
        <f>_xlfn.XLOOKUP(A13241,MI_Match_Analysis!$A$2:$A$8,MI_Match_Analysis!$F$2:$F$8,"Not Found")</f>
        <v>Not Found</v>
      </c>
    </row>
    <row r="13242" spans="1:20" hidden="1" x14ac:dyDescent="0.3">
      <c r="A13242">
        <v>57</v>
      </c>
      <c r="B13242" s="1">
        <v>46155</v>
      </c>
      <c r="C13242" t="s">
        <v>162</v>
      </c>
      <c r="D13242" t="s">
        <v>320</v>
      </c>
      <c r="E13242" t="s">
        <v>24</v>
      </c>
      <c r="F13242" t="s">
        <v>35</v>
      </c>
      <c r="G13242">
        <v>2</v>
      </c>
      <c r="H13242">
        <v>4.5</v>
      </c>
      <c r="I13242" t="s">
        <v>144</v>
      </c>
      <c r="J13242" t="s">
        <v>193</v>
      </c>
      <c r="K13242">
        <v>4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 t="s">
        <v>83</v>
      </c>
      <c r="R13242" t="s">
        <v>83</v>
      </c>
      <c r="S13242" t="s">
        <v>83</v>
      </c>
      <c r="T13242" t="str">
        <f>_xlfn.XLOOKUP(A13242,MI_Match_Analysis!$A$2:$A$8,MI_Match_Analysis!$F$2:$F$8,"Not Found")</f>
        <v>Not Found</v>
      </c>
    </row>
    <row r="13243" spans="1:20" hidden="1" x14ac:dyDescent="0.3">
      <c r="A13243">
        <v>57</v>
      </c>
      <c r="B13243" s="1">
        <v>46155</v>
      </c>
      <c r="C13243" t="s">
        <v>162</v>
      </c>
      <c r="D13243" t="s">
        <v>320</v>
      </c>
      <c r="E13243" t="s">
        <v>24</v>
      </c>
      <c r="F13243" t="s">
        <v>35</v>
      </c>
      <c r="G13243">
        <v>2</v>
      </c>
      <c r="H13243">
        <v>4.5999999999999996</v>
      </c>
      <c r="I13243" t="s">
        <v>144</v>
      </c>
      <c r="J13243" t="s">
        <v>193</v>
      </c>
      <c r="K13243">
        <v>4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 t="s">
        <v>83</v>
      </c>
      <c r="R13243" t="s">
        <v>83</v>
      </c>
      <c r="S13243" t="s">
        <v>83</v>
      </c>
      <c r="T13243" t="str">
        <f>_xlfn.XLOOKUP(A13243,MI_Match_Analysis!$A$2:$A$8,MI_Match_Analysis!$F$2:$F$8,"Not Found")</f>
        <v>Not Found</v>
      </c>
    </row>
    <row r="13244" spans="1:20" hidden="1" x14ac:dyDescent="0.3">
      <c r="A13244">
        <v>57</v>
      </c>
      <c r="B13244" s="1">
        <v>46155</v>
      </c>
      <c r="C13244" t="s">
        <v>162</v>
      </c>
      <c r="D13244" t="s">
        <v>320</v>
      </c>
      <c r="E13244" t="s">
        <v>24</v>
      </c>
      <c r="F13244" t="s">
        <v>35</v>
      </c>
      <c r="G13244">
        <v>2</v>
      </c>
      <c r="H13244">
        <v>5.0999999999999996</v>
      </c>
      <c r="I13244" t="s">
        <v>112</v>
      </c>
      <c r="J13244" t="s">
        <v>192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 t="s">
        <v>83</v>
      </c>
      <c r="R13244" t="s">
        <v>83</v>
      </c>
      <c r="S13244" t="s">
        <v>83</v>
      </c>
      <c r="T13244" t="str">
        <f>_xlfn.XLOOKUP(A13244,MI_Match_Analysis!$A$2:$A$8,MI_Match_Analysis!$F$2:$F$8,"Not Found")</f>
        <v>Not Found</v>
      </c>
    </row>
    <row r="13245" spans="1:20" hidden="1" x14ac:dyDescent="0.3">
      <c r="A13245">
        <v>57</v>
      </c>
      <c r="B13245" s="1">
        <v>46155</v>
      </c>
      <c r="C13245" t="s">
        <v>162</v>
      </c>
      <c r="D13245" t="s">
        <v>320</v>
      </c>
      <c r="E13245" t="s">
        <v>24</v>
      </c>
      <c r="F13245" t="s">
        <v>35</v>
      </c>
      <c r="G13245">
        <v>2</v>
      </c>
      <c r="H13245">
        <v>5.0999999999999996</v>
      </c>
      <c r="I13245" t="s">
        <v>112</v>
      </c>
      <c r="J13245" t="s">
        <v>192</v>
      </c>
      <c r="K13245">
        <v>0</v>
      </c>
      <c r="L13245">
        <v>1</v>
      </c>
      <c r="M13245">
        <v>1</v>
      </c>
      <c r="N13245">
        <v>0</v>
      </c>
      <c r="O13245">
        <v>0</v>
      </c>
      <c r="P13245">
        <v>0</v>
      </c>
      <c r="Q13245" t="s">
        <v>83</v>
      </c>
      <c r="R13245" t="s">
        <v>83</v>
      </c>
      <c r="S13245" t="s">
        <v>83</v>
      </c>
      <c r="T13245" t="str">
        <f>_xlfn.XLOOKUP(A13245,MI_Match_Analysis!$A$2:$A$8,MI_Match_Analysis!$F$2:$F$8,"Not Found")</f>
        <v>Not Found</v>
      </c>
    </row>
    <row r="13246" spans="1:20" hidden="1" x14ac:dyDescent="0.3">
      <c r="A13246">
        <v>57</v>
      </c>
      <c r="B13246" s="1">
        <v>46155</v>
      </c>
      <c r="C13246" t="s">
        <v>162</v>
      </c>
      <c r="D13246" t="s">
        <v>320</v>
      </c>
      <c r="E13246" t="s">
        <v>24</v>
      </c>
      <c r="F13246" t="s">
        <v>35</v>
      </c>
      <c r="G13246">
        <v>2</v>
      </c>
      <c r="H13246">
        <v>5.2</v>
      </c>
      <c r="I13246" t="s">
        <v>112</v>
      </c>
      <c r="J13246" t="s">
        <v>192</v>
      </c>
      <c r="K13246">
        <v>2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 t="s">
        <v>83</v>
      </c>
      <c r="R13246" t="s">
        <v>83</v>
      </c>
      <c r="S13246" t="s">
        <v>83</v>
      </c>
      <c r="T13246" t="str">
        <f>_xlfn.XLOOKUP(A13246,MI_Match_Analysis!$A$2:$A$8,MI_Match_Analysis!$F$2:$F$8,"Not Found")</f>
        <v>Not Found</v>
      </c>
    </row>
    <row r="13247" spans="1:20" hidden="1" x14ac:dyDescent="0.3">
      <c r="A13247">
        <v>57</v>
      </c>
      <c r="B13247" s="1">
        <v>46155</v>
      </c>
      <c r="C13247" t="s">
        <v>162</v>
      </c>
      <c r="D13247" t="s">
        <v>320</v>
      </c>
      <c r="E13247" t="s">
        <v>24</v>
      </c>
      <c r="F13247" t="s">
        <v>35</v>
      </c>
      <c r="G13247">
        <v>2</v>
      </c>
      <c r="H13247">
        <v>5.3</v>
      </c>
      <c r="I13247" t="s">
        <v>112</v>
      </c>
      <c r="J13247" t="s">
        <v>192</v>
      </c>
      <c r="K13247">
        <v>6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 t="s">
        <v>83</v>
      </c>
      <c r="R13247" t="s">
        <v>83</v>
      </c>
      <c r="S13247" t="s">
        <v>83</v>
      </c>
      <c r="T13247" t="str">
        <f>_xlfn.XLOOKUP(A13247,MI_Match_Analysis!$A$2:$A$8,MI_Match_Analysis!$F$2:$F$8,"Not Found")</f>
        <v>Not Found</v>
      </c>
    </row>
    <row r="13248" spans="1:20" hidden="1" x14ac:dyDescent="0.3">
      <c r="A13248">
        <v>57</v>
      </c>
      <c r="B13248" s="1">
        <v>46155</v>
      </c>
      <c r="C13248" t="s">
        <v>162</v>
      </c>
      <c r="D13248" t="s">
        <v>320</v>
      </c>
      <c r="E13248" t="s">
        <v>24</v>
      </c>
      <c r="F13248" t="s">
        <v>35</v>
      </c>
      <c r="G13248">
        <v>2</v>
      </c>
      <c r="H13248">
        <v>5.4</v>
      </c>
      <c r="I13248" t="s">
        <v>112</v>
      </c>
      <c r="J13248" t="s">
        <v>192</v>
      </c>
      <c r="K13248">
        <v>1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 t="s">
        <v>83</v>
      </c>
      <c r="R13248" t="s">
        <v>83</v>
      </c>
      <c r="S13248" t="s">
        <v>83</v>
      </c>
      <c r="T13248" t="str">
        <f>_xlfn.XLOOKUP(A13248,MI_Match_Analysis!$A$2:$A$8,MI_Match_Analysis!$F$2:$F$8,"Not Found")</f>
        <v>Not Found</v>
      </c>
    </row>
    <row r="13249" spans="1:20" hidden="1" x14ac:dyDescent="0.3">
      <c r="A13249">
        <v>57</v>
      </c>
      <c r="B13249" s="1">
        <v>46155</v>
      </c>
      <c r="C13249" t="s">
        <v>162</v>
      </c>
      <c r="D13249" t="s">
        <v>320</v>
      </c>
      <c r="E13249" t="s">
        <v>24</v>
      </c>
      <c r="F13249" t="s">
        <v>35</v>
      </c>
      <c r="G13249">
        <v>2</v>
      </c>
      <c r="H13249">
        <v>5.5</v>
      </c>
      <c r="I13249" t="s">
        <v>144</v>
      </c>
      <c r="J13249" t="s">
        <v>192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 t="s">
        <v>83</v>
      </c>
      <c r="R13249" t="s">
        <v>83</v>
      </c>
      <c r="S13249" t="s">
        <v>83</v>
      </c>
      <c r="T13249" t="str">
        <f>_xlfn.XLOOKUP(A13249,MI_Match_Analysis!$A$2:$A$8,MI_Match_Analysis!$F$2:$F$8,"Not Found")</f>
        <v>Not Found</v>
      </c>
    </row>
    <row r="13250" spans="1:20" hidden="1" x14ac:dyDescent="0.3">
      <c r="A13250">
        <v>57</v>
      </c>
      <c r="B13250" s="1">
        <v>46155</v>
      </c>
      <c r="C13250" t="s">
        <v>162</v>
      </c>
      <c r="D13250" t="s">
        <v>320</v>
      </c>
      <c r="E13250" t="s">
        <v>24</v>
      </c>
      <c r="F13250" t="s">
        <v>35</v>
      </c>
      <c r="G13250">
        <v>2</v>
      </c>
      <c r="H13250">
        <v>5.6</v>
      </c>
      <c r="I13250" t="s">
        <v>144</v>
      </c>
      <c r="J13250" t="s">
        <v>192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 t="s">
        <v>83</v>
      </c>
      <c r="R13250" t="s">
        <v>83</v>
      </c>
      <c r="S13250" t="s">
        <v>83</v>
      </c>
      <c r="T13250" t="str">
        <f>_xlfn.XLOOKUP(A13250,MI_Match_Analysis!$A$2:$A$8,MI_Match_Analysis!$F$2:$F$8,"Not Found")</f>
        <v>Not Found</v>
      </c>
    </row>
    <row r="13251" spans="1:20" hidden="1" x14ac:dyDescent="0.3">
      <c r="A13251">
        <v>57</v>
      </c>
      <c r="B13251" s="1">
        <v>46155</v>
      </c>
      <c r="C13251" t="s">
        <v>162</v>
      </c>
      <c r="D13251" t="s">
        <v>320</v>
      </c>
      <c r="E13251" t="s">
        <v>24</v>
      </c>
      <c r="F13251" t="s">
        <v>35</v>
      </c>
      <c r="G13251">
        <v>2</v>
      </c>
      <c r="H13251">
        <v>6.1</v>
      </c>
      <c r="I13251" t="s">
        <v>112</v>
      </c>
      <c r="J13251" t="s">
        <v>193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 t="s">
        <v>83</v>
      </c>
      <c r="R13251" t="s">
        <v>83</v>
      </c>
      <c r="S13251" t="s">
        <v>83</v>
      </c>
      <c r="T13251" t="str">
        <f>_xlfn.XLOOKUP(A13251,MI_Match_Analysis!$A$2:$A$8,MI_Match_Analysis!$F$2:$F$8,"Not Found")</f>
        <v>Not Found</v>
      </c>
    </row>
    <row r="13252" spans="1:20" hidden="1" x14ac:dyDescent="0.3">
      <c r="A13252">
        <v>57</v>
      </c>
      <c r="B13252" s="1">
        <v>46155</v>
      </c>
      <c r="C13252" t="s">
        <v>162</v>
      </c>
      <c r="D13252" t="s">
        <v>320</v>
      </c>
      <c r="E13252" t="s">
        <v>24</v>
      </c>
      <c r="F13252" t="s">
        <v>35</v>
      </c>
      <c r="G13252">
        <v>2</v>
      </c>
      <c r="H13252">
        <v>6.2</v>
      </c>
      <c r="I13252" t="s">
        <v>112</v>
      </c>
      <c r="J13252" t="s">
        <v>193</v>
      </c>
      <c r="K13252">
        <v>2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 t="s">
        <v>83</v>
      </c>
      <c r="R13252" t="s">
        <v>83</v>
      </c>
      <c r="S13252" t="s">
        <v>83</v>
      </c>
      <c r="T13252" t="str">
        <f>_xlfn.XLOOKUP(A13252,MI_Match_Analysis!$A$2:$A$8,MI_Match_Analysis!$F$2:$F$8,"Not Found")</f>
        <v>Not Found</v>
      </c>
    </row>
    <row r="13253" spans="1:20" hidden="1" x14ac:dyDescent="0.3">
      <c r="A13253">
        <v>57</v>
      </c>
      <c r="B13253" s="1">
        <v>46155</v>
      </c>
      <c r="C13253" t="s">
        <v>162</v>
      </c>
      <c r="D13253" t="s">
        <v>320</v>
      </c>
      <c r="E13253" t="s">
        <v>24</v>
      </c>
      <c r="F13253" t="s">
        <v>35</v>
      </c>
      <c r="G13253">
        <v>2</v>
      </c>
      <c r="H13253">
        <v>6.3</v>
      </c>
      <c r="I13253" t="s">
        <v>112</v>
      </c>
      <c r="J13253" t="s">
        <v>193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 t="s">
        <v>83</v>
      </c>
      <c r="R13253" t="s">
        <v>83</v>
      </c>
      <c r="S13253" t="s">
        <v>83</v>
      </c>
      <c r="T13253" t="str">
        <f>_xlfn.XLOOKUP(A13253,MI_Match_Analysis!$A$2:$A$8,MI_Match_Analysis!$F$2:$F$8,"Not Found")</f>
        <v>Not Found</v>
      </c>
    </row>
    <row r="13254" spans="1:20" hidden="1" x14ac:dyDescent="0.3">
      <c r="A13254">
        <v>57</v>
      </c>
      <c r="B13254" s="1">
        <v>46155</v>
      </c>
      <c r="C13254" t="s">
        <v>162</v>
      </c>
      <c r="D13254" t="s">
        <v>320</v>
      </c>
      <c r="E13254" t="s">
        <v>24</v>
      </c>
      <c r="F13254" t="s">
        <v>35</v>
      </c>
      <c r="G13254">
        <v>2</v>
      </c>
      <c r="H13254">
        <v>6.4</v>
      </c>
      <c r="I13254" t="s">
        <v>112</v>
      </c>
      <c r="J13254" t="s">
        <v>193</v>
      </c>
      <c r="K13254">
        <v>1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 t="s">
        <v>83</v>
      </c>
      <c r="R13254" t="s">
        <v>83</v>
      </c>
      <c r="S13254" t="s">
        <v>83</v>
      </c>
      <c r="T13254" t="str">
        <f>_xlfn.XLOOKUP(A13254,MI_Match_Analysis!$A$2:$A$8,MI_Match_Analysis!$F$2:$F$8,"Not Found")</f>
        <v>Not Found</v>
      </c>
    </row>
    <row r="13255" spans="1:20" hidden="1" x14ac:dyDescent="0.3">
      <c r="A13255">
        <v>57</v>
      </c>
      <c r="B13255" s="1">
        <v>46155</v>
      </c>
      <c r="C13255" t="s">
        <v>162</v>
      </c>
      <c r="D13255" t="s">
        <v>320</v>
      </c>
      <c r="E13255" t="s">
        <v>24</v>
      </c>
      <c r="F13255" t="s">
        <v>35</v>
      </c>
      <c r="G13255">
        <v>2</v>
      </c>
      <c r="H13255">
        <v>6.5</v>
      </c>
      <c r="I13255" t="s">
        <v>144</v>
      </c>
      <c r="J13255" t="s">
        <v>193</v>
      </c>
      <c r="K13255">
        <v>1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 t="s">
        <v>83</v>
      </c>
      <c r="R13255" t="s">
        <v>83</v>
      </c>
      <c r="S13255" t="s">
        <v>83</v>
      </c>
      <c r="T13255" t="str">
        <f>_xlfn.XLOOKUP(A13255,MI_Match_Analysis!$A$2:$A$8,MI_Match_Analysis!$F$2:$F$8,"Not Found")</f>
        <v>Not Found</v>
      </c>
    </row>
    <row r="13256" spans="1:20" hidden="1" x14ac:dyDescent="0.3">
      <c r="A13256">
        <v>57</v>
      </c>
      <c r="B13256" s="1">
        <v>46155</v>
      </c>
      <c r="C13256" t="s">
        <v>162</v>
      </c>
      <c r="D13256" t="s">
        <v>320</v>
      </c>
      <c r="E13256" t="s">
        <v>24</v>
      </c>
      <c r="F13256" t="s">
        <v>35</v>
      </c>
      <c r="G13256">
        <v>2</v>
      </c>
      <c r="H13256">
        <v>6.6</v>
      </c>
      <c r="I13256" t="s">
        <v>112</v>
      </c>
      <c r="J13256" t="s">
        <v>193</v>
      </c>
      <c r="K13256">
        <v>1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 t="s">
        <v>83</v>
      </c>
      <c r="R13256" t="s">
        <v>83</v>
      </c>
      <c r="S13256" t="s">
        <v>83</v>
      </c>
      <c r="T13256" t="str">
        <f>_xlfn.XLOOKUP(A13256,MI_Match_Analysis!$A$2:$A$8,MI_Match_Analysis!$F$2:$F$8,"Not Found")</f>
        <v>Not Found</v>
      </c>
    </row>
    <row r="13257" spans="1:20" hidden="1" x14ac:dyDescent="0.3">
      <c r="A13257">
        <v>57</v>
      </c>
      <c r="B13257" s="1">
        <v>46155</v>
      </c>
      <c r="C13257" t="s">
        <v>162</v>
      </c>
      <c r="D13257" t="s">
        <v>320</v>
      </c>
      <c r="E13257" t="s">
        <v>24</v>
      </c>
      <c r="F13257" t="s">
        <v>35</v>
      </c>
      <c r="G13257">
        <v>2</v>
      </c>
      <c r="H13257">
        <v>7.1</v>
      </c>
      <c r="I13257" t="s">
        <v>112</v>
      </c>
      <c r="J13257" t="s">
        <v>185</v>
      </c>
      <c r="K13257">
        <v>1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 t="s">
        <v>83</v>
      </c>
      <c r="R13257" t="s">
        <v>83</v>
      </c>
      <c r="S13257" t="s">
        <v>83</v>
      </c>
      <c r="T13257" t="str">
        <f>_xlfn.XLOOKUP(A13257,MI_Match_Analysis!$A$2:$A$8,MI_Match_Analysis!$F$2:$F$8,"Not Found")</f>
        <v>Not Found</v>
      </c>
    </row>
    <row r="13258" spans="1:20" hidden="1" x14ac:dyDescent="0.3">
      <c r="A13258">
        <v>57</v>
      </c>
      <c r="B13258" s="1">
        <v>46155</v>
      </c>
      <c r="C13258" t="s">
        <v>162</v>
      </c>
      <c r="D13258" t="s">
        <v>320</v>
      </c>
      <c r="E13258" t="s">
        <v>24</v>
      </c>
      <c r="F13258" t="s">
        <v>35</v>
      </c>
      <c r="G13258">
        <v>2</v>
      </c>
      <c r="H13258">
        <v>7.2</v>
      </c>
      <c r="I13258" t="s">
        <v>144</v>
      </c>
      <c r="J13258" t="s">
        <v>185</v>
      </c>
      <c r="K13258">
        <v>4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 t="s">
        <v>83</v>
      </c>
      <c r="R13258" t="s">
        <v>83</v>
      </c>
      <c r="S13258" t="s">
        <v>83</v>
      </c>
      <c r="T13258" t="str">
        <f>_xlfn.XLOOKUP(A13258,MI_Match_Analysis!$A$2:$A$8,MI_Match_Analysis!$F$2:$F$8,"Not Found")</f>
        <v>Not Found</v>
      </c>
    </row>
    <row r="13259" spans="1:20" hidden="1" x14ac:dyDescent="0.3">
      <c r="A13259">
        <v>57</v>
      </c>
      <c r="B13259" s="1">
        <v>46155</v>
      </c>
      <c r="C13259" t="s">
        <v>162</v>
      </c>
      <c r="D13259" t="s">
        <v>320</v>
      </c>
      <c r="E13259" t="s">
        <v>24</v>
      </c>
      <c r="F13259" t="s">
        <v>35</v>
      </c>
      <c r="G13259">
        <v>2</v>
      </c>
      <c r="H13259">
        <v>7.3</v>
      </c>
      <c r="I13259" t="s">
        <v>144</v>
      </c>
      <c r="J13259" t="s">
        <v>185</v>
      </c>
      <c r="K13259">
        <v>1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 t="s">
        <v>83</v>
      </c>
      <c r="R13259" t="s">
        <v>83</v>
      </c>
      <c r="S13259" t="s">
        <v>83</v>
      </c>
      <c r="T13259" t="str">
        <f>_xlfn.XLOOKUP(A13259,MI_Match_Analysis!$A$2:$A$8,MI_Match_Analysis!$F$2:$F$8,"Not Found")</f>
        <v>Not Found</v>
      </c>
    </row>
    <row r="13260" spans="1:20" hidden="1" x14ac:dyDescent="0.3">
      <c r="A13260">
        <v>57</v>
      </c>
      <c r="B13260" s="1">
        <v>46155</v>
      </c>
      <c r="C13260" t="s">
        <v>162</v>
      </c>
      <c r="D13260" t="s">
        <v>320</v>
      </c>
      <c r="E13260" t="s">
        <v>24</v>
      </c>
      <c r="F13260" t="s">
        <v>35</v>
      </c>
      <c r="G13260">
        <v>2</v>
      </c>
      <c r="H13260">
        <v>7.4</v>
      </c>
      <c r="I13260" t="s">
        <v>112</v>
      </c>
      <c r="J13260" t="s">
        <v>185</v>
      </c>
      <c r="K13260">
        <v>1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 t="s">
        <v>83</v>
      </c>
      <c r="R13260" t="s">
        <v>83</v>
      </c>
      <c r="S13260" t="s">
        <v>83</v>
      </c>
      <c r="T13260" t="str">
        <f>_xlfn.XLOOKUP(A13260,MI_Match_Analysis!$A$2:$A$8,MI_Match_Analysis!$F$2:$F$8,"Not Found")</f>
        <v>Not Found</v>
      </c>
    </row>
    <row r="13261" spans="1:20" hidden="1" x14ac:dyDescent="0.3">
      <c r="A13261">
        <v>57</v>
      </c>
      <c r="B13261" s="1">
        <v>46155</v>
      </c>
      <c r="C13261" t="s">
        <v>162</v>
      </c>
      <c r="D13261" t="s">
        <v>320</v>
      </c>
      <c r="E13261" t="s">
        <v>24</v>
      </c>
      <c r="F13261" t="s">
        <v>35</v>
      </c>
      <c r="G13261">
        <v>2</v>
      </c>
      <c r="H13261">
        <v>7.5</v>
      </c>
      <c r="I13261" t="s">
        <v>144</v>
      </c>
      <c r="J13261" t="s">
        <v>185</v>
      </c>
      <c r="K13261">
        <v>1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 t="s">
        <v>83</v>
      </c>
      <c r="R13261" t="s">
        <v>83</v>
      </c>
      <c r="S13261" t="s">
        <v>83</v>
      </c>
      <c r="T13261" t="str">
        <f>_xlfn.XLOOKUP(A13261,MI_Match_Analysis!$A$2:$A$8,MI_Match_Analysis!$F$2:$F$8,"Not Found")</f>
        <v>Not Found</v>
      </c>
    </row>
    <row r="13262" spans="1:20" hidden="1" x14ac:dyDescent="0.3">
      <c r="A13262">
        <v>57</v>
      </c>
      <c r="B13262" s="1">
        <v>46155</v>
      </c>
      <c r="C13262" t="s">
        <v>162</v>
      </c>
      <c r="D13262" t="s">
        <v>320</v>
      </c>
      <c r="E13262" t="s">
        <v>24</v>
      </c>
      <c r="F13262" t="s">
        <v>35</v>
      </c>
      <c r="G13262">
        <v>2</v>
      </c>
      <c r="H13262">
        <v>7.6</v>
      </c>
      <c r="I13262" t="s">
        <v>112</v>
      </c>
      <c r="J13262" t="s">
        <v>185</v>
      </c>
      <c r="K13262">
        <v>0</v>
      </c>
      <c r="L13262">
        <v>1</v>
      </c>
      <c r="M13262">
        <v>1</v>
      </c>
      <c r="N13262">
        <v>0</v>
      </c>
      <c r="O13262">
        <v>0</v>
      </c>
      <c r="P13262">
        <v>0</v>
      </c>
      <c r="Q13262" t="s">
        <v>83</v>
      </c>
      <c r="R13262" t="s">
        <v>83</v>
      </c>
      <c r="S13262" t="s">
        <v>83</v>
      </c>
      <c r="T13262" t="str">
        <f>_xlfn.XLOOKUP(A13262,MI_Match_Analysis!$A$2:$A$8,MI_Match_Analysis!$F$2:$F$8,"Not Found")</f>
        <v>Not Found</v>
      </c>
    </row>
    <row r="13263" spans="1:20" hidden="1" x14ac:dyDescent="0.3">
      <c r="A13263">
        <v>57</v>
      </c>
      <c r="B13263" s="1">
        <v>46155</v>
      </c>
      <c r="C13263" t="s">
        <v>162</v>
      </c>
      <c r="D13263" t="s">
        <v>320</v>
      </c>
      <c r="E13263" t="s">
        <v>24</v>
      </c>
      <c r="F13263" t="s">
        <v>35</v>
      </c>
      <c r="G13263">
        <v>2</v>
      </c>
      <c r="H13263">
        <v>7.6</v>
      </c>
      <c r="I13263" t="s">
        <v>112</v>
      </c>
      <c r="J13263" t="s">
        <v>185</v>
      </c>
      <c r="K13263">
        <v>1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 t="s">
        <v>83</v>
      </c>
      <c r="R13263" t="s">
        <v>83</v>
      </c>
      <c r="S13263" t="s">
        <v>83</v>
      </c>
      <c r="T13263" t="str">
        <f>_xlfn.XLOOKUP(A13263,MI_Match_Analysis!$A$2:$A$8,MI_Match_Analysis!$F$2:$F$8,"Not Found")</f>
        <v>Not Found</v>
      </c>
    </row>
    <row r="13264" spans="1:20" hidden="1" x14ac:dyDescent="0.3">
      <c r="A13264">
        <v>57</v>
      </c>
      <c r="B13264" s="1">
        <v>46155</v>
      </c>
      <c r="C13264" t="s">
        <v>162</v>
      </c>
      <c r="D13264" t="s">
        <v>320</v>
      </c>
      <c r="E13264" t="s">
        <v>24</v>
      </c>
      <c r="F13264" t="s">
        <v>35</v>
      </c>
      <c r="G13264">
        <v>2</v>
      </c>
      <c r="H13264">
        <v>8.1</v>
      </c>
      <c r="I13264" t="s">
        <v>112</v>
      </c>
      <c r="J13264" t="s">
        <v>90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 t="s">
        <v>83</v>
      </c>
      <c r="R13264" t="s">
        <v>83</v>
      </c>
      <c r="S13264" t="s">
        <v>83</v>
      </c>
      <c r="T13264" t="str">
        <f>_xlfn.XLOOKUP(A13264,MI_Match_Analysis!$A$2:$A$8,MI_Match_Analysis!$F$2:$F$8,"Not Found")</f>
        <v>Not Found</v>
      </c>
    </row>
    <row r="13265" spans="1:20" hidden="1" x14ac:dyDescent="0.3">
      <c r="A13265">
        <v>57</v>
      </c>
      <c r="B13265" s="1">
        <v>46155</v>
      </c>
      <c r="C13265" t="s">
        <v>162</v>
      </c>
      <c r="D13265" t="s">
        <v>320</v>
      </c>
      <c r="E13265" t="s">
        <v>24</v>
      </c>
      <c r="F13265" t="s">
        <v>35</v>
      </c>
      <c r="G13265">
        <v>2</v>
      </c>
      <c r="H13265">
        <v>8.1999999999999993</v>
      </c>
      <c r="I13265" t="s">
        <v>112</v>
      </c>
      <c r="J13265" t="s">
        <v>90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 t="s">
        <v>83</v>
      </c>
      <c r="R13265" t="s">
        <v>83</v>
      </c>
      <c r="S13265" t="s">
        <v>83</v>
      </c>
      <c r="T13265" t="str">
        <f>_xlfn.XLOOKUP(A13265,MI_Match_Analysis!$A$2:$A$8,MI_Match_Analysis!$F$2:$F$8,"Not Found")</f>
        <v>Not Found</v>
      </c>
    </row>
    <row r="13266" spans="1:20" hidden="1" x14ac:dyDescent="0.3">
      <c r="A13266">
        <v>57</v>
      </c>
      <c r="B13266" s="1">
        <v>46155</v>
      </c>
      <c r="C13266" t="s">
        <v>162</v>
      </c>
      <c r="D13266" t="s">
        <v>320</v>
      </c>
      <c r="E13266" t="s">
        <v>24</v>
      </c>
      <c r="F13266" t="s">
        <v>35</v>
      </c>
      <c r="G13266">
        <v>2</v>
      </c>
      <c r="H13266">
        <v>8.3000000000000007</v>
      </c>
      <c r="I13266" t="s">
        <v>112</v>
      </c>
      <c r="J13266" t="s">
        <v>90</v>
      </c>
      <c r="K13266">
        <v>1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 t="s">
        <v>83</v>
      </c>
      <c r="R13266" t="s">
        <v>83</v>
      </c>
      <c r="S13266" t="s">
        <v>83</v>
      </c>
      <c r="T13266" t="str">
        <f>_xlfn.XLOOKUP(A13266,MI_Match_Analysis!$A$2:$A$8,MI_Match_Analysis!$F$2:$F$8,"Not Found")</f>
        <v>Not Found</v>
      </c>
    </row>
    <row r="13267" spans="1:20" hidden="1" x14ac:dyDescent="0.3">
      <c r="A13267">
        <v>57</v>
      </c>
      <c r="B13267" s="1">
        <v>46155</v>
      </c>
      <c r="C13267" t="s">
        <v>162</v>
      </c>
      <c r="D13267" t="s">
        <v>320</v>
      </c>
      <c r="E13267" t="s">
        <v>24</v>
      </c>
      <c r="F13267" t="s">
        <v>35</v>
      </c>
      <c r="G13267">
        <v>2</v>
      </c>
      <c r="H13267">
        <v>8.4</v>
      </c>
      <c r="I13267" t="s">
        <v>144</v>
      </c>
      <c r="J13267" t="s">
        <v>90</v>
      </c>
      <c r="K13267">
        <v>1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 t="s">
        <v>83</v>
      </c>
      <c r="R13267" t="s">
        <v>83</v>
      </c>
      <c r="S13267" t="s">
        <v>83</v>
      </c>
      <c r="T13267" t="str">
        <f>_xlfn.XLOOKUP(A13267,MI_Match_Analysis!$A$2:$A$8,MI_Match_Analysis!$F$2:$F$8,"Not Found")</f>
        <v>Not Found</v>
      </c>
    </row>
    <row r="13268" spans="1:20" hidden="1" x14ac:dyDescent="0.3">
      <c r="A13268">
        <v>57</v>
      </c>
      <c r="B13268" s="1">
        <v>46155</v>
      </c>
      <c r="C13268" t="s">
        <v>162</v>
      </c>
      <c r="D13268" t="s">
        <v>320</v>
      </c>
      <c r="E13268" t="s">
        <v>24</v>
      </c>
      <c r="F13268" t="s">
        <v>35</v>
      </c>
      <c r="G13268">
        <v>2</v>
      </c>
      <c r="H13268">
        <v>8.5</v>
      </c>
      <c r="I13268" t="s">
        <v>112</v>
      </c>
      <c r="J13268" t="s">
        <v>90</v>
      </c>
      <c r="K13268">
        <v>0</v>
      </c>
      <c r="L13268">
        <v>1</v>
      </c>
      <c r="M13268">
        <v>1</v>
      </c>
      <c r="N13268">
        <v>0</v>
      </c>
      <c r="O13268">
        <v>0</v>
      </c>
      <c r="P13268">
        <v>0</v>
      </c>
      <c r="Q13268" t="s">
        <v>83</v>
      </c>
      <c r="R13268" t="s">
        <v>83</v>
      </c>
      <c r="S13268" t="s">
        <v>83</v>
      </c>
      <c r="T13268" t="str">
        <f>_xlfn.XLOOKUP(A13268,MI_Match_Analysis!$A$2:$A$8,MI_Match_Analysis!$F$2:$F$8,"Not Found")</f>
        <v>Not Found</v>
      </c>
    </row>
    <row r="13269" spans="1:20" hidden="1" x14ac:dyDescent="0.3">
      <c r="A13269">
        <v>57</v>
      </c>
      <c r="B13269" s="1">
        <v>46155</v>
      </c>
      <c r="C13269" t="s">
        <v>162</v>
      </c>
      <c r="D13269" t="s">
        <v>320</v>
      </c>
      <c r="E13269" t="s">
        <v>24</v>
      </c>
      <c r="F13269" t="s">
        <v>35</v>
      </c>
      <c r="G13269">
        <v>2</v>
      </c>
      <c r="H13269">
        <v>8.5</v>
      </c>
      <c r="I13269" t="s">
        <v>112</v>
      </c>
      <c r="J13269" t="s">
        <v>90</v>
      </c>
      <c r="K13269">
        <v>1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 t="s">
        <v>83</v>
      </c>
      <c r="R13269" t="s">
        <v>83</v>
      </c>
      <c r="S13269" t="s">
        <v>83</v>
      </c>
      <c r="T13269" t="str">
        <f>_xlfn.XLOOKUP(A13269,MI_Match_Analysis!$A$2:$A$8,MI_Match_Analysis!$F$2:$F$8,"Not Found")</f>
        <v>Not Found</v>
      </c>
    </row>
    <row r="13270" spans="1:20" hidden="1" x14ac:dyDescent="0.3">
      <c r="A13270">
        <v>57</v>
      </c>
      <c r="B13270" s="1">
        <v>46155</v>
      </c>
      <c r="C13270" t="s">
        <v>162</v>
      </c>
      <c r="D13270" t="s">
        <v>320</v>
      </c>
      <c r="E13270" t="s">
        <v>24</v>
      </c>
      <c r="F13270" t="s">
        <v>35</v>
      </c>
      <c r="G13270">
        <v>2</v>
      </c>
      <c r="H13270">
        <v>8.6</v>
      </c>
      <c r="I13270" t="s">
        <v>144</v>
      </c>
      <c r="J13270" t="s">
        <v>90</v>
      </c>
      <c r="K13270">
        <v>0</v>
      </c>
      <c r="L13270">
        <v>2</v>
      </c>
      <c r="M13270">
        <v>1</v>
      </c>
      <c r="N13270">
        <v>0</v>
      </c>
      <c r="O13270">
        <v>0</v>
      </c>
      <c r="P13270">
        <v>0</v>
      </c>
      <c r="Q13270" t="s">
        <v>83</v>
      </c>
      <c r="R13270" t="s">
        <v>83</v>
      </c>
      <c r="S13270" t="s">
        <v>83</v>
      </c>
      <c r="T13270" t="str">
        <f>_xlfn.XLOOKUP(A13270,MI_Match_Analysis!$A$2:$A$8,MI_Match_Analysis!$F$2:$F$8,"Not Found")</f>
        <v>Not Found</v>
      </c>
    </row>
    <row r="13271" spans="1:20" hidden="1" x14ac:dyDescent="0.3">
      <c r="A13271">
        <v>57</v>
      </c>
      <c r="B13271" s="1">
        <v>46155</v>
      </c>
      <c r="C13271" t="s">
        <v>162</v>
      </c>
      <c r="D13271" t="s">
        <v>320</v>
      </c>
      <c r="E13271" t="s">
        <v>24</v>
      </c>
      <c r="F13271" t="s">
        <v>35</v>
      </c>
      <c r="G13271">
        <v>2</v>
      </c>
      <c r="H13271">
        <v>8.6</v>
      </c>
      <c r="I13271" t="s">
        <v>144</v>
      </c>
      <c r="J13271" t="s">
        <v>90</v>
      </c>
      <c r="K13271">
        <v>0</v>
      </c>
      <c r="L13271">
        <v>1</v>
      </c>
      <c r="M13271">
        <v>1</v>
      </c>
      <c r="N13271">
        <v>0</v>
      </c>
      <c r="O13271">
        <v>0</v>
      </c>
      <c r="P13271">
        <v>0</v>
      </c>
      <c r="Q13271" t="s">
        <v>83</v>
      </c>
      <c r="R13271" t="s">
        <v>83</v>
      </c>
      <c r="S13271" t="s">
        <v>83</v>
      </c>
      <c r="T13271" t="str">
        <f>_xlfn.XLOOKUP(A13271,MI_Match_Analysis!$A$2:$A$8,MI_Match_Analysis!$F$2:$F$8,"Not Found")</f>
        <v>Not Found</v>
      </c>
    </row>
    <row r="13272" spans="1:20" hidden="1" x14ac:dyDescent="0.3">
      <c r="A13272">
        <v>57</v>
      </c>
      <c r="B13272" s="1">
        <v>46155</v>
      </c>
      <c r="C13272" t="s">
        <v>162</v>
      </c>
      <c r="D13272" t="s">
        <v>320</v>
      </c>
      <c r="E13272" t="s">
        <v>24</v>
      </c>
      <c r="F13272" t="s">
        <v>35</v>
      </c>
      <c r="G13272">
        <v>2</v>
      </c>
      <c r="H13272">
        <v>8.6</v>
      </c>
      <c r="I13272" t="s">
        <v>112</v>
      </c>
      <c r="J13272" t="s">
        <v>90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 t="s">
        <v>83</v>
      </c>
      <c r="R13272" t="s">
        <v>83</v>
      </c>
      <c r="S13272" t="s">
        <v>83</v>
      </c>
      <c r="T13272" t="str">
        <f>_xlfn.XLOOKUP(A13272,MI_Match_Analysis!$A$2:$A$8,MI_Match_Analysis!$F$2:$F$8,"Not Found")</f>
        <v>Not Found</v>
      </c>
    </row>
    <row r="13273" spans="1:20" hidden="1" x14ac:dyDescent="0.3">
      <c r="A13273">
        <v>57</v>
      </c>
      <c r="B13273" s="1">
        <v>46155</v>
      </c>
      <c r="C13273" t="s">
        <v>162</v>
      </c>
      <c r="D13273" t="s">
        <v>320</v>
      </c>
      <c r="E13273" t="s">
        <v>24</v>
      </c>
      <c r="F13273" t="s">
        <v>35</v>
      </c>
      <c r="G13273">
        <v>2</v>
      </c>
      <c r="H13273">
        <v>9.1</v>
      </c>
      <c r="I13273" t="s">
        <v>112</v>
      </c>
      <c r="J13273" t="s">
        <v>185</v>
      </c>
      <c r="K13273">
        <v>2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 t="s">
        <v>83</v>
      </c>
      <c r="R13273" t="s">
        <v>83</v>
      </c>
      <c r="S13273" t="s">
        <v>83</v>
      </c>
      <c r="T13273" t="str">
        <f>_xlfn.XLOOKUP(A13273,MI_Match_Analysis!$A$2:$A$8,MI_Match_Analysis!$F$2:$F$8,"Not Found")</f>
        <v>Not Found</v>
      </c>
    </row>
    <row r="13274" spans="1:20" hidden="1" x14ac:dyDescent="0.3">
      <c r="A13274">
        <v>57</v>
      </c>
      <c r="B13274" s="1">
        <v>46155</v>
      </c>
      <c r="C13274" t="s">
        <v>162</v>
      </c>
      <c r="D13274" t="s">
        <v>320</v>
      </c>
      <c r="E13274" t="s">
        <v>24</v>
      </c>
      <c r="F13274" t="s">
        <v>35</v>
      </c>
      <c r="G13274">
        <v>2</v>
      </c>
      <c r="H13274">
        <v>9.1999999999999993</v>
      </c>
      <c r="I13274" t="s">
        <v>112</v>
      </c>
      <c r="J13274" t="s">
        <v>185</v>
      </c>
      <c r="K13274">
        <v>2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 t="s">
        <v>83</v>
      </c>
      <c r="R13274" t="s">
        <v>83</v>
      </c>
      <c r="S13274" t="s">
        <v>83</v>
      </c>
      <c r="T13274" t="str">
        <f>_xlfn.XLOOKUP(A13274,MI_Match_Analysis!$A$2:$A$8,MI_Match_Analysis!$F$2:$F$8,"Not Found")</f>
        <v>Not Found</v>
      </c>
    </row>
    <row r="13275" spans="1:20" hidden="1" x14ac:dyDescent="0.3">
      <c r="A13275">
        <v>57</v>
      </c>
      <c r="B13275" s="1">
        <v>46155</v>
      </c>
      <c r="C13275" t="s">
        <v>162</v>
      </c>
      <c r="D13275" t="s">
        <v>320</v>
      </c>
      <c r="E13275" t="s">
        <v>24</v>
      </c>
      <c r="F13275" t="s">
        <v>35</v>
      </c>
      <c r="G13275">
        <v>2</v>
      </c>
      <c r="H13275">
        <v>9.3000000000000007</v>
      </c>
      <c r="I13275" t="s">
        <v>112</v>
      </c>
      <c r="J13275" t="s">
        <v>185</v>
      </c>
      <c r="K13275">
        <v>4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 t="s">
        <v>83</v>
      </c>
      <c r="R13275" t="s">
        <v>83</v>
      </c>
      <c r="S13275" t="s">
        <v>83</v>
      </c>
      <c r="T13275" t="str">
        <f>_xlfn.XLOOKUP(A13275,MI_Match_Analysis!$A$2:$A$8,MI_Match_Analysis!$F$2:$F$8,"Not Found")</f>
        <v>Not Found</v>
      </c>
    </row>
    <row r="13276" spans="1:20" hidden="1" x14ac:dyDescent="0.3">
      <c r="A13276">
        <v>57</v>
      </c>
      <c r="B13276" s="1">
        <v>46155</v>
      </c>
      <c r="C13276" t="s">
        <v>162</v>
      </c>
      <c r="D13276" t="s">
        <v>320</v>
      </c>
      <c r="E13276" t="s">
        <v>24</v>
      </c>
      <c r="F13276" t="s">
        <v>35</v>
      </c>
      <c r="G13276">
        <v>2</v>
      </c>
      <c r="H13276">
        <v>9.4</v>
      </c>
      <c r="I13276" t="s">
        <v>112</v>
      </c>
      <c r="J13276" t="s">
        <v>185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 t="s">
        <v>83</v>
      </c>
      <c r="R13276" t="s">
        <v>83</v>
      </c>
      <c r="S13276" t="s">
        <v>83</v>
      </c>
      <c r="T13276" t="str">
        <f>_xlfn.XLOOKUP(A13276,MI_Match_Analysis!$A$2:$A$8,MI_Match_Analysis!$F$2:$F$8,"Not Found")</f>
        <v>Not Found</v>
      </c>
    </row>
    <row r="13277" spans="1:20" hidden="1" x14ac:dyDescent="0.3">
      <c r="A13277">
        <v>57</v>
      </c>
      <c r="B13277" s="1">
        <v>46155</v>
      </c>
      <c r="C13277" t="s">
        <v>162</v>
      </c>
      <c r="D13277" t="s">
        <v>320</v>
      </c>
      <c r="E13277" t="s">
        <v>24</v>
      </c>
      <c r="F13277" t="s">
        <v>35</v>
      </c>
      <c r="G13277">
        <v>2</v>
      </c>
      <c r="H13277">
        <v>9.5</v>
      </c>
      <c r="I13277" t="s">
        <v>144</v>
      </c>
      <c r="J13277" t="s">
        <v>185</v>
      </c>
      <c r="K13277">
        <v>1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 t="s">
        <v>83</v>
      </c>
      <c r="R13277" t="s">
        <v>83</v>
      </c>
      <c r="S13277" t="s">
        <v>83</v>
      </c>
      <c r="T13277" t="str">
        <f>_xlfn.XLOOKUP(A13277,MI_Match_Analysis!$A$2:$A$8,MI_Match_Analysis!$F$2:$F$8,"Not Found")</f>
        <v>Not Found</v>
      </c>
    </row>
    <row r="13278" spans="1:20" hidden="1" x14ac:dyDescent="0.3">
      <c r="A13278">
        <v>57</v>
      </c>
      <c r="B13278" s="1">
        <v>46155</v>
      </c>
      <c r="C13278" t="s">
        <v>162</v>
      </c>
      <c r="D13278" t="s">
        <v>320</v>
      </c>
      <c r="E13278" t="s">
        <v>24</v>
      </c>
      <c r="F13278" t="s">
        <v>35</v>
      </c>
      <c r="G13278">
        <v>2</v>
      </c>
      <c r="H13278">
        <v>9.6</v>
      </c>
      <c r="I13278" t="s">
        <v>112</v>
      </c>
      <c r="J13278" t="s">
        <v>185</v>
      </c>
      <c r="K13278">
        <v>2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 t="s">
        <v>83</v>
      </c>
      <c r="R13278" t="s">
        <v>83</v>
      </c>
      <c r="S13278" t="s">
        <v>83</v>
      </c>
      <c r="T13278" t="str">
        <f>_xlfn.XLOOKUP(A13278,MI_Match_Analysis!$A$2:$A$8,MI_Match_Analysis!$F$2:$F$8,"Not Found")</f>
        <v>Not Found</v>
      </c>
    </row>
    <row r="13279" spans="1:20" hidden="1" x14ac:dyDescent="0.3">
      <c r="A13279">
        <v>57</v>
      </c>
      <c r="B13279" s="1">
        <v>46155</v>
      </c>
      <c r="C13279" t="s">
        <v>162</v>
      </c>
      <c r="D13279" t="s">
        <v>320</v>
      </c>
      <c r="E13279" t="s">
        <v>24</v>
      </c>
      <c r="F13279" t="s">
        <v>35</v>
      </c>
      <c r="G13279">
        <v>2</v>
      </c>
      <c r="H13279">
        <v>10.1</v>
      </c>
      <c r="I13279" t="s">
        <v>144</v>
      </c>
      <c r="J13279" t="s">
        <v>90</v>
      </c>
      <c r="K13279">
        <v>1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 t="s">
        <v>83</v>
      </c>
      <c r="R13279" t="s">
        <v>83</v>
      </c>
      <c r="S13279" t="s">
        <v>83</v>
      </c>
      <c r="T13279" t="str">
        <f>_xlfn.XLOOKUP(A13279,MI_Match_Analysis!$A$2:$A$8,MI_Match_Analysis!$F$2:$F$8,"Not Found")</f>
        <v>Not Found</v>
      </c>
    </row>
    <row r="13280" spans="1:20" hidden="1" x14ac:dyDescent="0.3">
      <c r="A13280">
        <v>57</v>
      </c>
      <c r="B13280" s="1">
        <v>46155</v>
      </c>
      <c r="C13280" t="s">
        <v>162</v>
      </c>
      <c r="D13280" t="s">
        <v>320</v>
      </c>
      <c r="E13280" t="s">
        <v>24</v>
      </c>
      <c r="F13280" t="s">
        <v>35</v>
      </c>
      <c r="G13280">
        <v>2</v>
      </c>
      <c r="H13280">
        <v>10.199999999999999</v>
      </c>
      <c r="I13280" t="s">
        <v>112</v>
      </c>
      <c r="J13280" t="s">
        <v>90</v>
      </c>
      <c r="K13280">
        <v>4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 t="s">
        <v>83</v>
      </c>
      <c r="R13280" t="s">
        <v>83</v>
      </c>
      <c r="S13280" t="s">
        <v>83</v>
      </c>
      <c r="T13280" t="str">
        <f>_xlfn.XLOOKUP(A13280,MI_Match_Analysis!$A$2:$A$8,MI_Match_Analysis!$F$2:$F$8,"Not Found")</f>
        <v>Not Found</v>
      </c>
    </row>
    <row r="13281" spans="1:20" hidden="1" x14ac:dyDescent="0.3">
      <c r="A13281">
        <v>57</v>
      </c>
      <c r="B13281" s="1">
        <v>46155</v>
      </c>
      <c r="C13281" t="s">
        <v>162</v>
      </c>
      <c r="D13281" t="s">
        <v>320</v>
      </c>
      <c r="E13281" t="s">
        <v>24</v>
      </c>
      <c r="F13281" t="s">
        <v>35</v>
      </c>
      <c r="G13281">
        <v>2</v>
      </c>
      <c r="H13281">
        <v>10.3</v>
      </c>
      <c r="I13281" t="s">
        <v>112</v>
      </c>
      <c r="J13281" t="s">
        <v>90</v>
      </c>
      <c r="K13281">
        <v>1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 t="s">
        <v>83</v>
      </c>
      <c r="R13281" t="s">
        <v>83</v>
      </c>
      <c r="S13281" t="s">
        <v>83</v>
      </c>
      <c r="T13281" t="str">
        <f>_xlfn.XLOOKUP(A13281,MI_Match_Analysis!$A$2:$A$8,MI_Match_Analysis!$F$2:$F$8,"Not Found")</f>
        <v>Not Found</v>
      </c>
    </row>
    <row r="13282" spans="1:20" hidden="1" x14ac:dyDescent="0.3">
      <c r="A13282">
        <v>57</v>
      </c>
      <c r="B13282" s="1">
        <v>46155</v>
      </c>
      <c r="C13282" t="s">
        <v>162</v>
      </c>
      <c r="D13282" t="s">
        <v>320</v>
      </c>
      <c r="E13282" t="s">
        <v>24</v>
      </c>
      <c r="F13282" t="s">
        <v>35</v>
      </c>
      <c r="G13282">
        <v>2</v>
      </c>
      <c r="H13282">
        <v>10.4</v>
      </c>
      <c r="I13282" t="s">
        <v>144</v>
      </c>
      <c r="J13282" t="s">
        <v>90</v>
      </c>
      <c r="K13282">
        <v>0</v>
      </c>
      <c r="L13282">
        <v>1</v>
      </c>
      <c r="M13282">
        <v>1</v>
      </c>
      <c r="N13282">
        <v>0</v>
      </c>
      <c r="O13282">
        <v>0</v>
      </c>
      <c r="P13282">
        <v>0</v>
      </c>
      <c r="Q13282" t="s">
        <v>83</v>
      </c>
      <c r="R13282" t="s">
        <v>83</v>
      </c>
      <c r="S13282" t="s">
        <v>83</v>
      </c>
      <c r="T13282" t="str">
        <f>_xlfn.XLOOKUP(A13282,MI_Match_Analysis!$A$2:$A$8,MI_Match_Analysis!$F$2:$F$8,"Not Found")</f>
        <v>Not Found</v>
      </c>
    </row>
    <row r="13283" spans="1:20" hidden="1" x14ac:dyDescent="0.3">
      <c r="A13283">
        <v>57</v>
      </c>
      <c r="B13283" s="1">
        <v>46155</v>
      </c>
      <c r="C13283" t="s">
        <v>162</v>
      </c>
      <c r="D13283" t="s">
        <v>320</v>
      </c>
      <c r="E13283" t="s">
        <v>24</v>
      </c>
      <c r="F13283" t="s">
        <v>35</v>
      </c>
      <c r="G13283">
        <v>2</v>
      </c>
      <c r="H13283">
        <v>10.4</v>
      </c>
      <c r="I13283" t="s">
        <v>144</v>
      </c>
      <c r="J13283" t="s">
        <v>90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 t="s">
        <v>83</v>
      </c>
      <c r="R13283" t="s">
        <v>83</v>
      </c>
      <c r="S13283" t="s">
        <v>83</v>
      </c>
      <c r="T13283" t="str">
        <f>_xlfn.XLOOKUP(A13283,MI_Match_Analysis!$A$2:$A$8,MI_Match_Analysis!$F$2:$F$8,"Not Found")</f>
        <v>Not Found</v>
      </c>
    </row>
    <row r="13284" spans="1:20" hidden="1" x14ac:dyDescent="0.3">
      <c r="A13284">
        <v>57</v>
      </c>
      <c r="B13284" s="1">
        <v>46155</v>
      </c>
      <c r="C13284" t="s">
        <v>162</v>
      </c>
      <c r="D13284" t="s">
        <v>320</v>
      </c>
      <c r="E13284" t="s">
        <v>24</v>
      </c>
      <c r="F13284" t="s">
        <v>35</v>
      </c>
      <c r="G13284">
        <v>2</v>
      </c>
      <c r="H13284">
        <v>10.5</v>
      </c>
      <c r="I13284" t="s">
        <v>112</v>
      </c>
      <c r="J13284" t="s">
        <v>90</v>
      </c>
      <c r="K13284">
        <v>1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 t="s">
        <v>83</v>
      </c>
      <c r="R13284" t="s">
        <v>83</v>
      </c>
      <c r="S13284" t="s">
        <v>83</v>
      </c>
      <c r="T13284" t="str">
        <f>_xlfn.XLOOKUP(A13284,MI_Match_Analysis!$A$2:$A$8,MI_Match_Analysis!$F$2:$F$8,"Not Found")</f>
        <v>Not Found</v>
      </c>
    </row>
    <row r="13285" spans="1:20" hidden="1" x14ac:dyDescent="0.3">
      <c r="A13285">
        <v>57</v>
      </c>
      <c r="B13285" s="1">
        <v>46155</v>
      </c>
      <c r="C13285" t="s">
        <v>162</v>
      </c>
      <c r="D13285" t="s">
        <v>320</v>
      </c>
      <c r="E13285" t="s">
        <v>24</v>
      </c>
      <c r="F13285" t="s">
        <v>35</v>
      </c>
      <c r="G13285">
        <v>2</v>
      </c>
      <c r="H13285">
        <v>10.6</v>
      </c>
      <c r="I13285" t="s">
        <v>144</v>
      </c>
      <c r="J13285" t="s">
        <v>90</v>
      </c>
      <c r="K13285">
        <v>4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 t="s">
        <v>83</v>
      </c>
      <c r="R13285" t="s">
        <v>83</v>
      </c>
      <c r="S13285" t="s">
        <v>83</v>
      </c>
      <c r="T13285" t="str">
        <f>_xlfn.XLOOKUP(A13285,MI_Match_Analysis!$A$2:$A$8,MI_Match_Analysis!$F$2:$F$8,"Not Found")</f>
        <v>Not Found</v>
      </c>
    </row>
    <row r="13286" spans="1:20" hidden="1" x14ac:dyDescent="0.3">
      <c r="A13286">
        <v>57</v>
      </c>
      <c r="B13286" s="1">
        <v>46155</v>
      </c>
      <c r="C13286" t="s">
        <v>162</v>
      </c>
      <c r="D13286" t="s">
        <v>320</v>
      </c>
      <c r="E13286" t="s">
        <v>24</v>
      </c>
      <c r="F13286" t="s">
        <v>35</v>
      </c>
      <c r="G13286">
        <v>2</v>
      </c>
      <c r="H13286">
        <v>11.1</v>
      </c>
      <c r="I13286" t="s">
        <v>112</v>
      </c>
      <c r="J13286" t="s">
        <v>193</v>
      </c>
      <c r="K13286">
        <v>1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 t="s">
        <v>83</v>
      </c>
      <c r="R13286" t="s">
        <v>83</v>
      </c>
      <c r="S13286" t="s">
        <v>83</v>
      </c>
      <c r="T13286" t="str">
        <f>_xlfn.XLOOKUP(A13286,MI_Match_Analysis!$A$2:$A$8,MI_Match_Analysis!$F$2:$F$8,"Not Found")</f>
        <v>Not Found</v>
      </c>
    </row>
    <row r="13287" spans="1:20" hidden="1" x14ac:dyDescent="0.3">
      <c r="A13287">
        <v>57</v>
      </c>
      <c r="B13287" s="1">
        <v>46155</v>
      </c>
      <c r="C13287" t="s">
        <v>162</v>
      </c>
      <c r="D13287" t="s">
        <v>320</v>
      </c>
      <c r="E13287" t="s">
        <v>24</v>
      </c>
      <c r="F13287" t="s">
        <v>35</v>
      </c>
      <c r="G13287">
        <v>2</v>
      </c>
      <c r="H13287">
        <v>11.2</v>
      </c>
      <c r="I13287" t="s">
        <v>144</v>
      </c>
      <c r="J13287" t="s">
        <v>193</v>
      </c>
      <c r="K13287">
        <v>1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 t="s">
        <v>83</v>
      </c>
      <c r="R13287" t="s">
        <v>83</v>
      </c>
      <c r="S13287" t="s">
        <v>83</v>
      </c>
      <c r="T13287" t="str">
        <f>_xlfn.XLOOKUP(A13287,MI_Match_Analysis!$A$2:$A$8,MI_Match_Analysis!$F$2:$F$8,"Not Found")</f>
        <v>Not Found</v>
      </c>
    </row>
    <row r="13288" spans="1:20" hidden="1" x14ac:dyDescent="0.3">
      <c r="A13288">
        <v>57</v>
      </c>
      <c r="B13288" s="1">
        <v>46155</v>
      </c>
      <c r="C13288" t="s">
        <v>162</v>
      </c>
      <c r="D13288" t="s">
        <v>320</v>
      </c>
      <c r="E13288" t="s">
        <v>24</v>
      </c>
      <c r="F13288" t="s">
        <v>35</v>
      </c>
      <c r="G13288">
        <v>2</v>
      </c>
      <c r="H13288">
        <v>11.3</v>
      </c>
      <c r="I13288" t="s">
        <v>112</v>
      </c>
      <c r="J13288" t="s">
        <v>193</v>
      </c>
      <c r="K13288">
        <v>1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 t="s">
        <v>83</v>
      </c>
      <c r="R13288" t="s">
        <v>83</v>
      </c>
      <c r="S13288" t="s">
        <v>83</v>
      </c>
      <c r="T13288" t="str">
        <f>_xlfn.XLOOKUP(A13288,MI_Match_Analysis!$A$2:$A$8,MI_Match_Analysis!$F$2:$F$8,"Not Found")</f>
        <v>Not Found</v>
      </c>
    </row>
    <row r="13289" spans="1:20" hidden="1" x14ac:dyDescent="0.3">
      <c r="A13289">
        <v>57</v>
      </c>
      <c r="B13289" s="1">
        <v>46155</v>
      </c>
      <c r="C13289" t="s">
        <v>162</v>
      </c>
      <c r="D13289" t="s">
        <v>320</v>
      </c>
      <c r="E13289" t="s">
        <v>24</v>
      </c>
      <c r="F13289" t="s">
        <v>35</v>
      </c>
      <c r="G13289">
        <v>2</v>
      </c>
      <c r="H13289">
        <v>11.4</v>
      </c>
      <c r="I13289" t="s">
        <v>144</v>
      </c>
      <c r="J13289" t="s">
        <v>193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 t="s">
        <v>83</v>
      </c>
      <c r="R13289" t="s">
        <v>83</v>
      </c>
      <c r="S13289" t="s">
        <v>83</v>
      </c>
      <c r="T13289" t="str">
        <f>_xlfn.XLOOKUP(A13289,MI_Match_Analysis!$A$2:$A$8,MI_Match_Analysis!$F$2:$F$8,"Not Found")</f>
        <v>Not Found</v>
      </c>
    </row>
    <row r="13290" spans="1:20" hidden="1" x14ac:dyDescent="0.3">
      <c r="A13290">
        <v>57</v>
      </c>
      <c r="B13290" s="1">
        <v>46155</v>
      </c>
      <c r="C13290" t="s">
        <v>162</v>
      </c>
      <c r="D13290" t="s">
        <v>320</v>
      </c>
      <c r="E13290" t="s">
        <v>24</v>
      </c>
      <c r="F13290" t="s">
        <v>35</v>
      </c>
      <c r="G13290">
        <v>2</v>
      </c>
      <c r="H13290">
        <v>11.5</v>
      </c>
      <c r="I13290" t="s">
        <v>144</v>
      </c>
      <c r="J13290" t="s">
        <v>193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 t="s">
        <v>83</v>
      </c>
      <c r="R13290" t="s">
        <v>83</v>
      </c>
      <c r="S13290" t="s">
        <v>83</v>
      </c>
      <c r="T13290" t="str">
        <f>_xlfn.XLOOKUP(A13290,MI_Match_Analysis!$A$2:$A$8,MI_Match_Analysis!$F$2:$F$8,"Not Found")</f>
        <v>Not Found</v>
      </c>
    </row>
    <row r="13291" spans="1:20" hidden="1" x14ac:dyDescent="0.3">
      <c r="A13291">
        <v>57</v>
      </c>
      <c r="B13291" s="1">
        <v>46155</v>
      </c>
      <c r="C13291" t="s">
        <v>162</v>
      </c>
      <c r="D13291" t="s">
        <v>320</v>
      </c>
      <c r="E13291" t="s">
        <v>24</v>
      </c>
      <c r="F13291" t="s">
        <v>35</v>
      </c>
      <c r="G13291">
        <v>2</v>
      </c>
      <c r="H13291">
        <v>11.6</v>
      </c>
      <c r="I13291" t="s">
        <v>144</v>
      </c>
      <c r="J13291" t="s">
        <v>193</v>
      </c>
      <c r="K13291">
        <v>1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 t="s">
        <v>83</v>
      </c>
      <c r="R13291" t="s">
        <v>83</v>
      </c>
      <c r="S13291" t="s">
        <v>83</v>
      </c>
      <c r="T13291" t="str">
        <f>_xlfn.XLOOKUP(A13291,MI_Match_Analysis!$A$2:$A$8,MI_Match_Analysis!$F$2:$F$8,"Not Found")</f>
        <v>Not Found</v>
      </c>
    </row>
    <row r="13292" spans="1:20" hidden="1" x14ac:dyDescent="0.3">
      <c r="A13292">
        <v>57</v>
      </c>
      <c r="B13292" s="1">
        <v>46155</v>
      </c>
      <c r="C13292" t="s">
        <v>162</v>
      </c>
      <c r="D13292" t="s">
        <v>320</v>
      </c>
      <c r="E13292" t="s">
        <v>24</v>
      </c>
      <c r="F13292" t="s">
        <v>35</v>
      </c>
      <c r="G13292">
        <v>2</v>
      </c>
      <c r="H13292">
        <v>12.1</v>
      </c>
      <c r="I13292" t="s">
        <v>144</v>
      </c>
      <c r="J13292" t="s">
        <v>189</v>
      </c>
      <c r="K13292">
        <v>4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 t="s">
        <v>83</v>
      </c>
      <c r="R13292" t="s">
        <v>83</v>
      </c>
      <c r="S13292" t="s">
        <v>83</v>
      </c>
      <c r="T13292" t="str">
        <f>_xlfn.XLOOKUP(A13292,MI_Match_Analysis!$A$2:$A$8,MI_Match_Analysis!$F$2:$F$8,"Not Found")</f>
        <v>Not Found</v>
      </c>
    </row>
    <row r="13293" spans="1:20" hidden="1" x14ac:dyDescent="0.3">
      <c r="A13293">
        <v>57</v>
      </c>
      <c r="B13293" s="1">
        <v>46155</v>
      </c>
      <c r="C13293" t="s">
        <v>162</v>
      </c>
      <c r="D13293" t="s">
        <v>320</v>
      </c>
      <c r="E13293" t="s">
        <v>24</v>
      </c>
      <c r="F13293" t="s">
        <v>35</v>
      </c>
      <c r="G13293">
        <v>2</v>
      </c>
      <c r="H13293">
        <v>12.2</v>
      </c>
      <c r="I13293" t="s">
        <v>144</v>
      </c>
      <c r="J13293" t="s">
        <v>189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 t="s">
        <v>83</v>
      </c>
      <c r="R13293" t="s">
        <v>83</v>
      </c>
      <c r="S13293" t="s">
        <v>83</v>
      </c>
      <c r="T13293" t="str">
        <f>_xlfn.XLOOKUP(A13293,MI_Match_Analysis!$A$2:$A$8,MI_Match_Analysis!$F$2:$F$8,"Not Found")</f>
        <v>Not Found</v>
      </c>
    </row>
    <row r="13294" spans="1:20" hidden="1" x14ac:dyDescent="0.3">
      <c r="A13294">
        <v>57</v>
      </c>
      <c r="B13294" s="1">
        <v>46155</v>
      </c>
      <c r="C13294" t="s">
        <v>162</v>
      </c>
      <c r="D13294" t="s">
        <v>320</v>
      </c>
      <c r="E13294" t="s">
        <v>24</v>
      </c>
      <c r="F13294" t="s">
        <v>35</v>
      </c>
      <c r="G13294">
        <v>2</v>
      </c>
      <c r="H13294">
        <v>12.3</v>
      </c>
      <c r="I13294" t="s">
        <v>112</v>
      </c>
      <c r="J13294" t="s">
        <v>189</v>
      </c>
      <c r="K13294">
        <v>2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 t="s">
        <v>83</v>
      </c>
      <c r="R13294" t="s">
        <v>83</v>
      </c>
      <c r="S13294" t="s">
        <v>83</v>
      </c>
      <c r="T13294" t="str">
        <f>_xlfn.XLOOKUP(A13294,MI_Match_Analysis!$A$2:$A$8,MI_Match_Analysis!$F$2:$F$8,"Not Found")</f>
        <v>Not Found</v>
      </c>
    </row>
    <row r="13295" spans="1:20" hidden="1" x14ac:dyDescent="0.3">
      <c r="A13295">
        <v>57</v>
      </c>
      <c r="B13295" s="1">
        <v>46155</v>
      </c>
      <c r="C13295" t="s">
        <v>162</v>
      </c>
      <c r="D13295" t="s">
        <v>320</v>
      </c>
      <c r="E13295" t="s">
        <v>24</v>
      </c>
      <c r="F13295" t="s">
        <v>35</v>
      </c>
      <c r="G13295">
        <v>2</v>
      </c>
      <c r="H13295">
        <v>12.4</v>
      </c>
      <c r="I13295" t="s">
        <v>112</v>
      </c>
      <c r="J13295" t="s">
        <v>189</v>
      </c>
      <c r="K13295">
        <v>2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 t="s">
        <v>83</v>
      </c>
      <c r="R13295" t="s">
        <v>83</v>
      </c>
      <c r="S13295" t="s">
        <v>83</v>
      </c>
      <c r="T13295" t="str">
        <f>_xlfn.XLOOKUP(A13295,MI_Match_Analysis!$A$2:$A$8,MI_Match_Analysis!$F$2:$F$8,"Not Found")</f>
        <v>Not Found</v>
      </c>
    </row>
    <row r="13296" spans="1:20" hidden="1" x14ac:dyDescent="0.3">
      <c r="A13296">
        <v>57</v>
      </c>
      <c r="B13296" s="1">
        <v>46155</v>
      </c>
      <c r="C13296" t="s">
        <v>162</v>
      </c>
      <c r="D13296" t="s">
        <v>320</v>
      </c>
      <c r="E13296" t="s">
        <v>24</v>
      </c>
      <c r="F13296" t="s">
        <v>35</v>
      </c>
      <c r="G13296">
        <v>2</v>
      </c>
      <c r="H13296">
        <v>12.5</v>
      </c>
      <c r="I13296" t="s">
        <v>112</v>
      </c>
      <c r="J13296" t="s">
        <v>189</v>
      </c>
      <c r="K13296">
        <v>1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 t="s">
        <v>83</v>
      </c>
      <c r="R13296" t="s">
        <v>83</v>
      </c>
      <c r="S13296" t="s">
        <v>83</v>
      </c>
      <c r="T13296" t="str">
        <f>_xlfn.XLOOKUP(A13296,MI_Match_Analysis!$A$2:$A$8,MI_Match_Analysis!$F$2:$F$8,"Not Found")</f>
        <v>Not Found</v>
      </c>
    </row>
    <row r="13297" spans="1:20" hidden="1" x14ac:dyDescent="0.3">
      <c r="A13297">
        <v>57</v>
      </c>
      <c r="B13297" s="1">
        <v>46155</v>
      </c>
      <c r="C13297" t="s">
        <v>162</v>
      </c>
      <c r="D13297" t="s">
        <v>320</v>
      </c>
      <c r="E13297" t="s">
        <v>24</v>
      </c>
      <c r="F13297" t="s">
        <v>35</v>
      </c>
      <c r="G13297">
        <v>2</v>
      </c>
      <c r="H13297">
        <v>12.6</v>
      </c>
      <c r="I13297" t="s">
        <v>144</v>
      </c>
      <c r="J13297" t="s">
        <v>189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 t="s">
        <v>83</v>
      </c>
      <c r="R13297" t="s">
        <v>83</v>
      </c>
      <c r="S13297" t="s">
        <v>83</v>
      </c>
      <c r="T13297" t="str">
        <f>_xlfn.XLOOKUP(A13297,MI_Match_Analysis!$A$2:$A$8,MI_Match_Analysis!$F$2:$F$8,"Not Found")</f>
        <v>Not Found</v>
      </c>
    </row>
    <row r="13298" spans="1:20" hidden="1" x14ac:dyDescent="0.3">
      <c r="A13298">
        <v>57</v>
      </c>
      <c r="B13298" s="1">
        <v>46155</v>
      </c>
      <c r="C13298" t="s">
        <v>162</v>
      </c>
      <c r="D13298" t="s">
        <v>320</v>
      </c>
      <c r="E13298" t="s">
        <v>24</v>
      </c>
      <c r="F13298" t="s">
        <v>35</v>
      </c>
      <c r="G13298">
        <v>2</v>
      </c>
      <c r="H13298">
        <v>13.1</v>
      </c>
      <c r="I13298" t="s">
        <v>144</v>
      </c>
      <c r="J13298" t="s">
        <v>192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 t="s">
        <v>165</v>
      </c>
      <c r="R13298" t="s">
        <v>144</v>
      </c>
      <c r="S13298" t="s">
        <v>179</v>
      </c>
      <c r="T13298" t="str">
        <f>_xlfn.XLOOKUP(A13298,MI_Match_Analysis!$A$2:$A$8,MI_Match_Analysis!$F$2:$F$8,"Not Found")</f>
        <v>Not Found</v>
      </c>
    </row>
    <row r="13299" spans="1:20" hidden="1" x14ac:dyDescent="0.3">
      <c r="A13299">
        <v>57</v>
      </c>
      <c r="B13299" s="1">
        <v>46155</v>
      </c>
      <c r="C13299" t="s">
        <v>162</v>
      </c>
      <c r="D13299" t="s">
        <v>320</v>
      </c>
      <c r="E13299" t="s">
        <v>24</v>
      </c>
      <c r="F13299" t="s">
        <v>35</v>
      </c>
      <c r="G13299">
        <v>2</v>
      </c>
      <c r="H13299">
        <v>13.2</v>
      </c>
      <c r="I13299" t="s">
        <v>178</v>
      </c>
      <c r="J13299" t="s">
        <v>192</v>
      </c>
      <c r="K13299">
        <v>2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 t="s">
        <v>83</v>
      </c>
      <c r="R13299" t="s">
        <v>83</v>
      </c>
      <c r="S13299" t="s">
        <v>83</v>
      </c>
      <c r="T13299" t="str">
        <f>_xlfn.XLOOKUP(A13299,MI_Match_Analysis!$A$2:$A$8,MI_Match_Analysis!$F$2:$F$8,"Not Found")</f>
        <v>Not Found</v>
      </c>
    </row>
    <row r="13300" spans="1:20" hidden="1" x14ac:dyDescent="0.3">
      <c r="A13300">
        <v>57</v>
      </c>
      <c r="B13300" s="1">
        <v>46155</v>
      </c>
      <c r="C13300" t="s">
        <v>162</v>
      </c>
      <c r="D13300" t="s">
        <v>320</v>
      </c>
      <c r="E13300" t="s">
        <v>24</v>
      </c>
      <c r="F13300" t="s">
        <v>35</v>
      </c>
      <c r="G13300">
        <v>2</v>
      </c>
      <c r="H13300">
        <v>13.3</v>
      </c>
      <c r="I13300" t="s">
        <v>178</v>
      </c>
      <c r="J13300" t="s">
        <v>192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 t="s">
        <v>83</v>
      </c>
      <c r="R13300" t="s">
        <v>83</v>
      </c>
      <c r="S13300" t="s">
        <v>83</v>
      </c>
      <c r="T13300" t="str">
        <f>_xlfn.XLOOKUP(A13300,MI_Match_Analysis!$A$2:$A$8,MI_Match_Analysis!$F$2:$F$8,"Not Found")</f>
        <v>Not Found</v>
      </c>
    </row>
    <row r="13301" spans="1:20" hidden="1" x14ac:dyDescent="0.3">
      <c r="A13301">
        <v>57</v>
      </c>
      <c r="B13301" s="1">
        <v>46155</v>
      </c>
      <c r="C13301" t="s">
        <v>162</v>
      </c>
      <c r="D13301" t="s">
        <v>320</v>
      </c>
      <c r="E13301" t="s">
        <v>24</v>
      </c>
      <c r="F13301" t="s">
        <v>35</v>
      </c>
      <c r="G13301">
        <v>2</v>
      </c>
      <c r="H13301">
        <v>13.4</v>
      </c>
      <c r="I13301" t="s">
        <v>178</v>
      </c>
      <c r="J13301" t="s">
        <v>192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 t="s">
        <v>83</v>
      </c>
      <c r="R13301" t="s">
        <v>83</v>
      </c>
      <c r="S13301" t="s">
        <v>83</v>
      </c>
      <c r="T13301" t="str">
        <f>_xlfn.XLOOKUP(A13301,MI_Match_Analysis!$A$2:$A$8,MI_Match_Analysis!$F$2:$F$8,"Not Found")</f>
        <v>Not Found</v>
      </c>
    </row>
    <row r="13302" spans="1:20" hidden="1" x14ac:dyDescent="0.3">
      <c r="A13302">
        <v>57</v>
      </c>
      <c r="B13302" s="1">
        <v>46155</v>
      </c>
      <c r="C13302" t="s">
        <v>162</v>
      </c>
      <c r="D13302" t="s">
        <v>320</v>
      </c>
      <c r="E13302" t="s">
        <v>24</v>
      </c>
      <c r="F13302" t="s">
        <v>35</v>
      </c>
      <c r="G13302">
        <v>2</v>
      </c>
      <c r="H13302">
        <v>13.5</v>
      </c>
      <c r="I13302" t="s">
        <v>178</v>
      </c>
      <c r="J13302" t="s">
        <v>192</v>
      </c>
      <c r="K13302">
        <v>1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 t="s">
        <v>83</v>
      </c>
      <c r="R13302" t="s">
        <v>83</v>
      </c>
      <c r="S13302" t="s">
        <v>83</v>
      </c>
      <c r="T13302" t="str">
        <f>_xlfn.XLOOKUP(A13302,MI_Match_Analysis!$A$2:$A$8,MI_Match_Analysis!$F$2:$F$8,"Not Found")</f>
        <v>Not Found</v>
      </c>
    </row>
    <row r="13303" spans="1:20" hidden="1" x14ac:dyDescent="0.3">
      <c r="A13303">
        <v>57</v>
      </c>
      <c r="B13303" s="1">
        <v>46155</v>
      </c>
      <c r="C13303" t="s">
        <v>162</v>
      </c>
      <c r="D13303" t="s">
        <v>320</v>
      </c>
      <c r="E13303" t="s">
        <v>24</v>
      </c>
      <c r="F13303" t="s">
        <v>35</v>
      </c>
      <c r="G13303">
        <v>2</v>
      </c>
      <c r="H13303">
        <v>13.6</v>
      </c>
      <c r="I13303" t="s">
        <v>112</v>
      </c>
      <c r="J13303" t="s">
        <v>192</v>
      </c>
      <c r="K13303">
        <v>1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 t="s">
        <v>83</v>
      </c>
      <c r="R13303" t="s">
        <v>83</v>
      </c>
      <c r="S13303" t="s">
        <v>83</v>
      </c>
      <c r="T13303" t="str">
        <f>_xlfn.XLOOKUP(A13303,MI_Match_Analysis!$A$2:$A$8,MI_Match_Analysis!$F$2:$F$8,"Not Found")</f>
        <v>Not Found</v>
      </c>
    </row>
    <row r="13304" spans="1:20" hidden="1" x14ac:dyDescent="0.3">
      <c r="A13304">
        <v>57</v>
      </c>
      <c r="B13304" s="1">
        <v>46155</v>
      </c>
      <c r="C13304" t="s">
        <v>162</v>
      </c>
      <c r="D13304" t="s">
        <v>320</v>
      </c>
      <c r="E13304" t="s">
        <v>24</v>
      </c>
      <c r="F13304" t="s">
        <v>35</v>
      </c>
      <c r="G13304">
        <v>2</v>
      </c>
      <c r="H13304">
        <v>14.1</v>
      </c>
      <c r="I13304" t="s">
        <v>112</v>
      </c>
      <c r="J13304" t="s">
        <v>189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 t="s">
        <v>83</v>
      </c>
      <c r="R13304" t="s">
        <v>83</v>
      </c>
      <c r="S13304" t="s">
        <v>83</v>
      </c>
      <c r="T13304" t="str">
        <f>_xlfn.XLOOKUP(A13304,MI_Match_Analysis!$A$2:$A$8,MI_Match_Analysis!$F$2:$F$8,"Not Found")</f>
        <v>Not Found</v>
      </c>
    </row>
    <row r="13305" spans="1:20" hidden="1" x14ac:dyDescent="0.3">
      <c r="A13305">
        <v>57</v>
      </c>
      <c r="B13305" s="1">
        <v>46155</v>
      </c>
      <c r="C13305" t="s">
        <v>162</v>
      </c>
      <c r="D13305" t="s">
        <v>320</v>
      </c>
      <c r="E13305" t="s">
        <v>24</v>
      </c>
      <c r="F13305" t="s">
        <v>35</v>
      </c>
      <c r="G13305">
        <v>2</v>
      </c>
      <c r="H13305">
        <v>14.2</v>
      </c>
      <c r="I13305" t="s">
        <v>112</v>
      </c>
      <c r="J13305" t="s">
        <v>189</v>
      </c>
      <c r="K13305">
        <v>4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 t="s">
        <v>83</v>
      </c>
      <c r="R13305" t="s">
        <v>83</v>
      </c>
      <c r="S13305" t="s">
        <v>83</v>
      </c>
      <c r="T13305" t="str">
        <f>_xlfn.XLOOKUP(A13305,MI_Match_Analysis!$A$2:$A$8,MI_Match_Analysis!$F$2:$F$8,"Not Found")</f>
        <v>Not Found</v>
      </c>
    </row>
    <row r="13306" spans="1:20" hidden="1" x14ac:dyDescent="0.3">
      <c r="A13306">
        <v>57</v>
      </c>
      <c r="B13306" s="1">
        <v>46155</v>
      </c>
      <c r="C13306" t="s">
        <v>162</v>
      </c>
      <c r="D13306" t="s">
        <v>320</v>
      </c>
      <c r="E13306" t="s">
        <v>24</v>
      </c>
      <c r="F13306" t="s">
        <v>35</v>
      </c>
      <c r="G13306">
        <v>2</v>
      </c>
      <c r="H13306">
        <v>14.3</v>
      </c>
      <c r="I13306" t="s">
        <v>112</v>
      </c>
      <c r="J13306" t="s">
        <v>189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 t="s">
        <v>83</v>
      </c>
      <c r="R13306" t="s">
        <v>83</v>
      </c>
      <c r="S13306" t="s">
        <v>83</v>
      </c>
      <c r="T13306" t="str">
        <f>_xlfn.XLOOKUP(A13306,MI_Match_Analysis!$A$2:$A$8,MI_Match_Analysis!$F$2:$F$8,"Not Found")</f>
        <v>Not Found</v>
      </c>
    </row>
    <row r="13307" spans="1:20" hidden="1" x14ac:dyDescent="0.3">
      <c r="A13307">
        <v>57</v>
      </c>
      <c r="B13307" s="1">
        <v>46155</v>
      </c>
      <c r="C13307" t="s">
        <v>162</v>
      </c>
      <c r="D13307" t="s">
        <v>320</v>
      </c>
      <c r="E13307" t="s">
        <v>24</v>
      </c>
      <c r="F13307" t="s">
        <v>35</v>
      </c>
      <c r="G13307">
        <v>2</v>
      </c>
      <c r="H13307">
        <v>14.4</v>
      </c>
      <c r="I13307" t="s">
        <v>112</v>
      </c>
      <c r="J13307" t="s">
        <v>189</v>
      </c>
      <c r="K13307">
        <v>1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 t="s">
        <v>83</v>
      </c>
      <c r="R13307" t="s">
        <v>83</v>
      </c>
      <c r="S13307" t="s">
        <v>83</v>
      </c>
      <c r="T13307" t="str">
        <f>_xlfn.XLOOKUP(A13307,MI_Match_Analysis!$A$2:$A$8,MI_Match_Analysis!$F$2:$F$8,"Not Found")</f>
        <v>Not Found</v>
      </c>
    </row>
    <row r="13308" spans="1:20" hidden="1" x14ac:dyDescent="0.3">
      <c r="A13308">
        <v>57</v>
      </c>
      <c r="B13308" s="1">
        <v>46155</v>
      </c>
      <c r="C13308" t="s">
        <v>162</v>
      </c>
      <c r="D13308" t="s">
        <v>320</v>
      </c>
      <c r="E13308" t="s">
        <v>24</v>
      </c>
      <c r="F13308" t="s">
        <v>35</v>
      </c>
      <c r="G13308">
        <v>2</v>
      </c>
      <c r="H13308">
        <v>14.5</v>
      </c>
      <c r="I13308" t="s">
        <v>178</v>
      </c>
      <c r="J13308" t="s">
        <v>189</v>
      </c>
      <c r="K13308">
        <v>0</v>
      </c>
      <c r="L13308">
        <v>1</v>
      </c>
      <c r="M13308">
        <v>1</v>
      </c>
      <c r="N13308">
        <v>0</v>
      </c>
      <c r="O13308">
        <v>0</v>
      </c>
      <c r="P13308">
        <v>0</v>
      </c>
      <c r="Q13308" t="s">
        <v>83</v>
      </c>
      <c r="R13308" t="s">
        <v>83</v>
      </c>
      <c r="S13308" t="s">
        <v>83</v>
      </c>
      <c r="T13308" t="str">
        <f>_xlfn.XLOOKUP(A13308,MI_Match_Analysis!$A$2:$A$8,MI_Match_Analysis!$F$2:$F$8,"Not Found")</f>
        <v>Not Found</v>
      </c>
    </row>
    <row r="13309" spans="1:20" hidden="1" x14ac:dyDescent="0.3">
      <c r="A13309">
        <v>57</v>
      </c>
      <c r="B13309" s="1">
        <v>46155</v>
      </c>
      <c r="C13309" t="s">
        <v>162</v>
      </c>
      <c r="D13309" t="s">
        <v>320</v>
      </c>
      <c r="E13309" t="s">
        <v>24</v>
      </c>
      <c r="F13309" t="s">
        <v>35</v>
      </c>
      <c r="G13309">
        <v>2</v>
      </c>
      <c r="H13309">
        <v>14.5</v>
      </c>
      <c r="I13309" t="s">
        <v>178</v>
      </c>
      <c r="J13309" t="s">
        <v>189</v>
      </c>
      <c r="K13309">
        <v>1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 t="s">
        <v>83</v>
      </c>
      <c r="R13309" t="s">
        <v>83</v>
      </c>
      <c r="S13309" t="s">
        <v>83</v>
      </c>
      <c r="T13309" t="str">
        <f>_xlfn.XLOOKUP(A13309,MI_Match_Analysis!$A$2:$A$8,MI_Match_Analysis!$F$2:$F$8,"Not Found")</f>
        <v>Not Found</v>
      </c>
    </row>
    <row r="13310" spans="1:20" hidden="1" x14ac:dyDescent="0.3">
      <c r="A13310">
        <v>57</v>
      </c>
      <c r="B13310" s="1">
        <v>46155</v>
      </c>
      <c r="C13310" t="s">
        <v>162</v>
      </c>
      <c r="D13310" t="s">
        <v>320</v>
      </c>
      <c r="E13310" t="s">
        <v>24</v>
      </c>
      <c r="F13310" t="s">
        <v>35</v>
      </c>
      <c r="G13310">
        <v>2</v>
      </c>
      <c r="H13310">
        <v>14.6</v>
      </c>
      <c r="I13310" t="s">
        <v>112</v>
      </c>
      <c r="J13310" t="s">
        <v>189</v>
      </c>
      <c r="K13310">
        <v>0</v>
      </c>
      <c r="L13310">
        <v>1</v>
      </c>
      <c r="M13310">
        <v>1</v>
      </c>
      <c r="N13310">
        <v>0</v>
      </c>
      <c r="O13310">
        <v>0</v>
      </c>
      <c r="P13310">
        <v>0</v>
      </c>
      <c r="Q13310" t="s">
        <v>83</v>
      </c>
      <c r="R13310" t="s">
        <v>83</v>
      </c>
      <c r="S13310" t="s">
        <v>83</v>
      </c>
      <c r="T13310" t="str">
        <f>_xlfn.XLOOKUP(A13310,MI_Match_Analysis!$A$2:$A$8,MI_Match_Analysis!$F$2:$F$8,"Not Found")</f>
        <v>Not Found</v>
      </c>
    </row>
    <row r="13311" spans="1:20" hidden="1" x14ac:dyDescent="0.3">
      <c r="A13311">
        <v>57</v>
      </c>
      <c r="B13311" s="1">
        <v>46155</v>
      </c>
      <c r="C13311" t="s">
        <v>162</v>
      </c>
      <c r="D13311" t="s">
        <v>320</v>
      </c>
      <c r="E13311" t="s">
        <v>24</v>
      </c>
      <c r="F13311" t="s">
        <v>35</v>
      </c>
      <c r="G13311">
        <v>2</v>
      </c>
      <c r="H13311">
        <v>14.6</v>
      </c>
      <c r="I13311" t="s">
        <v>112</v>
      </c>
      <c r="J13311" t="s">
        <v>189</v>
      </c>
      <c r="K13311">
        <v>4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 t="s">
        <v>83</v>
      </c>
      <c r="R13311" t="s">
        <v>83</v>
      </c>
      <c r="S13311" t="s">
        <v>83</v>
      </c>
      <c r="T13311" t="str">
        <f>_xlfn.XLOOKUP(A13311,MI_Match_Analysis!$A$2:$A$8,MI_Match_Analysis!$F$2:$F$8,"Not Found")</f>
        <v>Not Found</v>
      </c>
    </row>
    <row r="13312" spans="1:20" hidden="1" x14ac:dyDescent="0.3">
      <c r="A13312">
        <v>57</v>
      </c>
      <c r="B13312" s="1">
        <v>46155</v>
      </c>
      <c r="C13312" t="s">
        <v>162</v>
      </c>
      <c r="D13312" t="s">
        <v>320</v>
      </c>
      <c r="E13312" t="s">
        <v>24</v>
      </c>
      <c r="F13312" t="s">
        <v>35</v>
      </c>
      <c r="G13312">
        <v>2</v>
      </c>
      <c r="H13312">
        <v>15.1</v>
      </c>
      <c r="I13312" t="s">
        <v>178</v>
      </c>
      <c r="J13312" t="s">
        <v>193</v>
      </c>
      <c r="K13312">
        <v>1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 t="s">
        <v>83</v>
      </c>
      <c r="R13312" t="s">
        <v>83</v>
      </c>
      <c r="S13312" t="s">
        <v>83</v>
      </c>
      <c r="T13312" t="str">
        <f>_xlfn.XLOOKUP(A13312,MI_Match_Analysis!$A$2:$A$8,MI_Match_Analysis!$F$2:$F$8,"Not Found")</f>
        <v>Not Found</v>
      </c>
    </row>
    <row r="13313" spans="1:20" hidden="1" x14ac:dyDescent="0.3">
      <c r="A13313">
        <v>57</v>
      </c>
      <c r="B13313" s="1">
        <v>46155</v>
      </c>
      <c r="C13313" t="s">
        <v>162</v>
      </c>
      <c r="D13313" t="s">
        <v>320</v>
      </c>
      <c r="E13313" t="s">
        <v>24</v>
      </c>
      <c r="F13313" t="s">
        <v>35</v>
      </c>
      <c r="G13313">
        <v>2</v>
      </c>
      <c r="H13313">
        <v>15.2</v>
      </c>
      <c r="I13313" t="s">
        <v>112</v>
      </c>
      <c r="J13313" t="s">
        <v>193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 t="s">
        <v>83</v>
      </c>
      <c r="R13313" t="s">
        <v>83</v>
      </c>
      <c r="S13313" t="s">
        <v>83</v>
      </c>
      <c r="T13313" t="str">
        <f>_xlfn.XLOOKUP(A13313,MI_Match_Analysis!$A$2:$A$8,MI_Match_Analysis!$F$2:$F$8,"Not Found")</f>
        <v>Not Found</v>
      </c>
    </row>
    <row r="13314" spans="1:20" hidden="1" x14ac:dyDescent="0.3">
      <c r="A13314">
        <v>57</v>
      </c>
      <c r="B13314" s="1">
        <v>46155</v>
      </c>
      <c r="C13314" t="s">
        <v>162</v>
      </c>
      <c r="D13314" t="s">
        <v>320</v>
      </c>
      <c r="E13314" t="s">
        <v>24</v>
      </c>
      <c r="F13314" t="s">
        <v>35</v>
      </c>
      <c r="G13314">
        <v>2</v>
      </c>
      <c r="H13314">
        <v>15.3</v>
      </c>
      <c r="I13314" t="s">
        <v>112</v>
      </c>
      <c r="J13314" t="s">
        <v>193</v>
      </c>
      <c r="K13314">
        <v>4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 t="s">
        <v>83</v>
      </c>
      <c r="R13314" t="s">
        <v>83</v>
      </c>
      <c r="S13314" t="s">
        <v>83</v>
      </c>
      <c r="T13314" t="str">
        <f>_xlfn.XLOOKUP(A13314,MI_Match_Analysis!$A$2:$A$8,MI_Match_Analysis!$F$2:$F$8,"Not Found")</f>
        <v>Not Found</v>
      </c>
    </row>
    <row r="13315" spans="1:20" hidden="1" x14ac:dyDescent="0.3">
      <c r="A13315">
        <v>57</v>
      </c>
      <c r="B13315" s="1">
        <v>46155</v>
      </c>
      <c r="C13315" t="s">
        <v>162</v>
      </c>
      <c r="D13315" t="s">
        <v>320</v>
      </c>
      <c r="E13315" t="s">
        <v>24</v>
      </c>
      <c r="F13315" t="s">
        <v>35</v>
      </c>
      <c r="G13315">
        <v>2</v>
      </c>
      <c r="H13315">
        <v>15.4</v>
      </c>
      <c r="I13315" t="s">
        <v>112</v>
      </c>
      <c r="J13315" t="s">
        <v>193</v>
      </c>
      <c r="K13315">
        <v>1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 t="s">
        <v>83</v>
      </c>
      <c r="R13315" t="s">
        <v>83</v>
      </c>
      <c r="S13315" t="s">
        <v>83</v>
      </c>
      <c r="T13315" t="str">
        <f>_xlfn.XLOOKUP(A13315,MI_Match_Analysis!$A$2:$A$8,MI_Match_Analysis!$F$2:$F$8,"Not Found")</f>
        <v>Not Found</v>
      </c>
    </row>
    <row r="13316" spans="1:20" hidden="1" x14ac:dyDescent="0.3">
      <c r="A13316">
        <v>57</v>
      </c>
      <c r="B13316" s="1">
        <v>46155</v>
      </c>
      <c r="C13316" t="s">
        <v>162</v>
      </c>
      <c r="D13316" t="s">
        <v>320</v>
      </c>
      <c r="E13316" t="s">
        <v>24</v>
      </c>
      <c r="F13316" t="s">
        <v>35</v>
      </c>
      <c r="G13316">
        <v>2</v>
      </c>
      <c r="H13316">
        <v>15.5</v>
      </c>
      <c r="I13316" t="s">
        <v>178</v>
      </c>
      <c r="J13316" t="s">
        <v>193</v>
      </c>
      <c r="K13316">
        <v>6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 t="s">
        <v>83</v>
      </c>
      <c r="R13316" t="s">
        <v>83</v>
      </c>
      <c r="S13316" t="s">
        <v>83</v>
      </c>
      <c r="T13316" t="str">
        <f>_xlfn.XLOOKUP(A13316,MI_Match_Analysis!$A$2:$A$8,MI_Match_Analysis!$F$2:$F$8,"Not Found")</f>
        <v>Not Found</v>
      </c>
    </row>
    <row r="13317" spans="1:20" hidden="1" x14ac:dyDescent="0.3">
      <c r="A13317">
        <v>57</v>
      </c>
      <c r="B13317" s="1">
        <v>46155</v>
      </c>
      <c r="C13317" t="s">
        <v>162</v>
      </c>
      <c r="D13317" t="s">
        <v>320</v>
      </c>
      <c r="E13317" t="s">
        <v>24</v>
      </c>
      <c r="F13317" t="s">
        <v>35</v>
      </c>
      <c r="G13317">
        <v>2</v>
      </c>
      <c r="H13317">
        <v>15.6</v>
      </c>
      <c r="I13317" t="s">
        <v>178</v>
      </c>
      <c r="J13317" t="s">
        <v>193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 t="s">
        <v>165</v>
      </c>
      <c r="R13317" t="s">
        <v>178</v>
      </c>
      <c r="S13317" t="s">
        <v>179</v>
      </c>
      <c r="T13317" t="str">
        <f>_xlfn.XLOOKUP(A13317,MI_Match_Analysis!$A$2:$A$8,MI_Match_Analysis!$F$2:$F$8,"Not Found")</f>
        <v>Not Found</v>
      </c>
    </row>
    <row r="13318" spans="1:20" hidden="1" x14ac:dyDescent="0.3">
      <c r="A13318">
        <v>57</v>
      </c>
      <c r="B13318" s="1">
        <v>46155</v>
      </c>
      <c r="C13318" t="s">
        <v>162</v>
      </c>
      <c r="D13318" t="s">
        <v>320</v>
      </c>
      <c r="E13318" t="s">
        <v>24</v>
      </c>
      <c r="F13318" t="s">
        <v>35</v>
      </c>
      <c r="G13318">
        <v>2</v>
      </c>
      <c r="H13318">
        <v>16.100000000000001</v>
      </c>
      <c r="I13318" t="s">
        <v>112</v>
      </c>
      <c r="J13318" t="s">
        <v>90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 t="s">
        <v>83</v>
      </c>
      <c r="R13318" t="s">
        <v>83</v>
      </c>
      <c r="S13318" t="s">
        <v>83</v>
      </c>
      <c r="T13318" t="str">
        <f>_xlfn.XLOOKUP(A13318,MI_Match_Analysis!$A$2:$A$8,MI_Match_Analysis!$F$2:$F$8,"Not Found")</f>
        <v>Not Found</v>
      </c>
    </row>
    <row r="13319" spans="1:20" hidden="1" x14ac:dyDescent="0.3">
      <c r="A13319">
        <v>57</v>
      </c>
      <c r="B13319" s="1">
        <v>46155</v>
      </c>
      <c r="C13319" t="s">
        <v>162</v>
      </c>
      <c r="D13319" t="s">
        <v>320</v>
      </c>
      <c r="E13319" t="s">
        <v>24</v>
      </c>
      <c r="F13319" t="s">
        <v>35</v>
      </c>
      <c r="G13319">
        <v>2</v>
      </c>
      <c r="H13319">
        <v>16.2</v>
      </c>
      <c r="I13319" t="s">
        <v>112</v>
      </c>
      <c r="J13319" t="s">
        <v>90</v>
      </c>
      <c r="K13319">
        <v>4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 t="s">
        <v>83</v>
      </c>
      <c r="R13319" t="s">
        <v>83</v>
      </c>
      <c r="S13319" t="s">
        <v>83</v>
      </c>
      <c r="T13319" t="str">
        <f>_xlfn.XLOOKUP(A13319,MI_Match_Analysis!$A$2:$A$8,MI_Match_Analysis!$F$2:$F$8,"Not Found")</f>
        <v>Not Found</v>
      </c>
    </row>
    <row r="13320" spans="1:20" hidden="1" x14ac:dyDescent="0.3">
      <c r="A13320">
        <v>57</v>
      </c>
      <c r="B13320" s="1">
        <v>46155</v>
      </c>
      <c r="C13320" t="s">
        <v>162</v>
      </c>
      <c r="D13320" t="s">
        <v>320</v>
      </c>
      <c r="E13320" t="s">
        <v>24</v>
      </c>
      <c r="F13320" t="s">
        <v>35</v>
      </c>
      <c r="G13320">
        <v>2</v>
      </c>
      <c r="H13320">
        <v>16.3</v>
      </c>
      <c r="I13320" t="s">
        <v>112</v>
      </c>
      <c r="J13320" t="s">
        <v>90</v>
      </c>
      <c r="K13320">
        <v>2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 t="s">
        <v>83</v>
      </c>
      <c r="R13320" t="s">
        <v>83</v>
      </c>
      <c r="S13320" t="s">
        <v>83</v>
      </c>
      <c r="T13320" t="str">
        <f>_xlfn.XLOOKUP(A13320,MI_Match_Analysis!$A$2:$A$8,MI_Match_Analysis!$F$2:$F$8,"Not Found")</f>
        <v>Not Found</v>
      </c>
    </row>
    <row r="13321" spans="1:20" hidden="1" x14ac:dyDescent="0.3">
      <c r="A13321">
        <v>57</v>
      </c>
      <c r="B13321" s="1">
        <v>46155</v>
      </c>
      <c r="C13321" t="s">
        <v>162</v>
      </c>
      <c r="D13321" t="s">
        <v>320</v>
      </c>
      <c r="E13321" t="s">
        <v>24</v>
      </c>
      <c r="F13321" t="s">
        <v>35</v>
      </c>
      <c r="G13321">
        <v>2</v>
      </c>
      <c r="H13321">
        <v>16.399999999999999</v>
      </c>
      <c r="I13321" t="s">
        <v>112</v>
      </c>
      <c r="J13321" t="s">
        <v>90</v>
      </c>
      <c r="K13321">
        <v>6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 t="s">
        <v>83</v>
      </c>
      <c r="R13321" t="s">
        <v>83</v>
      </c>
      <c r="S13321" t="s">
        <v>83</v>
      </c>
      <c r="T13321" t="str">
        <f>_xlfn.XLOOKUP(A13321,MI_Match_Analysis!$A$2:$A$8,MI_Match_Analysis!$F$2:$F$8,"Not Found")</f>
        <v>Not Found</v>
      </c>
    </row>
    <row r="13322" spans="1:20" hidden="1" x14ac:dyDescent="0.3">
      <c r="A13322">
        <v>57</v>
      </c>
      <c r="B13322" s="1">
        <v>46155</v>
      </c>
      <c r="C13322" t="s">
        <v>162</v>
      </c>
      <c r="D13322" t="s">
        <v>320</v>
      </c>
      <c r="E13322" t="s">
        <v>24</v>
      </c>
      <c r="F13322" t="s">
        <v>35</v>
      </c>
      <c r="G13322">
        <v>2</v>
      </c>
      <c r="H13322">
        <v>16.5</v>
      </c>
      <c r="I13322" t="s">
        <v>112</v>
      </c>
      <c r="J13322" t="s">
        <v>90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 t="s">
        <v>83</v>
      </c>
      <c r="R13322" t="s">
        <v>83</v>
      </c>
      <c r="S13322" t="s">
        <v>83</v>
      </c>
      <c r="T13322" t="str">
        <f>_xlfn.XLOOKUP(A13322,MI_Match_Analysis!$A$2:$A$8,MI_Match_Analysis!$F$2:$F$8,"Not Found")</f>
        <v>Not Found</v>
      </c>
    </row>
    <row r="13323" spans="1:20" hidden="1" x14ac:dyDescent="0.3">
      <c r="A13323">
        <v>57</v>
      </c>
      <c r="B13323" s="1">
        <v>46155</v>
      </c>
      <c r="C13323" t="s">
        <v>162</v>
      </c>
      <c r="D13323" t="s">
        <v>320</v>
      </c>
      <c r="E13323" t="s">
        <v>24</v>
      </c>
      <c r="F13323" t="s">
        <v>35</v>
      </c>
      <c r="G13323">
        <v>2</v>
      </c>
      <c r="H13323">
        <v>16.600000000000001</v>
      </c>
      <c r="I13323" t="s">
        <v>79</v>
      </c>
      <c r="J13323" t="s">
        <v>90</v>
      </c>
      <c r="K13323">
        <v>0</v>
      </c>
      <c r="L13323">
        <v>1</v>
      </c>
      <c r="M13323">
        <v>1</v>
      </c>
      <c r="N13323">
        <v>0</v>
      </c>
      <c r="O13323">
        <v>0</v>
      </c>
      <c r="P13323">
        <v>0</v>
      </c>
      <c r="Q13323" t="s">
        <v>83</v>
      </c>
      <c r="R13323" t="s">
        <v>83</v>
      </c>
      <c r="S13323" t="s">
        <v>83</v>
      </c>
      <c r="T13323" t="str">
        <f>_xlfn.XLOOKUP(A13323,MI_Match_Analysis!$A$2:$A$8,MI_Match_Analysis!$F$2:$F$8,"Not Found")</f>
        <v>Not Found</v>
      </c>
    </row>
    <row r="13324" spans="1:20" hidden="1" x14ac:dyDescent="0.3">
      <c r="A13324">
        <v>57</v>
      </c>
      <c r="B13324" s="1">
        <v>46155</v>
      </c>
      <c r="C13324" t="s">
        <v>162</v>
      </c>
      <c r="D13324" t="s">
        <v>320</v>
      </c>
      <c r="E13324" t="s">
        <v>24</v>
      </c>
      <c r="F13324" t="s">
        <v>35</v>
      </c>
      <c r="G13324">
        <v>2</v>
      </c>
      <c r="H13324">
        <v>16.600000000000001</v>
      </c>
      <c r="I13324" t="s">
        <v>79</v>
      </c>
      <c r="J13324" t="s">
        <v>90</v>
      </c>
      <c r="K13324">
        <v>1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 t="s">
        <v>83</v>
      </c>
      <c r="R13324" t="s">
        <v>83</v>
      </c>
      <c r="S13324" t="s">
        <v>83</v>
      </c>
      <c r="T13324" t="str">
        <f>_xlfn.XLOOKUP(A13324,MI_Match_Analysis!$A$2:$A$8,MI_Match_Analysis!$F$2:$F$8,"Not Found")</f>
        <v>Not Found</v>
      </c>
    </row>
    <row r="13325" spans="1:20" hidden="1" x14ac:dyDescent="0.3">
      <c r="A13325">
        <v>57</v>
      </c>
      <c r="B13325" s="1">
        <v>46155</v>
      </c>
      <c r="C13325" t="s">
        <v>162</v>
      </c>
      <c r="D13325" t="s">
        <v>320</v>
      </c>
      <c r="E13325" t="s">
        <v>24</v>
      </c>
      <c r="F13325" t="s">
        <v>35</v>
      </c>
      <c r="G13325">
        <v>2</v>
      </c>
      <c r="H13325">
        <v>17.100000000000001</v>
      </c>
      <c r="I13325" t="s">
        <v>79</v>
      </c>
      <c r="J13325" t="s">
        <v>192</v>
      </c>
      <c r="K13325">
        <v>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 t="s">
        <v>83</v>
      </c>
      <c r="R13325" t="s">
        <v>83</v>
      </c>
      <c r="S13325" t="s">
        <v>83</v>
      </c>
      <c r="T13325" t="str">
        <f>_xlfn.XLOOKUP(A13325,MI_Match_Analysis!$A$2:$A$8,MI_Match_Analysis!$F$2:$F$8,"Not Found")</f>
        <v>Not Found</v>
      </c>
    </row>
    <row r="13326" spans="1:20" hidden="1" x14ac:dyDescent="0.3">
      <c r="A13326">
        <v>57</v>
      </c>
      <c r="B13326" s="1">
        <v>46155</v>
      </c>
      <c r="C13326" t="s">
        <v>162</v>
      </c>
      <c r="D13326" t="s">
        <v>320</v>
      </c>
      <c r="E13326" t="s">
        <v>24</v>
      </c>
      <c r="F13326" t="s">
        <v>35</v>
      </c>
      <c r="G13326">
        <v>2</v>
      </c>
      <c r="H13326">
        <v>17.2</v>
      </c>
      <c r="I13326" t="s">
        <v>112</v>
      </c>
      <c r="J13326" t="s">
        <v>192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 t="s">
        <v>83</v>
      </c>
      <c r="R13326" t="s">
        <v>83</v>
      </c>
      <c r="S13326" t="s">
        <v>83</v>
      </c>
      <c r="T13326" t="str">
        <f>_xlfn.XLOOKUP(A13326,MI_Match_Analysis!$A$2:$A$8,MI_Match_Analysis!$F$2:$F$8,"Not Found")</f>
        <v>Not Found</v>
      </c>
    </row>
    <row r="13327" spans="1:20" hidden="1" x14ac:dyDescent="0.3">
      <c r="A13327">
        <v>57</v>
      </c>
      <c r="B13327" s="1">
        <v>46155</v>
      </c>
      <c r="C13327" t="s">
        <v>162</v>
      </c>
      <c r="D13327" t="s">
        <v>320</v>
      </c>
      <c r="E13327" t="s">
        <v>24</v>
      </c>
      <c r="F13327" t="s">
        <v>35</v>
      </c>
      <c r="G13327">
        <v>2</v>
      </c>
      <c r="H13327">
        <v>17.3</v>
      </c>
      <c r="I13327" t="s">
        <v>112</v>
      </c>
      <c r="J13327" t="s">
        <v>192</v>
      </c>
      <c r="K13327">
        <v>6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 t="s">
        <v>83</v>
      </c>
      <c r="R13327" t="s">
        <v>83</v>
      </c>
      <c r="S13327" t="s">
        <v>83</v>
      </c>
      <c r="T13327" t="str">
        <f>_xlfn.XLOOKUP(A13327,MI_Match_Analysis!$A$2:$A$8,MI_Match_Analysis!$F$2:$F$8,"Not Found")</f>
        <v>Not Found</v>
      </c>
    </row>
    <row r="13328" spans="1:20" hidden="1" x14ac:dyDescent="0.3">
      <c r="A13328">
        <v>57</v>
      </c>
      <c r="B13328" s="1">
        <v>46155</v>
      </c>
      <c r="C13328" t="s">
        <v>162</v>
      </c>
      <c r="D13328" t="s">
        <v>320</v>
      </c>
      <c r="E13328" t="s">
        <v>24</v>
      </c>
      <c r="F13328" t="s">
        <v>35</v>
      </c>
      <c r="G13328">
        <v>2</v>
      </c>
      <c r="H13328">
        <v>17.399999999999999</v>
      </c>
      <c r="I13328" t="s">
        <v>112</v>
      </c>
      <c r="J13328" t="s">
        <v>192</v>
      </c>
      <c r="K13328">
        <v>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 t="s">
        <v>83</v>
      </c>
      <c r="R13328" t="s">
        <v>83</v>
      </c>
      <c r="S13328" t="s">
        <v>83</v>
      </c>
      <c r="T13328" t="str">
        <f>_xlfn.XLOOKUP(A13328,MI_Match_Analysis!$A$2:$A$8,MI_Match_Analysis!$F$2:$F$8,"Not Found")</f>
        <v>Not Found</v>
      </c>
    </row>
    <row r="13329" spans="1:20" hidden="1" x14ac:dyDescent="0.3">
      <c r="A13329">
        <v>57</v>
      </c>
      <c r="B13329" s="1">
        <v>46155</v>
      </c>
      <c r="C13329" t="s">
        <v>162</v>
      </c>
      <c r="D13329" t="s">
        <v>320</v>
      </c>
      <c r="E13329" t="s">
        <v>24</v>
      </c>
      <c r="F13329" t="s">
        <v>35</v>
      </c>
      <c r="G13329">
        <v>2</v>
      </c>
      <c r="H13329">
        <v>17.5</v>
      </c>
      <c r="I13329" t="s">
        <v>79</v>
      </c>
      <c r="J13329" t="s">
        <v>192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 t="s">
        <v>165</v>
      </c>
      <c r="R13329" t="s">
        <v>79</v>
      </c>
      <c r="S13329" t="s">
        <v>83</v>
      </c>
      <c r="T13329" t="str">
        <f>_xlfn.XLOOKUP(A13329,MI_Match_Analysis!$A$2:$A$8,MI_Match_Analysis!$F$2:$F$8,"Not Found")</f>
        <v>Not Found</v>
      </c>
    </row>
    <row r="13330" spans="1:20" hidden="1" x14ac:dyDescent="0.3">
      <c r="A13330">
        <v>57</v>
      </c>
      <c r="B13330" s="1">
        <v>46155</v>
      </c>
      <c r="C13330" t="s">
        <v>162</v>
      </c>
      <c r="D13330" t="s">
        <v>320</v>
      </c>
      <c r="E13330" t="s">
        <v>24</v>
      </c>
      <c r="F13330" t="s">
        <v>35</v>
      </c>
      <c r="G13330">
        <v>2</v>
      </c>
      <c r="H13330">
        <v>17.600000000000001</v>
      </c>
      <c r="I13330" t="s">
        <v>166</v>
      </c>
      <c r="J13330" t="s">
        <v>192</v>
      </c>
      <c r="K13330">
        <v>1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 t="s">
        <v>83</v>
      </c>
      <c r="R13330" t="s">
        <v>83</v>
      </c>
      <c r="S13330" t="s">
        <v>83</v>
      </c>
      <c r="T13330" t="str">
        <f>_xlfn.XLOOKUP(A13330,MI_Match_Analysis!$A$2:$A$8,MI_Match_Analysis!$F$2:$F$8,"Not Found")</f>
        <v>Not Found</v>
      </c>
    </row>
    <row r="13331" spans="1:20" hidden="1" x14ac:dyDescent="0.3">
      <c r="A13331">
        <v>57</v>
      </c>
      <c r="B13331" s="1">
        <v>46155</v>
      </c>
      <c r="C13331" t="s">
        <v>162</v>
      </c>
      <c r="D13331" t="s">
        <v>320</v>
      </c>
      <c r="E13331" t="s">
        <v>24</v>
      </c>
      <c r="F13331" t="s">
        <v>35</v>
      </c>
      <c r="G13331">
        <v>2</v>
      </c>
      <c r="H13331">
        <v>18.100000000000001</v>
      </c>
      <c r="I13331" t="s">
        <v>166</v>
      </c>
      <c r="J13331" t="s">
        <v>189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 t="s">
        <v>83</v>
      </c>
      <c r="R13331" t="s">
        <v>83</v>
      </c>
      <c r="S13331" t="s">
        <v>83</v>
      </c>
      <c r="T13331" t="str">
        <f>_xlfn.XLOOKUP(A13331,MI_Match_Analysis!$A$2:$A$8,MI_Match_Analysis!$F$2:$F$8,"Not Found")</f>
        <v>Not Found</v>
      </c>
    </row>
    <row r="13332" spans="1:20" hidden="1" x14ac:dyDescent="0.3">
      <c r="A13332">
        <v>57</v>
      </c>
      <c r="B13332" s="1">
        <v>46155</v>
      </c>
      <c r="C13332" t="s">
        <v>162</v>
      </c>
      <c r="D13332" t="s">
        <v>320</v>
      </c>
      <c r="E13332" t="s">
        <v>24</v>
      </c>
      <c r="F13332" t="s">
        <v>35</v>
      </c>
      <c r="G13332">
        <v>2</v>
      </c>
      <c r="H13332">
        <v>18.2</v>
      </c>
      <c r="I13332" t="s">
        <v>112</v>
      </c>
      <c r="J13332" t="s">
        <v>189</v>
      </c>
      <c r="K13332">
        <v>1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 t="s">
        <v>83</v>
      </c>
      <c r="R13332" t="s">
        <v>83</v>
      </c>
      <c r="S13332" t="s">
        <v>83</v>
      </c>
      <c r="T13332" t="str">
        <f>_xlfn.XLOOKUP(A13332,MI_Match_Analysis!$A$2:$A$8,MI_Match_Analysis!$F$2:$F$8,"Not Found")</f>
        <v>Not Found</v>
      </c>
    </row>
    <row r="13333" spans="1:20" hidden="1" x14ac:dyDescent="0.3">
      <c r="A13333">
        <v>57</v>
      </c>
      <c r="B13333" s="1">
        <v>46155</v>
      </c>
      <c r="C13333" t="s">
        <v>162</v>
      </c>
      <c r="D13333" t="s">
        <v>320</v>
      </c>
      <c r="E13333" t="s">
        <v>24</v>
      </c>
      <c r="F13333" t="s">
        <v>35</v>
      </c>
      <c r="G13333">
        <v>2</v>
      </c>
      <c r="H13333">
        <v>18.3</v>
      </c>
      <c r="I13333" t="s">
        <v>166</v>
      </c>
      <c r="J13333" t="s">
        <v>189</v>
      </c>
      <c r="K13333">
        <v>1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 t="s">
        <v>83</v>
      </c>
      <c r="R13333" t="s">
        <v>83</v>
      </c>
      <c r="S13333" t="s">
        <v>83</v>
      </c>
      <c r="T13333" t="str">
        <f>_xlfn.XLOOKUP(A13333,MI_Match_Analysis!$A$2:$A$8,MI_Match_Analysis!$F$2:$F$8,"Not Found")</f>
        <v>Not Found</v>
      </c>
    </row>
    <row r="13334" spans="1:20" hidden="1" x14ac:dyDescent="0.3">
      <c r="A13334">
        <v>57</v>
      </c>
      <c r="B13334" s="1">
        <v>46155</v>
      </c>
      <c r="C13334" t="s">
        <v>162</v>
      </c>
      <c r="D13334" t="s">
        <v>320</v>
      </c>
      <c r="E13334" t="s">
        <v>24</v>
      </c>
      <c r="F13334" t="s">
        <v>35</v>
      </c>
      <c r="G13334">
        <v>2</v>
      </c>
      <c r="H13334">
        <v>18.399999999999999</v>
      </c>
      <c r="I13334" t="s">
        <v>112</v>
      </c>
      <c r="J13334" t="s">
        <v>189</v>
      </c>
      <c r="K13334">
        <v>4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 t="s">
        <v>83</v>
      </c>
      <c r="R13334" t="s">
        <v>83</v>
      </c>
      <c r="S13334" t="s">
        <v>83</v>
      </c>
      <c r="T13334" t="str">
        <f>_xlfn.XLOOKUP(A13334,MI_Match_Analysis!$A$2:$A$8,MI_Match_Analysis!$F$2:$F$8,"Not Found")</f>
        <v>Not Found</v>
      </c>
    </row>
    <row r="13335" spans="1:20" hidden="1" x14ac:dyDescent="0.3">
      <c r="A13335">
        <v>57</v>
      </c>
      <c r="B13335" s="1">
        <v>46155</v>
      </c>
      <c r="C13335" t="s">
        <v>162</v>
      </c>
      <c r="D13335" t="s">
        <v>320</v>
      </c>
      <c r="E13335" t="s">
        <v>24</v>
      </c>
      <c r="F13335" t="s">
        <v>35</v>
      </c>
      <c r="G13335">
        <v>2</v>
      </c>
      <c r="H13335">
        <v>18.5</v>
      </c>
      <c r="I13335" t="s">
        <v>112</v>
      </c>
      <c r="J13335" t="s">
        <v>189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 t="s">
        <v>83</v>
      </c>
      <c r="R13335" t="s">
        <v>83</v>
      </c>
      <c r="S13335" t="s">
        <v>83</v>
      </c>
      <c r="T13335" t="str">
        <f>_xlfn.XLOOKUP(A13335,MI_Match_Analysis!$A$2:$A$8,MI_Match_Analysis!$F$2:$F$8,"Not Found")</f>
        <v>Not Found</v>
      </c>
    </row>
    <row r="13336" spans="1:20" hidden="1" x14ac:dyDescent="0.3">
      <c r="A13336">
        <v>57</v>
      </c>
      <c r="B13336" s="1">
        <v>46155</v>
      </c>
      <c r="C13336" t="s">
        <v>162</v>
      </c>
      <c r="D13336" t="s">
        <v>320</v>
      </c>
      <c r="E13336" t="s">
        <v>24</v>
      </c>
      <c r="F13336" t="s">
        <v>35</v>
      </c>
      <c r="G13336">
        <v>2</v>
      </c>
      <c r="H13336">
        <v>18.600000000000001</v>
      </c>
      <c r="I13336" t="s">
        <v>166</v>
      </c>
      <c r="J13336" t="s">
        <v>189</v>
      </c>
      <c r="K13336">
        <v>1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 t="s">
        <v>83</v>
      </c>
      <c r="R13336" t="s">
        <v>83</v>
      </c>
      <c r="S13336" t="s">
        <v>83</v>
      </c>
      <c r="T13336" t="str">
        <f>_xlfn.XLOOKUP(A13336,MI_Match_Analysis!$A$2:$A$8,MI_Match_Analysis!$F$2:$F$8,"Not Found")</f>
        <v>Not Found</v>
      </c>
    </row>
    <row r="13337" spans="1:20" hidden="1" x14ac:dyDescent="0.3">
      <c r="A13337">
        <v>57</v>
      </c>
      <c r="B13337" s="1">
        <v>46155</v>
      </c>
      <c r="C13337" t="s">
        <v>162</v>
      </c>
      <c r="D13337" t="s">
        <v>320</v>
      </c>
      <c r="E13337" t="s">
        <v>24</v>
      </c>
      <c r="F13337" t="s">
        <v>35</v>
      </c>
      <c r="G13337">
        <v>2</v>
      </c>
      <c r="H13337">
        <v>19.100000000000001</v>
      </c>
      <c r="I13337" t="s">
        <v>166</v>
      </c>
      <c r="J13337" t="s">
        <v>328</v>
      </c>
      <c r="K13337">
        <v>4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 t="s">
        <v>83</v>
      </c>
      <c r="R13337" t="s">
        <v>83</v>
      </c>
      <c r="S13337" t="s">
        <v>83</v>
      </c>
      <c r="T13337" t="str">
        <f>_xlfn.XLOOKUP(A13337,MI_Match_Analysis!$A$2:$A$8,MI_Match_Analysis!$F$2:$F$8,"Not Found")</f>
        <v>Not Found</v>
      </c>
    </row>
    <row r="13338" spans="1:20" hidden="1" x14ac:dyDescent="0.3">
      <c r="A13338">
        <v>58</v>
      </c>
      <c r="B13338" s="1">
        <v>46156</v>
      </c>
      <c r="C13338" t="s">
        <v>162</v>
      </c>
      <c r="D13338" t="s">
        <v>322</v>
      </c>
      <c r="E13338" t="s">
        <v>47</v>
      </c>
      <c r="F13338" t="s">
        <v>34</v>
      </c>
      <c r="G13338">
        <v>1</v>
      </c>
      <c r="H13338">
        <v>0.1</v>
      </c>
      <c r="I13338" t="s">
        <v>64</v>
      </c>
      <c r="J13338" t="s">
        <v>247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 t="s">
        <v>83</v>
      </c>
      <c r="R13338" t="s">
        <v>83</v>
      </c>
      <c r="S13338" t="s">
        <v>83</v>
      </c>
      <c r="T13338" t="str">
        <f>_xlfn.XLOOKUP(A13338,MI_Match_Analysis!$A$2:$A$8,MI_Match_Analysis!$F$2:$F$8,"Not Found")</f>
        <v>Not Found</v>
      </c>
    </row>
    <row r="13339" spans="1:20" hidden="1" x14ac:dyDescent="0.3">
      <c r="A13339">
        <v>58</v>
      </c>
      <c r="B13339" s="1">
        <v>46156</v>
      </c>
      <c r="C13339" t="s">
        <v>162</v>
      </c>
      <c r="D13339" t="s">
        <v>322</v>
      </c>
      <c r="E13339" t="s">
        <v>47</v>
      </c>
      <c r="F13339" t="s">
        <v>34</v>
      </c>
      <c r="G13339">
        <v>1</v>
      </c>
      <c r="H13339">
        <v>0.2</v>
      </c>
      <c r="I13339" t="s">
        <v>64</v>
      </c>
      <c r="J13339" t="s">
        <v>247</v>
      </c>
      <c r="K13339">
        <v>4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 t="s">
        <v>83</v>
      </c>
      <c r="R13339" t="s">
        <v>83</v>
      </c>
      <c r="S13339" t="s">
        <v>83</v>
      </c>
      <c r="T13339" t="str">
        <f>_xlfn.XLOOKUP(A13339,MI_Match_Analysis!$A$2:$A$8,MI_Match_Analysis!$F$2:$F$8,"Not Found")</f>
        <v>Not Found</v>
      </c>
    </row>
    <row r="13340" spans="1:20" hidden="1" x14ac:dyDescent="0.3">
      <c r="A13340">
        <v>58</v>
      </c>
      <c r="B13340" s="1">
        <v>46156</v>
      </c>
      <c r="C13340" t="s">
        <v>162</v>
      </c>
      <c r="D13340" t="s">
        <v>322</v>
      </c>
      <c r="E13340" t="s">
        <v>47</v>
      </c>
      <c r="F13340" t="s">
        <v>34</v>
      </c>
      <c r="G13340">
        <v>1</v>
      </c>
      <c r="H13340">
        <v>0.3</v>
      </c>
      <c r="I13340" t="s">
        <v>64</v>
      </c>
      <c r="J13340" t="s">
        <v>247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 t="s">
        <v>83</v>
      </c>
      <c r="R13340" t="s">
        <v>83</v>
      </c>
      <c r="S13340" t="s">
        <v>83</v>
      </c>
      <c r="T13340" t="str">
        <f>_xlfn.XLOOKUP(A13340,MI_Match_Analysis!$A$2:$A$8,MI_Match_Analysis!$F$2:$F$8,"Not Found")</f>
        <v>Not Found</v>
      </c>
    </row>
    <row r="13341" spans="1:20" hidden="1" x14ac:dyDescent="0.3">
      <c r="A13341">
        <v>58</v>
      </c>
      <c r="B13341" s="1">
        <v>46156</v>
      </c>
      <c r="C13341" t="s">
        <v>162</v>
      </c>
      <c r="D13341" t="s">
        <v>322</v>
      </c>
      <c r="E13341" t="s">
        <v>47</v>
      </c>
      <c r="F13341" t="s">
        <v>34</v>
      </c>
      <c r="G13341">
        <v>1</v>
      </c>
      <c r="H13341">
        <v>0.4</v>
      </c>
      <c r="I13341" t="s">
        <v>64</v>
      </c>
      <c r="J13341" t="s">
        <v>247</v>
      </c>
      <c r="K13341">
        <v>1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 t="s">
        <v>83</v>
      </c>
      <c r="R13341" t="s">
        <v>83</v>
      </c>
      <c r="S13341" t="s">
        <v>83</v>
      </c>
      <c r="T13341" t="str">
        <f>_xlfn.XLOOKUP(A13341,MI_Match_Analysis!$A$2:$A$8,MI_Match_Analysis!$F$2:$F$8,"Not Found")</f>
        <v>Not Found</v>
      </c>
    </row>
    <row r="13342" spans="1:20" hidden="1" x14ac:dyDescent="0.3">
      <c r="A13342">
        <v>58</v>
      </c>
      <c r="B13342" s="1">
        <v>46156</v>
      </c>
      <c r="C13342" t="s">
        <v>162</v>
      </c>
      <c r="D13342" t="s">
        <v>322</v>
      </c>
      <c r="E13342" t="s">
        <v>47</v>
      </c>
      <c r="F13342" t="s">
        <v>34</v>
      </c>
      <c r="G13342">
        <v>1</v>
      </c>
      <c r="H13342">
        <v>0.5</v>
      </c>
      <c r="I13342" t="s">
        <v>223</v>
      </c>
      <c r="J13342" t="s">
        <v>247</v>
      </c>
      <c r="K13342">
        <v>1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 t="s">
        <v>83</v>
      </c>
      <c r="R13342" t="s">
        <v>83</v>
      </c>
      <c r="S13342" t="s">
        <v>83</v>
      </c>
      <c r="T13342" t="str">
        <f>_xlfn.XLOOKUP(A13342,MI_Match_Analysis!$A$2:$A$8,MI_Match_Analysis!$F$2:$F$8,"Not Found")</f>
        <v>Not Found</v>
      </c>
    </row>
    <row r="13343" spans="1:20" hidden="1" x14ac:dyDescent="0.3">
      <c r="A13343">
        <v>58</v>
      </c>
      <c r="B13343" s="1">
        <v>46156</v>
      </c>
      <c r="C13343" t="s">
        <v>162</v>
      </c>
      <c r="D13343" t="s">
        <v>322</v>
      </c>
      <c r="E13343" t="s">
        <v>47</v>
      </c>
      <c r="F13343" t="s">
        <v>34</v>
      </c>
      <c r="G13343">
        <v>1</v>
      </c>
      <c r="H13343">
        <v>0.6</v>
      </c>
      <c r="I13343" t="s">
        <v>64</v>
      </c>
      <c r="J13343" t="s">
        <v>247</v>
      </c>
      <c r="K13343">
        <v>1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 t="s">
        <v>83</v>
      </c>
      <c r="R13343" t="s">
        <v>83</v>
      </c>
      <c r="S13343" t="s">
        <v>83</v>
      </c>
      <c r="T13343" t="str">
        <f>_xlfn.XLOOKUP(A13343,MI_Match_Analysis!$A$2:$A$8,MI_Match_Analysis!$F$2:$F$8,"Not Found")</f>
        <v>Not Found</v>
      </c>
    </row>
    <row r="13344" spans="1:20" hidden="1" x14ac:dyDescent="0.3">
      <c r="A13344">
        <v>58</v>
      </c>
      <c r="B13344" s="1">
        <v>46156</v>
      </c>
      <c r="C13344" t="s">
        <v>162</v>
      </c>
      <c r="D13344" t="s">
        <v>322</v>
      </c>
      <c r="E13344" t="s">
        <v>47</v>
      </c>
      <c r="F13344" t="s">
        <v>34</v>
      </c>
      <c r="G13344">
        <v>1</v>
      </c>
      <c r="H13344">
        <v>1.1000000000000001</v>
      </c>
      <c r="I13344" t="s">
        <v>64</v>
      </c>
      <c r="J13344" t="s">
        <v>184</v>
      </c>
      <c r="K13344">
        <v>1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 t="s">
        <v>83</v>
      </c>
      <c r="R13344" t="s">
        <v>83</v>
      </c>
      <c r="S13344" t="s">
        <v>83</v>
      </c>
      <c r="T13344" t="str">
        <f>_xlfn.XLOOKUP(A13344,MI_Match_Analysis!$A$2:$A$8,MI_Match_Analysis!$F$2:$F$8,"Not Found")</f>
        <v>Not Found</v>
      </c>
    </row>
    <row r="13345" spans="1:20" hidden="1" x14ac:dyDescent="0.3">
      <c r="A13345">
        <v>58</v>
      </c>
      <c r="B13345" s="1">
        <v>46156</v>
      </c>
      <c r="C13345" t="s">
        <v>162</v>
      </c>
      <c r="D13345" t="s">
        <v>322</v>
      </c>
      <c r="E13345" t="s">
        <v>47</v>
      </c>
      <c r="F13345" t="s">
        <v>34</v>
      </c>
      <c r="G13345">
        <v>1</v>
      </c>
      <c r="H13345">
        <v>1.2</v>
      </c>
      <c r="I13345" t="s">
        <v>223</v>
      </c>
      <c r="J13345" t="s">
        <v>184</v>
      </c>
      <c r="K13345">
        <v>4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 t="s">
        <v>83</v>
      </c>
      <c r="R13345" t="s">
        <v>83</v>
      </c>
      <c r="S13345" t="s">
        <v>83</v>
      </c>
      <c r="T13345" t="str">
        <f>_xlfn.XLOOKUP(A13345,MI_Match_Analysis!$A$2:$A$8,MI_Match_Analysis!$F$2:$F$8,"Not Found")</f>
        <v>Not Found</v>
      </c>
    </row>
    <row r="13346" spans="1:20" hidden="1" x14ac:dyDescent="0.3">
      <c r="A13346">
        <v>58</v>
      </c>
      <c r="B13346" s="1">
        <v>46156</v>
      </c>
      <c r="C13346" t="s">
        <v>162</v>
      </c>
      <c r="D13346" t="s">
        <v>322</v>
      </c>
      <c r="E13346" t="s">
        <v>47</v>
      </c>
      <c r="F13346" t="s">
        <v>34</v>
      </c>
      <c r="G13346">
        <v>1</v>
      </c>
      <c r="H13346">
        <v>1.3</v>
      </c>
      <c r="I13346" t="s">
        <v>223</v>
      </c>
      <c r="J13346" t="s">
        <v>184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 t="s">
        <v>83</v>
      </c>
      <c r="R13346" t="s">
        <v>83</v>
      </c>
      <c r="S13346" t="s">
        <v>83</v>
      </c>
      <c r="T13346" t="str">
        <f>_xlfn.XLOOKUP(A13346,MI_Match_Analysis!$A$2:$A$8,MI_Match_Analysis!$F$2:$F$8,"Not Found")</f>
        <v>Not Found</v>
      </c>
    </row>
    <row r="13347" spans="1:20" hidden="1" x14ac:dyDescent="0.3">
      <c r="A13347">
        <v>58</v>
      </c>
      <c r="B13347" s="1">
        <v>46156</v>
      </c>
      <c r="C13347" t="s">
        <v>162</v>
      </c>
      <c r="D13347" t="s">
        <v>322</v>
      </c>
      <c r="E13347" t="s">
        <v>47</v>
      </c>
      <c r="F13347" t="s">
        <v>34</v>
      </c>
      <c r="G13347">
        <v>1</v>
      </c>
      <c r="H13347">
        <v>1.4</v>
      </c>
      <c r="I13347" t="s">
        <v>223</v>
      </c>
      <c r="J13347" t="s">
        <v>184</v>
      </c>
      <c r="K13347">
        <v>4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 t="s">
        <v>83</v>
      </c>
      <c r="R13347" t="s">
        <v>83</v>
      </c>
      <c r="S13347" t="s">
        <v>83</v>
      </c>
      <c r="T13347" t="str">
        <f>_xlfn.XLOOKUP(A13347,MI_Match_Analysis!$A$2:$A$8,MI_Match_Analysis!$F$2:$F$8,"Not Found")</f>
        <v>Not Found</v>
      </c>
    </row>
    <row r="13348" spans="1:20" hidden="1" x14ac:dyDescent="0.3">
      <c r="A13348">
        <v>58</v>
      </c>
      <c r="B13348" s="1">
        <v>46156</v>
      </c>
      <c r="C13348" t="s">
        <v>162</v>
      </c>
      <c r="D13348" t="s">
        <v>322</v>
      </c>
      <c r="E13348" t="s">
        <v>47</v>
      </c>
      <c r="F13348" t="s">
        <v>34</v>
      </c>
      <c r="G13348">
        <v>1</v>
      </c>
      <c r="H13348">
        <v>1.5</v>
      </c>
      <c r="I13348" t="s">
        <v>223</v>
      </c>
      <c r="J13348" t="s">
        <v>184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 t="s">
        <v>83</v>
      </c>
      <c r="R13348" t="s">
        <v>83</v>
      </c>
      <c r="S13348" t="s">
        <v>83</v>
      </c>
      <c r="T13348" t="str">
        <f>_xlfn.XLOOKUP(A13348,MI_Match_Analysis!$A$2:$A$8,MI_Match_Analysis!$F$2:$F$8,"Not Found")</f>
        <v>Not Found</v>
      </c>
    </row>
    <row r="13349" spans="1:20" hidden="1" x14ac:dyDescent="0.3">
      <c r="A13349">
        <v>58</v>
      </c>
      <c r="B13349" s="1">
        <v>46156</v>
      </c>
      <c r="C13349" t="s">
        <v>162</v>
      </c>
      <c r="D13349" t="s">
        <v>322</v>
      </c>
      <c r="E13349" t="s">
        <v>47</v>
      </c>
      <c r="F13349" t="s">
        <v>34</v>
      </c>
      <c r="G13349">
        <v>1</v>
      </c>
      <c r="H13349">
        <v>1.6</v>
      </c>
      <c r="I13349" t="s">
        <v>223</v>
      </c>
      <c r="J13349" t="s">
        <v>184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 t="s">
        <v>83</v>
      </c>
      <c r="R13349" t="s">
        <v>83</v>
      </c>
      <c r="S13349" t="s">
        <v>83</v>
      </c>
      <c r="T13349" t="str">
        <f>_xlfn.XLOOKUP(A13349,MI_Match_Analysis!$A$2:$A$8,MI_Match_Analysis!$F$2:$F$8,"Not Found")</f>
        <v>Not Found</v>
      </c>
    </row>
    <row r="13350" spans="1:20" hidden="1" x14ac:dyDescent="0.3">
      <c r="A13350">
        <v>58</v>
      </c>
      <c r="B13350" s="1">
        <v>46156</v>
      </c>
      <c r="C13350" t="s">
        <v>162</v>
      </c>
      <c r="D13350" t="s">
        <v>322</v>
      </c>
      <c r="E13350" t="s">
        <v>47</v>
      </c>
      <c r="F13350" t="s">
        <v>34</v>
      </c>
      <c r="G13350">
        <v>1</v>
      </c>
      <c r="H13350">
        <v>2.1</v>
      </c>
      <c r="I13350" t="s">
        <v>64</v>
      </c>
      <c r="J13350" t="s">
        <v>247</v>
      </c>
      <c r="K13350">
        <v>4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 t="s">
        <v>83</v>
      </c>
      <c r="R13350" t="s">
        <v>83</v>
      </c>
      <c r="S13350" t="s">
        <v>83</v>
      </c>
      <c r="T13350" t="str">
        <f>_xlfn.XLOOKUP(A13350,MI_Match_Analysis!$A$2:$A$8,MI_Match_Analysis!$F$2:$F$8,"Not Found")</f>
        <v>Not Found</v>
      </c>
    </row>
    <row r="13351" spans="1:20" hidden="1" x14ac:dyDescent="0.3">
      <c r="A13351">
        <v>58</v>
      </c>
      <c r="B13351" s="1">
        <v>46156</v>
      </c>
      <c r="C13351" t="s">
        <v>162</v>
      </c>
      <c r="D13351" t="s">
        <v>322</v>
      </c>
      <c r="E13351" t="s">
        <v>47</v>
      </c>
      <c r="F13351" t="s">
        <v>34</v>
      </c>
      <c r="G13351">
        <v>1</v>
      </c>
      <c r="H13351">
        <v>2.2000000000000002</v>
      </c>
      <c r="I13351" t="s">
        <v>64</v>
      </c>
      <c r="J13351" t="s">
        <v>247</v>
      </c>
      <c r="K13351">
        <v>1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 t="s">
        <v>83</v>
      </c>
      <c r="R13351" t="s">
        <v>83</v>
      </c>
      <c r="S13351" t="s">
        <v>83</v>
      </c>
      <c r="T13351" t="str">
        <f>_xlfn.XLOOKUP(A13351,MI_Match_Analysis!$A$2:$A$8,MI_Match_Analysis!$F$2:$F$8,"Not Found")</f>
        <v>Not Found</v>
      </c>
    </row>
    <row r="13352" spans="1:20" hidden="1" x14ac:dyDescent="0.3">
      <c r="A13352">
        <v>58</v>
      </c>
      <c r="B13352" s="1">
        <v>46156</v>
      </c>
      <c r="C13352" t="s">
        <v>162</v>
      </c>
      <c r="D13352" t="s">
        <v>322</v>
      </c>
      <c r="E13352" t="s">
        <v>47</v>
      </c>
      <c r="F13352" t="s">
        <v>34</v>
      </c>
      <c r="G13352">
        <v>1</v>
      </c>
      <c r="H13352">
        <v>2.2999999999999998</v>
      </c>
      <c r="I13352" t="s">
        <v>223</v>
      </c>
      <c r="J13352" t="s">
        <v>247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 t="s">
        <v>83</v>
      </c>
      <c r="R13352" t="s">
        <v>83</v>
      </c>
      <c r="S13352" t="s">
        <v>83</v>
      </c>
      <c r="T13352" t="str">
        <f>_xlfn.XLOOKUP(A13352,MI_Match_Analysis!$A$2:$A$8,MI_Match_Analysis!$F$2:$F$8,"Not Found")</f>
        <v>Not Found</v>
      </c>
    </row>
    <row r="13353" spans="1:20" hidden="1" x14ac:dyDescent="0.3">
      <c r="A13353">
        <v>58</v>
      </c>
      <c r="B13353" s="1">
        <v>46156</v>
      </c>
      <c r="C13353" t="s">
        <v>162</v>
      </c>
      <c r="D13353" t="s">
        <v>322</v>
      </c>
      <c r="E13353" t="s">
        <v>47</v>
      </c>
      <c r="F13353" t="s">
        <v>34</v>
      </c>
      <c r="G13353">
        <v>1</v>
      </c>
      <c r="H13353">
        <v>2.4</v>
      </c>
      <c r="I13353" t="s">
        <v>223</v>
      </c>
      <c r="J13353" t="s">
        <v>247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 t="s">
        <v>83</v>
      </c>
      <c r="R13353" t="s">
        <v>83</v>
      </c>
      <c r="S13353" t="s">
        <v>83</v>
      </c>
      <c r="T13353" t="str">
        <f>_xlfn.XLOOKUP(A13353,MI_Match_Analysis!$A$2:$A$8,MI_Match_Analysis!$F$2:$F$8,"Not Found")</f>
        <v>Not Found</v>
      </c>
    </row>
    <row r="13354" spans="1:20" hidden="1" x14ac:dyDescent="0.3">
      <c r="A13354">
        <v>58</v>
      </c>
      <c r="B13354" s="1">
        <v>46156</v>
      </c>
      <c r="C13354" t="s">
        <v>162</v>
      </c>
      <c r="D13354" t="s">
        <v>322</v>
      </c>
      <c r="E13354" t="s">
        <v>47</v>
      </c>
      <c r="F13354" t="s">
        <v>34</v>
      </c>
      <c r="G13354">
        <v>1</v>
      </c>
      <c r="H13354">
        <v>2.5</v>
      </c>
      <c r="I13354" t="s">
        <v>223</v>
      </c>
      <c r="J13354" t="s">
        <v>247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 t="s">
        <v>83</v>
      </c>
      <c r="R13354" t="s">
        <v>83</v>
      </c>
      <c r="S13354" t="s">
        <v>83</v>
      </c>
      <c r="T13354" t="str">
        <f>_xlfn.XLOOKUP(A13354,MI_Match_Analysis!$A$2:$A$8,MI_Match_Analysis!$F$2:$F$8,"Not Found")</f>
        <v>Not Found</v>
      </c>
    </row>
    <row r="13355" spans="1:20" hidden="1" x14ac:dyDescent="0.3">
      <c r="A13355">
        <v>58</v>
      </c>
      <c r="B13355" s="1">
        <v>46156</v>
      </c>
      <c r="C13355" t="s">
        <v>162</v>
      </c>
      <c r="D13355" t="s">
        <v>322</v>
      </c>
      <c r="E13355" t="s">
        <v>47</v>
      </c>
      <c r="F13355" t="s">
        <v>34</v>
      </c>
      <c r="G13355">
        <v>1</v>
      </c>
      <c r="H13355">
        <v>2.6</v>
      </c>
      <c r="I13355" t="s">
        <v>223</v>
      </c>
      <c r="J13355" t="s">
        <v>247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 t="s">
        <v>83</v>
      </c>
      <c r="R13355" t="s">
        <v>83</v>
      </c>
      <c r="S13355" t="s">
        <v>83</v>
      </c>
      <c r="T13355" t="str">
        <f>_xlfn.XLOOKUP(A13355,MI_Match_Analysis!$A$2:$A$8,MI_Match_Analysis!$F$2:$F$8,"Not Found")</f>
        <v>Not Found</v>
      </c>
    </row>
    <row r="13356" spans="1:20" hidden="1" x14ac:dyDescent="0.3">
      <c r="A13356">
        <v>58</v>
      </c>
      <c r="B13356" s="1">
        <v>46156</v>
      </c>
      <c r="C13356" t="s">
        <v>162</v>
      </c>
      <c r="D13356" t="s">
        <v>322</v>
      </c>
      <c r="E13356" t="s">
        <v>47</v>
      </c>
      <c r="F13356" t="s">
        <v>34</v>
      </c>
      <c r="G13356">
        <v>1</v>
      </c>
      <c r="H13356">
        <v>3.1</v>
      </c>
      <c r="I13356" t="s">
        <v>64</v>
      </c>
      <c r="J13356" t="s">
        <v>184</v>
      </c>
      <c r="K13356">
        <v>4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 t="s">
        <v>83</v>
      </c>
      <c r="R13356" t="s">
        <v>83</v>
      </c>
      <c r="S13356" t="s">
        <v>83</v>
      </c>
      <c r="T13356" t="str">
        <f>_xlfn.XLOOKUP(A13356,MI_Match_Analysis!$A$2:$A$8,MI_Match_Analysis!$F$2:$F$8,"Not Found")</f>
        <v>Not Found</v>
      </c>
    </row>
    <row r="13357" spans="1:20" hidden="1" x14ac:dyDescent="0.3">
      <c r="A13357">
        <v>58</v>
      </c>
      <c r="B13357" s="1">
        <v>46156</v>
      </c>
      <c r="C13357" t="s">
        <v>162</v>
      </c>
      <c r="D13357" t="s">
        <v>322</v>
      </c>
      <c r="E13357" t="s">
        <v>47</v>
      </c>
      <c r="F13357" t="s">
        <v>34</v>
      </c>
      <c r="G13357">
        <v>1</v>
      </c>
      <c r="H13357">
        <v>3.2</v>
      </c>
      <c r="I13357" t="s">
        <v>64</v>
      </c>
      <c r="J13357" t="s">
        <v>184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 t="s">
        <v>83</v>
      </c>
      <c r="R13357" t="s">
        <v>83</v>
      </c>
      <c r="S13357" t="s">
        <v>83</v>
      </c>
      <c r="T13357" t="str">
        <f>_xlfn.XLOOKUP(A13357,MI_Match_Analysis!$A$2:$A$8,MI_Match_Analysis!$F$2:$F$8,"Not Found")</f>
        <v>Not Found</v>
      </c>
    </row>
    <row r="13358" spans="1:20" hidden="1" x14ac:dyDescent="0.3">
      <c r="A13358">
        <v>58</v>
      </c>
      <c r="B13358" s="1">
        <v>46156</v>
      </c>
      <c r="C13358" t="s">
        <v>162</v>
      </c>
      <c r="D13358" t="s">
        <v>322</v>
      </c>
      <c r="E13358" t="s">
        <v>47</v>
      </c>
      <c r="F13358" t="s">
        <v>34</v>
      </c>
      <c r="G13358">
        <v>1</v>
      </c>
      <c r="H13358">
        <v>3.3</v>
      </c>
      <c r="I13358" t="s">
        <v>64</v>
      </c>
      <c r="J13358" t="s">
        <v>184</v>
      </c>
      <c r="K13358">
        <v>1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 t="s">
        <v>83</v>
      </c>
      <c r="R13358" t="s">
        <v>83</v>
      </c>
      <c r="S13358" t="s">
        <v>83</v>
      </c>
      <c r="T13358" t="str">
        <f>_xlfn.XLOOKUP(A13358,MI_Match_Analysis!$A$2:$A$8,MI_Match_Analysis!$F$2:$F$8,"Not Found")</f>
        <v>Not Found</v>
      </c>
    </row>
    <row r="13359" spans="1:20" hidden="1" x14ac:dyDescent="0.3">
      <c r="A13359">
        <v>58</v>
      </c>
      <c r="B13359" s="1">
        <v>46156</v>
      </c>
      <c r="C13359" t="s">
        <v>162</v>
      </c>
      <c r="D13359" t="s">
        <v>322</v>
      </c>
      <c r="E13359" t="s">
        <v>47</v>
      </c>
      <c r="F13359" t="s">
        <v>34</v>
      </c>
      <c r="G13359">
        <v>1</v>
      </c>
      <c r="H13359">
        <v>3.4</v>
      </c>
      <c r="I13359" t="s">
        <v>223</v>
      </c>
      <c r="J13359" t="s">
        <v>184</v>
      </c>
      <c r="K13359">
        <v>1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 t="s">
        <v>83</v>
      </c>
      <c r="R13359" t="s">
        <v>83</v>
      </c>
      <c r="S13359" t="s">
        <v>83</v>
      </c>
      <c r="T13359" t="str">
        <f>_xlfn.XLOOKUP(A13359,MI_Match_Analysis!$A$2:$A$8,MI_Match_Analysis!$F$2:$F$8,"Not Found")</f>
        <v>Not Found</v>
      </c>
    </row>
    <row r="13360" spans="1:20" hidden="1" x14ac:dyDescent="0.3">
      <c r="A13360">
        <v>58</v>
      </c>
      <c r="B13360" s="1">
        <v>46156</v>
      </c>
      <c r="C13360" t="s">
        <v>162</v>
      </c>
      <c r="D13360" t="s">
        <v>322</v>
      </c>
      <c r="E13360" t="s">
        <v>47</v>
      </c>
      <c r="F13360" t="s">
        <v>34</v>
      </c>
      <c r="G13360">
        <v>1</v>
      </c>
      <c r="H13360">
        <v>3.5</v>
      </c>
      <c r="I13360" t="s">
        <v>64</v>
      </c>
      <c r="J13360" t="s">
        <v>184</v>
      </c>
      <c r="K13360">
        <v>4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 t="s">
        <v>83</v>
      </c>
      <c r="R13360" t="s">
        <v>83</v>
      </c>
      <c r="S13360" t="s">
        <v>83</v>
      </c>
      <c r="T13360" t="str">
        <f>_xlfn.XLOOKUP(A13360,MI_Match_Analysis!$A$2:$A$8,MI_Match_Analysis!$F$2:$F$8,"Not Found")</f>
        <v>Not Found</v>
      </c>
    </row>
    <row r="13361" spans="1:20" hidden="1" x14ac:dyDescent="0.3">
      <c r="A13361">
        <v>58</v>
      </c>
      <c r="B13361" s="1">
        <v>46156</v>
      </c>
      <c r="C13361" t="s">
        <v>162</v>
      </c>
      <c r="D13361" t="s">
        <v>322</v>
      </c>
      <c r="E13361" t="s">
        <v>47</v>
      </c>
      <c r="F13361" t="s">
        <v>34</v>
      </c>
      <c r="G13361">
        <v>1</v>
      </c>
      <c r="H13361">
        <v>3.6</v>
      </c>
      <c r="I13361" t="s">
        <v>64</v>
      </c>
      <c r="J13361" t="s">
        <v>184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 t="s">
        <v>83</v>
      </c>
      <c r="R13361" t="s">
        <v>83</v>
      </c>
      <c r="S13361" t="s">
        <v>83</v>
      </c>
      <c r="T13361" t="str">
        <f>_xlfn.XLOOKUP(A13361,MI_Match_Analysis!$A$2:$A$8,MI_Match_Analysis!$F$2:$F$8,"Not Found")</f>
        <v>Not Found</v>
      </c>
    </row>
    <row r="13362" spans="1:20" hidden="1" x14ac:dyDescent="0.3">
      <c r="A13362">
        <v>58</v>
      </c>
      <c r="B13362" s="1">
        <v>46156</v>
      </c>
      <c r="C13362" t="s">
        <v>162</v>
      </c>
      <c r="D13362" t="s">
        <v>322</v>
      </c>
      <c r="E13362" t="s">
        <v>47</v>
      </c>
      <c r="F13362" t="s">
        <v>34</v>
      </c>
      <c r="G13362">
        <v>1</v>
      </c>
      <c r="H13362">
        <v>4.0999999999999996</v>
      </c>
      <c r="I13362" t="s">
        <v>223</v>
      </c>
      <c r="J13362" t="s">
        <v>36</v>
      </c>
      <c r="K13362">
        <v>1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 t="s">
        <v>83</v>
      </c>
      <c r="R13362" t="s">
        <v>83</v>
      </c>
      <c r="S13362" t="s">
        <v>83</v>
      </c>
      <c r="T13362" t="str">
        <f>_xlfn.XLOOKUP(A13362,MI_Match_Analysis!$A$2:$A$8,MI_Match_Analysis!$F$2:$F$8,"Not Found")</f>
        <v>Not Found</v>
      </c>
    </row>
    <row r="13363" spans="1:20" hidden="1" x14ac:dyDescent="0.3">
      <c r="A13363">
        <v>58</v>
      </c>
      <c r="B13363" s="1">
        <v>46156</v>
      </c>
      <c r="C13363" t="s">
        <v>162</v>
      </c>
      <c r="D13363" t="s">
        <v>322</v>
      </c>
      <c r="E13363" t="s">
        <v>47</v>
      </c>
      <c r="F13363" t="s">
        <v>34</v>
      </c>
      <c r="G13363">
        <v>1</v>
      </c>
      <c r="H13363">
        <v>4.2</v>
      </c>
      <c r="I13363" t="s">
        <v>64</v>
      </c>
      <c r="J13363" t="s">
        <v>36</v>
      </c>
      <c r="K13363">
        <v>1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 t="s">
        <v>83</v>
      </c>
      <c r="R13363" t="s">
        <v>83</v>
      </c>
      <c r="S13363" t="s">
        <v>83</v>
      </c>
      <c r="T13363" t="str">
        <f>_xlfn.XLOOKUP(A13363,MI_Match_Analysis!$A$2:$A$8,MI_Match_Analysis!$F$2:$F$8,"Not Found")</f>
        <v>Not Found</v>
      </c>
    </row>
    <row r="13364" spans="1:20" hidden="1" x14ac:dyDescent="0.3">
      <c r="A13364">
        <v>58</v>
      </c>
      <c r="B13364" s="1">
        <v>46156</v>
      </c>
      <c r="C13364" t="s">
        <v>162</v>
      </c>
      <c r="D13364" t="s">
        <v>322</v>
      </c>
      <c r="E13364" t="s">
        <v>47</v>
      </c>
      <c r="F13364" t="s">
        <v>34</v>
      </c>
      <c r="G13364">
        <v>1</v>
      </c>
      <c r="H13364">
        <v>4.3</v>
      </c>
      <c r="I13364" t="s">
        <v>223</v>
      </c>
      <c r="J13364" t="s">
        <v>36</v>
      </c>
      <c r="K13364">
        <v>4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 t="s">
        <v>83</v>
      </c>
      <c r="R13364" t="s">
        <v>83</v>
      </c>
      <c r="S13364" t="s">
        <v>83</v>
      </c>
      <c r="T13364" t="str">
        <f>_xlfn.XLOOKUP(A13364,MI_Match_Analysis!$A$2:$A$8,MI_Match_Analysis!$F$2:$F$8,"Not Found")</f>
        <v>Not Found</v>
      </c>
    </row>
    <row r="13365" spans="1:20" hidden="1" x14ac:dyDescent="0.3">
      <c r="A13365">
        <v>58</v>
      </c>
      <c r="B13365" s="1">
        <v>46156</v>
      </c>
      <c r="C13365" t="s">
        <v>162</v>
      </c>
      <c r="D13365" t="s">
        <v>322</v>
      </c>
      <c r="E13365" t="s">
        <v>47</v>
      </c>
      <c r="F13365" t="s">
        <v>34</v>
      </c>
      <c r="G13365">
        <v>1</v>
      </c>
      <c r="H13365">
        <v>4.4000000000000004</v>
      </c>
      <c r="I13365" t="s">
        <v>223</v>
      </c>
      <c r="J13365" t="s">
        <v>36</v>
      </c>
      <c r="K13365">
        <v>0</v>
      </c>
      <c r="L13365">
        <v>1</v>
      </c>
      <c r="M13365">
        <v>1</v>
      </c>
      <c r="N13365">
        <v>0</v>
      </c>
      <c r="O13365">
        <v>0</v>
      </c>
      <c r="P13365">
        <v>0</v>
      </c>
      <c r="Q13365" t="s">
        <v>83</v>
      </c>
      <c r="R13365" t="s">
        <v>83</v>
      </c>
      <c r="S13365" t="s">
        <v>83</v>
      </c>
      <c r="T13365" t="str">
        <f>_xlfn.XLOOKUP(A13365,MI_Match_Analysis!$A$2:$A$8,MI_Match_Analysis!$F$2:$F$8,"Not Found")</f>
        <v>Not Found</v>
      </c>
    </row>
    <row r="13366" spans="1:20" hidden="1" x14ac:dyDescent="0.3">
      <c r="A13366">
        <v>58</v>
      </c>
      <c r="B13366" s="1">
        <v>46156</v>
      </c>
      <c r="C13366" t="s">
        <v>162</v>
      </c>
      <c r="D13366" t="s">
        <v>322</v>
      </c>
      <c r="E13366" t="s">
        <v>47</v>
      </c>
      <c r="F13366" t="s">
        <v>34</v>
      </c>
      <c r="G13366">
        <v>1</v>
      </c>
      <c r="H13366">
        <v>4.4000000000000004</v>
      </c>
      <c r="I13366" t="s">
        <v>223</v>
      </c>
      <c r="J13366" t="s">
        <v>36</v>
      </c>
      <c r="K13366">
        <v>4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 t="s">
        <v>83</v>
      </c>
      <c r="R13366" t="s">
        <v>83</v>
      </c>
      <c r="S13366" t="s">
        <v>83</v>
      </c>
      <c r="T13366" t="str">
        <f>_xlfn.XLOOKUP(A13366,MI_Match_Analysis!$A$2:$A$8,MI_Match_Analysis!$F$2:$F$8,"Not Found")</f>
        <v>Not Found</v>
      </c>
    </row>
    <row r="13367" spans="1:20" hidden="1" x14ac:dyDescent="0.3">
      <c r="A13367">
        <v>58</v>
      </c>
      <c r="B13367" s="1">
        <v>46156</v>
      </c>
      <c r="C13367" t="s">
        <v>162</v>
      </c>
      <c r="D13367" t="s">
        <v>322</v>
      </c>
      <c r="E13367" t="s">
        <v>47</v>
      </c>
      <c r="F13367" t="s">
        <v>34</v>
      </c>
      <c r="G13367">
        <v>1</v>
      </c>
      <c r="H13367">
        <v>4.5</v>
      </c>
      <c r="I13367" t="s">
        <v>223</v>
      </c>
      <c r="J13367" t="s">
        <v>36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 t="s">
        <v>83</v>
      </c>
      <c r="R13367" t="s">
        <v>83</v>
      </c>
      <c r="S13367" t="s">
        <v>83</v>
      </c>
      <c r="T13367" t="str">
        <f>_xlfn.XLOOKUP(A13367,MI_Match_Analysis!$A$2:$A$8,MI_Match_Analysis!$F$2:$F$8,"Not Found")</f>
        <v>Not Found</v>
      </c>
    </row>
    <row r="13368" spans="1:20" hidden="1" x14ac:dyDescent="0.3">
      <c r="A13368">
        <v>58</v>
      </c>
      <c r="B13368" s="1">
        <v>46156</v>
      </c>
      <c r="C13368" t="s">
        <v>162</v>
      </c>
      <c r="D13368" t="s">
        <v>322</v>
      </c>
      <c r="E13368" t="s">
        <v>47</v>
      </c>
      <c r="F13368" t="s">
        <v>34</v>
      </c>
      <c r="G13368">
        <v>1</v>
      </c>
      <c r="H13368">
        <v>4.5999999999999996</v>
      </c>
      <c r="I13368" t="s">
        <v>223</v>
      </c>
      <c r="J13368" t="s">
        <v>36</v>
      </c>
      <c r="K13368">
        <v>4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 t="s">
        <v>83</v>
      </c>
      <c r="R13368" t="s">
        <v>83</v>
      </c>
      <c r="S13368" t="s">
        <v>83</v>
      </c>
      <c r="T13368" t="str">
        <f>_xlfn.XLOOKUP(A13368,MI_Match_Analysis!$A$2:$A$8,MI_Match_Analysis!$F$2:$F$8,"Not Found")</f>
        <v>Not Found</v>
      </c>
    </row>
    <row r="13369" spans="1:20" hidden="1" x14ac:dyDescent="0.3">
      <c r="A13369">
        <v>58</v>
      </c>
      <c r="B13369" s="1">
        <v>46156</v>
      </c>
      <c r="C13369" t="s">
        <v>162</v>
      </c>
      <c r="D13369" t="s">
        <v>322</v>
      </c>
      <c r="E13369" t="s">
        <v>47</v>
      </c>
      <c r="F13369" t="s">
        <v>34</v>
      </c>
      <c r="G13369">
        <v>1</v>
      </c>
      <c r="H13369">
        <v>5.0999999999999996</v>
      </c>
      <c r="I13369" t="s">
        <v>64</v>
      </c>
      <c r="J13369" t="s">
        <v>247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 t="s">
        <v>83</v>
      </c>
      <c r="R13369" t="s">
        <v>83</v>
      </c>
      <c r="S13369" t="s">
        <v>83</v>
      </c>
      <c r="T13369" t="str">
        <f>_xlfn.XLOOKUP(A13369,MI_Match_Analysis!$A$2:$A$8,MI_Match_Analysis!$F$2:$F$8,"Not Found")</f>
        <v>Not Found</v>
      </c>
    </row>
    <row r="13370" spans="1:20" hidden="1" x14ac:dyDescent="0.3">
      <c r="A13370">
        <v>58</v>
      </c>
      <c r="B13370" s="1">
        <v>46156</v>
      </c>
      <c r="C13370" t="s">
        <v>162</v>
      </c>
      <c r="D13370" t="s">
        <v>322</v>
      </c>
      <c r="E13370" t="s">
        <v>47</v>
      </c>
      <c r="F13370" t="s">
        <v>34</v>
      </c>
      <c r="G13370">
        <v>1</v>
      </c>
      <c r="H13370">
        <v>5.2</v>
      </c>
      <c r="I13370" t="s">
        <v>64</v>
      </c>
      <c r="J13370" t="s">
        <v>247</v>
      </c>
      <c r="K13370">
        <v>0</v>
      </c>
      <c r="L13370">
        <v>4</v>
      </c>
      <c r="M13370">
        <v>0</v>
      </c>
      <c r="N13370">
        <v>0</v>
      </c>
      <c r="O13370">
        <v>0</v>
      </c>
      <c r="P13370">
        <v>0</v>
      </c>
      <c r="Q13370" t="s">
        <v>83</v>
      </c>
      <c r="R13370" t="s">
        <v>83</v>
      </c>
      <c r="S13370" t="s">
        <v>83</v>
      </c>
      <c r="T13370" t="str">
        <f>_xlfn.XLOOKUP(A13370,MI_Match_Analysis!$A$2:$A$8,MI_Match_Analysis!$F$2:$F$8,"Not Found")</f>
        <v>Not Found</v>
      </c>
    </row>
    <row r="13371" spans="1:20" hidden="1" x14ac:dyDescent="0.3">
      <c r="A13371">
        <v>58</v>
      </c>
      <c r="B13371" s="1">
        <v>46156</v>
      </c>
      <c r="C13371" t="s">
        <v>162</v>
      </c>
      <c r="D13371" t="s">
        <v>322</v>
      </c>
      <c r="E13371" t="s">
        <v>47</v>
      </c>
      <c r="F13371" t="s">
        <v>34</v>
      </c>
      <c r="G13371">
        <v>1</v>
      </c>
      <c r="H13371">
        <v>5.3</v>
      </c>
      <c r="I13371" t="s">
        <v>64</v>
      </c>
      <c r="J13371" t="s">
        <v>247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 t="s">
        <v>167</v>
      </c>
      <c r="R13371" t="s">
        <v>64</v>
      </c>
      <c r="S13371" t="s">
        <v>83</v>
      </c>
      <c r="T13371" t="str">
        <f>_xlfn.XLOOKUP(A13371,MI_Match_Analysis!$A$2:$A$8,MI_Match_Analysis!$F$2:$F$8,"Not Found")</f>
        <v>Not Found</v>
      </c>
    </row>
    <row r="13372" spans="1:20" hidden="1" x14ac:dyDescent="0.3">
      <c r="A13372">
        <v>58</v>
      </c>
      <c r="B13372" s="1">
        <v>46156</v>
      </c>
      <c r="C13372" t="s">
        <v>162</v>
      </c>
      <c r="D13372" t="s">
        <v>322</v>
      </c>
      <c r="E13372" t="s">
        <v>47</v>
      </c>
      <c r="F13372" t="s">
        <v>34</v>
      </c>
      <c r="G13372">
        <v>1</v>
      </c>
      <c r="H13372">
        <v>5.4</v>
      </c>
      <c r="I13372" t="s">
        <v>49</v>
      </c>
      <c r="J13372" t="s">
        <v>247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 t="s">
        <v>83</v>
      </c>
      <c r="R13372" t="s">
        <v>83</v>
      </c>
      <c r="S13372" t="s">
        <v>83</v>
      </c>
      <c r="T13372" t="str">
        <f>_xlfn.XLOOKUP(A13372,MI_Match_Analysis!$A$2:$A$8,MI_Match_Analysis!$F$2:$F$8,"Not Found")</f>
        <v>Not Found</v>
      </c>
    </row>
    <row r="13373" spans="1:20" hidden="1" x14ac:dyDescent="0.3">
      <c r="A13373">
        <v>58</v>
      </c>
      <c r="B13373" s="1">
        <v>46156</v>
      </c>
      <c r="C13373" t="s">
        <v>162</v>
      </c>
      <c r="D13373" t="s">
        <v>322</v>
      </c>
      <c r="E13373" t="s">
        <v>47</v>
      </c>
      <c r="F13373" t="s">
        <v>34</v>
      </c>
      <c r="G13373">
        <v>1</v>
      </c>
      <c r="H13373">
        <v>5.5</v>
      </c>
      <c r="I13373" t="s">
        <v>49</v>
      </c>
      <c r="J13373" t="s">
        <v>247</v>
      </c>
      <c r="K13373">
        <v>1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 t="s">
        <v>83</v>
      </c>
      <c r="R13373" t="s">
        <v>83</v>
      </c>
      <c r="S13373" t="s">
        <v>83</v>
      </c>
      <c r="T13373" t="str">
        <f>_xlfn.XLOOKUP(A13373,MI_Match_Analysis!$A$2:$A$8,MI_Match_Analysis!$F$2:$F$8,"Not Found")</f>
        <v>Not Found</v>
      </c>
    </row>
    <row r="13374" spans="1:20" hidden="1" x14ac:dyDescent="0.3">
      <c r="A13374">
        <v>58</v>
      </c>
      <c r="B13374" s="1">
        <v>46156</v>
      </c>
      <c r="C13374" t="s">
        <v>162</v>
      </c>
      <c r="D13374" t="s">
        <v>322</v>
      </c>
      <c r="E13374" t="s">
        <v>47</v>
      </c>
      <c r="F13374" t="s">
        <v>34</v>
      </c>
      <c r="G13374">
        <v>1</v>
      </c>
      <c r="H13374">
        <v>5.6</v>
      </c>
      <c r="I13374" t="s">
        <v>223</v>
      </c>
      <c r="J13374" t="s">
        <v>247</v>
      </c>
      <c r="K13374">
        <v>4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 t="s">
        <v>83</v>
      </c>
      <c r="R13374" t="s">
        <v>83</v>
      </c>
      <c r="S13374" t="s">
        <v>83</v>
      </c>
      <c r="T13374" t="str">
        <f>_xlfn.XLOOKUP(A13374,MI_Match_Analysis!$A$2:$A$8,MI_Match_Analysis!$F$2:$F$8,"Not Found")</f>
        <v>Not Found</v>
      </c>
    </row>
    <row r="13375" spans="1:20" hidden="1" x14ac:dyDescent="0.3">
      <c r="A13375">
        <v>58</v>
      </c>
      <c r="B13375" s="1">
        <v>46156</v>
      </c>
      <c r="C13375" t="s">
        <v>162</v>
      </c>
      <c r="D13375" t="s">
        <v>322</v>
      </c>
      <c r="E13375" t="s">
        <v>47</v>
      </c>
      <c r="F13375" t="s">
        <v>34</v>
      </c>
      <c r="G13375">
        <v>1</v>
      </c>
      <c r="H13375">
        <v>6.1</v>
      </c>
      <c r="I13375" t="s">
        <v>49</v>
      </c>
      <c r="J13375" t="s">
        <v>246</v>
      </c>
      <c r="K13375">
        <v>1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 t="s">
        <v>83</v>
      </c>
      <c r="R13375" t="s">
        <v>83</v>
      </c>
      <c r="S13375" t="s">
        <v>83</v>
      </c>
      <c r="T13375" t="str">
        <f>_xlfn.XLOOKUP(A13375,MI_Match_Analysis!$A$2:$A$8,MI_Match_Analysis!$F$2:$F$8,"Not Found")</f>
        <v>Not Found</v>
      </c>
    </row>
    <row r="13376" spans="1:20" hidden="1" x14ac:dyDescent="0.3">
      <c r="A13376">
        <v>58</v>
      </c>
      <c r="B13376" s="1">
        <v>46156</v>
      </c>
      <c r="C13376" t="s">
        <v>162</v>
      </c>
      <c r="D13376" t="s">
        <v>322</v>
      </c>
      <c r="E13376" t="s">
        <v>47</v>
      </c>
      <c r="F13376" t="s">
        <v>34</v>
      </c>
      <c r="G13376">
        <v>1</v>
      </c>
      <c r="H13376">
        <v>6.2</v>
      </c>
      <c r="I13376" t="s">
        <v>223</v>
      </c>
      <c r="J13376" t="s">
        <v>246</v>
      </c>
      <c r="K13376">
        <v>1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 t="s">
        <v>83</v>
      </c>
      <c r="R13376" t="s">
        <v>83</v>
      </c>
      <c r="S13376" t="s">
        <v>83</v>
      </c>
      <c r="T13376" t="str">
        <f>_xlfn.XLOOKUP(A13376,MI_Match_Analysis!$A$2:$A$8,MI_Match_Analysis!$F$2:$F$8,"Not Found")</f>
        <v>Not Found</v>
      </c>
    </row>
    <row r="13377" spans="1:20" hidden="1" x14ac:dyDescent="0.3">
      <c r="A13377">
        <v>58</v>
      </c>
      <c r="B13377" s="1">
        <v>46156</v>
      </c>
      <c r="C13377" t="s">
        <v>162</v>
      </c>
      <c r="D13377" t="s">
        <v>322</v>
      </c>
      <c r="E13377" t="s">
        <v>47</v>
      </c>
      <c r="F13377" t="s">
        <v>34</v>
      </c>
      <c r="G13377">
        <v>1</v>
      </c>
      <c r="H13377">
        <v>6.3</v>
      </c>
      <c r="I13377" t="s">
        <v>49</v>
      </c>
      <c r="J13377" t="s">
        <v>246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 t="s">
        <v>83</v>
      </c>
      <c r="R13377" t="s">
        <v>83</v>
      </c>
      <c r="S13377" t="s">
        <v>83</v>
      </c>
      <c r="T13377" t="str">
        <f>_xlfn.XLOOKUP(A13377,MI_Match_Analysis!$A$2:$A$8,MI_Match_Analysis!$F$2:$F$8,"Not Found")</f>
        <v>Not Found</v>
      </c>
    </row>
    <row r="13378" spans="1:20" hidden="1" x14ac:dyDescent="0.3">
      <c r="A13378">
        <v>58</v>
      </c>
      <c r="B13378" s="1">
        <v>46156</v>
      </c>
      <c r="C13378" t="s">
        <v>162</v>
      </c>
      <c r="D13378" t="s">
        <v>322</v>
      </c>
      <c r="E13378" t="s">
        <v>47</v>
      </c>
      <c r="F13378" t="s">
        <v>34</v>
      </c>
      <c r="G13378">
        <v>1</v>
      </c>
      <c r="H13378">
        <v>6.4</v>
      </c>
      <c r="I13378" t="s">
        <v>49</v>
      </c>
      <c r="J13378" t="s">
        <v>246</v>
      </c>
      <c r="K13378">
        <v>1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 t="s">
        <v>83</v>
      </c>
      <c r="R13378" t="s">
        <v>83</v>
      </c>
      <c r="S13378" t="s">
        <v>83</v>
      </c>
      <c r="T13378" t="str">
        <f>_xlfn.XLOOKUP(A13378,MI_Match_Analysis!$A$2:$A$8,MI_Match_Analysis!$F$2:$F$8,"Not Found")</f>
        <v>Not Found</v>
      </c>
    </row>
    <row r="13379" spans="1:20" hidden="1" x14ac:dyDescent="0.3">
      <c r="A13379">
        <v>58</v>
      </c>
      <c r="B13379" s="1">
        <v>46156</v>
      </c>
      <c r="C13379" t="s">
        <v>162</v>
      </c>
      <c r="D13379" t="s">
        <v>322</v>
      </c>
      <c r="E13379" t="s">
        <v>47</v>
      </c>
      <c r="F13379" t="s">
        <v>34</v>
      </c>
      <c r="G13379">
        <v>1</v>
      </c>
      <c r="H13379">
        <v>6.5</v>
      </c>
      <c r="I13379" t="s">
        <v>223</v>
      </c>
      <c r="J13379" t="s">
        <v>246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 t="s">
        <v>83</v>
      </c>
      <c r="R13379" t="s">
        <v>83</v>
      </c>
      <c r="S13379" t="s">
        <v>83</v>
      </c>
      <c r="T13379" t="str">
        <f>_xlfn.XLOOKUP(A13379,MI_Match_Analysis!$A$2:$A$8,MI_Match_Analysis!$F$2:$F$8,"Not Found")</f>
        <v>Not Found</v>
      </c>
    </row>
    <row r="13380" spans="1:20" hidden="1" x14ac:dyDescent="0.3">
      <c r="A13380">
        <v>58</v>
      </c>
      <c r="B13380" s="1">
        <v>46156</v>
      </c>
      <c r="C13380" t="s">
        <v>162</v>
      </c>
      <c r="D13380" t="s">
        <v>322</v>
      </c>
      <c r="E13380" t="s">
        <v>47</v>
      </c>
      <c r="F13380" t="s">
        <v>34</v>
      </c>
      <c r="G13380">
        <v>1</v>
      </c>
      <c r="H13380">
        <v>6.6</v>
      </c>
      <c r="I13380" t="s">
        <v>223</v>
      </c>
      <c r="J13380" t="s">
        <v>246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 t="s">
        <v>83</v>
      </c>
      <c r="R13380" t="s">
        <v>83</v>
      </c>
      <c r="S13380" t="s">
        <v>83</v>
      </c>
      <c r="T13380" t="str">
        <f>_xlfn.XLOOKUP(A13380,MI_Match_Analysis!$A$2:$A$8,MI_Match_Analysis!$F$2:$F$8,"Not Found")</f>
        <v>Not Found</v>
      </c>
    </row>
    <row r="13381" spans="1:20" hidden="1" x14ac:dyDescent="0.3">
      <c r="A13381">
        <v>58</v>
      </c>
      <c r="B13381" s="1">
        <v>46156</v>
      </c>
      <c r="C13381" t="s">
        <v>162</v>
      </c>
      <c r="D13381" t="s">
        <v>322</v>
      </c>
      <c r="E13381" t="s">
        <v>47</v>
      </c>
      <c r="F13381" t="s">
        <v>34</v>
      </c>
      <c r="G13381">
        <v>1</v>
      </c>
      <c r="H13381">
        <v>7.1</v>
      </c>
      <c r="I13381" t="s">
        <v>49</v>
      </c>
      <c r="J13381" t="s">
        <v>310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 t="s">
        <v>83</v>
      </c>
      <c r="R13381" t="s">
        <v>83</v>
      </c>
      <c r="S13381" t="s">
        <v>83</v>
      </c>
      <c r="T13381" t="str">
        <f>_xlfn.XLOOKUP(A13381,MI_Match_Analysis!$A$2:$A$8,MI_Match_Analysis!$F$2:$F$8,"Not Found")</f>
        <v>Not Found</v>
      </c>
    </row>
    <row r="13382" spans="1:20" hidden="1" x14ac:dyDescent="0.3">
      <c r="A13382">
        <v>58</v>
      </c>
      <c r="B13382" s="1">
        <v>46156</v>
      </c>
      <c r="C13382" t="s">
        <v>162</v>
      </c>
      <c r="D13382" t="s">
        <v>322</v>
      </c>
      <c r="E13382" t="s">
        <v>47</v>
      </c>
      <c r="F13382" t="s">
        <v>34</v>
      </c>
      <c r="G13382">
        <v>1</v>
      </c>
      <c r="H13382">
        <v>7.2</v>
      </c>
      <c r="I13382" t="s">
        <v>49</v>
      </c>
      <c r="J13382" t="s">
        <v>310</v>
      </c>
      <c r="K13382">
        <v>1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 t="s">
        <v>83</v>
      </c>
      <c r="R13382" t="s">
        <v>83</v>
      </c>
      <c r="S13382" t="s">
        <v>83</v>
      </c>
      <c r="T13382" t="str">
        <f>_xlfn.XLOOKUP(A13382,MI_Match_Analysis!$A$2:$A$8,MI_Match_Analysis!$F$2:$F$8,"Not Found")</f>
        <v>Not Found</v>
      </c>
    </row>
    <row r="13383" spans="1:20" hidden="1" x14ac:dyDescent="0.3">
      <c r="A13383">
        <v>58</v>
      </c>
      <c r="B13383" s="1">
        <v>46156</v>
      </c>
      <c r="C13383" t="s">
        <v>162</v>
      </c>
      <c r="D13383" t="s">
        <v>322</v>
      </c>
      <c r="E13383" t="s">
        <v>47</v>
      </c>
      <c r="F13383" t="s">
        <v>34</v>
      </c>
      <c r="G13383">
        <v>1</v>
      </c>
      <c r="H13383">
        <v>7.3</v>
      </c>
      <c r="I13383" t="s">
        <v>223</v>
      </c>
      <c r="J13383" t="s">
        <v>310</v>
      </c>
      <c r="K13383">
        <v>1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 t="s">
        <v>83</v>
      </c>
      <c r="R13383" t="s">
        <v>83</v>
      </c>
      <c r="S13383" t="s">
        <v>83</v>
      </c>
      <c r="T13383" t="str">
        <f>_xlfn.XLOOKUP(A13383,MI_Match_Analysis!$A$2:$A$8,MI_Match_Analysis!$F$2:$F$8,"Not Found")</f>
        <v>Not Found</v>
      </c>
    </row>
    <row r="13384" spans="1:20" hidden="1" x14ac:dyDescent="0.3">
      <c r="A13384">
        <v>58</v>
      </c>
      <c r="B13384" s="1">
        <v>46156</v>
      </c>
      <c r="C13384" t="s">
        <v>162</v>
      </c>
      <c r="D13384" t="s">
        <v>322</v>
      </c>
      <c r="E13384" t="s">
        <v>47</v>
      </c>
      <c r="F13384" t="s">
        <v>34</v>
      </c>
      <c r="G13384">
        <v>1</v>
      </c>
      <c r="H13384">
        <v>7.4</v>
      </c>
      <c r="I13384" t="s">
        <v>49</v>
      </c>
      <c r="J13384" t="s">
        <v>310</v>
      </c>
      <c r="K13384">
        <v>6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 t="s">
        <v>83</v>
      </c>
      <c r="R13384" t="s">
        <v>83</v>
      </c>
      <c r="S13384" t="s">
        <v>83</v>
      </c>
      <c r="T13384" t="str">
        <f>_xlfn.XLOOKUP(A13384,MI_Match_Analysis!$A$2:$A$8,MI_Match_Analysis!$F$2:$F$8,"Not Found")</f>
        <v>Not Found</v>
      </c>
    </row>
    <row r="13385" spans="1:20" hidden="1" x14ac:dyDescent="0.3">
      <c r="A13385">
        <v>58</v>
      </c>
      <c r="B13385" s="1">
        <v>46156</v>
      </c>
      <c r="C13385" t="s">
        <v>162</v>
      </c>
      <c r="D13385" t="s">
        <v>322</v>
      </c>
      <c r="E13385" t="s">
        <v>47</v>
      </c>
      <c r="F13385" t="s">
        <v>34</v>
      </c>
      <c r="G13385">
        <v>1</v>
      </c>
      <c r="H13385">
        <v>7.5</v>
      </c>
      <c r="I13385" t="s">
        <v>49</v>
      </c>
      <c r="J13385" t="s">
        <v>310</v>
      </c>
      <c r="K13385">
        <v>1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 t="s">
        <v>83</v>
      </c>
      <c r="R13385" t="s">
        <v>83</v>
      </c>
      <c r="S13385" t="s">
        <v>83</v>
      </c>
      <c r="T13385" t="str">
        <f>_xlfn.XLOOKUP(A13385,MI_Match_Analysis!$A$2:$A$8,MI_Match_Analysis!$F$2:$F$8,"Not Found")</f>
        <v>Not Found</v>
      </c>
    </row>
    <row r="13386" spans="1:20" hidden="1" x14ac:dyDescent="0.3">
      <c r="A13386">
        <v>58</v>
      </c>
      <c r="B13386" s="1">
        <v>46156</v>
      </c>
      <c r="C13386" t="s">
        <v>162</v>
      </c>
      <c r="D13386" t="s">
        <v>322</v>
      </c>
      <c r="E13386" t="s">
        <v>47</v>
      </c>
      <c r="F13386" t="s">
        <v>34</v>
      </c>
      <c r="G13386">
        <v>1</v>
      </c>
      <c r="H13386">
        <v>7.6</v>
      </c>
      <c r="I13386" t="s">
        <v>223</v>
      </c>
      <c r="J13386" t="s">
        <v>310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 t="s">
        <v>83</v>
      </c>
      <c r="R13386" t="s">
        <v>83</v>
      </c>
      <c r="S13386" t="s">
        <v>83</v>
      </c>
      <c r="T13386" t="str">
        <f>_xlfn.XLOOKUP(A13386,MI_Match_Analysis!$A$2:$A$8,MI_Match_Analysis!$F$2:$F$8,"Not Found")</f>
        <v>Not Found</v>
      </c>
    </row>
    <row r="13387" spans="1:20" hidden="1" x14ac:dyDescent="0.3">
      <c r="A13387">
        <v>58</v>
      </c>
      <c r="B13387" s="1">
        <v>46156</v>
      </c>
      <c r="C13387" t="s">
        <v>162</v>
      </c>
      <c r="D13387" t="s">
        <v>322</v>
      </c>
      <c r="E13387" t="s">
        <v>47</v>
      </c>
      <c r="F13387" t="s">
        <v>34</v>
      </c>
      <c r="G13387">
        <v>1</v>
      </c>
      <c r="H13387">
        <v>8.1</v>
      </c>
      <c r="I13387" t="s">
        <v>49</v>
      </c>
      <c r="J13387" t="s">
        <v>305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 t="s">
        <v>83</v>
      </c>
      <c r="R13387" t="s">
        <v>83</v>
      </c>
      <c r="S13387" t="s">
        <v>83</v>
      </c>
      <c r="T13387" t="str">
        <f>_xlfn.XLOOKUP(A13387,MI_Match_Analysis!$A$2:$A$8,MI_Match_Analysis!$F$2:$F$8,"Not Found")</f>
        <v>Not Found</v>
      </c>
    </row>
    <row r="13388" spans="1:20" hidden="1" x14ac:dyDescent="0.3">
      <c r="A13388">
        <v>58</v>
      </c>
      <c r="B13388" s="1">
        <v>46156</v>
      </c>
      <c r="C13388" t="s">
        <v>162</v>
      </c>
      <c r="D13388" t="s">
        <v>322</v>
      </c>
      <c r="E13388" t="s">
        <v>47</v>
      </c>
      <c r="F13388" t="s">
        <v>34</v>
      </c>
      <c r="G13388">
        <v>1</v>
      </c>
      <c r="H13388">
        <v>8.1999999999999993</v>
      </c>
      <c r="I13388" t="s">
        <v>49</v>
      </c>
      <c r="J13388" t="s">
        <v>305</v>
      </c>
      <c r="K13388">
        <v>4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 t="s">
        <v>83</v>
      </c>
      <c r="R13388" t="s">
        <v>83</v>
      </c>
      <c r="S13388" t="s">
        <v>83</v>
      </c>
      <c r="T13388" t="str">
        <f>_xlfn.XLOOKUP(A13388,MI_Match_Analysis!$A$2:$A$8,MI_Match_Analysis!$F$2:$F$8,"Not Found")</f>
        <v>Not Found</v>
      </c>
    </row>
    <row r="13389" spans="1:20" hidden="1" x14ac:dyDescent="0.3">
      <c r="A13389">
        <v>58</v>
      </c>
      <c r="B13389" s="1">
        <v>46156</v>
      </c>
      <c r="C13389" t="s">
        <v>162</v>
      </c>
      <c r="D13389" t="s">
        <v>322</v>
      </c>
      <c r="E13389" t="s">
        <v>47</v>
      </c>
      <c r="F13389" t="s">
        <v>34</v>
      </c>
      <c r="G13389">
        <v>1</v>
      </c>
      <c r="H13389">
        <v>8.3000000000000007</v>
      </c>
      <c r="I13389" t="s">
        <v>49</v>
      </c>
      <c r="J13389" t="s">
        <v>305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 t="s">
        <v>83</v>
      </c>
      <c r="R13389" t="s">
        <v>83</v>
      </c>
      <c r="S13389" t="s">
        <v>83</v>
      </c>
      <c r="T13389" t="str">
        <f>_xlfn.XLOOKUP(A13389,MI_Match_Analysis!$A$2:$A$8,MI_Match_Analysis!$F$2:$F$8,"Not Found")</f>
        <v>Not Found</v>
      </c>
    </row>
    <row r="13390" spans="1:20" hidden="1" x14ac:dyDescent="0.3">
      <c r="A13390">
        <v>58</v>
      </c>
      <c r="B13390" s="1">
        <v>46156</v>
      </c>
      <c r="C13390" t="s">
        <v>162</v>
      </c>
      <c r="D13390" t="s">
        <v>322</v>
      </c>
      <c r="E13390" t="s">
        <v>47</v>
      </c>
      <c r="F13390" t="s">
        <v>34</v>
      </c>
      <c r="G13390">
        <v>1</v>
      </c>
      <c r="H13390">
        <v>8.4</v>
      </c>
      <c r="I13390" t="s">
        <v>49</v>
      </c>
      <c r="J13390" t="s">
        <v>305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 t="s">
        <v>83</v>
      </c>
      <c r="R13390" t="s">
        <v>83</v>
      </c>
      <c r="S13390" t="s">
        <v>83</v>
      </c>
      <c r="T13390" t="str">
        <f>_xlfn.XLOOKUP(A13390,MI_Match_Analysis!$A$2:$A$8,MI_Match_Analysis!$F$2:$F$8,"Not Found")</f>
        <v>Not Found</v>
      </c>
    </row>
    <row r="13391" spans="1:20" hidden="1" x14ac:dyDescent="0.3">
      <c r="A13391">
        <v>58</v>
      </c>
      <c r="B13391" s="1">
        <v>46156</v>
      </c>
      <c r="C13391" t="s">
        <v>162</v>
      </c>
      <c r="D13391" t="s">
        <v>322</v>
      </c>
      <c r="E13391" t="s">
        <v>47</v>
      </c>
      <c r="F13391" t="s">
        <v>34</v>
      </c>
      <c r="G13391">
        <v>1</v>
      </c>
      <c r="H13391">
        <v>8.5</v>
      </c>
      <c r="I13391" t="s">
        <v>49</v>
      </c>
      <c r="J13391" t="s">
        <v>305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 t="s">
        <v>83</v>
      </c>
      <c r="R13391" t="s">
        <v>83</v>
      </c>
      <c r="S13391" t="s">
        <v>83</v>
      </c>
      <c r="T13391" t="str">
        <f>_xlfn.XLOOKUP(A13391,MI_Match_Analysis!$A$2:$A$8,MI_Match_Analysis!$F$2:$F$8,"Not Found")</f>
        <v>Not Found</v>
      </c>
    </row>
    <row r="13392" spans="1:20" hidden="1" x14ac:dyDescent="0.3">
      <c r="A13392">
        <v>58</v>
      </c>
      <c r="B13392" s="1">
        <v>46156</v>
      </c>
      <c r="C13392" t="s">
        <v>162</v>
      </c>
      <c r="D13392" t="s">
        <v>322</v>
      </c>
      <c r="E13392" t="s">
        <v>47</v>
      </c>
      <c r="F13392" t="s">
        <v>34</v>
      </c>
      <c r="G13392">
        <v>1</v>
      </c>
      <c r="H13392">
        <v>8.6</v>
      </c>
      <c r="I13392" t="s">
        <v>49</v>
      </c>
      <c r="J13392" t="s">
        <v>305</v>
      </c>
      <c r="K13392">
        <v>0</v>
      </c>
      <c r="L13392">
        <v>1</v>
      </c>
      <c r="M13392">
        <v>1</v>
      </c>
      <c r="N13392">
        <v>0</v>
      </c>
      <c r="O13392">
        <v>0</v>
      </c>
      <c r="P13392">
        <v>0</v>
      </c>
      <c r="Q13392" t="s">
        <v>83</v>
      </c>
      <c r="R13392" t="s">
        <v>83</v>
      </c>
      <c r="S13392" t="s">
        <v>83</v>
      </c>
      <c r="T13392" t="str">
        <f>_xlfn.XLOOKUP(A13392,MI_Match_Analysis!$A$2:$A$8,MI_Match_Analysis!$F$2:$F$8,"Not Found")</f>
        <v>Not Found</v>
      </c>
    </row>
    <row r="13393" spans="1:20" hidden="1" x14ac:dyDescent="0.3">
      <c r="A13393">
        <v>58</v>
      </c>
      <c r="B13393" s="1">
        <v>46156</v>
      </c>
      <c r="C13393" t="s">
        <v>162</v>
      </c>
      <c r="D13393" t="s">
        <v>322</v>
      </c>
      <c r="E13393" t="s">
        <v>47</v>
      </c>
      <c r="F13393" t="s">
        <v>34</v>
      </c>
      <c r="G13393">
        <v>1</v>
      </c>
      <c r="H13393">
        <v>8.6</v>
      </c>
      <c r="I13393" t="s">
        <v>49</v>
      </c>
      <c r="J13393" t="s">
        <v>305</v>
      </c>
      <c r="K13393">
        <v>4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 t="s">
        <v>83</v>
      </c>
      <c r="R13393" t="s">
        <v>83</v>
      </c>
      <c r="S13393" t="s">
        <v>83</v>
      </c>
      <c r="T13393" t="str">
        <f>_xlfn.XLOOKUP(A13393,MI_Match_Analysis!$A$2:$A$8,MI_Match_Analysis!$F$2:$F$8,"Not Found")</f>
        <v>Not Found</v>
      </c>
    </row>
    <row r="13394" spans="1:20" hidden="1" x14ac:dyDescent="0.3">
      <c r="A13394">
        <v>58</v>
      </c>
      <c r="B13394" s="1">
        <v>46156</v>
      </c>
      <c r="C13394" t="s">
        <v>162</v>
      </c>
      <c r="D13394" t="s">
        <v>322</v>
      </c>
      <c r="E13394" t="s">
        <v>47</v>
      </c>
      <c r="F13394" t="s">
        <v>34</v>
      </c>
      <c r="G13394">
        <v>1</v>
      </c>
      <c r="H13394">
        <v>9.1</v>
      </c>
      <c r="I13394" t="s">
        <v>223</v>
      </c>
      <c r="J13394" t="s">
        <v>310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 t="s">
        <v>83</v>
      </c>
      <c r="R13394" t="s">
        <v>83</v>
      </c>
      <c r="S13394" t="s">
        <v>83</v>
      </c>
      <c r="T13394" t="str">
        <f>_xlfn.XLOOKUP(A13394,MI_Match_Analysis!$A$2:$A$8,MI_Match_Analysis!$F$2:$F$8,"Not Found")</f>
        <v>Not Found</v>
      </c>
    </row>
    <row r="13395" spans="1:20" hidden="1" x14ac:dyDescent="0.3">
      <c r="A13395">
        <v>58</v>
      </c>
      <c r="B13395" s="1">
        <v>46156</v>
      </c>
      <c r="C13395" t="s">
        <v>162</v>
      </c>
      <c r="D13395" t="s">
        <v>322</v>
      </c>
      <c r="E13395" t="s">
        <v>47</v>
      </c>
      <c r="F13395" t="s">
        <v>34</v>
      </c>
      <c r="G13395">
        <v>1</v>
      </c>
      <c r="H13395">
        <v>9.1999999999999993</v>
      </c>
      <c r="I13395" t="s">
        <v>223</v>
      </c>
      <c r="J13395" t="s">
        <v>310</v>
      </c>
      <c r="K13395">
        <v>6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 t="s">
        <v>83</v>
      </c>
      <c r="R13395" t="s">
        <v>83</v>
      </c>
      <c r="S13395" t="s">
        <v>83</v>
      </c>
      <c r="T13395" t="str">
        <f>_xlfn.XLOOKUP(A13395,MI_Match_Analysis!$A$2:$A$8,MI_Match_Analysis!$F$2:$F$8,"Not Found")</f>
        <v>Not Found</v>
      </c>
    </row>
    <row r="13396" spans="1:20" hidden="1" x14ac:dyDescent="0.3">
      <c r="A13396">
        <v>58</v>
      </c>
      <c r="B13396" s="1">
        <v>46156</v>
      </c>
      <c r="C13396" t="s">
        <v>162</v>
      </c>
      <c r="D13396" t="s">
        <v>322</v>
      </c>
      <c r="E13396" t="s">
        <v>47</v>
      </c>
      <c r="F13396" t="s">
        <v>34</v>
      </c>
      <c r="G13396">
        <v>1</v>
      </c>
      <c r="H13396">
        <v>9.3000000000000007</v>
      </c>
      <c r="I13396" t="s">
        <v>223</v>
      </c>
      <c r="J13396" t="s">
        <v>310</v>
      </c>
      <c r="K13396">
        <v>6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 t="s">
        <v>83</v>
      </c>
      <c r="R13396" t="s">
        <v>83</v>
      </c>
      <c r="S13396" t="s">
        <v>83</v>
      </c>
      <c r="T13396" t="str">
        <f>_xlfn.XLOOKUP(A13396,MI_Match_Analysis!$A$2:$A$8,MI_Match_Analysis!$F$2:$F$8,"Not Found")</f>
        <v>Not Found</v>
      </c>
    </row>
    <row r="13397" spans="1:20" hidden="1" x14ac:dyDescent="0.3">
      <c r="A13397">
        <v>58</v>
      </c>
      <c r="B13397" s="1">
        <v>46156</v>
      </c>
      <c r="C13397" t="s">
        <v>162</v>
      </c>
      <c r="D13397" t="s">
        <v>322</v>
      </c>
      <c r="E13397" t="s">
        <v>47</v>
      </c>
      <c r="F13397" t="s">
        <v>34</v>
      </c>
      <c r="G13397">
        <v>1</v>
      </c>
      <c r="H13397">
        <v>9.4</v>
      </c>
      <c r="I13397" t="s">
        <v>223</v>
      </c>
      <c r="J13397" t="s">
        <v>310</v>
      </c>
      <c r="K13397">
        <v>1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 t="s">
        <v>83</v>
      </c>
      <c r="R13397" t="s">
        <v>83</v>
      </c>
      <c r="S13397" t="s">
        <v>83</v>
      </c>
      <c r="T13397" t="str">
        <f>_xlfn.XLOOKUP(A13397,MI_Match_Analysis!$A$2:$A$8,MI_Match_Analysis!$F$2:$F$8,"Not Found")</f>
        <v>Not Found</v>
      </c>
    </row>
    <row r="13398" spans="1:20" hidden="1" x14ac:dyDescent="0.3">
      <c r="A13398">
        <v>58</v>
      </c>
      <c r="B13398" s="1">
        <v>46156</v>
      </c>
      <c r="C13398" t="s">
        <v>162</v>
      </c>
      <c r="D13398" t="s">
        <v>322</v>
      </c>
      <c r="E13398" t="s">
        <v>47</v>
      </c>
      <c r="F13398" t="s">
        <v>34</v>
      </c>
      <c r="G13398">
        <v>1</v>
      </c>
      <c r="H13398">
        <v>9.5</v>
      </c>
      <c r="I13398" t="s">
        <v>49</v>
      </c>
      <c r="J13398" t="s">
        <v>310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 t="s">
        <v>83</v>
      </c>
      <c r="R13398" t="s">
        <v>83</v>
      </c>
      <c r="S13398" t="s">
        <v>83</v>
      </c>
      <c r="T13398" t="str">
        <f>_xlfn.XLOOKUP(A13398,MI_Match_Analysis!$A$2:$A$8,MI_Match_Analysis!$F$2:$F$8,"Not Found")</f>
        <v>Not Found</v>
      </c>
    </row>
    <row r="13399" spans="1:20" hidden="1" x14ac:dyDescent="0.3">
      <c r="A13399">
        <v>58</v>
      </c>
      <c r="B13399" s="1">
        <v>46156</v>
      </c>
      <c r="C13399" t="s">
        <v>162</v>
      </c>
      <c r="D13399" t="s">
        <v>322</v>
      </c>
      <c r="E13399" t="s">
        <v>47</v>
      </c>
      <c r="F13399" t="s">
        <v>34</v>
      </c>
      <c r="G13399">
        <v>1</v>
      </c>
      <c r="H13399">
        <v>9.6</v>
      </c>
      <c r="I13399" t="s">
        <v>49</v>
      </c>
      <c r="J13399" t="s">
        <v>310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 t="s">
        <v>83</v>
      </c>
      <c r="R13399" t="s">
        <v>83</v>
      </c>
      <c r="S13399" t="s">
        <v>83</v>
      </c>
      <c r="T13399" t="str">
        <f>_xlfn.XLOOKUP(A13399,MI_Match_Analysis!$A$2:$A$8,MI_Match_Analysis!$F$2:$F$8,"Not Found")</f>
        <v>Not Found</v>
      </c>
    </row>
    <row r="13400" spans="1:20" hidden="1" x14ac:dyDescent="0.3">
      <c r="A13400">
        <v>58</v>
      </c>
      <c r="B13400" s="1">
        <v>46156</v>
      </c>
      <c r="C13400" t="s">
        <v>162</v>
      </c>
      <c r="D13400" t="s">
        <v>322</v>
      </c>
      <c r="E13400" t="s">
        <v>47</v>
      </c>
      <c r="F13400" t="s">
        <v>34</v>
      </c>
      <c r="G13400">
        <v>1</v>
      </c>
      <c r="H13400">
        <v>10.1</v>
      </c>
      <c r="I13400" t="s">
        <v>223</v>
      </c>
      <c r="J13400" t="s">
        <v>246</v>
      </c>
      <c r="K13400">
        <v>6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 t="s">
        <v>83</v>
      </c>
      <c r="R13400" t="s">
        <v>83</v>
      </c>
      <c r="S13400" t="s">
        <v>83</v>
      </c>
      <c r="T13400" t="str">
        <f>_xlfn.XLOOKUP(A13400,MI_Match_Analysis!$A$2:$A$8,MI_Match_Analysis!$F$2:$F$8,"Not Found")</f>
        <v>Not Found</v>
      </c>
    </row>
    <row r="13401" spans="1:20" hidden="1" x14ac:dyDescent="0.3">
      <c r="A13401">
        <v>58</v>
      </c>
      <c r="B13401" s="1">
        <v>46156</v>
      </c>
      <c r="C13401" t="s">
        <v>162</v>
      </c>
      <c r="D13401" t="s">
        <v>322</v>
      </c>
      <c r="E13401" t="s">
        <v>47</v>
      </c>
      <c r="F13401" t="s">
        <v>34</v>
      </c>
      <c r="G13401">
        <v>1</v>
      </c>
      <c r="H13401">
        <v>10.199999999999999</v>
      </c>
      <c r="I13401" t="s">
        <v>223</v>
      </c>
      <c r="J13401" t="s">
        <v>246</v>
      </c>
      <c r="K13401">
        <v>1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 t="s">
        <v>83</v>
      </c>
      <c r="R13401" t="s">
        <v>83</v>
      </c>
      <c r="S13401" t="s">
        <v>83</v>
      </c>
      <c r="T13401" t="str">
        <f>_xlfn.XLOOKUP(A13401,MI_Match_Analysis!$A$2:$A$8,MI_Match_Analysis!$F$2:$F$8,"Not Found")</f>
        <v>Not Found</v>
      </c>
    </row>
    <row r="13402" spans="1:20" hidden="1" x14ac:dyDescent="0.3">
      <c r="A13402">
        <v>58</v>
      </c>
      <c r="B13402" s="1">
        <v>46156</v>
      </c>
      <c r="C13402" t="s">
        <v>162</v>
      </c>
      <c r="D13402" t="s">
        <v>322</v>
      </c>
      <c r="E13402" t="s">
        <v>47</v>
      </c>
      <c r="F13402" t="s">
        <v>34</v>
      </c>
      <c r="G13402">
        <v>1</v>
      </c>
      <c r="H13402">
        <v>10.3</v>
      </c>
      <c r="I13402" t="s">
        <v>49</v>
      </c>
      <c r="J13402" t="s">
        <v>246</v>
      </c>
      <c r="K13402">
        <v>1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 t="s">
        <v>83</v>
      </c>
      <c r="R13402" t="s">
        <v>83</v>
      </c>
      <c r="S13402" t="s">
        <v>83</v>
      </c>
      <c r="T13402" t="str">
        <f>_xlfn.XLOOKUP(A13402,MI_Match_Analysis!$A$2:$A$8,MI_Match_Analysis!$F$2:$F$8,"Not Found")</f>
        <v>Not Found</v>
      </c>
    </row>
    <row r="13403" spans="1:20" hidden="1" x14ac:dyDescent="0.3">
      <c r="A13403">
        <v>58</v>
      </c>
      <c r="B13403" s="1">
        <v>46156</v>
      </c>
      <c r="C13403" t="s">
        <v>162</v>
      </c>
      <c r="D13403" t="s">
        <v>322</v>
      </c>
      <c r="E13403" t="s">
        <v>47</v>
      </c>
      <c r="F13403" t="s">
        <v>34</v>
      </c>
      <c r="G13403">
        <v>1</v>
      </c>
      <c r="H13403">
        <v>10.4</v>
      </c>
      <c r="I13403" t="s">
        <v>223</v>
      </c>
      <c r="J13403" t="s">
        <v>246</v>
      </c>
      <c r="K13403">
        <v>1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 t="s">
        <v>83</v>
      </c>
      <c r="R13403" t="s">
        <v>83</v>
      </c>
      <c r="S13403" t="s">
        <v>83</v>
      </c>
      <c r="T13403" t="str">
        <f>_xlfn.XLOOKUP(A13403,MI_Match_Analysis!$A$2:$A$8,MI_Match_Analysis!$F$2:$F$8,"Not Found")</f>
        <v>Not Found</v>
      </c>
    </row>
    <row r="13404" spans="1:20" hidden="1" x14ac:dyDescent="0.3">
      <c r="A13404">
        <v>58</v>
      </c>
      <c r="B13404" s="1">
        <v>46156</v>
      </c>
      <c r="C13404" t="s">
        <v>162</v>
      </c>
      <c r="D13404" t="s">
        <v>322</v>
      </c>
      <c r="E13404" t="s">
        <v>47</v>
      </c>
      <c r="F13404" t="s">
        <v>34</v>
      </c>
      <c r="G13404">
        <v>1</v>
      </c>
      <c r="H13404">
        <v>10.5</v>
      </c>
      <c r="I13404" t="s">
        <v>49</v>
      </c>
      <c r="J13404" t="s">
        <v>246</v>
      </c>
      <c r="K13404">
        <v>1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 t="s">
        <v>83</v>
      </c>
      <c r="R13404" t="s">
        <v>83</v>
      </c>
      <c r="S13404" t="s">
        <v>83</v>
      </c>
      <c r="T13404" t="str">
        <f>_xlfn.XLOOKUP(A13404,MI_Match_Analysis!$A$2:$A$8,MI_Match_Analysis!$F$2:$F$8,"Not Found")</f>
        <v>Not Found</v>
      </c>
    </row>
    <row r="13405" spans="1:20" hidden="1" x14ac:dyDescent="0.3">
      <c r="A13405">
        <v>58</v>
      </c>
      <c r="B13405" s="1">
        <v>46156</v>
      </c>
      <c r="C13405" t="s">
        <v>162</v>
      </c>
      <c r="D13405" t="s">
        <v>322</v>
      </c>
      <c r="E13405" t="s">
        <v>47</v>
      </c>
      <c r="F13405" t="s">
        <v>34</v>
      </c>
      <c r="G13405">
        <v>1</v>
      </c>
      <c r="H13405">
        <v>10.6</v>
      </c>
      <c r="I13405" t="s">
        <v>223</v>
      </c>
      <c r="J13405" t="s">
        <v>246</v>
      </c>
      <c r="K13405">
        <v>1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 t="s">
        <v>83</v>
      </c>
      <c r="R13405" t="s">
        <v>83</v>
      </c>
      <c r="S13405" t="s">
        <v>83</v>
      </c>
      <c r="T13405" t="str">
        <f>_xlfn.XLOOKUP(A13405,MI_Match_Analysis!$A$2:$A$8,MI_Match_Analysis!$F$2:$F$8,"Not Found")</f>
        <v>Not Found</v>
      </c>
    </row>
    <row r="13406" spans="1:20" hidden="1" x14ac:dyDescent="0.3">
      <c r="A13406">
        <v>58</v>
      </c>
      <c r="B13406" s="1">
        <v>46156</v>
      </c>
      <c r="C13406" t="s">
        <v>162</v>
      </c>
      <c r="D13406" t="s">
        <v>322</v>
      </c>
      <c r="E13406" t="s">
        <v>47</v>
      </c>
      <c r="F13406" t="s">
        <v>34</v>
      </c>
      <c r="G13406">
        <v>1</v>
      </c>
      <c r="H13406">
        <v>11.1</v>
      </c>
      <c r="I13406" t="s">
        <v>223</v>
      </c>
      <c r="J13406" t="s">
        <v>36</v>
      </c>
      <c r="K13406">
        <v>0</v>
      </c>
      <c r="L13406">
        <v>1</v>
      </c>
      <c r="M13406">
        <v>1</v>
      </c>
      <c r="N13406">
        <v>0</v>
      </c>
      <c r="O13406">
        <v>0</v>
      </c>
      <c r="P13406">
        <v>0</v>
      </c>
      <c r="Q13406" t="s">
        <v>83</v>
      </c>
      <c r="R13406" t="s">
        <v>83</v>
      </c>
      <c r="S13406" t="s">
        <v>83</v>
      </c>
      <c r="T13406" t="str">
        <f>_xlfn.XLOOKUP(A13406,MI_Match_Analysis!$A$2:$A$8,MI_Match_Analysis!$F$2:$F$8,"Not Found")</f>
        <v>Not Found</v>
      </c>
    </row>
    <row r="13407" spans="1:20" hidden="1" x14ac:dyDescent="0.3">
      <c r="A13407">
        <v>58</v>
      </c>
      <c r="B13407" s="1">
        <v>46156</v>
      </c>
      <c r="C13407" t="s">
        <v>162</v>
      </c>
      <c r="D13407" t="s">
        <v>322</v>
      </c>
      <c r="E13407" t="s">
        <v>47</v>
      </c>
      <c r="F13407" t="s">
        <v>34</v>
      </c>
      <c r="G13407">
        <v>1</v>
      </c>
      <c r="H13407">
        <v>11.1</v>
      </c>
      <c r="I13407" t="s">
        <v>223</v>
      </c>
      <c r="J13407" t="s">
        <v>36</v>
      </c>
      <c r="K13407">
        <v>6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 t="s">
        <v>83</v>
      </c>
      <c r="R13407" t="s">
        <v>83</v>
      </c>
      <c r="S13407" t="s">
        <v>83</v>
      </c>
      <c r="T13407" t="str">
        <f>_xlfn.XLOOKUP(A13407,MI_Match_Analysis!$A$2:$A$8,MI_Match_Analysis!$F$2:$F$8,"Not Found")</f>
        <v>Not Found</v>
      </c>
    </row>
    <row r="13408" spans="1:20" hidden="1" x14ac:dyDescent="0.3">
      <c r="A13408">
        <v>58</v>
      </c>
      <c r="B13408" s="1">
        <v>46156</v>
      </c>
      <c r="C13408" t="s">
        <v>162</v>
      </c>
      <c r="D13408" t="s">
        <v>322</v>
      </c>
      <c r="E13408" t="s">
        <v>47</v>
      </c>
      <c r="F13408" t="s">
        <v>34</v>
      </c>
      <c r="G13408">
        <v>1</v>
      </c>
      <c r="H13408">
        <v>11.2</v>
      </c>
      <c r="I13408" t="s">
        <v>223</v>
      </c>
      <c r="J13408" t="s">
        <v>36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 t="s">
        <v>165</v>
      </c>
      <c r="R13408" t="s">
        <v>223</v>
      </c>
      <c r="S13408" t="s">
        <v>246</v>
      </c>
      <c r="T13408" t="str">
        <f>_xlfn.XLOOKUP(A13408,MI_Match_Analysis!$A$2:$A$8,MI_Match_Analysis!$F$2:$F$8,"Not Found")</f>
        <v>Not Found</v>
      </c>
    </row>
    <row r="13409" spans="1:20" hidden="1" x14ac:dyDescent="0.3">
      <c r="A13409">
        <v>58</v>
      </c>
      <c r="B13409" s="1">
        <v>46156</v>
      </c>
      <c r="C13409" t="s">
        <v>162</v>
      </c>
      <c r="D13409" t="s">
        <v>322</v>
      </c>
      <c r="E13409" t="s">
        <v>47</v>
      </c>
      <c r="F13409" t="s">
        <v>34</v>
      </c>
      <c r="G13409">
        <v>1</v>
      </c>
      <c r="H13409">
        <v>11.3</v>
      </c>
      <c r="I13409" t="s">
        <v>94</v>
      </c>
      <c r="J13409" t="s">
        <v>36</v>
      </c>
      <c r="K13409">
        <v>4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 t="s">
        <v>83</v>
      </c>
      <c r="R13409" t="s">
        <v>83</v>
      </c>
      <c r="S13409" t="s">
        <v>83</v>
      </c>
      <c r="T13409" t="str">
        <f>_xlfn.XLOOKUP(A13409,MI_Match_Analysis!$A$2:$A$8,MI_Match_Analysis!$F$2:$F$8,"Not Found")</f>
        <v>Not Found</v>
      </c>
    </row>
    <row r="13410" spans="1:20" hidden="1" x14ac:dyDescent="0.3">
      <c r="A13410">
        <v>58</v>
      </c>
      <c r="B13410" s="1">
        <v>46156</v>
      </c>
      <c r="C13410" t="s">
        <v>162</v>
      </c>
      <c r="D13410" t="s">
        <v>322</v>
      </c>
      <c r="E13410" t="s">
        <v>47</v>
      </c>
      <c r="F13410" t="s">
        <v>34</v>
      </c>
      <c r="G13410">
        <v>1</v>
      </c>
      <c r="H13410">
        <v>11.4</v>
      </c>
      <c r="I13410" t="s">
        <v>94</v>
      </c>
      <c r="J13410" t="s">
        <v>36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 t="s">
        <v>167</v>
      </c>
      <c r="R13410" t="s">
        <v>94</v>
      </c>
      <c r="S13410" t="s">
        <v>83</v>
      </c>
      <c r="T13410" t="str">
        <f>_xlfn.XLOOKUP(A13410,MI_Match_Analysis!$A$2:$A$8,MI_Match_Analysis!$F$2:$F$8,"Not Found")</f>
        <v>Not Found</v>
      </c>
    </row>
    <row r="13411" spans="1:20" hidden="1" x14ac:dyDescent="0.3">
      <c r="A13411">
        <v>58</v>
      </c>
      <c r="B13411" s="1">
        <v>46156</v>
      </c>
      <c r="C13411" t="s">
        <v>162</v>
      </c>
      <c r="D13411" t="s">
        <v>322</v>
      </c>
      <c r="E13411" t="s">
        <v>47</v>
      </c>
      <c r="F13411" t="s">
        <v>34</v>
      </c>
      <c r="G13411">
        <v>1</v>
      </c>
      <c r="H13411">
        <v>11.5</v>
      </c>
      <c r="I13411" t="s">
        <v>302</v>
      </c>
      <c r="J13411" t="s">
        <v>36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 t="s">
        <v>83</v>
      </c>
      <c r="R13411" t="s">
        <v>83</v>
      </c>
      <c r="S13411" t="s">
        <v>83</v>
      </c>
      <c r="T13411" t="str">
        <f>_xlfn.XLOOKUP(A13411,MI_Match_Analysis!$A$2:$A$8,MI_Match_Analysis!$F$2:$F$8,"Not Found")</f>
        <v>Not Found</v>
      </c>
    </row>
    <row r="13412" spans="1:20" hidden="1" x14ac:dyDescent="0.3">
      <c r="A13412">
        <v>58</v>
      </c>
      <c r="B13412" s="1">
        <v>46156</v>
      </c>
      <c r="C13412" t="s">
        <v>162</v>
      </c>
      <c r="D13412" t="s">
        <v>322</v>
      </c>
      <c r="E13412" t="s">
        <v>47</v>
      </c>
      <c r="F13412" t="s">
        <v>34</v>
      </c>
      <c r="G13412">
        <v>1</v>
      </c>
      <c r="H13412">
        <v>11.6</v>
      </c>
      <c r="I13412" t="s">
        <v>302</v>
      </c>
      <c r="J13412" t="s">
        <v>36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 t="s">
        <v>83</v>
      </c>
      <c r="R13412" t="s">
        <v>83</v>
      </c>
      <c r="S13412" t="s">
        <v>83</v>
      </c>
      <c r="T13412" t="str">
        <f>_xlfn.XLOOKUP(A13412,MI_Match_Analysis!$A$2:$A$8,MI_Match_Analysis!$F$2:$F$8,"Not Found")</f>
        <v>Not Found</v>
      </c>
    </row>
    <row r="13413" spans="1:20" hidden="1" x14ac:dyDescent="0.3">
      <c r="A13413">
        <v>58</v>
      </c>
      <c r="B13413" s="1">
        <v>46156</v>
      </c>
      <c r="C13413" t="s">
        <v>162</v>
      </c>
      <c r="D13413" t="s">
        <v>322</v>
      </c>
      <c r="E13413" t="s">
        <v>47</v>
      </c>
      <c r="F13413" t="s">
        <v>34</v>
      </c>
      <c r="G13413">
        <v>1</v>
      </c>
      <c r="H13413">
        <v>12.1</v>
      </c>
      <c r="I13413" t="s">
        <v>49</v>
      </c>
      <c r="J13413" t="s">
        <v>321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 t="s">
        <v>83</v>
      </c>
      <c r="R13413" t="s">
        <v>83</v>
      </c>
      <c r="S13413" t="s">
        <v>83</v>
      </c>
      <c r="T13413" t="str">
        <f>_xlfn.XLOOKUP(A13413,MI_Match_Analysis!$A$2:$A$8,MI_Match_Analysis!$F$2:$F$8,"Not Found")</f>
        <v>Not Found</v>
      </c>
    </row>
    <row r="13414" spans="1:20" hidden="1" x14ac:dyDescent="0.3">
      <c r="A13414">
        <v>58</v>
      </c>
      <c r="B13414" s="1">
        <v>46156</v>
      </c>
      <c r="C13414" t="s">
        <v>162</v>
      </c>
      <c r="D13414" t="s">
        <v>322</v>
      </c>
      <c r="E13414" t="s">
        <v>47</v>
      </c>
      <c r="F13414" t="s">
        <v>34</v>
      </c>
      <c r="G13414">
        <v>1</v>
      </c>
      <c r="H13414">
        <v>12.2</v>
      </c>
      <c r="I13414" t="s">
        <v>49</v>
      </c>
      <c r="J13414" t="s">
        <v>321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 t="s">
        <v>83</v>
      </c>
      <c r="R13414" t="s">
        <v>83</v>
      </c>
      <c r="S13414" t="s">
        <v>83</v>
      </c>
      <c r="T13414" t="str">
        <f>_xlfn.XLOOKUP(A13414,MI_Match_Analysis!$A$2:$A$8,MI_Match_Analysis!$F$2:$F$8,"Not Found")</f>
        <v>Not Found</v>
      </c>
    </row>
    <row r="13415" spans="1:20" hidden="1" x14ac:dyDescent="0.3">
      <c r="A13415">
        <v>58</v>
      </c>
      <c r="B13415" s="1">
        <v>46156</v>
      </c>
      <c r="C13415" t="s">
        <v>162</v>
      </c>
      <c r="D13415" t="s">
        <v>322</v>
      </c>
      <c r="E13415" t="s">
        <v>47</v>
      </c>
      <c r="F13415" t="s">
        <v>34</v>
      </c>
      <c r="G13415">
        <v>1</v>
      </c>
      <c r="H13415">
        <v>12.3</v>
      </c>
      <c r="I13415" t="s">
        <v>49</v>
      </c>
      <c r="J13415" t="s">
        <v>321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 t="s">
        <v>167</v>
      </c>
      <c r="R13415" t="s">
        <v>49</v>
      </c>
      <c r="S13415" t="s">
        <v>83</v>
      </c>
      <c r="T13415" t="str">
        <f>_xlfn.XLOOKUP(A13415,MI_Match_Analysis!$A$2:$A$8,MI_Match_Analysis!$F$2:$F$8,"Not Found")</f>
        <v>Not Found</v>
      </c>
    </row>
    <row r="13416" spans="1:20" hidden="1" x14ac:dyDescent="0.3">
      <c r="A13416">
        <v>58</v>
      </c>
      <c r="B13416" s="1">
        <v>46156</v>
      </c>
      <c r="C13416" t="s">
        <v>162</v>
      </c>
      <c r="D13416" t="s">
        <v>322</v>
      </c>
      <c r="E13416" t="s">
        <v>47</v>
      </c>
      <c r="F13416" t="s">
        <v>34</v>
      </c>
      <c r="G13416">
        <v>1</v>
      </c>
      <c r="H13416">
        <v>12.4</v>
      </c>
      <c r="I13416" t="s">
        <v>225</v>
      </c>
      <c r="J13416" t="s">
        <v>321</v>
      </c>
      <c r="K13416">
        <v>0</v>
      </c>
      <c r="L13416">
        <v>1</v>
      </c>
      <c r="M13416">
        <v>1</v>
      </c>
      <c r="N13416">
        <v>0</v>
      </c>
      <c r="O13416">
        <v>0</v>
      </c>
      <c r="P13416">
        <v>0</v>
      </c>
      <c r="Q13416" t="s">
        <v>83</v>
      </c>
      <c r="R13416" t="s">
        <v>83</v>
      </c>
      <c r="S13416" t="s">
        <v>83</v>
      </c>
      <c r="T13416" t="str">
        <f>_xlfn.XLOOKUP(A13416,MI_Match_Analysis!$A$2:$A$8,MI_Match_Analysis!$F$2:$F$8,"Not Found")</f>
        <v>Not Found</v>
      </c>
    </row>
    <row r="13417" spans="1:20" hidden="1" x14ac:dyDescent="0.3">
      <c r="A13417">
        <v>58</v>
      </c>
      <c r="B13417" s="1">
        <v>46156</v>
      </c>
      <c r="C13417" t="s">
        <v>162</v>
      </c>
      <c r="D13417" t="s">
        <v>322</v>
      </c>
      <c r="E13417" t="s">
        <v>47</v>
      </c>
      <c r="F13417" t="s">
        <v>34</v>
      </c>
      <c r="G13417">
        <v>1</v>
      </c>
      <c r="H13417">
        <v>12.4</v>
      </c>
      <c r="I13417" t="s">
        <v>225</v>
      </c>
      <c r="J13417" t="s">
        <v>321</v>
      </c>
      <c r="K13417">
        <v>1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 t="s">
        <v>83</v>
      </c>
      <c r="R13417" t="s">
        <v>83</v>
      </c>
      <c r="S13417" t="s">
        <v>83</v>
      </c>
      <c r="T13417" t="str">
        <f>_xlfn.XLOOKUP(A13417,MI_Match_Analysis!$A$2:$A$8,MI_Match_Analysis!$F$2:$F$8,"Not Found")</f>
        <v>Not Found</v>
      </c>
    </row>
    <row r="13418" spans="1:20" hidden="1" x14ac:dyDescent="0.3">
      <c r="A13418">
        <v>58</v>
      </c>
      <c r="B13418" s="1">
        <v>46156</v>
      </c>
      <c r="C13418" t="s">
        <v>162</v>
      </c>
      <c r="D13418" t="s">
        <v>322</v>
      </c>
      <c r="E13418" t="s">
        <v>47</v>
      </c>
      <c r="F13418" t="s">
        <v>34</v>
      </c>
      <c r="G13418">
        <v>1</v>
      </c>
      <c r="H13418">
        <v>12.5</v>
      </c>
      <c r="I13418" t="s">
        <v>302</v>
      </c>
      <c r="J13418" t="s">
        <v>321</v>
      </c>
      <c r="K13418">
        <v>2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 t="s">
        <v>83</v>
      </c>
      <c r="R13418" t="s">
        <v>83</v>
      </c>
      <c r="S13418" t="s">
        <v>83</v>
      </c>
      <c r="T13418" t="str">
        <f>_xlfn.XLOOKUP(A13418,MI_Match_Analysis!$A$2:$A$8,MI_Match_Analysis!$F$2:$F$8,"Not Found")</f>
        <v>Not Found</v>
      </c>
    </row>
    <row r="13419" spans="1:20" hidden="1" x14ac:dyDescent="0.3">
      <c r="A13419">
        <v>58</v>
      </c>
      <c r="B13419" s="1">
        <v>46156</v>
      </c>
      <c r="C13419" t="s">
        <v>162</v>
      </c>
      <c r="D13419" t="s">
        <v>322</v>
      </c>
      <c r="E13419" t="s">
        <v>47</v>
      </c>
      <c r="F13419" t="s">
        <v>34</v>
      </c>
      <c r="G13419">
        <v>1</v>
      </c>
      <c r="H13419">
        <v>12.6</v>
      </c>
      <c r="I13419" t="s">
        <v>302</v>
      </c>
      <c r="J13419" t="s">
        <v>321</v>
      </c>
      <c r="K13419">
        <v>6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 t="s">
        <v>83</v>
      </c>
      <c r="R13419" t="s">
        <v>83</v>
      </c>
      <c r="S13419" t="s">
        <v>83</v>
      </c>
      <c r="T13419" t="str">
        <f>_xlfn.XLOOKUP(A13419,MI_Match_Analysis!$A$2:$A$8,MI_Match_Analysis!$F$2:$F$8,"Not Found")</f>
        <v>Not Found</v>
      </c>
    </row>
    <row r="13420" spans="1:20" hidden="1" x14ac:dyDescent="0.3">
      <c r="A13420">
        <v>58</v>
      </c>
      <c r="B13420" s="1">
        <v>46156</v>
      </c>
      <c r="C13420" t="s">
        <v>162</v>
      </c>
      <c r="D13420" t="s">
        <v>322</v>
      </c>
      <c r="E13420" t="s">
        <v>47</v>
      </c>
      <c r="F13420" t="s">
        <v>34</v>
      </c>
      <c r="G13420">
        <v>1</v>
      </c>
      <c r="H13420">
        <v>13.1</v>
      </c>
      <c r="I13420" t="s">
        <v>225</v>
      </c>
      <c r="J13420" t="s">
        <v>36</v>
      </c>
      <c r="K13420">
        <v>1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 t="s">
        <v>83</v>
      </c>
      <c r="R13420" t="s">
        <v>83</v>
      </c>
      <c r="S13420" t="s">
        <v>83</v>
      </c>
      <c r="T13420" t="str">
        <f>_xlfn.XLOOKUP(A13420,MI_Match_Analysis!$A$2:$A$8,MI_Match_Analysis!$F$2:$F$8,"Not Found")</f>
        <v>Not Found</v>
      </c>
    </row>
    <row r="13421" spans="1:20" hidden="1" x14ac:dyDescent="0.3">
      <c r="A13421">
        <v>58</v>
      </c>
      <c r="B13421" s="1">
        <v>46156</v>
      </c>
      <c r="C13421" t="s">
        <v>162</v>
      </c>
      <c r="D13421" t="s">
        <v>322</v>
      </c>
      <c r="E13421" t="s">
        <v>47</v>
      </c>
      <c r="F13421" t="s">
        <v>34</v>
      </c>
      <c r="G13421">
        <v>1</v>
      </c>
      <c r="H13421">
        <v>13.2</v>
      </c>
      <c r="I13421" t="s">
        <v>302</v>
      </c>
      <c r="J13421" t="s">
        <v>36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 t="s">
        <v>165</v>
      </c>
      <c r="R13421" t="s">
        <v>302</v>
      </c>
      <c r="S13421" t="s">
        <v>321</v>
      </c>
      <c r="T13421" t="str">
        <f>_xlfn.XLOOKUP(A13421,MI_Match_Analysis!$A$2:$A$8,MI_Match_Analysis!$F$2:$F$8,"Not Found")</f>
        <v>Not Found</v>
      </c>
    </row>
    <row r="13422" spans="1:20" hidden="1" x14ac:dyDescent="0.3">
      <c r="A13422">
        <v>58</v>
      </c>
      <c r="B13422" s="1">
        <v>46156</v>
      </c>
      <c r="C13422" t="s">
        <v>162</v>
      </c>
      <c r="D13422" t="s">
        <v>322</v>
      </c>
      <c r="E13422" t="s">
        <v>47</v>
      </c>
      <c r="F13422" t="s">
        <v>34</v>
      </c>
      <c r="G13422">
        <v>1</v>
      </c>
      <c r="H13422">
        <v>13.3</v>
      </c>
      <c r="I13422" t="s">
        <v>329</v>
      </c>
      <c r="J13422" t="s">
        <v>36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 t="s">
        <v>83</v>
      </c>
      <c r="R13422" t="s">
        <v>83</v>
      </c>
      <c r="S13422" t="s">
        <v>83</v>
      </c>
      <c r="T13422" t="str">
        <f>_xlfn.XLOOKUP(A13422,MI_Match_Analysis!$A$2:$A$8,MI_Match_Analysis!$F$2:$F$8,"Not Found")</f>
        <v>Not Found</v>
      </c>
    </row>
    <row r="13423" spans="1:20" hidden="1" x14ac:dyDescent="0.3">
      <c r="A13423">
        <v>58</v>
      </c>
      <c r="B13423" s="1">
        <v>46156</v>
      </c>
      <c r="C13423" t="s">
        <v>162</v>
      </c>
      <c r="D13423" t="s">
        <v>322</v>
      </c>
      <c r="E13423" t="s">
        <v>47</v>
      </c>
      <c r="F13423" t="s">
        <v>34</v>
      </c>
      <c r="G13423">
        <v>1</v>
      </c>
      <c r="H13423">
        <v>13.4</v>
      </c>
      <c r="I13423" t="s">
        <v>329</v>
      </c>
      <c r="J13423" t="s">
        <v>36</v>
      </c>
      <c r="K13423">
        <v>4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 t="s">
        <v>83</v>
      </c>
      <c r="R13423" t="s">
        <v>83</v>
      </c>
      <c r="S13423" t="s">
        <v>83</v>
      </c>
      <c r="T13423" t="str">
        <f>_xlfn.XLOOKUP(A13423,MI_Match_Analysis!$A$2:$A$8,MI_Match_Analysis!$F$2:$F$8,"Not Found")</f>
        <v>Not Found</v>
      </c>
    </row>
    <row r="13424" spans="1:20" hidden="1" x14ac:dyDescent="0.3">
      <c r="A13424">
        <v>58</v>
      </c>
      <c r="B13424" s="1">
        <v>46156</v>
      </c>
      <c r="C13424" t="s">
        <v>162</v>
      </c>
      <c r="D13424" t="s">
        <v>322</v>
      </c>
      <c r="E13424" t="s">
        <v>47</v>
      </c>
      <c r="F13424" t="s">
        <v>34</v>
      </c>
      <c r="G13424">
        <v>1</v>
      </c>
      <c r="H13424">
        <v>13.5</v>
      </c>
      <c r="I13424" t="s">
        <v>329</v>
      </c>
      <c r="J13424" t="s">
        <v>36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 t="s">
        <v>83</v>
      </c>
      <c r="R13424" t="s">
        <v>83</v>
      </c>
      <c r="S13424" t="s">
        <v>83</v>
      </c>
      <c r="T13424" t="str">
        <f>_xlfn.XLOOKUP(A13424,MI_Match_Analysis!$A$2:$A$8,MI_Match_Analysis!$F$2:$F$8,"Not Found")</f>
        <v>Not Found</v>
      </c>
    </row>
    <row r="13425" spans="1:20" hidden="1" x14ac:dyDescent="0.3">
      <c r="A13425">
        <v>58</v>
      </c>
      <c r="B13425" s="1">
        <v>46156</v>
      </c>
      <c r="C13425" t="s">
        <v>162</v>
      </c>
      <c r="D13425" t="s">
        <v>322</v>
      </c>
      <c r="E13425" t="s">
        <v>47</v>
      </c>
      <c r="F13425" t="s">
        <v>34</v>
      </c>
      <c r="G13425">
        <v>1</v>
      </c>
      <c r="H13425">
        <v>13.6</v>
      </c>
      <c r="I13425" t="s">
        <v>329</v>
      </c>
      <c r="J13425" t="s">
        <v>36</v>
      </c>
      <c r="K13425">
        <v>1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 t="s">
        <v>83</v>
      </c>
      <c r="R13425" t="s">
        <v>83</v>
      </c>
      <c r="S13425" t="s">
        <v>83</v>
      </c>
      <c r="T13425" t="str">
        <f>_xlfn.XLOOKUP(A13425,MI_Match_Analysis!$A$2:$A$8,MI_Match_Analysis!$F$2:$F$8,"Not Found")</f>
        <v>Not Found</v>
      </c>
    </row>
    <row r="13426" spans="1:20" hidden="1" x14ac:dyDescent="0.3">
      <c r="A13426">
        <v>58</v>
      </c>
      <c r="B13426" s="1">
        <v>46156</v>
      </c>
      <c r="C13426" t="s">
        <v>162</v>
      </c>
      <c r="D13426" t="s">
        <v>322</v>
      </c>
      <c r="E13426" t="s">
        <v>47</v>
      </c>
      <c r="F13426" t="s">
        <v>34</v>
      </c>
      <c r="G13426">
        <v>1</v>
      </c>
      <c r="H13426">
        <v>14.1</v>
      </c>
      <c r="I13426" t="s">
        <v>329</v>
      </c>
      <c r="J13426" t="s">
        <v>246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 t="s">
        <v>83</v>
      </c>
      <c r="R13426" t="s">
        <v>83</v>
      </c>
      <c r="S13426" t="s">
        <v>83</v>
      </c>
      <c r="T13426" t="str">
        <f>_xlfn.XLOOKUP(A13426,MI_Match_Analysis!$A$2:$A$8,MI_Match_Analysis!$F$2:$F$8,"Not Found")</f>
        <v>Not Found</v>
      </c>
    </row>
    <row r="13427" spans="1:20" hidden="1" x14ac:dyDescent="0.3">
      <c r="A13427">
        <v>58</v>
      </c>
      <c r="B13427" s="1">
        <v>46156</v>
      </c>
      <c r="C13427" t="s">
        <v>162</v>
      </c>
      <c r="D13427" t="s">
        <v>322</v>
      </c>
      <c r="E13427" t="s">
        <v>47</v>
      </c>
      <c r="F13427" t="s">
        <v>34</v>
      </c>
      <c r="G13427">
        <v>1</v>
      </c>
      <c r="H13427">
        <v>14.2</v>
      </c>
      <c r="I13427" t="s">
        <v>329</v>
      </c>
      <c r="J13427" t="s">
        <v>246</v>
      </c>
      <c r="K13427">
        <v>6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 t="s">
        <v>83</v>
      </c>
      <c r="R13427" t="s">
        <v>83</v>
      </c>
      <c r="S13427" t="s">
        <v>83</v>
      </c>
      <c r="T13427" t="str">
        <f>_xlfn.XLOOKUP(A13427,MI_Match_Analysis!$A$2:$A$8,MI_Match_Analysis!$F$2:$F$8,"Not Found")</f>
        <v>Not Found</v>
      </c>
    </row>
    <row r="13428" spans="1:20" hidden="1" x14ac:dyDescent="0.3">
      <c r="A13428">
        <v>58</v>
      </c>
      <c r="B13428" s="1">
        <v>46156</v>
      </c>
      <c r="C13428" t="s">
        <v>162</v>
      </c>
      <c r="D13428" t="s">
        <v>322</v>
      </c>
      <c r="E13428" t="s">
        <v>47</v>
      </c>
      <c r="F13428" t="s">
        <v>34</v>
      </c>
      <c r="G13428">
        <v>1</v>
      </c>
      <c r="H13428">
        <v>14.3</v>
      </c>
      <c r="I13428" t="s">
        <v>329</v>
      </c>
      <c r="J13428" t="s">
        <v>246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 t="s">
        <v>83</v>
      </c>
      <c r="R13428" t="s">
        <v>83</v>
      </c>
      <c r="S13428" t="s">
        <v>83</v>
      </c>
      <c r="T13428" t="str">
        <f>_xlfn.XLOOKUP(A13428,MI_Match_Analysis!$A$2:$A$8,MI_Match_Analysis!$F$2:$F$8,"Not Found")</f>
        <v>Not Found</v>
      </c>
    </row>
    <row r="13429" spans="1:20" hidden="1" x14ac:dyDescent="0.3">
      <c r="A13429">
        <v>58</v>
      </c>
      <c r="B13429" s="1">
        <v>46156</v>
      </c>
      <c r="C13429" t="s">
        <v>162</v>
      </c>
      <c r="D13429" t="s">
        <v>322</v>
      </c>
      <c r="E13429" t="s">
        <v>47</v>
      </c>
      <c r="F13429" t="s">
        <v>34</v>
      </c>
      <c r="G13429">
        <v>1</v>
      </c>
      <c r="H13429">
        <v>14.4</v>
      </c>
      <c r="I13429" t="s">
        <v>225</v>
      </c>
      <c r="J13429" t="s">
        <v>246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 t="s">
        <v>205</v>
      </c>
      <c r="R13429" t="s">
        <v>225</v>
      </c>
      <c r="S13429" t="s">
        <v>83</v>
      </c>
      <c r="T13429" t="str">
        <f>_xlfn.XLOOKUP(A13429,MI_Match_Analysis!$A$2:$A$8,MI_Match_Analysis!$F$2:$F$8,"Not Found")</f>
        <v>Not Found</v>
      </c>
    </row>
    <row r="13430" spans="1:20" hidden="1" x14ac:dyDescent="0.3">
      <c r="A13430">
        <v>58</v>
      </c>
      <c r="B13430" s="1">
        <v>46156</v>
      </c>
      <c r="C13430" t="s">
        <v>162</v>
      </c>
      <c r="D13430" t="s">
        <v>322</v>
      </c>
      <c r="E13430" t="s">
        <v>47</v>
      </c>
      <c r="F13430" t="s">
        <v>34</v>
      </c>
      <c r="G13430">
        <v>1</v>
      </c>
      <c r="H13430">
        <v>14.5</v>
      </c>
      <c r="I13430" t="s">
        <v>215</v>
      </c>
      <c r="J13430" t="s">
        <v>246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 t="s">
        <v>83</v>
      </c>
      <c r="R13430" t="s">
        <v>83</v>
      </c>
      <c r="S13430" t="s">
        <v>83</v>
      </c>
      <c r="T13430" t="str">
        <f>_xlfn.XLOOKUP(A13430,MI_Match_Analysis!$A$2:$A$8,MI_Match_Analysis!$F$2:$F$8,"Not Found")</f>
        <v>Not Found</v>
      </c>
    </row>
    <row r="13431" spans="1:20" hidden="1" x14ac:dyDescent="0.3">
      <c r="A13431">
        <v>58</v>
      </c>
      <c r="B13431" s="1">
        <v>46156</v>
      </c>
      <c r="C13431" t="s">
        <v>162</v>
      </c>
      <c r="D13431" t="s">
        <v>322</v>
      </c>
      <c r="E13431" t="s">
        <v>47</v>
      </c>
      <c r="F13431" t="s">
        <v>34</v>
      </c>
      <c r="G13431">
        <v>1</v>
      </c>
      <c r="H13431">
        <v>14.6</v>
      </c>
      <c r="I13431" t="s">
        <v>215</v>
      </c>
      <c r="J13431" t="s">
        <v>246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 t="s">
        <v>83</v>
      </c>
      <c r="R13431" t="s">
        <v>83</v>
      </c>
      <c r="S13431" t="s">
        <v>83</v>
      </c>
      <c r="T13431" t="str">
        <f>_xlfn.XLOOKUP(A13431,MI_Match_Analysis!$A$2:$A$8,MI_Match_Analysis!$F$2:$F$8,"Not Found")</f>
        <v>Not Found</v>
      </c>
    </row>
    <row r="13432" spans="1:20" hidden="1" x14ac:dyDescent="0.3">
      <c r="A13432">
        <v>58</v>
      </c>
      <c r="B13432" s="1">
        <v>46156</v>
      </c>
      <c r="C13432" t="s">
        <v>162</v>
      </c>
      <c r="D13432" t="s">
        <v>322</v>
      </c>
      <c r="E13432" t="s">
        <v>47</v>
      </c>
      <c r="F13432" t="s">
        <v>34</v>
      </c>
      <c r="G13432">
        <v>1</v>
      </c>
      <c r="H13432">
        <v>15.1</v>
      </c>
      <c r="I13432" t="s">
        <v>329</v>
      </c>
      <c r="J13432" t="s">
        <v>184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 t="s">
        <v>83</v>
      </c>
      <c r="R13432" t="s">
        <v>83</v>
      </c>
      <c r="S13432" t="s">
        <v>83</v>
      </c>
      <c r="T13432" t="str">
        <f>_xlfn.XLOOKUP(A13432,MI_Match_Analysis!$A$2:$A$8,MI_Match_Analysis!$F$2:$F$8,"Not Found")</f>
        <v>Not Found</v>
      </c>
    </row>
    <row r="13433" spans="1:20" hidden="1" x14ac:dyDescent="0.3">
      <c r="A13433">
        <v>58</v>
      </c>
      <c r="B13433" s="1">
        <v>46156</v>
      </c>
      <c r="C13433" t="s">
        <v>162</v>
      </c>
      <c r="D13433" t="s">
        <v>322</v>
      </c>
      <c r="E13433" t="s">
        <v>47</v>
      </c>
      <c r="F13433" t="s">
        <v>34</v>
      </c>
      <c r="G13433">
        <v>1</v>
      </c>
      <c r="H13433">
        <v>15.2</v>
      </c>
      <c r="I13433" t="s">
        <v>215</v>
      </c>
      <c r="J13433" t="s">
        <v>184</v>
      </c>
      <c r="K13433">
        <v>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 t="s">
        <v>83</v>
      </c>
      <c r="R13433" t="s">
        <v>83</v>
      </c>
      <c r="S13433" t="s">
        <v>83</v>
      </c>
      <c r="T13433" t="str">
        <f>_xlfn.XLOOKUP(A13433,MI_Match_Analysis!$A$2:$A$8,MI_Match_Analysis!$F$2:$F$8,"Not Found")</f>
        <v>Not Found</v>
      </c>
    </row>
    <row r="13434" spans="1:20" hidden="1" x14ac:dyDescent="0.3">
      <c r="A13434">
        <v>58</v>
      </c>
      <c r="B13434" s="1">
        <v>46156</v>
      </c>
      <c r="C13434" t="s">
        <v>162</v>
      </c>
      <c r="D13434" t="s">
        <v>322</v>
      </c>
      <c r="E13434" t="s">
        <v>47</v>
      </c>
      <c r="F13434" t="s">
        <v>34</v>
      </c>
      <c r="G13434">
        <v>1</v>
      </c>
      <c r="H13434">
        <v>15.3</v>
      </c>
      <c r="I13434" t="s">
        <v>329</v>
      </c>
      <c r="J13434" t="s">
        <v>184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 t="s">
        <v>83</v>
      </c>
      <c r="R13434" t="s">
        <v>83</v>
      </c>
      <c r="S13434" t="s">
        <v>83</v>
      </c>
      <c r="T13434" t="str">
        <f>_xlfn.XLOOKUP(A13434,MI_Match_Analysis!$A$2:$A$8,MI_Match_Analysis!$F$2:$F$8,"Not Found")</f>
        <v>Not Found</v>
      </c>
    </row>
    <row r="13435" spans="1:20" hidden="1" x14ac:dyDescent="0.3">
      <c r="A13435">
        <v>58</v>
      </c>
      <c r="B13435" s="1">
        <v>46156</v>
      </c>
      <c r="C13435" t="s">
        <v>162</v>
      </c>
      <c r="D13435" t="s">
        <v>322</v>
      </c>
      <c r="E13435" t="s">
        <v>47</v>
      </c>
      <c r="F13435" t="s">
        <v>34</v>
      </c>
      <c r="G13435">
        <v>1</v>
      </c>
      <c r="H13435">
        <v>15.4</v>
      </c>
      <c r="I13435" t="s">
        <v>329</v>
      </c>
      <c r="J13435" t="s">
        <v>184</v>
      </c>
      <c r="K13435">
        <v>0</v>
      </c>
      <c r="L13435">
        <v>1</v>
      </c>
      <c r="M13435">
        <v>1</v>
      </c>
      <c r="N13435">
        <v>0</v>
      </c>
      <c r="O13435">
        <v>0</v>
      </c>
      <c r="P13435">
        <v>0</v>
      </c>
      <c r="Q13435" t="s">
        <v>83</v>
      </c>
      <c r="R13435" t="s">
        <v>83</v>
      </c>
      <c r="S13435" t="s">
        <v>83</v>
      </c>
      <c r="T13435" t="str">
        <f>_xlfn.XLOOKUP(A13435,MI_Match_Analysis!$A$2:$A$8,MI_Match_Analysis!$F$2:$F$8,"Not Found")</f>
        <v>Not Found</v>
      </c>
    </row>
    <row r="13436" spans="1:20" hidden="1" x14ac:dyDescent="0.3">
      <c r="A13436">
        <v>58</v>
      </c>
      <c r="B13436" s="1">
        <v>46156</v>
      </c>
      <c r="C13436" t="s">
        <v>162</v>
      </c>
      <c r="D13436" t="s">
        <v>322</v>
      </c>
      <c r="E13436" t="s">
        <v>47</v>
      </c>
      <c r="F13436" t="s">
        <v>34</v>
      </c>
      <c r="G13436">
        <v>1</v>
      </c>
      <c r="H13436">
        <v>15.4</v>
      </c>
      <c r="I13436" t="s">
        <v>329</v>
      </c>
      <c r="J13436" t="s">
        <v>184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 t="s">
        <v>83</v>
      </c>
      <c r="R13436" t="s">
        <v>83</v>
      </c>
      <c r="S13436" t="s">
        <v>83</v>
      </c>
      <c r="T13436" t="str">
        <f>_xlfn.XLOOKUP(A13436,MI_Match_Analysis!$A$2:$A$8,MI_Match_Analysis!$F$2:$F$8,"Not Found")</f>
        <v>Not Found</v>
      </c>
    </row>
    <row r="13437" spans="1:20" hidden="1" x14ac:dyDescent="0.3">
      <c r="A13437">
        <v>58</v>
      </c>
      <c r="B13437" s="1">
        <v>46156</v>
      </c>
      <c r="C13437" t="s">
        <v>162</v>
      </c>
      <c r="D13437" t="s">
        <v>322</v>
      </c>
      <c r="E13437" t="s">
        <v>47</v>
      </c>
      <c r="F13437" t="s">
        <v>34</v>
      </c>
      <c r="G13437">
        <v>1</v>
      </c>
      <c r="H13437">
        <v>15.5</v>
      </c>
      <c r="I13437" t="s">
        <v>215</v>
      </c>
      <c r="J13437" t="s">
        <v>184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 t="s">
        <v>83</v>
      </c>
      <c r="R13437" t="s">
        <v>83</v>
      </c>
      <c r="S13437" t="s">
        <v>83</v>
      </c>
      <c r="T13437" t="str">
        <f>_xlfn.XLOOKUP(A13437,MI_Match_Analysis!$A$2:$A$8,MI_Match_Analysis!$F$2:$F$8,"Not Found")</f>
        <v>Not Found</v>
      </c>
    </row>
    <row r="13438" spans="1:20" hidden="1" x14ac:dyDescent="0.3">
      <c r="A13438">
        <v>58</v>
      </c>
      <c r="B13438" s="1">
        <v>46156</v>
      </c>
      <c r="C13438" t="s">
        <v>162</v>
      </c>
      <c r="D13438" t="s">
        <v>322</v>
      </c>
      <c r="E13438" t="s">
        <v>47</v>
      </c>
      <c r="F13438" t="s">
        <v>34</v>
      </c>
      <c r="G13438">
        <v>1</v>
      </c>
      <c r="H13438">
        <v>15.6</v>
      </c>
      <c r="I13438" t="s">
        <v>215</v>
      </c>
      <c r="J13438" t="s">
        <v>184</v>
      </c>
      <c r="K13438">
        <v>1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 t="s">
        <v>83</v>
      </c>
      <c r="R13438" t="s">
        <v>83</v>
      </c>
      <c r="S13438" t="s">
        <v>83</v>
      </c>
      <c r="T13438" t="str">
        <f>_xlfn.XLOOKUP(A13438,MI_Match_Analysis!$A$2:$A$8,MI_Match_Analysis!$F$2:$F$8,"Not Found")</f>
        <v>Not Found</v>
      </c>
    </row>
    <row r="13439" spans="1:20" hidden="1" x14ac:dyDescent="0.3">
      <c r="A13439">
        <v>58</v>
      </c>
      <c r="B13439" s="1">
        <v>46156</v>
      </c>
      <c r="C13439" t="s">
        <v>162</v>
      </c>
      <c r="D13439" t="s">
        <v>322</v>
      </c>
      <c r="E13439" t="s">
        <v>47</v>
      </c>
      <c r="F13439" t="s">
        <v>34</v>
      </c>
      <c r="G13439">
        <v>1</v>
      </c>
      <c r="H13439">
        <v>16.100000000000001</v>
      </c>
      <c r="I13439" t="s">
        <v>215</v>
      </c>
      <c r="J13439" t="s">
        <v>36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 t="s">
        <v>83</v>
      </c>
      <c r="R13439" t="s">
        <v>83</v>
      </c>
      <c r="S13439" t="s">
        <v>83</v>
      </c>
      <c r="T13439" t="str">
        <f>_xlfn.XLOOKUP(A13439,MI_Match_Analysis!$A$2:$A$8,MI_Match_Analysis!$F$2:$F$8,"Not Found")</f>
        <v>Not Found</v>
      </c>
    </row>
    <row r="13440" spans="1:20" hidden="1" x14ac:dyDescent="0.3">
      <c r="A13440">
        <v>58</v>
      </c>
      <c r="B13440" s="1">
        <v>46156</v>
      </c>
      <c r="C13440" t="s">
        <v>162</v>
      </c>
      <c r="D13440" t="s">
        <v>322</v>
      </c>
      <c r="E13440" t="s">
        <v>47</v>
      </c>
      <c r="F13440" t="s">
        <v>34</v>
      </c>
      <c r="G13440">
        <v>1</v>
      </c>
      <c r="H13440">
        <v>16.2</v>
      </c>
      <c r="I13440" t="s">
        <v>215</v>
      </c>
      <c r="J13440" t="s">
        <v>36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 t="s">
        <v>167</v>
      </c>
      <c r="R13440" t="s">
        <v>215</v>
      </c>
      <c r="S13440" t="s">
        <v>83</v>
      </c>
      <c r="T13440" t="str">
        <f>_xlfn.XLOOKUP(A13440,MI_Match_Analysis!$A$2:$A$8,MI_Match_Analysis!$F$2:$F$8,"Not Found")</f>
        <v>Not Found</v>
      </c>
    </row>
    <row r="13441" spans="1:20" hidden="1" x14ac:dyDescent="0.3">
      <c r="A13441">
        <v>58</v>
      </c>
      <c r="B13441" s="1">
        <v>46156</v>
      </c>
      <c r="C13441" t="s">
        <v>162</v>
      </c>
      <c r="D13441" t="s">
        <v>322</v>
      </c>
      <c r="E13441" t="s">
        <v>47</v>
      </c>
      <c r="F13441" t="s">
        <v>34</v>
      </c>
      <c r="G13441">
        <v>1</v>
      </c>
      <c r="H13441">
        <v>16.3</v>
      </c>
      <c r="I13441" t="s">
        <v>330</v>
      </c>
      <c r="J13441" t="s">
        <v>36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 t="s">
        <v>83</v>
      </c>
      <c r="R13441" t="s">
        <v>83</v>
      </c>
      <c r="S13441" t="s">
        <v>83</v>
      </c>
      <c r="T13441" t="str">
        <f>_xlfn.XLOOKUP(A13441,MI_Match_Analysis!$A$2:$A$8,MI_Match_Analysis!$F$2:$F$8,"Not Found")</f>
        <v>Not Found</v>
      </c>
    </row>
    <row r="13442" spans="1:20" hidden="1" x14ac:dyDescent="0.3">
      <c r="A13442">
        <v>58</v>
      </c>
      <c r="B13442" s="1">
        <v>46156</v>
      </c>
      <c r="C13442" t="s">
        <v>162</v>
      </c>
      <c r="D13442" t="s">
        <v>322</v>
      </c>
      <c r="E13442" t="s">
        <v>47</v>
      </c>
      <c r="F13442" t="s">
        <v>34</v>
      </c>
      <c r="G13442">
        <v>1</v>
      </c>
      <c r="H13442">
        <v>16.399999999999999</v>
      </c>
      <c r="I13442" t="s">
        <v>330</v>
      </c>
      <c r="J13442" t="s">
        <v>36</v>
      </c>
      <c r="K13442">
        <v>1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 t="s">
        <v>83</v>
      </c>
      <c r="R13442" t="s">
        <v>83</v>
      </c>
      <c r="S13442" t="s">
        <v>83</v>
      </c>
      <c r="T13442" t="str">
        <f>_xlfn.XLOOKUP(A13442,MI_Match_Analysis!$A$2:$A$8,MI_Match_Analysis!$F$2:$F$8,"Not Found")</f>
        <v>Not Found</v>
      </c>
    </row>
    <row r="13443" spans="1:20" hidden="1" x14ac:dyDescent="0.3">
      <c r="A13443">
        <v>58</v>
      </c>
      <c r="B13443" s="1">
        <v>46156</v>
      </c>
      <c r="C13443" t="s">
        <v>162</v>
      </c>
      <c r="D13443" t="s">
        <v>322</v>
      </c>
      <c r="E13443" t="s">
        <v>47</v>
      </c>
      <c r="F13443" t="s">
        <v>34</v>
      </c>
      <c r="G13443">
        <v>1</v>
      </c>
      <c r="H13443">
        <v>16.5</v>
      </c>
      <c r="I13443" t="s">
        <v>329</v>
      </c>
      <c r="J13443" t="s">
        <v>36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 t="s">
        <v>83</v>
      </c>
      <c r="R13443" t="s">
        <v>83</v>
      </c>
      <c r="S13443" t="s">
        <v>83</v>
      </c>
      <c r="T13443" t="str">
        <f>_xlfn.XLOOKUP(A13443,MI_Match_Analysis!$A$2:$A$8,MI_Match_Analysis!$F$2:$F$8,"Not Found")</f>
        <v>Not Found</v>
      </c>
    </row>
    <row r="13444" spans="1:20" hidden="1" x14ac:dyDescent="0.3">
      <c r="A13444">
        <v>58</v>
      </c>
      <c r="B13444" s="1">
        <v>46156</v>
      </c>
      <c r="C13444" t="s">
        <v>162</v>
      </c>
      <c r="D13444" t="s">
        <v>322</v>
      </c>
      <c r="E13444" t="s">
        <v>47</v>
      </c>
      <c r="F13444" t="s">
        <v>34</v>
      </c>
      <c r="G13444">
        <v>1</v>
      </c>
      <c r="H13444">
        <v>16.600000000000001</v>
      </c>
      <c r="I13444" t="s">
        <v>329</v>
      </c>
      <c r="J13444" t="s">
        <v>36</v>
      </c>
      <c r="K13444">
        <v>6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 t="s">
        <v>83</v>
      </c>
      <c r="R13444" t="s">
        <v>83</v>
      </c>
      <c r="S13444" t="s">
        <v>83</v>
      </c>
      <c r="T13444" t="str">
        <f>_xlfn.XLOOKUP(A13444,MI_Match_Analysis!$A$2:$A$8,MI_Match_Analysis!$F$2:$F$8,"Not Found")</f>
        <v>Not Found</v>
      </c>
    </row>
    <row r="13445" spans="1:20" hidden="1" x14ac:dyDescent="0.3">
      <c r="A13445">
        <v>58</v>
      </c>
      <c r="B13445" s="1">
        <v>46156</v>
      </c>
      <c r="C13445" t="s">
        <v>162</v>
      </c>
      <c r="D13445" t="s">
        <v>322</v>
      </c>
      <c r="E13445" t="s">
        <v>47</v>
      </c>
      <c r="F13445" t="s">
        <v>34</v>
      </c>
      <c r="G13445">
        <v>1</v>
      </c>
      <c r="H13445">
        <v>17.100000000000001</v>
      </c>
      <c r="I13445" t="s">
        <v>330</v>
      </c>
      <c r="J13445" t="s">
        <v>247</v>
      </c>
      <c r="K13445">
        <v>1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 t="s">
        <v>83</v>
      </c>
      <c r="R13445" t="s">
        <v>83</v>
      </c>
      <c r="S13445" t="s">
        <v>83</v>
      </c>
      <c r="T13445" t="str">
        <f>_xlfn.XLOOKUP(A13445,MI_Match_Analysis!$A$2:$A$8,MI_Match_Analysis!$F$2:$F$8,"Not Found")</f>
        <v>Not Found</v>
      </c>
    </row>
    <row r="13446" spans="1:20" hidden="1" x14ac:dyDescent="0.3">
      <c r="A13446">
        <v>58</v>
      </c>
      <c r="B13446" s="1">
        <v>46156</v>
      </c>
      <c r="C13446" t="s">
        <v>162</v>
      </c>
      <c r="D13446" t="s">
        <v>322</v>
      </c>
      <c r="E13446" t="s">
        <v>47</v>
      </c>
      <c r="F13446" t="s">
        <v>34</v>
      </c>
      <c r="G13446">
        <v>1</v>
      </c>
      <c r="H13446">
        <v>17.2</v>
      </c>
      <c r="I13446" t="s">
        <v>329</v>
      </c>
      <c r="J13446" t="s">
        <v>247</v>
      </c>
      <c r="K13446">
        <v>2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 t="s">
        <v>83</v>
      </c>
      <c r="R13446" t="s">
        <v>83</v>
      </c>
      <c r="S13446" t="s">
        <v>83</v>
      </c>
      <c r="T13446" t="str">
        <f>_xlfn.XLOOKUP(A13446,MI_Match_Analysis!$A$2:$A$8,MI_Match_Analysis!$F$2:$F$8,"Not Found")</f>
        <v>Not Found</v>
      </c>
    </row>
    <row r="13447" spans="1:20" hidden="1" x14ac:dyDescent="0.3">
      <c r="A13447">
        <v>58</v>
      </c>
      <c r="B13447" s="1">
        <v>46156</v>
      </c>
      <c r="C13447" t="s">
        <v>162</v>
      </c>
      <c r="D13447" t="s">
        <v>322</v>
      </c>
      <c r="E13447" t="s">
        <v>47</v>
      </c>
      <c r="F13447" t="s">
        <v>34</v>
      </c>
      <c r="G13447">
        <v>1</v>
      </c>
      <c r="H13447">
        <v>17.3</v>
      </c>
      <c r="I13447" t="s">
        <v>329</v>
      </c>
      <c r="J13447" t="s">
        <v>247</v>
      </c>
      <c r="K13447">
        <v>4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 t="s">
        <v>83</v>
      </c>
      <c r="R13447" t="s">
        <v>83</v>
      </c>
      <c r="S13447" t="s">
        <v>83</v>
      </c>
      <c r="T13447" t="str">
        <f>_xlfn.XLOOKUP(A13447,MI_Match_Analysis!$A$2:$A$8,MI_Match_Analysis!$F$2:$F$8,"Not Found")</f>
        <v>Not Found</v>
      </c>
    </row>
    <row r="13448" spans="1:20" hidden="1" x14ac:dyDescent="0.3">
      <c r="A13448">
        <v>58</v>
      </c>
      <c r="B13448" s="1">
        <v>46156</v>
      </c>
      <c r="C13448" t="s">
        <v>162</v>
      </c>
      <c r="D13448" t="s">
        <v>322</v>
      </c>
      <c r="E13448" t="s">
        <v>47</v>
      </c>
      <c r="F13448" t="s">
        <v>34</v>
      </c>
      <c r="G13448">
        <v>1</v>
      </c>
      <c r="H13448">
        <v>17.399999999999999</v>
      </c>
      <c r="I13448" t="s">
        <v>329</v>
      </c>
      <c r="J13448" t="s">
        <v>247</v>
      </c>
      <c r="K13448">
        <v>6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 t="s">
        <v>83</v>
      </c>
      <c r="R13448" t="s">
        <v>83</v>
      </c>
      <c r="S13448" t="s">
        <v>83</v>
      </c>
      <c r="T13448" t="str">
        <f>_xlfn.XLOOKUP(A13448,MI_Match_Analysis!$A$2:$A$8,MI_Match_Analysis!$F$2:$F$8,"Not Found")</f>
        <v>Not Found</v>
      </c>
    </row>
    <row r="13449" spans="1:20" hidden="1" x14ac:dyDescent="0.3">
      <c r="A13449">
        <v>58</v>
      </c>
      <c r="B13449" s="1">
        <v>46156</v>
      </c>
      <c r="C13449" t="s">
        <v>162</v>
      </c>
      <c r="D13449" t="s">
        <v>322</v>
      </c>
      <c r="E13449" t="s">
        <v>47</v>
      </c>
      <c r="F13449" t="s">
        <v>34</v>
      </c>
      <c r="G13449">
        <v>1</v>
      </c>
      <c r="H13449">
        <v>17.5</v>
      </c>
      <c r="I13449" t="s">
        <v>329</v>
      </c>
      <c r="J13449" t="s">
        <v>247</v>
      </c>
      <c r="K13449">
        <v>6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 t="s">
        <v>83</v>
      </c>
      <c r="R13449" t="s">
        <v>83</v>
      </c>
      <c r="S13449" t="s">
        <v>83</v>
      </c>
      <c r="T13449" t="str">
        <f>_xlfn.XLOOKUP(A13449,MI_Match_Analysis!$A$2:$A$8,MI_Match_Analysis!$F$2:$F$8,"Not Found")</f>
        <v>Not Found</v>
      </c>
    </row>
    <row r="13450" spans="1:20" hidden="1" x14ac:dyDescent="0.3">
      <c r="A13450">
        <v>58</v>
      </c>
      <c r="B13450" s="1">
        <v>46156</v>
      </c>
      <c r="C13450" t="s">
        <v>162</v>
      </c>
      <c r="D13450" t="s">
        <v>322</v>
      </c>
      <c r="E13450" t="s">
        <v>47</v>
      </c>
      <c r="F13450" t="s">
        <v>34</v>
      </c>
      <c r="G13450">
        <v>1</v>
      </c>
      <c r="H13450">
        <v>17.600000000000001</v>
      </c>
      <c r="I13450" t="s">
        <v>329</v>
      </c>
      <c r="J13450" t="s">
        <v>247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 t="s">
        <v>165</v>
      </c>
      <c r="R13450" t="s">
        <v>329</v>
      </c>
      <c r="S13450" t="s">
        <v>305</v>
      </c>
      <c r="T13450" t="str">
        <f>_xlfn.XLOOKUP(A13450,MI_Match_Analysis!$A$2:$A$8,MI_Match_Analysis!$F$2:$F$8,"Not Found")</f>
        <v>Not Found</v>
      </c>
    </row>
    <row r="13451" spans="1:20" hidden="1" x14ac:dyDescent="0.3">
      <c r="A13451">
        <v>58</v>
      </c>
      <c r="B13451" s="1">
        <v>46156</v>
      </c>
      <c r="C13451" t="s">
        <v>162</v>
      </c>
      <c r="D13451" t="s">
        <v>322</v>
      </c>
      <c r="E13451" t="s">
        <v>47</v>
      </c>
      <c r="F13451" t="s">
        <v>34</v>
      </c>
      <c r="G13451">
        <v>1</v>
      </c>
      <c r="H13451">
        <v>18.100000000000001</v>
      </c>
      <c r="I13451" t="s">
        <v>330</v>
      </c>
      <c r="J13451" t="s">
        <v>246</v>
      </c>
      <c r="K13451">
        <v>4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 t="s">
        <v>83</v>
      </c>
      <c r="R13451" t="s">
        <v>83</v>
      </c>
      <c r="S13451" t="s">
        <v>83</v>
      </c>
      <c r="T13451" t="str">
        <f>_xlfn.XLOOKUP(A13451,MI_Match_Analysis!$A$2:$A$8,MI_Match_Analysis!$F$2:$F$8,"Not Found")</f>
        <v>Not Found</v>
      </c>
    </row>
    <row r="13452" spans="1:20" hidden="1" x14ac:dyDescent="0.3">
      <c r="A13452">
        <v>58</v>
      </c>
      <c r="B13452" s="1">
        <v>46156</v>
      </c>
      <c r="C13452" t="s">
        <v>162</v>
      </c>
      <c r="D13452" t="s">
        <v>322</v>
      </c>
      <c r="E13452" t="s">
        <v>47</v>
      </c>
      <c r="F13452" t="s">
        <v>34</v>
      </c>
      <c r="G13452">
        <v>1</v>
      </c>
      <c r="H13452">
        <v>18.2</v>
      </c>
      <c r="I13452" t="s">
        <v>330</v>
      </c>
      <c r="J13452" t="s">
        <v>246</v>
      </c>
      <c r="K13452">
        <v>6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 t="s">
        <v>83</v>
      </c>
      <c r="R13452" t="s">
        <v>83</v>
      </c>
      <c r="S13452" t="s">
        <v>83</v>
      </c>
      <c r="T13452" t="str">
        <f>_xlfn.XLOOKUP(A13452,MI_Match_Analysis!$A$2:$A$8,MI_Match_Analysis!$F$2:$F$8,"Not Found")</f>
        <v>Not Found</v>
      </c>
    </row>
    <row r="13453" spans="1:20" hidden="1" x14ac:dyDescent="0.3">
      <c r="A13453">
        <v>58</v>
      </c>
      <c r="B13453" s="1">
        <v>46156</v>
      </c>
      <c r="C13453" t="s">
        <v>162</v>
      </c>
      <c r="D13453" t="s">
        <v>322</v>
      </c>
      <c r="E13453" t="s">
        <v>47</v>
      </c>
      <c r="F13453" t="s">
        <v>34</v>
      </c>
      <c r="G13453">
        <v>1</v>
      </c>
      <c r="H13453">
        <v>18.3</v>
      </c>
      <c r="I13453" t="s">
        <v>330</v>
      </c>
      <c r="J13453" t="s">
        <v>246</v>
      </c>
      <c r="K13453">
        <v>1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 t="s">
        <v>83</v>
      </c>
      <c r="R13453" t="s">
        <v>83</v>
      </c>
      <c r="S13453" t="s">
        <v>83</v>
      </c>
      <c r="T13453" t="str">
        <f>_xlfn.XLOOKUP(A13453,MI_Match_Analysis!$A$2:$A$8,MI_Match_Analysis!$F$2:$F$8,"Not Found")</f>
        <v>Not Found</v>
      </c>
    </row>
    <row r="13454" spans="1:20" hidden="1" x14ac:dyDescent="0.3">
      <c r="A13454">
        <v>58</v>
      </c>
      <c r="B13454" s="1">
        <v>46156</v>
      </c>
      <c r="C13454" t="s">
        <v>162</v>
      </c>
      <c r="D13454" t="s">
        <v>322</v>
      </c>
      <c r="E13454" t="s">
        <v>47</v>
      </c>
      <c r="F13454" t="s">
        <v>34</v>
      </c>
      <c r="G13454">
        <v>1</v>
      </c>
      <c r="H13454">
        <v>18.399999999999999</v>
      </c>
      <c r="I13454" t="s">
        <v>214</v>
      </c>
      <c r="J13454" t="s">
        <v>246</v>
      </c>
      <c r="K13454">
        <v>4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 t="s">
        <v>83</v>
      </c>
      <c r="R13454" t="s">
        <v>83</v>
      </c>
      <c r="S13454" t="s">
        <v>83</v>
      </c>
      <c r="T13454" t="str">
        <f>_xlfn.XLOOKUP(A13454,MI_Match_Analysis!$A$2:$A$8,MI_Match_Analysis!$F$2:$F$8,"Not Found")</f>
        <v>Not Found</v>
      </c>
    </row>
    <row r="13455" spans="1:20" hidden="1" x14ac:dyDescent="0.3">
      <c r="A13455">
        <v>58</v>
      </c>
      <c r="B13455" s="1">
        <v>46156</v>
      </c>
      <c r="C13455" t="s">
        <v>162</v>
      </c>
      <c r="D13455" t="s">
        <v>322</v>
      </c>
      <c r="E13455" t="s">
        <v>47</v>
      </c>
      <c r="F13455" t="s">
        <v>34</v>
      </c>
      <c r="G13455">
        <v>1</v>
      </c>
      <c r="H13455">
        <v>18.5</v>
      </c>
      <c r="I13455" t="s">
        <v>214</v>
      </c>
      <c r="J13455" t="s">
        <v>246</v>
      </c>
      <c r="K13455">
        <v>6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 t="s">
        <v>83</v>
      </c>
      <c r="R13455" t="s">
        <v>83</v>
      </c>
      <c r="S13455" t="s">
        <v>83</v>
      </c>
      <c r="T13455" t="str">
        <f>_xlfn.XLOOKUP(A13455,MI_Match_Analysis!$A$2:$A$8,MI_Match_Analysis!$F$2:$F$8,"Not Found")</f>
        <v>Not Found</v>
      </c>
    </row>
    <row r="13456" spans="1:20" hidden="1" x14ac:dyDescent="0.3">
      <c r="A13456">
        <v>58</v>
      </c>
      <c r="B13456" s="1">
        <v>46156</v>
      </c>
      <c r="C13456" t="s">
        <v>162</v>
      </c>
      <c r="D13456" t="s">
        <v>322</v>
      </c>
      <c r="E13456" t="s">
        <v>47</v>
      </c>
      <c r="F13456" t="s">
        <v>34</v>
      </c>
      <c r="G13456">
        <v>1</v>
      </c>
      <c r="H13456">
        <v>18.600000000000001</v>
      </c>
      <c r="I13456" t="s">
        <v>214</v>
      </c>
      <c r="J13456" t="s">
        <v>246</v>
      </c>
      <c r="K13456">
        <v>0</v>
      </c>
      <c r="L13456">
        <v>1</v>
      </c>
      <c r="M13456">
        <v>0</v>
      </c>
      <c r="N13456">
        <v>1</v>
      </c>
      <c r="O13456">
        <v>0</v>
      </c>
      <c r="P13456">
        <v>0</v>
      </c>
      <c r="Q13456" t="s">
        <v>83</v>
      </c>
      <c r="R13456" t="s">
        <v>83</v>
      </c>
      <c r="S13456" t="s">
        <v>83</v>
      </c>
      <c r="T13456" t="str">
        <f>_xlfn.XLOOKUP(A13456,MI_Match_Analysis!$A$2:$A$8,MI_Match_Analysis!$F$2:$F$8,"Not Found")</f>
        <v>Not Found</v>
      </c>
    </row>
    <row r="13457" spans="1:20" hidden="1" x14ac:dyDescent="0.3">
      <c r="A13457">
        <v>58</v>
      </c>
      <c r="B13457" s="1">
        <v>46156</v>
      </c>
      <c r="C13457" t="s">
        <v>162</v>
      </c>
      <c r="D13457" t="s">
        <v>322</v>
      </c>
      <c r="E13457" t="s">
        <v>47</v>
      </c>
      <c r="F13457" t="s">
        <v>34</v>
      </c>
      <c r="G13457">
        <v>1</v>
      </c>
      <c r="H13457">
        <v>19.100000000000001</v>
      </c>
      <c r="I13457" t="s">
        <v>214</v>
      </c>
      <c r="J13457" t="s">
        <v>184</v>
      </c>
      <c r="K13457">
        <v>4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 t="s">
        <v>83</v>
      </c>
      <c r="R13457" t="s">
        <v>83</v>
      </c>
      <c r="S13457" t="s">
        <v>83</v>
      </c>
      <c r="T13457" t="str">
        <f>_xlfn.XLOOKUP(A13457,MI_Match_Analysis!$A$2:$A$8,MI_Match_Analysis!$F$2:$F$8,"Not Found")</f>
        <v>Not Found</v>
      </c>
    </row>
    <row r="13458" spans="1:20" hidden="1" x14ac:dyDescent="0.3">
      <c r="A13458">
        <v>58</v>
      </c>
      <c r="B13458" s="1">
        <v>46156</v>
      </c>
      <c r="C13458" t="s">
        <v>162</v>
      </c>
      <c r="D13458" t="s">
        <v>322</v>
      </c>
      <c r="E13458" t="s">
        <v>47</v>
      </c>
      <c r="F13458" t="s">
        <v>34</v>
      </c>
      <c r="G13458">
        <v>1</v>
      </c>
      <c r="H13458">
        <v>19.2</v>
      </c>
      <c r="I13458" t="s">
        <v>214</v>
      </c>
      <c r="J13458" t="s">
        <v>184</v>
      </c>
      <c r="K13458">
        <v>2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 t="s">
        <v>83</v>
      </c>
      <c r="R13458" t="s">
        <v>83</v>
      </c>
      <c r="S13458" t="s">
        <v>83</v>
      </c>
      <c r="T13458" t="str">
        <f>_xlfn.XLOOKUP(A13458,MI_Match_Analysis!$A$2:$A$8,MI_Match_Analysis!$F$2:$F$8,"Not Found")</f>
        <v>Not Found</v>
      </c>
    </row>
    <row r="13459" spans="1:20" hidden="1" x14ac:dyDescent="0.3">
      <c r="A13459">
        <v>58</v>
      </c>
      <c r="B13459" s="1">
        <v>46156</v>
      </c>
      <c r="C13459" t="s">
        <v>162</v>
      </c>
      <c r="D13459" t="s">
        <v>322</v>
      </c>
      <c r="E13459" t="s">
        <v>47</v>
      </c>
      <c r="F13459" t="s">
        <v>34</v>
      </c>
      <c r="G13459">
        <v>1</v>
      </c>
      <c r="H13459">
        <v>19.3</v>
      </c>
      <c r="I13459" t="s">
        <v>214</v>
      </c>
      <c r="J13459" t="s">
        <v>184</v>
      </c>
      <c r="K13459">
        <v>2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 t="s">
        <v>83</v>
      </c>
      <c r="R13459" t="s">
        <v>83</v>
      </c>
      <c r="S13459" t="s">
        <v>83</v>
      </c>
      <c r="T13459" t="str">
        <f>_xlfn.XLOOKUP(A13459,MI_Match_Analysis!$A$2:$A$8,MI_Match_Analysis!$F$2:$F$8,"Not Found")</f>
        <v>Not Found</v>
      </c>
    </row>
    <row r="13460" spans="1:20" hidden="1" x14ac:dyDescent="0.3">
      <c r="A13460">
        <v>58</v>
      </c>
      <c r="B13460" s="1">
        <v>46156</v>
      </c>
      <c r="C13460" t="s">
        <v>162</v>
      </c>
      <c r="D13460" t="s">
        <v>322</v>
      </c>
      <c r="E13460" t="s">
        <v>47</v>
      </c>
      <c r="F13460" t="s">
        <v>34</v>
      </c>
      <c r="G13460">
        <v>1</v>
      </c>
      <c r="H13460">
        <v>19.399999999999999</v>
      </c>
      <c r="I13460" t="s">
        <v>214</v>
      </c>
      <c r="J13460" t="s">
        <v>184</v>
      </c>
      <c r="K13460">
        <v>0</v>
      </c>
      <c r="L13460">
        <v>1</v>
      </c>
      <c r="M13460">
        <v>0</v>
      </c>
      <c r="N13460">
        <v>0</v>
      </c>
      <c r="O13460">
        <v>1</v>
      </c>
      <c r="P13460">
        <v>0</v>
      </c>
      <c r="Q13460" t="s">
        <v>83</v>
      </c>
      <c r="R13460" t="s">
        <v>83</v>
      </c>
      <c r="S13460" t="s">
        <v>83</v>
      </c>
      <c r="T13460" t="str">
        <f>_xlfn.XLOOKUP(A13460,MI_Match_Analysis!$A$2:$A$8,MI_Match_Analysis!$F$2:$F$8,"Not Found")</f>
        <v>Not Found</v>
      </c>
    </row>
    <row r="13461" spans="1:20" hidden="1" x14ac:dyDescent="0.3">
      <c r="A13461">
        <v>58</v>
      </c>
      <c r="B13461" s="1">
        <v>46156</v>
      </c>
      <c r="C13461" t="s">
        <v>162</v>
      </c>
      <c r="D13461" t="s">
        <v>322</v>
      </c>
      <c r="E13461" t="s">
        <v>47</v>
      </c>
      <c r="F13461" t="s">
        <v>34</v>
      </c>
      <c r="G13461">
        <v>1</v>
      </c>
      <c r="H13461">
        <v>19.399999999999999</v>
      </c>
      <c r="I13461" t="s">
        <v>214</v>
      </c>
      <c r="J13461" t="s">
        <v>184</v>
      </c>
      <c r="K13461">
        <v>0</v>
      </c>
      <c r="L13461">
        <v>1</v>
      </c>
      <c r="M13461">
        <v>1</v>
      </c>
      <c r="N13461">
        <v>0</v>
      </c>
      <c r="O13461">
        <v>0</v>
      </c>
      <c r="P13461">
        <v>0</v>
      </c>
      <c r="Q13461" t="s">
        <v>83</v>
      </c>
      <c r="R13461" t="s">
        <v>83</v>
      </c>
      <c r="S13461" t="s">
        <v>83</v>
      </c>
      <c r="T13461" t="str">
        <f>_xlfn.XLOOKUP(A13461,MI_Match_Analysis!$A$2:$A$8,MI_Match_Analysis!$F$2:$F$8,"Not Found")</f>
        <v>Not Found</v>
      </c>
    </row>
    <row r="13462" spans="1:20" hidden="1" x14ac:dyDescent="0.3">
      <c r="A13462">
        <v>58</v>
      </c>
      <c r="B13462" s="1">
        <v>46156</v>
      </c>
      <c r="C13462" t="s">
        <v>162</v>
      </c>
      <c r="D13462" t="s">
        <v>322</v>
      </c>
      <c r="E13462" t="s">
        <v>47</v>
      </c>
      <c r="F13462" t="s">
        <v>34</v>
      </c>
      <c r="G13462">
        <v>1</v>
      </c>
      <c r="H13462">
        <v>19.5</v>
      </c>
      <c r="I13462" t="s">
        <v>330</v>
      </c>
      <c r="J13462" t="s">
        <v>184</v>
      </c>
      <c r="K13462">
        <v>2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 t="s">
        <v>83</v>
      </c>
      <c r="R13462" t="s">
        <v>83</v>
      </c>
      <c r="S13462" t="s">
        <v>83</v>
      </c>
      <c r="T13462" t="str">
        <f>_xlfn.XLOOKUP(A13462,MI_Match_Analysis!$A$2:$A$8,MI_Match_Analysis!$F$2:$F$8,"Not Found")</f>
        <v>Not Found</v>
      </c>
    </row>
    <row r="13463" spans="1:20" hidden="1" x14ac:dyDescent="0.3">
      <c r="A13463">
        <v>58</v>
      </c>
      <c r="B13463" s="1">
        <v>46156</v>
      </c>
      <c r="C13463" t="s">
        <v>162</v>
      </c>
      <c r="D13463" t="s">
        <v>322</v>
      </c>
      <c r="E13463" t="s">
        <v>47</v>
      </c>
      <c r="F13463" t="s">
        <v>34</v>
      </c>
      <c r="G13463">
        <v>1</v>
      </c>
      <c r="H13463">
        <v>19.600000000000001</v>
      </c>
      <c r="I13463" t="s">
        <v>330</v>
      </c>
      <c r="J13463" t="s">
        <v>184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 t="s">
        <v>83</v>
      </c>
      <c r="R13463" t="s">
        <v>83</v>
      </c>
      <c r="S13463" t="s">
        <v>83</v>
      </c>
      <c r="T13463" t="str">
        <f>_xlfn.XLOOKUP(A13463,MI_Match_Analysis!$A$2:$A$8,MI_Match_Analysis!$F$2:$F$8,"Not Found")</f>
        <v>Not Found</v>
      </c>
    </row>
    <row r="13464" spans="1:20" hidden="1" x14ac:dyDescent="0.3">
      <c r="A13464">
        <v>58</v>
      </c>
      <c r="B13464" s="1">
        <v>46156</v>
      </c>
      <c r="C13464" t="s">
        <v>162</v>
      </c>
      <c r="D13464" t="s">
        <v>322</v>
      </c>
      <c r="E13464" t="s">
        <v>34</v>
      </c>
      <c r="F13464" t="s">
        <v>47</v>
      </c>
      <c r="G13464">
        <v>2</v>
      </c>
      <c r="H13464">
        <v>0.1</v>
      </c>
      <c r="I13464" t="s">
        <v>190</v>
      </c>
      <c r="J13464" t="s">
        <v>114</v>
      </c>
      <c r="K13464">
        <v>1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 t="s">
        <v>83</v>
      </c>
      <c r="R13464" t="s">
        <v>83</v>
      </c>
      <c r="S13464" t="s">
        <v>83</v>
      </c>
      <c r="T13464" t="str">
        <f>_xlfn.XLOOKUP(A13464,MI_Match_Analysis!$A$2:$A$8,MI_Match_Analysis!$F$2:$F$8,"Not Found")</f>
        <v>Not Found</v>
      </c>
    </row>
    <row r="13465" spans="1:20" hidden="1" x14ac:dyDescent="0.3">
      <c r="A13465">
        <v>58</v>
      </c>
      <c r="B13465" s="1">
        <v>46156</v>
      </c>
      <c r="C13465" t="s">
        <v>162</v>
      </c>
      <c r="D13465" t="s">
        <v>322</v>
      </c>
      <c r="E13465" t="s">
        <v>34</v>
      </c>
      <c r="F13465" t="s">
        <v>47</v>
      </c>
      <c r="G13465">
        <v>2</v>
      </c>
      <c r="H13465">
        <v>0.2</v>
      </c>
      <c r="I13465" t="s">
        <v>37</v>
      </c>
      <c r="J13465" t="s">
        <v>114</v>
      </c>
      <c r="K13465">
        <v>1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 t="s">
        <v>83</v>
      </c>
      <c r="R13465" t="s">
        <v>83</v>
      </c>
      <c r="S13465" t="s">
        <v>83</v>
      </c>
      <c r="T13465" t="str">
        <f>_xlfn.XLOOKUP(A13465,MI_Match_Analysis!$A$2:$A$8,MI_Match_Analysis!$F$2:$F$8,"Not Found")</f>
        <v>Not Found</v>
      </c>
    </row>
    <row r="13466" spans="1:20" hidden="1" x14ac:dyDescent="0.3">
      <c r="A13466">
        <v>58</v>
      </c>
      <c r="B13466" s="1">
        <v>46156</v>
      </c>
      <c r="C13466" t="s">
        <v>162</v>
      </c>
      <c r="D13466" t="s">
        <v>322</v>
      </c>
      <c r="E13466" t="s">
        <v>34</v>
      </c>
      <c r="F13466" t="s">
        <v>47</v>
      </c>
      <c r="G13466">
        <v>2</v>
      </c>
      <c r="H13466">
        <v>0.3</v>
      </c>
      <c r="I13466" t="s">
        <v>190</v>
      </c>
      <c r="J13466" t="s">
        <v>114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 t="s">
        <v>83</v>
      </c>
      <c r="R13466" t="s">
        <v>83</v>
      </c>
      <c r="S13466" t="s">
        <v>83</v>
      </c>
      <c r="T13466" t="str">
        <f>_xlfn.XLOOKUP(A13466,MI_Match_Analysis!$A$2:$A$8,MI_Match_Analysis!$F$2:$F$8,"Not Found")</f>
        <v>Not Found</v>
      </c>
    </row>
    <row r="13467" spans="1:20" hidden="1" x14ac:dyDescent="0.3">
      <c r="A13467">
        <v>58</v>
      </c>
      <c r="B13467" s="1">
        <v>46156</v>
      </c>
      <c r="C13467" t="s">
        <v>162</v>
      </c>
      <c r="D13467" t="s">
        <v>322</v>
      </c>
      <c r="E13467" t="s">
        <v>34</v>
      </c>
      <c r="F13467" t="s">
        <v>47</v>
      </c>
      <c r="G13467">
        <v>2</v>
      </c>
      <c r="H13467">
        <v>0.4</v>
      </c>
      <c r="I13467" t="s">
        <v>190</v>
      </c>
      <c r="J13467" t="s">
        <v>114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 t="s">
        <v>83</v>
      </c>
      <c r="R13467" t="s">
        <v>83</v>
      </c>
      <c r="S13467" t="s">
        <v>83</v>
      </c>
      <c r="T13467" t="str">
        <f>_xlfn.XLOOKUP(A13467,MI_Match_Analysis!$A$2:$A$8,MI_Match_Analysis!$F$2:$F$8,"Not Found")</f>
        <v>Not Found</v>
      </c>
    </row>
    <row r="13468" spans="1:20" hidden="1" x14ac:dyDescent="0.3">
      <c r="A13468">
        <v>58</v>
      </c>
      <c r="B13468" s="1">
        <v>46156</v>
      </c>
      <c r="C13468" t="s">
        <v>162</v>
      </c>
      <c r="D13468" t="s">
        <v>322</v>
      </c>
      <c r="E13468" t="s">
        <v>34</v>
      </c>
      <c r="F13468" t="s">
        <v>47</v>
      </c>
      <c r="G13468">
        <v>2</v>
      </c>
      <c r="H13468">
        <v>0.5</v>
      </c>
      <c r="I13468" t="s">
        <v>190</v>
      </c>
      <c r="J13468" t="s">
        <v>114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 t="s">
        <v>83</v>
      </c>
      <c r="R13468" t="s">
        <v>83</v>
      </c>
      <c r="S13468" t="s">
        <v>83</v>
      </c>
      <c r="T13468" t="str">
        <f>_xlfn.XLOOKUP(A13468,MI_Match_Analysis!$A$2:$A$8,MI_Match_Analysis!$F$2:$F$8,"Not Found")</f>
        <v>Not Found</v>
      </c>
    </row>
    <row r="13469" spans="1:20" hidden="1" x14ac:dyDescent="0.3">
      <c r="A13469">
        <v>58</v>
      </c>
      <c r="B13469" s="1">
        <v>46156</v>
      </c>
      <c r="C13469" t="s">
        <v>162</v>
      </c>
      <c r="D13469" t="s">
        <v>322</v>
      </c>
      <c r="E13469" t="s">
        <v>34</v>
      </c>
      <c r="F13469" t="s">
        <v>47</v>
      </c>
      <c r="G13469">
        <v>2</v>
      </c>
      <c r="H13469">
        <v>0.6</v>
      </c>
      <c r="I13469" t="s">
        <v>190</v>
      </c>
      <c r="J13469" t="s">
        <v>114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 t="s">
        <v>83</v>
      </c>
      <c r="R13469" t="s">
        <v>83</v>
      </c>
      <c r="S13469" t="s">
        <v>83</v>
      </c>
      <c r="T13469" t="str">
        <f>_xlfn.XLOOKUP(A13469,MI_Match_Analysis!$A$2:$A$8,MI_Match_Analysis!$F$2:$F$8,"Not Found")</f>
        <v>Not Found</v>
      </c>
    </row>
    <row r="13470" spans="1:20" hidden="1" x14ac:dyDescent="0.3">
      <c r="A13470">
        <v>58</v>
      </c>
      <c r="B13470" s="1">
        <v>46156</v>
      </c>
      <c r="C13470" t="s">
        <v>162</v>
      </c>
      <c r="D13470" t="s">
        <v>322</v>
      </c>
      <c r="E13470" t="s">
        <v>34</v>
      </c>
      <c r="F13470" t="s">
        <v>47</v>
      </c>
      <c r="G13470">
        <v>2</v>
      </c>
      <c r="H13470">
        <v>1.1000000000000001</v>
      </c>
      <c r="I13470" t="s">
        <v>37</v>
      </c>
      <c r="J13470" t="s">
        <v>329</v>
      </c>
      <c r="K13470">
        <v>1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 t="s">
        <v>83</v>
      </c>
      <c r="R13470" t="s">
        <v>83</v>
      </c>
      <c r="S13470" t="s">
        <v>83</v>
      </c>
      <c r="T13470" t="str">
        <f>_xlfn.XLOOKUP(A13470,MI_Match_Analysis!$A$2:$A$8,MI_Match_Analysis!$F$2:$F$8,"Not Found")</f>
        <v>Not Found</v>
      </c>
    </row>
    <row r="13471" spans="1:20" hidden="1" x14ac:dyDescent="0.3">
      <c r="A13471">
        <v>58</v>
      </c>
      <c r="B13471" s="1">
        <v>46156</v>
      </c>
      <c r="C13471" t="s">
        <v>162</v>
      </c>
      <c r="D13471" t="s">
        <v>322</v>
      </c>
      <c r="E13471" t="s">
        <v>34</v>
      </c>
      <c r="F13471" t="s">
        <v>47</v>
      </c>
      <c r="G13471">
        <v>2</v>
      </c>
      <c r="H13471">
        <v>1.2</v>
      </c>
      <c r="I13471" t="s">
        <v>190</v>
      </c>
      <c r="J13471" t="s">
        <v>329</v>
      </c>
      <c r="K13471">
        <v>2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 t="s">
        <v>83</v>
      </c>
      <c r="R13471" t="s">
        <v>83</v>
      </c>
      <c r="S13471" t="s">
        <v>83</v>
      </c>
      <c r="T13471" t="str">
        <f>_xlfn.XLOOKUP(A13471,MI_Match_Analysis!$A$2:$A$8,MI_Match_Analysis!$F$2:$F$8,"Not Found")</f>
        <v>Not Found</v>
      </c>
    </row>
    <row r="13472" spans="1:20" hidden="1" x14ac:dyDescent="0.3">
      <c r="A13472">
        <v>58</v>
      </c>
      <c r="B13472" s="1">
        <v>46156</v>
      </c>
      <c r="C13472" t="s">
        <v>162</v>
      </c>
      <c r="D13472" t="s">
        <v>322</v>
      </c>
      <c r="E13472" t="s">
        <v>34</v>
      </c>
      <c r="F13472" t="s">
        <v>47</v>
      </c>
      <c r="G13472">
        <v>2</v>
      </c>
      <c r="H13472">
        <v>1.3</v>
      </c>
      <c r="I13472" t="s">
        <v>190</v>
      </c>
      <c r="J13472" t="s">
        <v>329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 t="s">
        <v>83</v>
      </c>
      <c r="R13472" t="s">
        <v>83</v>
      </c>
      <c r="S13472" t="s">
        <v>83</v>
      </c>
      <c r="T13472" t="str">
        <f>_xlfn.XLOOKUP(A13472,MI_Match_Analysis!$A$2:$A$8,MI_Match_Analysis!$F$2:$F$8,"Not Found")</f>
        <v>Not Found</v>
      </c>
    </row>
    <row r="13473" spans="1:20" hidden="1" x14ac:dyDescent="0.3">
      <c r="A13473">
        <v>58</v>
      </c>
      <c r="B13473" s="1">
        <v>46156</v>
      </c>
      <c r="C13473" t="s">
        <v>162</v>
      </c>
      <c r="D13473" t="s">
        <v>322</v>
      </c>
      <c r="E13473" t="s">
        <v>34</v>
      </c>
      <c r="F13473" t="s">
        <v>47</v>
      </c>
      <c r="G13473">
        <v>2</v>
      </c>
      <c r="H13473">
        <v>1.4</v>
      </c>
      <c r="I13473" t="s">
        <v>190</v>
      </c>
      <c r="J13473" t="s">
        <v>329</v>
      </c>
      <c r="K13473">
        <v>1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 t="s">
        <v>83</v>
      </c>
      <c r="R13473" t="s">
        <v>83</v>
      </c>
      <c r="S13473" t="s">
        <v>83</v>
      </c>
      <c r="T13473" t="str">
        <f>_xlfn.XLOOKUP(A13473,MI_Match_Analysis!$A$2:$A$8,MI_Match_Analysis!$F$2:$F$8,"Not Found")</f>
        <v>Not Found</v>
      </c>
    </row>
    <row r="13474" spans="1:20" hidden="1" x14ac:dyDescent="0.3">
      <c r="A13474">
        <v>58</v>
      </c>
      <c r="B13474" s="1">
        <v>46156</v>
      </c>
      <c r="C13474" t="s">
        <v>162</v>
      </c>
      <c r="D13474" t="s">
        <v>322</v>
      </c>
      <c r="E13474" t="s">
        <v>34</v>
      </c>
      <c r="F13474" t="s">
        <v>47</v>
      </c>
      <c r="G13474">
        <v>2</v>
      </c>
      <c r="H13474">
        <v>1.5</v>
      </c>
      <c r="I13474" t="s">
        <v>37</v>
      </c>
      <c r="J13474" t="s">
        <v>329</v>
      </c>
      <c r="K13474">
        <v>6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 t="s">
        <v>83</v>
      </c>
      <c r="R13474" t="s">
        <v>83</v>
      </c>
      <c r="S13474" t="s">
        <v>83</v>
      </c>
      <c r="T13474" t="str">
        <f>_xlfn.XLOOKUP(A13474,MI_Match_Analysis!$A$2:$A$8,MI_Match_Analysis!$F$2:$F$8,"Not Found")</f>
        <v>Not Found</v>
      </c>
    </row>
    <row r="13475" spans="1:20" hidden="1" x14ac:dyDescent="0.3">
      <c r="A13475">
        <v>58</v>
      </c>
      <c r="B13475" s="1">
        <v>46156</v>
      </c>
      <c r="C13475" t="s">
        <v>162</v>
      </c>
      <c r="D13475" t="s">
        <v>322</v>
      </c>
      <c r="E13475" t="s">
        <v>34</v>
      </c>
      <c r="F13475" t="s">
        <v>47</v>
      </c>
      <c r="G13475">
        <v>2</v>
      </c>
      <c r="H13475">
        <v>1.6</v>
      </c>
      <c r="I13475" t="s">
        <v>37</v>
      </c>
      <c r="J13475" t="s">
        <v>329</v>
      </c>
      <c r="K13475">
        <v>1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 t="s">
        <v>83</v>
      </c>
      <c r="R13475" t="s">
        <v>83</v>
      </c>
      <c r="S13475" t="s">
        <v>83</v>
      </c>
      <c r="T13475" t="str">
        <f>_xlfn.XLOOKUP(A13475,MI_Match_Analysis!$A$2:$A$8,MI_Match_Analysis!$F$2:$F$8,"Not Found")</f>
        <v>Not Found</v>
      </c>
    </row>
    <row r="13476" spans="1:20" hidden="1" x14ac:dyDescent="0.3">
      <c r="A13476">
        <v>58</v>
      </c>
      <c r="B13476" s="1">
        <v>46156</v>
      </c>
      <c r="C13476" t="s">
        <v>162</v>
      </c>
      <c r="D13476" t="s">
        <v>322</v>
      </c>
      <c r="E13476" t="s">
        <v>34</v>
      </c>
      <c r="F13476" t="s">
        <v>47</v>
      </c>
      <c r="G13476">
        <v>2</v>
      </c>
      <c r="H13476">
        <v>2.1</v>
      </c>
      <c r="I13476" t="s">
        <v>37</v>
      </c>
      <c r="J13476" t="s">
        <v>215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 t="s">
        <v>83</v>
      </c>
      <c r="R13476" t="s">
        <v>83</v>
      </c>
      <c r="S13476" t="s">
        <v>83</v>
      </c>
      <c r="T13476" t="str">
        <f>_xlfn.XLOOKUP(A13476,MI_Match_Analysis!$A$2:$A$8,MI_Match_Analysis!$F$2:$F$8,"Not Found")</f>
        <v>Not Found</v>
      </c>
    </row>
    <row r="13477" spans="1:20" hidden="1" x14ac:dyDescent="0.3">
      <c r="A13477">
        <v>58</v>
      </c>
      <c r="B13477" s="1">
        <v>46156</v>
      </c>
      <c r="C13477" t="s">
        <v>162</v>
      </c>
      <c r="D13477" t="s">
        <v>322</v>
      </c>
      <c r="E13477" t="s">
        <v>34</v>
      </c>
      <c r="F13477" t="s">
        <v>47</v>
      </c>
      <c r="G13477">
        <v>2</v>
      </c>
      <c r="H13477">
        <v>2.2000000000000002</v>
      </c>
      <c r="I13477" t="s">
        <v>37</v>
      </c>
      <c r="J13477" t="s">
        <v>215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 t="s">
        <v>83</v>
      </c>
      <c r="R13477" t="s">
        <v>83</v>
      </c>
      <c r="S13477" t="s">
        <v>83</v>
      </c>
      <c r="T13477" t="str">
        <f>_xlfn.XLOOKUP(A13477,MI_Match_Analysis!$A$2:$A$8,MI_Match_Analysis!$F$2:$F$8,"Not Found")</f>
        <v>Not Found</v>
      </c>
    </row>
    <row r="13478" spans="1:20" hidden="1" x14ac:dyDescent="0.3">
      <c r="A13478">
        <v>58</v>
      </c>
      <c r="B13478" s="1">
        <v>46156</v>
      </c>
      <c r="C13478" t="s">
        <v>162</v>
      </c>
      <c r="D13478" t="s">
        <v>322</v>
      </c>
      <c r="E13478" t="s">
        <v>34</v>
      </c>
      <c r="F13478" t="s">
        <v>47</v>
      </c>
      <c r="G13478">
        <v>2</v>
      </c>
      <c r="H13478">
        <v>2.2999999999999998</v>
      </c>
      <c r="I13478" t="s">
        <v>37</v>
      </c>
      <c r="J13478" t="s">
        <v>215</v>
      </c>
      <c r="K13478">
        <v>4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 t="s">
        <v>83</v>
      </c>
      <c r="R13478" t="s">
        <v>83</v>
      </c>
      <c r="S13478" t="s">
        <v>83</v>
      </c>
      <c r="T13478" t="str">
        <f>_xlfn.XLOOKUP(A13478,MI_Match_Analysis!$A$2:$A$8,MI_Match_Analysis!$F$2:$F$8,"Not Found")</f>
        <v>Not Found</v>
      </c>
    </row>
    <row r="13479" spans="1:20" hidden="1" x14ac:dyDescent="0.3">
      <c r="A13479">
        <v>58</v>
      </c>
      <c r="B13479" s="1">
        <v>46156</v>
      </c>
      <c r="C13479" t="s">
        <v>162</v>
      </c>
      <c r="D13479" t="s">
        <v>322</v>
      </c>
      <c r="E13479" t="s">
        <v>34</v>
      </c>
      <c r="F13479" t="s">
        <v>47</v>
      </c>
      <c r="G13479">
        <v>2</v>
      </c>
      <c r="H13479">
        <v>2.4</v>
      </c>
      <c r="I13479" t="s">
        <v>37</v>
      </c>
      <c r="J13479" t="s">
        <v>215</v>
      </c>
      <c r="K13479">
        <v>6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 t="s">
        <v>83</v>
      </c>
      <c r="R13479" t="s">
        <v>83</v>
      </c>
      <c r="S13479" t="s">
        <v>83</v>
      </c>
      <c r="T13479" t="str">
        <f>_xlfn.XLOOKUP(A13479,MI_Match_Analysis!$A$2:$A$8,MI_Match_Analysis!$F$2:$F$8,"Not Found")</f>
        <v>Not Found</v>
      </c>
    </row>
    <row r="13480" spans="1:20" hidden="1" x14ac:dyDescent="0.3">
      <c r="A13480">
        <v>58</v>
      </c>
      <c r="B13480" s="1">
        <v>46156</v>
      </c>
      <c r="C13480" t="s">
        <v>162</v>
      </c>
      <c r="D13480" t="s">
        <v>322</v>
      </c>
      <c r="E13480" t="s">
        <v>34</v>
      </c>
      <c r="F13480" t="s">
        <v>47</v>
      </c>
      <c r="G13480">
        <v>2</v>
      </c>
      <c r="H13480">
        <v>2.5</v>
      </c>
      <c r="I13480" t="s">
        <v>37</v>
      </c>
      <c r="J13480" t="s">
        <v>215</v>
      </c>
      <c r="K13480">
        <v>4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 t="s">
        <v>83</v>
      </c>
      <c r="R13480" t="s">
        <v>83</v>
      </c>
      <c r="S13480" t="s">
        <v>83</v>
      </c>
      <c r="T13480" t="str">
        <f>_xlfn.XLOOKUP(A13480,MI_Match_Analysis!$A$2:$A$8,MI_Match_Analysis!$F$2:$F$8,"Not Found")</f>
        <v>Not Found</v>
      </c>
    </row>
    <row r="13481" spans="1:20" hidden="1" x14ac:dyDescent="0.3">
      <c r="A13481">
        <v>58</v>
      </c>
      <c r="B13481" s="1">
        <v>46156</v>
      </c>
      <c r="C13481" t="s">
        <v>162</v>
      </c>
      <c r="D13481" t="s">
        <v>322</v>
      </c>
      <c r="E13481" t="s">
        <v>34</v>
      </c>
      <c r="F13481" t="s">
        <v>47</v>
      </c>
      <c r="G13481">
        <v>2</v>
      </c>
      <c r="H13481">
        <v>2.6</v>
      </c>
      <c r="I13481" t="s">
        <v>37</v>
      </c>
      <c r="J13481" t="s">
        <v>215</v>
      </c>
      <c r="K13481">
        <v>1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 t="s">
        <v>83</v>
      </c>
      <c r="R13481" t="s">
        <v>83</v>
      </c>
      <c r="S13481" t="s">
        <v>83</v>
      </c>
      <c r="T13481" t="str">
        <f>_xlfn.XLOOKUP(A13481,MI_Match_Analysis!$A$2:$A$8,MI_Match_Analysis!$F$2:$F$8,"Not Found")</f>
        <v>Not Found</v>
      </c>
    </row>
    <row r="13482" spans="1:20" hidden="1" x14ac:dyDescent="0.3">
      <c r="A13482">
        <v>58</v>
      </c>
      <c r="B13482" s="1">
        <v>46156</v>
      </c>
      <c r="C13482" t="s">
        <v>162</v>
      </c>
      <c r="D13482" t="s">
        <v>322</v>
      </c>
      <c r="E13482" t="s">
        <v>34</v>
      </c>
      <c r="F13482" t="s">
        <v>47</v>
      </c>
      <c r="G13482">
        <v>2</v>
      </c>
      <c r="H13482">
        <v>3.1</v>
      </c>
      <c r="I13482" t="s">
        <v>37</v>
      </c>
      <c r="J13482" t="s">
        <v>214</v>
      </c>
      <c r="K13482">
        <v>1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 t="s">
        <v>83</v>
      </c>
      <c r="R13482" t="s">
        <v>83</v>
      </c>
      <c r="S13482" t="s">
        <v>83</v>
      </c>
      <c r="T13482" t="str">
        <f>_xlfn.XLOOKUP(A13482,MI_Match_Analysis!$A$2:$A$8,MI_Match_Analysis!$F$2:$F$8,"Not Found")</f>
        <v>Not Found</v>
      </c>
    </row>
    <row r="13483" spans="1:20" hidden="1" x14ac:dyDescent="0.3">
      <c r="A13483">
        <v>58</v>
      </c>
      <c r="B13483" s="1">
        <v>46156</v>
      </c>
      <c r="C13483" t="s">
        <v>162</v>
      </c>
      <c r="D13483" t="s">
        <v>322</v>
      </c>
      <c r="E13483" t="s">
        <v>34</v>
      </c>
      <c r="F13483" t="s">
        <v>47</v>
      </c>
      <c r="G13483">
        <v>2</v>
      </c>
      <c r="H13483">
        <v>3.2</v>
      </c>
      <c r="I13483" t="s">
        <v>190</v>
      </c>
      <c r="J13483" t="s">
        <v>214</v>
      </c>
      <c r="K13483">
        <v>1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 t="s">
        <v>83</v>
      </c>
      <c r="R13483" t="s">
        <v>83</v>
      </c>
      <c r="S13483" t="s">
        <v>83</v>
      </c>
      <c r="T13483" t="str">
        <f>_xlfn.XLOOKUP(A13483,MI_Match_Analysis!$A$2:$A$8,MI_Match_Analysis!$F$2:$F$8,"Not Found")</f>
        <v>Not Found</v>
      </c>
    </row>
    <row r="13484" spans="1:20" hidden="1" x14ac:dyDescent="0.3">
      <c r="A13484">
        <v>58</v>
      </c>
      <c r="B13484" s="1">
        <v>46156</v>
      </c>
      <c r="C13484" t="s">
        <v>162</v>
      </c>
      <c r="D13484" t="s">
        <v>322</v>
      </c>
      <c r="E13484" t="s">
        <v>34</v>
      </c>
      <c r="F13484" t="s">
        <v>47</v>
      </c>
      <c r="G13484">
        <v>2</v>
      </c>
      <c r="H13484">
        <v>3.3</v>
      </c>
      <c r="I13484" t="s">
        <v>37</v>
      </c>
      <c r="J13484" t="s">
        <v>214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 t="s">
        <v>83</v>
      </c>
      <c r="R13484" t="s">
        <v>83</v>
      </c>
      <c r="S13484" t="s">
        <v>83</v>
      </c>
      <c r="T13484" t="str">
        <f>_xlfn.XLOOKUP(A13484,MI_Match_Analysis!$A$2:$A$8,MI_Match_Analysis!$F$2:$F$8,"Not Found")</f>
        <v>Not Found</v>
      </c>
    </row>
    <row r="13485" spans="1:20" hidden="1" x14ac:dyDescent="0.3">
      <c r="A13485">
        <v>58</v>
      </c>
      <c r="B13485" s="1">
        <v>46156</v>
      </c>
      <c r="C13485" t="s">
        <v>162</v>
      </c>
      <c r="D13485" t="s">
        <v>322</v>
      </c>
      <c r="E13485" t="s">
        <v>34</v>
      </c>
      <c r="F13485" t="s">
        <v>47</v>
      </c>
      <c r="G13485">
        <v>2</v>
      </c>
      <c r="H13485">
        <v>3.4</v>
      </c>
      <c r="I13485" t="s">
        <v>37</v>
      </c>
      <c r="J13485" t="s">
        <v>214</v>
      </c>
      <c r="K13485">
        <v>6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 t="s">
        <v>83</v>
      </c>
      <c r="R13485" t="s">
        <v>83</v>
      </c>
      <c r="S13485" t="s">
        <v>83</v>
      </c>
      <c r="T13485" t="str">
        <f>_xlfn.XLOOKUP(A13485,MI_Match_Analysis!$A$2:$A$8,MI_Match_Analysis!$F$2:$F$8,"Not Found")</f>
        <v>Not Found</v>
      </c>
    </row>
    <row r="13486" spans="1:20" hidden="1" x14ac:dyDescent="0.3">
      <c r="A13486">
        <v>58</v>
      </c>
      <c r="B13486" s="1">
        <v>46156</v>
      </c>
      <c r="C13486" t="s">
        <v>162</v>
      </c>
      <c r="D13486" t="s">
        <v>322</v>
      </c>
      <c r="E13486" t="s">
        <v>34</v>
      </c>
      <c r="F13486" t="s">
        <v>47</v>
      </c>
      <c r="G13486">
        <v>2</v>
      </c>
      <c r="H13486">
        <v>3.5</v>
      </c>
      <c r="I13486" t="s">
        <v>37</v>
      </c>
      <c r="J13486" t="s">
        <v>214</v>
      </c>
      <c r="K13486">
        <v>4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 t="s">
        <v>83</v>
      </c>
      <c r="R13486" t="s">
        <v>83</v>
      </c>
      <c r="S13486" t="s">
        <v>83</v>
      </c>
      <c r="T13486" t="str">
        <f>_xlfn.XLOOKUP(A13486,MI_Match_Analysis!$A$2:$A$8,MI_Match_Analysis!$F$2:$F$8,"Not Found")</f>
        <v>Not Found</v>
      </c>
    </row>
    <row r="13487" spans="1:20" hidden="1" x14ac:dyDescent="0.3">
      <c r="A13487">
        <v>58</v>
      </c>
      <c r="B13487" s="1">
        <v>46156</v>
      </c>
      <c r="C13487" t="s">
        <v>162</v>
      </c>
      <c r="D13487" t="s">
        <v>322</v>
      </c>
      <c r="E13487" t="s">
        <v>34</v>
      </c>
      <c r="F13487" t="s">
        <v>47</v>
      </c>
      <c r="G13487">
        <v>2</v>
      </c>
      <c r="H13487">
        <v>3.6</v>
      </c>
      <c r="I13487" t="s">
        <v>37</v>
      </c>
      <c r="J13487" t="s">
        <v>214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 t="s">
        <v>83</v>
      </c>
      <c r="R13487" t="s">
        <v>83</v>
      </c>
      <c r="S13487" t="s">
        <v>83</v>
      </c>
      <c r="T13487" t="str">
        <f>_xlfn.XLOOKUP(A13487,MI_Match_Analysis!$A$2:$A$8,MI_Match_Analysis!$F$2:$F$8,"Not Found")</f>
        <v>Not Found</v>
      </c>
    </row>
    <row r="13488" spans="1:20" hidden="1" x14ac:dyDescent="0.3">
      <c r="A13488">
        <v>58</v>
      </c>
      <c r="B13488" s="1">
        <v>46156</v>
      </c>
      <c r="C13488" t="s">
        <v>162</v>
      </c>
      <c r="D13488" t="s">
        <v>322</v>
      </c>
      <c r="E13488" t="s">
        <v>34</v>
      </c>
      <c r="F13488" t="s">
        <v>47</v>
      </c>
      <c r="G13488">
        <v>2</v>
      </c>
      <c r="H13488">
        <v>4.0999999999999996</v>
      </c>
      <c r="I13488" t="s">
        <v>190</v>
      </c>
      <c r="J13488" t="s">
        <v>114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 t="s">
        <v>83</v>
      </c>
      <c r="R13488" t="s">
        <v>83</v>
      </c>
      <c r="S13488" t="s">
        <v>83</v>
      </c>
      <c r="T13488" t="str">
        <f>_xlfn.XLOOKUP(A13488,MI_Match_Analysis!$A$2:$A$8,MI_Match_Analysis!$F$2:$F$8,"Not Found")</f>
        <v>Not Found</v>
      </c>
    </row>
    <row r="13489" spans="1:20" hidden="1" x14ac:dyDescent="0.3">
      <c r="A13489">
        <v>58</v>
      </c>
      <c r="B13489" s="1">
        <v>46156</v>
      </c>
      <c r="C13489" t="s">
        <v>162</v>
      </c>
      <c r="D13489" t="s">
        <v>322</v>
      </c>
      <c r="E13489" t="s">
        <v>34</v>
      </c>
      <c r="F13489" t="s">
        <v>47</v>
      </c>
      <c r="G13489">
        <v>2</v>
      </c>
      <c r="H13489">
        <v>4.2</v>
      </c>
      <c r="I13489" t="s">
        <v>190</v>
      </c>
      <c r="J13489" t="s">
        <v>114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 t="s">
        <v>83</v>
      </c>
      <c r="R13489" t="s">
        <v>83</v>
      </c>
      <c r="S13489" t="s">
        <v>83</v>
      </c>
      <c r="T13489" t="str">
        <f>_xlfn.XLOOKUP(A13489,MI_Match_Analysis!$A$2:$A$8,MI_Match_Analysis!$F$2:$F$8,"Not Found")</f>
        <v>Not Found</v>
      </c>
    </row>
    <row r="13490" spans="1:20" hidden="1" x14ac:dyDescent="0.3">
      <c r="A13490">
        <v>58</v>
      </c>
      <c r="B13490" s="1">
        <v>46156</v>
      </c>
      <c r="C13490" t="s">
        <v>162</v>
      </c>
      <c r="D13490" t="s">
        <v>322</v>
      </c>
      <c r="E13490" t="s">
        <v>34</v>
      </c>
      <c r="F13490" t="s">
        <v>47</v>
      </c>
      <c r="G13490">
        <v>2</v>
      </c>
      <c r="H13490">
        <v>4.3</v>
      </c>
      <c r="I13490" t="s">
        <v>190</v>
      </c>
      <c r="J13490" t="s">
        <v>114</v>
      </c>
      <c r="K13490">
        <v>1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 t="s">
        <v>83</v>
      </c>
      <c r="R13490" t="s">
        <v>83</v>
      </c>
      <c r="S13490" t="s">
        <v>83</v>
      </c>
      <c r="T13490" t="str">
        <f>_xlfn.XLOOKUP(A13490,MI_Match_Analysis!$A$2:$A$8,MI_Match_Analysis!$F$2:$F$8,"Not Found")</f>
        <v>Not Found</v>
      </c>
    </row>
    <row r="13491" spans="1:20" hidden="1" x14ac:dyDescent="0.3">
      <c r="A13491">
        <v>58</v>
      </c>
      <c r="B13491" s="1">
        <v>46156</v>
      </c>
      <c r="C13491" t="s">
        <v>162</v>
      </c>
      <c r="D13491" t="s">
        <v>322</v>
      </c>
      <c r="E13491" t="s">
        <v>34</v>
      </c>
      <c r="F13491" t="s">
        <v>47</v>
      </c>
      <c r="G13491">
        <v>2</v>
      </c>
      <c r="H13491">
        <v>4.4000000000000004</v>
      </c>
      <c r="I13491" t="s">
        <v>37</v>
      </c>
      <c r="J13491" t="s">
        <v>114</v>
      </c>
      <c r="K13491">
        <v>4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 t="s">
        <v>83</v>
      </c>
      <c r="R13491" t="s">
        <v>83</v>
      </c>
      <c r="S13491" t="s">
        <v>83</v>
      </c>
      <c r="T13491" t="str">
        <f>_xlfn.XLOOKUP(A13491,MI_Match_Analysis!$A$2:$A$8,MI_Match_Analysis!$F$2:$F$8,"Not Found")</f>
        <v>Not Found</v>
      </c>
    </row>
    <row r="13492" spans="1:20" hidden="1" x14ac:dyDescent="0.3">
      <c r="A13492">
        <v>58</v>
      </c>
      <c r="B13492" s="1">
        <v>46156</v>
      </c>
      <c r="C13492" t="s">
        <v>162</v>
      </c>
      <c r="D13492" t="s">
        <v>322</v>
      </c>
      <c r="E13492" t="s">
        <v>34</v>
      </c>
      <c r="F13492" t="s">
        <v>47</v>
      </c>
      <c r="G13492">
        <v>2</v>
      </c>
      <c r="H13492">
        <v>4.5</v>
      </c>
      <c r="I13492" t="s">
        <v>37</v>
      </c>
      <c r="J13492" t="s">
        <v>114</v>
      </c>
      <c r="K13492">
        <v>1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 t="s">
        <v>83</v>
      </c>
      <c r="R13492" t="s">
        <v>83</v>
      </c>
      <c r="S13492" t="s">
        <v>83</v>
      </c>
      <c r="T13492" t="str">
        <f>_xlfn.XLOOKUP(A13492,MI_Match_Analysis!$A$2:$A$8,MI_Match_Analysis!$F$2:$F$8,"Not Found")</f>
        <v>Not Found</v>
      </c>
    </row>
    <row r="13493" spans="1:20" hidden="1" x14ac:dyDescent="0.3">
      <c r="A13493">
        <v>58</v>
      </c>
      <c r="B13493" s="1">
        <v>46156</v>
      </c>
      <c r="C13493" t="s">
        <v>162</v>
      </c>
      <c r="D13493" t="s">
        <v>322</v>
      </c>
      <c r="E13493" t="s">
        <v>34</v>
      </c>
      <c r="F13493" t="s">
        <v>47</v>
      </c>
      <c r="G13493">
        <v>2</v>
      </c>
      <c r="H13493">
        <v>4.5999999999999996</v>
      </c>
      <c r="I13493" t="s">
        <v>190</v>
      </c>
      <c r="J13493" t="s">
        <v>114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 t="s">
        <v>83</v>
      </c>
      <c r="R13493" t="s">
        <v>83</v>
      </c>
      <c r="S13493" t="s">
        <v>83</v>
      </c>
      <c r="T13493" t="str">
        <f>_xlfn.XLOOKUP(A13493,MI_Match_Analysis!$A$2:$A$8,MI_Match_Analysis!$F$2:$F$8,"Not Found")</f>
        <v>Not Found</v>
      </c>
    </row>
    <row r="13494" spans="1:20" hidden="1" x14ac:dyDescent="0.3">
      <c r="A13494">
        <v>58</v>
      </c>
      <c r="B13494" s="1">
        <v>46156</v>
      </c>
      <c r="C13494" t="s">
        <v>162</v>
      </c>
      <c r="D13494" t="s">
        <v>322</v>
      </c>
      <c r="E13494" t="s">
        <v>34</v>
      </c>
      <c r="F13494" t="s">
        <v>47</v>
      </c>
      <c r="G13494">
        <v>2</v>
      </c>
      <c r="H13494">
        <v>5.0999999999999996</v>
      </c>
      <c r="I13494" t="s">
        <v>37</v>
      </c>
      <c r="J13494" t="s">
        <v>214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 t="s">
        <v>83</v>
      </c>
      <c r="R13494" t="s">
        <v>83</v>
      </c>
      <c r="S13494" t="s">
        <v>83</v>
      </c>
      <c r="T13494" t="str">
        <f>_xlfn.XLOOKUP(A13494,MI_Match_Analysis!$A$2:$A$8,MI_Match_Analysis!$F$2:$F$8,"Not Found")</f>
        <v>Not Found</v>
      </c>
    </row>
    <row r="13495" spans="1:20" hidden="1" x14ac:dyDescent="0.3">
      <c r="A13495">
        <v>58</v>
      </c>
      <c r="B13495" s="1">
        <v>46156</v>
      </c>
      <c r="C13495" t="s">
        <v>162</v>
      </c>
      <c r="D13495" t="s">
        <v>322</v>
      </c>
      <c r="E13495" t="s">
        <v>34</v>
      </c>
      <c r="F13495" t="s">
        <v>47</v>
      </c>
      <c r="G13495">
        <v>2</v>
      </c>
      <c r="H13495">
        <v>5.2</v>
      </c>
      <c r="I13495" t="s">
        <v>37</v>
      </c>
      <c r="J13495" t="s">
        <v>214</v>
      </c>
      <c r="K13495">
        <v>6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 t="s">
        <v>83</v>
      </c>
      <c r="R13495" t="s">
        <v>83</v>
      </c>
      <c r="S13495" t="s">
        <v>83</v>
      </c>
      <c r="T13495" t="str">
        <f>_xlfn.XLOOKUP(A13495,MI_Match_Analysis!$A$2:$A$8,MI_Match_Analysis!$F$2:$F$8,"Not Found")</f>
        <v>Not Found</v>
      </c>
    </row>
    <row r="13496" spans="1:20" hidden="1" x14ac:dyDescent="0.3">
      <c r="A13496">
        <v>58</v>
      </c>
      <c r="B13496" s="1">
        <v>46156</v>
      </c>
      <c r="C13496" t="s">
        <v>162</v>
      </c>
      <c r="D13496" t="s">
        <v>322</v>
      </c>
      <c r="E13496" t="s">
        <v>34</v>
      </c>
      <c r="F13496" t="s">
        <v>47</v>
      </c>
      <c r="G13496">
        <v>2</v>
      </c>
      <c r="H13496">
        <v>5.3</v>
      </c>
      <c r="I13496" t="s">
        <v>37</v>
      </c>
      <c r="J13496" t="s">
        <v>214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 t="s">
        <v>83</v>
      </c>
      <c r="R13496" t="s">
        <v>83</v>
      </c>
      <c r="S13496" t="s">
        <v>83</v>
      </c>
      <c r="T13496" t="str">
        <f>_xlfn.XLOOKUP(A13496,MI_Match_Analysis!$A$2:$A$8,MI_Match_Analysis!$F$2:$F$8,"Not Found")</f>
        <v>Not Found</v>
      </c>
    </row>
    <row r="13497" spans="1:20" hidden="1" x14ac:dyDescent="0.3">
      <c r="A13497">
        <v>58</v>
      </c>
      <c r="B13497" s="1">
        <v>46156</v>
      </c>
      <c r="C13497" t="s">
        <v>162</v>
      </c>
      <c r="D13497" t="s">
        <v>322</v>
      </c>
      <c r="E13497" t="s">
        <v>34</v>
      </c>
      <c r="F13497" t="s">
        <v>47</v>
      </c>
      <c r="G13497">
        <v>2</v>
      </c>
      <c r="H13497">
        <v>5.4</v>
      </c>
      <c r="I13497" t="s">
        <v>37</v>
      </c>
      <c r="J13497" t="s">
        <v>214</v>
      </c>
      <c r="K13497">
        <v>1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 t="s">
        <v>83</v>
      </c>
      <c r="R13497" t="s">
        <v>83</v>
      </c>
      <c r="S13497" t="s">
        <v>83</v>
      </c>
      <c r="T13497" t="str">
        <f>_xlfn.XLOOKUP(A13497,MI_Match_Analysis!$A$2:$A$8,MI_Match_Analysis!$F$2:$F$8,"Not Found")</f>
        <v>Not Found</v>
      </c>
    </row>
    <row r="13498" spans="1:20" hidden="1" x14ac:dyDescent="0.3">
      <c r="A13498">
        <v>58</v>
      </c>
      <c r="B13498" s="1">
        <v>46156</v>
      </c>
      <c r="C13498" t="s">
        <v>162</v>
      </c>
      <c r="D13498" t="s">
        <v>322</v>
      </c>
      <c r="E13498" t="s">
        <v>34</v>
      </c>
      <c r="F13498" t="s">
        <v>47</v>
      </c>
      <c r="G13498">
        <v>2</v>
      </c>
      <c r="H13498">
        <v>5.5</v>
      </c>
      <c r="I13498" t="s">
        <v>190</v>
      </c>
      <c r="J13498" t="s">
        <v>214</v>
      </c>
      <c r="K13498">
        <v>6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 t="s">
        <v>83</v>
      </c>
      <c r="R13498" t="s">
        <v>83</v>
      </c>
      <c r="S13498" t="s">
        <v>83</v>
      </c>
      <c r="T13498" t="str">
        <f>_xlfn.XLOOKUP(A13498,MI_Match_Analysis!$A$2:$A$8,MI_Match_Analysis!$F$2:$F$8,"Not Found")</f>
        <v>Not Found</v>
      </c>
    </row>
    <row r="13499" spans="1:20" hidden="1" x14ac:dyDescent="0.3">
      <c r="A13499">
        <v>58</v>
      </c>
      <c r="B13499" s="1">
        <v>46156</v>
      </c>
      <c r="C13499" t="s">
        <v>162</v>
      </c>
      <c r="D13499" t="s">
        <v>322</v>
      </c>
      <c r="E13499" t="s">
        <v>34</v>
      </c>
      <c r="F13499" t="s">
        <v>47</v>
      </c>
      <c r="G13499">
        <v>2</v>
      </c>
      <c r="H13499">
        <v>5.6</v>
      </c>
      <c r="I13499" t="s">
        <v>190</v>
      </c>
      <c r="J13499" t="s">
        <v>214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 t="s">
        <v>83</v>
      </c>
      <c r="R13499" t="s">
        <v>83</v>
      </c>
      <c r="S13499" t="s">
        <v>83</v>
      </c>
      <c r="T13499" t="str">
        <f>_xlfn.XLOOKUP(A13499,MI_Match_Analysis!$A$2:$A$8,MI_Match_Analysis!$F$2:$F$8,"Not Found")</f>
        <v>Not Found</v>
      </c>
    </row>
    <row r="13500" spans="1:20" hidden="1" x14ac:dyDescent="0.3">
      <c r="A13500">
        <v>58</v>
      </c>
      <c r="B13500" s="1">
        <v>46156</v>
      </c>
      <c r="C13500" t="s">
        <v>162</v>
      </c>
      <c r="D13500" t="s">
        <v>322</v>
      </c>
      <c r="E13500" t="s">
        <v>34</v>
      </c>
      <c r="F13500" t="s">
        <v>47</v>
      </c>
      <c r="G13500">
        <v>2</v>
      </c>
      <c r="H13500">
        <v>6.1</v>
      </c>
      <c r="I13500" t="s">
        <v>37</v>
      </c>
      <c r="J13500" t="s">
        <v>329</v>
      </c>
      <c r="K13500">
        <v>1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 t="s">
        <v>83</v>
      </c>
      <c r="R13500" t="s">
        <v>83</v>
      </c>
      <c r="S13500" t="s">
        <v>83</v>
      </c>
      <c r="T13500" t="str">
        <f>_xlfn.XLOOKUP(A13500,MI_Match_Analysis!$A$2:$A$8,MI_Match_Analysis!$F$2:$F$8,"Not Found")</f>
        <v>Not Found</v>
      </c>
    </row>
    <row r="13501" spans="1:20" hidden="1" x14ac:dyDescent="0.3">
      <c r="A13501">
        <v>58</v>
      </c>
      <c r="B13501" s="1">
        <v>46156</v>
      </c>
      <c r="C13501" t="s">
        <v>162</v>
      </c>
      <c r="D13501" t="s">
        <v>322</v>
      </c>
      <c r="E13501" t="s">
        <v>34</v>
      </c>
      <c r="F13501" t="s">
        <v>47</v>
      </c>
      <c r="G13501">
        <v>2</v>
      </c>
      <c r="H13501">
        <v>6.2</v>
      </c>
      <c r="I13501" t="s">
        <v>190</v>
      </c>
      <c r="J13501" t="s">
        <v>329</v>
      </c>
      <c r="K13501">
        <v>1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 t="s">
        <v>83</v>
      </c>
      <c r="R13501" t="s">
        <v>83</v>
      </c>
      <c r="S13501" t="s">
        <v>83</v>
      </c>
      <c r="T13501" t="str">
        <f>_xlfn.XLOOKUP(A13501,MI_Match_Analysis!$A$2:$A$8,MI_Match_Analysis!$F$2:$F$8,"Not Found")</f>
        <v>Not Found</v>
      </c>
    </row>
    <row r="13502" spans="1:20" hidden="1" x14ac:dyDescent="0.3">
      <c r="A13502">
        <v>58</v>
      </c>
      <c r="B13502" s="1">
        <v>46156</v>
      </c>
      <c r="C13502" t="s">
        <v>162</v>
      </c>
      <c r="D13502" t="s">
        <v>322</v>
      </c>
      <c r="E13502" t="s">
        <v>34</v>
      </c>
      <c r="F13502" t="s">
        <v>47</v>
      </c>
      <c r="G13502">
        <v>2</v>
      </c>
      <c r="H13502">
        <v>6.3</v>
      </c>
      <c r="I13502" t="s">
        <v>37</v>
      </c>
      <c r="J13502" t="s">
        <v>329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 t="s">
        <v>165</v>
      </c>
      <c r="R13502" t="s">
        <v>37</v>
      </c>
      <c r="S13502" t="s">
        <v>64</v>
      </c>
      <c r="T13502" t="str">
        <f>_xlfn.XLOOKUP(A13502,MI_Match_Analysis!$A$2:$A$8,MI_Match_Analysis!$F$2:$F$8,"Not Found")</f>
        <v>Not Found</v>
      </c>
    </row>
    <row r="13503" spans="1:20" hidden="1" x14ac:dyDescent="0.3">
      <c r="A13503">
        <v>58</v>
      </c>
      <c r="B13503" s="1">
        <v>46156</v>
      </c>
      <c r="C13503" t="s">
        <v>162</v>
      </c>
      <c r="D13503" t="s">
        <v>322</v>
      </c>
      <c r="E13503" t="s">
        <v>34</v>
      </c>
      <c r="F13503" t="s">
        <v>47</v>
      </c>
      <c r="G13503">
        <v>2</v>
      </c>
      <c r="H13503">
        <v>6.4</v>
      </c>
      <c r="I13503" t="s">
        <v>197</v>
      </c>
      <c r="J13503" t="s">
        <v>329</v>
      </c>
      <c r="K13503">
        <v>1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 t="s">
        <v>83</v>
      </c>
      <c r="R13503" t="s">
        <v>83</v>
      </c>
      <c r="S13503" t="s">
        <v>83</v>
      </c>
      <c r="T13503" t="str">
        <f>_xlfn.XLOOKUP(A13503,MI_Match_Analysis!$A$2:$A$8,MI_Match_Analysis!$F$2:$F$8,"Not Found")</f>
        <v>Not Found</v>
      </c>
    </row>
    <row r="13504" spans="1:20" hidden="1" x14ac:dyDescent="0.3">
      <c r="A13504">
        <v>58</v>
      </c>
      <c r="B13504" s="1">
        <v>46156</v>
      </c>
      <c r="C13504" t="s">
        <v>162</v>
      </c>
      <c r="D13504" t="s">
        <v>322</v>
      </c>
      <c r="E13504" t="s">
        <v>34</v>
      </c>
      <c r="F13504" t="s">
        <v>47</v>
      </c>
      <c r="G13504">
        <v>2</v>
      </c>
      <c r="H13504">
        <v>6.5</v>
      </c>
      <c r="I13504" t="s">
        <v>190</v>
      </c>
      <c r="J13504" t="s">
        <v>329</v>
      </c>
      <c r="K13504">
        <v>1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 t="s">
        <v>83</v>
      </c>
      <c r="R13504" t="s">
        <v>83</v>
      </c>
      <c r="S13504" t="s">
        <v>83</v>
      </c>
      <c r="T13504" t="str">
        <f>_xlfn.XLOOKUP(A13504,MI_Match_Analysis!$A$2:$A$8,MI_Match_Analysis!$F$2:$F$8,"Not Found")</f>
        <v>Not Found</v>
      </c>
    </row>
    <row r="13505" spans="1:20" hidden="1" x14ac:dyDescent="0.3">
      <c r="A13505">
        <v>58</v>
      </c>
      <c r="B13505" s="1">
        <v>46156</v>
      </c>
      <c r="C13505" t="s">
        <v>162</v>
      </c>
      <c r="D13505" t="s">
        <v>322</v>
      </c>
      <c r="E13505" t="s">
        <v>34</v>
      </c>
      <c r="F13505" t="s">
        <v>47</v>
      </c>
      <c r="G13505">
        <v>2</v>
      </c>
      <c r="H13505">
        <v>6.6</v>
      </c>
      <c r="I13505" t="s">
        <v>197</v>
      </c>
      <c r="J13505" t="s">
        <v>329</v>
      </c>
      <c r="K13505">
        <v>6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 t="s">
        <v>83</v>
      </c>
      <c r="R13505" t="s">
        <v>83</v>
      </c>
      <c r="S13505" t="s">
        <v>83</v>
      </c>
      <c r="T13505" t="str">
        <f>_xlfn.XLOOKUP(A13505,MI_Match_Analysis!$A$2:$A$8,MI_Match_Analysis!$F$2:$F$8,"Not Found")</f>
        <v>Not Found</v>
      </c>
    </row>
    <row r="13506" spans="1:20" hidden="1" x14ac:dyDescent="0.3">
      <c r="A13506">
        <v>58</v>
      </c>
      <c r="B13506" s="1">
        <v>46156</v>
      </c>
      <c r="C13506" t="s">
        <v>162</v>
      </c>
      <c r="D13506" t="s">
        <v>322</v>
      </c>
      <c r="E13506" t="s">
        <v>34</v>
      </c>
      <c r="F13506" t="s">
        <v>47</v>
      </c>
      <c r="G13506">
        <v>2</v>
      </c>
      <c r="H13506">
        <v>7.1</v>
      </c>
      <c r="I13506" t="s">
        <v>190</v>
      </c>
      <c r="J13506" t="s">
        <v>216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 t="s">
        <v>83</v>
      </c>
      <c r="R13506" t="s">
        <v>83</v>
      </c>
      <c r="S13506" t="s">
        <v>83</v>
      </c>
      <c r="T13506" t="str">
        <f>_xlfn.XLOOKUP(A13506,MI_Match_Analysis!$A$2:$A$8,MI_Match_Analysis!$F$2:$F$8,"Not Found")</f>
        <v>Not Found</v>
      </c>
    </row>
    <row r="13507" spans="1:20" hidden="1" x14ac:dyDescent="0.3">
      <c r="A13507">
        <v>58</v>
      </c>
      <c r="B13507" s="1">
        <v>46156</v>
      </c>
      <c r="C13507" t="s">
        <v>162</v>
      </c>
      <c r="D13507" t="s">
        <v>322</v>
      </c>
      <c r="E13507" t="s">
        <v>34</v>
      </c>
      <c r="F13507" t="s">
        <v>47</v>
      </c>
      <c r="G13507">
        <v>2</v>
      </c>
      <c r="H13507">
        <v>7.2</v>
      </c>
      <c r="I13507" t="s">
        <v>190</v>
      </c>
      <c r="J13507" t="s">
        <v>216</v>
      </c>
      <c r="K13507">
        <v>1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 t="s">
        <v>83</v>
      </c>
      <c r="R13507" t="s">
        <v>83</v>
      </c>
      <c r="S13507" t="s">
        <v>83</v>
      </c>
      <c r="T13507" t="str">
        <f>_xlfn.XLOOKUP(A13507,MI_Match_Analysis!$A$2:$A$8,MI_Match_Analysis!$F$2:$F$8,"Not Found")</f>
        <v>Not Found</v>
      </c>
    </row>
    <row r="13508" spans="1:20" hidden="1" x14ac:dyDescent="0.3">
      <c r="A13508">
        <v>58</v>
      </c>
      <c r="B13508" s="1">
        <v>46156</v>
      </c>
      <c r="C13508" t="s">
        <v>162</v>
      </c>
      <c r="D13508" t="s">
        <v>322</v>
      </c>
      <c r="E13508" t="s">
        <v>34</v>
      </c>
      <c r="F13508" t="s">
        <v>47</v>
      </c>
      <c r="G13508">
        <v>2</v>
      </c>
      <c r="H13508">
        <v>7.3</v>
      </c>
      <c r="I13508" t="s">
        <v>197</v>
      </c>
      <c r="J13508" t="s">
        <v>216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 t="s">
        <v>83</v>
      </c>
      <c r="R13508" t="s">
        <v>83</v>
      </c>
      <c r="S13508" t="s">
        <v>83</v>
      </c>
      <c r="T13508" t="str">
        <f>_xlfn.XLOOKUP(A13508,MI_Match_Analysis!$A$2:$A$8,MI_Match_Analysis!$F$2:$F$8,"Not Found")</f>
        <v>Not Found</v>
      </c>
    </row>
    <row r="13509" spans="1:20" hidden="1" x14ac:dyDescent="0.3">
      <c r="A13509">
        <v>58</v>
      </c>
      <c r="B13509" s="1">
        <v>46156</v>
      </c>
      <c r="C13509" t="s">
        <v>162</v>
      </c>
      <c r="D13509" t="s">
        <v>322</v>
      </c>
      <c r="E13509" t="s">
        <v>34</v>
      </c>
      <c r="F13509" t="s">
        <v>47</v>
      </c>
      <c r="G13509">
        <v>2</v>
      </c>
      <c r="H13509">
        <v>7.4</v>
      </c>
      <c r="I13509" t="s">
        <v>197</v>
      </c>
      <c r="J13509" t="s">
        <v>216</v>
      </c>
      <c r="K13509">
        <v>1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 t="s">
        <v>83</v>
      </c>
      <c r="R13509" t="s">
        <v>83</v>
      </c>
      <c r="S13509" t="s">
        <v>83</v>
      </c>
      <c r="T13509" t="str">
        <f>_xlfn.XLOOKUP(A13509,MI_Match_Analysis!$A$2:$A$8,MI_Match_Analysis!$F$2:$F$8,"Not Found")</f>
        <v>Not Found</v>
      </c>
    </row>
    <row r="13510" spans="1:20" hidden="1" x14ac:dyDescent="0.3">
      <c r="A13510">
        <v>58</v>
      </c>
      <c r="B13510" s="1">
        <v>46156</v>
      </c>
      <c r="C13510" t="s">
        <v>162</v>
      </c>
      <c r="D13510" t="s">
        <v>322</v>
      </c>
      <c r="E13510" t="s">
        <v>34</v>
      </c>
      <c r="F13510" t="s">
        <v>47</v>
      </c>
      <c r="G13510">
        <v>2</v>
      </c>
      <c r="H13510">
        <v>7.5</v>
      </c>
      <c r="I13510" t="s">
        <v>190</v>
      </c>
      <c r="J13510" t="s">
        <v>216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 t="s">
        <v>83</v>
      </c>
      <c r="R13510" t="s">
        <v>83</v>
      </c>
      <c r="S13510" t="s">
        <v>83</v>
      </c>
      <c r="T13510" t="str">
        <f>_xlfn.XLOOKUP(A13510,MI_Match_Analysis!$A$2:$A$8,MI_Match_Analysis!$F$2:$F$8,"Not Found")</f>
        <v>Not Found</v>
      </c>
    </row>
    <row r="13511" spans="1:20" hidden="1" x14ac:dyDescent="0.3">
      <c r="A13511">
        <v>58</v>
      </c>
      <c r="B13511" s="1">
        <v>46156</v>
      </c>
      <c r="C13511" t="s">
        <v>162</v>
      </c>
      <c r="D13511" t="s">
        <v>322</v>
      </c>
      <c r="E13511" t="s">
        <v>34</v>
      </c>
      <c r="F13511" t="s">
        <v>47</v>
      </c>
      <c r="G13511">
        <v>2</v>
      </c>
      <c r="H13511">
        <v>7.6</v>
      </c>
      <c r="I13511" t="s">
        <v>190</v>
      </c>
      <c r="J13511" t="s">
        <v>216</v>
      </c>
      <c r="K13511">
        <v>1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 t="s">
        <v>83</v>
      </c>
      <c r="R13511" t="s">
        <v>83</v>
      </c>
      <c r="S13511" t="s">
        <v>83</v>
      </c>
      <c r="T13511" t="str">
        <f>_xlfn.XLOOKUP(A13511,MI_Match_Analysis!$A$2:$A$8,MI_Match_Analysis!$F$2:$F$8,"Not Found")</f>
        <v>Not Found</v>
      </c>
    </row>
    <row r="13512" spans="1:20" hidden="1" x14ac:dyDescent="0.3">
      <c r="A13512">
        <v>58</v>
      </c>
      <c r="B13512" s="1">
        <v>46156</v>
      </c>
      <c r="C13512" t="s">
        <v>162</v>
      </c>
      <c r="D13512" t="s">
        <v>322</v>
      </c>
      <c r="E13512" t="s">
        <v>34</v>
      </c>
      <c r="F13512" t="s">
        <v>47</v>
      </c>
      <c r="G13512">
        <v>2</v>
      </c>
      <c r="H13512">
        <v>8.1</v>
      </c>
      <c r="I13512" t="s">
        <v>190</v>
      </c>
      <c r="J13512" t="s">
        <v>215</v>
      </c>
      <c r="K13512">
        <v>6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 t="s">
        <v>83</v>
      </c>
      <c r="R13512" t="s">
        <v>83</v>
      </c>
      <c r="S13512" t="s">
        <v>83</v>
      </c>
      <c r="T13512" t="str">
        <f>_xlfn.XLOOKUP(A13512,MI_Match_Analysis!$A$2:$A$8,MI_Match_Analysis!$F$2:$F$8,"Not Found")</f>
        <v>Not Found</v>
      </c>
    </row>
    <row r="13513" spans="1:20" hidden="1" x14ac:dyDescent="0.3">
      <c r="A13513">
        <v>58</v>
      </c>
      <c r="B13513" s="1">
        <v>46156</v>
      </c>
      <c r="C13513" t="s">
        <v>162</v>
      </c>
      <c r="D13513" t="s">
        <v>322</v>
      </c>
      <c r="E13513" t="s">
        <v>34</v>
      </c>
      <c r="F13513" t="s">
        <v>47</v>
      </c>
      <c r="G13513">
        <v>2</v>
      </c>
      <c r="H13513">
        <v>8.1999999999999993</v>
      </c>
      <c r="I13513" t="s">
        <v>190</v>
      </c>
      <c r="J13513" t="s">
        <v>215</v>
      </c>
      <c r="K13513">
        <v>1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 t="s">
        <v>83</v>
      </c>
      <c r="R13513" t="s">
        <v>83</v>
      </c>
      <c r="S13513" t="s">
        <v>83</v>
      </c>
      <c r="T13513" t="str">
        <f>_xlfn.XLOOKUP(A13513,MI_Match_Analysis!$A$2:$A$8,MI_Match_Analysis!$F$2:$F$8,"Not Found")</f>
        <v>Not Found</v>
      </c>
    </row>
    <row r="13514" spans="1:20" hidden="1" x14ac:dyDescent="0.3">
      <c r="A13514">
        <v>58</v>
      </c>
      <c r="B13514" s="1">
        <v>46156</v>
      </c>
      <c r="C13514" t="s">
        <v>162</v>
      </c>
      <c r="D13514" t="s">
        <v>322</v>
      </c>
      <c r="E13514" t="s">
        <v>34</v>
      </c>
      <c r="F13514" t="s">
        <v>47</v>
      </c>
      <c r="G13514">
        <v>2</v>
      </c>
      <c r="H13514">
        <v>8.3000000000000007</v>
      </c>
      <c r="I13514" t="s">
        <v>197</v>
      </c>
      <c r="J13514" t="s">
        <v>215</v>
      </c>
      <c r="K13514">
        <v>1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 t="s">
        <v>83</v>
      </c>
      <c r="R13514" t="s">
        <v>83</v>
      </c>
      <c r="S13514" t="s">
        <v>83</v>
      </c>
      <c r="T13514" t="str">
        <f>_xlfn.XLOOKUP(A13514,MI_Match_Analysis!$A$2:$A$8,MI_Match_Analysis!$F$2:$F$8,"Not Found")</f>
        <v>Not Found</v>
      </c>
    </row>
    <row r="13515" spans="1:20" hidden="1" x14ac:dyDescent="0.3">
      <c r="A13515">
        <v>58</v>
      </c>
      <c r="B13515" s="1">
        <v>46156</v>
      </c>
      <c r="C13515" t="s">
        <v>162</v>
      </c>
      <c r="D13515" t="s">
        <v>322</v>
      </c>
      <c r="E13515" t="s">
        <v>34</v>
      </c>
      <c r="F13515" t="s">
        <v>47</v>
      </c>
      <c r="G13515">
        <v>2</v>
      </c>
      <c r="H13515">
        <v>8.4</v>
      </c>
      <c r="I13515" t="s">
        <v>190</v>
      </c>
      <c r="J13515" t="s">
        <v>215</v>
      </c>
      <c r="K13515">
        <v>1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 t="s">
        <v>83</v>
      </c>
      <c r="R13515" t="s">
        <v>83</v>
      </c>
      <c r="S13515" t="s">
        <v>83</v>
      </c>
      <c r="T13515" t="str">
        <f>_xlfn.XLOOKUP(A13515,MI_Match_Analysis!$A$2:$A$8,MI_Match_Analysis!$F$2:$F$8,"Not Found")</f>
        <v>Not Found</v>
      </c>
    </row>
    <row r="13516" spans="1:20" hidden="1" x14ac:dyDescent="0.3">
      <c r="A13516">
        <v>58</v>
      </c>
      <c r="B13516" s="1">
        <v>46156</v>
      </c>
      <c r="C13516" t="s">
        <v>162</v>
      </c>
      <c r="D13516" t="s">
        <v>322</v>
      </c>
      <c r="E13516" t="s">
        <v>34</v>
      </c>
      <c r="F13516" t="s">
        <v>47</v>
      </c>
      <c r="G13516">
        <v>2</v>
      </c>
      <c r="H13516">
        <v>8.5</v>
      </c>
      <c r="I13516" t="s">
        <v>197</v>
      </c>
      <c r="J13516" t="s">
        <v>215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 t="s">
        <v>165</v>
      </c>
      <c r="R13516" t="s">
        <v>197</v>
      </c>
      <c r="S13516" t="s">
        <v>114</v>
      </c>
      <c r="T13516" t="str">
        <f>_xlfn.XLOOKUP(A13516,MI_Match_Analysis!$A$2:$A$8,MI_Match_Analysis!$F$2:$F$8,"Not Found")</f>
        <v>Not Found</v>
      </c>
    </row>
    <row r="13517" spans="1:20" hidden="1" x14ac:dyDescent="0.3">
      <c r="A13517">
        <v>58</v>
      </c>
      <c r="B13517" s="1">
        <v>46156</v>
      </c>
      <c r="C13517" t="s">
        <v>162</v>
      </c>
      <c r="D13517" t="s">
        <v>322</v>
      </c>
      <c r="E13517" t="s">
        <v>34</v>
      </c>
      <c r="F13517" t="s">
        <v>47</v>
      </c>
      <c r="G13517">
        <v>2</v>
      </c>
      <c r="H13517">
        <v>8.6</v>
      </c>
      <c r="I13517" t="s">
        <v>126</v>
      </c>
      <c r="J13517" t="s">
        <v>215</v>
      </c>
      <c r="K13517">
        <v>4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 t="s">
        <v>83</v>
      </c>
      <c r="R13517" t="s">
        <v>83</v>
      </c>
      <c r="S13517" t="s">
        <v>83</v>
      </c>
      <c r="T13517" t="str">
        <f>_xlfn.XLOOKUP(A13517,MI_Match_Analysis!$A$2:$A$8,MI_Match_Analysis!$F$2:$F$8,"Not Found")</f>
        <v>Not Found</v>
      </c>
    </row>
    <row r="13518" spans="1:20" hidden="1" x14ac:dyDescent="0.3">
      <c r="A13518">
        <v>58</v>
      </c>
      <c r="B13518" s="1">
        <v>46156</v>
      </c>
      <c r="C13518" t="s">
        <v>162</v>
      </c>
      <c r="D13518" t="s">
        <v>322</v>
      </c>
      <c r="E13518" t="s">
        <v>34</v>
      </c>
      <c r="F13518" t="s">
        <v>47</v>
      </c>
      <c r="G13518">
        <v>2</v>
      </c>
      <c r="H13518">
        <v>9.1</v>
      </c>
      <c r="I13518" t="s">
        <v>190</v>
      </c>
      <c r="J13518" t="s">
        <v>216</v>
      </c>
      <c r="K13518">
        <v>0</v>
      </c>
      <c r="L13518">
        <v>1</v>
      </c>
      <c r="M13518">
        <v>1</v>
      </c>
      <c r="N13518">
        <v>0</v>
      </c>
      <c r="O13518">
        <v>0</v>
      </c>
      <c r="P13518">
        <v>0</v>
      </c>
      <c r="Q13518" t="s">
        <v>83</v>
      </c>
      <c r="R13518" t="s">
        <v>83</v>
      </c>
      <c r="S13518" t="s">
        <v>83</v>
      </c>
      <c r="T13518" t="str">
        <f>_xlfn.XLOOKUP(A13518,MI_Match_Analysis!$A$2:$A$8,MI_Match_Analysis!$F$2:$F$8,"Not Found")</f>
        <v>Not Found</v>
      </c>
    </row>
    <row r="13519" spans="1:20" hidden="1" x14ac:dyDescent="0.3">
      <c r="A13519">
        <v>58</v>
      </c>
      <c r="B13519" s="1">
        <v>46156</v>
      </c>
      <c r="C13519" t="s">
        <v>162</v>
      </c>
      <c r="D13519" t="s">
        <v>322</v>
      </c>
      <c r="E13519" t="s">
        <v>34</v>
      </c>
      <c r="F13519" t="s">
        <v>47</v>
      </c>
      <c r="G13519">
        <v>2</v>
      </c>
      <c r="H13519">
        <v>9.1</v>
      </c>
      <c r="I13519" t="s">
        <v>190</v>
      </c>
      <c r="J13519" t="s">
        <v>216</v>
      </c>
      <c r="K13519">
        <v>1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 t="s">
        <v>83</v>
      </c>
      <c r="R13519" t="s">
        <v>83</v>
      </c>
      <c r="S13519" t="s">
        <v>83</v>
      </c>
      <c r="T13519" t="str">
        <f>_xlfn.XLOOKUP(A13519,MI_Match_Analysis!$A$2:$A$8,MI_Match_Analysis!$F$2:$F$8,"Not Found")</f>
        <v>Not Found</v>
      </c>
    </row>
    <row r="13520" spans="1:20" hidden="1" x14ac:dyDescent="0.3">
      <c r="A13520">
        <v>58</v>
      </c>
      <c r="B13520" s="1">
        <v>46156</v>
      </c>
      <c r="C13520" t="s">
        <v>162</v>
      </c>
      <c r="D13520" t="s">
        <v>322</v>
      </c>
      <c r="E13520" t="s">
        <v>34</v>
      </c>
      <c r="F13520" t="s">
        <v>47</v>
      </c>
      <c r="G13520">
        <v>2</v>
      </c>
      <c r="H13520">
        <v>9.1999999999999993</v>
      </c>
      <c r="I13520" t="s">
        <v>126</v>
      </c>
      <c r="J13520" t="s">
        <v>216</v>
      </c>
      <c r="K13520">
        <v>1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 t="s">
        <v>83</v>
      </c>
      <c r="R13520" t="s">
        <v>83</v>
      </c>
      <c r="S13520" t="s">
        <v>83</v>
      </c>
      <c r="T13520" t="str">
        <f>_xlfn.XLOOKUP(A13520,MI_Match_Analysis!$A$2:$A$8,MI_Match_Analysis!$F$2:$F$8,"Not Found")</f>
        <v>Not Found</v>
      </c>
    </row>
    <row r="13521" spans="1:20" hidden="1" x14ac:dyDescent="0.3">
      <c r="A13521">
        <v>58</v>
      </c>
      <c r="B13521" s="1">
        <v>46156</v>
      </c>
      <c r="C13521" t="s">
        <v>162</v>
      </c>
      <c r="D13521" t="s">
        <v>322</v>
      </c>
      <c r="E13521" t="s">
        <v>34</v>
      </c>
      <c r="F13521" t="s">
        <v>47</v>
      </c>
      <c r="G13521">
        <v>2</v>
      </c>
      <c r="H13521">
        <v>9.3000000000000007</v>
      </c>
      <c r="I13521" t="s">
        <v>190</v>
      </c>
      <c r="J13521" t="s">
        <v>216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 t="s">
        <v>167</v>
      </c>
      <c r="R13521" t="s">
        <v>190</v>
      </c>
      <c r="S13521" t="s">
        <v>83</v>
      </c>
      <c r="T13521" t="str">
        <f>_xlfn.XLOOKUP(A13521,MI_Match_Analysis!$A$2:$A$8,MI_Match_Analysis!$F$2:$F$8,"Not Found")</f>
        <v>Not Found</v>
      </c>
    </row>
    <row r="13522" spans="1:20" hidden="1" x14ac:dyDescent="0.3">
      <c r="A13522">
        <v>58</v>
      </c>
      <c r="B13522" s="1">
        <v>46156</v>
      </c>
      <c r="C13522" t="s">
        <v>162</v>
      </c>
      <c r="D13522" t="s">
        <v>322</v>
      </c>
      <c r="E13522" t="s">
        <v>34</v>
      </c>
      <c r="F13522" t="s">
        <v>47</v>
      </c>
      <c r="G13522">
        <v>2</v>
      </c>
      <c r="H13522">
        <v>9.4</v>
      </c>
      <c r="I13522" t="s">
        <v>187</v>
      </c>
      <c r="J13522" t="s">
        <v>216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 t="s">
        <v>83</v>
      </c>
      <c r="R13522" t="s">
        <v>83</v>
      </c>
      <c r="S13522" t="s">
        <v>83</v>
      </c>
      <c r="T13522" t="str">
        <f>_xlfn.XLOOKUP(A13522,MI_Match_Analysis!$A$2:$A$8,MI_Match_Analysis!$F$2:$F$8,"Not Found")</f>
        <v>Not Found</v>
      </c>
    </row>
    <row r="13523" spans="1:20" hidden="1" x14ac:dyDescent="0.3">
      <c r="A13523">
        <v>58</v>
      </c>
      <c r="B13523" s="1">
        <v>46156</v>
      </c>
      <c r="C13523" t="s">
        <v>162</v>
      </c>
      <c r="D13523" t="s">
        <v>322</v>
      </c>
      <c r="E13523" t="s">
        <v>34</v>
      </c>
      <c r="F13523" t="s">
        <v>47</v>
      </c>
      <c r="G13523">
        <v>2</v>
      </c>
      <c r="H13523">
        <v>9.5</v>
      </c>
      <c r="I13523" t="s">
        <v>187</v>
      </c>
      <c r="J13523" t="s">
        <v>216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 t="s">
        <v>83</v>
      </c>
      <c r="R13523" t="s">
        <v>83</v>
      </c>
      <c r="S13523" t="s">
        <v>83</v>
      </c>
      <c r="T13523" t="str">
        <f>_xlfn.XLOOKUP(A13523,MI_Match_Analysis!$A$2:$A$8,MI_Match_Analysis!$F$2:$F$8,"Not Found")</f>
        <v>Not Found</v>
      </c>
    </row>
    <row r="13524" spans="1:20" hidden="1" x14ac:dyDescent="0.3">
      <c r="A13524">
        <v>58</v>
      </c>
      <c r="B13524" s="1">
        <v>46156</v>
      </c>
      <c r="C13524" t="s">
        <v>162</v>
      </c>
      <c r="D13524" t="s">
        <v>322</v>
      </c>
      <c r="E13524" t="s">
        <v>34</v>
      </c>
      <c r="F13524" t="s">
        <v>47</v>
      </c>
      <c r="G13524">
        <v>2</v>
      </c>
      <c r="H13524">
        <v>9.6</v>
      </c>
      <c r="I13524" t="s">
        <v>187</v>
      </c>
      <c r="J13524" t="s">
        <v>216</v>
      </c>
      <c r="K13524">
        <v>1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 t="s">
        <v>83</v>
      </c>
      <c r="R13524" t="s">
        <v>83</v>
      </c>
      <c r="S13524" t="s">
        <v>83</v>
      </c>
      <c r="T13524" t="str">
        <f>_xlfn.XLOOKUP(A13524,MI_Match_Analysis!$A$2:$A$8,MI_Match_Analysis!$F$2:$F$8,"Not Found")</f>
        <v>Not Found</v>
      </c>
    </row>
    <row r="13525" spans="1:20" hidden="1" x14ac:dyDescent="0.3">
      <c r="A13525">
        <v>58</v>
      </c>
      <c r="B13525" s="1">
        <v>46156</v>
      </c>
      <c r="C13525" t="s">
        <v>162</v>
      </c>
      <c r="D13525" t="s">
        <v>322</v>
      </c>
      <c r="E13525" t="s">
        <v>34</v>
      </c>
      <c r="F13525" t="s">
        <v>47</v>
      </c>
      <c r="G13525">
        <v>2</v>
      </c>
      <c r="H13525">
        <v>10.1</v>
      </c>
      <c r="I13525" t="s">
        <v>187</v>
      </c>
      <c r="J13525" t="s">
        <v>214</v>
      </c>
      <c r="K13525">
        <v>1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 t="s">
        <v>83</v>
      </c>
      <c r="R13525" t="s">
        <v>83</v>
      </c>
      <c r="S13525" t="s">
        <v>83</v>
      </c>
      <c r="T13525" t="str">
        <f>_xlfn.XLOOKUP(A13525,MI_Match_Analysis!$A$2:$A$8,MI_Match_Analysis!$F$2:$F$8,"Not Found")</f>
        <v>Not Found</v>
      </c>
    </row>
    <row r="13526" spans="1:20" hidden="1" x14ac:dyDescent="0.3">
      <c r="A13526">
        <v>58</v>
      </c>
      <c r="B13526" s="1">
        <v>46156</v>
      </c>
      <c r="C13526" t="s">
        <v>162</v>
      </c>
      <c r="D13526" t="s">
        <v>322</v>
      </c>
      <c r="E13526" t="s">
        <v>34</v>
      </c>
      <c r="F13526" t="s">
        <v>47</v>
      </c>
      <c r="G13526">
        <v>2</v>
      </c>
      <c r="H13526">
        <v>10.199999999999999</v>
      </c>
      <c r="I13526" t="s">
        <v>126</v>
      </c>
      <c r="J13526" t="s">
        <v>214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 t="s">
        <v>83</v>
      </c>
      <c r="R13526" t="s">
        <v>83</v>
      </c>
      <c r="S13526" t="s">
        <v>83</v>
      </c>
      <c r="T13526" t="str">
        <f>_xlfn.XLOOKUP(A13526,MI_Match_Analysis!$A$2:$A$8,MI_Match_Analysis!$F$2:$F$8,"Not Found")</f>
        <v>Not Found</v>
      </c>
    </row>
    <row r="13527" spans="1:20" hidden="1" x14ac:dyDescent="0.3">
      <c r="A13527">
        <v>58</v>
      </c>
      <c r="B13527" s="1">
        <v>46156</v>
      </c>
      <c r="C13527" t="s">
        <v>162</v>
      </c>
      <c r="D13527" t="s">
        <v>322</v>
      </c>
      <c r="E13527" t="s">
        <v>34</v>
      </c>
      <c r="F13527" t="s">
        <v>47</v>
      </c>
      <c r="G13527">
        <v>2</v>
      </c>
      <c r="H13527">
        <v>10.3</v>
      </c>
      <c r="I13527" t="s">
        <v>126</v>
      </c>
      <c r="J13527" t="s">
        <v>214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 t="s">
        <v>83</v>
      </c>
      <c r="R13527" t="s">
        <v>83</v>
      </c>
      <c r="S13527" t="s">
        <v>83</v>
      </c>
      <c r="T13527" t="str">
        <f>_xlfn.XLOOKUP(A13527,MI_Match_Analysis!$A$2:$A$8,MI_Match_Analysis!$F$2:$F$8,"Not Found")</f>
        <v>Not Found</v>
      </c>
    </row>
    <row r="13528" spans="1:20" hidden="1" x14ac:dyDescent="0.3">
      <c r="A13528">
        <v>58</v>
      </c>
      <c r="B13528" s="1">
        <v>46156</v>
      </c>
      <c r="C13528" t="s">
        <v>162</v>
      </c>
      <c r="D13528" t="s">
        <v>322</v>
      </c>
      <c r="E13528" t="s">
        <v>34</v>
      </c>
      <c r="F13528" t="s">
        <v>47</v>
      </c>
      <c r="G13528">
        <v>2</v>
      </c>
      <c r="H13528">
        <v>10.4</v>
      </c>
      <c r="I13528" t="s">
        <v>126</v>
      </c>
      <c r="J13528" t="s">
        <v>214</v>
      </c>
      <c r="K13528">
        <v>4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 t="s">
        <v>83</v>
      </c>
      <c r="R13528" t="s">
        <v>83</v>
      </c>
      <c r="S13528" t="s">
        <v>83</v>
      </c>
      <c r="T13528" t="str">
        <f>_xlfn.XLOOKUP(A13528,MI_Match_Analysis!$A$2:$A$8,MI_Match_Analysis!$F$2:$F$8,"Not Found")</f>
        <v>Not Found</v>
      </c>
    </row>
    <row r="13529" spans="1:20" hidden="1" x14ac:dyDescent="0.3">
      <c r="A13529">
        <v>58</v>
      </c>
      <c r="B13529" s="1">
        <v>46156</v>
      </c>
      <c r="C13529" t="s">
        <v>162</v>
      </c>
      <c r="D13529" t="s">
        <v>322</v>
      </c>
      <c r="E13529" t="s">
        <v>34</v>
      </c>
      <c r="F13529" t="s">
        <v>47</v>
      </c>
      <c r="G13529">
        <v>2</v>
      </c>
      <c r="H13529">
        <v>10.5</v>
      </c>
      <c r="I13529" t="s">
        <v>126</v>
      </c>
      <c r="J13529" t="s">
        <v>214</v>
      </c>
      <c r="K13529">
        <v>4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 t="s">
        <v>83</v>
      </c>
      <c r="R13529" t="s">
        <v>83</v>
      </c>
      <c r="S13529" t="s">
        <v>83</v>
      </c>
      <c r="T13529" t="str">
        <f>_xlfn.XLOOKUP(A13529,MI_Match_Analysis!$A$2:$A$8,MI_Match_Analysis!$F$2:$F$8,"Not Found")</f>
        <v>Not Found</v>
      </c>
    </row>
    <row r="13530" spans="1:20" hidden="1" x14ac:dyDescent="0.3">
      <c r="A13530">
        <v>58</v>
      </c>
      <c r="B13530" s="1">
        <v>46156</v>
      </c>
      <c r="C13530" t="s">
        <v>162</v>
      </c>
      <c r="D13530" t="s">
        <v>322</v>
      </c>
      <c r="E13530" t="s">
        <v>34</v>
      </c>
      <c r="F13530" t="s">
        <v>47</v>
      </c>
      <c r="G13530">
        <v>2</v>
      </c>
      <c r="H13530">
        <v>10.6</v>
      </c>
      <c r="I13530" t="s">
        <v>126</v>
      </c>
      <c r="J13530" t="s">
        <v>214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 t="s">
        <v>83</v>
      </c>
      <c r="R13530" t="s">
        <v>83</v>
      </c>
      <c r="S13530" t="s">
        <v>83</v>
      </c>
      <c r="T13530" t="str">
        <f>_xlfn.XLOOKUP(A13530,MI_Match_Analysis!$A$2:$A$8,MI_Match_Analysis!$F$2:$F$8,"Not Found")</f>
        <v>Not Found</v>
      </c>
    </row>
    <row r="13531" spans="1:20" hidden="1" x14ac:dyDescent="0.3">
      <c r="A13531">
        <v>58</v>
      </c>
      <c r="B13531" s="1">
        <v>46156</v>
      </c>
      <c r="C13531" t="s">
        <v>162</v>
      </c>
      <c r="D13531" t="s">
        <v>322</v>
      </c>
      <c r="E13531" t="s">
        <v>34</v>
      </c>
      <c r="F13531" t="s">
        <v>47</v>
      </c>
      <c r="G13531">
        <v>2</v>
      </c>
      <c r="H13531">
        <v>11.1</v>
      </c>
      <c r="I13531" t="s">
        <v>187</v>
      </c>
      <c r="J13531" t="s">
        <v>216</v>
      </c>
      <c r="K13531">
        <v>1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 t="s">
        <v>83</v>
      </c>
      <c r="R13531" t="s">
        <v>83</v>
      </c>
      <c r="S13531" t="s">
        <v>83</v>
      </c>
      <c r="T13531" t="str">
        <f>_xlfn.XLOOKUP(A13531,MI_Match_Analysis!$A$2:$A$8,MI_Match_Analysis!$F$2:$F$8,"Not Found")</f>
        <v>Not Found</v>
      </c>
    </row>
    <row r="13532" spans="1:20" hidden="1" x14ac:dyDescent="0.3">
      <c r="A13532">
        <v>58</v>
      </c>
      <c r="B13532" s="1">
        <v>46156</v>
      </c>
      <c r="C13532" t="s">
        <v>162</v>
      </c>
      <c r="D13532" t="s">
        <v>322</v>
      </c>
      <c r="E13532" t="s">
        <v>34</v>
      </c>
      <c r="F13532" t="s">
        <v>47</v>
      </c>
      <c r="G13532">
        <v>2</v>
      </c>
      <c r="H13532">
        <v>11.2</v>
      </c>
      <c r="I13532" t="s">
        <v>126</v>
      </c>
      <c r="J13532" t="s">
        <v>216</v>
      </c>
      <c r="K13532">
        <v>1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 t="s">
        <v>83</v>
      </c>
      <c r="R13532" t="s">
        <v>83</v>
      </c>
      <c r="S13532" t="s">
        <v>83</v>
      </c>
      <c r="T13532" t="str">
        <f>_xlfn.XLOOKUP(A13532,MI_Match_Analysis!$A$2:$A$8,MI_Match_Analysis!$F$2:$F$8,"Not Found")</f>
        <v>Not Found</v>
      </c>
    </row>
    <row r="13533" spans="1:20" hidden="1" x14ac:dyDescent="0.3">
      <c r="A13533">
        <v>58</v>
      </c>
      <c r="B13533" s="1">
        <v>46156</v>
      </c>
      <c r="C13533" t="s">
        <v>162</v>
      </c>
      <c r="D13533" t="s">
        <v>322</v>
      </c>
      <c r="E13533" t="s">
        <v>34</v>
      </c>
      <c r="F13533" t="s">
        <v>47</v>
      </c>
      <c r="G13533">
        <v>2</v>
      </c>
      <c r="H13533">
        <v>11.3</v>
      </c>
      <c r="I13533" t="s">
        <v>187</v>
      </c>
      <c r="J13533" t="s">
        <v>216</v>
      </c>
      <c r="K13533">
        <v>1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 t="s">
        <v>83</v>
      </c>
      <c r="R13533" t="s">
        <v>83</v>
      </c>
      <c r="S13533" t="s">
        <v>83</v>
      </c>
      <c r="T13533" t="str">
        <f>_xlfn.XLOOKUP(A13533,MI_Match_Analysis!$A$2:$A$8,MI_Match_Analysis!$F$2:$F$8,"Not Found")</f>
        <v>Not Found</v>
      </c>
    </row>
    <row r="13534" spans="1:20" hidden="1" x14ac:dyDescent="0.3">
      <c r="A13534">
        <v>58</v>
      </c>
      <c r="B13534" s="1">
        <v>46156</v>
      </c>
      <c r="C13534" t="s">
        <v>162</v>
      </c>
      <c r="D13534" t="s">
        <v>322</v>
      </c>
      <c r="E13534" t="s">
        <v>34</v>
      </c>
      <c r="F13534" t="s">
        <v>47</v>
      </c>
      <c r="G13534">
        <v>2</v>
      </c>
      <c r="H13534">
        <v>11.4</v>
      </c>
      <c r="I13534" t="s">
        <v>126</v>
      </c>
      <c r="J13534" t="s">
        <v>216</v>
      </c>
      <c r="K13534">
        <v>1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 t="s">
        <v>83</v>
      </c>
      <c r="R13534" t="s">
        <v>83</v>
      </c>
      <c r="S13534" t="s">
        <v>83</v>
      </c>
      <c r="T13534" t="str">
        <f>_xlfn.XLOOKUP(A13534,MI_Match_Analysis!$A$2:$A$8,MI_Match_Analysis!$F$2:$F$8,"Not Found")</f>
        <v>Not Found</v>
      </c>
    </row>
    <row r="13535" spans="1:20" hidden="1" x14ac:dyDescent="0.3">
      <c r="A13535">
        <v>58</v>
      </c>
      <c r="B13535" s="1">
        <v>46156</v>
      </c>
      <c r="C13535" t="s">
        <v>162</v>
      </c>
      <c r="D13535" t="s">
        <v>322</v>
      </c>
      <c r="E13535" t="s">
        <v>34</v>
      </c>
      <c r="F13535" t="s">
        <v>47</v>
      </c>
      <c r="G13535">
        <v>2</v>
      </c>
      <c r="H13535">
        <v>11.5</v>
      </c>
      <c r="I13535" t="s">
        <v>187</v>
      </c>
      <c r="J13535" t="s">
        <v>216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 t="s">
        <v>83</v>
      </c>
      <c r="R13535" t="s">
        <v>83</v>
      </c>
      <c r="S13535" t="s">
        <v>83</v>
      </c>
      <c r="T13535" t="str">
        <f>_xlfn.XLOOKUP(A13535,MI_Match_Analysis!$A$2:$A$8,MI_Match_Analysis!$F$2:$F$8,"Not Found")</f>
        <v>Not Found</v>
      </c>
    </row>
    <row r="13536" spans="1:20" hidden="1" x14ac:dyDescent="0.3">
      <c r="A13536">
        <v>58</v>
      </c>
      <c r="B13536" s="1">
        <v>46156</v>
      </c>
      <c r="C13536" t="s">
        <v>162</v>
      </c>
      <c r="D13536" t="s">
        <v>322</v>
      </c>
      <c r="E13536" t="s">
        <v>34</v>
      </c>
      <c r="F13536" t="s">
        <v>47</v>
      </c>
      <c r="G13536">
        <v>2</v>
      </c>
      <c r="H13536">
        <v>11.6</v>
      </c>
      <c r="I13536" t="s">
        <v>187</v>
      </c>
      <c r="J13536" t="s">
        <v>216</v>
      </c>
      <c r="K13536">
        <v>1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 t="s">
        <v>83</v>
      </c>
      <c r="R13536" t="s">
        <v>83</v>
      </c>
      <c r="S13536" t="s">
        <v>83</v>
      </c>
      <c r="T13536" t="str">
        <f>_xlfn.XLOOKUP(A13536,MI_Match_Analysis!$A$2:$A$8,MI_Match_Analysis!$F$2:$F$8,"Not Found")</f>
        <v>Not Found</v>
      </c>
    </row>
    <row r="13537" spans="1:20" hidden="1" x14ac:dyDescent="0.3">
      <c r="A13537">
        <v>58</v>
      </c>
      <c r="B13537" s="1">
        <v>46156</v>
      </c>
      <c r="C13537" t="s">
        <v>162</v>
      </c>
      <c r="D13537" t="s">
        <v>322</v>
      </c>
      <c r="E13537" t="s">
        <v>34</v>
      </c>
      <c r="F13537" t="s">
        <v>47</v>
      </c>
      <c r="G13537">
        <v>2</v>
      </c>
      <c r="H13537">
        <v>12.1</v>
      </c>
      <c r="I13537" t="s">
        <v>187</v>
      </c>
      <c r="J13537" t="s">
        <v>329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 t="s">
        <v>83</v>
      </c>
      <c r="R13537" t="s">
        <v>83</v>
      </c>
      <c r="S13537" t="s">
        <v>83</v>
      </c>
      <c r="T13537" t="str">
        <f>_xlfn.XLOOKUP(A13537,MI_Match_Analysis!$A$2:$A$8,MI_Match_Analysis!$F$2:$F$8,"Not Found")</f>
        <v>Not Found</v>
      </c>
    </row>
    <row r="13538" spans="1:20" hidden="1" x14ac:dyDescent="0.3">
      <c r="A13538">
        <v>58</v>
      </c>
      <c r="B13538" s="1">
        <v>46156</v>
      </c>
      <c r="C13538" t="s">
        <v>162</v>
      </c>
      <c r="D13538" t="s">
        <v>322</v>
      </c>
      <c r="E13538" t="s">
        <v>34</v>
      </c>
      <c r="F13538" t="s">
        <v>47</v>
      </c>
      <c r="G13538">
        <v>2</v>
      </c>
      <c r="H13538">
        <v>12.2</v>
      </c>
      <c r="I13538" t="s">
        <v>187</v>
      </c>
      <c r="J13538" t="s">
        <v>329</v>
      </c>
      <c r="K13538">
        <v>1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 t="s">
        <v>83</v>
      </c>
      <c r="R13538" t="s">
        <v>83</v>
      </c>
      <c r="S13538" t="s">
        <v>83</v>
      </c>
      <c r="T13538" t="str">
        <f>_xlfn.XLOOKUP(A13538,MI_Match_Analysis!$A$2:$A$8,MI_Match_Analysis!$F$2:$F$8,"Not Found")</f>
        <v>Not Found</v>
      </c>
    </row>
    <row r="13539" spans="1:20" hidden="1" x14ac:dyDescent="0.3">
      <c r="A13539">
        <v>58</v>
      </c>
      <c r="B13539" s="1">
        <v>46156</v>
      </c>
      <c r="C13539" t="s">
        <v>162</v>
      </c>
      <c r="D13539" t="s">
        <v>322</v>
      </c>
      <c r="E13539" t="s">
        <v>34</v>
      </c>
      <c r="F13539" t="s">
        <v>47</v>
      </c>
      <c r="G13539">
        <v>2</v>
      </c>
      <c r="H13539">
        <v>12.3</v>
      </c>
      <c r="I13539" t="s">
        <v>126</v>
      </c>
      <c r="J13539" t="s">
        <v>329</v>
      </c>
      <c r="K13539">
        <v>6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 t="s">
        <v>83</v>
      </c>
      <c r="R13539" t="s">
        <v>83</v>
      </c>
      <c r="S13539" t="s">
        <v>83</v>
      </c>
      <c r="T13539" t="str">
        <f>_xlfn.XLOOKUP(A13539,MI_Match_Analysis!$A$2:$A$8,MI_Match_Analysis!$F$2:$F$8,"Not Found")</f>
        <v>Not Found</v>
      </c>
    </row>
    <row r="13540" spans="1:20" hidden="1" x14ac:dyDescent="0.3">
      <c r="A13540">
        <v>58</v>
      </c>
      <c r="B13540" s="1">
        <v>46156</v>
      </c>
      <c r="C13540" t="s">
        <v>162</v>
      </c>
      <c r="D13540" t="s">
        <v>322</v>
      </c>
      <c r="E13540" t="s">
        <v>34</v>
      </c>
      <c r="F13540" t="s">
        <v>47</v>
      </c>
      <c r="G13540">
        <v>2</v>
      </c>
      <c r="H13540">
        <v>12.4</v>
      </c>
      <c r="I13540" t="s">
        <v>126</v>
      </c>
      <c r="J13540" t="s">
        <v>329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 t="s">
        <v>83</v>
      </c>
      <c r="R13540" t="s">
        <v>83</v>
      </c>
      <c r="S13540" t="s">
        <v>83</v>
      </c>
      <c r="T13540" t="str">
        <f>_xlfn.XLOOKUP(A13540,MI_Match_Analysis!$A$2:$A$8,MI_Match_Analysis!$F$2:$F$8,"Not Found")</f>
        <v>Not Found</v>
      </c>
    </row>
    <row r="13541" spans="1:20" hidden="1" x14ac:dyDescent="0.3">
      <c r="A13541">
        <v>58</v>
      </c>
      <c r="B13541" s="1">
        <v>46156</v>
      </c>
      <c r="C13541" t="s">
        <v>162</v>
      </c>
      <c r="D13541" t="s">
        <v>322</v>
      </c>
      <c r="E13541" t="s">
        <v>34</v>
      </c>
      <c r="F13541" t="s">
        <v>47</v>
      </c>
      <c r="G13541">
        <v>2</v>
      </c>
      <c r="H13541">
        <v>12.5</v>
      </c>
      <c r="I13541" t="s">
        <v>187</v>
      </c>
      <c r="J13541" t="s">
        <v>329</v>
      </c>
      <c r="K13541">
        <v>0</v>
      </c>
      <c r="L13541">
        <v>1</v>
      </c>
      <c r="M13541">
        <v>1</v>
      </c>
      <c r="N13541">
        <v>0</v>
      </c>
      <c r="O13541">
        <v>0</v>
      </c>
      <c r="P13541">
        <v>0</v>
      </c>
      <c r="Q13541" t="s">
        <v>83</v>
      </c>
      <c r="R13541" t="s">
        <v>83</v>
      </c>
      <c r="S13541" t="s">
        <v>83</v>
      </c>
      <c r="T13541" t="str">
        <f>_xlfn.XLOOKUP(A13541,MI_Match_Analysis!$A$2:$A$8,MI_Match_Analysis!$F$2:$F$8,"Not Found")</f>
        <v>Not Found</v>
      </c>
    </row>
    <row r="13542" spans="1:20" hidden="1" x14ac:dyDescent="0.3">
      <c r="A13542">
        <v>58</v>
      </c>
      <c r="B13542" s="1">
        <v>46156</v>
      </c>
      <c r="C13542" t="s">
        <v>162</v>
      </c>
      <c r="D13542" t="s">
        <v>322</v>
      </c>
      <c r="E13542" t="s">
        <v>34</v>
      </c>
      <c r="F13542" t="s">
        <v>47</v>
      </c>
      <c r="G13542">
        <v>2</v>
      </c>
      <c r="H13542">
        <v>12.5</v>
      </c>
      <c r="I13542" t="s">
        <v>187</v>
      </c>
      <c r="J13542" t="s">
        <v>329</v>
      </c>
      <c r="K13542">
        <v>4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 t="s">
        <v>83</v>
      </c>
      <c r="R13542" t="s">
        <v>83</v>
      </c>
      <c r="S13542" t="s">
        <v>83</v>
      </c>
      <c r="T13542" t="str">
        <f>_xlfn.XLOOKUP(A13542,MI_Match_Analysis!$A$2:$A$8,MI_Match_Analysis!$F$2:$F$8,"Not Found")</f>
        <v>Not Found</v>
      </c>
    </row>
    <row r="13543" spans="1:20" hidden="1" x14ac:dyDescent="0.3">
      <c r="A13543">
        <v>58</v>
      </c>
      <c r="B13543" s="1">
        <v>46156</v>
      </c>
      <c r="C13543" t="s">
        <v>162</v>
      </c>
      <c r="D13543" t="s">
        <v>322</v>
      </c>
      <c r="E13543" t="s">
        <v>34</v>
      </c>
      <c r="F13543" t="s">
        <v>47</v>
      </c>
      <c r="G13543">
        <v>2</v>
      </c>
      <c r="H13543">
        <v>12.6</v>
      </c>
      <c r="I13543" t="s">
        <v>187</v>
      </c>
      <c r="J13543" t="s">
        <v>329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 t="s">
        <v>83</v>
      </c>
      <c r="R13543" t="s">
        <v>83</v>
      </c>
      <c r="S13543" t="s">
        <v>83</v>
      </c>
      <c r="T13543" t="str">
        <f>_xlfn.XLOOKUP(A13543,MI_Match_Analysis!$A$2:$A$8,MI_Match_Analysis!$F$2:$F$8,"Not Found")</f>
        <v>Not Found</v>
      </c>
    </row>
    <row r="13544" spans="1:20" hidden="1" x14ac:dyDescent="0.3">
      <c r="A13544">
        <v>58</v>
      </c>
      <c r="B13544" s="1">
        <v>46156</v>
      </c>
      <c r="C13544" t="s">
        <v>162</v>
      </c>
      <c r="D13544" t="s">
        <v>322</v>
      </c>
      <c r="E13544" t="s">
        <v>34</v>
      </c>
      <c r="F13544" t="s">
        <v>47</v>
      </c>
      <c r="G13544">
        <v>2</v>
      </c>
      <c r="H13544">
        <v>13.1</v>
      </c>
      <c r="I13544" t="s">
        <v>126</v>
      </c>
      <c r="J13544" t="s">
        <v>215</v>
      </c>
      <c r="K13544">
        <v>1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 t="s">
        <v>83</v>
      </c>
      <c r="R13544" t="s">
        <v>83</v>
      </c>
      <c r="S13544" t="s">
        <v>83</v>
      </c>
      <c r="T13544" t="str">
        <f>_xlfn.XLOOKUP(A13544,MI_Match_Analysis!$A$2:$A$8,MI_Match_Analysis!$F$2:$F$8,"Not Found")</f>
        <v>Not Found</v>
      </c>
    </row>
    <row r="13545" spans="1:20" hidden="1" x14ac:dyDescent="0.3">
      <c r="A13545">
        <v>58</v>
      </c>
      <c r="B13545" s="1">
        <v>46156</v>
      </c>
      <c r="C13545" t="s">
        <v>162</v>
      </c>
      <c r="D13545" t="s">
        <v>322</v>
      </c>
      <c r="E13545" t="s">
        <v>34</v>
      </c>
      <c r="F13545" t="s">
        <v>47</v>
      </c>
      <c r="G13545">
        <v>2</v>
      </c>
      <c r="H13545">
        <v>13.2</v>
      </c>
      <c r="I13545" t="s">
        <v>187</v>
      </c>
      <c r="J13545" t="s">
        <v>215</v>
      </c>
      <c r="K13545">
        <v>1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 t="s">
        <v>83</v>
      </c>
      <c r="R13545" t="s">
        <v>83</v>
      </c>
      <c r="S13545" t="s">
        <v>83</v>
      </c>
      <c r="T13545" t="str">
        <f>_xlfn.XLOOKUP(A13545,MI_Match_Analysis!$A$2:$A$8,MI_Match_Analysis!$F$2:$F$8,"Not Found")</f>
        <v>Not Found</v>
      </c>
    </row>
    <row r="13546" spans="1:20" hidden="1" x14ac:dyDescent="0.3">
      <c r="A13546">
        <v>58</v>
      </c>
      <c r="B13546" s="1">
        <v>46156</v>
      </c>
      <c r="C13546" t="s">
        <v>162</v>
      </c>
      <c r="D13546" t="s">
        <v>322</v>
      </c>
      <c r="E13546" t="s">
        <v>34</v>
      </c>
      <c r="F13546" t="s">
        <v>47</v>
      </c>
      <c r="G13546">
        <v>2</v>
      </c>
      <c r="H13546">
        <v>13.3</v>
      </c>
      <c r="I13546" t="s">
        <v>126</v>
      </c>
      <c r="J13546" t="s">
        <v>215</v>
      </c>
      <c r="K13546">
        <v>1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 t="s">
        <v>83</v>
      </c>
      <c r="R13546" t="s">
        <v>83</v>
      </c>
      <c r="S13546" t="s">
        <v>83</v>
      </c>
      <c r="T13546" t="str">
        <f>_xlfn.XLOOKUP(A13546,MI_Match_Analysis!$A$2:$A$8,MI_Match_Analysis!$F$2:$F$8,"Not Found")</f>
        <v>Not Found</v>
      </c>
    </row>
    <row r="13547" spans="1:20" hidden="1" x14ac:dyDescent="0.3">
      <c r="A13547">
        <v>58</v>
      </c>
      <c r="B13547" s="1">
        <v>46156</v>
      </c>
      <c r="C13547" t="s">
        <v>162</v>
      </c>
      <c r="D13547" t="s">
        <v>322</v>
      </c>
      <c r="E13547" t="s">
        <v>34</v>
      </c>
      <c r="F13547" t="s">
        <v>47</v>
      </c>
      <c r="G13547">
        <v>2</v>
      </c>
      <c r="H13547">
        <v>13.4</v>
      </c>
      <c r="I13547" t="s">
        <v>187</v>
      </c>
      <c r="J13547" t="s">
        <v>215</v>
      </c>
      <c r="K13547">
        <v>1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 t="s">
        <v>83</v>
      </c>
      <c r="R13547" t="s">
        <v>83</v>
      </c>
      <c r="S13547" t="s">
        <v>83</v>
      </c>
      <c r="T13547" t="str">
        <f>_xlfn.XLOOKUP(A13547,MI_Match_Analysis!$A$2:$A$8,MI_Match_Analysis!$F$2:$F$8,"Not Found")</f>
        <v>Not Found</v>
      </c>
    </row>
    <row r="13548" spans="1:20" hidden="1" x14ac:dyDescent="0.3">
      <c r="A13548">
        <v>58</v>
      </c>
      <c r="B13548" s="1">
        <v>46156</v>
      </c>
      <c r="C13548" t="s">
        <v>162</v>
      </c>
      <c r="D13548" t="s">
        <v>322</v>
      </c>
      <c r="E13548" t="s">
        <v>34</v>
      </c>
      <c r="F13548" t="s">
        <v>47</v>
      </c>
      <c r="G13548">
        <v>2</v>
      </c>
      <c r="H13548">
        <v>13.5</v>
      </c>
      <c r="I13548" t="s">
        <v>126</v>
      </c>
      <c r="J13548" t="s">
        <v>215</v>
      </c>
      <c r="K13548">
        <v>1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 t="s">
        <v>83</v>
      </c>
      <c r="R13548" t="s">
        <v>83</v>
      </c>
      <c r="S13548" t="s">
        <v>83</v>
      </c>
      <c r="T13548" t="str">
        <f>_xlfn.XLOOKUP(A13548,MI_Match_Analysis!$A$2:$A$8,MI_Match_Analysis!$F$2:$F$8,"Not Found")</f>
        <v>Not Found</v>
      </c>
    </row>
    <row r="13549" spans="1:20" hidden="1" x14ac:dyDescent="0.3">
      <c r="A13549">
        <v>58</v>
      </c>
      <c r="B13549" s="1">
        <v>46156</v>
      </c>
      <c r="C13549" t="s">
        <v>162</v>
      </c>
      <c r="D13549" t="s">
        <v>322</v>
      </c>
      <c r="E13549" t="s">
        <v>34</v>
      </c>
      <c r="F13549" t="s">
        <v>47</v>
      </c>
      <c r="G13549">
        <v>2</v>
      </c>
      <c r="H13549">
        <v>13.6</v>
      </c>
      <c r="I13549" t="s">
        <v>187</v>
      </c>
      <c r="J13549" t="s">
        <v>215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 t="s">
        <v>83</v>
      </c>
      <c r="R13549" t="s">
        <v>83</v>
      </c>
      <c r="S13549" t="s">
        <v>83</v>
      </c>
      <c r="T13549" t="str">
        <f>_xlfn.XLOOKUP(A13549,MI_Match_Analysis!$A$2:$A$8,MI_Match_Analysis!$F$2:$F$8,"Not Found")</f>
        <v>Not Found</v>
      </c>
    </row>
    <row r="13550" spans="1:20" hidden="1" x14ac:dyDescent="0.3">
      <c r="A13550">
        <v>58</v>
      </c>
      <c r="B13550" s="1">
        <v>46156</v>
      </c>
      <c r="C13550" t="s">
        <v>162</v>
      </c>
      <c r="D13550" t="s">
        <v>322</v>
      </c>
      <c r="E13550" t="s">
        <v>34</v>
      </c>
      <c r="F13550" t="s">
        <v>47</v>
      </c>
      <c r="G13550">
        <v>2</v>
      </c>
      <c r="H13550">
        <v>14.1</v>
      </c>
      <c r="I13550" t="s">
        <v>126</v>
      </c>
      <c r="J13550" t="s">
        <v>114</v>
      </c>
      <c r="K13550">
        <v>4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 t="s">
        <v>83</v>
      </c>
      <c r="R13550" t="s">
        <v>83</v>
      </c>
      <c r="S13550" t="s">
        <v>83</v>
      </c>
      <c r="T13550" t="str">
        <f>_xlfn.XLOOKUP(A13550,MI_Match_Analysis!$A$2:$A$8,MI_Match_Analysis!$F$2:$F$8,"Not Found")</f>
        <v>Not Found</v>
      </c>
    </row>
    <row r="13551" spans="1:20" hidden="1" x14ac:dyDescent="0.3">
      <c r="A13551">
        <v>58</v>
      </c>
      <c r="B13551" s="1">
        <v>46156</v>
      </c>
      <c r="C13551" t="s">
        <v>162</v>
      </c>
      <c r="D13551" t="s">
        <v>322</v>
      </c>
      <c r="E13551" t="s">
        <v>34</v>
      </c>
      <c r="F13551" t="s">
        <v>47</v>
      </c>
      <c r="G13551">
        <v>2</v>
      </c>
      <c r="H13551">
        <v>14.2</v>
      </c>
      <c r="I13551" t="s">
        <v>126</v>
      </c>
      <c r="J13551" t="s">
        <v>114</v>
      </c>
      <c r="K13551">
        <v>1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 t="s">
        <v>83</v>
      </c>
      <c r="R13551" t="s">
        <v>83</v>
      </c>
      <c r="S13551" t="s">
        <v>83</v>
      </c>
      <c r="T13551" t="str">
        <f>_xlfn.XLOOKUP(A13551,MI_Match_Analysis!$A$2:$A$8,MI_Match_Analysis!$F$2:$F$8,"Not Found")</f>
        <v>Not Found</v>
      </c>
    </row>
    <row r="13552" spans="1:20" hidden="1" x14ac:dyDescent="0.3">
      <c r="A13552">
        <v>58</v>
      </c>
      <c r="B13552" s="1">
        <v>46156</v>
      </c>
      <c r="C13552" t="s">
        <v>162</v>
      </c>
      <c r="D13552" t="s">
        <v>322</v>
      </c>
      <c r="E13552" t="s">
        <v>34</v>
      </c>
      <c r="F13552" t="s">
        <v>47</v>
      </c>
      <c r="G13552">
        <v>2</v>
      </c>
      <c r="H13552">
        <v>14.3</v>
      </c>
      <c r="I13552" t="s">
        <v>187</v>
      </c>
      <c r="J13552" t="s">
        <v>114</v>
      </c>
      <c r="K13552">
        <v>1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 t="s">
        <v>83</v>
      </c>
      <c r="R13552" t="s">
        <v>83</v>
      </c>
      <c r="S13552" t="s">
        <v>83</v>
      </c>
      <c r="T13552" t="str">
        <f>_xlfn.XLOOKUP(A13552,MI_Match_Analysis!$A$2:$A$8,MI_Match_Analysis!$F$2:$F$8,"Not Found")</f>
        <v>Not Found</v>
      </c>
    </row>
    <row r="13553" spans="1:20" hidden="1" x14ac:dyDescent="0.3">
      <c r="A13553">
        <v>58</v>
      </c>
      <c r="B13553" s="1">
        <v>46156</v>
      </c>
      <c r="C13553" t="s">
        <v>162</v>
      </c>
      <c r="D13553" t="s">
        <v>322</v>
      </c>
      <c r="E13553" t="s">
        <v>34</v>
      </c>
      <c r="F13553" t="s">
        <v>47</v>
      </c>
      <c r="G13553">
        <v>2</v>
      </c>
      <c r="H13553">
        <v>14.4</v>
      </c>
      <c r="I13553" t="s">
        <v>126</v>
      </c>
      <c r="J13553" t="s">
        <v>114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 t="s">
        <v>83</v>
      </c>
      <c r="R13553" t="s">
        <v>83</v>
      </c>
      <c r="S13553" t="s">
        <v>83</v>
      </c>
      <c r="T13553" t="str">
        <f>_xlfn.XLOOKUP(A13553,MI_Match_Analysis!$A$2:$A$8,MI_Match_Analysis!$F$2:$F$8,"Not Found")</f>
        <v>Not Found</v>
      </c>
    </row>
    <row r="13554" spans="1:20" hidden="1" x14ac:dyDescent="0.3">
      <c r="A13554">
        <v>58</v>
      </c>
      <c r="B13554" s="1">
        <v>46156</v>
      </c>
      <c r="C13554" t="s">
        <v>162</v>
      </c>
      <c r="D13554" t="s">
        <v>322</v>
      </c>
      <c r="E13554" t="s">
        <v>34</v>
      </c>
      <c r="F13554" t="s">
        <v>47</v>
      </c>
      <c r="G13554">
        <v>2</v>
      </c>
      <c r="H13554">
        <v>14.5</v>
      </c>
      <c r="I13554" t="s">
        <v>126</v>
      </c>
      <c r="J13554" t="s">
        <v>114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 t="s">
        <v>83</v>
      </c>
      <c r="R13554" t="s">
        <v>83</v>
      </c>
      <c r="S13554" t="s">
        <v>83</v>
      </c>
      <c r="T13554" t="str">
        <f>_xlfn.XLOOKUP(A13554,MI_Match_Analysis!$A$2:$A$8,MI_Match_Analysis!$F$2:$F$8,"Not Found")</f>
        <v>Not Found</v>
      </c>
    </row>
    <row r="13555" spans="1:20" hidden="1" x14ac:dyDescent="0.3">
      <c r="A13555">
        <v>58</v>
      </c>
      <c r="B13555" s="1">
        <v>46156</v>
      </c>
      <c r="C13555" t="s">
        <v>162</v>
      </c>
      <c r="D13555" t="s">
        <v>322</v>
      </c>
      <c r="E13555" t="s">
        <v>34</v>
      </c>
      <c r="F13555" t="s">
        <v>47</v>
      </c>
      <c r="G13555">
        <v>2</v>
      </c>
      <c r="H13555">
        <v>14.6</v>
      </c>
      <c r="I13555" t="s">
        <v>126</v>
      </c>
      <c r="J13555" t="s">
        <v>114</v>
      </c>
      <c r="K13555">
        <v>0</v>
      </c>
      <c r="L13555">
        <v>1</v>
      </c>
      <c r="M13555">
        <v>1</v>
      </c>
      <c r="N13555">
        <v>0</v>
      </c>
      <c r="O13555">
        <v>0</v>
      </c>
      <c r="P13555">
        <v>0</v>
      </c>
      <c r="Q13555" t="s">
        <v>83</v>
      </c>
      <c r="R13555" t="s">
        <v>83</v>
      </c>
      <c r="S13555" t="s">
        <v>83</v>
      </c>
      <c r="T13555" t="str">
        <f>_xlfn.XLOOKUP(A13555,MI_Match_Analysis!$A$2:$A$8,MI_Match_Analysis!$F$2:$F$8,"Not Found")</f>
        <v>Not Found</v>
      </c>
    </row>
    <row r="13556" spans="1:20" hidden="1" x14ac:dyDescent="0.3">
      <c r="A13556">
        <v>58</v>
      </c>
      <c r="B13556" s="1">
        <v>46156</v>
      </c>
      <c r="C13556" t="s">
        <v>162</v>
      </c>
      <c r="D13556" t="s">
        <v>322</v>
      </c>
      <c r="E13556" t="s">
        <v>34</v>
      </c>
      <c r="F13556" t="s">
        <v>47</v>
      </c>
      <c r="G13556">
        <v>2</v>
      </c>
      <c r="H13556">
        <v>14.6</v>
      </c>
      <c r="I13556" t="s">
        <v>126</v>
      </c>
      <c r="J13556" t="s">
        <v>114</v>
      </c>
      <c r="K13556">
        <v>1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 t="s">
        <v>83</v>
      </c>
      <c r="R13556" t="s">
        <v>83</v>
      </c>
      <c r="S13556" t="s">
        <v>83</v>
      </c>
      <c r="T13556" t="str">
        <f>_xlfn.XLOOKUP(A13556,MI_Match_Analysis!$A$2:$A$8,MI_Match_Analysis!$F$2:$F$8,"Not Found")</f>
        <v>Not Found</v>
      </c>
    </row>
    <row r="13557" spans="1:20" hidden="1" x14ac:dyDescent="0.3">
      <c r="A13557">
        <v>58</v>
      </c>
      <c r="B13557" s="1">
        <v>46156</v>
      </c>
      <c r="C13557" t="s">
        <v>162</v>
      </c>
      <c r="D13557" t="s">
        <v>322</v>
      </c>
      <c r="E13557" t="s">
        <v>34</v>
      </c>
      <c r="F13557" t="s">
        <v>47</v>
      </c>
      <c r="G13557">
        <v>2</v>
      </c>
      <c r="H13557">
        <v>15.1</v>
      </c>
      <c r="I13557" t="s">
        <v>126</v>
      </c>
      <c r="J13557" t="s">
        <v>216</v>
      </c>
      <c r="K13557">
        <v>6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 t="s">
        <v>83</v>
      </c>
      <c r="R13557" t="s">
        <v>83</v>
      </c>
      <c r="S13557" t="s">
        <v>83</v>
      </c>
      <c r="T13557" t="str">
        <f>_xlfn.XLOOKUP(A13557,MI_Match_Analysis!$A$2:$A$8,MI_Match_Analysis!$F$2:$F$8,"Not Found")</f>
        <v>Not Found</v>
      </c>
    </row>
    <row r="13558" spans="1:20" hidden="1" x14ac:dyDescent="0.3">
      <c r="A13558">
        <v>58</v>
      </c>
      <c r="B13558" s="1">
        <v>46156</v>
      </c>
      <c r="C13558" t="s">
        <v>162</v>
      </c>
      <c r="D13558" t="s">
        <v>322</v>
      </c>
      <c r="E13558" t="s">
        <v>34</v>
      </c>
      <c r="F13558" t="s">
        <v>47</v>
      </c>
      <c r="G13558">
        <v>2</v>
      </c>
      <c r="H13558">
        <v>15.2</v>
      </c>
      <c r="I13558" t="s">
        <v>126</v>
      </c>
      <c r="J13558" t="s">
        <v>216</v>
      </c>
      <c r="K13558">
        <v>2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 t="s">
        <v>83</v>
      </c>
      <c r="R13558" t="s">
        <v>83</v>
      </c>
      <c r="S13558" t="s">
        <v>83</v>
      </c>
      <c r="T13558" t="str">
        <f>_xlfn.XLOOKUP(A13558,MI_Match_Analysis!$A$2:$A$8,MI_Match_Analysis!$F$2:$F$8,"Not Found")</f>
        <v>Not Found</v>
      </c>
    </row>
    <row r="13559" spans="1:20" hidden="1" x14ac:dyDescent="0.3">
      <c r="A13559">
        <v>58</v>
      </c>
      <c r="B13559" s="1">
        <v>46156</v>
      </c>
      <c r="C13559" t="s">
        <v>162</v>
      </c>
      <c r="D13559" t="s">
        <v>322</v>
      </c>
      <c r="E13559" t="s">
        <v>34</v>
      </c>
      <c r="F13559" t="s">
        <v>47</v>
      </c>
      <c r="G13559">
        <v>2</v>
      </c>
      <c r="H13559">
        <v>15.3</v>
      </c>
      <c r="I13559" t="s">
        <v>126</v>
      </c>
      <c r="J13559" t="s">
        <v>216</v>
      </c>
      <c r="K13559">
        <v>4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 t="s">
        <v>83</v>
      </c>
      <c r="R13559" t="s">
        <v>83</v>
      </c>
      <c r="S13559" t="s">
        <v>83</v>
      </c>
      <c r="T13559" t="str">
        <f>_xlfn.XLOOKUP(A13559,MI_Match_Analysis!$A$2:$A$8,MI_Match_Analysis!$F$2:$F$8,"Not Found")</f>
        <v>Not Found</v>
      </c>
    </row>
    <row r="13560" spans="1:20" hidden="1" x14ac:dyDescent="0.3">
      <c r="A13560">
        <v>58</v>
      </c>
      <c r="B13560" s="1">
        <v>46156</v>
      </c>
      <c r="C13560" t="s">
        <v>162</v>
      </c>
      <c r="D13560" t="s">
        <v>322</v>
      </c>
      <c r="E13560" t="s">
        <v>34</v>
      </c>
      <c r="F13560" t="s">
        <v>47</v>
      </c>
      <c r="G13560">
        <v>2</v>
      </c>
      <c r="H13560">
        <v>15.4</v>
      </c>
      <c r="I13560" t="s">
        <v>126</v>
      </c>
      <c r="J13560" t="s">
        <v>216</v>
      </c>
      <c r="K13560">
        <v>1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 t="s">
        <v>83</v>
      </c>
      <c r="R13560" t="s">
        <v>83</v>
      </c>
      <c r="S13560" t="s">
        <v>83</v>
      </c>
      <c r="T13560" t="str">
        <f>_xlfn.XLOOKUP(A13560,MI_Match_Analysis!$A$2:$A$8,MI_Match_Analysis!$F$2:$F$8,"Not Found")</f>
        <v>Not Found</v>
      </c>
    </row>
    <row r="13561" spans="1:20" hidden="1" x14ac:dyDescent="0.3">
      <c r="A13561">
        <v>58</v>
      </c>
      <c r="B13561" s="1">
        <v>46156</v>
      </c>
      <c r="C13561" t="s">
        <v>162</v>
      </c>
      <c r="D13561" t="s">
        <v>322</v>
      </c>
      <c r="E13561" t="s">
        <v>34</v>
      </c>
      <c r="F13561" t="s">
        <v>47</v>
      </c>
      <c r="G13561">
        <v>2</v>
      </c>
      <c r="H13561">
        <v>15.5</v>
      </c>
      <c r="I13561" t="s">
        <v>187</v>
      </c>
      <c r="J13561" t="s">
        <v>216</v>
      </c>
      <c r="K13561">
        <v>6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 t="s">
        <v>83</v>
      </c>
      <c r="R13561" t="s">
        <v>83</v>
      </c>
      <c r="S13561" t="s">
        <v>83</v>
      </c>
      <c r="T13561" t="str">
        <f>_xlfn.XLOOKUP(A13561,MI_Match_Analysis!$A$2:$A$8,MI_Match_Analysis!$F$2:$F$8,"Not Found")</f>
        <v>Not Found</v>
      </c>
    </row>
    <row r="13562" spans="1:20" hidden="1" x14ac:dyDescent="0.3">
      <c r="A13562">
        <v>58</v>
      </c>
      <c r="B13562" s="1">
        <v>46156</v>
      </c>
      <c r="C13562" t="s">
        <v>162</v>
      </c>
      <c r="D13562" t="s">
        <v>322</v>
      </c>
      <c r="E13562" t="s">
        <v>34</v>
      </c>
      <c r="F13562" t="s">
        <v>47</v>
      </c>
      <c r="G13562">
        <v>2</v>
      </c>
      <c r="H13562">
        <v>15.6</v>
      </c>
      <c r="I13562" t="s">
        <v>187</v>
      </c>
      <c r="J13562" t="s">
        <v>216</v>
      </c>
      <c r="K13562">
        <v>1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 t="s">
        <v>83</v>
      </c>
      <c r="R13562" t="s">
        <v>83</v>
      </c>
      <c r="S13562" t="s">
        <v>83</v>
      </c>
      <c r="T13562" t="str">
        <f>_xlfn.XLOOKUP(A13562,MI_Match_Analysis!$A$2:$A$8,MI_Match_Analysis!$F$2:$F$8,"Not Found")</f>
        <v>Not Found</v>
      </c>
    </row>
    <row r="13563" spans="1:20" hidden="1" x14ac:dyDescent="0.3">
      <c r="A13563">
        <v>58</v>
      </c>
      <c r="B13563" s="1">
        <v>46156</v>
      </c>
      <c r="C13563" t="s">
        <v>162</v>
      </c>
      <c r="D13563" t="s">
        <v>322</v>
      </c>
      <c r="E13563" t="s">
        <v>34</v>
      </c>
      <c r="F13563" t="s">
        <v>47</v>
      </c>
      <c r="G13563">
        <v>2</v>
      </c>
      <c r="H13563">
        <v>16.100000000000001</v>
      </c>
      <c r="I13563" t="s">
        <v>187</v>
      </c>
      <c r="J13563" t="s">
        <v>329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 t="s">
        <v>83</v>
      </c>
      <c r="R13563" t="s">
        <v>83</v>
      </c>
      <c r="S13563" t="s">
        <v>83</v>
      </c>
      <c r="T13563" t="str">
        <f>_xlfn.XLOOKUP(A13563,MI_Match_Analysis!$A$2:$A$8,MI_Match_Analysis!$F$2:$F$8,"Not Found")</f>
        <v>Not Found</v>
      </c>
    </row>
    <row r="13564" spans="1:20" hidden="1" x14ac:dyDescent="0.3">
      <c r="A13564">
        <v>58</v>
      </c>
      <c r="B13564" s="1">
        <v>46156</v>
      </c>
      <c r="C13564" t="s">
        <v>162</v>
      </c>
      <c r="D13564" t="s">
        <v>322</v>
      </c>
      <c r="E13564" t="s">
        <v>34</v>
      </c>
      <c r="F13564" t="s">
        <v>47</v>
      </c>
      <c r="G13564">
        <v>2</v>
      </c>
      <c r="H13564">
        <v>16.2</v>
      </c>
      <c r="I13564" t="s">
        <v>187</v>
      </c>
      <c r="J13564" t="s">
        <v>329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 t="s">
        <v>83</v>
      </c>
      <c r="R13564" t="s">
        <v>83</v>
      </c>
      <c r="S13564" t="s">
        <v>83</v>
      </c>
      <c r="T13564" t="str">
        <f>_xlfn.XLOOKUP(A13564,MI_Match_Analysis!$A$2:$A$8,MI_Match_Analysis!$F$2:$F$8,"Not Found")</f>
        <v>Not Found</v>
      </c>
    </row>
    <row r="13565" spans="1:20" hidden="1" x14ac:dyDescent="0.3">
      <c r="A13565">
        <v>58</v>
      </c>
      <c r="B13565" s="1">
        <v>46156</v>
      </c>
      <c r="C13565" t="s">
        <v>162</v>
      </c>
      <c r="D13565" t="s">
        <v>322</v>
      </c>
      <c r="E13565" t="s">
        <v>34</v>
      </c>
      <c r="F13565" t="s">
        <v>47</v>
      </c>
      <c r="G13565">
        <v>2</v>
      </c>
      <c r="H13565">
        <v>16.3</v>
      </c>
      <c r="I13565" t="s">
        <v>187</v>
      </c>
      <c r="J13565" t="s">
        <v>329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 t="s">
        <v>167</v>
      </c>
      <c r="R13565" t="s">
        <v>187</v>
      </c>
      <c r="S13565" t="s">
        <v>83</v>
      </c>
      <c r="T13565" t="str">
        <f>_xlfn.XLOOKUP(A13565,MI_Match_Analysis!$A$2:$A$8,MI_Match_Analysis!$F$2:$F$8,"Not Found")</f>
        <v>Not Found</v>
      </c>
    </row>
    <row r="13566" spans="1:20" hidden="1" x14ac:dyDescent="0.3">
      <c r="A13566">
        <v>58</v>
      </c>
      <c r="B13566" s="1">
        <v>46156</v>
      </c>
      <c r="C13566" t="s">
        <v>162</v>
      </c>
      <c r="D13566" t="s">
        <v>322</v>
      </c>
      <c r="E13566" t="s">
        <v>34</v>
      </c>
      <c r="F13566" t="s">
        <v>47</v>
      </c>
      <c r="G13566">
        <v>2</v>
      </c>
      <c r="H13566">
        <v>16.399999999999999</v>
      </c>
      <c r="I13566" t="s">
        <v>305</v>
      </c>
      <c r="J13566" t="s">
        <v>329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 t="s">
        <v>83</v>
      </c>
      <c r="R13566" t="s">
        <v>83</v>
      </c>
      <c r="S13566" t="s">
        <v>83</v>
      </c>
      <c r="T13566" t="str">
        <f>_xlfn.XLOOKUP(A13566,MI_Match_Analysis!$A$2:$A$8,MI_Match_Analysis!$F$2:$F$8,"Not Found")</f>
        <v>Not Found</v>
      </c>
    </row>
    <row r="13567" spans="1:20" hidden="1" x14ac:dyDescent="0.3">
      <c r="A13567">
        <v>58</v>
      </c>
      <c r="B13567" s="1">
        <v>46156</v>
      </c>
      <c r="C13567" t="s">
        <v>162</v>
      </c>
      <c r="D13567" t="s">
        <v>322</v>
      </c>
      <c r="E13567" t="s">
        <v>34</v>
      </c>
      <c r="F13567" t="s">
        <v>47</v>
      </c>
      <c r="G13567">
        <v>2</v>
      </c>
      <c r="H13567">
        <v>16.5</v>
      </c>
      <c r="I13567" t="s">
        <v>305</v>
      </c>
      <c r="J13567" t="s">
        <v>329</v>
      </c>
      <c r="K13567">
        <v>1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 t="s">
        <v>83</v>
      </c>
      <c r="R13567" t="s">
        <v>83</v>
      </c>
      <c r="S13567" t="s">
        <v>83</v>
      </c>
      <c r="T13567" t="str">
        <f>_xlfn.XLOOKUP(A13567,MI_Match_Analysis!$A$2:$A$8,MI_Match_Analysis!$F$2:$F$8,"Not Found")</f>
        <v>Not Found</v>
      </c>
    </row>
    <row r="13568" spans="1:20" hidden="1" x14ac:dyDescent="0.3">
      <c r="A13568">
        <v>58</v>
      </c>
      <c r="B13568" s="1">
        <v>46156</v>
      </c>
      <c r="C13568" t="s">
        <v>162</v>
      </c>
      <c r="D13568" t="s">
        <v>322</v>
      </c>
      <c r="E13568" t="s">
        <v>34</v>
      </c>
      <c r="F13568" t="s">
        <v>47</v>
      </c>
      <c r="G13568">
        <v>2</v>
      </c>
      <c r="H13568">
        <v>16.600000000000001</v>
      </c>
      <c r="I13568" t="s">
        <v>126</v>
      </c>
      <c r="J13568" t="s">
        <v>329</v>
      </c>
      <c r="K13568">
        <v>1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 t="s">
        <v>83</v>
      </c>
      <c r="R13568" t="s">
        <v>83</v>
      </c>
      <c r="S13568" t="s">
        <v>83</v>
      </c>
      <c r="T13568" t="str">
        <f>_xlfn.XLOOKUP(A13568,MI_Match_Analysis!$A$2:$A$8,MI_Match_Analysis!$F$2:$F$8,"Not Found")</f>
        <v>Not Found</v>
      </c>
    </row>
    <row r="13569" spans="1:20" hidden="1" x14ac:dyDescent="0.3">
      <c r="A13569">
        <v>58</v>
      </c>
      <c r="B13569" s="1">
        <v>46156</v>
      </c>
      <c r="C13569" t="s">
        <v>162</v>
      </c>
      <c r="D13569" t="s">
        <v>322</v>
      </c>
      <c r="E13569" t="s">
        <v>34</v>
      </c>
      <c r="F13569" t="s">
        <v>47</v>
      </c>
      <c r="G13569">
        <v>2</v>
      </c>
      <c r="H13569">
        <v>17.100000000000001</v>
      </c>
      <c r="I13569" t="s">
        <v>126</v>
      </c>
      <c r="J13569" t="s">
        <v>215</v>
      </c>
      <c r="K13569">
        <v>6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 t="s">
        <v>83</v>
      </c>
      <c r="R13569" t="s">
        <v>83</v>
      </c>
      <c r="S13569" t="s">
        <v>83</v>
      </c>
      <c r="T13569" t="str">
        <f>_xlfn.XLOOKUP(A13569,MI_Match_Analysis!$A$2:$A$8,MI_Match_Analysis!$F$2:$F$8,"Not Found")</f>
        <v>Not Found</v>
      </c>
    </row>
    <row r="13570" spans="1:20" hidden="1" x14ac:dyDescent="0.3">
      <c r="A13570">
        <v>58</v>
      </c>
      <c r="B13570" s="1">
        <v>46156</v>
      </c>
      <c r="C13570" t="s">
        <v>162</v>
      </c>
      <c r="D13570" t="s">
        <v>322</v>
      </c>
      <c r="E13570" t="s">
        <v>34</v>
      </c>
      <c r="F13570" t="s">
        <v>47</v>
      </c>
      <c r="G13570">
        <v>2</v>
      </c>
      <c r="H13570">
        <v>17.2</v>
      </c>
      <c r="I13570" t="s">
        <v>126</v>
      </c>
      <c r="J13570" t="s">
        <v>215</v>
      </c>
      <c r="K13570">
        <v>4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 t="s">
        <v>83</v>
      </c>
      <c r="R13570" t="s">
        <v>83</v>
      </c>
      <c r="S13570" t="s">
        <v>83</v>
      </c>
      <c r="T13570" t="str">
        <f>_xlfn.XLOOKUP(A13570,MI_Match_Analysis!$A$2:$A$8,MI_Match_Analysis!$F$2:$F$8,"Not Found")</f>
        <v>Not Found</v>
      </c>
    </row>
    <row r="13571" spans="1:20" hidden="1" x14ac:dyDescent="0.3">
      <c r="A13571">
        <v>58</v>
      </c>
      <c r="B13571" s="1">
        <v>46156</v>
      </c>
      <c r="C13571" t="s">
        <v>162</v>
      </c>
      <c r="D13571" t="s">
        <v>322</v>
      </c>
      <c r="E13571" t="s">
        <v>34</v>
      </c>
      <c r="F13571" t="s">
        <v>47</v>
      </c>
      <c r="G13571">
        <v>2</v>
      </c>
      <c r="H13571">
        <v>17.3</v>
      </c>
      <c r="I13571" t="s">
        <v>126</v>
      </c>
      <c r="J13571" t="s">
        <v>215</v>
      </c>
      <c r="K13571">
        <v>1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 t="s">
        <v>83</v>
      </c>
      <c r="R13571" t="s">
        <v>83</v>
      </c>
      <c r="S13571" t="s">
        <v>83</v>
      </c>
      <c r="T13571" t="str">
        <f>_xlfn.XLOOKUP(A13571,MI_Match_Analysis!$A$2:$A$8,MI_Match_Analysis!$F$2:$F$8,"Not Found")</f>
        <v>Not Found</v>
      </c>
    </row>
    <row r="13572" spans="1:20" hidden="1" x14ac:dyDescent="0.3">
      <c r="A13572">
        <v>58</v>
      </c>
      <c r="B13572" s="1">
        <v>46156</v>
      </c>
      <c r="C13572" t="s">
        <v>162</v>
      </c>
      <c r="D13572" t="s">
        <v>322</v>
      </c>
      <c r="E13572" t="s">
        <v>34</v>
      </c>
      <c r="F13572" t="s">
        <v>47</v>
      </c>
      <c r="G13572">
        <v>2</v>
      </c>
      <c r="H13572">
        <v>17.399999999999999</v>
      </c>
      <c r="I13572" t="s">
        <v>305</v>
      </c>
      <c r="J13572" t="s">
        <v>215</v>
      </c>
      <c r="K13572">
        <v>4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 t="s">
        <v>83</v>
      </c>
      <c r="R13572" t="s">
        <v>83</v>
      </c>
      <c r="S13572" t="s">
        <v>83</v>
      </c>
      <c r="T13572" t="str">
        <f>_xlfn.XLOOKUP(A13572,MI_Match_Analysis!$A$2:$A$8,MI_Match_Analysis!$F$2:$F$8,"Not Found")</f>
        <v>Not Found</v>
      </c>
    </row>
    <row r="13573" spans="1:20" hidden="1" x14ac:dyDescent="0.3">
      <c r="A13573">
        <v>58</v>
      </c>
      <c r="B13573" s="1">
        <v>46156</v>
      </c>
      <c r="C13573" t="s">
        <v>162</v>
      </c>
      <c r="D13573" t="s">
        <v>322</v>
      </c>
      <c r="E13573" t="s">
        <v>34</v>
      </c>
      <c r="F13573" t="s">
        <v>47</v>
      </c>
      <c r="G13573">
        <v>2</v>
      </c>
      <c r="H13573">
        <v>17.5</v>
      </c>
      <c r="I13573" t="s">
        <v>305</v>
      </c>
      <c r="J13573" t="s">
        <v>215</v>
      </c>
      <c r="K13573">
        <v>1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 t="s">
        <v>83</v>
      </c>
      <c r="R13573" t="s">
        <v>83</v>
      </c>
      <c r="S13573" t="s">
        <v>83</v>
      </c>
      <c r="T13573" t="str">
        <f>_xlfn.XLOOKUP(A13573,MI_Match_Analysis!$A$2:$A$8,MI_Match_Analysis!$F$2:$F$8,"Not Found")</f>
        <v>Not Found</v>
      </c>
    </row>
    <row r="13574" spans="1:20" hidden="1" x14ac:dyDescent="0.3">
      <c r="A13574">
        <v>58</v>
      </c>
      <c r="B13574" s="1">
        <v>46156</v>
      </c>
      <c r="C13574" t="s">
        <v>162</v>
      </c>
      <c r="D13574" t="s">
        <v>322</v>
      </c>
      <c r="E13574" t="s">
        <v>34</v>
      </c>
      <c r="F13574" t="s">
        <v>47</v>
      </c>
      <c r="G13574">
        <v>2</v>
      </c>
      <c r="H13574">
        <v>17.600000000000001</v>
      </c>
      <c r="I13574" t="s">
        <v>126</v>
      </c>
      <c r="J13574" t="s">
        <v>215</v>
      </c>
      <c r="K13574">
        <v>6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 t="s">
        <v>83</v>
      </c>
      <c r="R13574" t="s">
        <v>83</v>
      </c>
      <c r="S13574" t="s">
        <v>83</v>
      </c>
      <c r="T13574" t="str">
        <f>_xlfn.XLOOKUP(A13574,MI_Match_Analysis!$A$2:$A$8,MI_Match_Analysis!$F$2:$F$8,"Not Found")</f>
        <v>Not Found</v>
      </c>
    </row>
    <row r="13575" spans="1:20" hidden="1" x14ac:dyDescent="0.3">
      <c r="A13575">
        <v>58</v>
      </c>
      <c r="B13575" s="1">
        <v>46156</v>
      </c>
      <c r="C13575" t="s">
        <v>162</v>
      </c>
      <c r="D13575" t="s">
        <v>322</v>
      </c>
      <c r="E13575" t="s">
        <v>34</v>
      </c>
      <c r="F13575" t="s">
        <v>47</v>
      </c>
      <c r="G13575">
        <v>2</v>
      </c>
      <c r="H13575">
        <v>18.100000000000001</v>
      </c>
      <c r="I13575" t="s">
        <v>305</v>
      </c>
      <c r="J13575" t="s">
        <v>114</v>
      </c>
      <c r="K13575">
        <v>6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 t="s">
        <v>83</v>
      </c>
      <c r="R13575" t="s">
        <v>83</v>
      </c>
      <c r="S13575" t="s">
        <v>83</v>
      </c>
      <c r="T13575" t="str">
        <f>_xlfn.XLOOKUP(A13575,MI_Match_Analysis!$A$2:$A$8,MI_Match_Analysis!$F$2:$F$8,"Not Found")</f>
        <v>Not Found</v>
      </c>
    </row>
    <row r="13576" spans="1:20" hidden="1" x14ac:dyDescent="0.3">
      <c r="A13576">
        <v>58</v>
      </c>
      <c r="B13576" s="1">
        <v>46156</v>
      </c>
      <c r="C13576" t="s">
        <v>162</v>
      </c>
      <c r="D13576" t="s">
        <v>322</v>
      </c>
      <c r="E13576" t="s">
        <v>34</v>
      </c>
      <c r="F13576" t="s">
        <v>47</v>
      </c>
      <c r="G13576">
        <v>2</v>
      </c>
      <c r="H13576">
        <v>18.2</v>
      </c>
      <c r="I13576" t="s">
        <v>305</v>
      </c>
      <c r="J13576" t="s">
        <v>114</v>
      </c>
      <c r="K13576">
        <v>1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 t="s">
        <v>83</v>
      </c>
      <c r="R13576" t="s">
        <v>83</v>
      </c>
      <c r="S13576" t="s">
        <v>83</v>
      </c>
      <c r="T13576" t="str">
        <f>_xlfn.XLOOKUP(A13576,MI_Match_Analysis!$A$2:$A$8,MI_Match_Analysis!$F$2:$F$8,"Not Found")</f>
        <v>Not Found</v>
      </c>
    </row>
    <row r="13577" spans="1:20" hidden="1" x14ac:dyDescent="0.3">
      <c r="A13577">
        <v>58</v>
      </c>
      <c r="B13577" s="1">
        <v>46156</v>
      </c>
      <c r="C13577" t="s">
        <v>162</v>
      </c>
      <c r="D13577" t="s">
        <v>322</v>
      </c>
      <c r="E13577" t="s">
        <v>34</v>
      </c>
      <c r="F13577" t="s">
        <v>47</v>
      </c>
      <c r="G13577">
        <v>2</v>
      </c>
      <c r="H13577">
        <v>18.3</v>
      </c>
      <c r="I13577" t="s">
        <v>126</v>
      </c>
      <c r="J13577" t="s">
        <v>114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 t="s">
        <v>83</v>
      </c>
      <c r="R13577" t="s">
        <v>83</v>
      </c>
      <c r="S13577" t="s">
        <v>83</v>
      </c>
      <c r="T13577" t="str">
        <f>_xlfn.XLOOKUP(A13577,MI_Match_Analysis!$A$2:$A$8,MI_Match_Analysis!$F$2:$F$8,"Not Found")</f>
        <v>Not Found</v>
      </c>
    </row>
    <row r="13578" spans="1:20" hidden="1" x14ac:dyDescent="0.3">
      <c r="A13578">
        <v>58</v>
      </c>
      <c r="B13578" s="1">
        <v>46156</v>
      </c>
      <c r="C13578" t="s">
        <v>162</v>
      </c>
      <c r="D13578" t="s">
        <v>322</v>
      </c>
      <c r="E13578" t="s">
        <v>34</v>
      </c>
      <c r="F13578" t="s">
        <v>47</v>
      </c>
      <c r="G13578">
        <v>2</v>
      </c>
      <c r="H13578">
        <v>18.399999999999999</v>
      </c>
      <c r="I13578" t="s">
        <v>126</v>
      </c>
      <c r="J13578" t="s">
        <v>114</v>
      </c>
      <c r="K13578">
        <v>1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 t="s">
        <v>83</v>
      </c>
      <c r="R13578" t="s">
        <v>83</v>
      </c>
      <c r="S13578" t="s">
        <v>83</v>
      </c>
      <c r="T13578" t="str">
        <f>_xlfn.XLOOKUP(A13578,MI_Match_Analysis!$A$2:$A$8,MI_Match_Analysis!$F$2:$F$8,"Not Found")</f>
        <v>Not Found</v>
      </c>
    </row>
    <row r="13579" spans="1:20" hidden="1" x14ac:dyDescent="0.3">
      <c r="A13579">
        <v>58</v>
      </c>
      <c r="B13579" s="1">
        <v>46156</v>
      </c>
      <c r="C13579" t="s">
        <v>162</v>
      </c>
      <c r="D13579" t="s">
        <v>322</v>
      </c>
      <c r="E13579" t="s">
        <v>34</v>
      </c>
      <c r="F13579" t="s">
        <v>47</v>
      </c>
      <c r="G13579">
        <v>2</v>
      </c>
      <c r="H13579">
        <v>18.5</v>
      </c>
      <c r="I13579" t="s">
        <v>305</v>
      </c>
      <c r="J13579" t="s">
        <v>114</v>
      </c>
      <c r="K13579">
        <v>4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 t="s">
        <v>83</v>
      </c>
      <c r="R13579" t="s">
        <v>83</v>
      </c>
      <c r="S13579" t="s">
        <v>83</v>
      </c>
      <c r="T13579" t="str">
        <f>_xlfn.XLOOKUP(A13579,MI_Match_Analysis!$A$2:$A$8,MI_Match_Analysis!$F$2:$F$8,"Not Found")</f>
        <v>Not Found</v>
      </c>
    </row>
    <row r="13580" spans="1:20" hidden="1" x14ac:dyDescent="0.3">
      <c r="A13580">
        <v>58</v>
      </c>
      <c r="B13580" s="1">
        <v>46156</v>
      </c>
      <c r="C13580" t="s">
        <v>162</v>
      </c>
      <c r="D13580" t="s">
        <v>322</v>
      </c>
      <c r="E13580" t="s">
        <v>34</v>
      </c>
      <c r="F13580" t="s">
        <v>47</v>
      </c>
      <c r="G13580">
        <v>2</v>
      </c>
      <c r="H13580">
        <v>18.600000000000001</v>
      </c>
      <c r="I13580" t="s">
        <v>305</v>
      </c>
      <c r="J13580" t="s">
        <v>114</v>
      </c>
      <c r="K13580">
        <v>1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 t="s">
        <v>83</v>
      </c>
      <c r="R13580" t="s">
        <v>83</v>
      </c>
      <c r="S13580" t="s">
        <v>83</v>
      </c>
      <c r="T13580" t="str">
        <f>_xlfn.XLOOKUP(A13580,MI_Match_Analysis!$A$2:$A$8,MI_Match_Analysis!$F$2:$F$8,"Not Found")</f>
        <v>Not Found</v>
      </c>
    </row>
    <row r="13581" spans="1:20" hidden="1" x14ac:dyDescent="0.3">
      <c r="A13581">
        <v>58</v>
      </c>
      <c r="B13581" s="1">
        <v>46156</v>
      </c>
      <c r="C13581" t="s">
        <v>162</v>
      </c>
      <c r="D13581" t="s">
        <v>322</v>
      </c>
      <c r="E13581" t="s">
        <v>34</v>
      </c>
      <c r="F13581" t="s">
        <v>47</v>
      </c>
      <c r="G13581">
        <v>2</v>
      </c>
      <c r="H13581">
        <v>19.100000000000001</v>
      </c>
      <c r="I13581" t="s">
        <v>305</v>
      </c>
      <c r="J13581" t="s">
        <v>214</v>
      </c>
      <c r="K13581">
        <v>6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 t="s">
        <v>83</v>
      </c>
      <c r="R13581" t="s">
        <v>83</v>
      </c>
      <c r="S13581" t="s">
        <v>83</v>
      </c>
      <c r="T13581" t="str">
        <f>_xlfn.XLOOKUP(A13581,MI_Match_Analysis!$A$2:$A$8,MI_Match_Analysis!$F$2:$F$8,"Not Found")</f>
        <v>Not Found</v>
      </c>
    </row>
    <row r="13582" spans="1:20" hidden="1" x14ac:dyDescent="0.3">
      <c r="A13582">
        <v>58</v>
      </c>
      <c r="B13582" s="1">
        <v>46156</v>
      </c>
      <c r="C13582" t="s">
        <v>162</v>
      </c>
      <c r="D13582" t="s">
        <v>322</v>
      </c>
      <c r="E13582" t="s">
        <v>34</v>
      </c>
      <c r="F13582" t="s">
        <v>47</v>
      </c>
      <c r="G13582">
        <v>2</v>
      </c>
      <c r="H13582">
        <v>19.2</v>
      </c>
      <c r="I13582" t="s">
        <v>305</v>
      </c>
      <c r="J13582" t="s">
        <v>214</v>
      </c>
      <c r="K13582">
        <v>1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 t="s">
        <v>83</v>
      </c>
      <c r="R13582" t="s">
        <v>83</v>
      </c>
      <c r="S13582" t="s">
        <v>83</v>
      </c>
      <c r="T13582" t="str">
        <f>_xlfn.XLOOKUP(A13582,MI_Match_Analysis!$A$2:$A$8,MI_Match_Analysis!$F$2:$F$8,"Not Found")</f>
        <v>Not Found</v>
      </c>
    </row>
    <row r="13583" spans="1:20" hidden="1" x14ac:dyDescent="0.3">
      <c r="A13583">
        <v>58</v>
      </c>
      <c r="B13583" s="1">
        <v>46156</v>
      </c>
      <c r="C13583" t="s">
        <v>162</v>
      </c>
      <c r="D13583" t="s">
        <v>322</v>
      </c>
      <c r="E13583" t="s">
        <v>34</v>
      </c>
      <c r="F13583" t="s">
        <v>47</v>
      </c>
      <c r="G13583">
        <v>2</v>
      </c>
      <c r="H13583">
        <v>19.3</v>
      </c>
      <c r="I13583" t="s">
        <v>126</v>
      </c>
      <c r="J13583" t="s">
        <v>214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 t="s">
        <v>83</v>
      </c>
      <c r="R13583" t="s">
        <v>83</v>
      </c>
      <c r="S13583" t="s">
        <v>83</v>
      </c>
      <c r="T13583" t="str">
        <f>_xlfn.XLOOKUP(A13583,MI_Match_Analysis!$A$2:$A$8,MI_Match_Analysis!$F$2:$F$8,"Not Found")</f>
        <v>Not Found</v>
      </c>
    </row>
    <row r="13584" spans="1:20" hidden="1" x14ac:dyDescent="0.3">
      <c r="A13584">
        <v>58</v>
      </c>
      <c r="B13584" s="1">
        <v>46156</v>
      </c>
      <c r="C13584" t="s">
        <v>162</v>
      </c>
      <c r="D13584" t="s">
        <v>322</v>
      </c>
      <c r="E13584" t="s">
        <v>34</v>
      </c>
      <c r="F13584" t="s">
        <v>47</v>
      </c>
      <c r="G13584">
        <v>2</v>
      </c>
      <c r="H13584">
        <v>19.399999999999999</v>
      </c>
      <c r="I13584" t="s">
        <v>126</v>
      </c>
      <c r="J13584" t="s">
        <v>214</v>
      </c>
      <c r="K13584">
        <v>6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 t="s">
        <v>83</v>
      </c>
      <c r="R13584" t="s">
        <v>83</v>
      </c>
      <c r="S13584" t="s">
        <v>83</v>
      </c>
      <c r="T13584" t="str">
        <f>_xlfn.XLOOKUP(A13584,MI_Match_Analysis!$A$2:$A$8,MI_Match_Analysis!$F$2:$F$8,"Not Found")</f>
        <v>Not Found</v>
      </c>
    </row>
    <row r="13585" spans="1:20" hidden="1" x14ac:dyDescent="0.3">
      <c r="A13585">
        <v>58</v>
      </c>
      <c r="B13585" s="1">
        <v>46156</v>
      </c>
      <c r="C13585" t="s">
        <v>162</v>
      </c>
      <c r="D13585" t="s">
        <v>322</v>
      </c>
      <c r="E13585" t="s">
        <v>34</v>
      </c>
      <c r="F13585" t="s">
        <v>47</v>
      </c>
      <c r="G13585">
        <v>2</v>
      </c>
      <c r="H13585">
        <v>19.5</v>
      </c>
      <c r="I13585" t="s">
        <v>126</v>
      </c>
      <c r="J13585" t="s">
        <v>214</v>
      </c>
      <c r="K13585">
        <v>6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 t="s">
        <v>83</v>
      </c>
      <c r="R13585" t="s">
        <v>83</v>
      </c>
      <c r="S13585" t="s">
        <v>83</v>
      </c>
      <c r="T13585" t="str">
        <f>_xlfn.XLOOKUP(A13585,MI_Match_Analysis!$A$2:$A$8,MI_Match_Analysis!$F$2:$F$8,"Not Found")</f>
        <v>Not Found</v>
      </c>
    </row>
    <row r="13586" spans="1:20" hidden="1" x14ac:dyDescent="0.3">
      <c r="A13586">
        <v>59</v>
      </c>
      <c r="B13586" s="1">
        <v>46157</v>
      </c>
      <c r="C13586" t="s">
        <v>162</v>
      </c>
      <c r="D13586" t="s">
        <v>227</v>
      </c>
      <c r="E13586" t="s">
        <v>41</v>
      </c>
      <c r="F13586" t="s">
        <v>53</v>
      </c>
      <c r="G13586">
        <v>1</v>
      </c>
      <c r="H13586">
        <v>0.1</v>
      </c>
      <c r="I13586" t="s">
        <v>98</v>
      </c>
      <c r="J13586" t="s">
        <v>76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 t="s">
        <v>83</v>
      </c>
      <c r="R13586" t="s">
        <v>83</v>
      </c>
      <c r="S13586" t="s">
        <v>83</v>
      </c>
      <c r="T13586" t="str">
        <f>_xlfn.XLOOKUP(A13586,MI_Match_Analysis!$A$2:$A$8,MI_Match_Analysis!$F$2:$F$8,"Not Found")</f>
        <v>Not Found</v>
      </c>
    </row>
    <row r="13587" spans="1:20" hidden="1" x14ac:dyDescent="0.3">
      <c r="A13587">
        <v>59</v>
      </c>
      <c r="B13587" s="1">
        <v>46157</v>
      </c>
      <c r="C13587" t="s">
        <v>162</v>
      </c>
      <c r="D13587" t="s">
        <v>227</v>
      </c>
      <c r="E13587" t="s">
        <v>41</v>
      </c>
      <c r="F13587" t="s">
        <v>53</v>
      </c>
      <c r="G13587">
        <v>1</v>
      </c>
      <c r="H13587">
        <v>0.2</v>
      </c>
      <c r="I13587" t="s">
        <v>98</v>
      </c>
      <c r="J13587" t="s">
        <v>76</v>
      </c>
      <c r="K13587">
        <v>4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 t="s">
        <v>83</v>
      </c>
      <c r="R13587" t="s">
        <v>83</v>
      </c>
      <c r="S13587" t="s">
        <v>83</v>
      </c>
      <c r="T13587" t="str">
        <f>_xlfn.XLOOKUP(A13587,MI_Match_Analysis!$A$2:$A$8,MI_Match_Analysis!$F$2:$F$8,"Not Found")</f>
        <v>Not Found</v>
      </c>
    </row>
    <row r="13588" spans="1:20" hidden="1" x14ac:dyDescent="0.3">
      <c r="A13588">
        <v>59</v>
      </c>
      <c r="B13588" s="1">
        <v>46157</v>
      </c>
      <c r="C13588" t="s">
        <v>162</v>
      </c>
      <c r="D13588" t="s">
        <v>227</v>
      </c>
      <c r="E13588" t="s">
        <v>41</v>
      </c>
      <c r="F13588" t="s">
        <v>53</v>
      </c>
      <c r="G13588">
        <v>1</v>
      </c>
      <c r="H13588">
        <v>0.3</v>
      </c>
      <c r="I13588" t="s">
        <v>98</v>
      </c>
      <c r="J13588" t="s">
        <v>76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 t="s">
        <v>83</v>
      </c>
      <c r="R13588" t="s">
        <v>83</v>
      </c>
      <c r="S13588" t="s">
        <v>83</v>
      </c>
      <c r="T13588" t="str">
        <f>_xlfn.XLOOKUP(A13588,MI_Match_Analysis!$A$2:$A$8,MI_Match_Analysis!$F$2:$F$8,"Not Found")</f>
        <v>Not Found</v>
      </c>
    </row>
    <row r="13589" spans="1:20" hidden="1" x14ac:dyDescent="0.3">
      <c r="A13589">
        <v>59</v>
      </c>
      <c r="B13589" s="1">
        <v>46157</v>
      </c>
      <c r="C13589" t="s">
        <v>162</v>
      </c>
      <c r="D13589" t="s">
        <v>227</v>
      </c>
      <c r="E13589" t="s">
        <v>41</v>
      </c>
      <c r="F13589" t="s">
        <v>53</v>
      </c>
      <c r="G13589">
        <v>1</v>
      </c>
      <c r="H13589">
        <v>0.4</v>
      </c>
      <c r="I13589" t="s">
        <v>98</v>
      </c>
      <c r="J13589" t="s">
        <v>76</v>
      </c>
      <c r="K13589">
        <v>4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 t="s">
        <v>83</v>
      </c>
      <c r="R13589" t="s">
        <v>83</v>
      </c>
      <c r="S13589" t="s">
        <v>83</v>
      </c>
      <c r="T13589" t="str">
        <f>_xlfn.XLOOKUP(A13589,MI_Match_Analysis!$A$2:$A$8,MI_Match_Analysis!$F$2:$F$8,"Not Found")</f>
        <v>Not Found</v>
      </c>
    </row>
    <row r="13590" spans="1:20" hidden="1" x14ac:dyDescent="0.3">
      <c r="A13590">
        <v>59</v>
      </c>
      <c r="B13590" s="1">
        <v>46157</v>
      </c>
      <c r="C13590" t="s">
        <v>162</v>
      </c>
      <c r="D13590" t="s">
        <v>227</v>
      </c>
      <c r="E13590" t="s">
        <v>41</v>
      </c>
      <c r="F13590" t="s">
        <v>53</v>
      </c>
      <c r="G13590">
        <v>1</v>
      </c>
      <c r="H13590">
        <v>0.5</v>
      </c>
      <c r="I13590" t="s">
        <v>98</v>
      </c>
      <c r="J13590" t="s">
        <v>76</v>
      </c>
      <c r="K13590">
        <v>4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 t="s">
        <v>83</v>
      </c>
      <c r="R13590" t="s">
        <v>83</v>
      </c>
      <c r="S13590" t="s">
        <v>83</v>
      </c>
      <c r="T13590" t="str">
        <f>_xlfn.XLOOKUP(A13590,MI_Match_Analysis!$A$2:$A$8,MI_Match_Analysis!$F$2:$F$8,"Not Found")</f>
        <v>Not Found</v>
      </c>
    </row>
    <row r="13591" spans="1:20" hidden="1" x14ac:dyDescent="0.3">
      <c r="A13591">
        <v>59</v>
      </c>
      <c r="B13591" s="1">
        <v>46157</v>
      </c>
      <c r="C13591" t="s">
        <v>162</v>
      </c>
      <c r="D13591" t="s">
        <v>227</v>
      </c>
      <c r="E13591" t="s">
        <v>41</v>
      </c>
      <c r="F13591" t="s">
        <v>53</v>
      </c>
      <c r="G13591">
        <v>1</v>
      </c>
      <c r="H13591">
        <v>0.6</v>
      </c>
      <c r="I13591" t="s">
        <v>98</v>
      </c>
      <c r="J13591" t="s">
        <v>76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 t="s">
        <v>83</v>
      </c>
      <c r="R13591" t="s">
        <v>83</v>
      </c>
      <c r="S13591" t="s">
        <v>83</v>
      </c>
      <c r="T13591" t="str">
        <f>_xlfn.XLOOKUP(A13591,MI_Match_Analysis!$A$2:$A$8,MI_Match_Analysis!$F$2:$F$8,"Not Found")</f>
        <v>Not Found</v>
      </c>
    </row>
    <row r="13592" spans="1:20" hidden="1" x14ac:dyDescent="0.3">
      <c r="A13592">
        <v>59</v>
      </c>
      <c r="B13592" s="1">
        <v>46157</v>
      </c>
      <c r="C13592" t="s">
        <v>162</v>
      </c>
      <c r="D13592" t="s">
        <v>227</v>
      </c>
      <c r="E13592" t="s">
        <v>41</v>
      </c>
      <c r="F13592" t="s">
        <v>53</v>
      </c>
      <c r="G13592">
        <v>1</v>
      </c>
      <c r="H13592">
        <v>0.6</v>
      </c>
      <c r="I13592" t="s">
        <v>98</v>
      </c>
      <c r="J13592" t="s">
        <v>76</v>
      </c>
      <c r="K13592">
        <v>0</v>
      </c>
      <c r="L13592">
        <v>1</v>
      </c>
      <c r="M13592">
        <v>1</v>
      </c>
      <c r="N13592">
        <v>0</v>
      </c>
      <c r="O13592">
        <v>0</v>
      </c>
      <c r="P13592">
        <v>0</v>
      </c>
      <c r="Q13592" t="s">
        <v>83</v>
      </c>
      <c r="R13592" t="s">
        <v>83</v>
      </c>
      <c r="S13592" t="s">
        <v>83</v>
      </c>
      <c r="T13592" t="str">
        <f>_xlfn.XLOOKUP(A13592,MI_Match_Analysis!$A$2:$A$8,MI_Match_Analysis!$F$2:$F$8,"Not Found")</f>
        <v>Not Found</v>
      </c>
    </row>
    <row r="13593" spans="1:20" hidden="1" x14ac:dyDescent="0.3">
      <c r="A13593">
        <v>59</v>
      </c>
      <c r="B13593" s="1">
        <v>46157</v>
      </c>
      <c r="C13593" t="s">
        <v>162</v>
      </c>
      <c r="D13593" t="s">
        <v>227</v>
      </c>
      <c r="E13593" t="s">
        <v>41</v>
      </c>
      <c r="F13593" t="s">
        <v>53</v>
      </c>
      <c r="G13593">
        <v>1</v>
      </c>
      <c r="H13593">
        <v>1.1000000000000001</v>
      </c>
      <c r="I13593" t="s">
        <v>199</v>
      </c>
      <c r="J13593" t="s">
        <v>331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 t="s">
        <v>83</v>
      </c>
      <c r="R13593" t="s">
        <v>83</v>
      </c>
      <c r="S13593" t="s">
        <v>83</v>
      </c>
      <c r="T13593" t="str">
        <f>_xlfn.XLOOKUP(A13593,MI_Match_Analysis!$A$2:$A$8,MI_Match_Analysis!$F$2:$F$8,"Not Found")</f>
        <v>Not Found</v>
      </c>
    </row>
    <row r="13594" spans="1:20" hidden="1" x14ac:dyDescent="0.3">
      <c r="A13594">
        <v>59</v>
      </c>
      <c r="B13594" s="1">
        <v>46157</v>
      </c>
      <c r="C13594" t="s">
        <v>162</v>
      </c>
      <c r="D13594" t="s">
        <v>227</v>
      </c>
      <c r="E13594" t="s">
        <v>41</v>
      </c>
      <c r="F13594" t="s">
        <v>53</v>
      </c>
      <c r="G13594">
        <v>1</v>
      </c>
      <c r="H13594">
        <v>1.2</v>
      </c>
      <c r="I13594" t="s">
        <v>199</v>
      </c>
      <c r="J13594" t="s">
        <v>331</v>
      </c>
      <c r="K13594">
        <v>4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 t="s">
        <v>83</v>
      </c>
      <c r="R13594" t="s">
        <v>83</v>
      </c>
      <c r="S13594" t="s">
        <v>83</v>
      </c>
      <c r="T13594" t="str">
        <f>_xlfn.XLOOKUP(A13594,MI_Match_Analysis!$A$2:$A$8,MI_Match_Analysis!$F$2:$F$8,"Not Found")</f>
        <v>Not Found</v>
      </c>
    </row>
    <row r="13595" spans="1:20" hidden="1" x14ac:dyDescent="0.3">
      <c r="A13595">
        <v>59</v>
      </c>
      <c r="B13595" s="1">
        <v>46157</v>
      </c>
      <c r="C13595" t="s">
        <v>162</v>
      </c>
      <c r="D13595" t="s">
        <v>227</v>
      </c>
      <c r="E13595" t="s">
        <v>41</v>
      </c>
      <c r="F13595" t="s">
        <v>53</v>
      </c>
      <c r="G13595">
        <v>1</v>
      </c>
      <c r="H13595">
        <v>1.3</v>
      </c>
      <c r="I13595" t="s">
        <v>199</v>
      </c>
      <c r="J13595" t="s">
        <v>331</v>
      </c>
      <c r="K13595">
        <v>1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 t="s">
        <v>83</v>
      </c>
      <c r="R13595" t="s">
        <v>83</v>
      </c>
      <c r="S13595" t="s">
        <v>83</v>
      </c>
      <c r="T13595" t="str">
        <f>_xlfn.XLOOKUP(A13595,MI_Match_Analysis!$A$2:$A$8,MI_Match_Analysis!$F$2:$F$8,"Not Found")</f>
        <v>Not Found</v>
      </c>
    </row>
    <row r="13596" spans="1:20" hidden="1" x14ac:dyDescent="0.3">
      <c r="A13596">
        <v>59</v>
      </c>
      <c r="B13596" s="1">
        <v>46157</v>
      </c>
      <c r="C13596" t="s">
        <v>162</v>
      </c>
      <c r="D13596" t="s">
        <v>227</v>
      </c>
      <c r="E13596" t="s">
        <v>41</v>
      </c>
      <c r="F13596" t="s">
        <v>53</v>
      </c>
      <c r="G13596">
        <v>1</v>
      </c>
      <c r="H13596">
        <v>1.4</v>
      </c>
      <c r="I13596" t="s">
        <v>98</v>
      </c>
      <c r="J13596" t="s">
        <v>331</v>
      </c>
      <c r="K13596">
        <v>1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 t="s">
        <v>83</v>
      </c>
      <c r="R13596" t="s">
        <v>83</v>
      </c>
      <c r="S13596" t="s">
        <v>83</v>
      </c>
      <c r="T13596" t="str">
        <f>_xlfn.XLOOKUP(A13596,MI_Match_Analysis!$A$2:$A$8,MI_Match_Analysis!$F$2:$F$8,"Not Found")</f>
        <v>Not Found</v>
      </c>
    </row>
    <row r="13597" spans="1:20" hidden="1" x14ac:dyDescent="0.3">
      <c r="A13597">
        <v>59</v>
      </c>
      <c r="B13597" s="1">
        <v>46157</v>
      </c>
      <c r="C13597" t="s">
        <v>162</v>
      </c>
      <c r="D13597" t="s">
        <v>227</v>
      </c>
      <c r="E13597" t="s">
        <v>41</v>
      </c>
      <c r="F13597" t="s">
        <v>53</v>
      </c>
      <c r="G13597">
        <v>1</v>
      </c>
      <c r="H13597">
        <v>1.5</v>
      </c>
      <c r="I13597" t="s">
        <v>199</v>
      </c>
      <c r="J13597" t="s">
        <v>331</v>
      </c>
      <c r="K13597">
        <v>1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 t="s">
        <v>83</v>
      </c>
      <c r="R13597" t="s">
        <v>83</v>
      </c>
      <c r="S13597" t="s">
        <v>83</v>
      </c>
      <c r="T13597" t="str">
        <f>_xlfn.XLOOKUP(A13597,MI_Match_Analysis!$A$2:$A$8,MI_Match_Analysis!$F$2:$F$8,"Not Found")</f>
        <v>Not Found</v>
      </c>
    </row>
    <row r="13598" spans="1:20" hidden="1" x14ac:dyDescent="0.3">
      <c r="A13598">
        <v>59</v>
      </c>
      <c r="B13598" s="1">
        <v>46157</v>
      </c>
      <c r="C13598" t="s">
        <v>162</v>
      </c>
      <c r="D13598" t="s">
        <v>227</v>
      </c>
      <c r="E13598" t="s">
        <v>41</v>
      </c>
      <c r="F13598" t="s">
        <v>53</v>
      </c>
      <c r="G13598">
        <v>1</v>
      </c>
      <c r="H13598">
        <v>1.6</v>
      </c>
      <c r="I13598" t="s">
        <v>98</v>
      </c>
      <c r="J13598" t="s">
        <v>331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 t="s">
        <v>83</v>
      </c>
      <c r="R13598" t="s">
        <v>83</v>
      </c>
      <c r="S13598" t="s">
        <v>83</v>
      </c>
      <c r="T13598" t="str">
        <f>_xlfn.XLOOKUP(A13598,MI_Match_Analysis!$A$2:$A$8,MI_Match_Analysis!$F$2:$F$8,"Not Found")</f>
        <v>Not Found</v>
      </c>
    </row>
    <row r="13599" spans="1:20" hidden="1" x14ac:dyDescent="0.3">
      <c r="A13599">
        <v>59</v>
      </c>
      <c r="B13599" s="1">
        <v>46157</v>
      </c>
      <c r="C13599" t="s">
        <v>162</v>
      </c>
      <c r="D13599" t="s">
        <v>227</v>
      </c>
      <c r="E13599" t="s">
        <v>41</v>
      </c>
      <c r="F13599" t="s">
        <v>53</v>
      </c>
      <c r="G13599">
        <v>1</v>
      </c>
      <c r="H13599">
        <v>2.1</v>
      </c>
      <c r="I13599" t="s">
        <v>199</v>
      </c>
      <c r="J13599" t="s">
        <v>76</v>
      </c>
      <c r="K13599">
        <v>1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 t="s">
        <v>83</v>
      </c>
      <c r="R13599" t="s">
        <v>83</v>
      </c>
      <c r="S13599" t="s">
        <v>83</v>
      </c>
      <c r="T13599" t="str">
        <f>_xlfn.XLOOKUP(A13599,MI_Match_Analysis!$A$2:$A$8,MI_Match_Analysis!$F$2:$F$8,"Not Found")</f>
        <v>Not Found</v>
      </c>
    </row>
    <row r="13600" spans="1:20" hidden="1" x14ac:dyDescent="0.3">
      <c r="A13600">
        <v>59</v>
      </c>
      <c r="B13600" s="1">
        <v>46157</v>
      </c>
      <c r="C13600" t="s">
        <v>162</v>
      </c>
      <c r="D13600" t="s">
        <v>227</v>
      </c>
      <c r="E13600" t="s">
        <v>41</v>
      </c>
      <c r="F13600" t="s">
        <v>53</v>
      </c>
      <c r="G13600">
        <v>1</v>
      </c>
      <c r="H13600">
        <v>2.2000000000000002</v>
      </c>
      <c r="I13600" t="s">
        <v>98</v>
      </c>
      <c r="J13600" t="s">
        <v>76</v>
      </c>
      <c r="K13600">
        <v>1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 t="s">
        <v>83</v>
      </c>
      <c r="R13600" t="s">
        <v>83</v>
      </c>
      <c r="S13600" t="s">
        <v>83</v>
      </c>
      <c r="T13600" t="str">
        <f>_xlfn.XLOOKUP(A13600,MI_Match_Analysis!$A$2:$A$8,MI_Match_Analysis!$F$2:$F$8,"Not Found")</f>
        <v>Not Found</v>
      </c>
    </row>
    <row r="13601" spans="1:20" hidden="1" x14ac:dyDescent="0.3">
      <c r="A13601">
        <v>59</v>
      </c>
      <c r="B13601" s="1">
        <v>46157</v>
      </c>
      <c r="C13601" t="s">
        <v>162</v>
      </c>
      <c r="D13601" t="s">
        <v>227</v>
      </c>
      <c r="E13601" t="s">
        <v>41</v>
      </c>
      <c r="F13601" t="s">
        <v>53</v>
      </c>
      <c r="G13601">
        <v>1</v>
      </c>
      <c r="H13601">
        <v>2.2999999999999998</v>
      </c>
      <c r="I13601" t="s">
        <v>199</v>
      </c>
      <c r="J13601" t="s">
        <v>76</v>
      </c>
      <c r="K13601">
        <v>1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 t="s">
        <v>83</v>
      </c>
      <c r="R13601" t="s">
        <v>83</v>
      </c>
      <c r="S13601" t="s">
        <v>83</v>
      </c>
      <c r="T13601" t="str">
        <f>_xlfn.XLOOKUP(A13601,MI_Match_Analysis!$A$2:$A$8,MI_Match_Analysis!$F$2:$F$8,"Not Found")</f>
        <v>Not Found</v>
      </c>
    </row>
    <row r="13602" spans="1:20" hidden="1" x14ac:dyDescent="0.3">
      <c r="A13602">
        <v>59</v>
      </c>
      <c r="B13602" s="1">
        <v>46157</v>
      </c>
      <c r="C13602" t="s">
        <v>162</v>
      </c>
      <c r="D13602" t="s">
        <v>227</v>
      </c>
      <c r="E13602" t="s">
        <v>41</v>
      </c>
      <c r="F13602" t="s">
        <v>53</v>
      </c>
      <c r="G13602">
        <v>1</v>
      </c>
      <c r="H13602">
        <v>2.4</v>
      </c>
      <c r="I13602" t="s">
        <v>98</v>
      </c>
      <c r="J13602" t="s">
        <v>76</v>
      </c>
      <c r="K13602">
        <v>2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 t="s">
        <v>83</v>
      </c>
      <c r="R13602" t="s">
        <v>83</v>
      </c>
      <c r="S13602" t="s">
        <v>83</v>
      </c>
      <c r="T13602" t="str">
        <f>_xlfn.XLOOKUP(A13602,MI_Match_Analysis!$A$2:$A$8,MI_Match_Analysis!$F$2:$F$8,"Not Found")</f>
        <v>Not Found</v>
      </c>
    </row>
    <row r="13603" spans="1:20" hidden="1" x14ac:dyDescent="0.3">
      <c r="A13603">
        <v>59</v>
      </c>
      <c r="B13603" s="1">
        <v>46157</v>
      </c>
      <c r="C13603" t="s">
        <v>162</v>
      </c>
      <c r="D13603" t="s">
        <v>227</v>
      </c>
      <c r="E13603" t="s">
        <v>41</v>
      </c>
      <c r="F13603" t="s">
        <v>53</v>
      </c>
      <c r="G13603">
        <v>1</v>
      </c>
      <c r="H13603">
        <v>2.5</v>
      </c>
      <c r="I13603" t="s">
        <v>98</v>
      </c>
      <c r="J13603" t="s">
        <v>76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 t="s">
        <v>83</v>
      </c>
      <c r="R13603" t="s">
        <v>83</v>
      </c>
      <c r="S13603" t="s">
        <v>83</v>
      </c>
      <c r="T13603" t="str">
        <f>_xlfn.XLOOKUP(A13603,MI_Match_Analysis!$A$2:$A$8,MI_Match_Analysis!$F$2:$F$8,"Not Found")</f>
        <v>Not Found</v>
      </c>
    </row>
    <row r="13604" spans="1:20" hidden="1" x14ac:dyDescent="0.3">
      <c r="A13604">
        <v>59</v>
      </c>
      <c r="B13604" s="1">
        <v>46157</v>
      </c>
      <c r="C13604" t="s">
        <v>162</v>
      </c>
      <c r="D13604" t="s">
        <v>227</v>
      </c>
      <c r="E13604" t="s">
        <v>41</v>
      </c>
      <c r="F13604" t="s">
        <v>53</v>
      </c>
      <c r="G13604">
        <v>1</v>
      </c>
      <c r="H13604">
        <v>2.6</v>
      </c>
      <c r="I13604" t="s">
        <v>98</v>
      </c>
      <c r="J13604" t="s">
        <v>76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 t="s">
        <v>83</v>
      </c>
      <c r="R13604" t="s">
        <v>83</v>
      </c>
      <c r="S13604" t="s">
        <v>83</v>
      </c>
      <c r="T13604" t="str">
        <f>_xlfn.XLOOKUP(A13604,MI_Match_Analysis!$A$2:$A$8,MI_Match_Analysis!$F$2:$F$8,"Not Found")</f>
        <v>Not Found</v>
      </c>
    </row>
    <row r="13605" spans="1:20" hidden="1" x14ac:dyDescent="0.3">
      <c r="A13605">
        <v>59</v>
      </c>
      <c r="B13605" s="1">
        <v>46157</v>
      </c>
      <c r="C13605" t="s">
        <v>162</v>
      </c>
      <c r="D13605" t="s">
        <v>227</v>
      </c>
      <c r="E13605" t="s">
        <v>41</v>
      </c>
      <c r="F13605" t="s">
        <v>53</v>
      </c>
      <c r="G13605">
        <v>1</v>
      </c>
      <c r="H13605">
        <v>3.1</v>
      </c>
      <c r="I13605" t="s">
        <v>199</v>
      </c>
      <c r="J13605" t="s">
        <v>331</v>
      </c>
      <c r="K13605">
        <v>1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 t="s">
        <v>83</v>
      </c>
      <c r="R13605" t="s">
        <v>83</v>
      </c>
      <c r="S13605" t="s">
        <v>83</v>
      </c>
      <c r="T13605" t="str">
        <f>_xlfn.XLOOKUP(A13605,MI_Match_Analysis!$A$2:$A$8,MI_Match_Analysis!$F$2:$F$8,"Not Found")</f>
        <v>Not Found</v>
      </c>
    </row>
    <row r="13606" spans="1:20" hidden="1" x14ac:dyDescent="0.3">
      <c r="A13606">
        <v>59</v>
      </c>
      <c r="B13606" s="1">
        <v>46157</v>
      </c>
      <c r="C13606" t="s">
        <v>162</v>
      </c>
      <c r="D13606" t="s">
        <v>227</v>
      </c>
      <c r="E13606" t="s">
        <v>41</v>
      </c>
      <c r="F13606" t="s">
        <v>53</v>
      </c>
      <c r="G13606">
        <v>1</v>
      </c>
      <c r="H13606">
        <v>3.2</v>
      </c>
      <c r="I13606" t="s">
        <v>98</v>
      </c>
      <c r="J13606" t="s">
        <v>331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 t="s">
        <v>83</v>
      </c>
      <c r="R13606" t="s">
        <v>83</v>
      </c>
      <c r="S13606" t="s">
        <v>83</v>
      </c>
      <c r="T13606" t="str">
        <f>_xlfn.XLOOKUP(A13606,MI_Match_Analysis!$A$2:$A$8,MI_Match_Analysis!$F$2:$F$8,"Not Found")</f>
        <v>Not Found</v>
      </c>
    </row>
    <row r="13607" spans="1:20" hidden="1" x14ac:dyDescent="0.3">
      <c r="A13607">
        <v>59</v>
      </c>
      <c r="B13607" s="1">
        <v>46157</v>
      </c>
      <c r="C13607" t="s">
        <v>162</v>
      </c>
      <c r="D13607" t="s">
        <v>227</v>
      </c>
      <c r="E13607" t="s">
        <v>41</v>
      </c>
      <c r="F13607" t="s">
        <v>53</v>
      </c>
      <c r="G13607">
        <v>1</v>
      </c>
      <c r="H13607">
        <v>3.3</v>
      </c>
      <c r="I13607" t="s">
        <v>98</v>
      </c>
      <c r="J13607" t="s">
        <v>331</v>
      </c>
      <c r="K13607">
        <v>1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 t="s">
        <v>83</v>
      </c>
      <c r="R13607" t="s">
        <v>83</v>
      </c>
      <c r="S13607" t="s">
        <v>83</v>
      </c>
      <c r="T13607" t="str">
        <f>_xlfn.XLOOKUP(A13607,MI_Match_Analysis!$A$2:$A$8,MI_Match_Analysis!$F$2:$F$8,"Not Found")</f>
        <v>Not Found</v>
      </c>
    </row>
    <row r="13608" spans="1:20" hidden="1" x14ac:dyDescent="0.3">
      <c r="A13608">
        <v>59</v>
      </c>
      <c r="B13608" s="1">
        <v>46157</v>
      </c>
      <c r="C13608" t="s">
        <v>162</v>
      </c>
      <c r="D13608" t="s">
        <v>227</v>
      </c>
      <c r="E13608" t="s">
        <v>41</v>
      </c>
      <c r="F13608" t="s">
        <v>53</v>
      </c>
      <c r="G13608">
        <v>1</v>
      </c>
      <c r="H13608">
        <v>3.4</v>
      </c>
      <c r="I13608" t="s">
        <v>199</v>
      </c>
      <c r="J13608" t="s">
        <v>331</v>
      </c>
      <c r="K13608">
        <v>4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 t="s">
        <v>83</v>
      </c>
      <c r="R13608" t="s">
        <v>83</v>
      </c>
      <c r="S13608" t="s">
        <v>83</v>
      </c>
      <c r="T13608" t="str">
        <f>_xlfn.XLOOKUP(A13608,MI_Match_Analysis!$A$2:$A$8,MI_Match_Analysis!$F$2:$F$8,"Not Found")</f>
        <v>Not Found</v>
      </c>
    </row>
    <row r="13609" spans="1:20" hidden="1" x14ac:dyDescent="0.3">
      <c r="A13609">
        <v>59</v>
      </c>
      <c r="B13609" s="1">
        <v>46157</v>
      </c>
      <c r="C13609" t="s">
        <v>162</v>
      </c>
      <c r="D13609" t="s">
        <v>227</v>
      </c>
      <c r="E13609" t="s">
        <v>41</v>
      </c>
      <c r="F13609" t="s">
        <v>53</v>
      </c>
      <c r="G13609">
        <v>1</v>
      </c>
      <c r="H13609">
        <v>3.5</v>
      </c>
      <c r="I13609" t="s">
        <v>199</v>
      </c>
      <c r="J13609" t="s">
        <v>331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 t="s">
        <v>165</v>
      </c>
      <c r="R13609" t="s">
        <v>199</v>
      </c>
      <c r="S13609" t="s">
        <v>233</v>
      </c>
      <c r="T13609" t="str">
        <f>_xlfn.XLOOKUP(A13609,MI_Match_Analysis!$A$2:$A$8,MI_Match_Analysis!$F$2:$F$8,"Not Found")</f>
        <v>Not Found</v>
      </c>
    </row>
    <row r="13610" spans="1:20" hidden="1" x14ac:dyDescent="0.3">
      <c r="A13610">
        <v>59</v>
      </c>
      <c r="B13610" s="1">
        <v>46157</v>
      </c>
      <c r="C13610" t="s">
        <v>162</v>
      </c>
      <c r="D13610" t="s">
        <v>227</v>
      </c>
      <c r="E13610" t="s">
        <v>41</v>
      </c>
      <c r="F13610" t="s">
        <v>53</v>
      </c>
      <c r="G13610">
        <v>1</v>
      </c>
      <c r="H13610">
        <v>3.6</v>
      </c>
      <c r="I13610" t="s">
        <v>295</v>
      </c>
      <c r="J13610" t="s">
        <v>331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 t="s">
        <v>83</v>
      </c>
      <c r="R13610" t="s">
        <v>83</v>
      </c>
      <c r="S13610" t="s">
        <v>83</v>
      </c>
      <c r="T13610" t="str">
        <f>_xlfn.XLOOKUP(A13610,MI_Match_Analysis!$A$2:$A$8,MI_Match_Analysis!$F$2:$F$8,"Not Found")</f>
        <v>Not Found</v>
      </c>
    </row>
    <row r="13611" spans="1:20" hidden="1" x14ac:dyDescent="0.3">
      <c r="A13611">
        <v>59</v>
      </c>
      <c r="B13611" s="1">
        <v>46157</v>
      </c>
      <c r="C13611" t="s">
        <v>162</v>
      </c>
      <c r="D13611" t="s">
        <v>227</v>
      </c>
      <c r="E13611" t="s">
        <v>41</v>
      </c>
      <c r="F13611" t="s">
        <v>53</v>
      </c>
      <c r="G13611">
        <v>1</v>
      </c>
      <c r="H13611">
        <v>4.0999999999999996</v>
      </c>
      <c r="I13611" t="s">
        <v>98</v>
      </c>
      <c r="J13611" t="s">
        <v>124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 t="s">
        <v>83</v>
      </c>
      <c r="R13611" t="s">
        <v>83</v>
      </c>
      <c r="S13611" t="s">
        <v>83</v>
      </c>
      <c r="T13611" t="str">
        <f>_xlfn.XLOOKUP(A13611,MI_Match_Analysis!$A$2:$A$8,MI_Match_Analysis!$F$2:$F$8,"Not Found")</f>
        <v>Not Found</v>
      </c>
    </row>
    <row r="13612" spans="1:20" hidden="1" x14ac:dyDescent="0.3">
      <c r="A13612">
        <v>59</v>
      </c>
      <c r="B13612" s="1">
        <v>46157</v>
      </c>
      <c r="C13612" t="s">
        <v>162</v>
      </c>
      <c r="D13612" t="s">
        <v>227</v>
      </c>
      <c r="E13612" t="s">
        <v>41</v>
      </c>
      <c r="F13612" t="s">
        <v>53</v>
      </c>
      <c r="G13612">
        <v>1</v>
      </c>
      <c r="H13612">
        <v>4.2</v>
      </c>
      <c r="I13612" t="s">
        <v>98</v>
      </c>
      <c r="J13612" t="s">
        <v>124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 t="s">
        <v>83</v>
      </c>
      <c r="R13612" t="s">
        <v>83</v>
      </c>
      <c r="S13612" t="s">
        <v>83</v>
      </c>
      <c r="T13612" t="str">
        <f>_xlfn.XLOOKUP(A13612,MI_Match_Analysis!$A$2:$A$8,MI_Match_Analysis!$F$2:$F$8,"Not Found")</f>
        <v>Not Found</v>
      </c>
    </row>
    <row r="13613" spans="1:20" hidden="1" x14ac:dyDescent="0.3">
      <c r="A13613">
        <v>59</v>
      </c>
      <c r="B13613" s="1">
        <v>46157</v>
      </c>
      <c r="C13613" t="s">
        <v>162</v>
      </c>
      <c r="D13613" t="s">
        <v>227</v>
      </c>
      <c r="E13613" t="s">
        <v>41</v>
      </c>
      <c r="F13613" t="s">
        <v>53</v>
      </c>
      <c r="G13613">
        <v>1</v>
      </c>
      <c r="H13613">
        <v>4.3</v>
      </c>
      <c r="I13613" t="s">
        <v>98</v>
      </c>
      <c r="J13613" t="s">
        <v>124</v>
      </c>
      <c r="K13613">
        <v>1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 t="s">
        <v>83</v>
      </c>
      <c r="R13613" t="s">
        <v>83</v>
      </c>
      <c r="S13613" t="s">
        <v>83</v>
      </c>
      <c r="T13613" t="str">
        <f>_xlfn.XLOOKUP(A13613,MI_Match_Analysis!$A$2:$A$8,MI_Match_Analysis!$F$2:$F$8,"Not Found")</f>
        <v>Not Found</v>
      </c>
    </row>
    <row r="13614" spans="1:20" hidden="1" x14ac:dyDescent="0.3">
      <c r="A13614">
        <v>59</v>
      </c>
      <c r="B13614" s="1">
        <v>46157</v>
      </c>
      <c r="C13614" t="s">
        <v>162</v>
      </c>
      <c r="D13614" t="s">
        <v>227</v>
      </c>
      <c r="E13614" t="s">
        <v>41</v>
      </c>
      <c r="F13614" t="s">
        <v>53</v>
      </c>
      <c r="G13614">
        <v>1</v>
      </c>
      <c r="H13614">
        <v>4.4000000000000004</v>
      </c>
      <c r="I13614" t="s">
        <v>295</v>
      </c>
      <c r="J13614" t="s">
        <v>124</v>
      </c>
      <c r="K13614">
        <v>2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 t="s">
        <v>83</v>
      </c>
      <c r="R13614" t="s">
        <v>83</v>
      </c>
      <c r="S13614" t="s">
        <v>83</v>
      </c>
      <c r="T13614" t="str">
        <f>_xlfn.XLOOKUP(A13614,MI_Match_Analysis!$A$2:$A$8,MI_Match_Analysis!$F$2:$F$8,"Not Found")</f>
        <v>Not Found</v>
      </c>
    </row>
    <row r="13615" spans="1:20" hidden="1" x14ac:dyDescent="0.3">
      <c r="A13615">
        <v>59</v>
      </c>
      <c r="B13615" s="1">
        <v>46157</v>
      </c>
      <c r="C13615" t="s">
        <v>162</v>
      </c>
      <c r="D13615" t="s">
        <v>227</v>
      </c>
      <c r="E13615" t="s">
        <v>41</v>
      </c>
      <c r="F13615" t="s">
        <v>53</v>
      </c>
      <c r="G13615">
        <v>1</v>
      </c>
      <c r="H13615">
        <v>4.5</v>
      </c>
      <c r="I13615" t="s">
        <v>295</v>
      </c>
      <c r="J13615" t="s">
        <v>124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 t="s">
        <v>83</v>
      </c>
      <c r="R13615" t="s">
        <v>83</v>
      </c>
      <c r="S13615" t="s">
        <v>83</v>
      </c>
      <c r="T13615" t="str">
        <f>_xlfn.XLOOKUP(A13615,MI_Match_Analysis!$A$2:$A$8,MI_Match_Analysis!$F$2:$F$8,"Not Found")</f>
        <v>Not Found</v>
      </c>
    </row>
    <row r="13616" spans="1:20" hidden="1" x14ac:dyDescent="0.3">
      <c r="A13616">
        <v>59</v>
      </c>
      <c r="B13616" s="1">
        <v>46157</v>
      </c>
      <c r="C13616" t="s">
        <v>162</v>
      </c>
      <c r="D13616" t="s">
        <v>227</v>
      </c>
      <c r="E13616" t="s">
        <v>41</v>
      </c>
      <c r="F13616" t="s">
        <v>53</v>
      </c>
      <c r="G13616">
        <v>1</v>
      </c>
      <c r="H13616">
        <v>4.5999999999999996</v>
      </c>
      <c r="I13616" t="s">
        <v>295</v>
      </c>
      <c r="J13616" t="s">
        <v>124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 t="s">
        <v>83</v>
      </c>
      <c r="R13616" t="s">
        <v>83</v>
      </c>
      <c r="S13616" t="s">
        <v>83</v>
      </c>
      <c r="T13616" t="str">
        <f>_xlfn.XLOOKUP(A13616,MI_Match_Analysis!$A$2:$A$8,MI_Match_Analysis!$F$2:$F$8,"Not Found")</f>
        <v>Not Found</v>
      </c>
    </row>
    <row r="13617" spans="1:20" hidden="1" x14ac:dyDescent="0.3">
      <c r="A13617">
        <v>59</v>
      </c>
      <c r="B13617" s="1">
        <v>46157</v>
      </c>
      <c r="C13617" t="s">
        <v>162</v>
      </c>
      <c r="D13617" t="s">
        <v>227</v>
      </c>
      <c r="E13617" t="s">
        <v>41</v>
      </c>
      <c r="F13617" t="s">
        <v>53</v>
      </c>
      <c r="G13617">
        <v>1</v>
      </c>
      <c r="H13617">
        <v>5.0999999999999996</v>
      </c>
      <c r="I13617" t="s">
        <v>98</v>
      </c>
      <c r="J13617" t="s">
        <v>331</v>
      </c>
      <c r="K13617">
        <v>2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 t="s">
        <v>83</v>
      </c>
      <c r="R13617" t="s">
        <v>83</v>
      </c>
      <c r="S13617" t="s">
        <v>83</v>
      </c>
      <c r="T13617" t="str">
        <f>_xlfn.XLOOKUP(A13617,MI_Match_Analysis!$A$2:$A$8,MI_Match_Analysis!$F$2:$F$8,"Not Found")</f>
        <v>Not Found</v>
      </c>
    </row>
    <row r="13618" spans="1:20" hidden="1" x14ac:dyDescent="0.3">
      <c r="A13618">
        <v>59</v>
      </c>
      <c r="B13618" s="1">
        <v>46157</v>
      </c>
      <c r="C13618" t="s">
        <v>162</v>
      </c>
      <c r="D13618" t="s">
        <v>227</v>
      </c>
      <c r="E13618" t="s">
        <v>41</v>
      </c>
      <c r="F13618" t="s">
        <v>53</v>
      </c>
      <c r="G13618">
        <v>1</v>
      </c>
      <c r="H13618">
        <v>5.2</v>
      </c>
      <c r="I13618" t="s">
        <v>98</v>
      </c>
      <c r="J13618" t="s">
        <v>331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 t="s">
        <v>83</v>
      </c>
      <c r="R13618" t="s">
        <v>83</v>
      </c>
      <c r="S13618" t="s">
        <v>83</v>
      </c>
      <c r="T13618" t="str">
        <f>_xlfn.XLOOKUP(A13618,MI_Match_Analysis!$A$2:$A$8,MI_Match_Analysis!$F$2:$F$8,"Not Found")</f>
        <v>Not Found</v>
      </c>
    </row>
    <row r="13619" spans="1:20" hidden="1" x14ac:dyDescent="0.3">
      <c r="A13619">
        <v>59</v>
      </c>
      <c r="B13619" s="1">
        <v>46157</v>
      </c>
      <c r="C13619" t="s">
        <v>162</v>
      </c>
      <c r="D13619" t="s">
        <v>227</v>
      </c>
      <c r="E13619" t="s">
        <v>41</v>
      </c>
      <c r="F13619" t="s">
        <v>53</v>
      </c>
      <c r="G13619">
        <v>1</v>
      </c>
      <c r="H13619">
        <v>5.3</v>
      </c>
      <c r="I13619" t="s">
        <v>98</v>
      </c>
      <c r="J13619" t="s">
        <v>331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 t="s">
        <v>165</v>
      </c>
      <c r="R13619" t="s">
        <v>98</v>
      </c>
      <c r="S13619" t="s">
        <v>89</v>
      </c>
      <c r="T13619" t="str">
        <f>_xlfn.XLOOKUP(A13619,MI_Match_Analysis!$A$2:$A$8,MI_Match_Analysis!$F$2:$F$8,"Not Found")</f>
        <v>Not Found</v>
      </c>
    </row>
    <row r="13620" spans="1:20" hidden="1" x14ac:dyDescent="0.3">
      <c r="A13620">
        <v>59</v>
      </c>
      <c r="B13620" s="1">
        <v>46157</v>
      </c>
      <c r="C13620" t="s">
        <v>162</v>
      </c>
      <c r="D13620" t="s">
        <v>227</v>
      </c>
      <c r="E13620" t="s">
        <v>41</v>
      </c>
      <c r="F13620" t="s">
        <v>53</v>
      </c>
      <c r="G13620">
        <v>1</v>
      </c>
      <c r="H13620">
        <v>5.4</v>
      </c>
      <c r="I13620" t="s">
        <v>204</v>
      </c>
      <c r="J13620" t="s">
        <v>331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 t="s">
        <v>83</v>
      </c>
      <c r="R13620" t="s">
        <v>83</v>
      </c>
      <c r="S13620" t="s">
        <v>83</v>
      </c>
      <c r="T13620" t="str">
        <f>_xlfn.XLOOKUP(A13620,MI_Match_Analysis!$A$2:$A$8,MI_Match_Analysis!$F$2:$F$8,"Not Found")</f>
        <v>Not Found</v>
      </c>
    </row>
    <row r="13621" spans="1:20" hidden="1" x14ac:dyDescent="0.3">
      <c r="A13621">
        <v>59</v>
      </c>
      <c r="B13621" s="1">
        <v>46157</v>
      </c>
      <c r="C13621" t="s">
        <v>162</v>
      </c>
      <c r="D13621" t="s">
        <v>227</v>
      </c>
      <c r="E13621" t="s">
        <v>41</v>
      </c>
      <c r="F13621" t="s">
        <v>53</v>
      </c>
      <c r="G13621">
        <v>1</v>
      </c>
      <c r="H13621">
        <v>5.5</v>
      </c>
      <c r="I13621" t="s">
        <v>204</v>
      </c>
      <c r="J13621" t="s">
        <v>331</v>
      </c>
      <c r="K13621">
        <v>1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 t="s">
        <v>83</v>
      </c>
      <c r="R13621" t="s">
        <v>83</v>
      </c>
      <c r="S13621" t="s">
        <v>83</v>
      </c>
      <c r="T13621" t="str">
        <f>_xlfn.XLOOKUP(A13621,MI_Match_Analysis!$A$2:$A$8,MI_Match_Analysis!$F$2:$F$8,"Not Found")</f>
        <v>Not Found</v>
      </c>
    </row>
    <row r="13622" spans="1:20" hidden="1" x14ac:dyDescent="0.3">
      <c r="A13622">
        <v>59</v>
      </c>
      <c r="B13622" s="1">
        <v>46157</v>
      </c>
      <c r="C13622" t="s">
        <v>162</v>
      </c>
      <c r="D13622" t="s">
        <v>227</v>
      </c>
      <c r="E13622" t="s">
        <v>41</v>
      </c>
      <c r="F13622" t="s">
        <v>53</v>
      </c>
      <c r="G13622">
        <v>1</v>
      </c>
      <c r="H13622">
        <v>5.6</v>
      </c>
      <c r="I13622" t="s">
        <v>295</v>
      </c>
      <c r="J13622" t="s">
        <v>331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 t="s">
        <v>83</v>
      </c>
      <c r="R13622" t="s">
        <v>83</v>
      </c>
      <c r="S13622" t="s">
        <v>83</v>
      </c>
      <c r="T13622" t="str">
        <f>_xlfn.XLOOKUP(A13622,MI_Match_Analysis!$A$2:$A$8,MI_Match_Analysis!$F$2:$F$8,"Not Found")</f>
        <v>Not Found</v>
      </c>
    </row>
    <row r="13623" spans="1:20" hidden="1" x14ac:dyDescent="0.3">
      <c r="A13623">
        <v>59</v>
      </c>
      <c r="B13623" s="1">
        <v>46157</v>
      </c>
      <c r="C13623" t="s">
        <v>162</v>
      </c>
      <c r="D13623" t="s">
        <v>227</v>
      </c>
      <c r="E13623" t="s">
        <v>41</v>
      </c>
      <c r="F13623" t="s">
        <v>53</v>
      </c>
      <c r="G13623">
        <v>1</v>
      </c>
      <c r="H13623">
        <v>6.1</v>
      </c>
      <c r="I13623" t="s">
        <v>204</v>
      </c>
      <c r="J13623" t="s">
        <v>286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 t="s">
        <v>83</v>
      </c>
      <c r="R13623" t="s">
        <v>83</v>
      </c>
      <c r="S13623" t="s">
        <v>83</v>
      </c>
      <c r="T13623" t="str">
        <f>_xlfn.XLOOKUP(A13623,MI_Match_Analysis!$A$2:$A$8,MI_Match_Analysis!$F$2:$F$8,"Not Found")</f>
        <v>Not Found</v>
      </c>
    </row>
    <row r="13624" spans="1:20" hidden="1" x14ac:dyDescent="0.3">
      <c r="A13624">
        <v>59</v>
      </c>
      <c r="B13624" s="1">
        <v>46157</v>
      </c>
      <c r="C13624" t="s">
        <v>162</v>
      </c>
      <c r="D13624" t="s">
        <v>227</v>
      </c>
      <c r="E13624" t="s">
        <v>41</v>
      </c>
      <c r="F13624" t="s">
        <v>53</v>
      </c>
      <c r="G13624">
        <v>1</v>
      </c>
      <c r="H13624">
        <v>6.1</v>
      </c>
      <c r="I13624" t="s">
        <v>204</v>
      </c>
      <c r="J13624" t="s">
        <v>286</v>
      </c>
      <c r="K13624">
        <v>0</v>
      </c>
      <c r="L13624">
        <v>1</v>
      </c>
      <c r="M13624">
        <v>1</v>
      </c>
      <c r="N13624">
        <v>0</v>
      </c>
      <c r="O13624">
        <v>0</v>
      </c>
      <c r="P13624">
        <v>0</v>
      </c>
      <c r="Q13624" t="s">
        <v>83</v>
      </c>
      <c r="R13624" t="s">
        <v>83</v>
      </c>
      <c r="S13624" t="s">
        <v>83</v>
      </c>
      <c r="T13624" t="str">
        <f>_xlfn.XLOOKUP(A13624,MI_Match_Analysis!$A$2:$A$8,MI_Match_Analysis!$F$2:$F$8,"Not Found")</f>
        <v>Not Found</v>
      </c>
    </row>
    <row r="13625" spans="1:20" hidden="1" x14ac:dyDescent="0.3">
      <c r="A13625">
        <v>59</v>
      </c>
      <c r="B13625" s="1">
        <v>46157</v>
      </c>
      <c r="C13625" t="s">
        <v>162</v>
      </c>
      <c r="D13625" t="s">
        <v>227</v>
      </c>
      <c r="E13625" t="s">
        <v>41</v>
      </c>
      <c r="F13625" t="s">
        <v>53</v>
      </c>
      <c r="G13625">
        <v>1</v>
      </c>
      <c r="H13625">
        <v>6.2</v>
      </c>
      <c r="I13625" t="s">
        <v>204</v>
      </c>
      <c r="J13625" t="s">
        <v>286</v>
      </c>
      <c r="K13625">
        <v>4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 t="s">
        <v>83</v>
      </c>
      <c r="R13625" t="s">
        <v>83</v>
      </c>
      <c r="S13625" t="s">
        <v>83</v>
      </c>
      <c r="T13625" t="str">
        <f>_xlfn.XLOOKUP(A13625,MI_Match_Analysis!$A$2:$A$8,MI_Match_Analysis!$F$2:$F$8,"Not Found")</f>
        <v>Not Found</v>
      </c>
    </row>
    <row r="13626" spans="1:20" hidden="1" x14ac:dyDescent="0.3">
      <c r="A13626">
        <v>59</v>
      </c>
      <c r="B13626" s="1">
        <v>46157</v>
      </c>
      <c r="C13626" t="s">
        <v>162</v>
      </c>
      <c r="D13626" t="s">
        <v>227</v>
      </c>
      <c r="E13626" t="s">
        <v>41</v>
      </c>
      <c r="F13626" t="s">
        <v>53</v>
      </c>
      <c r="G13626">
        <v>1</v>
      </c>
      <c r="H13626">
        <v>6.3</v>
      </c>
      <c r="I13626" t="s">
        <v>204</v>
      </c>
      <c r="J13626" t="s">
        <v>286</v>
      </c>
      <c r="K13626">
        <v>2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 t="s">
        <v>83</v>
      </c>
      <c r="R13626" t="s">
        <v>83</v>
      </c>
      <c r="S13626" t="s">
        <v>83</v>
      </c>
      <c r="T13626" t="str">
        <f>_xlfn.XLOOKUP(A13626,MI_Match_Analysis!$A$2:$A$8,MI_Match_Analysis!$F$2:$F$8,"Not Found")</f>
        <v>Not Found</v>
      </c>
    </row>
    <row r="13627" spans="1:20" hidden="1" x14ac:dyDescent="0.3">
      <c r="A13627">
        <v>59</v>
      </c>
      <c r="B13627" s="1">
        <v>46157</v>
      </c>
      <c r="C13627" t="s">
        <v>162</v>
      </c>
      <c r="D13627" t="s">
        <v>227</v>
      </c>
      <c r="E13627" t="s">
        <v>41</v>
      </c>
      <c r="F13627" t="s">
        <v>53</v>
      </c>
      <c r="G13627">
        <v>1</v>
      </c>
      <c r="H13627">
        <v>6.4</v>
      </c>
      <c r="I13627" t="s">
        <v>204</v>
      </c>
      <c r="J13627" t="s">
        <v>286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 t="s">
        <v>83</v>
      </c>
      <c r="R13627" t="s">
        <v>83</v>
      </c>
      <c r="S13627" t="s">
        <v>83</v>
      </c>
      <c r="T13627" t="str">
        <f>_xlfn.XLOOKUP(A13627,MI_Match_Analysis!$A$2:$A$8,MI_Match_Analysis!$F$2:$F$8,"Not Found")</f>
        <v>Not Found</v>
      </c>
    </row>
    <row r="13628" spans="1:20" hidden="1" x14ac:dyDescent="0.3">
      <c r="A13628">
        <v>59</v>
      </c>
      <c r="B13628" s="1">
        <v>46157</v>
      </c>
      <c r="C13628" t="s">
        <v>162</v>
      </c>
      <c r="D13628" t="s">
        <v>227</v>
      </c>
      <c r="E13628" t="s">
        <v>41</v>
      </c>
      <c r="F13628" t="s">
        <v>53</v>
      </c>
      <c r="G13628">
        <v>1</v>
      </c>
      <c r="H13628">
        <v>6.5</v>
      </c>
      <c r="I13628" t="s">
        <v>204</v>
      </c>
      <c r="J13628" t="s">
        <v>286</v>
      </c>
      <c r="K13628">
        <v>1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 t="s">
        <v>83</v>
      </c>
      <c r="R13628" t="s">
        <v>83</v>
      </c>
      <c r="S13628" t="s">
        <v>83</v>
      </c>
      <c r="T13628" t="str">
        <f>_xlfn.XLOOKUP(A13628,MI_Match_Analysis!$A$2:$A$8,MI_Match_Analysis!$F$2:$F$8,"Not Found")</f>
        <v>Not Found</v>
      </c>
    </row>
    <row r="13629" spans="1:20" hidden="1" x14ac:dyDescent="0.3">
      <c r="A13629">
        <v>59</v>
      </c>
      <c r="B13629" s="1">
        <v>46157</v>
      </c>
      <c r="C13629" t="s">
        <v>162</v>
      </c>
      <c r="D13629" t="s">
        <v>227</v>
      </c>
      <c r="E13629" t="s">
        <v>41</v>
      </c>
      <c r="F13629" t="s">
        <v>53</v>
      </c>
      <c r="G13629">
        <v>1</v>
      </c>
      <c r="H13629">
        <v>6.6</v>
      </c>
      <c r="I13629" t="s">
        <v>295</v>
      </c>
      <c r="J13629" t="s">
        <v>286</v>
      </c>
      <c r="K13629">
        <v>0</v>
      </c>
      <c r="L13629">
        <v>1</v>
      </c>
      <c r="M13629">
        <v>1</v>
      </c>
      <c r="N13629">
        <v>0</v>
      </c>
      <c r="O13629">
        <v>0</v>
      </c>
      <c r="P13629">
        <v>0</v>
      </c>
      <c r="Q13629" t="s">
        <v>83</v>
      </c>
      <c r="R13629" t="s">
        <v>83</v>
      </c>
      <c r="S13629" t="s">
        <v>83</v>
      </c>
      <c r="T13629" t="str">
        <f>_xlfn.XLOOKUP(A13629,MI_Match_Analysis!$A$2:$A$8,MI_Match_Analysis!$F$2:$F$8,"Not Found")</f>
        <v>Not Found</v>
      </c>
    </row>
    <row r="13630" spans="1:20" hidden="1" x14ac:dyDescent="0.3">
      <c r="A13630">
        <v>59</v>
      </c>
      <c r="B13630" s="1">
        <v>46157</v>
      </c>
      <c r="C13630" t="s">
        <v>162</v>
      </c>
      <c r="D13630" t="s">
        <v>227</v>
      </c>
      <c r="E13630" t="s">
        <v>41</v>
      </c>
      <c r="F13630" t="s">
        <v>53</v>
      </c>
      <c r="G13630">
        <v>1</v>
      </c>
      <c r="H13630">
        <v>6.6</v>
      </c>
      <c r="I13630" t="s">
        <v>295</v>
      </c>
      <c r="J13630" t="s">
        <v>286</v>
      </c>
      <c r="K13630">
        <v>4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 t="s">
        <v>83</v>
      </c>
      <c r="R13630" t="s">
        <v>83</v>
      </c>
      <c r="S13630" t="s">
        <v>83</v>
      </c>
      <c r="T13630" t="str">
        <f>_xlfn.XLOOKUP(A13630,MI_Match_Analysis!$A$2:$A$8,MI_Match_Analysis!$F$2:$F$8,"Not Found")</f>
        <v>Not Found</v>
      </c>
    </row>
    <row r="13631" spans="1:20" hidden="1" x14ac:dyDescent="0.3">
      <c r="A13631">
        <v>59</v>
      </c>
      <c r="B13631" s="1">
        <v>46157</v>
      </c>
      <c r="C13631" t="s">
        <v>162</v>
      </c>
      <c r="D13631" t="s">
        <v>227</v>
      </c>
      <c r="E13631" t="s">
        <v>41</v>
      </c>
      <c r="F13631" t="s">
        <v>53</v>
      </c>
      <c r="G13631">
        <v>1</v>
      </c>
      <c r="H13631">
        <v>7.1</v>
      </c>
      <c r="I13631" t="s">
        <v>204</v>
      </c>
      <c r="J13631" t="s">
        <v>331</v>
      </c>
      <c r="K13631">
        <v>1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 t="s">
        <v>83</v>
      </c>
      <c r="R13631" t="s">
        <v>83</v>
      </c>
      <c r="S13631" t="s">
        <v>83</v>
      </c>
      <c r="T13631" t="str">
        <f>_xlfn.XLOOKUP(A13631,MI_Match_Analysis!$A$2:$A$8,MI_Match_Analysis!$F$2:$F$8,"Not Found")</f>
        <v>Not Found</v>
      </c>
    </row>
    <row r="13632" spans="1:20" hidden="1" x14ac:dyDescent="0.3">
      <c r="A13632">
        <v>59</v>
      </c>
      <c r="B13632" s="1">
        <v>46157</v>
      </c>
      <c r="C13632" t="s">
        <v>162</v>
      </c>
      <c r="D13632" t="s">
        <v>227</v>
      </c>
      <c r="E13632" t="s">
        <v>41</v>
      </c>
      <c r="F13632" t="s">
        <v>53</v>
      </c>
      <c r="G13632">
        <v>1</v>
      </c>
      <c r="H13632">
        <v>7.2</v>
      </c>
      <c r="I13632" t="s">
        <v>295</v>
      </c>
      <c r="J13632" t="s">
        <v>331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 t="s">
        <v>165</v>
      </c>
      <c r="R13632" t="s">
        <v>295</v>
      </c>
      <c r="S13632" t="s">
        <v>130</v>
      </c>
      <c r="T13632" t="str">
        <f>_xlfn.XLOOKUP(A13632,MI_Match_Analysis!$A$2:$A$8,MI_Match_Analysis!$F$2:$F$8,"Not Found")</f>
        <v>Not Found</v>
      </c>
    </row>
    <row r="13633" spans="1:20" hidden="1" x14ac:dyDescent="0.3">
      <c r="A13633">
        <v>59</v>
      </c>
      <c r="B13633" s="1">
        <v>46157</v>
      </c>
      <c r="C13633" t="s">
        <v>162</v>
      </c>
      <c r="D13633" t="s">
        <v>227</v>
      </c>
      <c r="E13633" t="s">
        <v>41</v>
      </c>
      <c r="F13633" t="s">
        <v>53</v>
      </c>
      <c r="G13633">
        <v>1</v>
      </c>
      <c r="H13633">
        <v>7.3</v>
      </c>
      <c r="I13633" t="s">
        <v>264</v>
      </c>
      <c r="J13633" t="s">
        <v>331</v>
      </c>
      <c r="K13633">
        <v>6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 t="s">
        <v>83</v>
      </c>
      <c r="R13633" t="s">
        <v>83</v>
      </c>
      <c r="S13633" t="s">
        <v>83</v>
      </c>
      <c r="T13633" t="str">
        <f>_xlfn.XLOOKUP(A13633,MI_Match_Analysis!$A$2:$A$8,MI_Match_Analysis!$F$2:$F$8,"Not Found")</f>
        <v>Not Found</v>
      </c>
    </row>
    <row r="13634" spans="1:20" hidden="1" x14ac:dyDescent="0.3">
      <c r="A13634">
        <v>59</v>
      </c>
      <c r="B13634" s="1">
        <v>46157</v>
      </c>
      <c r="C13634" t="s">
        <v>162</v>
      </c>
      <c r="D13634" t="s">
        <v>227</v>
      </c>
      <c r="E13634" t="s">
        <v>41</v>
      </c>
      <c r="F13634" t="s">
        <v>53</v>
      </c>
      <c r="G13634">
        <v>1</v>
      </c>
      <c r="H13634">
        <v>7.4</v>
      </c>
      <c r="I13634" t="s">
        <v>264</v>
      </c>
      <c r="J13634" t="s">
        <v>331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 t="s">
        <v>83</v>
      </c>
      <c r="R13634" t="s">
        <v>83</v>
      </c>
      <c r="S13634" t="s">
        <v>83</v>
      </c>
      <c r="T13634" t="str">
        <f>_xlfn.XLOOKUP(A13634,MI_Match_Analysis!$A$2:$A$8,MI_Match_Analysis!$F$2:$F$8,"Not Found")</f>
        <v>Not Found</v>
      </c>
    </row>
    <row r="13635" spans="1:20" hidden="1" x14ac:dyDescent="0.3">
      <c r="A13635">
        <v>59</v>
      </c>
      <c r="B13635" s="1">
        <v>46157</v>
      </c>
      <c r="C13635" t="s">
        <v>162</v>
      </c>
      <c r="D13635" t="s">
        <v>227</v>
      </c>
      <c r="E13635" t="s">
        <v>41</v>
      </c>
      <c r="F13635" t="s">
        <v>53</v>
      </c>
      <c r="G13635">
        <v>1</v>
      </c>
      <c r="H13635">
        <v>7.4</v>
      </c>
      <c r="I13635" t="s">
        <v>264</v>
      </c>
      <c r="J13635" t="s">
        <v>331</v>
      </c>
      <c r="K13635">
        <v>0</v>
      </c>
      <c r="L13635">
        <v>1</v>
      </c>
      <c r="M13635">
        <v>1</v>
      </c>
      <c r="N13635">
        <v>0</v>
      </c>
      <c r="O13635">
        <v>0</v>
      </c>
      <c r="P13635">
        <v>0</v>
      </c>
      <c r="Q13635" t="s">
        <v>83</v>
      </c>
      <c r="R13635" t="s">
        <v>83</v>
      </c>
      <c r="S13635" t="s">
        <v>83</v>
      </c>
      <c r="T13635" t="str">
        <f>_xlfn.XLOOKUP(A13635,MI_Match_Analysis!$A$2:$A$8,MI_Match_Analysis!$F$2:$F$8,"Not Found")</f>
        <v>Not Found</v>
      </c>
    </row>
    <row r="13636" spans="1:20" hidden="1" x14ac:dyDescent="0.3">
      <c r="A13636">
        <v>59</v>
      </c>
      <c r="B13636" s="1">
        <v>46157</v>
      </c>
      <c r="C13636" t="s">
        <v>162</v>
      </c>
      <c r="D13636" t="s">
        <v>227</v>
      </c>
      <c r="E13636" t="s">
        <v>41</v>
      </c>
      <c r="F13636" t="s">
        <v>53</v>
      </c>
      <c r="G13636">
        <v>1</v>
      </c>
      <c r="H13636">
        <v>7.5</v>
      </c>
      <c r="I13636" t="s">
        <v>264</v>
      </c>
      <c r="J13636" t="s">
        <v>331</v>
      </c>
      <c r="K13636">
        <v>1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 t="s">
        <v>83</v>
      </c>
      <c r="R13636" t="s">
        <v>83</v>
      </c>
      <c r="S13636" t="s">
        <v>83</v>
      </c>
      <c r="T13636" t="str">
        <f>_xlfn.XLOOKUP(A13636,MI_Match_Analysis!$A$2:$A$8,MI_Match_Analysis!$F$2:$F$8,"Not Found")</f>
        <v>Not Found</v>
      </c>
    </row>
    <row r="13637" spans="1:20" hidden="1" x14ac:dyDescent="0.3">
      <c r="A13637">
        <v>59</v>
      </c>
      <c r="B13637" s="1">
        <v>46157</v>
      </c>
      <c r="C13637" t="s">
        <v>162</v>
      </c>
      <c r="D13637" t="s">
        <v>227</v>
      </c>
      <c r="E13637" t="s">
        <v>41</v>
      </c>
      <c r="F13637" t="s">
        <v>53</v>
      </c>
      <c r="G13637">
        <v>1</v>
      </c>
      <c r="H13637">
        <v>7.6</v>
      </c>
      <c r="I13637" t="s">
        <v>204</v>
      </c>
      <c r="J13637" t="s">
        <v>331</v>
      </c>
      <c r="K13637">
        <v>1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 t="s">
        <v>83</v>
      </c>
      <c r="R13637" t="s">
        <v>83</v>
      </c>
      <c r="S13637" t="s">
        <v>83</v>
      </c>
      <c r="T13637" t="str">
        <f>_xlfn.XLOOKUP(A13637,MI_Match_Analysis!$A$2:$A$8,MI_Match_Analysis!$F$2:$F$8,"Not Found")</f>
        <v>Not Found</v>
      </c>
    </row>
    <row r="13638" spans="1:20" hidden="1" x14ac:dyDescent="0.3">
      <c r="A13638">
        <v>59</v>
      </c>
      <c r="B13638" s="1">
        <v>46157</v>
      </c>
      <c r="C13638" t="s">
        <v>162</v>
      </c>
      <c r="D13638" t="s">
        <v>227</v>
      </c>
      <c r="E13638" t="s">
        <v>41</v>
      </c>
      <c r="F13638" t="s">
        <v>53</v>
      </c>
      <c r="G13638">
        <v>1</v>
      </c>
      <c r="H13638">
        <v>8.1</v>
      </c>
      <c r="I13638" t="s">
        <v>204</v>
      </c>
      <c r="J13638" t="s">
        <v>236</v>
      </c>
      <c r="K13638">
        <v>1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 t="s">
        <v>83</v>
      </c>
      <c r="R13638" t="s">
        <v>83</v>
      </c>
      <c r="S13638" t="s">
        <v>83</v>
      </c>
      <c r="T13638" t="str">
        <f>_xlfn.XLOOKUP(A13638,MI_Match_Analysis!$A$2:$A$8,MI_Match_Analysis!$F$2:$F$8,"Not Found")</f>
        <v>Not Found</v>
      </c>
    </row>
    <row r="13639" spans="1:20" hidden="1" x14ac:dyDescent="0.3">
      <c r="A13639">
        <v>59</v>
      </c>
      <c r="B13639" s="1">
        <v>46157</v>
      </c>
      <c r="C13639" t="s">
        <v>162</v>
      </c>
      <c r="D13639" t="s">
        <v>227</v>
      </c>
      <c r="E13639" t="s">
        <v>41</v>
      </c>
      <c r="F13639" t="s">
        <v>53</v>
      </c>
      <c r="G13639">
        <v>1</v>
      </c>
      <c r="H13639">
        <v>8.1999999999999993</v>
      </c>
      <c r="I13639" t="s">
        <v>264</v>
      </c>
      <c r="J13639" t="s">
        <v>236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 t="s">
        <v>83</v>
      </c>
      <c r="R13639" t="s">
        <v>83</v>
      </c>
      <c r="S13639" t="s">
        <v>83</v>
      </c>
      <c r="T13639" t="str">
        <f>_xlfn.XLOOKUP(A13639,MI_Match_Analysis!$A$2:$A$8,MI_Match_Analysis!$F$2:$F$8,"Not Found")</f>
        <v>Not Found</v>
      </c>
    </row>
    <row r="13640" spans="1:20" hidden="1" x14ac:dyDescent="0.3">
      <c r="A13640">
        <v>59</v>
      </c>
      <c r="B13640" s="1">
        <v>46157</v>
      </c>
      <c r="C13640" t="s">
        <v>162</v>
      </c>
      <c r="D13640" t="s">
        <v>227</v>
      </c>
      <c r="E13640" t="s">
        <v>41</v>
      </c>
      <c r="F13640" t="s">
        <v>53</v>
      </c>
      <c r="G13640">
        <v>1</v>
      </c>
      <c r="H13640">
        <v>8.3000000000000007</v>
      </c>
      <c r="I13640" t="s">
        <v>204</v>
      </c>
      <c r="J13640" t="s">
        <v>236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 t="s">
        <v>83</v>
      </c>
      <c r="R13640" t="s">
        <v>83</v>
      </c>
      <c r="S13640" t="s">
        <v>83</v>
      </c>
      <c r="T13640" t="str">
        <f>_xlfn.XLOOKUP(A13640,MI_Match_Analysis!$A$2:$A$8,MI_Match_Analysis!$F$2:$F$8,"Not Found")</f>
        <v>Not Found</v>
      </c>
    </row>
    <row r="13641" spans="1:20" hidden="1" x14ac:dyDescent="0.3">
      <c r="A13641">
        <v>59</v>
      </c>
      <c r="B13641" s="1">
        <v>46157</v>
      </c>
      <c r="C13641" t="s">
        <v>162</v>
      </c>
      <c r="D13641" t="s">
        <v>227</v>
      </c>
      <c r="E13641" t="s">
        <v>41</v>
      </c>
      <c r="F13641" t="s">
        <v>53</v>
      </c>
      <c r="G13641">
        <v>1</v>
      </c>
      <c r="H13641">
        <v>8.4</v>
      </c>
      <c r="I13641" t="s">
        <v>204</v>
      </c>
      <c r="J13641" t="s">
        <v>236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 t="s">
        <v>83</v>
      </c>
      <c r="R13641" t="s">
        <v>83</v>
      </c>
      <c r="S13641" t="s">
        <v>83</v>
      </c>
      <c r="T13641" t="str">
        <f>_xlfn.XLOOKUP(A13641,MI_Match_Analysis!$A$2:$A$8,MI_Match_Analysis!$F$2:$F$8,"Not Found")</f>
        <v>Not Found</v>
      </c>
    </row>
    <row r="13642" spans="1:20" hidden="1" x14ac:dyDescent="0.3">
      <c r="A13642">
        <v>59</v>
      </c>
      <c r="B13642" s="1">
        <v>46157</v>
      </c>
      <c r="C13642" t="s">
        <v>162</v>
      </c>
      <c r="D13642" t="s">
        <v>227</v>
      </c>
      <c r="E13642" t="s">
        <v>41</v>
      </c>
      <c r="F13642" t="s">
        <v>53</v>
      </c>
      <c r="G13642">
        <v>1</v>
      </c>
      <c r="H13642">
        <v>8.5</v>
      </c>
      <c r="I13642" t="s">
        <v>204</v>
      </c>
      <c r="J13642" t="s">
        <v>236</v>
      </c>
      <c r="K13642">
        <v>6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 t="s">
        <v>83</v>
      </c>
      <c r="R13642" t="s">
        <v>83</v>
      </c>
      <c r="S13642" t="s">
        <v>83</v>
      </c>
      <c r="T13642" t="str">
        <f>_xlfn.XLOOKUP(A13642,MI_Match_Analysis!$A$2:$A$8,MI_Match_Analysis!$F$2:$F$8,"Not Found")</f>
        <v>Not Found</v>
      </c>
    </row>
    <row r="13643" spans="1:20" hidden="1" x14ac:dyDescent="0.3">
      <c r="A13643">
        <v>59</v>
      </c>
      <c r="B13643" s="1">
        <v>46157</v>
      </c>
      <c r="C13643" t="s">
        <v>162</v>
      </c>
      <c r="D13643" t="s">
        <v>227</v>
      </c>
      <c r="E13643" t="s">
        <v>41</v>
      </c>
      <c r="F13643" t="s">
        <v>53</v>
      </c>
      <c r="G13643">
        <v>1</v>
      </c>
      <c r="H13643">
        <v>8.6</v>
      </c>
      <c r="I13643" t="s">
        <v>204</v>
      </c>
      <c r="J13643" t="s">
        <v>236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 t="s">
        <v>83</v>
      </c>
      <c r="R13643" t="s">
        <v>83</v>
      </c>
      <c r="S13643" t="s">
        <v>83</v>
      </c>
      <c r="T13643" t="str">
        <f>_xlfn.XLOOKUP(A13643,MI_Match_Analysis!$A$2:$A$8,MI_Match_Analysis!$F$2:$F$8,"Not Found")</f>
        <v>Not Found</v>
      </c>
    </row>
    <row r="13644" spans="1:20" hidden="1" x14ac:dyDescent="0.3">
      <c r="A13644">
        <v>59</v>
      </c>
      <c r="B13644" s="1">
        <v>46157</v>
      </c>
      <c r="C13644" t="s">
        <v>162</v>
      </c>
      <c r="D13644" t="s">
        <v>227</v>
      </c>
      <c r="E13644" t="s">
        <v>41</v>
      </c>
      <c r="F13644" t="s">
        <v>53</v>
      </c>
      <c r="G13644">
        <v>1</v>
      </c>
      <c r="H13644">
        <v>9.1</v>
      </c>
      <c r="I13644" t="s">
        <v>264</v>
      </c>
      <c r="J13644" t="s">
        <v>286</v>
      </c>
      <c r="K13644">
        <v>1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 t="s">
        <v>83</v>
      </c>
      <c r="R13644" t="s">
        <v>83</v>
      </c>
      <c r="S13644" t="s">
        <v>83</v>
      </c>
      <c r="T13644" t="str">
        <f>_xlfn.XLOOKUP(A13644,MI_Match_Analysis!$A$2:$A$8,MI_Match_Analysis!$F$2:$F$8,"Not Found")</f>
        <v>Not Found</v>
      </c>
    </row>
    <row r="13645" spans="1:20" hidden="1" x14ac:dyDescent="0.3">
      <c r="A13645">
        <v>59</v>
      </c>
      <c r="B13645" s="1">
        <v>46157</v>
      </c>
      <c r="C13645" t="s">
        <v>162</v>
      </c>
      <c r="D13645" t="s">
        <v>227</v>
      </c>
      <c r="E13645" t="s">
        <v>41</v>
      </c>
      <c r="F13645" t="s">
        <v>53</v>
      </c>
      <c r="G13645">
        <v>1</v>
      </c>
      <c r="H13645">
        <v>9.1999999999999993</v>
      </c>
      <c r="I13645" t="s">
        <v>204</v>
      </c>
      <c r="J13645" t="s">
        <v>286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 t="s">
        <v>83</v>
      </c>
      <c r="R13645" t="s">
        <v>83</v>
      </c>
      <c r="S13645" t="s">
        <v>83</v>
      </c>
      <c r="T13645" t="str">
        <f>_xlfn.XLOOKUP(A13645,MI_Match_Analysis!$A$2:$A$8,MI_Match_Analysis!$F$2:$F$8,"Not Found")</f>
        <v>Not Found</v>
      </c>
    </row>
    <row r="13646" spans="1:20" hidden="1" x14ac:dyDescent="0.3">
      <c r="A13646">
        <v>59</v>
      </c>
      <c r="B13646" s="1">
        <v>46157</v>
      </c>
      <c r="C13646" t="s">
        <v>162</v>
      </c>
      <c r="D13646" t="s">
        <v>227</v>
      </c>
      <c r="E13646" t="s">
        <v>41</v>
      </c>
      <c r="F13646" t="s">
        <v>53</v>
      </c>
      <c r="G13646">
        <v>1</v>
      </c>
      <c r="H13646">
        <v>9.3000000000000007</v>
      </c>
      <c r="I13646" t="s">
        <v>204</v>
      </c>
      <c r="J13646" t="s">
        <v>286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 t="s">
        <v>83</v>
      </c>
      <c r="R13646" t="s">
        <v>83</v>
      </c>
      <c r="S13646" t="s">
        <v>83</v>
      </c>
      <c r="T13646" t="str">
        <f>_xlfn.XLOOKUP(A13646,MI_Match_Analysis!$A$2:$A$8,MI_Match_Analysis!$F$2:$F$8,"Not Found")</f>
        <v>Not Found</v>
      </c>
    </row>
    <row r="13647" spans="1:20" hidden="1" x14ac:dyDescent="0.3">
      <c r="A13647">
        <v>59</v>
      </c>
      <c r="B13647" s="1">
        <v>46157</v>
      </c>
      <c r="C13647" t="s">
        <v>162</v>
      </c>
      <c r="D13647" t="s">
        <v>227</v>
      </c>
      <c r="E13647" t="s">
        <v>41</v>
      </c>
      <c r="F13647" t="s">
        <v>53</v>
      </c>
      <c r="G13647">
        <v>1</v>
      </c>
      <c r="H13647">
        <v>9.4</v>
      </c>
      <c r="I13647" t="s">
        <v>204</v>
      </c>
      <c r="J13647" t="s">
        <v>286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 t="s">
        <v>83</v>
      </c>
      <c r="R13647" t="s">
        <v>83</v>
      </c>
      <c r="S13647" t="s">
        <v>83</v>
      </c>
      <c r="T13647" t="str">
        <f>_xlfn.XLOOKUP(A13647,MI_Match_Analysis!$A$2:$A$8,MI_Match_Analysis!$F$2:$F$8,"Not Found")</f>
        <v>Not Found</v>
      </c>
    </row>
    <row r="13648" spans="1:20" hidden="1" x14ac:dyDescent="0.3">
      <c r="A13648">
        <v>59</v>
      </c>
      <c r="B13648" s="1">
        <v>46157</v>
      </c>
      <c r="C13648" t="s">
        <v>162</v>
      </c>
      <c r="D13648" t="s">
        <v>227</v>
      </c>
      <c r="E13648" t="s">
        <v>41</v>
      </c>
      <c r="F13648" t="s">
        <v>53</v>
      </c>
      <c r="G13648">
        <v>1</v>
      </c>
      <c r="H13648">
        <v>9.5</v>
      </c>
      <c r="I13648" t="s">
        <v>204</v>
      </c>
      <c r="J13648" t="s">
        <v>286</v>
      </c>
      <c r="K13648">
        <v>1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 t="s">
        <v>83</v>
      </c>
      <c r="R13648" t="s">
        <v>83</v>
      </c>
      <c r="S13648" t="s">
        <v>83</v>
      </c>
      <c r="T13648" t="str">
        <f>_xlfn.XLOOKUP(A13648,MI_Match_Analysis!$A$2:$A$8,MI_Match_Analysis!$F$2:$F$8,"Not Found")</f>
        <v>Not Found</v>
      </c>
    </row>
    <row r="13649" spans="1:20" hidden="1" x14ac:dyDescent="0.3">
      <c r="A13649">
        <v>59</v>
      </c>
      <c r="B13649" s="1">
        <v>46157</v>
      </c>
      <c r="C13649" t="s">
        <v>162</v>
      </c>
      <c r="D13649" t="s">
        <v>227</v>
      </c>
      <c r="E13649" t="s">
        <v>41</v>
      </c>
      <c r="F13649" t="s">
        <v>53</v>
      </c>
      <c r="G13649">
        <v>1</v>
      </c>
      <c r="H13649">
        <v>9.6</v>
      </c>
      <c r="I13649" t="s">
        <v>264</v>
      </c>
      <c r="J13649" t="s">
        <v>286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 t="s">
        <v>83</v>
      </c>
      <c r="R13649" t="s">
        <v>83</v>
      </c>
      <c r="S13649" t="s">
        <v>83</v>
      </c>
      <c r="T13649" t="str">
        <f>_xlfn.XLOOKUP(A13649,MI_Match_Analysis!$A$2:$A$8,MI_Match_Analysis!$F$2:$F$8,"Not Found")</f>
        <v>Not Found</v>
      </c>
    </row>
    <row r="13650" spans="1:20" hidden="1" x14ac:dyDescent="0.3">
      <c r="A13650">
        <v>59</v>
      </c>
      <c r="B13650" s="1">
        <v>46157</v>
      </c>
      <c r="C13650" t="s">
        <v>162</v>
      </c>
      <c r="D13650" t="s">
        <v>227</v>
      </c>
      <c r="E13650" t="s">
        <v>41</v>
      </c>
      <c r="F13650" t="s">
        <v>53</v>
      </c>
      <c r="G13650">
        <v>1</v>
      </c>
      <c r="H13650">
        <v>10.1</v>
      </c>
      <c r="I13650" t="s">
        <v>204</v>
      </c>
      <c r="J13650" t="s">
        <v>236</v>
      </c>
      <c r="K13650">
        <v>4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 t="s">
        <v>83</v>
      </c>
      <c r="R13650" t="s">
        <v>83</v>
      </c>
      <c r="S13650" t="s">
        <v>83</v>
      </c>
      <c r="T13650" t="str">
        <f>_xlfn.XLOOKUP(A13650,MI_Match_Analysis!$A$2:$A$8,MI_Match_Analysis!$F$2:$F$8,"Not Found")</f>
        <v>Not Found</v>
      </c>
    </row>
    <row r="13651" spans="1:20" hidden="1" x14ac:dyDescent="0.3">
      <c r="A13651">
        <v>59</v>
      </c>
      <c r="B13651" s="1">
        <v>46157</v>
      </c>
      <c r="C13651" t="s">
        <v>162</v>
      </c>
      <c r="D13651" t="s">
        <v>227</v>
      </c>
      <c r="E13651" t="s">
        <v>41</v>
      </c>
      <c r="F13651" t="s">
        <v>53</v>
      </c>
      <c r="G13651">
        <v>1</v>
      </c>
      <c r="H13651">
        <v>10.199999999999999</v>
      </c>
      <c r="I13651" t="s">
        <v>204</v>
      </c>
      <c r="J13651" t="s">
        <v>236</v>
      </c>
      <c r="K13651">
        <v>1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 t="s">
        <v>83</v>
      </c>
      <c r="R13651" t="s">
        <v>83</v>
      </c>
      <c r="S13651" t="s">
        <v>83</v>
      </c>
      <c r="T13651" t="str">
        <f>_xlfn.XLOOKUP(A13651,MI_Match_Analysis!$A$2:$A$8,MI_Match_Analysis!$F$2:$F$8,"Not Found")</f>
        <v>Not Found</v>
      </c>
    </row>
    <row r="13652" spans="1:20" hidden="1" x14ac:dyDescent="0.3">
      <c r="A13652">
        <v>59</v>
      </c>
      <c r="B13652" s="1">
        <v>46157</v>
      </c>
      <c r="C13652" t="s">
        <v>162</v>
      </c>
      <c r="D13652" t="s">
        <v>227</v>
      </c>
      <c r="E13652" t="s">
        <v>41</v>
      </c>
      <c r="F13652" t="s">
        <v>53</v>
      </c>
      <c r="G13652">
        <v>1</v>
      </c>
      <c r="H13652">
        <v>10.3</v>
      </c>
      <c r="I13652" t="s">
        <v>264</v>
      </c>
      <c r="J13652" t="s">
        <v>236</v>
      </c>
      <c r="K13652">
        <v>2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 t="s">
        <v>83</v>
      </c>
      <c r="R13652" t="s">
        <v>83</v>
      </c>
      <c r="S13652" t="s">
        <v>83</v>
      </c>
      <c r="T13652" t="str">
        <f>_xlfn.XLOOKUP(A13652,MI_Match_Analysis!$A$2:$A$8,MI_Match_Analysis!$F$2:$F$8,"Not Found")</f>
        <v>Not Found</v>
      </c>
    </row>
    <row r="13653" spans="1:20" hidden="1" x14ac:dyDescent="0.3">
      <c r="A13653">
        <v>59</v>
      </c>
      <c r="B13653" s="1">
        <v>46157</v>
      </c>
      <c r="C13653" t="s">
        <v>162</v>
      </c>
      <c r="D13653" t="s">
        <v>227</v>
      </c>
      <c r="E13653" t="s">
        <v>41</v>
      </c>
      <c r="F13653" t="s">
        <v>53</v>
      </c>
      <c r="G13653">
        <v>1</v>
      </c>
      <c r="H13653">
        <v>10.4</v>
      </c>
      <c r="I13653" t="s">
        <v>264</v>
      </c>
      <c r="J13653" t="s">
        <v>236</v>
      </c>
      <c r="K13653">
        <v>1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 t="s">
        <v>83</v>
      </c>
      <c r="R13653" t="s">
        <v>83</v>
      </c>
      <c r="S13653" t="s">
        <v>83</v>
      </c>
      <c r="T13653" t="str">
        <f>_xlfn.XLOOKUP(A13653,MI_Match_Analysis!$A$2:$A$8,MI_Match_Analysis!$F$2:$F$8,"Not Found")</f>
        <v>Not Found</v>
      </c>
    </row>
    <row r="13654" spans="1:20" hidden="1" x14ac:dyDescent="0.3">
      <c r="A13654">
        <v>59</v>
      </c>
      <c r="B13654" s="1">
        <v>46157</v>
      </c>
      <c r="C13654" t="s">
        <v>162</v>
      </c>
      <c r="D13654" t="s">
        <v>227</v>
      </c>
      <c r="E13654" t="s">
        <v>41</v>
      </c>
      <c r="F13654" t="s">
        <v>53</v>
      </c>
      <c r="G13654">
        <v>1</v>
      </c>
      <c r="H13654">
        <v>10.5</v>
      </c>
      <c r="I13654" t="s">
        <v>204</v>
      </c>
      <c r="J13654" t="s">
        <v>236</v>
      </c>
      <c r="K13654">
        <v>1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 t="s">
        <v>83</v>
      </c>
      <c r="R13654" t="s">
        <v>83</v>
      </c>
      <c r="S13654" t="s">
        <v>83</v>
      </c>
      <c r="T13654" t="str">
        <f>_xlfn.XLOOKUP(A13654,MI_Match_Analysis!$A$2:$A$8,MI_Match_Analysis!$F$2:$F$8,"Not Found")</f>
        <v>Not Found</v>
      </c>
    </row>
    <row r="13655" spans="1:20" hidden="1" x14ac:dyDescent="0.3">
      <c r="A13655">
        <v>59</v>
      </c>
      <c r="B13655" s="1">
        <v>46157</v>
      </c>
      <c r="C13655" t="s">
        <v>162</v>
      </c>
      <c r="D13655" t="s">
        <v>227</v>
      </c>
      <c r="E13655" t="s">
        <v>41</v>
      </c>
      <c r="F13655" t="s">
        <v>53</v>
      </c>
      <c r="G13655">
        <v>1</v>
      </c>
      <c r="H13655">
        <v>10.6</v>
      </c>
      <c r="I13655" t="s">
        <v>264</v>
      </c>
      <c r="J13655" t="s">
        <v>236</v>
      </c>
      <c r="K13655">
        <v>6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 t="s">
        <v>83</v>
      </c>
      <c r="R13655" t="s">
        <v>83</v>
      </c>
      <c r="S13655" t="s">
        <v>83</v>
      </c>
      <c r="T13655" t="str">
        <f>_xlfn.XLOOKUP(A13655,MI_Match_Analysis!$A$2:$A$8,MI_Match_Analysis!$F$2:$F$8,"Not Found")</f>
        <v>Not Found</v>
      </c>
    </row>
    <row r="13656" spans="1:20" hidden="1" x14ac:dyDescent="0.3">
      <c r="A13656">
        <v>59</v>
      </c>
      <c r="B13656" s="1">
        <v>46157</v>
      </c>
      <c r="C13656" t="s">
        <v>162</v>
      </c>
      <c r="D13656" t="s">
        <v>227</v>
      </c>
      <c r="E13656" t="s">
        <v>41</v>
      </c>
      <c r="F13656" t="s">
        <v>53</v>
      </c>
      <c r="G13656">
        <v>1</v>
      </c>
      <c r="H13656">
        <v>11.1</v>
      </c>
      <c r="I13656" t="s">
        <v>204</v>
      </c>
      <c r="J13656" t="s">
        <v>286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 t="s">
        <v>83</v>
      </c>
      <c r="R13656" t="s">
        <v>83</v>
      </c>
      <c r="S13656" t="s">
        <v>83</v>
      </c>
      <c r="T13656" t="str">
        <f>_xlfn.XLOOKUP(A13656,MI_Match_Analysis!$A$2:$A$8,MI_Match_Analysis!$F$2:$F$8,"Not Found")</f>
        <v>Not Found</v>
      </c>
    </row>
    <row r="13657" spans="1:20" hidden="1" x14ac:dyDescent="0.3">
      <c r="A13657">
        <v>59</v>
      </c>
      <c r="B13657" s="1">
        <v>46157</v>
      </c>
      <c r="C13657" t="s">
        <v>162</v>
      </c>
      <c r="D13657" t="s">
        <v>227</v>
      </c>
      <c r="E13657" t="s">
        <v>41</v>
      </c>
      <c r="F13657" t="s">
        <v>53</v>
      </c>
      <c r="G13657">
        <v>1</v>
      </c>
      <c r="H13657">
        <v>11.2</v>
      </c>
      <c r="I13657" t="s">
        <v>204</v>
      </c>
      <c r="J13657" t="s">
        <v>286</v>
      </c>
      <c r="K13657">
        <v>4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 t="s">
        <v>83</v>
      </c>
      <c r="R13657" t="s">
        <v>83</v>
      </c>
      <c r="S13657" t="s">
        <v>83</v>
      </c>
      <c r="T13657" t="str">
        <f>_xlfn.XLOOKUP(A13657,MI_Match_Analysis!$A$2:$A$8,MI_Match_Analysis!$F$2:$F$8,"Not Found")</f>
        <v>Not Found</v>
      </c>
    </row>
    <row r="13658" spans="1:20" hidden="1" x14ac:dyDescent="0.3">
      <c r="A13658">
        <v>59</v>
      </c>
      <c r="B13658" s="1">
        <v>46157</v>
      </c>
      <c r="C13658" t="s">
        <v>162</v>
      </c>
      <c r="D13658" t="s">
        <v>227</v>
      </c>
      <c r="E13658" t="s">
        <v>41</v>
      </c>
      <c r="F13658" t="s">
        <v>53</v>
      </c>
      <c r="G13658">
        <v>1</v>
      </c>
      <c r="H13658">
        <v>11.3</v>
      </c>
      <c r="I13658" t="s">
        <v>204</v>
      </c>
      <c r="J13658" t="s">
        <v>286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 t="s">
        <v>83</v>
      </c>
      <c r="R13658" t="s">
        <v>83</v>
      </c>
      <c r="S13658" t="s">
        <v>83</v>
      </c>
      <c r="T13658" t="str">
        <f>_xlfn.XLOOKUP(A13658,MI_Match_Analysis!$A$2:$A$8,MI_Match_Analysis!$F$2:$F$8,"Not Found")</f>
        <v>Not Found</v>
      </c>
    </row>
    <row r="13659" spans="1:20" hidden="1" x14ac:dyDescent="0.3">
      <c r="A13659">
        <v>59</v>
      </c>
      <c r="B13659" s="1">
        <v>46157</v>
      </c>
      <c r="C13659" t="s">
        <v>162</v>
      </c>
      <c r="D13659" t="s">
        <v>227</v>
      </c>
      <c r="E13659" t="s">
        <v>41</v>
      </c>
      <c r="F13659" t="s">
        <v>53</v>
      </c>
      <c r="G13659">
        <v>1</v>
      </c>
      <c r="H13659">
        <v>11.4</v>
      </c>
      <c r="I13659" t="s">
        <v>204</v>
      </c>
      <c r="J13659" t="s">
        <v>286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 t="s">
        <v>83</v>
      </c>
      <c r="R13659" t="s">
        <v>83</v>
      </c>
      <c r="S13659" t="s">
        <v>83</v>
      </c>
      <c r="T13659" t="str">
        <f>_xlfn.XLOOKUP(A13659,MI_Match_Analysis!$A$2:$A$8,MI_Match_Analysis!$F$2:$F$8,"Not Found")</f>
        <v>Not Found</v>
      </c>
    </row>
    <row r="13660" spans="1:20" hidden="1" x14ac:dyDescent="0.3">
      <c r="A13660">
        <v>59</v>
      </c>
      <c r="B13660" s="1">
        <v>46157</v>
      </c>
      <c r="C13660" t="s">
        <v>162</v>
      </c>
      <c r="D13660" t="s">
        <v>227</v>
      </c>
      <c r="E13660" t="s">
        <v>41</v>
      </c>
      <c r="F13660" t="s">
        <v>53</v>
      </c>
      <c r="G13660">
        <v>1</v>
      </c>
      <c r="H13660">
        <v>11.5</v>
      </c>
      <c r="I13660" t="s">
        <v>204</v>
      </c>
      <c r="J13660" t="s">
        <v>286</v>
      </c>
      <c r="K13660">
        <v>1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 t="s">
        <v>83</v>
      </c>
      <c r="R13660" t="s">
        <v>83</v>
      </c>
      <c r="S13660" t="s">
        <v>83</v>
      </c>
      <c r="T13660" t="str">
        <f>_xlfn.XLOOKUP(A13660,MI_Match_Analysis!$A$2:$A$8,MI_Match_Analysis!$F$2:$F$8,"Not Found")</f>
        <v>Not Found</v>
      </c>
    </row>
    <row r="13661" spans="1:20" hidden="1" x14ac:dyDescent="0.3">
      <c r="A13661">
        <v>59</v>
      </c>
      <c r="B13661" s="1">
        <v>46157</v>
      </c>
      <c r="C13661" t="s">
        <v>162</v>
      </c>
      <c r="D13661" t="s">
        <v>227</v>
      </c>
      <c r="E13661" t="s">
        <v>41</v>
      </c>
      <c r="F13661" t="s">
        <v>53</v>
      </c>
      <c r="G13661">
        <v>1</v>
      </c>
      <c r="H13661">
        <v>11.6</v>
      </c>
      <c r="I13661" t="s">
        <v>264</v>
      </c>
      <c r="J13661" t="s">
        <v>286</v>
      </c>
      <c r="K13661">
        <v>1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 t="s">
        <v>83</v>
      </c>
      <c r="R13661" t="s">
        <v>83</v>
      </c>
      <c r="S13661" t="s">
        <v>83</v>
      </c>
      <c r="T13661" t="str">
        <f>_xlfn.XLOOKUP(A13661,MI_Match_Analysis!$A$2:$A$8,MI_Match_Analysis!$F$2:$F$8,"Not Found")</f>
        <v>Not Found</v>
      </c>
    </row>
    <row r="13662" spans="1:20" hidden="1" x14ac:dyDescent="0.3">
      <c r="A13662">
        <v>59</v>
      </c>
      <c r="B13662" s="1">
        <v>46157</v>
      </c>
      <c r="C13662" t="s">
        <v>162</v>
      </c>
      <c r="D13662" t="s">
        <v>227</v>
      </c>
      <c r="E13662" t="s">
        <v>41</v>
      </c>
      <c r="F13662" t="s">
        <v>53</v>
      </c>
      <c r="G13662">
        <v>1</v>
      </c>
      <c r="H13662">
        <v>12.1</v>
      </c>
      <c r="I13662" t="s">
        <v>264</v>
      </c>
      <c r="J13662" t="s">
        <v>124</v>
      </c>
      <c r="K13662">
        <v>1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 t="s">
        <v>83</v>
      </c>
      <c r="R13662" t="s">
        <v>83</v>
      </c>
      <c r="S13662" t="s">
        <v>83</v>
      </c>
      <c r="T13662" t="str">
        <f>_xlfn.XLOOKUP(A13662,MI_Match_Analysis!$A$2:$A$8,MI_Match_Analysis!$F$2:$F$8,"Not Found")</f>
        <v>Not Found</v>
      </c>
    </row>
    <row r="13663" spans="1:20" hidden="1" x14ac:dyDescent="0.3">
      <c r="A13663">
        <v>59</v>
      </c>
      <c r="B13663" s="1">
        <v>46157</v>
      </c>
      <c r="C13663" t="s">
        <v>162</v>
      </c>
      <c r="D13663" t="s">
        <v>227</v>
      </c>
      <c r="E13663" t="s">
        <v>41</v>
      </c>
      <c r="F13663" t="s">
        <v>53</v>
      </c>
      <c r="G13663">
        <v>1</v>
      </c>
      <c r="H13663">
        <v>12.2</v>
      </c>
      <c r="I13663" t="s">
        <v>204</v>
      </c>
      <c r="J13663" t="s">
        <v>124</v>
      </c>
      <c r="K13663">
        <v>1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 t="s">
        <v>83</v>
      </c>
      <c r="R13663" t="s">
        <v>83</v>
      </c>
      <c r="S13663" t="s">
        <v>83</v>
      </c>
      <c r="T13663" t="str">
        <f>_xlfn.XLOOKUP(A13663,MI_Match_Analysis!$A$2:$A$8,MI_Match_Analysis!$F$2:$F$8,"Not Found")</f>
        <v>Not Found</v>
      </c>
    </row>
    <row r="13664" spans="1:20" hidden="1" x14ac:dyDescent="0.3">
      <c r="A13664">
        <v>59</v>
      </c>
      <c r="B13664" s="1">
        <v>46157</v>
      </c>
      <c r="C13664" t="s">
        <v>162</v>
      </c>
      <c r="D13664" t="s">
        <v>227</v>
      </c>
      <c r="E13664" t="s">
        <v>41</v>
      </c>
      <c r="F13664" t="s">
        <v>53</v>
      </c>
      <c r="G13664">
        <v>1</v>
      </c>
      <c r="H13664">
        <v>12.3</v>
      </c>
      <c r="I13664" t="s">
        <v>264</v>
      </c>
      <c r="J13664" t="s">
        <v>124</v>
      </c>
      <c r="K13664">
        <v>1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 t="s">
        <v>83</v>
      </c>
      <c r="R13664" t="s">
        <v>83</v>
      </c>
      <c r="S13664" t="s">
        <v>83</v>
      </c>
      <c r="T13664" t="str">
        <f>_xlfn.XLOOKUP(A13664,MI_Match_Analysis!$A$2:$A$8,MI_Match_Analysis!$F$2:$F$8,"Not Found")</f>
        <v>Not Found</v>
      </c>
    </row>
    <row r="13665" spans="1:20" hidden="1" x14ac:dyDescent="0.3">
      <c r="A13665">
        <v>59</v>
      </c>
      <c r="B13665" s="1">
        <v>46157</v>
      </c>
      <c r="C13665" t="s">
        <v>162</v>
      </c>
      <c r="D13665" t="s">
        <v>227</v>
      </c>
      <c r="E13665" t="s">
        <v>41</v>
      </c>
      <c r="F13665" t="s">
        <v>53</v>
      </c>
      <c r="G13665">
        <v>1</v>
      </c>
      <c r="H13665">
        <v>12.4</v>
      </c>
      <c r="I13665" t="s">
        <v>204</v>
      </c>
      <c r="J13665" t="s">
        <v>124</v>
      </c>
      <c r="K13665">
        <v>6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 t="s">
        <v>83</v>
      </c>
      <c r="R13665" t="s">
        <v>83</v>
      </c>
      <c r="S13665" t="s">
        <v>83</v>
      </c>
      <c r="T13665" t="str">
        <f>_xlfn.XLOOKUP(A13665,MI_Match_Analysis!$A$2:$A$8,MI_Match_Analysis!$F$2:$F$8,"Not Found")</f>
        <v>Not Found</v>
      </c>
    </row>
    <row r="13666" spans="1:20" hidden="1" x14ac:dyDescent="0.3">
      <c r="A13666">
        <v>59</v>
      </c>
      <c r="B13666" s="1">
        <v>46157</v>
      </c>
      <c r="C13666" t="s">
        <v>162</v>
      </c>
      <c r="D13666" t="s">
        <v>227</v>
      </c>
      <c r="E13666" t="s">
        <v>41</v>
      </c>
      <c r="F13666" t="s">
        <v>53</v>
      </c>
      <c r="G13666">
        <v>1</v>
      </c>
      <c r="H13666">
        <v>12.5</v>
      </c>
      <c r="I13666" t="s">
        <v>204</v>
      </c>
      <c r="J13666" t="s">
        <v>124</v>
      </c>
      <c r="K13666">
        <v>6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 t="s">
        <v>83</v>
      </c>
      <c r="R13666" t="s">
        <v>83</v>
      </c>
      <c r="S13666" t="s">
        <v>83</v>
      </c>
      <c r="T13666" t="str">
        <f>_xlfn.XLOOKUP(A13666,MI_Match_Analysis!$A$2:$A$8,MI_Match_Analysis!$F$2:$F$8,"Not Found")</f>
        <v>Not Found</v>
      </c>
    </row>
    <row r="13667" spans="1:20" hidden="1" x14ac:dyDescent="0.3">
      <c r="A13667">
        <v>59</v>
      </c>
      <c r="B13667" s="1">
        <v>46157</v>
      </c>
      <c r="C13667" t="s">
        <v>162</v>
      </c>
      <c r="D13667" t="s">
        <v>227</v>
      </c>
      <c r="E13667" t="s">
        <v>41</v>
      </c>
      <c r="F13667" t="s">
        <v>53</v>
      </c>
      <c r="G13667">
        <v>1</v>
      </c>
      <c r="H13667">
        <v>12.6</v>
      </c>
      <c r="I13667" t="s">
        <v>204</v>
      </c>
      <c r="J13667" t="s">
        <v>124</v>
      </c>
      <c r="K13667">
        <v>1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 t="s">
        <v>83</v>
      </c>
      <c r="R13667" t="s">
        <v>83</v>
      </c>
      <c r="S13667" t="s">
        <v>83</v>
      </c>
      <c r="T13667" t="str">
        <f>_xlfn.XLOOKUP(A13667,MI_Match_Analysis!$A$2:$A$8,MI_Match_Analysis!$F$2:$F$8,"Not Found")</f>
        <v>Not Found</v>
      </c>
    </row>
    <row r="13668" spans="1:20" hidden="1" x14ac:dyDescent="0.3">
      <c r="A13668">
        <v>59</v>
      </c>
      <c r="B13668" s="1">
        <v>46157</v>
      </c>
      <c r="C13668" t="s">
        <v>162</v>
      </c>
      <c r="D13668" t="s">
        <v>227</v>
      </c>
      <c r="E13668" t="s">
        <v>41</v>
      </c>
      <c r="F13668" t="s">
        <v>53</v>
      </c>
      <c r="G13668">
        <v>1</v>
      </c>
      <c r="H13668">
        <v>13.1</v>
      </c>
      <c r="I13668" t="s">
        <v>204</v>
      </c>
      <c r="J13668" t="s">
        <v>236</v>
      </c>
      <c r="K13668">
        <v>1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 t="s">
        <v>83</v>
      </c>
      <c r="R13668" t="s">
        <v>83</v>
      </c>
      <c r="S13668" t="s">
        <v>83</v>
      </c>
      <c r="T13668" t="str">
        <f>_xlfn.XLOOKUP(A13668,MI_Match_Analysis!$A$2:$A$8,MI_Match_Analysis!$F$2:$F$8,"Not Found")</f>
        <v>Not Found</v>
      </c>
    </row>
    <row r="13669" spans="1:20" hidden="1" x14ac:dyDescent="0.3">
      <c r="A13669">
        <v>59</v>
      </c>
      <c r="B13669" s="1">
        <v>46157</v>
      </c>
      <c r="C13669" t="s">
        <v>162</v>
      </c>
      <c r="D13669" t="s">
        <v>227</v>
      </c>
      <c r="E13669" t="s">
        <v>41</v>
      </c>
      <c r="F13669" t="s">
        <v>53</v>
      </c>
      <c r="G13669">
        <v>1</v>
      </c>
      <c r="H13669">
        <v>13.2</v>
      </c>
      <c r="I13669" t="s">
        <v>264</v>
      </c>
      <c r="J13669" t="s">
        <v>236</v>
      </c>
      <c r="K13669">
        <v>1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 t="s">
        <v>83</v>
      </c>
      <c r="R13669" t="s">
        <v>83</v>
      </c>
      <c r="S13669" t="s">
        <v>83</v>
      </c>
      <c r="T13669" t="str">
        <f>_xlfn.XLOOKUP(A13669,MI_Match_Analysis!$A$2:$A$8,MI_Match_Analysis!$F$2:$F$8,"Not Found")</f>
        <v>Not Found</v>
      </c>
    </row>
    <row r="13670" spans="1:20" hidden="1" x14ac:dyDescent="0.3">
      <c r="A13670">
        <v>59</v>
      </c>
      <c r="B13670" s="1">
        <v>46157</v>
      </c>
      <c r="C13670" t="s">
        <v>162</v>
      </c>
      <c r="D13670" t="s">
        <v>227</v>
      </c>
      <c r="E13670" t="s">
        <v>41</v>
      </c>
      <c r="F13670" t="s">
        <v>53</v>
      </c>
      <c r="G13670">
        <v>1</v>
      </c>
      <c r="H13670">
        <v>13.3</v>
      </c>
      <c r="I13670" t="s">
        <v>204</v>
      </c>
      <c r="J13670" t="s">
        <v>236</v>
      </c>
      <c r="K13670">
        <v>1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 t="s">
        <v>83</v>
      </c>
      <c r="R13670" t="s">
        <v>83</v>
      </c>
      <c r="S13670" t="s">
        <v>83</v>
      </c>
      <c r="T13670" t="str">
        <f>_xlfn.XLOOKUP(A13670,MI_Match_Analysis!$A$2:$A$8,MI_Match_Analysis!$F$2:$F$8,"Not Found")</f>
        <v>Not Found</v>
      </c>
    </row>
    <row r="13671" spans="1:20" hidden="1" x14ac:dyDescent="0.3">
      <c r="A13671">
        <v>59</v>
      </c>
      <c r="B13671" s="1">
        <v>46157</v>
      </c>
      <c r="C13671" t="s">
        <v>162</v>
      </c>
      <c r="D13671" t="s">
        <v>227</v>
      </c>
      <c r="E13671" t="s">
        <v>41</v>
      </c>
      <c r="F13671" t="s">
        <v>53</v>
      </c>
      <c r="G13671">
        <v>1</v>
      </c>
      <c r="H13671">
        <v>13.4</v>
      </c>
      <c r="I13671" t="s">
        <v>264</v>
      </c>
      <c r="J13671" t="s">
        <v>236</v>
      </c>
      <c r="K13671">
        <v>1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 t="s">
        <v>83</v>
      </c>
      <c r="R13671" t="s">
        <v>83</v>
      </c>
      <c r="S13671" t="s">
        <v>83</v>
      </c>
      <c r="T13671" t="str">
        <f>_xlfn.XLOOKUP(A13671,MI_Match_Analysis!$A$2:$A$8,MI_Match_Analysis!$F$2:$F$8,"Not Found")</f>
        <v>Not Found</v>
      </c>
    </row>
    <row r="13672" spans="1:20" hidden="1" x14ac:dyDescent="0.3">
      <c r="A13672">
        <v>59</v>
      </c>
      <c r="B13672" s="1">
        <v>46157</v>
      </c>
      <c r="C13672" t="s">
        <v>162</v>
      </c>
      <c r="D13672" t="s">
        <v>227</v>
      </c>
      <c r="E13672" t="s">
        <v>41</v>
      </c>
      <c r="F13672" t="s">
        <v>53</v>
      </c>
      <c r="G13672">
        <v>1</v>
      </c>
      <c r="H13672">
        <v>13.5</v>
      </c>
      <c r="I13672" t="s">
        <v>204</v>
      </c>
      <c r="J13672" t="s">
        <v>236</v>
      </c>
      <c r="K13672">
        <v>1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 t="s">
        <v>83</v>
      </c>
      <c r="R13672" t="s">
        <v>83</v>
      </c>
      <c r="S13672" t="s">
        <v>83</v>
      </c>
      <c r="T13672" t="str">
        <f>_xlfn.XLOOKUP(A13672,MI_Match_Analysis!$A$2:$A$8,MI_Match_Analysis!$F$2:$F$8,"Not Found")</f>
        <v>Not Found</v>
      </c>
    </row>
    <row r="13673" spans="1:20" hidden="1" x14ac:dyDescent="0.3">
      <c r="A13673">
        <v>59</v>
      </c>
      <c r="B13673" s="1">
        <v>46157</v>
      </c>
      <c r="C13673" t="s">
        <v>162</v>
      </c>
      <c r="D13673" t="s">
        <v>227</v>
      </c>
      <c r="E13673" t="s">
        <v>41</v>
      </c>
      <c r="F13673" t="s">
        <v>53</v>
      </c>
      <c r="G13673">
        <v>1</v>
      </c>
      <c r="H13673">
        <v>13.6</v>
      </c>
      <c r="I13673" t="s">
        <v>264</v>
      </c>
      <c r="J13673" t="s">
        <v>236</v>
      </c>
      <c r="K13673">
        <v>2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 t="s">
        <v>83</v>
      </c>
      <c r="R13673" t="s">
        <v>83</v>
      </c>
      <c r="S13673" t="s">
        <v>83</v>
      </c>
      <c r="T13673" t="str">
        <f>_xlfn.XLOOKUP(A13673,MI_Match_Analysis!$A$2:$A$8,MI_Match_Analysis!$F$2:$F$8,"Not Found")</f>
        <v>Not Found</v>
      </c>
    </row>
    <row r="13674" spans="1:20" hidden="1" x14ac:dyDescent="0.3">
      <c r="A13674">
        <v>59</v>
      </c>
      <c r="B13674" s="1">
        <v>46157</v>
      </c>
      <c r="C13674" t="s">
        <v>162</v>
      </c>
      <c r="D13674" t="s">
        <v>227</v>
      </c>
      <c r="E13674" t="s">
        <v>41</v>
      </c>
      <c r="F13674" t="s">
        <v>53</v>
      </c>
      <c r="G13674">
        <v>1</v>
      </c>
      <c r="H13674">
        <v>14.1</v>
      </c>
      <c r="I13674" t="s">
        <v>204</v>
      </c>
      <c r="J13674" t="s">
        <v>76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 t="s">
        <v>83</v>
      </c>
      <c r="R13674" t="s">
        <v>83</v>
      </c>
      <c r="S13674" t="s">
        <v>83</v>
      </c>
      <c r="T13674" t="str">
        <f>_xlfn.XLOOKUP(A13674,MI_Match_Analysis!$A$2:$A$8,MI_Match_Analysis!$F$2:$F$8,"Not Found")</f>
        <v>Not Found</v>
      </c>
    </row>
    <row r="13675" spans="1:20" hidden="1" x14ac:dyDescent="0.3">
      <c r="A13675">
        <v>59</v>
      </c>
      <c r="B13675" s="1">
        <v>46157</v>
      </c>
      <c r="C13675" t="s">
        <v>162</v>
      </c>
      <c r="D13675" t="s">
        <v>227</v>
      </c>
      <c r="E13675" t="s">
        <v>41</v>
      </c>
      <c r="F13675" t="s">
        <v>53</v>
      </c>
      <c r="G13675">
        <v>1</v>
      </c>
      <c r="H13675">
        <v>14.2</v>
      </c>
      <c r="I13675" t="s">
        <v>204</v>
      </c>
      <c r="J13675" t="s">
        <v>76</v>
      </c>
      <c r="K13675">
        <v>6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 t="s">
        <v>83</v>
      </c>
      <c r="R13675" t="s">
        <v>83</v>
      </c>
      <c r="S13675" t="s">
        <v>83</v>
      </c>
      <c r="T13675" t="str">
        <f>_xlfn.XLOOKUP(A13675,MI_Match_Analysis!$A$2:$A$8,MI_Match_Analysis!$F$2:$F$8,"Not Found")</f>
        <v>Not Found</v>
      </c>
    </row>
    <row r="13676" spans="1:20" hidden="1" x14ac:dyDescent="0.3">
      <c r="A13676">
        <v>59</v>
      </c>
      <c r="B13676" s="1">
        <v>46157</v>
      </c>
      <c r="C13676" t="s">
        <v>162</v>
      </c>
      <c r="D13676" t="s">
        <v>227</v>
      </c>
      <c r="E13676" t="s">
        <v>41</v>
      </c>
      <c r="F13676" t="s">
        <v>53</v>
      </c>
      <c r="G13676">
        <v>1</v>
      </c>
      <c r="H13676">
        <v>14.3</v>
      </c>
      <c r="I13676" t="s">
        <v>204</v>
      </c>
      <c r="J13676" t="s">
        <v>76</v>
      </c>
      <c r="K13676">
        <v>1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 t="s">
        <v>83</v>
      </c>
      <c r="R13676" t="s">
        <v>83</v>
      </c>
      <c r="S13676" t="s">
        <v>83</v>
      </c>
      <c r="T13676" t="str">
        <f>_xlfn.XLOOKUP(A13676,MI_Match_Analysis!$A$2:$A$8,MI_Match_Analysis!$F$2:$F$8,"Not Found")</f>
        <v>Not Found</v>
      </c>
    </row>
    <row r="13677" spans="1:20" hidden="1" x14ac:dyDescent="0.3">
      <c r="A13677">
        <v>59</v>
      </c>
      <c r="B13677" s="1">
        <v>46157</v>
      </c>
      <c r="C13677" t="s">
        <v>162</v>
      </c>
      <c r="D13677" t="s">
        <v>227</v>
      </c>
      <c r="E13677" t="s">
        <v>41</v>
      </c>
      <c r="F13677" t="s">
        <v>53</v>
      </c>
      <c r="G13677">
        <v>1</v>
      </c>
      <c r="H13677">
        <v>14.4</v>
      </c>
      <c r="I13677" t="s">
        <v>264</v>
      </c>
      <c r="J13677" t="s">
        <v>76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 t="s">
        <v>165</v>
      </c>
      <c r="R13677" t="s">
        <v>264</v>
      </c>
      <c r="S13677" t="s">
        <v>331</v>
      </c>
      <c r="T13677" t="str">
        <f>_xlfn.XLOOKUP(A13677,MI_Match_Analysis!$A$2:$A$8,MI_Match_Analysis!$F$2:$F$8,"Not Found")</f>
        <v>Not Found</v>
      </c>
    </row>
    <row r="13678" spans="1:20" hidden="1" x14ac:dyDescent="0.3">
      <c r="A13678">
        <v>59</v>
      </c>
      <c r="B13678" s="1">
        <v>46157</v>
      </c>
      <c r="C13678" t="s">
        <v>162</v>
      </c>
      <c r="D13678" t="s">
        <v>227</v>
      </c>
      <c r="E13678" t="s">
        <v>41</v>
      </c>
      <c r="F13678" t="s">
        <v>53</v>
      </c>
      <c r="G13678">
        <v>1</v>
      </c>
      <c r="H13678">
        <v>14.5</v>
      </c>
      <c r="I13678" t="s">
        <v>206</v>
      </c>
      <c r="J13678" t="s">
        <v>76</v>
      </c>
      <c r="K13678">
        <v>1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 t="s">
        <v>83</v>
      </c>
      <c r="R13678" t="s">
        <v>83</v>
      </c>
      <c r="S13678" t="s">
        <v>83</v>
      </c>
      <c r="T13678" t="str">
        <f>_xlfn.XLOOKUP(A13678,MI_Match_Analysis!$A$2:$A$8,MI_Match_Analysis!$F$2:$F$8,"Not Found")</f>
        <v>Not Found</v>
      </c>
    </row>
    <row r="13679" spans="1:20" hidden="1" x14ac:dyDescent="0.3">
      <c r="A13679">
        <v>59</v>
      </c>
      <c r="B13679" s="1">
        <v>46157</v>
      </c>
      <c r="C13679" t="s">
        <v>162</v>
      </c>
      <c r="D13679" t="s">
        <v>227</v>
      </c>
      <c r="E13679" t="s">
        <v>41</v>
      </c>
      <c r="F13679" t="s">
        <v>53</v>
      </c>
      <c r="G13679">
        <v>1</v>
      </c>
      <c r="H13679">
        <v>14.6</v>
      </c>
      <c r="I13679" t="s">
        <v>204</v>
      </c>
      <c r="J13679" t="s">
        <v>76</v>
      </c>
      <c r="K13679">
        <v>4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 t="s">
        <v>83</v>
      </c>
      <c r="R13679" t="s">
        <v>83</v>
      </c>
      <c r="S13679" t="s">
        <v>83</v>
      </c>
      <c r="T13679" t="str">
        <f>_xlfn.XLOOKUP(A13679,MI_Match_Analysis!$A$2:$A$8,MI_Match_Analysis!$F$2:$F$8,"Not Found")</f>
        <v>Not Found</v>
      </c>
    </row>
    <row r="13680" spans="1:20" hidden="1" x14ac:dyDescent="0.3">
      <c r="A13680">
        <v>59</v>
      </c>
      <c r="B13680" s="1">
        <v>46157</v>
      </c>
      <c r="C13680" t="s">
        <v>162</v>
      </c>
      <c r="D13680" t="s">
        <v>227</v>
      </c>
      <c r="E13680" t="s">
        <v>41</v>
      </c>
      <c r="F13680" t="s">
        <v>53</v>
      </c>
      <c r="G13680">
        <v>1</v>
      </c>
      <c r="H13680">
        <v>15.1</v>
      </c>
      <c r="I13680" t="s">
        <v>206</v>
      </c>
      <c r="J13680" t="s">
        <v>236</v>
      </c>
      <c r="K13680">
        <v>1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 t="s">
        <v>83</v>
      </c>
      <c r="R13680" t="s">
        <v>83</v>
      </c>
      <c r="S13680" t="s">
        <v>83</v>
      </c>
      <c r="T13680" t="str">
        <f>_xlfn.XLOOKUP(A13680,MI_Match_Analysis!$A$2:$A$8,MI_Match_Analysis!$F$2:$F$8,"Not Found")</f>
        <v>Not Found</v>
      </c>
    </row>
    <row r="13681" spans="1:20" hidden="1" x14ac:dyDescent="0.3">
      <c r="A13681">
        <v>59</v>
      </c>
      <c r="B13681" s="1">
        <v>46157</v>
      </c>
      <c r="C13681" t="s">
        <v>162</v>
      </c>
      <c r="D13681" t="s">
        <v>227</v>
      </c>
      <c r="E13681" t="s">
        <v>41</v>
      </c>
      <c r="F13681" t="s">
        <v>53</v>
      </c>
      <c r="G13681">
        <v>1</v>
      </c>
      <c r="H13681">
        <v>15.2</v>
      </c>
      <c r="I13681" t="s">
        <v>204</v>
      </c>
      <c r="J13681" t="s">
        <v>236</v>
      </c>
      <c r="K13681">
        <v>6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 t="s">
        <v>83</v>
      </c>
      <c r="R13681" t="s">
        <v>83</v>
      </c>
      <c r="S13681" t="s">
        <v>83</v>
      </c>
      <c r="T13681" t="str">
        <f>_xlfn.XLOOKUP(A13681,MI_Match_Analysis!$A$2:$A$8,MI_Match_Analysis!$F$2:$F$8,"Not Found")</f>
        <v>Not Found</v>
      </c>
    </row>
    <row r="13682" spans="1:20" hidden="1" x14ac:dyDescent="0.3">
      <c r="A13682">
        <v>59</v>
      </c>
      <c r="B13682" s="1">
        <v>46157</v>
      </c>
      <c r="C13682" t="s">
        <v>162</v>
      </c>
      <c r="D13682" t="s">
        <v>227</v>
      </c>
      <c r="E13682" t="s">
        <v>41</v>
      </c>
      <c r="F13682" t="s">
        <v>53</v>
      </c>
      <c r="G13682">
        <v>1</v>
      </c>
      <c r="H13682">
        <v>15.3</v>
      </c>
      <c r="I13682" t="s">
        <v>204</v>
      </c>
      <c r="J13682" t="s">
        <v>236</v>
      </c>
      <c r="K13682">
        <v>4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 t="s">
        <v>83</v>
      </c>
      <c r="R13682" t="s">
        <v>83</v>
      </c>
      <c r="S13682" t="s">
        <v>83</v>
      </c>
      <c r="T13682" t="str">
        <f>_xlfn.XLOOKUP(A13682,MI_Match_Analysis!$A$2:$A$8,MI_Match_Analysis!$F$2:$F$8,"Not Found")</f>
        <v>Not Found</v>
      </c>
    </row>
    <row r="13683" spans="1:20" hidden="1" x14ac:dyDescent="0.3">
      <c r="A13683">
        <v>59</v>
      </c>
      <c r="B13683" s="1">
        <v>46157</v>
      </c>
      <c r="C13683" t="s">
        <v>162</v>
      </c>
      <c r="D13683" t="s">
        <v>227</v>
      </c>
      <c r="E13683" t="s">
        <v>41</v>
      </c>
      <c r="F13683" t="s">
        <v>53</v>
      </c>
      <c r="G13683">
        <v>1</v>
      </c>
      <c r="H13683">
        <v>15.4</v>
      </c>
      <c r="I13683" t="s">
        <v>204</v>
      </c>
      <c r="J13683" t="s">
        <v>236</v>
      </c>
      <c r="K13683">
        <v>4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 t="s">
        <v>83</v>
      </c>
      <c r="R13683" t="s">
        <v>83</v>
      </c>
      <c r="S13683" t="s">
        <v>83</v>
      </c>
      <c r="T13683" t="str">
        <f>_xlfn.XLOOKUP(A13683,MI_Match_Analysis!$A$2:$A$8,MI_Match_Analysis!$F$2:$F$8,"Not Found")</f>
        <v>Not Found</v>
      </c>
    </row>
    <row r="13684" spans="1:20" hidden="1" x14ac:dyDescent="0.3">
      <c r="A13684">
        <v>59</v>
      </c>
      <c r="B13684" s="1">
        <v>46157</v>
      </c>
      <c r="C13684" t="s">
        <v>162</v>
      </c>
      <c r="D13684" t="s">
        <v>227</v>
      </c>
      <c r="E13684" t="s">
        <v>41</v>
      </c>
      <c r="F13684" t="s">
        <v>53</v>
      </c>
      <c r="G13684">
        <v>1</v>
      </c>
      <c r="H13684">
        <v>15.5</v>
      </c>
      <c r="I13684" t="s">
        <v>204</v>
      </c>
      <c r="J13684" t="s">
        <v>236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 t="s">
        <v>83</v>
      </c>
      <c r="R13684" t="s">
        <v>83</v>
      </c>
      <c r="S13684" t="s">
        <v>83</v>
      </c>
      <c r="T13684" t="str">
        <f>_xlfn.XLOOKUP(A13684,MI_Match_Analysis!$A$2:$A$8,MI_Match_Analysis!$F$2:$F$8,"Not Found")</f>
        <v>Not Found</v>
      </c>
    </row>
    <row r="13685" spans="1:20" hidden="1" x14ac:dyDescent="0.3">
      <c r="A13685">
        <v>59</v>
      </c>
      <c r="B13685" s="1">
        <v>46157</v>
      </c>
      <c r="C13685" t="s">
        <v>162</v>
      </c>
      <c r="D13685" t="s">
        <v>227</v>
      </c>
      <c r="E13685" t="s">
        <v>41</v>
      </c>
      <c r="F13685" t="s">
        <v>53</v>
      </c>
      <c r="G13685">
        <v>1</v>
      </c>
      <c r="H13685">
        <v>15.6</v>
      </c>
      <c r="I13685" t="s">
        <v>204</v>
      </c>
      <c r="J13685" t="s">
        <v>236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 t="s">
        <v>165</v>
      </c>
      <c r="R13685" t="s">
        <v>204</v>
      </c>
      <c r="S13685" t="s">
        <v>83</v>
      </c>
      <c r="T13685" t="str">
        <f>_xlfn.XLOOKUP(A13685,MI_Match_Analysis!$A$2:$A$8,MI_Match_Analysis!$F$2:$F$8,"Not Found")</f>
        <v>Not Found</v>
      </c>
    </row>
    <row r="13686" spans="1:20" hidden="1" x14ac:dyDescent="0.3">
      <c r="A13686">
        <v>59</v>
      </c>
      <c r="B13686" s="1">
        <v>46157</v>
      </c>
      <c r="C13686" t="s">
        <v>162</v>
      </c>
      <c r="D13686" t="s">
        <v>227</v>
      </c>
      <c r="E13686" t="s">
        <v>41</v>
      </c>
      <c r="F13686" t="s">
        <v>53</v>
      </c>
      <c r="G13686">
        <v>1</v>
      </c>
      <c r="H13686">
        <v>16.100000000000001</v>
      </c>
      <c r="I13686" t="s">
        <v>206</v>
      </c>
      <c r="J13686" t="s">
        <v>124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 t="s">
        <v>83</v>
      </c>
      <c r="R13686" t="s">
        <v>83</v>
      </c>
      <c r="S13686" t="s">
        <v>83</v>
      </c>
      <c r="T13686" t="str">
        <f>_xlfn.XLOOKUP(A13686,MI_Match_Analysis!$A$2:$A$8,MI_Match_Analysis!$F$2:$F$8,"Not Found")</f>
        <v>Not Found</v>
      </c>
    </row>
    <row r="13687" spans="1:20" hidden="1" x14ac:dyDescent="0.3">
      <c r="A13687">
        <v>59</v>
      </c>
      <c r="B13687" s="1">
        <v>46157</v>
      </c>
      <c r="C13687" t="s">
        <v>162</v>
      </c>
      <c r="D13687" t="s">
        <v>227</v>
      </c>
      <c r="E13687" t="s">
        <v>41</v>
      </c>
      <c r="F13687" t="s">
        <v>53</v>
      </c>
      <c r="G13687">
        <v>1</v>
      </c>
      <c r="H13687">
        <v>16.2</v>
      </c>
      <c r="I13687" t="s">
        <v>206</v>
      </c>
      <c r="J13687" t="s">
        <v>124</v>
      </c>
      <c r="K13687">
        <v>1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 t="s">
        <v>83</v>
      </c>
      <c r="R13687" t="s">
        <v>83</v>
      </c>
      <c r="S13687" t="s">
        <v>83</v>
      </c>
      <c r="T13687" t="str">
        <f>_xlfn.XLOOKUP(A13687,MI_Match_Analysis!$A$2:$A$8,MI_Match_Analysis!$F$2:$F$8,"Not Found")</f>
        <v>Not Found</v>
      </c>
    </row>
    <row r="13688" spans="1:20" hidden="1" x14ac:dyDescent="0.3">
      <c r="A13688">
        <v>59</v>
      </c>
      <c r="B13688" s="1">
        <v>46157</v>
      </c>
      <c r="C13688" t="s">
        <v>162</v>
      </c>
      <c r="D13688" t="s">
        <v>227</v>
      </c>
      <c r="E13688" t="s">
        <v>41</v>
      </c>
      <c r="F13688" t="s">
        <v>53</v>
      </c>
      <c r="G13688">
        <v>1</v>
      </c>
      <c r="H13688">
        <v>16.3</v>
      </c>
      <c r="I13688" t="s">
        <v>242</v>
      </c>
      <c r="J13688" t="s">
        <v>124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 t="s">
        <v>83</v>
      </c>
      <c r="R13688" t="s">
        <v>83</v>
      </c>
      <c r="S13688" t="s">
        <v>83</v>
      </c>
      <c r="T13688" t="str">
        <f>_xlfn.XLOOKUP(A13688,MI_Match_Analysis!$A$2:$A$8,MI_Match_Analysis!$F$2:$F$8,"Not Found")</f>
        <v>Not Found</v>
      </c>
    </row>
    <row r="13689" spans="1:20" hidden="1" x14ac:dyDescent="0.3">
      <c r="A13689">
        <v>59</v>
      </c>
      <c r="B13689" s="1">
        <v>46157</v>
      </c>
      <c r="C13689" t="s">
        <v>162</v>
      </c>
      <c r="D13689" t="s">
        <v>227</v>
      </c>
      <c r="E13689" t="s">
        <v>41</v>
      </c>
      <c r="F13689" t="s">
        <v>53</v>
      </c>
      <c r="G13689">
        <v>1</v>
      </c>
      <c r="H13689">
        <v>16.3</v>
      </c>
      <c r="I13689" t="s">
        <v>242</v>
      </c>
      <c r="J13689" t="s">
        <v>124</v>
      </c>
      <c r="K13689">
        <v>0</v>
      </c>
      <c r="L13689">
        <v>1</v>
      </c>
      <c r="M13689">
        <v>1</v>
      </c>
      <c r="N13689">
        <v>0</v>
      </c>
      <c r="O13689">
        <v>0</v>
      </c>
      <c r="P13689">
        <v>0</v>
      </c>
      <c r="Q13689" t="s">
        <v>83</v>
      </c>
      <c r="R13689" t="s">
        <v>83</v>
      </c>
      <c r="S13689" t="s">
        <v>83</v>
      </c>
      <c r="T13689" t="str">
        <f>_xlfn.XLOOKUP(A13689,MI_Match_Analysis!$A$2:$A$8,MI_Match_Analysis!$F$2:$F$8,"Not Found")</f>
        <v>Not Found</v>
      </c>
    </row>
    <row r="13690" spans="1:20" hidden="1" x14ac:dyDescent="0.3">
      <c r="A13690">
        <v>59</v>
      </c>
      <c r="B13690" s="1">
        <v>46157</v>
      </c>
      <c r="C13690" t="s">
        <v>162</v>
      </c>
      <c r="D13690" t="s">
        <v>227</v>
      </c>
      <c r="E13690" t="s">
        <v>41</v>
      </c>
      <c r="F13690" t="s">
        <v>53</v>
      </c>
      <c r="G13690">
        <v>1</v>
      </c>
      <c r="H13690">
        <v>16.399999999999999</v>
      </c>
      <c r="I13690" t="s">
        <v>242</v>
      </c>
      <c r="J13690" t="s">
        <v>124</v>
      </c>
      <c r="K13690">
        <v>1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 t="s">
        <v>83</v>
      </c>
      <c r="R13690" t="s">
        <v>83</v>
      </c>
      <c r="S13690" t="s">
        <v>83</v>
      </c>
      <c r="T13690" t="str">
        <f>_xlfn.XLOOKUP(A13690,MI_Match_Analysis!$A$2:$A$8,MI_Match_Analysis!$F$2:$F$8,"Not Found")</f>
        <v>Not Found</v>
      </c>
    </row>
    <row r="13691" spans="1:20" hidden="1" x14ac:dyDescent="0.3">
      <c r="A13691">
        <v>59</v>
      </c>
      <c r="B13691" s="1">
        <v>46157</v>
      </c>
      <c r="C13691" t="s">
        <v>162</v>
      </c>
      <c r="D13691" t="s">
        <v>227</v>
      </c>
      <c r="E13691" t="s">
        <v>41</v>
      </c>
      <c r="F13691" t="s">
        <v>53</v>
      </c>
      <c r="G13691">
        <v>1</v>
      </c>
      <c r="H13691">
        <v>16.5</v>
      </c>
      <c r="I13691" t="s">
        <v>206</v>
      </c>
      <c r="J13691" t="s">
        <v>124</v>
      </c>
      <c r="K13691">
        <v>1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 t="s">
        <v>83</v>
      </c>
      <c r="R13691" t="s">
        <v>83</v>
      </c>
      <c r="S13691" t="s">
        <v>83</v>
      </c>
      <c r="T13691" t="str">
        <f>_xlfn.XLOOKUP(A13691,MI_Match_Analysis!$A$2:$A$8,MI_Match_Analysis!$F$2:$F$8,"Not Found")</f>
        <v>Not Found</v>
      </c>
    </row>
    <row r="13692" spans="1:20" hidden="1" x14ac:dyDescent="0.3">
      <c r="A13692">
        <v>59</v>
      </c>
      <c r="B13692" s="1">
        <v>46157</v>
      </c>
      <c r="C13692" t="s">
        <v>162</v>
      </c>
      <c r="D13692" t="s">
        <v>227</v>
      </c>
      <c r="E13692" t="s">
        <v>41</v>
      </c>
      <c r="F13692" t="s">
        <v>53</v>
      </c>
      <c r="G13692">
        <v>1</v>
      </c>
      <c r="H13692">
        <v>16.600000000000001</v>
      </c>
      <c r="I13692" t="s">
        <v>242</v>
      </c>
      <c r="J13692" t="s">
        <v>124</v>
      </c>
      <c r="K13692">
        <v>0</v>
      </c>
      <c r="L13692">
        <v>1</v>
      </c>
      <c r="M13692">
        <v>1</v>
      </c>
      <c r="N13692">
        <v>0</v>
      </c>
      <c r="O13692">
        <v>0</v>
      </c>
      <c r="P13692">
        <v>0</v>
      </c>
      <c r="Q13692" t="s">
        <v>83</v>
      </c>
      <c r="R13692" t="s">
        <v>83</v>
      </c>
      <c r="S13692" t="s">
        <v>83</v>
      </c>
      <c r="T13692" t="str">
        <f>_xlfn.XLOOKUP(A13692,MI_Match_Analysis!$A$2:$A$8,MI_Match_Analysis!$F$2:$F$8,"Not Found")</f>
        <v>Not Found</v>
      </c>
    </row>
    <row r="13693" spans="1:20" hidden="1" x14ac:dyDescent="0.3">
      <c r="A13693">
        <v>59</v>
      </c>
      <c r="B13693" s="1">
        <v>46157</v>
      </c>
      <c r="C13693" t="s">
        <v>162</v>
      </c>
      <c r="D13693" t="s">
        <v>227</v>
      </c>
      <c r="E13693" t="s">
        <v>41</v>
      </c>
      <c r="F13693" t="s">
        <v>53</v>
      </c>
      <c r="G13693">
        <v>1</v>
      </c>
      <c r="H13693">
        <v>16.600000000000001</v>
      </c>
      <c r="I13693" t="s">
        <v>242</v>
      </c>
      <c r="J13693" t="s">
        <v>124</v>
      </c>
      <c r="K13693">
        <v>2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 t="s">
        <v>83</v>
      </c>
      <c r="R13693" t="s">
        <v>83</v>
      </c>
      <c r="S13693" t="s">
        <v>83</v>
      </c>
      <c r="T13693" t="str">
        <f>_xlfn.XLOOKUP(A13693,MI_Match_Analysis!$A$2:$A$8,MI_Match_Analysis!$F$2:$F$8,"Not Found")</f>
        <v>Not Found</v>
      </c>
    </row>
    <row r="13694" spans="1:20" hidden="1" x14ac:dyDescent="0.3">
      <c r="A13694">
        <v>59</v>
      </c>
      <c r="B13694" s="1">
        <v>46157</v>
      </c>
      <c r="C13694" t="s">
        <v>162</v>
      </c>
      <c r="D13694" t="s">
        <v>227</v>
      </c>
      <c r="E13694" t="s">
        <v>41</v>
      </c>
      <c r="F13694" t="s">
        <v>53</v>
      </c>
      <c r="G13694">
        <v>1</v>
      </c>
      <c r="H13694">
        <v>17.100000000000001</v>
      </c>
      <c r="I13694" t="s">
        <v>206</v>
      </c>
      <c r="J13694" t="s">
        <v>286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 t="s">
        <v>83</v>
      </c>
      <c r="R13694" t="s">
        <v>83</v>
      </c>
      <c r="S13694" t="s">
        <v>83</v>
      </c>
      <c r="T13694" t="str">
        <f>_xlfn.XLOOKUP(A13694,MI_Match_Analysis!$A$2:$A$8,MI_Match_Analysis!$F$2:$F$8,"Not Found")</f>
        <v>Not Found</v>
      </c>
    </row>
    <row r="13695" spans="1:20" hidden="1" x14ac:dyDescent="0.3">
      <c r="A13695">
        <v>59</v>
      </c>
      <c r="B13695" s="1">
        <v>46157</v>
      </c>
      <c r="C13695" t="s">
        <v>162</v>
      </c>
      <c r="D13695" t="s">
        <v>227</v>
      </c>
      <c r="E13695" t="s">
        <v>41</v>
      </c>
      <c r="F13695" t="s">
        <v>53</v>
      </c>
      <c r="G13695">
        <v>1</v>
      </c>
      <c r="H13695">
        <v>17.2</v>
      </c>
      <c r="I13695" t="s">
        <v>206</v>
      </c>
      <c r="J13695" t="s">
        <v>286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 t="s">
        <v>83</v>
      </c>
      <c r="R13695" t="s">
        <v>83</v>
      </c>
      <c r="S13695" t="s">
        <v>83</v>
      </c>
      <c r="T13695" t="str">
        <f>_xlfn.XLOOKUP(A13695,MI_Match_Analysis!$A$2:$A$8,MI_Match_Analysis!$F$2:$F$8,"Not Found")</f>
        <v>Not Found</v>
      </c>
    </row>
    <row r="13696" spans="1:20" hidden="1" x14ac:dyDescent="0.3">
      <c r="A13696">
        <v>59</v>
      </c>
      <c r="B13696" s="1">
        <v>46157</v>
      </c>
      <c r="C13696" t="s">
        <v>162</v>
      </c>
      <c r="D13696" t="s">
        <v>227</v>
      </c>
      <c r="E13696" t="s">
        <v>41</v>
      </c>
      <c r="F13696" t="s">
        <v>53</v>
      </c>
      <c r="G13696">
        <v>1</v>
      </c>
      <c r="H13696">
        <v>17.3</v>
      </c>
      <c r="I13696" t="s">
        <v>206</v>
      </c>
      <c r="J13696" t="s">
        <v>286</v>
      </c>
      <c r="K13696">
        <v>2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 t="s">
        <v>83</v>
      </c>
      <c r="R13696" t="s">
        <v>83</v>
      </c>
      <c r="S13696" t="s">
        <v>83</v>
      </c>
      <c r="T13696" t="str">
        <f>_xlfn.XLOOKUP(A13696,MI_Match_Analysis!$A$2:$A$8,MI_Match_Analysis!$F$2:$F$8,"Not Found")</f>
        <v>Not Found</v>
      </c>
    </row>
    <row r="13697" spans="1:20" hidden="1" x14ac:dyDescent="0.3">
      <c r="A13697">
        <v>59</v>
      </c>
      <c r="B13697" s="1">
        <v>46157</v>
      </c>
      <c r="C13697" t="s">
        <v>162</v>
      </c>
      <c r="D13697" t="s">
        <v>227</v>
      </c>
      <c r="E13697" t="s">
        <v>41</v>
      </c>
      <c r="F13697" t="s">
        <v>53</v>
      </c>
      <c r="G13697">
        <v>1</v>
      </c>
      <c r="H13697">
        <v>17.399999999999999</v>
      </c>
      <c r="I13697" t="s">
        <v>206</v>
      </c>
      <c r="J13697" t="s">
        <v>286</v>
      </c>
      <c r="K13697">
        <v>1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 t="s">
        <v>83</v>
      </c>
      <c r="R13697" t="s">
        <v>83</v>
      </c>
      <c r="S13697" t="s">
        <v>83</v>
      </c>
      <c r="T13697" t="str">
        <f>_xlfn.XLOOKUP(A13697,MI_Match_Analysis!$A$2:$A$8,MI_Match_Analysis!$F$2:$F$8,"Not Found")</f>
        <v>Not Found</v>
      </c>
    </row>
    <row r="13698" spans="1:20" hidden="1" x14ac:dyDescent="0.3">
      <c r="A13698">
        <v>59</v>
      </c>
      <c r="B13698" s="1">
        <v>46157</v>
      </c>
      <c r="C13698" t="s">
        <v>162</v>
      </c>
      <c r="D13698" t="s">
        <v>227</v>
      </c>
      <c r="E13698" t="s">
        <v>41</v>
      </c>
      <c r="F13698" t="s">
        <v>53</v>
      </c>
      <c r="G13698">
        <v>1</v>
      </c>
      <c r="H13698">
        <v>17.5</v>
      </c>
      <c r="I13698" t="s">
        <v>242</v>
      </c>
      <c r="J13698" t="s">
        <v>286</v>
      </c>
      <c r="K13698">
        <v>1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 t="s">
        <v>83</v>
      </c>
      <c r="R13698" t="s">
        <v>83</v>
      </c>
      <c r="S13698" t="s">
        <v>83</v>
      </c>
      <c r="T13698" t="str">
        <f>_xlfn.XLOOKUP(A13698,MI_Match_Analysis!$A$2:$A$8,MI_Match_Analysis!$F$2:$F$8,"Not Found")</f>
        <v>Not Found</v>
      </c>
    </row>
    <row r="13699" spans="1:20" hidden="1" x14ac:dyDescent="0.3">
      <c r="A13699">
        <v>59</v>
      </c>
      <c r="B13699" s="1">
        <v>46157</v>
      </c>
      <c r="C13699" t="s">
        <v>162</v>
      </c>
      <c r="D13699" t="s">
        <v>227</v>
      </c>
      <c r="E13699" t="s">
        <v>41</v>
      </c>
      <c r="F13699" t="s">
        <v>53</v>
      </c>
      <c r="G13699">
        <v>1</v>
      </c>
      <c r="H13699">
        <v>17.600000000000001</v>
      </c>
      <c r="I13699" t="s">
        <v>206</v>
      </c>
      <c r="J13699" t="s">
        <v>286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 t="s">
        <v>83</v>
      </c>
      <c r="R13699" t="s">
        <v>83</v>
      </c>
      <c r="S13699" t="s">
        <v>83</v>
      </c>
      <c r="T13699" t="str">
        <f>_xlfn.XLOOKUP(A13699,MI_Match_Analysis!$A$2:$A$8,MI_Match_Analysis!$F$2:$F$8,"Not Found")</f>
        <v>Not Found</v>
      </c>
    </row>
    <row r="13700" spans="1:20" hidden="1" x14ac:dyDescent="0.3">
      <c r="A13700">
        <v>59</v>
      </c>
      <c r="B13700" s="1">
        <v>46157</v>
      </c>
      <c r="C13700" t="s">
        <v>162</v>
      </c>
      <c r="D13700" t="s">
        <v>227</v>
      </c>
      <c r="E13700" t="s">
        <v>41</v>
      </c>
      <c r="F13700" t="s">
        <v>53</v>
      </c>
      <c r="G13700">
        <v>1</v>
      </c>
      <c r="H13700">
        <v>18.100000000000001</v>
      </c>
      <c r="I13700" t="s">
        <v>242</v>
      </c>
      <c r="J13700" t="s">
        <v>76</v>
      </c>
      <c r="K13700">
        <v>4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 t="s">
        <v>83</v>
      </c>
      <c r="R13700" t="s">
        <v>83</v>
      </c>
      <c r="S13700" t="s">
        <v>83</v>
      </c>
      <c r="T13700" t="str">
        <f>_xlfn.XLOOKUP(A13700,MI_Match_Analysis!$A$2:$A$8,MI_Match_Analysis!$F$2:$F$8,"Not Found")</f>
        <v>Not Found</v>
      </c>
    </row>
    <row r="13701" spans="1:20" hidden="1" x14ac:dyDescent="0.3">
      <c r="A13701">
        <v>59</v>
      </c>
      <c r="B13701" s="1">
        <v>46157</v>
      </c>
      <c r="C13701" t="s">
        <v>162</v>
      </c>
      <c r="D13701" t="s">
        <v>227</v>
      </c>
      <c r="E13701" t="s">
        <v>41</v>
      </c>
      <c r="F13701" t="s">
        <v>53</v>
      </c>
      <c r="G13701">
        <v>1</v>
      </c>
      <c r="H13701">
        <v>18.2</v>
      </c>
      <c r="I13701" t="s">
        <v>242</v>
      </c>
      <c r="J13701" t="s">
        <v>76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 t="s">
        <v>83</v>
      </c>
      <c r="R13701" t="s">
        <v>83</v>
      </c>
      <c r="S13701" t="s">
        <v>83</v>
      </c>
      <c r="T13701" t="str">
        <f>_xlfn.XLOOKUP(A13701,MI_Match_Analysis!$A$2:$A$8,MI_Match_Analysis!$F$2:$F$8,"Not Found")</f>
        <v>Not Found</v>
      </c>
    </row>
    <row r="13702" spans="1:20" hidden="1" x14ac:dyDescent="0.3">
      <c r="A13702">
        <v>59</v>
      </c>
      <c r="B13702" s="1">
        <v>46157</v>
      </c>
      <c r="C13702" t="s">
        <v>162</v>
      </c>
      <c r="D13702" t="s">
        <v>227</v>
      </c>
      <c r="E13702" t="s">
        <v>41</v>
      </c>
      <c r="F13702" t="s">
        <v>53</v>
      </c>
      <c r="G13702">
        <v>1</v>
      </c>
      <c r="H13702">
        <v>18.3</v>
      </c>
      <c r="I13702" t="s">
        <v>242</v>
      </c>
      <c r="J13702" t="s">
        <v>76</v>
      </c>
      <c r="K13702">
        <v>1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 t="s">
        <v>83</v>
      </c>
      <c r="R13702" t="s">
        <v>83</v>
      </c>
      <c r="S13702" t="s">
        <v>83</v>
      </c>
      <c r="T13702" t="str">
        <f>_xlfn.XLOOKUP(A13702,MI_Match_Analysis!$A$2:$A$8,MI_Match_Analysis!$F$2:$F$8,"Not Found")</f>
        <v>Not Found</v>
      </c>
    </row>
    <row r="13703" spans="1:20" hidden="1" x14ac:dyDescent="0.3">
      <c r="A13703">
        <v>59</v>
      </c>
      <c r="B13703" s="1">
        <v>46157</v>
      </c>
      <c r="C13703" t="s">
        <v>162</v>
      </c>
      <c r="D13703" t="s">
        <v>227</v>
      </c>
      <c r="E13703" t="s">
        <v>41</v>
      </c>
      <c r="F13703" t="s">
        <v>53</v>
      </c>
      <c r="G13703">
        <v>1</v>
      </c>
      <c r="H13703">
        <v>18.399999999999999</v>
      </c>
      <c r="I13703" t="s">
        <v>206</v>
      </c>
      <c r="J13703" t="s">
        <v>76</v>
      </c>
      <c r="K13703">
        <v>4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 t="s">
        <v>83</v>
      </c>
      <c r="R13703" t="s">
        <v>83</v>
      </c>
      <c r="S13703" t="s">
        <v>83</v>
      </c>
      <c r="T13703" t="str">
        <f>_xlfn.XLOOKUP(A13703,MI_Match_Analysis!$A$2:$A$8,MI_Match_Analysis!$F$2:$F$8,"Not Found")</f>
        <v>Not Found</v>
      </c>
    </row>
    <row r="13704" spans="1:20" hidden="1" x14ac:dyDescent="0.3">
      <c r="A13704">
        <v>59</v>
      </c>
      <c r="B13704" s="1">
        <v>46157</v>
      </c>
      <c r="C13704" t="s">
        <v>162</v>
      </c>
      <c r="D13704" t="s">
        <v>227</v>
      </c>
      <c r="E13704" t="s">
        <v>41</v>
      </c>
      <c r="F13704" t="s">
        <v>53</v>
      </c>
      <c r="G13704">
        <v>1</v>
      </c>
      <c r="H13704">
        <v>18.5</v>
      </c>
      <c r="I13704" t="s">
        <v>206</v>
      </c>
      <c r="J13704" t="s">
        <v>76</v>
      </c>
      <c r="K13704">
        <v>1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 t="s">
        <v>83</v>
      </c>
      <c r="R13704" t="s">
        <v>83</v>
      </c>
      <c r="S13704" t="s">
        <v>83</v>
      </c>
      <c r="T13704" t="str">
        <f>_xlfn.XLOOKUP(A13704,MI_Match_Analysis!$A$2:$A$8,MI_Match_Analysis!$F$2:$F$8,"Not Found")</f>
        <v>Not Found</v>
      </c>
    </row>
    <row r="13705" spans="1:20" hidden="1" x14ac:dyDescent="0.3">
      <c r="A13705">
        <v>59</v>
      </c>
      <c r="B13705" s="1">
        <v>46157</v>
      </c>
      <c r="C13705" t="s">
        <v>162</v>
      </c>
      <c r="D13705" t="s">
        <v>227</v>
      </c>
      <c r="E13705" t="s">
        <v>41</v>
      </c>
      <c r="F13705" t="s">
        <v>53</v>
      </c>
      <c r="G13705">
        <v>1</v>
      </c>
      <c r="H13705">
        <v>18.600000000000001</v>
      </c>
      <c r="I13705" t="s">
        <v>242</v>
      </c>
      <c r="J13705" t="s">
        <v>76</v>
      </c>
      <c r="K13705">
        <v>1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 t="s">
        <v>83</v>
      </c>
      <c r="R13705" t="s">
        <v>83</v>
      </c>
      <c r="S13705" t="s">
        <v>83</v>
      </c>
      <c r="T13705" t="str">
        <f>_xlfn.XLOOKUP(A13705,MI_Match_Analysis!$A$2:$A$8,MI_Match_Analysis!$F$2:$F$8,"Not Found")</f>
        <v>Not Found</v>
      </c>
    </row>
    <row r="13706" spans="1:20" hidden="1" x14ac:dyDescent="0.3">
      <c r="A13706">
        <v>59</v>
      </c>
      <c r="B13706" s="1">
        <v>46157</v>
      </c>
      <c r="C13706" t="s">
        <v>162</v>
      </c>
      <c r="D13706" t="s">
        <v>227</v>
      </c>
      <c r="E13706" t="s">
        <v>41</v>
      </c>
      <c r="F13706" t="s">
        <v>53</v>
      </c>
      <c r="G13706">
        <v>1</v>
      </c>
      <c r="H13706">
        <v>19.100000000000001</v>
      </c>
      <c r="I13706" t="s">
        <v>242</v>
      </c>
      <c r="J13706" t="s">
        <v>124</v>
      </c>
      <c r="K13706">
        <v>2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 t="s">
        <v>83</v>
      </c>
      <c r="R13706" t="s">
        <v>83</v>
      </c>
      <c r="S13706" t="s">
        <v>83</v>
      </c>
      <c r="T13706" t="str">
        <f>_xlfn.XLOOKUP(A13706,MI_Match_Analysis!$A$2:$A$8,MI_Match_Analysis!$F$2:$F$8,"Not Found")</f>
        <v>Not Found</v>
      </c>
    </row>
    <row r="13707" spans="1:20" hidden="1" x14ac:dyDescent="0.3">
      <c r="A13707">
        <v>59</v>
      </c>
      <c r="B13707" s="1">
        <v>46157</v>
      </c>
      <c r="C13707" t="s">
        <v>162</v>
      </c>
      <c r="D13707" t="s">
        <v>227</v>
      </c>
      <c r="E13707" t="s">
        <v>41</v>
      </c>
      <c r="F13707" t="s">
        <v>53</v>
      </c>
      <c r="G13707">
        <v>1</v>
      </c>
      <c r="H13707">
        <v>19.2</v>
      </c>
      <c r="I13707" t="s">
        <v>242</v>
      </c>
      <c r="J13707" t="s">
        <v>124</v>
      </c>
      <c r="K13707">
        <v>1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 t="s">
        <v>83</v>
      </c>
      <c r="R13707" t="s">
        <v>83</v>
      </c>
      <c r="S13707" t="s">
        <v>83</v>
      </c>
      <c r="T13707" t="str">
        <f>_xlfn.XLOOKUP(A13707,MI_Match_Analysis!$A$2:$A$8,MI_Match_Analysis!$F$2:$F$8,"Not Found")</f>
        <v>Not Found</v>
      </c>
    </row>
    <row r="13708" spans="1:20" hidden="1" x14ac:dyDescent="0.3">
      <c r="A13708">
        <v>59</v>
      </c>
      <c r="B13708" s="1">
        <v>46157</v>
      </c>
      <c r="C13708" t="s">
        <v>162</v>
      </c>
      <c r="D13708" t="s">
        <v>227</v>
      </c>
      <c r="E13708" t="s">
        <v>41</v>
      </c>
      <c r="F13708" t="s">
        <v>53</v>
      </c>
      <c r="G13708">
        <v>1</v>
      </c>
      <c r="H13708">
        <v>19.3</v>
      </c>
      <c r="I13708" t="s">
        <v>206</v>
      </c>
      <c r="J13708" t="s">
        <v>124</v>
      </c>
      <c r="K13708">
        <v>6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 t="s">
        <v>83</v>
      </c>
      <c r="R13708" t="s">
        <v>83</v>
      </c>
      <c r="S13708" t="s">
        <v>83</v>
      </c>
      <c r="T13708" t="str">
        <f>_xlfn.XLOOKUP(A13708,MI_Match_Analysis!$A$2:$A$8,MI_Match_Analysis!$F$2:$F$8,"Not Found")</f>
        <v>Not Found</v>
      </c>
    </row>
    <row r="13709" spans="1:20" hidden="1" x14ac:dyDescent="0.3">
      <c r="A13709">
        <v>59</v>
      </c>
      <c r="B13709" s="1">
        <v>46157</v>
      </c>
      <c r="C13709" t="s">
        <v>162</v>
      </c>
      <c r="D13709" t="s">
        <v>227</v>
      </c>
      <c r="E13709" t="s">
        <v>41</v>
      </c>
      <c r="F13709" t="s">
        <v>53</v>
      </c>
      <c r="G13709">
        <v>1</v>
      </c>
      <c r="H13709">
        <v>19.399999999999999</v>
      </c>
      <c r="I13709" t="s">
        <v>206</v>
      </c>
      <c r="J13709" t="s">
        <v>124</v>
      </c>
      <c r="K13709">
        <v>4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 t="s">
        <v>83</v>
      </c>
      <c r="R13709" t="s">
        <v>83</v>
      </c>
      <c r="S13709" t="s">
        <v>83</v>
      </c>
      <c r="T13709" t="str">
        <f>_xlfn.XLOOKUP(A13709,MI_Match_Analysis!$A$2:$A$8,MI_Match_Analysis!$F$2:$F$8,"Not Found")</f>
        <v>Not Found</v>
      </c>
    </row>
    <row r="13710" spans="1:20" hidden="1" x14ac:dyDescent="0.3">
      <c r="A13710">
        <v>59</v>
      </c>
      <c r="B13710" s="1">
        <v>46157</v>
      </c>
      <c r="C13710" t="s">
        <v>162</v>
      </c>
      <c r="D13710" t="s">
        <v>227</v>
      </c>
      <c r="E13710" t="s">
        <v>41</v>
      </c>
      <c r="F13710" t="s">
        <v>53</v>
      </c>
      <c r="G13710">
        <v>1</v>
      </c>
      <c r="H13710">
        <v>19.5</v>
      </c>
      <c r="I13710" t="s">
        <v>206</v>
      </c>
      <c r="J13710" t="s">
        <v>124</v>
      </c>
      <c r="K13710">
        <v>4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 t="s">
        <v>83</v>
      </c>
      <c r="R13710" t="s">
        <v>83</v>
      </c>
      <c r="S13710" t="s">
        <v>83</v>
      </c>
      <c r="T13710" t="str">
        <f>_xlfn.XLOOKUP(A13710,MI_Match_Analysis!$A$2:$A$8,MI_Match_Analysis!$F$2:$F$8,"Not Found")</f>
        <v>Not Found</v>
      </c>
    </row>
    <row r="13711" spans="1:20" hidden="1" x14ac:dyDescent="0.3">
      <c r="A13711">
        <v>59</v>
      </c>
      <c r="B13711" s="1">
        <v>46157</v>
      </c>
      <c r="C13711" t="s">
        <v>162</v>
      </c>
      <c r="D13711" t="s">
        <v>227</v>
      </c>
      <c r="E13711" t="s">
        <v>41</v>
      </c>
      <c r="F13711" t="s">
        <v>53</v>
      </c>
      <c r="G13711">
        <v>1</v>
      </c>
      <c r="H13711">
        <v>19.600000000000001</v>
      </c>
      <c r="I13711" t="s">
        <v>206</v>
      </c>
      <c r="J13711" t="s">
        <v>124</v>
      </c>
      <c r="K13711">
        <v>6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 t="s">
        <v>83</v>
      </c>
      <c r="R13711" t="s">
        <v>83</v>
      </c>
      <c r="S13711" t="s">
        <v>83</v>
      </c>
      <c r="T13711" t="str">
        <f>_xlfn.XLOOKUP(A13711,MI_Match_Analysis!$A$2:$A$8,MI_Match_Analysis!$F$2:$F$8,"Not Found")</f>
        <v>Not Found</v>
      </c>
    </row>
    <row r="13712" spans="1:20" hidden="1" x14ac:dyDescent="0.3">
      <c r="A13712">
        <v>59</v>
      </c>
      <c r="B13712" s="1">
        <v>46157</v>
      </c>
      <c r="C13712" t="s">
        <v>162</v>
      </c>
      <c r="D13712" t="s">
        <v>227</v>
      </c>
      <c r="E13712" t="s">
        <v>53</v>
      </c>
      <c r="F13712" t="s">
        <v>41</v>
      </c>
      <c r="G13712">
        <v>2</v>
      </c>
      <c r="H13712">
        <v>0.1</v>
      </c>
      <c r="I13712" t="s">
        <v>130</v>
      </c>
      <c r="J13712" t="s">
        <v>276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 t="s">
        <v>83</v>
      </c>
      <c r="R13712" t="s">
        <v>83</v>
      </c>
      <c r="S13712" t="s">
        <v>83</v>
      </c>
      <c r="T13712" t="str">
        <f>_xlfn.XLOOKUP(A13712,MI_Match_Analysis!$A$2:$A$8,MI_Match_Analysis!$F$2:$F$8,"Not Found")</f>
        <v>Not Found</v>
      </c>
    </row>
    <row r="13713" spans="1:20" hidden="1" x14ac:dyDescent="0.3">
      <c r="A13713">
        <v>59</v>
      </c>
      <c r="B13713" s="1">
        <v>46157</v>
      </c>
      <c r="C13713" t="s">
        <v>162</v>
      </c>
      <c r="D13713" t="s">
        <v>227</v>
      </c>
      <c r="E13713" t="s">
        <v>53</v>
      </c>
      <c r="F13713" t="s">
        <v>41</v>
      </c>
      <c r="G13713">
        <v>2</v>
      </c>
      <c r="H13713">
        <v>0.1</v>
      </c>
      <c r="I13713" t="s">
        <v>130</v>
      </c>
      <c r="J13713" t="s">
        <v>276</v>
      </c>
      <c r="K13713">
        <v>0</v>
      </c>
      <c r="L13713">
        <v>1</v>
      </c>
      <c r="M13713">
        <v>1</v>
      </c>
      <c r="N13713">
        <v>0</v>
      </c>
      <c r="O13713">
        <v>0</v>
      </c>
      <c r="P13713">
        <v>0</v>
      </c>
      <c r="Q13713" t="s">
        <v>83</v>
      </c>
      <c r="R13713" t="s">
        <v>83</v>
      </c>
      <c r="S13713" t="s">
        <v>83</v>
      </c>
      <c r="T13713" t="str">
        <f>_xlfn.XLOOKUP(A13713,MI_Match_Analysis!$A$2:$A$8,MI_Match_Analysis!$F$2:$F$8,"Not Found")</f>
        <v>Not Found</v>
      </c>
    </row>
    <row r="13714" spans="1:20" hidden="1" x14ac:dyDescent="0.3">
      <c r="A13714">
        <v>59</v>
      </c>
      <c r="B13714" s="1">
        <v>46157</v>
      </c>
      <c r="C13714" t="s">
        <v>162</v>
      </c>
      <c r="D13714" t="s">
        <v>227</v>
      </c>
      <c r="E13714" t="s">
        <v>53</v>
      </c>
      <c r="F13714" t="s">
        <v>41</v>
      </c>
      <c r="G13714">
        <v>2</v>
      </c>
      <c r="H13714">
        <v>0.2</v>
      </c>
      <c r="I13714" t="s">
        <v>130</v>
      </c>
      <c r="J13714" t="s">
        <v>276</v>
      </c>
      <c r="K13714">
        <v>4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 t="s">
        <v>83</v>
      </c>
      <c r="R13714" t="s">
        <v>83</v>
      </c>
      <c r="S13714" t="s">
        <v>83</v>
      </c>
      <c r="T13714" t="str">
        <f>_xlfn.XLOOKUP(A13714,MI_Match_Analysis!$A$2:$A$8,MI_Match_Analysis!$F$2:$F$8,"Not Found")</f>
        <v>Not Found</v>
      </c>
    </row>
    <row r="13715" spans="1:20" hidden="1" x14ac:dyDescent="0.3">
      <c r="A13715">
        <v>59</v>
      </c>
      <c r="B13715" s="1">
        <v>46157</v>
      </c>
      <c r="C13715" t="s">
        <v>162</v>
      </c>
      <c r="D13715" t="s">
        <v>227</v>
      </c>
      <c r="E13715" t="s">
        <v>53</v>
      </c>
      <c r="F13715" t="s">
        <v>41</v>
      </c>
      <c r="G13715">
        <v>2</v>
      </c>
      <c r="H13715">
        <v>0.3</v>
      </c>
      <c r="I13715" t="s">
        <v>130</v>
      </c>
      <c r="J13715" t="s">
        <v>276</v>
      </c>
      <c r="K13715">
        <v>4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 t="s">
        <v>83</v>
      </c>
      <c r="R13715" t="s">
        <v>83</v>
      </c>
      <c r="S13715" t="s">
        <v>83</v>
      </c>
      <c r="T13715" t="str">
        <f>_xlfn.XLOOKUP(A13715,MI_Match_Analysis!$A$2:$A$8,MI_Match_Analysis!$F$2:$F$8,"Not Found")</f>
        <v>Not Found</v>
      </c>
    </row>
    <row r="13716" spans="1:20" hidden="1" x14ac:dyDescent="0.3">
      <c r="A13716">
        <v>59</v>
      </c>
      <c r="B13716" s="1">
        <v>46157</v>
      </c>
      <c r="C13716" t="s">
        <v>162</v>
      </c>
      <c r="D13716" t="s">
        <v>227</v>
      </c>
      <c r="E13716" t="s">
        <v>53</v>
      </c>
      <c r="F13716" t="s">
        <v>41</v>
      </c>
      <c r="G13716">
        <v>2</v>
      </c>
      <c r="H13716">
        <v>0.4</v>
      </c>
      <c r="I13716" t="s">
        <v>130</v>
      </c>
      <c r="J13716" t="s">
        <v>276</v>
      </c>
      <c r="K13716">
        <v>1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 t="s">
        <v>83</v>
      </c>
      <c r="R13716" t="s">
        <v>83</v>
      </c>
      <c r="S13716" t="s">
        <v>83</v>
      </c>
      <c r="T13716" t="str">
        <f>_xlfn.XLOOKUP(A13716,MI_Match_Analysis!$A$2:$A$8,MI_Match_Analysis!$F$2:$F$8,"Not Found")</f>
        <v>Not Found</v>
      </c>
    </row>
    <row r="13717" spans="1:20" hidden="1" x14ac:dyDescent="0.3">
      <c r="A13717">
        <v>59</v>
      </c>
      <c r="B13717" s="1">
        <v>46157</v>
      </c>
      <c r="C13717" t="s">
        <v>162</v>
      </c>
      <c r="D13717" t="s">
        <v>227</v>
      </c>
      <c r="E13717" t="s">
        <v>53</v>
      </c>
      <c r="F13717" t="s">
        <v>41</v>
      </c>
      <c r="G13717">
        <v>2</v>
      </c>
      <c r="H13717">
        <v>0.5</v>
      </c>
      <c r="I13717" t="s">
        <v>313</v>
      </c>
      <c r="J13717" t="s">
        <v>276</v>
      </c>
      <c r="K13717">
        <v>0</v>
      </c>
      <c r="L13717">
        <v>4</v>
      </c>
      <c r="M13717">
        <v>0</v>
      </c>
      <c r="N13717">
        <v>1</v>
      </c>
      <c r="O13717">
        <v>0</v>
      </c>
      <c r="P13717">
        <v>0</v>
      </c>
      <c r="Q13717" t="s">
        <v>83</v>
      </c>
      <c r="R13717" t="s">
        <v>83</v>
      </c>
      <c r="S13717" t="s">
        <v>83</v>
      </c>
      <c r="T13717" t="str">
        <f>_xlfn.XLOOKUP(A13717,MI_Match_Analysis!$A$2:$A$8,MI_Match_Analysis!$F$2:$F$8,"Not Found")</f>
        <v>Not Found</v>
      </c>
    </row>
    <row r="13718" spans="1:20" hidden="1" x14ac:dyDescent="0.3">
      <c r="A13718">
        <v>59</v>
      </c>
      <c r="B13718" s="1">
        <v>46157</v>
      </c>
      <c r="C13718" t="s">
        <v>162</v>
      </c>
      <c r="D13718" t="s">
        <v>227</v>
      </c>
      <c r="E13718" t="s">
        <v>53</v>
      </c>
      <c r="F13718" t="s">
        <v>41</v>
      </c>
      <c r="G13718">
        <v>2</v>
      </c>
      <c r="H13718">
        <v>0.6</v>
      </c>
      <c r="I13718" t="s">
        <v>313</v>
      </c>
      <c r="J13718" t="s">
        <v>276</v>
      </c>
      <c r="K13718">
        <v>0</v>
      </c>
      <c r="L13718">
        <v>1</v>
      </c>
      <c r="M13718">
        <v>0</v>
      </c>
      <c r="N13718">
        <v>1</v>
      </c>
      <c r="O13718">
        <v>0</v>
      </c>
      <c r="P13718">
        <v>0</v>
      </c>
      <c r="Q13718" t="s">
        <v>83</v>
      </c>
      <c r="R13718" t="s">
        <v>83</v>
      </c>
      <c r="S13718" t="s">
        <v>83</v>
      </c>
      <c r="T13718" t="str">
        <f>_xlfn.XLOOKUP(A13718,MI_Match_Analysis!$A$2:$A$8,MI_Match_Analysis!$F$2:$F$8,"Not Found")</f>
        <v>Not Found</v>
      </c>
    </row>
    <row r="13719" spans="1:20" hidden="1" x14ac:dyDescent="0.3">
      <c r="A13719">
        <v>59</v>
      </c>
      <c r="B13719" s="1">
        <v>46157</v>
      </c>
      <c r="C13719" t="s">
        <v>162</v>
      </c>
      <c r="D13719" t="s">
        <v>227</v>
      </c>
      <c r="E13719" t="s">
        <v>53</v>
      </c>
      <c r="F13719" t="s">
        <v>41</v>
      </c>
      <c r="G13719">
        <v>2</v>
      </c>
      <c r="H13719">
        <v>1.1000000000000001</v>
      </c>
      <c r="I13719" t="s">
        <v>313</v>
      </c>
      <c r="J13719" t="s">
        <v>332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 t="s">
        <v>83</v>
      </c>
      <c r="R13719" t="s">
        <v>83</v>
      </c>
      <c r="S13719" t="s">
        <v>83</v>
      </c>
      <c r="T13719" t="str">
        <f>_xlfn.XLOOKUP(A13719,MI_Match_Analysis!$A$2:$A$8,MI_Match_Analysis!$F$2:$F$8,"Not Found")</f>
        <v>Not Found</v>
      </c>
    </row>
    <row r="13720" spans="1:20" hidden="1" x14ac:dyDescent="0.3">
      <c r="A13720">
        <v>59</v>
      </c>
      <c r="B13720" s="1">
        <v>46157</v>
      </c>
      <c r="C13720" t="s">
        <v>162</v>
      </c>
      <c r="D13720" t="s">
        <v>227</v>
      </c>
      <c r="E13720" t="s">
        <v>53</v>
      </c>
      <c r="F13720" t="s">
        <v>41</v>
      </c>
      <c r="G13720">
        <v>2</v>
      </c>
      <c r="H13720">
        <v>1.1000000000000001</v>
      </c>
      <c r="I13720" t="s">
        <v>313</v>
      </c>
      <c r="J13720" t="s">
        <v>332</v>
      </c>
      <c r="K13720">
        <v>0</v>
      </c>
      <c r="L13720">
        <v>1</v>
      </c>
      <c r="M13720">
        <v>1</v>
      </c>
      <c r="N13720">
        <v>0</v>
      </c>
      <c r="O13720">
        <v>0</v>
      </c>
      <c r="P13720">
        <v>0</v>
      </c>
      <c r="Q13720" t="s">
        <v>83</v>
      </c>
      <c r="R13720" t="s">
        <v>83</v>
      </c>
      <c r="S13720" t="s">
        <v>83</v>
      </c>
      <c r="T13720" t="str">
        <f>_xlfn.XLOOKUP(A13720,MI_Match_Analysis!$A$2:$A$8,MI_Match_Analysis!$F$2:$F$8,"Not Found")</f>
        <v>Not Found</v>
      </c>
    </row>
    <row r="13721" spans="1:20" hidden="1" x14ac:dyDescent="0.3">
      <c r="A13721">
        <v>59</v>
      </c>
      <c r="B13721" s="1">
        <v>46157</v>
      </c>
      <c r="C13721" t="s">
        <v>162</v>
      </c>
      <c r="D13721" t="s">
        <v>227</v>
      </c>
      <c r="E13721" t="s">
        <v>53</v>
      </c>
      <c r="F13721" t="s">
        <v>41</v>
      </c>
      <c r="G13721">
        <v>2</v>
      </c>
      <c r="H13721">
        <v>1.2</v>
      </c>
      <c r="I13721" t="s">
        <v>313</v>
      </c>
      <c r="J13721" t="s">
        <v>332</v>
      </c>
      <c r="K13721">
        <v>2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 t="s">
        <v>83</v>
      </c>
      <c r="R13721" t="s">
        <v>83</v>
      </c>
      <c r="S13721" t="s">
        <v>83</v>
      </c>
      <c r="T13721" t="str">
        <f>_xlfn.XLOOKUP(A13721,MI_Match_Analysis!$A$2:$A$8,MI_Match_Analysis!$F$2:$F$8,"Not Found")</f>
        <v>Not Found</v>
      </c>
    </row>
    <row r="13722" spans="1:20" hidden="1" x14ac:dyDescent="0.3">
      <c r="A13722">
        <v>59</v>
      </c>
      <c r="B13722" s="1">
        <v>46157</v>
      </c>
      <c r="C13722" t="s">
        <v>162</v>
      </c>
      <c r="D13722" t="s">
        <v>227</v>
      </c>
      <c r="E13722" t="s">
        <v>53</v>
      </c>
      <c r="F13722" t="s">
        <v>41</v>
      </c>
      <c r="G13722">
        <v>2</v>
      </c>
      <c r="H13722">
        <v>1.3</v>
      </c>
      <c r="I13722" t="s">
        <v>313</v>
      </c>
      <c r="J13722" t="s">
        <v>332</v>
      </c>
      <c r="K13722">
        <v>0</v>
      </c>
      <c r="L13722">
        <v>1</v>
      </c>
      <c r="M13722">
        <v>0</v>
      </c>
      <c r="N13722">
        <v>0</v>
      </c>
      <c r="O13722">
        <v>1</v>
      </c>
      <c r="P13722">
        <v>0</v>
      </c>
      <c r="Q13722" t="s">
        <v>83</v>
      </c>
      <c r="R13722" t="s">
        <v>83</v>
      </c>
      <c r="S13722" t="s">
        <v>83</v>
      </c>
      <c r="T13722" t="str">
        <f>_xlfn.XLOOKUP(A13722,MI_Match_Analysis!$A$2:$A$8,MI_Match_Analysis!$F$2:$F$8,"Not Found")</f>
        <v>Not Found</v>
      </c>
    </row>
    <row r="13723" spans="1:20" hidden="1" x14ac:dyDescent="0.3">
      <c r="A13723">
        <v>59</v>
      </c>
      <c r="B13723" s="1">
        <v>46157</v>
      </c>
      <c r="C13723" t="s">
        <v>162</v>
      </c>
      <c r="D13723" t="s">
        <v>227</v>
      </c>
      <c r="E13723" t="s">
        <v>53</v>
      </c>
      <c r="F13723" t="s">
        <v>41</v>
      </c>
      <c r="G13723">
        <v>2</v>
      </c>
      <c r="H13723">
        <v>1.4</v>
      </c>
      <c r="I13723" t="s">
        <v>130</v>
      </c>
      <c r="J13723" t="s">
        <v>332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 t="s">
        <v>83</v>
      </c>
      <c r="R13723" t="s">
        <v>83</v>
      </c>
      <c r="S13723" t="s">
        <v>83</v>
      </c>
      <c r="T13723" t="str">
        <f>_xlfn.XLOOKUP(A13723,MI_Match_Analysis!$A$2:$A$8,MI_Match_Analysis!$F$2:$F$8,"Not Found")</f>
        <v>Not Found</v>
      </c>
    </row>
    <row r="13724" spans="1:20" hidden="1" x14ac:dyDescent="0.3">
      <c r="A13724">
        <v>59</v>
      </c>
      <c r="B13724" s="1">
        <v>46157</v>
      </c>
      <c r="C13724" t="s">
        <v>162</v>
      </c>
      <c r="D13724" t="s">
        <v>227</v>
      </c>
      <c r="E13724" t="s">
        <v>53</v>
      </c>
      <c r="F13724" t="s">
        <v>41</v>
      </c>
      <c r="G13724">
        <v>2</v>
      </c>
      <c r="H13724">
        <v>1.4</v>
      </c>
      <c r="I13724" t="s">
        <v>130</v>
      </c>
      <c r="J13724" t="s">
        <v>332</v>
      </c>
      <c r="K13724">
        <v>0</v>
      </c>
      <c r="L13724">
        <v>1</v>
      </c>
      <c r="M13724">
        <v>1</v>
      </c>
      <c r="N13724">
        <v>0</v>
      </c>
      <c r="O13724">
        <v>0</v>
      </c>
      <c r="P13724">
        <v>0</v>
      </c>
      <c r="Q13724" t="s">
        <v>83</v>
      </c>
      <c r="R13724" t="s">
        <v>83</v>
      </c>
      <c r="S13724" t="s">
        <v>83</v>
      </c>
      <c r="T13724" t="str">
        <f>_xlfn.XLOOKUP(A13724,MI_Match_Analysis!$A$2:$A$8,MI_Match_Analysis!$F$2:$F$8,"Not Found")</f>
        <v>Not Found</v>
      </c>
    </row>
    <row r="13725" spans="1:20" hidden="1" x14ac:dyDescent="0.3">
      <c r="A13725">
        <v>59</v>
      </c>
      <c r="B13725" s="1">
        <v>46157</v>
      </c>
      <c r="C13725" t="s">
        <v>162</v>
      </c>
      <c r="D13725" t="s">
        <v>227</v>
      </c>
      <c r="E13725" t="s">
        <v>53</v>
      </c>
      <c r="F13725" t="s">
        <v>41</v>
      </c>
      <c r="G13725">
        <v>2</v>
      </c>
      <c r="H13725">
        <v>1.5</v>
      </c>
      <c r="I13725" t="s">
        <v>130</v>
      </c>
      <c r="J13725" t="s">
        <v>332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 t="s">
        <v>83</v>
      </c>
      <c r="R13725" t="s">
        <v>83</v>
      </c>
      <c r="S13725" t="s">
        <v>83</v>
      </c>
      <c r="T13725" t="str">
        <f>_xlfn.XLOOKUP(A13725,MI_Match_Analysis!$A$2:$A$8,MI_Match_Analysis!$F$2:$F$8,"Not Found")</f>
        <v>Not Found</v>
      </c>
    </row>
    <row r="13726" spans="1:20" hidden="1" x14ac:dyDescent="0.3">
      <c r="A13726">
        <v>59</v>
      </c>
      <c r="B13726" s="1">
        <v>46157</v>
      </c>
      <c r="C13726" t="s">
        <v>162</v>
      </c>
      <c r="D13726" t="s">
        <v>227</v>
      </c>
      <c r="E13726" t="s">
        <v>53</v>
      </c>
      <c r="F13726" t="s">
        <v>41</v>
      </c>
      <c r="G13726">
        <v>2</v>
      </c>
      <c r="H13726">
        <v>1.6</v>
      </c>
      <c r="I13726" t="s">
        <v>130</v>
      </c>
      <c r="J13726" t="s">
        <v>332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 t="s">
        <v>83</v>
      </c>
      <c r="R13726" t="s">
        <v>83</v>
      </c>
      <c r="S13726" t="s">
        <v>83</v>
      </c>
      <c r="T13726" t="str">
        <f>_xlfn.XLOOKUP(A13726,MI_Match_Analysis!$A$2:$A$8,MI_Match_Analysis!$F$2:$F$8,"Not Found")</f>
        <v>Not Found</v>
      </c>
    </row>
    <row r="13727" spans="1:20" hidden="1" x14ac:dyDescent="0.3">
      <c r="A13727">
        <v>59</v>
      </c>
      <c r="B13727" s="1">
        <v>46157</v>
      </c>
      <c r="C13727" t="s">
        <v>162</v>
      </c>
      <c r="D13727" t="s">
        <v>227</v>
      </c>
      <c r="E13727" t="s">
        <v>53</v>
      </c>
      <c r="F13727" t="s">
        <v>41</v>
      </c>
      <c r="G13727">
        <v>2</v>
      </c>
      <c r="H13727">
        <v>2.1</v>
      </c>
      <c r="I13727" t="s">
        <v>313</v>
      </c>
      <c r="J13727" t="s">
        <v>208</v>
      </c>
      <c r="K13727">
        <v>4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 t="s">
        <v>83</v>
      </c>
      <c r="R13727" t="s">
        <v>83</v>
      </c>
      <c r="S13727" t="s">
        <v>83</v>
      </c>
      <c r="T13727" t="str">
        <f>_xlfn.XLOOKUP(A13727,MI_Match_Analysis!$A$2:$A$8,MI_Match_Analysis!$F$2:$F$8,"Not Found")</f>
        <v>Not Found</v>
      </c>
    </row>
    <row r="13728" spans="1:20" hidden="1" x14ac:dyDescent="0.3">
      <c r="A13728">
        <v>59</v>
      </c>
      <c r="B13728" s="1">
        <v>46157</v>
      </c>
      <c r="C13728" t="s">
        <v>162</v>
      </c>
      <c r="D13728" t="s">
        <v>227</v>
      </c>
      <c r="E13728" t="s">
        <v>53</v>
      </c>
      <c r="F13728" t="s">
        <v>41</v>
      </c>
      <c r="G13728">
        <v>2</v>
      </c>
      <c r="H13728">
        <v>2.2000000000000002</v>
      </c>
      <c r="I13728" t="s">
        <v>313</v>
      </c>
      <c r="J13728" t="s">
        <v>208</v>
      </c>
      <c r="K13728">
        <v>3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 t="s">
        <v>83</v>
      </c>
      <c r="R13728" t="s">
        <v>83</v>
      </c>
      <c r="S13728" t="s">
        <v>83</v>
      </c>
      <c r="T13728" t="str">
        <f>_xlfn.XLOOKUP(A13728,MI_Match_Analysis!$A$2:$A$8,MI_Match_Analysis!$F$2:$F$8,"Not Found")</f>
        <v>Not Found</v>
      </c>
    </row>
    <row r="13729" spans="1:20" hidden="1" x14ac:dyDescent="0.3">
      <c r="A13729">
        <v>59</v>
      </c>
      <c r="B13729" s="1">
        <v>46157</v>
      </c>
      <c r="C13729" t="s">
        <v>162</v>
      </c>
      <c r="D13729" t="s">
        <v>227</v>
      </c>
      <c r="E13729" t="s">
        <v>53</v>
      </c>
      <c r="F13729" t="s">
        <v>41</v>
      </c>
      <c r="G13729">
        <v>2</v>
      </c>
      <c r="H13729">
        <v>2.2999999999999998</v>
      </c>
      <c r="I13729" t="s">
        <v>130</v>
      </c>
      <c r="J13729" t="s">
        <v>208</v>
      </c>
      <c r="K13729">
        <v>4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 t="s">
        <v>83</v>
      </c>
      <c r="R13729" t="s">
        <v>83</v>
      </c>
      <c r="S13729" t="s">
        <v>83</v>
      </c>
      <c r="T13729" t="str">
        <f>_xlfn.XLOOKUP(A13729,MI_Match_Analysis!$A$2:$A$8,MI_Match_Analysis!$F$2:$F$8,"Not Found")</f>
        <v>Not Found</v>
      </c>
    </row>
    <row r="13730" spans="1:20" hidden="1" x14ac:dyDescent="0.3">
      <c r="A13730">
        <v>59</v>
      </c>
      <c r="B13730" s="1">
        <v>46157</v>
      </c>
      <c r="C13730" t="s">
        <v>162</v>
      </c>
      <c r="D13730" t="s">
        <v>227</v>
      </c>
      <c r="E13730" t="s">
        <v>53</v>
      </c>
      <c r="F13730" t="s">
        <v>41</v>
      </c>
      <c r="G13730">
        <v>2</v>
      </c>
      <c r="H13730">
        <v>2.4</v>
      </c>
      <c r="I13730" t="s">
        <v>130</v>
      </c>
      <c r="J13730" t="s">
        <v>208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 t="s">
        <v>83</v>
      </c>
      <c r="R13730" t="s">
        <v>83</v>
      </c>
      <c r="S13730" t="s">
        <v>83</v>
      </c>
      <c r="T13730" t="str">
        <f>_xlfn.XLOOKUP(A13730,MI_Match_Analysis!$A$2:$A$8,MI_Match_Analysis!$F$2:$F$8,"Not Found")</f>
        <v>Not Found</v>
      </c>
    </row>
    <row r="13731" spans="1:20" hidden="1" x14ac:dyDescent="0.3">
      <c r="A13731">
        <v>59</v>
      </c>
      <c r="B13731" s="1">
        <v>46157</v>
      </c>
      <c r="C13731" t="s">
        <v>162</v>
      </c>
      <c r="D13731" t="s">
        <v>227</v>
      </c>
      <c r="E13731" t="s">
        <v>53</v>
      </c>
      <c r="F13731" t="s">
        <v>41</v>
      </c>
      <c r="G13731">
        <v>2</v>
      </c>
      <c r="H13731">
        <v>2.5</v>
      </c>
      <c r="I13731" t="s">
        <v>130</v>
      </c>
      <c r="J13731" t="s">
        <v>208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 t="s">
        <v>83</v>
      </c>
      <c r="R13731" t="s">
        <v>83</v>
      </c>
      <c r="S13731" t="s">
        <v>83</v>
      </c>
      <c r="T13731" t="str">
        <f>_xlfn.XLOOKUP(A13731,MI_Match_Analysis!$A$2:$A$8,MI_Match_Analysis!$F$2:$F$8,"Not Found")</f>
        <v>Not Found</v>
      </c>
    </row>
    <row r="13732" spans="1:20" hidden="1" x14ac:dyDescent="0.3">
      <c r="A13732">
        <v>59</v>
      </c>
      <c r="B13732" s="1">
        <v>46157</v>
      </c>
      <c r="C13732" t="s">
        <v>162</v>
      </c>
      <c r="D13732" t="s">
        <v>227</v>
      </c>
      <c r="E13732" t="s">
        <v>53</v>
      </c>
      <c r="F13732" t="s">
        <v>41</v>
      </c>
      <c r="G13732">
        <v>2</v>
      </c>
      <c r="H13732">
        <v>2.6</v>
      </c>
      <c r="I13732" t="s">
        <v>130</v>
      </c>
      <c r="J13732" t="s">
        <v>208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 t="s">
        <v>83</v>
      </c>
      <c r="R13732" t="s">
        <v>83</v>
      </c>
      <c r="S13732" t="s">
        <v>83</v>
      </c>
      <c r="T13732" t="str">
        <f>_xlfn.XLOOKUP(A13732,MI_Match_Analysis!$A$2:$A$8,MI_Match_Analysis!$F$2:$F$8,"Not Found")</f>
        <v>Not Found</v>
      </c>
    </row>
    <row r="13733" spans="1:20" hidden="1" x14ac:dyDescent="0.3">
      <c r="A13733">
        <v>59</v>
      </c>
      <c r="B13733" s="1">
        <v>46157</v>
      </c>
      <c r="C13733" t="s">
        <v>162</v>
      </c>
      <c r="D13733" t="s">
        <v>227</v>
      </c>
      <c r="E13733" t="s">
        <v>53</v>
      </c>
      <c r="F13733" t="s">
        <v>41</v>
      </c>
      <c r="G13733">
        <v>2</v>
      </c>
      <c r="H13733">
        <v>3.1</v>
      </c>
      <c r="I13733" t="s">
        <v>313</v>
      </c>
      <c r="J13733" t="s">
        <v>332</v>
      </c>
      <c r="K13733">
        <v>6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 t="s">
        <v>83</v>
      </c>
      <c r="R13733" t="s">
        <v>83</v>
      </c>
      <c r="S13733" t="s">
        <v>83</v>
      </c>
      <c r="T13733" t="str">
        <f>_xlfn.XLOOKUP(A13733,MI_Match_Analysis!$A$2:$A$8,MI_Match_Analysis!$F$2:$F$8,"Not Found")</f>
        <v>Not Found</v>
      </c>
    </row>
    <row r="13734" spans="1:20" hidden="1" x14ac:dyDescent="0.3">
      <c r="A13734">
        <v>59</v>
      </c>
      <c r="B13734" s="1">
        <v>46157</v>
      </c>
      <c r="C13734" t="s">
        <v>162</v>
      </c>
      <c r="D13734" t="s">
        <v>227</v>
      </c>
      <c r="E13734" t="s">
        <v>53</v>
      </c>
      <c r="F13734" t="s">
        <v>41</v>
      </c>
      <c r="G13734">
        <v>2</v>
      </c>
      <c r="H13734">
        <v>3.2</v>
      </c>
      <c r="I13734" t="s">
        <v>313</v>
      </c>
      <c r="J13734" t="s">
        <v>332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 t="s">
        <v>83</v>
      </c>
      <c r="R13734" t="s">
        <v>83</v>
      </c>
      <c r="S13734" t="s">
        <v>83</v>
      </c>
      <c r="T13734" t="str">
        <f>_xlfn.XLOOKUP(A13734,MI_Match_Analysis!$A$2:$A$8,MI_Match_Analysis!$F$2:$F$8,"Not Found")</f>
        <v>Not Found</v>
      </c>
    </row>
    <row r="13735" spans="1:20" hidden="1" x14ac:dyDescent="0.3">
      <c r="A13735">
        <v>59</v>
      </c>
      <c r="B13735" s="1">
        <v>46157</v>
      </c>
      <c r="C13735" t="s">
        <v>162</v>
      </c>
      <c r="D13735" t="s">
        <v>227</v>
      </c>
      <c r="E13735" t="s">
        <v>53</v>
      </c>
      <c r="F13735" t="s">
        <v>41</v>
      </c>
      <c r="G13735">
        <v>2</v>
      </c>
      <c r="H13735">
        <v>3.3</v>
      </c>
      <c r="I13735" t="s">
        <v>313</v>
      </c>
      <c r="J13735" t="s">
        <v>332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 t="s">
        <v>83</v>
      </c>
      <c r="R13735" t="s">
        <v>83</v>
      </c>
      <c r="S13735" t="s">
        <v>83</v>
      </c>
      <c r="T13735" t="str">
        <f>_xlfn.XLOOKUP(A13735,MI_Match_Analysis!$A$2:$A$8,MI_Match_Analysis!$F$2:$F$8,"Not Found")</f>
        <v>Not Found</v>
      </c>
    </row>
    <row r="13736" spans="1:20" hidden="1" x14ac:dyDescent="0.3">
      <c r="A13736">
        <v>59</v>
      </c>
      <c r="B13736" s="1">
        <v>46157</v>
      </c>
      <c r="C13736" t="s">
        <v>162</v>
      </c>
      <c r="D13736" t="s">
        <v>227</v>
      </c>
      <c r="E13736" t="s">
        <v>53</v>
      </c>
      <c r="F13736" t="s">
        <v>41</v>
      </c>
      <c r="G13736">
        <v>2</v>
      </c>
      <c r="H13736">
        <v>3.4</v>
      </c>
      <c r="I13736" t="s">
        <v>313</v>
      </c>
      <c r="J13736" t="s">
        <v>332</v>
      </c>
      <c r="K13736">
        <v>1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 t="s">
        <v>83</v>
      </c>
      <c r="R13736" t="s">
        <v>83</v>
      </c>
      <c r="S13736" t="s">
        <v>83</v>
      </c>
      <c r="T13736" t="str">
        <f>_xlfn.XLOOKUP(A13736,MI_Match_Analysis!$A$2:$A$8,MI_Match_Analysis!$F$2:$F$8,"Not Found")</f>
        <v>Not Found</v>
      </c>
    </row>
    <row r="13737" spans="1:20" hidden="1" x14ac:dyDescent="0.3">
      <c r="A13737">
        <v>59</v>
      </c>
      <c r="B13737" s="1">
        <v>46157</v>
      </c>
      <c r="C13737" t="s">
        <v>162</v>
      </c>
      <c r="D13737" t="s">
        <v>227</v>
      </c>
      <c r="E13737" t="s">
        <v>53</v>
      </c>
      <c r="F13737" t="s">
        <v>41</v>
      </c>
      <c r="G13737">
        <v>2</v>
      </c>
      <c r="H13737">
        <v>3.5</v>
      </c>
      <c r="I13737" t="s">
        <v>130</v>
      </c>
      <c r="J13737" t="s">
        <v>332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 t="s">
        <v>83</v>
      </c>
      <c r="R13737" t="s">
        <v>83</v>
      </c>
      <c r="S13737" t="s">
        <v>83</v>
      </c>
      <c r="T13737" t="str">
        <f>_xlfn.XLOOKUP(A13737,MI_Match_Analysis!$A$2:$A$8,MI_Match_Analysis!$F$2:$F$8,"Not Found")</f>
        <v>Not Found</v>
      </c>
    </row>
    <row r="13738" spans="1:20" hidden="1" x14ac:dyDescent="0.3">
      <c r="A13738">
        <v>59</v>
      </c>
      <c r="B13738" s="1">
        <v>46157</v>
      </c>
      <c r="C13738" t="s">
        <v>162</v>
      </c>
      <c r="D13738" t="s">
        <v>227</v>
      </c>
      <c r="E13738" t="s">
        <v>53</v>
      </c>
      <c r="F13738" t="s">
        <v>41</v>
      </c>
      <c r="G13738">
        <v>2</v>
      </c>
      <c r="H13738">
        <v>3.6</v>
      </c>
      <c r="I13738" t="s">
        <v>130</v>
      </c>
      <c r="J13738" t="s">
        <v>332</v>
      </c>
      <c r="K13738">
        <v>1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 t="s">
        <v>83</v>
      </c>
      <c r="R13738" t="s">
        <v>83</v>
      </c>
      <c r="S13738" t="s">
        <v>83</v>
      </c>
      <c r="T13738" t="str">
        <f>_xlfn.XLOOKUP(A13738,MI_Match_Analysis!$A$2:$A$8,MI_Match_Analysis!$F$2:$F$8,"Not Found")</f>
        <v>Not Found</v>
      </c>
    </row>
    <row r="13739" spans="1:20" hidden="1" x14ac:dyDescent="0.3">
      <c r="A13739">
        <v>59</v>
      </c>
      <c r="B13739" s="1">
        <v>46157</v>
      </c>
      <c r="C13739" t="s">
        <v>162</v>
      </c>
      <c r="D13739" t="s">
        <v>227</v>
      </c>
      <c r="E13739" t="s">
        <v>53</v>
      </c>
      <c r="F13739" t="s">
        <v>41</v>
      </c>
      <c r="G13739">
        <v>2</v>
      </c>
      <c r="H13739">
        <v>4.0999999999999996</v>
      </c>
      <c r="I13739" t="s">
        <v>130</v>
      </c>
      <c r="J13739" t="s">
        <v>208</v>
      </c>
      <c r="K13739">
        <v>6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 t="s">
        <v>83</v>
      </c>
      <c r="R13739" t="s">
        <v>83</v>
      </c>
      <c r="S13739" t="s">
        <v>83</v>
      </c>
      <c r="T13739" t="str">
        <f>_xlfn.XLOOKUP(A13739,MI_Match_Analysis!$A$2:$A$8,MI_Match_Analysis!$F$2:$F$8,"Not Found")</f>
        <v>Not Found</v>
      </c>
    </row>
    <row r="13740" spans="1:20" hidden="1" x14ac:dyDescent="0.3">
      <c r="A13740">
        <v>59</v>
      </c>
      <c r="B13740" s="1">
        <v>46157</v>
      </c>
      <c r="C13740" t="s">
        <v>162</v>
      </c>
      <c r="D13740" t="s">
        <v>227</v>
      </c>
      <c r="E13740" t="s">
        <v>53</v>
      </c>
      <c r="F13740" t="s">
        <v>41</v>
      </c>
      <c r="G13740">
        <v>2</v>
      </c>
      <c r="H13740">
        <v>4.2</v>
      </c>
      <c r="I13740" t="s">
        <v>130</v>
      </c>
      <c r="J13740" t="s">
        <v>208</v>
      </c>
      <c r="K13740">
        <v>6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 t="s">
        <v>83</v>
      </c>
      <c r="R13740" t="s">
        <v>83</v>
      </c>
      <c r="S13740" t="s">
        <v>83</v>
      </c>
      <c r="T13740" t="str">
        <f>_xlfn.XLOOKUP(A13740,MI_Match_Analysis!$A$2:$A$8,MI_Match_Analysis!$F$2:$F$8,"Not Found")</f>
        <v>Not Found</v>
      </c>
    </row>
    <row r="13741" spans="1:20" hidden="1" x14ac:dyDescent="0.3">
      <c r="A13741">
        <v>59</v>
      </c>
      <c r="B13741" s="1">
        <v>46157</v>
      </c>
      <c r="C13741" t="s">
        <v>162</v>
      </c>
      <c r="D13741" t="s">
        <v>227</v>
      </c>
      <c r="E13741" t="s">
        <v>53</v>
      </c>
      <c r="F13741" t="s">
        <v>41</v>
      </c>
      <c r="G13741">
        <v>2</v>
      </c>
      <c r="H13741">
        <v>4.3</v>
      </c>
      <c r="I13741" t="s">
        <v>130</v>
      </c>
      <c r="J13741" t="s">
        <v>208</v>
      </c>
      <c r="K13741">
        <v>6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 t="s">
        <v>83</v>
      </c>
      <c r="R13741" t="s">
        <v>83</v>
      </c>
      <c r="S13741" t="s">
        <v>83</v>
      </c>
      <c r="T13741" t="str">
        <f>_xlfn.XLOOKUP(A13741,MI_Match_Analysis!$A$2:$A$8,MI_Match_Analysis!$F$2:$F$8,"Not Found")</f>
        <v>Not Found</v>
      </c>
    </row>
    <row r="13742" spans="1:20" hidden="1" x14ac:dyDescent="0.3">
      <c r="A13742">
        <v>59</v>
      </c>
      <c r="B13742" s="1">
        <v>46157</v>
      </c>
      <c r="C13742" t="s">
        <v>162</v>
      </c>
      <c r="D13742" t="s">
        <v>227</v>
      </c>
      <c r="E13742" t="s">
        <v>53</v>
      </c>
      <c r="F13742" t="s">
        <v>41</v>
      </c>
      <c r="G13742">
        <v>2</v>
      </c>
      <c r="H13742">
        <v>4.4000000000000004</v>
      </c>
      <c r="I13742" t="s">
        <v>130</v>
      </c>
      <c r="J13742" t="s">
        <v>208</v>
      </c>
      <c r="K13742">
        <v>6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 t="s">
        <v>83</v>
      </c>
      <c r="R13742" t="s">
        <v>83</v>
      </c>
      <c r="S13742" t="s">
        <v>83</v>
      </c>
      <c r="T13742" t="str">
        <f>_xlfn.XLOOKUP(A13742,MI_Match_Analysis!$A$2:$A$8,MI_Match_Analysis!$F$2:$F$8,"Not Found")</f>
        <v>Not Found</v>
      </c>
    </row>
    <row r="13743" spans="1:20" hidden="1" x14ac:dyDescent="0.3">
      <c r="A13743">
        <v>59</v>
      </c>
      <c r="B13743" s="1">
        <v>46157</v>
      </c>
      <c r="C13743" t="s">
        <v>162</v>
      </c>
      <c r="D13743" t="s">
        <v>227</v>
      </c>
      <c r="E13743" t="s">
        <v>53</v>
      </c>
      <c r="F13743" t="s">
        <v>41</v>
      </c>
      <c r="G13743">
        <v>2</v>
      </c>
      <c r="H13743">
        <v>4.5</v>
      </c>
      <c r="I13743" t="s">
        <v>130</v>
      </c>
      <c r="J13743" t="s">
        <v>208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 t="s">
        <v>83</v>
      </c>
      <c r="R13743" t="s">
        <v>83</v>
      </c>
      <c r="S13743" t="s">
        <v>83</v>
      </c>
      <c r="T13743" t="str">
        <f>_xlfn.XLOOKUP(A13743,MI_Match_Analysis!$A$2:$A$8,MI_Match_Analysis!$F$2:$F$8,"Not Found")</f>
        <v>Not Found</v>
      </c>
    </row>
    <row r="13744" spans="1:20" hidden="1" x14ac:dyDescent="0.3">
      <c r="A13744">
        <v>59</v>
      </c>
      <c r="B13744" s="1">
        <v>46157</v>
      </c>
      <c r="C13744" t="s">
        <v>162</v>
      </c>
      <c r="D13744" t="s">
        <v>227</v>
      </c>
      <c r="E13744" t="s">
        <v>53</v>
      </c>
      <c r="F13744" t="s">
        <v>41</v>
      </c>
      <c r="G13744">
        <v>2</v>
      </c>
      <c r="H13744">
        <v>4.5999999999999996</v>
      </c>
      <c r="I13744" t="s">
        <v>130</v>
      </c>
      <c r="J13744" t="s">
        <v>208</v>
      </c>
      <c r="K13744">
        <v>4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 t="s">
        <v>83</v>
      </c>
      <c r="R13744" t="s">
        <v>83</v>
      </c>
      <c r="S13744" t="s">
        <v>83</v>
      </c>
      <c r="T13744" t="str">
        <f>_xlfn.XLOOKUP(A13744,MI_Match_Analysis!$A$2:$A$8,MI_Match_Analysis!$F$2:$F$8,"Not Found")</f>
        <v>Not Found</v>
      </c>
    </row>
    <row r="13745" spans="1:20" hidden="1" x14ac:dyDescent="0.3">
      <c r="A13745">
        <v>59</v>
      </c>
      <c r="B13745" s="1">
        <v>46157</v>
      </c>
      <c r="C13745" t="s">
        <v>162</v>
      </c>
      <c r="D13745" t="s">
        <v>227</v>
      </c>
      <c r="E13745" t="s">
        <v>53</v>
      </c>
      <c r="F13745" t="s">
        <v>41</v>
      </c>
      <c r="G13745">
        <v>2</v>
      </c>
      <c r="H13745">
        <v>5.0999999999999996</v>
      </c>
      <c r="I13745" t="s">
        <v>313</v>
      </c>
      <c r="J13745" t="s">
        <v>332</v>
      </c>
      <c r="K13745">
        <v>4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 t="s">
        <v>83</v>
      </c>
      <c r="R13745" t="s">
        <v>83</v>
      </c>
      <c r="S13745" t="s">
        <v>83</v>
      </c>
      <c r="T13745" t="str">
        <f>_xlfn.XLOOKUP(A13745,MI_Match_Analysis!$A$2:$A$8,MI_Match_Analysis!$F$2:$F$8,"Not Found")</f>
        <v>Not Found</v>
      </c>
    </row>
    <row r="13746" spans="1:20" hidden="1" x14ac:dyDescent="0.3">
      <c r="A13746">
        <v>59</v>
      </c>
      <c r="B13746" s="1">
        <v>46157</v>
      </c>
      <c r="C13746" t="s">
        <v>162</v>
      </c>
      <c r="D13746" t="s">
        <v>227</v>
      </c>
      <c r="E13746" t="s">
        <v>53</v>
      </c>
      <c r="F13746" t="s">
        <v>41</v>
      </c>
      <c r="G13746">
        <v>2</v>
      </c>
      <c r="H13746">
        <v>5.2</v>
      </c>
      <c r="I13746" t="s">
        <v>313</v>
      </c>
      <c r="J13746" t="s">
        <v>332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 t="s">
        <v>83</v>
      </c>
      <c r="R13746" t="s">
        <v>83</v>
      </c>
      <c r="S13746" t="s">
        <v>83</v>
      </c>
      <c r="T13746" t="str">
        <f>_xlfn.XLOOKUP(A13746,MI_Match_Analysis!$A$2:$A$8,MI_Match_Analysis!$F$2:$F$8,"Not Found")</f>
        <v>Not Found</v>
      </c>
    </row>
    <row r="13747" spans="1:20" hidden="1" x14ac:dyDescent="0.3">
      <c r="A13747">
        <v>59</v>
      </c>
      <c r="B13747" s="1">
        <v>46157</v>
      </c>
      <c r="C13747" t="s">
        <v>162</v>
      </c>
      <c r="D13747" t="s">
        <v>227</v>
      </c>
      <c r="E13747" t="s">
        <v>53</v>
      </c>
      <c r="F13747" t="s">
        <v>41</v>
      </c>
      <c r="G13747">
        <v>2</v>
      </c>
      <c r="H13747">
        <v>5.3</v>
      </c>
      <c r="I13747" t="s">
        <v>313</v>
      </c>
      <c r="J13747" t="s">
        <v>332</v>
      </c>
      <c r="K13747">
        <v>1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 t="s">
        <v>83</v>
      </c>
      <c r="R13747" t="s">
        <v>83</v>
      </c>
      <c r="S13747" t="s">
        <v>83</v>
      </c>
      <c r="T13747" t="str">
        <f>_xlfn.XLOOKUP(A13747,MI_Match_Analysis!$A$2:$A$8,MI_Match_Analysis!$F$2:$F$8,"Not Found")</f>
        <v>Not Found</v>
      </c>
    </row>
    <row r="13748" spans="1:20" hidden="1" x14ac:dyDescent="0.3">
      <c r="A13748">
        <v>59</v>
      </c>
      <c r="B13748" s="1">
        <v>46157</v>
      </c>
      <c r="C13748" t="s">
        <v>162</v>
      </c>
      <c r="D13748" t="s">
        <v>227</v>
      </c>
      <c r="E13748" t="s">
        <v>53</v>
      </c>
      <c r="F13748" t="s">
        <v>41</v>
      </c>
      <c r="G13748">
        <v>2</v>
      </c>
      <c r="H13748">
        <v>5.4</v>
      </c>
      <c r="I13748" t="s">
        <v>130</v>
      </c>
      <c r="J13748" t="s">
        <v>332</v>
      </c>
      <c r="K13748">
        <v>4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 t="s">
        <v>83</v>
      </c>
      <c r="R13748" t="s">
        <v>83</v>
      </c>
      <c r="S13748" t="s">
        <v>83</v>
      </c>
      <c r="T13748" t="str">
        <f>_xlfn.XLOOKUP(A13748,MI_Match_Analysis!$A$2:$A$8,MI_Match_Analysis!$F$2:$F$8,"Not Found")</f>
        <v>Not Found</v>
      </c>
    </row>
    <row r="13749" spans="1:20" hidden="1" x14ac:dyDescent="0.3">
      <c r="A13749">
        <v>59</v>
      </c>
      <c r="B13749" s="1">
        <v>46157</v>
      </c>
      <c r="C13749" t="s">
        <v>162</v>
      </c>
      <c r="D13749" t="s">
        <v>227</v>
      </c>
      <c r="E13749" t="s">
        <v>53</v>
      </c>
      <c r="F13749" t="s">
        <v>41</v>
      </c>
      <c r="G13749">
        <v>2</v>
      </c>
      <c r="H13749">
        <v>5.5</v>
      </c>
      <c r="I13749" t="s">
        <v>130</v>
      </c>
      <c r="J13749" t="s">
        <v>332</v>
      </c>
      <c r="K13749">
        <v>4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 t="s">
        <v>83</v>
      </c>
      <c r="R13749" t="s">
        <v>83</v>
      </c>
      <c r="S13749" t="s">
        <v>83</v>
      </c>
      <c r="T13749" t="str">
        <f>_xlfn.XLOOKUP(A13749,MI_Match_Analysis!$A$2:$A$8,MI_Match_Analysis!$F$2:$F$8,"Not Found")</f>
        <v>Not Found</v>
      </c>
    </row>
    <row r="13750" spans="1:20" hidden="1" x14ac:dyDescent="0.3">
      <c r="A13750">
        <v>59</v>
      </c>
      <c r="B13750" s="1">
        <v>46157</v>
      </c>
      <c r="C13750" t="s">
        <v>162</v>
      </c>
      <c r="D13750" t="s">
        <v>227</v>
      </c>
      <c r="E13750" t="s">
        <v>53</v>
      </c>
      <c r="F13750" t="s">
        <v>41</v>
      </c>
      <c r="G13750">
        <v>2</v>
      </c>
      <c r="H13750">
        <v>5.6</v>
      </c>
      <c r="I13750" t="s">
        <v>130</v>
      </c>
      <c r="J13750" t="s">
        <v>332</v>
      </c>
      <c r="K13750">
        <v>6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 t="s">
        <v>83</v>
      </c>
      <c r="R13750" t="s">
        <v>83</v>
      </c>
      <c r="S13750" t="s">
        <v>83</v>
      </c>
      <c r="T13750" t="str">
        <f>_xlfn.XLOOKUP(A13750,MI_Match_Analysis!$A$2:$A$8,MI_Match_Analysis!$F$2:$F$8,"Not Found")</f>
        <v>Not Found</v>
      </c>
    </row>
    <row r="13751" spans="1:20" hidden="1" x14ac:dyDescent="0.3">
      <c r="A13751">
        <v>59</v>
      </c>
      <c r="B13751" s="1">
        <v>46157</v>
      </c>
      <c r="C13751" t="s">
        <v>162</v>
      </c>
      <c r="D13751" t="s">
        <v>227</v>
      </c>
      <c r="E13751" t="s">
        <v>53</v>
      </c>
      <c r="F13751" t="s">
        <v>41</v>
      </c>
      <c r="G13751">
        <v>2</v>
      </c>
      <c r="H13751">
        <v>6.1</v>
      </c>
      <c r="I13751" t="s">
        <v>313</v>
      </c>
      <c r="J13751" t="s">
        <v>109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 t="s">
        <v>83</v>
      </c>
      <c r="R13751" t="s">
        <v>83</v>
      </c>
      <c r="S13751" t="s">
        <v>83</v>
      </c>
      <c r="T13751" t="str">
        <f>_xlfn.XLOOKUP(A13751,MI_Match_Analysis!$A$2:$A$8,MI_Match_Analysis!$F$2:$F$8,"Not Found")</f>
        <v>Not Found</v>
      </c>
    </row>
    <row r="13752" spans="1:20" hidden="1" x14ac:dyDescent="0.3">
      <c r="A13752">
        <v>59</v>
      </c>
      <c r="B13752" s="1">
        <v>46157</v>
      </c>
      <c r="C13752" t="s">
        <v>162</v>
      </c>
      <c r="D13752" t="s">
        <v>227</v>
      </c>
      <c r="E13752" t="s">
        <v>53</v>
      </c>
      <c r="F13752" t="s">
        <v>41</v>
      </c>
      <c r="G13752">
        <v>2</v>
      </c>
      <c r="H13752">
        <v>6.2</v>
      </c>
      <c r="I13752" t="s">
        <v>313</v>
      </c>
      <c r="J13752" t="s">
        <v>109</v>
      </c>
      <c r="K13752">
        <v>1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 t="s">
        <v>83</v>
      </c>
      <c r="R13752" t="s">
        <v>83</v>
      </c>
      <c r="S13752" t="s">
        <v>83</v>
      </c>
      <c r="T13752" t="str">
        <f>_xlfn.XLOOKUP(A13752,MI_Match_Analysis!$A$2:$A$8,MI_Match_Analysis!$F$2:$F$8,"Not Found")</f>
        <v>Not Found</v>
      </c>
    </row>
    <row r="13753" spans="1:20" hidden="1" x14ac:dyDescent="0.3">
      <c r="A13753">
        <v>59</v>
      </c>
      <c r="B13753" s="1">
        <v>46157</v>
      </c>
      <c r="C13753" t="s">
        <v>162</v>
      </c>
      <c r="D13753" t="s">
        <v>227</v>
      </c>
      <c r="E13753" t="s">
        <v>53</v>
      </c>
      <c r="F13753" t="s">
        <v>41</v>
      </c>
      <c r="G13753">
        <v>2</v>
      </c>
      <c r="H13753">
        <v>6.3</v>
      </c>
      <c r="I13753" t="s">
        <v>130</v>
      </c>
      <c r="J13753" t="s">
        <v>109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 t="s">
        <v>83</v>
      </c>
      <c r="R13753" t="s">
        <v>83</v>
      </c>
      <c r="S13753" t="s">
        <v>83</v>
      </c>
      <c r="T13753" t="str">
        <f>_xlfn.XLOOKUP(A13753,MI_Match_Analysis!$A$2:$A$8,MI_Match_Analysis!$F$2:$F$8,"Not Found")</f>
        <v>Not Found</v>
      </c>
    </row>
    <row r="13754" spans="1:20" hidden="1" x14ac:dyDescent="0.3">
      <c r="A13754">
        <v>59</v>
      </c>
      <c r="B13754" s="1">
        <v>46157</v>
      </c>
      <c r="C13754" t="s">
        <v>162</v>
      </c>
      <c r="D13754" t="s">
        <v>227</v>
      </c>
      <c r="E13754" t="s">
        <v>53</v>
      </c>
      <c r="F13754" t="s">
        <v>41</v>
      </c>
      <c r="G13754">
        <v>2</v>
      </c>
      <c r="H13754">
        <v>6.4</v>
      </c>
      <c r="I13754" t="s">
        <v>130</v>
      </c>
      <c r="J13754" t="s">
        <v>109</v>
      </c>
      <c r="K13754">
        <v>6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 t="s">
        <v>83</v>
      </c>
      <c r="R13754" t="s">
        <v>83</v>
      </c>
      <c r="S13754" t="s">
        <v>83</v>
      </c>
      <c r="T13754" t="str">
        <f>_xlfn.XLOOKUP(A13754,MI_Match_Analysis!$A$2:$A$8,MI_Match_Analysis!$F$2:$F$8,"Not Found")</f>
        <v>Not Found</v>
      </c>
    </row>
    <row r="13755" spans="1:20" hidden="1" x14ac:dyDescent="0.3">
      <c r="A13755">
        <v>59</v>
      </c>
      <c r="B13755" s="1">
        <v>46157</v>
      </c>
      <c r="C13755" t="s">
        <v>162</v>
      </c>
      <c r="D13755" t="s">
        <v>227</v>
      </c>
      <c r="E13755" t="s">
        <v>53</v>
      </c>
      <c r="F13755" t="s">
        <v>41</v>
      </c>
      <c r="G13755">
        <v>2</v>
      </c>
      <c r="H13755">
        <v>6.5</v>
      </c>
      <c r="I13755" t="s">
        <v>130</v>
      </c>
      <c r="J13755" t="s">
        <v>109</v>
      </c>
      <c r="K13755">
        <v>1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 t="s">
        <v>83</v>
      </c>
      <c r="R13755" t="s">
        <v>83</v>
      </c>
      <c r="S13755" t="s">
        <v>83</v>
      </c>
      <c r="T13755" t="str">
        <f>_xlfn.XLOOKUP(A13755,MI_Match_Analysis!$A$2:$A$8,MI_Match_Analysis!$F$2:$F$8,"Not Found")</f>
        <v>Not Found</v>
      </c>
    </row>
    <row r="13756" spans="1:20" hidden="1" x14ac:dyDescent="0.3">
      <c r="A13756">
        <v>59</v>
      </c>
      <c r="B13756" s="1">
        <v>46157</v>
      </c>
      <c r="C13756" t="s">
        <v>162</v>
      </c>
      <c r="D13756" t="s">
        <v>227</v>
      </c>
      <c r="E13756" t="s">
        <v>53</v>
      </c>
      <c r="F13756" t="s">
        <v>41</v>
      </c>
      <c r="G13756">
        <v>2</v>
      </c>
      <c r="H13756">
        <v>6.6</v>
      </c>
      <c r="I13756" t="s">
        <v>313</v>
      </c>
      <c r="J13756" t="s">
        <v>109</v>
      </c>
      <c r="K13756">
        <v>1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 t="s">
        <v>83</v>
      </c>
      <c r="R13756" t="s">
        <v>83</v>
      </c>
      <c r="S13756" t="s">
        <v>83</v>
      </c>
      <c r="T13756" t="str">
        <f>_xlfn.XLOOKUP(A13756,MI_Match_Analysis!$A$2:$A$8,MI_Match_Analysis!$F$2:$F$8,"Not Found")</f>
        <v>Not Found</v>
      </c>
    </row>
    <row r="13757" spans="1:20" hidden="1" x14ac:dyDescent="0.3">
      <c r="A13757">
        <v>59</v>
      </c>
      <c r="B13757" s="1">
        <v>46157</v>
      </c>
      <c r="C13757" t="s">
        <v>162</v>
      </c>
      <c r="D13757" t="s">
        <v>227</v>
      </c>
      <c r="E13757" t="s">
        <v>53</v>
      </c>
      <c r="F13757" t="s">
        <v>41</v>
      </c>
      <c r="G13757">
        <v>2</v>
      </c>
      <c r="H13757">
        <v>7.1</v>
      </c>
      <c r="I13757" t="s">
        <v>313</v>
      </c>
      <c r="J13757" t="s">
        <v>265</v>
      </c>
      <c r="K13757">
        <v>1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 t="s">
        <v>83</v>
      </c>
      <c r="R13757" t="s">
        <v>83</v>
      </c>
      <c r="S13757" t="s">
        <v>83</v>
      </c>
      <c r="T13757" t="str">
        <f>_xlfn.XLOOKUP(A13757,MI_Match_Analysis!$A$2:$A$8,MI_Match_Analysis!$F$2:$F$8,"Not Found")</f>
        <v>Not Found</v>
      </c>
    </row>
    <row r="13758" spans="1:20" hidden="1" x14ac:dyDescent="0.3">
      <c r="A13758">
        <v>59</v>
      </c>
      <c r="B13758" s="1">
        <v>46157</v>
      </c>
      <c r="C13758" t="s">
        <v>162</v>
      </c>
      <c r="D13758" t="s">
        <v>227</v>
      </c>
      <c r="E13758" t="s">
        <v>53</v>
      </c>
      <c r="F13758" t="s">
        <v>41</v>
      </c>
      <c r="G13758">
        <v>2</v>
      </c>
      <c r="H13758">
        <v>7.2</v>
      </c>
      <c r="I13758" t="s">
        <v>130</v>
      </c>
      <c r="J13758" t="s">
        <v>265</v>
      </c>
      <c r="K13758">
        <v>4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 t="s">
        <v>83</v>
      </c>
      <c r="R13758" t="s">
        <v>83</v>
      </c>
      <c r="S13758" t="s">
        <v>83</v>
      </c>
      <c r="T13758" t="str">
        <f>_xlfn.XLOOKUP(A13758,MI_Match_Analysis!$A$2:$A$8,MI_Match_Analysis!$F$2:$F$8,"Not Found")</f>
        <v>Not Found</v>
      </c>
    </row>
    <row r="13759" spans="1:20" hidden="1" x14ac:dyDescent="0.3">
      <c r="A13759">
        <v>59</v>
      </c>
      <c r="B13759" s="1">
        <v>46157</v>
      </c>
      <c r="C13759" t="s">
        <v>162</v>
      </c>
      <c r="D13759" t="s">
        <v>227</v>
      </c>
      <c r="E13759" t="s">
        <v>53</v>
      </c>
      <c r="F13759" t="s">
        <v>41</v>
      </c>
      <c r="G13759">
        <v>2</v>
      </c>
      <c r="H13759">
        <v>7.3</v>
      </c>
      <c r="I13759" t="s">
        <v>130</v>
      </c>
      <c r="J13759" t="s">
        <v>265</v>
      </c>
      <c r="K13759">
        <v>1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 t="s">
        <v>83</v>
      </c>
      <c r="R13759" t="s">
        <v>83</v>
      </c>
      <c r="S13759" t="s">
        <v>83</v>
      </c>
      <c r="T13759" t="str">
        <f>_xlfn.XLOOKUP(A13759,MI_Match_Analysis!$A$2:$A$8,MI_Match_Analysis!$F$2:$F$8,"Not Found")</f>
        <v>Not Found</v>
      </c>
    </row>
    <row r="13760" spans="1:20" hidden="1" x14ac:dyDescent="0.3">
      <c r="A13760">
        <v>59</v>
      </c>
      <c r="B13760" s="1">
        <v>46157</v>
      </c>
      <c r="C13760" t="s">
        <v>162</v>
      </c>
      <c r="D13760" t="s">
        <v>227</v>
      </c>
      <c r="E13760" t="s">
        <v>53</v>
      </c>
      <c r="F13760" t="s">
        <v>41</v>
      </c>
      <c r="G13760">
        <v>2</v>
      </c>
      <c r="H13760">
        <v>7.4</v>
      </c>
      <c r="I13760" t="s">
        <v>313</v>
      </c>
      <c r="J13760" t="s">
        <v>265</v>
      </c>
      <c r="K13760">
        <v>1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 t="s">
        <v>83</v>
      </c>
      <c r="R13760" t="s">
        <v>83</v>
      </c>
      <c r="S13760" t="s">
        <v>83</v>
      </c>
      <c r="T13760" t="str">
        <f>_xlfn.XLOOKUP(A13760,MI_Match_Analysis!$A$2:$A$8,MI_Match_Analysis!$F$2:$F$8,"Not Found")</f>
        <v>Not Found</v>
      </c>
    </row>
    <row r="13761" spans="1:20" hidden="1" x14ac:dyDescent="0.3">
      <c r="A13761">
        <v>59</v>
      </c>
      <c r="B13761" s="1">
        <v>46157</v>
      </c>
      <c r="C13761" t="s">
        <v>162</v>
      </c>
      <c r="D13761" t="s">
        <v>227</v>
      </c>
      <c r="E13761" t="s">
        <v>53</v>
      </c>
      <c r="F13761" t="s">
        <v>41</v>
      </c>
      <c r="G13761">
        <v>2</v>
      </c>
      <c r="H13761">
        <v>7.5</v>
      </c>
      <c r="I13761" t="s">
        <v>130</v>
      </c>
      <c r="J13761" t="s">
        <v>265</v>
      </c>
      <c r="K13761">
        <v>6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 t="s">
        <v>83</v>
      </c>
      <c r="R13761" t="s">
        <v>83</v>
      </c>
      <c r="S13761" t="s">
        <v>83</v>
      </c>
      <c r="T13761" t="str">
        <f>_xlfn.XLOOKUP(A13761,MI_Match_Analysis!$A$2:$A$8,MI_Match_Analysis!$F$2:$F$8,"Not Found")</f>
        <v>Not Found</v>
      </c>
    </row>
    <row r="13762" spans="1:20" hidden="1" x14ac:dyDescent="0.3">
      <c r="A13762">
        <v>59</v>
      </c>
      <c r="B13762" s="1">
        <v>46157</v>
      </c>
      <c r="C13762" t="s">
        <v>162</v>
      </c>
      <c r="D13762" t="s">
        <v>227</v>
      </c>
      <c r="E13762" t="s">
        <v>53</v>
      </c>
      <c r="F13762" t="s">
        <v>41</v>
      </c>
      <c r="G13762">
        <v>2</v>
      </c>
      <c r="H13762">
        <v>7.6</v>
      </c>
      <c r="I13762" t="s">
        <v>130</v>
      </c>
      <c r="J13762" t="s">
        <v>265</v>
      </c>
      <c r="K13762">
        <v>1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 t="s">
        <v>83</v>
      </c>
      <c r="R13762" t="s">
        <v>83</v>
      </c>
      <c r="S13762" t="s">
        <v>83</v>
      </c>
      <c r="T13762" t="str">
        <f>_xlfn.XLOOKUP(A13762,MI_Match_Analysis!$A$2:$A$8,MI_Match_Analysis!$F$2:$F$8,"Not Found")</f>
        <v>Not Found</v>
      </c>
    </row>
    <row r="13763" spans="1:20" hidden="1" x14ac:dyDescent="0.3">
      <c r="A13763">
        <v>59</v>
      </c>
      <c r="B13763" s="1">
        <v>46157</v>
      </c>
      <c r="C13763" t="s">
        <v>162</v>
      </c>
      <c r="D13763" t="s">
        <v>227</v>
      </c>
      <c r="E13763" t="s">
        <v>53</v>
      </c>
      <c r="F13763" t="s">
        <v>41</v>
      </c>
      <c r="G13763">
        <v>2</v>
      </c>
      <c r="H13763">
        <v>8.1</v>
      </c>
      <c r="I13763" t="s">
        <v>130</v>
      </c>
      <c r="J13763" t="s">
        <v>109</v>
      </c>
      <c r="K13763">
        <v>1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 t="s">
        <v>83</v>
      </c>
      <c r="R13763" t="s">
        <v>83</v>
      </c>
      <c r="S13763" t="s">
        <v>83</v>
      </c>
      <c r="T13763" t="str">
        <f>_xlfn.XLOOKUP(A13763,MI_Match_Analysis!$A$2:$A$8,MI_Match_Analysis!$F$2:$F$8,"Not Found")</f>
        <v>Not Found</v>
      </c>
    </row>
    <row r="13764" spans="1:20" hidden="1" x14ac:dyDescent="0.3">
      <c r="A13764">
        <v>59</v>
      </c>
      <c r="B13764" s="1">
        <v>46157</v>
      </c>
      <c r="C13764" t="s">
        <v>162</v>
      </c>
      <c r="D13764" t="s">
        <v>227</v>
      </c>
      <c r="E13764" t="s">
        <v>53</v>
      </c>
      <c r="F13764" t="s">
        <v>41</v>
      </c>
      <c r="G13764">
        <v>2</v>
      </c>
      <c r="H13764">
        <v>8.1999999999999993</v>
      </c>
      <c r="I13764" t="s">
        <v>313</v>
      </c>
      <c r="J13764" t="s">
        <v>109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 t="s">
        <v>83</v>
      </c>
      <c r="R13764" t="s">
        <v>83</v>
      </c>
      <c r="S13764" t="s">
        <v>83</v>
      </c>
      <c r="T13764" t="str">
        <f>_xlfn.XLOOKUP(A13764,MI_Match_Analysis!$A$2:$A$8,MI_Match_Analysis!$F$2:$F$8,"Not Found")</f>
        <v>Not Found</v>
      </c>
    </row>
    <row r="13765" spans="1:20" hidden="1" x14ac:dyDescent="0.3">
      <c r="A13765">
        <v>59</v>
      </c>
      <c r="B13765" s="1">
        <v>46157</v>
      </c>
      <c r="C13765" t="s">
        <v>162</v>
      </c>
      <c r="D13765" t="s">
        <v>227</v>
      </c>
      <c r="E13765" t="s">
        <v>53</v>
      </c>
      <c r="F13765" t="s">
        <v>41</v>
      </c>
      <c r="G13765">
        <v>2</v>
      </c>
      <c r="H13765">
        <v>8.3000000000000007</v>
      </c>
      <c r="I13765" t="s">
        <v>313</v>
      </c>
      <c r="J13765" t="s">
        <v>109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 t="s">
        <v>83</v>
      </c>
      <c r="R13765" t="s">
        <v>83</v>
      </c>
      <c r="S13765" t="s">
        <v>83</v>
      </c>
      <c r="T13765" t="str">
        <f>_xlfn.XLOOKUP(A13765,MI_Match_Analysis!$A$2:$A$8,MI_Match_Analysis!$F$2:$F$8,"Not Found")</f>
        <v>Not Found</v>
      </c>
    </row>
    <row r="13766" spans="1:20" hidden="1" x14ac:dyDescent="0.3">
      <c r="A13766">
        <v>59</v>
      </c>
      <c r="B13766" s="1">
        <v>46157</v>
      </c>
      <c r="C13766" t="s">
        <v>162</v>
      </c>
      <c r="D13766" t="s">
        <v>227</v>
      </c>
      <c r="E13766" t="s">
        <v>53</v>
      </c>
      <c r="F13766" t="s">
        <v>41</v>
      </c>
      <c r="G13766">
        <v>2</v>
      </c>
      <c r="H13766">
        <v>8.4</v>
      </c>
      <c r="I13766" t="s">
        <v>130</v>
      </c>
      <c r="J13766" t="s">
        <v>109</v>
      </c>
      <c r="K13766">
        <v>1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 t="s">
        <v>83</v>
      </c>
      <c r="R13766" t="s">
        <v>83</v>
      </c>
      <c r="S13766" t="s">
        <v>83</v>
      </c>
      <c r="T13766" t="str">
        <f>_xlfn.XLOOKUP(A13766,MI_Match_Analysis!$A$2:$A$8,MI_Match_Analysis!$F$2:$F$8,"Not Found")</f>
        <v>Not Found</v>
      </c>
    </row>
    <row r="13767" spans="1:20" hidden="1" x14ac:dyDescent="0.3">
      <c r="A13767">
        <v>59</v>
      </c>
      <c r="B13767" s="1">
        <v>46157</v>
      </c>
      <c r="C13767" t="s">
        <v>162</v>
      </c>
      <c r="D13767" t="s">
        <v>227</v>
      </c>
      <c r="E13767" t="s">
        <v>53</v>
      </c>
      <c r="F13767" t="s">
        <v>41</v>
      </c>
      <c r="G13767">
        <v>2</v>
      </c>
      <c r="H13767">
        <v>8.5</v>
      </c>
      <c r="I13767" t="s">
        <v>313</v>
      </c>
      <c r="J13767" t="s">
        <v>109</v>
      </c>
      <c r="K13767">
        <v>1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 t="s">
        <v>83</v>
      </c>
      <c r="R13767" t="s">
        <v>83</v>
      </c>
      <c r="S13767" t="s">
        <v>83</v>
      </c>
      <c r="T13767" t="str">
        <f>_xlfn.XLOOKUP(A13767,MI_Match_Analysis!$A$2:$A$8,MI_Match_Analysis!$F$2:$F$8,"Not Found")</f>
        <v>Not Found</v>
      </c>
    </row>
    <row r="13768" spans="1:20" hidden="1" x14ac:dyDescent="0.3">
      <c r="A13768">
        <v>59</v>
      </c>
      <c r="B13768" s="1">
        <v>46157</v>
      </c>
      <c r="C13768" t="s">
        <v>162</v>
      </c>
      <c r="D13768" t="s">
        <v>227</v>
      </c>
      <c r="E13768" t="s">
        <v>53</v>
      </c>
      <c r="F13768" t="s">
        <v>41</v>
      </c>
      <c r="G13768">
        <v>2</v>
      </c>
      <c r="H13768">
        <v>8.6</v>
      </c>
      <c r="I13768" t="s">
        <v>130</v>
      </c>
      <c r="J13768" t="s">
        <v>109</v>
      </c>
      <c r="K13768">
        <v>1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 t="s">
        <v>83</v>
      </c>
      <c r="R13768" t="s">
        <v>83</v>
      </c>
      <c r="S13768" t="s">
        <v>83</v>
      </c>
      <c r="T13768" t="str">
        <f>_xlfn.XLOOKUP(A13768,MI_Match_Analysis!$A$2:$A$8,MI_Match_Analysis!$F$2:$F$8,"Not Found")</f>
        <v>Not Found</v>
      </c>
    </row>
    <row r="13769" spans="1:20" hidden="1" x14ac:dyDescent="0.3">
      <c r="A13769">
        <v>59</v>
      </c>
      <c r="B13769" s="1">
        <v>46157</v>
      </c>
      <c r="C13769" t="s">
        <v>162</v>
      </c>
      <c r="D13769" t="s">
        <v>227</v>
      </c>
      <c r="E13769" t="s">
        <v>53</v>
      </c>
      <c r="F13769" t="s">
        <v>41</v>
      </c>
      <c r="G13769">
        <v>2</v>
      </c>
      <c r="H13769">
        <v>9.1</v>
      </c>
      <c r="I13769" t="s">
        <v>130</v>
      </c>
      <c r="J13769" t="s">
        <v>265</v>
      </c>
      <c r="K13769">
        <v>1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 t="s">
        <v>83</v>
      </c>
      <c r="R13769" t="s">
        <v>83</v>
      </c>
      <c r="S13769" t="s">
        <v>83</v>
      </c>
      <c r="T13769" t="str">
        <f>_xlfn.XLOOKUP(A13769,MI_Match_Analysis!$A$2:$A$8,MI_Match_Analysis!$F$2:$F$8,"Not Found")</f>
        <v>Not Found</v>
      </c>
    </row>
    <row r="13770" spans="1:20" hidden="1" x14ac:dyDescent="0.3">
      <c r="A13770">
        <v>59</v>
      </c>
      <c r="B13770" s="1">
        <v>46157</v>
      </c>
      <c r="C13770" t="s">
        <v>162</v>
      </c>
      <c r="D13770" t="s">
        <v>227</v>
      </c>
      <c r="E13770" t="s">
        <v>53</v>
      </c>
      <c r="F13770" t="s">
        <v>41</v>
      </c>
      <c r="G13770">
        <v>2</v>
      </c>
      <c r="H13770">
        <v>9.1999999999999993</v>
      </c>
      <c r="I13770" t="s">
        <v>313</v>
      </c>
      <c r="J13770" t="s">
        <v>265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 t="s">
        <v>83</v>
      </c>
      <c r="R13770" t="s">
        <v>83</v>
      </c>
      <c r="S13770" t="s">
        <v>83</v>
      </c>
      <c r="T13770" t="str">
        <f>_xlfn.XLOOKUP(A13770,MI_Match_Analysis!$A$2:$A$8,MI_Match_Analysis!$F$2:$F$8,"Not Found")</f>
        <v>Not Found</v>
      </c>
    </row>
    <row r="13771" spans="1:20" hidden="1" x14ac:dyDescent="0.3">
      <c r="A13771">
        <v>59</v>
      </c>
      <c r="B13771" s="1">
        <v>46157</v>
      </c>
      <c r="C13771" t="s">
        <v>162</v>
      </c>
      <c r="D13771" t="s">
        <v>227</v>
      </c>
      <c r="E13771" t="s">
        <v>53</v>
      </c>
      <c r="F13771" t="s">
        <v>41</v>
      </c>
      <c r="G13771">
        <v>2</v>
      </c>
      <c r="H13771">
        <v>9.3000000000000007</v>
      </c>
      <c r="I13771" t="s">
        <v>313</v>
      </c>
      <c r="J13771" t="s">
        <v>265</v>
      </c>
      <c r="K13771">
        <v>4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 t="s">
        <v>83</v>
      </c>
      <c r="R13771" t="s">
        <v>83</v>
      </c>
      <c r="S13771" t="s">
        <v>83</v>
      </c>
      <c r="T13771" t="str">
        <f>_xlfn.XLOOKUP(A13771,MI_Match_Analysis!$A$2:$A$8,MI_Match_Analysis!$F$2:$F$8,"Not Found")</f>
        <v>Not Found</v>
      </c>
    </row>
    <row r="13772" spans="1:20" hidden="1" x14ac:dyDescent="0.3">
      <c r="A13772">
        <v>59</v>
      </c>
      <c r="B13772" s="1">
        <v>46157</v>
      </c>
      <c r="C13772" t="s">
        <v>162</v>
      </c>
      <c r="D13772" t="s">
        <v>227</v>
      </c>
      <c r="E13772" t="s">
        <v>53</v>
      </c>
      <c r="F13772" t="s">
        <v>41</v>
      </c>
      <c r="G13772">
        <v>2</v>
      </c>
      <c r="H13772">
        <v>9.4</v>
      </c>
      <c r="I13772" t="s">
        <v>313</v>
      </c>
      <c r="J13772" t="s">
        <v>265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 t="s">
        <v>83</v>
      </c>
      <c r="R13772" t="s">
        <v>83</v>
      </c>
      <c r="S13772" t="s">
        <v>83</v>
      </c>
      <c r="T13772" t="str">
        <f>_xlfn.XLOOKUP(A13772,MI_Match_Analysis!$A$2:$A$8,MI_Match_Analysis!$F$2:$F$8,"Not Found")</f>
        <v>Not Found</v>
      </c>
    </row>
    <row r="13773" spans="1:20" hidden="1" x14ac:dyDescent="0.3">
      <c r="A13773">
        <v>59</v>
      </c>
      <c r="B13773" s="1">
        <v>46157</v>
      </c>
      <c r="C13773" t="s">
        <v>162</v>
      </c>
      <c r="D13773" t="s">
        <v>227</v>
      </c>
      <c r="E13773" t="s">
        <v>53</v>
      </c>
      <c r="F13773" t="s">
        <v>41</v>
      </c>
      <c r="G13773">
        <v>2</v>
      </c>
      <c r="H13773">
        <v>9.5</v>
      </c>
      <c r="I13773" t="s">
        <v>313</v>
      </c>
      <c r="J13773" t="s">
        <v>265</v>
      </c>
      <c r="K13773">
        <v>1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 t="s">
        <v>83</v>
      </c>
      <c r="R13773" t="s">
        <v>83</v>
      </c>
      <c r="S13773" t="s">
        <v>83</v>
      </c>
      <c r="T13773" t="str">
        <f>_xlfn.XLOOKUP(A13773,MI_Match_Analysis!$A$2:$A$8,MI_Match_Analysis!$F$2:$F$8,"Not Found")</f>
        <v>Not Found</v>
      </c>
    </row>
    <row r="13774" spans="1:20" hidden="1" x14ac:dyDescent="0.3">
      <c r="A13774">
        <v>59</v>
      </c>
      <c r="B13774" s="1">
        <v>46157</v>
      </c>
      <c r="C13774" t="s">
        <v>162</v>
      </c>
      <c r="D13774" t="s">
        <v>227</v>
      </c>
      <c r="E13774" t="s">
        <v>53</v>
      </c>
      <c r="F13774" t="s">
        <v>41</v>
      </c>
      <c r="G13774">
        <v>2</v>
      </c>
      <c r="H13774">
        <v>9.6</v>
      </c>
      <c r="I13774" t="s">
        <v>130</v>
      </c>
      <c r="J13774" t="s">
        <v>265</v>
      </c>
      <c r="K13774">
        <v>4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 t="s">
        <v>83</v>
      </c>
      <c r="R13774" t="s">
        <v>83</v>
      </c>
      <c r="S13774" t="s">
        <v>83</v>
      </c>
      <c r="T13774" t="str">
        <f>_xlfn.XLOOKUP(A13774,MI_Match_Analysis!$A$2:$A$8,MI_Match_Analysis!$F$2:$F$8,"Not Found")</f>
        <v>Not Found</v>
      </c>
    </row>
    <row r="13775" spans="1:20" hidden="1" x14ac:dyDescent="0.3">
      <c r="A13775">
        <v>59</v>
      </c>
      <c r="B13775" s="1">
        <v>46157</v>
      </c>
      <c r="C13775" t="s">
        <v>162</v>
      </c>
      <c r="D13775" t="s">
        <v>227</v>
      </c>
      <c r="E13775" t="s">
        <v>53</v>
      </c>
      <c r="F13775" t="s">
        <v>41</v>
      </c>
      <c r="G13775">
        <v>2</v>
      </c>
      <c r="H13775">
        <v>10.1</v>
      </c>
      <c r="I13775" t="s">
        <v>313</v>
      </c>
      <c r="J13775" t="s">
        <v>109</v>
      </c>
      <c r="K13775">
        <v>1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 t="s">
        <v>83</v>
      </c>
      <c r="R13775" t="s">
        <v>83</v>
      </c>
      <c r="S13775" t="s">
        <v>83</v>
      </c>
      <c r="T13775" t="str">
        <f>_xlfn.XLOOKUP(A13775,MI_Match_Analysis!$A$2:$A$8,MI_Match_Analysis!$F$2:$F$8,"Not Found")</f>
        <v>Not Found</v>
      </c>
    </row>
    <row r="13776" spans="1:20" hidden="1" x14ac:dyDescent="0.3">
      <c r="A13776">
        <v>59</v>
      </c>
      <c r="B13776" s="1">
        <v>46157</v>
      </c>
      <c r="C13776" t="s">
        <v>162</v>
      </c>
      <c r="D13776" t="s">
        <v>227</v>
      </c>
      <c r="E13776" t="s">
        <v>53</v>
      </c>
      <c r="F13776" t="s">
        <v>41</v>
      </c>
      <c r="G13776">
        <v>2</v>
      </c>
      <c r="H13776">
        <v>10.199999999999999</v>
      </c>
      <c r="I13776" t="s">
        <v>130</v>
      </c>
      <c r="J13776" t="s">
        <v>109</v>
      </c>
      <c r="K13776">
        <v>1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 t="s">
        <v>83</v>
      </c>
      <c r="R13776" t="s">
        <v>83</v>
      </c>
      <c r="S13776" t="s">
        <v>83</v>
      </c>
      <c r="T13776" t="str">
        <f>_xlfn.XLOOKUP(A13776,MI_Match_Analysis!$A$2:$A$8,MI_Match_Analysis!$F$2:$F$8,"Not Found")</f>
        <v>Not Found</v>
      </c>
    </row>
    <row r="13777" spans="1:20" hidden="1" x14ac:dyDescent="0.3">
      <c r="A13777">
        <v>59</v>
      </c>
      <c r="B13777" s="1">
        <v>46157</v>
      </c>
      <c r="C13777" t="s">
        <v>162</v>
      </c>
      <c r="D13777" t="s">
        <v>227</v>
      </c>
      <c r="E13777" t="s">
        <v>53</v>
      </c>
      <c r="F13777" t="s">
        <v>41</v>
      </c>
      <c r="G13777">
        <v>2</v>
      </c>
      <c r="H13777">
        <v>10.3</v>
      </c>
      <c r="I13777" t="s">
        <v>313</v>
      </c>
      <c r="J13777" t="s">
        <v>109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 t="s">
        <v>83</v>
      </c>
      <c r="R13777" t="s">
        <v>83</v>
      </c>
      <c r="S13777" t="s">
        <v>83</v>
      </c>
      <c r="T13777" t="str">
        <f>_xlfn.XLOOKUP(A13777,MI_Match_Analysis!$A$2:$A$8,MI_Match_Analysis!$F$2:$F$8,"Not Found")</f>
        <v>Not Found</v>
      </c>
    </row>
    <row r="13778" spans="1:20" hidden="1" x14ac:dyDescent="0.3">
      <c r="A13778">
        <v>59</v>
      </c>
      <c r="B13778" s="1">
        <v>46157</v>
      </c>
      <c r="C13778" t="s">
        <v>162</v>
      </c>
      <c r="D13778" t="s">
        <v>227</v>
      </c>
      <c r="E13778" t="s">
        <v>53</v>
      </c>
      <c r="F13778" t="s">
        <v>41</v>
      </c>
      <c r="G13778">
        <v>2</v>
      </c>
      <c r="H13778">
        <v>10.4</v>
      </c>
      <c r="I13778" t="s">
        <v>313</v>
      </c>
      <c r="J13778" t="s">
        <v>109</v>
      </c>
      <c r="K13778">
        <v>1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 t="s">
        <v>83</v>
      </c>
      <c r="R13778" t="s">
        <v>83</v>
      </c>
      <c r="S13778" t="s">
        <v>83</v>
      </c>
      <c r="T13778" t="str">
        <f>_xlfn.XLOOKUP(A13778,MI_Match_Analysis!$A$2:$A$8,MI_Match_Analysis!$F$2:$F$8,"Not Found")</f>
        <v>Not Found</v>
      </c>
    </row>
    <row r="13779" spans="1:20" hidden="1" x14ac:dyDescent="0.3">
      <c r="A13779">
        <v>59</v>
      </c>
      <c r="B13779" s="1">
        <v>46157</v>
      </c>
      <c r="C13779" t="s">
        <v>162</v>
      </c>
      <c r="D13779" t="s">
        <v>227</v>
      </c>
      <c r="E13779" t="s">
        <v>53</v>
      </c>
      <c r="F13779" t="s">
        <v>41</v>
      </c>
      <c r="G13779">
        <v>2</v>
      </c>
      <c r="H13779">
        <v>10.5</v>
      </c>
      <c r="I13779" t="s">
        <v>130</v>
      </c>
      <c r="J13779" t="s">
        <v>109</v>
      </c>
      <c r="K13779">
        <v>1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 t="s">
        <v>83</v>
      </c>
      <c r="R13779" t="s">
        <v>83</v>
      </c>
      <c r="S13779" t="s">
        <v>83</v>
      </c>
      <c r="T13779" t="str">
        <f>_xlfn.XLOOKUP(A13779,MI_Match_Analysis!$A$2:$A$8,MI_Match_Analysis!$F$2:$F$8,"Not Found")</f>
        <v>Not Found</v>
      </c>
    </row>
    <row r="13780" spans="1:20" hidden="1" x14ac:dyDescent="0.3">
      <c r="A13780">
        <v>59</v>
      </c>
      <c r="B13780" s="1">
        <v>46157</v>
      </c>
      <c r="C13780" t="s">
        <v>162</v>
      </c>
      <c r="D13780" t="s">
        <v>227</v>
      </c>
      <c r="E13780" t="s">
        <v>53</v>
      </c>
      <c r="F13780" t="s">
        <v>41</v>
      </c>
      <c r="G13780">
        <v>2</v>
      </c>
      <c r="H13780">
        <v>10.6</v>
      </c>
      <c r="I13780" t="s">
        <v>313</v>
      </c>
      <c r="J13780" t="s">
        <v>109</v>
      </c>
      <c r="K13780">
        <v>1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 t="s">
        <v>83</v>
      </c>
      <c r="R13780" t="s">
        <v>83</v>
      </c>
      <c r="S13780" t="s">
        <v>83</v>
      </c>
      <c r="T13780" t="str">
        <f>_xlfn.XLOOKUP(A13780,MI_Match_Analysis!$A$2:$A$8,MI_Match_Analysis!$F$2:$F$8,"Not Found")</f>
        <v>Not Found</v>
      </c>
    </row>
    <row r="13781" spans="1:20" hidden="1" x14ac:dyDescent="0.3">
      <c r="A13781">
        <v>59</v>
      </c>
      <c r="B13781" s="1">
        <v>46157</v>
      </c>
      <c r="C13781" t="s">
        <v>162</v>
      </c>
      <c r="D13781" t="s">
        <v>227</v>
      </c>
      <c r="E13781" t="s">
        <v>53</v>
      </c>
      <c r="F13781" t="s">
        <v>41</v>
      </c>
      <c r="G13781">
        <v>2</v>
      </c>
      <c r="H13781">
        <v>11.1</v>
      </c>
      <c r="I13781" t="s">
        <v>313</v>
      </c>
      <c r="J13781" t="s">
        <v>276</v>
      </c>
      <c r="K13781">
        <v>1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 t="s">
        <v>83</v>
      </c>
      <c r="R13781" t="s">
        <v>83</v>
      </c>
      <c r="S13781" t="s">
        <v>83</v>
      </c>
      <c r="T13781" t="str">
        <f>_xlfn.XLOOKUP(A13781,MI_Match_Analysis!$A$2:$A$8,MI_Match_Analysis!$F$2:$F$8,"Not Found")</f>
        <v>Not Found</v>
      </c>
    </row>
    <row r="13782" spans="1:20" hidden="1" x14ac:dyDescent="0.3">
      <c r="A13782">
        <v>59</v>
      </c>
      <c r="B13782" s="1">
        <v>46157</v>
      </c>
      <c r="C13782" t="s">
        <v>162</v>
      </c>
      <c r="D13782" t="s">
        <v>227</v>
      </c>
      <c r="E13782" t="s">
        <v>53</v>
      </c>
      <c r="F13782" t="s">
        <v>41</v>
      </c>
      <c r="G13782">
        <v>2</v>
      </c>
      <c r="H13782">
        <v>11.2</v>
      </c>
      <c r="I13782" t="s">
        <v>130</v>
      </c>
      <c r="J13782" t="s">
        <v>276</v>
      </c>
      <c r="K13782">
        <v>4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 t="s">
        <v>83</v>
      </c>
      <c r="R13782" t="s">
        <v>83</v>
      </c>
      <c r="S13782" t="s">
        <v>83</v>
      </c>
      <c r="T13782" t="str">
        <f>_xlfn.XLOOKUP(A13782,MI_Match_Analysis!$A$2:$A$8,MI_Match_Analysis!$F$2:$F$8,"Not Found")</f>
        <v>Not Found</v>
      </c>
    </row>
    <row r="13783" spans="1:20" hidden="1" x14ac:dyDescent="0.3">
      <c r="A13783">
        <v>59</v>
      </c>
      <c r="B13783" s="1">
        <v>46157</v>
      </c>
      <c r="C13783" t="s">
        <v>162</v>
      </c>
      <c r="D13783" t="s">
        <v>227</v>
      </c>
      <c r="E13783" t="s">
        <v>53</v>
      </c>
      <c r="F13783" t="s">
        <v>41</v>
      </c>
      <c r="G13783">
        <v>2</v>
      </c>
      <c r="H13783">
        <v>11.3</v>
      </c>
      <c r="I13783" t="s">
        <v>130</v>
      </c>
      <c r="J13783" t="s">
        <v>276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 t="s">
        <v>83</v>
      </c>
      <c r="R13783" t="s">
        <v>83</v>
      </c>
      <c r="S13783" t="s">
        <v>83</v>
      </c>
      <c r="T13783" t="str">
        <f>_xlfn.XLOOKUP(A13783,MI_Match_Analysis!$A$2:$A$8,MI_Match_Analysis!$F$2:$F$8,"Not Found")</f>
        <v>Not Found</v>
      </c>
    </row>
    <row r="13784" spans="1:20" hidden="1" x14ac:dyDescent="0.3">
      <c r="A13784">
        <v>59</v>
      </c>
      <c r="B13784" s="1">
        <v>46157</v>
      </c>
      <c r="C13784" t="s">
        <v>162</v>
      </c>
      <c r="D13784" t="s">
        <v>227</v>
      </c>
      <c r="E13784" t="s">
        <v>53</v>
      </c>
      <c r="F13784" t="s">
        <v>41</v>
      </c>
      <c r="G13784">
        <v>2</v>
      </c>
      <c r="H13784">
        <v>11.4</v>
      </c>
      <c r="I13784" t="s">
        <v>313</v>
      </c>
      <c r="J13784" t="s">
        <v>276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 t="s">
        <v>165</v>
      </c>
      <c r="R13784" t="s">
        <v>313</v>
      </c>
      <c r="S13784" t="s">
        <v>295</v>
      </c>
      <c r="T13784" t="str">
        <f>_xlfn.XLOOKUP(A13784,MI_Match_Analysis!$A$2:$A$8,MI_Match_Analysis!$F$2:$F$8,"Not Found")</f>
        <v>Not Found</v>
      </c>
    </row>
    <row r="13785" spans="1:20" hidden="1" x14ac:dyDescent="0.3">
      <c r="A13785">
        <v>59</v>
      </c>
      <c r="B13785" s="1">
        <v>46157</v>
      </c>
      <c r="C13785" t="s">
        <v>162</v>
      </c>
      <c r="D13785" t="s">
        <v>227</v>
      </c>
      <c r="E13785" t="s">
        <v>53</v>
      </c>
      <c r="F13785" t="s">
        <v>41</v>
      </c>
      <c r="G13785">
        <v>2</v>
      </c>
      <c r="H13785">
        <v>11.5</v>
      </c>
      <c r="I13785" t="s">
        <v>233</v>
      </c>
      <c r="J13785" t="s">
        <v>276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 t="s">
        <v>195</v>
      </c>
      <c r="R13785" t="s">
        <v>130</v>
      </c>
      <c r="S13785" t="s">
        <v>276</v>
      </c>
      <c r="T13785" t="str">
        <f>_xlfn.XLOOKUP(A13785,MI_Match_Analysis!$A$2:$A$8,MI_Match_Analysis!$F$2:$F$8,"Not Found")</f>
        <v>Not Found</v>
      </c>
    </row>
    <row r="13786" spans="1:20" hidden="1" x14ac:dyDescent="0.3">
      <c r="A13786">
        <v>59</v>
      </c>
      <c r="B13786" s="1">
        <v>46157</v>
      </c>
      <c r="C13786" t="s">
        <v>162</v>
      </c>
      <c r="D13786" t="s">
        <v>227</v>
      </c>
      <c r="E13786" t="s">
        <v>53</v>
      </c>
      <c r="F13786" t="s">
        <v>41</v>
      </c>
      <c r="G13786">
        <v>2</v>
      </c>
      <c r="H13786">
        <v>11.6</v>
      </c>
      <c r="I13786" t="s">
        <v>233</v>
      </c>
      <c r="J13786" t="s">
        <v>276</v>
      </c>
      <c r="K13786">
        <v>1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 t="s">
        <v>83</v>
      </c>
      <c r="R13786" t="s">
        <v>83</v>
      </c>
      <c r="S13786" t="s">
        <v>83</v>
      </c>
      <c r="T13786" t="str">
        <f>_xlfn.XLOOKUP(A13786,MI_Match_Analysis!$A$2:$A$8,MI_Match_Analysis!$F$2:$F$8,"Not Found")</f>
        <v>Not Found</v>
      </c>
    </row>
    <row r="13787" spans="1:20" hidden="1" x14ac:dyDescent="0.3">
      <c r="A13787">
        <v>59</v>
      </c>
      <c r="B13787" s="1">
        <v>46157</v>
      </c>
      <c r="C13787" t="s">
        <v>162</v>
      </c>
      <c r="D13787" t="s">
        <v>227</v>
      </c>
      <c r="E13787" t="s">
        <v>53</v>
      </c>
      <c r="F13787" t="s">
        <v>41</v>
      </c>
      <c r="G13787">
        <v>2</v>
      </c>
      <c r="H13787">
        <v>12.1</v>
      </c>
      <c r="I13787" t="s">
        <v>233</v>
      </c>
      <c r="J13787" t="s">
        <v>109</v>
      </c>
      <c r="K13787">
        <v>1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 t="s">
        <v>83</v>
      </c>
      <c r="R13787" t="s">
        <v>83</v>
      </c>
      <c r="S13787" t="s">
        <v>83</v>
      </c>
      <c r="T13787" t="str">
        <f>_xlfn.XLOOKUP(A13787,MI_Match_Analysis!$A$2:$A$8,MI_Match_Analysis!$F$2:$F$8,"Not Found")</f>
        <v>Not Found</v>
      </c>
    </row>
    <row r="13788" spans="1:20" hidden="1" x14ac:dyDescent="0.3">
      <c r="A13788">
        <v>59</v>
      </c>
      <c r="B13788" s="1">
        <v>46157</v>
      </c>
      <c r="C13788" t="s">
        <v>162</v>
      </c>
      <c r="D13788" t="s">
        <v>227</v>
      </c>
      <c r="E13788" t="s">
        <v>53</v>
      </c>
      <c r="F13788" t="s">
        <v>41</v>
      </c>
      <c r="G13788">
        <v>2</v>
      </c>
      <c r="H13788">
        <v>12.2</v>
      </c>
      <c r="I13788" t="s">
        <v>234</v>
      </c>
      <c r="J13788" t="s">
        <v>109</v>
      </c>
      <c r="K13788">
        <v>1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 t="s">
        <v>83</v>
      </c>
      <c r="R13788" t="s">
        <v>83</v>
      </c>
      <c r="S13788" t="s">
        <v>83</v>
      </c>
      <c r="T13788" t="str">
        <f>_xlfn.XLOOKUP(A13788,MI_Match_Analysis!$A$2:$A$8,MI_Match_Analysis!$F$2:$F$8,"Not Found")</f>
        <v>Not Found</v>
      </c>
    </row>
    <row r="13789" spans="1:20" hidden="1" x14ac:dyDescent="0.3">
      <c r="A13789">
        <v>59</v>
      </c>
      <c r="B13789" s="1">
        <v>46157</v>
      </c>
      <c r="C13789" t="s">
        <v>162</v>
      </c>
      <c r="D13789" t="s">
        <v>227</v>
      </c>
      <c r="E13789" t="s">
        <v>53</v>
      </c>
      <c r="F13789" t="s">
        <v>41</v>
      </c>
      <c r="G13789">
        <v>2</v>
      </c>
      <c r="H13789">
        <v>12.3</v>
      </c>
      <c r="I13789" t="s">
        <v>233</v>
      </c>
      <c r="J13789" t="s">
        <v>109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 t="s">
        <v>83</v>
      </c>
      <c r="R13789" t="s">
        <v>83</v>
      </c>
      <c r="S13789" t="s">
        <v>83</v>
      </c>
      <c r="T13789" t="str">
        <f>_xlfn.XLOOKUP(A13789,MI_Match_Analysis!$A$2:$A$8,MI_Match_Analysis!$F$2:$F$8,"Not Found")</f>
        <v>Not Found</v>
      </c>
    </row>
    <row r="13790" spans="1:20" hidden="1" x14ac:dyDescent="0.3">
      <c r="A13790">
        <v>59</v>
      </c>
      <c r="B13790" s="1">
        <v>46157</v>
      </c>
      <c r="C13790" t="s">
        <v>162</v>
      </c>
      <c r="D13790" t="s">
        <v>227</v>
      </c>
      <c r="E13790" t="s">
        <v>53</v>
      </c>
      <c r="F13790" t="s">
        <v>41</v>
      </c>
      <c r="G13790">
        <v>2</v>
      </c>
      <c r="H13790">
        <v>12.4</v>
      </c>
      <c r="I13790" t="s">
        <v>233</v>
      </c>
      <c r="J13790" t="s">
        <v>109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 t="s">
        <v>83</v>
      </c>
      <c r="R13790" t="s">
        <v>83</v>
      </c>
      <c r="S13790" t="s">
        <v>83</v>
      </c>
      <c r="T13790" t="str">
        <f>_xlfn.XLOOKUP(A13790,MI_Match_Analysis!$A$2:$A$8,MI_Match_Analysis!$F$2:$F$8,"Not Found")</f>
        <v>Not Found</v>
      </c>
    </row>
    <row r="13791" spans="1:20" hidden="1" x14ac:dyDescent="0.3">
      <c r="A13791">
        <v>59</v>
      </c>
      <c r="B13791" s="1">
        <v>46157</v>
      </c>
      <c r="C13791" t="s">
        <v>162</v>
      </c>
      <c r="D13791" t="s">
        <v>227</v>
      </c>
      <c r="E13791" t="s">
        <v>53</v>
      </c>
      <c r="F13791" t="s">
        <v>41</v>
      </c>
      <c r="G13791">
        <v>2</v>
      </c>
      <c r="H13791">
        <v>12.5</v>
      </c>
      <c r="I13791" t="s">
        <v>233</v>
      </c>
      <c r="J13791" t="s">
        <v>109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 t="s">
        <v>83</v>
      </c>
      <c r="R13791" t="s">
        <v>83</v>
      </c>
      <c r="S13791" t="s">
        <v>83</v>
      </c>
      <c r="T13791" t="str">
        <f>_xlfn.XLOOKUP(A13791,MI_Match_Analysis!$A$2:$A$8,MI_Match_Analysis!$F$2:$F$8,"Not Found")</f>
        <v>Not Found</v>
      </c>
    </row>
    <row r="13792" spans="1:20" hidden="1" x14ac:dyDescent="0.3">
      <c r="A13792">
        <v>59</v>
      </c>
      <c r="B13792" s="1">
        <v>46157</v>
      </c>
      <c r="C13792" t="s">
        <v>162</v>
      </c>
      <c r="D13792" t="s">
        <v>227</v>
      </c>
      <c r="E13792" t="s">
        <v>53</v>
      </c>
      <c r="F13792" t="s">
        <v>41</v>
      </c>
      <c r="G13792">
        <v>2</v>
      </c>
      <c r="H13792">
        <v>12.6</v>
      </c>
      <c r="I13792" t="s">
        <v>233</v>
      </c>
      <c r="J13792" t="s">
        <v>109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 t="s">
        <v>83</v>
      </c>
      <c r="R13792" t="s">
        <v>83</v>
      </c>
      <c r="S13792" t="s">
        <v>83</v>
      </c>
      <c r="T13792" t="str">
        <f>_xlfn.XLOOKUP(A13792,MI_Match_Analysis!$A$2:$A$8,MI_Match_Analysis!$F$2:$F$8,"Not Found")</f>
        <v>Not Found</v>
      </c>
    </row>
    <row r="13793" spans="1:20" hidden="1" x14ac:dyDescent="0.3">
      <c r="A13793">
        <v>59</v>
      </c>
      <c r="B13793" s="1">
        <v>46157</v>
      </c>
      <c r="C13793" t="s">
        <v>162</v>
      </c>
      <c r="D13793" t="s">
        <v>227</v>
      </c>
      <c r="E13793" t="s">
        <v>53</v>
      </c>
      <c r="F13793" t="s">
        <v>41</v>
      </c>
      <c r="G13793">
        <v>2</v>
      </c>
      <c r="H13793">
        <v>13.1</v>
      </c>
      <c r="I13793" t="s">
        <v>234</v>
      </c>
      <c r="J13793" t="s">
        <v>332</v>
      </c>
      <c r="K13793">
        <v>6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 t="s">
        <v>83</v>
      </c>
      <c r="R13793" t="s">
        <v>83</v>
      </c>
      <c r="S13793" t="s">
        <v>83</v>
      </c>
      <c r="T13793" t="str">
        <f>_xlfn.XLOOKUP(A13793,MI_Match_Analysis!$A$2:$A$8,MI_Match_Analysis!$F$2:$F$8,"Not Found")</f>
        <v>Not Found</v>
      </c>
    </row>
    <row r="13794" spans="1:20" hidden="1" x14ac:dyDescent="0.3">
      <c r="A13794">
        <v>59</v>
      </c>
      <c r="B13794" s="1">
        <v>46157</v>
      </c>
      <c r="C13794" t="s">
        <v>162</v>
      </c>
      <c r="D13794" t="s">
        <v>227</v>
      </c>
      <c r="E13794" t="s">
        <v>53</v>
      </c>
      <c r="F13794" t="s">
        <v>41</v>
      </c>
      <c r="G13794">
        <v>2</v>
      </c>
      <c r="H13794">
        <v>13.2</v>
      </c>
      <c r="I13794" t="s">
        <v>234</v>
      </c>
      <c r="J13794" t="s">
        <v>332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 t="s">
        <v>167</v>
      </c>
      <c r="R13794" t="s">
        <v>234</v>
      </c>
      <c r="S13794" t="s">
        <v>83</v>
      </c>
      <c r="T13794" t="str">
        <f>_xlfn.XLOOKUP(A13794,MI_Match_Analysis!$A$2:$A$8,MI_Match_Analysis!$F$2:$F$8,"Not Found")</f>
        <v>Not Found</v>
      </c>
    </row>
    <row r="13795" spans="1:20" hidden="1" x14ac:dyDescent="0.3">
      <c r="A13795">
        <v>59</v>
      </c>
      <c r="B13795" s="1">
        <v>46157</v>
      </c>
      <c r="C13795" t="s">
        <v>162</v>
      </c>
      <c r="D13795" t="s">
        <v>227</v>
      </c>
      <c r="E13795" t="s">
        <v>53</v>
      </c>
      <c r="F13795" t="s">
        <v>41</v>
      </c>
      <c r="G13795">
        <v>2</v>
      </c>
      <c r="H13795">
        <v>13.3</v>
      </c>
      <c r="I13795" t="s">
        <v>89</v>
      </c>
      <c r="J13795" t="s">
        <v>332</v>
      </c>
      <c r="K13795">
        <v>1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 t="s">
        <v>83</v>
      </c>
      <c r="R13795" t="s">
        <v>83</v>
      </c>
      <c r="S13795" t="s">
        <v>83</v>
      </c>
      <c r="T13795" t="str">
        <f>_xlfn.XLOOKUP(A13795,MI_Match_Analysis!$A$2:$A$8,MI_Match_Analysis!$F$2:$F$8,"Not Found")</f>
        <v>Not Found</v>
      </c>
    </row>
    <row r="13796" spans="1:20" hidden="1" x14ac:dyDescent="0.3">
      <c r="A13796">
        <v>59</v>
      </c>
      <c r="B13796" s="1">
        <v>46157</v>
      </c>
      <c r="C13796" t="s">
        <v>162</v>
      </c>
      <c r="D13796" t="s">
        <v>227</v>
      </c>
      <c r="E13796" t="s">
        <v>53</v>
      </c>
      <c r="F13796" t="s">
        <v>41</v>
      </c>
      <c r="G13796">
        <v>2</v>
      </c>
      <c r="H13796">
        <v>13.4</v>
      </c>
      <c r="I13796" t="s">
        <v>233</v>
      </c>
      <c r="J13796" t="s">
        <v>332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 t="s">
        <v>83</v>
      </c>
      <c r="R13796" t="s">
        <v>83</v>
      </c>
      <c r="S13796" t="s">
        <v>83</v>
      </c>
      <c r="T13796" t="str">
        <f>_xlfn.XLOOKUP(A13796,MI_Match_Analysis!$A$2:$A$8,MI_Match_Analysis!$F$2:$F$8,"Not Found")</f>
        <v>Not Found</v>
      </c>
    </row>
    <row r="13797" spans="1:20" hidden="1" x14ac:dyDescent="0.3">
      <c r="A13797">
        <v>59</v>
      </c>
      <c r="B13797" s="1">
        <v>46157</v>
      </c>
      <c r="C13797" t="s">
        <v>162</v>
      </c>
      <c r="D13797" t="s">
        <v>227</v>
      </c>
      <c r="E13797" t="s">
        <v>53</v>
      </c>
      <c r="F13797" t="s">
        <v>41</v>
      </c>
      <c r="G13797">
        <v>2</v>
      </c>
      <c r="H13797">
        <v>13.5</v>
      </c>
      <c r="I13797" t="s">
        <v>233</v>
      </c>
      <c r="J13797" t="s">
        <v>332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 t="s">
        <v>83</v>
      </c>
      <c r="R13797" t="s">
        <v>83</v>
      </c>
      <c r="S13797" t="s">
        <v>83</v>
      </c>
      <c r="T13797" t="str">
        <f>_xlfn.XLOOKUP(A13797,MI_Match_Analysis!$A$2:$A$8,MI_Match_Analysis!$F$2:$F$8,"Not Found")</f>
        <v>Not Found</v>
      </c>
    </row>
    <row r="13798" spans="1:20" hidden="1" x14ac:dyDescent="0.3">
      <c r="A13798">
        <v>59</v>
      </c>
      <c r="B13798" s="1">
        <v>46157</v>
      </c>
      <c r="C13798" t="s">
        <v>162</v>
      </c>
      <c r="D13798" t="s">
        <v>227</v>
      </c>
      <c r="E13798" t="s">
        <v>53</v>
      </c>
      <c r="F13798" t="s">
        <v>41</v>
      </c>
      <c r="G13798">
        <v>2</v>
      </c>
      <c r="H13798">
        <v>13.6</v>
      </c>
      <c r="I13798" t="s">
        <v>233</v>
      </c>
      <c r="J13798" t="s">
        <v>332</v>
      </c>
      <c r="K13798">
        <v>1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 t="s">
        <v>83</v>
      </c>
      <c r="R13798" t="s">
        <v>83</v>
      </c>
      <c r="S13798" t="s">
        <v>83</v>
      </c>
      <c r="T13798" t="str">
        <f>_xlfn.XLOOKUP(A13798,MI_Match_Analysis!$A$2:$A$8,MI_Match_Analysis!$F$2:$F$8,"Not Found")</f>
        <v>Not Found</v>
      </c>
    </row>
    <row r="13799" spans="1:20" hidden="1" x14ac:dyDescent="0.3">
      <c r="A13799">
        <v>59</v>
      </c>
      <c r="B13799" s="1">
        <v>46157</v>
      </c>
      <c r="C13799" t="s">
        <v>162</v>
      </c>
      <c r="D13799" t="s">
        <v>227</v>
      </c>
      <c r="E13799" t="s">
        <v>53</v>
      </c>
      <c r="F13799" t="s">
        <v>41</v>
      </c>
      <c r="G13799">
        <v>2</v>
      </c>
      <c r="H13799">
        <v>14.1</v>
      </c>
      <c r="I13799" t="s">
        <v>233</v>
      </c>
      <c r="J13799" t="s">
        <v>265</v>
      </c>
      <c r="K13799">
        <v>1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 t="s">
        <v>83</v>
      </c>
      <c r="R13799" t="s">
        <v>83</v>
      </c>
      <c r="S13799" t="s">
        <v>83</v>
      </c>
      <c r="T13799" t="str">
        <f>_xlfn.XLOOKUP(A13799,MI_Match_Analysis!$A$2:$A$8,MI_Match_Analysis!$F$2:$F$8,"Not Found")</f>
        <v>Not Found</v>
      </c>
    </row>
    <row r="13800" spans="1:20" hidden="1" x14ac:dyDescent="0.3">
      <c r="A13800">
        <v>59</v>
      </c>
      <c r="B13800" s="1">
        <v>46157</v>
      </c>
      <c r="C13800" t="s">
        <v>162</v>
      </c>
      <c r="D13800" t="s">
        <v>227</v>
      </c>
      <c r="E13800" t="s">
        <v>53</v>
      </c>
      <c r="F13800" t="s">
        <v>41</v>
      </c>
      <c r="G13800">
        <v>2</v>
      </c>
      <c r="H13800">
        <v>14.2</v>
      </c>
      <c r="I13800" t="s">
        <v>89</v>
      </c>
      <c r="J13800" t="s">
        <v>265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 t="s">
        <v>83</v>
      </c>
      <c r="R13800" t="s">
        <v>83</v>
      </c>
      <c r="S13800" t="s">
        <v>83</v>
      </c>
      <c r="T13800" t="str">
        <f>_xlfn.XLOOKUP(A13800,MI_Match_Analysis!$A$2:$A$8,MI_Match_Analysis!$F$2:$F$8,"Not Found")</f>
        <v>Not Found</v>
      </c>
    </row>
    <row r="13801" spans="1:20" hidden="1" x14ac:dyDescent="0.3">
      <c r="A13801">
        <v>59</v>
      </c>
      <c r="B13801" s="1">
        <v>46157</v>
      </c>
      <c r="C13801" t="s">
        <v>162</v>
      </c>
      <c r="D13801" t="s">
        <v>227</v>
      </c>
      <c r="E13801" t="s">
        <v>53</v>
      </c>
      <c r="F13801" t="s">
        <v>41</v>
      </c>
      <c r="G13801">
        <v>2</v>
      </c>
      <c r="H13801">
        <v>14.3</v>
      </c>
      <c r="I13801" t="s">
        <v>89</v>
      </c>
      <c r="J13801" t="s">
        <v>265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 t="s">
        <v>83</v>
      </c>
      <c r="R13801" t="s">
        <v>83</v>
      </c>
      <c r="S13801" t="s">
        <v>83</v>
      </c>
      <c r="T13801" t="str">
        <f>_xlfn.XLOOKUP(A13801,MI_Match_Analysis!$A$2:$A$8,MI_Match_Analysis!$F$2:$F$8,"Not Found")</f>
        <v>Not Found</v>
      </c>
    </row>
    <row r="13802" spans="1:20" hidden="1" x14ac:dyDescent="0.3">
      <c r="A13802">
        <v>59</v>
      </c>
      <c r="B13802" s="1">
        <v>46157</v>
      </c>
      <c r="C13802" t="s">
        <v>162</v>
      </c>
      <c r="D13802" t="s">
        <v>227</v>
      </c>
      <c r="E13802" t="s">
        <v>53</v>
      </c>
      <c r="F13802" t="s">
        <v>41</v>
      </c>
      <c r="G13802">
        <v>2</v>
      </c>
      <c r="H13802">
        <v>14.4</v>
      </c>
      <c r="I13802" t="s">
        <v>89</v>
      </c>
      <c r="J13802" t="s">
        <v>265</v>
      </c>
      <c r="K13802">
        <v>4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 t="s">
        <v>83</v>
      </c>
      <c r="R13802" t="s">
        <v>83</v>
      </c>
      <c r="S13802" t="s">
        <v>83</v>
      </c>
      <c r="T13802" t="str">
        <f>_xlfn.XLOOKUP(A13802,MI_Match_Analysis!$A$2:$A$8,MI_Match_Analysis!$F$2:$F$8,"Not Found")</f>
        <v>Not Found</v>
      </c>
    </row>
    <row r="13803" spans="1:20" hidden="1" x14ac:dyDescent="0.3">
      <c r="A13803">
        <v>59</v>
      </c>
      <c r="B13803" s="1">
        <v>46157</v>
      </c>
      <c r="C13803" t="s">
        <v>162</v>
      </c>
      <c r="D13803" t="s">
        <v>227</v>
      </c>
      <c r="E13803" t="s">
        <v>53</v>
      </c>
      <c r="F13803" t="s">
        <v>41</v>
      </c>
      <c r="G13803">
        <v>2</v>
      </c>
      <c r="H13803">
        <v>14.5</v>
      </c>
      <c r="I13803" t="s">
        <v>89</v>
      </c>
      <c r="J13803" t="s">
        <v>265</v>
      </c>
      <c r="K13803">
        <v>1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 t="s">
        <v>83</v>
      </c>
      <c r="R13803" t="s">
        <v>83</v>
      </c>
      <c r="S13803" t="s">
        <v>83</v>
      </c>
      <c r="T13803" t="str">
        <f>_xlfn.XLOOKUP(A13803,MI_Match_Analysis!$A$2:$A$8,MI_Match_Analysis!$F$2:$F$8,"Not Found")</f>
        <v>Not Found</v>
      </c>
    </row>
    <row r="13804" spans="1:20" hidden="1" x14ac:dyDescent="0.3">
      <c r="A13804">
        <v>59</v>
      </c>
      <c r="B13804" s="1">
        <v>46157</v>
      </c>
      <c r="C13804" t="s">
        <v>162</v>
      </c>
      <c r="D13804" t="s">
        <v>227</v>
      </c>
      <c r="E13804" t="s">
        <v>53</v>
      </c>
      <c r="F13804" t="s">
        <v>41</v>
      </c>
      <c r="G13804">
        <v>2</v>
      </c>
      <c r="H13804">
        <v>14.6</v>
      </c>
      <c r="I13804" t="s">
        <v>233</v>
      </c>
      <c r="J13804" t="s">
        <v>265</v>
      </c>
      <c r="K13804">
        <v>4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 t="s">
        <v>83</v>
      </c>
      <c r="R13804" t="s">
        <v>83</v>
      </c>
      <c r="S13804" t="s">
        <v>83</v>
      </c>
      <c r="T13804" t="str">
        <f>_xlfn.XLOOKUP(A13804,MI_Match_Analysis!$A$2:$A$8,MI_Match_Analysis!$F$2:$F$8,"Not Found")</f>
        <v>Not Found</v>
      </c>
    </row>
    <row r="13805" spans="1:20" hidden="1" x14ac:dyDescent="0.3">
      <c r="A13805">
        <v>59</v>
      </c>
      <c r="B13805" s="1">
        <v>46157</v>
      </c>
      <c r="C13805" t="s">
        <v>162</v>
      </c>
      <c r="D13805" t="s">
        <v>227</v>
      </c>
      <c r="E13805" t="s">
        <v>53</v>
      </c>
      <c r="F13805" t="s">
        <v>41</v>
      </c>
      <c r="G13805">
        <v>2</v>
      </c>
      <c r="H13805">
        <v>15.1</v>
      </c>
      <c r="I13805" t="s">
        <v>89</v>
      </c>
      <c r="J13805" t="s">
        <v>276</v>
      </c>
      <c r="K13805">
        <v>1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 t="s">
        <v>83</v>
      </c>
      <c r="R13805" t="s">
        <v>83</v>
      </c>
      <c r="S13805" t="s">
        <v>83</v>
      </c>
      <c r="T13805" t="str">
        <f>_xlfn.XLOOKUP(A13805,MI_Match_Analysis!$A$2:$A$8,MI_Match_Analysis!$F$2:$F$8,"Not Found")</f>
        <v>Not Found</v>
      </c>
    </row>
    <row r="13806" spans="1:20" hidden="1" x14ac:dyDescent="0.3">
      <c r="A13806">
        <v>59</v>
      </c>
      <c r="B13806" s="1">
        <v>46157</v>
      </c>
      <c r="C13806" t="s">
        <v>162</v>
      </c>
      <c r="D13806" t="s">
        <v>227</v>
      </c>
      <c r="E13806" t="s">
        <v>53</v>
      </c>
      <c r="F13806" t="s">
        <v>41</v>
      </c>
      <c r="G13806">
        <v>2</v>
      </c>
      <c r="H13806">
        <v>15.2</v>
      </c>
      <c r="I13806" t="s">
        <v>233</v>
      </c>
      <c r="J13806" t="s">
        <v>276</v>
      </c>
      <c r="K13806">
        <v>0</v>
      </c>
      <c r="L13806">
        <v>1</v>
      </c>
      <c r="M13806">
        <v>0</v>
      </c>
      <c r="N13806">
        <v>1</v>
      </c>
      <c r="O13806">
        <v>0</v>
      </c>
      <c r="P13806">
        <v>0</v>
      </c>
      <c r="Q13806" t="s">
        <v>83</v>
      </c>
      <c r="R13806" t="s">
        <v>83</v>
      </c>
      <c r="S13806" t="s">
        <v>83</v>
      </c>
      <c r="T13806" t="str">
        <f>_xlfn.XLOOKUP(A13806,MI_Match_Analysis!$A$2:$A$8,MI_Match_Analysis!$F$2:$F$8,"Not Found")</f>
        <v>Not Found</v>
      </c>
    </row>
    <row r="13807" spans="1:20" hidden="1" x14ac:dyDescent="0.3">
      <c r="A13807">
        <v>59</v>
      </c>
      <c r="B13807" s="1">
        <v>46157</v>
      </c>
      <c r="C13807" t="s">
        <v>162</v>
      </c>
      <c r="D13807" t="s">
        <v>227</v>
      </c>
      <c r="E13807" t="s">
        <v>53</v>
      </c>
      <c r="F13807" t="s">
        <v>41</v>
      </c>
      <c r="G13807">
        <v>2</v>
      </c>
      <c r="H13807">
        <v>15.3</v>
      </c>
      <c r="I13807" t="s">
        <v>89</v>
      </c>
      <c r="J13807" t="s">
        <v>276</v>
      </c>
      <c r="K13807">
        <v>4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 t="s">
        <v>83</v>
      </c>
      <c r="R13807" t="s">
        <v>83</v>
      </c>
      <c r="S13807" t="s">
        <v>83</v>
      </c>
      <c r="T13807" t="str">
        <f>_xlfn.XLOOKUP(A13807,MI_Match_Analysis!$A$2:$A$8,MI_Match_Analysis!$F$2:$F$8,"Not Found")</f>
        <v>Not Found</v>
      </c>
    </row>
    <row r="13808" spans="1:20" hidden="1" x14ac:dyDescent="0.3">
      <c r="A13808">
        <v>59</v>
      </c>
      <c r="B13808" s="1">
        <v>46157</v>
      </c>
      <c r="C13808" t="s">
        <v>162</v>
      </c>
      <c r="D13808" t="s">
        <v>227</v>
      </c>
      <c r="E13808" t="s">
        <v>53</v>
      </c>
      <c r="F13808" t="s">
        <v>41</v>
      </c>
      <c r="G13808">
        <v>2</v>
      </c>
      <c r="H13808">
        <v>15.4</v>
      </c>
      <c r="I13808" t="s">
        <v>89</v>
      </c>
      <c r="J13808" t="s">
        <v>276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 t="s">
        <v>83</v>
      </c>
      <c r="R13808" t="s">
        <v>83</v>
      </c>
      <c r="S13808" t="s">
        <v>83</v>
      </c>
      <c r="T13808" t="str">
        <f>_xlfn.XLOOKUP(A13808,MI_Match_Analysis!$A$2:$A$8,MI_Match_Analysis!$F$2:$F$8,"Not Found")</f>
        <v>Not Found</v>
      </c>
    </row>
    <row r="13809" spans="1:20" hidden="1" x14ac:dyDescent="0.3">
      <c r="A13809">
        <v>59</v>
      </c>
      <c r="B13809" s="1">
        <v>46157</v>
      </c>
      <c r="C13809" t="s">
        <v>162</v>
      </c>
      <c r="D13809" t="s">
        <v>227</v>
      </c>
      <c r="E13809" t="s">
        <v>53</v>
      </c>
      <c r="F13809" t="s">
        <v>41</v>
      </c>
      <c r="G13809">
        <v>2</v>
      </c>
      <c r="H13809">
        <v>15.5</v>
      </c>
      <c r="I13809" t="s">
        <v>89</v>
      </c>
      <c r="J13809" t="s">
        <v>276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 t="s">
        <v>83</v>
      </c>
      <c r="R13809" t="s">
        <v>83</v>
      </c>
      <c r="S13809" t="s">
        <v>83</v>
      </c>
      <c r="T13809" t="str">
        <f>_xlfn.XLOOKUP(A13809,MI_Match_Analysis!$A$2:$A$8,MI_Match_Analysis!$F$2:$F$8,"Not Found")</f>
        <v>Not Found</v>
      </c>
    </row>
    <row r="13810" spans="1:20" hidden="1" x14ac:dyDescent="0.3">
      <c r="A13810">
        <v>59</v>
      </c>
      <c r="B13810" s="1">
        <v>46157</v>
      </c>
      <c r="C13810" t="s">
        <v>162</v>
      </c>
      <c r="D13810" t="s">
        <v>227</v>
      </c>
      <c r="E13810" t="s">
        <v>53</v>
      </c>
      <c r="F13810" t="s">
        <v>41</v>
      </c>
      <c r="G13810">
        <v>2</v>
      </c>
      <c r="H13810">
        <v>15.6</v>
      </c>
      <c r="I13810" t="s">
        <v>89</v>
      </c>
      <c r="J13810" t="s">
        <v>276</v>
      </c>
      <c r="K13810">
        <v>2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 t="s">
        <v>83</v>
      </c>
      <c r="R13810" t="s">
        <v>83</v>
      </c>
      <c r="S13810" t="s">
        <v>83</v>
      </c>
      <c r="T13810" t="str">
        <f>_xlfn.XLOOKUP(A13810,MI_Match_Analysis!$A$2:$A$8,MI_Match_Analysis!$F$2:$F$8,"Not Found")</f>
        <v>Not Found</v>
      </c>
    </row>
    <row r="13811" spans="1:20" hidden="1" x14ac:dyDescent="0.3">
      <c r="A13811">
        <v>59</v>
      </c>
      <c r="B13811" s="1">
        <v>46157</v>
      </c>
      <c r="C13811" t="s">
        <v>162</v>
      </c>
      <c r="D13811" t="s">
        <v>227</v>
      </c>
      <c r="E13811" t="s">
        <v>53</v>
      </c>
      <c r="F13811" t="s">
        <v>41</v>
      </c>
      <c r="G13811">
        <v>2</v>
      </c>
      <c r="H13811">
        <v>16.100000000000001</v>
      </c>
      <c r="I13811" t="s">
        <v>233</v>
      </c>
      <c r="J13811" t="s">
        <v>208</v>
      </c>
      <c r="K13811">
        <v>6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 t="s">
        <v>83</v>
      </c>
      <c r="R13811" t="s">
        <v>83</v>
      </c>
      <c r="S13811" t="s">
        <v>83</v>
      </c>
      <c r="T13811" t="str">
        <f>_xlfn.XLOOKUP(A13811,MI_Match_Analysis!$A$2:$A$8,MI_Match_Analysis!$F$2:$F$8,"Not Found")</f>
        <v>Not Found</v>
      </c>
    </row>
    <row r="13812" spans="1:20" hidden="1" x14ac:dyDescent="0.3">
      <c r="A13812">
        <v>59</v>
      </c>
      <c r="B13812" s="1">
        <v>46157</v>
      </c>
      <c r="C13812" t="s">
        <v>162</v>
      </c>
      <c r="D13812" t="s">
        <v>227</v>
      </c>
      <c r="E13812" t="s">
        <v>53</v>
      </c>
      <c r="F13812" t="s">
        <v>41</v>
      </c>
      <c r="G13812">
        <v>2</v>
      </c>
      <c r="H13812">
        <v>16.2</v>
      </c>
      <c r="I13812" t="s">
        <v>233</v>
      </c>
      <c r="J13812" t="s">
        <v>208</v>
      </c>
      <c r="K13812">
        <v>6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 t="s">
        <v>83</v>
      </c>
      <c r="R13812" t="s">
        <v>83</v>
      </c>
      <c r="S13812" t="s">
        <v>83</v>
      </c>
      <c r="T13812" t="str">
        <f>_xlfn.XLOOKUP(A13812,MI_Match_Analysis!$A$2:$A$8,MI_Match_Analysis!$F$2:$F$8,"Not Found")</f>
        <v>Not Found</v>
      </c>
    </row>
    <row r="13813" spans="1:20" hidden="1" x14ac:dyDescent="0.3">
      <c r="A13813">
        <v>59</v>
      </c>
      <c r="B13813" s="1">
        <v>46157</v>
      </c>
      <c r="C13813" t="s">
        <v>162</v>
      </c>
      <c r="D13813" t="s">
        <v>227</v>
      </c>
      <c r="E13813" t="s">
        <v>53</v>
      </c>
      <c r="F13813" t="s">
        <v>41</v>
      </c>
      <c r="G13813">
        <v>2</v>
      </c>
      <c r="H13813">
        <v>16.3</v>
      </c>
      <c r="I13813" t="s">
        <v>233</v>
      </c>
      <c r="J13813" t="s">
        <v>208</v>
      </c>
      <c r="K13813">
        <v>6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 t="s">
        <v>83</v>
      </c>
      <c r="R13813" t="s">
        <v>83</v>
      </c>
      <c r="S13813" t="s">
        <v>83</v>
      </c>
      <c r="T13813" t="str">
        <f>_xlfn.XLOOKUP(A13813,MI_Match_Analysis!$A$2:$A$8,MI_Match_Analysis!$F$2:$F$8,"Not Found")</f>
        <v>Not Found</v>
      </c>
    </row>
    <row r="13814" spans="1:20" hidden="1" x14ac:dyDescent="0.3">
      <c r="A13814">
        <v>59</v>
      </c>
      <c r="B13814" s="1">
        <v>46157</v>
      </c>
      <c r="C13814" t="s">
        <v>162</v>
      </c>
      <c r="D13814" t="s">
        <v>227</v>
      </c>
      <c r="E13814" t="s">
        <v>53</v>
      </c>
      <c r="F13814" t="s">
        <v>41</v>
      </c>
      <c r="G13814">
        <v>2</v>
      </c>
      <c r="H13814">
        <v>16.399999999999999</v>
      </c>
      <c r="I13814" t="s">
        <v>233</v>
      </c>
      <c r="J13814" t="s">
        <v>208</v>
      </c>
      <c r="K13814">
        <v>6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 t="s">
        <v>83</v>
      </c>
      <c r="R13814" t="s">
        <v>83</v>
      </c>
      <c r="S13814" t="s">
        <v>83</v>
      </c>
      <c r="T13814" t="str">
        <f>_xlfn.XLOOKUP(A13814,MI_Match_Analysis!$A$2:$A$8,MI_Match_Analysis!$F$2:$F$8,"Not Found")</f>
        <v>Not Found</v>
      </c>
    </row>
    <row r="13815" spans="1:20" hidden="1" x14ac:dyDescent="0.3">
      <c r="A13815">
        <v>60</v>
      </c>
      <c r="B13815" s="1">
        <v>46158</v>
      </c>
      <c r="C13815" t="s">
        <v>162</v>
      </c>
      <c r="D13815" t="s">
        <v>58</v>
      </c>
      <c r="E13815" t="s">
        <v>35</v>
      </c>
      <c r="F13815" t="s">
        <v>48</v>
      </c>
      <c r="G13815">
        <v>1</v>
      </c>
      <c r="H13815">
        <v>0.1</v>
      </c>
      <c r="I13815" t="s">
        <v>179</v>
      </c>
      <c r="J13815" t="s">
        <v>221</v>
      </c>
      <c r="K13815">
        <v>1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 t="s">
        <v>83</v>
      </c>
      <c r="R13815" t="s">
        <v>83</v>
      </c>
      <c r="S13815" t="s">
        <v>83</v>
      </c>
      <c r="T13815" t="str">
        <f>_xlfn.XLOOKUP(A13815,MI_Match_Analysis!$A$2:$A$8,MI_Match_Analysis!$F$2:$F$8,"Not Found")</f>
        <v>Not Found</v>
      </c>
    </row>
    <row r="13816" spans="1:20" hidden="1" x14ac:dyDescent="0.3">
      <c r="A13816">
        <v>60</v>
      </c>
      <c r="B13816" s="1">
        <v>46158</v>
      </c>
      <c r="C13816" t="s">
        <v>162</v>
      </c>
      <c r="D13816" t="s">
        <v>58</v>
      </c>
      <c r="E13816" t="s">
        <v>35</v>
      </c>
      <c r="F13816" t="s">
        <v>48</v>
      </c>
      <c r="G13816">
        <v>1</v>
      </c>
      <c r="H13816">
        <v>0.2</v>
      </c>
      <c r="I13816" t="s">
        <v>181</v>
      </c>
      <c r="J13816" t="s">
        <v>221</v>
      </c>
      <c r="K13816">
        <v>1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 t="s">
        <v>83</v>
      </c>
      <c r="R13816" t="s">
        <v>83</v>
      </c>
      <c r="S13816" t="s">
        <v>83</v>
      </c>
      <c r="T13816" t="str">
        <f>_xlfn.XLOOKUP(A13816,MI_Match_Analysis!$A$2:$A$8,MI_Match_Analysis!$F$2:$F$8,"Not Found")</f>
        <v>Not Found</v>
      </c>
    </row>
    <row r="13817" spans="1:20" hidden="1" x14ac:dyDescent="0.3">
      <c r="A13817">
        <v>60</v>
      </c>
      <c r="B13817" s="1">
        <v>46158</v>
      </c>
      <c r="C13817" t="s">
        <v>162</v>
      </c>
      <c r="D13817" t="s">
        <v>58</v>
      </c>
      <c r="E13817" t="s">
        <v>35</v>
      </c>
      <c r="F13817" t="s">
        <v>48</v>
      </c>
      <c r="G13817">
        <v>1</v>
      </c>
      <c r="H13817">
        <v>0.3</v>
      </c>
      <c r="I13817" t="s">
        <v>179</v>
      </c>
      <c r="J13817" t="s">
        <v>221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 t="s">
        <v>83</v>
      </c>
      <c r="R13817" t="s">
        <v>83</v>
      </c>
      <c r="S13817" t="s">
        <v>83</v>
      </c>
      <c r="T13817" t="str">
        <f>_xlfn.XLOOKUP(A13817,MI_Match_Analysis!$A$2:$A$8,MI_Match_Analysis!$F$2:$F$8,"Not Found")</f>
        <v>Not Found</v>
      </c>
    </row>
    <row r="13818" spans="1:20" hidden="1" x14ac:dyDescent="0.3">
      <c r="A13818">
        <v>60</v>
      </c>
      <c r="B13818" s="1">
        <v>46158</v>
      </c>
      <c r="C13818" t="s">
        <v>162</v>
      </c>
      <c r="D13818" t="s">
        <v>58</v>
      </c>
      <c r="E13818" t="s">
        <v>35</v>
      </c>
      <c r="F13818" t="s">
        <v>48</v>
      </c>
      <c r="G13818">
        <v>1</v>
      </c>
      <c r="H13818">
        <v>0.4</v>
      </c>
      <c r="I13818" t="s">
        <v>179</v>
      </c>
      <c r="J13818" t="s">
        <v>221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 t="s">
        <v>83</v>
      </c>
      <c r="R13818" t="s">
        <v>83</v>
      </c>
      <c r="S13818" t="s">
        <v>83</v>
      </c>
      <c r="T13818" t="str">
        <f>_xlfn.XLOOKUP(A13818,MI_Match_Analysis!$A$2:$A$8,MI_Match_Analysis!$F$2:$F$8,"Not Found")</f>
        <v>Not Found</v>
      </c>
    </row>
    <row r="13819" spans="1:20" hidden="1" x14ac:dyDescent="0.3">
      <c r="A13819">
        <v>60</v>
      </c>
      <c r="B13819" s="1">
        <v>46158</v>
      </c>
      <c r="C13819" t="s">
        <v>162</v>
      </c>
      <c r="D13819" t="s">
        <v>58</v>
      </c>
      <c r="E13819" t="s">
        <v>35</v>
      </c>
      <c r="F13819" t="s">
        <v>48</v>
      </c>
      <c r="G13819">
        <v>1</v>
      </c>
      <c r="H13819">
        <v>0.5</v>
      </c>
      <c r="I13819" t="s">
        <v>179</v>
      </c>
      <c r="J13819" t="s">
        <v>221</v>
      </c>
      <c r="K13819">
        <v>1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 t="s">
        <v>83</v>
      </c>
      <c r="R13819" t="s">
        <v>83</v>
      </c>
      <c r="S13819" t="s">
        <v>83</v>
      </c>
      <c r="T13819" t="str">
        <f>_xlfn.XLOOKUP(A13819,MI_Match_Analysis!$A$2:$A$8,MI_Match_Analysis!$F$2:$F$8,"Not Found")</f>
        <v>Not Found</v>
      </c>
    </row>
    <row r="13820" spans="1:20" hidden="1" x14ac:dyDescent="0.3">
      <c r="A13820">
        <v>60</v>
      </c>
      <c r="B13820" s="1">
        <v>46158</v>
      </c>
      <c r="C13820" t="s">
        <v>162</v>
      </c>
      <c r="D13820" t="s">
        <v>58</v>
      </c>
      <c r="E13820" t="s">
        <v>35</v>
      </c>
      <c r="F13820" t="s">
        <v>48</v>
      </c>
      <c r="G13820">
        <v>1</v>
      </c>
      <c r="H13820">
        <v>0.6</v>
      </c>
      <c r="I13820" t="s">
        <v>181</v>
      </c>
      <c r="J13820" t="s">
        <v>221</v>
      </c>
      <c r="K13820">
        <v>2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 t="s">
        <v>83</v>
      </c>
      <c r="R13820" t="s">
        <v>83</v>
      </c>
      <c r="S13820" t="s">
        <v>83</v>
      </c>
      <c r="T13820" t="str">
        <f>_xlfn.XLOOKUP(A13820,MI_Match_Analysis!$A$2:$A$8,MI_Match_Analysis!$F$2:$F$8,"Not Found")</f>
        <v>Not Found</v>
      </c>
    </row>
    <row r="13821" spans="1:20" hidden="1" x14ac:dyDescent="0.3">
      <c r="A13821">
        <v>60</v>
      </c>
      <c r="B13821" s="1">
        <v>46158</v>
      </c>
      <c r="C13821" t="s">
        <v>162</v>
      </c>
      <c r="D13821" t="s">
        <v>58</v>
      </c>
      <c r="E13821" t="s">
        <v>35</v>
      </c>
      <c r="F13821" t="s">
        <v>48</v>
      </c>
      <c r="G13821">
        <v>1</v>
      </c>
      <c r="H13821">
        <v>1.1000000000000001</v>
      </c>
      <c r="I13821" t="s">
        <v>179</v>
      </c>
      <c r="J13821" t="s">
        <v>117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 t="s">
        <v>83</v>
      </c>
      <c r="R13821" t="s">
        <v>83</v>
      </c>
      <c r="S13821" t="s">
        <v>83</v>
      </c>
      <c r="T13821" t="str">
        <f>_xlfn.XLOOKUP(A13821,MI_Match_Analysis!$A$2:$A$8,MI_Match_Analysis!$F$2:$F$8,"Not Found")</f>
        <v>Not Found</v>
      </c>
    </row>
    <row r="13822" spans="1:20" hidden="1" x14ac:dyDescent="0.3">
      <c r="A13822">
        <v>60</v>
      </c>
      <c r="B13822" s="1">
        <v>46158</v>
      </c>
      <c r="C13822" t="s">
        <v>162</v>
      </c>
      <c r="D13822" t="s">
        <v>58</v>
      </c>
      <c r="E13822" t="s">
        <v>35</v>
      </c>
      <c r="F13822" t="s">
        <v>48</v>
      </c>
      <c r="G13822">
        <v>1</v>
      </c>
      <c r="H13822">
        <v>1.2</v>
      </c>
      <c r="I13822" t="s">
        <v>179</v>
      </c>
      <c r="J13822" t="s">
        <v>117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 t="s">
        <v>83</v>
      </c>
      <c r="R13822" t="s">
        <v>83</v>
      </c>
      <c r="S13822" t="s">
        <v>83</v>
      </c>
      <c r="T13822" t="str">
        <f>_xlfn.XLOOKUP(A13822,MI_Match_Analysis!$A$2:$A$8,MI_Match_Analysis!$F$2:$F$8,"Not Found")</f>
        <v>Not Found</v>
      </c>
    </row>
    <row r="13823" spans="1:20" hidden="1" x14ac:dyDescent="0.3">
      <c r="A13823">
        <v>60</v>
      </c>
      <c r="B13823" s="1">
        <v>46158</v>
      </c>
      <c r="C13823" t="s">
        <v>162</v>
      </c>
      <c r="D13823" t="s">
        <v>58</v>
      </c>
      <c r="E13823" t="s">
        <v>35</v>
      </c>
      <c r="F13823" t="s">
        <v>48</v>
      </c>
      <c r="G13823">
        <v>1</v>
      </c>
      <c r="H13823">
        <v>1.3</v>
      </c>
      <c r="I13823" t="s">
        <v>179</v>
      </c>
      <c r="J13823" t="s">
        <v>117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 t="s">
        <v>83</v>
      </c>
      <c r="R13823" t="s">
        <v>83</v>
      </c>
      <c r="S13823" t="s">
        <v>83</v>
      </c>
      <c r="T13823" t="str">
        <f>_xlfn.XLOOKUP(A13823,MI_Match_Analysis!$A$2:$A$8,MI_Match_Analysis!$F$2:$F$8,"Not Found")</f>
        <v>Not Found</v>
      </c>
    </row>
    <row r="13824" spans="1:20" hidden="1" x14ac:dyDescent="0.3">
      <c r="A13824">
        <v>60</v>
      </c>
      <c r="B13824" s="1">
        <v>46158</v>
      </c>
      <c r="C13824" t="s">
        <v>162</v>
      </c>
      <c r="D13824" t="s">
        <v>58</v>
      </c>
      <c r="E13824" t="s">
        <v>35</v>
      </c>
      <c r="F13824" t="s">
        <v>48</v>
      </c>
      <c r="G13824">
        <v>1</v>
      </c>
      <c r="H13824">
        <v>1.4</v>
      </c>
      <c r="I13824" t="s">
        <v>179</v>
      </c>
      <c r="J13824" t="s">
        <v>117</v>
      </c>
      <c r="K13824">
        <v>6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 t="s">
        <v>83</v>
      </c>
      <c r="R13824" t="s">
        <v>83</v>
      </c>
      <c r="S13824" t="s">
        <v>83</v>
      </c>
      <c r="T13824" t="str">
        <f>_xlfn.XLOOKUP(A13824,MI_Match_Analysis!$A$2:$A$8,MI_Match_Analysis!$F$2:$F$8,"Not Found")</f>
        <v>Not Found</v>
      </c>
    </row>
    <row r="13825" spans="1:20" hidden="1" x14ac:dyDescent="0.3">
      <c r="A13825">
        <v>60</v>
      </c>
      <c r="B13825" s="1">
        <v>46158</v>
      </c>
      <c r="C13825" t="s">
        <v>162</v>
      </c>
      <c r="D13825" t="s">
        <v>58</v>
      </c>
      <c r="E13825" t="s">
        <v>35</v>
      </c>
      <c r="F13825" t="s">
        <v>48</v>
      </c>
      <c r="G13825">
        <v>1</v>
      </c>
      <c r="H13825">
        <v>1.5</v>
      </c>
      <c r="I13825" t="s">
        <v>179</v>
      </c>
      <c r="J13825" t="s">
        <v>117</v>
      </c>
      <c r="K13825">
        <v>1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 t="s">
        <v>83</v>
      </c>
      <c r="R13825" t="s">
        <v>83</v>
      </c>
      <c r="S13825" t="s">
        <v>83</v>
      </c>
      <c r="T13825" t="str">
        <f>_xlfn.XLOOKUP(A13825,MI_Match_Analysis!$A$2:$A$8,MI_Match_Analysis!$F$2:$F$8,"Not Found")</f>
        <v>Not Found</v>
      </c>
    </row>
    <row r="13826" spans="1:20" hidden="1" x14ac:dyDescent="0.3">
      <c r="A13826">
        <v>60</v>
      </c>
      <c r="B13826" s="1">
        <v>46158</v>
      </c>
      <c r="C13826" t="s">
        <v>162</v>
      </c>
      <c r="D13826" t="s">
        <v>58</v>
      </c>
      <c r="E13826" t="s">
        <v>35</v>
      </c>
      <c r="F13826" t="s">
        <v>48</v>
      </c>
      <c r="G13826">
        <v>1</v>
      </c>
      <c r="H13826">
        <v>1.6</v>
      </c>
      <c r="I13826" t="s">
        <v>181</v>
      </c>
      <c r="J13826" t="s">
        <v>117</v>
      </c>
      <c r="K13826">
        <v>1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 t="s">
        <v>83</v>
      </c>
      <c r="R13826" t="s">
        <v>83</v>
      </c>
      <c r="S13826" t="s">
        <v>83</v>
      </c>
      <c r="T13826" t="str">
        <f>_xlfn.XLOOKUP(A13826,MI_Match_Analysis!$A$2:$A$8,MI_Match_Analysis!$F$2:$F$8,"Not Found")</f>
        <v>Not Found</v>
      </c>
    </row>
    <row r="13827" spans="1:20" hidden="1" x14ac:dyDescent="0.3">
      <c r="A13827">
        <v>60</v>
      </c>
      <c r="B13827" s="1">
        <v>46158</v>
      </c>
      <c r="C13827" t="s">
        <v>162</v>
      </c>
      <c r="D13827" t="s">
        <v>58</v>
      </c>
      <c r="E13827" t="s">
        <v>35</v>
      </c>
      <c r="F13827" t="s">
        <v>48</v>
      </c>
      <c r="G13827">
        <v>1</v>
      </c>
      <c r="H13827">
        <v>2.1</v>
      </c>
      <c r="I13827" t="s">
        <v>181</v>
      </c>
      <c r="J13827" t="s">
        <v>221</v>
      </c>
      <c r="K13827">
        <v>2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 t="s">
        <v>83</v>
      </c>
      <c r="R13827" t="s">
        <v>83</v>
      </c>
      <c r="S13827" t="s">
        <v>83</v>
      </c>
      <c r="T13827" t="str">
        <f>_xlfn.XLOOKUP(A13827,MI_Match_Analysis!$A$2:$A$8,MI_Match_Analysis!$F$2:$F$8,"Not Found")</f>
        <v>Not Found</v>
      </c>
    </row>
    <row r="13828" spans="1:20" hidden="1" x14ac:dyDescent="0.3">
      <c r="A13828">
        <v>60</v>
      </c>
      <c r="B13828" s="1">
        <v>46158</v>
      </c>
      <c r="C13828" t="s">
        <v>162</v>
      </c>
      <c r="D13828" t="s">
        <v>58</v>
      </c>
      <c r="E13828" t="s">
        <v>35</v>
      </c>
      <c r="F13828" t="s">
        <v>48</v>
      </c>
      <c r="G13828">
        <v>1</v>
      </c>
      <c r="H13828">
        <v>2.2000000000000002</v>
      </c>
      <c r="I13828" t="s">
        <v>181</v>
      </c>
      <c r="J13828" t="s">
        <v>221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 t="s">
        <v>83</v>
      </c>
      <c r="R13828" t="s">
        <v>83</v>
      </c>
      <c r="S13828" t="s">
        <v>83</v>
      </c>
      <c r="T13828" t="str">
        <f>_xlfn.XLOOKUP(A13828,MI_Match_Analysis!$A$2:$A$8,MI_Match_Analysis!$F$2:$F$8,"Not Found")</f>
        <v>Not Found</v>
      </c>
    </row>
    <row r="13829" spans="1:20" hidden="1" x14ac:dyDescent="0.3">
      <c r="A13829">
        <v>60</v>
      </c>
      <c r="B13829" s="1">
        <v>46158</v>
      </c>
      <c r="C13829" t="s">
        <v>162</v>
      </c>
      <c r="D13829" t="s">
        <v>58</v>
      </c>
      <c r="E13829" t="s">
        <v>35</v>
      </c>
      <c r="F13829" t="s">
        <v>48</v>
      </c>
      <c r="G13829">
        <v>1</v>
      </c>
      <c r="H13829">
        <v>2.2999999999999998</v>
      </c>
      <c r="I13829" t="s">
        <v>181</v>
      </c>
      <c r="J13829" t="s">
        <v>221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 t="s">
        <v>83</v>
      </c>
      <c r="R13829" t="s">
        <v>83</v>
      </c>
      <c r="S13829" t="s">
        <v>83</v>
      </c>
      <c r="T13829" t="str">
        <f>_xlfn.XLOOKUP(A13829,MI_Match_Analysis!$A$2:$A$8,MI_Match_Analysis!$F$2:$F$8,"Not Found")</f>
        <v>Not Found</v>
      </c>
    </row>
    <row r="13830" spans="1:20" hidden="1" x14ac:dyDescent="0.3">
      <c r="A13830">
        <v>60</v>
      </c>
      <c r="B13830" s="1">
        <v>46158</v>
      </c>
      <c r="C13830" t="s">
        <v>162</v>
      </c>
      <c r="D13830" t="s">
        <v>58</v>
      </c>
      <c r="E13830" t="s">
        <v>35</v>
      </c>
      <c r="F13830" t="s">
        <v>48</v>
      </c>
      <c r="G13830">
        <v>1</v>
      </c>
      <c r="H13830">
        <v>2.4</v>
      </c>
      <c r="I13830" t="s">
        <v>181</v>
      </c>
      <c r="J13830" t="s">
        <v>221</v>
      </c>
      <c r="K13830">
        <v>4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 t="s">
        <v>83</v>
      </c>
      <c r="R13830" t="s">
        <v>83</v>
      </c>
      <c r="S13830" t="s">
        <v>83</v>
      </c>
      <c r="T13830" t="str">
        <f>_xlfn.XLOOKUP(A13830,MI_Match_Analysis!$A$2:$A$8,MI_Match_Analysis!$F$2:$F$8,"Not Found")</f>
        <v>Not Found</v>
      </c>
    </row>
    <row r="13831" spans="1:20" hidden="1" x14ac:dyDescent="0.3">
      <c r="A13831">
        <v>60</v>
      </c>
      <c r="B13831" s="1">
        <v>46158</v>
      </c>
      <c r="C13831" t="s">
        <v>162</v>
      </c>
      <c r="D13831" t="s">
        <v>58</v>
      </c>
      <c r="E13831" t="s">
        <v>35</v>
      </c>
      <c r="F13831" t="s">
        <v>48</v>
      </c>
      <c r="G13831">
        <v>1</v>
      </c>
      <c r="H13831">
        <v>2.5</v>
      </c>
      <c r="I13831" t="s">
        <v>181</v>
      </c>
      <c r="J13831" t="s">
        <v>221</v>
      </c>
      <c r="K13831">
        <v>4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 t="s">
        <v>83</v>
      </c>
      <c r="R13831" t="s">
        <v>83</v>
      </c>
      <c r="S13831" t="s">
        <v>83</v>
      </c>
      <c r="T13831" t="str">
        <f>_xlfn.XLOOKUP(A13831,MI_Match_Analysis!$A$2:$A$8,MI_Match_Analysis!$F$2:$F$8,"Not Found")</f>
        <v>Not Found</v>
      </c>
    </row>
    <row r="13832" spans="1:20" hidden="1" x14ac:dyDescent="0.3">
      <c r="A13832">
        <v>60</v>
      </c>
      <c r="B13832" s="1">
        <v>46158</v>
      </c>
      <c r="C13832" t="s">
        <v>162</v>
      </c>
      <c r="D13832" t="s">
        <v>58</v>
      </c>
      <c r="E13832" t="s">
        <v>35</v>
      </c>
      <c r="F13832" t="s">
        <v>48</v>
      </c>
      <c r="G13832">
        <v>1</v>
      </c>
      <c r="H13832">
        <v>2.6</v>
      </c>
      <c r="I13832" t="s">
        <v>181</v>
      </c>
      <c r="J13832" t="s">
        <v>221</v>
      </c>
      <c r="K13832">
        <v>2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 t="s">
        <v>83</v>
      </c>
      <c r="R13832" t="s">
        <v>83</v>
      </c>
      <c r="S13832" t="s">
        <v>83</v>
      </c>
      <c r="T13832" t="str">
        <f>_xlfn.XLOOKUP(A13832,MI_Match_Analysis!$A$2:$A$8,MI_Match_Analysis!$F$2:$F$8,"Not Found")</f>
        <v>Not Found</v>
      </c>
    </row>
    <row r="13833" spans="1:20" hidden="1" x14ac:dyDescent="0.3">
      <c r="A13833">
        <v>60</v>
      </c>
      <c r="B13833" s="1">
        <v>46158</v>
      </c>
      <c r="C13833" t="s">
        <v>162</v>
      </c>
      <c r="D13833" t="s">
        <v>58</v>
      </c>
      <c r="E13833" t="s">
        <v>35</v>
      </c>
      <c r="F13833" t="s">
        <v>48</v>
      </c>
      <c r="G13833">
        <v>1</v>
      </c>
      <c r="H13833">
        <v>3.1</v>
      </c>
      <c r="I13833" t="s">
        <v>179</v>
      </c>
      <c r="J13833" t="s">
        <v>117</v>
      </c>
      <c r="K13833">
        <v>1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 t="s">
        <v>83</v>
      </c>
      <c r="R13833" t="s">
        <v>83</v>
      </c>
      <c r="S13833" t="s">
        <v>83</v>
      </c>
      <c r="T13833" t="str">
        <f>_xlfn.XLOOKUP(A13833,MI_Match_Analysis!$A$2:$A$8,MI_Match_Analysis!$F$2:$F$8,"Not Found")</f>
        <v>Not Found</v>
      </c>
    </row>
    <row r="13834" spans="1:20" hidden="1" x14ac:dyDescent="0.3">
      <c r="A13834">
        <v>60</v>
      </c>
      <c r="B13834" s="1">
        <v>46158</v>
      </c>
      <c r="C13834" t="s">
        <v>162</v>
      </c>
      <c r="D13834" t="s">
        <v>58</v>
      </c>
      <c r="E13834" t="s">
        <v>35</v>
      </c>
      <c r="F13834" t="s">
        <v>48</v>
      </c>
      <c r="G13834">
        <v>1</v>
      </c>
      <c r="H13834">
        <v>3.2</v>
      </c>
      <c r="I13834" t="s">
        <v>181</v>
      </c>
      <c r="J13834" t="s">
        <v>117</v>
      </c>
      <c r="K13834">
        <v>6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 t="s">
        <v>83</v>
      </c>
      <c r="R13834" t="s">
        <v>83</v>
      </c>
      <c r="S13834" t="s">
        <v>83</v>
      </c>
      <c r="T13834" t="str">
        <f>_xlfn.XLOOKUP(A13834,MI_Match_Analysis!$A$2:$A$8,MI_Match_Analysis!$F$2:$F$8,"Not Found")</f>
        <v>Not Found</v>
      </c>
    </row>
    <row r="13835" spans="1:20" hidden="1" x14ac:dyDescent="0.3">
      <c r="A13835">
        <v>60</v>
      </c>
      <c r="B13835" s="1">
        <v>46158</v>
      </c>
      <c r="C13835" t="s">
        <v>162</v>
      </c>
      <c r="D13835" t="s">
        <v>58</v>
      </c>
      <c r="E13835" t="s">
        <v>35</v>
      </c>
      <c r="F13835" t="s">
        <v>48</v>
      </c>
      <c r="G13835">
        <v>1</v>
      </c>
      <c r="H13835">
        <v>3.3</v>
      </c>
      <c r="I13835" t="s">
        <v>181</v>
      </c>
      <c r="J13835" t="s">
        <v>117</v>
      </c>
      <c r="K13835">
        <v>6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 t="s">
        <v>83</v>
      </c>
      <c r="R13835" t="s">
        <v>83</v>
      </c>
      <c r="S13835" t="s">
        <v>83</v>
      </c>
      <c r="T13835" t="str">
        <f>_xlfn.XLOOKUP(A13835,MI_Match_Analysis!$A$2:$A$8,MI_Match_Analysis!$F$2:$F$8,"Not Found")</f>
        <v>Not Found</v>
      </c>
    </row>
    <row r="13836" spans="1:20" hidden="1" x14ac:dyDescent="0.3">
      <c r="A13836">
        <v>60</v>
      </c>
      <c r="B13836" s="1">
        <v>46158</v>
      </c>
      <c r="C13836" t="s">
        <v>162</v>
      </c>
      <c r="D13836" t="s">
        <v>58</v>
      </c>
      <c r="E13836" t="s">
        <v>35</v>
      </c>
      <c r="F13836" t="s">
        <v>48</v>
      </c>
      <c r="G13836">
        <v>1</v>
      </c>
      <c r="H13836">
        <v>3.4</v>
      </c>
      <c r="I13836" t="s">
        <v>181</v>
      </c>
      <c r="J13836" t="s">
        <v>117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 t="s">
        <v>83</v>
      </c>
      <c r="R13836" t="s">
        <v>83</v>
      </c>
      <c r="S13836" t="s">
        <v>83</v>
      </c>
      <c r="T13836" t="str">
        <f>_xlfn.XLOOKUP(A13836,MI_Match_Analysis!$A$2:$A$8,MI_Match_Analysis!$F$2:$F$8,"Not Found")</f>
        <v>Not Found</v>
      </c>
    </row>
    <row r="13837" spans="1:20" hidden="1" x14ac:dyDescent="0.3">
      <c r="A13837">
        <v>60</v>
      </c>
      <c r="B13837" s="1">
        <v>46158</v>
      </c>
      <c r="C13837" t="s">
        <v>162</v>
      </c>
      <c r="D13837" t="s">
        <v>58</v>
      </c>
      <c r="E13837" t="s">
        <v>35</v>
      </c>
      <c r="F13837" t="s">
        <v>48</v>
      </c>
      <c r="G13837">
        <v>1</v>
      </c>
      <c r="H13837">
        <v>3.5</v>
      </c>
      <c r="I13837" t="s">
        <v>179</v>
      </c>
      <c r="J13837" t="s">
        <v>117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 t="s">
        <v>83</v>
      </c>
      <c r="R13837" t="s">
        <v>83</v>
      </c>
      <c r="S13837" t="s">
        <v>83</v>
      </c>
      <c r="T13837" t="str">
        <f>_xlfn.XLOOKUP(A13837,MI_Match_Analysis!$A$2:$A$8,MI_Match_Analysis!$F$2:$F$8,"Not Found")</f>
        <v>Not Found</v>
      </c>
    </row>
    <row r="13838" spans="1:20" hidden="1" x14ac:dyDescent="0.3">
      <c r="A13838">
        <v>60</v>
      </c>
      <c r="B13838" s="1">
        <v>46158</v>
      </c>
      <c r="C13838" t="s">
        <v>162</v>
      </c>
      <c r="D13838" t="s">
        <v>58</v>
      </c>
      <c r="E13838" t="s">
        <v>35</v>
      </c>
      <c r="F13838" t="s">
        <v>48</v>
      </c>
      <c r="G13838">
        <v>1</v>
      </c>
      <c r="H13838">
        <v>3.6</v>
      </c>
      <c r="I13838" t="s">
        <v>179</v>
      </c>
      <c r="J13838" t="s">
        <v>117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 t="s">
        <v>83</v>
      </c>
      <c r="R13838" t="s">
        <v>83</v>
      </c>
      <c r="S13838" t="s">
        <v>83</v>
      </c>
      <c r="T13838" t="str">
        <f>_xlfn.XLOOKUP(A13838,MI_Match_Analysis!$A$2:$A$8,MI_Match_Analysis!$F$2:$F$8,"Not Found")</f>
        <v>Not Found</v>
      </c>
    </row>
    <row r="13839" spans="1:20" hidden="1" x14ac:dyDescent="0.3">
      <c r="A13839">
        <v>60</v>
      </c>
      <c r="B13839" s="1">
        <v>46158</v>
      </c>
      <c r="C13839" t="s">
        <v>162</v>
      </c>
      <c r="D13839" t="s">
        <v>58</v>
      </c>
      <c r="E13839" t="s">
        <v>35</v>
      </c>
      <c r="F13839" t="s">
        <v>48</v>
      </c>
      <c r="G13839">
        <v>1</v>
      </c>
      <c r="H13839">
        <v>4.0999999999999996</v>
      </c>
      <c r="I13839" t="s">
        <v>181</v>
      </c>
      <c r="J13839" t="s">
        <v>221</v>
      </c>
      <c r="K13839">
        <v>1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 t="s">
        <v>83</v>
      </c>
      <c r="R13839" t="s">
        <v>83</v>
      </c>
      <c r="S13839" t="s">
        <v>83</v>
      </c>
      <c r="T13839" t="str">
        <f>_xlfn.XLOOKUP(A13839,MI_Match_Analysis!$A$2:$A$8,MI_Match_Analysis!$F$2:$F$8,"Not Found")</f>
        <v>Not Found</v>
      </c>
    </row>
    <row r="13840" spans="1:20" hidden="1" x14ac:dyDescent="0.3">
      <c r="A13840">
        <v>60</v>
      </c>
      <c r="B13840" s="1">
        <v>46158</v>
      </c>
      <c r="C13840" t="s">
        <v>162</v>
      </c>
      <c r="D13840" t="s">
        <v>58</v>
      </c>
      <c r="E13840" t="s">
        <v>35</v>
      </c>
      <c r="F13840" t="s">
        <v>48</v>
      </c>
      <c r="G13840">
        <v>1</v>
      </c>
      <c r="H13840">
        <v>4.2</v>
      </c>
      <c r="I13840" t="s">
        <v>179</v>
      </c>
      <c r="J13840" t="s">
        <v>221</v>
      </c>
      <c r="K13840">
        <v>4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 t="s">
        <v>83</v>
      </c>
      <c r="R13840" t="s">
        <v>83</v>
      </c>
      <c r="S13840" t="s">
        <v>83</v>
      </c>
      <c r="T13840" t="str">
        <f>_xlfn.XLOOKUP(A13840,MI_Match_Analysis!$A$2:$A$8,MI_Match_Analysis!$F$2:$F$8,"Not Found")</f>
        <v>Not Found</v>
      </c>
    </row>
    <row r="13841" spans="1:20" hidden="1" x14ac:dyDescent="0.3">
      <c r="A13841">
        <v>60</v>
      </c>
      <c r="B13841" s="1">
        <v>46158</v>
      </c>
      <c r="C13841" t="s">
        <v>162</v>
      </c>
      <c r="D13841" t="s">
        <v>58</v>
      </c>
      <c r="E13841" t="s">
        <v>35</v>
      </c>
      <c r="F13841" t="s">
        <v>48</v>
      </c>
      <c r="G13841">
        <v>1</v>
      </c>
      <c r="H13841">
        <v>4.3</v>
      </c>
      <c r="I13841" t="s">
        <v>179</v>
      </c>
      <c r="J13841" t="s">
        <v>221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 t="s">
        <v>167</v>
      </c>
      <c r="R13841" t="s">
        <v>179</v>
      </c>
      <c r="S13841" t="s">
        <v>83</v>
      </c>
      <c r="T13841" t="str">
        <f>_xlfn.XLOOKUP(A13841,MI_Match_Analysis!$A$2:$A$8,MI_Match_Analysis!$F$2:$F$8,"Not Found")</f>
        <v>Not Found</v>
      </c>
    </row>
    <row r="13842" spans="1:20" hidden="1" x14ac:dyDescent="0.3">
      <c r="A13842">
        <v>60</v>
      </c>
      <c r="B13842" s="1">
        <v>46158</v>
      </c>
      <c r="C13842" t="s">
        <v>162</v>
      </c>
      <c r="D13842" t="s">
        <v>58</v>
      </c>
      <c r="E13842" t="s">
        <v>35</v>
      </c>
      <c r="F13842" t="s">
        <v>48</v>
      </c>
      <c r="G13842">
        <v>1</v>
      </c>
      <c r="H13842">
        <v>4.4000000000000004</v>
      </c>
      <c r="I13842" t="s">
        <v>60</v>
      </c>
      <c r="J13842" t="s">
        <v>221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 t="s">
        <v>83</v>
      </c>
      <c r="R13842" t="s">
        <v>83</v>
      </c>
      <c r="S13842" t="s">
        <v>83</v>
      </c>
      <c r="T13842" t="str">
        <f>_xlfn.XLOOKUP(A13842,MI_Match_Analysis!$A$2:$A$8,MI_Match_Analysis!$F$2:$F$8,"Not Found")</f>
        <v>Not Found</v>
      </c>
    </row>
    <row r="13843" spans="1:20" hidden="1" x14ac:dyDescent="0.3">
      <c r="A13843">
        <v>60</v>
      </c>
      <c r="B13843" s="1">
        <v>46158</v>
      </c>
      <c r="C13843" t="s">
        <v>162</v>
      </c>
      <c r="D13843" t="s">
        <v>58</v>
      </c>
      <c r="E13843" t="s">
        <v>35</v>
      </c>
      <c r="F13843" t="s">
        <v>48</v>
      </c>
      <c r="G13843">
        <v>1</v>
      </c>
      <c r="H13843">
        <v>4.5</v>
      </c>
      <c r="I13843" t="s">
        <v>60</v>
      </c>
      <c r="J13843" t="s">
        <v>221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 t="s">
        <v>83</v>
      </c>
      <c r="R13843" t="s">
        <v>83</v>
      </c>
      <c r="S13843" t="s">
        <v>83</v>
      </c>
      <c r="T13843" t="str">
        <f>_xlfn.XLOOKUP(A13843,MI_Match_Analysis!$A$2:$A$8,MI_Match_Analysis!$F$2:$F$8,"Not Found")</f>
        <v>Not Found</v>
      </c>
    </row>
    <row r="13844" spans="1:20" hidden="1" x14ac:dyDescent="0.3">
      <c r="A13844">
        <v>60</v>
      </c>
      <c r="B13844" s="1">
        <v>46158</v>
      </c>
      <c r="C13844" t="s">
        <v>162</v>
      </c>
      <c r="D13844" t="s">
        <v>58</v>
      </c>
      <c r="E13844" t="s">
        <v>35</v>
      </c>
      <c r="F13844" t="s">
        <v>48</v>
      </c>
      <c r="G13844">
        <v>1</v>
      </c>
      <c r="H13844">
        <v>4.5</v>
      </c>
      <c r="I13844" t="s">
        <v>60</v>
      </c>
      <c r="J13844" t="s">
        <v>221</v>
      </c>
      <c r="K13844">
        <v>0</v>
      </c>
      <c r="L13844">
        <v>1</v>
      </c>
      <c r="M13844">
        <v>1</v>
      </c>
      <c r="N13844">
        <v>0</v>
      </c>
      <c r="O13844">
        <v>0</v>
      </c>
      <c r="P13844">
        <v>0</v>
      </c>
      <c r="Q13844" t="s">
        <v>83</v>
      </c>
      <c r="R13844" t="s">
        <v>83</v>
      </c>
      <c r="S13844" t="s">
        <v>83</v>
      </c>
      <c r="T13844" t="str">
        <f>_xlfn.XLOOKUP(A13844,MI_Match_Analysis!$A$2:$A$8,MI_Match_Analysis!$F$2:$F$8,"Not Found")</f>
        <v>Not Found</v>
      </c>
    </row>
    <row r="13845" spans="1:20" hidden="1" x14ac:dyDescent="0.3">
      <c r="A13845">
        <v>60</v>
      </c>
      <c r="B13845" s="1">
        <v>46158</v>
      </c>
      <c r="C13845" t="s">
        <v>162</v>
      </c>
      <c r="D13845" t="s">
        <v>58</v>
      </c>
      <c r="E13845" t="s">
        <v>35</v>
      </c>
      <c r="F13845" t="s">
        <v>48</v>
      </c>
      <c r="G13845">
        <v>1</v>
      </c>
      <c r="H13845">
        <v>4.5999999999999996</v>
      </c>
      <c r="I13845" t="s">
        <v>60</v>
      </c>
      <c r="J13845" t="s">
        <v>221</v>
      </c>
      <c r="K13845">
        <v>1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 t="s">
        <v>83</v>
      </c>
      <c r="R13845" t="s">
        <v>83</v>
      </c>
      <c r="S13845" t="s">
        <v>83</v>
      </c>
      <c r="T13845" t="str">
        <f>_xlfn.XLOOKUP(A13845,MI_Match_Analysis!$A$2:$A$8,MI_Match_Analysis!$F$2:$F$8,"Not Found")</f>
        <v>Not Found</v>
      </c>
    </row>
    <row r="13846" spans="1:20" hidden="1" x14ac:dyDescent="0.3">
      <c r="A13846">
        <v>60</v>
      </c>
      <c r="B13846" s="1">
        <v>46158</v>
      </c>
      <c r="C13846" t="s">
        <v>162</v>
      </c>
      <c r="D13846" t="s">
        <v>58</v>
      </c>
      <c r="E13846" t="s">
        <v>35</v>
      </c>
      <c r="F13846" t="s">
        <v>48</v>
      </c>
      <c r="G13846">
        <v>1</v>
      </c>
      <c r="H13846">
        <v>5.0999999999999996</v>
      </c>
      <c r="I13846" t="s">
        <v>60</v>
      </c>
      <c r="J13846" t="s">
        <v>117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 t="s">
        <v>83</v>
      </c>
      <c r="R13846" t="s">
        <v>83</v>
      </c>
      <c r="S13846" t="s">
        <v>83</v>
      </c>
      <c r="T13846" t="str">
        <f>_xlfn.XLOOKUP(A13846,MI_Match_Analysis!$A$2:$A$8,MI_Match_Analysis!$F$2:$F$8,"Not Found")</f>
        <v>Not Found</v>
      </c>
    </row>
    <row r="13847" spans="1:20" hidden="1" x14ac:dyDescent="0.3">
      <c r="A13847">
        <v>60</v>
      </c>
      <c r="B13847" s="1">
        <v>46158</v>
      </c>
      <c r="C13847" t="s">
        <v>162</v>
      </c>
      <c r="D13847" t="s">
        <v>58</v>
      </c>
      <c r="E13847" t="s">
        <v>35</v>
      </c>
      <c r="F13847" t="s">
        <v>48</v>
      </c>
      <c r="G13847">
        <v>1</v>
      </c>
      <c r="H13847">
        <v>5.2</v>
      </c>
      <c r="I13847" t="s">
        <v>60</v>
      </c>
      <c r="J13847" t="s">
        <v>117</v>
      </c>
      <c r="K13847">
        <v>0</v>
      </c>
      <c r="L13847">
        <v>1</v>
      </c>
      <c r="M13847">
        <v>0</v>
      </c>
      <c r="N13847">
        <v>1</v>
      </c>
      <c r="O13847">
        <v>0</v>
      </c>
      <c r="P13847">
        <v>0</v>
      </c>
      <c r="Q13847" t="s">
        <v>83</v>
      </c>
      <c r="R13847" t="s">
        <v>83</v>
      </c>
      <c r="S13847" t="s">
        <v>83</v>
      </c>
      <c r="T13847" t="str">
        <f>_xlfn.XLOOKUP(A13847,MI_Match_Analysis!$A$2:$A$8,MI_Match_Analysis!$F$2:$F$8,"Not Found")</f>
        <v>Not Found</v>
      </c>
    </row>
    <row r="13848" spans="1:20" hidden="1" x14ac:dyDescent="0.3">
      <c r="A13848">
        <v>60</v>
      </c>
      <c r="B13848" s="1">
        <v>46158</v>
      </c>
      <c r="C13848" t="s">
        <v>162</v>
      </c>
      <c r="D13848" t="s">
        <v>58</v>
      </c>
      <c r="E13848" t="s">
        <v>35</v>
      </c>
      <c r="F13848" t="s">
        <v>48</v>
      </c>
      <c r="G13848">
        <v>1</v>
      </c>
      <c r="H13848">
        <v>5.3</v>
      </c>
      <c r="I13848" t="s">
        <v>181</v>
      </c>
      <c r="J13848" t="s">
        <v>117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 t="s">
        <v>83</v>
      </c>
      <c r="R13848" t="s">
        <v>83</v>
      </c>
      <c r="S13848" t="s">
        <v>83</v>
      </c>
      <c r="T13848" t="str">
        <f>_xlfn.XLOOKUP(A13848,MI_Match_Analysis!$A$2:$A$8,MI_Match_Analysis!$F$2:$F$8,"Not Found")</f>
        <v>Not Found</v>
      </c>
    </row>
    <row r="13849" spans="1:20" hidden="1" x14ac:dyDescent="0.3">
      <c r="A13849">
        <v>60</v>
      </c>
      <c r="B13849" s="1">
        <v>46158</v>
      </c>
      <c r="C13849" t="s">
        <v>162</v>
      </c>
      <c r="D13849" t="s">
        <v>58</v>
      </c>
      <c r="E13849" t="s">
        <v>35</v>
      </c>
      <c r="F13849" t="s">
        <v>48</v>
      </c>
      <c r="G13849">
        <v>1</v>
      </c>
      <c r="H13849">
        <v>5.3</v>
      </c>
      <c r="I13849" t="s">
        <v>181</v>
      </c>
      <c r="J13849" t="s">
        <v>117</v>
      </c>
      <c r="K13849">
        <v>0</v>
      </c>
      <c r="L13849">
        <v>1</v>
      </c>
      <c r="M13849">
        <v>1</v>
      </c>
      <c r="N13849">
        <v>0</v>
      </c>
      <c r="O13849">
        <v>0</v>
      </c>
      <c r="P13849">
        <v>0</v>
      </c>
      <c r="Q13849" t="s">
        <v>83</v>
      </c>
      <c r="R13849" t="s">
        <v>83</v>
      </c>
      <c r="S13849" t="s">
        <v>83</v>
      </c>
      <c r="T13849" t="str">
        <f>_xlfn.XLOOKUP(A13849,MI_Match_Analysis!$A$2:$A$8,MI_Match_Analysis!$F$2:$F$8,"Not Found")</f>
        <v>Not Found</v>
      </c>
    </row>
    <row r="13850" spans="1:20" hidden="1" x14ac:dyDescent="0.3">
      <c r="A13850">
        <v>60</v>
      </c>
      <c r="B13850" s="1">
        <v>46158</v>
      </c>
      <c r="C13850" t="s">
        <v>162</v>
      </c>
      <c r="D13850" t="s">
        <v>58</v>
      </c>
      <c r="E13850" t="s">
        <v>35</v>
      </c>
      <c r="F13850" t="s">
        <v>48</v>
      </c>
      <c r="G13850">
        <v>1</v>
      </c>
      <c r="H13850">
        <v>5.4</v>
      </c>
      <c r="I13850" t="s">
        <v>181</v>
      </c>
      <c r="J13850" t="s">
        <v>117</v>
      </c>
      <c r="K13850">
        <v>1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 t="s">
        <v>83</v>
      </c>
      <c r="R13850" t="s">
        <v>83</v>
      </c>
      <c r="S13850" t="s">
        <v>83</v>
      </c>
      <c r="T13850" t="str">
        <f>_xlfn.XLOOKUP(A13850,MI_Match_Analysis!$A$2:$A$8,MI_Match_Analysis!$F$2:$F$8,"Not Found")</f>
        <v>Not Found</v>
      </c>
    </row>
    <row r="13851" spans="1:20" hidden="1" x14ac:dyDescent="0.3">
      <c r="A13851">
        <v>60</v>
      </c>
      <c r="B13851" s="1">
        <v>46158</v>
      </c>
      <c r="C13851" t="s">
        <v>162</v>
      </c>
      <c r="D13851" t="s">
        <v>58</v>
      </c>
      <c r="E13851" t="s">
        <v>35</v>
      </c>
      <c r="F13851" t="s">
        <v>48</v>
      </c>
      <c r="G13851">
        <v>1</v>
      </c>
      <c r="H13851">
        <v>5.5</v>
      </c>
      <c r="I13851" t="s">
        <v>60</v>
      </c>
      <c r="J13851" t="s">
        <v>117</v>
      </c>
      <c r="K13851">
        <v>6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 t="s">
        <v>83</v>
      </c>
      <c r="R13851" t="s">
        <v>83</v>
      </c>
      <c r="S13851" t="s">
        <v>83</v>
      </c>
      <c r="T13851" t="str">
        <f>_xlfn.XLOOKUP(A13851,MI_Match_Analysis!$A$2:$A$8,MI_Match_Analysis!$F$2:$F$8,"Not Found")</f>
        <v>Not Found</v>
      </c>
    </row>
    <row r="13852" spans="1:20" hidden="1" x14ac:dyDescent="0.3">
      <c r="A13852">
        <v>60</v>
      </c>
      <c r="B13852" s="1">
        <v>46158</v>
      </c>
      <c r="C13852" t="s">
        <v>162</v>
      </c>
      <c r="D13852" t="s">
        <v>58</v>
      </c>
      <c r="E13852" t="s">
        <v>35</v>
      </c>
      <c r="F13852" t="s">
        <v>48</v>
      </c>
      <c r="G13852">
        <v>1</v>
      </c>
      <c r="H13852">
        <v>5.6</v>
      </c>
      <c r="I13852" t="s">
        <v>60</v>
      </c>
      <c r="J13852" t="s">
        <v>117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 t="s">
        <v>83</v>
      </c>
      <c r="R13852" t="s">
        <v>83</v>
      </c>
      <c r="S13852" t="s">
        <v>83</v>
      </c>
      <c r="T13852" t="str">
        <f>_xlfn.XLOOKUP(A13852,MI_Match_Analysis!$A$2:$A$8,MI_Match_Analysis!$F$2:$F$8,"Not Found")</f>
        <v>Not Found</v>
      </c>
    </row>
    <row r="13853" spans="1:20" hidden="1" x14ac:dyDescent="0.3">
      <c r="A13853">
        <v>60</v>
      </c>
      <c r="B13853" s="1">
        <v>46158</v>
      </c>
      <c r="C13853" t="s">
        <v>162</v>
      </c>
      <c r="D13853" t="s">
        <v>58</v>
      </c>
      <c r="E13853" t="s">
        <v>35</v>
      </c>
      <c r="F13853" t="s">
        <v>48</v>
      </c>
      <c r="G13853">
        <v>1</v>
      </c>
      <c r="H13853">
        <v>6.1</v>
      </c>
      <c r="I13853" t="s">
        <v>181</v>
      </c>
      <c r="J13853" t="s">
        <v>290</v>
      </c>
      <c r="K13853">
        <v>1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 t="s">
        <v>83</v>
      </c>
      <c r="R13853" t="s">
        <v>83</v>
      </c>
      <c r="S13853" t="s">
        <v>83</v>
      </c>
      <c r="T13853" t="str">
        <f>_xlfn.XLOOKUP(A13853,MI_Match_Analysis!$A$2:$A$8,MI_Match_Analysis!$F$2:$F$8,"Not Found")</f>
        <v>Not Found</v>
      </c>
    </row>
    <row r="13854" spans="1:20" hidden="1" x14ac:dyDescent="0.3">
      <c r="A13854">
        <v>60</v>
      </c>
      <c r="B13854" s="1">
        <v>46158</v>
      </c>
      <c r="C13854" t="s">
        <v>162</v>
      </c>
      <c r="D13854" t="s">
        <v>58</v>
      </c>
      <c r="E13854" t="s">
        <v>35</v>
      </c>
      <c r="F13854" t="s">
        <v>48</v>
      </c>
      <c r="G13854">
        <v>1</v>
      </c>
      <c r="H13854">
        <v>6.2</v>
      </c>
      <c r="I13854" t="s">
        <v>60</v>
      </c>
      <c r="J13854" t="s">
        <v>290</v>
      </c>
      <c r="K13854">
        <v>1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 t="s">
        <v>83</v>
      </c>
      <c r="R13854" t="s">
        <v>83</v>
      </c>
      <c r="S13854" t="s">
        <v>83</v>
      </c>
      <c r="T13854" t="str">
        <f>_xlfn.XLOOKUP(A13854,MI_Match_Analysis!$A$2:$A$8,MI_Match_Analysis!$F$2:$F$8,"Not Found")</f>
        <v>Not Found</v>
      </c>
    </row>
    <row r="13855" spans="1:20" hidden="1" x14ac:dyDescent="0.3">
      <c r="A13855">
        <v>60</v>
      </c>
      <c r="B13855" s="1">
        <v>46158</v>
      </c>
      <c r="C13855" t="s">
        <v>162</v>
      </c>
      <c r="D13855" t="s">
        <v>58</v>
      </c>
      <c r="E13855" t="s">
        <v>35</v>
      </c>
      <c r="F13855" t="s">
        <v>48</v>
      </c>
      <c r="G13855">
        <v>1</v>
      </c>
      <c r="H13855">
        <v>6.3</v>
      </c>
      <c r="I13855" t="s">
        <v>181</v>
      </c>
      <c r="J13855" t="s">
        <v>290</v>
      </c>
      <c r="K13855">
        <v>1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 t="s">
        <v>83</v>
      </c>
      <c r="R13855" t="s">
        <v>83</v>
      </c>
      <c r="S13855" t="s">
        <v>83</v>
      </c>
      <c r="T13855" t="str">
        <f>_xlfn.XLOOKUP(A13855,MI_Match_Analysis!$A$2:$A$8,MI_Match_Analysis!$F$2:$F$8,"Not Found")</f>
        <v>Not Found</v>
      </c>
    </row>
    <row r="13856" spans="1:20" hidden="1" x14ac:dyDescent="0.3">
      <c r="A13856">
        <v>60</v>
      </c>
      <c r="B13856" s="1">
        <v>46158</v>
      </c>
      <c r="C13856" t="s">
        <v>162</v>
      </c>
      <c r="D13856" t="s">
        <v>58</v>
      </c>
      <c r="E13856" t="s">
        <v>35</v>
      </c>
      <c r="F13856" t="s">
        <v>48</v>
      </c>
      <c r="G13856">
        <v>1</v>
      </c>
      <c r="H13856">
        <v>6.4</v>
      </c>
      <c r="I13856" t="s">
        <v>60</v>
      </c>
      <c r="J13856" t="s">
        <v>290</v>
      </c>
      <c r="K13856">
        <v>1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 t="s">
        <v>83</v>
      </c>
      <c r="R13856" t="s">
        <v>83</v>
      </c>
      <c r="S13856" t="s">
        <v>83</v>
      </c>
      <c r="T13856" t="str">
        <f>_xlfn.XLOOKUP(A13856,MI_Match_Analysis!$A$2:$A$8,MI_Match_Analysis!$F$2:$F$8,"Not Found")</f>
        <v>Not Found</v>
      </c>
    </row>
    <row r="13857" spans="1:20" hidden="1" x14ac:dyDescent="0.3">
      <c r="A13857">
        <v>60</v>
      </c>
      <c r="B13857" s="1">
        <v>46158</v>
      </c>
      <c r="C13857" t="s">
        <v>162</v>
      </c>
      <c r="D13857" t="s">
        <v>58</v>
      </c>
      <c r="E13857" t="s">
        <v>35</v>
      </c>
      <c r="F13857" t="s">
        <v>48</v>
      </c>
      <c r="G13857">
        <v>1</v>
      </c>
      <c r="H13857">
        <v>6.5</v>
      </c>
      <c r="I13857" t="s">
        <v>181</v>
      </c>
      <c r="J13857" t="s">
        <v>290</v>
      </c>
      <c r="K13857">
        <v>1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 t="s">
        <v>83</v>
      </c>
      <c r="R13857" t="s">
        <v>83</v>
      </c>
      <c r="S13857" t="s">
        <v>83</v>
      </c>
      <c r="T13857" t="str">
        <f>_xlfn.XLOOKUP(A13857,MI_Match_Analysis!$A$2:$A$8,MI_Match_Analysis!$F$2:$F$8,"Not Found")</f>
        <v>Not Found</v>
      </c>
    </row>
    <row r="13858" spans="1:20" hidden="1" x14ac:dyDescent="0.3">
      <c r="A13858">
        <v>60</v>
      </c>
      <c r="B13858" s="1">
        <v>46158</v>
      </c>
      <c r="C13858" t="s">
        <v>162</v>
      </c>
      <c r="D13858" t="s">
        <v>58</v>
      </c>
      <c r="E13858" t="s">
        <v>35</v>
      </c>
      <c r="F13858" t="s">
        <v>48</v>
      </c>
      <c r="G13858">
        <v>1</v>
      </c>
      <c r="H13858">
        <v>6.6</v>
      </c>
      <c r="I13858" t="s">
        <v>60</v>
      </c>
      <c r="J13858" t="s">
        <v>290</v>
      </c>
      <c r="K13858">
        <v>6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 t="s">
        <v>83</v>
      </c>
      <c r="R13858" t="s">
        <v>83</v>
      </c>
      <c r="S13858" t="s">
        <v>83</v>
      </c>
      <c r="T13858" t="str">
        <f>_xlfn.XLOOKUP(A13858,MI_Match_Analysis!$A$2:$A$8,MI_Match_Analysis!$F$2:$F$8,"Not Found")</f>
        <v>Not Found</v>
      </c>
    </row>
    <row r="13859" spans="1:20" hidden="1" x14ac:dyDescent="0.3">
      <c r="A13859">
        <v>60</v>
      </c>
      <c r="B13859" s="1">
        <v>46158</v>
      </c>
      <c r="C13859" t="s">
        <v>162</v>
      </c>
      <c r="D13859" t="s">
        <v>58</v>
      </c>
      <c r="E13859" t="s">
        <v>35</v>
      </c>
      <c r="F13859" t="s">
        <v>48</v>
      </c>
      <c r="G13859">
        <v>1</v>
      </c>
      <c r="H13859">
        <v>7.1</v>
      </c>
      <c r="I13859" t="s">
        <v>181</v>
      </c>
      <c r="J13859" t="s">
        <v>86</v>
      </c>
      <c r="K13859">
        <v>6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 t="s">
        <v>83</v>
      </c>
      <c r="R13859" t="s">
        <v>83</v>
      </c>
      <c r="S13859" t="s">
        <v>83</v>
      </c>
      <c r="T13859" t="str">
        <f>_xlfn.XLOOKUP(A13859,MI_Match_Analysis!$A$2:$A$8,MI_Match_Analysis!$F$2:$F$8,"Not Found")</f>
        <v>Not Found</v>
      </c>
    </row>
    <row r="13860" spans="1:20" hidden="1" x14ac:dyDescent="0.3">
      <c r="A13860">
        <v>60</v>
      </c>
      <c r="B13860" s="1">
        <v>46158</v>
      </c>
      <c r="C13860" t="s">
        <v>162</v>
      </c>
      <c r="D13860" t="s">
        <v>58</v>
      </c>
      <c r="E13860" t="s">
        <v>35</v>
      </c>
      <c r="F13860" t="s">
        <v>48</v>
      </c>
      <c r="G13860">
        <v>1</v>
      </c>
      <c r="H13860">
        <v>7.2</v>
      </c>
      <c r="I13860" t="s">
        <v>181</v>
      </c>
      <c r="J13860" t="s">
        <v>86</v>
      </c>
      <c r="K13860">
        <v>6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 t="s">
        <v>83</v>
      </c>
      <c r="R13860" t="s">
        <v>83</v>
      </c>
      <c r="S13860" t="s">
        <v>83</v>
      </c>
      <c r="T13860" t="str">
        <f>_xlfn.XLOOKUP(A13860,MI_Match_Analysis!$A$2:$A$8,MI_Match_Analysis!$F$2:$F$8,"Not Found")</f>
        <v>Not Found</v>
      </c>
    </row>
    <row r="13861" spans="1:20" hidden="1" x14ac:dyDescent="0.3">
      <c r="A13861">
        <v>60</v>
      </c>
      <c r="B13861" s="1">
        <v>46158</v>
      </c>
      <c r="C13861" t="s">
        <v>162</v>
      </c>
      <c r="D13861" t="s">
        <v>58</v>
      </c>
      <c r="E13861" t="s">
        <v>35</v>
      </c>
      <c r="F13861" t="s">
        <v>48</v>
      </c>
      <c r="G13861">
        <v>1</v>
      </c>
      <c r="H13861">
        <v>7.3</v>
      </c>
      <c r="I13861" t="s">
        <v>181</v>
      </c>
      <c r="J13861" t="s">
        <v>86</v>
      </c>
      <c r="K13861">
        <v>4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 t="s">
        <v>83</v>
      </c>
      <c r="R13861" t="s">
        <v>83</v>
      </c>
      <c r="S13861" t="s">
        <v>83</v>
      </c>
      <c r="T13861" t="str">
        <f>_xlfn.XLOOKUP(A13861,MI_Match_Analysis!$A$2:$A$8,MI_Match_Analysis!$F$2:$F$8,"Not Found")</f>
        <v>Not Found</v>
      </c>
    </row>
    <row r="13862" spans="1:20" hidden="1" x14ac:dyDescent="0.3">
      <c r="A13862">
        <v>60</v>
      </c>
      <c r="B13862" s="1">
        <v>46158</v>
      </c>
      <c r="C13862" t="s">
        <v>162</v>
      </c>
      <c r="D13862" t="s">
        <v>58</v>
      </c>
      <c r="E13862" t="s">
        <v>35</v>
      </c>
      <c r="F13862" t="s">
        <v>48</v>
      </c>
      <c r="G13862">
        <v>1</v>
      </c>
      <c r="H13862">
        <v>7.4</v>
      </c>
      <c r="I13862" t="s">
        <v>181</v>
      </c>
      <c r="J13862" t="s">
        <v>86</v>
      </c>
      <c r="K13862">
        <v>1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 t="s">
        <v>83</v>
      </c>
      <c r="R13862" t="s">
        <v>83</v>
      </c>
      <c r="S13862" t="s">
        <v>83</v>
      </c>
      <c r="T13862" t="str">
        <f>_xlfn.XLOOKUP(A13862,MI_Match_Analysis!$A$2:$A$8,MI_Match_Analysis!$F$2:$F$8,"Not Found")</f>
        <v>Not Found</v>
      </c>
    </row>
    <row r="13863" spans="1:20" hidden="1" x14ac:dyDescent="0.3">
      <c r="A13863">
        <v>60</v>
      </c>
      <c r="B13863" s="1">
        <v>46158</v>
      </c>
      <c r="C13863" t="s">
        <v>162</v>
      </c>
      <c r="D13863" t="s">
        <v>58</v>
      </c>
      <c r="E13863" t="s">
        <v>35</v>
      </c>
      <c r="F13863" t="s">
        <v>48</v>
      </c>
      <c r="G13863">
        <v>1</v>
      </c>
      <c r="H13863">
        <v>7.5</v>
      </c>
      <c r="I13863" t="s">
        <v>60</v>
      </c>
      <c r="J13863" t="s">
        <v>86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 t="s">
        <v>83</v>
      </c>
      <c r="R13863" t="s">
        <v>83</v>
      </c>
      <c r="S13863" t="s">
        <v>83</v>
      </c>
      <c r="T13863" t="str">
        <f>_xlfn.XLOOKUP(A13863,MI_Match_Analysis!$A$2:$A$8,MI_Match_Analysis!$F$2:$F$8,"Not Found")</f>
        <v>Not Found</v>
      </c>
    </row>
    <row r="13864" spans="1:20" hidden="1" x14ac:dyDescent="0.3">
      <c r="A13864">
        <v>60</v>
      </c>
      <c r="B13864" s="1">
        <v>46158</v>
      </c>
      <c r="C13864" t="s">
        <v>162</v>
      </c>
      <c r="D13864" t="s">
        <v>58</v>
      </c>
      <c r="E13864" t="s">
        <v>35</v>
      </c>
      <c r="F13864" t="s">
        <v>48</v>
      </c>
      <c r="G13864">
        <v>1</v>
      </c>
      <c r="H13864">
        <v>7.6</v>
      </c>
      <c r="I13864" t="s">
        <v>60</v>
      </c>
      <c r="J13864" t="s">
        <v>86</v>
      </c>
      <c r="K13864">
        <v>1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 t="s">
        <v>83</v>
      </c>
      <c r="R13864" t="s">
        <v>83</v>
      </c>
      <c r="S13864" t="s">
        <v>83</v>
      </c>
      <c r="T13864" t="str">
        <f>_xlfn.XLOOKUP(A13864,MI_Match_Analysis!$A$2:$A$8,MI_Match_Analysis!$F$2:$F$8,"Not Found")</f>
        <v>Not Found</v>
      </c>
    </row>
    <row r="13865" spans="1:20" hidden="1" x14ac:dyDescent="0.3">
      <c r="A13865">
        <v>60</v>
      </c>
      <c r="B13865" s="1">
        <v>46158</v>
      </c>
      <c r="C13865" t="s">
        <v>162</v>
      </c>
      <c r="D13865" t="s">
        <v>58</v>
      </c>
      <c r="E13865" t="s">
        <v>35</v>
      </c>
      <c r="F13865" t="s">
        <v>48</v>
      </c>
      <c r="G13865">
        <v>1</v>
      </c>
      <c r="H13865">
        <v>8.1</v>
      </c>
      <c r="I13865" t="s">
        <v>60</v>
      </c>
      <c r="J13865" t="s">
        <v>290</v>
      </c>
      <c r="K13865">
        <v>1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 t="s">
        <v>83</v>
      </c>
      <c r="R13865" t="s">
        <v>83</v>
      </c>
      <c r="S13865" t="s">
        <v>83</v>
      </c>
      <c r="T13865" t="str">
        <f>_xlfn.XLOOKUP(A13865,MI_Match_Analysis!$A$2:$A$8,MI_Match_Analysis!$F$2:$F$8,"Not Found")</f>
        <v>Not Found</v>
      </c>
    </row>
    <row r="13866" spans="1:20" hidden="1" x14ac:dyDescent="0.3">
      <c r="A13866">
        <v>60</v>
      </c>
      <c r="B13866" s="1">
        <v>46158</v>
      </c>
      <c r="C13866" t="s">
        <v>162</v>
      </c>
      <c r="D13866" t="s">
        <v>58</v>
      </c>
      <c r="E13866" t="s">
        <v>35</v>
      </c>
      <c r="F13866" t="s">
        <v>48</v>
      </c>
      <c r="G13866">
        <v>1</v>
      </c>
      <c r="H13866">
        <v>8.1999999999999993</v>
      </c>
      <c r="I13866" t="s">
        <v>181</v>
      </c>
      <c r="J13866" t="s">
        <v>290</v>
      </c>
      <c r="K13866">
        <v>6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 t="s">
        <v>83</v>
      </c>
      <c r="R13866" t="s">
        <v>83</v>
      </c>
      <c r="S13866" t="s">
        <v>83</v>
      </c>
      <c r="T13866" t="str">
        <f>_xlfn.XLOOKUP(A13866,MI_Match_Analysis!$A$2:$A$8,MI_Match_Analysis!$F$2:$F$8,"Not Found")</f>
        <v>Not Found</v>
      </c>
    </row>
    <row r="13867" spans="1:20" hidden="1" x14ac:dyDescent="0.3">
      <c r="A13867">
        <v>60</v>
      </c>
      <c r="B13867" s="1">
        <v>46158</v>
      </c>
      <c r="C13867" t="s">
        <v>162</v>
      </c>
      <c r="D13867" t="s">
        <v>58</v>
      </c>
      <c r="E13867" t="s">
        <v>35</v>
      </c>
      <c r="F13867" t="s">
        <v>48</v>
      </c>
      <c r="G13867">
        <v>1</v>
      </c>
      <c r="H13867">
        <v>8.3000000000000007</v>
      </c>
      <c r="I13867" t="s">
        <v>181</v>
      </c>
      <c r="J13867" t="s">
        <v>290</v>
      </c>
      <c r="K13867">
        <v>1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 t="s">
        <v>83</v>
      </c>
      <c r="R13867" t="s">
        <v>83</v>
      </c>
      <c r="S13867" t="s">
        <v>83</v>
      </c>
      <c r="T13867" t="str">
        <f>_xlfn.XLOOKUP(A13867,MI_Match_Analysis!$A$2:$A$8,MI_Match_Analysis!$F$2:$F$8,"Not Found")</f>
        <v>Not Found</v>
      </c>
    </row>
    <row r="13868" spans="1:20" hidden="1" x14ac:dyDescent="0.3">
      <c r="A13868">
        <v>60</v>
      </c>
      <c r="B13868" s="1">
        <v>46158</v>
      </c>
      <c r="C13868" t="s">
        <v>162</v>
      </c>
      <c r="D13868" t="s">
        <v>58</v>
      </c>
      <c r="E13868" t="s">
        <v>35</v>
      </c>
      <c r="F13868" t="s">
        <v>48</v>
      </c>
      <c r="G13868">
        <v>1</v>
      </c>
      <c r="H13868">
        <v>8.4</v>
      </c>
      <c r="I13868" t="s">
        <v>60</v>
      </c>
      <c r="J13868" t="s">
        <v>290</v>
      </c>
      <c r="K13868">
        <v>1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 t="s">
        <v>83</v>
      </c>
      <c r="R13868" t="s">
        <v>83</v>
      </c>
      <c r="S13868" t="s">
        <v>83</v>
      </c>
      <c r="T13868" t="str">
        <f>_xlfn.XLOOKUP(A13868,MI_Match_Analysis!$A$2:$A$8,MI_Match_Analysis!$F$2:$F$8,"Not Found")</f>
        <v>Not Found</v>
      </c>
    </row>
    <row r="13869" spans="1:20" hidden="1" x14ac:dyDescent="0.3">
      <c r="A13869">
        <v>60</v>
      </c>
      <c r="B13869" s="1">
        <v>46158</v>
      </c>
      <c r="C13869" t="s">
        <v>162</v>
      </c>
      <c r="D13869" t="s">
        <v>58</v>
      </c>
      <c r="E13869" t="s">
        <v>35</v>
      </c>
      <c r="F13869" t="s">
        <v>48</v>
      </c>
      <c r="G13869">
        <v>1</v>
      </c>
      <c r="H13869">
        <v>8.5</v>
      </c>
      <c r="I13869" t="s">
        <v>181</v>
      </c>
      <c r="J13869" t="s">
        <v>290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 t="s">
        <v>83</v>
      </c>
      <c r="R13869" t="s">
        <v>83</v>
      </c>
      <c r="S13869" t="s">
        <v>83</v>
      </c>
      <c r="T13869" t="str">
        <f>_xlfn.XLOOKUP(A13869,MI_Match_Analysis!$A$2:$A$8,MI_Match_Analysis!$F$2:$F$8,"Not Found")</f>
        <v>Not Found</v>
      </c>
    </row>
    <row r="13870" spans="1:20" hidden="1" x14ac:dyDescent="0.3">
      <c r="A13870">
        <v>60</v>
      </c>
      <c r="B13870" s="1">
        <v>46158</v>
      </c>
      <c r="C13870" t="s">
        <v>162</v>
      </c>
      <c r="D13870" t="s">
        <v>58</v>
      </c>
      <c r="E13870" t="s">
        <v>35</v>
      </c>
      <c r="F13870" t="s">
        <v>48</v>
      </c>
      <c r="G13870">
        <v>1</v>
      </c>
      <c r="H13870">
        <v>8.6</v>
      </c>
      <c r="I13870" t="s">
        <v>181</v>
      </c>
      <c r="J13870" t="s">
        <v>290</v>
      </c>
      <c r="K13870">
        <v>6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 t="s">
        <v>83</v>
      </c>
      <c r="R13870" t="s">
        <v>83</v>
      </c>
      <c r="S13870" t="s">
        <v>83</v>
      </c>
      <c r="T13870" t="str">
        <f>_xlfn.XLOOKUP(A13870,MI_Match_Analysis!$A$2:$A$8,MI_Match_Analysis!$F$2:$F$8,"Not Found")</f>
        <v>Not Found</v>
      </c>
    </row>
    <row r="13871" spans="1:20" hidden="1" x14ac:dyDescent="0.3">
      <c r="A13871">
        <v>60</v>
      </c>
      <c r="B13871" s="1">
        <v>46158</v>
      </c>
      <c r="C13871" t="s">
        <v>162</v>
      </c>
      <c r="D13871" t="s">
        <v>58</v>
      </c>
      <c r="E13871" t="s">
        <v>35</v>
      </c>
      <c r="F13871" t="s">
        <v>48</v>
      </c>
      <c r="G13871">
        <v>1</v>
      </c>
      <c r="H13871">
        <v>9.1</v>
      </c>
      <c r="I13871" t="s">
        <v>60</v>
      </c>
      <c r="J13871" t="s">
        <v>317</v>
      </c>
      <c r="K13871">
        <v>2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 t="s">
        <v>83</v>
      </c>
      <c r="R13871" t="s">
        <v>83</v>
      </c>
      <c r="S13871" t="s">
        <v>83</v>
      </c>
      <c r="T13871" t="str">
        <f>_xlfn.XLOOKUP(A13871,MI_Match_Analysis!$A$2:$A$8,MI_Match_Analysis!$F$2:$F$8,"Not Found")</f>
        <v>Not Found</v>
      </c>
    </row>
    <row r="13872" spans="1:20" hidden="1" x14ac:dyDescent="0.3">
      <c r="A13872">
        <v>60</v>
      </c>
      <c r="B13872" s="1">
        <v>46158</v>
      </c>
      <c r="C13872" t="s">
        <v>162</v>
      </c>
      <c r="D13872" t="s">
        <v>58</v>
      </c>
      <c r="E13872" t="s">
        <v>35</v>
      </c>
      <c r="F13872" t="s">
        <v>48</v>
      </c>
      <c r="G13872">
        <v>1</v>
      </c>
      <c r="H13872">
        <v>9.1999999999999993</v>
      </c>
      <c r="I13872" t="s">
        <v>60</v>
      </c>
      <c r="J13872" t="s">
        <v>317</v>
      </c>
      <c r="K13872">
        <v>1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 t="s">
        <v>83</v>
      </c>
      <c r="R13872" t="s">
        <v>83</v>
      </c>
      <c r="S13872" t="s">
        <v>83</v>
      </c>
      <c r="T13872" t="str">
        <f>_xlfn.XLOOKUP(A13872,MI_Match_Analysis!$A$2:$A$8,MI_Match_Analysis!$F$2:$F$8,"Not Found")</f>
        <v>Not Found</v>
      </c>
    </row>
    <row r="13873" spans="1:20" hidden="1" x14ac:dyDescent="0.3">
      <c r="A13873">
        <v>60</v>
      </c>
      <c r="B13873" s="1">
        <v>46158</v>
      </c>
      <c r="C13873" t="s">
        <v>162</v>
      </c>
      <c r="D13873" t="s">
        <v>58</v>
      </c>
      <c r="E13873" t="s">
        <v>35</v>
      </c>
      <c r="F13873" t="s">
        <v>48</v>
      </c>
      <c r="G13873">
        <v>1</v>
      </c>
      <c r="H13873">
        <v>9.3000000000000007</v>
      </c>
      <c r="I13873" t="s">
        <v>181</v>
      </c>
      <c r="J13873" t="s">
        <v>317</v>
      </c>
      <c r="K13873">
        <v>6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 t="s">
        <v>83</v>
      </c>
      <c r="R13873" t="s">
        <v>83</v>
      </c>
      <c r="S13873" t="s">
        <v>83</v>
      </c>
      <c r="T13873" t="str">
        <f>_xlfn.XLOOKUP(A13873,MI_Match_Analysis!$A$2:$A$8,MI_Match_Analysis!$F$2:$F$8,"Not Found")</f>
        <v>Not Found</v>
      </c>
    </row>
    <row r="13874" spans="1:20" hidden="1" x14ac:dyDescent="0.3">
      <c r="A13874">
        <v>60</v>
      </c>
      <c r="B13874" s="1">
        <v>46158</v>
      </c>
      <c r="C13874" t="s">
        <v>162</v>
      </c>
      <c r="D13874" t="s">
        <v>58</v>
      </c>
      <c r="E13874" t="s">
        <v>35</v>
      </c>
      <c r="F13874" t="s">
        <v>48</v>
      </c>
      <c r="G13874">
        <v>1</v>
      </c>
      <c r="H13874">
        <v>9.4</v>
      </c>
      <c r="I13874" t="s">
        <v>181</v>
      </c>
      <c r="J13874" t="s">
        <v>317</v>
      </c>
      <c r="K13874">
        <v>1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 t="s">
        <v>83</v>
      </c>
      <c r="R13874" t="s">
        <v>83</v>
      </c>
      <c r="S13874" t="s">
        <v>83</v>
      </c>
      <c r="T13874" t="str">
        <f>_xlfn.XLOOKUP(A13874,MI_Match_Analysis!$A$2:$A$8,MI_Match_Analysis!$F$2:$F$8,"Not Found")</f>
        <v>Not Found</v>
      </c>
    </row>
    <row r="13875" spans="1:20" hidden="1" x14ac:dyDescent="0.3">
      <c r="A13875">
        <v>60</v>
      </c>
      <c r="B13875" s="1">
        <v>46158</v>
      </c>
      <c r="C13875" t="s">
        <v>162</v>
      </c>
      <c r="D13875" t="s">
        <v>58</v>
      </c>
      <c r="E13875" t="s">
        <v>35</v>
      </c>
      <c r="F13875" t="s">
        <v>48</v>
      </c>
      <c r="G13875">
        <v>1</v>
      </c>
      <c r="H13875">
        <v>9.5</v>
      </c>
      <c r="I13875" t="s">
        <v>60</v>
      </c>
      <c r="J13875" t="s">
        <v>317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 t="s">
        <v>83</v>
      </c>
      <c r="R13875" t="s">
        <v>83</v>
      </c>
      <c r="S13875" t="s">
        <v>83</v>
      </c>
      <c r="T13875" t="str">
        <f>_xlfn.XLOOKUP(A13875,MI_Match_Analysis!$A$2:$A$8,MI_Match_Analysis!$F$2:$F$8,"Not Found")</f>
        <v>Not Found</v>
      </c>
    </row>
    <row r="13876" spans="1:20" hidden="1" x14ac:dyDescent="0.3">
      <c r="A13876">
        <v>60</v>
      </c>
      <c r="B13876" s="1">
        <v>46158</v>
      </c>
      <c r="C13876" t="s">
        <v>162</v>
      </c>
      <c r="D13876" t="s">
        <v>58</v>
      </c>
      <c r="E13876" t="s">
        <v>35</v>
      </c>
      <c r="F13876" t="s">
        <v>48</v>
      </c>
      <c r="G13876">
        <v>1</v>
      </c>
      <c r="H13876">
        <v>9.6</v>
      </c>
      <c r="I13876" t="s">
        <v>60</v>
      </c>
      <c r="J13876" t="s">
        <v>317</v>
      </c>
      <c r="K13876">
        <v>6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 t="s">
        <v>83</v>
      </c>
      <c r="R13876" t="s">
        <v>83</v>
      </c>
      <c r="S13876" t="s">
        <v>83</v>
      </c>
      <c r="T13876" t="str">
        <f>_xlfn.XLOOKUP(A13876,MI_Match_Analysis!$A$2:$A$8,MI_Match_Analysis!$F$2:$F$8,"Not Found")</f>
        <v>Not Found</v>
      </c>
    </row>
    <row r="13877" spans="1:20" hidden="1" x14ac:dyDescent="0.3">
      <c r="A13877">
        <v>60</v>
      </c>
      <c r="B13877" s="1">
        <v>46158</v>
      </c>
      <c r="C13877" t="s">
        <v>162</v>
      </c>
      <c r="D13877" t="s">
        <v>58</v>
      </c>
      <c r="E13877" t="s">
        <v>35</v>
      </c>
      <c r="F13877" t="s">
        <v>48</v>
      </c>
      <c r="G13877">
        <v>1</v>
      </c>
      <c r="H13877">
        <v>10.1</v>
      </c>
      <c r="I13877" t="s">
        <v>181</v>
      </c>
      <c r="J13877" t="s">
        <v>296</v>
      </c>
      <c r="K13877">
        <v>6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 t="s">
        <v>83</v>
      </c>
      <c r="R13877" t="s">
        <v>83</v>
      </c>
      <c r="S13877" t="s">
        <v>83</v>
      </c>
      <c r="T13877" t="str">
        <f>_xlfn.XLOOKUP(A13877,MI_Match_Analysis!$A$2:$A$8,MI_Match_Analysis!$F$2:$F$8,"Not Found")</f>
        <v>Not Found</v>
      </c>
    </row>
    <row r="13878" spans="1:20" hidden="1" x14ac:dyDescent="0.3">
      <c r="A13878">
        <v>60</v>
      </c>
      <c r="B13878" s="1">
        <v>46158</v>
      </c>
      <c r="C13878" t="s">
        <v>162</v>
      </c>
      <c r="D13878" t="s">
        <v>58</v>
      </c>
      <c r="E13878" t="s">
        <v>35</v>
      </c>
      <c r="F13878" t="s">
        <v>48</v>
      </c>
      <c r="G13878">
        <v>1</v>
      </c>
      <c r="H13878">
        <v>10.199999999999999</v>
      </c>
      <c r="I13878" t="s">
        <v>181</v>
      </c>
      <c r="J13878" t="s">
        <v>296</v>
      </c>
      <c r="K13878">
        <v>6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 t="s">
        <v>83</v>
      </c>
      <c r="R13878" t="s">
        <v>83</v>
      </c>
      <c r="S13878" t="s">
        <v>83</v>
      </c>
      <c r="T13878" t="str">
        <f>_xlfn.XLOOKUP(A13878,MI_Match_Analysis!$A$2:$A$8,MI_Match_Analysis!$F$2:$F$8,"Not Found")</f>
        <v>Not Found</v>
      </c>
    </row>
    <row r="13879" spans="1:20" hidden="1" x14ac:dyDescent="0.3">
      <c r="A13879">
        <v>60</v>
      </c>
      <c r="B13879" s="1">
        <v>46158</v>
      </c>
      <c r="C13879" t="s">
        <v>162</v>
      </c>
      <c r="D13879" t="s">
        <v>58</v>
      </c>
      <c r="E13879" t="s">
        <v>35</v>
      </c>
      <c r="F13879" t="s">
        <v>48</v>
      </c>
      <c r="G13879">
        <v>1</v>
      </c>
      <c r="H13879">
        <v>10.3</v>
      </c>
      <c r="I13879" t="s">
        <v>181</v>
      </c>
      <c r="J13879" t="s">
        <v>296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 t="s">
        <v>83</v>
      </c>
      <c r="R13879" t="s">
        <v>83</v>
      </c>
      <c r="S13879" t="s">
        <v>83</v>
      </c>
      <c r="T13879" t="str">
        <f>_xlfn.XLOOKUP(A13879,MI_Match_Analysis!$A$2:$A$8,MI_Match_Analysis!$F$2:$F$8,"Not Found")</f>
        <v>Not Found</v>
      </c>
    </row>
    <row r="13880" spans="1:20" hidden="1" x14ac:dyDescent="0.3">
      <c r="A13880">
        <v>60</v>
      </c>
      <c r="B13880" s="1">
        <v>46158</v>
      </c>
      <c r="C13880" t="s">
        <v>162</v>
      </c>
      <c r="D13880" t="s">
        <v>58</v>
      </c>
      <c r="E13880" t="s">
        <v>35</v>
      </c>
      <c r="F13880" t="s">
        <v>48</v>
      </c>
      <c r="G13880">
        <v>1</v>
      </c>
      <c r="H13880">
        <v>10.4</v>
      </c>
      <c r="I13880" t="s">
        <v>181</v>
      </c>
      <c r="J13880" t="s">
        <v>296</v>
      </c>
      <c r="K13880">
        <v>6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 t="s">
        <v>83</v>
      </c>
      <c r="R13880" t="s">
        <v>83</v>
      </c>
      <c r="S13880" t="s">
        <v>83</v>
      </c>
      <c r="T13880" t="str">
        <f>_xlfn.XLOOKUP(A13880,MI_Match_Analysis!$A$2:$A$8,MI_Match_Analysis!$F$2:$F$8,"Not Found")</f>
        <v>Not Found</v>
      </c>
    </row>
    <row r="13881" spans="1:20" hidden="1" x14ac:dyDescent="0.3">
      <c r="A13881">
        <v>60</v>
      </c>
      <c r="B13881" s="1">
        <v>46158</v>
      </c>
      <c r="C13881" t="s">
        <v>162</v>
      </c>
      <c r="D13881" t="s">
        <v>58</v>
      </c>
      <c r="E13881" t="s">
        <v>35</v>
      </c>
      <c r="F13881" t="s">
        <v>48</v>
      </c>
      <c r="G13881">
        <v>1</v>
      </c>
      <c r="H13881">
        <v>10.5</v>
      </c>
      <c r="I13881" t="s">
        <v>181</v>
      </c>
      <c r="J13881" t="s">
        <v>296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 t="s">
        <v>83</v>
      </c>
      <c r="R13881" t="s">
        <v>83</v>
      </c>
      <c r="S13881" t="s">
        <v>83</v>
      </c>
      <c r="T13881" t="str">
        <f>_xlfn.XLOOKUP(A13881,MI_Match_Analysis!$A$2:$A$8,MI_Match_Analysis!$F$2:$F$8,"Not Found")</f>
        <v>Not Found</v>
      </c>
    </row>
    <row r="13882" spans="1:20" hidden="1" x14ac:dyDescent="0.3">
      <c r="A13882">
        <v>60</v>
      </c>
      <c r="B13882" s="1">
        <v>46158</v>
      </c>
      <c r="C13882" t="s">
        <v>162</v>
      </c>
      <c r="D13882" t="s">
        <v>58</v>
      </c>
      <c r="E13882" t="s">
        <v>35</v>
      </c>
      <c r="F13882" t="s">
        <v>48</v>
      </c>
      <c r="G13882">
        <v>1</v>
      </c>
      <c r="H13882">
        <v>10.6</v>
      </c>
      <c r="I13882" t="s">
        <v>181</v>
      </c>
      <c r="J13882" t="s">
        <v>296</v>
      </c>
      <c r="K13882">
        <v>4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 t="s">
        <v>83</v>
      </c>
      <c r="R13882" t="s">
        <v>83</v>
      </c>
      <c r="S13882" t="s">
        <v>83</v>
      </c>
      <c r="T13882" t="str">
        <f>_xlfn.XLOOKUP(A13882,MI_Match_Analysis!$A$2:$A$8,MI_Match_Analysis!$F$2:$F$8,"Not Found")</f>
        <v>Not Found</v>
      </c>
    </row>
    <row r="13883" spans="1:20" hidden="1" x14ac:dyDescent="0.3">
      <c r="A13883">
        <v>60</v>
      </c>
      <c r="B13883" s="1">
        <v>46158</v>
      </c>
      <c r="C13883" t="s">
        <v>162</v>
      </c>
      <c r="D13883" t="s">
        <v>58</v>
      </c>
      <c r="E13883" t="s">
        <v>35</v>
      </c>
      <c r="F13883" t="s">
        <v>48</v>
      </c>
      <c r="G13883">
        <v>1</v>
      </c>
      <c r="H13883">
        <v>11.1</v>
      </c>
      <c r="I13883" t="s">
        <v>60</v>
      </c>
      <c r="J13883" t="s">
        <v>317</v>
      </c>
      <c r="K13883">
        <v>1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 t="s">
        <v>83</v>
      </c>
      <c r="R13883" t="s">
        <v>83</v>
      </c>
      <c r="S13883" t="s">
        <v>83</v>
      </c>
      <c r="T13883" t="str">
        <f>_xlfn.XLOOKUP(A13883,MI_Match_Analysis!$A$2:$A$8,MI_Match_Analysis!$F$2:$F$8,"Not Found")</f>
        <v>Not Found</v>
      </c>
    </row>
    <row r="13884" spans="1:20" hidden="1" x14ac:dyDescent="0.3">
      <c r="A13884">
        <v>60</v>
      </c>
      <c r="B13884" s="1">
        <v>46158</v>
      </c>
      <c r="C13884" t="s">
        <v>162</v>
      </c>
      <c r="D13884" t="s">
        <v>58</v>
      </c>
      <c r="E13884" t="s">
        <v>35</v>
      </c>
      <c r="F13884" t="s">
        <v>48</v>
      </c>
      <c r="G13884">
        <v>1</v>
      </c>
      <c r="H13884">
        <v>11.2</v>
      </c>
      <c r="I13884" t="s">
        <v>181</v>
      </c>
      <c r="J13884" t="s">
        <v>317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 t="s">
        <v>165</v>
      </c>
      <c r="R13884" t="s">
        <v>181</v>
      </c>
      <c r="S13884" t="s">
        <v>86</v>
      </c>
      <c r="T13884" t="str">
        <f>_xlfn.XLOOKUP(A13884,MI_Match_Analysis!$A$2:$A$8,MI_Match_Analysis!$F$2:$F$8,"Not Found")</f>
        <v>Not Found</v>
      </c>
    </row>
    <row r="13885" spans="1:20" hidden="1" x14ac:dyDescent="0.3">
      <c r="A13885">
        <v>60</v>
      </c>
      <c r="B13885" s="1">
        <v>46158</v>
      </c>
      <c r="C13885" t="s">
        <v>162</v>
      </c>
      <c r="D13885" t="s">
        <v>58</v>
      </c>
      <c r="E13885" t="s">
        <v>35</v>
      </c>
      <c r="F13885" t="s">
        <v>48</v>
      </c>
      <c r="G13885">
        <v>1</v>
      </c>
      <c r="H13885">
        <v>11.3</v>
      </c>
      <c r="I13885" t="s">
        <v>185</v>
      </c>
      <c r="J13885" t="s">
        <v>317</v>
      </c>
      <c r="K13885">
        <v>1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 t="s">
        <v>83</v>
      </c>
      <c r="R13885" t="s">
        <v>83</v>
      </c>
      <c r="S13885" t="s">
        <v>83</v>
      </c>
      <c r="T13885" t="str">
        <f>_xlfn.XLOOKUP(A13885,MI_Match_Analysis!$A$2:$A$8,MI_Match_Analysis!$F$2:$F$8,"Not Found")</f>
        <v>Not Found</v>
      </c>
    </row>
    <row r="13886" spans="1:20" hidden="1" x14ac:dyDescent="0.3">
      <c r="A13886">
        <v>60</v>
      </c>
      <c r="B13886" s="1">
        <v>46158</v>
      </c>
      <c r="C13886" t="s">
        <v>162</v>
      </c>
      <c r="D13886" t="s">
        <v>58</v>
      </c>
      <c r="E13886" t="s">
        <v>35</v>
      </c>
      <c r="F13886" t="s">
        <v>48</v>
      </c>
      <c r="G13886">
        <v>1</v>
      </c>
      <c r="H13886">
        <v>11.4</v>
      </c>
      <c r="I13886" t="s">
        <v>60</v>
      </c>
      <c r="J13886" t="s">
        <v>317</v>
      </c>
      <c r="K13886">
        <v>2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 t="s">
        <v>83</v>
      </c>
      <c r="R13886" t="s">
        <v>83</v>
      </c>
      <c r="S13886" t="s">
        <v>83</v>
      </c>
      <c r="T13886" t="str">
        <f>_xlfn.XLOOKUP(A13886,MI_Match_Analysis!$A$2:$A$8,MI_Match_Analysis!$F$2:$F$8,"Not Found")</f>
        <v>Not Found</v>
      </c>
    </row>
    <row r="13887" spans="1:20" hidden="1" x14ac:dyDescent="0.3">
      <c r="A13887">
        <v>60</v>
      </c>
      <c r="B13887" s="1">
        <v>46158</v>
      </c>
      <c r="C13887" t="s">
        <v>162</v>
      </c>
      <c r="D13887" t="s">
        <v>58</v>
      </c>
      <c r="E13887" t="s">
        <v>35</v>
      </c>
      <c r="F13887" t="s">
        <v>48</v>
      </c>
      <c r="G13887">
        <v>1</v>
      </c>
      <c r="H13887">
        <v>11.5</v>
      </c>
      <c r="I13887" t="s">
        <v>60</v>
      </c>
      <c r="J13887" t="s">
        <v>317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 t="s">
        <v>83</v>
      </c>
      <c r="R13887" t="s">
        <v>83</v>
      </c>
      <c r="S13887" t="s">
        <v>83</v>
      </c>
      <c r="T13887" t="str">
        <f>_xlfn.XLOOKUP(A13887,MI_Match_Analysis!$A$2:$A$8,MI_Match_Analysis!$F$2:$F$8,"Not Found")</f>
        <v>Not Found</v>
      </c>
    </row>
    <row r="13888" spans="1:20" hidden="1" x14ac:dyDescent="0.3">
      <c r="A13888">
        <v>60</v>
      </c>
      <c r="B13888" s="1">
        <v>46158</v>
      </c>
      <c r="C13888" t="s">
        <v>162</v>
      </c>
      <c r="D13888" t="s">
        <v>58</v>
      </c>
      <c r="E13888" t="s">
        <v>35</v>
      </c>
      <c r="F13888" t="s">
        <v>48</v>
      </c>
      <c r="G13888">
        <v>1</v>
      </c>
      <c r="H13888">
        <v>11.6</v>
      </c>
      <c r="I13888" t="s">
        <v>185</v>
      </c>
      <c r="J13888" t="s">
        <v>317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 t="s">
        <v>83</v>
      </c>
      <c r="R13888" t="s">
        <v>83</v>
      </c>
      <c r="S13888" t="s">
        <v>83</v>
      </c>
      <c r="T13888" t="str">
        <f>_xlfn.XLOOKUP(A13888,MI_Match_Analysis!$A$2:$A$8,MI_Match_Analysis!$F$2:$F$8,"Not Found")</f>
        <v>Not Found</v>
      </c>
    </row>
    <row r="13889" spans="1:20" hidden="1" x14ac:dyDescent="0.3">
      <c r="A13889">
        <v>60</v>
      </c>
      <c r="B13889" s="1">
        <v>46158</v>
      </c>
      <c r="C13889" t="s">
        <v>162</v>
      </c>
      <c r="D13889" t="s">
        <v>58</v>
      </c>
      <c r="E13889" t="s">
        <v>35</v>
      </c>
      <c r="F13889" t="s">
        <v>48</v>
      </c>
      <c r="G13889">
        <v>1</v>
      </c>
      <c r="H13889">
        <v>12.1</v>
      </c>
      <c r="I13889" t="s">
        <v>60</v>
      </c>
      <c r="J13889" t="s">
        <v>86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 t="s">
        <v>83</v>
      </c>
      <c r="R13889" t="s">
        <v>83</v>
      </c>
      <c r="S13889" t="s">
        <v>83</v>
      </c>
      <c r="T13889" t="str">
        <f>_xlfn.XLOOKUP(A13889,MI_Match_Analysis!$A$2:$A$8,MI_Match_Analysis!$F$2:$F$8,"Not Found")</f>
        <v>Not Found</v>
      </c>
    </row>
    <row r="13890" spans="1:20" hidden="1" x14ac:dyDescent="0.3">
      <c r="A13890">
        <v>60</v>
      </c>
      <c r="B13890" s="1">
        <v>46158</v>
      </c>
      <c r="C13890" t="s">
        <v>162</v>
      </c>
      <c r="D13890" t="s">
        <v>58</v>
      </c>
      <c r="E13890" t="s">
        <v>35</v>
      </c>
      <c r="F13890" t="s">
        <v>48</v>
      </c>
      <c r="G13890">
        <v>1</v>
      </c>
      <c r="H13890">
        <v>12.2</v>
      </c>
      <c r="I13890" t="s">
        <v>185</v>
      </c>
      <c r="J13890" t="s">
        <v>86</v>
      </c>
      <c r="K13890">
        <v>1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 t="s">
        <v>83</v>
      </c>
      <c r="R13890" t="s">
        <v>83</v>
      </c>
      <c r="S13890" t="s">
        <v>83</v>
      </c>
      <c r="T13890" t="str">
        <f>_xlfn.XLOOKUP(A13890,MI_Match_Analysis!$A$2:$A$8,MI_Match_Analysis!$F$2:$F$8,"Not Found")</f>
        <v>Not Found</v>
      </c>
    </row>
    <row r="13891" spans="1:20" hidden="1" x14ac:dyDescent="0.3">
      <c r="A13891">
        <v>60</v>
      </c>
      <c r="B13891" s="1">
        <v>46158</v>
      </c>
      <c r="C13891" t="s">
        <v>162</v>
      </c>
      <c r="D13891" t="s">
        <v>58</v>
      </c>
      <c r="E13891" t="s">
        <v>35</v>
      </c>
      <c r="F13891" t="s">
        <v>48</v>
      </c>
      <c r="G13891">
        <v>1</v>
      </c>
      <c r="H13891">
        <v>12.3</v>
      </c>
      <c r="I13891" t="s">
        <v>60</v>
      </c>
      <c r="J13891" t="s">
        <v>86</v>
      </c>
      <c r="K13891">
        <v>4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 t="s">
        <v>83</v>
      </c>
      <c r="R13891" t="s">
        <v>83</v>
      </c>
      <c r="S13891" t="s">
        <v>83</v>
      </c>
      <c r="T13891" t="str">
        <f>_xlfn.XLOOKUP(A13891,MI_Match_Analysis!$A$2:$A$8,MI_Match_Analysis!$F$2:$F$8,"Not Found")</f>
        <v>Not Found</v>
      </c>
    </row>
    <row r="13892" spans="1:20" hidden="1" x14ac:dyDescent="0.3">
      <c r="A13892">
        <v>60</v>
      </c>
      <c r="B13892" s="1">
        <v>46158</v>
      </c>
      <c r="C13892" t="s">
        <v>162</v>
      </c>
      <c r="D13892" t="s">
        <v>58</v>
      </c>
      <c r="E13892" t="s">
        <v>35</v>
      </c>
      <c r="F13892" t="s">
        <v>48</v>
      </c>
      <c r="G13892">
        <v>1</v>
      </c>
      <c r="H13892">
        <v>12.4</v>
      </c>
      <c r="I13892" t="s">
        <v>60</v>
      </c>
      <c r="J13892" t="s">
        <v>86</v>
      </c>
      <c r="K13892">
        <v>1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 t="s">
        <v>83</v>
      </c>
      <c r="R13892" t="s">
        <v>83</v>
      </c>
      <c r="S13892" t="s">
        <v>83</v>
      </c>
      <c r="T13892" t="str">
        <f>_xlfn.XLOOKUP(A13892,MI_Match_Analysis!$A$2:$A$8,MI_Match_Analysis!$F$2:$F$8,"Not Found")</f>
        <v>Not Found</v>
      </c>
    </row>
    <row r="13893" spans="1:20" hidden="1" x14ac:dyDescent="0.3">
      <c r="A13893">
        <v>60</v>
      </c>
      <c r="B13893" s="1">
        <v>46158</v>
      </c>
      <c r="C13893" t="s">
        <v>162</v>
      </c>
      <c r="D13893" t="s">
        <v>58</v>
      </c>
      <c r="E13893" t="s">
        <v>35</v>
      </c>
      <c r="F13893" t="s">
        <v>48</v>
      </c>
      <c r="G13893">
        <v>1</v>
      </c>
      <c r="H13893">
        <v>12.5</v>
      </c>
      <c r="I13893" t="s">
        <v>185</v>
      </c>
      <c r="J13893" t="s">
        <v>86</v>
      </c>
      <c r="K13893">
        <v>1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 t="s">
        <v>83</v>
      </c>
      <c r="R13893" t="s">
        <v>83</v>
      </c>
      <c r="S13893" t="s">
        <v>83</v>
      </c>
      <c r="T13893" t="str">
        <f>_xlfn.XLOOKUP(A13893,MI_Match_Analysis!$A$2:$A$8,MI_Match_Analysis!$F$2:$F$8,"Not Found")</f>
        <v>Not Found</v>
      </c>
    </row>
    <row r="13894" spans="1:20" hidden="1" x14ac:dyDescent="0.3">
      <c r="A13894">
        <v>60</v>
      </c>
      <c r="B13894" s="1">
        <v>46158</v>
      </c>
      <c r="C13894" t="s">
        <v>162</v>
      </c>
      <c r="D13894" t="s">
        <v>58</v>
      </c>
      <c r="E13894" t="s">
        <v>35</v>
      </c>
      <c r="F13894" t="s">
        <v>48</v>
      </c>
      <c r="G13894">
        <v>1</v>
      </c>
      <c r="H13894">
        <v>12.6</v>
      </c>
      <c r="I13894" t="s">
        <v>60</v>
      </c>
      <c r="J13894" t="s">
        <v>86</v>
      </c>
      <c r="K13894">
        <v>6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 t="s">
        <v>83</v>
      </c>
      <c r="R13894" t="s">
        <v>83</v>
      </c>
      <c r="S13894" t="s">
        <v>83</v>
      </c>
      <c r="T13894" t="str">
        <f>_xlfn.XLOOKUP(A13894,MI_Match_Analysis!$A$2:$A$8,MI_Match_Analysis!$F$2:$F$8,"Not Found")</f>
        <v>Not Found</v>
      </c>
    </row>
    <row r="13895" spans="1:20" hidden="1" x14ac:dyDescent="0.3">
      <c r="A13895">
        <v>60</v>
      </c>
      <c r="B13895" s="1">
        <v>46158</v>
      </c>
      <c r="C13895" t="s">
        <v>162</v>
      </c>
      <c r="D13895" t="s">
        <v>58</v>
      </c>
      <c r="E13895" t="s">
        <v>35</v>
      </c>
      <c r="F13895" t="s">
        <v>48</v>
      </c>
      <c r="G13895">
        <v>1</v>
      </c>
      <c r="H13895">
        <v>13.1</v>
      </c>
      <c r="I13895" t="s">
        <v>185</v>
      </c>
      <c r="J13895" t="s">
        <v>317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 t="s">
        <v>83</v>
      </c>
      <c r="R13895" t="s">
        <v>83</v>
      </c>
      <c r="S13895" t="s">
        <v>83</v>
      </c>
      <c r="T13895" t="str">
        <f>_xlfn.XLOOKUP(A13895,MI_Match_Analysis!$A$2:$A$8,MI_Match_Analysis!$F$2:$F$8,"Not Found")</f>
        <v>Not Found</v>
      </c>
    </row>
    <row r="13896" spans="1:20" hidden="1" x14ac:dyDescent="0.3">
      <c r="A13896">
        <v>60</v>
      </c>
      <c r="B13896" s="1">
        <v>46158</v>
      </c>
      <c r="C13896" t="s">
        <v>162</v>
      </c>
      <c r="D13896" t="s">
        <v>58</v>
      </c>
      <c r="E13896" t="s">
        <v>35</v>
      </c>
      <c r="F13896" t="s">
        <v>48</v>
      </c>
      <c r="G13896">
        <v>1</v>
      </c>
      <c r="H13896">
        <v>13.2</v>
      </c>
      <c r="I13896" t="s">
        <v>185</v>
      </c>
      <c r="J13896" t="s">
        <v>317</v>
      </c>
      <c r="K13896">
        <v>6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 t="s">
        <v>83</v>
      </c>
      <c r="R13896" t="s">
        <v>83</v>
      </c>
      <c r="S13896" t="s">
        <v>83</v>
      </c>
      <c r="T13896" t="str">
        <f>_xlfn.XLOOKUP(A13896,MI_Match_Analysis!$A$2:$A$8,MI_Match_Analysis!$F$2:$F$8,"Not Found")</f>
        <v>Not Found</v>
      </c>
    </row>
    <row r="13897" spans="1:20" hidden="1" x14ac:dyDescent="0.3">
      <c r="A13897">
        <v>60</v>
      </c>
      <c r="B13897" s="1">
        <v>46158</v>
      </c>
      <c r="C13897" t="s">
        <v>162</v>
      </c>
      <c r="D13897" t="s">
        <v>58</v>
      </c>
      <c r="E13897" t="s">
        <v>35</v>
      </c>
      <c r="F13897" t="s">
        <v>48</v>
      </c>
      <c r="G13897">
        <v>1</v>
      </c>
      <c r="H13897">
        <v>13.3</v>
      </c>
      <c r="I13897" t="s">
        <v>185</v>
      </c>
      <c r="J13897" t="s">
        <v>317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 t="s">
        <v>83</v>
      </c>
      <c r="R13897" t="s">
        <v>83</v>
      </c>
      <c r="S13897" t="s">
        <v>83</v>
      </c>
      <c r="T13897" t="str">
        <f>_xlfn.XLOOKUP(A13897,MI_Match_Analysis!$A$2:$A$8,MI_Match_Analysis!$F$2:$F$8,"Not Found")</f>
        <v>Not Found</v>
      </c>
    </row>
    <row r="13898" spans="1:20" hidden="1" x14ac:dyDescent="0.3">
      <c r="A13898">
        <v>60</v>
      </c>
      <c r="B13898" s="1">
        <v>46158</v>
      </c>
      <c r="C13898" t="s">
        <v>162</v>
      </c>
      <c r="D13898" t="s">
        <v>58</v>
      </c>
      <c r="E13898" t="s">
        <v>35</v>
      </c>
      <c r="F13898" t="s">
        <v>48</v>
      </c>
      <c r="G13898">
        <v>1</v>
      </c>
      <c r="H13898">
        <v>13.4</v>
      </c>
      <c r="I13898" t="s">
        <v>185</v>
      </c>
      <c r="J13898" t="s">
        <v>317</v>
      </c>
      <c r="K13898">
        <v>4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 t="s">
        <v>83</v>
      </c>
      <c r="R13898" t="s">
        <v>83</v>
      </c>
      <c r="S13898" t="s">
        <v>83</v>
      </c>
      <c r="T13898" t="str">
        <f>_xlfn.XLOOKUP(A13898,MI_Match_Analysis!$A$2:$A$8,MI_Match_Analysis!$F$2:$F$8,"Not Found")</f>
        <v>Not Found</v>
      </c>
    </row>
    <row r="13899" spans="1:20" hidden="1" x14ac:dyDescent="0.3">
      <c r="A13899">
        <v>60</v>
      </c>
      <c r="B13899" s="1">
        <v>46158</v>
      </c>
      <c r="C13899" t="s">
        <v>162</v>
      </c>
      <c r="D13899" t="s">
        <v>58</v>
      </c>
      <c r="E13899" t="s">
        <v>35</v>
      </c>
      <c r="F13899" t="s">
        <v>48</v>
      </c>
      <c r="G13899">
        <v>1</v>
      </c>
      <c r="H13899">
        <v>13.5</v>
      </c>
      <c r="I13899" t="s">
        <v>185</v>
      </c>
      <c r="J13899" t="s">
        <v>317</v>
      </c>
      <c r="K13899">
        <v>6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 t="s">
        <v>83</v>
      </c>
      <c r="R13899" t="s">
        <v>83</v>
      </c>
      <c r="S13899" t="s">
        <v>83</v>
      </c>
      <c r="T13899" t="str">
        <f>_xlfn.XLOOKUP(A13899,MI_Match_Analysis!$A$2:$A$8,MI_Match_Analysis!$F$2:$F$8,"Not Found")</f>
        <v>Not Found</v>
      </c>
    </row>
    <row r="13900" spans="1:20" hidden="1" x14ac:dyDescent="0.3">
      <c r="A13900">
        <v>60</v>
      </c>
      <c r="B13900" s="1">
        <v>46158</v>
      </c>
      <c r="C13900" t="s">
        <v>162</v>
      </c>
      <c r="D13900" t="s">
        <v>58</v>
      </c>
      <c r="E13900" t="s">
        <v>35</v>
      </c>
      <c r="F13900" t="s">
        <v>48</v>
      </c>
      <c r="G13900">
        <v>1</v>
      </c>
      <c r="H13900">
        <v>13.6</v>
      </c>
      <c r="I13900" t="s">
        <v>185</v>
      </c>
      <c r="J13900" t="s">
        <v>317</v>
      </c>
      <c r="K13900">
        <v>1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 t="s">
        <v>83</v>
      </c>
      <c r="R13900" t="s">
        <v>83</v>
      </c>
      <c r="S13900" t="s">
        <v>83</v>
      </c>
      <c r="T13900" t="str">
        <f>_xlfn.XLOOKUP(A13900,MI_Match_Analysis!$A$2:$A$8,MI_Match_Analysis!$F$2:$F$8,"Not Found")</f>
        <v>Not Found</v>
      </c>
    </row>
    <row r="13901" spans="1:20" hidden="1" x14ac:dyDescent="0.3">
      <c r="A13901">
        <v>60</v>
      </c>
      <c r="B13901" s="1">
        <v>46158</v>
      </c>
      <c r="C13901" t="s">
        <v>162</v>
      </c>
      <c r="D13901" t="s">
        <v>58</v>
      </c>
      <c r="E13901" t="s">
        <v>35</v>
      </c>
      <c r="F13901" t="s">
        <v>48</v>
      </c>
      <c r="G13901">
        <v>1</v>
      </c>
      <c r="H13901">
        <v>14.1</v>
      </c>
      <c r="I13901" t="s">
        <v>185</v>
      </c>
      <c r="J13901" t="s">
        <v>290</v>
      </c>
      <c r="K13901">
        <v>1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 t="s">
        <v>83</v>
      </c>
      <c r="R13901" t="s">
        <v>83</v>
      </c>
      <c r="S13901" t="s">
        <v>83</v>
      </c>
      <c r="T13901" t="str">
        <f>_xlfn.XLOOKUP(A13901,MI_Match_Analysis!$A$2:$A$8,MI_Match_Analysis!$F$2:$F$8,"Not Found")</f>
        <v>Not Found</v>
      </c>
    </row>
    <row r="13902" spans="1:20" hidden="1" x14ac:dyDescent="0.3">
      <c r="A13902">
        <v>60</v>
      </c>
      <c r="B13902" s="1">
        <v>46158</v>
      </c>
      <c r="C13902" t="s">
        <v>162</v>
      </c>
      <c r="D13902" t="s">
        <v>58</v>
      </c>
      <c r="E13902" t="s">
        <v>35</v>
      </c>
      <c r="F13902" t="s">
        <v>48</v>
      </c>
      <c r="G13902">
        <v>1</v>
      </c>
      <c r="H13902">
        <v>14.2</v>
      </c>
      <c r="I13902" t="s">
        <v>60</v>
      </c>
      <c r="J13902" t="s">
        <v>290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 t="s">
        <v>83</v>
      </c>
      <c r="R13902" t="s">
        <v>83</v>
      </c>
      <c r="S13902" t="s">
        <v>83</v>
      </c>
      <c r="T13902" t="str">
        <f>_xlfn.XLOOKUP(A13902,MI_Match_Analysis!$A$2:$A$8,MI_Match_Analysis!$F$2:$F$8,"Not Found")</f>
        <v>Not Found</v>
      </c>
    </row>
    <row r="13903" spans="1:20" hidden="1" x14ac:dyDescent="0.3">
      <c r="A13903">
        <v>60</v>
      </c>
      <c r="B13903" s="1">
        <v>46158</v>
      </c>
      <c r="C13903" t="s">
        <v>162</v>
      </c>
      <c r="D13903" t="s">
        <v>58</v>
      </c>
      <c r="E13903" t="s">
        <v>35</v>
      </c>
      <c r="F13903" t="s">
        <v>48</v>
      </c>
      <c r="G13903">
        <v>1</v>
      </c>
      <c r="H13903">
        <v>14.3</v>
      </c>
      <c r="I13903" t="s">
        <v>60</v>
      </c>
      <c r="J13903" t="s">
        <v>290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 t="s">
        <v>83</v>
      </c>
      <c r="R13903" t="s">
        <v>83</v>
      </c>
      <c r="S13903" t="s">
        <v>83</v>
      </c>
      <c r="T13903" t="str">
        <f>_xlfn.XLOOKUP(A13903,MI_Match_Analysis!$A$2:$A$8,MI_Match_Analysis!$F$2:$F$8,"Not Found")</f>
        <v>Not Found</v>
      </c>
    </row>
    <row r="13904" spans="1:20" hidden="1" x14ac:dyDescent="0.3">
      <c r="A13904">
        <v>60</v>
      </c>
      <c r="B13904" s="1">
        <v>46158</v>
      </c>
      <c r="C13904" t="s">
        <v>162</v>
      </c>
      <c r="D13904" t="s">
        <v>58</v>
      </c>
      <c r="E13904" t="s">
        <v>35</v>
      </c>
      <c r="F13904" t="s">
        <v>48</v>
      </c>
      <c r="G13904">
        <v>1</v>
      </c>
      <c r="H13904">
        <v>14.4</v>
      </c>
      <c r="I13904" t="s">
        <v>60</v>
      </c>
      <c r="J13904" t="s">
        <v>290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 t="s">
        <v>83</v>
      </c>
      <c r="R13904" t="s">
        <v>83</v>
      </c>
      <c r="S13904" t="s">
        <v>83</v>
      </c>
      <c r="T13904" t="str">
        <f>_xlfn.XLOOKUP(A13904,MI_Match_Analysis!$A$2:$A$8,MI_Match_Analysis!$F$2:$F$8,"Not Found")</f>
        <v>Not Found</v>
      </c>
    </row>
    <row r="13905" spans="1:20" hidden="1" x14ac:dyDescent="0.3">
      <c r="A13905">
        <v>60</v>
      </c>
      <c r="B13905" s="1">
        <v>46158</v>
      </c>
      <c r="C13905" t="s">
        <v>162</v>
      </c>
      <c r="D13905" t="s">
        <v>58</v>
      </c>
      <c r="E13905" t="s">
        <v>35</v>
      </c>
      <c r="F13905" t="s">
        <v>48</v>
      </c>
      <c r="G13905">
        <v>1</v>
      </c>
      <c r="H13905">
        <v>14.5</v>
      </c>
      <c r="I13905" t="s">
        <v>60</v>
      </c>
      <c r="J13905" t="s">
        <v>290</v>
      </c>
      <c r="K13905">
        <v>0</v>
      </c>
      <c r="L13905">
        <v>1</v>
      </c>
      <c r="M13905">
        <v>0</v>
      </c>
      <c r="N13905">
        <v>0</v>
      </c>
      <c r="O13905">
        <v>0</v>
      </c>
      <c r="P13905">
        <v>1</v>
      </c>
      <c r="Q13905" t="s">
        <v>83</v>
      </c>
      <c r="R13905" t="s">
        <v>83</v>
      </c>
      <c r="S13905" t="s">
        <v>83</v>
      </c>
      <c r="T13905" t="str">
        <f>_xlfn.XLOOKUP(A13905,MI_Match_Analysis!$A$2:$A$8,MI_Match_Analysis!$F$2:$F$8,"Not Found")</f>
        <v>Not Found</v>
      </c>
    </row>
    <row r="13906" spans="1:20" hidden="1" x14ac:dyDescent="0.3">
      <c r="A13906">
        <v>60</v>
      </c>
      <c r="B13906" s="1">
        <v>46158</v>
      </c>
      <c r="C13906" t="s">
        <v>162</v>
      </c>
      <c r="D13906" t="s">
        <v>58</v>
      </c>
      <c r="E13906" t="s">
        <v>35</v>
      </c>
      <c r="F13906" t="s">
        <v>48</v>
      </c>
      <c r="G13906">
        <v>1</v>
      </c>
      <c r="H13906">
        <v>14.5</v>
      </c>
      <c r="I13906" t="s">
        <v>60</v>
      </c>
      <c r="J13906" t="s">
        <v>290</v>
      </c>
      <c r="K13906">
        <v>1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 t="s">
        <v>83</v>
      </c>
      <c r="R13906" t="s">
        <v>83</v>
      </c>
      <c r="S13906" t="s">
        <v>83</v>
      </c>
      <c r="T13906" t="str">
        <f>_xlfn.XLOOKUP(A13906,MI_Match_Analysis!$A$2:$A$8,MI_Match_Analysis!$F$2:$F$8,"Not Found")</f>
        <v>Not Found</v>
      </c>
    </row>
    <row r="13907" spans="1:20" hidden="1" x14ac:dyDescent="0.3">
      <c r="A13907">
        <v>60</v>
      </c>
      <c r="B13907" s="1">
        <v>46158</v>
      </c>
      <c r="C13907" t="s">
        <v>162</v>
      </c>
      <c r="D13907" t="s">
        <v>58</v>
      </c>
      <c r="E13907" t="s">
        <v>35</v>
      </c>
      <c r="F13907" t="s">
        <v>48</v>
      </c>
      <c r="G13907">
        <v>1</v>
      </c>
      <c r="H13907">
        <v>14.6</v>
      </c>
      <c r="I13907" t="s">
        <v>185</v>
      </c>
      <c r="J13907" t="s">
        <v>290</v>
      </c>
      <c r="K13907">
        <v>2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 t="s">
        <v>83</v>
      </c>
      <c r="R13907" t="s">
        <v>83</v>
      </c>
      <c r="S13907" t="s">
        <v>83</v>
      </c>
      <c r="T13907" t="str">
        <f>_xlfn.XLOOKUP(A13907,MI_Match_Analysis!$A$2:$A$8,MI_Match_Analysis!$F$2:$F$8,"Not Found")</f>
        <v>Not Found</v>
      </c>
    </row>
    <row r="13908" spans="1:20" hidden="1" x14ac:dyDescent="0.3">
      <c r="A13908">
        <v>60</v>
      </c>
      <c r="B13908" s="1">
        <v>46158</v>
      </c>
      <c r="C13908" t="s">
        <v>162</v>
      </c>
      <c r="D13908" t="s">
        <v>58</v>
      </c>
      <c r="E13908" t="s">
        <v>35</v>
      </c>
      <c r="F13908" t="s">
        <v>48</v>
      </c>
      <c r="G13908">
        <v>1</v>
      </c>
      <c r="H13908">
        <v>15.1</v>
      </c>
      <c r="I13908" t="s">
        <v>60</v>
      </c>
      <c r="J13908" t="s">
        <v>86</v>
      </c>
      <c r="K13908">
        <v>1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 t="s">
        <v>83</v>
      </c>
      <c r="R13908" t="s">
        <v>83</v>
      </c>
      <c r="S13908" t="s">
        <v>83</v>
      </c>
      <c r="T13908" t="str">
        <f>_xlfn.XLOOKUP(A13908,MI_Match_Analysis!$A$2:$A$8,MI_Match_Analysis!$F$2:$F$8,"Not Found")</f>
        <v>Not Found</v>
      </c>
    </row>
    <row r="13909" spans="1:20" hidden="1" x14ac:dyDescent="0.3">
      <c r="A13909">
        <v>60</v>
      </c>
      <c r="B13909" s="1">
        <v>46158</v>
      </c>
      <c r="C13909" t="s">
        <v>162</v>
      </c>
      <c r="D13909" t="s">
        <v>58</v>
      </c>
      <c r="E13909" t="s">
        <v>35</v>
      </c>
      <c r="F13909" t="s">
        <v>48</v>
      </c>
      <c r="G13909">
        <v>1</v>
      </c>
      <c r="H13909">
        <v>15.2</v>
      </c>
      <c r="I13909" t="s">
        <v>185</v>
      </c>
      <c r="J13909" t="s">
        <v>86</v>
      </c>
      <c r="K13909">
        <v>4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 t="s">
        <v>83</v>
      </c>
      <c r="R13909" t="s">
        <v>83</v>
      </c>
      <c r="S13909" t="s">
        <v>83</v>
      </c>
      <c r="T13909" t="str">
        <f>_xlfn.XLOOKUP(A13909,MI_Match_Analysis!$A$2:$A$8,MI_Match_Analysis!$F$2:$F$8,"Not Found")</f>
        <v>Not Found</v>
      </c>
    </row>
    <row r="13910" spans="1:20" hidden="1" x14ac:dyDescent="0.3">
      <c r="A13910">
        <v>60</v>
      </c>
      <c r="B13910" s="1">
        <v>46158</v>
      </c>
      <c r="C13910" t="s">
        <v>162</v>
      </c>
      <c r="D13910" t="s">
        <v>58</v>
      </c>
      <c r="E13910" t="s">
        <v>35</v>
      </c>
      <c r="F13910" t="s">
        <v>48</v>
      </c>
      <c r="G13910">
        <v>1</v>
      </c>
      <c r="H13910">
        <v>15.3</v>
      </c>
      <c r="I13910" t="s">
        <v>185</v>
      </c>
      <c r="J13910" t="s">
        <v>86</v>
      </c>
      <c r="K13910">
        <v>6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 t="s">
        <v>83</v>
      </c>
      <c r="R13910" t="s">
        <v>83</v>
      </c>
      <c r="S13910" t="s">
        <v>83</v>
      </c>
      <c r="T13910" t="str">
        <f>_xlfn.XLOOKUP(A13910,MI_Match_Analysis!$A$2:$A$8,MI_Match_Analysis!$F$2:$F$8,"Not Found")</f>
        <v>Not Found</v>
      </c>
    </row>
    <row r="13911" spans="1:20" hidden="1" x14ac:dyDescent="0.3">
      <c r="A13911">
        <v>60</v>
      </c>
      <c r="B13911" s="1">
        <v>46158</v>
      </c>
      <c r="C13911" t="s">
        <v>162</v>
      </c>
      <c r="D13911" t="s">
        <v>58</v>
      </c>
      <c r="E13911" t="s">
        <v>35</v>
      </c>
      <c r="F13911" t="s">
        <v>48</v>
      </c>
      <c r="G13911">
        <v>1</v>
      </c>
      <c r="H13911">
        <v>15.4</v>
      </c>
      <c r="I13911" t="s">
        <v>185</v>
      </c>
      <c r="J13911" t="s">
        <v>86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 t="s">
        <v>83</v>
      </c>
      <c r="R13911" t="s">
        <v>83</v>
      </c>
      <c r="S13911" t="s">
        <v>83</v>
      </c>
      <c r="T13911" t="str">
        <f>_xlfn.XLOOKUP(A13911,MI_Match_Analysis!$A$2:$A$8,MI_Match_Analysis!$F$2:$F$8,"Not Found")</f>
        <v>Not Found</v>
      </c>
    </row>
    <row r="13912" spans="1:20" hidden="1" x14ac:dyDescent="0.3">
      <c r="A13912">
        <v>60</v>
      </c>
      <c r="B13912" s="1">
        <v>46158</v>
      </c>
      <c r="C13912" t="s">
        <v>162</v>
      </c>
      <c r="D13912" t="s">
        <v>58</v>
      </c>
      <c r="E13912" t="s">
        <v>35</v>
      </c>
      <c r="F13912" t="s">
        <v>48</v>
      </c>
      <c r="G13912">
        <v>1</v>
      </c>
      <c r="H13912">
        <v>15.5</v>
      </c>
      <c r="I13912" t="s">
        <v>185</v>
      </c>
      <c r="J13912" t="s">
        <v>86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 t="s">
        <v>83</v>
      </c>
      <c r="R13912" t="s">
        <v>83</v>
      </c>
      <c r="S13912" t="s">
        <v>83</v>
      </c>
      <c r="T13912" t="str">
        <f>_xlfn.XLOOKUP(A13912,MI_Match_Analysis!$A$2:$A$8,MI_Match_Analysis!$F$2:$F$8,"Not Found")</f>
        <v>Not Found</v>
      </c>
    </row>
    <row r="13913" spans="1:20" hidden="1" x14ac:dyDescent="0.3">
      <c r="A13913">
        <v>60</v>
      </c>
      <c r="B13913" s="1">
        <v>46158</v>
      </c>
      <c r="C13913" t="s">
        <v>162</v>
      </c>
      <c r="D13913" t="s">
        <v>58</v>
      </c>
      <c r="E13913" t="s">
        <v>35</v>
      </c>
      <c r="F13913" t="s">
        <v>48</v>
      </c>
      <c r="G13913">
        <v>1</v>
      </c>
      <c r="H13913">
        <v>15.6</v>
      </c>
      <c r="I13913" t="s">
        <v>185</v>
      </c>
      <c r="J13913" t="s">
        <v>86</v>
      </c>
      <c r="K13913">
        <v>2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 t="s">
        <v>83</v>
      </c>
      <c r="R13913" t="s">
        <v>83</v>
      </c>
      <c r="S13913" t="s">
        <v>83</v>
      </c>
      <c r="T13913" t="str">
        <f>_xlfn.XLOOKUP(A13913,MI_Match_Analysis!$A$2:$A$8,MI_Match_Analysis!$F$2:$F$8,"Not Found")</f>
        <v>Not Found</v>
      </c>
    </row>
    <row r="13914" spans="1:20" hidden="1" x14ac:dyDescent="0.3">
      <c r="A13914">
        <v>60</v>
      </c>
      <c r="B13914" s="1">
        <v>46158</v>
      </c>
      <c r="C13914" t="s">
        <v>162</v>
      </c>
      <c r="D13914" t="s">
        <v>58</v>
      </c>
      <c r="E13914" t="s">
        <v>35</v>
      </c>
      <c r="F13914" t="s">
        <v>48</v>
      </c>
      <c r="G13914">
        <v>1</v>
      </c>
      <c r="H13914">
        <v>16.100000000000001</v>
      </c>
      <c r="I13914" t="s">
        <v>60</v>
      </c>
      <c r="J13914" t="s">
        <v>290</v>
      </c>
      <c r="K13914">
        <v>4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 t="s">
        <v>83</v>
      </c>
      <c r="R13914" t="s">
        <v>83</v>
      </c>
      <c r="S13914" t="s">
        <v>83</v>
      </c>
      <c r="T13914" t="str">
        <f>_xlfn.XLOOKUP(A13914,MI_Match_Analysis!$A$2:$A$8,MI_Match_Analysis!$F$2:$F$8,"Not Found")</f>
        <v>Not Found</v>
      </c>
    </row>
    <row r="13915" spans="1:20" hidden="1" x14ac:dyDescent="0.3">
      <c r="A13915">
        <v>60</v>
      </c>
      <c r="B13915" s="1">
        <v>46158</v>
      </c>
      <c r="C13915" t="s">
        <v>162</v>
      </c>
      <c r="D13915" t="s">
        <v>58</v>
      </c>
      <c r="E13915" t="s">
        <v>35</v>
      </c>
      <c r="F13915" t="s">
        <v>48</v>
      </c>
      <c r="G13915">
        <v>1</v>
      </c>
      <c r="H13915">
        <v>16.2</v>
      </c>
      <c r="I13915" t="s">
        <v>60</v>
      </c>
      <c r="J13915" t="s">
        <v>290</v>
      </c>
      <c r="K13915">
        <v>1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 t="s">
        <v>83</v>
      </c>
      <c r="R13915" t="s">
        <v>83</v>
      </c>
      <c r="S13915" t="s">
        <v>83</v>
      </c>
      <c r="T13915" t="str">
        <f>_xlfn.XLOOKUP(A13915,MI_Match_Analysis!$A$2:$A$8,MI_Match_Analysis!$F$2:$F$8,"Not Found")</f>
        <v>Not Found</v>
      </c>
    </row>
    <row r="13916" spans="1:20" hidden="1" x14ac:dyDescent="0.3">
      <c r="A13916">
        <v>60</v>
      </c>
      <c r="B13916" s="1">
        <v>46158</v>
      </c>
      <c r="C13916" t="s">
        <v>162</v>
      </c>
      <c r="D13916" t="s">
        <v>58</v>
      </c>
      <c r="E13916" t="s">
        <v>35</v>
      </c>
      <c r="F13916" t="s">
        <v>48</v>
      </c>
      <c r="G13916">
        <v>1</v>
      </c>
      <c r="H13916">
        <v>16.3</v>
      </c>
      <c r="I13916" t="s">
        <v>185</v>
      </c>
      <c r="J13916" t="s">
        <v>290</v>
      </c>
      <c r="K13916">
        <v>1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 t="s">
        <v>83</v>
      </c>
      <c r="R13916" t="s">
        <v>83</v>
      </c>
      <c r="S13916" t="s">
        <v>83</v>
      </c>
      <c r="T13916" t="str">
        <f>_xlfn.XLOOKUP(A13916,MI_Match_Analysis!$A$2:$A$8,MI_Match_Analysis!$F$2:$F$8,"Not Found")</f>
        <v>Not Found</v>
      </c>
    </row>
    <row r="13917" spans="1:20" hidden="1" x14ac:dyDescent="0.3">
      <c r="A13917">
        <v>60</v>
      </c>
      <c r="B13917" s="1">
        <v>46158</v>
      </c>
      <c r="C13917" t="s">
        <v>162</v>
      </c>
      <c r="D13917" t="s">
        <v>58</v>
      </c>
      <c r="E13917" t="s">
        <v>35</v>
      </c>
      <c r="F13917" t="s">
        <v>48</v>
      </c>
      <c r="G13917">
        <v>1</v>
      </c>
      <c r="H13917">
        <v>16.399999999999999</v>
      </c>
      <c r="I13917" t="s">
        <v>60</v>
      </c>
      <c r="J13917" t="s">
        <v>290</v>
      </c>
      <c r="K13917">
        <v>1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 t="s">
        <v>83</v>
      </c>
      <c r="R13917" t="s">
        <v>83</v>
      </c>
      <c r="S13917" t="s">
        <v>83</v>
      </c>
      <c r="T13917" t="str">
        <f>_xlfn.XLOOKUP(A13917,MI_Match_Analysis!$A$2:$A$8,MI_Match_Analysis!$F$2:$F$8,"Not Found")</f>
        <v>Not Found</v>
      </c>
    </row>
    <row r="13918" spans="1:20" hidden="1" x14ac:dyDescent="0.3">
      <c r="A13918">
        <v>60</v>
      </c>
      <c r="B13918" s="1">
        <v>46158</v>
      </c>
      <c r="C13918" t="s">
        <v>162</v>
      </c>
      <c r="D13918" t="s">
        <v>58</v>
      </c>
      <c r="E13918" t="s">
        <v>35</v>
      </c>
      <c r="F13918" t="s">
        <v>48</v>
      </c>
      <c r="G13918">
        <v>1</v>
      </c>
      <c r="H13918">
        <v>16.5</v>
      </c>
      <c r="I13918" t="s">
        <v>185</v>
      </c>
      <c r="J13918" t="s">
        <v>290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 t="s">
        <v>83</v>
      </c>
      <c r="R13918" t="s">
        <v>83</v>
      </c>
      <c r="S13918" t="s">
        <v>83</v>
      </c>
      <c r="T13918" t="str">
        <f>_xlfn.XLOOKUP(A13918,MI_Match_Analysis!$A$2:$A$8,MI_Match_Analysis!$F$2:$F$8,"Not Found")</f>
        <v>Not Found</v>
      </c>
    </row>
    <row r="13919" spans="1:20" hidden="1" x14ac:dyDescent="0.3">
      <c r="A13919">
        <v>60</v>
      </c>
      <c r="B13919" s="1">
        <v>46158</v>
      </c>
      <c r="C13919" t="s">
        <v>162</v>
      </c>
      <c r="D13919" t="s">
        <v>58</v>
      </c>
      <c r="E13919" t="s">
        <v>35</v>
      </c>
      <c r="F13919" t="s">
        <v>48</v>
      </c>
      <c r="G13919">
        <v>1</v>
      </c>
      <c r="H13919">
        <v>16.600000000000001</v>
      </c>
      <c r="I13919" t="s">
        <v>185</v>
      </c>
      <c r="J13919" t="s">
        <v>290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 t="s">
        <v>83</v>
      </c>
      <c r="R13919" t="s">
        <v>83</v>
      </c>
      <c r="S13919" t="s">
        <v>83</v>
      </c>
      <c r="T13919" t="str">
        <f>_xlfn.XLOOKUP(A13919,MI_Match_Analysis!$A$2:$A$8,MI_Match_Analysis!$F$2:$F$8,"Not Found")</f>
        <v>Not Found</v>
      </c>
    </row>
    <row r="13920" spans="1:20" hidden="1" x14ac:dyDescent="0.3">
      <c r="A13920">
        <v>60</v>
      </c>
      <c r="B13920" s="1">
        <v>46158</v>
      </c>
      <c r="C13920" t="s">
        <v>162</v>
      </c>
      <c r="D13920" t="s">
        <v>58</v>
      </c>
      <c r="E13920" t="s">
        <v>35</v>
      </c>
      <c r="F13920" t="s">
        <v>48</v>
      </c>
      <c r="G13920">
        <v>1</v>
      </c>
      <c r="H13920">
        <v>17.100000000000001</v>
      </c>
      <c r="I13920" t="s">
        <v>185</v>
      </c>
      <c r="J13920" t="s">
        <v>117</v>
      </c>
      <c r="K13920">
        <v>1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 t="s">
        <v>83</v>
      </c>
      <c r="R13920" t="s">
        <v>83</v>
      </c>
      <c r="S13920" t="s">
        <v>83</v>
      </c>
      <c r="T13920" t="str">
        <f>_xlfn.XLOOKUP(A13920,MI_Match_Analysis!$A$2:$A$8,MI_Match_Analysis!$F$2:$F$8,"Not Found")</f>
        <v>Not Found</v>
      </c>
    </row>
    <row r="13921" spans="1:20" hidden="1" x14ac:dyDescent="0.3">
      <c r="A13921">
        <v>60</v>
      </c>
      <c r="B13921" s="1">
        <v>46158</v>
      </c>
      <c r="C13921" t="s">
        <v>162</v>
      </c>
      <c r="D13921" t="s">
        <v>58</v>
      </c>
      <c r="E13921" t="s">
        <v>35</v>
      </c>
      <c r="F13921" t="s">
        <v>48</v>
      </c>
      <c r="G13921">
        <v>1</v>
      </c>
      <c r="H13921">
        <v>17.2</v>
      </c>
      <c r="I13921" t="s">
        <v>60</v>
      </c>
      <c r="J13921" t="s">
        <v>117</v>
      </c>
      <c r="K13921">
        <v>1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 t="s">
        <v>83</v>
      </c>
      <c r="R13921" t="s">
        <v>83</v>
      </c>
      <c r="S13921" t="s">
        <v>83</v>
      </c>
      <c r="T13921" t="str">
        <f>_xlfn.XLOOKUP(A13921,MI_Match_Analysis!$A$2:$A$8,MI_Match_Analysis!$F$2:$F$8,"Not Found")</f>
        <v>Not Found</v>
      </c>
    </row>
    <row r="13922" spans="1:20" hidden="1" x14ac:dyDescent="0.3">
      <c r="A13922">
        <v>60</v>
      </c>
      <c r="B13922" s="1">
        <v>46158</v>
      </c>
      <c r="C13922" t="s">
        <v>162</v>
      </c>
      <c r="D13922" t="s">
        <v>58</v>
      </c>
      <c r="E13922" t="s">
        <v>35</v>
      </c>
      <c r="F13922" t="s">
        <v>48</v>
      </c>
      <c r="G13922">
        <v>1</v>
      </c>
      <c r="H13922">
        <v>17.3</v>
      </c>
      <c r="I13922" t="s">
        <v>185</v>
      </c>
      <c r="J13922" t="s">
        <v>117</v>
      </c>
      <c r="K13922">
        <v>1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 t="s">
        <v>83</v>
      </c>
      <c r="R13922" t="s">
        <v>83</v>
      </c>
      <c r="S13922" t="s">
        <v>83</v>
      </c>
      <c r="T13922" t="str">
        <f>_xlfn.XLOOKUP(A13922,MI_Match_Analysis!$A$2:$A$8,MI_Match_Analysis!$F$2:$F$8,"Not Found")</f>
        <v>Not Found</v>
      </c>
    </row>
    <row r="13923" spans="1:20" hidden="1" x14ac:dyDescent="0.3">
      <c r="A13923">
        <v>60</v>
      </c>
      <c r="B13923" s="1">
        <v>46158</v>
      </c>
      <c r="C13923" t="s">
        <v>162</v>
      </c>
      <c r="D13923" t="s">
        <v>58</v>
      </c>
      <c r="E13923" t="s">
        <v>35</v>
      </c>
      <c r="F13923" t="s">
        <v>48</v>
      </c>
      <c r="G13923">
        <v>1</v>
      </c>
      <c r="H13923">
        <v>17.399999999999999</v>
      </c>
      <c r="I13923" t="s">
        <v>60</v>
      </c>
      <c r="J13923" t="s">
        <v>117</v>
      </c>
      <c r="K13923">
        <v>1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 t="s">
        <v>83</v>
      </c>
      <c r="R13923" t="s">
        <v>83</v>
      </c>
      <c r="S13923" t="s">
        <v>83</v>
      </c>
      <c r="T13923" t="str">
        <f>_xlfn.XLOOKUP(A13923,MI_Match_Analysis!$A$2:$A$8,MI_Match_Analysis!$F$2:$F$8,"Not Found")</f>
        <v>Not Found</v>
      </c>
    </row>
    <row r="13924" spans="1:20" hidden="1" x14ac:dyDescent="0.3">
      <c r="A13924">
        <v>60</v>
      </c>
      <c r="B13924" s="1">
        <v>46158</v>
      </c>
      <c r="C13924" t="s">
        <v>162</v>
      </c>
      <c r="D13924" t="s">
        <v>58</v>
      </c>
      <c r="E13924" t="s">
        <v>35</v>
      </c>
      <c r="F13924" t="s">
        <v>48</v>
      </c>
      <c r="G13924">
        <v>1</v>
      </c>
      <c r="H13924">
        <v>17.5</v>
      </c>
      <c r="I13924" t="s">
        <v>185</v>
      </c>
      <c r="J13924" t="s">
        <v>117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 t="s">
        <v>83</v>
      </c>
      <c r="R13924" t="s">
        <v>83</v>
      </c>
      <c r="S13924" t="s">
        <v>83</v>
      </c>
      <c r="T13924" t="str">
        <f>_xlfn.XLOOKUP(A13924,MI_Match_Analysis!$A$2:$A$8,MI_Match_Analysis!$F$2:$F$8,"Not Found")</f>
        <v>Not Found</v>
      </c>
    </row>
    <row r="13925" spans="1:20" hidden="1" x14ac:dyDescent="0.3">
      <c r="A13925">
        <v>60</v>
      </c>
      <c r="B13925" s="1">
        <v>46158</v>
      </c>
      <c r="C13925" t="s">
        <v>162</v>
      </c>
      <c r="D13925" t="s">
        <v>58</v>
      </c>
      <c r="E13925" t="s">
        <v>35</v>
      </c>
      <c r="F13925" t="s">
        <v>48</v>
      </c>
      <c r="G13925">
        <v>1</v>
      </c>
      <c r="H13925">
        <v>17.600000000000001</v>
      </c>
      <c r="I13925" t="s">
        <v>185</v>
      </c>
      <c r="J13925" t="s">
        <v>117</v>
      </c>
      <c r="K13925">
        <v>6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 t="s">
        <v>83</v>
      </c>
      <c r="R13925" t="s">
        <v>83</v>
      </c>
      <c r="S13925" t="s">
        <v>83</v>
      </c>
      <c r="T13925" t="str">
        <f>_xlfn.XLOOKUP(A13925,MI_Match_Analysis!$A$2:$A$8,MI_Match_Analysis!$F$2:$F$8,"Not Found")</f>
        <v>Not Found</v>
      </c>
    </row>
    <row r="13926" spans="1:20" hidden="1" x14ac:dyDescent="0.3">
      <c r="A13926">
        <v>60</v>
      </c>
      <c r="B13926" s="1">
        <v>46158</v>
      </c>
      <c r="C13926" t="s">
        <v>162</v>
      </c>
      <c r="D13926" t="s">
        <v>58</v>
      </c>
      <c r="E13926" t="s">
        <v>35</v>
      </c>
      <c r="F13926" t="s">
        <v>48</v>
      </c>
      <c r="G13926">
        <v>1</v>
      </c>
      <c r="H13926">
        <v>18.100000000000001</v>
      </c>
      <c r="I13926" t="s">
        <v>60</v>
      </c>
      <c r="J13926" t="s">
        <v>221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 t="s">
        <v>83</v>
      </c>
      <c r="R13926" t="s">
        <v>83</v>
      </c>
      <c r="S13926" t="s">
        <v>83</v>
      </c>
      <c r="T13926" t="str">
        <f>_xlfn.XLOOKUP(A13926,MI_Match_Analysis!$A$2:$A$8,MI_Match_Analysis!$F$2:$F$8,"Not Found")</f>
        <v>Not Found</v>
      </c>
    </row>
    <row r="13927" spans="1:20" hidden="1" x14ac:dyDescent="0.3">
      <c r="A13927">
        <v>60</v>
      </c>
      <c r="B13927" s="1">
        <v>46158</v>
      </c>
      <c r="C13927" t="s">
        <v>162</v>
      </c>
      <c r="D13927" t="s">
        <v>58</v>
      </c>
      <c r="E13927" t="s">
        <v>35</v>
      </c>
      <c r="F13927" t="s">
        <v>48</v>
      </c>
      <c r="G13927">
        <v>1</v>
      </c>
      <c r="H13927">
        <v>18.2</v>
      </c>
      <c r="I13927" t="s">
        <v>60</v>
      </c>
      <c r="J13927" t="s">
        <v>221</v>
      </c>
      <c r="K13927">
        <v>0</v>
      </c>
      <c r="L13927">
        <v>1</v>
      </c>
      <c r="M13927">
        <v>1</v>
      </c>
      <c r="N13927">
        <v>0</v>
      </c>
      <c r="O13927">
        <v>0</v>
      </c>
      <c r="P13927">
        <v>0</v>
      </c>
      <c r="Q13927" t="s">
        <v>83</v>
      </c>
      <c r="R13927" t="s">
        <v>83</v>
      </c>
      <c r="S13927" t="s">
        <v>83</v>
      </c>
      <c r="T13927" t="str">
        <f>_xlfn.XLOOKUP(A13927,MI_Match_Analysis!$A$2:$A$8,MI_Match_Analysis!$F$2:$F$8,"Not Found")</f>
        <v>Not Found</v>
      </c>
    </row>
    <row r="13928" spans="1:20" hidden="1" x14ac:dyDescent="0.3">
      <c r="A13928">
        <v>60</v>
      </c>
      <c r="B13928" s="1">
        <v>46158</v>
      </c>
      <c r="C13928" t="s">
        <v>162</v>
      </c>
      <c r="D13928" t="s">
        <v>58</v>
      </c>
      <c r="E13928" t="s">
        <v>35</v>
      </c>
      <c r="F13928" t="s">
        <v>48</v>
      </c>
      <c r="G13928">
        <v>1</v>
      </c>
      <c r="H13928">
        <v>18.2</v>
      </c>
      <c r="I13928" t="s">
        <v>60</v>
      </c>
      <c r="J13928" t="s">
        <v>221</v>
      </c>
      <c r="K13928">
        <v>6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 t="s">
        <v>83</v>
      </c>
      <c r="R13928" t="s">
        <v>83</v>
      </c>
      <c r="S13928" t="s">
        <v>83</v>
      </c>
      <c r="T13928" t="str">
        <f>_xlfn.XLOOKUP(A13928,MI_Match_Analysis!$A$2:$A$8,MI_Match_Analysis!$F$2:$F$8,"Not Found")</f>
        <v>Not Found</v>
      </c>
    </row>
    <row r="13929" spans="1:20" hidden="1" x14ac:dyDescent="0.3">
      <c r="A13929">
        <v>60</v>
      </c>
      <c r="B13929" s="1">
        <v>46158</v>
      </c>
      <c r="C13929" t="s">
        <v>162</v>
      </c>
      <c r="D13929" t="s">
        <v>58</v>
      </c>
      <c r="E13929" t="s">
        <v>35</v>
      </c>
      <c r="F13929" t="s">
        <v>48</v>
      </c>
      <c r="G13929">
        <v>1</v>
      </c>
      <c r="H13929">
        <v>18.3</v>
      </c>
      <c r="I13929" t="s">
        <v>60</v>
      </c>
      <c r="J13929" t="s">
        <v>221</v>
      </c>
      <c r="K13929">
        <v>2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 t="s">
        <v>83</v>
      </c>
      <c r="R13929" t="s">
        <v>83</v>
      </c>
      <c r="S13929" t="s">
        <v>83</v>
      </c>
      <c r="T13929" t="str">
        <f>_xlfn.XLOOKUP(A13929,MI_Match_Analysis!$A$2:$A$8,MI_Match_Analysis!$F$2:$F$8,"Not Found")</f>
        <v>Not Found</v>
      </c>
    </row>
    <row r="13930" spans="1:20" hidden="1" x14ac:dyDescent="0.3">
      <c r="A13930">
        <v>60</v>
      </c>
      <c r="B13930" s="1">
        <v>46158</v>
      </c>
      <c r="C13930" t="s">
        <v>162</v>
      </c>
      <c r="D13930" t="s">
        <v>58</v>
      </c>
      <c r="E13930" t="s">
        <v>35</v>
      </c>
      <c r="F13930" t="s">
        <v>48</v>
      </c>
      <c r="G13930">
        <v>1</v>
      </c>
      <c r="H13930">
        <v>18.399999999999999</v>
      </c>
      <c r="I13930" t="s">
        <v>60</v>
      </c>
      <c r="J13930" t="s">
        <v>221</v>
      </c>
      <c r="K13930">
        <v>6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 t="s">
        <v>83</v>
      </c>
      <c r="R13930" t="s">
        <v>83</v>
      </c>
      <c r="S13930" t="s">
        <v>83</v>
      </c>
      <c r="T13930" t="str">
        <f>_xlfn.XLOOKUP(A13930,MI_Match_Analysis!$A$2:$A$8,MI_Match_Analysis!$F$2:$F$8,"Not Found")</f>
        <v>Not Found</v>
      </c>
    </row>
    <row r="13931" spans="1:20" hidden="1" x14ac:dyDescent="0.3">
      <c r="A13931">
        <v>60</v>
      </c>
      <c r="B13931" s="1">
        <v>46158</v>
      </c>
      <c r="C13931" t="s">
        <v>162</v>
      </c>
      <c r="D13931" t="s">
        <v>58</v>
      </c>
      <c r="E13931" t="s">
        <v>35</v>
      </c>
      <c r="F13931" t="s">
        <v>48</v>
      </c>
      <c r="G13931">
        <v>1</v>
      </c>
      <c r="H13931">
        <v>18.5</v>
      </c>
      <c r="I13931" t="s">
        <v>60</v>
      </c>
      <c r="J13931" t="s">
        <v>221</v>
      </c>
      <c r="K13931">
        <v>6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 t="s">
        <v>83</v>
      </c>
      <c r="R13931" t="s">
        <v>83</v>
      </c>
      <c r="S13931" t="s">
        <v>83</v>
      </c>
      <c r="T13931" t="str">
        <f>_xlfn.XLOOKUP(A13931,MI_Match_Analysis!$A$2:$A$8,MI_Match_Analysis!$F$2:$F$8,"Not Found")</f>
        <v>Not Found</v>
      </c>
    </row>
    <row r="13932" spans="1:20" hidden="1" x14ac:dyDescent="0.3">
      <c r="A13932">
        <v>60</v>
      </c>
      <c r="B13932" s="1">
        <v>46158</v>
      </c>
      <c r="C13932" t="s">
        <v>162</v>
      </c>
      <c r="D13932" t="s">
        <v>58</v>
      </c>
      <c r="E13932" t="s">
        <v>35</v>
      </c>
      <c r="F13932" t="s">
        <v>48</v>
      </c>
      <c r="G13932">
        <v>1</v>
      </c>
      <c r="H13932">
        <v>18.600000000000001</v>
      </c>
      <c r="I13932" t="s">
        <v>60</v>
      </c>
      <c r="J13932" t="s">
        <v>221</v>
      </c>
      <c r="K13932">
        <v>4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 t="s">
        <v>83</v>
      </c>
      <c r="R13932" t="s">
        <v>83</v>
      </c>
      <c r="S13932" t="s">
        <v>83</v>
      </c>
      <c r="T13932" t="str">
        <f>_xlfn.XLOOKUP(A13932,MI_Match_Analysis!$A$2:$A$8,MI_Match_Analysis!$F$2:$F$8,"Not Found")</f>
        <v>Not Found</v>
      </c>
    </row>
    <row r="13933" spans="1:20" hidden="1" x14ac:dyDescent="0.3">
      <c r="A13933">
        <v>60</v>
      </c>
      <c r="B13933" s="1">
        <v>46158</v>
      </c>
      <c r="C13933" t="s">
        <v>162</v>
      </c>
      <c r="D13933" t="s">
        <v>58</v>
      </c>
      <c r="E13933" t="s">
        <v>35</v>
      </c>
      <c r="F13933" t="s">
        <v>48</v>
      </c>
      <c r="G13933">
        <v>1</v>
      </c>
      <c r="H13933">
        <v>19.100000000000001</v>
      </c>
      <c r="I13933" t="s">
        <v>185</v>
      </c>
      <c r="J13933" t="s">
        <v>86</v>
      </c>
      <c r="K13933">
        <v>1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 t="s">
        <v>83</v>
      </c>
      <c r="R13933" t="s">
        <v>83</v>
      </c>
      <c r="S13933" t="s">
        <v>83</v>
      </c>
      <c r="T13933" t="str">
        <f>_xlfn.XLOOKUP(A13933,MI_Match_Analysis!$A$2:$A$8,MI_Match_Analysis!$F$2:$F$8,"Not Found")</f>
        <v>Not Found</v>
      </c>
    </row>
    <row r="13934" spans="1:20" hidden="1" x14ac:dyDescent="0.3">
      <c r="A13934">
        <v>60</v>
      </c>
      <c r="B13934" s="1">
        <v>46158</v>
      </c>
      <c r="C13934" t="s">
        <v>162</v>
      </c>
      <c r="D13934" t="s">
        <v>58</v>
      </c>
      <c r="E13934" t="s">
        <v>35</v>
      </c>
      <c r="F13934" t="s">
        <v>48</v>
      </c>
      <c r="G13934">
        <v>1</v>
      </c>
      <c r="H13934">
        <v>19.2</v>
      </c>
      <c r="I13934" t="s">
        <v>60</v>
      </c>
      <c r="J13934" t="s">
        <v>86</v>
      </c>
      <c r="K13934">
        <v>4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 t="s">
        <v>83</v>
      </c>
      <c r="R13934" t="s">
        <v>83</v>
      </c>
      <c r="S13934" t="s">
        <v>83</v>
      </c>
      <c r="T13934" t="str">
        <f>_xlfn.XLOOKUP(A13934,MI_Match_Analysis!$A$2:$A$8,MI_Match_Analysis!$F$2:$F$8,"Not Found")</f>
        <v>Not Found</v>
      </c>
    </row>
    <row r="13935" spans="1:20" hidden="1" x14ac:dyDescent="0.3">
      <c r="A13935">
        <v>60</v>
      </c>
      <c r="B13935" s="1">
        <v>46158</v>
      </c>
      <c r="C13935" t="s">
        <v>162</v>
      </c>
      <c r="D13935" t="s">
        <v>58</v>
      </c>
      <c r="E13935" t="s">
        <v>35</v>
      </c>
      <c r="F13935" t="s">
        <v>48</v>
      </c>
      <c r="G13935">
        <v>1</v>
      </c>
      <c r="H13935">
        <v>19.3</v>
      </c>
      <c r="I13935" t="s">
        <v>60</v>
      </c>
      <c r="J13935" t="s">
        <v>86</v>
      </c>
      <c r="K13935">
        <v>1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 t="s">
        <v>83</v>
      </c>
      <c r="R13935" t="s">
        <v>83</v>
      </c>
      <c r="S13935" t="s">
        <v>83</v>
      </c>
      <c r="T13935" t="str">
        <f>_xlfn.XLOOKUP(A13935,MI_Match_Analysis!$A$2:$A$8,MI_Match_Analysis!$F$2:$F$8,"Not Found")</f>
        <v>Not Found</v>
      </c>
    </row>
    <row r="13936" spans="1:20" hidden="1" x14ac:dyDescent="0.3">
      <c r="A13936">
        <v>60</v>
      </c>
      <c r="B13936" s="1">
        <v>46158</v>
      </c>
      <c r="C13936" t="s">
        <v>162</v>
      </c>
      <c r="D13936" t="s">
        <v>58</v>
      </c>
      <c r="E13936" t="s">
        <v>35</v>
      </c>
      <c r="F13936" t="s">
        <v>48</v>
      </c>
      <c r="G13936">
        <v>1</v>
      </c>
      <c r="H13936">
        <v>19.399999999999999</v>
      </c>
      <c r="I13936" t="s">
        <v>185</v>
      </c>
      <c r="J13936" t="s">
        <v>86</v>
      </c>
      <c r="K13936">
        <v>4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 t="s">
        <v>83</v>
      </c>
      <c r="R13936" t="s">
        <v>83</v>
      </c>
      <c r="S13936" t="s">
        <v>83</v>
      </c>
      <c r="T13936" t="str">
        <f>_xlfn.XLOOKUP(A13936,MI_Match_Analysis!$A$2:$A$8,MI_Match_Analysis!$F$2:$F$8,"Not Found")</f>
        <v>Not Found</v>
      </c>
    </row>
    <row r="13937" spans="1:20" hidden="1" x14ac:dyDescent="0.3">
      <c r="A13937">
        <v>60</v>
      </c>
      <c r="B13937" s="1">
        <v>46158</v>
      </c>
      <c r="C13937" t="s">
        <v>162</v>
      </c>
      <c r="D13937" t="s">
        <v>58</v>
      </c>
      <c r="E13937" t="s">
        <v>35</v>
      </c>
      <c r="F13937" t="s">
        <v>48</v>
      </c>
      <c r="G13937">
        <v>1</v>
      </c>
      <c r="H13937">
        <v>19.5</v>
      </c>
      <c r="I13937" t="s">
        <v>185</v>
      </c>
      <c r="J13937" t="s">
        <v>86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 t="s">
        <v>83</v>
      </c>
      <c r="R13937" t="s">
        <v>83</v>
      </c>
      <c r="S13937" t="s">
        <v>83</v>
      </c>
      <c r="T13937" t="str">
        <f>_xlfn.XLOOKUP(A13937,MI_Match_Analysis!$A$2:$A$8,MI_Match_Analysis!$F$2:$F$8,"Not Found")</f>
        <v>Not Found</v>
      </c>
    </row>
    <row r="13938" spans="1:20" hidden="1" x14ac:dyDescent="0.3">
      <c r="A13938">
        <v>60</v>
      </c>
      <c r="B13938" s="1">
        <v>46158</v>
      </c>
      <c r="C13938" t="s">
        <v>162</v>
      </c>
      <c r="D13938" t="s">
        <v>58</v>
      </c>
      <c r="E13938" t="s">
        <v>35</v>
      </c>
      <c r="F13938" t="s">
        <v>48</v>
      </c>
      <c r="G13938">
        <v>1</v>
      </c>
      <c r="H13938">
        <v>19.600000000000001</v>
      </c>
      <c r="I13938" t="s">
        <v>185</v>
      </c>
      <c r="J13938" t="s">
        <v>86</v>
      </c>
      <c r="K13938">
        <v>2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 t="s">
        <v>83</v>
      </c>
      <c r="R13938" t="s">
        <v>83</v>
      </c>
      <c r="S13938" t="s">
        <v>83</v>
      </c>
      <c r="T13938" t="str">
        <f>_xlfn.XLOOKUP(A13938,MI_Match_Analysis!$A$2:$A$8,MI_Match_Analysis!$F$2:$F$8,"Not Found")</f>
        <v>Not Found</v>
      </c>
    </row>
    <row r="13939" spans="1:20" hidden="1" x14ac:dyDescent="0.3">
      <c r="A13939">
        <v>60</v>
      </c>
      <c r="B13939" s="1">
        <v>46158</v>
      </c>
      <c r="C13939" t="s">
        <v>162</v>
      </c>
      <c r="D13939" t="s">
        <v>58</v>
      </c>
      <c r="E13939" t="s">
        <v>48</v>
      </c>
      <c r="F13939" t="s">
        <v>35</v>
      </c>
      <c r="G13939">
        <v>2</v>
      </c>
      <c r="H13939">
        <v>0.1</v>
      </c>
      <c r="I13939" t="s">
        <v>213</v>
      </c>
      <c r="J13939" t="s">
        <v>328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 t="s">
        <v>83</v>
      </c>
      <c r="R13939" t="s">
        <v>83</v>
      </c>
      <c r="S13939" t="s">
        <v>83</v>
      </c>
      <c r="T13939" t="str">
        <f>_xlfn.XLOOKUP(A13939,MI_Match_Analysis!$A$2:$A$8,MI_Match_Analysis!$F$2:$F$8,"Not Found")</f>
        <v>Not Found</v>
      </c>
    </row>
    <row r="13940" spans="1:20" hidden="1" x14ac:dyDescent="0.3">
      <c r="A13940">
        <v>60</v>
      </c>
      <c r="B13940" s="1">
        <v>46158</v>
      </c>
      <c r="C13940" t="s">
        <v>162</v>
      </c>
      <c r="D13940" t="s">
        <v>58</v>
      </c>
      <c r="E13940" t="s">
        <v>48</v>
      </c>
      <c r="F13940" t="s">
        <v>35</v>
      </c>
      <c r="G13940">
        <v>2</v>
      </c>
      <c r="H13940">
        <v>0.2</v>
      </c>
      <c r="I13940" t="s">
        <v>213</v>
      </c>
      <c r="J13940" t="s">
        <v>328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 t="s">
        <v>83</v>
      </c>
      <c r="R13940" t="s">
        <v>83</v>
      </c>
      <c r="S13940" t="s">
        <v>83</v>
      </c>
      <c r="T13940" t="str">
        <f>_xlfn.XLOOKUP(A13940,MI_Match_Analysis!$A$2:$A$8,MI_Match_Analysis!$F$2:$F$8,"Not Found")</f>
        <v>Not Found</v>
      </c>
    </row>
    <row r="13941" spans="1:20" hidden="1" x14ac:dyDescent="0.3">
      <c r="A13941">
        <v>60</v>
      </c>
      <c r="B13941" s="1">
        <v>46158</v>
      </c>
      <c r="C13941" t="s">
        <v>162</v>
      </c>
      <c r="D13941" t="s">
        <v>58</v>
      </c>
      <c r="E13941" t="s">
        <v>48</v>
      </c>
      <c r="F13941" t="s">
        <v>35</v>
      </c>
      <c r="G13941">
        <v>2</v>
      </c>
      <c r="H13941">
        <v>0.3</v>
      </c>
      <c r="I13941" t="s">
        <v>213</v>
      </c>
      <c r="J13941" t="s">
        <v>328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 t="s">
        <v>83</v>
      </c>
      <c r="R13941" t="s">
        <v>83</v>
      </c>
      <c r="S13941" t="s">
        <v>83</v>
      </c>
      <c r="T13941" t="str">
        <f>_xlfn.XLOOKUP(A13941,MI_Match_Analysis!$A$2:$A$8,MI_Match_Analysis!$F$2:$F$8,"Not Found")</f>
        <v>Not Found</v>
      </c>
    </row>
    <row r="13942" spans="1:20" hidden="1" x14ac:dyDescent="0.3">
      <c r="A13942">
        <v>60</v>
      </c>
      <c r="B13942" s="1">
        <v>46158</v>
      </c>
      <c r="C13942" t="s">
        <v>162</v>
      </c>
      <c r="D13942" t="s">
        <v>58</v>
      </c>
      <c r="E13942" t="s">
        <v>48</v>
      </c>
      <c r="F13942" t="s">
        <v>35</v>
      </c>
      <c r="G13942">
        <v>2</v>
      </c>
      <c r="H13942">
        <v>0.4</v>
      </c>
      <c r="I13942" t="s">
        <v>213</v>
      </c>
      <c r="J13942" t="s">
        <v>328</v>
      </c>
      <c r="K13942">
        <v>4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 t="s">
        <v>83</v>
      </c>
      <c r="R13942" t="s">
        <v>83</v>
      </c>
      <c r="S13942" t="s">
        <v>83</v>
      </c>
      <c r="T13942" t="str">
        <f>_xlfn.XLOOKUP(A13942,MI_Match_Analysis!$A$2:$A$8,MI_Match_Analysis!$F$2:$F$8,"Not Found")</f>
        <v>Not Found</v>
      </c>
    </row>
    <row r="13943" spans="1:20" hidden="1" x14ac:dyDescent="0.3">
      <c r="A13943">
        <v>60</v>
      </c>
      <c r="B13943" s="1">
        <v>46158</v>
      </c>
      <c r="C13943" t="s">
        <v>162</v>
      </c>
      <c r="D13943" t="s">
        <v>58</v>
      </c>
      <c r="E13943" t="s">
        <v>48</v>
      </c>
      <c r="F13943" t="s">
        <v>35</v>
      </c>
      <c r="G13943">
        <v>2</v>
      </c>
      <c r="H13943">
        <v>0.5</v>
      </c>
      <c r="I13943" t="s">
        <v>213</v>
      </c>
      <c r="J13943" t="s">
        <v>328</v>
      </c>
      <c r="K13943">
        <v>0</v>
      </c>
      <c r="L13943">
        <v>0</v>
      </c>
      <c r="M13943">
        <v>1</v>
      </c>
      <c r="N13943">
        <v>0</v>
      </c>
      <c r="O13943">
        <v>0</v>
      </c>
      <c r="P13943">
        <v>0</v>
      </c>
      <c r="Q13943" t="s">
        <v>83</v>
      </c>
      <c r="R13943" t="s">
        <v>83</v>
      </c>
      <c r="S13943" t="s">
        <v>83</v>
      </c>
      <c r="T13943" t="str">
        <f>_xlfn.XLOOKUP(A13943,MI_Match_Analysis!$A$2:$A$8,MI_Match_Analysis!$F$2:$F$8,"Not Found")</f>
        <v>Not Found</v>
      </c>
    </row>
    <row r="13944" spans="1:20" hidden="1" x14ac:dyDescent="0.3">
      <c r="A13944">
        <v>60</v>
      </c>
      <c r="B13944" s="1">
        <v>46158</v>
      </c>
      <c r="C13944" t="s">
        <v>162</v>
      </c>
      <c r="D13944" t="s">
        <v>58</v>
      </c>
      <c r="E13944" t="s">
        <v>48</v>
      </c>
      <c r="F13944" t="s">
        <v>35</v>
      </c>
      <c r="G13944">
        <v>2</v>
      </c>
      <c r="H13944">
        <v>0.5</v>
      </c>
      <c r="I13944" t="s">
        <v>213</v>
      </c>
      <c r="J13944" t="s">
        <v>328</v>
      </c>
      <c r="K13944">
        <v>4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 t="s">
        <v>83</v>
      </c>
      <c r="R13944" t="s">
        <v>83</v>
      </c>
      <c r="S13944" t="s">
        <v>83</v>
      </c>
      <c r="T13944" t="str">
        <f>_xlfn.XLOOKUP(A13944,MI_Match_Analysis!$A$2:$A$8,MI_Match_Analysis!$F$2:$F$8,"Not Found")</f>
        <v>Not Found</v>
      </c>
    </row>
    <row r="13945" spans="1:20" hidden="1" x14ac:dyDescent="0.3">
      <c r="A13945">
        <v>60</v>
      </c>
      <c r="B13945" s="1">
        <v>46158</v>
      </c>
      <c r="C13945" t="s">
        <v>162</v>
      </c>
      <c r="D13945" t="s">
        <v>58</v>
      </c>
      <c r="E13945" t="s">
        <v>48</v>
      </c>
      <c r="F13945" t="s">
        <v>35</v>
      </c>
      <c r="G13945">
        <v>2</v>
      </c>
      <c r="H13945">
        <v>0.6</v>
      </c>
      <c r="I13945" t="s">
        <v>213</v>
      </c>
      <c r="J13945" t="s">
        <v>328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 t="s">
        <v>83</v>
      </c>
      <c r="R13945" t="s">
        <v>83</v>
      </c>
      <c r="S13945" t="s">
        <v>83</v>
      </c>
      <c r="T13945" t="str">
        <f>_xlfn.XLOOKUP(A13945,MI_Match_Analysis!$A$2:$A$8,MI_Match_Analysis!$F$2:$F$8,"Not Found")</f>
        <v>Not Found</v>
      </c>
    </row>
    <row r="13946" spans="1:20" hidden="1" x14ac:dyDescent="0.3">
      <c r="A13946">
        <v>60</v>
      </c>
      <c r="B13946" s="1">
        <v>46158</v>
      </c>
      <c r="C13946" t="s">
        <v>162</v>
      </c>
      <c r="D13946" t="s">
        <v>58</v>
      </c>
      <c r="E13946" t="s">
        <v>48</v>
      </c>
      <c r="F13946" t="s">
        <v>35</v>
      </c>
      <c r="G13946">
        <v>2</v>
      </c>
      <c r="H13946">
        <v>0.6</v>
      </c>
      <c r="I13946" t="s">
        <v>213</v>
      </c>
      <c r="J13946" t="s">
        <v>328</v>
      </c>
      <c r="K13946">
        <v>0</v>
      </c>
      <c r="L13946">
        <v>1</v>
      </c>
      <c r="M13946">
        <v>1</v>
      </c>
      <c r="N13946">
        <v>0</v>
      </c>
      <c r="O13946">
        <v>0</v>
      </c>
      <c r="P13946">
        <v>0</v>
      </c>
      <c r="Q13946" t="s">
        <v>83</v>
      </c>
      <c r="R13946" t="s">
        <v>83</v>
      </c>
      <c r="S13946" t="s">
        <v>83</v>
      </c>
      <c r="T13946" t="str">
        <f>_xlfn.XLOOKUP(A13946,MI_Match_Analysis!$A$2:$A$8,MI_Match_Analysis!$F$2:$F$8,"Not Found")</f>
        <v>Not Found</v>
      </c>
    </row>
    <row r="13947" spans="1:20" hidden="1" x14ac:dyDescent="0.3">
      <c r="A13947">
        <v>60</v>
      </c>
      <c r="B13947" s="1">
        <v>46158</v>
      </c>
      <c r="C13947" t="s">
        <v>162</v>
      </c>
      <c r="D13947" t="s">
        <v>58</v>
      </c>
      <c r="E13947" t="s">
        <v>48</v>
      </c>
      <c r="F13947" t="s">
        <v>35</v>
      </c>
      <c r="G13947">
        <v>2</v>
      </c>
      <c r="H13947">
        <v>1.1000000000000001</v>
      </c>
      <c r="I13947" t="s">
        <v>116</v>
      </c>
      <c r="J13947" t="s">
        <v>185</v>
      </c>
      <c r="K13947">
        <v>0</v>
      </c>
      <c r="L13947">
        <v>4</v>
      </c>
      <c r="M13947">
        <v>0</v>
      </c>
      <c r="N13947">
        <v>1</v>
      </c>
      <c r="O13947">
        <v>0</v>
      </c>
      <c r="P13947">
        <v>0</v>
      </c>
      <c r="Q13947" t="s">
        <v>83</v>
      </c>
      <c r="R13947" t="s">
        <v>83</v>
      </c>
      <c r="S13947" t="s">
        <v>83</v>
      </c>
      <c r="T13947" t="str">
        <f>_xlfn.XLOOKUP(A13947,MI_Match_Analysis!$A$2:$A$8,MI_Match_Analysis!$F$2:$F$8,"Not Found")</f>
        <v>Not Found</v>
      </c>
    </row>
    <row r="13948" spans="1:20" hidden="1" x14ac:dyDescent="0.3">
      <c r="A13948">
        <v>60</v>
      </c>
      <c r="B13948" s="1">
        <v>46158</v>
      </c>
      <c r="C13948" t="s">
        <v>162</v>
      </c>
      <c r="D13948" t="s">
        <v>58</v>
      </c>
      <c r="E13948" t="s">
        <v>48</v>
      </c>
      <c r="F13948" t="s">
        <v>35</v>
      </c>
      <c r="G13948">
        <v>2</v>
      </c>
      <c r="H13948">
        <v>1.2</v>
      </c>
      <c r="I13948" t="s">
        <v>116</v>
      </c>
      <c r="J13948" t="s">
        <v>185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 t="s">
        <v>83</v>
      </c>
      <c r="R13948" t="s">
        <v>83</v>
      </c>
      <c r="S13948" t="s">
        <v>83</v>
      </c>
      <c r="T13948" t="str">
        <f>_xlfn.XLOOKUP(A13948,MI_Match_Analysis!$A$2:$A$8,MI_Match_Analysis!$F$2:$F$8,"Not Found")</f>
        <v>Not Found</v>
      </c>
    </row>
    <row r="13949" spans="1:20" hidden="1" x14ac:dyDescent="0.3">
      <c r="A13949">
        <v>60</v>
      </c>
      <c r="B13949" s="1">
        <v>46158</v>
      </c>
      <c r="C13949" t="s">
        <v>162</v>
      </c>
      <c r="D13949" t="s">
        <v>58</v>
      </c>
      <c r="E13949" t="s">
        <v>48</v>
      </c>
      <c r="F13949" t="s">
        <v>35</v>
      </c>
      <c r="G13949">
        <v>2</v>
      </c>
      <c r="H13949">
        <v>1.3</v>
      </c>
      <c r="I13949" t="s">
        <v>116</v>
      </c>
      <c r="J13949" t="s">
        <v>185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 t="s">
        <v>83</v>
      </c>
      <c r="R13949" t="s">
        <v>83</v>
      </c>
      <c r="S13949" t="s">
        <v>83</v>
      </c>
      <c r="T13949" t="str">
        <f>_xlfn.XLOOKUP(A13949,MI_Match_Analysis!$A$2:$A$8,MI_Match_Analysis!$F$2:$F$8,"Not Found")</f>
        <v>Not Found</v>
      </c>
    </row>
    <row r="13950" spans="1:20" hidden="1" x14ac:dyDescent="0.3">
      <c r="A13950">
        <v>60</v>
      </c>
      <c r="B13950" s="1">
        <v>46158</v>
      </c>
      <c r="C13950" t="s">
        <v>162</v>
      </c>
      <c r="D13950" t="s">
        <v>58</v>
      </c>
      <c r="E13950" t="s">
        <v>48</v>
      </c>
      <c r="F13950" t="s">
        <v>35</v>
      </c>
      <c r="G13950">
        <v>2</v>
      </c>
      <c r="H13950">
        <v>1.4</v>
      </c>
      <c r="I13950" t="s">
        <v>116</v>
      </c>
      <c r="J13950" t="s">
        <v>185</v>
      </c>
      <c r="K13950">
        <v>6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 t="s">
        <v>83</v>
      </c>
      <c r="R13950" t="s">
        <v>83</v>
      </c>
      <c r="S13950" t="s">
        <v>83</v>
      </c>
      <c r="T13950" t="str">
        <f>_xlfn.XLOOKUP(A13950,MI_Match_Analysis!$A$2:$A$8,MI_Match_Analysis!$F$2:$F$8,"Not Found")</f>
        <v>Not Found</v>
      </c>
    </row>
    <row r="13951" spans="1:20" hidden="1" x14ac:dyDescent="0.3">
      <c r="A13951">
        <v>60</v>
      </c>
      <c r="B13951" s="1">
        <v>46158</v>
      </c>
      <c r="C13951" t="s">
        <v>162</v>
      </c>
      <c r="D13951" t="s">
        <v>58</v>
      </c>
      <c r="E13951" t="s">
        <v>48</v>
      </c>
      <c r="F13951" t="s">
        <v>35</v>
      </c>
      <c r="G13951">
        <v>2</v>
      </c>
      <c r="H13951">
        <v>1.5</v>
      </c>
      <c r="I13951" t="s">
        <v>116</v>
      </c>
      <c r="J13951" t="s">
        <v>185</v>
      </c>
      <c r="K13951">
        <v>1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 t="s">
        <v>83</v>
      </c>
      <c r="R13951" t="s">
        <v>83</v>
      </c>
      <c r="S13951" t="s">
        <v>83</v>
      </c>
      <c r="T13951" t="str">
        <f>_xlfn.XLOOKUP(A13951,MI_Match_Analysis!$A$2:$A$8,MI_Match_Analysis!$F$2:$F$8,"Not Found")</f>
        <v>Not Found</v>
      </c>
    </row>
    <row r="13952" spans="1:20" hidden="1" x14ac:dyDescent="0.3">
      <c r="A13952">
        <v>60</v>
      </c>
      <c r="B13952" s="1">
        <v>46158</v>
      </c>
      <c r="C13952" t="s">
        <v>162</v>
      </c>
      <c r="D13952" t="s">
        <v>58</v>
      </c>
      <c r="E13952" t="s">
        <v>48</v>
      </c>
      <c r="F13952" t="s">
        <v>35</v>
      </c>
      <c r="G13952">
        <v>2</v>
      </c>
      <c r="H13952">
        <v>1.6</v>
      </c>
      <c r="I13952" t="s">
        <v>213</v>
      </c>
      <c r="J13952" t="s">
        <v>185</v>
      </c>
      <c r="K13952">
        <v>1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 t="s">
        <v>83</v>
      </c>
      <c r="R13952" t="s">
        <v>83</v>
      </c>
      <c r="S13952" t="s">
        <v>83</v>
      </c>
      <c r="T13952" t="str">
        <f>_xlfn.XLOOKUP(A13952,MI_Match_Analysis!$A$2:$A$8,MI_Match_Analysis!$F$2:$F$8,"Not Found")</f>
        <v>Not Found</v>
      </c>
    </row>
    <row r="13953" spans="1:20" hidden="1" x14ac:dyDescent="0.3">
      <c r="A13953">
        <v>60</v>
      </c>
      <c r="B13953" s="1">
        <v>46158</v>
      </c>
      <c r="C13953" t="s">
        <v>162</v>
      </c>
      <c r="D13953" t="s">
        <v>58</v>
      </c>
      <c r="E13953" t="s">
        <v>48</v>
      </c>
      <c r="F13953" t="s">
        <v>35</v>
      </c>
      <c r="G13953">
        <v>2</v>
      </c>
      <c r="H13953">
        <v>2.1</v>
      </c>
      <c r="I13953" t="s">
        <v>213</v>
      </c>
      <c r="J13953" t="s">
        <v>192</v>
      </c>
      <c r="K13953">
        <v>4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 t="s">
        <v>83</v>
      </c>
      <c r="R13953" t="s">
        <v>83</v>
      </c>
      <c r="S13953" t="s">
        <v>83</v>
      </c>
      <c r="T13953" t="str">
        <f>_xlfn.XLOOKUP(A13953,MI_Match_Analysis!$A$2:$A$8,MI_Match_Analysis!$F$2:$F$8,"Not Found")</f>
        <v>Not Found</v>
      </c>
    </row>
    <row r="13954" spans="1:20" hidden="1" x14ac:dyDescent="0.3">
      <c r="A13954">
        <v>60</v>
      </c>
      <c r="B13954" s="1">
        <v>46158</v>
      </c>
      <c r="C13954" t="s">
        <v>162</v>
      </c>
      <c r="D13954" t="s">
        <v>58</v>
      </c>
      <c r="E13954" t="s">
        <v>48</v>
      </c>
      <c r="F13954" t="s">
        <v>35</v>
      </c>
      <c r="G13954">
        <v>2</v>
      </c>
      <c r="H13954">
        <v>2.2000000000000002</v>
      </c>
      <c r="I13954" t="s">
        <v>213</v>
      </c>
      <c r="J13954" t="s">
        <v>192</v>
      </c>
      <c r="K13954">
        <v>6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 t="s">
        <v>83</v>
      </c>
      <c r="R13954" t="s">
        <v>83</v>
      </c>
      <c r="S13954" t="s">
        <v>83</v>
      </c>
      <c r="T13954" t="str">
        <f>_xlfn.XLOOKUP(A13954,MI_Match_Analysis!$A$2:$A$8,MI_Match_Analysis!$F$2:$F$8,"Not Found")</f>
        <v>Not Found</v>
      </c>
    </row>
    <row r="13955" spans="1:20" hidden="1" x14ac:dyDescent="0.3">
      <c r="A13955">
        <v>60</v>
      </c>
      <c r="B13955" s="1">
        <v>46158</v>
      </c>
      <c r="C13955" t="s">
        <v>162</v>
      </c>
      <c r="D13955" t="s">
        <v>58</v>
      </c>
      <c r="E13955" t="s">
        <v>48</v>
      </c>
      <c r="F13955" t="s">
        <v>35</v>
      </c>
      <c r="G13955">
        <v>2</v>
      </c>
      <c r="H13955">
        <v>2.2999999999999998</v>
      </c>
      <c r="I13955" t="s">
        <v>213</v>
      </c>
      <c r="J13955" t="s">
        <v>192</v>
      </c>
      <c r="K13955">
        <v>4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 t="s">
        <v>83</v>
      </c>
      <c r="R13955" t="s">
        <v>83</v>
      </c>
      <c r="S13955" t="s">
        <v>83</v>
      </c>
      <c r="T13955" t="str">
        <f>_xlfn.XLOOKUP(A13955,MI_Match_Analysis!$A$2:$A$8,MI_Match_Analysis!$F$2:$F$8,"Not Found")</f>
        <v>Not Found</v>
      </c>
    </row>
    <row r="13956" spans="1:20" hidden="1" x14ac:dyDescent="0.3">
      <c r="A13956">
        <v>60</v>
      </c>
      <c r="B13956" s="1">
        <v>46158</v>
      </c>
      <c r="C13956" t="s">
        <v>162</v>
      </c>
      <c r="D13956" t="s">
        <v>58</v>
      </c>
      <c r="E13956" t="s">
        <v>48</v>
      </c>
      <c r="F13956" t="s">
        <v>35</v>
      </c>
      <c r="G13956">
        <v>2</v>
      </c>
      <c r="H13956">
        <v>2.4</v>
      </c>
      <c r="I13956" t="s">
        <v>213</v>
      </c>
      <c r="J13956" t="s">
        <v>192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 t="s">
        <v>83</v>
      </c>
      <c r="R13956" t="s">
        <v>83</v>
      </c>
      <c r="S13956" t="s">
        <v>83</v>
      </c>
      <c r="T13956" t="str">
        <f>_xlfn.XLOOKUP(A13956,MI_Match_Analysis!$A$2:$A$8,MI_Match_Analysis!$F$2:$F$8,"Not Found")</f>
        <v>Not Found</v>
      </c>
    </row>
    <row r="13957" spans="1:20" hidden="1" x14ac:dyDescent="0.3">
      <c r="A13957">
        <v>60</v>
      </c>
      <c r="B13957" s="1">
        <v>46158</v>
      </c>
      <c r="C13957" t="s">
        <v>162</v>
      </c>
      <c r="D13957" t="s">
        <v>58</v>
      </c>
      <c r="E13957" t="s">
        <v>48</v>
      </c>
      <c r="F13957" t="s">
        <v>35</v>
      </c>
      <c r="G13957">
        <v>2</v>
      </c>
      <c r="H13957">
        <v>2.5</v>
      </c>
      <c r="I13957" t="s">
        <v>213</v>
      </c>
      <c r="J13957" t="s">
        <v>192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 t="s">
        <v>83</v>
      </c>
      <c r="R13957" t="s">
        <v>83</v>
      </c>
      <c r="S13957" t="s">
        <v>83</v>
      </c>
      <c r="T13957" t="str">
        <f>_xlfn.XLOOKUP(A13957,MI_Match_Analysis!$A$2:$A$8,MI_Match_Analysis!$F$2:$F$8,"Not Found")</f>
        <v>Not Found</v>
      </c>
    </row>
    <row r="13958" spans="1:20" hidden="1" x14ac:dyDescent="0.3">
      <c r="A13958">
        <v>60</v>
      </c>
      <c r="B13958" s="1">
        <v>46158</v>
      </c>
      <c r="C13958" t="s">
        <v>162</v>
      </c>
      <c r="D13958" t="s">
        <v>58</v>
      </c>
      <c r="E13958" t="s">
        <v>48</v>
      </c>
      <c r="F13958" t="s">
        <v>35</v>
      </c>
      <c r="G13958">
        <v>2</v>
      </c>
      <c r="H13958">
        <v>2.6</v>
      </c>
      <c r="I13958" t="s">
        <v>213</v>
      </c>
      <c r="J13958" t="s">
        <v>192</v>
      </c>
      <c r="K13958">
        <v>0</v>
      </c>
      <c r="L13958">
        <v>1</v>
      </c>
      <c r="M13958">
        <v>0</v>
      </c>
      <c r="N13958">
        <v>1</v>
      </c>
      <c r="O13958">
        <v>0</v>
      </c>
      <c r="P13958">
        <v>0</v>
      </c>
      <c r="Q13958" t="s">
        <v>83</v>
      </c>
      <c r="R13958" t="s">
        <v>83</v>
      </c>
      <c r="S13958" t="s">
        <v>83</v>
      </c>
      <c r="T13958" t="str">
        <f>_xlfn.XLOOKUP(A13958,MI_Match_Analysis!$A$2:$A$8,MI_Match_Analysis!$F$2:$F$8,"Not Found")</f>
        <v>Not Found</v>
      </c>
    </row>
    <row r="13959" spans="1:20" hidden="1" x14ac:dyDescent="0.3">
      <c r="A13959">
        <v>60</v>
      </c>
      <c r="B13959" s="1">
        <v>46158</v>
      </c>
      <c r="C13959" t="s">
        <v>162</v>
      </c>
      <c r="D13959" t="s">
        <v>58</v>
      </c>
      <c r="E13959" t="s">
        <v>48</v>
      </c>
      <c r="F13959" t="s">
        <v>35</v>
      </c>
      <c r="G13959">
        <v>2</v>
      </c>
      <c r="H13959">
        <v>3.1</v>
      </c>
      <c r="I13959" t="s">
        <v>312</v>
      </c>
      <c r="J13959" t="s">
        <v>333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 t="s">
        <v>83</v>
      </c>
      <c r="R13959" t="s">
        <v>83</v>
      </c>
      <c r="S13959" t="s">
        <v>83</v>
      </c>
      <c r="T13959" t="str">
        <f>_xlfn.XLOOKUP(A13959,MI_Match_Analysis!$A$2:$A$8,MI_Match_Analysis!$F$2:$F$8,"Not Found")</f>
        <v>Not Found</v>
      </c>
    </row>
    <row r="13960" spans="1:20" hidden="1" x14ac:dyDescent="0.3">
      <c r="A13960">
        <v>60</v>
      </c>
      <c r="B13960" s="1">
        <v>46158</v>
      </c>
      <c r="C13960" t="s">
        <v>162</v>
      </c>
      <c r="D13960" t="s">
        <v>58</v>
      </c>
      <c r="E13960" t="s">
        <v>48</v>
      </c>
      <c r="F13960" t="s">
        <v>35</v>
      </c>
      <c r="G13960">
        <v>2</v>
      </c>
      <c r="H13960">
        <v>3.1</v>
      </c>
      <c r="I13960" t="s">
        <v>312</v>
      </c>
      <c r="J13960" t="s">
        <v>333</v>
      </c>
      <c r="K13960">
        <v>0</v>
      </c>
      <c r="L13960">
        <v>1</v>
      </c>
      <c r="M13960">
        <v>1</v>
      </c>
      <c r="N13960">
        <v>0</v>
      </c>
      <c r="O13960">
        <v>0</v>
      </c>
      <c r="P13960">
        <v>0</v>
      </c>
      <c r="Q13960" t="s">
        <v>83</v>
      </c>
      <c r="R13960" t="s">
        <v>83</v>
      </c>
      <c r="S13960" t="s">
        <v>83</v>
      </c>
      <c r="T13960" t="str">
        <f>_xlfn.XLOOKUP(A13960,MI_Match_Analysis!$A$2:$A$8,MI_Match_Analysis!$F$2:$F$8,"Not Found")</f>
        <v>Not Found</v>
      </c>
    </row>
    <row r="13961" spans="1:20" hidden="1" x14ac:dyDescent="0.3">
      <c r="A13961">
        <v>60</v>
      </c>
      <c r="B13961" s="1">
        <v>46158</v>
      </c>
      <c r="C13961" t="s">
        <v>162</v>
      </c>
      <c r="D13961" t="s">
        <v>58</v>
      </c>
      <c r="E13961" t="s">
        <v>48</v>
      </c>
      <c r="F13961" t="s">
        <v>35</v>
      </c>
      <c r="G13961">
        <v>2</v>
      </c>
      <c r="H13961">
        <v>3.2</v>
      </c>
      <c r="I13961" t="s">
        <v>312</v>
      </c>
      <c r="J13961" t="s">
        <v>333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 t="s">
        <v>83</v>
      </c>
      <c r="R13961" t="s">
        <v>83</v>
      </c>
      <c r="S13961" t="s">
        <v>83</v>
      </c>
      <c r="T13961" t="str">
        <f>_xlfn.XLOOKUP(A13961,MI_Match_Analysis!$A$2:$A$8,MI_Match_Analysis!$F$2:$F$8,"Not Found")</f>
        <v>Not Found</v>
      </c>
    </row>
    <row r="13962" spans="1:20" hidden="1" x14ac:dyDescent="0.3">
      <c r="A13962">
        <v>60</v>
      </c>
      <c r="B13962" s="1">
        <v>46158</v>
      </c>
      <c r="C13962" t="s">
        <v>162</v>
      </c>
      <c r="D13962" t="s">
        <v>58</v>
      </c>
      <c r="E13962" t="s">
        <v>48</v>
      </c>
      <c r="F13962" t="s">
        <v>35</v>
      </c>
      <c r="G13962">
        <v>2</v>
      </c>
      <c r="H13962">
        <v>3.3</v>
      </c>
      <c r="I13962" t="s">
        <v>312</v>
      </c>
      <c r="J13962" t="s">
        <v>333</v>
      </c>
      <c r="K13962">
        <v>1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 t="s">
        <v>83</v>
      </c>
      <c r="R13962" t="s">
        <v>83</v>
      </c>
      <c r="S13962" t="s">
        <v>83</v>
      </c>
      <c r="T13962" t="str">
        <f>_xlfn.XLOOKUP(A13962,MI_Match_Analysis!$A$2:$A$8,MI_Match_Analysis!$F$2:$F$8,"Not Found")</f>
        <v>Not Found</v>
      </c>
    </row>
    <row r="13963" spans="1:20" hidden="1" x14ac:dyDescent="0.3">
      <c r="A13963">
        <v>60</v>
      </c>
      <c r="B13963" s="1">
        <v>46158</v>
      </c>
      <c r="C13963" t="s">
        <v>162</v>
      </c>
      <c r="D13963" t="s">
        <v>58</v>
      </c>
      <c r="E13963" t="s">
        <v>48</v>
      </c>
      <c r="F13963" t="s">
        <v>35</v>
      </c>
      <c r="G13963">
        <v>2</v>
      </c>
      <c r="H13963">
        <v>3.4</v>
      </c>
      <c r="I13963" t="s">
        <v>116</v>
      </c>
      <c r="J13963" t="s">
        <v>333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 t="s">
        <v>83</v>
      </c>
      <c r="R13963" t="s">
        <v>83</v>
      </c>
      <c r="S13963" t="s">
        <v>83</v>
      </c>
      <c r="T13963" t="str">
        <f>_xlfn.XLOOKUP(A13963,MI_Match_Analysis!$A$2:$A$8,MI_Match_Analysis!$F$2:$F$8,"Not Found")</f>
        <v>Not Found</v>
      </c>
    </row>
    <row r="13964" spans="1:20" hidden="1" x14ac:dyDescent="0.3">
      <c r="A13964">
        <v>60</v>
      </c>
      <c r="B13964" s="1">
        <v>46158</v>
      </c>
      <c r="C13964" t="s">
        <v>162</v>
      </c>
      <c r="D13964" t="s">
        <v>58</v>
      </c>
      <c r="E13964" t="s">
        <v>48</v>
      </c>
      <c r="F13964" t="s">
        <v>35</v>
      </c>
      <c r="G13964">
        <v>2</v>
      </c>
      <c r="H13964">
        <v>3.5</v>
      </c>
      <c r="I13964" t="s">
        <v>116</v>
      </c>
      <c r="J13964" t="s">
        <v>333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 t="s">
        <v>83</v>
      </c>
      <c r="R13964" t="s">
        <v>83</v>
      </c>
      <c r="S13964" t="s">
        <v>83</v>
      </c>
      <c r="T13964" t="str">
        <f>_xlfn.XLOOKUP(A13964,MI_Match_Analysis!$A$2:$A$8,MI_Match_Analysis!$F$2:$F$8,"Not Found")</f>
        <v>Not Found</v>
      </c>
    </row>
    <row r="13965" spans="1:20" hidden="1" x14ac:dyDescent="0.3">
      <c r="A13965">
        <v>60</v>
      </c>
      <c r="B13965" s="1">
        <v>46158</v>
      </c>
      <c r="C13965" t="s">
        <v>162</v>
      </c>
      <c r="D13965" t="s">
        <v>58</v>
      </c>
      <c r="E13965" t="s">
        <v>48</v>
      </c>
      <c r="F13965" t="s">
        <v>35</v>
      </c>
      <c r="G13965">
        <v>2</v>
      </c>
      <c r="H13965">
        <v>3.5</v>
      </c>
      <c r="I13965" t="s">
        <v>116</v>
      </c>
      <c r="J13965" t="s">
        <v>333</v>
      </c>
      <c r="K13965">
        <v>0</v>
      </c>
      <c r="L13965">
        <v>1</v>
      </c>
      <c r="M13965">
        <v>1</v>
      </c>
      <c r="N13965">
        <v>0</v>
      </c>
      <c r="O13965">
        <v>0</v>
      </c>
      <c r="P13965">
        <v>0</v>
      </c>
      <c r="Q13965" t="s">
        <v>83</v>
      </c>
      <c r="R13965" t="s">
        <v>83</v>
      </c>
      <c r="S13965" t="s">
        <v>83</v>
      </c>
      <c r="T13965" t="str">
        <f>_xlfn.XLOOKUP(A13965,MI_Match_Analysis!$A$2:$A$8,MI_Match_Analysis!$F$2:$F$8,"Not Found")</f>
        <v>Not Found</v>
      </c>
    </row>
    <row r="13966" spans="1:20" hidden="1" x14ac:dyDescent="0.3">
      <c r="A13966">
        <v>60</v>
      </c>
      <c r="B13966" s="1">
        <v>46158</v>
      </c>
      <c r="C13966" t="s">
        <v>162</v>
      </c>
      <c r="D13966" t="s">
        <v>58</v>
      </c>
      <c r="E13966" t="s">
        <v>48</v>
      </c>
      <c r="F13966" t="s">
        <v>35</v>
      </c>
      <c r="G13966">
        <v>2</v>
      </c>
      <c r="H13966">
        <v>3.6</v>
      </c>
      <c r="I13966" t="s">
        <v>116</v>
      </c>
      <c r="J13966" t="s">
        <v>333</v>
      </c>
      <c r="K13966">
        <v>4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 t="s">
        <v>83</v>
      </c>
      <c r="R13966" t="s">
        <v>83</v>
      </c>
      <c r="S13966" t="s">
        <v>83</v>
      </c>
      <c r="T13966" t="str">
        <f>_xlfn.XLOOKUP(A13966,MI_Match_Analysis!$A$2:$A$8,MI_Match_Analysis!$F$2:$F$8,"Not Found")</f>
        <v>Not Found</v>
      </c>
    </row>
    <row r="13967" spans="1:20" hidden="1" x14ac:dyDescent="0.3">
      <c r="A13967">
        <v>60</v>
      </c>
      <c r="B13967" s="1">
        <v>46158</v>
      </c>
      <c r="C13967" t="s">
        <v>162</v>
      </c>
      <c r="D13967" t="s">
        <v>58</v>
      </c>
      <c r="E13967" t="s">
        <v>48</v>
      </c>
      <c r="F13967" t="s">
        <v>35</v>
      </c>
      <c r="G13967">
        <v>2</v>
      </c>
      <c r="H13967">
        <v>4.0999999999999996</v>
      </c>
      <c r="I13967" t="s">
        <v>312</v>
      </c>
      <c r="J13967" t="s">
        <v>193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 t="s">
        <v>165</v>
      </c>
      <c r="R13967" t="s">
        <v>312</v>
      </c>
      <c r="S13967" t="s">
        <v>83</v>
      </c>
      <c r="T13967" t="str">
        <f>_xlfn.XLOOKUP(A13967,MI_Match_Analysis!$A$2:$A$8,MI_Match_Analysis!$F$2:$F$8,"Not Found")</f>
        <v>Not Found</v>
      </c>
    </row>
    <row r="13968" spans="1:20" hidden="1" x14ac:dyDescent="0.3">
      <c r="A13968">
        <v>60</v>
      </c>
      <c r="B13968" s="1">
        <v>46158</v>
      </c>
      <c r="C13968" t="s">
        <v>162</v>
      </c>
      <c r="D13968" t="s">
        <v>58</v>
      </c>
      <c r="E13968" t="s">
        <v>48</v>
      </c>
      <c r="F13968" t="s">
        <v>35</v>
      </c>
      <c r="G13968">
        <v>2</v>
      </c>
      <c r="H13968">
        <v>4.2</v>
      </c>
      <c r="I13968" t="s">
        <v>101</v>
      </c>
      <c r="J13968" t="s">
        <v>193</v>
      </c>
      <c r="K13968">
        <v>1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 t="s">
        <v>83</v>
      </c>
      <c r="R13968" t="s">
        <v>83</v>
      </c>
      <c r="S13968" t="s">
        <v>83</v>
      </c>
      <c r="T13968" t="str">
        <f>_xlfn.XLOOKUP(A13968,MI_Match_Analysis!$A$2:$A$8,MI_Match_Analysis!$F$2:$F$8,"Not Found")</f>
        <v>Not Found</v>
      </c>
    </row>
    <row r="13969" spans="1:20" hidden="1" x14ac:dyDescent="0.3">
      <c r="A13969">
        <v>60</v>
      </c>
      <c r="B13969" s="1">
        <v>46158</v>
      </c>
      <c r="C13969" t="s">
        <v>162</v>
      </c>
      <c r="D13969" t="s">
        <v>58</v>
      </c>
      <c r="E13969" t="s">
        <v>48</v>
      </c>
      <c r="F13969" t="s">
        <v>35</v>
      </c>
      <c r="G13969">
        <v>2</v>
      </c>
      <c r="H13969">
        <v>4.3</v>
      </c>
      <c r="I13969" t="s">
        <v>116</v>
      </c>
      <c r="J13969" t="s">
        <v>193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 t="s">
        <v>83</v>
      </c>
      <c r="R13969" t="s">
        <v>83</v>
      </c>
      <c r="S13969" t="s">
        <v>83</v>
      </c>
      <c r="T13969" t="str">
        <f>_xlfn.XLOOKUP(A13969,MI_Match_Analysis!$A$2:$A$8,MI_Match_Analysis!$F$2:$F$8,"Not Found")</f>
        <v>Not Found</v>
      </c>
    </row>
    <row r="13970" spans="1:20" hidden="1" x14ac:dyDescent="0.3">
      <c r="A13970">
        <v>60</v>
      </c>
      <c r="B13970" s="1">
        <v>46158</v>
      </c>
      <c r="C13970" t="s">
        <v>162</v>
      </c>
      <c r="D13970" t="s">
        <v>58</v>
      </c>
      <c r="E13970" t="s">
        <v>48</v>
      </c>
      <c r="F13970" t="s">
        <v>35</v>
      </c>
      <c r="G13970">
        <v>2</v>
      </c>
      <c r="H13970">
        <v>4.4000000000000004</v>
      </c>
      <c r="I13970" t="s">
        <v>116</v>
      </c>
      <c r="J13970" t="s">
        <v>193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 t="s">
        <v>83</v>
      </c>
      <c r="R13970" t="s">
        <v>83</v>
      </c>
      <c r="S13970" t="s">
        <v>83</v>
      </c>
      <c r="T13970" t="str">
        <f>_xlfn.XLOOKUP(A13970,MI_Match_Analysis!$A$2:$A$8,MI_Match_Analysis!$F$2:$F$8,"Not Found")</f>
        <v>Not Found</v>
      </c>
    </row>
    <row r="13971" spans="1:20" hidden="1" x14ac:dyDescent="0.3">
      <c r="A13971">
        <v>60</v>
      </c>
      <c r="B13971" s="1">
        <v>46158</v>
      </c>
      <c r="C13971" t="s">
        <v>162</v>
      </c>
      <c r="D13971" t="s">
        <v>58</v>
      </c>
      <c r="E13971" t="s">
        <v>48</v>
      </c>
      <c r="F13971" t="s">
        <v>35</v>
      </c>
      <c r="G13971">
        <v>2</v>
      </c>
      <c r="H13971">
        <v>4.5</v>
      </c>
      <c r="I13971" t="s">
        <v>116</v>
      </c>
      <c r="J13971" t="s">
        <v>193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 t="s">
        <v>83</v>
      </c>
      <c r="R13971" t="s">
        <v>83</v>
      </c>
      <c r="S13971" t="s">
        <v>83</v>
      </c>
      <c r="T13971" t="str">
        <f>_xlfn.XLOOKUP(A13971,MI_Match_Analysis!$A$2:$A$8,MI_Match_Analysis!$F$2:$F$8,"Not Found")</f>
        <v>Not Found</v>
      </c>
    </row>
    <row r="13972" spans="1:20" hidden="1" x14ac:dyDescent="0.3">
      <c r="A13972">
        <v>60</v>
      </c>
      <c r="B13972" s="1">
        <v>46158</v>
      </c>
      <c r="C13972" t="s">
        <v>162</v>
      </c>
      <c r="D13972" t="s">
        <v>58</v>
      </c>
      <c r="E13972" t="s">
        <v>48</v>
      </c>
      <c r="F13972" t="s">
        <v>35</v>
      </c>
      <c r="G13972">
        <v>2</v>
      </c>
      <c r="H13972">
        <v>4.5999999999999996</v>
      </c>
      <c r="I13972" t="s">
        <v>116</v>
      </c>
      <c r="J13972" t="s">
        <v>193</v>
      </c>
      <c r="K13972">
        <v>0</v>
      </c>
      <c r="L13972">
        <v>1</v>
      </c>
      <c r="M13972">
        <v>0</v>
      </c>
      <c r="N13972">
        <v>1</v>
      </c>
      <c r="O13972">
        <v>0</v>
      </c>
      <c r="P13972">
        <v>0</v>
      </c>
      <c r="Q13972" t="s">
        <v>83</v>
      </c>
      <c r="R13972" t="s">
        <v>83</v>
      </c>
      <c r="S13972" t="s">
        <v>83</v>
      </c>
      <c r="T13972" t="str">
        <f>_xlfn.XLOOKUP(A13972,MI_Match_Analysis!$A$2:$A$8,MI_Match_Analysis!$F$2:$F$8,"Not Found")</f>
        <v>Not Found</v>
      </c>
    </row>
    <row r="13973" spans="1:20" hidden="1" x14ac:dyDescent="0.3">
      <c r="A13973">
        <v>60</v>
      </c>
      <c r="B13973" s="1">
        <v>46158</v>
      </c>
      <c r="C13973" t="s">
        <v>162</v>
      </c>
      <c r="D13973" t="s">
        <v>58</v>
      </c>
      <c r="E13973" t="s">
        <v>48</v>
      </c>
      <c r="F13973" t="s">
        <v>35</v>
      </c>
      <c r="G13973">
        <v>2</v>
      </c>
      <c r="H13973">
        <v>5.0999999999999996</v>
      </c>
      <c r="I13973" t="s">
        <v>116</v>
      </c>
      <c r="J13973" t="s">
        <v>333</v>
      </c>
      <c r="K13973">
        <v>1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 t="s">
        <v>83</v>
      </c>
      <c r="R13973" t="s">
        <v>83</v>
      </c>
      <c r="S13973" t="s">
        <v>83</v>
      </c>
      <c r="T13973" t="str">
        <f>_xlfn.XLOOKUP(A13973,MI_Match_Analysis!$A$2:$A$8,MI_Match_Analysis!$F$2:$F$8,"Not Found")</f>
        <v>Not Found</v>
      </c>
    </row>
    <row r="13974" spans="1:20" hidden="1" x14ac:dyDescent="0.3">
      <c r="A13974">
        <v>60</v>
      </c>
      <c r="B13974" s="1">
        <v>46158</v>
      </c>
      <c r="C13974" t="s">
        <v>162</v>
      </c>
      <c r="D13974" t="s">
        <v>58</v>
      </c>
      <c r="E13974" t="s">
        <v>48</v>
      </c>
      <c r="F13974" t="s">
        <v>35</v>
      </c>
      <c r="G13974">
        <v>2</v>
      </c>
      <c r="H13974">
        <v>5.2</v>
      </c>
      <c r="I13974" t="s">
        <v>101</v>
      </c>
      <c r="J13974" t="s">
        <v>333</v>
      </c>
      <c r="K13974">
        <v>1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 t="s">
        <v>83</v>
      </c>
      <c r="R13974" t="s">
        <v>83</v>
      </c>
      <c r="S13974" t="s">
        <v>83</v>
      </c>
      <c r="T13974" t="str">
        <f>_xlfn.XLOOKUP(A13974,MI_Match_Analysis!$A$2:$A$8,MI_Match_Analysis!$F$2:$F$8,"Not Found")</f>
        <v>Not Found</v>
      </c>
    </row>
    <row r="13975" spans="1:20" hidden="1" x14ac:dyDescent="0.3">
      <c r="A13975">
        <v>60</v>
      </c>
      <c r="B13975" s="1">
        <v>46158</v>
      </c>
      <c r="C13975" t="s">
        <v>162</v>
      </c>
      <c r="D13975" t="s">
        <v>58</v>
      </c>
      <c r="E13975" t="s">
        <v>48</v>
      </c>
      <c r="F13975" t="s">
        <v>35</v>
      </c>
      <c r="G13975">
        <v>2</v>
      </c>
      <c r="H13975">
        <v>5.3</v>
      </c>
      <c r="I13975" t="s">
        <v>116</v>
      </c>
      <c r="J13975" t="s">
        <v>328</v>
      </c>
      <c r="K13975">
        <v>1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 t="s">
        <v>83</v>
      </c>
      <c r="R13975" t="s">
        <v>83</v>
      </c>
      <c r="S13975" t="s">
        <v>83</v>
      </c>
      <c r="T13975" t="str">
        <f>_xlfn.XLOOKUP(A13975,MI_Match_Analysis!$A$2:$A$8,MI_Match_Analysis!$F$2:$F$8,"Not Found")</f>
        <v>Not Found</v>
      </c>
    </row>
    <row r="13976" spans="1:20" hidden="1" x14ac:dyDescent="0.3">
      <c r="A13976">
        <v>60</v>
      </c>
      <c r="B13976" s="1">
        <v>46158</v>
      </c>
      <c r="C13976" t="s">
        <v>162</v>
      </c>
      <c r="D13976" t="s">
        <v>58</v>
      </c>
      <c r="E13976" t="s">
        <v>48</v>
      </c>
      <c r="F13976" t="s">
        <v>35</v>
      </c>
      <c r="G13976">
        <v>2</v>
      </c>
      <c r="H13976">
        <v>5.4</v>
      </c>
      <c r="I13976" t="s">
        <v>101</v>
      </c>
      <c r="J13976" t="s">
        <v>328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 t="s">
        <v>83</v>
      </c>
      <c r="R13976" t="s">
        <v>83</v>
      </c>
      <c r="S13976" t="s">
        <v>83</v>
      </c>
      <c r="T13976" t="str">
        <f>_xlfn.XLOOKUP(A13976,MI_Match_Analysis!$A$2:$A$8,MI_Match_Analysis!$F$2:$F$8,"Not Found")</f>
        <v>Not Found</v>
      </c>
    </row>
    <row r="13977" spans="1:20" hidden="1" x14ac:dyDescent="0.3">
      <c r="A13977">
        <v>60</v>
      </c>
      <c r="B13977" s="1">
        <v>46158</v>
      </c>
      <c r="C13977" t="s">
        <v>162</v>
      </c>
      <c r="D13977" t="s">
        <v>58</v>
      </c>
      <c r="E13977" t="s">
        <v>48</v>
      </c>
      <c r="F13977" t="s">
        <v>35</v>
      </c>
      <c r="G13977">
        <v>2</v>
      </c>
      <c r="H13977">
        <v>5.5</v>
      </c>
      <c r="I13977" t="s">
        <v>101</v>
      </c>
      <c r="J13977" t="s">
        <v>328</v>
      </c>
      <c r="K13977">
        <v>1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 t="s">
        <v>83</v>
      </c>
      <c r="R13977" t="s">
        <v>83</v>
      </c>
      <c r="S13977" t="s">
        <v>83</v>
      </c>
      <c r="T13977" t="str">
        <f>_xlfn.XLOOKUP(A13977,MI_Match_Analysis!$A$2:$A$8,MI_Match_Analysis!$F$2:$F$8,"Not Found")</f>
        <v>Not Found</v>
      </c>
    </row>
    <row r="13978" spans="1:20" hidden="1" x14ac:dyDescent="0.3">
      <c r="A13978">
        <v>60</v>
      </c>
      <c r="B13978" s="1">
        <v>46158</v>
      </c>
      <c r="C13978" t="s">
        <v>162</v>
      </c>
      <c r="D13978" t="s">
        <v>58</v>
      </c>
      <c r="E13978" t="s">
        <v>48</v>
      </c>
      <c r="F13978" t="s">
        <v>35</v>
      </c>
      <c r="G13978">
        <v>2</v>
      </c>
      <c r="H13978">
        <v>5.6</v>
      </c>
      <c r="I13978" t="s">
        <v>116</v>
      </c>
      <c r="J13978" t="s">
        <v>328</v>
      </c>
      <c r="K13978">
        <v>1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 t="s">
        <v>83</v>
      </c>
      <c r="R13978" t="s">
        <v>83</v>
      </c>
      <c r="S13978" t="s">
        <v>83</v>
      </c>
      <c r="T13978" t="str">
        <f>_xlfn.XLOOKUP(A13978,MI_Match_Analysis!$A$2:$A$8,MI_Match_Analysis!$F$2:$F$8,"Not Found")</f>
        <v>Not Found</v>
      </c>
    </row>
    <row r="13979" spans="1:20" hidden="1" x14ac:dyDescent="0.3">
      <c r="A13979">
        <v>60</v>
      </c>
      <c r="B13979" s="1">
        <v>46158</v>
      </c>
      <c r="C13979" t="s">
        <v>162</v>
      </c>
      <c r="D13979" t="s">
        <v>58</v>
      </c>
      <c r="E13979" t="s">
        <v>48</v>
      </c>
      <c r="F13979" t="s">
        <v>35</v>
      </c>
      <c r="G13979">
        <v>2</v>
      </c>
      <c r="H13979">
        <v>6.1</v>
      </c>
      <c r="I13979" t="s">
        <v>116</v>
      </c>
      <c r="J13979" t="s">
        <v>193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 t="s">
        <v>83</v>
      </c>
      <c r="R13979" t="s">
        <v>83</v>
      </c>
      <c r="S13979" t="s">
        <v>83</v>
      </c>
      <c r="T13979" t="str">
        <f>_xlfn.XLOOKUP(A13979,MI_Match_Analysis!$A$2:$A$8,MI_Match_Analysis!$F$2:$F$8,"Not Found")</f>
        <v>Not Found</v>
      </c>
    </row>
    <row r="13980" spans="1:20" hidden="1" x14ac:dyDescent="0.3">
      <c r="A13980">
        <v>60</v>
      </c>
      <c r="B13980" s="1">
        <v>46158</v>
      </c>
      <c r="C13980" t="s">
        <v>162</v>
      </c>
      <c r="D13980" t="s">
        <v>58</v>
      </c>
      <c r="E13980" t="s">
        <v>48</v>
      </c>
      <c r="F13980" t="s">
        <v>35</v>
      </c>
      <c r="G13980">
        <v>2</v>
      </c>
      <c r="H13980">
        <v>6.2</v>
      </c>
      <c r="I13980" t="s">
        <v>116</v>
      </c>
      <c r="J13980" t="s">
        <v>193</v>
      </c>
      <c r="K13980">
        <v>6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 t="s">
        <v>83</v>
      </c>
      <c r="R13980" t="s">
        <v>83</v>
      </c>
      <c r="S13980" t="s">
        <v>83</v>
      </c>
      <c r="T13980" t="str">
        <f>_xlfn.XLOOKUP(A13980,MI_Match_Analysis!$A$2:$A$8,MI_Match_Analysis!$F$2:$F$8,"Not Found")</f>
        <v>Not Found</v>
      </c>
    </row>
    <row r="13981" spans="1:20" hidden="1" x14ac:dyDescent="0.3">
      <c r="A13981">
        <v>60</v>
      </c>
      <c r="B13981" s="1">
        <v>46158</v>
      </c>
      <c r="C13981" t="s">
        <v>162</v>
      </c>
      <c r="D13981" t="s">
        <v>58</v>
      </c>
      <c r="E13981" t="s">
        <v>48</v>
      </c>
      <c r="F13981" t="s">
        <v>35</v>
      </c>
      <c r="G13981">
        <v>2</v>
      </c>
      <c r="H13981">
        <v>6.3</v>
      </c>
      <c r="I13981" t="s">
        <v>116</v>
      </c>
      <c r="J13981" t="s">
        <v>193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 t="s">
        <v>83</v>
      </c>
      <c r="R13981" t="s">
        <v>83</v>
      </c>
      <c r="S13981" t="s">
        <v>83</v>
      </c>
      <c r="T13981" t="str">
        <f>_xlfn.XLOOKUP(A13981,MI_Match_Analysis!$A$2:$A$8,MI_Match_Analysis!$F$2:$F$8,"Not Found")</f>
        <v>Not Found</v>
      </c>
    </row>
    <row r="13982" spans="1:20" hidden="1" x14ac:dyDescent="0.3">
      <c r="A13982">
        <v>60</v>
      </c>
      <c r="B13982" s="1">
        <v>46158</v>
      </c>
      <c r="C13982" t="s">
        <v>162</v>
      </c>
      <c r="D13982" t="s">
        <v>58</v>
      </c>
      <c r="E13982" t="s">
        <v>48</v>
      </c>
      <c r="F13982" t="s">
        <v>35</v>
      </c>
      <c r="G13982">
        <v>2</v>
      </c>
      <c r="H13982">
        <v>6.4</v>
      </c>
      <c r="I13982" t="s">
        <v>116</v>
      </c>
      <c r="J13982" t="s">
        <v>193</v>
      </c>
      <c r="K13982">
        <v>6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 t="s">
        <v>83</v>
      </c>
      <c r="R13982" t="s">
        <v>83</v>
      </c>
      <c r="S13982" t="s">
        <v>83</v>
      </c>
      <c r="T13982" t="str">
        <f>_xlfn.XLOOKUP(A13982,MI_Match_Analysis!$A$2:$A$8,MI_Match_Analysis!$F$2:$F$8,"Not Found")</f>
        <v>Not Found</v>
      </c>
    </row>
    <row r="13983" spans="1:20" hidden="1" x14ac:dyDescent="0.3">
      <c r="A13983">
        <v>60</v>
      </c>
      <c r="B13983" s="1">
        <v>46158</v>
      </c>
      <c r="C13983" t="s">
        <v>162</v>
      </c>
      <c r="D13983" t="s">
        <v>58</v>
      </c>
      <c r="E13983" t="s">
        <v>48</v>
      </c>
      <c r="F13983" t="s">
        <v>35</v>
      </c>
      <c r="G13983">
        <v>2</v>
      </c>
      <c r="H13983">
        <v>6.5</v>
      </c>
      <c r="I13983" t="s">
        <v>116</v>
      </c>
      <c r="J13983" t="s">
        <v>193</v>
      </c>
      <c r="K13983">
        <v>1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 t="s">
        <v>83</v>
      </c>
      <c r="R13983" t="s">
        <v>83</v>
      </c>
      <c r="S13983" t="s">
        <v>83</v>
      </c>
      <c r="T13983" t="str">
        <f>_xlfn.XLOOKUP(A13983,MI_Match_Analysis!$A$2:$A$8,MI_Match_Analysis!$F$2:$F$8,"Not Found")</f>
        <v>Not Found</v>
      </c>
    </row>
    <row r="13984" spans="1:20" hidden="1" x14ac:dyDescent="0.3">
      <c r="A13984">
        <v>60</v>
      </c>
      <c r="B13984" s="1">
        <v>46158</v>
      </c>
      <c r="C13984" t="s">
        <v>162</v>
      </c>
      <c r="D13984" t="s">
        <v>58</v>
      </c>
      <c r="E13984" t="s">
        <v>48</v>
      </c>
      <c r="F13984" t="s">
        <v>35</v>
      </c>
      <c r="G13984">
        <v>2</v>
      </c>
      <c r="H13984">
        <v>6.6</v>
      </c>
      <c r="I13984" t="s">
        <v>101</v>
      </c>
      <c r="J13984" t="s">
        <v>193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 t="s">
        <v>83</v>
      </c>
      <c r="R13984" t="s">
        <v>83</v>
      </c>
      <c r="S13984" t="s">
        <v>83</v>
      </c>
      <c r="T13984" t="str">
        <f>_xlfn.XLOOKUP(A13984,MI_Match_Analysis!$A$2:$A$8,MI_Match_Analysis!$F$2:$F$8,"Not Found")</f>
        <v>Not Found</v>
      </c>
    </row>
    <row r="13985" spans="1:20" hidden="1" x14ac:dyDescent="0.3">
      <c r="A13985">
        <v>60</v>
      </c>
      <c r="B13985" s="1">
        <v>46158</v>
      </c>
      <c r="C13985" t="s">
        <v>162</v>
      </c>
      <c r="D13985" t="s">
        <v>58</v>
      </c>
      <c r="E13985" t="s">
        <v>48</v>
      </c>
      <c r="F13985" t="s">
        <v>35</v>
      </c>
      <c r="G13985">
        <v>2</v>
      </c>
      <c r="H13985">
        <v>7.1</v>
      </c>
      <c r="I13985" t="s">
        <v>116</v>
      </c>
      <c r="J13985" t="s">
        <v>191</v>
      </c>
      <c r="K13985">
        <v>1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 t="s">
        <v>83</v>
      </c>
      <c r="R13985" t="s">
        <v>83</v>
      </c>
      <c r="S13985" t="s">
        <v>83</v>
      </c>
      <c r="T13985" t="str">
        <f>_xlfn.XLOOKUP(A13985,MI_Match_Analysis!$A$2:$A$8,MI_Match_Analysis!$F$2:$F$8,"Not Found")</f>
        <v>Not Found</v>
      </c>
    </row>
    <row r="13986" spans="1:20" hidden="1" x14ac:dyDescent="0.3">
      <c r="A13986">
        <v>60</v>
      </c>
      <c r="B13986" s="1">
        <v>46158</v>
      </c>
      <c r="C13986" t="s">
        <v>162</v>
      </c>
      <c r="D13986" t="s">
        <v>58</v>
      </c>
      <c r="E13986" t="s">
        <v>48</v>
      </c>
      <c r="F13986" t="s">
        <v>35</v>
      </c>
      <c r="G13986">
        <v>2</v>
      </c>
      <c r="H13986">
        <v>7.2</v>
      </c>
      <c r="I13986" t="s">
        <v>101</v>
      </c>
      <c r="J13986" t="s">
        <v>191</v>
      </c>
      <c r="K13986">
        <v>1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 t="s">
        <v>83</v>
      </c>
      <c r="R13986" t="s">
        <v>83</v>
      </c>
      <c r="S13986" t="s">
        <v>83</v>
      </c>
      <c r="T13986" t="str">
        <f>_xlfn.XLOOKUP(A13986,MI_Match_Analysis!$A$2:$A$8,MI_Match_Analysis!$F$2:$F$8,"Not Found")</f>
        <v>Not Found</v>
      </c>
    </row>
    <row r="13987" spans="1:20" hidden="1" x14ac:dyDescent="0.3">
      <c r="A13987">
        <v>60</v>
      </c>
      <c r="B13987" s="1">
        <v>46158</v>
      </c>
      <c r="C13987" t="s">
        <v>162</v>
      </c>
      <c r="D13987" t="s">
        <v>58</v>
      </c>
      <c r="E13987" t="s">
        <v>48</v>
      </c>
      <c r="F13987" t="s">
        <v>35</v>
      </c>
      <c r="G13987">
        <v>2</v>
      </c>
      <c r="H13987">
        <v>7.3</v>
      </c>
      <c r="I13987" t="s">
        <v>116</v>
      </c>
      <c r="J13987" t="s">
        <v>191</v>
      </c>
      <c r="K13987">
        <v>1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 t="s">
        <v>83</v>
      </c>
      <c r="R13987" t="s">
        <v>83</v>
      </c>
      <c r="S13987" t="s">
        <v>83</v>
      </c>
      <c r="T13987" t="str">
        <f>_xlfn.XLOOKUP(A13987,MI_Match_Analysis!$A$2:$A$8,MI_Match_Analysis!$F$2:$F$8,"Not Found")</f>
        <v>Not Found</v>
      </c>
    </row>
    <row r="13988" spans="1:20" hidden="1" x14ac:dyDescent="0.3">
      <c r="A13988">
        <v>60</v>
      </c>
      <c r="B13988" s="1">
        <v>46158</v>
      </c>
      <c r="C13988" t="s">
        <v>162</v>
      </c>
      <c r="D13988" t="s">
        <v>58</v>
      </c>
      <c r="E13988" t="s">
        <v>48</v>
      </c>
      <c r="F13988" t="s">
        <v>35</v>
      </c>
      <c r="G13988">
        <v>2</v>
      </c>
      <c r="H13988">
        <v>7.4</v>
      </c>
      <c r="I13988" t="s">
        <v>101</v>
      </c>
      <c r="J13988" t="s">
        <v>191</v>
      </c>
      <c r="K13988">
        <v>1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 t="s">
        <v>83</v>
      </c>
      <c r="R13988" t="s">
        <v>83</v>
      </c>
      <c r="S13988" t="s">
        <v>83</v>
      </c>
      <c r="T13988" t="str">
        <f>_xlfn.XLOOKUP(A13988,MI_Match_Analysis!$A$2:$A$8,MI_Match_Analysis!$F$2:$F$8,"Not Found")</f>
        <v>Not Found</v>
      </c>
    </row>
    <row r="13989" spans="1:20" hidden="1" x14ac:dyDescent="0.3">
      <c r="A13989">
        <v>60</v>
      </c>
      <c r="B13989" s="1">
        <v>46158</v>
      </c>
      <c r="C13989" t="s">
        <v>162</v>
      </c>
      <c r="D13989" t="s">
        <v>58</v>
      </c>
      <c r="E13989" t="s">
        <v>48</v>
      </c>
      <c r="F13989" t="s">
        <v>35</v>
      </c>
      <c r="G13989">
        <v>2</v>
      </c>
      <c r="H13989">
        <v>7.5</v>
      </c>
      <c r="I13989" t="s">
        <v>116</v>
      </c>
      <c r="J13989" t="s">
        <v>191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 t="s">
        <v>83</v>
      </c>
      <c r="R13989" t="s">
        <v>83</v>
      </c>
      <c r="S13989" t="s">
        <v>83</v>
      </c>
      <c r="T13989" t="str">
        <f>_xlfn.XLOOKUP(A13989,MI_Match_Analysis!$A$2:$A$8,MI_Match_Analysis!$F$2:$F$8,"Not Found")</f>
        <v>Not Found</v>
      </c>
    </row>
    <row r="13990" spans="1:20" hidden="1" x14ac:dyDescent="0.3">
      <c r="A13990">
        <v>60</v>
      </c>
      <c r="B13990" s="1">
        <v>46158</v>
      </c>
      <c r="C13990" t="s">
        <v>162</v>
      </c>
      <c r="D13990" t="s">
        <v>58</v>
      </c>
      <c r="E13990" t="s">
        <v>48</v>
      </c>
      <c r="F13990" t="s">
        <v>35</v>
      </c>
      <c r="G13990">
        <v>2</v>
      </c>
      <c r="H13990">
        <v>7.6</v>
      </c>
      <c r="I13990" t="s">
        <v>116</v>
      </c>
      <c r="J13990" t="s">
        <v>191</v>
      </c>
      <c r="K13990">
        <v>1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 t="s">
        <v>83</v>
      </c>
      <c r="R13990" t="s">
        <v>83</v>
      </c>
      <c r="S13990" t="s">
        <v>83</v>
      </c>
      <c r="T13990" t="str">
        <f>_xlfn.XLOOKUP(A13990,MI_Match_Analysis!$A$2:$A$8,MI_Match_Analysis!$F$2:$F$8,"Not Found")</f>
        <v>Not Found</v>
      </c>
    </row>
    <row r="13991" spans="1:20" hidden="1" x14ac:dyDescent="0.3">
      <c r="A13991">
        <v>60</v>
      </c>
      <c r="B13991" s="1">
        <v>46158</v>
      </c>
      <c r="C13991" t="s">
        <v>162</v>
      </c>
      <c r="D13991" t="s">
        <v>58</v>
      </c>
      <c r="E13991" t="s">
        <v>48</v>
      </c>
      <c r="F13991" t="s">
        <v>35</v>
      </c>
      <c r="G13991">
        <v>2</v>
      </c>
      <c r="H13991">
        <v>8.1</v>
      </c>
      <c r="I13991" t="s">
        <v>116</v>
      </c>
      <c r="J13991" t="s">
        <v>90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 t="s">
        <v>83</v>
      </c>
      <c r="R13991" t="s">
        <v>83</v>
      </c>
      <c r="S13991" t="s">
        <v>83</v>
      </c>
      <c r="T13991" t="str">
        <f>_xlfn.XLOOKUP(A13991,MI_Match_Analysis!$A$2:$A$8,MI_Match_Analysis!$F$2:$F$8,"Not Found")</f>
        <v>Not Found</v>
      </c>
    </row>
    <row r="13992" spans="1:20" hidden="1" x14ac:dyDescent="0.3">
      <c r="A13992">
        <v>60</v>
      </c>
      <c r="B13992" s="1">
        <v>46158</v>
      </c>
      <c r="C13992" t="s">
        <v>162</v>
      </c>
      <c r="D13992" t="s">
        <v>58</v>
      </c>
      <c r="E13992" t="s">
        <v>48</v>
      </c>
      <c r="F13992" t="s">
        <v>35</v>
      </c>
      <c r="G13992">
        <v>2</v>
      </c>
      <c r="H13992">
        <v>8.1999999999999993</v>
      </c>
      <c r="I13992" t="s">
        <v>116</v>
      </c>
      <c r="J13992" t="s">
        <v>90</v>
      </c>
      <c r="K13992">
        <v>6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 t="s">
        <v>83</v>
      </c>
      <c r="R13992" t="s">
        <v>83</v>
      </c>
      <c r="S13992" t="s">
        <v>83</v>
      </c>
      <c r="T13992" t="str">
        <f>_xlfn.XLOOKUP(A13992,MI_Match_Analysis!$A$2:$A$8,MI_Match_Analysis!$F$2:$F$8,"Not Found")</f>
        <v>Not Found</v>
      </c>
    </row>
    <row r="13993" spans="1:20" hidden="1" x14ac:dyDescent="0.3">
      <c r="A13993">
        <v>60</v>
      </c>
      <c r="B13993" s="1">
        <v>46158</v>
      </c>
      <c r="C13993" t="s">
        <v>162</v>
      </c>
      <c r="D13993" t="s">
        <v>58</v>
      </c>
      <c r="E13993" t="s">
        <v>48</v>
      </c>
      <c r="F13993" t="s">
        <v>35</v>
      </c>
      <c r="G13993">
        <v>2</v>
      </c>
      <c r="H13993">
        <v>8.3000000000000007</v>
      </c>
      <c r="I13993" t="s">
        <v>116</v>
      </c>
      <c r="J13993" t="s">
        <v>90</v>
      </c>
      <c r="K13993">
        <v>6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 t="s">
        <v>83</v>
      </c>
      <c r="R13993" t="s">
        <v>83</v>
      </c>
      <c r="S13993" t="s">
        <v>83</v>
      </c>
      <c r="T13993" t="str">
        <f>_xlfn.XLOOKUP(A13993,MI_Match_Analysis!$A$2:$A$8,MI_Match_Analysis!$F$2:$F$8,"Not Found")</f>
        <v>Not Found</v>
      </c>
    </row>
    <row r="13994" spans="1:20" hidden="1" x14ac:dyDescent="0.3">
      <c r="A13994">
        <v>60</v>
      </c>
      <c r="B13994" s="1">
        <v>46158</v>
      </c>
      <c r="C13994" t="s">
        <v>162</v>
      </c>
      <c r="D13994" t="s">
        <v>58</v>
      </c>
      <c r="E13994" t="s">
        <v>48</v>
      </c>
      <c r="F13994" t="s">
        <v>35</v>
      </c>
      <c r="G13994">
        <v>2</v>
      </c>
      <c r="H13994">
        <v>8.4</v>
      </c>
      <c r="I13994" t="s">
        <v>116</v>
      </c>
      <c r="J13994" t="s">
        <v>90</v>
      </c>
      <c r="K13994">
        <v>0</v>
      </c>
      <c r="L13994">
        <v>1</v>
      </c>
      <c r="M13994">
        <v>0</v>
      </c>
      <c r="N13994">
        <v>1</v>
      </c>
      <c r="O13994">
        <v>0</v>
      </c>
      <c r="P13994">
        <v>0</v>
      </c>
      <c r="Q13994" t="s">
        <v>83</v>
      </c>
      <c r="R13994" t="s">
        <v>83</v>
      </c>
      <c r="S13994" t="s">
        <v>83</v>
      </c>
      <c r="T13994" t="str">
        <f>_xlfn.XLOOKUP(A13994,MI_Match_Analysis!$A$2:$A$8,MI_Match_Analysis!$F$2:$F$8,"Not Found")</f>
        <v>Not Found</v>
      </c>
    </row>
    <row r="13995" spans="1:20" hidden="1" x14ac:dyDescent="0.3">
      <c r="A13995">
        <v>60</v>
      </c>
      <c r="B13995" s="1">
        <v>46158</v>
      </c>
      <c r="C13995" t="s">
        <v>162</v>
      </c>
      <c r="D13995" t="s">
        <v>58</v>
      </c>
      <c r="E13995" t="s">
        <v>48</v>
      </c>
      <c r="F13995" t="s">
        <v>35</v>
      </c>
      <c r="G13995">
        <v>2</v>
      </c>
      <c r="H13995">
        <v>8.5</v>
      </c>
      <c r="I13995" t="s">
        <v>101</v>
      </c>
      <c r="J13995" t="s">
        <v>90</v>
      </c>
      <c r="K13995">
        <v>1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 t="s">
        <v>83</v>
      </c>
      <c r="R13995" t="s">
        <v>83</v>
      </c>
      <c r="S13995" t="s">
        <v>83</v>
      </c>
      <c r="T13995" t="str">
        <f>_xlfn.XLOOKUP(A13995,MI_Match_Analysis!$A$2:$A$8,MI_Match_Analysis!$F$2:$F$8,"Not Found")</f>
        <v>Not Found</v>
      </c>
    </row>
    <row r="13996" spans="1:20" hidden="1" x14ac:dyDescent="0.3">
      <c r="A13996">
        <v>60</v>
      </c>
      <c r="B13996" s="1">
        <v>46158</v>
      </c>
      <c r="C13996" t="s">
        <v>162</v>
      </c>
      <c r="D13996" t="s">
        <v>58</v>
      </c>
      <c r="E13996" t="s">
        <v>48</v>
      </c>
      <c r="F13996" t="s">
        <v>35</v>
      </c>
      <c r="G13996">
        <v>2</v>
      </c>
      <c r="H13996">
        <v>8.6</v>
      </c>
      <c r="I13996" t="s">
        <v>116</v>
      </c>
      <c r="J13996" t="s">
        <v>90</v>
      </c>
      <c r="K13996">
        <v>4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 t="s">
        <v>83</v>
      </c>
      <c r="R13996" t="s">
        <v>83</v>
      </c>
      <c r="S13996" t="s">
        <v>83</v>
      </c>
      <c r="T13996" t="str">
        <f>_xlfn.XLOOKUP(A13996,MI_Match_Analysis!$A$2:$A$8,MI_Match_Analysis!$F$2:$F$8,"Not Found")</f>
        <v>Not Found</v>
      </c>
    </row>
    <row r="13997" spans="1:20" hidden="1" x14ac:dyDescent="0.3">
      <c r="A13997">
        <v>60</v>
      </c>
      <c r="B13997" s="1">
        <v>46158</v>
      </c>
      <c r="C13997" t="s">
        <v>162</v>
      </c>
      <c r="D13997" t="s">
        <v>58</v>
      </c>
      <c r="E13997" t="s">
        <v>48</v>
      </c>
      <c r="F13997" t="s">
        <v>35</v>
      </c>
      <c r="G13997">
        <v>2</v>
      </c>
      <c r="H13997">
        <v>9.1</v>
      </c>
      <c r="I13997" t="s">
        <v>101</v>
      </c>
      <c r="J13997" t="s">
        <v>191</v>
      </c>
      <c r="K13997">
        <v>1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 t="s">
        <v>83</v>
      </c>
      <c r="R13997" t="s">
        <v>83</v>
      </c>
      <c r="S13997" t="s">
        <v>83</v>
      </c>
      <c r="T13997" t="str">
        <f>_xlfn.XLOOKUP(A13997,MI_Match_Analysis!$A$2:$A$8,MI_Match_Analysis!$F$2:$F$8,"Not Found")</f>
        <v>Not Found</v>
      </c>
    </row>
    <row r="13998" spans="1:20" hidden="1" x14ac:dyDescent="0.3">
      <c r="A13998">
        <v>60</v>
      </c>
      <c r="B13998" s="1">
        <v>46158</v>
      </c>
      <c r="C13998" t="s">
        <v>162</v>
      </c>
      <c r="D13998" t="s">
        <v>58</v>
      </c>
      <c r="E13998" t="s">
        <v>48</v>
      </c>
      <c r="F13998" t="s">
        <v>35</v>
      </c>
      <c r="G13998">
        <v>2</v>
      </c>
      <c r="H13998">
        <v>9.1999999999999993</v>
      </c>
      <c r="I13998" t="s">
        <v>116</v>
      </c>
      <c r="J13998" t="s">
        <v>191</v>
      </c>
      <c r="K13998">
        <v>1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 t="s">
        <v>83</v>
      </c>
      <c r="R13998" t="s">
        <v>83</v>
      </c>
      <c r="S13998" t="s">
        <v>83</v>
      </c>
      <c r="T13998" t="str">
        <f>_xlfn.XLOOKUP(A13998,MI_Match_Analysis!$A$2:$A$8,MI_Match_Analysis!$F$2:$F$8,"Not Found")</f>
        <v>Not Found</v>
      </c>
    </row>
    <row r="13999" spans="1:20" hidden="1" x14ac:dyDescent="0.3">
      <c r="A13999">
        <v>60</v>
      </c>
      <c r="B13999" s="1">
        <v>46158</v>
      </c>
      <c r="C13999" t="s">
        <v>162</v>
      </c>
      <c r="D13999" t="s">
        <v>58</v>
      </c>
      <c r="E13999" t="s">
        <v>48</v>
      </c>
      <c r="F13999" t="s">
        <v>35</v>
      </c>
      <c r="G13999">
        <v>2</v>
      </c>
      <c r="H13999">
        <v>9.3000000000000007</v>
      </c>
      <c r="I13999" t="s">
        <v>101</v>
      </c>
      <c r="J13999" t="s">
        <v>191</v>
      </c>
      <c r="K13999">
        <v>4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 t="s">
        <v>83</v>
      </c>
      <c r="R13999" t="s">
        <v>83</v>
      </c>
      <c r="S13999" t="s">
        <v>83</v>
      </c>
      <c r="T13999" t="str">
        <f>_xlfn.XLOOKUP(A13999,MI_Match_Analysis!$A$2:$A$8,MI_Match_Analysis!$F$2:$F$8,"Not Found")</f>
        <v>Not Found</v>
      </c>
    </row>
    <row r="14000" spans="1:20" hidden="1" x14ac:dyDescent="0.3">
      <c r="A14000">
        <v>60</v>
      </c>
      <c r="B14000" s="1">
        <v>46158</v>
      </c>
      <c r="C14000" t="s">
        <v>162</v>
      </c>
      <c r="D14000" t="s">
        <v>58</v>
      </c>
      <c r="E14000" t="s">
        <v>48</v>
      </c>
      <c r="F14000" t="s">
        <v>35</v>
      </c>
      <c r="G14000">
        <v>2</v>
      </c>
      <c r="H14000">
        <v>9.4</v>
      </c>
      <c r="I14000" t="s">
        <v>101</v>
      </c>
      <c r="J14000" t="s">
        <v>191</v>
      </c>
      <c r="K14000">
        <v>1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 t="s">
        <v>83</v>
      </c>
      <c r="R14000" t="s">
        <v>83</v>
      </c>
      <c r="S14000" t="s">
        <v>83</v>
      </c>
      <c r="T14000" t="str">
        <f>_xlfn.XLOOKUP(A14000,MI_Match_Analysis!$A$2:$A$8,MI_Match_Analysis!$F$2:$F$8,"Not Found")</f>
        <v>Not Found</v>
      </c>
    </row>
    <row r="14001" spans="1:20" hidden="1" x14ac:dyDescent="0.3">
      <c r="A14001">
        <v>60</v>
      </c>
      <c r="B14001" s="1">
        <v>46158</v>
      </c>
      <c r="C14001" t="s">
        <v>162</v>
      </c>
      <c r="D14001" t="s">
        <v>58</v>
      </c>
      <c r="E14001" t="s">
        <v>48</v>
      </c>
      <c r="F14001" t="s">
        <v>35</v>
      </c>
      <c r="G14001">
        <v>2</v>
      </c>
      <c r="H14001">
        <v>9.5</v>
      </c>
      <c r="I14001" t="s">
        <v>116</v>
      </c>
      <c r="J14001" t="s">
        <v>191</v>
      </c>
      <c r="K14001">
        <v>2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 t="s">
        <v>83</v>
      </c>
      <c r="R14001" t="s">
        <v>83</v>
      </c>
      <c r="S14001" t="s">
        <v>83</v>
      </c>
      <c r="T14001" t="str">
        <f>_xlfn.XLOOKUP(A14001,MI_Match_Analysis!$A$2:$A$8,MI_Match_Analysis!$F$2:$F$8,"Not Found")</f>
        <v>Not Found</v>
      </c>
    </row>
    <row r="14002" spans="1:20" hidden="1" x14ac:dyDescent="0.3">
      <c r="A14002">
        <v>60</v>
      </c>
      <c r="B14002" s="1">
        <v>46158</v>
      </c>
      <c r="C14002" t="s">
        <v>162</v>
      </c>
      <c r="D14002" t="s">
        <v>58</v>
      </c>
      <c r="E14002" t="s">
        <v>48</v>
      </c>
      <c r="F14002" t="s">
        <v>35</v>
      </c>
      <c r="G14002">
        <v>2</v>
      </c>
      <c r="H14002">
        <v>9.6</v>
      </c>
      <c r="I14002" t="s">
        <v>116</v>
      </c>
      <c r="J14002" t="s">
        <v>191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 t="s">
        <v>83</v>
      </c>
      <c r="R14002" t="s">
        <v>83</v>
      </c>
      <c r="S14002" t="s">
        <v>83</v>
      </c>
      <c r="T14002" t="str">
        <f>_xlfn.XLOOKUP(A14002,MI_Match_Analysis!$A$2:$A$8,MI_Match_Analysis!$F$2:$F$8,"Not Found")</f>
        <v>Not Found</v>
      </c>
    </row>
    <row r="14003" spans="1:20" hidden="1" x14ac:dyDescent="0.3">
      <c r="A14003">
        <v>60</v>
      </c>
      <c r="B14003" s="1">
        <v>46158</v>
      </c>
      <c r="C14003" t="s">
        <v>162</v>
      </c>
      <c r="D14003" t="s">
        <v>58</v>
      </c>
      <c r="E14003" t="s">
        <v>48</v>
      </c>
      <c r="F14003" t="s">
        <v>35</v>
      </c>
      <c r="G14003">
        <v>2</v>
      </c>
      <c r="H14003">
        <v>10.1</v>
      </c>
      <c r="I14003" t="s">
        <v>101</v>
      </c>
      <c r="J14003" t="s">
        <v>192</v>
      </c>
      <c r="K14003">
        <v>2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 t="s">
        <v>83</v>
      </c>
      <c r="R14003" t="s">
        <v>83</v>
      </c>
      <c r="S14003" t="s">
        <v>83</v>
      </c>
      <c r="T14003" t="str">
        <f>_xlfn.XLOOKUP(A14003,MI_Match_Analysis!$A$2:$A$8,MI_Match_Analysis!$F$2:$F$8,"Not Found")</f>
        <v>Not Found</v>
      </c>
    </row>
    <row r="14004" spans="1:20" hidden="1" x14ac:dyDescent="0.3">
      <c r="A14004">
        <v>60</v>
      </c>
      <c r="B14004" s="1">
        <v>46158</v>
      </c>
      <c r="C14004" t="s">
        <v>162</v>
      </c>
      <c r="D14004" t="s">
        <v>58</v>
      </c>
      <c r="E14004" t="s">
        <v>48</v>
      </c>
      <c r="F14004" t="s">
        <v>35</v>
      </c>
      <c r="G14004">
        <v>2</v>
      </c>
      <c r="H14004">
        <v>10.199999999999999</v>
      </c>
      <c r="I14004" t="s">
        <v>101</v>
      </c>
      <c r="J14004" t="s">
        <v>192</v>
      </c>
      <c r="K14004">
        <v>2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 t="s">
        <v>83</v>
      </c>
      <c r="R14004" t="s">
        <v>83</v>
      </c>
      <c r="S14004" t="s">
        <v>83</v>
      </c>
      <c r="T14004" t="str">
        <f>_xlfn.XLOOKUP(A14004,MI_Match_Analysis!$A$2:$A$8,MI_Match_Analysis!$F$2:$F$8,"Not Found")</f>
        <v>Not Found</v>
      </c>
    </row>
    <row r="14005" spans="1:20" hidden="1" x14ac:dyDescent="0.3">
      <c r="A14005">
        <v>60</v>
      </c>
      <c r="B14005" s="1">
        <v>46158</v>
      </c>
      <c r="C14005" t="s">
        <v>162</v>
      </c>
      <c r="D14005" t="s">
        <v>58</v>
      </c>
      <c r="E14005" t="s">
        <v>48</v>
      </c>
      <c r="F14005" t="s">
        <v>35</v>
      </c>
      <c r="G14005">
        <v>2</v>
      </c>
      <c r="H14005">
        <v>10.3</v>
      </c>
      <c r="I14005" t="s">
        <v>101</v>
      </c>
      <c r="J14005" t="s">
        <v>192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 t="s">
        <v>83</v>
      </c>
      <c r="R14005" t="s">
        <v>83</v>
      </c>
      <c r="S14005" t="s">
        <v>83</v>
      </c>
      <c r="T14005" t="str">
        <f>_xlfn.XLOOKUP(A14005,MI_Match_Analysis!$A$2:$A$8,MI_Match_Analysis!$F$2:$F$8,"Not Found")</f>
        <v>Not Found</v>
      </c>
    </row>
    <row r="14006" spans="1:20" hidden="1" x14ac:dyDescent="0.3">
      <c r="A14006">
        <v>60</v>
      </c>
      <c r="B14006" s="1">
        <v>46158</v>
      </c>
      <c r="C14006" t="s">
        <v>162</v>
      </c>
      <c r="D14006" t="s">
        <v>58</v>
      </c>
      <c r="E14006" t="s">
        <v>48</v>
      </c>
      <c r="F14006" t="s">
        <v>35</v>
      </c>
      <c r="G14006">
        <v>2</v>
      </c>
      <c r="H14006">
        <v>10.4</v>
      </c>
      <c r="I14006" t="s">
        <v>101</v>
      </c>
      <c r="J14006" t="s">
        <v>192</v>
      </c>
      <c r="K14006">
        <v>1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 t="s">
        <v>83</v>
      </c>
      <c r="R14006" t="s">
        <v>83</v>
      </c>
      <c r="S14006" t="s">
        <v>83</v>
      </c>
      <c r="T14006" t="str">
        <f>_xlfn.XLOOKUP(A14006,MI_Match_Analysis!$A$2:$A$8,MI_Match_Analysis!$F$2:$F$8,"Not Found")</f>
        <v>Not Found</v>
      </c>
    </row>
    <row r="14007" spans="1:20" hidden="1" x14ac:dyDescent="0.3">
      <c r="A14007">
        <v>60</v>
      </c>
      <c r="B14007" s="1">
        <v>46158</v>
      </c>
      <c r="C14007" t="s">
        <v>162</v>
      </c>
      <c r="D14007" t="s">
        <v>58</v>
      </c>
      <c r="E14007" t="s">
        <v>48</v>
      </c>
      <c r="F14007" t="s">
        <v>35</v>
      </c>
      <c r="G14007">
        <v>2</v>
      </c>
      <c r="H14007">
        <v>10.5</v>
      </c>
      <c r="I14007" t="s">
        <v>116</v>
      </c>
      <c r="J14007" t="s">
        <v>192</v>
      </c>
      <c r="K14007">
        <v>1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 t="s">
        <v>83</v>
      </c>
      <c r="R14007" t="s">
        <v>83</v>
      </c>
      <c r="S14007" t="s">
        <v>83</v>
      </c>
      <c r="T14007" t="str">
        <f>_xlfn.XLOOKUP(A14007,MI_Match_Analysis!$A$2:$A$8,MI_Match_Analysis!$F$2:$F$8,"Not Found")</f>
        <v>Not Found</v>
      </c>
    </row>
    <row r="14008" spans="1:20" hidden="1" x14ac:dyDescent="0.3">
      <c r="A14008">
        <v>60</v>
      </c>
      <c r="B14008" s="1">
        <v>46158</v>
      </c>
      <c r="C14008" t="s">
        <v>162</v>
      </c>
      <c r="D14008" t="s">
        <v>58</v>
      </c>
      <c r="E14008" t="s">
        <v>48</v>
      </c>
      <c r="F14008" t="s">
        <v>35</v>
      </c>
      <c r="G14008">
        <v>2</v>
      </c>
      <c r="H14008">
        <v>10.6</v>
      </c>
      <c r="I14008" t="s">
        <v>101</v>
      </c>
      <c r="J14008" t="s">
        <v>192</v>
      </c>
      <c r="K14008">
        <v>4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 t="s">
        <v>83</v>
      </c>
      <c r="R14008" t="s">
        <v>83</v>
      </c>
      <c r="S14008" t="s">
        <v>83</v>
      </c>
      <c r="T14008" t="str">
        <f>_xlfn.XLOOKUP(A14008,MI_Match_Analysis!$A$2:$A$8,MI_Match_Analysis!$F$2:$F$8,"Not Found")</f>
        <v>Not Found</v>
      </c>
    </row>
    <row r="14009" spans="1:20" hidden="1" x14ac:dyDescent="0.3">
      <c r="A14009">
        <v>60</v>
      </c>
      <c r="B14009" s="1">
        <v>46158</v>
      </c>
      <c r="C14009" t="s">
        <v>162</v>
      </c>
      <c r="D14009" t="s">
        <v>58</v>
      </c>
      <c r="E14009" t="s">
        <v>48</v>
      </c>
      <c r="F14009" t="s">
        <v>35</v>
      </c>
      <c r="G14009">
        <v>2</v>
      </c>
      <c r="H14009">
        <v>11.1</v>
      </c>
      <c r="I14009" t="s">
        <v>116</v>
      </c>
      <c r="J14009" t="s">
        <v>191</v>
      </c>
      <c r="K14009">
        <v>1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 t="s">
        <v>83</v>
      </c>
      <c r="R14009" t="s">
        <v>83</v>
      </c>
      <c r="S14009" t="s">
        <v>83</v>
      </c>
      <c r="T14009" t="str">
        <f>_xlfn.XLOOKUP(A14009,MI_Match_Analysis!$A$2:$A$8,MI_Match_Analysis!$F$2:$F$8,"Not Found")</f>
        <v>Not Found</v>
      </c>
    </row>
    <row r="14010" spans="1:20" hidden="1" x14ac:dyDescent="0.3">
      <c r="A14010">
        <v>60</v>
      </c>
      <c r="B14010" s="1">
        <v>46158</v>
      </c>
      <c r="C14010" t="s">
        <v>162</v>
      </c>
      <c r="D14010" t="s">
        <v>58</v>
      </c>
      <c r="E14010" t="s">
        <v>48</v>
      </c>
      <c r="F14010" t="s">
        <v>35</v>
      </c>
      <c r="G14010">
        <v>2</v>
      </c>
      <c r="H14010">
        <v>11.2</v>
      </c>
      <c r="I14010" t="s">
        <v>101</v>
      </c>
      <c r="J14010" t="s">
        <v>191</v>
      </c>
      <c r="K14010">
        <v>1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 t="s">
        <v>83</v>
      </c>
      <c r="R14010" t="s">
        <v>83</v>
      </c>
      <c r="S14010" t="s">
        <v>83</v>
      </c>
      <c r="T14010" t="str">
        <f>_xlfn.XLOOKUP(A14010,MI_Match_Analysis!$A$2:$A$8,MI_Match_Analysis!$F$2:$F$8,"Not Found")</f>
        <v>Not Found</v>
      </c>
    </row>
    <row r="14011" spans="1:20" hidden="1" x14ac:dyDescent="0.3">
      <c r="A14011">
        <v>60</v>
      </c>
      <c r="B14011" s="1">
        <v>46158</v>
      </c>
      <c r="C14011" t="s">
        <v>162</v>
      </c>
      <c r="D14011" t="s">
        <v>58</v>
      </c>
      <c r="E14011" t="s">
        <v>48</v>
      </c>
      <c r="F14011" t="s">
        <v>35</v>
      </c>
      <c r="G14011">
        <v>2</v>
      </c>
      <c r="H14011">
        <v>11.3</v>
      </c>
      <c r="I14011" t="s">
        <v>116</v>
      </c>
      <c r="J14011" t="s">
        <v>191</v>
      </c>
      <c r="K14011">
        <v>0</v>
      </c>
      <c r="L14011">
        <v>1</v>
      </c>
      <c r="M14011">
        <v>1</v>
      </c>
      <c r="N14011">
        <v>0</v>
      </c>
      <c r="O14011">
        <v>0</v>
      </c>
      <c r="P14011">
        <v>0</v>
      </c>
      <c r="Q14011" t="s">
        <v>83</v>
      </c>
      <c r="R14011" t="s">
        <v>83</v>
      </c>
      <c r="S14011" t="s">
        <v>83</v>
      </c>
      <c r="T14011" t="str">
        <f>_xlfn.XLOOKUP(A14011,MI_Match_Analysis!$A$2:$A$8,MI_Match_Analysis!$F$2:$F$8,"Not Found")</f>
        <v>Not Found</v>
      </c>
    </row>
    <row r="14012" spans="1:20" hidden="1" x14ac:dyDescent="0.3">
      <c r="A14012">
        <v>60</v>
      </c>
      <c r="B14012" s="1">
        <v>46158</v>
      </c>
      <c r="C14012" t="s">
        <v>162</v>
      </c>
      <c r="D14012" t="s">
        <v>58</v>
      </c>
      <c r="E14012" t="s">
        <v>48</v>
      </c>
      <c r="F14012" t="s">
        <v>35</v>
      </c>
      <c r="G14012">
        <v>2</v>
      </c>
      <c r="H14012">
        <v>11.3</v>
      </c>
      <c r="I14012" t="s">
        <v>116</v>
      </c>
      <c r="J14012" t="s">
        <v>191</v>
      </c>
      <c r="K14012">
        <v>1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 t="s">
        <v>83</v>
      </c>
      <c r="R14012" t="s">
        <v>83</v>
      </c>
      <c r="S14012" t="s">
        <v>83</v>
      </c>
      <c r="T14012" t="str">
        <f>_xlfn.XLOOKUP(A14012,MI_Match_Analysis!$A$2:$A$8,MI_Match_Analysis!$F$2:$F$8,"Not Found")</f>
        <v>Not Found</v>
      </c>
    </row>
    <row r="14013" spans="1:20" hidden="1" x14ac:dyDescent="0.3">
      <c r="A14013">
        <v>60</v>
      </c>
      <c r="B14013" s="1">
        <v>46158</v>
      </c>
      <c r="C14013" t="s">
        <v>162</v>
      </c>
      <c r="D14013" t="s">
        <v>58</v>
      </c>
      <c r="E14013" t="s">
        <v>48</v>
      </c>
      <c r="F14013" t="s">
        <v>35</v>
      </c>
      <c r="G14013">
        <v>2</v>
      </c>
      <c r="H14013">
        <v>11.4</v>
      </c>
      <c r="I14013" t="s">
        <v>101</v>
      </c>
      <c r="J14013" t="s">
        <v>191</v>
      </c>
      <c r="K14013">
        <v>2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 t="s">
        <v>83</v>
      </c>
      <c r="R14013" t="s">
        <v>83</v>
      </c>
      <c r="S14013" t="s">
        <v>83</v>
      </c>
      <c r="T14013" t="str">
        <f>_xlfn.XLOOKUP(A14013,MI_Match_Analysis!$A$2:$A$8,MI_Match_Analysis!$F$2:$F$8,"Not Found")</f>
        <v>Not Found</v>
      </c>
    </row>
    <row r="14014" spans="1:20" hidden="1" x14ac:dyDescent="0.3">
      <c r="A14014">
        <v>60</v>
      </c>
      <c r="B14014" s="1">
        <v>46158</v>
      </c>
      <c r="C14014" t="s">
        <v>162</v>
      </c>
      <c r="D14014" t="s">
        <v>58</v>
      </c>
      <c r="E14014" t="s">
        <v>48</v>
      </c>
      <c r="F14014" t="s">
        <v>35</v>
      </c>
      <c r="G14014">
        <v>2</v>
      </c>
      <c r="H14014">
        <v>11.5</v>
      </c>
      <c r="I14014" t="s">
        <v>101</v>
      </c>
      <c r="J14014" t="s">
        <v>191</v>
      </c>
      <c r="K14014">
        <v>4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 t="s">
        <v>83</v>
      </c>
      <c r="R14014" t="s">
        <v>83</v>
      </c>
      <c r="S14014" t="s">
        <v>83</v>
      </c>
      <c r="T14014" t="str">
        <f>_xlfn.XLOOKUP(A14014,MI_Match_Analysis!$A$2:$A$8,MI_Match_Analysis!$F$2:$F$8,"Not Found")</f>
        <v>Not Found</v>
      </c>
    </row>
    <row r="14015" spans="1:20" hidden="1" x14ac:dyDescent="0.3">
      <c r="A14015">
        <v>60</v>
      </c>
      <c r="B14015" s="1">
        <v>46158</v>
      </c>
      <c r="C14015" t="s">
        <v>162</v>
      </c>
      <c r="D14015" t="s">
        <v>58</v>
      </c>
      <c r="E14015" t="s">
        <v>48</v>
      </c>
      <c r="F14015" t="s">
        <v>35</v>
      </c>
      <c r="G14015">
        <v>2</v>
      </c>
      <c r="H14015">
        <v>11.6</v>
      </c>
      <c r="I14015" t="s">
        <v>101</v>
      </c>
      <c r="J14015" t="s">
        <v>191</v>
      </c>
      <c r="K14015">
        <v>1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 t="s">
        <v>83</v>
      </c>
      <c r="R14015" t="s">
        <v>83</v>
      </c>
      <c r="S14015" t="s">
        <v>83</v>
      </c>
      <c r="T14015" t="str">
        <f>_xlfn.XLOOKUP(A14015,MI_Match_Analysis!$A$2:$A$8,MI_Match_Analysis!$F$2:$F$8,"Not Found")</f>
        <v>Not Found</v>
      </c>
    </row>
    <row r="14016" spans="1:20" hidden="1" x14ac:dyDescent="0.3">
      <c r="A14016">
        <v>60</v>
      </c>
      <c r="B14016" s="1">
        <v>46158</v>
      </c>
      <c r="C14016" t="s">
        <v>162</v>
      </c>
      <c r="D14016" t="s">
        <v>58</v>
      </c>
      <c r="E14016" t="s">
        <v>48</v>
      </c>
      <c r="F14016" t="s">
        <v>35</v>
      </c>
      <c r="G14016">
        <v>2</v>
      </c>
      <c r="H14016">
        <v>12.1</v>
      </c>
      <c r="I14016" t="s">
        <v>101</v>
      </c>
      <c r="J14016" t="s">
        <v>185</v>
      </c>
      <c r="K14016">
        <v>4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 t="s">
        <v>83</v>
      </c>
      <c r="R14016" t="s">
        <v>83</v>
      </c>
      <c r="S14016" t="s">
        <v>83</v>
      </c>
      <c r="T14016" t="str">
        <f>_xlfn.XLOOKUP(A14016,MI_Match_Analysis!$A$2:$A$8,MI_Match_Analysis!$F$2:$F$8,"Not Found")</f>
        <v>Not Found</v>
      </c>
    </row>
    <row r="14017" spans="1:20" hidden="1" x14ac:dyDescent="0.3">
      <c r="A14017">
        <v>60</v>
      </c>
      <c r="B14017" s="1">
        <v>46158</v>
      </c>
      <c r="C14017" t="s">
        <v>162</v>
      </c>
      <c r="D14017" t="s">
        <v>58</v>
      </c>
      <c r="E14017" t="s">
        <v>48</v>
      </c>
      <c r="F14017" t="s">
        <v>35</v>
      </c>
      <c r="G14017">
        <v>2</v>
      </c>
      <c r="H14017">
        <v>12.2</v>
      </c>
      <c r="I14017" t="s">
        <v>101</v>
      </c>
      <c r="J14017" t="s">
        <v>185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 t="s">
        <v>83</v>
      </c>
      <c r="R14017" t="s">
        <v>83</v>
      </c>
      <c r="S14017" t="s">
        <v>83</v>
      </c>
      <c r="T14017" t="str">
        <f>_xlfn.XLOOKUP(A14017,MI_Match_Analysis!$A$2:$A$8,MI_Match_Analysis!$F$2:$F$8,"Not Found")</f>
        <v>Not Found</v>
      </c>
    </row>
    <row r="14018" spans="1:20" hidden="1" x14ac:dyDescent="0.3">
      <c r="A14018">
        <v>60</v>
      </c>
      <c r="B14018" s="1">
        <v>46158</v>
      </c>
      <c r="C14018" t="s">
        <v>162</v>
      </c>
      <c r="D14018" t="s">
        <v>58</v>
      </c>
      <c r="E14018" t="s">
        <v>48</v>
      </c>
      <c r="F14018" t="s">
        <v>35</v>
      </c>
      <c r="G14018">
        <v>2</v>
      </c>
      <c r="H14018">
        <v>12.3</v>
      </c>
      <c r="I14018" t="s">
        <v>101</v>
      </c>
      <c r="J14018" t="s">
        <v>185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 t="s">
        <v>83</v>
      </c>
      <c r="R14018" t="s">
        <v>83</v>
      </c>
      <c r="S14018" t="s">
        <v>83</v>
      </c>
      <c r="T14018" t="str">
        <f>_xlfn.XLOOKUP(A14018,MI_Match_Analysis!$A$2:$A$8,MI_Match_Analysis!$F$2:$F$8,"Not Found")</f>
        <v>Not Found</v>
      </c>
    </row>
    <row r="14019" spans="1:20" hidden="1" x14ac:dyDescent="0.3">
      <c r="A14019">
        <v>60</v>
      </c>
      <c r="B14019" s="1">
        <v>46158</v>
      </c>
      <c r="C14019" t="s">
        <v>162</v>
      </c>
      <c r="D14019" t="s">
        <v>58</v>
      </c>
      <c r="E14019" t="s">
        <v>48</v>
      </c>
      <c r="F14019" t="s">
        <v>35</v>
      </c>
      <c r="G14019">
        <v>2</v>
      </c>
      <c r="H14019">
        <v>12.4</v>
      </c>
      <c r="I14019" t="s">
        <v>101</v>
      </c>
      <c r="J14019" t="s">
        <v>185</v>
      </c>
      <c r="K14019">
        <v>1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 t="s">
        <v>83</v>
      </c>
      <c r="R14019" t="s">
        <v>83</v>
      </c>
      <c r="S14019" t="s">
        <v>83</v>
      </c>
      <c r="T14019" t="str">
        <f>_xlfn.XLOOKUP(A14019,MI_Match_Analysis!$A$2:$A$8,MI_Match_Analysis!$F$2:$F$8,"Not Found")</f>
        <v>Not Found</v>
      </c>
    </row>
    <row r="14020" spans="1:20" hidden="1" x14ac:dyDescent="0.3">
      <c r="A14020">
        <v>60</v>
      </c>
      <c r="B14020" s="1">
        <v>46158</v>
      </c>
      <c r="C14020" t="s">
        <v>162</v>
      </c>
      <c r="D14020" t="s">
        <v>58</v>
      </c>
      <c r="E14020" t="s">
        <v>48</v>
      </c>
      <c r="F14020" t="s">
        <v>35</v>
      </c>
      <c r="G14020">
        <v>2</v>
      </c>
      <c r="H14020">
        <v>12.5</v>
      </c>
      <c r="I14020" t="s">
        <v>116</v>
      </c>
      <c r="J14020" t="s">
        <v>185</v>
      </c>
      <c r="K14020">
        <v>2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 t="s">
        <v>83</v>
      </c>
      <c r="R14020" t="s">
        <v>83</v>
      </c>
      <c r="S14020" t="s">
        <v>83</v>
      </c>
      <c r="T14020" t="str">
        <f>_xlfn.XLOOKUP(A14020,MI_Match_Analysis!$A$2:$A$8,MI_Match_Analysis!$F$2:$F$8,"Not Found")</f>
        <v>Not Found</v>
      </c>
    </row>
    <row r="14021" spans="1:20" hidden="1" x14ac:dyDescent="0.3">
      <c r="A14021">
        <v>60</v>
      </c>
      <c r="B14021" s="1">
        <v>46158</v>
      </c>
      <c r="C14021" t="s">
        <v>162</v>
      </c>
      <c r="D14021" t="s">
        <v>58</v>
      </c>
      <c r="E14021" t="s">
        <v>48</v>
      </c>
      <c r="F14021" t="s">
        <v>35</v>
      </c>
      <c r="G14021">
        <v>2</v>
      </c>
      <c r="H14021">
        <v>12.6</v>
      </c>
      <c r="I14021" t="s">
        <v>116</v>
      </c>
      <c r="J14021" t="s">
        <v>185</v>
      </c>
      <c r="K14021">
        <v>1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 t="s">
        <v>83</v>
      </c>
      <c r="R14021" t="s">
        <v>83</v>
      </c>
      <c r="S14021" t="s">
        <v>83</v>
      </c>
      <c r="T14021" t="str">
        <f>_xlfn.XLOOKUP(A14021,MI_Match_Analysis!$A$2:$A$8,MI_Match_Analysis!$F$2:$F$8,"Not Found")</f>
        <v>Not Found</v>
      </c>
    </row>
    <row r="14022" spans="1:20" hidden="1" x14ac:dyDescent="0.3">
      <c r="A14022">
        <v>60</v>
      </c>
      <c r="B14022" s="1">
        <v>46158</v>
      </c>
      <c r="C14022" t="s">
        <v>162</v>
      </c>
      <c r="D14022" t="s">
        <v>58</v>
      </c>
      <c r="E14022" t="s">
        <v>48</v>
      </c>
      <c r="F14022" t="s">
        <v>35</v>
      </c>
      <c r="G14022">
        <v>2</v>
      </c>
      <c r="H14022">
        <v>13.1</v>
      </c>
      <c r="I14022" t="s">
        <v>116</v>
      </c>
      <c r="J14022" t="s">
        <v>191</v>
      </c>
      <c r="K14022">
        <v>2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 t="s">
        <v>83</v>
      </c>
      <c r="R14022" t="s">
        <v>83</v>
      </c>
      <c r="S14022" t="s">
        <v>83</v>
      </c>
      <c r="T14022" t="str">
        <f>_xlfn.XLOOKUP(A14022,MI_Match_Analysis!$A$2:$A$8,MI_Match_Analysis!$F$2:$F$8,"Not Found")</f>
        <v>Not Found</v>
      </c>
    </row>
    <row r="14023" spans="1:20" hidden="1" x14ac:dyDescent="0.3">
      <c r="A14023">
        <v>60</v>
      </c>
      <c r="B14023" s="1">
        <v>46158</v>
      </c>
      <c r="C14023" t="s">
        <v>162</v>
      </c>
      <c r="D14023" t="s">
        <v>58</v>
      </c>
      <c r="E14023" t="s">
        <v>48</v>
      </c>
      <c r="F14023" t="s">
        <v>35</v>
      </c>
      <c r="G14023">
        <v>2</v>
      </c>
      <c r="H14023">
        <v>13.2</v>
      </c>
      <c r="I14023" t="s">
        <v>116</v>
      </c>
      <c r="J14023" t="s">
        <v>191</v>
      </c>
      <c r="K14023">
        <v>6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 t="s">
        <v>83</v>
      </c>
      <c r="R14023" t="s">
        <v>83</v>
      </c>
      <c r="S14023" t="s">
        <v>83</v>
      </c>
      <c r="T14023" t="str">
        <f>_xlfn.XLOOKUP(A14023,MI_Match_Analysis!$A$2:$A$8,MI_Match_Analysis!$F$2:$F$8,"Not Found")</f>
        <v>Not Found</v>
      </c>
    </row>
    <row r="14024" spans="1:20" hidden="1" x14ac:dyDescent="0.3">
      <c r="A14024">
        <v>60</v>
      </c>
      <c r="B14024" s="1">
        <v>46158</v>
      </c>
      <c r="C14024" t="s">
        <v>162</v>
      </c>
      <c r="D14024" t="s">
        <v>58</v>
      </c>
      <c r="E14024" t="s">
        <v>48</v>
      </c>
      <c r="F14024" t="s">
        <v>35</v>
      </c>
      <c r="G14024">
        <v>2</v>
      </c>
      <c r="H14024">
        <v>13.3</v>
      </c>
      <c r="I14024" t="s">
        <v>116</v>
      </c>
      <c r="J14024" t="s">
        <v>191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 t="s">
        <v>83</v>
      </c>
      <c r="R14024" t="s">
        <v>83</v>
      </c>
      <c r="S14024" t="s">
        <v>83</v>
      </c>
      <c r="T14024" t="str">
        <f>_xlfn.XLOOKUP(A14024,MI_Match_Analysis!$A$2:$A$8,MI_Match_Analysis!$F$2:$F$8,"Not Found")</f>
        <v>Not Found</v>
      </c>
    </row>
    <row r="14025" spans="1:20" hidden="1" x14ac:dyDescent="0.3">
      <c r="A14025">
        <v>60</v>
      </c>
      <c r="B14025" s="1">
        <v>46158</v>
      </c>
      <c r="C14025" t="s">
        <v>162</v>
      </c>
      <c r="D14025" t="s">
        <v>58</v>
      </c>
      <c r="E14025" t="s">
        <v>48</v>
      </c>
      <c r="F14025" t="s">
        <v>35</v>
      </c>
      <c r="G14025">
        <v>2</v>
      </c>
      <c r="H14025">
        <v>13.4</v>
      </c>
      <c r="I14025" t="s">
        <v>116</v>
      </c>
      <c r="J14025" t="s">
        <v>191</v>
      </c>
      <c r="K14025">
        <v>4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 t="s">
        <v>83</v>
      </c>
      <c r="R14025" t="s">
        <v>83</v>
      </c>
      <c r="S14025" t="s">
        <v>83</v>
      </c>
      <c r="T14025" t="str">
        <f>_xlfn.XLOOKUP(A14025,MI_Match_Analysis!$A$2:$A$8,MI_Match_Analysis!$F$2:$F$8,"Not Found")</f>
        <v>Not Found</v>
      </c>
    </row>
    <row r="14026" spans="1:20" hidden="1" x14ac:dyDescent="0.3">
      <c r="A14026">
        <v>60</v>
      </c>
      <c r="B14026" s="1">
        <v>46158</v>
      </c>
      <c r="C14026" t="s">
        <v>162</v>
      </c>
      <c r="D14026" t="s">
        <v>58</v>
      </c>
      <c r="E14026" t="s">
        <v>48</v>
      </c>
      <c r="F14026" t="s">
        <v>35</v>
      </c>
      <c r="G14026">
        <v>2</v>
      </c>
      <c r="H14026">
        <v>13.5</v>
      </c>
      <c r="I14026" t="s">
        <v>116</v>
      </c>
      <c r="J14026" t="s">
        <v>191</v>
      </c>
      <c r="K14026">
        <v>6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 t="s">
        <v>83</v>
      </c>
      <c r="R14026" t="s">
        <v>83</v>
      </c>
      <c r="S14026" t="s">
        <v>83</v>
      </c>
      <c r="T14026" t="str">
        <f>_xlfn.XLOOKUP(A14026,MI_Match_Analysis!$A$2:$A$8,MI_Match_Analysis!$F$2:$F$8,"Not Found")</f>
        <v>Not Found</v>
      </c>
    </row>
    <row r="14027" spans="1:20" hidden="1" x14ac:dyDescent="0.3">
      <c r="A14027">
        <v>60</v>
      </c>
      <c r="B14027" s="1">
        <v>46158</v>
      </c>
      <c r="C14027" t="s">
        <v>162</v>
      </c>
      <c r="D14027" t="s">
        <v>58</v>
      </c>
      <c r="E14027" t="s">
        <v>48</v>
      </c>
      <c r="F14027" t="s">
        <v>35</v>
      </c>
      <c r="G14027">
        <v>2</v>
      </c>
      <c r="H14027">
        <v>13.6</v>
      </c>
      <c r="I14027" t="s">
        <v>116</v>
      </c>
      <c r="J14027" t="s">
        <v>191</v>
      </c>
      <c r="K14027">
        <v>4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 t="s">
        <v>83</v>
      </c>
      <c r="R14027" t="s">
        <v>83</v>
      </c>
      <c r="S14027" t="s">
        <v>83</v>
      </c>
      <c r="T14027" t="str">
        <f>_xlfn.XLOOKUP(A14027,MI_Match_Analysis!$A$2:$A$8,MI_Match_Analysis!$F$2:$F$8,"Not Found")</f>
        <v>Not Found</v>
      </c>
    </row>
    <row r="14028" spans="1:20" hidden="1" x14ac:dyDescent="0.3">
      <c r="A14028">
        <v>60</v>
      </c>
      <c r="B14028" s="1">
        <v>46158</v>
      </c>
      <c r="C14028" t="s">
        <v>162</v>
      </c>
      <c r="D14028" t="s">
        <v>58</v>
      </c>
      <c r="E14028" t="s">
        <v>48</v>
      </c>
      <c r="F14028" t="s">
        <v>35</v>
      </c>
      <c r="G14028">
        <v>2</v>
      </c>
      <c r="H14028">
        <v>14.1</v>
      </c>
      <c r="I14028" t="s">
        <v>101</v>
      </c>
      <c r="J14028" t="s">
        <v>193</v>
      </c>
      <c r="K14028">
        <v>2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 t="s">
        <v>83</v>
      </c>
      <c r="R14028" t="s">
        <v>83</v>
      </c>
      <c r="S14028" t="s">
        <v>83</v>
      </c>
      <c r="T14028" t="str">
        <f>_xlfn.XLOOKUP(A14028,MI_Match_Analysis!$A$2:$A$8,MI_Match_Analysis!$F$2:$F$8,"Not Found")</f>
        <v>Not Found</v>
      </c>
    </row>
    <row r="14029" spans="1:20" hidden="1" x14ac:dyDescent="0.3">
      <c r="A14029">
        <v>60</v>
      </c>
      <c r="B14029" s="1">
        <v>46158</v>
      </c>
      <c r="C14029" t="s">
        <v>162</v>
      </c>
      <c r="D14029" t="s">
        <v>58</v>
      </c>
      <c r="E14029" t="s">
        <v>48</v>
      </c>
      <c r="F14029" t="s">
        <v>35</v>
      </c>
      <c r="G14029">
        <v>2</v>
      </c>
      <c r="H14029">
        <v>14.2</v>
      </c>
      <c r="I14029" t="s">
        <v>101</v>
      </c>
      <c r="J14029" t="s">
        <v>193</v>
      </c>
      <c r="K14029">
        <v>1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 t="s">
        <v>83</v>
      </c>
      <c r="R14029" t="s">
        <v>83</v>
      </c>
      <c r="S14029" t="s">
        <v>83</v>
      </c>
      <c r="T14029" t="str">
        <f>_xlfn.XLOOKUP(A14029,MI_Match_Analysis!$A$2:$A$8,MI_Match_Analysis!$F$2:$F$8,"Not Found")</f>
        <v>Not Found</v>
      </c>
    </row>
    <row r="14030" spans="1:20" hidden="1" x14ac:dyDescent="0.3">
      <c r="A14030">
        <v>60</v>
      </c>
      <c r="B14030" s="1">
        <v>46158</v>
      </c>
      <c r="C14030" t="s">
        <v>162</v>
      </c>
      <c r="D14030" t="s">
        <v>58</v>
      </c>
      <c r="E14030" t="s">
        <v>48</v>
      </c>
      <c r="F14030" t="s">
        <v>35</v>
      </c>
      <c r="G14030">
        <v>2</v>
      </c>
      <c r="H14030">
        <v>14.3</v>
      </c>
      <c r="I14030" t="s">
        <v>116</v>
      </c>
      <c r="J14030" t="s">
        <v>193</v>
      </c>
      <c r="K14030">
        <v>2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 t="s">
        <v>83</v>
      </c>
      <c r="R14030" t="s">
        <v>83</v>
      </c>
      <c r="S14030" t="s">
        <v>83</v>
      </c>
      <c r="T14030" t="str">
        <f>_xlfn.XLOOKUP(A14030,MI_Match_Analysis!$A$2:$A$8,MI_Match_Analysis!$F$2:$F$8,"Not Found")</f>
        <v>Not Found</v>
      </c>
    </row>
    <row r="14031" spans="1:20" hidden="1" x14ac:dyDescent="0.3">
      <c r="A14031">
        <v>60</v>
      </c>
      <c r="B14031" s="1">
        <v>46158</v>
      </c>
      <c r="C14031" t="s">
        <v>162</v>
      </c>
      <c r="D14031" t="s">
        <v>58</v>
      </c>
      <c r="E14031" t="s">
        <v>48</v>
      </c>
      <c r="F14031" t="s">
        <v>35</v>
      </c>
      <c r="G14031">
        <v>2</v>
      </c>
      <c r="H14031">
        <v>14.4</v>
      </c>
      <c r="I14031" t="s">
        <v>116</v>
      </c>
      <c r="J14031" t="s">
        <v>193</v>
      </c>
      <c r="K14031">
        <v>4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 t="s">
        <v>83</v>
      </c>
      <c r="R14031" t="s">
        <v>83</v>
      </c>
      <c r="S14031" t="s">
        <v>83</v>
      </c>
      <c r="T14031" t="str">
        <f>_xlfn.XLOOKUP(A14031,MI_Match_Analysis!$A$2:$A$8,MI_Match_Analysis!$F$2:$F$8,"Not Found")</f>
        <v>Not Found</v>
      </c>
    </row>
    <row r="14032" spans="1:20" hidden="1" x14ac:dyDescent="0.3">
      <c r="A14032">
        <v>60</v>
      </c>
      <c r="B14032" s="1">
        <v>46158</v>
      </c>
      <c r="C14032" t="s">
        <v>162</v>
      </c>
      <c r="D14032" t="s">
        <v>58</v>
      </c>
      <c r="E14032" t="s">
        <v>48</v>
      </c>
      <c r="F14032" t="s">
        <v>35</v>
      </c>
      <c r="G14032">
        <v>2</v>
      </c>
      <c r="H14032">
        <v>14.5</v>
      </c>
      <c r="I14032" t="s">
        <v>116</v>
      </c>
      <c r="J14032" t="s">
        <v>193</v>
      </c>
      <c r="K14032">
        <v>1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 t="s">
        <v>83</v>
      </c>
      <c r="R14032" t="s">
        <v>83</v>
      </c>
      <c r="S14032" t="s">
        <v>83</v>
      </c>
      <c r="T14032" t="str">
        <f>_xlfn.XLOOKUP(A14032,MI_Match_Analysis!$A$2:$A$8,MI_Match_Analysis!$F$2:$F$8,"Not Found")</f>
        <v>Not Found</v>
      </c>
    </row>
    <row r="14033" spans="1:20" hidden="1" x14ac:dyDescent="0.3">
      <c r="A14033">
        <v>60</v>
      </c>
      <c r="B14033" s="1">
        <v>46158</v>
      </c>
      <c r="C14033" t="s">
        <v>162</v>
      </c>
      <c r="D14033" t="s">
        <v>58</v>
      </c>
      <c r="E14033" t="s">
        <v>48</v>
      </c>
      <c r="F14033" t="s">
        <v>35</v>
      </c>
      <c r="G14033">
        <v>2</v>
      </c>
      <c r="H14033">
        <v>14.6</v>
      </c>
      <c r="I14033" t="s">
        <v>101</v>
      </c>
      <c r="J14033" t="s">
        <v>193</v>
      </c>
      <c r="K14033">
        <v>0</v>
      </c>
      <c r="L14033">
        <v>1</v>
      </c>
      <c r="M14033">
        <v>0</v>
      </c>
      <c r="N14033">
        <v>0</v>
      </c>
      <c r="O14033">
        <v>1</v>
      </c>
      <c r="P14033">
        <v>0</v>
      </c>
      <c r="Q14033" t="s">
        <v>83</v>
      </c>
      <c r="R14033" t="s">
        <v>83</v>
      </c>
      <c r="S14033" t="s">
        <v>83</v>
      </c>
      <c r="T14033" t="str">
        <f>_xlfn.XLOOKUP(A14033,MI_Match_Analysis!$A$2:$A$8,MI_Match_Analysis!$F$2:$F$8,"Not Found")</f>
        <v>Not Found</v>
      </c>
    </row>
    <row r="14034" spans="1:20" hidden="1" x14ac:dyDescent="0.3">
      <c r="A14034">
        <v>60</v>
      </c>
      <c r="B14034" s="1">
        <v>46158</v>
      </c>
      <c r="C14034" t="s">
        <v>162</v>
      </c>
      <c r="D14034" t="s">
        <v>58</v>
      </c>
      <c r="E14034" t="s">
        <v>48</v>
      </c>
      <c r="F14034" t="s">
        <v>35</v>
      </c>
      <c r="G14034">
        <v>2</v>
      </c>
      <c r="H14034">
        <v>15.1</v>
      </c>
      <c r="I14034" t="s">
        <v>101</v>
      </c>
      <c r="J14034" t="s">
        <v>192</v>
      </c>
      <c r="K14034">
        <v>4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 t="s">
        <v>83</v>
      </c>
      <c r="R14034" t="s">
        <v>83</v>
      </c>
      <c r="S14034" t="s">
        <v>83</v>
      </c>
      <c r="T14034" t="str">
        <f>_xlfn.XLOOKUP(A14034,MI_Match_Analysis!$A$2:$A$8,MI_Match_Analysis!$F$2:$F$8,"Not Found")</f>
        <v>Not Found</v>
      </c>
    </row>
    <row r="14035" spans="1:20" hidden="1" x14ac:dyDescent="0.3">
      <c r="A14035">
        <v>60</v>
      </c>
      <c r="B14035" s="1">
        <v>46158</v>
      </c>
      <c r="C14035" t="s">
        <v>162</v>
      </c>
      <c r="D14035" t="s">
        <v>58</v>
      </c>
      <c r="E14035" t="s">
        <v>48</v>
      </c>
      <c r="F14035" t="s">
        <v>35</v>
      </c>
      <c r="G14035">
        <v>2</v>
      </c>
      <c r="H14035">
        <v>15.2</v>
      </c>
      <c r="I14035" t="s">
        <v>101</v>
      </c>
      <c r="J14035" t="s">
        <v>192</v>
      </c>
      <c r="K14035">
        <v>6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 t="s">
        <v>83</v>
      </c>
      <c r="R14035" t="s">
        <v>83</v>
      </c>
      <c r="S14035" t="s">
        <v>83</v>
      </c>
      <c r="T14035" t="str">
        <f>_xlfn.XLOOKUP(A14035,MI_Match_Analysis!$A$2:$A$8,MI_Match_Analysis!$F$2:$F$8,"Not Found")</f>
        <v>Not Found</v>
      </c>
    </row>
    <row r="14036" spans="1:20" hidden="1" x14ac:dyDescent="0.3">
      <c r="A14036">
        <v>60</v>
      </c>
      <c r="B14036" s="1">
        <v>46158</v>
      </c>
      <c r="C14036" t="s">
        <v>162</v>
      </c>
      <c r="D14036" t="s">
        <v>58</v>
      </c>
      <c r="E14036" t="s">
        <v>48</v>
      </c>
      <c r="F14036" t="s">
        <v>35</v>
      </c>
      <c r="G14036">
        <v>2</v>
      </c>
      <c r="H14036">
        <v>15.3</v>
      </c>
      <c r="I14036" t="s">
        <v>101</v>
      </c>
      <c r="J14036" t="s">
        <v>192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 t="s">
        <v>83</v>
      </c>
      <c r="R14036" t="s">
        <v>83</v>
      </c>
      <c r="S14036" t="s">
        <v>83</v>
      </c>
      <c r="T14036" t="str">
        <f>_xlfn.XLOOKUP(A14036,MI_Match_Analysis!$A$2:$A$8,MI_Match_Analysis!$F$2:$F$8,"Not Found")</f>
        <v>Not Found</v>
      </c>
    </row>
    <row r="14037" spans="1:20" hidden="1" x14ac:dyDescent="0.3">
      <c r="A14037">
        <v>60</v>
      </c>
      <c r="B14037" s="1">
        <v>46158</v>
      </c>
      <c r="C14037" t="s">
        <v>162</v>
      </c>
      <c r="D14037" t="s">
        <v>58</v>
      </c>
      <c r="E14037" t="s">
        <v>48</v>
      </c>
      <c r="F14037" t="s">
        <v>35</v>
      </c>
      <c r="G14037">
        <v>2</v>
      </c>
      <c r="H14037">
        <v>15.4</v>
      </c>
      <c r="I14037" t="s">
        <v>101</v>
      </c>
      <c r="J14037" t="s">
        <v>192</v>
      </c>
      <c r="K14037">
        <v>1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 t="s">
        <v>83</v>
      </c>
      <c r="R14037" t="s">
        <v>83</v>
      </c>
      <c r="S14037" t="s">
        <v>83</v>
      </c>
      <c r="T14037" t="str">
        <f>_xlfn.XLOOKUP(A14037,MI_Match_Analysis!$A$2:$A$8,MI_Match_Analysis!$F$2:$F$8,"Not Found")</f>
        <v>Not Found</v>
      </c>
    </row>
    <row r="14038" spans="1:20" hidden="1" x14ac:dyDescent="0.3">
      <c r="A14038">
        <v>60</v>
      </c>
      <c r="B14038" s="1">
        <v>46158</v>
      </c>
      <c r="C14038" t="s">
        <v>162</v>
      </c>
      <c r="D14038" t="s">
        <v>58</v>
      </c>
      <c r="E14038" t="s">
        <v>48</v>
      </c>
      <c r="F14038" t="s">
        <v>35</v>
      </c>
      <c r="G14038">
        <v>2</v>
      </c>
      <c r="H14038">
        <v>15.5</v>
      </c>
      <c r="I14038" t="s">
        <v>116</v>
      </c>
      <c r="J14038" t="s">
        <v>192</v>
      </c>
      <c r="K14038">
        <v>1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 t="s">
        <v>83</v>
      </c>
      <c r="R14038" t="s">
        <v>83</v>
      </c>
      <c r="S14038" t="s">
        <v>83</v>
      </c>
      <c r="T14038" t="str">
        <f>_xlfn.XLOOKUP(A14038,MI_Match_Analysis!$A$2:$A$8,MI_Match_Analysis!$F$2:$F$8,"Not Found")</f>
        <v>Not Found</v>
      </c>
    </row>
    <row r="14039" spans="1:20" hidden="1" x14ac:dyDescent="0.3">
      <c r="A14039">
        <v>60</v>
      </c>
      <c r="B14039" s="1">
        <v>46158</v>
      </c>
      <c r="C14039" t="s">
        <v>162</v>
      </c>
      <c r="D14039" t="s">
        <v>58</v>
      </c>
      <c r="E14039" t="s">
        <v>48</v>
      </c>
      <c r="F14039" t="s">
        <v>35</v>
      </c>
      <c r="G14039">
        <v>2</v>
      </c>
      <c r="H14039">
        <v>15.6</v>
      </c>
      <c r="I14039" t="s">
        <v>101</v>
      </c>
      <c r="J14039" t="s">
        <v>192</v>
      </c>
      <c r="K14039">
        <v>2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 t="s">
        <v>83</v>
      </c>
      <c r="R14039" t="s">
        <v>83</v>
      </c>
      <c r="S14039" t="s">
        <v>83</v>
      </c>
      <c r="T14039" t="str">
        <f>_xlfn.XLOOKUP(A14039,MI_Match_Analysis!$A$2:$A$8,MI_Match_Analysis!$F$2:$F$8,"Not Found")</f>
        <v>Not Found</v>
      </c>
    </row>
    <row r="14040" spans="1:20" hidden="1" x14ac:dyDescent="0.3">
      <c r="A14040">
        <v>60</v>
      </c>
      <c r="B14040" s="1">
        <v>46158</v>
      </c>
      <c r="C14040" t="s">
        <v>162</v>
      </c>
      <c r="D14040" t="s">
        <v>58</v>
      </c>
      <c r="E14040" t="s">
        <v>48</v>
      </c>
      <c r="F14040" t="s">
        <v>35</v>
      </c>
      <c r="G14040">
        <v>2</v>
      </c>
      <c r="H14040">
        <v>16.100000000000001</v>
      </c>
      <c r="I14040" t="s">
        <v>116</v>
      </c>
      <c r="J14040" t="s">
        <v>193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 t="s">
        <v>83</v>
      </c>
      <c r="R14040" t="s">
        <v>83</v>
      </c>
      <c r="S14040" t="s">
        <v>83</v>
      </c>
      <c r="T14040" t="str">
        <f>_xlfn.XLOOKUP(A14040,MI_Match_Analysis!$A$2:$A$8,MI_Match_Analysis!$F$2:$F$8,"Not Found")</f>
        <v>Not Found</v>
      </c>
    </row>
    <row r="14041" spans="1:20" hidden="1" x14ac:dyDescent="0.3">
      <c r="A14041">
        <v>60</v>
      </c>
      <c r="B14041" s="1">
        <v>46158</v>
      </c>
      <c r="C14041" t="s">
        <v>162</v>
      </c>
      <c r="D14041" t="s">
        <v>58</v>
      </c>
      <c r="E14041" t="s">
        <v>48</v>
      </c>
      <c r="F14041" t="s">
        <v>35</v>
      </c>
      <c r="G14041">
        <v>2</v>
      </c>
      <c r="H14041">
        <v>16.2</v>
      </c>
      <c r="I14041" t="s">
        <v>116</v>
      </c>
      <c r="J14041" t="s">
        <v>193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 t="s">
        <v>165</v>
      </c>
      <c r="R14041" t="s">
        <v>116</v>
      </c>
      <c r="S14041" t="s">
        <v>90</v>
      </c>
      <c r="T14041" t="str">
        <f>_xlfn.XLOOKUP(A14041,MI_Match_Analysis!$A$2:$A$8,MI_Match_Analysis!$F$2:$F$8,"Not Found")</f>
        <v>Not Found</v>
      </c>
    </row>
    <row r="14042" spans="1:20" hidden="1" x14ac:dyDescent="0.3">
      <c r="A14042">
        <v>60</v>
      </c>
      <c r="B14042" s="1">
        <v>46158</v>
      </c>
      <c r="C14042" t="s">
        <v>162</v>
      </c>
      <c r="D14042" t="s">
        <v>58</v>
      </c>
      <c r="E14042" t="s">
        <v>48</v>
      </c>
      <c r="F14042" t="s">
        <v>35</v>
      </c>
      <c r="G14042">
        <v>2</v>
      </c>
      <c r="H14042">
        <v>16.3</v>
      </c>
      <c r="I14042" t="s">
        <v>213</v>
      </c>
      <c r="J14042" t="s">
        <v>193</v>
      </c>
      <c r="K14042">
        <v>1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 t="s">
        <v>83</v>
      </c>
      <c r="R14042" t="s">
        <v>83</v>
      </c>
      <c r="S14042" t="s">
        <v>83</v>
      </c>
      <c r="T14042" t="str">
        <f>_xlfn.XLOOKUP(A14042,MI_Match_Analysis!$A$2:$A$8,MI_Match_Analysis!$F$2:$F$8,"Not Found")</f>
        <v>Not Found</v>
      </c>
    </row>
    <row r="14043" spans="1:20" hidden="1" x14ac:dyDescent="0.3">
      <c r="A14043">
        <v>60</v>
      </c>
      <c r="B14043" s="1">
        <v>46158</v>
      </c>
      <c r="C14043" t="s">
        <v>162</v>
      </c>
      <c r="D14043" t="s">
        <v>58</v>
      </c>
      <c r="E14043" t="s">
        <v>48</v>
      </c>
      <c r="F14043" t="s">
        <v>35</v>
      </c>
      <c r="G14043">
        <v>2</v>
      </c>
      <c r="H14043">
        <v>16.399999999999999</v>
      </c>
      <c r="I14043" t="s">
        <v>101</v>
      </c>
      <c r="J14043" t="s">
        <v>193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 t="s">
        <v>83</v>
      </c>
      <c r="R14043" t="s">
        <v>83</v>
      </c>
      <c r="S14043" t="s">
        <v>83</v>
      </c>
      <c r="T14043" t="str">
        <f>_xlfn.XLOOKUP(A14043,MI_Match_Analysis!$A$2:$A$8,MI_Match_Analysis!$F$2:$F$8,"Not Found")</f>
        <v>Not Found</v>
      </c>
    </row>
    <row r="14044" spans="1:20" hidden="1" x14ac:dyDescent="0.3">
      <c r="A14044">
        <v>60</v>
      </c>
      <c r="B14044" s="1">
        <v>46158</v>
      </c>
      <c r="C14044" t="s">
        <v>162</v>
      </c>
      <c r="D14044" t="s">
        <v>58</v>
      </c>
      <c r="E14044" t="s">
        <v>48</v>
      </c>
      <c r="F14044" t="s">
        <v>35</v>
      </c>
      <c r="G14044">
        <v>2</v>
      </c>
      <c r="H14044">
        <v>16.5</v>
      </c>
      <c r="I14044" t="s">
        <v>213</v>
      </c>
      <c r="J14044" t="s">
        <v>193</v>
      </c>
      <c r="K14044">
        <v>2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 t="s">
        <v>83</v>
      </c>
      <c r="R14044" t="s">
        <v>83</v>
      </c>
      <c r="S14044" t="s">
        <v>83</v>
      </c>
      <c r="T14044" t="str">
        <f>_xlfn.XLOOKUP(A14044,MI_Match_Analysis!$A$2:$A$8,MI_Match_Analysis!$F$2:$F$8,"Not Found")</f>
        <v>Not Found</v>
      </c>
    </row>
    <row r="14045" spans="1:20" hidden="1" x14ac:dyDescent="0.3">
      <c r="A14045">
        <v>60</v>
      </c>
      <c r="B14045" s="1">
        <v>46158</v>
      </c>
      <c r="C14045" t="s">
        <v>162</v>
      </c>
      <c r="D14045" t="s">
        <v>58</v>
      </c>
      <c r="E14045" t="s">
        <v>48</v>
      </c>
      <c r="F14045" t="s">
        <v>35</v>
      </c>
      <c r="G14045">
        <v>2</v>
      </c>
      <c r="H14045">
        <v>16.600000000000001</v>
      </c>
      <c r="I14045" t="s">
        <v>213</v>
      </c>
      <c r="J14045" t="s">
        <v>193</v>
      </c>
      <c r="K14045">
        <v>1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 t="s">
        <v>83</v>
      </c>
      <c r="R14045" t="s">
        <v>83</v>
      </c>
      <c r="S14045" t="s">
        <v>83</v>
      </c>
      <c r="T14045" t="str">
        <f>_xlfn.XLOOKUP(A14045,MI_Match_Analysis!$A$2:$A$8,MI_Match_Analysis!$F$2:$F$8,"Not Found")</f>
        <v>Not Found</v>
      </c>
    </row>
    <row r="14046" spans="1:20" hidden="1" x14ac:dyDescent="0.3">
      <c r="A14046">
        <v>60</v>
      </c>
      <c r="B14046" s="1">
        <v>46158</v>
      </c>
      <c r="C14046" t="s">
        <v>162</v>
      </c>
      <c r="D14046" t="s">
        <v>58</v>
      </c>
      <c r="E14046" t="s">
        <v>48</v>
      </c>
      <c r="F14046" t="s">
        <v>35</v>
      </c>
      <c r="G14046">
        <v>2</v>
      </c>
      <c r="H14046">
        <v>17.100000000000001</v>
      </c>
      <c r="I14046" t="s">
        <v>213</v>
      </c>
      <c r="J14046" t="s">
        <v>192</v>
      </c>
      <c r="K14046">
        <v>6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 t="s">
        <v>83</v>
      </c>
      <c r="R14046" t="s">
        <v>83</v>
      </c>
      <c r="S14046" t="s">
        <v>83</v>
      </c>
      <c r="T14046" t="str">
        <f>_xlfn.XLOOKUP(A14046,MI_Match_Analysis!$A$2:$A$8,MI_Match_Analysis!$F$2:$F$8,"Not Found")</f>
        <v>Not Found</v>
      </c>
    </row>
    <row r="14047" spans="1:20" hidden="1" x14ac:dyDescent="0.3">
      <c r="A14047">
        <v>60</v>
      </c>
      <c r="B14047" s="1">
        <v>46158</v>
      </c>
      <c r="C14047" t="s">
        <v>162</v>
      </c>
      <c r="D14047" t="s">
        <v>58</v>
      </c>
      <c r="E14047" t="s">
        <v>48</v>
      </c>
      <c r="F14047" t="s">
        <v>35</v>
      </c>
      <c r="G14047">
        <v>2</v>
      </c>
      <c r="H14047">
        <v>17.2</v>
      </c>
      <c r="I14047" t="s">
        <v>213</v>
      </c>
      <c r="J14047" t="s">
        <v>192</v>
      </c>
      <c r="K14047">
        <v>4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 t="s">
        <v>83</v>
      </c>
      <c r="R14047" t="s">
        <v>83</v>
      </c>
      <c r="S14047" t="s">
        <v>83</v>
      </c>
      <c r="T14047" t="str">
        <f>_xlfn.XLOOKUP(A14047,MI_Match_Analysis!$A$2:$A$8,MI_Match_Analysis!$F$2:$F$8,"Not Found")</f>
        <v>Not Found</v>
      </c>
    </row>
    <row r="14048" spans="1:20" hidden="1" x14ac:dyDescent="0.3">
      <c r="A14048">
        <v>60</v>
      </c>
      <c r="B14048" s="1">
        <v>46158</v>
      </c>
      <c r="C14048" t="s">
        <v>162</v>
      </c>
      <c r="D14048" t="s">
        <v>58</v>
      </c>
      <c r="E14048" t="s">
        <v>48</v>
      </c>
      <c r="F14048" t="s">
        <v>35</v>
      </c>
      <c r="G14048">
        <v>2</v>
      </c>
      <c r="H14048">
        <v>17.3</v>
      </c>
      <c r="I14048" t="s">
        <v>213</v>
      </c>
      <c r="J14048" t="s">
        <v>192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 t="s">
        <v>83</v>
      </c>
      <c r="R14048" t="s">
        <v>83</v>
      </c>
      <c r="S14048" t="s">
        <v>83</v>
      </c>
      <c r="T14048" t="str">
        <f>_xlfn.XLOOKUP(A14048,MI_Match_Analysis!$A$2:$A$8,MI_Match_Analysis!$F$2:$F$8,"Not Found")</f>
        <v>Not Found</v>
      </c>
    </row>
    <row r="14049" spans="1:20" hidden="1" x14ac:dyDescent="0.3">
      <c r="A14049">
        <v>60</v>
      </c>
      <c r="B14049" s="1">
        <v>46158</v>
      </c>
      <c r="C14049" t="s">
        <v>162</v>
      </c>
      <c r="D14049" t="s">
        <v>58</v>
      </c>
      <c r="E14049" t="s">
        <v>48</v>
      </c>
      <c r="F14049" t="s">
        <v>35</v>
      </c>
      <c r="G14049">
        <v>2</v>
      </c>
      <c r="H14049">
        <v>17.399999999999999</v>
      </c>
      <c r="I14049" t="s">
        <v>213</v>
      </c>
      <c r="J14049" t="s">
        <v>192</v>
      </c>
      <c r="K14049">
        <v>4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 t="s">
        <v>83</v>
      </c>
      <c r="R14049" t="s">
        <v>83</v>
      </c>
      <c r="S14049" t="s">
        <v>83</v>
      </c>
      <c r="T14049" t="str">
        <f>_xlfn.XLOOKUP(A14049,MI_Match_Analysis!$A$2:$A$8,MI_Match_Analysis!$F$2:$F$8,"Not Found")</f>
        <v>Not Found</v>
      </c>
    </row>
    <row r="14050" spans="1:20" hidden="1" x14ac:dyDescent="0.3">
      <c r="A14050">
        <v>60</v>
      </c>
      <c r="B14050" s="1">
        <v>46158</v>
      </c>
      <c r="C14050" t="s">
        <v>162</v>
      </c>
      <c r="D14050" t="s">
        <v>58</v>
      </c>
      <c r="E14050" t="s">
        <v>48</v>
      </c>
      <c r="F14050" t="s">
        <v>35</v>
      </c>
      <c r="G14050">
        <v>2</v>
      </c>
      <c r="H14050">
        <v>17.5</v>
      </c>
      <c r="I14050" t="s">
        <v>213</v>
      </c>
      <c r="J14050" t="s">
        <v>192</v>
      </c>
      <c r="K14050">
        <v>1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 t="s">
        <v>83</v>
      </c>
      <c r="R14050" t="s">
        <v>83</v>
      </c>
      <c r="S14050" t="s">
        <v>83</v>
      </c>
      <c r="T14050" t="str">
        <f>_xlfn.XLOOKUP(A14050,MI_Match_Analysis!$A$2:$A$8,MI_Match_Analysis!$F$2:$F$8,"Not Found")</f>
        <v>Not Found</v>
      </c>
    </row>
    <row r="14051" spans="1:20" hidden="1" x14ac:dyDescent="0.3">
      <c r="A14051">
        <v>60</v>
      </c>
      <c r="B14051" s="1">
        <v>46158</v>
      </c>
      <c r="C14051" t="s">
        <v>162</v>
      </c>
      <c r="D14051" t="s">
        <v>58</v>
      </c>
      <c r="E14051" t="s">
        <v>48</v>
      </c>
      <c r="F14051" t="s">
        <v>35</v>
      </c>
      <c r="G14051">
        <v>2</v>
      </c>
      <c r="H14051">
        <v>17.600000000000001</v>
      </c>
      <c r="I14051" t="s">
        <v>101</v>
      </c>
      <c r="J14051" t="s">
        <v>192</v>
      </c>
      <c r="K14051">
        <v>6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 t="s">
        <v>83</v>
      </c>
      <c r="R14051" t="s">
        <v>83</v>
      </c>
      <c r="S14051" t="s">
        <v>83</v>
      </c>
      <c r="T14051" t="str">
        <f>_xlfn.XLOOKUP(A14051,MI_Match_Analysis!$A$2:$A$8,MI_Match_Analysis!$F$2:$F$8,"Not Found")</f>
        <v>Not Found</v>
      </c>
    </row>
    <row r="14052" spans="1:20" hidden="1" x14ac:dyDescent="0.3">
      <c r="A14052">
        <v>60</v>
      </c>
      <c r="B14052" s="1">
        <v>46158</v>
      </c>
      <c r="C14052" t="s">
        <v>162</v>
      </c>
      <c r="D14052" t="s">
        <v>58</v>
      </c>
      <c r="E14052" t="s">
        <v>48</v>
      </c>
      <c r="F14052" t="s">
        <v>35</v>
      </c>
      <c r="G14052">
        <v>2</v>
      </c>
      <c r="H14052">
        <v>18.100000000000001</v>
      </c>
      <c r="I14052" t="s">
        <v>213</v>
      </c>
      <c r="J14052" t="s">
        <v>328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 t="s">
        <v>83</v>
      </c>
      <c r="R14052" t="s">
        <v>83</v>
      </c>
      <c r="S14052" t="s">
        <v>83</v>
      </c>
      <c r="T14052" t="str">
        <f>_xlfn.XLOOKUP(A14052,MI_Match_Analysis!$A$2:$A$8,MI_Match_Analysis!$F$2:$F$8,"Not Found")</f>
        <v>Not Found</v>
      </c>
    </row>
    <row r="14053" spans="1:20" hidden="1" x14ac:dyDescent="0.3">
      <c r="A14053">
        <v>60</v>
      </c>
      <c r="B14053" s="1">
        <v>46158</v>
      </c>
      <c r="C14053" t="s">
        <v>162</v>
      </c>
      <c r="D14053" t="s">
        <v>58</v>
      </c>
      <c r="E14053" t="s">
        <v>48</v>
      </c>
      <c r="F14053" t="s">
        <v>35</v>
      </c>
      <c r="G14053">
        <v>2</v>
      </c>
      <c r="H14053">
        <v>18.2</v>
      </c>
      <c r="I14053" t="s">
        <v>213</v>
      </c>
      <c r="J14053" t="s">
        <v>328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 t="s">
        <v>83</v>
      </c>
      <c r="R14053" t="s">
        <v>83</v>
      </c>
      <c r="S14053" t="s">
        <v>83</v>
      </c>
      <c r="T14053" t="str">
        <f>_xlfn.XLOOKUP(A14053,MI_Match_Analysis!$A$2:$A$8,MI_Match_Analysis!$F$2:$F$8,"Not Found")</f>
        <v>Not Found</v>
      </c>
    </row>
    <row r="14054" spans="1:20" hidden="1" x14ac:dyDescent="0.3">
      <c r="A14054">
        <v>60</v>
      </c>
      <c r="B14054" s="1">
        <v>46158</v>
      </c>
      <c r="C14054" t="s">
        <v>162</v>
      </c>
      <c r="D14054" t="s">
        <v>58</v>
      </c>
      <c r="E14054" t="s">
        <v>48</v>
      </c>
      <c r="F14054" t="s">
        <v>35</v>
      </c>
      <c r="G14054">
        <v>2</v>
      </c>
      <c r="H14054">
        <v>18.3</v>
      </c>
      <c r="I14054" t="s">
        <v>213</v>
      </c>
      <c r="J14054" t="s">
        <v>328</v>
      </c>
      <c r="K14054">
        <v>0</v>
      </c>
      <c r="L14054">
        <v>1</v>
      </c>
      <c r="M14054">
        <v>1</v>
      </c>
      <c r="N14054">
        <v>0</v>
      </c>
      <c r="O14054">
        <v>0</v>
      </c>
      <c r="P14054">
        <v>0</v>
      </c>
      <c r="Q14054" t="s">
        <v>83</v>
      </c>
      <c r="R14054" t="s">
        <v>83</v>
      </c>
      <c r="S14054" t="s">
        <v>83</v>
      </c>
      <c r="T14054" t="str">
        <f>_xlfn.XLOOKUP(A14054,MI_Match_Analysis!$A$2:$A$8,MI_Match_Analysis!$F$2:$F$8,"Not Found")</f>
        <v>Not Found</v>
      </c>
    </row>
    <row r="14055" spans="1:20" hidden="1" x14ac:dyDescent="0.3">
      <c r="A14055">
        <v>60</v>
      </c>
      <c r="B14055" s="1">
        <v>46158</v>
      </c>
      <c r="C14055" t="s">
        <v>162</v>
      </c>
      <c r="D14055" t="s">
        <v>58</v>
      </c>
      <c r="E14055" t="s">
        <v>48</v>
      </c>
      <c r="F14055" t="s">
        <v>35</v>
      </c>
      <c r="G14055">
        <v>2</v>
      </c>
      <c r="H14055">
        <v>18.3</v>
      </c>
      <c r="I14055" t="s">
        <v>213</v>
      </c>
      <c r="J14055" t="s">
        <v>328</v>
      </c>
      <c r="K14055">
        <v>2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 t="s">
        <v>83</v>
      </c>
      <c r="R14055" t="s">
        <v>83</v>
      </c>
      <c r="S14055" t="s">
        <v>83</v>
      </c>
      <c r="T14055" t="str">
        <f>_xlfn.XLOOKUP(A14055,MI_Match_Analysis!$A$2:$A$8,MI_Match_Analysis!$F$2:$F$8,"Not Found")</f>
        <v>Not Found</v>
      </c>
    </row>
    <row r="14056" spans="1:20" hidden="1" x14ac:dyDescent="0.3">
      <c r="A14056">
        <v>60</v>
      </c>
      <c r="B14056" s="1">
        <v>46158</v>
      </c>
      <c r="C14056" t="s">
        <v>162</v>
      </c>
      <c r="D14056" t="s">
        <v>58</v>
      </c>
      <c r="E14056" t="s">
        <v>48</v>
      </c>
      <c r="F14056" t="s">
        <v>35</v>
      </c>
      <c r="G14056">
        <v>2</v>
      </c>
      <c r="H14056">
        <v>18.399999999999999</v>
      </c>
      <c r="I14056" t="s">
        <v>213</v>
      </c>
      <c r="J14056" t="s">
        <v>328</v>
      </c>
      <c r="K14056">
        <v>1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 t="s">
        <v>83</v>
      </c>
      <c r="R14056" t="s">
        <v>83</v>
      </c>
      <c r="S14056" t="s">
        <v>83</v>
      </c>
      <c r="T14056" t="str">
        <f>_xlfn.XLOOKUP(A14056,MI_Match_Analysis!$A$2:$A$8,MI_Match_Analysis!$F$2:$F$8,"Not Found")</f>
        <v>Not Found</v>
      </c>
    </row>
    <row r="14057" spans="1:20" hidden="1" x14ac:dyDescent="0.3">
      <c r="A14057">
        <v>60</v>
      </c>
      <c r="B14057" s="1">
        <v>46158</v>
      </c>
      <c r="C14057" t="s">
        <v>162</v>
      </c>
      <c r="D14057" t="s">
        <v>58</v>
      </c>
      <c r="E14057" t="s">
        <v>48</v>
      </c>
      <c r="F14057" t="s">
        <v>35</v>
      </c>
      <c r="G14057">
        <v>2</v>
      </c>
      <c r="H14057">
        <v>18.5</v>
      </c>
      <c r="I14057" t="s">
        <v>101</v>
      </c>
      <c r="J14057" t="s">
        <v>328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 t="s">
        <v>165</v>
      </c>
      <c r="R14057" t="s">
        <v>101</v>
      </c>
      <c r="S14057" t="s">
        <v>334</v>
      </c>
      <c r="T14057" t="str">
        <f>_xlfn.XLOOKUP(A14057,MI_Match_Analysis!$A$2:$A$8,MI_Match_Analysis!$F$2:$F$8,"Not Found")</f>
        <v>Not Found</v>
      </c>
    </row>
    <row r="14058" spans="1:20" hidden="1" x14ac:dyDescent="0.3">
      <c r="A14058">
        <v>60</v>
      </c>
      <c r="B14058" s="1">
        <v>46158</v>
      </c>
      <c r="C14058" t="s">
        <v>162</v>
      </c>
      <c r="D14058" t="s">
        <v>58</v>
      </c>
      <c r="E14058" t="s">
        <v>48</v>
      </c>
      <c r="F14058" t="s">
        <v>35</v>
      </c>
      <c r="G14058">
        <v>2</v>
      </c>
      <c r="H14058">
        <v>18.600000000000001</v>
      </c>
      <c r="I14058" t="s">
        <v>220</v>
      </c>
      <c r="J14058" t="s">
        <v>328</v>
      </c>
      <c r="K14058">
        <v>1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 t="s">
        <v>83</v>
      </c>
      <c r="R14058" t="s">
        <v>83</v>
      </c>
      <c r="S14058" t="s">
        <v>83</v>
      </c>
      <c r="T14058" t="str">
        <f>_xlfn.XLOOKUP(A14058,MI_Match_Analysis!$A$2:$A$8,MI_Match_Analysis!$F$2:$F$8,"Not Found")</f>
        <v>Not Found</v>
      </c>
    </row>
    <row r="14059" spans="1:20" hidden="1" x14ac:dyDescent="0.3">
      <c r="A14059">
        <v>60</v>
      </c>
      <c r="B14059" s="1">
        <v>46158</v>
      </c>
      <c r="C14059" t="s">
        <v>162</v>
      </c>
      <c r="D14059" t="s">
        <v>58</v>
      </c>
      <c r="E14059" t="s">
        <v>48</v>
      </c>
      <c r="F14059" t="s">
        <v>35</v>
      </c>
      <c r="G14059">
        <v>2</v>
      </c>
      <c r="H14059">
        <v>19.100000000000001</v>
      </c>
      <c r="I14059" t="s">
        <v>220</v>
      </c>
      <c r="J14059" t="s">
        <v>185</v>
      </c>
      <c r="K14059">
        <v>0</v>
      </c>
      <c r="L14059">
        <v>1</v>
      </c>
      <c r="M14059">
        <v>0</v>
      </c>
      <c r="N14059">
        <v>1</v>
      </c>
      <c r="O14059">
        <v>0</v>
      </c>
      <c r="P14059">
        <v>0</v>
      </c>
      <c r="Q14059" t="s">
        <v>83</v>
      </c>
      <c r="R14059" t="s">
        <v>83</v>
      </c>
      <c r="S14059" t="s">
        <v>83</v>
      </c>
      <c r="T14059" t="str">
        <f>_xlfn.XLOOKUP(A14059,MI_Match_Analysis!$A$2:$A$8,MI_Match_Analysis!$F$2:$F$8,"Not Found")</f>
        <v>Not Found</v>
      </c>
    </row>
    <row r="14060" spans="1:20" hidden="1" x14ac:dyDescent="0.3">
      <c r="A14060">
        <v>60</v>
      </c>
      <c r="B14060" s="1">
        <v>46158</v>
      </c>
      <c r="C14060" t="s">
        <v>162</v>
      </c>
      <c r="D14060" t="s">
        <v>58</v>
      </c>
      <c r="E14060" t="s">
        <v>48</v>
      </c>
      <c r="F14060" t="s">
        <v>35</v>
      </c>
      <c r="G14060">
        <v>2</v>
      </c>
      <c r="H14060">
        <v>19.2</v>
      </c>
      <c r="I14060" t="s">
        <v>213</v>
      </c>
      <c r="J14060" t="s">
        <v>185</v>
      </c>
      <c r="K14060">
        <v>1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 t="s">
        <v>83</v>
      </c>
      <c r="R14060" t="s">
        <v>83</v>
      </c>
      <c r="S14060" t="s">
        <v>83</v>
      </c>
      <c r="T14060" t="str">
        <f>_xlfn.XLOOKUP(A14060,MI_Match_Analysis!$A$2:$A$8,MI_Match_Analysis!$F$2:$F$8,"Not Found")</f>
        <v>Not Found</v>
      </c>
    </row>
    <row r="14061" spans="1:20" hidden="1" x14ac:dyDescent="0.3">
      <c r="A14061">
        <v>60</v>
      </c>
      <c r="B14061" s="1">
        <v>46158</v>
      </c>
      <c r="C14061" t="s">
        <v>162</v>
      </c>
      <c r="D14061" t="s">
        <v>58</v>
      </c>
      <c r="E14061" t="s">
        <v>48</v>
      </c>
      <c r="F14061" t="s">
        <v>35</v>
      </c>
      <c r="G14061">
        <v>2</v>
      </c>
      <c r="H14061">
        <v>19.3</v>
      </c>
      <c r="I14061" t="s">
        <v>220</v>
      </c>
      <c r="J14061" t="s">
        <v>185</v>
      </c>
      <c r="K14061">
        <v>1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 t="s">
        <v>83</v>
      </c>
      <c r="R14061" t="s">
        <v>83</v>
      </c>
      <c r="S14061" t="s">
        <v>83</v>
      </c>
      <c r="T14061" t="str">
        <f>_xlfn.XLOOKUP(A14061,MI_Match_Analysis!$A$2:$A$8,MI_Match_Analysis!$F$2:$F$8,"Not Found")</f>
        <v>Not Found</v>
      </c>
    </row>
    <row r="14062" spans="1:20" hidden="1" x14ac:dyDescent="0.3">
      <c r="A14062">
        <v>60</v>
      </c>
      <c r="B14062" s="1">
        <v>46158</v>
      </c>
      <c r="C14062" t="s">
        <v>162</v>
      </c>
      <c r="D14062" t="s">
        <v>58</v>
      </c>
      <c r="E14062" t="s">
        <v>48</v>
      </c>
      <c r="F14062" t="s">
        <v>35</v>
      </c>
      <c r="G14062">
        <v>2</v>
      </c>
      <c r="H14062">
        <v>19.399999999999999</v>
      </c>
      <c r="I14062" t="s">
        <v>213</v>
      </c>
      <c r="J14062" t="s">
        <v>185</v>
      </c>
      <c r="K14062">
        <v>6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 t="s">
        <v>83</v>
      </c>
      <c r="R14062" t="s">
        <v>83</v>
      </c>
      <c r="S14062" t="s">
        <v>83</v>
      </c>
      <c r="T14062" t="str">
        <f>_xlfn.XLOOKUP(A14062,MI_Match_Analysis!$A$2:$A$8,MI_Match_Analysis!$F$2:$F$8,"Not Found")</f>
        <v>Not Found</v>
      </c>
    </row>
    <row r="14063" spans="1:20" hidden="1" x14ac:dyDescent="0.3">
      <c r="A14063">
        <v>60</v>
      </c>
      <c r="B14063" s="1">
        <v>46158</v>
      </c>
      <c r="C14063" t="s">
        <v>162</v>
      </c>
      <c r="D14063" t="s">
        <v>58</v>
      </c>
      <c r="E14063" t="s">
        <v>48</v>
      </c>
      <c r="F14063" t="s">
        <v>35</v>
      </c>
      <c r="G14063">
        <v>2</v>
      </c>
      <c r="H14063">
        <v>19.5</v>
      </c>
      <c r="I14063" t="s">
        <v>213</v>
      </c>
      <c r="J14063" t="s">
        <v>185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 t="s">
        <v>83</v>
      </c>
      <c r="R14063" t="s">
        <v>83</v>
      </c>
      <c r="S14063" t="s">
        <v>83</v>
      </c>
      <c r="T14063" t="str">
        <f>_xlfn.XLOOKUP(A14063,MI_Match_Analysis!$A$2:$A$8,MI_Match_Analysis!$F$2:$F$8,"Not Found")</f>
        <v>Not Found</v>
      </c>
    </row>
    <row r="14064" spans="1:20" hidden="1" x14ac:dyDescent="0.3">
      <c r="A14064">
        <v>60</v>
      </c>
      <c r="B14064" s="1">
        <v>46158</v>
      </c>
      <c r="C14064" t="s">
        <v>162</v>
      </c>
      <c r="D14064" t="s">
        <v>58</v>
      </c>
      <c r="E14064" t="s">
        <v>48</v>
      </c>
      <c r="F14064" t="s">
        <v>35</v>
      </c>
      <c r="G14064">
        <v>2</v>
      </c>
      <c r="H14064">
        <v>19.600000000000001</v>
      </c>
      <c r="I14064" t="s">
        <v>220</v>
      </c>
      <c r="J14064" t="s">
        <v>185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 t="s">
        <v>165</v>
      </c>
      <c r="R14064" t="s">
        <v>220</v>
      </c>
      <c r="S14064" t="s">
        <v>60</v>
      </c>
      <c r="T14064" t="str">
        <f>_xlfn.XLOOKUP(A14064,MI_Match_Analysis!$A$2:$A$8,MI_Match_Analysis!$F$2:$F$8,"Not Found")</f>
        <v>Not Found</v>
      </c>
    </row>
    <row r="14065" spans="1:20" hidden="1" x14ac:dyDescent="0.3">
      <c r="A14065">
        <v>61</v>
      </c>
      <c r="B14065" s="1">
        <v>46159</v>
      </c>
      <c r="C14065" t="s">
        <v>162</v>
      </c>
      <c r="D14065" t="s">
        <v>322</v>
      </c>
      <c r="E14065" t="s">
        <v>24</v>
      </c>
      <c r="F14065" t="s">
        <v>47</v>
      </c>
      <c r="G14065">
        <v>1</v>
      </c>
      <c r="H14065">
        <v>0.1</v>
      </c>
      <c r="I14065" t="s">
        <v>291</v>
      </c>
      <c r="J14065" t="s">
        <v>114</v>
      </c>
      <c r="K14065">
        <v>1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 t="s">
        <v>83</v>
      </c>
      <c r="R14065" t="s">
        <v>83</v>
      </c>
      <c r="S14065" t="s">
        <v>83</v>
      </c>
      <c r="T14065" t="str">
        <f>_xlfn.XLOOKUP(A14065,MI_Match_Analysis!$A$2:$A$8,MI_Match_Analysis!$F$2:$F$8,"Not Found")</f>
        <v>Not Found</v>
      </c>
    </row>
    <row r="14066" spans="1:20" hidden="1" x14ac:dyDescent="0.3">
      <c r="A14066">
        <v>61</v>
      </c>
      <c r="B14066" s="1">
        <v>46159</v>
      </c>
      <c r="C14066" t="s">
        <v>162</v>
      </c>
      <c r="D14066" t="s">
        <v>322</v>
      </c>
      <c r="E14066" t="s">
        <v>24</v>
      </c>
      <c r="F14066" t="s">
        <v>47</v>
      </c>
      <c r="G14066">
        <v>1</v>
      </c>
      <c r="H14066">
        <v>0.2</v>
      </c>
      <c r="I14066" t="s">
        <v>112</v>
      </c>
      <c r="J14066" t="s">
        <v>114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 t="s">
        <v>83</v>
      </c>
      <c r="R14066" t="s">
        <v>83</v>
      </c>
      <c r="S14066" t="s">
        <v>83</v>
      </c>
      <c r="T14066" t="str">
        <f>_xlfn.XLOOKUP(A14066,MI_Match_Analysis!$A$2:$A$8,MI_Match_Analysis!$F$2:$F$8,"Not Found")</f>
        <v>Not Found</v>
      </c>
    </row>
    <row r="14067" spans="1:20" hidden="1" x14ac:dyDescent="0.3">
      <c r="A14067">
        <v>61</v>
      </c>
      <c r="B14067" s="1">
        <v>46159</v>
      </c>
      <c r="C14067" t="s">
        <v>162</v>
      </c>
      <c r="D14067" t="s">
        <v>322</v>
      </c>
      <c r="E14067" t="s">
        <v>24</v>
      </c>
      <c r="F14067" t="s">
        <v>47</v>
      </c>
      <c r="G14067">
        <v>1</v>
      </c>
      <c r="H14067">
        <v>0.3</v>
      </c>
      <c r="I14067" t="s">
        <v>112</v>
      </c>
      <c r="J14067" t="s">
        <v>114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 t="s">
        <v>83</v>
      </c>
      <c r="R14067" t="s">
        <v>83</v>
      </c>
      <c r="S14067" t="s">
        <v>83</v>
      </c>
      <c r="T14067" t="str">
        <f>_xlfn.XLOOKUP(A14067,MI_Match_Analysis!$A$2:$A$8,MI_Match_Analysis!$F$2:$F$8,"Not Found")</f>
        <v>Not Found</v>
      </c>
    </row>
    <row r="14068" spans="1:20" hidden="1" x14ac:dyDescent="0.3">
      <c r="A14068">
        <v>61</v>
      </c>
      <c r="B14068" s="1">
        <v>46159</v>
      </c>
      <c r="C14068" t="s">
        <v>162</v>
      </c>
      <c r="D14068" t="s">
        <v>322</v>
      </c>
      <c r="E14068" t="s">
        <v>24</v>
      </c>
      <c r="F14068" t="s">
        <v>47</v>
      </c>
      <c r="G14068">
        <v>1</v>
      </c>
      <c r="H14068">
        <v>0.4</v>
      </c>
      <c r="I14068" t="s">
        <v>112</v>
      </c>
      <c r="J14068" t="s">
        <v>114</v>
      </c>
      <c r="K14068">
        <v>1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 t="s">
        <v>83</v>
      </c>
      <c r="R14068" t="s">
        <v>83</v>
      </c>
      <c r="S14068" t="s">
        <v>83</v>
      </c>
      <c r="T14068" t="str">
        <f>_xlfn.XLOOKUP(A14068,MI_Match_Analysis!$A$2:$A$8,MI_Match_Analysis!$F$2:$F$8,"Not Found")</f>
        <v>Not Found</v>
      </c>
    </row>
    <row r="14069" spans="1:20" hidden="1" x14ac:dyDescent="0.3">
      <c r="A14069">
        <v>61</v>
      </c>
      <c r="B14069" s="1">
        <v>46159</v>
      </c>
      <c r="C14069" t="s">
        <v>162</v>
      </c>
      <c r="D14069" t="s">
        <v>322</v>
      </c>
      <c r="E14069" t="s">
        <v>24</v>
      </c>
      <c r="F14069" t="s">
        <v>47</v>
      </c>
      <c r="G14069">
        <v>1</v>
      </c>
      <c r="H14069">
        <v>0.5</v>
      </c>
      <c r="I14069" t="s">
        <v>291</v>
      </c>
      <c r="J14069" t="s">
        <v>114</v>
      </c>
      <c r="K14069">
        <v>1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 t="s">
        <v>83</v>
      </c>
      <c r="R14069" t="s">
        <v>83</v>
      </c>
      <c r="S14069" t="s">
        <v>83</v>
      </c>
      <c r="T14069" t="str">
        <f>_xlfn.XLOOKUP(A14069,MI_Match_Analysis!$A$2:$A$8,MI_Match_Analysis!$F$2:$F$8,"Not Found")</f>
        <v>Not Found</v>
      </c>
    </row>
    <row r="14070" spans="1:20" hidden="1" x14ac:dyDescent="0.3">
      <c r="A14070">
        <v>61</v>
      </c>
      <c r="B14070" s="1">
        <v>46159</v>
      </c>
      <c r="C14070" t="s">
        <v>162</v>
      </c>
      <c r="D14070" t="s">
        <v>322</v>
      </c>
      <c r="E14070" t="s">
        <v>24</v>
      </c>
      <c r="F14070" t="s">
        <v>47</v>
      </c>
      <c r="G14070">
        <v>1</v>
      </c>
      <c r="H14070">
        <v>0.6</v>
      </c>
      <c r="I14070" t="s">
        <v>112</v>
      </c>
      <c r="J14070" t="s">
        <v>114</v>
      </c>
      <c r="K14070">
        <v>1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 t="s">
        <v>83</v>
      </c>
      <c r="R14070" t="s">
        <v>83</v>
      </c>
      <c r="S14070" t="s">
        <v>83</v>
      </c>
      <c r="T14070" t="str">
        <f>_xlfn.XLOOKUP(A14070,MI_Match_Analysis!$A$2:$A$8,MI_Match_Analysis!$F$2:$F$8,"Not Found")</f>
        <v>Not Found</v>
      </c>
    </row>
    <row r="14071" spans="1:20" hidden="1" x14ac:dyDescent="0.3">
      <c r="A14071">
        <v>61</v>
      </c>
      <c r="B14071" s="1">
        <v>46159</v>
      </c>
      <c r="C14071" t="s">
        <v>162</v>
      </c>
      <c r="D14071" t="s">
        <v>322</v>
      </c>
      <c r="E14071" t="s">
        <v>24</v>
      </c>
      <c r="F14071" t="s">
        <v>47</v>
      </c>
      <c r="G14071">
        <v>1</v>
      </c>
      <c r="H14071">
        <v>1.1000000000000001</v>
      </c>
      <c r="I14071" t="s">
        <v>112</v>
      </c>
      <c r="J14071" t="s">
        <v>329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 t="s">
        <v>83</v>
      </c>
      <c r="R14071" t="s">
        <v>83</v>
      </c>
      <c r="S14071" t="s">
        <v>83</v>
      </c>
      <c r="T14071" t="str">
        <f>_xlfn.XLOOKUP(A14071,MI_Match_Analysis!$A$2:$A$8,MI_Match_Analysis!$F$2:$F$8,"Not Found")</f>
        <v>Not Found</v>
      </c>
    </row>
    <row r="14072" spans="1:20" hidden="1" x14ac:dyDescent="0.3">
      <c r="A14072">
        <v>61</v>
      </c>
      <c r="B14072" s="1">
        <v>46159</v>
      </c>
      <c r="C14072" t="s">
        <v>162</v>
      </c>
      <c r="D14072" t="s">
        <v>322</v>
      </c>
      <c r="E14072" t="s">
        <v>24</v>
      </c>
      <c r="F14072" t="s">
        <v>47</v>
      </c>
      <c r="G14072">
        <v>1</v>
      </c>
      <c r="H14072">
        <v>1.2</v>
      </c>
      <c r="I14072" t="s">
        <v>112</v>
      </c>
      <c r="J14072" t="s">
        <v>329</v>
      </c>
      <c r="K14072">
        <v>6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 t="s">
        <v>83</v>
      </c>
      <c r="R14072" t="s">
        <v>83</v>
      </c>
      <c r="S14072" t="s">
        <v>83</v>
      </c>
      <c r="T14072" t="str">
        <f>_xlfn.XLOOKUP(A14072,MI_Match_Analysis!$A$2:$A$8,MI_Match_Analysis!$F$2:$F$8,"Not Found")</f>
        <v>Not Found</v>
      </c>
    </row>
    <row r="14073" spans="1:20" hidden="1" x14ac:dyDescent="0.3">
      <c r="A14073">
        <v>61</v>
      </c>
      <c r="B14073" s="1">
        <v>46159</v>
      </c>
      <c r="C14073" t="s">
        <v>162</v>
      </c>
      <c r="D14073" t="s">
        <v>322</v>
      </c>
      <c r="E14073" t="s">
        <v>24</v>
      </c>
      <c r="F14073" t="s">
        <v>47</v>
      </c>
      <c r="G14073">
        <v>1</v>
      </c>
      <c r="H14073">
        <v>1.3</v>
      </c>
      <c r="I14073" t="s">
        <v>112</v>
      </c>
      <c r="J14073" t="s">
        <v>329</v>
      </c>
      <c r="K14073">
        <v>0</v>
      </c>
      <c r="L14073">
        <v>1</v>
      </c>
      <c r="M14073">
        <v>1</v>
      </c>
      <c r="N14073">
        <v>0</v>
      </c>
      <c r="O14073">
        <v>0</v>
      </c>
      <c r="P14073">
        <v>0</v>
      </c>
      <c r="Q14073" t="s">
        <v>83</v>
      </c>
      <c r="R14073" t="s">
        <v>83</v>
      </c>
      <c r="S14073" t="s">
        <v>83</v>
      </c>
      <c r="T14073" t="str">
        <f>_xlfn.XLOOKUP(A14073,MI_Match_Analysis!$A$2:$A$8,MI_Match_Analysis!$F$2:$F$8,"Not Found")</f>
        <v>Not Found</v>
      </c>
    </row>
    <row r="14074" spans="1:20" hidden="1" x14ac:dyDescent="0.3">
      <c r="A14074">
        <v>61</v>
      </c>
      <c r="B14074" s="1">
        <v>46159</v>
      </c>
      <c r="C14074" t="s">
        <v>162</v>
      </c>
      <c r="D14074" t="s">
        <v>322</v>
      </c>
      <c r="E14074" t="s">
        <v>24</v>
      </c>
      <c r="F14074" t="s">
        <v>47</v>
      </c>
      <c r="G14074">
        <v>1</v>
      </c>
      <c r="H14074">
        <v>1.3</v>
      </c>
      <c r="I14074" t="s">
        <v>112</v>
      </c>
      <c r="J14074" t="s">
        <v>329</v>
      </c>
      <c r="K14074">
        <v>1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 t="s">
        <v>83</v>
      </c>
      <c r="R14074" t="s">
        <v>83</v>
      </c>
      <c r="S14074" t="s">
        <v>83</v>
      </c>
      <c r="T14074" t="str">
        <f>_xlfn.XLOOKUP(A14074,MI_Match_Analysis!$A$2:$A$8,MI_Match_Analysis!$F$2:$F$8,"Not Found")</f>
        <v>Not Found</v>
      </c>
    </row>
    <row r="14075" spans="1:20" hidden="1" x14ac:dyDescent="0.3">
      <c r="A14075">
        <v>61</v>
      </c>
      <c r="B14075" s="1">
        <v>46159</v>
      </c>
      <c r="C14075" t="s">
        <v>162</v>
      </c>
      <c r="D14075" t="s">
        <v>322</v>
      </c>
      <c r="E14075" t="s">
        <v>24</v>
      </c>
      <c r="F14075" t="s">
        <v>47</v>
      </c>
      <c r="G14075">
        <v>1</v>
      </c>
      <c r="H14075">
        <v>1.4</v>
      </c>
      <c r="I14075" t="s">
        <v>291</v>
      </c>
      <c r="J14075" t="s">
        <v>329</v>
      </c>
      <c r="K14075">
        <v>4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 t="s">
        <v>83</v>
      </c>
      <c r="R14075" t="s">
        <v>83</v>
      </c>
      <c r="S14075" t="s">
        <v>83</v>
      </c>
      <c r="T14075" t="str">
        <f>_xlfn.XLOOKUP(A14075,MI_Match_Analysis!$A$2:$A$8,MI_Match_Analysis!$F$2:$F$8,"Not Found")</f>
        <v>Not Found</v>
      </c>
    </row>
    <row r="14076" spans="1:20" hidden="1" x14ac:dyDescent="0.3">
      <c r="A14076">
        <v>61</v>
      </c>
      <c r="B14076" s="1">
        <v>46159</v>
      </c>
      <c r="C14076" t="s">
        <v>162</v>
      </c>
      <c r="D14076" t="s">
        <v>322</v>
      </c>
      <c r="E14076" t="s">
        <v>24</v>
      </c>
      <c r="F14076" t="s">
        <v>47</v>
      </c>
      <c r="G14076">
        <v>1</v>
      </c>
      <c r="H14076">
        <v>1.5</v>
      </c>
      <c r="I14076" t="s">
        <v>291</v>
      </c>
      <c r="J14076" t="s">
        <v>329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 t="s">
        <v>83</v>
      </c>
      <c r="R14076" t="s">
        <v>83</v>
      </c>
      <c r="S14076" t="s">
        <v>83</v>
      </c>
      <c r="T14076" t="str">
        <f>_xlfn.XLOOKUP(A14076,MI_Match_Analysis!$A$2:$A$8,MI_Match_Analysis!$F$2:$F$8,"Not Found")</f>
        <v>Not Found</v>
      </c>
    </row>
    <row r="14077" spans="1:20" hidden="1" x14ac:dyDescent="0.3">
      <c r="A14077">
        <v>61</v>
      </c>
      <c r="B14077" s="1">
        <v>46159</v>
      </c>
      <c r="C14077" t="s">
        <v>162</v>
      </c>
      <c r="D14077" t="s">
        <v>322</v>
      </c>
      <c r="E14077" t="s">
        <v>24</v>
      </c>
      <c r="F14077" t="s">
        <v>47</v>
      </c>
      <c r="G14077">
        <v>1</v>
      </c>
      <c r="H14077">
        <v>1.6</v>
      </c>
      <c r="I14077" t="s">
        <v>291</v>
      </c>
      <c r="J14077" t="s">
        <v>329</v>
      </c>
      <c r="K14077">
        <v>1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 t="s">
        <v>83</v>
      </c>
      <c r="R14077" t="s">
        <v>83</v>
      </c>
      <c r="S14077" t="s">
        <v>83</v>
      </c>
      <c r="T14077" t="str">
        <f>_xlfn.XLOOKUP(A14077,MI_Match_Analysis!$A$2:$A$8,MI_Match_Analysis!$F$2:$F$8,"Not Found")</f>
        <v>Not Found</v>
      </c>
    </row>
    <row r="14078" spans="1:20" hidden="1" x14ac:dyDescent="0.3">
      <c r="A14078">
        <v>61</v>
      </c>
      <c r="B14078" s="1">
        <v>46159</v>
      </c>
      <c r="C14078" t="s">
        <v>162</v>
      </c>
      <c r="D14078" t="s">
        <v>322</v>
      </c>
      <c r="E14078" t="s">
        <v>24</v>
      </c>
      <c r="F14078" t="s">
        <v>47</v>
      </c>
      <c r="G14078">
        <v>1</v>
      </c>
      <c r="H14078">
        <v>2.1</v>
      </c>
      <c r="I14078" t="s">
        <v>291</v>
      </c>
      <c r="J14078" t="s">
        <v>304</v>
      </c>
      <c r="K14078">
        <v>4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 t="s">
        <v>83</v>
      </c>
      <c r="R14078" t="s">
        <v>83</v>
      </c>
      <c r="S14078" t="s">
        <v>83</v>
      </c>
      <c r="T14078" t="str">
        <f>_xlfn.XLOOKUP(A14078,MI_Match_Analysis!$A$2:$A$8,MI_Match_Analysis!$F$2:$F$8,"Not Found")</f>
        <v>Not Found</v>
      </c>
    </row>
    <row r="14079" spans="1:20" hidden="1" x14ac:dyDescent="0.3">
      <c r="A14079">
        <v>61</v>
      </c>
      <c r="B14079" s="1">
        <v>46159</v>
      </c>
      <c r="C14079" t="s">
        <v>162</v>
      </c>
      <c r="D14079" t="s">
        <v>322</v>
      </c>
      <c r="E14079" t="s">
        <v>24</v>
      </c>
      <c r="F14079" t="s">
        <v>47</v>
      </c>
      <c r="G14079">
        <v>1</v>
      </c>
      <c r="H14079">
        <v>2.2000000000000002</v>
      </c>
      <c r="I14079" t="s">
        <v>291</v>
      </c>
      <c r="J14079" t="s">
        <v>304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 t="s">
        <v>167</v>
      </c>
      <c r="R14079" t="s">
        <v>291</v>
      </c>
      <c r="S14079" t="s">
        <v>83</v>
      </c>
      <c r="T14079" t="str">
        <f>_xlfn.XLOOKUP(A14079,MI_Match_Analysis!$A$2:$A$8,MI_Match_Analysis!$F$2:$F$8,"Not Found")</f>
        <v>Not Found</v>
      </c>
    </row>
    <row r="14080" spans="1:20" hidden="1" x14ac:dyDescent="0.3">
      <c r="A14080">
        <v>61</v>
      </c>
      <c r="B14080" s="1">
        <v>46159</v>
      </c>
      <c r="C14080" t="s">
        <v>162</v>
      </c>
      <c r="D14080" t="s">
        <v>322</v>
      </c>
      <c r="E14080" t="s">
        <v>24</v>
      </c>
      <c r="F14080" t="s">
        <v>47</v>
      </c>
      <c r="G14080">
        <v>1</v>
      </c>
      <c r="H14080">
        <v>2.2999999999999998</v>
      </c>
      <c r="I14080" t="s">
        <v>144</v>
      </c>
      <c r="J14080" t="s">
        <v>304</v>
      </c>
      <c r="K14080">
        <v>6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 t="s">
        <v>83</v>
      </c>
      <c r="R14080" t="s">
        <v>83</v>
      </c>
      <c r="S14080" t="s">
        <v>83</v>
      </c>
      <c r="T14080" t="str">
        <f>_xlfn.XLOOKUP(A14080,MI_Match_Analysis!$A$2:$A$8,MI_Match_Analysis!$F$2:$F$8,"Not Found")</f>
        <v>Not Found</v>
      </c>
    </row>
    <row r="14081" spans="1:20" hidden="1" x14ac:dyDescent="0.3">
      <c r="A14081">
        <v>61</v>
      </c>
      <c r="B14081" s="1">
        <v>46159</v>
      </c>
      <c r="C14081" t="s">
        <v>162</v>
      </c>
      <c r="D14081" t="s">
        <v>322</v>
      </c>
      <c r="E14081" t="s">
        <v>24</v>
      </c>
      <c r="F14081" t="s">
        <v>47</v>
      </c>
      <c r="G14081">
        <v>1</v>
      </c>
      <c r="H14081">
        <v>2.4</v>
      </c>
      <c r="I14081" t="s">
        <v>144</v>
      </c>
      <c r="J14081" t="s">
        <v>304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 t="s">
        <v>83</v>
      </c>
      <c r="R14081" t="s">
        <v>83</v>
      </c>
      <c r="S14081" t="s">
        <v>83</v>
      </c>
      <c r="T14081" t="str">
        <f>_xlfn.XLOOKUP(A14081,MI_Match_Analysis!$A$2:$A$8,MI_Match_Analysis!$F$2:$F$8,"Not Found")</f>
        <v>Not Found</v>
      </c>
    </row>
    <row r="14082" spans="1:20" hidden="1" x14ac:dyDescent="0.3">
      <c r="A14082">
        <v>61</v>
      </c>
      <c r="B14082" s="1">
        <v>46159</v>
      </c>
      <c r="C14082" t="s">
        <v>162</v>
      </c>
      <c r="D14082" t="s">
        <v>322</v>
      </c>
      <c r="E14082" t="s">
        <v>24</v>
      </c>
      <c r="F14082" t="s">
        <v>47</v>
      </c>
      <c r="G14082">
        <v>1</v>
      </c>
      <c r="H14082">
        <v>2.5</v>
      </c>
      <c r="I14082" t="s">
        <v>144</v>
      </c>
      <c r="J14082" t="s">
        <v>304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 t="s">
        <v>83</v>
      </c>
      <c r="R14082" t="s">
        <v>83</v>
      </c>
      <c r="S14082" t="s">
        <v>83</v>
      </c>
      <c r="T14082" t="str">
        <f>_xlfn.XLOOKUP(A14082,MI_Match_Analysis!$A$2:$A$8,MI_Match_Analysis!$F$2:$F$8,"Not Found")</f>
        <v>Not Found</v>
      </c>
    </row>
    <row r="14083" spans="1:20" hidden="1" x14ac:dyDescent="0.3">
      <c r="A14083">
        <v>61</v>
      </c>
      <c r="B14083" s="1">
        <v>46159</v>
      </c>
      <c r="C14083" t="s">
        <v>162</v>
      </c>
      <c r="D14083" t="s">
        <v>322</v>
      </c>
      <c r="E14083" t="s">
        <v>24</v>
      </c>
      <c r="F14083" t="s">
        <v>47</v>
      </c>
      <c r="G14083">
        <v>1</v>
      </c>
      <c r="H14083">
        <v>2.6</v>
      </c>
      <c r="I14083" t="s">
        <v>144</v>
      </c>
      <c r="J14083" t="s">
        <v>304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 t="s">
        <v>83</v>
      </c>
      <c r="R14083" t="s">
        <v>83</v>
      </c>
      <c r="S14083" t="s">
        <v>83</v>
      </c>
      <c r="T14083" t="str">
        <f>_xlfn.XLOOKUP(A14083,MI_Match_Analysis!$A$2:$A$8,MI_Match_Analysis!$F$2:$F$8,"Not Found")</f>
        <v>Not Found</v>
      </c>
    </row>
    <row r="14084" spans="1:20" hidden="1" x14ac:dyDescent="0.3">
      <c r="A14084">
        <v>61</v>
      </c>
      <c r="B14084" s="1">
        <v>46159</v>
      </c>
      <c r="C14084" t="s">
        <v>162</v>
      </c>
      <c r="D14084" t="s">
        <v>322</v>
      </c>
      <c r="E14084" t="s">
        <v>24</v>
      </c>
      <c r="F14084" t="s">
        <v>47</v>
      </c>
      <c r="G14084">
        <v>1</v>
      </c>
      <c r="H14084">
        <v>3.1</v>
      </c>
      <c r="I14084" t="s">
        <v>112</v>
      </c>
      <c r="J14084" t="s">
        <v>303</v>
      </c>
      <c r="K14084">
        <v>6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 t="s">
        <v>83</v>
      </c>
      <c r="R14084" t="s">
        <v>83</v>
      </c>
      <c r="S14084" t="s">
        <v>83</v>
      </c>
      <c r="T14084" t="str">
        <f>_xlfn.XLOOKUP(A14084,MI_Match_Analysis!$A$2:$A$8,MI_Match_Analysis!$F$2:$F$8,"Not Found")</f>
        <v>Not Found</v>
      </c>
    </row>
    <row r="14085" spans="1:20" hidden="1" x14ac:dyDescent="0.3">
      <c r="A14085">
        <v>61</v>
      </c>
      <c r="B14085" s="1">
        <v>46159</v>
      </c>
      <c r="C14085" t="s">
        <v>162</v>
      </c>
      <c r="D14085" t="s">
        <v>322</v>
      </c>
      <c r="E14085" t="s">
        <v>24</v>
      </c>
      <c r="F14085" t="s">
        <v>47</v>
      </c>
      <c r="G14085">
        <v>1</v>
      </c>
      <c r="H14085">
        <v>3.2</v>
      </c>
      <c r="I14085" t="s">
        <v>112</v>
      </c>
      <c r="J14085" t="s">
        <v>303</v>
      </c>
      <c r="K14085">
        <v>1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 t="s">
        <v>83</v>
      </c>
      <c r="R14085" t="s">
        <v>83</v>
      </c>
      <c r="S14085" t="s">
        <v>83</v>
      </c>
      <c r="T14085" t="str">
        <f>_xlfn.XLOOKUP(A14085,MI_Match_Analysis!$A$2:$A$8,MI_Match_Analysis!$F$2:$F$8,"Not Found")</f>
        <v>Not Found</v>
      </c>
    </row>
    <row r="14086" spans="1:20" hidden="1" x14ac:dyDescent="0.3">
      <c r="A14086">
        <v>61</v>
      </c>
      <c r="B14086" s="1">
        <v>46159</v>
      </c>
      <c r="C14086" t="s">
        <v>162</v>
      </c>
      <c r="D14086" t="s">
        <v>322</v>
      </c>
      <c r="E14086" t="s">
        <v>24</v>
      </c>
      <c r="F14086" t="s">
        <v>47</v>
      </c>
      <c r="G14086">
        <v>1</v>
      </c>
      <c r="H14086">
        <v>3.3</v>
      </c>
      <c r="I14086" t="s">
        <v>144</v>
      </c>
      <c r="J14086" t="s">
        <v>303</v>
      </c>
      <c r="K14086">
        <v>0</v>
      </c>
      <c r="L14086">
        <v>1</v>
      </c>
      <c r="M14086">
        <v>1</v>
      </c>
      <c r="N14086">
        <v>0</v>
      </c>
      <c r="O14086">
        <v>0</v>
      </c>
      <c r="P14086">
        <v>0</v>
      </c>
      <c r="Q14086" t="s">
        <v>83</v>
      </c>
      <c r="R14086" t="s">
        <v>83</v>
      </c>
      <c r="S14086" t="s">
        <v>83</v>
      </c>
      <c r="T14086" t="str">
        <f>_xlfn.XLOOKUP(A14086,MI_Match_Analysis!$A$2:$A$8,MI_Match_Analysis!$F$2:$F$8,"Not Found")</f>
        <v>Not Found</v>
      </c>
    </row>
    <row r="14087" spans="1:20" hidden="1" x14ac:dyDescent="0.3">
      <c r="A14087">
        <v>61</v>
      </c>
      <c r="B14087" s="1">
        <v>46159</v>
      </c>
      <c r="C14087" t="s">
        <v>162</v>
      </c>
      <c r="D14087" t="s">
        <v>322</v>
      </c>
      <c r="E14087" t="s">
        <v>24</v>
      </c>
      <c r="F14087" t="s">
        <v>47</v>
      </c>
      <c r="G14087">
        <v>1</v>
      </c>
      <c r="H14087">
        <v>3.3</v>
      </c>
      <c r="I14087" t="s">
        <v>144</v>
      </c>
      <c r="J14087" t="s">
        <v>303</v>
      </c>
      <c r="K14087">
        <v>4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 t="s">
        <v>83</v>
      </c>
      <c r="R14087" t="s">
        <v>83</v>
      </c>
      <c r="S14087" t="s">
        <v>83</v>
      </c>
      <c r="T14087" t="str">
        <f>_xlfn.XLOOKUP(A14087,MI_Match_Analysis!$A$2:$A$8,MI_Match_Analysis!$F$2:$F$8,"Not Found")</f>
        <v>Not Found</v>
      </c>
    </row>
    <row r="14088" spans="1:20" hidden="1" x14ac:dyDescent="0.3">
      <c r="A14088">
        <v>61</v>
      </c>
      <c r="B14088" s="1">
        <v>46159</v>
      </c>
      <c r="C14088" t="s">
        <v>162</v>
      </c>
      <c r="D14088" t="s">
        <v>322</v>
      </c>
      <c r="E14088" t="s">
        <v>24</v>
      </c>
      <c r="F14088" t="s">
        <v>47</v>
      </c>
      <c r="G14088">
        <v>1</v>
      </c>
      <c r="H14088">
        <v>3.4</v>
      </c>
      <c r="I14088" t="s">
        <v>144</v>
      </c>
      <c r="J14088" t="s">
        <v>303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 t="s">
        <v>83</v>
      </c>
      <c r="R14088" t="s">
        <v>83</v>
      </c>
      <c r="S14088" t="s">
        <v>83</v>
      </c>
      <c r="T14088" t="str">
        <f>_xlfn.XLOOKUP(A14088,MI_Match_Analysis!$A$2:$A$8,MI_Match_Analysis!$F$2:$F$8,"Not Found")</f>
        <v>Not Found</v>
      </c>
    </row>
    <row r="14089" spans="1:20" hidden="1" x14ac:dyDescent="0.3">
      <c r="A14089">
        <v>61</v>
      </c>
      <c r="B14089" s="1">
        <v>46159</v>
      </c>
      <c r="C14089" t="s">
        <v>162</v>
      </c>
      <c r="D14089" t="s">
        <v>322</v>
      </c>
      <c r="E14089" t="s">
        <v>24</v>
      </c>
      <c r="F14089" t="s">
        <v>47</v>
      </c>
      <c r="G14089">
        <v>1</v>
      </c>
      <c r="H14089">
        <v>3.5</v>
      </c>
      <c r="I14089" t="s">
        <v>144</v>
      </c>
      <c r="J14089" t="s">
        <v>303</v>
      </c>
      <c r="K14089">
        <v>1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 t="s">
        <v>83</v>
      </c>
      <c r="R14089" t="s">
        <v>83</v>
      </c>
      <c r="S14089" t="s">
        <v>83</v>
      </c>
      <c r="T14089" t="str">
        <f>_xlfn.XLOOKUP(A14089,MI_Match_Analysis!$A$2:$A$8,MI_Match_Analysis!$F$2:$F$8,"Not Found")</f>
        <v>Not Found</v>
      </c>
    </row>
    <row r="14090" spans="1:20" hidden="1" x14ac:dyDescent="0.3">
      <c r="A14090">
        <v>61</v>
      </c>
      <c r="B14090" s="1">
        <v>46159</v>
      </c>
      <c r="C14090" t="s">
        <v>162</v>
      </c>
      <c r="D14090" t="s">
        <v>322</v>
      </c>
      <c r="E14090" t="s">
        <v>24</v>
      </c>
      <c r="F14090" t="s">
        <v>47</v>
      </c>
      <c r="G14090">
        <v>1</v>
      </c>
      <c r="H14090">
        <v>3.6</v>
      </c>
      <c r="I14090" t="s">
        <v>112</v>
      </c>
      <c r="J14090" t="s">
        <v>303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 t="s">
        <v>83</v>
      </c>
      <c r="R14090" t="s">
        <v>83</v>
      </c>
      <c r="S14090" t="s">
        <v>83</v>
      </c>
      <c r="T14090" t="str">
        <f>_xlfn.XLOOKUP(A14090,MI_Match_Analysis!$A$2:$A$8,MI_Match_Analysis!$F$2:$F$8,"Not Found")</f>
        <v>Not Found</v>
      </c>
    </row>
    <row r="14091" spans="1:20" hidden="1" x14ac:dyDescent="0.3">
      <c r="A14091">
        <v>61</v>
      </c>
      <c r="B14091" s="1">
        <v>46159</v>
      </c>
      <c r="C14091" t="s">
        <v>162</v>
      </c>
      <c r="D14091" t="s">
        <v>322</v>
      </c>
      <c r="E14091" t="s">
        <v>24</v>
      </c>
      <c r="F14091" t="s">
        <v>47</v>
      </c>
      <c r="G14091">
        <v>1</v>
      </c>
      <c r="H14091">
        <v>4.0999999999999996</v>
      </c>
      <c r="I14091" t="s">
        <v>144</v>
      </c>
      <c r="J14091" t="s">
        <v>304</v>
      </c>
      <c r="K14091">
        <v>4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 t="s">
        <v>83</v>
      </c>
      <c r="R14091" t="s">
        <v>83</v>
      </c>
      <c r="S14091" t="s">
        <v>83</v>
      </c>
      <c r="T14091" t="str">
        <f>_xlfn.XLOOKUP(A14091,MI_Match_Analysis!$A$2:$A$8,MI_Match_Analysis!$F$2:$F$8,"Not Found")</f>
        <v>Not Found</v>
      </c>
    </row>
    <row r="14092" spans="1:20" hidden="1" x14ac:dyDescent="0.3">
      <c r="A14092">
        <v>61</v>
      </c>
      <c r="B14092" s="1">
        <v>46159</v>
      </c>
      <c r="C14092" t="s">
        <v>162</v>
      </c>
      <c r="D14092" t="s">
        <v>322</v>
      </c>
      <c r="E14092" t="s">
        <v>24</v>
      </c>
      <c r="F14092" t="s">
        <v>47</v>
      </c>
      <c r="G14092">
        <v>1</v>
      </c>
      <c r="H14092">
        <v>4.2</v>
      </c>
      <c r="I14092" t="s">
        <v>144</v>
      </c>
      <c r="J14092" t="s">
        <v>304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 t="s">
        <v>83</v>
      </c>
      <c r="R14092" t="s">
        <v>83</v>
      </c>
      <c r="S14092" t="s">
        <v>83</v>
      </c>
      <c r="T14092" t="str">
        <f>_xlfn.XLOOKUP(A14092,MI_Match_Analysis!$A$2:$A$8,MI_Match_Analysis!$F$2:$F$8,"Not Found")</f>
        <v>Not Found</v>
      </c>
    </row>
    <row r="14093" spans="1:20" hidden="1" x14ac:dyDescent="0.3">
      <c r="A14093">
        <v>61</v>
      </c>
      <c r="B14093" s="1">
        <v>46159</v>
      </c>
      <c r="C14093" t="s">
        <v>162</v>
      </c>
      <c r="D14093" t="s">
        <v>322</v>
      </c>
      <c r="E14093" t="s">
        <v>24</v>
      </c>
      <c r="F14093" t="s">
        <v>47</v>
      </c>
      <c r="G14093">
        <v>1</v>
      </c>
      <c r="H14093">
        <v>4.2</v>
      </c>
      <c r="I14093" t="s">
        <v>144</v>
      </c>
      <c r="J14093" t="s">
        <v>304</v>
      </c>
      <c r="K14093">
        <v>0</v>
      </c>
      <c r="L14093">
        <v>1</v>
      </c>
      <c r="M14093">
        <v>1</v>
      </c>
      <c r="N14093">
        <v>0</v>
      </c>
      <c r="O14093">
        <v>0</v>
      </c>
      <c r="P14093">
        <v>0</v>
      </c>
      <c r="Q14093" t="s">
        <v>83</v>
      </c>
      <c r="R14093" t="s">
        <v>83</v>
      </c>
      <c r="S14093" t="s">
        <v>83</v>
      </c>
      <c r="T14093" t="str">
        <f>_xlfn.XLOOKUP(A14093,MI_Match_Analysis!$A$2:$A$8,MI_Match_Analysis!$F$2:$F$8,"Not Found")</f>
        <v>Not Found</v>
      </c>
    </row>
    <row r="14094" spans="1:20" hidden="1" x14ac:dyDescent="0.3">
      <c r="A14094">
        <v>61</v>
      </c>
      <c r="B14094" s="1">
        <v>46159</v>
      </c>
      <c r="C14094" t="s">
        <v>162</v>
      </c>
      <c r="D14094" t="s">
        <v>322</v>
      </c>
      <c r="E14094" t="s">
        <v>24</v>
      </c>
      <c r="F14094" t="s">
        <v>47</v>
      </c>
      <c r="G14094">
        <v>1</v>
      </c>
      <c r="H14094">
        <v>4.3</v>
      </c>
      <c r="I14094" t="s">
        <v>144</v>
      </c>
      <c r="J14094" t="s">
        <v>304</v>
      </c>
      <c r="K14094">
        <v>1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 t="s">
        <v>83</v>
      </c>
      <c r="R14094" t="s">
        <v>83</v>
      </c>
      <c r="S14094" t="s">
        <v>83</v>
      </c>
      <c r="T14094" t="str">
        <f>_xlfn.XLOOKUP(A14094,MI_Match_Analysis!$A$2:$A$8,MI_Match_Analysis!$F$2:$F$8,"Not Found")</f>
        <v>Not Found</v>
      </c>
    </row>
    <row r="14095" spans="1:20" hidden="1" x14ac:dyDescent="0.3">
      <c r="A14095">
        <v>61</v>
      </c>
      <c r="B14095" s="1">
        <v>46159</v>
      </c>
      <c r="C14095" t="s">
        <v>162</v>
      </c>
      <c r="D14095" t="s">
        <v>322</v>
      </c>
      <c r="E14095" t="s">
        <v>24</v>
      </c>
      <c r="F14095" t="s">
        <v>47</v>
      </c>
      <c r="G14095">
        <v>1</v>
      </c>
      <c r="H14095">
        <v>4.4000000000000004</v>
      </c>
      <c r="I14095" t="s">
        <v>112</v>
      </c>
      <c r="J14095" t="s">
        <v>304</v>
      </c>
      <c r="K14095">
        <v>1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 t="s">
        <v>83</v>
      </c>
      <c r="R14095" t="s">
        <v>83</v>
      </c>
      <c r="S14095" t="s">
        <v>83</v>
      </c>
      <c r="T14095" t="str">
        <f>_xlfn.XLOOKUP(A14095,MI_Match_Analysis!$A$2:$A$8,MI_Match_Analysis!$F$2:$F$8,"Not Found")</f>
        <v>Not Found</v>
      </c>
    </row>
    <row r="14096" spans="1:20" hidden="1" x14ac:dyDescent="0.3">
      <c r="A14096">
        <v>61</v>
      </c>
      <c r="B14096" s="1">
        <v>46159</v>
      </c>
      <c r="C14096" t="s">
        <v>162</v>
      </c>
      <c r="D14096" t="s">
        <v>322</v>
      </c>
      <c r="E14096" t="s">
        <v>24</v>
      </c>
      <c r="F14096" t="s">
        <v>47</v>
      </c>
      <c r="G14096">
        <v>1</v>
      </c>
      <c r="H14096">
        <v>4.5</v>
      </c>
      <c r="I14096" t="s">
        <v>144</v>
      </c>
      <c r="J14096" t="s">
        <v>304</v>
      </c>
      <c r="K14096">
        <v>1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 t="s">
        <v>83</v>
      </c>
      <c r="R14096" t="s">
        <v>83</v>
      </c>
      <c r="S14096" t="s">
        <v>83</v>
      </c>
      <c r="T14096" t="str">
        <f>_xlfn.XLOOKUP(A14096,MI_Match_Analysis!$A$2:$A$8,MI_Match_Analysis!$F$2:$F$8,"Not Found")</f>
        <v>Not Found</v>
      </c>
    </row>
    <row r="14097" spans="1:20" hidden="1" x14ac:dyDescent="0.3">
      <c r="A14097">
        <v>61</v>
      </c>
      <c r="B14097" s="1">
        <v>46159</v>
      </c>
      <c r="C14097" t="s">
        <v>162</v>
      </c>
      <c r="D14097" t="s">
        <v>322</v>
      </c>
      <c r="E14097" t="s">
        <v>24</v>
      </c>
      <c r="F14097" t="s">
        <v>47</v>
      </c>
      <c r="G14097">
        <v>1</v>
      </c>
      <c r="H14097">
        <v>4.5999999999999996</v>
      </c>
      <c r="I14097" t="s">
        <v>112</v>
      </c>
      <c r="J14097" t="s">
        <v>304</v>
      </c>
      <c r="K14097">
        <v>1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 t="s">
        <v>83</v>
      </c>
      <c r="R14097" t="s">
        <v>83</v>
      </c>
      <c r="S14097" t="s">
        <v>83</v>
      </c>
      <c r="T14097" t="str">
        <f>_xlfn.XLOOKUP(A14097,MI_Match_Analysis!$A$2:$A$8,MI_Match_Analysis!$F$2:$F$8,"Not Found")</f>
        <v>Not Found</v>
      </c>
    </row>
    <row r="14098" spans="1:20" hidden="1" x14ac:dyDescent="0.3">
      <c r="A14098">
        <v>61</v>
      </c>
      <c r="B14098" s="1">
        <v>46159</v>
      </c>
      <c r="C14098" t="s">
        <v>162</v>
      </c>
      <c r="D14098" t="s">
        <v>322</v>
      </c>
      <c r="E14098" t="s">
        <v>24</v>
      </c>
      <c r="F14098" t="s">
        <v>47</v>
      </c>
      <c r="G14098">
        <v>1</v>
      </c>
      <c r="H14098">
        <v>5.0999999999999996</v>
      </c>
      <c r="I14098" t="s">
        <v>112</v>
      </c>
      <c r="J14098" t="s">
        <v>114</v>
      </c>
      <c r="K14098">
        <v>4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 t="s">
        <v>83</v>
      </c>
      <c r="R14098" t="s">
        <v>83</v>
      </c>
      <c r="S14098" t="s">
        <v>83</v>
      </c>
      <c r="T14098" t="str">
        <f>_xlfn.XLOOKUP(A14098,MI_Match_Analysis!$A$2:$A$8,MI_Match_Analysis!$F$2:$F$8,"Not Found")</f>
        <v>Not Found</v>
      </c>
    </row>
    <row r="14099" spans="1:20" hidden="1" x14ac:dyDescent="0.3">
      <c r="A14099">
        <v>61</v>
      </c>
      <c r="B14099" s="1">
        <v>46159</v>
      </c>
      <c r="C14099" t="s">
        <v>162</v>
      </c>
      <c r="D14099" t="s">
        <v>322</v>
      </c>
      <c r="E14099" t="s">
        <v>24</v>
      </c>
      <c r="F14099" t="s">
        <v>47</v>
      </c>
      <c r="G14099">
        <v>1</v>
      </c>
      <c r="H14099">
        <v>5.2</v>
      </c>
      <c r="I14099" t="s">
        <v>112</v>
      </c>
      <c r="J14099" t="s">
        <v>114</v>
      </c>
      <c r="K14099">
        <v>1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 t="s">
        <v>83</v>
      </c>
      <c r="R14099" t="s">
        <v>83</v>
      </c>
      <c r="S14099" t="s">
        <v>83</v>
      </c>
      <c r="T14099" t="str">
        <f>_xlfn.XLOOKUP(A14099,MI_Match_Analysis!$A$2:$A$8,MI_Match_Analysis!$F$2:$F$8,"Not Found")</f>
        <v>Not Found</v>
      </c>
    </row>
    <row r="14100" spans="1:20" hidden="1" x14ac:dyDescent="0.3">
      <c r="A14100">
        <v>61</v>
      </c>
      <c r="B14100" s="1">
        <v>46159</v>
      </c>
      <c r="C14100" t="s">
        <v>162</v>
      </c>
      <c r="D14100" t="s">
        <v>322</v>
      </c>
      <c r="E14100" t="s">
        <v>24</v>
      </c>
      <c r="F14100" t="s">
        <v>47</v>
      </c>
      <c r="G14100">
        <v>1</v>
      </c>
      <c r="H14100">
        <v>5.3</v>
      </c>
      <c r="I14100" t="s">
        <v>144</v>
      </c>
      <c r="J14100" t="s">
        <v>114</v>
      </c>
      <c r="K14100">
        <v>1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 t="s">
        <v>83</v>
      </c>
      <c r="R14100" t="s">
        <v>83</v>
      </c>
      <c r="S14100" t="s">
        <v>83</v>
      </c>
      <c r="T14100" t="str">
        <f>_xlfn.XLOOKUP(A14100,MI_Match_Analysis!$A$2:$A$8,MI_Match_Analysis!$F$2:$F$8,"Not Found")</f>
        <v>Not Found</v>
      </c>
    </row>
    <row r="14101" spans="1:20" hidden="1" x14ac:dyDescent="0.3">
      <c r="A14101">
        <v>61</v>
      </c>
      <c r="B14101" s="1">
        <v>46159</v>
      </c>
      <c r="C14101" t="s">
        <v>162</v>
      </c>
      <c r="D14101" t="s">
        <v>322</v>
      </c>
      <c r="E14101" t="s">
        <v>24</v>
      </c>
      <c r="F14101" t="s">
        <v>47</v>
      </c>
      <c r="G14101">
        <v>1</v>
      </c>
      <c r="H14101">
        <v>5.4</v>
      </c>
      <c r="I14101" t="s">
        <v>112</v>
      </c>
      <c r="J14101" t="s">
        <v>114</v>
      </c>
      <c r="K14101">
        <v>1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 t="s">
        <v>83</v>
      </c>
      <c r="R14101" t="s">
        <v>83</v>
      </c>
      <c r="S14101" t="s">
        <v>83</v>
      </c>
      <c r="T14101" t="str">
        <f>_xlfn.XLOOKUP(A14101,MI_Match_Analysis!$A$2:$A$8,MI_Match_Analysis!$F$2:$F$8,"Not Found")</f>
        <v>Not Found</v>
      </c>
    </row>
    <row r="14102" spans="1:20" hidden="1" x14ac:dyDescent="0.3">
      <c r="A14102">
        <v>61</v>
      </c>
      <c r="B14102" s="1">
        <v>46159</v>
      </c>
      <c r="C14102" t="s">
        <v>162</v>
      </c>
      <c r="D14102" t="s">
        <v>322</v>
      </c>
      <c r="E14102" t="s">
        <v>24</v>
      </c>
      <c r="F14102" t="s">
        <v>47</v>
      </c>
      <c r="G14102">
        <v>1</v>
      </c>
      <c r="H14102">
        <v>5.5</v>
      </c>
      <c r="I14102" t="s">
        <v>144</v>
      </c>
      <c r="J14102" t="s">
        <v>114</v>
      </c>
      <c r="K14102">
        <v>4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 t="s">
        <v>83</v>
      </c>
      <c r="R14102" t="s">
        <v>83</v>
      </c>
      <c r="S14102" t="s">
        <v>83</v>
      </c>
      <c r="T14102" t="str">
        <f>_xlfn.XLOOKUP(A14102,MI_Match_Analysis!$A$2:$A$8,MI_Match_Analysis!$F$2:$F$8,"Not Found")</f>
        <v>Not Found</v>
      </c>
    </row>
    <row r="14103" spans="1:20" hidden="1" x14ac:dyDescent="0.3">
      <c r="A14103">
        <v>61</v>
      </c>
      <c r="B14103" s="1">
        <v>46159</v>
      </c>
      <c r="C14103" t="s">
        <v>162</v>
      </c>
      <c r="D14103" t="s">
        <v>322</v>
      </c>
      <c r="E14103" t="s">
        <v>24</v>
      </c>
      <c r="F14103" t="s">
        <v>47</v>
      </c>
      <c r="G14103">
        <v>1</v>
      </c>
      <c r="H14103">
        <v>5.6</v>
      </c>
      <c r="I14103" t="s">
        <v>144</v>
      </c>
      <c r="J14103" t="s">
        <v>114</v>
      </c>
      <c r="K14103">
        <v>1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 t="s">
        <v>83</v>
      </c>
      <c r="R14103" t="s">
        <v>83</v>
      </c>
      <c r="S14103" t="s">
        <v>83</v>
      </c>
      <c r="T14103" t="str">
        <f>_xlfn.XLOOKUP(A14103,MI_Match_Analysis!$A$2:$A$8,MI_Match_Analysis!$F$2:$F$8,"Not Found")</f>
        <v>Not Found</v>
      </c>
    </row>
    <row r="14104" spans="1:20" hidden="1" x14ac:dyDescent="0.3">
      <c r="A14104">
        <v>61</v>
      </c>
      <c r="B14104" s="1">
        <v>46159</v>
      </c>
      <c r="C14104" t="s">
        <v>162</v>
      </c>
      <c r="D14104" t="s">
        <v>322</v>
      </c>
      <c r="E14104" t="s">
        <v>24</v>
      </c>
      <c r="F14104" t="s">
        <v>47</v>
      </c>
      <c r="G14104">
        <v>1</v>
      </c>
      <c r="H14104">
        <v>6.1</v>
      </c>
      <c r="I14104" t="s">
        <v>144</v>
      </c>
      <c r="J14104" t="s">
        <v>216</v>
      </c>
      <c r="K14104">
        <v>6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 t="s">
        <v>83</v>
      </c>
      <c r="R14104" t="s">
        <v>83</v>
      </c>
      <c r="S14104" t="s">
        <v>83</v>
      </c>
      <c r="T14104" t="str">
        <f>_xlfn.XLOOKUP(A14104,MI_Match_Analysis!$A$2:$A$8,MI_Match_Analysis!$F$2:$F$8,"Not Found")</f>
        <v>Not Found</v>
      </c>
    </row>
    <row r="14105" spans="1:20" hidden="1" x14ac:dyDescent="0.3">
      <c r="A14105">
        <v>61</v>
      </c>
      <c r="B14105" s="1">
        <v>46159</v>
      </c>
      <c r="C14105" t="s">
        <v>162</v>
      </c>
      <c r="D14105" t="s">
        <v>322</v>
      </c>
      <c r="E14105" t="s">
        <v>24</v>
      </c>
      <c r="F14105" t="s">
        <v>47</v>
      </c>
      <c r="G14105">
        <v>1</v>
      </c>
      <c r="H14105">
        <v>6.2</v>
      </c>
      <c r="I14105" t="s">
        <v>144</v>
      </c>
      <c r="J14105" t="s">
        <v>216</v>
      </c>
      <c r="K14105">
        <v>1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 t="s">
        <v>83</v>
      </c>
      <c r="R14105" t="s">
        <v>83</v>
      </c>
      <c r="S14105" t="s">
        <v>83</v>
      </c>
      <c r="T14105" t="str">
        <f>_xlfn.XLOOKUP(A14105,MI_Match_Analysis!$A$2:$A$8,MI_Match_Analysis!$F$2:$F$8,"Not Found")</f>
        <v>Not Found</v>
      </c>
    </row>
    <row r="14106" spans="1:20" hidden="1" x14ac:dyDescent="0.3">
      <c r="A14106">
        <v>61</v>
      </c>
      <c r="B14106" s="1">
        <v>46159</v>
      </c>
      <c r="C14106" t="s">
        <v>162</v>
      </c>
      <c r="D14106" t="s">
        <v>322</v>
      </c>
      <c r="E14106" t="s">
        <v>24</v>
      </c>
      <c r="F14106" t="s">
        <v>47</v>
      </c>
      <c r="G14106">
        <v>1</v>
      </c>
      <c r="H14106">
        <v>6.3</v>
      </c>
      <c r="I14106" t="s">
        <v>112</v>
      </c>
      <c r="J14106" t="s">
        <v>216</v>
      </c>
      <c r="K14106">
        <v>1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 t="s">
        <v>83</v>
      </c>
      <c r="R14106" t="s">
        <v>83</v>
      </c>
      <c r="S14106" t="s">
        <v>83</v>
      </c>
      <c r="T14106" t="str">
        <f>_xlfn.XLOOKUP(A14106,MI_Match_Analysis!$A$2:$A$8,MI_Match_Analysis!$F$2:$F$8,"Not Found")</f>
        <v>Not Found</v>
      </c>
    </row>
    <row r="14107" spans="1:20" hidden="1" x14ac:dyDescent="0.3">
      <c r="A14107">
        <v>61</v>
      </c>
      <c r="B14107" s="1">
        <v>46159</v>
      </c>
      <c r="C14107" t="s">
        <v>162</v>
      </c>
      <c r="D14107" t="s">
        <v>322</v>
      </c>
      <c r="E14107" t="s">
        <v>24</v>
      </c>
      <c r="F14107" t="s">
        <v>47</v>
      </c>
      <c r="G14107">
        <v>1</v>
      </c>
      <c r="H14107">
        <v>6.4</v>
      </c>
      <c r="I14107" t="s">
        <v>144</v>
      </c>
      <c r="J14107" t="s">
        <v>216</v>
      </c>
      <c r="K14107">
        <v>1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 t="s">
        <v>83</v>
      </c>
      <c r="R14107" t="s">
        <v>83</v>
      </c>
      <c r="S14107" t="s">
        <v>83</v>
      </c>
      <c r="T14107" t="str">
        <f>_xlfn.XLOOKUP(A14107,MI_Match_Analysis!$A$2:$A$8,MI_Match_Analysis!$F$2:$F$8,"Not Found")</f>
        <v>Not Found</v>
      </c>
    </row>
    <row r="14108" spans="1:20" hidden="1" x14ac:dyDescent="0.3">
      <c r="A14108">
        <v>61</v>
      </c>
      <c r="B14108" s="1">
        <v>46159</v>
      </c>
      <c r="C14108" t="s">
        <v>162</v>
      </c>
      <c r="D14108" t="s">
        <v>322</v>
      </c>
      <c r="E14108" t="s">
        <v>24</v>
      </c>
      <c r="F14108" t="s">
        <v>47</v>
      </c>
      <c r="G14108">
        <v>1</v>
      </c>
      <c r="H14108">
        <v>6.5</v>
      </c>
      <c r="I14108" t="s">
        <v>112</v>
      </c>
      <c r="J14108" t="s">
        <v>216</v>
      </c>
      <c r="K14108">
        <v>4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 t="s">
        <v>83</v>
      </c>
      <c r="R14108" t="s">
        <v>83</v>
      </c>
      <c r="S14108" t="s">
        <v>83</v>
      </c>
      <c r="T14108" t="str">
        <f>_xlfn.XLOOKUP(A14108,MI_Match_Analysis!$A$2:$A$8,MI_Match_Analysis!$F$2:$F$8,"Not Found")</f>
        <v>Not Found</v>
      </c>
    </row>
    <row r="14109" spans="1:20" hidden="1" x14ac:dyDescent="0.3">
      <c r="A14109">
        <v>61</v>
      </c>
      <c r="B14109" s="1">
        <v>46159</v>
      </c>
      <c r="C14109" t="s">
        <v>162</v>
      </c>
      <c r="D14109" t="s">
        <v>322</v>
      </c>
      <c r="E14109" t="s">
        <v>24</v>
      </c>
      <c r="F14109" t="s">
        <v>47</v>
      </c>
      <c r="G14109">
        <v>1</v>
      </c>
      <c r="H14109">
        <v>6.6</v>
      </c>
      <c r="I14109" t="s">
        <v>112</v>
      </c>
      <c r="J14109" t="s">
        <v>216</v>
      </c>
      <c r="K14109">
        <v>1</v>
      </c>
      <c r="L14109">
        <v>1</v>
      </c>
      <c r="M14109">
        <v>0</v>
      </c>
      <c r="N14109">
        <v>0</v>
      </c>
      <c r="O14109">
        <v>0</v>
      </c>
      <c r="P14109">
        <v>1</v>
      </c>
      <c r="Q14109" t="s">
        <v>83</v>
      </c>
      <c r="R14109" t="s">
        <v>83</v>
      </c>
      <c r="S14109" t="s">
        <v>83</v>
      </c>
      <c r="T14109" t="str">
        <f>_xlfn.XLOOKUP(A14109,MI_Match_Analysis!$A$2:$A$8,MI_Match_Analysis!$F$2:$F$8,"Not Found")</f>
        <v>Not Found</v>
      </c>
    </row>
    <row r="14110" spans="1:20" hidden="1" x14ac:dyDescent="0.3">
      <c r="A14110">
        <v>61</v>
      </c>
      <c r="B14110" s="1">
        <v>46159</v>
      </c>
      <c r="C14110" t="s">
        <v>162</v>
      </c>
      <c r="D14110" t="s">
        <v>322</v>
      </c>
      <c r="E14110" t="s">
        <v>24</v>
      </c>
      <c r="F14110" t="s">
        <v>47</v>
      </c>
      <c r="G14110">
        <v>1</v>
      </c>
      <c r="H14110">
        <v>6.6</v>
      </c>
      <c r="I14110" t="s">
        <v>144</v>
      </c>
      <c r="J14110" t="s">
        <v>216</v>
      </c>
      <c r="K14110">
        <v>6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 t="s">
        <v>83</v>
      </c>
      <c r="R14110" t="s">
        <v>83</v>
      </c>
      <c r="S14110" t="s">
        <v>83</v>
      </c>
      <c r="T14110" t="str">
        <f>_xlfn.XLOOKUP(A14110,MI_Match_Analysis!$A$2:$A$8,MI_Match_Analysis!$F$2:$F$8,"Not Found")</f>
        <v>Not Found</v>
      </c>
    </row>
    <row r="14111" spans="1:20" hidden="1" x14ac:dyDescent="0.3">
      <c r="A14111">
        <v>61</v>
      </c>
      <c r="B14111" s="1">
        <v>46159</v>
      </c>
      <c r="C14111" t="s">
        <v>162</v>
      </c>
      <c r="D14111" t="s">
        <v>322</v>
      </c>
      <c r="E14111" t="s">
        <v>24</v>
      </c>
      <c r="F14111" t="s">
        <v>47</v>
      </c>
      <c r="G14111">
        <v>1</v>
      </c>
      <c r="H14111">
        <v>7.1</v>
      </c>
      <c r="I14111" t="s">
        <v>112</v>
      </c>
      <c r="J14111" t="s">
        <v>225</v>
      </c>
      <c r="K14111">
        <v>1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 t="s">
        <v>83</v>
      </c>
      <c r="R14111" t="s">
        <v>83</v>
      </c>
      <c r="S14111" t="s">
        <v>83</v>
      </c>
      <c r="T14111" t="str">
        <f>_xlfn.XLOOKUP(A14111,MI_Match_Analysis!$A$2:$A$8,MI_Match_Analysis!$F$2:$F$8,"Not Found")</f>
        <v>Not Found</v>
      </c>
    </row>
    <row r="14112" spans="1:20" hidden="1" x14ac:dyDescent="0.3">
      <c r="A14112">
        <v>61</v>
      </c>
      <c r="B14112" s="1">
        <v>46159</v>
      </c>
      <c r="C14112" t="s">
        <v>162</v>
      </c>
      <c r="D14112" t="s">
        <v>322</v>
      </c>
      <c r="E14112" t="s">
        <v>24</v>
      </c>
      <c r="F14112" t="s">
        <v>47</v>
      </c>
      <c r="G14112">
        <v>1</v>
      </c>
      <c r="H14112">
        <v>7.2</v>
      </c>
      <c r="I14112" t="s">
        <v>144</v>
      </c>
      <c r="J14112" t="s">
        <v>225</v>
      </c>
      <c r="K14112">
        <v>1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 t="s">
        <v>83</v>
      </c>
      <c r="R14112" t="s">
        <v>83</v>
      </c>
      <c r="S14112" t="s">
        <v>83</v>
      </c>
      <c r="T14112" t="str">
        <f>_xlfn.XLOOKUP(A14112,MI_Match_Analysis!$A$2:$A$8,MI_Match_Analysis!$F$2:$F$8,"Not Found")</f>
        <v>Not Found</v>
      </c>
    </row>
    <row r="14113" spans="1:20" hidden="1" x14ac:dyDescent="0.3">
      <c r="A14113">
        <v>61</v>
      </c>
      <c r="B14113" s="1">
        <v>46159</v>
      </c>
      <c r="C14113" t="s">
        <v>162</v>
      </c>
      <c r="D14113" t="s">
        <v>322</v>
      </c>
      <c r="E14113" t="s">
        <v>24</v>
      </c>
      <c r="F14113" t="s">
        <v>47</v>
      </c>
      <c r="G14113">
        <v>1</v>
      </c>
      <c r="H14113">
        <v>7.3</v>
      </c>
      <c r="I14113" t="s">
        <v>112</v>
      </c>
      <c r="J14113" t="s">
        <v>225</v>
      </c>
      <c r="K14113">
        <v>1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 t="s">
        <v>83</v>
      </c>
      <c r="R14113" t="s">
        <v>83</v>
      </c>
      <c r="S14113" t="s">
        <v>83</v>
      </c>
      <c r="T14113" t="str">
        <f>_xlfn.XLOOKUP(A14113,MI_Match_Analysis!$A$2:$A$8,MI_Match_Analysis!$F$2:$F$8,"Not Found")</f>
        <v>Not Found</v>
      </c>
    </row>
    <row r="14114" spans="1:20" hidden="1" x14ac:dyDescent="0.3">
      <c r="A14114">
        <v>61</v>
      </c>
      <c r="B14114" s="1">
        <v>46159</v>
      </c>
      <c r="C14114" t="s">
        <v>162</v>
      </c>
      <c r="D14114" t="s">
        <v>322</v>
      </c>
      <c r="E14114" t="s">
        <v>24</v>
      </c>
      <c r="F14114" t="s">
        <v>47</v>
      </c>
      <c r="G14114">
        <v>1</v>
      </c>
      <c r="H14114">
        <v>7.4</v>
      </c>
      <c r="I14114" t="s">
        <v>144</v>
      </c>
      <c r="J14114" t="s">
        <v>225</v>
      </c>
      <c r="K14114">
        <v>2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 t="s">
        <v>83</v>
      </c>
      <c r="R14114" t="s">
        <v>83</v>
      </c>
      <c r="S14114" t="s">
        <v>83</v>
      </c>
      <c r="T14114" t="str">
        <f>_xlfn.XLOOKUP(A14114,MI_Match_Analysis!$A$2:$A$8,MI_Match_Analysis!$F$2:$F$8,"Not Found")</f>
        <v>Not Found</v>
      </c>
    </row>
    <row r="14115" spans="1:20" hidden="1" x14ac:dyDescent="0.3">
      <c r="A14115">
        <v>61</v>
      </c>
      <c r="B14115" s="1">
        <v>46159</v>
      </c>
      <c r="C14115" t="s">
        <v>162</v>
      </c>
      <c r="D14115" t="s">
        <v>322</v>
      </c>
      <c r="E14115" t="s">
        <v>24</v>
      </c>
      <c r="F14115" t="s">
        <v>47</v>
      </c>
      <c r="G14115">
        <v>1</v>
      </c>
      <c r="H14115">
        <v>7.5</v>
      </c>
      <c r="I14115" t="s">
        <v>144</v>
      </c>
      <c r="J14115" t="s">
        <v>225</v>
      </c>
      <c r="K14115">
        <v>4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 t="s">
        <v>83</v>
      </c>
      <c r="R14115" t="s">
        <v>83</v>
      </c>
      <c r="S14115" t="s">
        <v>83</v>
      </c>
      <c r="T14115" t="str">
        <f>_xlfn.XLOOKUP(A14115,MI_Match_Analysis!$A$2:$A$8,MI_Match_Analysis!$F$2:$F$8,"Not Found")</f>
        <v>Not Found</v>
      </c>
    </row>
    <row r="14116" spans="1:20" hidden="1" x14ac:dyDescent="0.3">
      <c r="A14116">
        <v>61</v>
      </c>
      <c r="B14116" s="1">
        <v>46159</v>
      </c>
      <c r="C14116" t="s">
        <v>162</v>
      </c>
      <c r="D14116" t="s">
        <v>322</v>
      </c>
      <c r="E14116" t="s">
        <v>24</v>
      </c>
      <c r="F14116" t="s">
        <v>47</v>
      </c>
      <c r="G14116">
        <v>1</v>
      </c>
      <c r="H14116">
        <v>7.6</v>
      </c>
      <c r="I14116" t="s">
        <v>144</v>
      </c>
      <c r="J14116" t="s">
        <v>225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 t="s">
        <v>83</v>
      </c>
      <c r="R14116" t="s">
        <v>83</v>
      </c>
      <c r="S14116" t="s">
        <v>83</v>
      </c>
      <c r="T14116" t="str">
        <f>_xlfn.XLOOKUP(A14116,MI_Match_Analysis!$A$2:$A$8,MI_Match_Analysis!$F$2:$F$8,"Not Found")</f>
        <v>Not Found</v>
      </c>
    </row>
    <row r="14117" spans="1:20" hidden="1" x14ac:dyDescent="0.3">
      <c r="A14117">
        <v>61</v>
      </c>
      <c r="B14117" s="1">
        <v>46159</v>
      </c>
      <c r="C14117" t="s">
        <v>162</v>
      </c>
      <c r="D14117" t="s">
        <v>322</v>
      </c>
      <c r="E14117" t="s">
        <v>24</v>
      </c>
      <c r="F14117" t="s">
        <v>47</v>
      </c>
      <c r="G14117">
        <v>1</v>
      </c>
      <c r="H14117">
        <v>8.1</v>
      </c>
      <c r="I14117" t="s">
        <v>112</v>
      </c>
      <c r="J14117" t="s">
        <v>329</v>
      </c>
      <c r="K14117">
        <v>1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 t="s">
        <v>83</v>
      </c>
      <c r="R14117" t="s">
        <v>83</v>
      </c>
      <c r="S14117" t="s">
        <v>83</v>
      </c>
      <c r="T14117" t="str">
        <f>_xlfn.XLOOKUP(A14117,MI_Match_Analysis!$A$2:$A$8,MI_Match_Analysis!$F$2:$F$8,"Not Found")</f>
        <v>Not Found</v>
      </c>
    </row>
    <row r="14118" spans="1:20" hidden="1" x14ac:dyDescent="0.3">
      <c r="A14118">
        <v>61</v>
      </c>
      <c r="B14118" s="1">
        <v>46159</v>
      </c>
      <c r="C14118" t="s">
        <v>162</v>
      </c>
      <c r="D14118" t="s">
        <v>322</v>
      </c>
      <c r="E14118" t="s">
        <v>24</v>
      </c>
      <c r="F14118" t="s">
        <v>47</v>
      </c>
      <c r="G14118">
        <v>1</v>
      </c>
      <c r="H14118">
        <v>8.1999999999999993</v>
      </c>
      <c r="I14118" t="s">
        <v>144</v>
      </c>
      <c r="J14118" t="s">
        <v>329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 t="s">
        <v>83</v>
      </c>
      <c r="R14118" t="s">
        <v>83</v>
      </c>
      <c r="S14118" t="s">
        <v>83</v>
      </c>
      <c r="T14118" t="str">
        <f>_xlfn.XLOOKUP(A14118,MI_Match_Analysis!$A$2:$A$8,MI_Match_Analysis!$F$2:$F$8,"Not Found")</f>
        <v>Not Found</v>
      </c>
    </row>
    <row r="14119" spans="1:20" hidden="1" x14ac:dyDescent="0.3">
      <c r="A14119">
        <v>61</v>
      </c>
      <c r="B14119" s="1">
        <v>46159</v>
      </c>
      <c r="C14119" t="s">
        <v>162</v>
      </c>
      <c r="D14119" t="s">
        <v>322</v>
      </c>
      <c r="E14119" t="s">
        <v>24</v>
      </c>
      <c r="F14119" t="s">
        <v>47</v>
      </c>
      <c r="G14119">
        <v>1</v>
      </c>
      <c r="H14119">
        <v>8.3000000000000007</v>
      </c>
      <c r="I14119" t="s">
        <v>144</v>
      </c>
      <c r="J14119" t="s">
        <v>329</v>
      </c>
      <c r="K14119">
        <v>1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 t="s">
        <v>83</v>
      </c>
      <c r="R14119" t="s">
        <v>83</v>
      </c>
      <c r="S14119" t="s">
        <v>83</v>
      </c>
      <c r="T14119" t="str">
        <f>_xlfn.XLOOKUP(A14119,MI_Match_Analysis!$A$2:$A$8,MI_Match_Analysis!$F$2:$F$8,"Not Found")</f>
        <v>Not Found</v>
      </c>
    </row>
    <row r="14120" spans="1:20" hidden="1" x14ac:dyDescent="0.3">
      <c r="A14120">
        <v>61</v>
      </c>
      <c r="B14120" s="1">
        <v>46159</v>
      </c>
      <c r="C14120" t="s">
        <v>162</v>
      </c>
      <c r="D14120" t="s">
        <v>322</v>
      </c>
      <c r="E14120" t="s">
        <v>24</v>
      </c>
      <c r="F14120" t="s">
        <v>47</v>
      </c>
      <c r="G14120">
        <v>1</v>
      </c>
      <c r="H14120">
        <v>8.4</v>
      </c>
      <c r="I14120" t="s">
        <v>112</v>
      </c>
      <c r="J14120" t="s">
        <v>329</v>
      </c>
      <c r="K14120">
        <v>4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 t="s">
        <v>83</v>
      </c>
      <c r="R14120" t="s">
        <v>83</v>
      </c>
      <c r="S14120" t="s">
        <v>83</v>
      </c>
      <c r="T14120" t="str">
        <f>_xlfn.XLOOKUP(A14120,MI_Match_Analysis!$A$2:$A$8,MI_Match_Analysis!$F$2:$F$8,"Not Found")</f>
        <v>Not Found</v>
      </c>
    </row>
    <row r="14121" spans="1:20" hidden="1" x14ac:dyDescent="0.3">
      <c r="A14121">
        <v>61</v>
      </c>
      <c r="B14121" s="1">
        <v>46159</v>
      </c>
      <c r="C14121" t="s">
        <v>162</v>
      </c>
      <c r="D14121" t="s">
        <v>322</v>
      </c>
      <c r="E14121" t="s">
        <v>24</v>
      </c>
      <c r="F14121" t="s">
        <v>47</v>
      </c>
      <c r="G14121">
        <v>1</v>
      </c>
      <c r="H14121">
        <v>8.5</v>
      </c>
      <c r="I14121" t="s">
        <v>112</v>
      </c>
      <c r="J14121" t="s">
        <v>329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 t="s">
        <v>83</v>
      </c>
      <c r="R14121" t="s">
        <v>83</v>
      </c>
      <c r="S14121" t="s">
        <v>83</v>
      </c>
      <c r="T14121" t="str">
        <f>_xlfn.XLOOKUP(A14121,MI_Match_Analysis!$A$2:$A$8,MI_Match_Analysis!$F$2:$F$8,"Not Found")</f>
        <v>Not Found</v>
      </c>
    </row>
    <row r="14122" spans="1:20" hidden="1" x14ac:dyDescent="0.3">
      <c r="A14122">
        <v>61</v>
      </c>
      <c r="B14122" s="1">
        <v>46159</v>
      </c>
      <c r="C14122" t="s">
        <v>162</v>
      </c>
      <c r="D14122" t="s">
        <v>322</v>
      </c>
      <c r="E14122" t="s">
        <v>24</v>
      </c>
      <c r="F14122" t="s">
        <v>47</v>
      </c>
      <c r="G14122">
        <v>1</v>
      </c>
      <c r="H14122">
        <v>8.6</v>
      </c>
      <c r="I14122" t="s">
        <v>112</v>
      </c>
      <c r="J14122" t="s">
        <v>329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 t="s">
        <v>83</v>
      </c>
      <c r="R14122" t="s">
        <v>83</v>
      </c>
      <c r="S14122" t="s">
        <v>83</v>
      </c>
      <c r="T14122" t="str">
        <f>_xlfn.XLOOKUP(A14122,MI_Match_Analysis!$A$2:$A$8,MI_Match_Analysis!$F$2:$F$8,"Not Found")</f>
        <v>Not Found</v>
      </c>
    </row>
    <row r="14123" spans="1:20" hidden="1" x14ac:dyDescent="0.3">
      <c r="A14123">
        <v>61</v>
      </c>
      <c r="B14123" s="1">
        <v>46159</v>
      </c>
      <c r="C14123" t="s">
        <v>162</v>
      </c>
      <c r="D14123" t="s">
        <v>322</v>
      </c>
      <c r="E14123" t="s">
        <v>24</v>
      </c>
      <c r="F14123" t="s">
        <v>47</v>
      </c>
      <c r="G14123">
        <v>1</v>
      </c>
      <c r="H14123">
        <v>9.1</v>
      </c>
      <c r="I14123" t="s">
        <v>144</v>
      </c>
      <c r="J14123" t="s">
        <v>304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 t="s">
        <v>165</v>
      </c>
      <c r="R14123" t="s">
        <v>144</v>
      </c>
      <c r="S14123" t="s">
        <v>94</v>
      </c>
      <c r="T14123" t="str">
        <f>_xlfn.XLOOKUP(A14123,MI_Match_Analysis!$A$2:$A$8,MI_Match_Analysis!$F$2:$F$8,"Not Found")</f>
        <v>Not Found</v>
      </c>
    </row>
    <row r="14124" spans="1:20" hidden="1" x14ac:dyDescent="0.3">
      <c r="A14124">
        <v>61</v>
      </c>
      <c r="B14124" s="1">
        <v>46159</v>
      </c>
      <c r="C14124" t="s">
        <v>162</v>
      </c>
      <c r="D14124" t="s">
        <v>322</v>
      </c>
      <c r="E14124" t="s">
        <v>24</v>
      </c>
      <c r="F14124" t="s">
        <v>47</v>
      </c>
      <c r="G14124">
        <v>1</v>
      </c>
      <c r="H14124">
        <v>9.1999999999999993</v>
      </c>
      <c r="I14124" t="s">
        <v>261</v>
      </c>
      <c r="J14124" t="s">
        <v>304</v>
      </c>
      <c r="K14124">
        <v>1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 t="s">
        <v>83</v>
      </c>
      <c r="R14124" t="s">
        <v>83</v>
      </c>
      <c r="S14124" t="s">
        <v>83</v>
      </c>
      <c r="T14124" t="str">
        <f>_xlfn.XLOOKUP(A14124,MI_Match_Analysis!$A$2:$A$8,MI_Match_Analysis!$F$2:$F$8,"Not Found")</f>
        <v>Not Found</v>
      </c>
    </row>
    <row r="14125" spans="1:20" hidden="1" x14ac:dyDescent="0.3">
      <c r="A14125">
        <v>61</v>
      </c>
      <c r="B14125" s="1">
        <v>46159</v>
      </c>
      <c r="C14125" t="s">
        <v>162</v>
      </c>
      <c r="D14125" t="s">
        <v>322</v>
      </c>
      <c r="E14125" t="s">
        <v>24</v>
      </c>
      <c r="F14125" t="s">
        <v>47</v>
      </c>
      <c r="G14125">
        <v>1</v>
      </c>
      <c r="H14125">
        <v>9.3000000000000007</v>
      </c>
      <c r="I14125" t="s">
        <v>112</v>
      </c>
      <c r="J14125" t="s">
        <v>304</v>
      </c>
      <c r="K14125">
        <v>1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 t="s">
        <v>83</v>
      </c>
      <c r="R14125" t="s">
        <v>83</v>
      </c>
      <c r="S14125" t="s">
        <v>83</v>
      </c>
      <c r="T14125" t="str">
        <f>_xlfn.XLOOKUP(A14125,MI_Match_Analysis!$A$2:$A$8,MI_Match_Analysis!$F$2:$F$8,"Not Found")</f>
        <v>Not Found</v>
      </c>
    </row>
    <row r="14126" spans="1:20" hidden="1" x14ac:dyDescent="0.3">
      <c r="A14126">
        <v>61</v>
      </c>
      <c r="B14126" s="1">
        <v>46159</v>
      </c>
      <c r="C14126" t="s">
        <v>162</v>
      </c>
      <c r="D14126" t="s">
        <v>322</v>
      </c>
      <c r="E14126" t="s">
        <v>24</v>
      </c>
      <c r="F14126" t="s">
        <v>47</v>
      </c>
      <c r="G14126">
        <v>1</v>
      </c>
      <c r="H14126">
        <v>9.4</v>
      </c>
      <c r="I14126" t="s">
        <v>261</v>
      </c>
      <c r="J14126" t="s">
        <v>304</v>
      </c>
      <c r="K14126">
        <v>2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 t="s">
        <v>83</v>
      </c>
      <c r="R14126" t="s">
        <v>83</v>
      </c>
      <c r="S14126" t="s">
        <v>83</v>
      </c>
      <c r="T14126" t="str">
        <f>_xlfn.XLOOKUP(A14126,MI_Match_Analysis!$A$2:$A$8,MI_Match_Analysis!$F$2:$F$8,"Not Found")</f>
        <v>Not Found</v>
      </c>
    </row>
    <row r="14127" spans="1:20" hidden="1" x14ac:dyDescent="0.3">
      <c r="A14127">
        <v>61</v>
      </c>
      <c r="B14127" s="1">
        <v>46159</v>
      </c>
      <c r="C14127" t="s">
        <v>162</v>
      </c>
      <c r="D14127" t="s">
        <v>322</v>
      </c>
      <c r="E14127" t="s">
        <v>24</v>
      </c>
      <c r="F14127" t="s">
        <v>47</v>
      </c>
      <c r="G14127">
        <v>1</v>
      </c>
      <c r="H14127">
        <v>9.5</v>
      </c>
      <c r="I14127" t="s">
        <v>261</v>
      </c>
      <c r="J14127" t="s">
        <v>304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 t="s">
        <v>83</v>
      </c>
      <c r="R14127" t="s">
        <v>83</v>
      </c>
      <c r="S14127" t="s">
        <v>83</v>
      </c>
      <c r="T14127" t="str">
        <f>_xlfn.XLOOKUP(A14127,MI_Match_Analysis!$A$2:$A$8,MI_Match_Analysis!$F$2:$F$8,"Not Found")</f>
        <v>Not Found</v>
      </c>
    </row>
    <row r="14128" spans="1:20" hidden="1" x14ac:dyDescent="0.3">
      <c r="A14128">
        <v>61</v>
      </c>
      <c r="B14128" s="1">
        <v>46159</v>
      </c>
      <c r="C14128" t="s">
        <v>162</v>
      </c>
      <c r="D14128" t="s">
        <v>322</v>
      </c>
      <c r="E14128" t="s">
        <v>24</v>
      </c>
      <c r="F14128" t="s">
        <v>47</v>
      </c>
      <c r="G14128">
        <v>1</v>
      </c>
      <c r="H14128">
        <v>9.6</v>
      </c>
      <c r="I14128" t="s">
        <v>261</v>
      </c>
      <c r="J14128" t="s">
        <v>304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 t="s">
        <v>83</v>
      </c>
      <c r="R14128" t="s">
        <v>83</v>
      </c>
      <c r="S14128" t="s">
        <v>83</v>
      </c>
      <c r="T14128" t="str">
        <f>_xlfn.XLOOKUP(A14128,MI_Match_Analysis!$A$2:$A$8,MI_Match_Analysis!$F$2:$F$8,"Not Found")</f>
        <v>Not Found</v>
      </c>
    </row>
    <row r="14129" spans="1:20" hidden="1" x14ac:dyDescent="0.3">
      <c r="A14129">
        <v>61</v>
      </c>
      <c r="B14129" s="1">
        <v>46159</v>
      </c>
      <c r="C14129" t="s">
        <v>162</v>
      </c>
      <c r="D14129" t="s">
        <v>322</v>
      </c>
      <c r="E14129" t="s">
        <v>24</v>
      </c>
      <c r="F14129" t="s">
        <v>47</v>
      </c>
      <c r="G14129">
        <v>1</v>
      </c>
      <c r="H14129">
        <v>10.1</v>
      </c>
      <c r="I14129" t="s">
        <v>112</v>
      </c>
      <c r="J14129" t="s">
        <v>216</v>
      </c>
      <c r="K14129">
        <v>1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 t="s">
        <v>83</v>
      </c>
      <c r="R14129" t="s">
        <v>83</v>
      </c>
      <c r="S14129" t="s">
        <v>83</v>
      </c>
      <c r="T14129" t="str">
        <f>_xlfn.XLOOKUP(A14129,MI_Match_Analysis!$A$2:$A$8,MI_Match_Analysis!$F$2:$F$8,"Not Found")</f>
        <v>Not Found</v>
      </c>
    </row>
    <row r="14130" spans="1:20" hidden="1" x14ac:dyDescent="0.3">
      <c r="A14130">
        <v>61</v>
      </c>
      <c r="B14130" s="1">
        <v>46159</v>
      </c>
      <c r="C14130" t="s">
        <v>162</v>
      </c>
      <c r="D14130" t="s">
        <v>322</v>
      </c>
      <c r="E14130" t="s">
        <v>24</v>
      </c>
      <c r="F14130" t="s">
        <v>47</v>
      </c>
      <c r="G14130">
        <v>1</v>
      </c>
      <c r="H14130">
        <v>10.199999999999999</v>
      </c>
      <c r="I14130" t="s">
        <v>261</v>
      </c>
      <c r="J14130" t="s">
        <v>216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 t="s">
        <v>83</v>
      </c>
      <c r="R14130" t="s">
        <v>83</v>
      </c>
      <c r="S14130" t="s">
        <v>83</v>
      </c>
      <c r="T14130" t="str">
        <f>_xlfn.XLOOKUP(A14130,MI_Match_Analysis!$A$2:$A$8,MI_Match_Analysis!$F$2:$F$8,"Not Found")</f>
        <v>Not Found</v>
      </c>
    </row>
    <row r="14131" spans="1:20" hidden="1" x14ac:dyDescent="0.3">
      <c r="A14131">
        <v>61</v>
      </c>
      <c r="B14131" s="1">
        <v>46159</v>
      </c>
      <c r="C14131" t="s">
        <v>162</v>
      </c>
      <c r="D14131" t="s">
        <v>322</v>
      </c>
      <c r="E14131" t="s">
        <v>24</v>
      </c>
      <c r="F14131" t="s">
        <v>47</v>
      </c>
      <c r="G14131">
        <v>1</v>
      </c>
      <c r="H14131">
        <v>10.3</v>
      </c>
      <c r="I14131" t="s">
        <v>261</v>
      </c>
      <c r="J14131" t="s">
        <v>216</v>
      </c>
      <c r="K14131">
        <v>1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 t="s">
        <v>83</v>
      </c>
      <c r="R14131" t="s">
        <v>83</v>
      </c>
      <c r="S14131" t="s">
        <v>83</v>
      </c>
      <c r="T14131" t="str">
        <f>_xlfn.XLOOKUP(A14131,MI_Match_Analysis!$A$2:$A$8,MI_Match_Analysis!$F$2:$F$8,"Not Found")</f>
        <v>Not Found</v>
      </c>
    </row>
    <row r="14132" spans="1:20" hidden="1" x14ac:dyDescent="0.3">
      <c r="A14132">
        <v>61</v>
      </c>
      <c r="B14132" s="1">
        <v>46159</v>
      </c>
      <c r="C14132" t="s">
        <v>162</v>
      </c>
      <c r="D14132" t="s">
        <v>322</v>
      </c>
      <c r="E14132" t="s">
        <v>24</v>
      </c>
      <c r="F14132" t="s">
        <v>47</v>
      </c>
      <c r="G14132">
        <v>1</v>
      </c>
      <c r="H14132">
        <v>10.4</v>
      </c>
      <c r="I14132" t="s">
        <v>112</v>
      </c>
      <c r="J14132" t="s">
        <v>216</v>
      </c>
      <c r="K14132">
        <v>1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 t="s">
        <v>83</v>
      </c>
      <c r="R14132" t="s">
        <v>83</v>
      </c>
      <c r="S14132" t="s">
        <v>83</v>
      </c>
      <c r="T14132" t="str">
        <f>_xlfn.XLOOKUP(A14132,MI_Match_Analysis!$A$2:$A$8,MI_Match_Analysis!$F$2:$F$8,"Not Found")</f>
        <v>Not Found</v>
      </c>
    </row>
    <row r="14133" spans="1:20" hidden="1" x14ac:dyDescent="0.3">
      <c r="A14133">
        <v>61</v>
      </c>
      <c r="B14133" s="1">
        <v>46159</v>
      </c>
      <c r="C14133" t="s">
        <v>162</v>
      </c>
      <c r="D14133" t="s">
        <v>322</v>
      </c>
      <c r="E14133" t="s">
        <v>24</v>
      </c>
      <c r="F14133" t="s">
        <v>47</v>
      </c>
      <c r="G14133">
        <v>1</v>
      </c>
      <c r="H14133">
        <v>10.5</v>
      </c>
      <c r="I14133" t="s">
        <v>261</v>
      </c>
      <c r="J14133" t="s">
        <v>216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 t="s">
        <v>83</v>
      </c>
      <c r="R14133" t="s">
        <v>83</v>
      </c>
      <c r="S14133" t="s">
        <v>83</v>
      </c>
      <c r="T14133" t="str">
        <f>_xlfn.XLOOKUP(A14133,MI_Match_Analysis!$A$2:$A$8,MI_Match_Analysis!$F$2:$F$8,"Not Found")</f>
        <v>Not Found</v>
      </c>
    </row>
    <row r="14134" spans="1:20" hidden="1" x14ac:dyDescent="0.3">
      <c r="A14134">
        <v>61</v>
      </c>
      <c r="B14134" s="1">
        <v>46159</v>
      </c>
      <c r="C14134" t="s">
        <v>162</v>
      </c>
      <c r="D14134" t="s">
        <v>322</v>
      </c>
      <c r="E14134" t="s">
        <v>24</v>
      </c>
      <c r="F14134" t="s">
        <v>47</v>
      </c>
      <c r="G14134">
        <v>1</v>
      </c>
      <c r="H14134">
        <v>10.6</v>
      </c>
      <c r="I14134" t="s">
        <v>261</v>
      </c>
      <c r="J14134" t="s">
        <v>216</v>
      </c>
      <c r="K14134">
        <v>4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 t="s">
        <v>83</v>
      </c>
      <c r="R14134" t="s">
        <v>83</v>
      </c>
      <c r="S14134" t="s">
        <v>83</v>
      </c>
      <c r="T14134" t="str">
        <f>_xlfn.XLOOKUP(A14134,MI_Match_Analysis!$A$2:$A$8,MI_Match_Analysis!$F$2:$F$8,"Not Found")</f>
        <v>Not Found</v>
      </c>
    </row>
    <row r="14135" spans="1:20" hidden="1" x14ac:dyDescent="0.3">
      <c r="A14135">
        <v>61</v>
      </c>
      <c r="B14135" s="1">
        <v>46159</v>
      </c>
      <c r="C14135" t="s">
        <v>162</v>
      </c>
      <c r="D14135" t="s">
        <v>322</v>
      </c>
      <c r="E14135" t="s">
        <v>24</v>
      </c>
      <c r="F14135" t="s">
        <v>47</v>
      </c>
      <c r="G14135">
        <v>1</v>
      </c>
      <c r="H14135">
        <v>11.1</v>
      </c>
      <c r="I14135" t="s">
        <v>112</v>
      </c>
      <c r="J14135" t="s">
        <v>225</v>
      </c>
      <c r="K14135">
        <v>6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 t="s">
        <v>83</v>
      </c>
      <c r="R14135" t="s">
        <v>83</v>
      </c>
      <c r="S14135" t="s">
        <v>83</v>
      </c>
      <c r="T14135" t="str">
        <f>_xlfn.XLOOKUP(A14135,MI_Match_Analysis!$A$2:$A$8,MI_Match_Analysis!$F$2:$F$8,"Not Found")</f>
        <v>Not Found</v>
      </c>
    </row>
    <row r="14136" spans="1:20" hidden="1" x14ac:dyDescent="0.3">
      <c r="A14136">
        <v>61</v>
      </c>
      <c r="B14136" s="1">
        <v>46159</v>
      </c>
      <c r="C14136" t="s">
        <v>162</v>
      </c>
      <c r="D14136" t="s">
        <v>322</v>
      </c>
      <c r="E14136" t="s">
        <v>24</v>
      </c>
      <c r="F14136" t="s">
        <v>47</v>
      </c>
      <c r="G14136">
        <v>1</v>
      </c>
      <c r="H14136">
        <v>11.2</v>
      </c>
      <c r="I14136" t="s">
        <v>112</v>
      </c>
      <c r="J14136" t="s">
        <v>225</v>
      </c>
      <c r="K14136">
        <v>2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 t="s">
        <v>83</v>
      </c>
      <c r="R14136" t="s">
        <v>83</v>
      </c>
      <c r="S14136" t="s">
        <v>83</v>
      </c>
      <c r="T14136" t="str">
        <f>_xlfn.XLOOKUP(A14136,MI_Match_Analysis!$A$2:$A$8,MI_Match_Analysis!$F$2:$F$8,"Not Found")</f>
        <v>Not Found</v>
      </c>
    </row>
    <row r="14137" spans="1:20" hidden="1" x14ac:dyDescent="0.3">
      <c r="A14137">
        <v>61</v>
      </c>
      <c r="B14137" s="1">
        <v>46159</v>
      </c>
      <c r="C14137" t="s">
        <v>162</v>
      </c>
      <c r="D14137" t="s">
        <v>322</v>
      </c>
      <c r="E14137" t="s">
        <v>24</v>
      </c>
      <c r="F14137" t="s">
        <v>47</v>
      </c>
      <c r="G14137">
        <v>1</v>
      </c>
      <c r="H14137">
        <v>11.3</v>
      </c>
      <c r="I14137" t="s">
        <v>112</v>
      </c>
      <c r="J14137" t="s">
        <v>225</v>
      </c>
      <c r="K14137">
        <v>1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 t="s">
        <v>83</v>
      </c>
      <c r="R14137" t="s">
        <v>83</v>
      </c>
      <c r="S14137" t="s">
        <v>83</v>
      </c>
      <c r="T14137" t="str">
        <f>_xlfn.XLOOKUP(A14137,MI_Match_Analysis!$A$2:$A$8,MI_Match_Analysis!$F$2:$F$8,"Not Found")</f>
        <v>Not Found</v>
      </c>
    </row>
    <row r="14138" spans="1:20" hidden="1" x14ac:dyDescent="0.3">
      <c r="A14138">
        <v>61</v>
      </c>
      <c r="B14138" s="1">
        <v>46159</v>
      </c>
      <c r="C14138" t="s">
        <v>162</v>
      </c>
      <c r="D14138" t="s">
        <v>322</v>
      </c>
      <c r="E14138" t="s">
        <v>24</v>
      </c>
      <c r="F14138" t="s">
        <v>47</v>
      </c>
      <c r="G14138">
        <v>1</v>
      </c>
      <c r="H14138">
        <v>11.4</v>
      </c>
      <c r="I14138" t="s">
        <v>261</v>
      </c>
      <c r="J14138" t="s">
        <v>225</v>
      </c>
      <c r="K14138">
        <v>1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 t="s">
        <v>83</v>
      </c>
      <c r="R14138" t="s">
        <v>83</v>
      </c>
      <c r="S14138" t="s">
        <v>83</v>
      </c>
      <c r="T14138" t="str">
        <f>_xlfn.XLOOKUP(A14138,MI_Match_Analysis!$A$2:$A$8,MI_Match_Analysis!$F$2:$F$8,"Not Found")</f>
        <v>Not Found</v>
      </c>
    </row>
    <row r="14139" spans="1:20" hidden="1" x14ac:dyDescent="0.3">
      <c r="A14139">
        <v>61</v>
      </c>
      <c r="B14139" s="1">
        <v>46159</v>
      </c>
      <c r="C14139" t="s">
        <v>162</v>
      </c>
      <c r="D14139" t="s">
        <v>322</v>
      </c>
      <c r="E14139" t="s">
        <v>24</v>
      </c>
      <c r="F14139" t="s">
        <v>47</v>
      </c>
      <c r="G14139">
        <v>1</v>
      </c>
      <c r="H14139">
        <v>11.5</v>
      </c>
      <c r="I14139" t="s">
        <v>112</v>
      </c>
      <c r="J14139" t="s">
        <v>225</v>
      </c>
      <c r="K14139">
        <v>1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 t="s">
        <v>83</v>
      </c>
      <c r="R14139" t="s">
        <v>83</v>
      </c>
      <c r="S14139" t="s">
        <v>83</v>
      </c>
      <c r="T14139" t="str">
        <f>_xlfn.XLOOKUP(A14139,MI_Match_Analysis!$A$2:$A$8,MI_Match_Analysis!$F$2:$F$8,"Not Found")</f>
        <v>Not Found</v>
      </c>
    </row>
    <row r="14140" spans="1:20" hidden="1" x14ac:dyDescent="0.3">
      <c r="A14140">
        <v>61</v>
      </c>
      <c r="B14140" s="1">
        <v>46159</v>
      </c>
      <c r="C14140" t="s">
        <v>162</v>
      </c>
      <c r="D14140" t="s">
        <v>322</v>
      </c>
      <c r="E14140" t="s">
        <v>24</v>
      </c>
      <c r="F14140" t="s">
        <v>47</v>
      </c>
      <c r="G14140">
        <v>1</v>
      </c>
      <c r="H14140">
        <v>11.6</v>
      </c>
      <c r="I14140" t="s">
        <v>261</v>
      </c>
      <c r="J14140" t="s">
        <v>225</v>
      </c>
      <c r="K14140">
        <v>0</v>
      </c>
      <c r="L14140">
        <v>1</v>
      </c>
      <c r="M14140">
        <v>0</v>
      </c>
      <c r="N14140">
        <v>0</v>
      </c>
      <c r="O14140">
        <v>1</v>
      </c>
      <c r="P14140">
        <v>0</v>
      </c>
      <c r="Q14140" t="s">
        <v>83</v>
      </c>
      <c r="R14140" t="s">
        <v>83</v>
      </c>
      <c r="S14140" t="s">
        <v>83</v>
      </c>
      <c r="T14140" t="str">
        <f>_xlfn.XLOOKUP(A14140,MI_Match_Analysis!$A$2:$A$8,MI_Match_Analysis!$F$2:$F$8,"Not Found")</f>
        <v>Not Found</v>
      </c>
    </row>
    <row r="14141" spans="1:20" hidden="1" x14ac:dyDescent="0.3">
      <c r="A14141">
        <v>61</v>
      </c>
      <c r="B14141" s="1">
        <v>46159</v>
      </c>
      <c r="C14141" t="s">
        <v>162</v>
      </c>
      <c r="D14141" t="s">
        <v>322</v>
      </c>
      <c r="E14141" t="s">
        <v>24</v>
      </c>
      <c r="F14141" t="s">
        <v>47</v>
      </c>
      <c r="G14141">
        <v>1</v>
      </c>
      <c r="H14141">
        <v>12.1</v>
      </c>
      <c r="I14141" t="s">
        <v>261</v>
      </c>
      <c r="J14141" t="s">
        <v>303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 t="s">
        <v>83</v>
      </c>
      <c r="R14141" t="s">
        <v>83</v>
      </c>
      <c r="S14141" t="s">
        <v>83</v>
      </c>
      <c r="T14141" t="str">
        <f>_xlfn.XLOOKUP(A14141,MI_Match_Analysis!$A$2:$A$8,MI_Match_Analysis!$F$2:$F$8,"Not Found")</f>
        <v>Not Found</v>
      </c>
    </row>
    <row r="14142" spans="1:20" hidden="1" x14ac:dyDescent="0.3">
      <c r="A14142">
        <v>61</v>
      </c>
      <c r="B14142" s="1">
        <v>46159</v>
      </c>
      <c r="C14142" t="s">
        <v>162</v>
      </c>
      <c r="D14142" t="s">
        <v>322</v>
      </c>
      <c r="E14142" t="s">
        <v>24</v>
      </c>
      <c r="F14142" t="s">
        <v>47</v>
      </c>
      <c r="G14142">
        <v>1</v>
      </c>
      <c r="H14142">
        <v>12.2</v>
      </c>
      <c r="I14142" t="s">
        <v>261</v>
      </c>
      <c r="J14142" t="s">
        <v>303</v>
      </c>
      <c r="K14142">
        <v>4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 t="s">
        <v>83</v>
      </c>
      <c r="R14142" t="s">
        <v>83</v>
      </c>
      <c r="S14142" t="s">
        <v>83</v>
      </c>
      <c r="T14142" t="str">
        <f>_xlfn.XLOOKUP(A14142,MI_Match_Analysis!$A$2:$A$8,MI_Match_Analysis!$F$2:$F$8,"Not Found")</f>
        <v>Not Found</v>
      </c>
    </row>
    <row r="14143" spans="1:20" hidden="1" x14ac:dyDescent="0.3">
      <c r="A14143">
        <v>61</v>
      </c>
      <c r="B14143" s="1">
        <v>46159</v>
      </c>
      <c r="C14143" t="s">
        <v>162</v>
      </c>
      <c r="D14143" t="s">
        <v>322</v>
      </c>
      <c r="E14143" t="s">
        <v>24</v>
      </c>
      <c r="F14143" t="s">
        <v>47</v>
      </c>
      <c r="G14143">
        <v>1</v>
      </c>
      <c r="H14143">
        <v>12.3</v>
      </c>
      <c r="I14143" t="s">
        <v>261</v>
      </c>
      <c r="J14143" t="s">
        <v>303</v>
      </c>
      <c r="K14143">
        <v>1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 t="s">
        <v>83</v>
      </c>
      <c r="R14143" t="s">
        <v>83</v>
      </c>
      <c r="S14143" t="s">
        <v>83</v>
      </c>
      <c r="T14143" t="str">
        <f>_xlfn.XLOOKUP(A14143,MI_Match_Analysis!$A$2:$A$8,MI_Match_Analysis!$F$2:$F$8,"Not Found")</f>
        <v>Not Found</v>
      </c>
    </row>
    <row r="14144" spans="1:20" hidden="1" x14ac:dyDescent="0.3">
      <c r="A14144">
        <v>61</v>
      </c>
      <c r="B14144" s="1">
        <v>46159</v>
      </c>
      <c r="C14144" t="s">
        <v>162</v>
      </c>
      <c r="D14144" t="s">
        <v>322</v>
      </c>
      <c r="E14144" t="s">
        <v>24</v>
      </c>
      <c r="F14144" t="s">
        <v>47</v>
      </c>
      <c r="G14144">
        <v>1</v>
      </c>
      <c r="H14144">
        <v>12.4</v>
      </c>
      <c r="I14144" t="s">
        <v>112</v>
      </c>
      <c r="J14144" t="s">
        <v>303</v>
      </c>
      <c r="K14144">
        <v>1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 t="s">
        <v>83</v>
      </c>
      <c r="R14144" t="s">
        <v>83</v>
      </c>
      <c r="S14144" t="s">
        <v>83</v>
      </c>
      <c r="T14144" t="str">
        <f>_xlfn.XLOOKUP(A14144,MI_Match_Analysis!$A$2:$A$8,MI_Match_Analysis!$F$2:$F$8,"Not Found")</f>
        <v>Not Found</v>
      </c>
    </row>
    <row r="14145" spans="1:20" hidden="1" x14ac:dyDescent="0.3">
      <c r="A14145">
        <v>61</v>
      </c>
      <c r="B14145" s="1">
        <v>46159</v>
      </c>
      <c r="C14145" t="s">
        <v>162</v>
      </c>
      <c r="D14145" t="s">
        <v>322</v>
      </c>
      <c r="E14145" t="s">
        <v>24</v>
      </c>
      <c r="F14145" t="s">
        <v>47</v>
      </c>
      <c r="G14145">
        <v>1</v>
      </c>
      <c r="H14145">
        <v>12.5</v>
      </c>
      <c r="I14145" t="s">
        <v>261</v>
      </c>
      <c r="J14145" t="s">
        <v>303</v>
      </c>
      <c r="K14145">
        <v>1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 t="s">
        <v>83</v>
      </c>
      <c r="R14145" t="s">
        <v>83</v>
      </c>
      <c r="S14145" t="s">
        <v>83</v>
      </c>
      <c r="T14145" t="str">
        <f>_xlfn.XLOOKUP(A14145,MI_Match_Analysis!$A$2:$A$8,MI_Match_Analysis!$F$2:$F$8,"Not Found")</f>
        <v>Not Found</v>
      </c>
    </row>
    <row r="14146" spans="1:20" hidden="1" x14ac:dyDescent="0.3">
      <c r="A14146">
        <v>61</v>
      </c>
      <c r="B14146" s="1">
        <v>46159</v>
      </c>
      <c r="C14146" t="s">
        <v>162</v>
      </c>
      <c r="D14146" t="s">
        <v>322</v>
      </c>
      <c r="E14146" t="s">
        <v>24</v>
      </c>
      <c r="F14146" t="s">
        <v>47</v>
      </c>
      <c r="G14146">
        <v>1</v>
      </c>
      <c r="H14146">
        <v>12.6</v>
      </c>
      <c r="I14146" t="s">
        <v>112</v>
      </c>
      <c r="J14146" t="s">
        <v>303</v>
      </c>
      <c r="K14146">
        <v>4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 t="s">
        <v>83</v>
      </c>
      <c r="R14146" t="s">
        <v>83</v>
      </c>
      <c r="S14146" t="s">
        <v>83</v>
      </c>
      <c r="T14146" t="str">
        <f>_xlfn.XLOOKUP(A14146,MI_Match_Analysis!$A$2:$A$8,MI_Match_Analysis!$F$2:$F$8,"Not Found")</f>
        <v>Not Found</v>
      </c>
    </row>
    <row r="14147" spans="1:20" hidden="1" x14ac:dyDescent="0.3">
      <c r="A14147">
        <v>61</v>
      </c>
      <c r="B14147" s="1">
        <v>46159</v>
      </c>
      <c r="C14147" t="s">
        <v>162</v>
      </c>
      <c r="D14147" t="s">
        <v>322</v>
      </c>
      <c r="E14147" t="s">
        <v>24</v>
      </c>
      <c r="F14147" t="s">
        <v>47</v>
      </c>
      <c r="G14147">
        <v>1</v>
      </c>
      <c r="H14147">
        <v>13.1</v>
      </c>
      <c r="I14147" t="s">
        <v>261</v>
      </c>
      <c r="J14147" t="s">
        <v>304</v>
      </c>
      <c r="K14147">
        <v>4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 t="s">
        <v>83</v>
      </c>
      <c r="R14147" t="s">
        <v>83</v>
      </c>
      <c r="S14147" t="s">
        <v>83</v>
      </c>
      <c r="T14147" t="str">
        <f>_xlfn.XLOOKUP(A14147,MI_Match_Analysis!$A$2:$A$8,MI_Match_Analysis!$F$2:$F$8,"Not Found")</f>
        <v>Not Found</v>
      </c>
    </row>
    <row r="14148" spans="1:20" hidden="1" x14ac:dyDescent="0.3">
      <c r="A14148">
        <v>61</v>
      </c>
      <c r="B14148" s="1">
        <v>46159</v>
      </c>
      <c r="C14148" t="s">
        <v>162</v>
      </c>
      <c r="D14148" t="s">
        <v>322</v>
      </c>
      <c r="E14148" t="s">
        <v>24</v>
      </c>
      <c r="F14148" t="s">
        <v>47</v>
      </c>
      <c r="G14148">
        <v>1</v>
      </c>
      <c r="H14148">
        <v>13.2</v>
      </c>
      <c r="I14148" t="s">
        <v>261</v>
      </c>
      <c r="J14148" t="s">
        <v>304</v>
      </c>
      <c r="K14148">
        <v>4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 t="s">
        <v>83</v>
      </c>
      <c r="R14148" t="s">
        <v>83</v>
      </c>
      <c r="S14148" t="s">
        <v>83</v>
      </c>
      <c r="T14148" t="str">
        <f>_xlfn.XLOOKUP(A14148,MI_Match_Analysis!$A$2:$A$8,MI_Match_Analysis!$F$2:$F$8,"Not Found")</f>
        <v>Not Found</v>
      </c>
    </row>
    <row r="14149" spans="1:20" hidden="1" x14ac:dyDescent="0.3">
      <c r="A14149">
        <v>61</v>
      </c>
      <c r="B14149" s="1">
        <v>46159</v>
      </c>
      <c r="C14149" t="s">
        <v>162</v>
      </c>
      <c r="D14149" t="s">
        <v>322</v>
      </c>
      <c r="E14149" t="s">
        <v>24</v>
      </c>
      <c r="F14149" t="s">
        <v>47</v>
      </c>
      <c r="G14149">
        <v>1</v>
      </c>
      <c r="H14149">
        <v>13.3</v>
      </c>
      <c r="I14149" t="s">
        <v>261</v>
      </c>
      <c r="J14149" t="s">
        <v>304</v>
      </c>
      <c r="K14149">
        <v>1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 t="s">
        <v>83</v>
      </c>
      <c r="R14149" t="s">
        <v>83</v>
      </c>
      <c r="S14149" t="s">
        <v>83</v>
      </c>
      <c r="T14149" t="str">
        <f>_xlfn.XLOOKUP(A14149,MI_Match_Analysis!$A$2:$A$8,MI_Match_Analysis!$F$2:$F$8,"Not Found")</f>
        <v>Not Found</v>
      </c>
    </row>
    <row r="14150" spans="1:20" hidden="1" x14ac:dyDescent="0.3">
      <c r="A14150">
        <v>61</v>
      </c>
      <c r="B14150" s="1">
        <v>46159</v>
      </c>
      <c r="C14150" t="s">
        <v>162</v>
      </c>
      <c r="D14150" t="s">
        <v>322</v>
      </c>
      <c r="E14150" t="s">
        <v>24</v>
      </c>
      <c r="F14150" t="s">
        <v>47</v>
      </c>
      <c r="G14150">
        <v>1</v>
      </c>
      <c r="H14150">
        <v>13.4</v>
      </c>
      <c r="I14150" t="s">
        <v>112</v>
      </c>
      <c r="J14150" t="s">
        <v>304</v>
      </c>
      <c r="K14150">
        <v>1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 t="s">
        <v>83</v>
      </c>
      <c r="R14150" t="s">
        <v>83</v>
      </c>
      <c r="S14150" t="s">
        <v>83</v>
      </c>
      <c r="T14150" t="str">
        <f>_xlfn.XLOOKUP(A14150,MI_Match_Analysis!$A$2:$A$8,MI_Match_Analysis!$F$2:$F$8,"Not Found")</f>
        <v>Not Found</v>
      </c>
    </row>
    <row r="14151" spans="1:20" hidden="1" x14ac:dyDescent="0.3">
      <c r="A14151">
        <v>61</v>
      </c>
      <c r="B14151" s="1">
        <v>46159</v>
      </c>
      <c r="C14151" t="s">
        <v>162</v>
      </c>
      <c r="D14151" t="s">
        <v>322</v>
      </c>
      <c r="E14151" t="s">
        <v>24</v>
      </c>
      <c r="F14151" t="s">
        <v>47</v>
      </c>
      <c r="G14151">
        <v>1</v>
      </c>
      <c r="H14151">
        <v>13.5</v>
      </c>
      <c r="I14151" t="s">
        <v>261</v>
      </c>
      <c r="J14151" t="s">
        <v>304</v>
      </c>
      <c r="K14151">
        <v>1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 t="s">
        <v>83</v>
      </c>
      <c r="R14151" t="s">
        <v>83</v>
      </c>
      <c r="S14151" t="s">
        <v>83</v>
      </c>
      <c r="T14151" t="str">
        <f>_xlfn.XLOOKUP(A14151,MI_Match_Analysis!$A$2:$A$8,MI_Match_Analysis!$F$2:$F$8,"Not Found")</f>
        <v>Not Found</v>
      </c>
    </row>
    <row r="14152" spans="1:20" hidden="1" x14ac:dyDescent="0.3">
      <c r="A14152">
        <v>61</v>
      </c>
      <c r="B14152" s="1">
        <v>46159</v>
      </c>
      <c r="C14152" t="s">
        <v>162</v>
      </c>
      <c r="D14152" t="s">
        <v>322</v>
      </c>
      <c r="E14152" t="s">
        <v>24</v>
      </c>
      <c r="F14152" t="s">
        <v>47</v>
      </c>
      <c r="G14152">
        <v>1</v>
      </c>
      <c r="H14152">
        <v>13.6</v>
      </c>
      <c r="I14152" t="s">
        <v>112</v>
      </c>
      <c r="J14152" t="s">
        <v>304</v>
      </c>
      <c r="K14152">
        <v>1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 t="s">
        <v>83</v>
      </c>
      <c r="R14152" t="s">
        <v>83</v>
      </c>
      <c r="S14152" t="s">
        <v>83</v>
      </c>
      <c r="T14152" t="str">
        <f>_xlfn.XLOOKUP(A14152,MI_Match_Analysis!$A$2:$A$8,MI_Match_Analysis!$F$2:$F$8,"Not Found")</f>
        <v>Not Found</v>
      </c>
    </row>
    <row r="14153" spans="1:20" hidden="1" x14ac:dyDescent="0.3">
      <c r="A14153">
        <v>61</v>
      </c>
      <c r="B14153" s="1">
        <v>46159</v>
      </c>
      <c r="C14153" t="s">
        <v>162</v>
      </c>
      <c r="D14153" t="s">
        <v>322</v>
      </c>
      <c r="E14153" t="s">
        <v>24</v>
      </c>
      <c r="F14153" t="s">
        <v>47</v>
      </c>
      <c r="G14153">
        <v>1</v>
      </c>
      <c r="H14153">
        <v>14.1</v>
      </c>
      <c r="I14153" t="s">
        <v>112</v>
      </c>
      <c r="J14153" t="s">
        <v>216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 t="s">
        <v>83</v>
      </c>
      <c r="R14153" t="s">
        <v>83</v>
      </c>
      <c r="S14153" t="s">
        <v>83</v>
      </c>
      <c r="T14153" t="str">
        <f>_xlfn.XLOOKUP(A14153,MI_Match_Analysis!$A$2:$A$8,MI_Match_Analysis!$F$2:$F$8,"Not Found")</f>
        <v>Not Found</v>
      </c>
    </row>
    <row r="14154" spans="1:20" hidden="1" x14ac:dyDescent="0.3">
      <c r="A14154">
        <v>61</v>
      </c>
      <c r="B14154" s="1">
        <v>46159</v>
      </c>
      <c r="C14154" t="s">
        <v>162</v>
      </c>
      <c r="D14154" t="s">
        <v>322</v>
      </c>
      <c r="E14154" t="s">
        <v>24</v>
      </c>
      <c r="F14154" t="s">
        <v>47</v>
      </c>
      <c r="G14154">
        <v>1</v>
      </c>
      <c r="H14154">
        <v>14.2</v>
      </c>
      <c r="I14154" t="s">
        <v>261</v>
      </c>
      <c r="J14154" t="s">
        <v>216</v>
      </c>
      <c r="K14154">
        <v>6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 t="s">
        <v>83</v>
      </c>
      <c r="R14154" t="s">
        <v>83</v>
      </c>
      <c r="S14154" t="s">
        <v>83</v>
      </c>
      <c r="T14154" t="str">
        <f>_xlfn.XLOOKUP(A14154,MI_Match_Analysis!$A$2:$A$8,MI_Match_Analysis!$F$2:$F$8,"Not Found")</f>
        <v>Not Found</v>
      </c>
    </row>
    <row r="14155" spans="1:20" hidden="1" x14ac:dyDescent="0.3">
      <c r="A14155">
        <v>61</v>
      </c>
      <c r="B14155" s="1">
        <v>46159</v>
      </c>
      <c r="C14155" t="s">
        <v>162</v>
      </c>
      <c r="D14155" t="s">
        <v>322</v>
      </c>
      <c r="E14155" t="s">
        <v>24</v>
      </c>
      <c r="F14155" t="s">
        <v>47</v>
      </c>
      <c r="G14155">
        <v>1</v>
      </c>
      <c r="H14155">
        <v>14.3</v>
      </c>
      <c r="I14155" t="s">
        <v>261</v>
      </c>
      <c r="J14155" t="s">
        <v>216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 t="s">
        <v>83</v>
      </c>
      <c r="R14155" t="s">
        <v>83</v>
      </c>
      <c r="S14155" t="s">
        <v>83</v>
      </c>
      <c r="T14155" t="str">
        <f>_xlfn.XLOOKUP(A14155,MI_Match_Analysis!$A$2:$A$8,MI_Match_Analysis!$F$2:$F$8,"Not Found")</f>
        <v>Not Found</v>
      </c>
    </row>
    <row r="14156" spans="1:20" hidden="1" x14ac:dyDescent="0.3">
      <c r="A14156">
        <v>61</v>
      </c>
      <c r="B14156" s="1">
        <v>46159</v>
      </c>
      <c r="C14156" t="s">
        <v>162</v>
      </c>
      <c r="D14156" t="s">
        <v>322</v>
      </c>
      <c r="E14156" t="s">
        <v>24</v>
      </c>
      <c r="F14156" t="s">
        <v>47</v>
      </c>
      <c r="G14156">
        <v>1</v>
      </c>
      <c r="H14156">
        <v>14.4</v>
      </c>
      <c r="I14156" t="s">
        <v>261</v>
      </c>
      <c r="J14156" t="s">
        <v>216</v>
      </c>
      <c r="K14156">
        <v>6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 t="s">
        <v>83</v>
      </c>
      <c r="R14156" t="s">
        <v>83</v>
      </c>
      <c r="S14156" t="s">
        <v>83</v>
      </c>
      <c r="T14156" t="str">
        <f>_xlfn.XLOOKUP(A14156,MI_Match_Analysis!$A$2:$A$8,MI_Match_Analysis!$F$2:$F$8,"Not Found")</f>
        <v>Not Found</v>
      </c>
    </row>
    <row r="14157" spans="1:20" hidden="1" x14ac:dyDescent="0.3">
      <c r="A14157">
        <v>61</v>
      </c>
      <c r="B14157" s="1">
        <v>46159</v>
      </c>
      <c r="C14157" t="s">
        <v>162</v>
      </c>
      <c r="D14157" t="s">
        <v>322</v>
      </c>
      <c r="E14157" t="s">
        <v>24</v>
      </c>
      <c r="F14157" t="s">
        <v>47</v>
      </c>
      <c r="G14157">
        <v>1</v>
      </c>
      <c r="H14157">
        <v>14.5</v>
      </c>
      <c r="I14157" t="s">
        <v>261</v>
      </c>
      <c r="J14157" t="s">
        <v>216</v>
      </c>
      <c r="K14157">
        <v>1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 t="s">
        <v>83</v>
      </c>
      <c r="R14157" t="s">
        <v>83</v>
      </c>
      <c r="S14157" t="s">
        <v>83</v>
      </c>
      <c r="T14157" t="str">
        <f>_xlfn.XLOOKUP(A14157,MI_Match_Analysis!$A$2:$A$8,MI_Match_Analysis!$F$2:$F$8,"Not Found")</f>
        <v>Not Found</v>
      </c>
    </row>
    <row r="14158" spans="1:20" hidden="1" x14ac:dyDescent="0.3">
      <c r="A14158">
        <v>61</v>
      </c>
      <c r="B14158" s="1">
        <v>46159</v>
      </c>
      <c r="C14158" t="s">
        <v>162</v>
      </c>
      <c r="D14158" t="s">
        <v>322</v>
      </c>
      <c r="E14158" t="s">
        <v>24</v>
      </c>
      <c r="F14158" t="s">
        <v>47</v>
      </c>
      <c r="G14158">
        <v>1</v>
      </c>
      <c r="H14158">
        <v>14.6</v>
      </c>
      <c r="I14158" t="s">
        <v>112</v>
      </c>
      <c r="J14158" t="s">
        <v>216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 t="s">
        <v>165</v>
      </c>
      <c r="R14158" t="s">
        <v>112</v>
      </c>
      <c r="S14158" t="s">
        <v>64</v>
      </c>
      <c r="T14158" t="str">
        <f>_xlfn.XLOOKUP(A14158,MI_Match_Analysis!$A$2:$A$8,MI_Match_Analysis!$F$2:$F$8,"Not Found")</f>
        <v>Not Found</v>
      </c>
    </row>
    <row r="14159" spans="1:20" hidden="1" x14ac:dyDescent="0.3">
      <c r="A14159">
        <v>61</v>
      </c>
      <c r="B14159" s="1">
        <v>46159</v>
      </c>
      <c r="C14159" t="s">
        <v>162</v>
      </c>
      <c r="D14159" t="s">
        <v>322</v>
      </c>
      <c r="E14159" t="s">
        <v>24</v>
      </c>
      <c r="F14159" t="s">
        <v>47</v>
      </c>
      <c r="G14159">
        <v>1</v>
      </c>
      <c r="H14159">
        <v>15.1</v>
      </c>
      <c r="I14159" t="s">
        <v>261</v>
      </c>
      <c r="J14159" t="s">
        <v>329</v>
      </c>
      <c r="K14159">
        <v>1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 t="s">
        <v>83</v>
      </c>
      <c r="R14159" t="s">
        <v>83</v>
      </c>
      <c r="S14159" t="s">
        <v>83</v>
      </c>
      <c r="T14159" t="str">
        <f>_xlfn.XLOOKUP(A14159,MI_Match_Analysis!$A$2:$A$8,MI_Match_Analysis!$F$2:$F$8,"Not Found")</f>
        <v>Not Found</v>
      </c>
    </row>
    <row r="14160" spans="1:20" hidden="1" x14ac:dyDescent="0.3">
      <c r="A14160">
        <v>61</v>
      </c>
      <c r="B14160" s="1">
        <v>46159</v>
      </c>
      <c r="C14160" t="s">
        <v>162</v>
      </c>
      <c r="D14160" t="s">
        <v>322</v>
      </c>
      <c r="E14160" t="s">
        <v>24</v>
      </c>
      <c r="F14160" t="s">
        <v>47</v>
      </c>
      <c r="G14160">
        <v>1</v>
      </c>
      <c r="H14160">
        <v>15.2</v>
      </c>
      <c r="I14160" t="s">
        <v>79</v>
      </c>
      <c r="J14160" t="s">
        <v>329</v>
      </c>
      <c r="K14160">
        <v>1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 t="s">
        <v>83</v>
      </c>
      <c r="R14160" t="s">
        <v>83</v>
      </c>
      <c r="S14160" t="s">
        <v>83</v>
      </c>
      <c r="T14160" t="str">
        <f>_xlfn.XLOOKUP(A14160,MI_Match_Analysis!$A$2:$A$8,MI_Match_Analysis!$F$2:$F$8,"Not Found")</f>
        <v>Not Found</v>
      </c>
    </row>
    <row r="14161" spans="1:20" hidden="1" x14ac:dyDescent="0.3">
      <c r="A14161">
        <v>61</v>
      </c>
      <c r="B14161" s="1">
        <v>46159</v>
      </c>
      <c r="C14161" t="s">
        <v>162</v>
      </c>
      <c r="D14161" t="s">
        <v>322</v>
      </c>
      <c r="E14161" t="s">
        <v>24</v>
      </c>
      <c r="F14161" t="s">
        <v>47</v>
      </c>
      <c r="G14161">
        <v>1</v>
      </c>
      <c r="H14161">
        <v>15.3</v>
      </c>
      <c r="I14161" t="s">
        <v>261</v>
      </c>
      <c r="J14161" t="s">
        <v>329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 t="s">
        <v>83</v>
      </c>
      <c r="R14161" t="s">
        <v>83</v>
      </c>
      <c r="S14161" t="s">
        <v>83</v>
      </c>
      <c r="T14161" t="str">
        <f>_xlfn.XLOOKUP(A14161,MI_Match_Analysis!$A$2:$A$8,MI_Match_Analysis!$F$2:$F$8,"Not Found")</f>
        <v>Not Found</v>
      </c>
    </row>
    <row r="14162" spans="1:20" hidden="1" x14ac:dyDescent="0.3">
      <c r="A14162">
        <v>61</v>
      </c>
      <c r="B14162" s="1">
        <v>46159</v>
      </c>
      <c r="C14162" t="s">
        <v>162</v>
      </c>
      <c r="D14162" t="s">
        <v>322</v>
      </c>
      <c r="E14162" t="s">
        <v>24</v>
      </c>
      <c r="F14162" t="s">
        <v>47</v>
      </c>
      <c r="G14162">
        <v>1</v>
      </c>
      <c r="H14162">
        <v>15.4</v>
      </c>
      <c r="I14162" t="s">
        <v>261</v>
      </c>
      <c r="J14162" t="s">
        <v>329</v>
      </c>
      <c r="K14162">
        <v>4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 t="s">
        <v>83</v>
      </c>
      <c r="R14162" t="s">
        <v>83</v>
      </c>
      <c r="S14162" t="s">
        <v>83</v>
      </c>
      <c r="T14162" t="str">
        <f>_xlfn.XLOOKUP(A14162,MI_Match_Analysis!$A$2:$A$8,MI_Match_Analysis!$F$2:$F$8,"Not Found")</f>
        <v>Not Found</v>
      </c>
    </row>
    <row r="14163" spans="1:20" hidden="1" x14ac:dyDescent="0.3">
      <c r="A14163">
        <v>61</v>
      </c>
      <c r="B14163" s="1">
        <v>46159</v>
      </c>
      <c r="C14163" t="s">
        <v>162</v>
      </c>
      <c r="D14163" t="s">
        <v>322</v>
      </c>
      <c r="E14163" t="s">
        <v>24</v>
      </c>
      <c r="F14163" t="s">
        <v>47</v>
      </c>
      <c r="G14163">
        <v>1</v>
      </c>
      <c r="H14163">
        <v>15.5</v>
      </c>
      <c r="I14163" t="s">
        <v>261</v>
      </c>
      <c r="J14163" t="s">
        <v>329</v>
      </c>
      <c r="K14163">
        <v>4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 t="s">
        <v>83</v>
      </c>
      <c r="R14163" t="s">
        <v>83</v>
      </c>
      <c r="S14163" t="s">
        <v>83</v>
      </c>
      <c r="T14163" t="str">
        <f>_xlfn.XLOOKUP(A14163,MI_Match_Analysis!$A$2:$A$8,MI_Match_Analysis!$F$2:$F$8,"Not Found")</f>
        <v>Not Found</v>
      </c>
    </row>
    <row r="14164" spans="1:20" hidden="1" x14ac:dyDescent="0.3">
      <c r="A14164">
        <v>61</v>
      </c>
      <c r="B14164" s="1">
        <v>46159</v>
      </c>
      <c r="C14164" t="s">
        <v>162</v>
      </c>
      <c r="D14164" t="s">
        <v>322</v>
      </c>
      <c r="E14164" t="s">
        <v>24</v>
      </c>
      <c r="F14164" t="s">
        <v>47</v>
      </c>
      <c r="G14164">
        <v>1</v>
      </c>
      <c r="H14164">
        <v>15.6</v>
      </c>
      <c r="I14164" t="s">
        <v>261</v>
      </c>
      <c r="J14164" t="s">
        <v>329</v>
      </c>
      <c r="K14164">
        <v>1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 t="s">
        <v>83</v>
      </c>
      <c r="R14164" t="s">
        <v>83</v>
      </c>
      <c r="S14164" t="s">
        <v>83</v>
      </c>
      <c r="T14164" t="str">
        <f>_xlfn.XLOOKUP(A14164,MI_Match_Analysis!$A$2:$A$8,MI_Match_Analysis!$F$2:$F$8,"Not Found")</f>
        <v>Not Found</v>
      </c>
    </row>
    <row r="14165" spans="1:20" hidden="1" x14ac:dyDescent="0.3">
      <c r="A14165">
        <v>61</v>
      </c>
      <c r="B14165" s="1">
        <v>46159</v>
      </c>
      <c r="C14165" t="s">
        <v>162</v>
      </c>
      <c r="D14165" t="s">
        <v>322</v>
      </c>
      <c r="E14165" t="s">
        <v>24</v>
      </c>
      <c r="F14165" t="s">
        <v>47</v>
      </c>
      <c r="G14165">
        <v>1</v>
      </c>
      <c r="H14165">
        <v>16.100000000000001</v>
      </c>
      <c r="I14165" t="s">
        <v>261</v>
      </c>
      <c r="J14165" t="s">
        <v>303</v>
      </c>
      <c r="K14165">
        <v>1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 t="s">
        <v>83</v>
      </c>
      <c r="R14165" t="s">
        <v>83</v>
      </c>
      <c r="S14165" t="s">
        <v>83</v>
      </c>
      <c r="T14165" t="str">
        <f>_xlfn.XLOOKUP(A14165,MI_Match_Analysis!$A$2:$A$8,MI_Match_Analysis!$F$2:$F$8,"Not Found")</f>
        <v>Not Found</v>
      </c>
    </row>
    <row r="14166" spans="1:20" hidden="1" x14ac:dyDescent="0.3">
      <c r="A14166">
        <v>61</v>
      </c>
      <c r="B14166" s="1">
        <v>46159</v>
      </c>
      <c r="C14166" t="s">
        <v>162</v>
      </c>
      <c r="D14166" t="s">
        <v>322</v>
      </c>
      <c r="E14166" t="s">
        <v>24</v>
      </c>
      <c r="F14166" t="s">
        <v>47</v>
      </c>
      <c r="G14166">
        <v>1</v>
      </c>
      <c r="H14166">
        <v>16.2</v>
      </c>
      <c r="I14166" t="s">
        <v>79</v>
      </c>
      <c r="J14166" t="s">
        <v>303</v>
      </c>
      <c r="K14166">
        <v>1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 t="s">
        <v>83</v>
      </c>
      <c r="R14166" t="s">
        <v>83</v>
      </c>
      <c r="S14166" t="s">
        <v>83</v>
      </c>
      <c r="T14166" t="str">
        <f>_xlfn.XLOOKUP(A14166,MI_Match_Analysis!$A$2:$A$8,MI_Match_Analysis!$F$2:$F$8,"Not Found")</f>
        <v>Not Found</v>
      </c>
    </row>
    <row r="14167" spans="1:20" hidden="1" x14ac:dyDescent="0.3">
      <c r="A14167">
        <v>61</v>
      </c>
      <c r="B14167" s="1">
        <v>46159</v>
      </c>
      <c r="C14167" t="s">
        <v>162</v>
      </c>
      <c r="D14167" t="s">
        <v>322</v>
      </c>
      <c r="E14167" t="s">
        <v>24</v>
      </c>
      <c r="F14167" t="s">
        <v>47</v>
      </c>
      <c r="G14167">
        <v>1</v>
      </c>
      <c r="H14167">
        <v>16.3</v>
      </c>
      <c r="I14167" t="s">
        <v>261</v>
      </c>
      <c r="J14167" t="s">
        <v>303</v>
      </c>
      <c r="K14167">
        <v>6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 t="s">
        <v>83</v>
      </c>
      <c r="R14167" t="s">
        <v>83</v>
      </c>
      <c r="S14167" t="s">
        <v>83</v>
      </c>
      <c r="T14167" t="str">
        <f>_xlfn.XLOOKUP(A14167,MI_Match_Analysis!$A$2:$A$8,MI_Match_Analysis!$F$2:$F$8,"Not Found")</f>
        <v>Not Found</v>
      </c>
    </row>
    <row r="14168" spans="1:20" hidden="1" x14ac:dyDescent="0.3">
      <c r="A14168">
        <v>61</v>
      </c>
      <c r="B14168" s="1">
        <v>46159</v>
      </c>
      <c r="C14168" t="s">
        <v>162</v>
      </c>
      <c r="D14168" t="s">
        <v>322</v>
      </c>
      <c r="E14168" t="s">
        <v>24</v>
      </c>
      <c r="F14168" t="s">
        <v>47</v>
      </c>
      <c r="G14168">
        <v>1</v>
      </c>
      <c r="H14168">
        <v>16.399999999999999</v>
      </c>
      <c r="I14168" t="s">
        <v>261</v>
      </c>
      <c r="J14168" t="s">
        <v>303</v>
      </c>
      <c r="K14168">
        <v>4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 t="s">
        <v>83</v>
      </c>
      <c r="R14168" t="s">
        <v>83</v>
      </c>
      <c r="S14168" t="s">
        <v>83</v>
      </c>
      <c r="T14168" t="str">
        <f>_xlfn.XLOOKUP(A14168,MI_Match_Analysis!$A$2:$A$8,MI_Match_Analysis!$F$2:$F$8,"Not Found")</f>
        <v>Not Found</v>
      </c>
    </row>
    <row r="14169" spans="1:20" hidden="1" x14ac:dyDescent="0.3">
      <c r="A14169">
        <v>61</v>
      </c>
      <c r="B14169" s="1">
        <v>46159</v>
      </c>
      <c r="C14169" t="s">
        <v>162</v>
      </c>
      <c r="D14169" t="s">
        <v>322</v>
      </c>
      <c r="E14169" t="s">
        <v>24</v>
      </c>
      <c r="F14169" t="s">
        <v>47</v>
      </c>
      <c r="G14169">
        <v>1</v>
      </c>
      <c r="H14169">
        <v>16.5</v>
      </c>
      <c r="I14169" t="s">
        <v>261</v>
      </c>
      <c r="J14169" t="s">
        <v>303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 t="s">
        <v>83</v>
      </c>
      <c r="R14169" t="s">
        <v>83</v>
      </c>
      <c r="S14169" t="s">
        <v>83</v>
      </c>
      <c r="T14169" t="str">
        <f>_xlfn.XLOOKUP(A14169,MI_Match_Analysis!$A$2:$A$8,MI_Match_Analysis!$F$2:$F$8,"Not Found")</f>
        <v>Not Found</v>
      </c>
    </row>
    <row r="14170" spans="1:20" hidden="1" x14ac:dyDescent="0.3">
      <c r="A14170">
        <v>61</v>
      </c>
      <c r="B14170" s="1">
        <v>46159</v>
      </c>
      <c r="C14170" t="s">
        <v>162</v>
      </c>
      <c r="D14170" t="s">
        <v>322</v>
      </c>
      <c r="E14170" t="s">
        <v>24</v>
      </c>
      <c r="F14170" t="s">
        <v>47</v>
      </c>
      <c r="G14170">
        <v>1</v>
      </c>
      <c r="H14170">
        <v>16.5</v>
      </c>
      <c r="I14170" t="s">
        <v>261</v>
      </c>
      <c r="J14170" t="s">
        <v>303</v>
      </c>
      <c r="K14170">
        <v>0</v>
      </c>
      <c r="L14170">
        <v>1</v>
      </c>
      <c r="M14170">
        <v>1</v>
      </c>
      <c r="N14170">
        <v>0</v>
      </c>
      <c r="O14170">
        <v>0</v>
      </c>
      <c r="P14170">
        <v>0</v>
      </c>
      <c r="Q14170" t="s">
        <v>83</v>
      </c>
      <c r="R14170" t="s">
        <v>83</v>
      </c>
      <c r="S14170" t="s">
        <v>83</v>
      </c>
      <c r="T14170" t="str">
        <f>_xlfn.XLOOKUP(A14170,MI_Match_Analysis!$A$2:$A$8,MI_Match_Analysis!$F$2:$F$8,"Not Found")</f>
        <v>Not Found</v>
      </c>
    </row>
    <row r="14171" spans="1:20" hidden="1" x14ac:dyDescent="0.3">
      <c r="A14171">
        <v>61</v>
      </c>
      <c r="B14171" s="1">
        <v>46159</v>
      </c>
      <c r="C14171" t="s">
        <v>162</v>
      </c>
      <c r="D14171" t="s">
        <v>322</v>
      </c>
      <c r="E14171" t="s">
        <v>24</v>
      </c>
      <c r="F14171" t="s">
        <v>47</v>
      </c>
      <c r="G14171">
        <v>1</v>
      </c>
      <c r="H14171">
        <v>16.600000000000001</v>
      </c>
      <c r="I14171" t="s">
        <v>261</v>
      </c>
      <c r="J14171" t="s">
        <v>303</v>
      </c>
      <c r="K14171">
        <v>6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 t="s">
        <v>83</v>
      </c>
      <c r="R14171" t="s">
        <v>83</v>
      </c>
      <c r="S14171" t="s">
        <v>83</v>
      </c>
      <c r="T14171" t="str">
        <f>_xlfn.XLOOKUP(A14171,MI_Match_Analysis!$A$2:$A$8,MI_Match_Analysis!$F$2:$F$8,"Not Found")</f>
        <v>Not Found</v>
      </c>
    </row>
    <row r="14172" spans="1:20" hidden="1" x14ac:dyDescent="0.3">
      <c r="A14172">
        <v>61</v>
      </c>
      <c r="B14172" s="1">
        <v>46159</v>
      </c>
      <c r="C14172" t="s">
        <v>162</v>
      </c>
      <c r="D14172" t="s">
        <v>322</v>
      </c>
      <c r="E14172" t="s">
        <v>24</v>
      </c>
      <c r="F14172" t="s">
        <v>47</v>
      </c>
      <c r="G14172">
        <v>1</v>
      </c>
      <c r="H14172">
        <v>17.100000000000001</v>
      </c>
      <c r="I14172" t="s">
        <v>79</v>
      </c>
      <c r="J14172" t="s">
        <v>114</v>
      </c>
      <c r="K14172">
        <v>1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 t="s">
        <v>83</v>
      </c>
      <c r="R14172" t="s">
        <v>83</v>
      </c>
      <c r="S14172" t="s">
        <v>83</v>
      </c>
      <c r="T14172" t="str">
        <f>_xlfn.XLOOKUP(A14172,MI_Match_Analysis!$A$2:$A$8,MI_Match_Analysis!$F$2:$F$8,"Not Found")</f>
        <v>Not Found</v>
      </c>
    </row>
    <row r="14173" spans="1:20" hidden="1" x14ac:dyDescent="0.3">
      <c r="A14173">
        <v>61</v>
      </c>
      <c r="B14173" s="1">
        <v>46159</v>
      </c>
      <c r="C14173" t="s">
        <v>162</v>
      </c>
      <c r="D14173" t="s">
        <v>322</v>
      </c>
      <c r="E14173" t="s">
        <v>24</v>
      </c>
      <c r="F14173" t="s">
        <v>47</v>
      </c>
      <c r="G14173">
        <v>1</v>
      </c>
      <c r="H14173">
        <v>17.2</v>
      </c>
      <c r="I14173" t="s">
        <v>261</v>
      </c>
      <c r="J14173" t="s">
        <v>114</v>
      </c>
      <c r="K14173">
        <v>1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 t="s">
        <v>83</v>
      </c>
      <c r="R14173" t="s">
        <v>83</v>
      </c>
      <c r="S14173" t="s">
        <v>83</v>
      </c>
      <c r="T14173" t="str">
        <f>_xlfn.XLOOKUP(A14173,MI_Match_Analysis!$A$2:$A$8,MI_Match_Analysis!$F$2:$F$8,"Not Found")</f>
        <v>Not Found</v>
      </c>
    </row>
    <row r="14174" spans="1:20" hidden="1" x14ac:dyDescent="0.3">
      <c r="A14174">
        <v>61</v>
      </c>
      <c r="B14174" s="1">
        <v>46159</v>
      </c>
      <c r="C14174" t="s">
        <v>162</v>
      </c>
      <c r="D14174" t="s">
        <v>322</v>
      </c>
      <c r="E14174" t="s">
        <v>24</v>
      </c>
      <c r="F14174" t="s">
        <v>47</v>
      </c>
      <c r="G14174">
        <v>1</v>
      </c>
      <c r="H14174">
        <v>17.3</v>
      </c>
      <c r="I14174" t="s">
        <v>79</v>
      </c>
      <c r="J14174" t="s">
        <v>114</v>
      </c>
      <c r="K14174">
        <v>6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 t="s">
        <v>83</v>
      </c>
      <c r="R14174" t="s">
        <v>83</v>
      </c>
      <c r="S14174" t="s">
        <v>83</v>
      </c>
      <c r="T14174" t="str">
        <f>_xlfn.XLOOKUP(A14174,MI_Match_Analysis!$A$2:$A$8,MI_Match_Analysis!$F$2:$F$8,"Not Found")</f>
        <v>Not Found</v>
      </c>
    </row>
    <row r="14175" spans="1:20" hidden="1" x14ac:dyDescent="0.3">
      <c r="A14175">
        <v>61</v>
      </c>
      <c r="B14175" s="1">
        <v>46159</v>
      </c>
      <c r="C14175" t="s">
        <v>162</v>
      </c>
      <c r="D14175" t="s">
        <v>322</v>
      </c>
      <c r="E14175" t="s">
        <v>24</v>
      </c>
      <c r="F14175" t="s">
        <v>47</v>
      </c>
      <c r="G14175">
        <v>1</v>
      </c>
      <c r="H14175">
        <v>17.399999999999999</v>
      </c>
      <c r="I14175" t="s">
        <v>79</v>
      </c>
      <c r="J14175" t="s">
        <v>114</v>
      </c>
      <c r="K14175">
        <v>1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 t="s">
        <v>83</v>
      </c>
      <c r="R14175" t="s">
        <v>83</v>
      </c>
      <c r="S14175" t="s">
        <v>83</v>
      </c>
      <c r="T14175" t="str">
        <f>_xlfn.XLOOKUP(A14175,MI_Match_Analysis!$A$2:$A$8,MI_Match_Analysis!$F$2:$F$8,"Not Found")</f>
        <v>Not Found</v>
      </c>
    </row>
    <row r="14176" spans="1:20" hidden="1" x14ac:dyDescent="0.3">
      <c r="A14176">
        <v>61</v>
      </c>
      <c r="B14176" s="1">
        <v>46159</v>
      </c>
      <c r="C14176" t="s">
        <v>162</v>
      </c>
      <c r="D14176" t="s">
        <v>322</v>
      </c>
      <c r="E14176" t="s">
        <v>24</v>
      </c>
      <c r="F14176" t="s">
        <v>47</v>
      </c>
      <c r="G14176">
        <v>1</v>
      </c>
      <c r="H14176">
        <v>17.5</v>
      </c>
      <c r="I14176" t="s">
        <v>261</v>
      </c>
      <c r="J14176" t="s">
        <v>114</v>
      </c>
      <c r="K14176">
        <v>4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 t="s">
        <v>83</v>
      </c>
      <c r="R14176" t="s">
        <v>83</v>
      </c>
      <c r="S14176" t="s">
        <v>83</v>
      </c>
      <c r="T14176" t="str">
        <f>_xlfn.XLOOKUP(A14176,MI_Match_Analysis!$A$2:$A$8,MI_Match_Analysis!$F$2:$F$8,"Not Found")</f>
        <v>Not Found</v>
      </c>
    </row>
    <row r="14177" spans="1:20" hidden="1" x14ac:dyDescent="0.3">
      <c r="A14177">
        <v>61</v>
      </c>
      <c r="B14177" s="1">
        <v>46159</v>
      </c>
      <c r="C14177" t="s">
        <v>162</v>
      </c>
      <c r="D14177" t="s">
        <v>322</v>
      </c>
      <c r="E14177" t="s">
        <v>24</v>
      </c>
      <c r="F14177" t="s">
        <v>47</v>
      </c>
      <c r="G14177">
        <v>1</v>
      </c>
      <c r="H14177">
        <v>17.600000000000001</v>
      </c>
      <c r="I14177" t="s">
        <v>261</v>
      </c>
      <c r="J14177" t="s">
        <v>114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 t="s">
        <v>83</v>
      </c>
      <c r="R14177" t="s">
        <v>83</v>
      </c>
      <c r="S14177" t="s">
        <v>83</v>
      </c>
      <c r="T14177" t="str">
        <f>_xlfn.XLOOKUP(A14177,MI_Match_Analysis!$A$2:$A$8,MI_Match_Analysis!$F$2:$F$8,"Not Found")</f>
        <v>Not Found</v>
      </c>
    </row>
    <row r="14178" spans="1:20" hidden="1" x14ac:dyDescent="0.3">
      <c r="A14178">
        <v>61</v>
      </c>
      <c r="B14178" s="1">
        <v>46159</v>
      </c>
      <c r="C14178" t="s">
        <v>162</v>
      </c>
      <c r="D14178" t="s">
        <v>322</v>
      </c>
      <c r="E14178" t="s">
        <v>24</v>
      </c>
      <c r="F14178" t="s">
        <v>47</v>
      </c>
      <c r="G14178">
        <v>1</v>
      </c>
      <c r="H14178">
        <v>18.100000000000001</v>
      </c>
      <c r="I14178" t="s">
        <v>79</v>
      </c>
      <c r="J14178" t="s">
        <v>329</v>
      </c>
      <c r="K14178">
        <v>2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 t="s">
        <v>83</v>
      </c>
      <c r="R14178" t="s">
        <v>83</v>
      </c>
      <c r="S14178" t="s">
        <v>83</v>
      </c>
      <c r="T14178" t="str">
        <f>_xlfn.XLOOKUP(A14178,MI_Match_Analysis!$A$2:$A$8,MI_Match_Analysis!$F$2:$F$8,"Not Found")</f>
        <v>Not Found</v>
      </c>
    </row>
    <row r="14179" spans="1:20" hidden="1" x14ac:dyDescent="0.3">
      <c r="A14179">
        <v>61</v>
      </c>
      <c r="B14179" s="1">
        <v>46159</v>
      </c>
      <c r="C14179" t="s">
        <v>162</v>
      </c>
      <c r="D14179" t="s">
        <v>322</v>
      </c>
      <c r="E14179" t="s">
        <v>24</v>
      </c>
      <c r="F14179" t="s">
        <v>47</v>
      </c>
      <c r="G14179">
        <v>1</v>
      </c>
      <c r="H14179">
        <v>18.2</v>
      </c>
      <c r="I14179" t="s">
        <v>79</v>
      </c>
      <c r="J14179" t="s">
        <v>329</v>
      </c>
      <c r="K14179">
        <v>1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 t="s">
        <v>83</v>
      </c>
      <c r="R14179" t="s">
        <v>83</v>
      </c>
      <c r="S14179" t="s">
        <v>83</v>
      </c>
      <c r="T14179" t="str">
        <f>_xlfn.XLOOKUP(A14179,MI_Match_Analysis!$A$2:$A$8,MI_Match_Analysis!$F$2:$F$8,"Not Found")</f>
        <v>Not Found</v>
      </c>
    </row>
    <row r="14180" spans="1:20" hidden="1" x14ac:dyDescent="0.3">
      <c r="A14180">
        <v>61</v>
      </c>
      <c r="B14180" s="1">
        <v>46159</v>
      </c>
      <c r="C14180" t="s">
        <v>162</v>
      </c>
      <c r="D14180" t="s">
        <v>322</v>
      </c>
      <c r="E14180" t="s">
        <v>24</v>
      </c>
      <c r="F14180" t="s">
        <v>47</v>
      </c>
      <c r="G14180">
        <v>1</v>
      </c>
      <c r="H14180">
        <v>18.3</v>
      </c>
      <c r="I14180" t="s">
        <v>261</v>
      </c>
      <c r="J14180" t="s">
        <v>329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 t="s">
        <v>83</v>
      </c>
      <c r="R14180" t="s">
        <v>83</v>
      </c>
      <c r="S14180" t="s">
        <v>83</v>
      </c>
      <c r="T14180" t="str">
        <f>_xlfn.XLOOKUP(A14180,MI_Match_Analysis!$A$2:$A$8,MI_Match_Analysis!$F$2:$F$8,"Not Found")</f>
        <v>Not Found</v>
      </c>
    </row>
    <row r="14181" spans="1:20" hidden="1" x14ac:dyDescent="0.3">
      <c r="A14181">
        <v>61</v>
      </c>
      <c r="B14181" s="1">
        <v>46159</v>
      </c>
      <c r="C14181" t="s">
        <v>162</v>
      </c>
      <c r="D14181" t="s">
        <v>322</v>
      </c>
      <c r="E14181" t="s">
        <v>24</v>
      </c>
      <c r="F14181" t="s">
        <v>47</v>
      </c>
      <c r="G14181">
        <v>1</v>
      </c>
      <c r="H14181">
        <v>18.399999999999999</v>
      </c>
      <c r="I14181" t="s">
        <v>261</v>
      </c>
      <c r="J14181" t="s">
        <v>329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 t="s">
        <v>83</v>
      </c>
      <c r="R14181" t="s">
        <v>83</v>
      </c>
      <c r="S14181" t="s">
        <v>83</v>
      </c>
      <c r="T14181" t="str">
        <f>_xlfn.XLOOKUP(A14181,MI_Match_Analysis!$A$2:$A$8,MI_Match_Analysis!$F$2:$F$8,"Not Found")</f>
        <v>Not Found</v>
      </c>
    </row>
    <row r="14182" spans="1:20" hidden="1" x14ac:dyDescent="0.3">
      <c r="A14182">
        <v>61</v>
      </c>
      <c r="B14182" s="1">
        <v>46159</v>
      </c>
      <c r="C14182" t="s">
        <v>162</v>
      </c>
      <c r="D14182" t="s">
        <v>322</v>
      </c>
      <c r="E14182" t="s">
        <v>24</v>
      </c>
      <c r="F14182" t="s">
        <v>47</v>
      </c>
      <c r="G14182">
        <v>1</v>
      </c>
      <c r="H14182">
        <v>18.5</v>
      </c>
      <c r="I14182" t="s">
        <v>261</v>
      </c>
      <c r="J14182" t="s">
        <v>329</v>
      </c>
      <c r="K14182">
        <v>1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 t="s">
        <v>83</v>
      </c>
      <c r="R14182" t="s">
        <v>83</v>
      </c>
      <c r="S14182" t="s">
        <v>83</v>
      </c>
      <c r="T14182" t="str">
        <f>_xlfn.XLOOKUP(A14182,MI_Match_Analysis!$A$2:$A$8,MI_Match_Analysis!$F$2:$F$8,"Not Found")</f>
        <v>Not Found</v>
      </c>
    </row>
    <row r="14183" spans="1:20" hidden="1" x14ac:dyDescent="0.3">
      <c r="A14183">
        <v>61</v>
      </c>
      <c r="B14183" s="1">
        <v>46159</v>
      </c>
      <c r="C14183" t="s">
        <v>162</v>
      </c>
      <c r="D14183" t="s">
        <v>322</v>
      </c>
      <c r="E14183" t="s">
        <v>24</v>
      </c>
      <c r="F14183" t="s">
        <v>47</v>
      </c>
      <c r="G14183">
        <v>1</v>
      </c>
      <c r="H14183">
        <v>18.600000000000001</v>
      </c>
      <c r="I14183" t="s">
        <v>79</v>
      </c>
      <c r="J14183" t="s">
        <v>329</v>
      </c>
      <c r="K14183">
        <v>4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 t="s">
        <v>83</v>
      </c>
      <c r="R14183" t="s">
        <v>83</v>
      </c>
      <c r="S14183" t="s">
        <v>83</v>
      </c>
      <c r="T14183" t="str">
        <f>_xlfn.XLOOKUP(A14183,MI_Match_Analysis!$A$2:$A$8,MI_Match_Analysis!$F$2:$F$8,"Not Found")</f>
        <v>Not Found</v>
      </c>
    </row>
    <row r="14184" spans="1:20" hidden="1" x14ac:dyDescent="0.3">
      <c r="A14184">
        <v>61</v>
      </c>
      <c r="B14184" s="1">
        <v>46159</v>
      </c>
      <c r="C14184" t="s">
        <v>162</v>
      </c>
      <c r="D14184" t="s">
        <v>322</v>
      </c>
      <c r="E14184" t="s">
        <v>24</v>
      </c>
      <c r="F14184" t="s">
        <v>47</v>
      </c>
      <c r="G14184">
        <v>1</v>
      </c>
      <c r="H14184">
        <v>19.100000000000001</v>
      </c>
      <c r="I14184" t="s">
        <v>261</v>
      </c>
      <c r="J14184" t="s">
        <v>114</v>
      </c>
      <c r="K14184">
        <v>1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 t="s">
        <v>83</v>
      </c>
      <c r="R14184" t="s">
        <v>83</v>
      </c>
      <c r="S14184" t="s">
        <v>83</v>
      </c>
      <c r="T14184" t="str">
        <f>_xlfn.XLOOKUP(A14184,MI_Match_Analysis!$A$2:$A$8,MI_Match_Analysis!$F$2:$F$8,"Not Found")</f>
        <v>Not Found</v>
      </c>
    </row>
    <row r="14185" spans="1:20" hidden="1" x14ac:dyDescent="0.3">
      <c r="A14185">
        <v>61</v>
      </c>
      <c r="B14185" s="1">
        <v>46159</v>
      </c>
      <c r="C14185" t="s">
        <v>162</v>
      </c>
      <c r="D14185" t="s">
        <v>322</v>
      </c>
      <c r="E14185" t="s">
        <v>24</v>
      </c>
      <c r="F14185" t="s">
        <v>47</v>
      </c>
      <c r="G14185">
        <v>1</v>
      </c>
      <c r="H14185">
        <v>19.2</v>
      </c>
      <c r="I14185" t="s">
        <v>79</v>
      </c>
      <c r="J14185" t="s">
        <v>114</v>
      </c>
      <c r="K14185">
        <v>0</v>
      </c>
      <c r="L14185">
        <v>1</v>
      </c>
      <c r="M14185">
        <v>1</v>
      </c>
      <c r="N14185">
        <v>0</v>
      </c>
      <c r="O14185">
        <v>0</v>
      </c>
      <c r="P14185">
        <v>0</v>
      </c>
      <c r="Q14185" t="s">
        <v>83</v>
      </c>
      <c r="R14185" t="s">
        <v>83</v>
      </c>
      <c r="S14185" t="s">
        <v>83</v>
      </c>
      <c r="T14185" t="str">
        <f>_xlfn.XLOOKUP(A14185,MI_Match_Analysis!$A$2:$A$8,MI_Match_Analysis!$F$2:$F$8,"Not Found")</f>
        <v>Not Found</v>
      </c>
    </row>
    <row r="14186" spans="1:20" hidden="1" x14ac:dyDescent="0.3">
      <c r="A14186">
        <v>61</v>
      </c>
      <c r="B14186" s="1">
        <v>46159</v>
      </c>
      <c r="C14186" t="s">
        <v>162</v>
      </c>
      <c r="D14186" t="s">
        <v>322</v>
      </c>
      <c r="E14186" t="s">
        <v>24</v>
      </c>
      <c r="F14186" t="s">
        <v>47</v>
      </c>
      <c r="G14186">
        <v>1</v>
      </c>
      <c r="H14186">
        <v>19.2</v>
      </c>
      <c r="I14186" t="s">
        <v>79</v>
      </c>
      <c r="J14186" t="s">
        <v>114</v>
      </c>
      <c r="K14186">
        <v>1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 t="s">
        <v>83</v>
      </c>
      <c r="R14186" t="s">
        <v>83</v>
      </c>
      <c r="S14186" t="s">
        <v>83</v>
      </c>
      <c r="T14186" t="str">
        <f>_xlfn.XLOOKUP(A14186,MI_Match_Analysis!$A$2:$A$8,MI_Match_Analysis!$F$2:$F$8,"Not Found")</f>
        <v>Not Found</v>
      </c>
    </row>
    <row r="14187" spans="1:20" hidden="1" x14ac:dyDescent="0.3">
      <c r="A14187">
        <v>61</v>
      </c>
      <c r="B14187" s="1">
        <v>46159</v>
      </c>
      <c r="C14187" t="s">
        <v>162</v>
      </c>
      <c r="D14187" t="s">
        <v>322</v>
      </c>
      <c r="E14187" t="s">
        <v>24</v>
      </c>
      <c r="F14187" t="s">
        <v>47</v>
      </c>
      <c r="G14187">
        <v>1</v>
      </c>
      <c r="H14187">
        <v>19.3</v>
      </c>
      <c r="I14187" t="s">
        <v>261</v>
      </c>
      <c r="J14187" t="s">
        <v>114</v>
      </c>
      <c r="K14187">
        <v>1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 t="s">
        <v>83</v>
      </c>
      <c r="R14187" t="s">
        <v>83</v>
      </c>
      <c r="S14187" t="s">
        <v>83</v>
      </c>
      <c r="T14187" t="str">
        <f>_xlfn.XLOOKUP(A14187,MI_Match_Analysis!$A$2:$A$8,MI_Match_Analysis!$F$2:$F$8,"Not Found")</f>
        <v>Not Found</v>
      </c>
    </row>
    <row r="14188" spans="1:20" hidden="1" x14ac:dyDescent="0.3">
      <c r="A14188">
        <v>61</v>
      </c>
      <c r="B14188" s="1">
        <v>46159</v>
      </c>
      <c r="C14188" t="s">
        <v>162</v>
      </c>
      <c r="D14188" t="s">
        <v>322</v>
      </c>
      <c r="E14188" t="s">
        <v>24</v>
      </c>
      <c r="F14188" t="s">
        <v>47</v>
      </c>
      <c r="G14188">
        <v>1</v>
      </c>
      <c r="H14188">
        <v>19.399999999999999</v>
      </c>
      <c r="I14188" t="s">
        <v>79</v>
      </c>
      <c r="J14188" t="s">
        <v>114</v>
      </c>
      <c r="K14188">
        <v>6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 t="s">
        <v>83</v>
      </c>
      <c r="R14188" t="s">
        <v>83</v>
      </c>
      <c r="S14188" t="s">
        <v>83</v>
      </c>
      <c r="T14188" t="str">
        <f>_xlfn.XLOOKUP(A14188,MI_Match_Analysis!$A$2:$A$8,MI_Match_Analysis!$F$2:$F$8,"Not Found")</f>
        <v>Not Found</v>
      </c>
    </row>
    <row r="14189" spans="1:20" hidden="1" x14ac:dyDescent="0.3">
      <c r="A14189">
        <v>61</v>
      </c>
      <c r="B14189" s="1">
        <v>46159</v>
      </c>
      <c r="C14189" t="s">
        <v>162</v>
      </c>
      <c r="D14189" t="s">
        <v>322</v>
      </c>
      <c r="E14189" t="s">
        <v>24</v>
      </c>
      <c r="F14189" t="s">
        <v>47</v>
      </c>
      <c r="G14189">
        <v>1</v>
      </c>
      <c r="H14189">
        <v>19.5</v>
      </c>
      <c r="I14189" t="s">
        <v>79</v>
      </c>
      <c r="J14189" t="s">
        <v>114</v>
      </c>
      <c r="K14189">
        <v>4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 t="s">
        <v>83</v>
      </c>
      <c r="R14189" t="s">
        <v>83</v>
      </c>
      <c r="S14189" t="s">
        <v>83</v>
      </c>
      <c r="T14189" t="str">
        <f>_xlfn.XLOOKUP(A14189,MI_Match_Analysis!$A$2:$A$8,MI_Match_Analysis!$F$2:$F$8,"Not Found")</f>
        <v>Not Found</v>
      </c>
    </row>
    <row r="14190" spans="1:20" hidden="1" x14ac:dyDescent="0.3">
      <c r="A14190">
        <v>61</v>
      </c>
      <c r="B14190" s="1">
        <v>46159</v>
      </c>
      <c r="C14190" t="s">
        <v>162</v>
      </c>
      <c r="D14190" t="s">
        <v>322</v>
      </c>
      <c r="E14190" t="s">
        <v>24</v>
      </c>
      <c r="F14190" t="s">
        <v>47</v>
      </c>
      <c r="G14190">
        <v>1</v>
      </c>
      <c r="H14190">
        <v>19.600000000000001</v>
      </c>
      <c r="I14190" t="s">
        <v>79</v>
      </c>
      <c r="J14190" t="s">
        <v>114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 t="s">
        <v>165</v>
      </c>
      <c r="R14190" t="s">
        <v>79</v>
      </c>
      <c r="S14190" t="s">
        <v>304</v>
      </c>
      <c r="T14190" t="str">
        <f>_xlfn.XLOOKUP(A14190,MI_Match_Analysis!$A$2:$A$8,MI_Match_Analysis!$F$2:$F$8,"Not Found")</f>
        <v>Not Found</v>
      </c>
    </row>
    <row r="14191" spans="1:20" hidden="1" x14ac:dyDescent="0.3">
      <c r="A14191">
        <v>61</v>
      </c>
      <c r="B14191" s="1">
        <v>46159</v>
      </c>
      <c r="C14191" t="s">
        <v>162</v>
      </c>
      <c r="D14191" t="s">
        <v>322</v>
      </c>
      <c r="E14191" t="s">
        <v>47</v>
      </c>
      <c r="F14191" t="s">
        <v>24</v>
      </c>
      <c r="G14191">
        <v>2</v>
      </c>
      <c r="H14191">
        <v>0.1</v>
      </c>
      <c r="I14191" t="s">
        <v>64</v>
      </c>
      <c r="J14191" t="s">
        <v>80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 t="s">
        <v>83</v>
      </c>
      <c r="R14191" t="s">
        <v>83</v>
      </c>
      <c r="S14191" t="s">
        <v>83</v>
      </c>
      <c r="T14191" t="str">
        <f>_xlfn.XLOOKUP(A14191,MI_Match_Analysis!$A$2:$A$8,MI_Match_Analysis!$F$2:$F$8,"Not Found")</f>
        <v>Not Found</v>
      </c>
    </row>
    <row r="14192" spans="1:20" hidden="1" x14ac:dyDescent="0.3">
      <c r="A14192">
        <v>61</v>
      </c>
      <c r="B14192" s="1">
        <v>46159</v>
      </c>
      <c r="C14192" t="s">
        <v>162</v>
      </c>
      <c r="D14192" t="s">
        <v>322</v>
      </c>
      <c r="E14192" t="s">
        <v>47</v>
      </c>
      <c r="F14192" t="s">
        <v>24</v>
      </c>
      <c r="G14192">
        <v>2</v>
      </c>
      <c r="H14192">
        <v>0.2</v>
      </c>
      <c r="I14192" t="s">
        <v>64</v>
      </c>
      <c r="J14192" t="s">
        <v>80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 t="s">
        <v>83</v>
      </c>
      <c r="R14192" t="s">
        <v>83</v>
      </c>
      <c r="S14192" t="s">
        <v>83</v>
      </c>
      <c r="T14192" t="str">
        <f>_xlfn.XLOOKUP(A14192,MI_Match_Analysis!$A$2:$A$8,MI_Match_Analysis!$F$2:$F$8,"Not Found")</f>
        <v>Not Found</v>
      </c>
    </row>
    <row r="14193" spans="1:20" hidden="1" x14ac:dyDescent="0.3">
      <c r="A14193">
        <v>61</v>
      </c>
      <c r="B14193" s="1">
        <v>46159</v>
      </c>
      <c r="C14193" t="s">
        <v>162</v>
      </c>
      <c r="D14193" t="s">
        <v>322</v>
      </c>
      <c r="E14193" t="s">
        <v>47</v>
      </c>
      <c r="F14193" t="s">
        <v>24</v>
      </c>
      <c r="G14193">
        <v>2</v>
      </c>
      <c r="H14193">
        <v>0.2</v>
      </c>
      <c r="I14193" t="s">
        <v>64</v>
      </c>
      <c r="J14193" t="s">
        <v>80</v>
      </c>
      <c r="K14193">
        <v>0</v>
      </c>
      <c r="L14193">
        <v>1</v>
      </c>
      <c r="M14193">
        <v>1</v>
      </c>
      <c r="N14193">
        <v>0</v>
      </c>
      <c r="O14193">
        <v>0</v>
      </c>
      <c r="P14193">
        <v>0</v>
      </c>
      <c r="Q14193" t="s">
        <v>83</v>
      </c>
      <c r="R14193" t="s">
        <v>83</v>
      </c>
      <c r="S14193" t="s">
        <v>83</v>
      </c>
      <c r="T14193" t="str">
        <f>_xlfn.XLOOKUP(A14193,MI_Match_Analysis!$A$2:$A$8,MI_Match_Analysis!$F$2:$F$8,"Not Found")</f>
        <v>Not Found</v>
      </c>
    </row>
    <row r="14194" spans="1:20" hidden="1" x14ac:dyDescent="0.3">
      <c r="A14194">
        <v>61</v>
      </c>
      <c r="B14194" s="1">
        <v>46159</v>
      </c>
      <c r="C14194" t="s">
        <v>162</v>
      </c>
      <c r="D14194" t="s">
        <v>322</v>
      </c>
      <c r="E14194" t="s">
        <v>47</v>
      </c>
      <c r="F14194" t="s">
        <v>24</v>
      </c>
      <c r="G14194">
        <v>2</v>
      </c>
      <c r="H14194">
        <v>0.3</v>
      </c>
      <c r="I14194" t="s">
        <v>64</v>
      </c>
      <c r="J14194" t="s">
        <v>80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 t="s">
        <v>165</v>
      </c>
      <c r="R14194" t="s">
        <v>64</v>
      </c>
      <c r="S14194" t="s">
        <v>171</v>
      </c>
      <c r="T14194" t="str">
        <f>_xlfn.XLOOKUP(A14194,MI_Match_Analysis!$A$2:$A$8,MI_Match_Analysis!$F$2:$F$8,"Not Found")</f>
        <v>Not Found</v>
      </c>
    </row>
    <row r="14195" spans="1:20" hidden="1" x14ac:dyDescent="0.3">
      <c r="A14195">
        <v>61</v>
      </c>
      <c r="B14195" s="1">
        <v>46159</v>
      </c>
      <c r="C14195" t="s">
        <v>162</v>
      </c>
      <c r="D14195" t="s">
        <v>322</v>
      </c>
      <c r="E14195" t="s">
        <v>47</v>
      </c>
      <c r="F14195" t="s">
        <v>24</v>
      </c>
      <c r="G14195">
        <v>2</v>
      </c>
      <c r="H14195">
        <v>0.4</v>
      </c>
      <c r="I14195" t="s">
        <v>49</v>
      </c>
      <c r="J14195" t="s">
        <v>80</v>
      </c>
      <c r="K14195">
        <v>4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 t="s">
        <v>83</v>
      </c>
      <c r="R14195" t="s">
        <v>83</v>
      </c>
      <c r="S14195" t="s">
        <v>83</v>
      </c>
      <c r="T14195" t="str">
        <f>_xlfn.XLOOKUP(A14195,MI_Match_Analysis!$A$2:$A$8,MI_Match_Analysis!$F$2:$F$8,"Not Found")</f>
        <v>Not Found</v>
      </c>
    </row>
    <row r="14196" spans="1:20" hidden="1" x14ac:dyDescent="0.3">
      <c r="A14196">
        <v>61</v>
      </c>
      <c r="B14196" s="1">
        <v>46159</v>
      </c>
      <c r="C14196" t="s">
        <v>162</v>
      </c>
      <c r="D14196" t="s">
        <v>322</v>
      </c>
      <c r="E14196" t="s">
        <v>47</v>
      </c>
      <c r="F14196" t="s">
        <v>24</v>
      </c>
      <c r="G14196">
        <v>2</v>
      </c>
      <c r="H14196">
        <v>0.5</v>
      </c>
      <c r="I14196" t="s">
        <v>49</v>
      </c>
      <c r="J14196" t="s">
        <v>80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 t="s">
        <v>83</v>
      </c>
      <c r="R14196" t="s">
        <v>83</v>
      </c>
      <c r="S14196" t="s">
        <v>83</v>
      </c>
      <c r="T14196" t="str">
        <f>_xlfn.XLOOKUP(A14196,MI_Match_Analysis!$A$2:$A$8,MI_Match_Analysis!$F$2:$F$8,"Not Found")</f>
        <v>Not Found</v>
      </c>
    </row>
    <row r="14197" spans="1:20" hidden="1" x14ac:dyDescent="0.3">
      <c r="A14197">
        <v>61</v>
      </c>
      <c r="B14197" s="1">
        <v>46159</v>
      </c>
      <c r="C14197" t="s">
        <v>162</v>
      </c>
      <c r="D14197" t="s">
        <v>322</v>
      </c>
      <c r="E14197" t="s">
        <v>47</v>
      </c>
      <c r="F14197" t="s">
        <v>24</v>
      </c>
      <c r="G14197">
        <v>2</v>
      </c>
      <c r="H14197">
        <v>0.6</v>
      </c>
      <c r="I14197" t="s">
        <v>49</v>
      </c>
      <c r="J14197" t="s">
        <v>80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 t="s">
        <v>83</v>
      </c>
      <c r="R14197" t="s">
        <v>83</v>
      </c>
      <c r="S14197" t="s">
        <v>83</v>
      </c>
      <c r="T14197" t="str">
        <f>_xlfn.XLOOKUP(A14197,MI_Match_Analysis!$A$2:$A$8,MI_Match_Analysis!$F$2:$F$8,"Not Found")</f>
        <v>Not Found</v>
      </c>
    </row>
    <row r="14198" spans="1:20" hidden="1" x14ac:dyDescent="0.3">
      <c r="A14198">
        <v>61</v>
      </c>
      <c r="B14198" s="1">
        <v>46159</v>
      </c>
      <c r="C14198" t="s">
        <v>162</v>
      </c>
      <c r="D14198" t="s">
        <v>322</v>
      </c>
      <c r="E14198" t="s">
        <v>47</v>
      </c>
      <c r="F14198" t="s">
        <v>24</v>
      </c>
      <c r="G14198">
        <v>2</v>
      </c>
      <c r="H14198">
        <v>1.1000000000000001</v>
      </c>
      <c r="I14198" t="s">
        <v>223</v>
      </c>
      <c r="J14198" t="s">
        <v>111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 t="s">
        <v>83</v>
      </c>
      <c r="R14198" t="s">
        <v>83</v>
      </c>
      <c r="S14198" t="s">
        <v>83</v>
      </c>
      <c r="T14198" t="str">
        <f>_xlfn.XLOOKUP(A14198,MI_Match_Analysis!$A$2:$A$8,MI_Match_Analysis!$F$2:$F$8,"Not Found")</f>
        <v>Not Found</v>
      </c>
    </row>
    <row r="14199" spans="1:20" hidden="1" x14ac:dyDescent="0.3">
      <c r="A14199">
        <v>61</v>
      </c>
      <c r="B14199" s="1">
        <v>46159</v>
      </c>
      <c r="C14199" t="s">
        <v>162</v>
      </c>
      <c r="D14199" t="s">
        <v>322</v>
      </c>
      <c r="E14199" t="s">
        <v>47</v>
      </c>
      <c r="F14199" t="s">
        <v>24</v>
      </c>
      <c r="G14199">
        <v>2</v>
      </c>
      <c r="H14199">
        <v>1.2</v>
      </c>
      <c r="I14199" t="s">
        <v>49</v>
      </c>
      <c r="J14199" t="s">
        <v>111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 t="s">
        <v>83</v>
      </c>
      <c r="R14199" t="s">
        <v>83</v>
      </c>
      <c r="S14199" t="s">
        <v>83</v>
      </c>
      <c r="T14199" t="str">
        <f>_xlfn.XLOOKUP(A14199,MI_Match_Analysis!$A$2:$A$8,MI_Match_Analysis!$F$2:$F$8,"Not Found")</f>
        <v>Not Found</v>
      </c>
    </row>
    <row r="14200" spans="1:20" hidden="1" x14ac:dyDescent="0.3">
      <c r="A14200">
        <v>61</v>
      </c>
      <c r="B14200" s="1">
        <v>46159</v>
      </c>
      <c r="C14200" t="s">
        <v>162</v>
      </c>
      <c r="D14200" t="s">
        <v>322</v>
      </c>
      <c r="E14200" t="s">
        <v>47</v>
      </c>
      <c r="F14200" t="s">
        <v>24</v>
      </c>
      <c r="G14200">
        <v>2</v>
      </c>
      <c r="H14200">
        <v>1.3</v>
      </c>
      <c r="I14200" t="s">
        <v>49</v>
      </c>
      <c r="J14200" t="s">
        <v>111</v>
      </c>
      <c r="K14200">
        <v>4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 t="s">
        <v>83</v>
      </c>
      <c r="R14200" t="s">
        <v>83</v>
      </c>
      <c r="S14200" t="s">
        <v>83</v>
      </c>
      <c r="T14200" t="str">
        <f>_xlfn.XLOOKUP(A14200,MI_Match_Analysis!$A$2:$A$8,MI_Match_Analysis!$F$2:$F$8,"Not Found")</f>
        <v>Not Found</v>
      </c>
    </row>
    <row r="14201" spans="1:20" hidden="1" x14ac:dyDescent="0.3">
      <c r="A14201">
        <v>61</v>
      </c>
      <c r="B14201" s="1">
        <v>46159</v>
      </c>
      <c r="C14201" t="s">
        <v>162</v>
      </c>
      <c r="D14201" t="s">
        <v>322</v>
      </c>
      <c r="E14201" t="s">
        <v>47</v>
      </c>
      <c r="F14201" t="s">
        <v>24</v>
      </c>
      <c r="G14201">
        <v>2</v>
      </c>
      <c r="H14201">
        <v>1.4</v>
      </c>
      <c r="I14201" t="s">
        <v>49</v>
      </c>
      <c r="J14201" t="s">
        <v>111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 t="s">
        <v>83</v>
      </c>
      <c r="R14201" t="s">
        <v>83</v>
      </c>
      <c r="S14201" t="s">
        <v>83</v>
      </c>
      <c r="T14201" t="str">
        <f>_xlfn.XLOOKUP(A14201,MI_Match_Analysis!$A$2:$A$8,MI_Match_Analysis!$F$2:$F$8,"Not Found")</f>
        <v>Not Found</v>
      </c>
    </row>
    <row r="14202" spans="1:20" hidden="1" x14ac:dyDescent="0.3">
      <c r="A14202">
        <v>61</v>
      </c>
      <c r="B14202" s="1">
        <v>46159</v>
      </c>
      <c r="C14202" t="s">
        <v>162</v>
      </c>
      <c r="D14202" t="s">
        <v>322</v>
      </c>
      <c r="E14202" t="s">
        <v>47</v>
      </c>
      <c r="F14202" t="s">
        <v>24</v>
      </c>
      <c r="G14202">
        <v>2</v>
      </c>
      <c r="H14202">
        <v>1.5</v>
      </c>
      <c r="I14202" t="s">
        <v>49</v>
      </c>
      <c r="J14202" t="s">
        <v>111</v>
      </c>
      <c r="K14202">
        <v>6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 t="s">
        <v>83</v>
      </c>
      <c r="R14202" t="s">
        <v>83</v>
      </c>
      <c r="S14202" t="s">
        <v>83</v>
      </c>
      <c r="T14202" t="str">
        <f>_xlfn.XLOOKUP(A14202,MI_Match_Analysis!$A$2:$A$8,MI_Match_Analysis!$F$2:$F$8,"Not Found")</f>
        <v>Not Found</v>
      </c>
    </row>
    <row r="14203" spans="1:20" hidden="1" x14ac:dyDescent="0.3">
      <c r="A14203">
        <v>61</v>
      </c>
      <c r="B14203" s="1">
        <v>46159</v>
      </c>
      <c r="C14203" t="s">
        <v>162</v>
      </c>
      <c r="D14203" t="s">
        <v>322</v>
      </c>
      <c r="E14203" t="s">
        <v>47</v>
      </c>
      <c r="F14203" t="s">
        <v>24</v>
      </c>
      <c r="G14203">
        <v>2</v>
      </c>
      <c r="H14203">
        <v>1.6</v>
      </c>
      <c r="I14203" t="s">
        <v>49</v>
      </c>
      <c r="J14203" t="s">
        <v>111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 t="s">
        <v>83</v>
      </c>
      <c r="R14203" t="s">
        <v>83</v>
      </c>
      <c r="S14203" t="s">
        <v>83</v>
      </c>
      <c r="T14203" t="str">
        <f>_xlfn.XLOOKUP(A14203,MI_Match_Analysis!$A$2:$A$8,MI_Match_Analysis!$F$2:$F$8,"Not Found")</f>
        <v>Not Found</v>
      </c>
    </row>
    <row r="14204" spans="1:20" hidden="1" x14ac:dyDescent="0.3">
      <c r="A14204">
        <v>61</v>
      </c>
      <c r="B14204" s="1">
        <v>46159</v>
      </c>
      <c r="C14204" t="s">
        <v>162</v>
      </c>
      <c r="D14204" t="s">
        <v>322</v>
      </c>
      <c r="E14204" t="s">
        <v>47</v>
      </c>
      <c r="F14204" t="s">
        <v>24</v>
      </c>
      <c r="G14204">
        <v>2</v>
      </c>
      <c r="H14204">
        <v>2.1</v>
      </c>
      <c r="I14204" t="s">
        <v>223</v>
      </c>
      <c r="J14204" t="s">
        <v>80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 t="s">
        <v>83</v>
      </c>
      <c r="R14204" t="s">
        <v>83</v>
      </c>
      <c r="S14204" t="s">
        <v>83</v>
      </c>
      <c r="T14204" t="str">
        <f>_xlfn.XLOOKUP(A14204,MI_Match_Analysis!$A$2:$A$8,MI_Match_Analysis!$F$2:$F$8,"Not Found")</f>
        <v>Not Found</v>
      </c>
    </row>
    <row r="14205" spans="1:20" hidden="1" x14ac:dyDescent="0.3">
      <c r="A14205">
        <v>61</v>
      </c>
      <c r="B14205" s="1">
        <v>46159</v>
      </c>
      <c r="C14205" t="s">
        <v>162</v>
      </c>
      <c r="D14205" t="s">
        <v>322</v>
      </c>
      <c r="E14205" t="s">
        <v>47</v>
      </c>
      <c r="F14205" t="s">
        <v>24</v>
      </c>
      <c r="G14205">
        <v>2</v>
      </c>
      <c r="H14205">
        <v>2.2000000000000002</v>
      </c>
      <c r="I14205" t="s">
        <v>223</v>
      </c>
      <c r="J14205" t="s">
        <v>80</v>
      </c>
      <c r="K14205">
        <v>1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 t="s">
        <v>83</v>
      </c>
      <c r="R14205" t="s">
        <v>83</v>
      </c>
      <c r="S14205" t="s">
        <v>83</v>
      </c>
      <c r="T14205" t="str">
        <f>_xlfn.XLOOKUP(A14205,MI_Match_Analysis!$A$2:$A$8,MI_Match_Analysis!$F$2:$F$8,"Not Found")</f>
        <v>Not Found</v>
      </c>
    </row>
    <row r="14206" spans="1:20" hidden="1" x14ac:dyDescent="0.3">
      <c r="A14206">
        <v>61</v>
      </c>
      <c r="B14206" s="1">
        <v>46159</v>
      </c>
      <c r="C14206" t="s">
        <v>162</v>
      </c>
      <c r="D14206" t="s">
        <v>322</v>
      </c>
      <c r="E14206" t="s">
        <v>47</v>
      </c>
      <c r="F14206" t="s">
        <v>24</v>
      </c>
      <c r="G14206">
        <v>2</v>
      </c>
      <c r="H14206">
        <v>2.2999999999999998</v>
      </c>
      <c r="I14206" t="s">
        <v>49</v>
      </c>
      <c r="J14206" t="s">
        <v>80</v>
      </c>
      <c r="K14206">
        <v>1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 t="s">
        <v>83</v>
      </c>
      <c r="R14206" t="s">
        <v>83</v>
      </c>
      <c r="S14206" t="s">
        <v>83</v>
      </c>
      <c r="T14206" t="str">
        <f>_xlfn.XLOOKUP(A14206,MI_Match_Analysis!$A$2:$A$8,MI_Match_Analysis!$F$2:$F$8,"Not Found")</f>
        <v>Not Found</v>
      </c>
    </row>
    <row r="14207" spans="1:20" hidden="1" x14ac:dyDescent="0.3">
      <c r="A14207">
        <v>61</v>
      </c>
      <c r="B14207" s="1">
        <v>46159</v>
      </c>
      <c r="C14207" t="s">
        <v>162</v>
      </c>
      <c r="D14207" t="s">
        <v>322</v>
      </c>
      <c r="E14207" t="s">
        <v>47</v>
      </c>
      <c r="F14207" t="s">
        <v>24</v>
      </c>
      <c r="G14207">
        <v>2</v>
      </c>
      <c r="H14207">
        <v>2.4</v>
      </c>
      <c r="I14207" t="s">
        <v>223</v>
      </c>
      <c r="J14207" t="s">
        <v>80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 t="s">
        <v>83</v>
      </c>
      <c r="R14207" t="s">
        <v>83</v>
      </c>
      <c r="S14207" t="s">
        <v>83</v>
      </c>
      <c r="T14207" t="str">
        <f>_xlfn.XLOOKUP(A14207,MI_Match_Analysis!$A$2:$A$8,MI_Match_Analysis!$F$2:$F$8,"Not Found")</f>
        <v>Not Found</v>
      </c>
    </row>
    <row r="14208" spans="1:20" hidden="1" x14ac:dyDescent="0.3">
      <c r="A14208">
        <v>61</v>
      </c>
      <c r="B14208" s="1">
        <v>46159</v>
      </c>
      <c r="C14208" t="s">
        <v>162</v>
      </c>
      <c r="D14208" t="s">
        <v>322</v>
      </c>
      <c r="E14208" t="s">
        <v>47</v>
      </c>
      <c r="F14208" t="s">
        <v>24</v>
      </c>
      <c r="G14208">
        <v>2</v>
      </c>
      <c r="H14208">
        <v>2.5</v>
      </c>
      <c r="I14208" t="s">
        <v>223</v>
      </c>
      <c r="J14208" t="s">
        <v>80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 t="s">
        <v>165</v>
      </c>
      <c r="R14208" t="s">
        <v>223</v>
      </c>
      <c r="S14208" t="s">
        <v>144</v>
      </c>
      <c r="T14208" t="str">
        <f>_xlfn.XLOOKUP(A14208,MI_Match_Analysis!$A$2:$A$8,MI_Match_Analysis!$F$2:$F$8,"Not Found")</f>
        <v>Not Found</v>
      </c>
    </row>
    <row r="14209" spans="1:20" hidden="1" x14ac:dyDescent="0.3">
      <c r="A14209">
        <v>61</v>
      </c>
      <c r="B14209" s="1">
        <v>46159</v>
      </c>
      <c r="C14209" t="s">
        <v>162</v>
      </c>
      <c r="D14209" t="s">
        <v>322</v>
      </c>
      <c r="E14209" t="s">
        <v>47</v>
      </c>
      <c r="F14209" t="s">
        <v>24</v>
      </c>
      <c r="G14209">
        <v>2</v>
      </c>
      <c r="H14209">
        <v>2.6</v>
      </c>
      <c r="I14209" t="s">
        <v>94</v>
      </c>
      <c r="J14209" t="s">
        <v>80</v>
      </c>
      <c r="K14209">
        <v>1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 t="s">
        <v>83</v>
      </c>
      <c r="R14209" t="s">
        <v>83</v>
      </c>
      <c r="S14209" t="s">
        <v>83</v>
      </c>
      <c r="T14209" t="str">
        <f>_xlfn.XLOOKUP(A14209,MI_Match_Analysis!$A$2:$A$8,MI_Match_Analysis!$F$2:$F$8,"Not Found")</f>
        <v>Not Found</v>
      </c>
    </row>
    <row r="14210" spans="1:20" hidden="1" x14ac:dyDescent="0.3">
      <c r="A14210">
        <v>61</v>
      </c>
      <c r="B14210" s="1">
        <v>46159</v>
      </c>
      <c r="C14210" t="s">
        <v>162</v>
      </c>
      <c r="D14210" t="s">
        <v>322</v>
      </c>
      <c r="E14210" t="s">
        <v>47</v>
      </c>
      <c r="F14210" t="s">
        <v>24</v>
      </c>
      <c r="G14210">
        <v>2</v>
      </c>
      <c r="H14210">
        <v>3.1</v>
      </c>
      <c r="I14210" t="s">
        <v>94</v>
      </c>
      <c r="J14210" t="s">
        <v>269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 t="s">
        <v>83</v>
      </c>
      <c r="R14210" t="s">
        <v>83</v>
      </c>
      <c r="S14210" t="s">
        <v>83</v>
      </c>
      <c r="T14210" t="str">
        <f>_xlfn.XLOOKUP(A14210,MI_Match_Analysis!$A$2:$A$8,MI_Match_Analysis!$F$2:$F$8,"Not Found")</f>
        <v>Not Found</v>
      </c>
    </row>
    <row r="14211" spans="1:20" hidden="1" x14ac:dyDescent="0.3">
      <c r="A14211">
        <v>61</v>
      </c>
      <c r="B14211" s="1">
        <v>46159</v>
      </c>
      <c r="C14211" t="s">
        <v>162</v>
      </c>
      <c r="D14211" t="s">
        <v>322</v>
      </c>
      <c r="E14211" t="s">
        <v>47</v>
      </c>
      <c r="F14211" t="s">
        <v>24</v>
      </c>
      <c r="G14211">
        <v>2</v>
      </c>
      <c r="H14211">
        <v>3.2</v>
      </c>
      <c r="I14211" t="s">
        <v>94</v>
      </c>
      <c r="J14211" t="s">
        <v>269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 t="s">
        <v>165</v>
      </c>
      <c r="R14211" t="s">
        <v>94</v>
      </c>
      <c r="S14211" t="s">
        <v>83</v>
      </c>
      <c r="T14211" t="str">
        <f>_xlfn.XLOOKUP(A14211,MI_Match_Analysis!$A$2:$A$8,MI_Match_Analysis!$F$2:$F$8,"Not Found")</f>
        <v>Not Found</v>
      </c>
    </row>
    <row r="14212" spans="1:20" hidden="1" x14ac:dyDescent="0.3">
      <c r="A14212">
        <v>61</v>
      </c>
      <c r="B14212" s="1">
        <v>46159</v>
      </c>
      <c r="C14212" t="s">
        <v>162</v>
      </c>
      <c r="D14212" t="s">
        <v>322</v>
      </c>
      <c r="E14212" t="s">
        <v>47</v>
      </c>
      <c r="F14212" t="s">
        <v>24</v>
      </c>
      <c r="G14212">
        <v>2</v>
      </c>
      <c r="H14212">
        <v>3.3</v>
      </c>
      <c r="I14212" t="s">
        <v>302</v>
      </c>
      <c r="J14212" t="s">
        <v>269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 t="s">
        <v>83</v>
      </c>
      <c r="R14212" t="s">
        <v>83</v>
      </c>
      <c r="S14212" t="s">
        <v>83</v>
      </c>
      <c r="T14212" t="str">
        <f>_xlfn.XLOOKUP(A14212,MI_Match_Analysis!$A$2:$A$8,MI_Match_Analysis!$F$2:$F$8,"Not Found")</f>
        <v>Not Found</v>
      </c>
    </row>
    <row r="14213" spans="1:20" hidden="1" x14ac:dyDescent="0.3">
      <c r="A14213">
        <v>61</v>
      </c>
      <c r="B14213" s="1">
        <v>46159</v>
      </c>
      <c r="C14213" t="s">
        <v>162</v>
      </c>
      <c r="D14213" t="s">
        <v>322</v>
      </c>
      <c r="E14213" t="s">
        <v>47</v>
      </c>
      <c r="F14213" t="s">
        <v>24</v>
      </c>
      <c r="G14213">
        <v>2</v>
      </c>
      <c r="H14213">
        <v>3.4</v>
      </c>
      <c r="I14213" t="s">
        <v>302</v>
      </c>
      <c r="J14213" t="s">
        <v>269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 t="s">
        <v>83</v>
      </c>
      <c r="R14213" t="s">
        <v>83</v>
      </c>
      <c r="S14213" t="s">
        <v>83</v>
      </c>
      <c r="T14213" t="str">
        <f>_xlfn.XLOOKUP(A14213,MI_Match_Analysis!$A$2:$A$8,MI_Match_Analysis!$F$2:$F$8,"Not Found")</f>
        <v>Not Found</v>
      </c>
    </row>
    <row r="14214" spans="1:20" hidden="1" x14ac:dyDescent="0.3">
      <c r="A14214">
        <v>61</v>
      </c>
      <c r="B14214" s="1">
        <v>46159</v>
      </c>
      <c r="C14214" t="s">
        <v>162</v>
      </c>
      <c r="D14214" t="s">
        <v>322</v>
      </c>
      <c r="E14214" t="s">
        <v>47</v>
      </c>
      <c r="F14214" t="s">
        <v>24</v>
      </c>
      <c r="G14214">
        <v>2</v>
      </c>
      <c r="H14214">
        <v>3.5</v>
      </c>
      <c r="I14214" t="s">
        <v>302</v>
      </c>
      <c r="J14214" t="s">
        <v>269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 t="s">
        <v>83</v>
      </c>
      <c r="R14214" t="s">
        <v>83</v>
      </c>
      <c r="S14214" t="s">
        <v>83</v>
      </c>
      <c r="T14214" t="str">
        <f>_xlfn.XLOOKUP(A14214,MI_Match_Analysis!$A$2:$A$8,MI_Match_Analysis!$F$2:$F$8,"Not Found")</f>
        <v>Not Found</v>
      </c>
    </row>
    <row r="14215" spans="1:20" hidden="1" x14ac:dyDescent="0.3">
      <c r="A14215">
        <v>61</v>
      </c>
      <c r="B14215" s="1">
        <v>46159</v>
      </c>
      <c r="C14215" t="s">
        <v>162</v>
      </c>
      <c r="D14215" t="s">
        <v>322</v>
      </c>
      <c r="E14215" t="s">
        <v>47</v>
      </c>
      <c r="F14215" t="s">
        <v>24</v>
      </c>
      <c r="G14215">
        <v>2</v>
      </c>
      <c r="H14215">
        <v>3.6</v>
      </c>
      <c r="I14215" t="s">
        <v>302</v>
      </c>
      <c r="J14215" t="s">
        <v>269</v>
      </c>
      <c r="K14215">
        <v>4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 t="s">
        <v>83</v>
      </c>
      <c r="R14215" t="s">
        <v>83</v>
      </c>
      <c r="S14215" t="s">
        <v>83</v>
      </c>
      <c r="T14215" t="str">
        <f>_xlfn.XLOOKUP(A14215,MI_Match_Analysis!$A$2:$A$8,MI_Match_Analysis!$F$2:$F$8,"Not Found")</f>
        <v>Not Found</v>
      </c>
    </row>
    <row r="14216" spans="1:20" hidden="1" x14ac:dyDescent="0.3">
      <c r="A14216">
        <v>61</v>
      </c>
      <c r="B14216" s="1">
        <v>46159</v>
      </c>
      <c r="C14216" t="s">
        <v>162</v>
      </c>
      <c r="D14216" t="s">
        <v>322</v>
      </c>
      <c r="E14216" t="s">
        <v>47</v>
      </c>
      <c r="F14216" t="s">
        <v>24</v>
      </c>
      <c r="G14216">
        <v>2</v>
      </c>
      <c r="H14216">
        <v>4.0999999999999996</v>
      </c>
      <c r="I14216" t="s">
        <v>49</v>
      </c>
      <c r="J14216" t="s">
        <v>111</v>
      </c>
      <c r="K14216">
        <v>1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 t="s">
        <v>83</v>
      </c>
      <c r="R14216" t="s">
        <v>83</v>
      </c>
      <c r="S14216" t="s">
        <v>83</v>
      </c>
      <c r="T14216" t="str">
        <f>_xlfn.XLOOKUP(A14216,MI_Match_Analysis!$A$2:$A$8,MI_Match_Analysis!$F$2:$F$8,"Not Found")</f>
        <v>Not Found</v>
      </c>
    </row>
    <row r="14217" spans="1:20" hidden="1" x14ac:dyDescent="0.3">
      <c r="A14217">
        <v>61</v>
      </c>
      <c r="B14217" s="1">
        <v>46159</v>
      </c>
      <c r="C14217" t="s">
        <v>162</v>
      </c>
      <c r="D14217" t="s">
        <v>322</v>
      </c>
      <c r="E14217" t="s">
        <v>47</v>
      </c>
      <c r="F14217" t="s">
        <v>24</v>
      </c>
      <c r="G14217">
        <v>2</v>
      </c>
      <c r="H14217">
        <v>4.2</v>
      </c>
      <c r="I14217" t="s">
        <v>302</v>
      </c>
      <c r="J14217" t="s">
        <v>111</v>
      </c>
      <c r="K14217">
        <v>0</v>
      </c>
      <c r="L14217">
        <v>1</v>
      </c>
      <c r="M14217">
        <v>1</v>
      </c>
      <c r="N14217">
        <v>0</v>
      </c>
      <c r="O14217">
        <v>0</v>
      </c>
      <c r="P14217">
        <v>0</v>
      </c>
      <c r="Q14217" t="s">
        <v>83</v>
      </c>
      <c r="R14217" t="s">
        <v>83</v>
      </c>
      <c r="S14217" t="s">
        <v>83</v>
      </c>
      <c r="T14217" t="str">
        <f>_xlfn.XLOOKUP(A14217,MI_Match_Analysis!$A$2:$A$8,MI_Match_Analysis!$F$2:$F$8,"Not Found")</f>
        <v>Not Found</v>
      </c>
    </row>
    <row r="14218" spans="1:20" hidden="1" x14ac:dyDescent="0.3">
      <c r="A14218">
        <v>61</v>
      </c>
      <c r="B14218" s="1">
        <v>46159</v>
      </c>
      <c r="C14218" t="s">
        <v>162</v>
      </c>
      <c r="D14218" t="s">
        <v>322</v>
      </c>
      <c r="E14218" t="s">
        <v>47</v>
      </c>
      <c r="F14218" t="s">
        <v>24</v>
      </c>
      <c r="G14218">
        <v>2</v>
      </c>
      <c r="H14218">
        <v>4.2</v>
      </c>
      <c r="I14218" t="s">
        <v>302</v>
      </c>
      <c r="J14218" t="s">
        <v>111</v>
      </c>
      <c r="K14218">
        <v>6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 t="s">
        <v>83</v>
      </c>
      <c r="R14218" t="s">
        <v>83</v>
      </c>
      <c r="S14218" t="s">
        <v>83</v>
      </c>
      <c r="T14218" t="str">
        <f>_xlfn.XLOOKUP(A14218,MI_Match_Analysis!$A$2:$A$8,MI_Match_Analysis!$F$2:$F$8,"Not Found")</f>
        <v>Not Found</v>
      </c>
    </row>
    <row r="14219" spans="1:20" hidden="1" x14ac:dyDescent="0.3">
      <c r="A14219">
        <v>61</v>
      </c>
      <c r="B14219" s="1">
        <v>46159</v>
      </c>
      <c r="C14219" t="s">
        <v>162</v>
      </c>
      <c r="D14219" t="s">
        <v>322</v>
      </c>
      <c r="E14219" t="s">
        <v>47</v>
      </c>
      <c r="F14219" t="s">
        <v>24</v>
      </c>
      <c r="G14219">
        <v>2</v>
      </c>
      <c r="H14219">
        <v>4.3</v>
      </c>
      <c r="I14219" t="s">
        <v>302</v>
      </c>
      <c r="J14219" t="s">
        <v>111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 t="s">
        <v>83</v>
      </c>
      <c r="R14219" t="s">
        <v>83</v>
      </c>
      <c r="S14219" t="s">
        <v>83</v>
      </c>
      <c r="T14219" t="str">
        <f>_xlfn.XLOOKUP(A14219,MI_Match_Analysis!$A$2:$A$8,MI_Match_Analysis!$F$2:$F$8,"Not Found")</f>
        <v>Not Found</v>
      </c>
    </row>
    <row r="14220" spans="1:20" hidden="1" x14ac:dyDescent="0.3">
      <c r="A14220">
        <v>61</v>
      </c>
      <c r="B14220" s="1">
        <v>46159</v>
      </c>
      <c r="C14220" t="s">
        <v>162</v>
      </c>
      <c r="D14220" t="s">
        <v>322</v>
      </c>
      <c r="E14220" t="s">
        <v>47</v>
      </c>
      <c r="F14220" t="s">
        <v>24</v>
      </c>
      <c r="G14220">
        <v>2</v>
      </c>
      <c r="H14220">
        <v>4.4000000000000004</v>
      </c>
      <c r="I14220" t="s">
        <v>302</v>
      </c>
      <c r="J14220" t="s">
        <v>111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 t="s">
        <v>83</v>
      </c>
      <c r="R14220" t="s">
        <v>83</v>
      </c>
      <c r="S14220" t="s">
        <v>83</v>
      </c>
      <c r="T14220" t="str">
        <f>_xlfn.XLOOKUP(A14220,MI_Match_Analysis!$A$2:$A$8,MI_Match_Analysis!$F$2:$F$8,"Not Found")</f>
        <v>Not Found</v>
      </c>
    </row>
    <row r="14221" spans="1:20" hidden="1" x14ac:dyDescent="0.3">
      <c r="A14221">
        <v>61</v>
      </c>
      <c r="B14221" s="1">
        <v>46159</v>
      </c>
      <c r="C14221" t="s">
        <v>162</v>
      </c>
      <c r="D14221" t="s">
        <v>322</v>
      </c>
      <c r="E14221" t="s">
        <v>47</v>
      </c>
      <c r="F14221" t="s">
        <v>24</v>
      </c>
      <c r="G14221">
        <v>2</v>
      </c>
      <c r="H14221">
        <v>4.5</v>
      </c>
      <c r="I14221" t="s">
        <v>302</v>
      </c>
      <c r="J14221" t="s">
        <v>111</v>
      </c>
      <c r="K14221">
        <v>4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 t="s">
        <v>83</v>
      </c>
      <c r="R14221" t="s">
        <v>83</v>
      </c>
      <c r="S14221" t="s">
        <v>83</v>
      </c>
      <c r="T14221" t="str">
        <f>_xlfn.XLOOKUP(A14221,MI_Match_Analysis!$A$2:$A$8,MI_Match_Analysis!$F$2:$F$8,"Not Found")</f>
        <v>Not Found</v>
      </c>
    </row>
    <row r="14222" spans="1:20" hidden="1" x14ac:dyDescent="0.3">
      <c r="A14222">
        <v>61</v>
      </c>
      <c r="B14222" s="1">
        <v>46159</v>
      </c>
      <c r="C14222" t="s">
        <v>162</v>
      </c>
      <c r="D14222" t="s">
        <v>322</v>
      </c>
      <c r="E14222" t="s">
        <v>47</v>
      </c>
      <c r="F14222" t="s">
        <v>24</v>
      </c>
      <c r="G14222">
        <v>2</v>
      </c>
      <c r="H14222">
        <v>4.5999999999999996</v>
      </c>
      <c r="I14222" t="s">
        <v>302</v>
      </c>
      <c r="J14222" t="s">
        <v>111</v>
      </c>
      <c r="K14222">
        <v>0</v>
      </c>
      <c r="L14222">
        <v>1</v>
      </c>
      <c r="M14222">
        <v>1</v>
      </c>
      <c r="N14222">
        <v>0</v>
      </c>
      <c r="O14222">
        <v>0</v>
      </c>
      <c r="P14222">
        <v>0</v>
      </c>
      <c r="Q14222" t="s">
        <v>83</v>
      </c>
      <c r="R14222" t="s">
        <v>83</v>
      </c>
      <c r="S14222" t="s">
        <v>83</v>
      </c>
      <c r="T14222" t="str">
        <f>_xlfn.XLOOKUP(A14222,MI_Match_Analysis!$A$2:$A$8,MI_Match_Analysis!$F$2:$F$8,"Not Found")</f>
        <v>Not Found</v>
      </c>
    </row>
    <row r="14223" spans="1:20" hidden="1" x14ac:dyDescent="0.3">
      <c r="A14223">
        <v>61</v>
      </c>
      <c r="B14223" s="1">
        <v>46159</v>
      </c>
      <c r="C14223" t="s">
        <v>162</v>
      </c>
      <c r="D14223" t="s">
        <v>322</v>
      </c>
      <c r="E14223" t="s">
        <v>47</v>
      </c>
      <c r="F14223" t="s">
        <v>24</v>
      </c>
      <c r="G14223">
        <v>2</v>
      </c>
      <c r="H14223">
        <v>4.5999999999999996</v>
      </c>
      <c r="I14223" t="s">
        <v>302</v>
      </c>
      <c r="J14223" t="s">
        <v>111</v>
      </c>
      <c r="K14223">
        <v>2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 t="s">
        <v>83</v>
      </c>
      <c r="R14223" t="s">
        <v>83</v>
      </c>
      <c r="S14223" t="s">
        <v>83</v>
      </c>
      <c r="T14223" t="str">
        <f>_xlfn.XLOOKUP(A14223,MI_Match_Analysis!$A$2:$A$8,MI_Match_Analysis!$F$2:$F$8,"Not Found")</f>
        <v>Not Found</v>
      </c>
    </row>
    <row r="14224" spans="1:20" hidden="1" x14ac:dyDescent="0.3">
      <c r="A14224">
        <v>61</v>
      </c>
      <c r="B14224" s="1">
        <v>46159</v>
      </c>
      <c r="C14224" t="s">
        <v>162</v>
      </c>
      <c r="D14224" t="s">
        <v>322</v>
      </c>
      <c r="E14224" t="s">
        <v>47</v>
      </c>
      <c r="F14224" t="s">
        <v>24</v>
      </c>
      <c r="G14224">
        <v>2</v>
      </c>
      <c r="H14224">
        <v>5.0999999999999996</v>
      </c>
      <c r="I14224" t="s">
        <v>49</v>
      </c>
      <c r="J14224" t="s">
        <v>269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 t="s">
        <v>83</v>
      </c>
      <c r="R14224" t="s">
        <v>83</v>
      </c>
      <c r="S14224" t="s">
        <v>83</v>
      </c>
      <c r="T14224" t="str">
        <f>_xlfn.XLOOKUP(A14224,MI_Match_Analysis!$A$2:$A$8,MI_Match_Analysis!$F$2:$F$8,"Not Found")</f>
        <v>Not Found</v>
      </c>
    </row>
    <row r="14225" spans="1:20" hidden="1" x14ac:dyDescent="0.3">
      <c r="A14225">
        <v>61</v>
      </c>
      <c r="B14225" s="1">
        <v>46159</v>
      </c>
      <c r="C14225" t="s">
        <v>162</v>
      </c>
      <c r="D14225" t="s">
        <v>322</v>
      </c>
      <c r="E14225" t="s">
        <v>47</v>
      </c>
      <c r="F14225" t="s">
        <v>24</v>
      </c>
      <c r="G14225">
        <v>2</v>
      </c>
      <c r="H14225">
        <v>5.2</v>
      </c>
      <c r="I14225" t="s">
        <v>49</v>
      </c>
      <c r="J14225" t="s">
        <v>269</v>
      </c>
      <c r="K14225">
        <v>4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 t="s">
        <v>83</v>
      </c>
      <c r="R14225" t="s">
        <v>83</v>
      </c>
      <c r="S14225" t="s">
        <v>83</v>
      </c>
      <c r="T14225" t="str">
        <f>_xlfn.XLOOKUP(A14225,MI_Match_Analysis!$A$2:$A$8,MI_Match_Analysis!$F$2:$F$8,"Not Found")</f>
        <v>Not Found</v>
      </c>
    </row>
    <row r="14226" spans="1:20" hidden="1" x14ac:dyDescent="0.3">
      <c r="A14226">
        <v>61</v>
      </c>
      <c r="B14226" s="1">
        <v>46159</v>
      </c>
      <c r="C14226" t="s">
        <v>162</v>
      </c>
      <c r="D14226" t="s">
        <v>322</v>
      </c>
      <c r="E14226" t="s">
        <v>47</v>
      </c>
      <c r="F14226" t="s">
        <v>24</v>
      </c>
      <c r="G14226">
        <v>2</v>
      </c>
      <c r="H14226">
        <v>5.3</v>
      </c>
      <c r="I14226" t="s">
        <v>49</v>
      </c>
      <c r="J14226" t="s">
        <v>269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 t="s">
        <v>83</v>
      </c>
      <c r="R14226" t="s">
        <v>83</v>
      </c>
      <c r="S14226" t="s">
        <v>83</v>
      </c>
      <c r="T14226" t="str">
        <f>_xlfn.XLOOKUP(A14226,MI_Match_Analysis!$A$2:$A$8,MI_Match_Analysis!$F$2:$F$8,"Not Found")</f>
        <v>Not Found</v>
      </c>
    </row>
    <row r="14227" spans="1:20" hidden="1" x14ac:dyDescent="0.3">
      <c r="A14227">
        <v>61</v>
      </c>
      <c r="B14227" s="1">
        <v>46159</v>
      </c>
      <c r="C14227" t="s">
        <v>162</v>
      </c>
      <c r="D14227" t="s">
        <v>322</v>
      </c>
      <c r="E14227" t="s">
        <v>47</v>
      </c>
      <c r="F14227" t="s">
        <v>24</v>
      </c>
      <c r="G14227">
        <v>2</v>
      </c>
      <c r="H14227">
        <v>5.4</v>
      </c>
      <c r="I14227" t="s">
        <v>49</v>
      </c>
      <c r="J14227" t="s">
        <v>269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 t="s">
        <v>83</v>
      </c>
      <c r="R14227" t="s">
        <v>83</v>
      </c>
      <c r="S14227" t="s">
        <v>83</v>
      </c>
      <c r="T14227" t="str">
        <f>_xlfn.XLOOKUP(A14227,MI_Match_Analysis!$A$2:$A$8,MI_Match_Analysis!$F$2:$F$8,"Not Found")</f>
        <v>Not Found</v>
      </c>
    </row>
    <row r="14228" spans="1:20" hidden="1" x14ac:dyDescent="0.3">
      <c r="A14228">
        <v>61</v>
      </c>
      <c r="B14228" s="1">
        <v>46159</v>
      </c>
      <c r="C14228" t="s">
        <v>162</v>
      </c>
      <c r="D14228" t="s">
        <v>322</v>
      </c>
      <c r="E14228" t="s">
        <v>47</v>
      </c>
      <c r="F14228" t="s">
        <v>24</v>
      </c>
      <c r="G14228">
        <v>2</v>
      </c>
      <c r="H14228">
        <v>5.5</v>
      </c>
      <c r="I14228" t="s">
        <v>49</v>
      </c>
      <c r="J14228" t="s">
        <v>269</v>
      </c>
      <c r="K14228">
        <v>6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 t="s">
        <v>83</v>
      </c>
      <c r="R14228" t="s">
        <v>83</v>
      </c>
      <c r="S14228" t="s">
        <v>83</v>
      </c>
      <c r="T14228" t="str">
        <f>_xlfn.XLOOKUP(A14228,MI_Match_Analysis!$A$2:$A$8,MI_Match_Analysis!$F$2:$F$8,"Not Found")</f>
        <v>Not Found</v>
      </c>
    </row>
    <row r="14229" spans="1:20" hidden="1" x14ac:dyDescent="0.3">
      <c r="A14229">
        <v>61</v>
      </c>
      <c r="B14229" s="1">
        <v>46159</v>
      </c>
      <c r="C14229" t="s">
        <v>162</v>
      </c>
      <c r="D14229" t="s">
        <v>322</v>
      </c>
      <c r="E14229" t="s">
        <v>47</v>
      </c>
      <c r="F14229" t="s">
        <v>24</v>
      </c>
      <c r="G14229">
        <v>2</v>
      </c>
      <c r="H14229">
        <v>5.6</v>
      </c>
      <c r="I14229" t="s">
        <v>49</v>
      </c>
      <c r="J14229" t="s">
        <v>269</v>
      </c>
      <c r="K14229">
        <v>1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 t="s">
        <v>83</v>
      </c>
      <c r="R14229" t="s">
        <v>83</v>
      </c>
      <c r="S14229" t="s">
        <v>83</v>
      </c>
      <c r="T14229" t="str">
        <f>_xlfn.XLOOKUP(A14229,MI_Match_Analysis!$A$2:$A$8,MI_Match_Analysis!$F$2:$F$8,"Not Found")</f>
        <v>Not Found</v>
      </c>
    </row>
    <row r="14230" spans="1:20" hidden="1" x14ac:dyDescent="0.3">
      <c r="A14230">
        <v>61</v>
      </c>
      <c r="B14230" s="1">
        <v>46159</v>
      </c>
      <c r="C14230" t="s">
        <v>162</v>
      </c>
      <c r="D14230" t="s">
        <v>322</v>
      </c>
      <c r="E14230" t="s">
        <v>47</v>
      </c>
      <c r="F14230" t="s">
        <v>24</v>
      </c>
      <c r="G14230">
        <v>2</v>
      </c>
      <c r="H14230">
        <v>6.1</v>
      </c>
      <c r="I14230" t="s">
        <v>49</v>
      </c>
      <c r="J14230" t="s">
        <v>104</v>
      </c>
      <c r="K14230">
        <v>1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 t="s">
        <v>83</v>
      </c>
      <c r="R14230" t="s">
        <v>83</v>
      </c>
      <c r="S14230" t="s">
        <v>83</v>
      </c>
      <c r="T14230" t="str">
        <f>_xlfn.XLOOKUP(A14230,MI_Match_Analysis!$A$2:$A$8,MI_Match_Analysis!$F$2:$F$8,"Not Found")</f>
        <v>Not Found</v>
      </c>
    </row>
    <row r="14231" spans="1:20" hidden="1" x14ac:dyDescent="0.3">
      <c r="A14231">
        <v>61</v>
      </c>
      <c r="B14231" s="1">
        <v>46159</v>
      </c>
      <c r="C14231" t="s">
        <v>162</v>
      </c>
      <c r="D14231" t="s">
        <v>322</v>
      </c>
      <c r="E14231" t="s">
        <v>47</v>
      </c>
      <c r="F14231" t="s">
        <v>24</v>
      </c>
      <c r="G14231">
        <v>2</v>
      </c>
      <c r="H14231">
        <v>6.2</v>
      </c>
      <c r="I14231" t="s">
        <v>302</v>
      </c>
      <c r="J14231" t="s">
        <v>104</v>
      </c>
      <c r="K14231">
        <v>1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 t="s">
        <v>83</v>
      </c>
      <c r="R14231" t="s">
        <v>83</v>
      </c>
      <c r="S14231" t="s">
        <v>83</v>
      </c>
      <c r="T14231" t="str">
        <f>_xlfn.XLOOKUP(A14231,MI_Match_Analysis!$A$2:$A$8,MI_Match_Analysis!$F$2:$F$8,"Not Found")</f>
        <v>Not Found</v>
      </c>
    </row>
    <row r="14232" spans="1:20" hidden="1" x14ac:dyDescent="0.3">
      <c r="A14232">
        <v>61</v>
      </c>
      <c r="B14232" s="1">
        <v>46159</v>
      </c>
      <c r="C14232" t="s">
        <v>162</v>
      </c>
      <c r="D14232" t="s">
        <v>322</v>
      </c>
      <c r="E14232" t="s">
        <v>47</v>
      </c>
      <c r="F14232" t="s">
        <v>24</v>
      </c>
      <c r="G14232">
        <v>2</v>
      </c>
      <c r="H14232">
        <v>6.3</v>
      </c>
      <c r="I14232" t="s">
        <v>49</v>
      </c>
      <c r="J14232" t="s">
        <v>104</v>
      </c>
      <c r="K14232">
        <v>1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 t="s">
        <v>83</v>
      </c>
      <c r="R14232" t="s">
        <v>83</v>
      </c>
      <c r="S14232" t="s">
        <v>83</v>
      </c>
      <c r="T14232" t="str">
        <f>_xlfn.XLOOKUP(A14232,MI_Match_Analysis!$A$2:$A$8,MI_Match_Analysis!$F$2:$F$8,"Not Found")</f>
        <v>Not Found</v>
      </c>
    </row>
    <row r="14233" spans="1:20" hidden="1" x14ac:dyDescent="0.3">
      <c r="A14233">
        <v>61</v>
      </c>
      <c r="B14233" s="1">
        <v>46159</v>
      </c>
      <c r="C14233" t="s">
        <v>162</v>
      </c>
      <c r="D14233" t="s">
        <v>322</v>
      </c>
      <c r="E14233" t="s">
        <v>47</v>
      </c>
      <c r="F14233" t="s">
        <v>24</v>
      </c>
      <c r="G14233">
        <v>2</v>
      </c>
      <c r="H14233">
        <v>6.4</v>
      </c>
      <c r="I14233" t="s">
        <v>302</v>
      </c>
      <c r="J14233" t="s">
        <v>104</v>
      </c>
      <c r="K14233">
        <v>1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 t="s">
        <v>83</v>
      </c>
      <c r="R14233" t="s">
        <v>83</v>
      </c>
      <c r="S14233" t="s">
        <v>83</v>
      </c>
      <c r="T14233" t="str">
        <f>_xlfn.XLOOKUP(A14233,MI_Match_Analysis!$A$2:$A$8,MI_Match_Analysis!$F$2:$F$8,"Not Found")</f>
        <v>Not Found</v>
      </c>
    </row>
    <row r="14234" spans="1:20" hidden="1" x14ac:dyDescent="0.3">
      <c r="A14234">
        <v>61</v>
      </c>
      <c r="B14234" s="1">
        <v>46159</v>
      </c>
      <c r="C14234" t="s">
        <v>162</v>
      </c>
      <c r="D14234" t="s">
        <v>322</v>
      </c>
      <c r="E14234" t="s">
        <v>47</v>
      </c>
      <c r="F14234" t="s">
        <v>24</v>
      </c>
      <c r="G14234">
        <v>2</v>
      </c>
      <c r="H14234">
        <v>6.5</v>
      </c>
      <c r="I14234" t="s">
        <v>49</v>
      </c>
      <c r="J14234" t="s">
        <v>104</v>
      </c>
      <c r="K14234">
        <v>6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 t="s">
        <v>83</v>
      </c>
      <c r="R14234" t="s">
        <v>83</v>
      </c>
      <c r="S14234" t="s">
        <v>83</v>
      </c>
      <c r="T14234" t="str">
        <f>_xlfn.XLOOKUP(A14234,MI_Match_Analysis!$A$2:$A$8,MI_Match_Analysis!$F$2:$F$8,"Not Found")</f>
        <v>Not Found</v>
      </c>
    </row>
    <row r="14235" spans="1:20" hidden="1" x14ac:dyDescent="0.3">
      <c r="A14235">
        <v>61</v>
      </c>
      <c r="B14235" s="1">
        <v>46159</v>
      </c>
      <c r="C14235" t="s">
        <v>162</v>
      </c>
      <c r="D14235" t="s">
        <v>322</v>
      </c>
      <c r="E14235" t="s">
        <v>47</v>
      </c>
      <c r="F14235" t="s">
        <v>24</v>
      </c>
      <c r="G14235">
        <v>2</v>
      </c>
      <c r="H14235">
        <v>6.6</v>
      </c>
      <c r="I14235" t="s">
        <v>49</v>
      </c>
      <c r="J14235" t="s">
        <v>104</v>
      </c>
      <c r="K14235">
        <v>1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 t="s">
        <v>83</v>
      </c>
      <c r="R14235" t="s">
        <v>83</v>
      </c>
      <c r="S14235" t="s">
        <v>83</v>
      </c>
      <c r="T14235" t="str">
        <f>_xlfn.XLOOKUP(A14235,MI_Match_Analysis!$A$2:$A$8,MI_Match_Analysis!$F$2:$F$8,"Not Found")</f>
        <v>Not Found</v>
      </c>
    </row>
    <row r="14236" spans="1:20" hidden="1" x14ac:dyDescent="0.3">
      <c r="A14236">
        <v>61</v>
      </c>
      <c r="B14236" s="1">
        <v>46159</v>
      </c>
      <c r="C14236" t="s">
        <v>162</v>
      </c>
      <c r="D14236" t="s">
        <v>322</v>
      </c>
      <c r="E14236" t="s">
        <v>47</v>
      </c>
      <c r="F14236" t="s">
        <v>24</v>
      </c>
      <c r="G14236">
        <v>2</v>
      </c>
      <c r="H14236">
        <v>7.1</v>
      </c>
      <c r="I14236" t="s">
        <v>49</v>
      </c>
      <c r="J14236" t="s">
        <v>171</v>
      </c>
      <c r="K14236">
        <v>1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 t="s">
        <v>83</v>
      </c>
      <c r="R14236" t="s">
        <v>83</v>
      </c>
      <c r="S14236" t="s">
        <v>83</v>
      </c>
      <c r="T14236" t="str">
        <f>_xlfn.XLOOKUP(A14236,MI_Match_Analysis!$A$2:$A$8,MI_Match_Analysis!$F$2:$F$8,"Not Found")</f>
        <v>Not Found</v>
      </c>
    </row>
    <row r="14237" spans="1:20" hidden="1" x14ac:dyDescent="0.3">
      <c r="A14237">
        <v>61</v>
      </c>
      <c r="B14237" s="1">
        <v>46159</v>
      </c>
      <c r="C14237" t="s">
        <v>162</v>
      </c>
      <c r="D14237" t="s">
        <v>322</v>
      </c>
      <c r="E14237" t="s">
        <v>47</v>
      </c>
      <c r="F14237" t="s">
        <v>24</v>
      </c>
      <c r="G14237">
        <v>2</v>
      </c>
      <c r="H14237">
        <v>7.2</v>
      </c>
      <c r="I14237" t="s">
        <v>302</v>
      </c>
      <c r="J14237" t="s">
        <v>171</v>
      </c>
      <c r="K14237">
        <v>1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 t="s">
        <v>83</v>
      </c>
      <c r="R14237" t="s">
        <v>83</v>
      </c>
      <c r="S14237" t="s">
        <v>83</v>
      </c>
      <c r="T14237" t="str">
        <f>_xlfn.XLOOKUP(A14237,MI_Match_Analysis!$A$2:$A$8,MI_Match_Analysis!$F$2:$F$8,"Not Found")</f>
        <v>Not Found</v>
      </c>
    </row>
    <row r="14238" spans="1:20" hidden="1" x14ac:dyDescent="0.3">
      <c r="A14238">
        <v>61</v>
      </c>
      <c r="B14238" s="1">
        <v>46159</v>
      </c>
      <c r="C14238" t="s">
        <v>162</v>
      </c>
      <c r="D14238" t="s">
        <v>322</v>
      </c>
      <c r="E14238" t="s">
        <v>47</v>
      </c>
      <c r="F14238" t="s">
        <v>24</v>
      </c>
      <c r="G14238">
        <v>2</v>
      </c>
      <c r="H14238">
        <v>7.3</v>
      </c>
      <c r="I14238" t="s">
        <v>49</v>
      </c>
      <c r="J14238" t="s">
        <v>171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 t="s">
        <v>165</v>
      </c>
      <c r="R14238" t="s">
        <v>49</v>
      </c>
      <c r="S14238" t="s">
        <v>291</v>
      </c>
      <c r="T14238" t="str">
        <f>_xlfn.XLOOKUP(A14238,MI_Match_Analysis!$A$2:$A$8,MI_Match_Analysis!$F$2:$F$8,"Not Found")</f>
        <v>Not Found</v>
      </c>
    </row>
    <row r="14239" spans="1:20" hidden="1" x14ac:dyDescent="0.3">
      <c r="A14239">
        <v>61</v>
      </c>
      <c r="B14239" s="1">
        <v>46159</v>
      </c>
      <c r="C14239" t="s">
        <v>162</v>
      </c>
      <c r="D14239" t="s">
        <v>322</v>
      </c>
      <c r="E14239" t="s">
        <v>47</v>
      </c>
      <c r="F14239" t="s">
        <v>24</v>
      </c>
      <c r="G14239">
        <v>2</v>
      </c>
      <c r="H14239">
        <v>7.4</v>
      </c>
      <c r="I14239" t="s">
        <v>226</v>
      </c>
      <c r="J14239" t="s">
        <v>171</v>
      </c>
      <c r="K14239">
        <v>2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 t="s">
        <v>83</v>
      </c>
      <c r="R14239" t="s">
        <v>83</v>
      </c>
      <c r="S14239" t="s">
        <v>83</v>
      </c>
      <c r="T14239" t="str">
        <f>_xlfn.XLOOKUP(A14239,MI_Match_Analysis!$A$2:$A$8,MI_Match_Analysis!$F$2:$F$8,"Not Found")</f>
        <v>Not Found</v>
      </c>
    </row>
    <row r="14240" spans="1:20" hidden="1" x14ac:dyDescent="0.3">
      <c r="A14240">
        <v>61</v>
      </c>
      <c r="B14240" s="1">
        <v>46159</v>
      </c>
      <c r="C14240" t="s">
        <v>162</v>
      </c>
      <c r="D14240" t="s">
        <v>322</v>
      </c>
      <c r="E14240" t="s">
        <v>47</v>
      </c>
      <c r="F14240" t="s">
        <v>24</v>
      </c>
      <c r="G14240">
        <v>2</v>
      </c>
      <c r="H14240">
        <v>7.5</v>
      </c>
      <c r="I14240" t="s">
        <v>226</v>
      </c>
      <c r="J14240" t="s">
        <v>171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 t="s">
        <v>83</v>
      </c>
      <c r="R14240" t="s">
        <v>83</v>
      </c>
      <c r="S14240" t="s">
        <v>83</v>
      </c>
      <c r="T14240" t="str">
        <f>_xlfn.XLOOKUP(A14240,MI_Match_Analysis!$A$2:$A$8,MI_Match_Analysis!$F$2:$F$8,"Not Found")</f>
        <v>Not Found</v>
      </c>
    </row>
    <row r="14241" spans="1:20" hidden="1" x14ac:dyDescent="0.3">
      <c r="A14241">
        <v>61</v>
      </c>
      <c r="B14241" s="1">
        <v>46159</v>
      </c>
      <c r="C14241" t="s">
        <v>162</v>
      </c>
      <c r="D14241" t="s">
        <v>322</v>
      </c>
      <c r="E14241" t="s">
        <v>47</v>
      </c>
      <c r="F14241" t="s">
        <v>24</v>
      </c>
      <c r="G14241">
        <v>2</v>
      </c>
      <c r="H14241">
        <v>7.6</v>
      </c>
      <c r="I14241" t="s">
        <v>226</v>
      </c>
      <c r="J14241" t="s">
        <v>171</v>
      </c>
      <c r="K14241">
        <v>4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 t="s">
        <v>83</v>
      </c>
      <c r="R14241" t="s">
        <v>83</v>
      </c>
      <c r="S14241" t="s">
        <v>83</v>
      </c>
      <c r="T14241" t="str">
        <f>_xlfn.XLOOKUP(A14241,MI_Match_Analysis!$A$2:$A$8,MI_Match_Analysis!$F$2:$F$8,"Not Found")</f>
        <v>Not Found</v>
      </c>
    </row>
    <row r="14242" spans="1:20" hidden="1" x14ac:dyDescent="0.3">
      <c r="A14242">
        <v>61</v>
      </c>
      <c r="B14242" s="1">
        <v>46159</v>
      </c>
      <c r="C14242" t="s">
        <v>162</v>
      </c>
      <c r="D14242" t="s">
        <v>322</v>
      </c>
      <c r="E14242" t="s">
        <v>47</v>
      </c>
      <c r="F14242" t="s">
        <v>24</v>
      </c>
      <c r="G14242">
        <v>2</v>
      </c>
      <c r="H14242">
        <v>8.1</v>
      </c>
      <c r="I14242" t="s">
        <v>302</v>
      </c>
      <c r="J14242" t="s">
        <v>104</v>
      </c>
      <c r="K14242">
        <v>1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 t="s">
        <v>83</v>
      </c>
      <c r="R14242" t="s">
        <v>83</v>
      </c>
      <c r="S14242" t="s">
        <v>83</v>
      </c>
      <c r="T14242" t="str">
        <f>_xlfn.XLOOKUP(A14242,MI_Match_Analysis!$A$2:$A$8,MI_Match_Analysis!$F$2:$F$8,"Not Found")</f>
        <v>Not Found</v>
      </c>
    </row>
    <row r="14243" spans="1:20" hidden="1" x14ac:dyDescent="0.3">
      <c r="A14243">
        <v>61</v>
      </c>
      <c r="B14243" s="1">
        <v>46159</v>
      </c>
      <c r="C14243" t="s">
        <v>162</v>
      </c>
      <c r="D14243" t="s">
        <v>322</v>
      </c>
      <c r="E14243" t="s">
        <v>47</v>
      </c>
      <c r="F14243" t="s">
        <v>24</v>
      </c>
      <c r="G14243">
        <v>2</v>
      </c>
      <c r="H14243">
        <v>8.1999999999999993</v>
      </c>
      <c r="I14243" t="s">
        <v>226</v>
      </c>
      <c r="J14243" t="s">
        <v>104</v>
      </c>
      <c r="K14243">
        <v>1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 t="s">
        <v>83</v>
      </c>
      <c r="R14243" t="s">
        <v>83</v>
      </c>
      <c r="S14243" t="s">
        <v>83</v>
      </c>
      <c r="T14243" t="str">
        <f>_xlfn.XLOOKUP(A14243,MI_Match_Analysis!$A$2:$A$8,MI_Match_Analysis!$F$2:$F$8,"Not Found")</f>
        <v>Not Found</v>
      </c>
    </row>
    <row r="14244" spans="1:20" hidden="1" x14ac:dyDescent="0.3">
      <c r="A14244">
        <v>61</v>
      </c>
      <c r="B14244" s="1">
        <v>46159</v>
      </c>
      <c r="C14244" t="s">
        <v>162</v>
      </c>
      <c r="D14244" t="s">
        <v>322</v>
      </c>
      <c r="E14244" t="s">
        <v>47</v>
      </c>
      <c r="F14244" t="s">
        <v>24</v>
      </c>
      <c r="G14244">
        <v>2</v>
      </c>
      <c r="H14244">
        <v>8.3000000000000007</v>
      </c>
      <c r="I14244" t="s">
        <v>302</v>
      </c>
      <c r="J14244" t="s">
        <v>104</v>
      </c>
      <c r="K14244">
        <v>6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 t="s">
        <v>83</v>
      </c>
      <c r="R14244" t="s">
        <v>83</v>
      </c>
      <c r="S14244" t="s">
        <v>83</v>
      </c>
      <c r="T14244" t="str">
        <f>_xlfn.XLOOKUP(A14244,MI_Match_Analysis!$A$2:$A$8,MI_Match_Analysis!$F$2:$F$8,"Not Found")</f>
        <v>Not Found</v>
      </c>
    </row>
    <row r="14245" spans="1:20" hidden="1" x14ac:dyDescent="0.3">
      <c r="A14245">
        <v>61</v>
      </c>
      <c r="B14245" s="1">
        <v>46159</v>
      </c>
      <c r="C14245" t="s">
        <v>162</v>
      </c>
      <c r="D14245" t="s">
        <v>322</v>
      </c>
      <c r="E14245" t="s">
        <v>47</v>
      </c>
      <c r="F14245" t="s">
        <v>24</v>
      </c>
      <c r="G14245">
        <v>2</v>
      </c>
      <c r="H14245">
        <v>8.4</v>
      </c>
      <c r="I14245" t="s">
        <v>302</v>
      </c>
      <c r="J14245" t="s">
        <v>104</v>
      </c>
      <c r="K14245">
        <v>2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 t="s">
        <v>83</v>
      </c>
      <c r="R14245" t="s">
        <v>83</v>
      </c>
      <c r="S14245" t="s">
        <v>83</v>
      </c>
      <c r="T14245" t="str">
        <f>_xlfn.XLOOKUP(A14245,MI_Match_Analysis!$A$2:$A$8,MI_Match_Analysis!$F$2:$F$8,"Not Found")</f>
        <v>Not Found</v>
      </c>
    </row>
    <row r="14246" spans="1:20" hidden="1" x14ac:dyDescent="0.3">
      <c r="A14246">
        <v>61</v>
      </c>
      <c r="B14246" s="1">
        <v>46159</v>
      </c>
      <c r="C14246" t="s">
        <v>162</v>
      </c>
      <c r="D14246" t="s">
        <v>322</v>
      </c>
      <c r="E14246" t="s">
        <v>47</v>
      </c>
      <c r="F14246" t="s">
        <v>24</v>
      </c>
      <c r="G14246">
        <v>2</v>
      </c>
      <c r="H14246">
        <v>8.5</v>
      </c>
      <c r="I14246" t="s">
        <v>302</v>
      </c>
      <c r="J14246" t="s">
        <v>104</v>
      </c>
      <c r="K14246">
        <v>1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 t="s">
        <v>83</v>
      </c>
      <c r="R14246" t="s">
        <v>83</v>
      </c>
      <c r="S14246" t="s">
        <v>83</v>
      </c>
      <c r="T14246" t="str">
        <f>_xlfn.XLOOKUP(A14246,MI_Match_Analysis!$A$2:$A$8,MI_Match_Analysis!$F$2:$F$8,"Not Found")</f>
        <v>Not Found</v>
      </c>
    </row>
    <row r="14247" spans="1:20" hidden="1" x14ac:dyDescent="0.3">
      <c r="A14247">
        <v>61</v>
      </c>
      <c r="B14247" s="1">
        <v>46159</v>
      </c>
      <c r="C14247" t="s">
        <v>162</v>
      </c>
      <c r="D14247" t="s">
        <v>322</v>
      </c>
      <c r="E14247" t="s">
        <v>47</v>
      </c>
      <c r="F14247" t="s">
        <v>24</v>
      </c>
      <c r="G14247">
        <v>2</v>
      </c>
      <c r="H14247">
        <v>8.6</v>
      </c>
      <c r="I14247" t="s">
        <v>226</v>
      </c>
      <c r="J14247" t="s">
        <v>104</v>
      </c>
      <c r="K14247">
        <v>1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 t="s">
        <v>83</v>
      </c>
      <c r="R14247" t="s">
        <v>83</v>
      </c>
      <c r="S14247" t="s">
        <v>83</v>
      </c>
      <c r="T14247" t="str">
        <f>_xlfn.XLOOKUP(A14247,MI_Match_Analysis!$A$2:$A$8,MI_Match_Analysis!$F$2:$F$8,"Not Found")</f>
        <v>Not Found</v>
      </c>
    </row>
    <row r="14248" spans="1:20" hidden="1" x14ac:dyDescent="0.3">
      <c r="A14248">
        <v>61</v>
      </c>
      <c r="B14248" s="1">
        <v>46159</v>
      </c>
      <c r="C14248" t="s">
        <v>162</v>
      </c>
      <c r="D14248" t="s">
        <v>322</v>
      </c>
      <c r="E14248" t="s">
        <v>47</v>
      </c>
      <c r="F14248" t="s">
        <v>24</v>
      </c>
      <c r="G14248">
        <v>2</v>
      </c>
      <c r="H14248">
        <v>9.1</v>
      </c>
      <c r="I14248" t="s">
        <v>226</v>
      </c>
      <c r="J14248" t="s">
        <v>92</v>
      </c>
      <c r="K14248">
        <v>1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 t="s">
        <v>83</v>
      </c>
      <c r="R14248" t="s">
        <v>83</v>
      </c>
      <c r="S14248" t="s">
        <v>83</v>
      </c>
      <c r="T14248" t="str">
        <f>_xlfn.XLOOKUP(A14248,MI_Match_Analysis!$A$2:$A$8,MI_Match_Analysis!$F$2:$F$8,"Not Found")</f>
        <v>Not Found</v>
      </c>
    </row>
    <row r="14249" spans="1:20" hidden="1" x14ac:dyDescent="0.3">
      <c r="A14249">
        <v>61</v>
      </c>
      <c r="B14249" s="1">
        <v>46159</v>
      </c>
      <c r="C14249" t="s">
        <v>162</v>
      </c>
      <c r="D14249" t="s">
        <v>322</v>
      </c>
      <c r="E14249" t="s">
        <v>47</v>
      </c>
      <c r="F14249" t="s">
        <v>24</v>
      </c>
      <c r="G14249">
        <v>2</v>
      </c>
      <c r="H14249">
        <v>9.1999999999999993</v>
      </c>
      <c r="I14249" t="s">
        <v>302</v>
      </c>
      <c r="J14249" t="s">
        <v>92</v>
      </c>
      <c r="K14249">
        <v>1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 t="s">
        <v>83</v>
      </c>
      <c r="R14249" t="s">
        <v>83</v>
      </c>
      <c r="S14249" t="s">
        <v>83</v>
      </c>
      <c r="T14249" t="str">
        <f>_xlfn.XLOOKUP(A14249,MI_Match_Analysis!$A$2:$A$8,MI_Match_Analysis!$F$2:$F$8,"Not Found")</f>
        <v>Not Found</v>
      </c>
    </row>
    <row r="14250" spans="1:20" hidden="1" x14ac:dyDescent="0.3">
      <c r="A14250">
        <v>61</v>
      </c>
      <c r="B14250" s="1">
        <v>46159</v>
      </c>
      <c r="C14250" t="s">
        <v>162</v>
      </c>
      <c r="D14250" t="s">
        <v>322</v>
      </c>
      <c r="E14250" t="s">
        <v>47</v>
      </c>
      <c r="F14250" t="s">
        <v>24</v>
      </c>
      <c r="G14250">
        <v>2</v>
      </c>
      <c r="H14250">
        <v>9.3000000000000007</v>
      </c>
      <c r="I14250" t="s">
        <v>226</v>
      </c>
      <c r="J14250" t="s">
        <v>92</v>
      </c>
      <c r="K14250">
        <v>1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 t="s">
        <v>83</v>
      </c>
      <c r="R14250" t="s">
        <v>83</v>
      </c>
      <c r="S14250" t="s">
        <v>83</v>
      </c>
      <c r="T14250" t="str">
        <f>_xlfn.XLOOKUP(A14250,MI_Match_Analysis!$A$2:$A$8,MI_Match_Analysis!$F$2:$F$8,"Not Found")</f>
        <v>Not Found</v>
      </c>
    </row>
    <row r="14251" spans="1:20" hidden="1" x14ac:dyDescent="0.3">
      <c r="A14251">
        <v>61</v>
      </c>
      <c r="B14251" s="1">
        <v>46159</v>
      </c>
      <c r="C14251" t="s">
        <v>162</v>
      </c>
      <c r="D14251" t="s">
        <v>322</v>
      </c>
      <c r="E14251" t="s">
        <v>47</v>
      </c>
      <c r="F14251" t="s">
        <v>24</v>
      </c>
      <c r="G14251">
        <v>2</v>
      </c>
      <c r="H14251">
        <v>9.4</v>
      </c>
      <c r="I14251" t="s">
        <v>302</v>
      </c>
      <c r="J14251" t="s">
        <v>92</v>
      </c>
      <c r="K14251">
        <v>1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 t="s">
        <v>83</v>
      </c>
      <c r="R14251" t="s">
        <v>83</v>
      </c>
      <c r="S14251" t="s">
        <v>83</v>
      </c>
      <c r="T14251" t="str">
        <f>_xlfn.XLOOKUP(A14251,MI_Match_Analysis!$A$2:$A$8,MI_Match_Analysis!$F$2:$F$8,"Not Found")</f>
        <v>Not Found</v>
      </c>
    </row>
    <row r="14252" spans="1:20" hidden="1" x14ac:dyDescent="0.3">
      <c r="A14252">
        <v>61</v>
      </c>
      <c r="B14252" s="1">
        <v>46159</v>
      </c>
      <c r="C14252" t="s">
        <v>162</v>
      </c>
      <c r="D14252" t="s">
        <v>322</v>
      </c>
      <c r="E14252" t="s">
        <v>47</v>
      </c>
      <c r="F14252" t="s">
        <v>24</v>
      </c>
      <c r="G14252">
        <v>2</v>
      </c>
      <c r="H14252">
        <v>9.5</v>
      </c>
      <c r="I14252" t="s">
        <v>226</v>
      </c>
      <c r="J14252" t="s">
        <v>92</v>
      </c>
      <c r="K14252">
        <v>1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 t="s">
        <v>83</v>
      </c>
      <c r="R14252" t="s">
        <v>83</v>
      </c>
      <c r="S14252" t="s">
        <v>83</v>
      </c>
      <c r="T14252" t="str">
        <f>_xlfn.XLOOKUP(A14252,MI_Match_Analysis!$A$2:$A$8,MI_Match_Analysis!$F$2:$F$8,"Not Found")</f>
        <v>Not Found</v>
      </c>
    </row>
    <row r="14253" spans="1:20" hidden="1" x14ac:dyDescent="0.3">
      <c r="A14253">
        <v>61</v>
      </c>
      <c r="B14253" s="1">
        <v>46159</v>
      </c>
      <c r="C14253" t="s">
        <v>162</v>
      </c>
      <c r="D14253" t="s">
        <v>322</v>
      </c>
      <c r="E14253" t="s">
        <v>47</v>
      </c>
      <c r="F14253" t="s">
        <v>24</v>
      </c>
      <c r="G14253">
        <v>2</v>
      </c>
      <c r="H14253">
        <v>9.6</v>
      </c>
      <c r="I14253" t="s">
        <v>302</v>
      </c>
      <c r="J14253" t="s">
        <v>92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 t="s">
        <v>83</v>
      </c>
      <c r="R14253" t="s">
        <v>83</v>
      </c>
      <c r="S14253" t="s">
        <v>83</v>
      </c>
      <c r="T14253" t="str">
        <f>_xlfn.XLOOKUP(A14253,MI_Match_Analysis!$A$2:$A$8,MI_Match_Analysis!$F$2:$F$8,"Not Found")</f>
        <v>Not Found</v>
      </c>
    </row>
    <row r="14254" spans="1:20" hidden="1" x14ac:dyDescent="0.3">
      <c r="A14254">
        <v>61</v>
      </c>
      <c r="B14254" s="1">
        <v>46159</v>
      </c>
      <c r="C14254" t="s">
        <v>162</v>
      </c>
      <c r="D14254" t="s">
        <v>322</v>
      </c>
      <c r="E14254" t="s">
        <v>47</v>
      </c>
      <c r="F14254" t="s">
        <v>24</v>
      </c>
      <c r="G14254">
        <v>2</v>
      </c>
      <c r="H14254">
        <v>10.1</v>
      </c>
      <c r="I14254" t="s">
        <v>302</v>
      </c>
      <c r="J14254" t="s">
        <v>104</v>
      </c>
      <c r="K14254">
        <v>2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 t="s">
        <v>83</v>
      </c>
      <c r="R14254" t="s">
        <v>83</v>
      </c>
      <c r="S14254" t="s">
        <v>83</v>
      </c>
      <c r="T14254" t="str">
        <f>_xlfn.XLOOKUP(A14254,MI_Match_Analysis!$A$2:$A$8,MI_Match_Analysis!$F$2:$F$8,"Not Found")</f>
        <v>Not Found</v>
      </c>
    </row>
    <row r="14255" spans="1:20" hidden="1" x14ac:dyDescent="0.3">
      <c r="A14255">
        <v>61</v>
      </c>
      <c r="B14255" s="1">
        <v>46159</v>
      </c>
      <c r="C14255" t="s">
        <v>162</v>
      </c>
      <c r="D14255" t="s">
        <v>322</v>
      </c>
      <c r="E14255" t="s">
        <v>47</v>
      </c>
      <c r="F14255" t="s">
        <v>24</v>
      </c>
      <c r="G14255">
        <v>2</v>
      </c>
      <c r="H14255">
        <v>10.199999999999999</v>
      </c>
      <c r="I14255" t="s">
        <v>302</v>
      </c>
      <c r="J14255" t="s">
        <v>104</v>
      </c>
      <c r="K14255">
        <v>1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 t="s">
        <v>83</v>
      </c>
      <c r="R14255" t="s">
        <v>83</v>
      </c>
      <c r="S14255" t="s">
        <v>83</v>
      </c>
      <c r="T14255" t="str">
        <f>_xlfn.XLOOKUP(A14255,MI_Match_Analysis!$A$2:$A$8,MI_Match_Analysis!$F$2:$F$8,"Not Found")</f>
        <v>Not Found</v>
      </c>
    </row>
    <row r="14256" spans="1:20" hidden="1" x14ac:dyDescent="0.3">
      <c r="A14256">
        <v>61</v>
      </c>
      <c r="B14256" s="1">
        <v>46159</v>
      </c>
      <c r="C14256" t="s">
        <v>162</v>
      </c>
      <c r="D14256" t="s">
        <v>322</v>
      </c>
      <c r="E14256" t="s">
        <v>47</v>
      </c>
      <c r="F14256" t="s">
        <v>24</v>
      </c>
      <c r="G14256">
        <v>2</v>
      </c>
      <c r="H14256">
        <v>10.3</v>
      </c>
      <c r="I14256" t="s">
        <v>226</v>
      </c>
      <c r="J14256" t="s">
        <v>104</v>
      </c>
      <c r="K14256">
        <v>2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 t="s">
        <v>83</v>
      </c>
      <c r="R14256" t="s">
        <v>83</v>
      </c>
      <c r="S14256" t="s">
        <v>83</v>
      </c>
      <c r="T14256" t="str">
        <f>_xlfn.XLOOKUP(A14256,MI_Match_Analysis!$A$2:$A$8,MI_Match_Analysis!$F$2:$F$8,"Not Found")</f>
        <v>Not Found</v>
      </c>
    </row>
    <row r="14257" spans="1:20" hidden="1" x14ac:dyDescent="0.3">
      <c r="A14257">
        <v>61</v>
      </c>
      <c r="B14257" s="1">
        <v>46159</v>
      </c>
      <c r="C14257" t="s">
        <v>162</v>
      </c>
      <c r="D14257" t="s">
        <v>322</v>
      </c>
      <c r="E14257" t="s">
        <v>47</v>
      </c>
      <c r="F14257" t="s">
        <v>24</v>
      </c>
      <c r="G14257">
        <v>2</v>
      </c>
      <c r="H14257">
        <v>10.4</v>
      </c>
      <c r="I14257" t="s">
        <v>226</v>
      </c>
      <c r="J14257" t="s">
        <v>104</v>
      </c>
      <c r="K14257">
        <v>0</v>
      </c>
      <c r="L14257">
        <v>1</v>
      </c>
      <c r="M14257">
        <v>1</v>
      </c>
      <c r="N14257">
        <v>0</v>
      </c>
      <c r="O14257">
        <v>0</v>
      </c>
      <c r="P14257">
        <v>0</v>
      </c>
      <c r="Q14257" t="s">
        <v>83</v>
      </c>
      <c r="R14257" t="s">
        <v>83</v>
      </c>
      <c r="S14257" t="s">
        <v>83</v>
      </c>
      <c r="T14257" t="str">
        <f>_xlfn.XLOOKUP(A14257,MI_Match_Analysis!$A$2:$A$8,MI_Match_Analysis!$F$2:$F$8,"Not Found")</f>
        <v>Not Found</v>
      </c>
    </row>
    <row r="14258" spans="1:20" hidden="1" x14ac:dyDescent="0.3">
      <c r="A14258">
        <v>61</v>
      </c>
      <c r="B14258" s="1">
        <v>46159</v>
      </c>
      <c r="C14258" t="s">
        <v>162</v>
      </c>
      <c r="D14258" t="s">
        <v>322</v>
      </c>
      <c r="E14258" t="s">
        <v>47</v>
      </c>
      <c r="F14258" t="s">
        <v>24</v>
      </c>
      <c r="G14258">
        <v>2</v>
      </c>
      <c r="H14258">
        <v>10.4</v>
      </c>
      <c r="I14258" t="s">
        <v>226</v>
      </c>
      <c r="J14258" t="s">
        <v>104</v>
      </c>
      <c r="K14258">
        <v>1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 t="s">
        <v>83</v>
      </c>
      <c r="R14258" t="s">
        <v>83</v>
      </c>
      <c r="S14258" t="s">
        <v>83</v>
      </c>
      <c r="T14258" t="str">
        <f>_xlfn.XLOOKUP(A14258,MI_Match_Analysis!$A$2:$A$8,MI_Match_Analysis!$F$2:$F$8,"Not Found")</f>
        <v>Not Found</v>
      </c>
    </row>
    <row r="14259" spans="1:20" hidden="1" x14ac:dyDescent="0.3">
      <c r="A14259">
        <v>61</v>
      </c>
      <c r="B14259" s="1">
        <v>46159</v>
      </c>
      <c r="C14259" t="s">
        <v>162</v>
      </c>
      <c r="D14259" t="s">
        <v>322</v>
      </c>
      <c r="E14259" t="s">
        <v>47</v>
      </c>
      <c r="F14259" t="s">
        <v>24</v>
      </c>
      <c r="G14259">
        <v>2</v>
      </c>
      <c r="H14259">
        <v>10.5</v>
      </c>
      <c r="I14259" t="s">
        <v>302</v>
      </c>
      <c r="J14259" t="s">
        <v>104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 t="s">
        <v>165</v>
      </c>
      <c r="R14259" t="s">
        <v>302</v>
      </c>
      <c r="S14259" t="s">
        <v>112</v>
      </c>
      <c r="T14259" t="str">
        <f>_xlfn.XLOOKUP(A14259,MI_Match_Analysis!$A$2:$A$8,MI_Match_Analysis!$F$2:$F$8,"Not Found")</f>
        <v>Not Found</v>
      </c>
    </row>
    <row r="14260" spans="1:20" hidden="1" x14ac:dyDescent="0.3">
      <c r="A14260">
        <v>61</v>
      </c>
      <c r="B14260" s="1">
        <v>46159</v>
      </c>
      <c r="C14260" t="s">
        <v>162</v>
      </c>
      <c r="D14260" t="s">
        <v>322</v>
      </c>
      <c r="E14260" t="s">
        <v>47</v>
      </c>
      <c r="F14260" t="s">
        <v>24</v>
      </c>
      <c r="G14260">
        <v>2</v>
      </c>
      <c r="H14260">
        <v>10.6</v>
      </c>
      <c r="I14260" t="s">
        <v>225</v>
      </c>
      <c r="J14260" t="s">
        <v>104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 t="s">
        <v>83</v>
      </c>
      <c r="R14260" t="s">
        <v>83</v>
      </c>
      <c r="S14260" t="s">
        <v>83</v>
      </c>
      <c r="T14260" t="str">
        <f>_xlfn.XLOOKUP(A14260,MI_Match_Analysis!$A$2:$A$8,MI_Match_Analysis!$F$2:$F$8,"Not Found")</f>
        <v>Not Found</v>
      </c>
    </row>
    <row r="14261" spans="1:20" hidden="1" x14ac:dyDescent="0.3">
      <c r="A14261">
        <v>61</v>
      </c>
      <c r="B14261" s="1">
        <v>46159</v>
      </c>
      <c r="C14261" t="s">
        <v>162</v>
      </c>
      <c r="D14261" t="s">
        <v>322</v>
      </c>
      <c r="E14261" t="s">
        <v>47</v>
      </c>
      <c r="F14261" t="s">
        <v>24</v>
      </c>
      <c r="G14261">
        <v>2</v>
      </c>
      <c r="H14261">
        <v>11.1</v>
      </c>
      <c r="I14261" t="s">
        <v>226</v>
      </c>
      <c r="J14261" t="s">
        <v>92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 t="s">
        <v>83</v>
      </c>
      <c r="R14261" t="s">
        <v>83</v>
      </c>
      <c r="S14261" t="s">
        <v>83</v>
      </c>
      <c r="T14261" t="str">
        <f>_xlfn.XLOOKUP(A14261,MI_Match_Analysis!$A$2:$A$8,MI_Match_Analysis!$F$2:$F$8,"Not Found")</f>
        <v>Not Found</v>
      </c>
    </row>
    <row r="14262" spans="1:20" hidden="1" x14ac:dyDescent="0.3">
      <c r="A14262">
        <v>61</v>
      </c>
      <c r="B14262" s="1">
        <v>46159</v>
      </c>
      <c r="C14262" t="s">
        <v>162</v>
      </c>
      <c r="D14262" t="s">
        <v>322</v>
      </c>
      <c r="E14262" t="s">
        <v>47</v>
      </c>
      <c r="F14262" t="s">
        <v>24</v>
      </c>
      <c r="G14262">
        <v>2</v>
      </c>
      <c r="H14262">
        <v>11.1</v>
      </c>
      <c r="I14262" t="s">
        <v>226</v>
      </c>
      <c r="J14262" t="s">
        <v>92</v>
      </c>
      <c r="K14262">
        <v>0</v>
      </c>
      <c r="L14262">
        <v>1</v>
      </c>
      <c r="M14262">
        <v>1</v>
      </c>
      <c r="N14262">
        <v>0</v>
      </c>
      <c r="O14262">
        <v>0</v>
      </c>
      <c r="P14262">
        <v>0</v>
      </c>
      <c r="Q14262" t="s">
        <v>83</v>
      </c>
      <c r="R14262" t="s">
        <v>83</v>
      </c>
      <c r="S14262" t="s">
        <v>83</v>
      </c>
      <c r="T14262" t="str">
        <f>_xlfn.XLOOKUP(A14262,MI_Match_Analysis!$A$2:$A$8,MI_Match_Analysis!$F$2:$F$8,"Not Found")</f>
        <v>Not Found</v>
      </c>
    </row>
    <row r="14263" spans="1:20" hidden="1" x14ac:dyDescent="0.3">
      <c r="A14263">
        <v>61</v>
      </c>
      <c r="B14263" s="1">
        <v>46159</v>
      </c>
      <c r="C14263" t="s">
        <v>162</v>
      </c>
      <c r="D14263" t="s">
        <v>322</v>
      </c>
      <c r="E14263" t="s">
        <v>47</v>
      </c>
      <c r="F14263" t="s">
        <v>24</v>
      </c>
      <c r="G14263">
        <v>2</v>
      </c>
      <c r="H14263">
        <v>11.2</v>
      </c>
      <c r="I14263" t="s">
        <v>226</v>
      </c>
      <c r="J14263" t="s">
        <v>92</v>
      </c>
      <c r="K14263">
        <v>1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 t="s">
        <v>83</v>
      </c>
      <c r="R14263" t="s">
        <v>83</v>
      </c>
      <c r="S14263" t="s">
        <v>83</v>
      </c>
      <c r="T14263" t="str">
        <f>_xlfn.XLOOKUP(A14263,MI_Match_Analysis!$A$2:$A$8,MI_Match_Analysis!$F$2:$F$8,"Not Found")</f>
        <v>Not Found</v>
      </c>
    </row>
    <row r="14264" spans="1:20" hidden="1" x14ac:dyDescent="0.3">
      <c r="A14264">
        <v>61</v>
      </c>
      <c r="B14264" s="1">
        <v>46159</v>
      </c>
      <c r="C14264" t="s">
        <v>162</v>
      </c>
      <c r="D14264" t="s">
        <v>322</v>
      </c>
      <c r="E14264" t="s">
        <v>47</v>
      </c>
      <c r="F14264" t="s">
        <v>24</v>
      </c>
      <c r="G14264">
        <v>2</v>
      </c>
      <c r="H14264">
        <v>11.3</v>
      </c>
      <c r="I14264" t="s">
        <v>225</v>
      </c>
      <c r="J14264" t="s">
        <v>92</v>
      </c>
      <c r="K14264">
        <v>1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 t="s">
        <v>83</v>
      </c>
      <c r="R14264" t="s">
        <v>83</v>
      </c>
      <c r="S14264" t="s">
        <v>83</v>
      </c>
      <c r="T14264" t="str">
        <f>_xlfn.XLOOKUP(A14264,MI_Match_Analysis!$A$2:$A$8,MI_Match_Analysis!$F$2:$F$8,"Not Found")</f>
        <v>Not Found</v>
      </c>
    </row>
    <row r="14265" spans="1:20" hidden="1" x14ac:dyDescent="0.3">
      <c r="A14265">
        <v>61</v>
      </c>
      <c r="B14265" s="1">
        <v>46159</v>
      </c>
      <c r="C14265" t="s">
        <v>162</v>
      </c>
      <c r="D14265" t="s">
        <v>322</v>
      </c>
      <c r="E14265" t="s">
        <v>47</v>
      </c>
      <c r="F14265" t="s">
        <v>24</v>
      </c>
      <c r="G14265">
        <v>2</v>
      </c>
      <c r="H14265">
        <v>11.4</v>
      </c>
      <c r="I14265" t="s">
        <v>226</v>
      </c>
      <c r="J14265" t="s">
        <v>92</v>
      </c>
      <c r="K14265">
        <v>4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 t="s">
        <v>83</v>
      </c>
      <c r="R14265" t="s">
        <v>83</v>
      </c>
      <c r="S14265" t="s">
        <v>83</v>
      </c>
      <c r="T14265" t="str">
        <f>_xlfn.XLOOKUP(A14265,MI_Match_Analysis!$A$2:$A$8,MI_Match_Analysis!$F$2:$F$8,"Not Found")</f>
        <v>Not Found</v>
      </c>
    </row>
    <row r="14266" spans="1:20" hidden="1" x14ac:dyDescent="0.3">
      <c r="A14266">
        <v>61</v>
      </c>
      <c r="B14266" s="1">
        <v>46159</v>
      </c>
      <c r="C14266" t="s">
        <v>162</v>
      </c>
      <c r="D14266" t="s">
        <v>322</v>
      </c>
      <c r="E14266" t="s">
        <v>47</v>
      </c>
      <c r="F14266" t="s">
        <v>24</v>
      </c>
      <c r="G14266">
        <v>2</v>
      </c>
      <c r="H14266">
        <v>11.5</v>
      </c>
      <c r="I14266" t="s">
        <v>226</v>
      </c>
      <c r="J14266" t="s">
        <v>92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 t="s">
        <v>83</v>
      </c>
      <c r="R14266" t="s">
        <v>83</v>
      </c>
      <c r="S14266" t="s">
        <v>83</v>
      </c>
      <c r="T14266" t="str">
        <f>_xlfn.XLOOKUP(A14266,MI_Match_Analysis!$A$2:$A$8,MI_Match_Analysis!$F$2:$F$8,"Not Found")</f>
        <v>Not Found</v>
      </c>
    </row>
    <row r="14267" spans="1:20" hidden="1" x14ac:dyDescent="0.3">
      <c r="A14267">
        <v>61</v>
      </c>
      <c r="B14267" s="1">
        <v>46159</v>
      </c>
      <c r="C14267" t="s">
        <v>162</v>
      </c>
      <c r="D14267" t="s">
        <v>322</v>
      </c>
      <c r="E14267" t="s">
        <v>47</v>
      </c>
      <c r="F14267" t="s">
        <v>24</v>
      </c>
      <c r="G14267">
        <v>2</v>
      </c>
      <c r="H14267">
        <v>11.6</v>
      </c>
      <c r="I14267" t="s">
        <v>225</v>
      </c>
      <c r="J14267" t="s">
        <v>92</v>
      </c>
      <c r="K14267">
        <v>1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 t="s">
        <v>83</v>
      </c>
      <c r="R14267" t="s">
        <v>83</v>
      </c>
      <c r="S14267" t="s">
        <v>83</v>
      </c>
      <c r="T14267" t="str">
        <f>_xlfn.XLOOKUP(A14267,MI_Match_Analysis!$A$2:$A$8,MI_Match_Analysis!$F$2:$F$8,"Not Found")</f>
        <v>Not Found</v>
      </c>
    </row>
    <row r="14268" spans="1:20" hidden="1" x14ac:dyDescent="0.3">
      <c r="A14268">
        <v>61</v>
      </c>
      <c r="B14268" s="1">
        <v>46159</v>
      </c>
      <c r="C14268" t="s">
        <v>162</v>
      </c>
      <c r="D14268" t="s">
        <v>322</v>
      </c>
      <c r="E14268" t="s">
        <v>47</v>
      </c>
      <c r="F14268" t="s">
        <v>24</v>
      </c>
      <c r="G14268">
        <v>2</v>
      </c>
      <c r="H14268">
        <v>12.1</v>
      </c>
      <c r="I14268" t="s">
        <v>225</v>
      </c>
      <c r="J14268" t="s">
        <v>104</v>
      </c>
      <c r="K14268">
        <v>6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 t="s">
        <v>83</v>
      </c>
      <c r="R14268" t="s">
        <v>83</v>
      </c>
      <c r="S14268" t="s">
        <v>83</v>
      </c>
      <c r="T14268" t="str">
        <f>_xlfn.XLOOKUP(A14268,MI_Match_Analysis!$A$2:$A$8,MI_Match_Analysis!$F$2:$F$8,"Not Found")</f>
        <v>Not Found</v>
      </c>
    </row>
    <row r="14269" spans="1:20" hidden="1" x14ac:dyDescent="0.3">
      <c r="A14269">
        <v>61</v>
      </c>
      <c r="B14269" s="1">
        <v>46159</v>
      </c>
      <c r="C14269" t="s">
        <v>162</v>
      </c>
      <c r="D14269" t="s">
        <v>322</v>
      </c>
      <c r="E14269" t="s">
        <v>47</v>
      </c>
      <c r="F14269" t="s">
        <v>24</v>
      </c>
      <c r="G14269">
        <v>2</v>
      </c>
      <c r="H14269">
        <v>12.2</v>
      </c>
      <c r="I14269" t="s">
        <v>225</v>
      </c>
      <c r="J14269" t="s">
        <v>104</v>
      </c>
      <c r="K14269">
        <v>1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 t="s">
        <v>83</v>
      </c>
      <c r="R14269" t="s">
        <v>83</v>
      </c>
      <c r="S14269" t="s">
        <v>83</v>
      </c>
      <c r="T14269" t="str">
        <f>_xlfn.XLOOKUP(A14269,MI_Match_Analysis!$A$2:$A$8,MI_Match_Analysis!$F$2:$F$8,"Not Found")</f>
        <v>Not Found</v>
      </c>
    </row>
    <row r="14270" spans="1:20" hidden="1" x14ac:dyDescent="0.3">
      <c r="A14270">
        <v>61</v>
      </c>
      <c r="B14270" s="1">
        <v>46159</v>
      </c>
      <c r="C14270" t="s">
        <v>162</v>
      </c>
      <c r="D14270" t="s">
        <v>322</v>
      </c>
      <c r="E14270" t="s">
        <v>47</v>
      </c>
      <c r="F14270" t="s">
        <v>24</v>
      </c>
      <c r="G14270">
        <v>2</v>
      </c>
      <c r="H14270">
        <v>12.3</v>
      </c>
      <c r="I14270" t="s">
        <v>226</v>
      </c>
      <c r="J14270" t="s">
        <v>104</v>
      </c>
      <c r="K14270">
        <v>1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 t="s">
        <v>83</v>
      </c>
      <c r="R14270" t="s">
        <v>83</v>
      </c>
      <c r="S14270" t="s">
        <v>83</v>
      </c>
      <c r="T14270" t="str">
        <f>_xlfn.XLOOKUP(A14270,MI_Match_Analysis!$A$2:$A$8,MI_Match_Analysis!$F$2:$F$8,"Not Found")</f>
        <v>Not Found</v>
      </c>
    </row>
    <row r="14271" spans="1:20" hidden="1" x14ac:dyDescent="0.3">
      <c r="A14271">
        <v>61</v>
      </c>
      <c r="B14271" s="1">
        <v>46159</v>
      </c>
      <c r="C14271" t="s">
        <v>162</v>
      </c>
      <c r="D14271" t="s">
        <v>322</v>
      </c>
      <c r="E14271" t="s">
        <v>47</v>
      </c>
      <c r="F14271" t="s">
        <v>24</v>
      </c>
      <c r="G14271">
        <v>2</v>
      </c>
      <c r="H14271">
        <v>12.4</v>
      </c>
      <c r="I14271" t="s">
        <v>225</v>
      </c>
      <c r="J14271" t="s">
        <v>104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 t="s">
        <v>83</v>
      </c>
      <c r="R14271" t="s">
        <v>83</v>
      </c>
      <c r="S14271" t="s">
        <v>83</v>
      </c>
      <c r="T14271" t="str">
        <f>_xlfn.XLOOKUP(A14271,MI_Match_Analysis!$A$2:$A$8,MI_Match_Analysis!$F$2:$F$8,"Not Found")</f>
        <v>Not Found</v>
      </c>
    </row>
    <row r="14272" spans="1:20" hidden="1" x14ac:dyDescent="0.3">
      <c r="A14272">
        <v>61</v>
      </c>
      <c r="B14272" s="1">
        <v>46159</v>
      </c>
      <c r="C14272" t="s">
        <v>162</v>
      </c>
      <c r="D14272" t="s">
        <v>322</v>
      </c>
      <c r="E14272" t="s">
        <v>47</v>
      </c>
      <c r="F14272" t="s">
        <v>24</v>
      </c>
      <c r="G14272">
        <v>2</v>
      </c>
      <c r="H14272">
        <v>12.5</v>
      </c>
      <c r="I14272" t="s">
        <v>225</v>
      </c>
      <c r="J14272" t="s">
        <v>104</v>
      </c>
      <c r="K14272">
        <v>6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 t="s">
        <v>83</v>
      </c>
      <c r="R14272" t="s">
        <v>83</v>
      </c>
      <c r="S14272" t="s">
        <v>83</v>
      </c>
      <c r="T14272" t="str">
        <f>_xlfn.XLOOKUP(A14272,MI_Match_Analysis!$A$2:$A$8,MI_Match_Analysis!$F$2:$F$8,"Not Found")</f>
        <v>Not Found</v>
      </c>
    </row>
    <row r="14273" spans="1:20" hidden="1" x14ac:dyDescent="0.3">
      <c r="A14273">
        <v>61</v>
      </c>
      <c r="B14273" s="1">
        <v>46159</v>
      </c>
      <c r="C14273" t="s">
        <v>162</v>
      </c>
      <c r="D14273" t="s">
        <v>322</v>
      </c>
      <c r="E14273" t="s">
        <v>47</v>
      </c>
      <c r="F14273" t="s">
        <v>24</v>
      </c>
      <c r="G14273">
        <v>2</v>
      </c>
      <c r="H14273">
        <v>12.6</v>
      </c>
      <c r="I14273" t="s">
        <v>225</v>
      </c>
      <c r="J14273" t="s">
        <v>104</v>
      </c>
      <c r="K14273">
        <v>6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 t="s">
        <v>83</v>
      </c>
      <c r="R14273" t="s">
        <v>83</v>
      </c>
      <c r="S14273" t="s">
        <v>83</v>
      </c>
      <c r="T14273" t="str">
        <f>_xlfn.XLOOKUP(A14273,MI_Match_Analysis!$A$2:$A$8,MI_Match_Analysis!$F$2:$F$8,"Not Found")</f>
        <v>Not Found</v>
      </c>
    </row>
    <row r="14274" spans="1:20" hidden="1" x14ac:dyDescent="0.3">
      <c r="A14274">
        <v>61</v>
      </c>
      <c r="B14274" s="1">
        <v>46159</v>
      </c>
      <c r="C14274" t="s">
        <v>162</v>
      </c>
      <c r="D14274" t="s">
        <v>322</v>
      </c>
      <c r="E14274" t="s">
        <v>47</v>
      </c>
      <c r="F14274" t="s">
        <v>24</v>
      </c>
      <c r="G14274">
        <v>2</v>
      </c>
      <c r="H14274">
        <v>13.1</v>
      </c>
      <c r="I14274" t="s">
        <v>226</v>
      </c>
      <c r="J14274" t="s">
        <v>92</v>
      </c>
      <c r="K14274">
        <v>1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 t="s">
        <v>83</v>
      </c>
      <c r="R14274" t="s">
        <v>83</v>
      </c>
      <c r="S14274" t="s">
        <v>83</v>
      </c>
      <c r="T14274" t="str">
        <f>_xlfn.XLOOKUP(A14274,MI_Match_Analysis!$A$2:$A$8,MI_Match_Analysis!$F$2:$F$8,"Not Found")</f>
        <v>Not Found</v>
      </c>
    </row>
    <row r="14275" spans="1:20" hidden="1" x14ac:dyDescent="0.3">
      <c r="A14275">
        <v>61</v>
      </c>
      <c r="B14275" s="1">
        <v>46159</v>
      </c>
      <c r="C14275" t="s">
        <v>162</v>
      </c>
      <c r="D14275" t="s">
        <v>322</v>
      </c>
      <c r="E14275" t="s">
        <v>47</v>
      </c>
      <c r="F14275" t="s">
        <v>24</v>
      </c>
      <c r="G14275">
        <v>2</v>
      </c>
      <c r="H14275">
        <v>13.2</v>
      </c>
      <c r="I14275" t="s">
        <v>225</v>
      </c>
      <c r="J14275" t="s">
        <v>92</v>
      </c>
      <c r="K14275">
        <v>4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 t="s">
        <v>83</v>
      </c>
      <c r="R14275" t="s">
        <v>83</v>
      </c>
      <c r="S14275" t="s">
        <v>83</v>
      </c>
      <c r="T14275" t="str">
        <f>_xlfn.XLOOKUP(A14275,MI_Match_Analysis!$A$2:$A$8,MI_Match_Analysis!$F$2:$F$8,"Not Found")</f>
        <v>Not Found</v>
      </c>
    </row>
    <row r="14276" spans="1:20" hidden="1" x14ac:dyDescent="0.3">
      <c r="A14276">
        <v>61</v>
      </c>
      <c r="B14276" s="1">
        <v>46159</v>
      </c>
      <c r="C14276" t="s">
        <v>162</v>
      </c>
      <c r="D14276" t="s">
        <v>322</v>
      </c>
      <c r="E14276" t="s">
        <v>47</v>
      </c>
      <c r="F14276" t="s">
        <v>24</v>
      </c>
      <c r="G14276">
        <v>2</v>
      </c>
      <c r="H14276">
        <v>13.3</v>
      </c>
      <c r="I14276" t="s">
        <v>225</v>
      </c>
      <c r="J14276" t="s">
        <v>92</v>
      </c>
      <c r="K14276">
        <v>1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 t="s">
        <v>83</v>
      </c>
      <c r="R14276" t="s">
        <v>83</v>
      </c>
      <c r="S14276" t="s">
        <v>83</v>
      </c>
      <c r="T14276" t="str">
        <f>_xlfn.XLOOKUP(A14276,MI_Match_Analysis!$A$2:$A$8,MI_Match_Analysis!$F$2:$F$8,"Not Found")</f>
        <v>Not Found</v>
      </c>
    </row>
    <row r="14277" spans="1:20" hidden="1" x14ac:dyDescent="0.3">
      <c r="A14277">
        <v>61</v>
      </c>
      <c r="B14277" s="1">
        <v>46159</v>
      </c>
      <c r="C14277" t="s">
        <v>162</v>
      </c>
      <c r="D14277" t="s">
        <v>322</v>
      </c>
      <c r="E14277" t="s">
        <v>47</v>
      </c>
      <c r="F14277" t="s">
        <v>24</v>
      </c>
      <c r="G14277">
        <v>2</v>
      </c>
      <c r="H14277">
        <v>13.4</v>
      </c>
      <c r="I14277" t="s">
        <v>226</v>
      </c>
      <c r="J14277" t="s">
        <v>92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 t="s">
        <v>83</v>
      </c>
      <c r="R14277" t="s">
        <v>83</v>
      </c>
      <c r="S14277" t="s">
        <v>83</v>
      </c>
      <c r="T14277" t="str">
        <f>_xlfn.XLOOKUP(A14277,MI_Match_Analysis!$A$2:$A$8,MI_Match_Analysis!$F$2:$F$8,"Not Found")</f>
        <v>Not Found</v>
      </c>
    </row>
    <row r="14278" spans="1:20" hidden="1" x14ac:dyDescent="0.3">
      <c r="A14278">
        <v>61</v>
      </c>
      <c r="B14278" s="1">
        <v>46159</v>
      </c>
      <c r="C14278" t="s">
        <v>162</v>
      </c>
      <c r="D14278" t="s">
        <v>322</v>
      </c>
      <c r="E14278" t="s">
        <v>47</v>
      </c>
      <c r="F14278" t="s">
        <v>24</v>
      </c>
      <c r="G14278">
        <v>2</v>
      </c>
      <c r="H14278">
        <v>13.5</v>
      </c>
      <c r="I14278" t="s">
        <v>225</v>
      </c>
      <c r="J14278" t="s">
        <v>92</v>
      </c>
      <c r="K14278">
        <v>4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 t="s">
        <v>83</v>
      </c>
      <c r="R14278" t="s">
        <v>83</v>
      </c>
      <c r="S14278" t="s">
        <v>83</v>
      </c>
      <c r="T14278" t="str">
        <f>_xlfn.XLOOKUP(A14278,MI_Match_Analysis!$A$2:$A$8,MI_Match_Analysis!$F$2:$F$8,"Not Found")</f>
        <v>Not Found</v>
      </c>
    </row>
    <row r="14279" spans="1:20" hidden="1" x14ac:dyDescent="0.3">
      <c r="A14279">
        <v>61</v>
      </c>
      <c r="B14279" s="1">
        <v>46159</v>
      </c>
      <c r="C14279" t="s">
        <v>162</v>
      </c>
      <c r="D14279" t="s">
        <v>322</v>
      </c>
      <c r="E14279" t="s">
        <v>47</v>
      </c>
      <c r="F14279" t="s">
        <v>24</v>
      </c>
      <c r="G14279">
        <v>2</v>
      </c>
      <c r="H14279">
        <v>13.6</v>
      </c>
      <c r="I14279" t="s">
        <v>225</v>
      </c>
      <c r="J14279" t="s">
        <v>92</v>
      </c>
      <c r="K14279">
        <v>1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 t="s">
        <v>83</v>
      </c>
      <c r="R14279" t="s">
        <v>83</v>
      </c>
      <c r="S14279" t="s">
        <v>83</v>
      </c>
      <c r="T14279" t="str">
        <f>_xlfn.XLOOKUP(A14279,MI_Match_Analysis!$A$2:$A$8,MI_Match_Analysis!$F$2:$F$8,"Not Found")</f>
        <v>Not Found</v>
      </c>
    </row>
    <row r="14280" spans="1:20" hidden="1" x14ac:dyDescent="0.3">
      <c r="A14280">
        <v>61</v>
      </c>
      <c r="B14280" s="1">
        <v>46159</v>
      </c>
      <c r="C14280" t="s">
        <v>162</v>
      </c>
      <c r="D14280" t="s">
        <v>322</v>
      </c>
      <c r="E14280" t="s">
        <v>47</v>
      </c>
      <c r="F14280" t="s">
        <v>24</v>
      </c>
      <c r="G14280">
        <v>2</v>
      </c>
      <c r="H14280">
        <v>14.1</v>
      </c>
      <c r="I14280" t="s">
        <v>225</v>
      </c>
      <c r="J14280" t="s">
        <v>269</v>
      </c>
      <c r="K14280">
        <v>0</v>
      </c>
      <c r="L14280">
        <v>1</v>
      </c>
      <c r="M14280">
        <v>1</v>
      </c>
      <c r="N14280">
        <v>0</v>
      </c>
      <c r="O14280">
        <v>0</v>
      </c>
      <c r="P14280">
        <v>0</v>
      </c>
      <c r="Q14280" t="s">
        <v>83</v>
      </c>
      <c r="R14280" t="s">
        <v>83</v>
      </c>
      <c r="S14280" t="s">
        <v>83</v>
      </c>
      <c r="T14280" t="str">
        <f>_xlfn.XLOOKUP(A14280,MI_Match_Analysis!$A$2:$A$8,MI_Match_Analysis!$F$2:$F$8,"Not Found")</f>
        <v>Not Found</v>
      </c>
    </row>
    <row r="14281" spans="1:20" hidden="1" x14ac:dyDescent="0.3">
      <c r="A14281">
        <v>61</v>
      </c>
      <c r="B14281" s="1">
        <v>46159</v>
      </c>
      <c r="C14281" t="s">
        <v>162</v>
      </c>
      <c r="D14281" t="s">
        <v>322</v>
      </c>
      <c r="E14281" t="s">
        <v>47</v>
      </c>
      <c r="F14281" t="s">
        <v>24</v>
      </c>
      <c r="G14281">
        <v>2</v>
      </c>
      <c r="H14281">
        <v>14.1</v>
      </c>
      <c r="I14281" t="s">
        <v>225</v>
      </c>
      <c r="J14281" t="s">
        <v>269</v>
      </c>
      <c r="K14281">
        <v>1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 t="s">
        <v>83</v>
      </c>
      <c r="R14281" t="s">
        <v>83</v>
      </c>
      <c r="S14281" t="s">
        <v>83</v>
      </c>
      <c r="T14281" t="str">
        <f>_xlfn.XLOOKUP(A14281,MI_Match_Analysis!$A$2:$A$8,MI_Match_Analysis!$F$2:$F$8,"Not Found")</f>
        <v>Not Found</v>
      </c>
    </row>
    <row r="14282" spans="1:20" hidden="1" x14ac:dyDescent="0.3">
      <c r="A14282">
        <v>61</v>
      </c>
      <c r="B14282" s="1">
        <v>46159</v>
      </c>
      <c r="C14282" t="s">
        <v>162</v>
      </c>
      <c r="D14282" t="s">
        <v>322</v>
      </c>
      <c r="E14282" t="s">
        <v>47</v>
      </c>
      <c r="F14282" t="s">
        <v>24</v>
      </c>
      <c r="G14282">
        <v>2</v>
      </c>
      <c r="H14282">
        <v>14.2</v>
      </c>
      <c r="I14282" t="s">
        <v>226</v>
      </c>
      <c r="J14282" t="s">
        <v>269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 t="s">
        <v>83</v>
      </c>
      <c r="R14282" t="s">
        <v>83</v>
      </c>
      <c r="S14282" t="s">
        <v>83</v>
      </c>
      <c r="T14282" t="str">
        <f>_xlfn.XLOOKUP(A14282,MI_Match_Analysis!$A$2:$A$8,MI_Match_Analysis!$F$2:$F$8,"Not Found")</f>
        <v>Not Found</v>
      </c>
    </row>
    <row r="14283" spans="1:20" hidden="1" x14ac:dyDescent="0.3">
      <c r="A14283">
        <v>61</v>
      </c>
      <c r="B14283" s="1">
        <v>46159</v>
      </c>
      <c r="C14283" t="s">
        <v>162</v>
      </c>
      <c r="D14283" t="s">
        <v>322</v>
      </c>
      <c r="E14283" t="s">
        <v>47</v>
      </c>
      <c r="F14283" t="s">
        <v>24</v>
      </c>
      <c r="G14283">
        <v>2</v>
      </c>
      <c r="H14283">
        <v>14.3</v>
      </c>
      <c r="I14283" t="s">
        <v>226</v>
      </c>
      <c r="J14283" t="s">
        <v>269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 t="s">
        <v>83</v>
      </c>
      <c r="R14283" t="s">
        <v>83</v>
      </c>
      <c r="S14283" t="s">
        <v>83</v>
      </c>
      <c r="T14283" t="str">
        <f>_xlfn.XLOOKUP(A14283,MI_Match_Analysis!$A$2:$A$8,MI_Match_Analysis!$F$2:$F$8,"Not Found")</f>
        <v>Not Found</v>
      </c>
    </row>
    <row r="14284" spans="1:20" hidden="1" x14ac:dyDescent="0.3">
      <c r="A14284">
        <v>61</v>
      </c>
      <c r="B14284" s="1">
        <v>46159</v>
      </c>
      <c r="C14284" t="s">
        <v>162</v>
      </c>
      <c r="D14284" t="s">
        <v>322</v>
      </c>
      <c r="E14284" t="s">
        <v>47</v>
      </c>
      <c r="F14284" t="s">
        <v>24</v>
      </c>
      <c r="G14284">
        <v>2</v>
      </c>
      <c r="H14284">
        <v>14.4</v>
      </c>
      <c r="I14284" t="s">
        <v>225</v>
      </c>
      <c r="J14284" t="s">
        <v>269</v>
      </c>
      <c r="K14284">
        <v>1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 t="s">
        <v>83</v>
      </c>
      <c r="R14284" t="s">
        <v>83</v>
      </c>
      <c r="S14284" t="s">
        <v>83</v>
      </c>
      <c r="T14284" t="str">
        <f>_xlfn.XLOOKUP(A14284,MI_Match_Analysis!$A$2:$A$8,MI_Match_Analysis!$F$2:$F$8,"Not Found")</f>
        <v>Not Found</v>
      </c>
    </row>
    <row r="14285" spans="1:20" hidden="1" x14ac:dyDescent="0.3">
      <c r="A14285">
        <v>61</v>
      </c>
      <c r="B14285" s="1">
        <v>46159</v>
      </c>
      <c r="C14285" t="s">
        <v>162</v>
      </c>
      <c r="D14285" t="s">
        <v>322</v>
      </c>
      <c r="E14285" t="s">
        <v>47</v>
      </c>
      <c r="F14285" t="s">
        <v>24</v>
      </c>
      <c r="G14285">
        <v>2</v>
      </c>
      <c r="H14285">
        <v>14.5</v>
      </c>
      <c r="I14285" t="s">
        <v>226</v>
      </c>
      <c r="J14285" t="s">
        <v>269</v>
      </c>
      <c r="K14285">
        <v>4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 t="s">
        <v>83</v>
      </c>
      <c r="R14285" t="s">
        <v>83</v>
      </c>
      <c r="S14285" t="s">
        <v>83</v>
      </c>
      <c r="T14285" t="str">
        <f>_xlfn.XLOOKUP(A14285,MI_Match_Analysis!$A$2:$A$8,MI_Match_Analysis!$F$2:$F$8,"Not Found")</f>
        <v>Not Found</v>
      </c>
    </row>
    <row r="14286" spans="1:20" hidden="1" x14ac:dyDescent="0.3">
      <c r="A14286">
        <v>61</v>
      </c>
      <c r="B14286" s="1">
        <v>46159</v>
      </c>
      <c r="C14286" t="s">
        <v>162</v>
      </c>
      <c r="D14286" t="s">
        <v>322</v>
      </c>
      <c r="E14286" t="s">
        <v>47</v>
      </c>
      <c r="F14286" t="s">
        <v>24</v>
      </c>
      <c r="G14286">
        <v>2</v>
      </c>
      <c r="H14286">
        <v>14.6</v>
      </c>
      <c r="I14286" t="s">
        <v>226</v>
      </c>
      <c r="J14286" t="s">
        <v>269</v>
      </c>
      <c r="K14286">
        <v>4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 t="s">
        <v>83</v>
      </c>
      <c r="R14286" t="s">
        <v>83</v>
      </c>
      <c r="S14286" t="s">
        <v>83</v>
      </c>
      <c r="T14286" t="str">
        <f>_xlfn.XLOOKUP(A14286,MI_Match_Analysis!$A$2:$A$8,MI_Match_Analysis!$F$2:$F$8,"Not Found")</f>
        <v>Not Found</v>
      </c>
    </row>
    <row r="14287" spans="1:20" hidden="1" x14ac:dyDescent="0.3">
      <c r="A14287">
        <v>61</v>
      </c>
      <c r="B14287" s="1">
        <v>46159</v>
      </c>
      <c r="C14287" t="s">
        <v>162</v>
      </c>
      <c r="D14287" t="s">
        <v>322</v>
      </c>
      <c r="E14287" t="s">
        <v>47</v>
      </c>
      <c r="F14287" t="s">
        <v>24</v>
      </c>
      <c r="G14287">
        <v>2</v>
      </c>
      <c r="H14287">
        <v>15.1</v>
      </c>
      <c r="I14287" t="s">
        <v>225</v>
      </c>
      <c r="J14287" t="s">
        <v>80</v>
      </c>
      <c r="K14287">
        <v>2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 t="s">
        <v>83</v>
      </c>
      <c r="R14287" t="s">
        <v>83</v>
      </c>
      <c r="S14287" t="s">
        <v>83</v>
      </c>
      <c r="T14287" t="str">
        <f>_xlfn.XLOOKUP(A14287,MI_Match_Analysis!$A$2:$A$8,MI_Match_Analysis!$F$2:$F$8,"Not Found")</f>
        <v>Not Found</v>
      </c>
    </row>
    <row r="14288" spans="1:20" hidden="1" x14ac:dyDescent="0.3">
      <c r="A14288">
        <v>61</v>
      </c>
      <c r="B14288" s="1">
        <v>46159</v>
      </c>
      <c r="C14288" t="s">
        <v>162</v>
      </c>
      <c r="D14288" t="s">
        <v>322</v>
      </c>
      <c r="E14288" t="s">
        <v>47</v>
      </c>
      <c r="F14288" t="s">
        <v>24</v>
      </c>
      <c r="G14288">
        <v>2</v>
      </c>
      <c r="H14288">
        <v>15.2</v>
      </c>
      <c r="I14288" t="s">
        <v>225</v>
      </c>
      <c r="J14288" t="s">
        <v>80</v>
      </c>
      <c r="K14288">
        <v>6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 t="s">
        <v>83</v>
      </c>
      <c r="R14288" t="s">
        <v>83</v>
      </c>
      <c r="S14288" t="s">
        <v>83</v>
      </c>
      <c r="T14288" t="str">
        <f>_xlfn.XLOOKUP(A14288,MI_Match_Analysis!$A$2:$A$8,MI_Match_Analysis!$F$2:$F$8,"Not Found")</f>
        <v>Not Found</v>
      </c>
    </row>
    <row r="14289" spans="1:20" hidden="1" x14ac:dyDescent="0.3">
      <c r="A14289">
        <v>61</v>
      </c>
      <c r="B14289" s="1">
        <v>46159</v>
      </c>
      <c r="C14289" t="s">
        <v>162</v>
      </c>
      <c r="D14289" t="s">
        <v>322</v>
      </c>
      <c r="E14289" t="s">
        <v>47</v>
      </c>
      <c r="F14289" t="s">
        <v>24</v>
      </c>
      <c r="G14289">
        <v>2</v>
      </c>
      <c r="H14289">
        <v>15.3</v>
      </c>
      <c r="I14289" t="s">
        <v>225</v>
      </c>
      <c r="J14289" t="s">
        <v>80</v>
      </c>
      <c r="K14289">
        <v>1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 t="s">
        <v>83</v>
      </c>
      <c r="R14289" t="s">
        <v>83</v>
      </c>
      <c r="S14289" t="s">
        <v>83</v>
      </c>
      <c r="T14289" t="str">
        <f>_xlfn.XLOOKUP(A14289,MI_Match_Analysis!$A$2:$A$8,MI_Match_Analysis!$F$2:$F$8,"Not Found")</f>
        <v>Not Found</v>
      </c>
    </row>
    <row r="14290" spans="1:20" hidden="1" x14ac:dyDescent="0.3">
      <c r="A14290">
        <v>61</v>
      </c>
      <c r="B14290" s="1">
        <v>46159</v>
      </c>
      <c r="C14290" t="s">
        <v>162</v>
      </c>
      <c r="D14290" t="s">
        <v>322</v>
      </c>
      <c r="E14290" t="s">
        <v>47</v>
      </c>
      <c r="F14290" t="s">
        <v>24</v>
      </c>
      <c r="G14290">
        <v>2</v>
      </c>
      <c r="H14290">
        <v>15.4</v>
      </c>
      <c r="I14290" t="s">
        <v>226</v>
      </c>
      <c r="J14290" t="s">
        <v>80</v>
      </c>
      <c r="K14290">
        <v>4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 t="s">
        <v>83</v>
      </c>
      <c r="R14290" t="s">
        <v>83</v>
      </c>
      <c r="S14290" t="s">
        <v>83</v>
      </c>
      <c r="T14290" t="str">
        <f>_xlfn.XLOOKUP(A14290,MI_Match_Analysis!$A$2:$A$8,MI_Match_Analysis!$F$2:$F$8,"Not Found")</f>
        <v>Not Found</v>
      </c>
    </row>
    <row r="14291" spans="1:20" hidden="1" x14ac:dyDescent="0.3">
      <c r="A14291">
        <v>61</v>
      </c>
      <c r="B14291" s="1">
        <v>46159</v>
      </c>
      <c r="C14291" t="s">
        <v>162</v>
      </c>
      <c r="D14291" t="s">
        <v>322</v>
      </c>
      <c r="E14291" t="s">
        <v>47</v>
      </c>
      <c r="F14291" t="s">
        <v>24</v>
      </c>
      <c r="G14291">
        <v>2</v>
      </c>
      <c r="H14291">
        <v>15.5</v>
      </c>
      <c r="I14291" t="s">
        <v>226</v>
      </c>
      <c r="J14291" t="s">
        <v>80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 t="s">
        <v>83</v>
      </c>
      <c r="R14291" t="s">
        <v>83</v>
      </c>
      <c r="S14291" t="s">
        <v>83</v>
      </c>
      <c r="T14291" t="str">
        <f>_xlfn.XLOOKUP(A14291,MI_Match_Analysis!$A$2:$A$8,MI_Match_Analysis!$F$2:$F$8,"Not Found")</f>
        <v>Not Found</v>
      </c>
    </row>
    <row r="14292" spans="1:20" hidden="1" x14ac:dyDescent="0.3">
      <c r="A14292">
        <v>61</v>
      </c>
      <c r="B14292" s="1">
        <v>46159</v>
      </c>
      <c r="C14292" t="s">
        <v>162</v>
      </c>
      <c r="D14292" t="s">
        <v>322</v>
      </c>
      <c r="E14292" t="s">
        <v>47</v>
      </c>
      <c r="F14292" t="s">
        <v>24</v>
      </c>
      <c r="G14292">
        <v>2</v>
      </c>
      <c r="H14292">
        <v>15.6</v>
      </c>
      <c r="I14292" t="s">
        <v>226</v>
      </c>
      <c r="J14292" t="s">
        <v>80</v>
      </c>
      <c r="K14292">
        <v>1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 t="s">
        <v>83</v>
      </c>
      <c r="R14292" t="s">
        <v>83</v>
      </c>
      <c r="S14292" t="s">
        <v>83</v>
      </c>
      <c r="T14292" t="str">
        <f>_xlfn.XLOOKUP(A14292,MI_Match_Analysis!$A$2:$A$8,MI_Match_Analysis!$F$2:$F$8,"Not Found")</f>
        <v>Not Found</v>
      </c>
    </row>
    <row r="14293" spans="1:20" hidden="1" x14ac:dyDescent="0.3">
      <c r="A14293">
        <v>61</v>
      </c>
      <c r="B14293" s="1">
        <v>46159</v>
      </c>
      <c r="C14293" t="s">
        <v>162</v>
      </c>
      <c r="D14293" t="s">
        <v>322</v>
      </c>
      <c r="E14293" t="s">
        <v>47</v>
      </c>
      <c r="F14293" t="s">
        <v>24</v>
      </c>
      <c r="G14293">
        <v>2</v>
      </c>
      <c r="H14293">
        <v>16.100000000000001</v>
      </c>
      <c r="I14293" t="s">
        <v>226</v>
      </c>
      <c r="J14293" t="s">
        <v>111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 t="s">
        <v>205</v>
      </c>
      <c r="R14293" t="s">
        <v>226</v>
      </c>
      <c r="S14293" t="s">
        <v>83</v>
      </c>
      <c r="T14293" t="str">
        <f>_xlfn.XLOOKUP(A14293,MI_Match_Analysis!$A$2:$A$8,MI_Match_Analysis!$F$2:$F$8,"Not Found")</f>
        <v>Not Found</v>
      </c>
    </row>
    <row r="14294" spans="1:20" hidden="1" x14ac:dyDescent="0.3">
      <c r="A14294">
        <v>61</v>
      </c>
      <c r="B14294" s="1">
        <v>46159</v>
      </c>
      <c r="C14294" t="s">
        <v>162</v>
      </c>
      <c r="D14294" t="s">
        <v>322</v>
      </c>
      <c r="E14294" t="s">
        <v>47</v>
      </c>
      <c r="F14294" t="s">
        <v>24</v>
      </c>
      <c r="G14294">
        <v>2</v>
      </c>
      <c r="H14294">
        <v>16.2</v>
      </c>
      <c r="I14294" t="s">
        <v>329</v>
      </c>
      <c r="J14294" t="s">
        <v>111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 t="s">
        <v>83</v>
      </c>
      <c r="R14294" t="s">
        <v>83</v>
      </c>
      <c r="S14294" t="s">
        <v>83</v>
      </c>
      <c r="T14294" t="str">
        <f>_xlfn.XLOOKUP(A14294,MI_Match_Analysis!$A$2:$A$8,MI_Match_Analysis!$F$2:$F$8,"Not Found")</f>
        <v>Not Found</v>
      </c>
    </row>
    <row r="14295" spans="1:20" hidden="1" x14ac:dyDescent="0.3">
      <c r="A14295">
        <v>61</v>
      </c>
      <c r="B14295" s="1">
        <v>46159</v>
      </c>
      <c r="C14295" t="s">
        <v>162</v>
      </c>
      <c r="D14295" t="s">
        <v>322</v>
      </c>
      <c r="E14295" t="s">
        <v>47</v>
      </c>
      <c r="F14295" t="s">
        <v>24</v>
      </c>
      <c r="G14295">
        <v>2</v>
      </c>
      <c r="H14295">
        <v>16.3</v>
      </c>
      <c r="I14295" t="s">
        <v>329</v>
      </c>
      <c r="J14295" t="s">
        <v>111</v>
      </c>
      <c r="K14295">
        <v>1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 t="s">
        <v>83</v>
      </c>
      <c r="R14295" t="s">
        <v>83</v>
      </c>
      <c r="S14295" t="s">
        <v>83</v>
      </c>
      <c r="T14295" t="str">
        <f>_xlfn.XLOOKUP(A14295,MI_Match_Analysis!$A$2:$A$8,MI_Match_Analysis!$F$2:$F$8,"Not Found")</f>
        <v>Not Found</v>
      </c>
    </row>
    <row r="14296" spans="1:20" hidden="1" x14ac:dyDescent="0.3">
      <c r="A14296">
        <v>61</v>
      </c>
      <c r="B14296" s="1">
        <v>46159</v>
      </c>
      <c r="C14296" t="s">
        <v>162</v>
      </c>
      <c r="D14296" t="s">
        <v>322</v>
      </c>
      <c r="E14296" t="s">
        <v>47</v>
      </c>
      <c r="F14296" t="s">
        <v>24</v>
      </c>
      <c r="G14296">
        <v>2</v>
      </c>
      <c r="H14296">
        <v>16.399999999999999</v>
      </c>
      <c r="I14296" t="s">
        <v>225</v>
      </c>
      <c r="J14296" t="s">
        <v>111</v>
      </c>
      <c r="K14296">
        <v>1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 t="s">
        <v>83</v>
      </c>
      <c r="R14296" t="s">
        <v>83</v>
      </c>
      <c r="S14296" t="s">
        <v>83</v>
      </c>
      <c r="T14296" t="str">
        <f>_xlfn.XLOOKUP(A14296,MI_Match_Analysis!$A$2:$A$8,MI_Match_Analysis!$F$2:$F$8,"Not Found")</f>
        <v>Not Found</v>
      </c>
    </row>
    <row r="14297" spans="1:20" hidden="1" x14ac:dyDescent="0.3">
      <c r="A14297">
        <v>61</v>
      </c>
      <c r="B14297" s="1">
        <v>46159</v>
      </c>
      <c r="C14297" t="s">
        <v>162</v>
      </c>
      <c r="D14297" t="s">
        <v>322</v>
      </c>
      <c r="E14297" t="s">
        <v>47</v>
      </c>
      <c r="F14297" t="s">
        <v>24</v>
      </c>
      <c r="G14297">
        <v>2</v>
      </c>
      <c r="H14297">
        <v>16.5</v>
      </c>
      <c r="I14297" t="s">
        <v>329</v>
      </c>
      <c r="J14297" t="s">
        <v>111</v>
      </c>
      <c r="K14297">
        <v>1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 t="s">
        <v>83</v>
      </c>
      <c r="R14297" t="s">
        <v>83</v>
      </c>
      <c r="S14297" t="s">
        <v>83</v>
      </c>
      <c r="T14297" t="str">
        <f>_xlfn.XLOOKUP(A14297,MI_Match_Analysis!$A$2:$A$8,MI_Match_Analysis!$F$2:$F$8,"Not Found")</f>
        <v>Not Found</v>
      </c>
    </row>
    <row r="14298" spans="1:20" hidden="1" x14ac:dyDescent="0.3">
      <c r="A14298">
        <v>61</v>
      </c>
      <c r="B14298" s="1">
        <v>46159</v>
      </c>
      <c r="C14298" t="s">
        <v>162</v>
      </c>
      <c r="D14298" t="s">
        <v>322</v>
      </c>
      <c r="E14298" t="s">
        <v>47</v>
      </c>
      <c r="F14298" t="s">
        <v>24</v>
      </c>
      <c r="G14298">
        <v>2</v>
      </c>
      <c r="H14298">
        <v>16.600000000000001</v>
      </c>
      <c r="I14298" t="s">
        <v>225</v>
      </c>
      <c r="J14298" t="s">
        <v>111</v>
      </c>
      <c r="K14298">
        <v>0</v>
      </c>
      <c r="L14298">
        <v>4</v>
      </c>
      <c r="M14298">
        <v>0</v>
      </c>
      <c r="N14298">
        <v>0</v>
      </c>
      <c r="O14298">
        <v>0</v>
      </c>
      <c r="P14298">
        <v>0</v>
      </c>
      <c r="Q14298" t="s">
        <v>83</v>
      </c>
      <c r="R14298" t="s">
        <v>83</v>
      </c>
      <c r="S14298" t="s">
        <v>83</v>
      </c>
      <c r="T14298" t="str">
        <f>_xlfn.XLOOKUP(A14298,MI_Match_Analysis!$A$2:$A$8,MI_Match_Analysis!$F$2:$F$8,"Not Found")</f>
        <v>Not Found</v>
      </c>
    </row>
    <row r="14299" spans="1:20" hidden="1" x14ac:dyDescent="0.3">
      <c r="A14299">
        <v>61</v>
      </c>
      <c r="B14299" s="1">
        <v>46159</v>
      </c>
      <c r="C14299" t="s">
        <v>162</v>
      </c>
      <c r="D14299" t="s">
        <v>322</v>
      </c>
      <c r="E14299" t="s">
        <v>47</v>
      </c>
      <c r="F14299" t="s">
        <v>24</v>
      </c>
      <c r="G14299">
        <v>2</v>
      </c>
      <c r="H14299">
        <v>17.100000000000001</v>
      </c>
      <c r="I14299" t="s">
        <v>329</v>
      </c>
      <c r="J14299" t="s">
        <v>80</v>
      </c>
      <c r="K14299">
        <v>1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 t="s">
        <v>83</v>
      </c>
      <c r="R14299" t="s">
        <v>83</v>
      </c>
      <c r="S14299" t="s">
        <v>83</v>
      </c>
      <c r="T14299" t="str">
        <f>_xlfn.XLOOKUP(A14299,MI_Match_Analysis!$A$2:$A$8,MI_Match_Analysis!$F$2:$F$8,"Not Found")</f>
        <v>Not Found</v>
      </c>
    </row>
    <row r="14300" spans="1:20" hidden="1" x14ac:dyDescent="0.3">
      <c r="A14300">
        <v>61</v>
      </c>
      <c r="B14300" s="1">
        <v>46159</v>
      </c>
      <c r="C14300" t="s">
        <v>162</v>
      </c>
      <c r="D14300" t="s">
        <v>322</v>
      </c>
      <c r="E14300" t="s">
        <v>47</v>
      </c>
      <c r="F14300" t="s">
        <v>24</v>
      </c>
      <c r="G14300">
        <v>2</v>
      </c>
      <c r="H14300">
        <v>17.2</v>
      </c>
      <c r="I14300" t="s">
        <v>225</v>
      </c>
      <c r="J14300" t="s">
        <v>80</v>
      </c>
      <c r="K14300">
        <v>4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 t="s">
        <v>83</v>
      </c>
      <c r="R14300" t="s">
        <v>83</v>
      </c>
      <c r="S14300" t="s">
        <v>83</v>
      </c>
      <c r="T14300" t="str">
        <f>_xlfn.XLOOKUP(A14300,MI_Match_Analysis!$A$2:$A$8,MI_Match_Analysis!$F$2:$F$8,"Not Found")</f>
        <v>Not Found</v>
      </c>
    </row>
    <row r="14301" spans="1:20" hidden="1" x14ac:dyDescent="0.3">
      <c r="A14301">
        <v>61</v>
      </c>
      <c r="B14301" s="1">
        <v>46159</v>
      </c>
      <c r="C14301" t="s">
        <v>162</v>
      </c>
      <c r="D14301" t="s">
        <v>322</v>
      </c>
      <c r="E14301" t="s">
        <v>47</v>
      </c>
      <c r="F14301" t="s">
        <v>24</v>
      </c>
      <c r="G14301">
        <v>2</v>
      </c>
      <c r="H14301">
        <v>17.3</v>
      </c>
      <c r="I14301" t="s">
        <v>225</v>
      </c>
      <c r="J14301" t="s">
        <v>80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 t="s">
        <v>83</v>
      </c>
      <c r="R14301" t="s">
        <v>83</v>
      </c>
      <c r="S14301" t="s">
        <v>83</v>
      </c>
      <c r="T14301" t="str">
        <f>_xlfn.XLOOKUP(A14301,MI_Match_Analysis!$A$2:$A$8,MI_Match_Analysis!$F$2:$F$8,"Not Found")</f>
        <v>Not Found</v>
      </c>
    </row>
    <row r="14302" spans="1:20" hidden="1" x14ac:dyDescent="0.3">
      <c r="A14302">
        <v>61</v>
      </c>
      <c r="B14302" s="1">
        <v>46159</v>
      </c>
      <c r="C14302" t="s">
        <v>162</v>
      </c>
      <c r="D14302" t="s">
        <v>322</v>
      </c>
      <c r="E14302" t="s">
        <v>47</v>
      </c>
      <c r="F14302" t="s">
        <v>24</v>
      </c>
      <c r="G14302">
        <v>2</v>
      </c>
      <c r="H14302">
        <v>17.399999999999999</v>
      </c>
      <c r="I14302" t="s">
        <v>225</v>
      </c>
      <c r="J14302" t="s">
        <v>80</v>
      </c>
      <c r="K14302">
        <v>4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 t="s">
        <v>83</v>
      </c>
      <c r="R14302" t="s">
        <v>83</v>
      </c>
      <c r="S14302" t="s">
        <v>83</v>
      </c>
      <c r="T14302" t="str">
        <f>_xlfn.XLOOKUP(A14302,MI_Match_Analysis!$A$2:$A$8,MI_Match_Analysis!$F$2:$F$8,"Not Found")</f>
        <v>Not Found</v>
      </c>
    </row>
    <row r="14303" spans="1:20" hidden="1" x14ac:dyDescent="0.3">
      <c r="A14303">
        <v>61</v>
      </c>
      <c r="B14303" s="1">
        <v>46159</v>
      </c>
      <c r="C14303" t="s">
        <v>162</v>
      </c>
      <c r="D14303" t="s">
        <v>322</v>
      </c>
      <c r="E14303" t="s">
        <v>47</v>
      </c>
      <c r="F14303" t="s">
        <v>24</v>
      </c>
      <c r="G14303">
        <v>2</v>
      </c>
      <c r="H14303">
        <v>17.5</v>
      </c>
      <c r="I14303" t="s">
        <v>225</v>
      </c>
      <c r="J14303" t="s">
        <v>80</v>
      </c>
      <c r="K14303">
        <v>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 t="s">
        <v>83</v>
      </c>
      <c r="R14303" t="s">
        <v>83</v>
      </c>
      <c r="S14303" t="s">
        <v>83</v>
      </c>
      <c r="T14303" t="str">
        <f>_xlfn.XLOOKUP(A14303,MI_Match_Analysis!$A$2:$A$8,MI_Match_Analysis!$F$2:$F$8,"Not Found")</f>
        <v>Not Found</v>
      </c>
    </row>
    <row r="14304" spans="1:20" hidden="1" x14ac:dyDescent="0.3">
      <c r="A14304">
        <v>61</v>
      </c>
      <c r="B14304" s="1">
        <v>46159</v>
      </c>
      <c r="C14304" t="s">
        <v>162</v>
      </c>
      <c r="D14304" t="s">
        <v>322</v>
      </c>
      <c r="E14304" t="s">
        <v>47</v>
      </c>
      <c r="F14304" t="s">
        <v>24</v>
      </c>
      <c r="G14304">
        <v>2</v>
      </c>
      <c r="H14304">
        <v>17.600000000000001</v>
      </c>
      <c r="I14304" t="s">
        <v>329</v>
      </c>
      <c r="J14304" t="s">
        <v>80</v>
      </c>
      <c r="K14304">
        <v>6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 t="s">
        <v>83</v>
      </c>
      <c r="R14304" t="s">
        <v>83</v>
      </c>
      <c r="S14304" t="s">
        <v>83</v>
      </c>
      <c r="T14304" t="str">
        <f>_xlfn.XLOOKUP(A14304,MI_Match_Analysis!$A$2:$A$8,MI_Match_Analysis!$F$2:$F$8,"Not Found")</f>
        <v>Not Found</v>
      </c>
    </row>
    <row r="14305" spans="1:20" hidden="1" x14ac:dyDescent="0.3">
      <c r="A14305">
        <v>61</v>
      </c>
      <c r="B14305" s="1">
        <v>46159</v>
      </c>
      <c r="C14305" t="s">
        <v>162</v>
      </c>
      <c r="D14305" t="s">
        <v>322</v>
      </c>
      <c r="E14305" t="s">
        <v>47</v>
      </c>
      <c r="F14305" t="s">
        <v>24</v>
      </c>
      <c r="G14305">
        <v>2</v>
      </c>
      <c r="H14305">
        <v>18.100000000000001</v>
      </c>
      <c r="I14305" t="s">
        <v>225</v>
      </c>
      <c r="J14305" t="s">
        <v>111</v>
      </c>
      <c r="K14305">
        <v>1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 t="s">
        <v>83</v>
      </c>
      <c r="R14305" t="s">
        <v>83</v>
      </c>
      <c r="S14305" t="s">
        <v>83</v>
      </c>
      <c r="T14305" t="str">
        <f>_xlfn.XLOOKUP(A14305,MI_Match_Analysis!$A$2:$A$8,MI_Match_Analysis!$F$2:$F$8,"Not Found")</f>
        <v>Not Found</v>
      </c>
    </row>
    <row r="14306" spans="1:20" hidden="1" x14ac:dyDescent="0.3">
      <c r="A14306">
        <v>61</v>
      </c>
      <c r="B14306" s="1">
        <v>46159</v>
      </c>
      <c r="C14306" t="s">
        <v>162</v>
      </c>
      <c r="D14306" t="s">
        <v>322</v>
      </c>
      <c r="E14306" t="s">
        <v>47</v>
      </c>
      <c r="F14306" t="s">
        <v>24</v>
      </c>
      <c r="G14306">
        <v>2</v>
      </c>
      <c r="H14306">
        <v>18.2</v>
      </c>
      <c r="I14306" t="s">
        <v>329</v>
      </c>
      <c r="J14306" t="s">
        <v>111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 t="s">
        <v>83</v>
      </c>
      <c r="R14306" t="s">
        <v>83</v>
      </c>
      <c r="S14306" t="s">
        <v>83</v>
      </c>
      <c r="T14306" t="str">
        <f>_xlfn.XLOOKUP(A14306,MI_Match_Analysis!$A$2:$A$8,MI_Match_Analysis!$F$2:$F$8,"Not Found")</f>
        <v>Not Found</v>
      </c>
    </row>
    <row r="14307" spans="1:20" hidden="1" x14ac:dyDescent="0.3">
      <c r="A14307">
        <v>61</v>
      </c>
      <c r="B14307" s="1">
        <v>46159</v>
      </c>
      <c r="C14307" t="s">
        <v>162</v>
      </c>
      <c r="D14307" t="s">
        <v>322</v>
      </c>
      <c r="E14307" t="s">
        <v>47</v>
      </c>
      <c r="F14307" t="s">
        <v>24</v>
      </c>
      <c r="G14307">
        <v>2</v>
      </c>
      <c r="H14307">
        <v>18.3</v>
      </c>
      <c r="I14307" t="s">
        <v>329</v>
      </c>
      <c r="J14307" t="s">
        <v>111</v>
      </c>
      <c r="K14307">
        <v>4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 t="s">
        <v>83</v>
      </c>
      <c r="R14307" t="s">
        <v>83</v>
      </c>
      <c r="S14307" t="s">
        <v>83</v>
      </c>
      <c r="T14307" t="str">
        <f>_xlfn.XLOOKUP(A14307,MI_Match_Analysis!$A$2:$A$8,MI_Match_Analysis!$F$2:$F$8,"Not Found")</f>
        <v>Not Found</v>
      </c>
    </row>
    <row r="14308" spans="1:20" hidden="1" x14ac:dyDescent="0.3">
      <c r="A14308">
        <v>61</v>
      </c>
      <c r="B14308" s="1">
        <v>46159</v>
      </c>
      <c r="C14308" t="s">
        <v>162</v>
      </c>
      <c r="D14308" t="s">
        <v>322</v>
      </c>
      <c r="E14308" t="s">
        <v>47</v>
      </c>
      <c r="F14308" t="s">
        <v>24</v>
      </c>
      <c r="G14308">
        <v>2</v>
      </c>
      <c r="H14308">
        <v>18.399999999999999</v>
      </c>
      <c r="I14308" t="s">
        <v>329</v>
      </c>
      <c r="J14308" t="s">
        <v>111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 t="s">
        <v>83</v>
      </c>
      <c r="R14308" t="s">
        <v>83</v>
      </c>
      <c r="S14308" t="s">
        <v>83</v>
      </c>
      <c r="T14308" t="str">
        <f>_xlfn.XLOOKUP(A14308,MI_Match_Analysis!$A$2:$A$8,MI_Match_Analysis!$F$2:$F$8,"Not Found")</f>
        <v>Not Found</v>
      </c>
    </row>
    <row r="14309" spans="1:20" hidden="1" x14ac:dyDescent="0.3">
      <c r="A14309">
        <v>61</v>
      </c>
      <c r="B14309" s="1">
        <v>46159</v>
      </c>
      <c r="C14309" t="s">
        <v>162</v>
      </c>
      <c r="D14309" t="s">
        <v>322</v>
      </c>
      <c r="E14309" t="s">
        <v>47</v>
      </c>
      <c r="F14309" t="s">
        <v>24</v>
      </c>
      <c r="G14309">
        <v>2</v>
      </c>
      <c r="H14309">
        <v>18.5</v>
      </c>
      <c r="I14309" t="s">
        <v>329</v>
      </c>
      <c r="J14309" t="s">
        <v>111</v>
      </c>
      <c r="K14309">
        <v>1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 t="s">
        <v>83</v>
      </c>
      <c r="R14309" t="s">
        <v>83</v>
      </c>
      <c r="S14309" t="s">
        <v>83</v>
      </c>
      <c r="T14309" t="str">
        <f>_xlfn.XLOOKUP(A14309,MI_Match_Analysis!$A$2:$A$8,MI_Match_Analysis!$F$2:$F$8,"Not Found")</f>
        <v>Not Found</v>
      </c>
    </row>
    <row r="14310" spans="1:20" hidden="1" x14ac:dyDescent="0.3">
      <c r="A14310">
        <v>61</v>
      </c>
      <c r="B14310" s="1">
        <v>46159</v>
      </c>
      <c r="C14310" t="s">
        <v>162</v>
      </c>
      <c r="D14310" t="s">
        <v>322</v>
      </c>
      <c r="E14310" t="s">
        <v>47</v>
      </c>
      <c r="F14310" t="s">
        <v>24</v>
      </c>
      <c r="G14310">
        <v>2</v>
      </c>
      <c r="H14310">
        <v>18.600000000000001</v>
      </c>
      <c r="I14310" t="s">
        <v>225</v>
      </c>
      <c r="J14310" t="s">
        <v>111</v>
      </c>
      <c r="K14310">
        <v>1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 t="s">
        <v>83</v>
      </c>
      <c r="R14310" t="s">
        <v>83</v>
      </c>
      <c r="S14310" t="s">
        <v>83</v>
      </c>
      <c r="T14310" t="str">
        <f>_xlfn.XLOOKUP(A14310,MI_Match_Analysis!$A$2:$A$8,MI_Match_Analysis!$F$2:$F$8,"Not Found")</f>
        <v>Not Found</v>
      </c>
    </row>
    <row r="14311" spans="1:20" hidden="1" x14ac:dyDescent="0.3">
      <c r="A14311">
        <v>61</v>
      </c>
      <c r="B14311" s="1">
        <v>46159</v>
      </c>
      <c r="C14311" t="s">
        <v>162</v>
      </c>
      <c r="D14311" t="s">
        <v>322</v>
      </c>
      <c r="E14311" t="s">
        <v>47</v>
      </c>
      <c r="F14311" t="s">
        <v>24</v>
      </c>
      <c r="G14311">
        <v>2</v>
      </c>
      <c r="H14311">
        <v>19.100000000000001</v>
      </c>
      <c r="I14311" t="s">
        <v>225</v>
      </c>
      <c r="J14311" t="s">
        <v>269</v>
      </c>
      <c r="K14311">
        <v>0</v>
      </c>
      <c r="L14311">
        <v>1</v>
      </c>
      <c r="M14311">
        <v>1</v>
      </c>
      <c r="N14311">
        <v>0</v>
      </c>
      <c r="O14311">
        <v>0</v>
      </c>
      <c r="P14311">
        <v>0</v>
      </c>
      <c r="Q14311" t="s">
        <v>83</v>
      </c>
      <c r="R14311" t="s">
        <v>83</v>
      </c>
      <c r="S14311" t="s">
        <v>83</v>
      </c>
      <c r="T14311" t="str">
        <f>_xlfn.XLOOKUP(A14311,MI_Match_Analysis!$A$2:$A$8,MI_Match_Analysis!$F$2:$F$8,"Not Found")</f>
        <v>Not Found</v>
      </c>
    </row>
    <row r="14312" spans="1:20" hidden="1" x14ac:dyDescent="0.3">
      <c r="A14312">
        <v>61</v>
      </c>
      <c r="B14312" s="1">
        <v>46159</v>
      </c>
      <c r="C14312" t="s">
        <v>162</v>
      </c>
      <c r="D14312" t="s">
        <v>322</v>
      </c>
      <c r="E14312" t="s">
        <v>47</v>
      </c>
      <c r="F14312" t="s">
        <v>24</v>
      </c>
      <c r="G14312">
        <v>2</v>
      </c>
      <c r="H14312">
        <v>19.100000000000001</v>
      </c>
      <c r="I14312" t="s">
        <v>225</v>
      </c>
      <c r="J14312" t="s">
        <v>269</v>
      </c>
      <c r="K14312">
        <v>2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 t="s">
        <v>83</v>
      </c>
      <c r="R14312" t="s">
        <v>83</v>
      </c>
      <c r="S14312" t="s">
        <v>83</v>
      </c>
      <c r="T14312" t="str">
        <f>_xlfn.XLOOKUP(A14312,MI_Match_Analysis!$A$2:$A$8,MI_Match_Analysis!$F$2:$F$8,"Not Found")</f>
        <v>Not Found</v>
      </c>
    </row>
    <row r="14313" spans="1:20" hidden="1" x14ac:dyDescent="0.3">
      <c r="A14313">
        <v>61</v>
      </c>
      <c r="B14313" s="1">
        <v>46159</v>
      </c>
      <c r="C14313" t="s">
        <v>162</v>
      </c>
      <c r="D14313" t="s">
        <v>322</v>
      </c>
      <c r="E14313" t="s">
        <v>47</v>
      </c>
      <c r="F14313" t="s">
        <v>24</v>
      </c>
      <c r="G14313">
        <v>2</v>
      </c>
      <c r="H14313">
        <v>19.2</v>
      </c>
      <c r="I14313" t="s">
        <v>225</v>
      </c>
      <c r="J14313" t="s">
        <v>269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 t="s">
        <v>165</v>
      </c>
      <c r="R14313" t="s">
        <v>225</v>
      </c>
      <c r="S14313" t="s">
        <v>112</v>
      </c>
      <c r="T14313" t="str">
        <f>_xlfn.XLOOKUP(A14313,MI_Match_Analysis!$A$2:$A$8,MI_Match_Analysis!$F$2:$F$8,"Not Found")</f>
        <v>Not Found</v>
      </c>
    </row>
    <row r="14314" spans="1:20" hidden="1" x14ac:dyDescent="0.3">
      <c r="A14314">
        <v>61</v>
      </c>
      <c r="B14314" s="1">
        <v>46159</v>
      </c>
      <c r="C14314" t="s">
        <v>162</v>
      </c>
      <c r="D14314" t="s">
        <v>322</v>
      </c>
      <c r="E14314" t="s">
        <v>47</v>
      </c>
      <c r="F14314" t="s">
        <v>24</v>
      </c>
      <c r="G14314">
        <v>2</v>
      </c>
      <c r="H14314">
        <v>19.2</v>
      </c>
      <c r="I14314" t="s">
        <v>225</v>
      </c>
      <c r="J14314" t="s">
        <v>269</v>
      </c>
      <c r="K14314">
        <v>0</v>
      </c>
      <c r="L14314">
        <v>1</v>
      </c>
      <c r="M14314">
        <v>1</v>
      </c>
      <c r="N14314">
        <v>0</v>
      </c>
      <c r="O14314">
        <v>0</v>
      </c>
      <c r="P14314">
        <v>0</v>
      </c>
      <c r="Q14314" t="s">
        <v>83</v>
      </c>
      <c r="R14314" t="s">
        <v>83</v>
      </c>
      <c r="S14314" t="s">
        <v>83</v>
      </c>
      <c r="T14314" t="str">
        <f>_xlfn.XLOOKUP(A14314,MI_Match_Analysis!$A$2:$A$8,MI_Match_Analysis!$F$2:$F$8,"Not Found")</f>
        <v>Not Found</v>
      </c>
    </row>
    <row r="14315" spans="1:20" hidden="1" x14ac:dyDescent="0.3">
      <c r="A14315">
        <v>61</v>
      </c>
      <c r="B14315" s="1">
        <v>46159</v>
      </c>
      <c r="C14315" t="s">
        <v>162</v>
      </c>
      <c r="D14315" t="s">
        <v>322</v>
      </c>
      <c r="E14315" t="s">
        <v>47</v>
      </c>
      <c r="F14315" t="s">
        <v>24</v>
      </c>
      <c r="G14315">
        <v>2</v>
      </c>
      <c r="H14315">
        <v>19.3</v>
      </c>
      <c r="I14315" t="s">
        <v>304</v>
      </c>
      <c r="J14315" t="s">
        <v>269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 t="s">
        <v>83</v>
      </c>
      <c r="R14315" t="s">
        <v>83</v>
      </c>
      <c r="S14315" t="s">
        <v>83</v>
      </c>
      <c r="T14315" t="str">
        <f>_xlfn.XLOOKUP(A14315,MI_Match_Analysis!$A$2:$A$8,MI_Match_Analysis!$F$2:$F$8,"Not Found")</f>
        <v>Not Found</v>
      </c>
    </row>
    <row r="14316" spans="1:20" hidden="1" x14ac:dyDescent="0.3">
      <c r="A14316">
        <v>61</v>
      </c>
      <c r="B14316" s="1">
        <v>46159</v>
      </c>
      <c r="C14316" t="s">
        <v>162</v>
      </c>
      <c r="D14316" t="s">
        <v>322</v>
      </c>
      <c r="E14316" t="s">
        <v>47</v>
      </c>
      <c r="F14316" t="s">
        <v>24</v>
      </c>
      <c r="G14316">
        <v>2</v>
      </c>
      <c r="H14316">
        <v>19.399999999999999</v>
      </c>
      <c r="I14316" t="s">
        <v>304</v>
      </c>
      <c r="J14316" t="s">
        <v>269</v>
      </c>
      <c r="K14316">
        <v>4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 t="s">
        <v>83</v>
      </c>
      <c r="R14316" t="s">
        <v>83</v>
      </c>
      <c r="S14316" t="s">
        <v>83</v>
      </c>
      <c r="T14316" t="str">
        <f>_xlfn.XLOOKUP(A14316,MI_Match_Analysis!$A$2:$A$8,MI_Match_Analysis!$F$2:$F$8,"Not Found")</f>
        <v>Not Found</v>
      </c>
    </row>
    <row r="14317" spans="1:20" hidden="1" x14ac:dyDescent="0.3">
      <c r="A14317">
        <v>61</v>
      </c>
      <c r="B14317" s="1">
        <v>46159</v>
      </c>
      <c r="C14317" t="s">
        <v>162</v>
      </c>
      <c r="D14317" t="s">
        <v>322</v>
      </c>
      <c r="E14317" t="s">
        <v>47</v>
      </c>
      <c r="F14317" t="s">
        <v>24</v>
      </c>
      <c r="G14317">
        <v>2</v>
      </c>
      <c r="H14317">
        <v>19.5</v>
      </c>
      <c r="I14317" t="s">
        <v>304</v>
      </c>
      <c r="J14317" t="s">
        <v>269</v>
      </c>
      <c r="K14317">
        <v>1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 t="s">
        <v>83</v>
      </c>
      <c r="R14317" t="s">
        <v>83</v>
      </c>
      <c r="S14317" t="s">
        <v>83</v>
      </c>
      <c r="T14317" t="str">
        <f>_xlfn.XLOOKUP(A14317,MI_Match_Analysis!$A$2:$A$8,MI_Match_Analysis!$F$2:$F$8,"Not Found")</f>
        <v>Not Found</v>
      </c>
    </row>
    <row r="14318" spans="1:20" hidden="1" x14ac:dyDescent="0.3">
      <c r="A14318">
        <v>61</v>
      </c>
      <c r="B14318" s="1">
        <v>46159</v>
      </c>
      <c r="C14318" t="s">
        <v>162</v>
      </c>
      <c r="D14318" t="s">
        <v>322</v>
      </c>
      <c r="E14318" t="s">
        <v>47</v>
      </c>
      <c r="F14318" t="s">
        <v>24</v>
      </c>
      <c r="G14318">
        <v>2</v>
      </c>
      <c r="H14318">
        <v>19.600000000000001</v>
      </c>
      <c r="I14318" t="s">
        <v>329</v>
      </c>
      <c r="J14318" t="s">
        <v>269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 t="s">
        <v>165</v>
      </c>
      <c r="R14318" t="s">
        <v>329</v>
      </c>
      <c r="S14318" t="s">
        <v>79</v>
      </c>
      <c r="T14318" t="str">
        <f>_xlfn.XLOOKUP(A14318,MI_Match_Analysis!$A$2:$A$8,MI_Match_Analysis!$F$2:$F$8,"Not Found")</f>
        <v>Not Found</v>
      </c>
    </row>
    <row r="14319" spans="1:20" hidden="1" x14ac:dyDescent="0.3">
      <c r="A14319">
        <v>62</v>
      </c>
      <c r="B14319" s="1">
        <v>46159</v>
      </c>
      <c r="C14319" t="s">
        <v>162</v>
      </c>
      <c r="D14319" t="s">
        <v>68</v>
      </c>
      <c r="E14319" t="s">
        <v>40</v>
      </c>
      <c r="F14319" t="s">
        <v>54</v>
      </c>
      <c r="G14319">
        <v>1</v>
      </c>
      <c r="H14319">
        <v>0.1</v>
      </c>
      <c r="I14319" t="s">
        <v>84</v>
      </c>
      <c r="J14319" t="s">
        <v>307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 t="s">
        <v>83</v>
      </c>
      <c r="R14319" t="s">
        <v>83</v>
      </c>
      <c r="S14319" t="s">
        <v>83</v>
      </c>
      <c r="T14319" t="str">
        <f>_xlfn.XLOOKUP(A14319,MI_Match_Analysis!$A$2:$A$8,MI_Match_Analysis!$F$2:$F$8,"Not Found")</f>
        <v>Not Found</v>
      </c>
    </row>
    <row r="14320" spans="1:20" hidden="1" x14ac:dyDescent="0.3">
      <c r="A14320">
        <v>62</v>
      </c>
      <c r="B14320" s="1">
        <v>46159</v>
      </c>
      <c r="C14320" t="s">
        <v>162</v>
      </c>
      <c r="D14320" t="s">
        <v>68</v>
      </c>
      <c r="E14320" t="s">
        <v>40</v>
      </c>
      <c r="F14320" t="s">
        <v>54</v>
      </c>
      <c r="G14320">
        <v>1</v>
      </c>
      <c r="H14320">
        <v>0.2</v>
      </c>
      <c r="I14320" t="s">
        <v>84</v>
      </c>
      <c r="J14320" t="s">
        <v>307</v>
      </c>
      <c r="K14320">
        <v>4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 t="s">
        <v>83</v>
      </c>
      <c r="R14320" t="s">
        <v>83</v>
      </c>
      <c r="S14320" t="s">
        <v>83</v>
      </c>
      <c r="T14320" t="str">
        <f>_xlfn.XLOOKUP(A14320,MI_Match_Analysis!$A$2:$A$8,MI_Match_Analysis!$F$2:$F$8,"Not Found")</f>
        <v>Not Found</v>
      </c>
    </row>
    <row r="14321" spans="1:20" hidden="1" x14ac:dyDescent="0.3">
      <c r="A14321">
        <v>62</v>
      </c>
      <c r="B14321" s="1">
        <v>46159</v>
      </c>
      <c r="C14321" t="s">
        <v>162</v>
      </c>
      <c r="D14321" t="s">
        <v>68</v>
      </c>
      <c r="E14321" t="s">
        <v>40</v>
      </c>
      <c r="F14321" t="s">
        <v>54</v>
      </c>
      <c r="G14321">
        <v>1</v>
      </c>
      <c r="H14321">
        <v>0.3</v>
      </c>
      <c r="I14321" t="s">
        <v>84</v>
      </c>
      <c r="J14321" t="s">
        <v>307</v>
      </c>
      <c r="K14321">
        <v>4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 t="s">
        <v>83</v>
      </c>
      <c r="R14321" t="s">
        <v>83</v>
      </c>
      <c r="S14321" t="s">
        <v>83</v>
      </c>
      <c r="T14321" t="str">
        <f>_xlfn.XLOOKUP(A14321,MI_Match_Analysis!$A$2:$A$8,MI_Match_Analysis!$F$2:$F$8,"Not Found")</f>
        <v>Not Found</v>
      </c>
    </row>
    <row r="14322" spans="1:20" hidden="1" x14ac:dyDescent="0.3">
      <c r="A14322">
        <v>62</v>
      </c>
      <c r="B14322" s="1">
        <v>46159</v>
      </c>
      <c r="C14322" t="s">
        <v>162</v>
      </c>
      <c r="D14322" t="s">
        <v>68</v>
      </c>
      <c r="E14322" t="s">
        <v>40</v>
      </c>
      <c r="F14322" t="s">
        <v>54</v>
      </c>
      <c r="G14322">
        <v>1</v>
      </c>
      <c r="H14322">
        <v>0.4</v>
      </c>
      <c r="I14322" t="s">
        <v>84</v>
      </c>
      <c r="J14322" t="s">
        <v>307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 t="s">
        <v>83</v>
      </c>
      <c r="R14322" t="s">
        <v>83</v>
      </c>
      <c r="S14322" t="s">
        <v>83</v>
      </c>
      <c r="T14322" t="str">
        <f>_xlfn.XLOOKUP(A14322,MI_Match_Analysis!$A$2:$A$8,MI_Match_Analysis!$F$2:$F$8,"Not Found")</f>
        <v>Not Found</v>
      </c>
    </row>
    <row r="14323" spans="1:20" hidden="1" x14ac:dyDescent="0.3">
      <c r="A14323">
        <v>62</v>
      </c>
      <c r="B14323" s="1">
        <v>46159</v>
      </c>
      <c r="C14323" t="s">
        <v>162</v>
      </c>
      <c r="D14323" t="s">
        <v>68</v>
      </c>
      <c r="E14323" t="s">
        <v>40</v>
      </c>
      <c r="F14323" t="s">
        <v>54</v>
      </c>
      <c r="G14323">
        <v>1</v>
      </c>
      <c r="H14323">
        <v>0.5</v>
      </c>
      <c r="I14323" t="s">
        <v>84</v>
      </c>
      <c r="J14323" t="s">
        <v>307</v>
      </c>
      <c r="K14323">
        <v>4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 t="s">
        <v>83</v>
      </c>
      <c r="R14323" t="s">
        <v>83</v>
      </c>
      <c r="S14323" t="s">
        <v>83</v>
      </c>
      <c r="T14323" t="str">
        <f>_xlfn.XLOOKUP(A14323,MI_Match_Analysis!$A$2:$A$8,MI_Match_Analysis!$F$2:$F$8,"Not Found")</f>
        <v>Not Found</v>
      </c>
    </row>
    <row r="14324" spans="1:20" hidden="1" x14ac:dyDescent="0.3">
      <c r="A14324">
        <v>62</v>
      </c>
      <c r="B14324" s="1">
        <v>46159</v>
      </c>
      <c r="C14324" t="s">
        <v>162</v>
      </c>
      <c r="D14324" t="s">
        <v>68</v>
      </c>
      <c r="E14324" t="s">
        <v>40</v>
      </c>
      <c r="F14324" t="s">
        <v>54</v>
      </c>
      <c r="G14324">
        <v>1</v>
      </c>
      <c r="H14324">
        <v>0.6</v>
      </c>
      <c r="I14324" t="s">
        <v>84</v>
      </c>
      <c r="J14324" t="s">
        <v>307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 t="s">
        <v>83</v>
      </c>
      <c r="R14324" t="s">
        <v>83</v>
      </c>
      <c r="S14324" t="s">
        <v>83</v>
      </c>
      <c r="T14324" t="str">
        <f>_xlfn.XLOOKUP(A14324,MI_Match_Analysis!$A$2:$A$8,MI_Match_Analysis!$F$2:$F$8,"Not Found")</f>
        <v>Not Found</v>
      </c>
    </row>
    <row r="14325" spans="1:20" hidden="1" x14ac:dyDescent="0.3">
      <c r="A14325">
        <v>62</v>
      </c>
      <c r="B14325" s="1">
        <v>46159</v>
      </c>
      <c r="C14325" t="s">
        <v>162</v>
      </c>
      <c r="D14325" t="s">
        <v>68</v>
      </c>
      <c r="E14325" t="s">
        <v>40</v>
      </c>
      <c r="F14325" t="s">
        <v>54</v>
      </c>
      <c r="G14325">
        <v>1</v>
      </c>
      <c r="H14325">
        <v>1.1000000000000001</v>
      </c>
      <c r="I14325" t="s">
        <v>43</v>
      </c>
      <c r="J14325" t="s">
        <v>56</v>
      </c>
      <c r="K14325">
        <v>6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 t="s">
        <v>83</v>
      </c>
      <c r="R14325" t="s">
        <v>83</v>
      </c>
      <c r="S14325" t="s">
        <v>83</v>
      </c>
      <c r="T14325" t="str">
        <f>_xlfn.XLOOKUP(A14325,MI_Match_Analysis!$A$2:$A$8,MI_Match_Analysis!$F$2:$F$8,"Not Found")</f>
        <v>Not Found</v>
      </c>
    </row>
    <row r="14326" spans="1:20" hidden="1" x14ac:dyDescent="0.3">
      <c r="A14326">
        <v>62</v>
      </c>
      <c r="B14326" s="1">
        <v>46159</v>
      </c>
      <c r="C14326" t="s">
        <v>162</v>
      </c>
      <c r="D14326" t="s">
        <v>68</v>
      </c>
      <c r="E14326" t="s">
        <v>40</v>
      </c>
      <c r="F14326" t="s">
        <v>54</v>
      </c>
      <c r="G14326">
        <v>1</v>
      </c>
      <c r="H14326">
        <v>1.2</v>
      </c>
      <c r="I14326" t="s">
        <v>43</v>
      </c>
      <c r="J14326" t="s">
        <v>56</v>
      </c>
      <c r="K14326">
        <v>1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 t="s">
        <v>83</v>
      </c>
      <c r="R14326" t="s">
        <v>83</v>
      </c>
      <c r="S14326" t="s">
        <v>83</v>
      </c>
      <c r="T14326" t="str">
        <f>_xlfn.XLOOKUP(A14326,MI_Match_Analysis!$A$2:$A$8,MI_Match_Analysis!$F$2:$F$8,"Not Found")</f>
        <v>Not Found</v>
      </c>
    </row>
    <row r="14327" spans="1:20" hidden="1" x14ac:dyDescent="0.3">
      <c r="A14327">
        <v>62</v>
      </c>
      <c r="B14327" s="1">
        <v>46159</v>
      </c>
      <c r="C14327" t="s">
        <v>162</v>
      </c>
      <c r="D14327" t="s">
        <v>68</v>
      </c>
      <c r="E14327" t="s">
        <v>40</v>
      </c>
      <c r="F14327" t="s">
        <v>54</v>
      </c>
      <c r="G14327">
        <v>1</v>
      </c>
      <c r="H14327">
        <v>1.3</v>
      </c>
      <c r="I14327" t="s">
        <v>84</v>
      </c>
      <c r="J14327" t="s">
        <v>56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 t="s">
        <v>83</v>
      </c>
      <c r="R14327" t="s">
        <v>83</v>
      </c>
      <c r="S14327" t="s">
        <v>83</v>
      </c>
      <c r="T14327" t="str">
        <f>_xlfn.XLOOKUP(A14327,MI_Match_Analysis!$A$2:$A$8,MI_Match_Analysis!$F$2:$F$8,"Not Found")</f>
        <v>Not Found</v>
      </c>
    </row>
    <row r="14328" spans="1:20" hidden="1" x14ac:dyDescent="0.3">
      <c r="A14328">
        <v>62</v>
      </c>
      <c r="B14328" s="1">
        <v>46159</v>
      </c>
      <c r="C14328" t="s">
        <v>162</v>
      </c>
      <c r="D14328" t="s">
        <v>68</v>
      </c>
      <c r="E14328" t="s">
        <v>40</v>
      </c>
      <c r="F14328" t="s">
        <v>54</v>
      </c>
      <c r="G14328">
        <v>1</v>
      </c>
      <c r="H14328">
        <v>1.4</v>
      </c>
      <c r="I14328" t="s">
        <v>84</v>
      </c>
      <c r="J14328" t="s">
        <v>56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 t="s">
        <v>83</v>
      </c>
      <c r="R14328" t="s">
        <v>83</v>
      </c>
      <c r="S14328" t="s">
        <v>83</v>
      </c>
      <c r="T14328" t="str">
        <f>_xlfn.XLOOKUP(A14328,MI_Match_Analysis!$A$2:$A$8,MI_Match_Analysis!$F$2:$F$8,"Not Found")</f>
        <v>Not Found</v>
      </c>
    </row>
    <row r="14329" spans="1:20" hidden="1" x14ac:dyDescent="0.3">
      <c r="A14329">
        <v>62</v>
      </c>
      <c r="B14329" s="1">
        <v>46159</v>
      </c>
      <c r="C14329" t="s">
        <v>162</v>
      </c>
      <c r="D14329" t="s">
        <v>68</v>
      </c>
      <c r="E14329" t="s">
        <v>40</v>
      </c>
      <c r="F14329" t="s">
        <v>54</v>
      </c>
      <c r="G14329">
        <v>1</v>
      </c>
      <c r="H14329">
        <v>1.5</v>
      </c>
      <c r="I14329" t="s">
        <v>84</v>
      </c>
      <c r="J14329" t="s">
        <v>56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 t="s">
        <v>165</v>
      </c>
      <c r="R14329" t="s">
        <v>84</v>
      </c>
      <c r="S14329" t="s">
        <v>307</v>
      </c>
      <c r="T14329" t="str">
        <f>_xlfn.XLOOKUP(A14329,MI_Match_Analysis!$A$2:$A$8,MI_Match_Analysis!$F$2:$F$8,"Not Found")</f>
        <v>Not Found</v>
      </c>
    </row>
    <row r="14330" spans="1:20" hidden="1" x14ac:dyDescent="0.3">
      <c r="A14330">
        <v>62</v>
      </c>
      <c r="B14330" s="1">
        <v>46159</v>
      </c>
      <c r="C14330" t="s">
        <v>162</v>
      </c>
      <c r="D14330" t="s">
        <v>68</v>
      </c>
      <c r="E14330" t="s">
        <v>40</v>
      </c>
      <c r="F14330" t="s">
        <v>54</v>
      </c>
      <c r="G14330">
        <v>1</v>
      </c>
      <c r="H14330">
        <v>1.6</v>
      </c>
      <c r="I14330" t="s">
        <v>74</v>
      </c>
      <c r="J14330" t="s">
        <v>56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 t="s">
        <v>83</v>
      </c>
      <c r="R14330" t="s">
        <v>83</v>
      </c>
      <c r="S14330" t="s">
        <v>83</v>
      </c>
      <c r="T14330" t="str">
        <f>_xlfn.XLOOKUP(A14330,MI_Match_Analysis!$A$2:$A$8,MI_Match_Analysis!$F$2:$F$8,"Not Found")</f>
        <v>Not Found</v>
      </c>
    </row>
    <row r="14331" spans="1:20" hidden="1" x14ac:dyDescent="0.3">
      <c r="A14331">
        <v>62</v>
      </c>
      <c r="B14331" s="1">
        <v>46159</v>
      </c>
      <c r="C14331" t="s">
        <v>162</v>
      </c>
      <c r="D14331" t="s">
        <v>68</v>
      </c>
      <c r="E14331" t="s">
        <v>40</v>
      </c>
      <c r="F14331" t="s">
        <v>54</v>
      </c>
      <c r="G14331">
        <v>1</v>
      </c>
      <c r="H14331">
        <v>2.1</v>
      </c>
      <c r="I14331" t="s">
        <v>43</v>
      </c>
      <c r="J14331" t="s">
        <v>307</v>
      </c>
      <c r="K14331">
        <v>0</v>
      </c>
      <c r="L14331">
        <v>1</v>
      </c>
      <c r="M14331">
        <v>1</v>
      </c>
      <c r="N14331">
        <v>0</v>
      </c>
      <c r="O14331">
        <v>0</v>
      </c>
      <c r="P14331">
        <v>0</v>
      </c>
      <c r="Q14331" t="s">
        <v>83</v>
      </c>
      <c r="R14331" t="s">
        <v>83</v>
      </c>
      <c r="S14331" t="s">
        <v>83</v>
      </c>
      <c r="T14331" t="str">
        <f>_xlfn.XLOOKUP(A14331,MI_Match_Analysis!$A$2:$A$8,MI_Match_Analysis!$F$2:$F$8,"Not Found")</f>
        <v>Not Found</v>
      </c>
    </row>
    <row r="14332" spans="1:20" hidden="1" x14ac:dyDescent="0.3">
      <c r="A14332">
        <v>62</v>
      </c>
      <c r="B14332" s="1">
        <v>46159</v>
      </c>
      <c r="C14332" t="s">
        <v>162</v>
      </c>
      <c r="D14332" t="s">
        <v>68</v>
      </c>
      <c r="E14332" t="s">
        <v>40</v>
      </c>
      <c r="F14332" t="s">
        <v>54</v>
      </c>
      <c r="G14332">
        <v>1</v>
      </c>
      <c r="H14332">
        <v>2.1</v>
      </c>
      <c r="I14332" t="s">
        <v>43</v>
      </c>
      <c r="J14332" t="s">
        <v>307</v>
      </c>
      <c r="K14332">
        <v>4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 t="s">
        <v>83</v>
      </c>
      <c r="R14332" t="s">
        <v>83</v>
      </c>
      <c r="S14332" t="s">
        <v>83</v>
      </c>
      <c r="T14332" t="str">
        <f>_xlfn.XLOOKUP(A14332,MI_Match_Analysis!$A$2:$A$8,MI_Match_Analysis!$F$2:$F$8,"Not Found")</f>
        <v>Not Found</v>
      </c>
    </row>
    <row r="14333" spans="1:20" hidden="1" x14ac:dyDescent="0.3">
      <c r="A14333">
        <v>62</v>
      </c>
      <c r="B14333" s="1">
        <v>46159</v>
      </c>
      <c r="C14333" t="s">
        <v>162</v>
      </c>
      <c r="D14333" t="s">
        <v>68</v>
      </c>
      <c r="E14333" t="s">
        <v>40</v>
      </c>
      <c r="F14333" t="s">
        <v>54</v>
      </c>
      <c r="G14333">
        <v>1</v>
      </c>
      <c r="H14333">
        <v>2.2000000000000002</v>
      </c>
      <c r="I14333" t="s">
        <v>43</v>
      </c>
      <c r="J14333" t="s">
        <v>307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 t="s">
        <v>83</v>
      </c>
      <c r="R14333" t="s">
        <v>83</v>
      </c>
      <c r="S14333" t="s">
        <v>83</v>
      </c>
      <c r="T14333" t="str">
        <f>_xlfn.XLOOKUP(A14333,MI_Match_Analysis!$A$2:$A$8,MI_Match_Analysis!$F$2:$F$8,"Not Found")</f>
        <v>Not Found</v>
      </c>
    </row>
    <row r="14334" spans="1:20" hidden="1" x14ac:dyDescent="0.3">
      <c r="A14334">
        <v>62</v>
      </c>
      <c r="B14334" s="1">
        <v>46159</v>
      </c>
      <c r="C14334" t="s">
        <v>162</v>
      </c>
      <c r="D14334" t="s">
        <v>68</v>
      </c>
      <c r="E14334" t="s">
        <v>40</v>
      </c>
      <c r="F14334" t="s">
        <v>54</v>
      </c>
      <c r="G14334">
        <v>1</v>
      </c>
      <c r="H14334">
        <v>2.2999999999999998</v>
      </c>
      <c r="I14334" t="s">
        <v>43</v>
      </c>
      <c r="J14334" t="s">
        <v>307</v>
      </c>
      <c r="K14334">
        <v>6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 t="s">
        <v>83</v>
      </c>
      <c r="R14334" t="s">
        <v>83</v>
      </c>
      <c r="S14334" t="s">
        <v>83</v>
      </c>
      <c r="T14334" t="str">
        <f>_xlfn.XLOOKUP(A14334,MI_Match_Analysis!$A$2:$A$8,MI_Match_Analysis!$F$2:$F$8,"Not Found")</f>
        <v>Not Found</v>
      </c>
    </row>
    <row r="14335" spans="1:20" hidden="1" x14ac:dyDescent="0.3">
      <c r="A14335">
        <v>62</v>
      </c>
      <c r="B14335" s="1">
        <v>46159</v>
      </c>
      <c r="C14335" t="s">
        <v>162</v>
      </c>
      <c r="D14335" t="s">
        <v>68</v>
      </c>
      <c r="E14335" t="s">
        <v>40</v>
      </c>
      <c r="F14335" t="s">
        <v>54</v>
      </c>
      <c r="G14335">
        <v>1</v>
      </c>
      <c r="H14335">
        <v>2.4</v>
      </c>
      <c r="I14335" t="s">
        <v>43</v>
      </c>
      <c r="J14335" t="s">
        <v>307</v>
      </c>
      <c r="K14335">
        <v>1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 t="s">
        <v>83</v>
      </c>
      <c r="R14335" t="s">
        <v>83</v>
      </c>
      <c r="S14335" t="s">
        <v>83</v>
      </c>
      <c r="T14335" t="str">
        <f>_xlfn.XLOOKUP(A14335,MI_Match_Analysis!$A$2:$A$8,MI_Match_Analysis!$F$2:$F$8,"Not Found")</f>
        <v>Not Found</v>
      </c>
    </row>
    <row r="14336" spans="1:20" hidden="1" x14ac:dyDescent="0.3">
      <c r="A14336">
        <v>62</v>
      </c>
      <c r="B14336" s="1">
        <v>46159</v>
      </c>
      <c r="C14336" t="s">
        <v>162</v>
      </c>
      <c r="D14336" t="s">
        <v>68</v>
      </c>
      <c r="E14336" t="s">
        <v>40</v>
      </c>
      <c r="F14336" t="s">
        <v>54</v>
      </c>
      <c r="G14336">
        <v>1</v>
      </c>
      <c r="H14336">
        <v>2.5</v>
      </c>
      <c r="I14336" t="s">
        <v>74</v>
      </c>
      <c r="J14336" t="s">
        <v>307</v>
      </c>
      <c r="K14336">
        <v>4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 t="s">
        <v>83</v>
      </c>
      <c r="R14336" t="s">
        <v>83</v>
      </c>
      <c r="S14336" t="s">
        <v>83</v>
      </c>
      <c r="T14336" t="str">
        <f>_xlfn.XLOOKUP(A14336,MI_Match_Analysis!$A$2:$A$8,MI_Match_Analysis!$F$2:$F$8,"Not Found")</f>
        <v>Not Found</v>
      </c>
    </row>
    <row r="14337" spans="1:20" hidden="1" x14ac:dyDescent="0.3">
      <c r="A14337">
        <v>62</v>
      </c>
      <c r="B14337" s="1">
        <v>46159</v>
      </c>
      <c r="C14337" t="s">
        <v>162</v>
      </c>
      <c r="D14337" t="s">
        <v>68</v>
      </c>
      <c r="E14337" t="s">
        <v>40</v>
      </c>
      <c r="F14337" t="s">
        <v>54</v>
      </c>
      <c r="G14337">
        <v>1</v>
      </c>
      <c r="H14337">
        <v>2.6</v>
      </c>
      <c r="I14337" t="s">
        <v>74</v>
      </c>
      <c r="J14337" t="s">
        <v>307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 t="s">
        <v>83</v>
      </c>
      <c r="R14337" t="s">
        <v>83</v>
      </c>
      <c r="S14337" t="s">
        <v>83</v>
      </c>
      <c r="T14337" t="str">
        <f>_xlfn.XLOOKUP(A14337,MI_Match_Analysis!$A$2:$A$8,MI_Match_Analysis!$F$2:$F$8,"Not Found")</f>
        <v>Not Found</v>
      </c>
    </row>
    <row r="14338" spans="1:20" hidden="1" x14ac:dyDescent="0.3">
      <c r="A14338">
        <v>62</v>
      </c>
      <c r="B14338" s="1">
        <v>46159</v>
      </c>
      <c r="C14338" t="s">
        <v>162</v>
      </c>
      <c r="D14338" t="s">
        <v>68</v>
      </c>
      <c r="E14338" t="s">
        <v>40</v>
      </c>
      <c r="F14338" t="s">
        <v>54</v>
      </c>
      <c r="G14338">
        <v>1</v>
      </c>
      <c r="H14338">
        <v>3.1</v>
      </c>
      <c r="I14338" t="s">
        <v>43</v>
      </c>
      <c r="J14338" t="s">
        <v>56</v>
      </c>
      <c r="K14338">
        <v>4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 t="s">
        <v>83</v>
      </c>
      <c r="R14338" t="s">
        <v>83</v>
      </c>
      <c r="S14338" t="s">
        <v>83</v>
      </c>
      <c r="T14338" t="str">
        <f>_xlfn.XLOOKUP(A14338,MI_Match_Analysis!$A$2:$A$8,MI_Match_Analysis!$F$2:$F$8,"Not Found")</f>
        <v>Not Found</v>
      </c>
    </row>
    <row r="14339" spans="1:20" hidden="1" x14ac:dyDescent="0.3">
      <c r="A14339">
        <v>62</v>
      </c>
      <c r="B14339" s="1">
        <v>46159</v>
      </c>
      <c r="C14339" t="s">
        <v>162</v>
      </c>
      <c r="D14339" t="s">
        <v>68</v>
      </c>
      <c r="E14339" t="s">
        <v>40</v>
      </c>
      <c r="F14339" t="s">
        <v>54</v>
      </c>
      <c r="G14339">
        <v>1</v>
      </c>
      <c r="H14339">
        <v>3.2</v>
      </c>
      <c r="I14339" t="s">
        <v>43</v>
      </c>
      <c r="J14339" t="s">
        <v>56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 t="s">
        <v>83</v>
      </c>
      <c r="R14339" t="s">
        <v>83</v>
      </c>
      <c r="S14339" t="s">
        <v>83</v>
      </c>
      <c r="T14339" t="str">
        <f>_xlfn.XLOOKUP(A14339,MI_Match_Analysis!$A$2:$A$8,MI_Match_Analysis!$F$2:$F$8,"Not Found")</f>
        <v>Not Found</v>
      </c>
    </row>
    <row r="14340" spans="1:20" hidden="1" x14ac:dyDescent="0.3">
      <c r="A14340">
        <v>62</v>
      </c>
      <c r="B14340" s="1">
        <v>46159</v>
      </c>
      <c r="C14340" t="s">
        <v>162</v>
      </c>
      <c r="D14340" t="s">
        <v>68</v>
      </c>
      <c r="E14340" t="s">
        <v>40</v>
      </c>
      <c r="F14340" t="s">
        <v>54</v>
      </c>
      <c r="G14340">
        <v>1</v>
      </c>
      <c r="H14340">
        <v>3.3</v>
      </c>
      <c r="I14340" t="s">
        <v>43</v>
      </c>
      <c r="J14340" t="s">
        <v>56</v>
      </c>
      <c r="K14340">
        <v>1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 t="s">
        <v>83</v>
      </c>
      <c r="R14340" t="s">
        <v>83</v>
      </c>
      <c r="S14340" t="s">
        <v>83</v>
      </c>
      <c r="T14340" t="str">
        <f>_xlfn.XLOOKUP(A14340,MI_Match_Analysis!$A$2:$A$8,MI_Match_Analysis!$F$2:$F$8,"Not Found")</f>
        <v>Not Found</v>
      </c>
    </row>
    <row r="14341" spans="1:20" hidden="1" x14ac:dyDescent="0.3">
      <c r="A14341">
        <v>62</v>
      </c>
      <c r="B14341" s="1">
        <v>46159</v>
      </c>
      <c r="C14341" t="s">
        <v>162</v>
      </c>
      <c r="D14341" t="s">
        <v>68</v>
      </c>
      <c r="E14341" t="s">
        <v>40</v>
      </c>
      <c r="F14341" t="s">
        <v>54</v>
      </c>
      <c r="G14341">
        <v>1</v>
      </c>
      <c r="H14341">
        <v>3.4</v>
      </c>
      <c r="I14341" t="s">
        <v>74</v>
      </c>
      <c r="J14341" t="s">
        <v>56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 t="s">
        <v>83</v>
      </c>
      <c r="R14341" t="s">
        <v>83</v>
      </c>
      <c r="S14341" t="s">
        <v>83</v>
      </c>
      <c r="T14341" t="str">
        <f>_xlfn.XLOOKUP(A14341,MI_Match_Analysis!$A$2:$A$8,MI_Match_Analysis!$F$2:$F$8,"Not Found")</f>
        <v>Not Found</v>
      </c>
    </row>
    <row r="14342" spans="1:20" hidden="1" x14ac:dyDescent="0.3">
      <c r="A14342">
        <v>62</v>
      </c>
      <c r="B14342" s="1">
        <v>46159</v>
      </c>
      <c r="C14342" t="s">
        <v>162</v>
      </c>
      <c r="D14342" t="s">
        <v>68</v>
      </c>
      <c r="E14342" t="s">
        <v>40</v>
      </c>
      <c r="F14342" t="s">
        <v>54</v>
      </c>
      <c r="G14342">
        <v>1</v>
      </c>
      <c r="H14342">
        <v>3.5</v>
      </c>
      <c r="I14342" t="s">
        <v>74</v>
      </c>
      <c r="J14342" t="s">
        <v>56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 t="s">
        <v>83</v>
      </c>
      <c r="R14342" t="s">
        <v>83</v>
      </c>
      <c r="S14342" t="s">
        <v>83</v>
      </c>
      <c r="T14342" t="str">
        <f>_xlfn.XLOOKUP(A14342,MI_Match_Analysis!$A$2:$A$8,MI_Match_Analysis!$F$2:$F$8,"Not Found")</f>
        <v>Not Found</v>
      </c>
    </row>
    <row r="14343" spans="1:20" hidden="1" x14ac:dyDescent="0.3">
      <c r="A14343">
        <v>62</v>
      </c>
      <c r="B14343" s="1">
        <v>46159</v>
      </c>
      <c r="C14343" t="s">
        <v>162</v>
      </c>
      <c r="D14343" t="s">
        <v>68</v>
      </c>
      <c r="E14343" t="s">
        <v>40</v>
      </c>
      <c r="F14343" t="s">
        <v>54</v>
      </c>
      <c r="G14343">
        <v>1</v>
      </c>
      <c r="H14343">
        <v>3.6</v>
      </c>
      <c r="I14343" t="s">
        <v>74</v>
      </c>
      <c r="J14343" t="s">
        <v>56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 t="s">
        <v>83</v>
      </c>
      <c r="R14343" t="s">
        <v>83</v>
      </c>
      <c r="S14343" t="s">
        <v>83</v>
      </c>
      <c r="T14343" t="str">
        <f>_xlfn.XLOOKUP(A14343,MI_Match_Analysis!$A$2:$A$8,MI_Match_Analysis!$F$2:$F$8,"Not Found")</f>
        <v>Not Found</v>
      </c>
    </row>
    <row r="14344" spans="1:20" hidden="1" x14ac:dyDescent="0.3">
      <c r="A14344">
        <v>62</v>
      </c>
      <c r="B14344" s="1">
        <v>46159</v>
      </c>
      <c r="C14344" t="s">
        <v>162</v>
      </c>
      <c r="D14344" t="s">
        <v>68</v>
      </c>
      <c r="E14344" t="s">
        <v>40</v>
      </c>
      <c r="F14344" t="s">
        <v>54</v>
      </c>
      <c r="G14344">
        <v>1</v>
      </c>
      <c r="H14344">
        <v>4.0999999999999996</v>
      </c>
      <c r="I14344" t="s">
        <v>43</v>
      </c>
      <c r="J14344" t="s">
        <v>335</v>
      </c>
      <c r="K14344">
        <v>4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 t="s">
        <v>83</v>
      </c>
      <c r="R14344" t="s">
        <v>83</v>
      </c>
      <c r="S14344" t="s">
        <v>83</v>
      </c>
      <c r="T14344" t="str">
        <f>_xlfn.XLOOKUP(A14344,MI_Match_Analysis!$A$2:$A$8,MI_Match_Analysis!$F$2:$F$8,"Not Found")</f>
        <v>Not Found</v>
      </c>
    </row>
    <row r="14345" spans="1:20" hidden="1" x14ac:dyDescent="0.3">
      <c r="A14345">
        <v>62</v>
      </c>
      <c r="B14345" s="1">
        <v>46159</v>
      </c>
      <c r="C14345" t="s">
        <v>162</v>
      </c>
      <c r="D14345" t="s">
        <v>68</v>
      </c>
      <c r="E14345" t="s">
        <v>40</v>
      </c>
      <c r="F14345" t="s">
        <v>54</v>
      </c>
      <c r="G14345">
        <v>1</v>
      </c>
      <c r="H14345">
        <v>4.2</v>
      </c>
      <c r="I14345" t="s">
        <v>43</v>
      </c>
      <c r="J14345" t="s">
        <v>335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 t="s">
        <v>83</v>
      </c>
      <c r="R14345" t="s">
        <v>83</v>
      </c>
      <c r="S14345" t="s">
        <v>83</v>
      </c>
      <c r="T14345" t="str">
        <f>_xlfn.XLOOKUP(A14345,MI_Match_Analysis!$A$2:$A$8,MI_Match_Analysis!$F$2:$F$8,"Not Found")</f>
        <v>Not Found</v>
      </c>
    </row>
    <row r="14346" spans="1:20" hidden="1" x14ac:dyDescent="0.3">
      <c r="A14346">
        <v>62</v>
      </c>
      <c r="B14346" s="1">
        <v>46159</v>
      </c>
      <c r="C14346" t="s">
        <v>162</v>
      </c>
      <c r="D14346" t="s">
        <v>68</v>
      </c>
      <c r="E14346" t="s">
        <v>40</v>
      </c>
      <c r="F14346" t="s">
        <v>54</v>
      </c>
      <c r="G14346">
        <v>1</v>
      </c>
      <c r="H14346">
        <v>4.3</v>
      </c>
      <c r="I14346" t="s">
        <v>43</v>
      </c>
      <c r="J14346" t="s">
        <v>335</v>
      </c>
      <c r="K14346">
        <v>4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 t="s">
        <v>83</v>
      </c>
      <c r="R14346" t="s">
        <v>83</v>
      </c>
      <c r="S14346" t="s">
        <v>83</v>
      </c>
      <c r="T14346" t="str">
        <f>_xlfn.XLOOKUP(A14346,MI_Match_Analysis!$A$2:$A$8,MI_Match_Analysis!$F$2:$F$8,"Not Found")</f>
        <v>Not Found</v>
      </c>
    </row>
    <row r="14347" spans="1:20" hidden="1" x14ac:dyDescent="0.3">
      <c r="A14347">
        <v>62</v>
      </c>
      <c r="B14347" s="1">
        <v>46159</v>
      </c>
      <c r="C14347" t="s">
        <v>162</v>
      </c>
      <c r="D14347" t="s">
        <v>68</v>
      </c>
      <c r="E14347" t="s">
        <v>40</v>
      </c>
      <c r="F14347" t="s">
        <v>54</v>
      </c>
      <c r="G14347">
        <v>1</v>
      </c>
      <c r="H14347">
        <v>4.4000000000000004</v>
      </c>
      <c r="I14347" t="s">
        <v>43</v>
      </c>
      <c r="J14347" t="s">
        <v>335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 t="s">
        <v>83</v>
      </c>
      <c r="R14347" t="s">
        <v>83</v>
      </c>
      <c r="S14347" t="s">
        <v>83</v>
      </c>
      <c r="T14347" t="str">
        <f>_xlfn.XLOOKUP(A14347,MI_Match_Analysis!$A$2:$A$8,MI_Match_Analysis!$F$2:$F$8,"Not Found")</f>
        <v>Not Found</v>
      </c>
    </row>
    <row r="14348" spans="1:20" hidden="1" x14ac:dyDescent="0.3">
      <c r="A14348">
        <v>62</v>
      </c>
      <c r="B14348" s="1">
        <v>46159</v>
      </c>
      <c r="C14348" t="s">
        <v>162</v>
      </c>
      <c r="D14348" t="s">
        <v>68</v>
      </c>
      <c r="E14348" t="s">
        <v>40</v>
      </c>
      <c r="F14348" t="s">
        <v>54</v>
      </c>
      <c r="G14348">
        <v>1</v>
      </c>
      <c r="H14348">
        <v>4.5</v>
      </c>
      <c r="I14348" t="s">
        <v>43</v>
      </c>
      <c r="J14348" t="s">
        <v>335</v>
      </c>
      <c r="K14348">
        <v>4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 t="s">
        <v>83</v>
      </c>
      <c r="R14348" t="s">
        <v>83</v>
      </c>
      <c r="S14348" t="s">
        <v>83</v>
      </c>
      <c r="T14348" t="str">
        <f>_xlfn.XLOOKUP(A14348,MI_Match_Analysis!$A$2:$A$8,MI_Match_Analysis!$F$2:$F$8,"Not Found")</f>
        <v>Not Found</v>
      </c>
    </row>
    <row r="14349" spans="1:20" hidden="1" x14ac:dyDescent="0.3">
      <c r="A14349">
        <v>62</v>
      </c>
      <c r="B14349" s="1">
        <v>46159</v>
      </c>
      <c r="C14349" t="s">
        <v>162</v>
      </c>
      <c r="D14349" t="s">
        <v>68</v>
      </c>
      <c r="E14349" t="s">
        <v>40</v>
      </c>
      <c r="F14349" t="s">
        <v>54</v>
      </c>
      <c r="G14349">
        <v>1</v>
      </c>
      <c r="H14349">
        <v>4.5999999999999996</v>
      </c>
      <c r="I14349" t="s">
        <v>43</v>
      </c>
      <c r="J14349" t="s">
        <v>335</v>
      </c>
      <c r="K14349">
        <v>6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 t="s">
        <v>83</v>
      </c>
      <c r="R14349" t="s">
        <v>83</v>
      </c>
      <c r="S14349" t="s">
        <v>83</v>
      </c>
      <c r="T14349" t="str">
        <f>_xlfn.XLOOKUP(A14349,MI_Match_Analysis!$A$2:$A$8,MI_Match_Analysis!$F$2:$F$8,"Not Found")</f>
        <v>Not Found</v>
      </c>
    </row>
    <row r="14350" spans="1:20" hidden="1" x14ac:dyDescent="0.3">
      <c r="A14350">
        <v>62</v>
      </c>
      <c r="B14350" s="1">
        <v>46159</v>
      </c>
      <c r="C14350" t="s">
        <v>162</v>
      </c>
      <c r="D14350" t="s">
        <v>68</v>
      </c>
      <c r="E14350" t="s">
        <v>40</v>
      </c>
      <c r="F14350" t="s">
        <v>54</v>
      </c>
      <c r="G14350">
        <v>1</v>
      </c>
      <c r="H14350">
        <v>5.0999999999999996</v>
      </c>
      <c r="I14350" t="s">
        <v>74</v>
      </c>
      <c r="J14350" t="s">
        <v>69</v>
      </c>
      <c r="K14350">
        <v>1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 t="s">
        <v>83</v>
      </c>
      <c r="R14350" t="s">
        <v>83</v>
      </c>
      <c r="S14350" t="s">
        <v>83</v>
      </c>
      <c r="T14350" t="str">
        <f>_xlfn.XLOOKUP(A14350,MI_Match_Analysis!$A$2:$A$8,MI_Match_Analysis!$F$2:$F$8,"Not Found")</f>
        <v>Not Found</v>
      </c>
    </row>
    <row r="14351" spans="1:20" hidden="1" x14ac:dyDescent="0.3">
      <c r="A14351">
        <v>62</v>
      </c>
      <c r="B14351" s="1">
        <v>46159</v>
      </c>
      <c r="C14351" t="s">
        <v>162</v>
      </c>
      <c r="D14351" t="s">
        <v>68</v>
      </c>
      <c r="E14351" t="s">
        <v>40</v>
      </c>
      <c r="F14351" t="s">
        <v>54</v>
      </c>
      <c r="G14351">
        <v>1</v>
      </c>
      <c r="H14351">
        <v>5.2</v>
      </c>
      <c r="I14351" t="s">
        <v>43</v>
      </c>
      <c r="J14351" t="s">
        <v>69</v>
      </c>
      <c r="K14351">
        <v>1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 t="s">
        <v>83</v>
      </c>
      <c r="R14351" t="s">
        <v>83</v>
      </c>
      <c r="S14351" t="s">
        <v>83</v>
      </c>
      <c r="T14351" t="str">
        <f>_xlfn.XLOOKUP(A14351,MI_Match_Analysis!$A$2:$A$8,MI_Match_Analysis!$F$2:$F$8,"Not Found")</f>
        <v>Not Found</v>
      </c>
    </row>
    <row r="14352" spans="1:20" hidden="1" x14ac:dyDescent="0.3">
      <c r="A14352">
        <v>62</v>
      </c>
      <c r="B14352" s="1">
        <v>46159</v>
      </c>
      <c r="C14352" t="s">
        <v>162</v>
      </c>
      <c r="D14352" t="s">
        <v>68</v>
      </c>
      <c r="E14352" t="s">
        <v>40</v>
      </c>
      <c r="F14352" t="s">
        <v>54</v>
      </c>
      <c r="G14352">
        <v>1</v>
      </c>
      <c r="H14352">
        <v>5.3</v>
      </c>
      <c r="I14352" t="s">
        <v>74</v>
      </c>
      <c r="J14352" t="s">
        <v>69</v>
      </c>
      <c r="K14352">
        <v>4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 t="s">
        <v>83</v>
      </c>
      <c r="R14352" t="s">
        <v>83</v>
      </c>
      <c r="S14352" t="s">
        <v>83</v>
      </c>
      <c r="T14352" t="str">
        <f>_xlfn.XLOOKUP(A14352,MI_Match_Analysis!$A$2:$A$8,MI_Match_Analysis!$F$2:$F$8,"Not Found")</f>
        <v>Not Found</v>
      </c>
    </row>
    <row r="14353" spans="1:20" hidden="1" x14ac:dyDescent="0.3">
      <c r="A14353">
        <v>62</v>
      </c>
      <c r="B14353" s="1">
        <v>46159</v>
      </c>
      <c r="C14353" t="s">
        <v>162</v>
      </c>
      <c r="D14353" t="s">
        <v>68</v>
      </c>
      <c r="E14353" t="s">
        <v>40</v>
      </c>
      <c r="F14353" t="s">
        <v>54</v>
      </c>
      <c r="G14353">
        <v>1</v>
      </c>
      <c r="H14353">
        <v>5.4</v>
      </c>
      <c r="I14353" t="s">
        <v>74</v>
      </c>
      <c r="J14353" t="s">
        <v>69</v>
      </c>
      <c r="K14353">
        <v>6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 t="s">
        <v>83</v>
      </c>
      <c r="R14353" t="s">
        <v>83</v>
      </c>
      <c r="S14353" t="s">
        <v>83</v>
      </c>
      <c r="T14353" t="str">
        <f>_xlfn.XLOOKUP(A14353,MI_Match_Analysis!$A$2:$A$8,MI_Match_Analysis!$F$2:$F$8,"Not Found")</f>
        <v>Not Found</v>
      </c>
    </row>
    <row r="14354" spans="1:20" hidden="1" x14ac:dyDescent="0.3">
      <c r="A14354">
        <v>62</v>
      </c>
      <c r="B14354" s="1">
        <v>46159</v>
      </c>
      <c r="C14354" t="s">
        <v>162</v>
      </c>
      <c r="D14354" t="s">
        <v>68</v>
      </c>
      <c r="E14354" t="s">
        <v>40</v>
      </c>
      <c r="F14354" t="s">
        <v>54</v>
      </c>
      <c r="G14354">
        <v>1</v>
      </c>
      <c r="H14354">
        <v>5.5</v>
      </c>
      <c r="I14354" t="s">
        <v>74</v>
      </c>
      <c r="J14354" t="s">
        <v>69</v>
      </c>
      <c r="K14354">
        <v>4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 t="s">
        <v>83</v>
      </c>
      <c r="R14354" t="s">
        <v>83</v>
      </c>
      <c r="S14354" t="s">
        <v>83</v>
      </c>
      <c r="T14354" t="str">
        <f>_xlfn.XLOOKUP(A14354,MI_Match_Analysis!$A$2:$A$8,MI_Match_Analysis!$F$2:$F$8,"Not Found")</f>
        <v>Not Found</v>
      </c>
    </row>
    <row r="14355" spans="1:20" hidden="1" x14ac:dyDescent="0.3">
      <c r="A14355">
        <v>62</v>
      </c>
      <c r="B14355" s="1">
        <v>46159</v>
      </c>
      <c r="C14355" t="s">
        <v>162</v>
      </c>
      <c r="D14355" t="s">
        <v>68</v>
      </c>
      <c r="E14355" t="s">
        <v>40</v>
      </c>
      <c r="F14355" t="s">
        <v>54</v>
      </c>
      <c r="G14355">
        <v>1</v>
      </c>
      <c r="H14355">
        <v>5.6</v>
      </c>
      <c r="I14355" t="s">
        <v>74</v>
      </c>
      <c r="J14355" t="s">
        <v>69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 t="s">
        <v>83</v>
      </c>
      <c r="R14355" t="s">
        <v>83</v>
      </c>
      <c r="S14355" t="s">
        <v>83</v>
      </c>
      <c r="T14355" t="str">
        <f>_xlfn.XLOOKUP(A14355,MI_Match_Analysis!$A$2:$A$8,MI_Match_Analysis!$F$2:$F$8,"Not Found")</f>
        <v>Not Found</v>
      </c>
    </row>
    <row r="14356" spans="1:20" hidden="1" x14ac:dyDescent="0.3">
      <c r="A14356">
        <v>62</v>
      </c>
      <c r="B14356" s="1">
        <v>46159</v>
      </c>
      <c r="C14356" t="s">
        <v>162</v>
      </c>
      <c r="D14356" t="s">
        <v>68</v>
      </c>
      <c r="E14356" t="s">
        <v>40</v>
      </c>
      <c r="F14356" t="s">
        <v>54</v>
      </c>
      <c r="G14356">
        <v>1</v>
      </c>
      <c r="H14356">
        <v>5.6</v>
      </c>
      <c r="I14356" t="s">
        <v>74</v>
      </c>
      <c r="J14356" t="s">
        <v>69</v>
      </c>
      <c r="K14356">
        <v>0</v>
      </c>
      <c r="L14356">
        <v>1</v>
      </c>
      <c r="M14356">
        <v>1</v>
      </c>
      <c r="N14356">
        <v>0</v>
      </c>
      <c r="O14356">
        <v>0</v>
      </c>
      <c r="P14356">
        <v>0</v>
      </c>
      <c r="Q14356" t="s">
        <v>83</v>
      </c>
      <c r="R14356" t="s">
        <v>83</v>
      </c>
      <c r="S14356" t="s">
        <v>83</v>
      </c>
      <c r="T14356" t="str">
        <f>_xlfn.XLOOKUP(A14356,MI_Match_Analysis!$A$2:$A$8,MI_Match_Analysis!$F$2:$F$8,"Not Found")</f>
        <v>Not Found</v>
      </c>
    </row>
    <row r="14357" spans="1:20" hidden="1" x14ac:dyDescent="0.3">
      <c r="A14357">
        <v>62</v>
      </c>
      <c r="B14357" s="1">
        <v>46159</v>
      </c>
      <c r="C14357" t="s">
        <v>162</v>
      </c>
      <c r="D14357" t="s">
        <v>68</v>
      </c>
      <c r="E14357" t="s">
        <v>40</v>
      </c>
      <c r="F14357" t="s">
        <v>54</v>
      </c>
      <c r="G14357">
        <v>1</v>
      </c>
      <c r="H14357">
        <v>6.1</v>
      </c>
      <c r="I14357" t="s">
        <v>43</v>
      </c>
      <c r="J14357" t="s">
        <v>335</v>
      </c>
      <c r="K14357">
        <v>1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 t="s">
        <v>83</v>
      </c>
      <c r="R14357" t="s">
        <v>83</v>
      </c>
      <c r="S14357" t="s">
        <v>83</v>
      </c>
      <c r="T14357" t="str">
        <f>_xlfn.XLOOKUP(A14357,MI_Match_Analysis!$A$2:$A$8,MI_Match_Analysis!$F$2:$F$8,"Not Found")</f>
        <v>Not Found</v>
      </c>
    </row>
    <row r="14358" spans="1:20" hidden="1" x14ac:dyDescent="0.3">
      <c r="A14358">
        <v>62</v>
      </c>
      <c r="B14358" s="1">
        <v>46159</v>
      </c>
      <c r="C14358" t="s">
        <v>162</v>
      </c>
      <c r="D14358" t="s">
        <v>68</v>
      </c>
      <c r="E14358" t="s">
        <v>40</v>
      </c>
      <c r="F14358" t="s">
        <v>54</v>
      </c>
      <c r="G14358">
        <v>1</v>
      </c>
      <c r="H14358">
        <v>6.2</v>
      </c>
      <c r="I14358" t="s">
        <v>74</v>
      </c>
      <c r="J14358" t="s">
        <v>335</v>
      </c>
      <c r="K14358">
        <v>1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 t="s">
        <v>83</v>
      </c>
      <c r="R14358" t="s">
        <v>83</v>
      </c>
      <c r="S14358" t="s">
        <v>83</v>
      </c>
      <c r="T14358" t="str">
        <f>_xlfn.XLOOKUP(A14358,MI_Match_Analysis!$A$2:$A$8,MI_Match_Analysis!$F$2:$F$8,"Not Found")</f>
        <v>Not Found</v>
      </c>
    </row>
    <row r="14359" spans="1:20" hidden="1" x14ac:dyDescent="0.3">
      <c r="A14359">
        <v>62</v>
      </c>
      <c r="B14359" s="1">
        <v>46159</v>
      </c>
      <c r="C14359" t="s">
        <v>162</v>
      </c>
      <c r="D14359" t="s">
        <v>68</v>
      </c>
      <c r="E14359" t="s">
        <v>40</v>
      </c>
      <c r="F14359" t="s">
        <v>54</v>
      </c>
      <c r="G14359">
        <v>1</v>
      </c>
      <c r="H14359">
        <v>6.3</v>
      </c>
      <c r="I14359" t="s">
        <v>43</v>
      </c>
      <c r="J14359" t="s">
        <v>335</v>
      </c>
      <c r="K14359">
        <v>1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 t="s">
        <v>83</v>
      </c>
      <c r="R14359" t="s">
        <v>83</v>
      </c>
      <c r="S14359" t="s">
        <v>83</v>
      </c>
      <c r="T14359" t="str">
        <f>_xlfn.XLOOKUP(A14359,MI_Match_Analysis!$A$2:$A$8,MI_Match_Analysis!$F$2:$F$8,"Not Found")</f>
        <v>Not Found</v>
      </c>
    </row>
    <row r="14360" spans="1:20" hidden="1" x14ac:dyDescent="0.3">
      <c r="A14360">
        <v>62</v>
      </c>
      <c r="B14360" s="1">
        <v>46159</v>
      </c>
      <c r="C14360" t="s">
        <v>162</v>
      </c>
      <c r="D14360" t="s">
        <v>68</v>
      </c>
      <c r="E14360" t="s">
        <v>40</v>
      </c>
      <c r="F14360" t="s">
        <v>54</v>
      </c>
      <c r="G14360">
        <v>1</v>
      </c>
      <c r="H14360">
        <v>6.4</v>
      </c>
      <c r="I14360" t="s">
        <v>74</v>
      </c>
      <c r="J14360" t="s">
        <v>335</v>
      </c>
      <c r="K14360">
        <v>6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 t="s">
        <v>83</v>
      </c>
      <c r="R14360" t="s">
        <v>83</v>
      </c>
      <c r="S14360" t="s">
        <v>83</v>
      </c>
      <c r="T14360" t="str">
        <f>_xlfn.XLOOKUP(A14360,MI_Match_Analysis!$A$2:$A$8,MI_Match_Analysis!$F$2:$F$8,"Not Found")</f>
        <v>Not Found</v>
      </c>
    </row>
    <row r="14361" spans="1:20" hidden="1" x14ac:dyDescent="0.3">
      <c r="A14361">
        <v>62</v>
      </c>
      <c r="B14361" s="1">
        <v>46159</v>
      </c>
      <c r="C14361" t="s">
        <v>162</v>
      </c>
      <c r="D14361" t="s">
        <v>68</v>
      </c>
      <c r="E14361" t="s">
        <v>40</v>
      </c>
      <c r="F14361" t="s">
        <v>54</v>
      </c>
      <c r="G14361">
        <v>1</v>
      </c>
      <c r="H14361">
        <v>6.5</v>
      </c>
      <c r="I14361" t="s">
        <v>74</v>
      </c>
      <c r="J14361" t="s">
        <v>335</v>
      </c>
      <c r="K14361">
        <v>1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 t="s">
        <v>83</v>
      </c>
      <c r="R14361" t="s">
        <v>83</v>
      </c>
      <c r="S14361" t="s">
        <v>83</v>
      </c>
      <c r="T14361" t="str">
        <f>_xlfn.XLOOKUP(A14361,MI_Match_Analysis!$A$2:$A$8,MI_Match_Analysis!$F$2:$F$8,"Not Found")</f>
        <v>Not Found</v>
      </c>
    </row>
    <row r="14362" spans="1:20" hidden="1" x14ac:dyDescent="0.3">
      <c r="A14362">
        <v>62</v>
      </c>
      <c r="B14362" s="1">
        <v>46159</v>
      </c>
      <c r="C14362" t="s">
        <v>162</v>
      </c>
      <c r="D14362" t="s">
        <v>68</v>
      </c>
      <c r="E14362" t="s">
        <v>40</v>
      </c>
      <c r="F14362" t="s">
        <v>54</v>
      </c>
      <c r="G14362">
        <v>1</v>
      </c>
      <c r="H14362">
        <v>6.6</v>
      </c>
      <c r="I14362" t="s">
        <v>43</v>
      </c>
      <c r="J14362" t="s">
        <v>335</v>
      </c>
      <c r="K14362">
        <v>1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 t="s">
        <v>83</v>
      </c>
      <c r="R14362" t="s">
        <v>83</v>
      </c>
      <c r="S14362" t="s">
        <v>83</v>
      </c>
      <c r="T14362" t="str">
        <f>_xlfn.XLOOKUP(A14362,MI_Match_Analysis!$A$2:$A$8,MI_Match_Analysis!$F$2:$F$8,"Not Found")</f>
        <v>Not Found</v>
      </c>
    </row>
    <row r="14363" spans="1:20" hidden="1" x14ac:dyDescent="0.3">
      <c r="A14363">
        <v>62</v>
      </c>
      <c r="B14363" s="1">
        <v>46159</v>
      </c>
      <c r="C14363" t="s">
        <v>162</v>
      </c>
      <c r="D14363" t="s">
        <v>68</v>
      </c>
      <c r="E14363" t="s">
        <v>40</v>
      </c>
      <c r="F14363" t="s">
        <v>54</v>
      </c>
      <c r="G14363">
        <v>1</v>
      </c>
      <c r="H14363">
        <v>7.1</v>
      </c>
      <c r="I14363" t="s">
        <v>43</v>
      </c>
      <c r="J14363" t="s">
        <v>323</v>
      </c>
      <c r="K14363">
        <v>0</v>
      </c>
      <c r="L14363">
        <v>1</v>
      </c>
      <c r="M14363">
        <v>1</v>
      </c>
      <c r="N14363">
        <v>0</v>
      </c>
      <c r="O14363">
        <v>0</v>
      </c>
      <c r="P14363">
        <v>0</v>
      </c>
      <c r="Q14363" t="s">
        <v>83</v>
      </c>
      <c r="R14363" t="s">
        <v>83</v>
      </c>
      <c r="S14363" t="s">
        <v>83</v>
      </c>
      <c r="T14363" t="str">
        <f>_xlfn.XLOOKUP(A14363,MI_Match_Analysis!$A$2:$A$8,MI_Match_Analysis!$F$2:$F$8,"Not Found")</f>
        <v>Not Found</v>
      </c>
    </row>
    <row r="14364" spans="1:20" hidden="1" x14ac:dyDescent="0.3">
      <c r="A14364">
        <v>62</v>
      </c>
      <c r="B14364" s="1">
        <v>46159</v>
      </c>
      <c r="C14364" t="s">
        <v>162</v>
      </c>
      <c r="D14364" t="s">
        <v>68</v>
      </c>
      <c r="E14364" t="s">
        <v>40</v>
      </c>
      <c r="F14364" t="s">
        <v>54</v>
      </c>
      <c r="G14364">
        <v>1</v>
      </c>
      <c r="H14364">
        <v>7.1</v>
      </c>
      <c r="I14364" t="s">
        <v>43</v>
      </c>
      <c r="J14364" t="s">
        <v>323</v>
      </c>
      <c r="K14364">
        <v>1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 t="s">
        <v>83</v>
      </c>
      <c r="R14364" t="s">
        <v>83</v>
      </c>
      <c r="S14364" t="s">
        <v>83</v>
      </c>
      <c r="T14364" t="str">
        <f>_xlfn.XLOOKUP(A14364,MI_Match_Analysis!$A$2:$A$8,MI_Match_Analysis!$F$2:$F$8,"Not Found")</f>
        <v>Not Found</v>
      </c>
    </row>
    <row r="14365" spans="1:20" hidden="1" x14ac:dyDescent="0.3">
      <c r="A14365">
        <v>62</v>
      </c>
      <c r="B14365" s="1">
        <v>46159</v>
      </c>
      <c r="C14365" t="s">
        <v>162</v>
      </c>
      <c r="D14365" t="s">
        <v>68</v>
      </c>
      <c r="E14365" t="s">
        <v>40</v>
      </c>
      <c r="F14365" t="s">
        <v>54</v>
      </c>
      <c r="G14365">
        <v>1</v>
      </c>
      <c r="H14365">
        <v>7.2</v>
      </c>
      <c r="I14365" t="s">
        <v>74</v>
      </c>
      <c r="J14365" t="s">
        <v>323</v>
      </c>
      <c r="K14365">
        <v>1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 t="s">
        <v>83</v>
      </c>
      <c r="R14365" t="s">
        <v>83</v>
      </c>
      <c r="S14365" t="s">
        <v>83</v>
      </c>
      <c r="T14365" t="str">
        <f>_xlfn.XLOOKUP(A14365,MI_Match_Analysis!$A$2:$A$8,MI_Match_Analysis!$F$2:$F$8,"Not Found")</f>
        <v>Not Found</v>
      </c>
    </row>
    <row r="14366" spans="1:20" hidden="1" x14ac:dyDescent="0.3">
      <c r="A14366">
        <v>62</v>
      </c>
      <c r="B14366" s="1">
        <v>46159</v>
      </c>
      <c r="C14366" t="s">
        <v>162</v>
      </c>
      <c r="D14366" t="s">
        <v>68</v>
      </c>
      <c r="E14366" t="s">
        <v>40</v>
      </c>
      <c r="F14366" t="s">
        <v>54</v>
      </c>
      <c r="G14366">
        <v>1</v>
      </c>
      <c r="H14366">
        <v>7.3</v>
      </c>
      <c r="I14366" t="s">
        <v>43</v>
      </c>
      <c r="J14366" t="s">
        <v>323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 t="s">
        <v>165</v>
      </c>
      <c r="R14366" t="s">
        <v>43</v>
      </c>
      <c r="S14366" t="s">
        <v>237</v>
      </c>
      <c r="T14366" t="str">
        <f>_xlfn.XLOOKUP(A14366,MI_Match_Analysis!$A$2:$A$8,MI_Match_Analysis!$F$2:$F$8,"Not Found")</f>
        <v>Not Found</v>
      </c>
    </row>
    <row r="14367" spans="1:20" hidden="1" x14ac:dyDescent="0.3">
      <c r="A14367">
        <v>62</v>
      </c>
      <c r="B14367" s="1">
        <v>46159</v>
      </c>
      <c r="C14367" t="s">
        <v>162</v>
      </c>
      <c r="D14367" t="s">
        <v>68</v>
      </c>
      <c r="E14367" t="s">
        <v>40</v>
      </c>
      <c r="F14367" t="s">
        <v>54</v>
      </c>
      <c r="G14367">
        <v>1</v>
      </c>
      <c r="H14367">
        <v>7.4</v>
      </c>
      <c r="I14367" t="s">
        <v>211</v>
      </c>
      <c r="J14367" t="s">
        <v>323</v>
      </c>
      <c r="K14367">
        <v>1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 t="s">
        <v>83</v>
      </c>
      <c r="R14367" t="s">
        <v>83</v>
      </c>
      <c r="S14367" t="s">
        <v>83</v>
      </c>
      <c r="T14367" t="str">
        <f>_xlfn.XLOOKUP(A14367,MI_Match_Analysis!$A$2:$A$8,MI_Match_Analysis!$F$2:$F$8,"Not Found")</f>
        <v>Not Found</v>
      </c>
    </row>
    <row r="14368" spans="1:20" hidden="1" x14ac:dyDescent="0.3">
      <c r="A14368">
        <v>62</v>
      </c>
      <c r="B14368" s="1">
        <v>46159</v>
      </c>
      <c r="C14368" t="s">
        <v>162</v>
      </c>
      <c r="D14368" t="s">
        <v>68</v>
      </c>
      <c r="E14368" t="s">
        <v>40</v>
      </c>
      <c r="F14368" t="s">
        <v>54</v>
      </c>
      <c r="G14368">
        <v>1</v>
      </c>
      <c r="H14368">
        <v>7.5</v>
      </c>
      <c r="I14368" t="s">
        <v>74</v>
      </c>
      <c r="J14368" t="s">
        <v>323</v>
      </c>
      <c r="K14368">
        <v>1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 t="s">
        <v>83</v>
      </c>
      <c r="R14368" t="s">
        <v>83</v>
      </c>
      <c r="S14368" t="s">
        <v>83</v>
      </c>
      <c r="T14368" t="str">
        <f>_xlfn.XLOOKUP(A14368,MI_Match_Analysis!$A$2:$A$8,MI_Match_Analysis!$F$2:$F$8,"Not Found")</f>
        <v>Not Found</v>
      </c>
    </row>
    <row r="14369" spans="1:20" hidden="1" x14ac:dyDescent="0.3">
      <c r="A14369">
        <v>62</v>
      </c>
      <c r="B14369" s="1">
        <v>46159</v>
      </c>
      <c r="C14369" t="s">
        <v>162</v>
      </c>
      <c r="D14369" t="s">
        <v>68</v>
      </c>
      <c r="E14369" t="s">
        <v>40</v>
      </c>
      <c r="F14369" t="s">
        <v>54</v>
      </c>
      <c r="G14369">
        <v>1</v>
      </c>
      <c r="H14369">
        <v>7.6</v>
      </c>
      <c r="I14369" t="s">
        <v>211</v>
      </c>
      <c r="J14369" t="s">
        <v>323</v>
      </c>
      <c r="K14369">
        <v>1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 t="s">
        <v>83</v>
      </c>
      <c r="R14369" t="s">
        <v>83</v>
      </c>
      <c r="S14369" t="s">
        <v>83</v>
      </c>
      <c r="T14369" t="str">
        <f>_xlfn.XLOOKUP(A14369,MI_Match_Analysis!$A$2:$A$8,MI_Match_Analysis!$F$2:$F$8,"Not Found")</f>
        <v>Not Found</v>
      </c>
    </row>
    <row r="14370" spans="1:20" hidden="1" x14ac:dyDescent="0.3">
      <c r="A14370">
        <v>62</v>
      </c>
      <c r="B14370" s="1">
        <v>46159</v>
      </c>
      <c r="C14370" t="s">
        <v>162</v>
      </c>
      <c r="D14370" t="s">
        <v>68</v>
      </c>
      <c r="E14370" t="s">
        <v>40</v>
      </c>
      <c r="F14370" t="s">
        <v>54</v>
      </c>
      <c r="G14370">
        <v>1</v>
      </c>
      <c r="H14370">
        <v>8.1</v>
      </c>
      <c r="I14370" t="s">
        <v>211</v>
      </c>
      <c r="J14370" t="s">
        <v>229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 t="s">
        <v>83</v>
      </c>
      <c r="R14370" t="s">
        <v>83</v>
      </c>
      <c r="S14370" t="s">
        <v>83</v>
      </c>
      <c r="T14370" t="str">
        <f>_xlfn.XLOOKUP(A14370,MI_Match_Analysis!$A$2:$A$8,MI_Match_Analysis!$F$2:$F$8,"Not Found")</f>
        <v>Not Found</v>
      </c>
    </row>
    <row r="14371" spans="1:20" hidden="1" x14ac:dyDescent="0.3">
      <c r="A14371">
        <v>62</v>
      </c>
      <c r="B14371" s="1">
        <v>46159</v>
      </c>
      <c r="C14371" t="s">
        <v>162</v>
      </c>
      <c r="D14371" t="s">
        <v>68</v>
      </c>
      <c r="E14371" t="s">
        <v>40</v>
      </c>
      <c r="F14371" t="s">
        <v>54</v>
      </c>
      <c r="G14371">
        <v>1</v>
      </c>
      <c r="H14371">
        <v>8.1999999999999993</v>
      </c>
      <c r="I14371" t="s">
        <v>211</v>
      </c>
      <c r="J14371" t="s">
        <v>229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 t="s">
        <v>83</v>
      </c>
      <c r="R14371" t="s">
        <v>83</v>
      </c>
      <c r="S14371" t="s">
        <v>83</v>
      </c>
      <c r="T14371" t="str">
        <f>_xlfn.XLOOKUP(A14371,MI_Match_Analysis!$A$2:$A$8,MI_Match_Analysis!$F$2:$F$8,"Not Found")</f>
        <v>Not Found</v>
      </c>
    </row>
    <row r="14372" spans="1:20" hidden="1" x14ac:dyDescent="0.3">
      <c r="A14372">
        <v>62</v>
      </c>
      <c r="B14372" s="1">
        <v>46159</v>
      </c>
      <c r="C14372" t="s">
        <v>162</v>
      </c>
      <c r="D14372" t="s">
        <v>68</v>
      </c>
      <c r="E14372" t="s">
        <v>40</v>
      </c>
      <c r="F14372" t="s">
        <v>54</v>
      </c>
      <c r="G14372">
        <v>1</v>
      </c>
      <c r="H14372">
        <v>8.3000000000000007</v>
      </c>
      <c r="I14372" t="s">
        <v>211</v>
      </c>
      <c r="J14372" t="s">
        <v>229</v>
      </c>
      <c r="K14372">
        <v>4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 t="s">
        <v>83</v>
      </c>
      <c r="R14372" t="s">
        <v>83</v>
      </c>
      <c r="S14372" t="s">
        <v>83</v>
      </c>
      <c r="T14372" t="str">
        <f>_xlfn.XLOOKUP(A14372,MI_Match_Analysis!$A$2:$A$8,MI_Match_Analysis!$F$2:$F$8,"Not Found")</f>
        <v>Not Found</v>
      </c>
    </row>
    <row r="14373" spans="1:20" hidden="1" x14ac:dyDescent="0.3">
      <c r="A14373">
        <v>62</v>
      </c>
      <c r="B14373" s="1">
        <v>46159</v>
      </c>
      <c r="C14373" t="s">
        <v>162</v>
      </c>
      <c r="D14373" t="s">
        <v>68</v>
      </c>
      <c r="E14373" t="s">
        <v>40</v>
      </c>
      <c r="F14373" t="s">
        <v>54</v>
      </c>
      <c r="G14373">
        <v>1</v>
      </c>
      <c r="H14373">
        <v>8.4</v>
      </c>
      <c r="I14373" t="s">
        <v>211</v>
      </c>
      <c r="J14373" t="s">
        <v>229</v>
      </c>
      <c r="K14373">
        <v>0</v>
      </c>
      <c r="L14373">
        <v>1</v>
      </c>
      <c r="M14373">
        <v>0</v>
      </c>
      <c r="N14373">
        <v>1</v>
      </c>
      <c r="O14373">
        <v>0</v>
      </c>
      <c r="P14373">
        <v>0</v>
      </c>
      <c r="Q14373" t="s">
        <v>83</v>
      </c>
      <c r="R14373" t="s">
        <v>83</v>
      </c>
      <c r="S14373" t="s">
        <v>83</v>
      </c>
      <c r="T14373" t="str">
        <f>_xlfn.XLOOKUP(A14373,MI_Match_Analysis!$A$2:$A$8,MI_Match_Analysis!$F$2:$F$8,"Not Found")</f>
        <v>Not Found</v>
      </c>
    </row>
    <row r="14374" spans="1:20" hidden="1" x14ac:dyDescent="0.3">
      <c r="A14374">
        <v>62</v>
      </c>
      <c r="B14374" s="1">
        <v>46159</v>
      </c>
      <c r="C14374" t="s">
        <v>162</v>
      </c>
      <c r="D14374" t="s">
        <v>68</v>
      </c>
      <c r="E14374" t="s">
        <v>40</v>
      </c>
      <c r="F14374" t="s">
        <v>54</v>
      </c>
      <c r="G14374">
        <v>1</v>
      </c>
      <c r="H14374">
        <v>8.5</v>
      </c>
      <c r="I14374" t="s">
        <v>74</v>
      </c>
      <c r="J14374" t="s">
        <v>229</v>
      </c>
      <c r="K14374">
        <v>1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 t="s">
        <v>83</v>
      </c>
      <c r="R14374" t="s">
        <v>83</v>
      </c>
      <c r="S14374" t="s">
        <v>83</v>
      </c>
      <c r="T14374" t="str">
        <f>_xlfn.XLOOKUP(A14374,MI_Match_Analysis!$A$2:$A$8,MI_Match_Analysis!$F$2:$F$8,"Not Found")</f>
        <v>Not Found</v>
      </c>
    </row>
    <row r="14375" spans="1:20" hidden="1" x14ac:dyDescent="0.3">
      <c r="A14375">
        <v>62</v>
      </c>
      <c r="B14375" s="1">
        <v>46159</v>
      </c>
      <c r="C14375" t="s">
        <v>162</v>
      </c>
      <c r="D14375" t="s">
        <v>68</v>
      </c>
      <c r="E14375" t="s">
        <v>40</v>
      </c>
      <c r="F14375" t="s">
        <v>54</v>
      </c>
      <c r="G14375">
        <v>1</v>
      </c>
      <c r="H14375">
        <v>8.6</v>
      </c>
      <c r="I14375" t="s">
        <v>211</v>
      </c>
      <c r="J14375" t="s">
        <v>229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 t="s">
        <v>83</v>
      </c>
      <c r="R14375" t="s">
        <v>83</v>
      </c>
      <c r="S14375" t="s">
        <v>83</v>
      </c>
      <c r="T14375" t="str">
        <f>_xlfn.XLOOKUP(A14375,MI_Match_Analysis!$A$2:$A$8,MI_Match_Analysis!$F$2:$F$8,"Not Found")</f>
        <v>Not Found</v>
      </c>
    </row>
    <row r="14376" spans="1:20" hidden="1" x14ac:dyDescent="0.3">
      <c r="A14376">
        <v>62</v>
      </c>
      <c r="B14376" s="1">
        <v>46159</v>
      </c>
      <c r="C14376" t="s">
        <v>162</v>
      </c>
      <c r="D14376" t="s">
        <v>68</v>
      </c>
      <c r="E14376" t="s">
        <v>40</v>
      </c>
      <c r="F14376" t="s">
        <v>54</v>
      </c>
      <c r="G14376">
        <v>1</v>
      </c>
      <c r="H14376">
        <v>9.1</v>
      </c>
      <c r="I14376" t="s">
        <v>74</v>
      </c>
      <c r="J14376" t="s">
        <v>323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 t="s">
        <v>83</v>
      </c>
      <c r="R14376" t="s">
        <v>83</v>
      </c>
      <c r="S14376" t="s">
        <v>83</v>
      </c>
      <c r="T14376" t="str">
        <f>_xlfn.XLOOKUP(A14376,MI_Match_Analysis!$A$2:$A$8,MI_Match_Analysis!$F$2:$F$8,"Not Found")</f>
        <v>Not Found</v>
      </c>
    </row>
    <row r="14377" spans="1:20" hidden="1" x14ac:dyDescent="0.3">
      <c r="A14377">
        <v>62</v>
      </c>
      <c r="B14377" s="1">
        <v>46159</v>
      </c>
      <c r="C14377" t="s">
        <v>162</v>
      </c>
      <c r="D14377" t="s">
        <v>68</v>
      </c>
      <c r="E14377" t="s">
        <v>40</v>
      </c>
      <c r="F14377" t="s">
        <v>54</v>
      </c>
      <c r="G14377">
        <v>1</v>
      </c>
      <c r="H14377">
        <v>9.1999999999999993</v>
      </c>
      <c r="I14377" t="s">
        <v>74</v>
      </c>
      <c r="J14377" t="s">
        <v>323</v>
      </c>
      <c r="K14377">
        <v>2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 t="s">
        <v>83</v>
      </c>
      <c r="R14377" t="s">
        <v>83</v>
      </c>
      <c r="S14377" t="s">
        <v>83</v>
      </c>
      <c r="T14377" t="str">
        <f>_xlfn.XLOOKUP(A14377,MI_Match_Analysis!$A$2:$A$8,MI_Match_Analysis!$F$2:$F$8,"Not Found")</f>
        <v>Not Found</v>
      </c>
    </row>
    <row r="14378" spans="1:20" hidden="1" x14ac:dyDescent="0.3">
      <c r="A14378">
        <v>62</v>
      </c>
      <c r="B14378" s="1">
        <v>46159</v>
      </c>
      <c r="C14378" t="s">
        <v>162</v>
      </c>
      <c r="D14378" t="s">
        <v>68</v>
      </c>
      <c r="E14378" t="s">
        <v>40</v>
      </c>
      <c r="F14378" t="s">
        <v>54</v>
      </c>
      <c r="G14378">
        <v>1</v>
      </c>
      <c r="H14378">
        <v>9.3000000000000007</v>
      </c>
      <c r="I14378" t="s">
        <v>74</v>
      </c>
      <c r="J14378" t="s">
        <v>323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 t="s">
        <v>83</v>
      </c>
      <c r="R14378" t="s">
        <v>83</v>
      </c>
      <c r="S14378" t="s">
        <v>83</v>
      </c>
      <c r="T14378" t="str">
        <f>_xlfn.XLOOKUP(A14378,MI_Match_Analysis!$A$2:$A$8,MI_Match_Analysis!$F$2:$F$8,"Not Found")</f>
        <v>Not Found</v>
      </c>
    </row>
    <row r="14379" spans="1:20" hidden="1" x14ac:dyDescent="0.3">
      <c r="A14379">
        <v>62</v>
      </c>
      <c r="B14379" s="1">
        <v>46159</v>
      </c>
      <c r="C14379" t="s">
        <v>162</v>
      </c>
      <c r="D14379" t="s">
        <v>68</v>
      </c>
      <c r="E14379" t="s">
        <v>40</v>
      </c>
      <c r="F14379" t="s">
        <v>54</v>
      </c>
      <c r="G14379">
        <v>1</v>
      </c>
      <c r="H14379">
        <v>9.4</v>
      </c>
      <c r="I14379" t="s">
        <v>74</v>
      </c>
      <c r="J14379" t="s">
        <v>323</v>
      </c>
      <c r="K14379">
        <v>1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 t="s">
        <v>83</v>
      </c>
      <c r="R14379" t="s">
        <v>83</v>
      </c>
      <c r="S14379" t="s">
        <v>83</v>
      </c>
      <c r="T14379" t="str">
        <f>_xlfn.XLOOKUP(A14379,MI_Match_Analysis!$A$2:$A$8,MI_Match_Analysis!$F$2:$F$8,"Not Found")</f>
        <v>Not Found</v>
      </c>
    </row>
    <row r="14380" spans="1:20" hidden="1" x14ac:dyDescent="0.3">
      <c r="A14380">
        <v>62</v>
      </c>
      <c r="B14380" s="1">
        <v>46159</v>
      </c>
      <c r="C14380" t="s">
        <v>162</v>
      </c>
      <c r="D14380" t="s">
        <v>68</v>
      </c>
      <c r="E14380" t="s">
        <v>40</v>
      </c>
      <c r="F14380" t="s">
        <v>54</v>
      </c>
      <c r="G14380">
        <v>1</v>
      </c>
      <c r="H14380">
        <v>9.5</v>
      </c>
      <c r="I14380" t="s">
        <v>211</v>
      </c>
      <c r="J14380" t="s">
        <v>323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 t="s">
        <v>83</v>
      </c>
      <c r="R14380" t="s">
        <v>83</v>
      </c>
      <c r="S14380" t="s">
        <v>83</v>
      </c>
      <c r="T14380" t="str">
        <f>_xlfn.XLOOKUP(A14380,MI_Match_Analysis!$A$2:$A$8,MI_Match_Analysis!$F$2:$F$8,"Not Found")</f>
        <v>Not Found</v>
      </c>
    </row>
    <row r="14381" spans="1:20" hidden="1" x14ac:dyDescent="0.3">
      <c r="A14381">
        <v>62</v>
      </c>
      <c r="B14381" s="1">
        <v>46159</v>
      </c>
      <c r="C14381" t="s">
        <v>162</v>
      </c>
      <c r="D14381" t="s">
        <v>68</v>
      </c>
      <c r="E14381" t="s">
        <v>40</v>
      </c>
      <c r="F14381" t="s">
        <v>54</v>
      </c>
      <c r="G14381">
        <v>1</v>
      </c>
      <c r="H14381">
        <v>9.6</v>
      </c>
      <c r="I14381" t="s">
        <v>211</v>
      </c>
      <c r="J14381" t="s">
        <v>323</v>
      </c>
      <c r="K14381">
        <v>0</v>
      </c>
      <c r="L14381">
        <v>1</v>
      </c>
      <c r="M14381">
        <v>1</v>
      </c>
      <c r="N14381">
        <v>0</v>
      </c>
      <c r="O14381">
        <v>0</v>
      </c>
      <c r="P14381">
        <v>0</v>
      </c>
      <c r="Q14381" t="s">
        <v>83</v>
      </c>
      <c r="R14381" t="s">
        <v>83</v>
      </c>
      <c r="S14381" t="s">
        <v>83</v>
      </c>
      <c r="T14381" t="str">
        <f>_xlfn.XLOOKUP(A14381,MI_Match_Analysis!$A$2:$A$8,MI_Match_Analysis!$F$2:$F$8,"Not Found")</f>
        <v>Not Found</v>
      </c>
    </row>
    <row r="14382" spans="1:20" hidden="1" x14ac:dyDescent="0.3">
      <c r="A14382">
        <v>62</v>
      </c>
      <c r="B14382" s="1">
        <v>46159</v>
      </c>
      <c r="C14382" t="s">
        <v>162</v>
      </c>
      <c r="D14382" t="s">
        <v>68</v>
      </c>
      <c r="E14382" t="s">
        <v>40</v>
      </c>
      <c r="F14382" t="s">
        <v>54</v>
      </c>
      <c r="G14382">
        <v>1</v>
      </c>
      <c r="H14382">
        <v>9.6</v>
      </c>
      <c r="I14382" t="s">
        <v>211</v>
      </c>
      <c r="J14382" t="s">
        <v>323</v>
      </c>
      <c r="K14382">
        <v>1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 t="s">
        <v>83</v>
      </c>
      <c r="R14382" t="s">
        <v>83</v>
      </c>
      <c r="S14382" t="s">
        <v>83</v>
      </c>
      <c r="T14382" t="str">
        <f>_xlfn.XLOOKUP(A14382,MI_Match_Analysis!$A$2:$A$8,MI_Match_Analysis!$F$2:$F$8,"Not Found")</f>
        <v>Not Found</v>
      </c>
    </row>
    <row r="14383" spans="1:20" hidden="1" x14ac:dyDescent="0.3">
      <c r="A14383">
        <v>62</v>
      </c>
      <c r="B14383" s="1">
        <v>46159</v>
      </c>
      <c r="C14383" t="s">
        <v>162</v>
      </c>
      <c r="D14383" t="s">
        <v>68</v>
      </c>
      <c r="E14383" t="s">
        <v>40</v>
      </c>
      <c r="F14383" t="s">
        <v>54</v>
      </c>
      <c r="G14383">
        <v>1</v>
      </c>
      <c r="H14383">
        <v>10.1</v>
      </c>
      <c r="I14383" t="s">
        <v>211</v>
      </c>
      <c r="J14383" t="s">
        <v>229</v>
      </c>
      <c r="K14383">
        <v>6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 t="s">
        <v>83</v>
      </c>
      <c r="R14383" t="s">
        <v>83</v>
      </c>
      <c r="S14383" t="s">
        <v>83</v>
      </c>
      <c r="T14383" t="str">
        <f>_xlfn.XLOOKUP(A14383,MI_Match_Analysis!$A$2:$A$8,MI_Match_Analysis!$F$2:$F$8,"Not Found")</f>
        <v>Not Found</v>
      </c>
    </row>
    <row r="14384" spans="1:20" hidden="1" x14ac:dyDescent="0.3">
      <c r="A14384">
        <v>62</v>
      </c>
      <c r="B14384" s="1">
        <v>46159</v>
      </c>
      <c r="C14384" t="s">
        <v>162</v>
      </c>
      <c r="D14384" t="s">
        <v>68</v>
      </c>
      <c r="E14384" t="s">
        <v>40</v>
      </c>
      <c r="F14384" t="s">
        <v>54</v>
      </c>
      <c r="G14384">
        <v>1</v>
      </c>
      <c r="H14384">
        <v>10.199999999999999</v>
      </c>
      <c r="I14384" t="s">
        <v>211</v>
      </c>
      <c r="J14384" t="s">
        <v>229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 t="s">
        <v>83</v>
      </c>
      <c r="R14384" t="s">
        <v>83</v>
      </c>
      <c r="S14384" t="s">
        <v>83</v>
      </c>
      <c r="T14384" t="str">
        <f>_xlfn.XLOOKUP(A14384,MI_Match_Analysis!$A$2:$A$8,MI_Match_Analysis!$F$2:$F$8,"Not Found")</f>
        <v>Not Found</v>
      </c>
    </row>
    <row r="14385" spans="1:20" hidden="1" x14ac:dyDescent="0.3">
      <c r="A14385">
        <v>62</v>
      </c>
      <c r="B14385" s="1">
        <v>46159</v>
      </c>
      <c r="C14385" t="s">
        <v>162</v>
      </c>
      <c r="D14385" t="s">
        <v>68</v>
      </c>
      <c r="E14385" t="s">
        <v>40</v>
      </c>
      <c r="F14385" t="s">
        <v>54</v>
      </c>
      <c r="G14385">
        <v>1</v>
      </c>
      <c r="H14385">
        <v>10.3</v>
      </c>
      <c r="I14385" t="s">
        <v>211</v>
      </c>
      <c r="J14385" t="s">
        <v>229</v>
      </c>
      <c r="K14385">
        <v>6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 t="s">
        <v>83</v>
      </c>
      <c r="R14385" t="s">
        <v>83</v>
      </c>
      <c r="S14385" t="s">
        <v>83</v>
      </c>
      <c r="T14385" t="str">
        <f>_xlfn.XLOOKUP(A14385,MI_Match_Analysis!$A$2:$A$8,MI_Match_Analysis!$F$2:$F$8,"Not Found")</f>
        <v>Not Found</v>
      </c>
    </row>
    <row r="14386" spans="1:20" hidden="1" x14ac:dyDescent="0.3">
      <c r="A14386">
        <v>62</v>
      </c>
      <c r="B14386" s="1">
        <v>46159</v>
      </c>
      <c r="C14386" t="s">
        <v>162</v>
      </c>
      <c r="D14386" t="s">
        <v>68</v>
      </c>
      <c r="E14386" t="s">
        <v>40</v>
      </c>
      <c r="F14386" t="s">
        <v>54</v>
      </c>
      <c r="G14386">
        <v>1</v>
      </c>
      <c r="H14386">
        <v>10.4</v>
      </c>
      <c r="I14386" t="s">
        <v>211</v>
      </c>
      <c r="J14386" t="s">
        <v>229</v>
      </c>
      <c r="K14386">
        <v>1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 t="s">
        <v>83</v>
      </c>
      <c r="R14386" t="s">
        <v>83</v>
      </c>
      <c r="S14386" t="s">
        <v>83</v>
      </c>
      <c r="T14386" t="str">
        <f>_xlfn.XLOOKUP(A14386,MI_Match_Analysis!$A$2:$A$8,MI_Match_Analysis!$F$2:$F$8,"Not Found")</f>
        <v>Not Found</v>
      </c>
    </row>
    <row r="14387" spans="1:20" hidden="1" x14ac:dyDescent="0.3">
      <c r="A14387">
        <v>62</v>
      </c>
      <c r="B14387" s="1">
        <v>46159</v>
      </c>
      <c r="C14387" t="s">
        <v>162</v>
      </c>
      <c r="D14387" t="s">
        <v>68</v>
      </c>
      <c r="E14387" t="s">
        <v>40</v>
      </c>
      <c r="F14387" t="s">
        <v>54</v>
      </c>
      <c r="G14387">
        <v>1</v>
      </c>
      <c r="H14387">
        <v>10.5</v>
      </c>
      <c r="I14387" t="s">
        <v>74</v>
      </c>
      <c r="J14387" t="s">
        <v>229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 t="s">
        <v>83</v>
      </c>
      <c r="R14387" t="s">
        <v>83</v>
      </c>
      <c r="S14387" t="s">
        <v>83</v>
      </c>
      <c r="T14387" t="str">
        <f>_xlfn.XLOOKUP(A14387,MI_Match_Analysis!$A$2:$A$8,MI_Match_Analysis!$F$2:$F$8,"Not Found")</f>
        <v>Not Found</v>
      </c>
    </row>
    <row r="14388" spans="1:20" hidden="1" x14ac:dyDescent="0.3">
      <c r="A14388">
        <v>62</v>
      </c>
      <c r="B14388" s="1">
        <v>46159</v>
      </c>
      <c r="C14388" t="s">
        <v>162</v>
      </c>
      <c r="D14388" t="s">
        <v>68</v>
      </c>
      <c r="E14388" t="s">
        <v>40</v>
      </c>
      <c r="F14388" t="s">
        <v>54</v>
      </c>
      <c r="G14388">
        <v>1</v>
      </c>
      <c r="H14388">
        <v>10.6</v>
      </c>
      <c r="I14388" t="s">
        <v>74</v>
      </c>
      <c r="J14388" t="s">
        <v>229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 t="s">
        <v>83</v>
      </c>
      <c r="R14388" t="s">
        <v>83</v>
      </c>
      <c r="S14388" t="s">
        <v>83</v>
      </c>
      <c r="T14388" t="str">
        <f>_xlfn.XLOOKUP(A14388,MI_Match_Analysis!$A$2:$A$8,MI_Match_Analysis!$F$2:$F$8,"Not Found")</f>
        <v>Not Found</v>
      </c>
    </row>
    <row r="14389" spans="1:20" hidden="1" x14ac:dyDescent="0.3">
      <c r="A14389">
        <v>62</v>
      </c>
      <c r="B14389" s="1">
        <v>46159</v>
      </c>
      <c r="C14389" t="s">
        <v>162</v>
      </c>
      <c r="D14389" t="s">
        <v>68</v>
      </c>
      <c r="E14389" t="s">
        <v>40</v>
      </c>
      <c r="F14389" t="s">
        <v>54</v>
      </c>
      <c r="G14389">
        <v>1</v>
      </c>
      <c r="H14389">
        <v>11.1</v>
      </c>
      <c r="I14389" t="s">
        <v>211</v>
      </c>
      <c r="J14389" t="s">
        <v>69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 t="s">
        <v>83</v>
      </c>
      <c r="R14389" t="s">
        <v>83</v>
      </c>
      <c r="S14389" t="s">
        <v>83</v>
      </c>
      <c r="T14389" t="str">
        <f>_xlfn.XLOOKUP(A14389,MI_Match_Analysis!$A$2:$A$8,MI_Match_Analysis!$F$2:$F$8,"Not Found")</f>
        <v>Not Found</v>
      </c>
    </row>
    <row r="14390" spans="1:20" hidden="1" x14ac:dyDescent="0.3">
      <c r="A14390">
        <v>62</v>
      </c>
      <c r="B14390" s="1">
        <v>46159</v>
      </c>
      <c r="C14390" t="s">
        <v>162</v>
      </c>
      <c r="D14390" t="s">
        <v>68</v>
      </c>
      <c r="E14390" t="s">
        <v>40</v>
      </c>
      <c r="F14390" t="s">
        <v>54</v>
      </c>
      <c r="G14390">
        <v>1</v>
      </c>
      <c r="H14390">
        <v>11.2</v>
      </c>
      <c r="I14390" t="s">
        <v>211</v>
      </c>
      <c r="J14390" t="s">
        <v>69</v>
      </c>
      <c r="K14390">
        <v>6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 t="s">
        <v>83</v>
      </c>
      <c r="R14390" t="s">
        <v>83</v>
      </c>
      <c r="S14390" t="s">
        <v>83</v>
      </c>
      <c r="T14390" t="str">
        <f>_xlfn.XLOOKUP(A14390,MI_Match_Analysis!$A$2:$A$8,MI_Match_Analysis!$F$2:$F$8,"Not Found")</f>
        <v>Not Found</v>
      </c>
    </row>
    <row r="14391" spans="1:20" hidden="1" x14ac:dyDescent="0.3">
      <c r="A14391">
        <v>62</v>
      </c>
      <c r="B14391" s="1">
        <v>46159</v>
      </c>
      <c r="C14391" t="s">
        <v>162</v>
      </c>
      <c r="D14391" t="s">
        <v>68</v>
      </c>
      <c r="E14391" t="s">
        <v>40</v>
      </c>
      <c r="F14391" t="s">
        <v>54</v>
      </c>
      <c r="G14391">
        <v>1</v>
      </c>
      <c r="H14391">
        <v>11.3</v>
      </c>
      <c r="I14391" t="s">
        <v>211</v>
      </c>
      <c r="J14391" t="s">
        <v>69</v>
      </c>
      <c r="K14391">
        <v>4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 t="s">
        <v>83</v>
      </c>
      <c r="R14391" t="s">
        <v>83</v>
      </c>
      <c r="S14391" t="s">
        <v>83</v>
      </c>
      <c r="T14391" t="str">
        <f>_xlfn.XLOOKUP(A14391,MI_Match_Analysis!$A$2:$A$8,MI_Match_Analysis!$F$2:$F$8,"Not Found")</f>
        <v>Not Found</v>
      </c>
    </row>
    <row r="14392" spans="1:20" hidden="1" x14ac:dyDescent="0.3">
      <c r="A14392">
        <v>62</v>
      </c>
      <c r="B14392" s="1">
        <v>46159</v>
      </c>
      <c r="C14392" t="s">
        <v>162</v>
      </c>
      <c r="D14392" t="s">
        <v>68</v>
      </c>
      <c r="E14392" t="s">
        <v>40</v>
      </c>
      <c r="F14392" t="s">
        <v>54</v>
      </c>
      <c r="G14392">
        <v>1</v>
      </c>
      <c r="H14392">
        <v>11.4</v>
      </c>
      <c r="I14392" t="s">
        <v>211</v>
      </c>
      <c r="J14392" t="s">
        <v>69</v>
      </c>
      <c r="K14392">
        <v>6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 t="s">
        <v>83</v>
      </c>
      <c r="R14392" t="s">
        <v>83</v>
      </c>
      <c r="S14392" t="s">
        <v>83</v>
      </c>
      <c r="T14392" t="str">
        <f>_xlfn.XLOOKUP(A14392,MI_Match_Analysis!$A$2:$A$8,MI_Match_Analysis!$F$2:$F$8,"Not Found")</f>
        <v>Not Found</v>
      </c>
    </row>
    <row r="14393" spans="1:20" hidden="1" x14ac:dyDescent="0.3">
      <c r="A14393">
        <v>62</v>
      </c>
      <c r="B14393" s="1">
        <v>46159</v>
      </c>
      <c r="C14393" t="s">
        <v>162</v>
      </c>
      <c r="D14393" t="s">
        <v>68</v>
      </c>
      <c r="E14393" t="s">
        <v>40</v>
      </c>
      <c r="F14393" t="s">
        <v>54</v>
      </c>
      <c r="G14393">
        <v>1</v>
      </c>
      <c r="H14393">
        <v>11.5</v>
      </c>
      <c r="I14393" t="s">
        <v>211</v>
      </c>
      <c r="J14393" t="s">
        <v>69</v>
      </c>
      <c r="K14393">
        <v>6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 t="s">
        <v>83</v>
      </c>
      <c r="R14393" t="s">
        <v>83</v>
      </c>
      <c r="S14393" t="s">
        <v>83</v>
      </c>
      <c r="T14393" t="str">
        <f>_xlfn.XLOOKUP(A14393,MI_Match_Analysis!$A$2:$A$8,MI_Match_Analysis!$F$2:$F$8,"Not Found")</f>
        <v>Not Found</v>
      </c>
    </row>
    <row r="14394" spans="1:20" hidden="1" x14ac:dyDescent="0.3">
      <c r="A14394">
        <v>62</v>
      </c>
      <c r="B14394" s="1">
        <v>46159</v>
      </c>
      <c r="C14394" t="s">
        <v>162</v>
      </c>
      <c r="D14394" t="s">
        <v>68</v>
      </c>
      <c r="E14394" t="s">
        <v>40</v>
      </c>
      <c r="F14394" t="s">
        <v>54</v>
      </c>
      <c r="G14394">
        <v>1</v>
      </c>
      <c r="H14394">
        <v>11.6</v>
      </c>
      <c r="I14394" t="s">
        <v>211</v>
      </c>
      <c r="J14394" t="s">
        <v>69</v>
      </c>
      <c r="K14394">
        <v>1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 t="s">
        <v>83</v>
      </c>
      <c r="R14394" t="s">
        <v>83</v>
      </c>
      <c r="S14394" t="s">
        <v>83</v>
      </c>
      <c r="T14394" t="str">
        <f>_xlfn.XLOOKUP(A14394,MI_Match_Analysis!$A$2:$A$8,MI_Match_Analysis!$F$2:$F$8,"Not Found")</f>
        <v>Not Found</v>
      </c>
    </row>
    <row r="14395" spans="1:20" hidden="1" x14ac:dyDescent="0.3">
      <c r="A14395">
        <v>62</v>
      </c>
      <c r="B14395" s="1">
        <v>46159</v>
      </c>
      <c r="C14395" t="s">
        <v>162</v>
      </c>
      <c r="D14395" t="s">
        <v>68</v>
      </c>
      <c r="E14395" t="s">
        <v>40</v>
      </c>
      <c r="F14395" t="s">
        <v>54</v>
      </c>
      <c r="G14395">
        <v>1</v>
      </c>
      <c r="H14395">
        <v>12.1</v>
      </c>
      <c r="I14395" t="s">
        <v>211</v>
      </c>
      <c r="J14395" t="s">
        <v>323</v>
      </c>
      <c r="K14395">
        <v>1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 t="s">
        <v>83</v>
      </c>
      <c r="R14395" t="s">
        <v>83</v>
      </c>
      <c r="S14395" t="s">
        <v>83</v>
      </c>
      <c r="T14395" t="str">
        <f>_xlfn.XLOOKUP(A14395,MI_Match_Analysis!$A$2:$A$8,MI_Match_Analysis!$F$2:$F$8,"Not Found")</f>
        <v>Not Found</v>
      </c>
    </row>
    <row r="14396" spans="1:20" hidden="1" x14ac:dyDescent="0.3">
      <c r="A14396">
        <v>62</v>
      </c>
      <c r="B14396" s="1">
        <v>46159</v>
      </c>
      <c r="C14396" t="s">
        <v>162</v>
      </c>
      <c r="D14396" t="s">
        <v>68</v>
      </c>
      <c r="E14396" t="s">
        <v>40</v>
      </c>
      <c r="F14396" t="s">
        <v>54</v>
      </c>
      <c r="G14396">
        <v>1</v>
      </c>
      <c r="H14396">
        <v>12.2</v>
      </c>
      <c r="I14396" t="s">
        <v>74</v>
      </c>
      <c r="J14396" t="s">
        <v>323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 t="s">
        <v>83</v>
      </c>
      <c r="R14396" t="s">
        <v>83</v>
      </c>
      <c r="S14396" t="s">
        <v>83</v>
      </c>
      <c r="T14396" t="str">
        <f>_xlfn.XLOOKUP(A14396,MI_Match_Analysis!$A$2:$A$8,MI_Match_Analysis!$F$2:$F$8,"Not Found")</f>
        <v>Not Found</v>
      </c>
    </row>
    <row r="14397" spans="1:20" hidden="1" x14ac:dyDescent="0.3">
      <c r="A14397">
        <v>62</v>
      </c>
      <c r="B14397" s="1">
        <v>46159</v>
      </c>
      <c r="C14397" t="s">
        <v>162</v>
      </c>
      <c r="D14397" t="s">
        <v>68</v>
      </c>
      <c r="E14397" t="s">
        <v>40</v>
      </c>
      <c r="F14397" t="s">
        <v>54</v>
      </c>
      <c r="G14397">
        <v>1</v>
      </c>
      <c r="H14397">
        <v>12.3</v>
      </c>
      <c r="I14397" t="s">
        <v>74</v>
      </c>
      <c r="J14397" t="s">
        <v>323</v>
      </c>
      <c r="K14397">
        <v>4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 t="s">
        <v>83</v>
      </c>
      <c r="R14397" t="s">
        <v>83</v>
      </c>
      <c r="S14397" t="s">
        <v>83</v>
      </c>
      <c r="T14397" t="str">
        <f>_xlfn.XLOOKUP(A14397,MI_Match_Analysis!$A$2:$A$8,MI_Match_Analysis!$F$2:$F$8,"Not Found")</f>
        <v>Not Found</v>
      </c>
    </row>
    <row r="14398" spans="1:20" hidden="1" x14ac:dyDescent="0.3">
      <c r="A14398">
        <v>62</v>
      </c>
      <c r="B14398" s="1">
        <v>46159</v>
      </c>
      <c r="C14398" t="s">
        <v>162</v>
      </c>
      <c r="D14398" t="s">
        <v>68</v>
      </c>
      <c r="E14398" t="s">
        <v>40</v>
      </c>
      <c r="F14398" t="s">
        <v>54</v>
      </c>
      <c r="G14398">
        <v>1</v>
      </c>
      <c r="H14398">
        <v>12.4</v>
      </c>
      <c r="I14398" t="s">
        <v>74</v>
      </c>
      <c r="J14398" t="s">
        <v>323</v>
      </c>
      <c r="K14398">
        <v>1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 t="s">
        <v>83</v>
      </c>
      <c r="R14398" t="s">
        <v>83</v>
      </c>
      <c r="S14398" t="s">
        <v>83</v>
      </c>
      <c r="T14398" t="str">
        <f>_xlfn.XLOOKUP(A14398,MI_Match_Analysis!$A$2:$A$8,MI_Match_Analysis!$F$2:$F$8,"Not Found")</f>
        <v>Not Found</v>
      </c>
    </row>
    <row r="14399" spans="1:20" hidden="1" x14ac:dyDescent="0.3">
      <c r="A14399">
        <v>62</v>
      </c>
      <c r="B14399" s="1">
        <v>46159</v>
      </c>
      <c r="C14399" t="s">
        <v>162</v>
      </c>
      <c r="D14399" t="s">
        <v>68</v>
      </c>
      <c r="E14399" t="s">
        <v>40</v>
      </c>
      <c r="F14399" t="s">
        <v>54</v>
      </c>
      <c r="G14399">
        <v>1</v>
      </c>
      <c r="H14399">
        <v>12.5</v>
      </c>
      <c r="I14399" t="s">
        <v>211</v>
      </c>
      <c r="J14399" t="s">
        <v>323</v>
      </c>
      <c r="K14399">
        <v>1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 t="s">
        <v>83</v>
      </c>
      <c r="R14399" t="s">
        <v>83</v>
      </c>
      <c r="S14399" t="s">
        <v>83</v>
      </c>
      <c r="T14399" t="str">
        <f>_xlfn.XLOOKUP(A14399,MI_Match_Analysis!$A$2:$A$8,MI_Match_Analysis!$F$2:$F$8,"Not Found")</f>
        <v>Not Found</v>
      </c>
    </row>
    <row r="14400" spans="1:20" hidden="1" x14ac:dyDescent="0.3">
      <c r="A14400">
        <v>62</v>
      </c>
      <c r="B14400" s="1">
        <v>46159</v>
      </c>
      <c r="C14400" t="s">
        <v>162</v>
      </c>
      <c r="D14400" t="s">
        <v>68</v>
      </c>
      <c r="E14400" t="s">
        <v>40</v>
      </c>
      <c r="F14400" t="s">
        <v>54</v>
      </c>
      <c r="G14400">
        <v>1</v>
      </c>
      <c r="H14400">
        <v>12.6</v>
      </c>
      <c r="I14400" t="s">
        <v>74</v>
      </c>
      <c r="J14400" t="s">
        <v>323</v>
      </c>
      <c r="K14400">
        <v>0</v>
      </c>
      <c r="L14400">
        <v>1</v>
      </c>
      <c r="M14400">
        <v>1</v>
      </c>
      <c r="N14400">
        <v>0</v>
      </c>
      <c r="O14400">
        <v>0</v>
      </c>
      <c r="P14400">
        <v>0</v>
      </c>
      <c r="Q14400" t="s">
        <v>83</v>
      </c>
      <c r="R14400" t="s">
        <v>83</v>
      </c>
      <c r="S14400" t="s">
        <v>83</v>
      </c>
      <c r="T14400" t="str">
        <f>_xlfn.XLOOKUP(A14400,MI_Match_Analysis!$A$2:$A$8,MI_Match_Analysis!$F$2:$F$8,"Not Found")</f>
        <v>Not Found</v>
      </c>
    </row>
    <row r="14401" spans="1:20" hidden="1" x14ac:dyDescent="0.3">
      <c r="A14401">
        <v>62</v>
      </c>
      <c r="B14401" s="1">
        <v>46159</v>
      </c>
      <c r="C14401" t="s">
        <v>162</v>
      </c>
      <c r="D14401" t="s">
        <v>68</v>
      </c>
      <c r="E14401" t="s">
        <v>40</v>
      </c>
      <c r="F14401" t="s">
        <v>54</v>
      </c>
      <c r="G14401">
        <v>1</v>
      </c>
      <c r="H14401">
        <v>12.6</v>
      </c>
      <c r="I14401" t="s">
        <v>74</v>
      </c>
      <c r="J14401" t="s">
        <v>323</v>
      </c>
      <c r="K14401">
        <v>4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 t="s">
        <v>83</v>
      </c>
      <c r="R14401" t="s">
        <v>83</v>
      </c>
      <c r="S14401" t="s">
        <v>83</v>
      </c>
      <c r="T14401" t="str">
        <f>_xlfn.XLOOKUP(A14401,MI_Match_Analysis!$A$2:$A$8,MI_Match_Analysis!$F$2:$F$8,"Not Found")</f>
        <v>Not Found</v>
      </c>
    </row>
    <row r="14402" spans="1:20" hidden="1" x14ac:dyDescent="0.3">
      <c r="A14402">
        <v>62</v>
      </c>
      <c r="B14402" s="1">
        <v>46159</v>
      </c>
      <c r="C14402" t="s">
        <v>162</v>
      </c>
      <c r="D14402" t="s">
        <v>68</v>
      </c>
      <c r="E14402" t="s">
        <v>40</v>
      </c>
      <c r="F14402" t="s">
        <v>54</v>
      </c>
      <c r="G14402">
        <v>1</v>
      </c>
      <c r="H14402">
        <v>13.1</v>
      </c>
      <c r="I14402" t="s">
        <v>211</v>
      </c>
      <c r="J14402" t="s">
        <v>229</v>
      </c>
      <c r="K14402">
        <v>4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 t="s">
        <v>83</v>
      </c>
      <c r="R14402" t="s">
        <v>83</v>
      </c>
      <c r="S14402" t="s">
        <v>83</v>
      </c>
      <c r="T14402" t="str">
        <f>_xlfn.XLOOKUP(A14402,MI_Match_Analysis!$A$2:$A$8,MI_Match_Analysis!$F$2:$F$8,"Not Found")</f>
        <v>Not Found</v>
      </c>
    </row>
    <row r="14403" spans="1:20" hidden="1" x14ac:dyDescent="0.3">
      <c r="A14403">
        <v>62</v>
      </c>
      <c r="B14403" s="1">
        <v>46159</v>
      </c>
      <c r="C14403" t="s">
        <v>162</v>
      </c>
      <c r="D14403" t="s">
        <v>68</v>
      </c>
      <c r="E14403" t="s">
        <v>40</v>
      </c>
      <c r="F14403" t="s">
        <v>54</v>
      </c>
      <c r="G14403">
        <v>1</v>
      </c>
      <c r="H14403">
        <v>13.2</v>
      </c>
      <c r="I14403" t="s">
        <v>211</v>
      </c>
      <c r="J14403" t="s">
        <v>229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 t="s">
        <v>83</v>
      </c>
      <c r="R14403" t="s">
        <v>83</v>
      </c>
      <c r="S14403" t="s">
        <v>83</v>
      </c>
      <c r="T14403" t="str">
        <f>_xlfn.XLOOKUP(A14403,MI_Match_Analysis!$A$2:$A$8,MI_Match_Analysis!$F$2:$F$8,"Not Found")</f>
        <v>Not Found</v>
      </c>
    </row>
    <row r="14404" spans="1:20" hidden="1" x14ac:dyDescent="0.3">
      <c r="A14404">
        <v>62</v>
      </c>
      <c r="B14404" s="1">
        <v>46159</v>
      </c>
      <c r="C14404" t="s">
        <v>162</v>
      </c>
      <c r="D14404" t="s">
        <v>68</v>
      </c>
      <c r="E14404" t="s">
        <v>40</v>
      </c>
      <c r="F14404" t="s">
        <v>54</v>
      </c>
      <c r="G14404">
        <v>1</v>
      </c>
      <c r="H14404">
        <v>13.3</v>
      </c>
      <c r="I14404" t="s">
        <v>74</v>
      </c>
      <c r="J14404" t="s">
        <v>229</v>
      </c>
      <c r="K14404">
        <v>1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 t="s">
        <v>83</v>
      </c>
      <c r="R14404" t="s">
        <v>83</v>
      </c>
      <c r="S14404" t="s">
        <v>83</v>
      </c>
      <c r="T14404" t="str">
        <f>_xlfn.XLOOKUP(A14404,MI_Match_Analysis!$A$2:$A$8,MI_Match_Analysis!$F$2:$F$8,"Not Found")</f>
        <v>Not Found</v>
      </c>
    </row>
    <row r="14405" spans="1:20" hidden="1" x14ac:dyDescent="0.3">
      <c r="A14405">
        <v>62</v>
      </c>
      <c r="B14405" s="1">
        <v>46159</v>
      </c>
      <c r="C14405" t="s">
        <v>162</v>
      </c>
      <c r="D14405" t="s">
        <v>68</v>
      </c>
      <c r="E14405" t="s">
        <v>40</v>
      </c>
      <c r="F14405" t="s">
        <v>54</v>
      </c>
      <c r="G14405">
        <v>1</v>
      </c>
      <c r="H14405">
        <v>13.4</v>
      </c>
      <c r="I14405" t="s">
        <v>211</v>
      </c>
      <c r="J14405" t="s">
        <v>229</v>
      </c>
      <c r="K14405">
        <v>1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 t="s">
        <v>83</v>
      </c>
      <c r="R14405" t="s">
        <v>83</v>
      </c>
      <c r="S14405" t="s">
        <v>83</v>
      </c>
      <c r="T14405" t="str">
        <f>_xlfn.XLOOKUP(A14405,MI_Match_Analysis!$A$2:$A$8,MI_Match_Analysis!$F$2:$F$8,"Not Found")</f>
        <v>Not Found</v>
      </c>
    </row>
    <row r="14406" spans="1:20" hidden="1" x14ac:dyDescent="0.3">
      <c r="A14406">
        <v>62</v>
      </c>
      <c r="B14406" s="1">
        <v>46159</v>
      </c>
      <c r="C14406" t="s">
        <v>162</v>
      </c>
      <c r="D14406" t="s">
        <v>68</v>
      </c>
      <c r="E14406" t="s">
        <v>40</v>
      </c>
      <c r="F14406" t="s">
        <v>54</v>
      </c>
      <c r="G14406">
        <v>1</v>
      </c>
      <c r="H14406">
        <v>13.5</v>
      </c>
      <c r="I14406" t="s">
        <v>74</v>
      </c>
      <c r="J14406" t="s">
        <v>229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 t="s">
        <v>83</v>
      </c>
      <c r="R14406" t="s">
        <v>83</v>
      </c>
      <c r="S14406" t="s">
        <v>83</v>
      </c>
      <c r="T14406" t="str">
        <f>_xlfn.XLOOKUP(A14406,MI_Match_Analysis!$A$2:$A$8,MI_Match_Analysis!$F$2:$F$8,"Not Found")</f>
        <v>Not Found</v>
      </c>
    </row>
    <row r="14407" spans="1:20" hidden="1" x14ac:dyDescent="0.3">
      <c r="A14407">
        <v>62</v>
      </c>
      <c r="B14407" s="1">
        <v>46159</v>
      </c>
      <c r="C14407" t="s">
        <v>162</v>
      </c>
      <c r="D14407" t="s">
        <v>68</v>
      </c>
      <c r="E14407" t="s">
        <v>40</v>
      </c>
      <c r="F14407" t="s">
        <v>54</v>
      </c>
      <c r="G14407">
        <v>1</v>
      </c>
      <c r="H14407">
        <v>13.6</v>
      </c>
      <c r="I14407" t="s">
        <v>211</v>
      </c>
      <c r="J14407" t="s">
        <v>229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 t="s">
        <v>83</v>
      </c>
      <c r="R14407" t="s">
        <v>83</v>
      </c>
      <c r="S14407" t="s">
        <v>83</v>
      </c>
      <c r="T14407" t="str">
        <f>_xlfn.XLOOKUP(A14407,MI_Match_Analysis!$A$2:$A$8,MI_Match_Analysis!$F$2:$F$8,"Not Found")</f>
        <v>Not Found</v>
      </c>
    </row>
    <row r="14408" spans="1:20" hidden="1" x14ac:dyDescent="0.3">
      <c r="A14408">
        <v>62</v>
      </c>
      <c r="B14408" s="1">
        <v>46159</v>
      </c>
      <c r="C14408" t="s">
        <v>162</v>
      </c>
      <c r="D14408" t="s">
        <v>68</v>
      </c>
      <c r="E14408" t="s">
        <v>40</v>
      </c>
      <c r="F14408" t="s">
        <v>54</v>
      </c>
      <c r="G14408">
        <v>1</v>
      </c>
      <c r="H14408">
        <v>14.1</v>
      </c>
      <c r="I14408" t="s">
        <v>74</v>
      </c>
      <c r="J14408" t="s">
        <v>307</v>
      </c>
      <c r="K14408">
        <v>1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 t="s">
        <v>83</v>
      </c>
      <c r="R14408" t="s">
        <v>83</v>
      </c>
      <c r="S14408" t="s">
        <v>83</v>
      </c>
      <c r="T14408" t="str">
        <f>_xlfn.XLOOKUP(A14408,MI_Match_Analysis!$A$2:$A$8,MI_Match_Analysis!$F$2:$F$8,"Not Found")</f>
        <v>Not Found</v>
      </c>
    </row>
    <row r="14409" spans="1:20" hidden="1" x14ac:dyDescent="0.3">
      <c r="A14409">
        <v>62</v>
      </c>
      <c r="B14409" s="1">
        <v>46159</v>
      </c>
      <c r="C14409" t="s">
        <v>162</v>
      </c>
      <c r="D14409" t="s">
        <v>68</v>
      </c>
      <c r="E14409" t="s">
        <v>40</v>
      </c>
      <c r="F14409" t="s">
        <v>54</v>
      </c>
      <c r="G14409">
        <v>1</v>
      </c>
      <c r="H14409">
        <v>14.2</v>
      </c>
      <c r="I14409" t="s">
        <v>211</v>
      </c>
      <c r="J14409" t="s">
        <v>307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 t="s">
        <v>165</v>
      </c>
      <c r="R14409" t="s">
        <v>211</v>
      </c>
      <c r="S14409" t="s">
        <v>229</v>
      </c>
      <c r="T14409" t="str">
        <f>_xlfn.XLOOKUP(A14409,MI_Match_Analysis!$A$2:$A$8,MI_Match_Analysis!$F$2:$F$8,"Not Found")</f>
        <v>Not Found</v>
      </c>
    </row>
    <row r="14410" spans="1:20" hidden="1" x14ac:dyDescent="0.3">
      <c r="A14410">
        <v>62</v>
      </c>
      <c r="B14410" s="1">
        <v>46159</v>
      </c>
      <c r="C14410" t="s">
        <v>162</v>
      </c>
      <c r="D14410" t="s">
        <v>68</v>
      </c>
      <c r="E14410" t="s">
        <v>40</v>
      </c>
      <c r="F14410" t="s">
        <v>54</v>
      </c>
      <c r="G14410">
        <v>1</v>
      </c>
      <c r="H14410">
        <v>14.3</v>
      </c>
      <c r="I14410" t="s">
        <v>250</v>
      </c>
      <c r="J14410" t="s">
        <v>307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 t="s">
        <v>165</v>
      </c>
      <c r="R14410" t="s">
        <v>250</v>
      </c>
      <c r="S14410" t="s">
        <v>229</v>
      </c>
      <c r="T14410" t="str">
        <f>_xlfn.XLOOKUP(A14410,MI_Match_Analysis!$A$2:$A$8,MI_Match_Analysis!$F$2:$F$8,"Not Found")</f>
        <v>Not Found</v>
      </c>
    </row>
    <row r="14411" spans="1:20" hidden="1" x14ac:dyDescent="0.3">
      <c r="A14411">
        <v>62</v>
      </c>
      <c r="B14411" s="1">
        <v>46159</v>
      </c>
      <c r="C14411" t="s">
        <v>162</v>
      </c>
      <c r="D14411" t="s">
        <v>68</v>
      </c>
      <c r="E14411" t="s">
        <v>40</v>
      </c>
      <c r="F14411" t="s">
        <v>54</v>
      </c>
      <c r="G14411">
        <v>1</v>
      </c>
      <c r="H14411">
        <v>14.4</v>
      </c>
      <c r="I14411" t="s">
        <v>288</v>
      </c>
      <c r="J14411" t="s">
        <v>307</v>
      </c>
      <c r="K14411">
        <v>4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 t="s">
        <v>83</v>
      </c>
      <c r="R14411" t="s">
        <v>83</v>
      </c>
      <c r="S14411" t="s">
        <v>83</v>
      </c>
      <c r="T14411" t="str">
        <f>_xlfn.XLOOKUP(A14411,MI_Match_Analysis!$A$2:$A$8,MI_Match_Analysis!$F$2:$F$8,"Not Found")</f>
        <v>Not Found</v>
      </c>
    </row>
    <row r="14412" spans="1:20" hidden="1" x14ac:dyDescent="0.3">
      <c r="A14412">
        <v>62</v>
      </c>
      <c r="B14412" s="1">
        <v>46159</v>
      </c>
      <c r="C14412" t="s">
        <v>162</v>
      </c>
      <c r="D14412" t="s">
        <v>68</v>
      </c>
      <c r="E14412" t="s">
        <v>40</v>
      </c>
      <c r="F14412" t="s">
        <v>54</v>
      </c>
      <c r="G14412">
        <v>1</v>
      </c>
      <c r="H14412">
        <v>14.5</v>
      </c>
      <c r="I14412" t="s">
        <v>288</v>
      </c>
      <c r="J14412" t="s">
        <v>307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 t="s">
        <v>205</v>
      </c>
      <c r="R14412" t="s">
        <v>288</v>
      </c>
      <c r="S14412" t="s">
        <v>83</v>
      </c>
      <c r="T14412" t="str">
        <f>_xlfn.XLOOKUP(A14412,MI_Match_Analysis!$A$2:$A$8,MI_Match_Analysis!$F$2:$F$8,"Not Found")</f>
        <v>Not Found</v>
      </c>
    </row>
    <row r="14413" spans="1:20" hidden="1" x14ac:dyDescent="0.3">
      <c r="A14413">
        <v>62</v>
      </c>
      <c r="B14413" s="1">
        <v>46159</v>
      </c>
      <c r="C14413" t="s">
        <v>162</v>
      </c>
      <c r="D14413" t="s">
        <v>68</v>
      </c>
      <c r="E14413" t="s">
        <v>40</v>
      </c>
      <c r="F14413" t="s">
        <v>54</v>
      </c>
      <c r="G14413">
        <v>1</v>
      </c>
      <c r="H14413">
        <v>14.6</v>
      </c>
      <c r="I14413" t="s">
        <v>287</v>
      </c>
      <c r="J14413" t="s">
        <v>307</v>
      </c>
      <c r="K14413">
        <v>1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 t="s">
        <v>83</v>
      </c>
      <c r="R14413" t="s">
        <v>83</v>
      </c>
      <c r="S14413" t="s">
        <v>83</v>
      </c>
      <c r="T14413" t="str">
        <f>_xlfn.XLOOKUP(A14413,MI_Match_Analysis!$A$2:$A$8,MI_Match_Analysis!$F$2:$F$8,"Not Found")</f>
        <v>Not Found</v>
      </c>
    </row>
    <row r="14414" spans="1:20" hidden="1" x14ac:dyDescent="0.3">
      <c r="A14414">
        <v>62</v>
      </c>
      <c r="B14414" s="1">
        <v>46159</v>
      </c>
      <c r="C14414" t="s">
        <v>162</v>
      </c>
      <c r="D14414" t="s">
        <v>68</v>
      </c>
      <c r="E14414" t="s">
        <v>40</v>
      </c>
      <c r="F14414" t="s">
        <v>54</v>
      </c>
      <c r="G14414">
        <v>1</v>
      </c>
      <c r="H14414">
        <v>15.1</v>
      </c>
      <c r="I14414" t="s">
        <v>287</v>
      </c>
      <c r="J14414" t="s">
        <v>229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 t="s">
        <v>83</v>
      </c>
      <c r="R14414" t="s">
        <v>83</v>
      </c>
      <c r="S14414" t="s">
        <v>83</v>
      </c>
      <c r="T14414" t="str">
        <f>_xlfn.XLOOKUP(A14414,MI_Match_Analysis!$A$2:$A$8,MI_Match_Analysis!$F$2:$F$8,"Not Found")</f>
        <v>Not Found</v>
      </c>
    </row>
    <row r="14415" spans="1:20" hidden="1" x14ac:dyDescent="0.3">
      <c r="A14415">
        <v>62</v>
      </c>
      <c r="B14415" s="1">
        <v>46159</v>
      </c>
      <c r="C14415" t="s">
        <v>162</v>
      </c>
      <c r="D14415" t="s">
        <v>68</v>
      </c>
      <c r="E14415" t="s">
        <v>40</v>
      </c>
      <c r="F14415" t="s">
        <v>54</v>
      </c>
      <c r="G14415">
        <v>1</v>
      </c>
      <c r="H14415">
        <v>15.2</v>
      </c>
      <c r="I14415" t="s">
        <v>287</v>
      </c>
      <c r="J14415" t="s">
        <v>229</v>
      </c>
      <c r="K14415">
        <v>1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 t="s">
        <v>83</v>
      </c>
      <c r="R14415" t="s">
        <v>83</v>
      </c>
      <c r="S14415" t="s">
        <v>83</v>
      </c>
      <c r="T14415" t="str">
        <f>_xlfn.XLOOKUP(A14415,MI_Match_Analysis!$A$2:$A$8,MI_Match_Analysis!$F$2:$F$8,"Not Found")</f>
        <v>Not Found</v>
      </c>
    </row>
    <row r="14416" spans="1:20" hidden="1" x14ac:dyDescent="0.3">
      <c r="A14416">
        <v>62</v>
      </c>
      <c r="B14416" s="1">
        <v>46159</v>
      </c>
      <c r="C14416" t="s">
        <v>162</v>
      </c>
      <c r="D14416" t="s">
        <v>68</v>
      </c>
      <c r="E14416" t="s">
        <v>40</v>
      </c>
      <c r="F14416" t="s">
        <v>54</v>
      </c>
      <c r="G14416">
        <v>1</v>
      </c>
      <c r="H14416">
        <v>15.3</v>
      </c>
      <c r="I14416" t="s">
        <v>74</v>
      </c>
      <c r="J14416" t="s">
        <v>229</v>
      </c>
      <c r="K14416">
        <v>1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 t="s">
        <v>83</v>
      </c>
      <c r="R14416" t="s">
        <v>83</v>
      </c>
      <c r="S14416" t="s">
        <v>83</v>
      </c>
      <c r="T14416" t="str">
        <f>_xlfn.XLOOKUP(A14416,MI_Match_Analysis!$A$2:$A$8,MI_Match_Analysis!$F$2:$F$8,"Not Found")</f>
        <v>Not Found</v>
      </c>
    </row>
    <row r="14417" spans="1:20" hidden="1" x14ac:dyDescent="0.3">
      <c r="A14417">
        <v>62</v>
      </c>
      <c r="B14417" s="1">
        <v>46159</v>
      </c>
      <c r="C14417" t="s">
        <v>162</v>
      </c>
      <c r="D14417" t="s">
        <v>68</v>
      </c>
      <c r="E14417" t="s">
        <v>40</v>
      </c>
      <c r="F14417" t="s">
        <v>54</v>
      </c>
      <c r="G14417">
        <v>1</v>
      </c>
      <c r="H14417">
        <v>15.4</v>
      </c>
      <c r="I14417" t="s">
        <v>287</v>
      </c>
      <c r="J14417" t="s">
        <v>229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 t="s">
        <v>83</v>
      </c>
      <c r="R14417" t="s">
        <v>83</v>
      </c>
      <c r="S14417" t="s">
        <v>83</v>
      </c>
      <c r="T14417" t="str">
        <f>_xlfn.XLOOKUP(A14417,MI_Match_Analysis!$A$2:$A$8,MI_Match_Analysis!$F$2:$F$8,"Not Found")</f>
        <v>Not Found</v>
      </c>
    </row>
    <row r="14418" spans="1:20" hidden="1" x14ac:dyDescent="0.3">
      <c r="A14418">
        <v>62</v>
      </c>
      <c r="B14418" s="1">
        <v>46159</v>
      </c>
      <c r="C14418" t="s">
        <v>162</v>
      </c>
      <c r="D14418" t="s">
        <v>68</v>
      </c>
      <c r="E14418" t="s">
        <v>40</v>
      </c>
      <c r="F14418" t="s">
        <v>54</v>
      </c>
      <c r="G14418">
        <v>1</v>
      </c>
      <c r="H14418">
        <v>15.5</v>
      </c>
      <c r="I14418" t="s">
        <v>74</v>
      </c>
      <c r="J14418" t="s">
        <v>229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 t="s">
        <v>83</v>
      </c>
      <c r="R14418" t="s">
        <v>83</v>
      </c>
      <c r="S14418" t="s">
        <v>83</v>
      </c>
      <c r="T14418" t="str">
        <f>_xlfn.XLOOKUP(A14418,MI_Match_Analysis!$A$2:$A$8,MI_Match_Analysis!$F$2:$F$8,"Not Found")</f>
        <v>Not Found</v>
      </c>
    </row>
    <row r="14419" spans="1:20" hidden="1" x14ac:dyDescent="0.3">
      <c r="A14419">
        <v>62</v>
      </c>
      <c r="B14419" s="1">
        <v>46159</v>
      </c>
      <c r="C14419" t="s">
        <v>162</v>
      </c>
      <c r="D14419" t="s">
        <v>68</v>
      </c>
      <c r="E14419" t="s">
        <v>40</v>
      </c>
      <c r="F14419" t="s">
        <v>54</v>
      </c>
      <c r="G14419">
        <v>1</v>
      </c>
      <c r="H14419">
        <v>15.6</v>
      </c>
      <c r="I14419" t="s">
        <v>287</v>
      </c>
      <c r="J14419" t="s">
        <v>229</v>
      </c>
      <c r="K14419">
        <v>1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 t="s">
        <v>83</v>
      </c>
      <c r="R14419" t="s">
        <v>83</v>
      </c>
      <c r="S14419" t="s">
        <v>83</v>
      </c>
      <c r="T14419" t="str">
        <f>_xlfn.XLOOKUP(A14419,MI_Match_Analysis!$A$2:$A$8,MI_Match_Analysis!$F$2:$F$8,"Not Found")</f>
        <v>Not Found</v>
      </c>
    </row>
    <row r="14420" spans="1:20" hidden="1" x14ac:dyDescent="0.3">
      <c r="A14420">
        <v>62</v>
      </c>
      <c r="B14420" s="1">
        <v>46159</v>
      </c>
      <c r="C14420" t="s">
        <v>162</v>
      </c>
      <c r="D14420" t="s">
        <v>68</v>
      </c>
      <c r="E14420" t="s">
        <v>40</v>
      </c>
      <c r="F14420" t="s">
        <v>54</v>
      </c>
      <c r="G14420">
        <v>1</v>
      </c>
      <c r="H14420">
        <v>16.100000000000001</v>
      </c>
      <c r="I14420" t="s">
        <v>287</v>
      </c>
      <c r="J14420" t="s">
        <v>323</v>
      </c>
      <c r="K14420">
        <v>1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 t="s">
        <v>83</v>
      </c>
      <c r="R14420" t="s">
        <v>83</v>
      </c>
      <c r="S14420" t="s">
        <v>83</v>
      </c>
      <c r="T14420" t="str">
        <f>_xlfn.XLOOKUP(A14420,MI_Match_Analysis!$A$2:$A$8,MI_Match_Analysis!$F$2:$F$8,"Not Found")</f>
        <v>Not Found</v>
      </c>
    </row>
    <row r="14421" spans="1:20" hidden="1" x14ac:dyDescent="0.3">
      <c r="A14421">
        <v>62</v>
      </c>
      <c r="B14421" s="1">
        <v>46159</v>
      </c>
      <c r="C14421" t="s">
        <v>162</v>
      </c>
      <c r="D14421" t="s">
        <v>68</v>
      </c>
      <c r="E14421" t="s">
        <v>40</v>
      </c>
      <c r="F14421" t="s">
        <v>54</v>
      </c>
      <c r="G14421">
        <v>1</v>
      </c>
      <c r="H14421">
        <v>16.2</v>
      </c>
      <c r="I14421" t="s">
        <v>74</v>
      </c>
      <c r="J14421" t="s">
        <v>323</v>
      </c>
      <c r="K14421">
        <v>1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 t="s">
        <v>83</v>
      </c>
      <c r="R14421" t="s">
        <v>83</v>
      </c>
      <c r="S14421" t="s">
        <v>83</v>
      </c>
      <c r="T14421" t="str">
        <f>_xlfn.XLOOKUP(A14421,MI_Match_Analysis!$A$2:$A$8,MI_Match_Analysis!$F$2:$F$8,"Not Found")</f>
        <v>Not Found</v>
      </c>
    </row>
    <row r="14422" spans="1:20" hidden="1" x14ac:dyDescent="0.3">
      <c r="A14422">
        <v>62</v>
      </c>
      <c r="B14422" s="1">
        <v>46159</v>
      </c>
      <c r="C14422" t="s">
        <v>162</v>
      </c>
      <c r="D14422" t="s">
        <v>68</v>
      </c>
      <c r="E14422" t="s">
        <v>40</v>
      </c>
      <c r="F14422" t="s">
        <v>54</v>
      </c>
      <c r="G14422">
        <v>1</v>
      </c>
      <c r="H14422">
        <v>16.3</v>
      </c>
      <c r="I14422" t="s">
        <v>287</v>
      </c>
      <c r="J14422" t="s">
        <v>323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 t="s">
        <v>83</v>
      </c>
      <c r="R14422" t="s">
        <v>83</v>
      </c>
      <c r="S14422" t="s">
        <v>83</v>
      </c>
      <c r="T14422" t="str">
        <f>_xlfn.XLOOKUP(A14422,MI_Match_Analysis!$A$2:$A$8,MI_Match_Analysis!$F$2:$F$8,"Not Found")</f>
        <v>Not Found</v>
      </c>
    </row>
    <row r="14423" spans="1:20" hidden="1" x14ac:dyDescent="0.3">
      <c r="A14423">
        <v>62</v>
      </c>
      <c r="B14423" s="1">
        <v>46159</v>
      </c>
      <c r="C14423" t="s">
        <v>162</v>
      </c>
      <c r="D14423" t="s">
        <v>68</v>
      </c>
      <c r="E14423" t="s">
        <v>40</v>
      </c>
      <c r="F14423" t="s">
        <v>54</v>
      </c>
      <c r="G14423">
        <v>1</v>
      </c>
      <c r="H14423">
        <v>16.399999999999999</v>
      </c>
      <c r="I14423" t="s">
        <v>287</v>
      </c>
      <c r="J14423" t="s">
        <v>323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 t="s">
        <v>83</v>
      </c>
      <c r="R14423" t="s">
        <v>83</v>
      </c>
      <c r="S14423" t="s">
        <v>83</v>
      </c>
      <c r="T14423" t="str">
        <f>_xlfn.XLOOKUP(A14423,MI_Match_Analysis!$A$2:$A$8,MI_Match_Analysis!$F$2:$F$8,"Not Found")</f>
        <v>Not Found</v>
      </c>
    </row>
    <row r="14424" spans="1:20" hidden="1" x14ac:dyDescent="0.3">
      <c r="A14424">
        <v>62</v>
      </c>
      <c r="B14424" s="1">
        <v>46159</v>
      </c>
      <c r="C14424" t="s">
        <v>162</v>
      </c>
      <c r="D14424" t="s">
        <v>68</v>
      </c>
      <c r="E14424" t="s">
        <v>40</v>
      </c>
      <c r="F14424" t="s">
        <v>54</v>
      </c>
      <c r="G14424">
        <v>1</v>
      </c>
      <c r="H14424">
        <v>16.5</v>
      </c>
      <c r="I14424" t="s">
        <v>287</v>
      </c>
      <c r="J14424" t="s">
        <v>323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 t="s">
        <v>165</v>
      </c>
      <c r="R14424" t="s">
        <v>287</v>
      </c>
      <c r="S14424" t="s">
        <v>335</v>
      </c>
      <c r="T14424" t="str">
        <f>_xlfn.XLOOKUP(A14424,MI_Match_Analysis!$A$2:$A$8,MI_Match_Analysis!$F$2:$F$8,"Not Found")</f>
        <v>Not Found</v>
      </c>
    </row>
    <row r="14425" spans="1:20" hidden="1" x14ac:dyDescent="0.3">
      <c r="A14425">
        <v>62</v>
      </c>
      <c r="B14425" s="1">
        <v>46159</v>
      </c>
      <c r="C14425" t="s">
        <v>162</v>
      </c>
      <c r="D14425" t="s">
        <v>68</v>
      </c>
      <c r="E14425" t="s">
        <v>40</v>
      </c>
      <c r="F14425" t="s">
        <v>54</v>
      </c>
      <c r="G14425">
        <v>1</v>
      </c>
      <c r="H14425">
        <v>16.600000000000001</v>
      </c>
      <c r="I14425" t="s">
        <v>318</v>
      </c>
      <c r="J14425" t="s">
        <v>323</v>
      </c>
      <c r="K14425">
        <v>1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 t="s">
        <v>83</v>
      </c>
      <c r="R14425" t="s">
        <v>83</v>
      </c>
      <c r="S14425" t="s">
        <v>83</v>
      </c>
      <c r="T14425" t="str">
        <f>_xlfn.XLOOKUP(A14425,MI_Match_Analysis!$A$2:$A$8,MI_Match_Analysis!$F$2:$F$8,"Not Found")</f>
        <v>Not Found</v>
      </c>
    </row>
    <row r="14426" spans="1:20" hidden="1" x14ac:dyDescent="0.3">
      <c r="A14426">
        <v>62</v>
      </c>
      <c r="B14426" s="1">
        <v>46159</v>
      </c>
      <c r="C14426" t="s">
        <v>162</v>
      </c>
      <c r="D14426" t="s">
        <v>68</v>
      </c>
      <c r="E14426" t="s">
        <v>40</v>
      </c>
      <c r="F14426" t="s">
        <v>54</v>
      </c>
      <c r="G14426">
        <v>1</v>
      </c>
      <c r="H14426">
        <v>17.100000000000001</v>
      </c>
      <c r="I14426" t="s">
        <v>318</v>
      </c>
      <c r="J14426" t="s">
        <v>56</v>
      </c>
      <c r="K14426">
        <v>0</v>
      </c>
      <c r="L14426">
        <v>1</v>
      </c>
      <c r="M14426">
        <v>0</v>
      </c>
      <c r="N14426">
        <v>1</v>
      </c>
      <c r="O14426">
        <v>0</v>
      </c>
      <c r="P14426">
        <v>0</v>
      </c>
      <c r="Q14426" t="s">
        <v>83</v>
      </c>
      <c r="R14426" t="s">
        <v>83</v>
      </c>
      <c r="S14426" t="s">
        <v>83</v>
      </c>
      <c r="T14426" t="str">
        <f>_xlfn.XLOOKUP(A14426,MI_Match_Analysis!$A$2:$A$8,MI_Match_Analysis!$F$2:$F$8,"Not Found")</f>
        <v>Not Found</v>
      </c>
    </row>
    <row r="14427" spans="1:20" hidden="1" x14ac:dyDescent="0.3">
      <c r="A14427">
        <v>62</v>
      </c>
      <c r="B14427" s="1">
        <v>46159</v>
      </c>
      <c r="C14427" t="s">
        <v>162</v>
      </c>
      <c r="D14427" t="s">
        <v>68</v>
      </c>
      <c r="E14427" t="s">
        <v>40</v>
      </c>
      <c r="F14427" t="s">
        <v>54</v>
      </c>
      <c r="G14427">
        <v>1</v>
      </c>
      <c r="H14427">
        <v>17.2</v>
      </c>
      <c r="I14427" t="s">
        <v>74</v>
      </c>
      <c r="J14427" t="s">
        <v>56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 t="s">
        <v>83</v>
      </c>
      <c r="R14427" t="s">
        <v>83</v>
      </c>
      <c r="S14427" t="s">
        <v>83</v>
      </c>
      <c r="T14427" t="str">
        <f>_xlfn.XLOOKUP(A14427,MI_Match_Analysis!$A$2:$A$8,MI_Match_Analysis!$F$2:$F$8,"Not Found")</f>
        <v>Not Found</v>
      </c>
    </row>
    <row r="14428" spans="1:20" hidden="1" x14ac:dyDescent="0.3">
      <c r="A14428">
        <v>62</v>
      </c>
      <c r="B14428" s="1">
        <v>46159</v>
      </c>
      <c r="C14428" t="s">
        <v>162</v>
      </c>
      <c r="D14428" t="s">
        <v>68</v>
      </c>
      <c r="E14428" t="s">
        <v>40</v>
      </c>
      <c r="F14428" t="s">
        <v>54</v>
      </c>
      <c r="G14428">
        <v>1</v>
      </c>
      <c r="H14428">
        <v>17.3</v>
      </c>
      <c r="I14428" t="s">
        <v>74</v>
      </c>
      <c r="J14428" t="s">
        <v>56</v>
      </c>
      <c r="K14428">
        <v>1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 t="s">
        <v>83</v>
      </c>
      <c r="R14428" t="s">
        <v>83</v>
      </c>
      <c r="S14428" t="s">
        <v>83</v>
      </c>
      <c r="T14428" t="str">
        <f>_xlfn.XLOOKUP(A14428,MI_Match_Analysis!$A$2:$A$8,MI_Match_Analysis!$F$2:$F$8,"Not Found")</f>
        <v>Not Found</v>
      </c>
    </row>
    <row r="14429" spans="1:20" hidden="1" x14ac:dyDescent="0.3">
      <c r="A14429">
        <v>62</v>
      </c>
      <c r="B14429" s="1">
        <v>46159</v>
      </c>
      <c r="C14429" t="s">
        <v>162</v>
      </c>
      <c r="D14429" t="s">
        <v>68</v>
      </c>
      <c r="E14429" t="s">
        <v>40</v>
      </c>
      <c r="F14429" t="s">
        <v>54</v>
      </c>
      <c r="G14429">
        <v>1</v>
      </c>
      <c r="H14429">
        <v>17.399999999999999</v>
      </c>
      <c r="I14429" t="s">
        <v>318</v>
      </c>
      <c r="J14429" t="s">
        <v>56</v>
      </c>
      <c r="K14429">
        <v>6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 t="s">
        <v>83</v>
      </c>
      <c r="R14429" t="s">
        <v>83</v>
      </c>
      <c r="S14429" t="s">
        <v>83</v>
      </c>
      <c r="T14429" t="str">
        <f>_xlfn.XLOOKUP(A14429,MI_Match_Analysis!$A$2:$A$8,MI_Match_Analysis!$F$2:$F$8,"Not Found")</f>
        <v>Not Found</v>
      </c>
    </row>
    <row r="14430" spans="1:20" hidden="1" x14ac:dyDescent="0.3">
      <c r="A14430">
        <v>62</v>
      </c>
      <c r="B14430" s="1">
        <v>46159</v>
      </c>
      <c r="C14430" t="s">
        <v>162</v>
      </c>
      <c r="D14430" t="s">
        <v>68</v>
      </c>
      <c r="E14430" t="s">
        <v>40</v>
      </c>
      <c r="F14430" t="s">
        <v>54</v>
      </c>
      <c r="G14430">
        <v>1</v>
      </c>
      <c r="H14430">
        <v>17.5</v>
      </c>
      <c r="I14430" t="s">
        <v>318</v>
      </c>
      <c r="J14430" t="s">
        <v>56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 t="s">
        <v>83</v>
      </c>
      <c r="R14430" t="s">
        <v>83</v>
      </c>
      <c r="S14430" t="s">
        <v>83</v>
      </c>
      <c r="T14430" t="str">
        <f>_xlfn.XLOOKUP(A14430,MI_Match_Analysis!$A$2:$A$8,MI_Match_Analysis!$F$2:$F$8,"Not Found")</f>
        <v>Not Found</v>
      </c>
    </row>
    <row r="14431" spans="1:20" hidden="1" x14ac:dyDescent="0.3">
      <c r="A14431">
        <v>62</v>
      </c>
      <c r="B14431" s="1">
        <v>46159</v>
      </c>
      <c r="C14431" t="s">
        <v>162</v>
      </c>
      <c r="D14431" t="s">
        <v>68</v>
      </c>
      <c r="E14431" t="s">
        <v>40</v>
      </c>
      <c r="F14431" t="s">
        <v>54</v>
      </c>
      <c r="G14431">
        <v>1</v>
      </c>
      <c r="H14431">
        <v>17.600000000000001</v>
      </c>
      <c r="I14431" t="s">
        <v>318</v>
      </c>
      <c r="J14431" t="s">
        <v>56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 t="s">
        <v>83</v>
      </c>
      <c r="R14431" t="s">
        <v>83</v>
      </c>
      <c r="S14431" t="s">
        <v>83</v>
      </c>
      <c r="T14431" t="str">
        <f>_xlfn.XLOOKUP(A14431,MI_Match_Analysis!$A$2:$A$8,MI_Match_Analysis!$F$2:$F$8,"Not Found")</f>
        <v>Not Found</v>
      </c>
    </row>
    <row r="14432" spans="1:20" hidden="1" x14ac:dyDescent="0.3">
      <c r="A14432">
        <v>62</v>
      </c>
      <c r="B14432" s="1">
        <v>46159</v>
      </c>
      <c r="C14432" t="s">
        <v>162</v>
      </c>
      <c r="D14432" t="s">
        <v>68</v>
      </c>
      <c r="E14432" t="s">
        <v>40</v>
      </c>
      <c r="F14432" t="s">
        <v>54</v>
      </c>
      <c r="G14432">
        <v>1</v>
      </c>
      <c r="H14432">
        <v>18.100000000000001</v>
      </c>
      <c r="I14432" t="s">
        <v>74</v>
      </c>
      <c r="J14432" t="s">
        <v>307</v>
      </c>
      <c r="K14432">
        <v>1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 t="s">
        <v>83</v>
      </c>
      <c r="R14432" t="s">
        <v>83</v>
      </c>
      <c r="S14432" t="s">
        <v>83</v>
      </c>
      <c r="T14432" t="str">
        <f>_xlfn.XLOOKUP(A14432,MI_Match_Analysis!$A$2:$A$8,MI_Match_Analysis!$F$2:$F$8,"Not Found")</f>
        <v>Not Found</v>
      </c>
    </row>
    <row r="14433" spans="1:20" hidden="1" x14ac:dyDescent="0.3">
      <c r="A14433">
        <v>62</v>
      </c>
      <c r="B14433" s="1">
        <v>46159</v>
      </c>
      <c r="C14433" t="s">
        <v>162</v>
      </c>
      <c r="D14433" t="s">
        <v>68</v>
      </c>
      <c r="E14433" t="s">
        <v>40</v>
      </c>
      <c r="F14433" t="s">
        <v>54</v>
      </c>
      <c r="G14433">
        <v>1</v>
      </c>
      <c r="H14433">
        <v>18.2</v>
      </c>
      <c r="I14433" t="s">
        <v>318</v>
      </c>
      <c r="J14433" t="s">
        <v>307</v>
      </c>
      <c r="K14433">
        <v>2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 t="s">
        <v>83</v>
      </c>
      <c r="R14433" t="s">
        <v>83</v>
      </c>
      <c r="S14433" t="s">
        <v>83</v>
      </c>
      <c r="T14433" t="str">
        <f>_xlfn.XLOOKUP(A14433,MI_Match_Analysis!$A$2:$A$8,MI_Match_Analysis!$F$2:$F$8,"Not Found")</f>
        <v>Not Found</v>
      </c>
    </row>
    <row r="14434" spans="1:20" hidden="1" x14ac:dyDescent="0.3">
      <c r="A14434">
        <v>62</v>
      </c>
      <c r="B14434" s="1">
        <v>46159</v>
      </c>
      <c r="C14434" t="s">
        <v>162</v>
      </c>
      <c r="D14434" t="s">
        <v>68</v>
      </c>
      <c r="E14434" t="s">
        <v>40</v>
      </c>
      <c r="F14434" t="s">
        <v>54</v>
      </c>
      <c r="G14434">
        <v>1</v>
      </c>
      <c r="H14434">
        <v>18.3</v>
      </c>
      <c r="I14434" t="s">
        <v>318</v>
      </c>
      <c r="J14434" t="s">
        <v>307</v>
      </c>
      <c r="K14434">
        <v>1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 t="s">
        <v>83</v>
      </c>
      <c r="R14434" t="s">
        <v>83</v>
      </c>
      <c r="S14434" t="s">
        <v>83</v>
      </c>
      <c r="T14434" t="str">
        <f>_xlfn.XLOOKUP(A14434,MI_Match_Analysis!$A$2:$A$8,MI_Match_Analysis!$F$2:$F$8,"Not Found")</f>
        <v>Not Found</v>
      </c>
    </row>
    <row r="14435" spans="1:20" hidden="1" x14ac:dyDescent="0.3">
      <c r="A14435">
        <v>62</v>
      </c>
      <c r="B14435" s="1">
        <v>46159</v>
      </c>
      <c r="C14435" t="s">
        <v>162</v>
      </c>
      <c r="D14435" t="s">
        <v>68</v>
      </c>
      <c r="E14435" t="s">
        <v>40</v>
      </c>
      <c r="F14435" t="s">
        <v>54</v>
      </c>
      <c r="G14435">
        <v>1</v>
      </c>
      <c r="H14435">
        <v>18.399999999999999</v>
      </c>
      <c r="I14435" t="s">
        <v>74</v>
      </c>
      <c r="J14435" t="s">
        <v>307</v>
      </c>
      <c r="K14435">
        <v>1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 t="s">
        <v>83</v>
      </c>
      <c r="R14435" t="s">
        <v>83</v>
      </c>
      <c r="S14435" t="s">
        <v>83</v>
      </c>
      <c r="T14435" t="str">
        <f>_xlfn.XLOOKUP(A14435,MI_Match_Analysis!$A$2:$A$8,MI_Match_Analysis!$F$2:$F$8,"Not Found")</f>
        <v>Not Found</v>
      </c>
    </row>
    <row r="14436" spans="1:20" hidden="1" x14ac:dyDescent="0.3">
      <c r="A14436">
        <v>62</v>
      </c>
      <c r="B14436" s="1">
        <v>46159</v>
      </c>
      <c r="C14436" t="s">
        <v>162</v>
      </c>
      <c r="D14436" t="s">
        <v>68</v>
      </c>
      <c r="E14436" t="s">
        <v>40</v>
      </c>
      <c r="F14436" t="s">
        <v>54</v>
      </c>
      <c r="G14436">
        <v>1</v>
      </c>
      <c r="H14436">
        <v>18.5</v>
      </c>
      <c r="I14436" t="s">
        <v>318</v>
      </c>
      <c r="J14436" t="s">
        <v>307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 t="s">
        <v>165</v>
      </c>
      <c r="R14436" t="s">
        <v>318</v>
      </c>
      <c r="S14436" t="s">
        <v>118</v>
      </c>
      <c r="T14436" t="str">
        <f>_xlfn.XLOOKUP(A14436,MI_Match_Analysis!$A$2:$A$8,MI_Match_Analysis!$F$2:$F$8,"Not Found")</f>
        <v>Not Found</v>
      </c>
    </row>
    <row r="14437" spans="1:20" hidden="1" x14ac:dyDescent="0.3">
      <c r="A14437">
        <v>62</v>
      </c>
      <c r="B14437" s="1">
        <v>46159</v>
      </c>
      <c r="C14437" t="s">
        <v>162</v>
      </c>
      <c r="D14437" t="s">
        <v>68</v>
      </c>
      <c r="E14437" t="s">
        <v>40</v>
      </c>
      <c r="F14437" t="s">
        <v>54</v>
      </c>
      <c r="G14437">
        <v>1</v>
      </c>
      <c r="H14437">
        <v>18.600000000000001</v>
      </c>
      <c r="I14437" t="s">
        <v>44</v>
      </c>
      <c r="J14437" t="s">
        <v>307</v>
      </c>
      <c r="K14437">
        <v>1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 t="s">
        <v>83</v>
      </c>
      <c r="R14437" t="s">
        <v>83</v>
      </c>
      <c r="S14437" t="s">
        <v>83</v>
      </c>
      <c r="T14437" t="str">
        <f>_xlfn.XLOOKUP(A14437,MI_Match_Analysis!$A$2:$A$8,MI_Match_Analysis!$F$2:$F$8,"Not Found")</f>
        <v>Not Found</v>
      </c>
    </row>
    <row r="14438" spans="1:20" hidden="1" x14ac:dyDescent="0.3">
      <c r="A14438">
        <v>62</v>
      </c>
      <c r="B14438" s="1">
        <v>46159</v>
      </c>
      <c r="C14438" t="s">
        <v>162</v>
      </c>
      <c r="D14438" t="s">
        <v>68</v>
      </c>
      <c r="E14438" t="s">
        <v>40</v>
      </c>
      <c r="F14438" t="s">
        <v>54</v>
      </c>
      <c r="G14438">
        <v>1</v>
      </c>
      <c r="H14438">
        <v>19.100000000000001</v>
      </c>
      <c r="I14438" t="s">
        <v>44</v>
      </c>
      <c r="J14438" t="s">
        <v>56</v>
      </c>
      <c r="K14438">
        <v>1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 t="s">
        <v>83</v>
      </c>
      <c r="R14438" t="s">
        <v>83</v>
      </c>
      <c r="S14438" t="s">
        <v>83</v>
      </c>
      <c r="T14438" t="str">
        <f>_xlfn.XLOOKUP(A14438,MI_Match_Analysis!$A$2:$A$8,MI_Match_Analysis!$F$2:$F$8,"Not Found")</f>
        <v>Not Found</v>
      </c>
    </row>
    <row r="14439" spans="1:20" hidden="1" x14ac:dyDescent="0.3">
      <c r="A14439">
        <v>62</v>
      </c>
      <c r="B14439" s="1">
        <v>46159</v>
      </c>
      <c r="C14439" t="s">
        <v>162</v>
      </c>
      <c r="D14439" t="s">
        <v>68</v>
      </c>
      <c r="E14439" t="s">
        <v>40</v>
      </c>
      <c r="F14439" t="s">
        <v>54</v>
      </c>
      <c r="G14439">
        <v>1</v>
      </c>
      <c r="H14439">
        <v>19.2</v>
      </c>
      <c r="I14439" t="s">
        <v>74</v>
      </c>
      <c r="J14439" t="s">
        <v>56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 t="s">
        <v>83</v>
      </c>
      <c r="R14439" t="s">
        <v>83</v>
      </c>
      <c r="S14439" t="s">
        <v>83</v>
      </c>
      <c r="T14439" t="str">
        <f>_xlfn.XLOOKUP(A14439,MI_Match_Analysis!$A$2:$A$8,MI_Match_Analysis!$F$2:$F$8,"Not Found")</f>
        <v>Not Found</v>
      </c>
    </row>
    <row r="14440" spans="1:20" hidden="1" x14ac:dyDescent="0.3">
      <c r="A14440">
        <v>62</v>
      </c>
      <c r="B14440" s="1">
        <v>46159</v>
      </c>
      <c r="C14440" t="s">
        <v>162</v>
      </c>
      <c r="D14440" t="s">
        <v>68</v>
      </c>
      <c r="E14440" t="s">
        <v>40</v>
      </c>
      <c r="F14440" t="s">
        <v>54</v>
      </c>
      <c r="G14440">
        <v>1</v>
      </c>
      <c r="H14440">
        <v>19.3</v>
      </c>
      <c r="I14440" t="s">
        <v>74</v>
      </c>
      <c r="J14440" t="s">
        <v>56</v>
      </c>
      <c r="K14440">
        <v>2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 t="s">
        <v>83</v>
      </c>
      <c r="R14440" t="s">
        <v>83</v>
      </c>
      <c r="S14440" t="s">
        <v>83</v>
      </c>
      <c r="T14440" t="str">
        <f>_xlfn.XLOOKUP(A14440,MI_Match_Analysis!$A$2:$A$8,MI_Match_Analysis!$F$2:$F$8,"Not Found")</f>
        <v>Not Found</v>
      </c>
    </row>
    <row r="14441" spans="1:20" hidden="1" x14ac:dyDescent="0.3">
      <c r="A14441">
        <v>62</v>
      </c>
      <c r="B14441" s="1">
        <v>46159</v>
      </c>
      <c r="C14441" t="s">
        <v>162</v>
      </c>
      <c r="D14441" t="s">
        <v>68</v>
      </c>
      <c r="E14441" t="s">
        <v>40</v>
      </c>
      <c r="F14441" t="s">
        <v>54</v>
      </c>
      <c r="G14441">
        <v>1</v>
      </c>
      <c r="H14441">
        <v>19.399999999999999</v>
      </c>
      <c r="I14441" t="s">
        <v>74</v>
      </c>
      <c r="J14441" t="s">
        <v>56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 t="s">
        <v>205</v>
      </c>
      <c r="R14441" t="s">
        <v>74</v>
      </c>
      <c r="S14441" t="s">
        <v>83</v>
      </c>
      <c r="T14441" t="str">
        <f>_xlfn.XLOOKUP(A14441,MI_Match_Analysis!$A$2:$A$8,MI_Match_Analysis!$F$2:$F$8,"Not Found")</f>
        <v>Not Found</v>
      </c>
    </row>
    <row r="14442" spans="1:20" hidden="1" x14ac:dyDescent="0.3">
      <c r="A14442">
        <v>62</v>
      </c>
      <c r="B14442" s="1">
        <v>46159</v>
      </c>
      <c r="C14442" t="s">
        <v>162</v>
      </c>
      <c r="D14442" t="s">
        <v>68</v>
      </c>
      <c r="E14442" t="s">
        <v>40</v>
      </c>
      <c r="F14442" t="s">
        <v>54</v>
      </c>
      <c r="G14442">
        <v>1</v>
      </c>
      <c r="H14442">
        <v>19.5</v>
      </c>
      <c r="I14442" t="s">
        <v>336</v>
      </c>
      <c r="J14442" t="s">
        <v>56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 t="s">
        <v>83</v>
      </c>
      <c r="R14442" t="s">
        <v>83</v>
      </c>
      <c r="S14442" t="s">
        <v>83</v>
      </c>
      <c r="T14442" t="str">
        <f>_xlfn.XLOOKUP(A14442,MI_Match_Analysis!$A$2:$A$8,MI_Match_Analysis!$F$2:$F$8,"Not Found")</f>
        <v>Not Found</v>
      </c>
    </row>
    <row r="14443" spans="1:20" hidden="1" x14ac:dyDescent="0.3">
      <c r="A14443">
        <v>62</v>
      </c>
      <c r="B14443" s="1">
        <v>46159</v>
      </c>
      <c r="C14443" t="s">
        <v>162</v>
      </c>
      <c r="D14443" t="s">
        <v>68</v>
      </c>
      <c r="E14443" t="s">
        <v>40</v>
      </c>
      <c r="F14443" t="s">
        <v>54</v>
      </c>
      <c r="G14443">
        <v>1</v>
      </c>
      <c r="H14443">
        <v>19.600000000000001</v>
      </c>
      <c r="I14443" t="s">
        <v>336</v>
      </c>
      <c r="J14443" t="s">
        <v>56</v>
      </c>
      <c r="K14443">
        <v>2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 t="s">
        <v>83</v>
      </c>
      <c r="R14443" t="s">
        <v>83</v>
      </c>
      <c r="S14443" t="s">
        <v>83</v>
      </c>
      <c r="T14443" t="str">
        <f>_xlfn.XLOOKUP(A14443,MI_Match_Analysis!$A$2:$A$8,MI_Match_Analysis!$F$2:$F$8,"Not Found")</f>
        <v>Not Found</v>
      </c>
    </row>
    <row r="14444" spans="1:20" hidden="1" x14ac:dyDescent="0.3">
      <c r="A14444">
        <v>62</v>
      </c>
      <c r="B14444" s="1">
        <v>46159</v>
      </c>
      <c r="C14444" t="s">
        <v>162</v>
      </c>
      <c r="D14444" t="s">
        <v>68</v>
      </c>
      <c r="E14444" t="s">
        <v>54</v>
      </c>
      <c r="F14444" t="s">
        <v>40</v>
      </c>
      <c r="G14444">
        <v>2</v>
      </c>
      <c r="H14444">
        <v>0.1</v>
      </c>
      <c r="I14444" t="s">
        <v>299</v>
      </c>
      <c r="J14444" t="s">
        <v>44</v>
      </c>
      <c r="K14444">
        <v>0</v>
      </c>
      <c r="L14444">
        <v>5</v>
      </c>
      <c r="M14444">
        <v>1</v>
      </c>
      <c r="N14444">
        <v>0</v>
      </c>
      <c r="O14444">
        <v>0</v>
      </c>
      <c r="P14444">
        <v>0</v>
      </c>
      <c r="Q14444" t="s">
        <v>83</v>
      </c>
      <c r="R14444" t="s">
        <v>83</v>
      </c>
      <c r="S14444" t="s">
        <v>83</v>
      </c>
      <c r="T14444" t="str">
        <f>_xlfn.XLOOKUP(A14444,MI_Match_Analysis!$A$2:$A$8,MI_Match_Analysis!$F$2:$F$8,"Not Found")</f>
        <v>Not Found</v>
      </c>
    </row>
    <row r="14445" spans="1:20" hidden="1" x14ac:dyDescent="0.3">
      <c r="A14445">
        <v>62</v>
      </c>
      <c r="B14445" s="1">
        <v>46159</v>
      </c>
      <c r="C14445" t="s">
        <v>162</v>
      </c>
      <c r="D14445" t="s">
        <v>68</v>
      </c>
      <c r="E14445" t="s">
        <v>54</v>
      </c>
      <c r="F14445" t="s">
        <v>40</v>
      </c>
      <c r="G14445">
        <v>2</v>
      </c>
      <c r="H14445">
        <v>0.1</v>
      </c>
      <c r="I14445" t="s">
        <v>299</v>
      </c>
      <c r="J14445" t="s">
        <v>44</v>
      </c>
      <c r="K14445">
        <v>1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 t="s">
        <v>83</v>
      </c>
      <c r="R14445" t="s">
        <v>83</v>
      </c>
      <c r="S14445" t="s">
        <v>83</v>
      </c>
      <c r="T14445" t="str">
        <f>_xlfn.XLOOKUP(A14445,MI_Match_Analysis!$A$2:$A$8,MI_Match_Analysis!$F$2:$F$8,"Not Found")</f>
        <v>Not Found</v>
      </c>
    </row>
    <row r="14446" spans="1:20" hidden="1" x14ac:dyDescent="0.3">
      <c r="A14446">
        <v>62</v>
      </c>
      <c r="B14446" s="1">
        <v>46159</v>
      </c>
      <c r="C14446" t="s">
        <v>162</v>
      </c>
      <c r="D14446" t="s">
        <v>68</v>
      </c>
      <c r="E14446" t="s">
        <v>54</v>
      </c>
      <c r="F14446" t="s">
        <v>40</v>
      </c>
      <c r="G14446">
        <v>2</v>
      </c>
      <c r="H14446">
        <v>0.2</v>
      </c>
      <c r="I14446" t="s">
        <v>232</v>
      </c>
      <c r="J14446" t="s">
        <v>44</v>
      </c>
      <c r="K14446">
        <v>1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 t="s">
        <v>83</v>
      </c>
      <c r="R14446" t="s">
        <v>83</v>
      </c>
      <c r="S14446" t="s">
        <v>83</v>
      </c>
      <c r="T14446" t="str">
        <f>_xlfn.XLOOKUP(A14446,MI_Match_Analysis!$A$2:$A$8,MI_Match_Analysis!$F$2:$F$8,"Not Found")</f>
        <v>Not Found</v>
      </c>
    </row>
    <row r="14447" spans="1:20" hidden="1" x14ac:dyDescent="0.3">
      <c r="A14447">
        <v>62</v>
      </c>
      <c r="B14447" s="1">
        <v>46159</v>
      </c>
      <c r="C14447" t="s">
        <v>162</v>
      </c>
      <c r="D14447" t="s">
        <v>68</v>
      </c>
      <c r="E14447" t="s">
        <v>54</v>
      </c>
      <c r="F14447" t="s">
        <v>40</v>
      </c>
      <c r="G14447">
        <v>2</v>
      </c>
      <c r="H14447">
        <v>0.3</v>
      </c>
      <c r="I14447" t="s">
        <v>299</v>
      </c>
      <c r="J14447" t="s">
        <v>44</v>
      </c>
      <c r="K14447">
        <v>4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 t="s">
        <v>83</v>
      </c>
      <c r="R14447" t="s">
        <v>83</v>
      </c>
      <c r="S14447" t="s">
        <v>83</v>
      </c>
      <c r="T14447" t="str">
        <f>_xlfn.XLOOKUP(A14447,MI_Match_Analysis!$A$2:$A$8,MI_Match_Analysis!$F$2:$F$8,"Not Found")</f>
        <v>Not Found</v>
      </c>
    </row>
    <row r="14448" spans="1:20" hidden="1" x14ac:dyDescent="0.3">
      <c r="A14448">
        <v>62</v>
      </c>
      <c r="B14448" s="1">
        <v>46159</v>
      </c>
      <c r="C14448" t="s">
        <v>162</v>
      </c>
      <c r="D14448" t="s">
        <v>68</v>
      </c>
      <c r="E14448" t="s">
        <v>54</v>
      </c>
      <c r="F14448" t="s">
        <v>40</v>
      </c>
      <c r="G14448">
        <v>2</v>
      </c>
      <c r="H14448">
        <v>0.4</v>
      </c>
      <c r="I14448" t="s">
        <v>299</v>
      </c>
      <c r="J14448" t="s">
        <v>44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 t="s">
        <v>83</v>
      </c>
      <c r="R14448" t="s">
        <v>83</v>
      </c>
      <c r="S14448" t="s">
        <v>83</v>
      </c>
      <c r="T14448" t="str">
        <f>_xlfn.XLOOKUP(A14448,MI_Match_Analysis!$A$2:$A$8,MI_Match_Analysis!$F$2:$F$8,"Not Found")</f>
        <v>Not Found</v>
      </c>
    </row>
    <row r="14449" spans="1:20" hidden="1" x14ac:dyDescent="0.3">
      <c r="A14449">
        <v>62</v>
      </c>
      <c r="B14449" s="1">
        <v>46159</v>
      </c>
      <c r="C14449" t="s">
        <v>162</v>
      </c>
      <c r="D14449" t="s">
        <v>68</v>
      </c>
      <c r="E14449" t="s">
        <v>54</v>
      </c>
      <c r="F14449" t="s">
        <v>40</v>
      </c>
      <c r="G14449">
        <v>2</v>
      </c>
      <c r="H14449">
        <v>0.4</v>
      </c>
      <c r="I14449" t="s">
        <v>299</v>
      </c>
      <c r="J14449" t="s">
        <v>44</v>
      </c>
      <c r="K14449">
        <v>0</v>
      </c>
      <c r="L14449">
        <v>1</v>
      </c>
      <c r="M14449">
        <v>1</v>
      </c>
      <c r="N14449">
        <v>0</v>
      </c>
      <c r="O14449">
        <v>0</v>
      </c>
      <c r="P14449">
        <v>0</v>
      </c>
      <c r="Q14449" t="s">
        <v>83</v>
      </c>
      <c r="R14449" t="s">
        <v>83</v>
      </c>
      <c r="S14449" t="s">
        <v>83</v>
      </c>
      <c r="T14449" t="str">
        <f>_xlfn.XLOOKUP(A14449,MI_Match_Analysis!$A$2:$A$8,MI_Match_Analysis!$F$2:$F$8,"Not Found")</f>
        <v>Not Found</v>
      </c>
    </row>
    <row r="14450" spans="1:20" hidden="1" x14ac:dyDescent="0.3">
      <c r="A14450">
        <v>62</v>
      </c>
      <c r="B14450" s="1">
        <v>46159</v>
      </c>
      <c r="C14450" t="s">
        <v>162</v>
      </c>
      <c r="D14450" t="s">
        <v>68</v>
      </c>
      <c r="E14450" t="s">
        <v>54</v>
      </c>
      <c r="F14450" t="s">
        <v>40</v>
      </c>
      <c r="G14450">
        <v>2</v>
      </c>
      <c r="H14450">
        <v>0.5</v>
      </c>
      <c r="I14450" t="s">
        <v>299</v>
      </c>
      <c r="J14450" t="s">
        <v>44</v>
      </c>
      <c r="K14450">
        <v>1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 t="s">
        <v>83</v>
      </c>
      <c r="R14450" t="s">
        <v>83</v>
      </c>
      <c r="S14450" t="s">
        <v>83</v>
      </c>
      <c r="T14450" t="str">
        <f>_xlfn.XLOOKUP(A14450,MI_Match_Analysis!$A$2:$A$8,MI_Match_Analysis!$F$2:$F$8,"Not Found")</f>
        <v>Not Found</v>
      </c>
    </row>
    <row r="14451" spans="1:20" hidden="1" x14ac:dyDescent="0.3">
      <c r="A14451">
        <v>62</v>
      </c>
      <c r="B14451" s="1">
        <v>46159</v>
      </c>
      <c r="C14451" t="s">
        <v>162</v>
      </c>
      <c r="D14451" t="s">
        <v>68</v>
      </c>
      <c r="E14451" t="s">
        <v>54</v>
      </c>
      <c r="F14451" t="s">
        <v>40</v>
      </c>
      <c r="G14451">
        <v>2</v>
      </c>
      <c r="H14451">
        <v>0.6</v>
      </c>
      <c r="I14451" t="s">
        <v>232</v>
      </c>
      <c r="J14451" t="s">
        <v>44</v>
      </c>
      <c r="K14451">
        <v>1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 t="s">
        <v>83</v>
      </c>
      <c r="R14451" t="s">
        <v>83</v>
      </c>
      <c r="S14451" t="s">
        <v>83</v>
      </c>
      <c r="T14451" t="str">
        <f>_xlfn.XLOOKUP(A14451,MI_Match_Analysis!$A$2:$A$8,MI_Match_Analysis!$F$2:$F$8,"Not Found")</f>
        <v>Not Found</v>
      </c>
    </row>
    <row r="14452" spans="1:20" hidden="1" x14ac:dyDescent="0.3">
      <c r="A14452">
        <v>62</v>
      </c>
      <c r="B14452" s="1">
        <v>46159</v>
      </c>
      <c r="C14452" t="s">
        <v>162</v>
      </c>
      <c r="D14452" t="s">
        <v>68</v>
      </c>
      <c r="E14452" t="s">
        <v>54</v>
      </c>
      <c r="F14452" t="s">
        <v>40</v>
      </c>
      <c r="G14452">
        <v>2</v>
      </c>
      <c r="H14452">
        <v>1.1000000000000001</v>
      </c>
      <c r="I14452" t="s">
        <v>232</v>
      </c>
      <c r="J14452" t="s">
        <v>336</v>
      </c>
      <c r="K14452">
        <v>1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 t="s">
        <v>83</v>
      </c>
      <c r="R14452" t="s">
        <v>83</v>
      </c>
      <c r="S14452" t="s">
        <v>83</v>
      </c>
      <c r="T14452" t="str">
        <f>_xlfn.XLOOKUP(A14452,MI_Match_Analysis!$A$2:$A$8,MI_Match_Analysis!$F$2:$F$8,"Not Found")</f>
        <v>Not Found</v>
      </c>
    </row>
    <row r="14453" spans="1:20" hidden="1" x14ac:dyDescent="0.3">
      <c r="A14453">
        <v>62</v>
      </c>
      <c r="B14453" s="1">
        <v>46159</v>
      </c>
      <c r="C14453" t="s">
        <v>162</v>
      </c>
      <c r="D14453" t="s">
        <v>68</v>
      </c>
      <c r="E14453" t="s">
        <v>54</v>
      </c>
      <c r="F14453" t="s">
        <v>40</v>
      </c>
      <c r="G14453">
        <v>2</v>
      </c>
      <c r="H14453">
        <v>1.2</v>
      </c>
      <c r="I14453" t="s">
        <v>299</v>
      </c>
      <c r="J14453" t="s">
        <v>336</v>
      </c>
      <c r="K14453">
        <v>4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 t="s">
        <v>83</v>
      </c>
      <c r="R14453" t="s">
        <v>83</v>
      </c>
      <c r="S14453" t="s">
        <v>83</v>
      </c>
      <c r="T14453" t="str">
        <f>_xlfn.XLOOKUP(A14453,MI_Match_Analysis!$A$2:$A$8,MI_Match_Analysis!$F$2:$F$8,"Not Found")</f>
        <v>Not Found</v>
      </c>
    </row>
    <row r="14454" spans="1:20" hidden="1" x14ac:dyDescent="0.3">
      <c r="A14454">
        <v>62</v>
      </c>
      <c r="B14454" s="1">
        <v>46159</v>
      </c>
      <c r="C14454" t="s">
        <v>162</v>
      </c>
      <c r="D14454" t="s">
        <v>68</v>
      </c>
      <c r="E14454" t="s">
        <v>54</v>
      </c>
      <c r="F14454" t="s">
        <v>40</v>
      </c>
      <c r="G14454">
        <v>2</v>
      </c>
      <c r="H14454">
        <v>1.3</v>
      </c>
      <c r="I14454" t="s">
        <v>299</v>
      </c>
      <c r="J14454" t="s">
        <v>336</v>
      </c>
      <c r="K14454">
        <v>1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 t="s">
        <v>83</v>
      </c>
      <c r="R14454" t="s">
        <v>83</v>
      </c>
      <c r="S14454" t="s">
        <v>83</v>
      </c>
      <c r="T14454" t="str">
        <f>_xlfn.XLOOKUP(A14454,MI_Match_Analysis!$A$2:$A$8,MI_Match_Analysis!$F$2:$F$8,"Not Found")</f>
        <v>Not Found</v>
      </c>
    </row>
    <row r="14455" spans="1:20" hidden="1" x14ac:dyDescent="0.3">
      <c r="A14455">
        <v>62</v>
      </c>
      <c r="B14455" s="1">
        <v>46159</v>
      </c>
      <c r="C14455" t="s">
        <v>162</v>
      </c>
      <c r="D14455" t="s">
        <v>68</v>
      </c>
      <c r="E14455" t="s">
        <v>54</v>
      </c>
      <c r="F14455" t="s">
        <v>40</v>
      </c>
      <c r="G14455">
        <v>2</v>
      </c>
      <c r="H14455">
        <v>1.4</v>
      </c>
      <c r="I14455" t="s">
        <v>232</v>
      </c>
      <c r="J14455" t="s">
        <v>336</v>
      </c>
      <c r="K14455">
        <v>5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 t="s">
        <v>83</v>
      </c>
      <c r="R14455" t="s">
        <v>83</v>
      </c>
      <c r="S14455" t="s">
        <v>83</v>
      </c>
      <c r="T14455" t="str">
        <f>_xlfn.XLOOKUP(A14455,MI_Match_Analysis!$A$2:$A$8,MI_Match_Analysis!$F$2:$F$8,"Not Found")</f>
        <v>Not Found</v>
      </c>
    </row>
    <row r="14456" spans="1:20" hidden="1" x14ac:dyDescent="0.3">
      <c r="A14456">
        <v>62</v>
      </c>
      <c r="B14456" s="1">
        <v>46159</v>
      </c>
      <c r="C14456" t="s">
        <v>162</v>
      </c>
      <c r="D14456" t="s">
        <v>68</v>
      </c>
      <c r="E14456" t="s">
        <v>54</v>
      </c>
      <c r="F14456" t="s">
        <v>40</v>
      </c>
      <c r="G14456">
        <v>2</v>
      </c>
      <c r="H14456">
        <v>1.5</v>
      </c>
      <c r="I14456" t="s">
        <v>299</v>
      </c>
      <c r="J14456" t="s">
        <v>336</v>
      </c>
      <c r="K14456">
        <v>1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 t="s">
        <v>83</v>
      </c>
      <c r="R14456" t="s">
        <v>83</v>
      </c>
      <c r="S14456" t="s">
        <v>83</v>
      </c>
      <c r="T14456" t="str">
        <f>_xlfn.XLOOKUP(A14456,MI_Match_Analysis!$A$2:$A$8,MI_Match_Analysis!$F$2:$F$8,"Not Found")</f>
        <v>Not Found</v>
      </c>
    </row>
    <row r="14457" spans="1:20" hidden="1" x14ac:dyDescent="0.3">
      <c r="A14457">
        <v>62</v>
      </c>
      <c r="B14457" s="1">
        <v>46159</v>
      </c>
      <c r="C14457" t="s">
        <v>162</v>
      </c>
      <c r="D14457" t="s">
        <v>68</v>
      </c>
      <c r="E14457" t="s">
        <v>54</v>
      </c>
      <c r="F14457" t="s">
        <v>40</v>
      </c>
      <c r="G14457">
        <v>2</v>
      </c>
      <c r="H14457">
        <v>1.6</v>
      </c>
      <c r="I14457" t="s">
        <v>232</v>
      </c>
      <c r="J14457" t="s">
        <v>336</v>
      </c>
      <c r="K14457">
        <v>1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 t="s">
        <v>83</v>
      </c>
      <c r="R14457" t="s">
        <v>83</v>
      </c>
      <c r="S14457" t="s">
        <v>83</v>
      </c>
      <c r="T14457" t="str">
        <f>_xlfn.XLOOKUP(A14457,MI_Match_Analysis!$A$2:$A$8,MI_Match_Analysis!$F$2:$F$8,"Not Found")</f>
        <v>Not Found</v>
      </c>
    </row>
    <row r="14458" spans="1:20" hidden="1" x14ac:dyDescent="0.3">
      <c r="A14458">
        <v>62</v>
      </c>
      <c r="B14458" s="1">
        <v>46159</v>
      </c>
      <c r="C14458" t="s">
        <v>162</v>
      </c>
      <c r="D14458" t="s">
        <v>68</v>
      </c>
      <c r="E14458" t="s">
        <v>54</v>
      </c>
      <c r="F14458" t="s">
        <v>40</v>
      </c>
      <c r="G14458">
        <v>2</v>
      </c>
      <c r="H14458">
        <v>2.1</v>
      </c>
      <c r="I14458" t="s">
        <v>232</v>
      </c>
      <c r="J14458" t="s">
        <v>44</v>
      </c>
      <c r="K14458">
        <v>4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 t="s">
        <v>83</v>
      </c>
      <c r="R14458" t="s">
        <v>83</v>
      </c>
      <c r="S14458" t="s">
        <v>83</v>
      </c>
      <c r="T14458" t="str">
        <f>_xlfn.XLOOKUP(A14458,MI_Match_Analysis!$A$2:$A$8,MI_Match_Analysis!$F$2:$F$8,"Not Found")</f>
        <v>Not Found</v>
      </c>
    </row>
    <row r="14459" spans="1:20" hidden="1" x14ac:dyDescent="0.3">
      <c r="A14459">
        <v>62</v>
      </c>
      <c r="B14459" s="1">
        <v>46159</v>
      </c>
      <c r="C14459" t="s">
        <v>162</v>
      </c>
      <c r="D14459" t="s">
        <v>68</v>
      </c>
      <c r="E14459" t="s">
        <v>54</v>
      </c>
      <c r="F14459" t="s">
        <v>40</v>
      </c>
      <c r="G14459">
        <v>2</v>
      </c>
      <c r="H14459">
        <v>2.2000000000000002</v>
      </c>
      <c r="I14459" t="s">
        <v>232</v>
      </c>
      <c r="J14459" t="s">
        <v>44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 t="s">
        <v>83</v>
      </c>
      <c r="R14459" t="s">
        <v>83</v>
      </c>
      <c r="S14459" t="s">
        <v>83</v>
      </c>
      <c r="T14459" t="str">
        <f>_xlfn.XLOOKUP(A14459,MI_Match_Analysis!$A$2:$A$8,MI_Match_Analysis!$F$2:$F$8,"Not Found")</f>
        <v>Not Found</v>
      </c>
    </row>
    <row r="14460" spans="1:20" hidden="1" x14ac:dyDescent="0.3">
      <c r="A14460">
        <v>62</v>
      </c>
      <c r="B14460" s="1">
        <v>46159</v>
      </c>
      <c r="C14460" t="s">
        <v>162</v>
      </c>
      <c r="D14460" t="s">
        <v>68</v>
      </c>
      <c r="E14460" t="s">
        <v>54</v>
      </c>
      <c r="F14460" t="s">
        <v>40</v>
      </c>
      <c r="G14460">
        <v>2</v>
      </c>
      <c r="H14460">
        <v>2.2999999999999998</v>
      </c>
      <c r="I14460" t="s">
        <v>232</v>
      </c>
      <c r="J14460" t="s">
        <v>44</v>
      </c>
      <c r="K14460">
        <v>1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 t="s">
        <v>83</v>
      </c>
      <c r="R14460" t="s">
        <v>83</v>
      </c>
      <c r="S14460" t="s">
        <v>83</v>
      </c>
      <c r="T14460" t="str">
        <f>_xlfn.XLOOKUP(A14460,MI_Match_Analysis!$A$2:$A$8,MI_Match_Analysis!$F$2:$F$8,"Not Found")</f>
        <v>Not Found</v>
      </c>
    </row>
    <row r="14461" spans="1:20" hidden="1" x14ac:dyDescent="0.3">
      <c r="A14461">
        <v>62</v>
      </c>
      <c r="B14461" s="1">
        <v>46159</v>
      </c>
      <c r="C14461" t="s">
        <v>162</v>
      </c>
      <c r="D14461" t="s">
        <v>68</v>
      </c>
      <c r="E14461" t="s">
        <v>54</v>
      </c>
      <c r="F14461" t="s">
        <v>40</v>
      </c>
      <c r="G14461">
        <v>2</v>
      </c>
      <c r="H14461">
        <v>2.4</v>
      </c>
      <c r="I14461" t="s">
        <v>299</v>
      </c>
      <c r="J14461" t="s">
        <v>44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 t="s">
        <v>83</v>
      </c>
      <c r="R14461" t="s">
        <v>83</v>
      </c>
      <c r="S14461" t="s">
        <v>83</v>
      </c>
      <c r="T14461" t="str">
        <f>_xlfn.XLOOKUP(A14461,MI_Match_Analysis!$A$2:$A$8,MI_Match_Analysis!$F$2:$F$8,"Not Found")</f>
        <v>Not Found</v>
      </c>
    </row>
    <row r="14462" spans="1:20" hidden="1" x14ac:dyDescent="0.3">
      <c r="A14462">
        <v>62</v>
      </c>
      <c r="B14462" s="1">
        <v>46159</v>
      </c>
      <c r="C14462" t="s">
        <v>162</v>
      </c>
      <c r="D14462" t="s">
        <v>68</v>
      </c>
      <c r="E14462" t="s">
        <v>54</v>
      </c>
      <c r="F14462" t="s">
        <v>40</v>
      </c>
      <c r="G14462">
        <v>2</v>
      </c>
      <c r="H14462">
        <v>2.5</v>
      </c>
      <c r="I14462" t="s">
        <v>299</v>
      </c>
      <c r="J14462" t="s">
        <v>44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 t="s">
        <v>83</v>
      </c>
      <c r="R14462" t="s">
        <v>83</v>
      </c>
      <c r="S14462" t="s">
        <v>83</v>
      </c>
      <c r="T14462" t="str">
        <f>_xlfn.XLOOKUP(A14462,MI_Match_Analysis!$A$2:$A$8,MI_Match_Analysis!$F$2:$F$8,"Not Found")</f>
        <v>Not Found</v>
      </c>
    </row>
    <row r="14463" spans="1:20" hidden="1" x14ac:dyDescent="0.3">
      <c r="A14463">
        <v>62</v>
      </c>
      <c r="B14463" s="1">
        <v>46159</v>
      </c>
      <c r="C14463" t="s">
        <v>162</v>
      </c>
      <c r="D14463" t="s">
        <v>68</v>
      </c>
      <c r="E14463" t="s">
        <v>54</v>
      </c>
      <c r="F14463" t="s">
        <v>40</v>
      </c>
      <c r="G14463">
        <v>2</v>
      </c>
      <c r="H14463">
        <v>2.6</v>
      </c>
      <c r="I14463" t="s">
        <v>299</v>
      </c>
      <c r="J14463" t="s">
        <v>44</v>
      </c>
      <c r="K14463">
        <v>6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 t="s">
        <v>83</v>
      </c>
      <c r="R14463" t="s">
        <v>83</v>
      </c>
      <c r="S14463" t="s">
        <v>83</v>
      </c>
      <c r="T14463" t="str">
        <f>_xlfn.XLOOKUP(A14463,MI_Match_Analysis!$A$2:$A$8,MI_Match_Analysis!$F$2:$F$8,"Not Found")</f>
        <v>Not Found</v>
      </c>
    </row>
    <row r="14464" spans="1:20" hidden="1" x14ac:dyDescent="0.3">
      <c r="A14464">
        <v>62</v>
      </c>
      <c r="B14464" s="1">
        <v>46159</v>
      </c>
      <c r="C14464" t="s">
        <v>162</v>
      </c>
      <c r="D14464" t="s">
        <v>68</v>
      </c>
      <c r="E14464" t="s">
        <v>54</v>
      </c>
      <c r="F14464" t="s">
        <v>40</v>
      </c>
      <c r="G14464">
        <v>2</v>
      </c>
      <c r="H14464">
        <v>3.1</v>
      </c>
      <c r="I14464" t="s">
        <v>232</v>
      </c>
      <c r="J14464" t="s">
        <v>203</v>
      </c>
      <c r="K14464">
        <v>1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 t="s">
        <v>83</v>
      </c>
      <c r="R14464" t="s">
        <v>83</v>
      </c>
      <c r="S14464" t="s">
        <v>83</v>
      </c>
      <c r="T14464" t="str">
        <f>_xlfn.XLOOKUP(A14464,MI_Match_Analysis!$A$2:$A$8,MI_Match_Analysis!$F$2:$F$8,"Not Found")</f>
        <v>Not Found</v>
      </c>
    </row>
    <row r="14465" spans="1:20" hidden="1" x14ac:dyDescent="0.3">
      <c r="A14465">
        <v>62</v>
      </c>
      <c r="B14465" s="1">
        <v>46159</v>
      </c>
      <c r="C14465" t="s">
        <v>162</v>
      </c>
      <c r="D14465" t="s">
        <v>68</v>
      </c>
      <c r="E14465" t="s">
        <v>54</v>
      </c>
      <c r="F14465" t="s">
        <v>40</v>
      </c>
      <c r="G14465">
        <v>2</v>
      </c>
      <c r="H14465">
        <v>3.2</v>
      </c>
      <c r="I14465" t="s">
        <v>299</v>
      </c>
      <c r="J14465" t="s">
        <v>203</v>
      </c>
      <c r="K14465">
        <v>4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 t="s">
        <v>83</v>
      </c>
      <c r="R14465" t="s">
        <v>83</v>
      </c>
      <c r="S14465" t="s">
        <v>83</v>
      </c>
      <c r="T14465" t="str">
        <f>_xlfn.XLOOKUP(A14465,MI_Match_Analysis!$A$2:$A$8,MI_Match_Analysis!$F$2:$F$8,"Not Found")</f>
        <v>Not Found</v>
      </c>
    </row>
    <row r="14466" spans="1:20" hidden="1" x14ac:dyDescent="0.3">
      <c r="A14466">
        <v>62</v>
      </c>
      <c r="B14466" s="1">
        <v>46159</v>
      </c>
      <c r="C14466" t="s">
        <v>162</v>
      </c>
      <c r="D14466" t="s">
        <v>68</v>
      </c>
      <c r="E14466" t="s">
        <v>54</v>
      </c>
      <c r="F14466" t="s">
        <v>40</v>
      </c>
      <c r="G14466">
        <v>2</v>
      </c>
      <c r="H14466">
        <v>3.3</v>
      </c>
      <c r="I14466" t="s">
        <v>299</v>
      </c>
      <c r="J14466" t="s">
        <v>203</v>
      </c>
      <c r="K14466">
        <v>4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 t="s">
        <v>83</v>
      </c>
      <c r="R14466" t="s">
        <v>83</v>
      </c>
      <c r="S14466" t="s">
        <v>83</v>
      </c>
      <c r="T14466" t="str">
        <f>_xlfn.XLOOKUP(A14466,MI_Match_Analysis!$A$2:$A$8,MI_Match_Analysis!$F$2:$F$8,"Not Found")</f>
        <v>Not Found</v>
      </c>
    </row>
    <row r="14467" spans="1:20" hidden="1" x14ac:dyDescent="0.3">
      <c r="A14467">
        <v>62</v>
      </c>
      <c r="B14467" s="1">
        <v>46159</v>
      </c>
      <c r="C14467" t="s">
        <v>162</v>
      </c>
      <c r="D14467" t="s">
        <v>68</v>
      </c>
      <c r="E14467" t="s">
        <v>54</v>
      </c>
      <c r="F14467" t="s">
        <v>40</v>
      </c>
      <c r="G14467">
        <v>2</v>
      </c>
      <c r="H14467">
        <v>3.4</v>
      </c>
      <c r="I14467" t="s">
        <v>299</v>
      </c>
      <c r="J14467" t="s">
        <v>203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 t="s">
        <v>83</v>
      </c>
      <c r="R14467" t="s">
        <v>83</v>
      </c>
      <c r="S14467" t="s">
        <v>83</v>
      </c>
      <c r="T14467" t="str">
        <f>_xlfn.XLOOKUP(A14467,MI_Match_Analysis!$A$2:$A$8,MI_Match_Analysis!$F$2:$F$8,"Not Found")</f>
        <v>Not Found</v>
      </c>
    </row>
    <row r="14468" spans="1:20" hidden="1" x14ac:dyDescent="0.3">
      <c r="A14468">
        <v>62</v>
      </c>
      <c r="B14468" s="1">
        <v>46159</v>
      </c>
      <c r="C14468" t="s">
        <v>162</v>
      </c>
      <c r="D14468" t="s">
        <v>68</v>
      </c>
      <c r="E14468" t="s">
        <v>54</v>
      </c>
      <c r="F14468" t="s">
        <v>40</v>
      </c>
      <c r="G14468">
        <v>2</v>
      </c>
      <c r="H14468">
        <v>3.5</v>
      </c>
      <c r="I14468" t="s">
        <v>299</v>
      </c>
      <c r="J14468" t="s">
        <v>203</v>
      </c>
      <c r="K14468">
        <v>0</v>
      </c>
      <c r="L14468">
        <v>1</v>
      </c>
      <c r="M14468">
        <v>1</v>
      </c>
      <c r="N14468">
        <v>0</v>
      </c>
      <c r="O14468">
        <v>0</v>
      </c>
      <c r="P14468">
        <v>0</v>
      </c>
      <c r="Q14468" t="s">
        <v>83</v>
      </c>
      <c r="R14468" t="s">
        <v>83</v>
      </c>
      <c r="S14468" t="s">
        <v>83</v>
      </c>
      <c r="T14468" t="str">
        <f>_xlfn.XLOOKUP(A14468,MI_Match_Analysis!$A$2:$A$8,MI_Match_Analysis!$F$2:$F$8,"Not Found")</f>
        <v>Not Found</v>
      </c>
    </row>
    <row r="14469" spans="1:20" hidden="1" x14ac:dyDescent="0.3">
      <c r="A14469">
        <v>62</v>
      </c>
      <c r="B14469" s="1">
        <v>46159</v>
      </c>
      <c r="C14469" t="s">
        <v>162</v>
      </c>
      <c r="D14469" t="s">
        <v>68</v>
      </c>
      <c r="E14469" t="s">
        <v>54</v>
      </c>
      <c r="F14469" t="s">
        <v>40</v>
      </c>
      <c r="G14469">
        <v>2</v>
      </c>
      <c r="H14469">
        <v>3.5</v>
      </c>
      <c r="I14469" t="s">
        <v>299</v>
      </c>
      <c r="J14469" t="s">
        <v>203</v>
      </c>
      <c r="K14469">
        <v>1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 t="s">
        <v>83</v>
      </c>
      <c r="R14469" t="s">
        <v>83</v>
      </c>
      <c r="S14469" t="s">
        <v>83</v>
      </c>
      <c r="T14469" t="str">
        <f>_xlfn.XLOOKUP(A14469,MI_Match_Analysis!$A$2:$A$8,MI_Match_Analysis!$F$2:$F$8,"Not Found")</f>
        <v>Not Found</v>
      </c>
    </row>
    <row r="14470" spans="1:20" hidden="1" x14ac:dyDescent="0.3">
      <c r="A14470">
        <v>62</v>
      </c>
      <c r="B14470" s="1">
        <v>46159</v>
      </c>
      <c r="C14470" t="s">
        <v>162</v>
      </c>
      <c r="D14470" t="s">
        <v>68</v>
      </c>
      <c r="E14470" t="s">
        <v>54</v>
      </c>
      <c r="F14470" t="s">
        <v>40</v>
      </c>
      <c r="G14470">
        <v>2</v>
      </c>
      <c r="H14470">
        <v>3.6</v>
      </c>
      <c r="I14470" t="s">
        <v>232</v>
      </c>
      <c r="J14470" t="s">
        <v>203</v>
      </c>
      <c r="K14470">
        <v>1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 t="s">
        <v>83</v>
      </c>
      <c r="R14470" t="s">
        <v>83</v>
      </c>
      <c r="S14470" t="s">
        <v>83</v>
      </c>
      <c r="T14470" t="str">
        <f>_xlfn.XLOOKUP(A14470,MI_Match_Analysis!$A$2:$A$8,MI_Match_Analysis!$F$2:$F$8,"Not Found")</f>
        <v>Not Found</v>
      </c>
    </row>
    <row r="14471" spans="1:20" hidden="1" x14ac:dyDescent="0.3">
      <c r="A14471">
        <v>62</v>
      </c>
      <c r="B14471" s="1">
        <v>46159</v>
      </c>
      <c r="C14471" t="s">
        <v>162</v>
      </c>
      <c r="D14471" t="s">
        <v>68</v>
      </c>
      <c r="E14471" t="s">
        <v>54</v>
      </c>
      <c r="F14471" t="s">
        <v>40</v>
      </c>
      <c r="G14471">
        <v>2</v>
      </c>
      <c r="H14471">
        <v>4.0999999999999996</v>
      </c>
      <c r="I14471" t="s">
        <v>232</v>
      </c>
      <c r="J14471" t="s">
        <v>336</v>
      </c>
      <c r="K14471">
        <v>1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 t="s">
        <v>83</v>
      </c>
      <c r="R14471" t="s">
        <v>83</v>
      </c>
      <c r="S14471" t="s">
        <v>83</v>
      </c>
      <c r="T14471" t="str">
        <f>_xlfn.XLOOKUP(A14471,MI_Match_Analysis!$A$2:$A$8,MI_Match_Analysis!$F$2:$F$8,"Not Found")</f>
        <v>Not Found</v>
      </c>
    </row>
    <row r="14472" spans="1:20" hidden="1" x14ac:dyDescent="0.3">
      <c r="A14472">
        <v>62</v>
      </c>
      <c r="B14472" s="1">
        <v>46159</v>
      </c>
      <c r="C14472" t="s">
        <v>162</v>
      </c>
      <c r="D14472" t="s">
        <v>68</v>
      </c>
      <c r="E14472" t="s">
        <v>54</v>
      </c>
      <c r="F14472" t="s">
        <v>40</v>
      </c>
      <c r="G14472">
        <v>2</v>
      </c>
      <c r="H14472">
        <v>4.2</v>
      </c>
      <c r="I14472" t="s">
        <v>299</v>
      </c>
      <c r="J14472" t="s">
        <v>336</v>
      </c>
      <c r="K14472">
        <v>0</v>
      </c>
      <c r="L14472">
        <v>1</v>
      </c>
      <c r="M14472">
        <v>0</v>
      </c>
      <c r="N14472">
        <v>0</v>
      </c>
      <c r="O14472">
        <v>1</v>
      </c>
      <c r="P14472">
        <v>0</v>
      </c>
      <c r="Q14472" t="s">
        <v>83</v>
      </c>
      <c r="R14472" t="s">
        <v>83</v>
      </c>
      <c r="S14472" t="s">
        <v>83</v>
      </c>
      <c r="T14472" t="str">
        <f>_xlfn.XLOOKUP(A14472,MI_Match_Analysis!$A$2:$A$8,MI_Match_Analysis!$F$2:$F$8,"Not Found")</f>
        <v>Not Found</v>
      </c>
    </row>
    <row r="14473" spans="1:20" hidden="1" x14ac:dyDescent="0.3">
      <c r="A14473">
        <v>62</v>
      </c>
      <c r="B14473" s="1">
        <v>46159</v>
      </c>
      <c r="C14473" t="s">
        <v>162</v>
      </c>
      <c r="D14473" t="s">
        <v>68</v>
      </c>
      <c r="E14473" t="s">
        <v>54</v>
      </c>
      <c r="F14473" t="s">
        <v>40</v>
      </c>
      <c r="G14473">
        <v>2</v>
      </c>
      <c r="H14473">
        <v>4.3</v>
      </c>
      <c r="I14473" t="s">
        <v>232</v>
      </c>
      <c r="J14473" t="s">
        <v>336</v>
      </c>
      <c r="K14473">
        <v>6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 t="s">
        <v>83</v>
      </c>
      <c r="R14473" t="s">
        <v>83</v>
      </c>
      <c r="S14473" t="s">
        <v>83</v>
      </c>
      <c r="T14473" t="str">
        <f>_xlfn.XLOOKUP(A14473,MI_Match_Analysis!$A$2:$A$8,MI_Match_Analysis!$F$2:$F$8,"Not Found")</f>
        <v>Not Found</v>
      </c>
    </row>
    <row r="14474" spans="1:20" hidden="1" x14ac:dyDescent="0.3">
      <c r="A14474">
        <v>62</v>
      </c>
      <c r="B14474" s="1">
        <v>46159</v>
      </c>
      <c r="C14474" t="s">
        <v>162</v>
      </c>
      <c r="D14474" t="s">
        <v>68</v>
      </c>
      <c r="E14474" t="s">
        <v>54</v>
      </c>
      <c r="F14474" t="s">
        <v>40</v>
      </c>
      <c r="G14474">
        <v>2</v>
      </c>
      <c r="H14474">
        <v>4.4000000000000004</v>
      </c>
      <c r="I14474" t="s">
        <v>232</v>
      </c>
      <c r="J14474" t="s">
        <v>336</v>
      </c>
      <c r="K14474">
        <v>1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 t="s">
        <v>83</v>
      </c>
      <c r="R14474" t="s">
        <v>83</v>
      </c>
      <c r="S14474" t="s">
        <v>83</v>
      </c>
      <c r="T14474" t="str">
        <f>_xlfn.XLOOKUP(A14474,MI_Match_Analysis!$A$2:$A$8,MI_Match_Analysis!$F$2:$F$8,"Not Found")</f>
        <v>Not Found</v>
      </c>
    </row>
    <row r="14475" spans="1:20" hidden="1" x14ac:dyDescent="0.3">
      <c r="A14475">
        <v>62</v>
      </c>
      <c r="B14475" s="1">
        <v>46159</v>
      </c>
      <c r="C14475" t="s">
        <v>162</v>
      </c>
      <c r="D14475" t="s">
        <v>68</v>
      </c>
      <c r="E14475" t="s">
        <v>54</v>
      </c>
      <c r="F14475" t="s">
        <v>40</v>
      </c>
      <c r="G14475">
        <v>2</v>
      </c>
      <c r="H14475">
        <v>4.5</v>
      </c>
      <c r="I14475" t="s">
        <v>299</v>
      </c>
      <c r="J14475" t="s">
        <v>336</v>
      </c>
      <c r="K14475">
        <v>1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 t="s">
        <v>83</v>
      </c>
      <c r="R14475" t="s">
        <v>83</v>
      </c>
      <c r="S14475" t="s">
        <v>83</v>
      </c>
      <c r="T14475" t="str">
        <f>_xlfn.XLOOKUP(A14475,MI_Match_Analysis!$A$2:$A$8,MI_Match_Analysis!$F$2:$F$8,"Not Found")</f>
        <v>Not Found</v>
      </c>
    </row>
    <row r="14476" spans="1:20" hidden="1" x14ac:dyDescent="0.3">
      <c r="A14476">
        <v>62</v>
      </c>
      <c r="B14476" s="1">
        <v>46159</v>
      </c>
      <c r="C14476" t="s">
        <v>162</v>
      </c>
      <c r="D14476" t="s">
        <v>68</v>
      </c>
      <c r="E14476" t="s">
        <v>54</v>
      </c>
      <c r="F14476" t="s">
        <v>40</v>
      </c>
      <c r="G14476">
        <v>2</v>
      </c>
      <c r="H14476">
        <v>4.5999999999999996</v>
      </c>
      <c r="I14476" t="s">
        <v>232</v>
      </c>
      <c r="J14476" t="s">
        <v>336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 t="s">
        <v>83</v>
      </c>
      <c r="R14476" t="s">
        <v>83</v>
      </c>
      <c r="S14476" t="s">
        <v>83</v>
      </c>
      <c r="T14476" t="str">
        <f>_xlfn.XLOOKUP(A14476,MI_Match_Analysis!$A$2:$A$8,MI_Match_Analysis!$F$2:$F$8,"Not Found")</f>
        <v>Not Found</v>
      </c>
    </row>
    <row r="14477" spans="1:20" hidden="1" x14ac:dyDescent="0.3">
      <c r="A14477">
        <v>62</v>
      </c>
      <c r="B14477" s="1">
        <v>46159</v>
      </c>
      <c r="C14477" t="s">
        <v>162</v>
      </c>
      <c r="D14477" t="s">
        <v>68</v>
      </c>
      <c r="E14477" t="s">
        <v>54</v>
      </c>
      <c r="F14477" t="s">
        <v>40</v>
      </c>
      <c r="G14477">
        <v>2</v>
      </c>
      <c r="H14477">
        <v>5.0999999999999996</v>
      </c>
      <c r="I14477" t="s">
        <v>299</v>
      </c>
      <c r="J14477" t="s">
        <v>203</v>
      </c>
      <c r="K14477">
        <v>1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 t="s">
        <v>83</v>
      </c>
      <c r="R14477" t="s">
        <v>83</v>
      </c>
      <c r="S14477" t="s">
        <v>83</v>
      </c>
      <c r="T14477" t="str">
        <f>_xlfn.XLOOKUP(A14477,MI_Match_Analysis!$A$2:$A$8,MI_Match_Analysis!$F$2:$F$8,"Not Found")</f>
        <v>Not Found</v>
      </c>
    </row>
    <row r="14478" spans="1:20" hidden="1" x14ac:dyDescent="0.3">
      <c r="A14478">
        <v>62</v>
      </c>
      <c r="B14478" s="1">
        <v>46159</v>
      </c>
      <c r="C14478" t="s">
        <v>162</v>
      </c>
      <c r="D14478" t="s">
        <v>68</v>
      </c>
      <c r="E14478" t="s">
        <v>54</v>
      </c>
      <c r="F14478" t="s">
        <v>40</v>
      </c>
      <c r="G14478">
        <v>2</v>
      </c>
      <c r="H14478">
        <v>5.2</v>
      </c>
      <c r="I14478" t="s">
        <v>232</v>
      </c>
      <c r="J14478" t="s">
        <v>203</v>
      </c>
      <c r="K14478">
        <v>1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 t="s">
        <v>83</v>
      </c>
      <c r="R14478" t="s">
        <v>83</v>
      </c>
      <c r="S14478" t="s">
        <v>83</v>
      </c>
      <c r="T14478" t="str">
        <f>_xlfn.XLOOKUP(A14478,MI_Match_Analysis!$A$2:$A$8,MI_Match_Analysis!$F$2:$F$8,"Not Found")</f>
        <v>Not Found</v>
      </c>
    </row>
    <row r="14479" spans="1:20" hidden="1" x14ac:dyDescent="0.3">
      <c r="A14479">
        <v>62</v>
      </c>
      <c r="B14479" s="1">
        <v>46159</v>
      </c>
      <c r="C14479" t="s">
        <v>162</v>
      </c>
      <c r="D14479" t="s">
        <v>68</v>
      </c>
      <c r="E14479" t="s">
        <v>54</v>
      </c>
      <c r="F14479" t="s">
        <v>40</v>
      </c>
      <c r="G14479">
        <v>2</v>
      </c>
      <c r="H14479">
        <v>5.3</v>
      </c>
      <c r="I14479" t="s">
        <v>299</v>
      </c>
      <c r="J14479" t="s">
        <v>203</v>
      </c>
      <c r="K14479">
        <v>1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 t="s">
        <v>83</v>
      </c>
      <c r="R14479" t="s">
        <v>83</v>
      </c>
      <c r="S14479" t="s">
        <v>83</v>
      </c>
      <c r="T14479" t="str">
        <f>_xlfn.XLOOKUP(A14479,MI_Match_Analysis!$A$2:$A$8,MI_Match_Analysis!$F$2:$F$8,"Not Found")</f>
        <v>Not Found</v>
      </c>
    </row>
    <row r="14480" spans="1:20" hidden="1" x14ac:dyDescent="0.3">
      <c r="A14480">
        <v>62</v>
      </c>
      <c r="B14480" s="1">
        <v>46159</v>
      </c>
      <c r="C14480" t="s">
        <v>162</v>
      </c>
      <c r="D14480" t="s">
        <v>68</v>
      </c>
      <c r="E14480" t="s">
        <v>54</v>
      </c>
      <c r="F14480" t="s">
        <v>40</v>
      </c>
      <c r="G14480">
        <v>2</v>
      </c>
      <c r="H14480">
        <v>5.4</v>
      </c>
      <c r="I14480" t="s">
        <v>232</v>
      </c>
      <c r="J14480" t="s">
        <v>203</v>
      </c>
      <c r="K14480">
        <v>1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 t="s">
        <v>83</v>
      </c>
      <c r="R14480" t="s">
        <v>83</v>
      </c>
      <c r="S14480" t="s">
        <v>83</v>
      </c>
      <c r="T14480" t="str">
        <f>_xlfn.XLOOKUP(A14480,MI_Match_Analysis!$A$2:$A$8,MI_Match_Analysis!$F$2:$F$8,"Not Found")</f>
        <v>Not Found</v>
      </c>
    </row>
    <row r="14481" spans="1:20" hidden="1" x14ac:dyDescent="0.3">
      <c r="A14481">
        <v>62</v>
      </c>
      <c r="B14481" s="1">
        <v>46159</v>
      </c>
      <c r="C14481" t="s">
        <v>162</v>
      </c>
      <c r="D14481" t="s">
        <v>68</v>
      </c>
      <c r="E14481" t="s">
        <v>54</v>
      </c>
      <c r="F14481" t="s">
        <v>40</v>
      </c>
      <c r="G14481">
        <v>2</v>
      </c>
      <c r="H14481">
        <v>5.5</v>
      </c>
      <c r="I14481" t="s">
        <v>299</v>
      </c>
      <c r="J14481" t="s">
        <v>203</v>
      </c>
      <c r="K14481">
        <v>4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 t="s">
        <v>83</v>
      </c>
      <c r="R14481" t="s">
        <v>83</v>
      </c>
      <c r="S14481" t="s">
        <v>83</v>
      </c>
      <c r="T14481" t="str">
        <f>_xlfn.XLOOKUP(A14481,MI_Match_Analysis!$A$2:$A$8,MI_Match_Analysis!$F$2:$F$8,"Not Found")</f>
        <v>Not Found</v>
      </c>
    </row>
    <row r="14482" spans="1:20" hidden="1" x14ac:dyDescent="0.3">
      <c r="A14482">
        <v>62</v>
      </c>
      <c r="B14482" s="1">
        <v>46159</v>
      </c>
      <c r="C14482" t="s">
        <v>162</v>
      </c>
      <c r="D14482" t="s">
        <v>68</v>
      </c>
      <c r="E14482" t="s">
        <v>54</v>
      </c>
      <c r="F14482" t="s">
        <v>40</v>
      </c>
      <c r="G14482">
        <v>2</v>
      </c>
      <c r="H14482">
        <v>5.6</v>
      </c>
      <c r="I14482" t="s">
        <v>299</v>
      </c>
      <c r="J14482" t="s">
        <v>203</v>
      </c>
      <c r="K14482">
        <v>4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 t="s">
        <v>83</v>
      </c>
      <c r="R14482" t="s">
        <v>83</v>
      </c>
      <c r="S14482" t="s">
        <v>83</v>
      </c>
      <c r="T14482" t="str">
        <f>_xlfn.XLOOKUP(A14482,MI_Match_Analysis!$A$2:$A$8,MI_Match_Analysis!$F$2:$F$8,"Not Found")</f>
        <v>Not Found</v>
      </c>
    </row>
    <row r="14483" spans="1:20" hidden="1" x14ac:dyDescent="0.3">
      <c r="A14483">
        <v>62</v>
      </c>
      <c r="B14483" s="1">
        <v>46159</v>
      </c>
      <c r="C14483" t="s">
        <v>162</v>
      </c>
      <c r="D14483" t="s">
        <v>68</v>
      </c>
      <c r="E14483" t="s">
        <v>54</v>
      </c>
      <c r="F14483" t="s">
        <v>40</v>
      </c>
      <c r="G14483">
        <v>2</v>
      </c>
      <c r="H14483">
        <v>6.1</v>
      </c>
      <c r="I14483" t="s">
        <v>232</v>
      </c>
      <c r="J14483" t="s">
        <v>318</v>
      </c>
      <c r="K14483">
        <v>1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 t="s">
        <v>83</v>
      </c>
      <c r="R14483" t="s">
        <v>83</v>
      </c>
      <c r="S14483" t="s">
        <v>83</v>
      </c>
      <c r="T14483" t="str">
        <f>_xlfn.XLOOKUP(A14483,MI_Match_Analysis!$A$2:$A$8,MI_Match_Analysis!$F$2:$F$8,"Not Found")</f>
        <v>Not Found</v>
      </c>
    </row>
    <row r="14484" spans="1:20" hidden="1" x14ac:dyDescent="0.3">
      <c r="A14484">
        <v>62</v>
      </c>
      <c r="B14484" s="1">
        <v>46159</v>
      </c>
      <c r="C14484" t="s">
        <v>162</v>
      </c>
      <c r="D14484" t="s">
        <v>68</v>
      </c>
      <c r="E14484" t="s">
        <v>54</v>
      </c>
      <c r="F14484" t="s">
        <v>40</v>
      </c>
      <c r="G14484">
        <v>2</v>
      </c>
      <c r="H14484">
        <v>6.2</v>
      </c>
      <c r="I14484" t="s">
        <v>299</v>
      </c>
      <c r="J14484" t="s">
        <v>318</v>
      </c>
      <c r="K14484">
        <v>4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 t="s">
        <v>83</v>
      </c>
      <c r="R14484" t="s">
        <v>83</v>
      </c>
      <c r="S14484" t="s">
        <v>83</v>
      </c>
      <c r="T14484" t="str">
        <f>_xlfn.XLOOKUP(A14484,MI_Match_Analysis!$A$2:$A$8,MI_Match_Analysis!$F$2:$F$8,"Not Found")</f>
        <v>Not Found</v>
      </c>
    </row>
    <row r="14485" spans="1:20" hidden="1" x14ac:dyDescent="0.3">
      <c r="A14485">
        <v>62</v>
      </c>
      <c r="B14485" s="1">
        <v>46159</v>
      </c>
      <c r="C14485" t="s">
        <v>162</v>
      </c>
      <c r="D14485" t="s">
        <v>68</v>
      </c>
      <c r="E14485" t="s">
        <v>54</v>
      </c>
      <c r="F14485" t="s">
        <v>40</v>
      </c>
      <c r="G14485">
        <v>2</v>
      </c>
      <c r="H14485">
        <v>6.3</v>
      </c>
      <c r="I14485" t="s">
        <v>299</v>
      </c>
      <c r="J14485" t="s">
        <v>318</v>
      </c>
      <c r="K14485">
        <v>1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 t="s">
        <v>83</v>
      </c>
      <c r="R14485" t="s">
        <v>83</v>
      </c>
      <c r="S14485" t="s">
        <v>83</v>
      </c>
      <c r="T14485" t="str">
        <f>_xlfn.XLOOKUP(A14485,MI_Match_Analysis!$A$2:$A$8,MI_Match_Analysis!$F$2:$F$8,"Not Found")</f>
        <v>Not Found</v>
      </c>
    </row>
    <row r="14486" spans="1:20" hidden="1" x14ac:dyDescent="0.3">
      <c r="A14486">
        <v>62</v>
      </c>
      <c r="B14486" s="1">
        <v>46159</v>
      </c>
      <c r="C14486" t="s">
        <v>162</v>
      </c>
      <c r="D14486" t="s">
        <v>68</v>
      </c>
      <c r="E14486" t="s">
        <v>54</v>
      </c>
      <c r="F14486" t="s">
        <v>40</v>
      </c>
      <c r="G14486">
        <v>2</v>
      </c>
      <c r="H14486">
        <v>6.4</v>
      </c>
      <c r="I14486" t="s">
        <v>232</v>
      </c>
      <c r="J14486" t="s">
        <v>318</v>
      </c>
      <c r="K14486">
        <v>6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 t="s">
        <v>83</v>
      </c>
      <c r="R14486" t="s">
        <v>83</v>
      </c>
      <c r="S14486" t="s">
        <v>83</v>
      </c>
      <c r="T14486" t="str">
        <f>_xlfn.XLOOKUP(A14486,MI_Match_Analysis!$A$2:$A$8,MI_Match_Analysis!$F$2:$F$8,"Not Found")</f>
        <v>Not Found</v>
      </c>
    </row>
    <row r="14487" spans="1:20" hidden="1" x14ac:dyDescent="0.3">
      <c r="A14487">
        <v>62</v>
      </c>
      <c r="B14487" s="1">
        <v>46159</v>
      </c>
      <c r="C14487" t="s">
        <v>162</v>
      </c>
      <c r="D14487" t="s">
        <v>68</v>
      </c>
      <c r="E14487" t="s">
        <v>54</v>
      </c>
      <c r="F14487" t="s">
        <v>40</v>
      </c>
      <c r="G14487">
        <v>2</v>
      </c>
      <c r="H14487">
        <v>6.5</v>
      </c>
      <c r="I14487" t="s">
        <v>232</v>
      </c>
      <c r="J14487" t="s">
        <v>318</v>
      </c>
      <c r="K14487">
        <v>1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 t="s">
        <v>83</v>
      </c>
      <c r="R14487" t="s">
        <v>83</v>
      </c>
      <c r="S14487" t="s">
        <v>83</v>
      </c>
      <c r="T14487" t="str">
        <f>_xlfn.XLOOKUP(A14487,MI_Match_Analysis!$A$2:$A$8,MI_Match_Analysis!$F$2:$F$8,"Not Found")</f>
        <v>Not Found</v>
      </c>
    </row>
    <row r="14488" spans="1:20" hidden="1" x14ac:dyDescent="0.3">
      <c r="A14488">
        <v>62</v>
      </c>
      <c r="B14488" s="1">
        <v>46159</v>
      </c>
      <c r="C14488" t="s">
        <v>162</v>
      </c>
      <c r="D14488" t="s">
        <v>68</v>
      </c>
      <c r="E14488" t="s">
        <v>54</v>
      </c>
      <c r="F14488" t="s">
        <v>40</v>
      </c>
      <c r="G14488">
        <v>2</v>
      </c>
      <c r="H14488">
        <v>6.6</v>
      </c>
      <c r="I14488" t="s">
        <v>299</v>
      </c>
      <c r="J14488" t="s">
        <v>318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 t="s">
        <v>83</v>
      </c>
      <c r="R14488" t="s">
        <v>83</v>
      </c>
      <c r="S14488" t="s">
        <v>83</v>
      </c>
      <c r="T14488" t="str">
        <f>_xlfn.XLOOKUP(A14488,MI_Match_Analysis!$A$2:$A$8,MI_Match_Analysis!$F$2:$F$8,"Not Found")</f>
        <v>Not Found</v>
      </c>
    </row>
    <row r="14489" spans="1:20" hidden="1" x14ac:dyDescent="0.3">
      <c r="A14489">
        <v>62</v>
      </c>
      <c r="B14489" s="1">
        <v>46159</v>
      </c>
      <c r="C14489" t="s">
        <v>162</v>
      </c>
      <c r="D14489" t="s">
        <v>68</v>
      </c>
      <c r="E14489" t="s">
        <v>54</v>
      </c>
      <c r="F14489" t="s">
        <v>40</v>
      </c>
      <c r="G14489">
        <v>2</v>
      </c>
      <c r="H14489">
        <v>7.1</v>
      </c>
      <c r="I14489" t="s">
        <v>232</v>
      </c>
      <c r="J14489" t="s">
        <v>278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 t="s">
        <v>83</v>
      </c>
      <c r="R14489" t="s">
        <v>83</v>
      </c>
      <c r="S14489" t="s">
        <v>83</v>
      </c>
      <c r="T14489" t="str">
        <f>_xlfn.XLOOKUP(A14489,MI_Match_Analysis!$A$2:$A$8,MI_Match_Analysis!$F$2:$F$8,"Not Found")</f>
        <v>Not Found</v>
      </c>
    </row>
    <row r="14490" spans="1:20" hidden="1" x14ac:dyDescent="0.3">
      <c r="A14490">
        <v>62</v>
      </c>
      <c r="B14490" s="1">
        <v>46159</v>
      </c>
      <c r="C14490" t="s">
        <v>162</v>
      </c>
      <c r="D14490" t="s">
        <v>68</v>
      </c>
      <c r="E14490" t="s">
        <v>54</v>
      </c>
      <c r="F14490" t="s">
        <v>40</v>
      </c>
      <c r="G14490">
        <v>2</v>
      </c>
      <c r="H14490">
        <v>7.2</v>
      </c>
      <c r="I14490" t="s">
        <v>232</v>
      </c>
      <c r="J14490" t="s">
        <v>278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 t="s">
        <v>83</v>
      </c>
      <c r="R14490" t="s">
        <v>83</v>
      </c>
      <c r="S14490" t="s">
        <v>83</v>
      </c>
      <c r="T14490" t="str">
        <f>_xlfn.XLOOKUP(A14490,MI_Match_Analysis!$A$2:$A$8,MI_Match_Analysis!$F$2:$F$8,"Not Found")</f>
        <v>Not Found</v>
      </c>
    </row>
    <row r="14491" spans="1:20" hidden="1" x14ac:dyDescent="0.3">
      <c r="A14491">
        <v>62</v>
      </c>
      <c r="B14491" s="1">
        <v>46159</v>
      </c>
      <c r="C14491" t="s">
        <v>162</v>
      </c>
      <c r="D14491" t="s">
        <v>68</v>
      </c>
      <c r="E14491" t="s">
        <v>54</v>
      </c>
      <c r="F14491" t="s">
        <v>40</v>
      </c>
      <c r="G14491">
        <v>2</v>
      </c>
      <c r="H14491">
        <v>7.3</v>
      </c>
      <c r="I14491" t="s">
        <v>232</v>
      </c>
      <c r="J14491" t="s">
        <v>278</v>
      </c>
      <c r="K14491">
        <v>1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 t="s">
        <v>83</v>
      </c>
      <c r="R14491" t="s">
        <v>83</v>
      </c>
      <c r="S14491" t="s">
        <v>83</v>
      </c>
      <c r="T14491" t="str">
        <f>_xlfn.XLOOKUP(A14491,MI_Match_Analysis!$A$2:$A$8,MI_Match_Analysis!$F$2:$F$8,"Not Found")</f>
        <v>Not Found</v>
      </c>
    </row>
    <row r="14492" spans="1:20" hidden="1" x14ac:dyDescent="0.3">
      <c r="A14492">
        <v>62</v>
      </c>
      <c r="B14492" s="1">
        <v>46159</v>
      </c>
      <c r="C14492" t="s">
        <v>162</v>
      </c>
      <c r="D14492" t="s">
        <v>68</v>
      </c>
      <c r="E14492" t="s">
        <v>54</v>
      </c>
      <c r="F14492" t="s">
        <v>40</v>
      </c>
      <c r="G14492">
        <v>2</v>
      </c>
      <c r="H14492">
        <v>7.4</v>
      </c>
      <c r="I14492" t="s">
        <v>299</v>
      </c>
      <c r="J14492" t="s">
        <v>278</v>
      </c>
      <c r="K14492">
        <v>1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 t="s">
        <v>83</v>
      </c>
      <c r="R14492" t="s">
        <v>83</v>
      </c>
      <c r="S14492" t="s">
        <v>83</v>
      </c>
      <c r="T14492" t="str">
        <f>_xlfn.XLOOKUP(A14492,MI_Match_Analysis!$A$2:$A$8,MI_Match_Analysis!$F$2:$F$8,"Not Found")</f>
        <v>Not Found</v>
      </c>
    </row>
    <row r="14493" spans="1:20" hidden="1" x14ac:dyDescent="0.3">
      <c r="A14493">
        <v>62</v>
      </c>
      <c r="B14493" s="1">
        <v>46159</v>
      </c>
      <c r="C14493" t="s">
        <v>162</v>
      </c>
      <c r="D14493" t="s">
        <v>68</v>
      </c>
      <c r="E14493" t="s">
        <v>54</v>
      </c>
      <c r="F14493" t="s">
        <v>40</v>
      </c>
      <c r="G14493">
        <v>2</v>
      </c>
      <c r="H14493">
        <v>7.5</v>
      </c>
      <c r="I14493" t="s">
        <v>232</v>
      </c>
      <c r="J14493" t="s">
        <v>278</v>
      </c>
      <c r="K14493">
        <v>1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 t="s">
        <v>83</v>
      </c>
      <c r="R14493" t="s">
        <v>83</v>
      </c>
      <c r="S14493" t="s">
        <v>83</v>
      </c>
      <c r="T14493" t="str">
        <f>_xlfn.XLOOKUP(A14493,MI_Match_Analysis!$A$2:$A$8,MI_Match_Analysis!$F$2:$F$8,"Not Found")</f>
        <v>Not Found</v>
      </c>
    </row>
    <row r="14494" spans="1:20" hidden="1" x14ac:dyDescent="0.3">
      <c r="A14494">
        <v>62</v>
      </c>
      <c r="B14494" s="1">
        <v>46159</v>
      </c>
      <c r="C14494" t="s">
        <v>162</v>
      </c>
      <c r="D14494" t="s">
        <v>68</v>
      </c>
      <c r="E14494" t="s">
        <v>54</v>
      </c>
      <c r="F14494" t="s">
        <v>40</v>
      </c>
      <c r="G14494">
        <v>2</v>
      </c>
      <c r="H14494">
        <v>7.6</v>
      </c>
      <c r="I14494" t="s">
        <v>299</v>
      </c>
      <c r="J14494" t="s">
        <v>278</v>
      </c>
      <c r="K14494">
        <v>1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 t="s">
        <v>83</v>
      </c>
      <c r="R14494" t="s">
        <v>83</v>
      </c>
      <c r="S14494" t="s">
        <v>83</v>
      </c>
      <c r="T14494" t="str">
        <f>_xlfn.XLOOKUP(A14494,MI_Match_Analysis!$A$2:$A$8,MI_Match_Analysis!$F$2:$F$8,"Not Found")</f>
        <v>Not Found</v>
      </c>
    </row>
    <row r="14495" spans="1:20" hidden="1" x14ac:dyDescent="0.3">
      <c r="A14495">
        <v>62</v>
      </c>
      <c r="B14495" s="1">
        <v>46159</v>
      </c>
      <c r="C14495" t="s">
        <v>162</v>
      </c>
      <c r="D14495" t="s">
        <v>68</v>
      </c>
      <c r="E14495" t="s">
        <v>54</v>
      </c>
      <c r="F14495" t="s">
        <v>40</v>
      </c>
      <c r="G14495">
        <v>2</v>
      </c>
      <c r="H14495">
        <v>8.1</v>
      </c>
      <c r="I14495" t="s">
        <v>299</v>
      </c>
      <c r="J14495" t="s">
        <v>318</v>
      </c>
      <c r="K14495">
        <v>1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 t="s">
        <v>83</v>
      </c>
      <c r="R14495" t="s">
        <v>83</v>
      </c>
      <c r="S14495" t="s">
        <v>83</v>
      </c>
      <c r="T14495" t="str">
        <f>_xlfn.XLOOKUP(A14495,MI_Match_Analysis!$A$2:$A$8,MI_Match_Analysis!$F$2:$F$8,"Not Found")</f>
        <v>Not Found</v>
      </c>
    </row>
    <row r="14496" spans="1:20" hidden="1" x14ac:dyDescent="0.3">
      <c r="A14496">
        <v>62</v>
      </c>
      <c r="B14496" s="1">
        <v>46159</v>
      </c>
      <c r="C14496" t="s">
        <v>162</v>
      </c>
      <c r="D14496" t="s">
        <v>68</v>
      </c>
      <c r="E14496" t="s">
        <v>54</v>
      </c>
      <c r="F14496" t="s">
        <v>40</v>
      </c>
      <c r="G14496">
        <v>2</v>
      </c>
      <c r="H14496">
        <v>8.1999999999999993</v>
      </c>
      <c r="I14496" t="s">
        <v>232</v>
      </c>
      <c r="J14496" t="s">
        <v>318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 t="s">
        <v>83</v>
      </c>
      <c r="R14496" t="s">
        <v>83</v>
      </c>
      <c r="S14496" t="s">
        <v>83</v>
      </c>
      <c r="T14496" t="str">
        <f>_xlfn.XLOOKUP(A14496,MI_Match_Analysis!$A$2:$A$8,MI_Match_Analysis!$F$2:$F$8,"Not Found")</f>
        <v>Not Found</v>
      </c>
    </row>
    <row r="14497" spans="1:20" hidden="1" x14ac:dyDescent="0.3">
      <c r="A14497">
        <v>62</v>
      </c>
      <c r="B14497" s="1">
        <v>46159</v>
      </c>
      <c r="C14497" t="s">
        <v>162</v>
      </c>
      <c r="D14497" t="s">
        <v>68</v>
      </c>
      <c r="E14497" t="s">
        <v>54</v>
      </c>
      <c r="F14497" t="s">
        <v>40</v>
      </c>
      <c r="G14497">
        <v>2</v>
      </c>
      <c r="H14497">
        <v>8.3000000000000007</v>
      </c>
      <c r="I14497" t="s">
        <v>232</v>
      </c>
      <c r="J14497" t="s">
        <v>318</v>
      </c>
      <c r="K14497">
        <v>1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 t="s">
        <v>83</v>
      </c>
      <c r="R14497" t="s">
        <v>83</v>
      </c>
      <c r="S14497" t="s">
        <v>83</v>
      </c>
      <c r="T14497" t="str">
        <f>_xlfn.XLOOKUP(A14497,MI_Match_Analysis!$A$2:$A$8,MI_Match_Analysis!$F$2:$F$8,"Not Found")</f>
        <v>Not Found</v>
      </c>
    </row>
    <row r="14498" spans="1:20" hidden="1" x14ac:dyDescent="0.3">
      <c r="A14498">
        <v>62</v>
      </c>
      <c r="B14498" s="1">
        <v>46159</v>
      </c>
      <c r="C14498" t="s">
        <v>162</v>
      </c>
      <c r="D14498" t="s">
        <v>68</v>
      </c>
      <c r="E14498" t="s">
        <v>54</v>
      </c>
      <c r="F14498" t="s">
        <v>40</v>
      </c>
      <c r="G14498">
        <v>2</v>
      </c>
      <c r="H14498">
        <v>8.4</v>
      </c>
      <c r="I14498" t="s">
        <v>299</v>
      </c>
      <c r="J14498" t="s">
        <v>318</v>
      </c>
      <c r="K14498">
        <v>2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 t="s">
        <v>83</v>
      </c>
      <c r="R14498" t="s">
        <v>83</v>
      </c>
      <c r="S14498" t="s">
        <v>83</v>
      </c>
      <c r="T14498" t="str">
        <f>_xlfn.XLOOKUP(A14498,MI_Match_Analysis!$A$2:$A$8,MI_Match_Analysis!$F$2:$F$8,"Not Found")</f>
        <v>Not Found</v>
      </c>
    </row>
    <row r="14499" spans="1:20" hidden="1" x14ac:dyDescent="0.3">
      <c r="A14499">
        <v>62</v>
      </c>
      <c r="B14499" s="1">
        <v>46159</v>
      </c>
      <c r="C14499" t="s">
        <v>162</v>
      </c>
      <c r="D14499" t="s">
        <v>68</v>
      </c>
      <c r="E14499" t="s">
        <v>54</v>
      </c>
      <c r="F14499" t="s">
        <v>40</v>
      </c>
      <c r="G14499">
        <v>2</v>
      </c>
      <c r="H14499">
        <v>8.5</v>
      </c>
      <c r="I14499" t="s">
        <v>299</v>
      </c>
      <c r="J14499" t="s">
        <v>318</v>
      </c>
      <c r="K14499">
        <v>1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 t="s">
        <v>83</v>
      </c>
      <c r="R14499" t="s">
        <v>83</v>
      </c>
      <c r="S14499" t="s">
        <v>83</v>
      </c>
      <c r="T14499" t="str">
        <f>_xlfn.XLOOKUP(A14499,MI_Match_Analysis!$A$2:$A$8,MI_Match_Analysis!$F$2:$F$8,"Not Found")</f>
        <v>Not Found</v>
      </c>
    </row>
    <row r="14500" spans="1:20" hidden="1" x14ac:dyDescent="0.3">
      <c r="A14500">
        <v>62</v>
      </c>
      <c r="B14500" s="1">
        <v>46159</v>
      </c>
      <c r="C14500" t="s">
        <v>162</v>
      </c>
      <c r="D14500" t="s">
        <v>68</v>
      </c>
      <c r="E14500" t="s">
        <v>54</v>
      </c>
      <c r="F14500" t="s">
        <v>40</v>
      </c>
      <c r="G14500">
        <v>2</v>
      </c>
      <c r="H14500">
        <v>8.6</v>
      </c>
      <c r="I14500" t="s">
        <v>232</v>
      </c>
      <c r="J14500" t="s">
        <v>318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 t="s">
        <v>83</v>
      </c>
      <c r="R14500" t="s">
        <v>83</v>
      </c>
      <c r="S14500" t="s">
        <v>83</v>
      </c>
      <c r="T14500" t="str">
        <f>_xlfn.XLOOKUP(A14500,MI_Match_Analysis!$A$2:$A$8,MI_Match_Analysis!$F$2:$F$8,"Not Found")</f>
        <v>Not Found</v>
      </c>
    </row>
    <row r="14501" spans="1:20" hidden="1" x14ac:dyDescent="0.3">
      <c r="A14501">
        <v>62</v>
      </c>
      <c r="B14501" s="1">
        <v>46159</v>
      </c>
      <c r="C14501" t="s">
        <v>162</v>
      </c>
      <c r="D14501" t="s">
        <v>68</v>
      </c>
      <c r="E14501" t="s">
        <v>54</v>
      </c>
      <c r="F14501" t="s">
        <v>40</v>
      </c>
      <c r="G14501">
        <v>2</v>
      </c>
      <c r="H14501">
        <v>9.1</v>
      </c>
      <c r="I14501" t="s">
        <v>232</v>
      </c>
      <c r="J14501" t="s">
        <v>278</v>
      </c>
      <c r="K14501">
        <v>6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 t="s">
        <v>83</v>
      </c>
      <c r="R14501" t="s">
        <v>83</v>
      </c>
      <c r="S14501" t="s">
        <v>83</v>
      </c>
      <c r="T14501" t="str">
        <f>_xlfn.XLOOKUP(A14501,MI_Match_Analysis!$A$2:$A$8,MI_Match_Analysis!$F$2:$F$8,"Not Found")</f>
        <v>Not Found</v>
      </c>
    </row>
    <row r="14502" spans="1:20" hidden="1" x14ac:dyDescent="0.3">
      <c r="A14502">
        <v>62</v>
      </c>
      <c r="B14502" s="1">
        <v>46159</v>
      </c>
      <c r="C14502" t="s">
        <v>162</v>
      </c>
      <c r="D14502" t="s">
        <v>68</v>
      </c>
      <c r="E14502" t="s">
        <v>54</v>
      </c>
      <c r="F14502" t="s">
        <v>40</v>
      </c>
      <c r="G14502">
        <v>2</v>
      </c>
      <c r="H14502">
        <v>9.1999999999999993</v>
      </c>
      <c r="I14502" t="s">
        <v>232</v>
      </c>
      <c r="J14502" t="s">
        <v>278</v>
      </c>
      <c r="K14502">
        <v>1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 t="s">
        <v>83</v>
      </c>
      <c r="R14502" t="s">
        <v>83</v>
      </c>
      <c r="S14502" t="s">
        <v>83</v>
      </c>
      <c r="T14502" t="str">
        <f>_xlfn.XLOOKUP(A14502,MI_Match_Analysis!$A$2:$A$8,MI_Match_Analysis!$F$2:$F$8,"Not Found")</f>
        <v>Not Found</v>
      </c>
    </row>
    <row r="14503" spans="1:20" hidden="1" x14ac:dyDescent="0.3">
      <c r="A14503">
        <v>62</v>
      </c>
      <c r="B14503" s="1">
        <v>46159</v>
      </c>
      <c r="C14503" t="s">
        <v>162</v>
      </c>
      <c r="D14503" t="s">
        <v>68</v>
      </c>
      <c r="E14503" t="s">
        <v>54</v>
      </c>
      <c r="F14503" t="s">
        <v>40</v>
      </c>
      <c r="G14503">
        <v>2</v>
      </c>
      <c r="H14503">
        <v>9.3000000000000007</v>
      </c>
      <c r="I14503" t="s">
        <v>299</v>
      </c>
      <c r="J14503" t="s">
        <v>278</v>
      </c>
      <c r="K14503">
        <v>1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 t="s">
        <v>83</v>
      </c>
      <c r="R14503" t="s">
        <v>83</v>
      </c>
      <c r="S14503" t="s">
        <v>83</v>
      </c>
      <c r="T14503" t="str">
        <f>_xlfn.XLOOKUP(A14503,MI_Match_Analysis!$A$2:$A$8,MI_Match_Analysis!$F$2:$F$8,"Not Found")</f>
        <v>Not Found</v>
      </c>
    </row>
    <row r="14504" spans="1:20" hidden="1" x14ac:dyDescent="0.3">
      <c r="A14504">
        <v>62</v>
      </c>
      <c r="B14504" s="1">
        <v>46159</v>
      </c>
      <c r="C14504" t="s">
        <v>162</v>
      </c>
      <c r="D14504" t="s">
        <v>68</v>
      </c>
      <c r="E14504" t="s">
        <v>54</v>
      </c>
      <c r="F14504" t="s">
        <v>40</v>
      </c>
      <c r="G14504">
        <v>2</v>
      </c>
      <c r="H14504">
        <v>9.4</v>
      </c>
      <c r="I14504" t="s">
        <v>232</v>
      </c>
      <c r="J14504" t="s">
        <v>278</v>
      </c>
      <c r="K14504">
        <v>1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 t="s">
        <v>83</v>
      </c>
      <c r="R14504" t="s">
        <v>83</v>
      </c>
      <c r="S14504" t="s">
        <v>83</v>
      </c>
      <c r="T14504" t="str">
        <f>_xlfn.XLOOKUP(A14504,MI_Match_Analysis!$A$2:$A$8,MI_Match_Analysis!$F$2:$F$8,"Not Found")</f>
        <v>Not Found</v>
      </c>
    </row>
    <row r="14505" spans="1:20" hidden="1" x14ac:dyDescent="0.3">
      <c r="A14505">
        <v>62</v>
      </c>
      <c r="B14505" s="1">
        <v>46159</v>
      </c>
      <c r="C14505" t="s">
        <v>162</v>
      </c>
      <c r="D14505" t="s">
        <v>68</v>
      </c>
      <c r="E14505" t="s">
        <v>54</v>
      </c>
      <c r="F14505" t="s">
        <v>40</v>
      </c>
      <c r="G14505">
        <v>2</v>
      </c>
      <c r="H14505">
        <v>9.5</v>
      </c>
      <c r="I14505" t="s">
        <v>299</v>
      </c>
      <c r="J14505" t="s">
        <v>278</v>
      </c>
      <c r="K14505">
        <v>1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 t="s">
        <v>83</v>
      </c>
      <c r="R14505" t="s">
        <v>83</v>
      </c>
      <c r="S14505" t="s">
        <v>83</v>
      </c>
      <c r="T14505" t="str">
        <f>_xlfn.XLOOKUP(A14505,MI_Match_Analysis!$A$2:$A$8,MI_Match_Analysis!$F$2:$F$8,"Not Found")</f>
        <v>Not Found</v>
      </c>
    </row>
    <row r="14506" spans="1:20" hidden="1" x14ac:dyDescent="0.3">
      <c r="A14506">
        <v>62</v>
      </c>
      <c r="B14506" s="1">
        <v>46159</v>
      </c>
      <c r="C14506" t="s">
        <v>162</v>
      </c>
      <c r="D14506" t="s">
        <v>68</v>
      </c>
      <c r="E14506" t="s">
        <v>54</v>
      </c>
      <c r="F14506" t="s">
        <v>40</v>
      </c>
      <c r="G14506">
        <v>2</v>
      </c>
      <c r="H14506">
        <v>9.6</v>
      </c>
      <c r="I14506" t="s">
        <v>232</v>
      </c>
      <c r="J14506" t="s">
        <v>278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 t="s">
        <v>83</v>
      </c>
      <c r="R14506" t="s">
        <v>83</v>
      </c>
      <c r="S14506" t="s">
        <v>83</v>
      </c>
      <c r="T14506" t="str">
        <f>_xlfn.XLOOKUP(A14506,MI_Match_Analysis!$A$2:$A$8,MI_Match_Analysis!$F$2:$F$8,"Not Found")</f>
        <v>Not Found</v>
      </c>
    </row>
    <row r="14507" spans="1:20" hidden="1" x14ac:dyDescent="0.3">
      <c r="A14507">
        <v>62</v>
      </c>
      <c r="B14507" s="1">
        <v>46159</v>
      </c>
      <c r="C14507" t="s">
        <v>162</v>
      </c>
      <c r="D14507" t="s">
        <v>68</v>
      </c>
      <c r="E14507" t="s">
        <v>54</v>
      </c>
      <c r="F14507" t="s">
        <v>40</v>
      </c>
      <c r="G14507">
        <v>2</v>
      </c>
      <c r="H14507">
        <v>10.1</v>
      </c>
      <c r="I14507" t="s">
        <v>299</v>
      </c>
      <c r="J14507" t="s">
        <v>203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 t="s">
        <v>165</v>
      </c>
      <c r="R14507" t="s">
        <v>299</v>
      </c>
      <c r="S14507" t="s">
        <v>250</v>
      </c>
      <c r="T14507" t="str">
        <f>_xlfn.XLOOKUP(A14507,MI_Match_Analysis!$A$2:$A$8,MI_Match_Analysis!$F$2:$F$8,"Not Found")</f>
        <v>Not Found</v>
      </c>
    </row>
    <row r="14508" spans="1:20" hidden="1" x14ac:dyDescent="0.3">
      <c r="A14508">
        <v>62</v>
      </c>
      <c r="B14508" s="1">
        <v>46159</v>
      </c>
      <c r="C14508" t="s">
        <v>162</v>
      </c>
      <c r="D14508" t="s">
        <v>68</v>
      </c>
      <c r="E14508" t="s">
        <v>54</v>
      </c>
      <c r="F14508" t="s">
        <v>40</v>
      </c>
      <c r="G14508">
        <v>2</v>
      </c>
      <c r="H14508">
        <v>10.199999999999999</v>
      </c>
      <c r="I14508" t="s">
        <v>298</v>
      </c>
      <c r="J14508" t="s">
        <v>203</v>
      </c>
      <c r="K14508">
        <v>2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 t="s">
        <v>83</v>
      </c>
      <c r="R14508" t="s">
        <v>83</v>
      </c>
      <c r="S14508" t="s">
        <v>83</v>
      </c>
      <c r="T14508" t="str">
        <f>_xlfn.XLOOKUP(A14508,MI_Match_Analysis!$A$2:$A$8,MI_Match_Analysis!$F$2:$F$8,"Not Found")</f>
        <v>Not Found</v>
      </c>
    </row>
    <row r="14509" spans="1:20" hidden="1" x14ac:dyDescent="0.3">
      <c r="A14509">
        <v>62</v>
      </c>
      <c r="B14509" s="1">
        <v>46159</v>
      </c>
      <c r="C14509" t="s">
        <v>162</v>
      </c>
      <c r="D14509" t="s">
        <v>68</v>
      </c>
      <c r="E14509" t="s">
        <v>54</v>
      </c>
      <c r="F14509" t="s">
        <v>40</v>
      </c>
      <c r="G14509">
        <v>2</v>
      </c>
      <c r="H14509">
        <v>10.3</v>
      </c>
      <c r="I14509" t="s">
        <v>298</v>
      </c>
      <c r="J14509" t="s">
        <v>203</v>
      </c>
      <c r="K14509">
        <v>1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 t="s">
        <v>83</v>
      </c>
      <c r="R14509" t="s">
        <v>83</v>
      </c>
      <c r="S14509" t="s">
        <v>83</v>
      </c>
      <c r="T14509" t="str">
        <f>_xlfn.XLOOKUP(A14509,MI_Match_Analysis!$A$2:$A$8,MI_Match_Analysis!$F$2:$F$8,"Not Found")</f>
        <v>Not Found</v>
      </c>
    </row>
    <row r="14510" spans="1:20" hidden="1" x14ac:dyDescent="0.3">
      <c r="A14510">
        <v>62</v>
      </c>
      <c r="B14510" s="1">
        <v>46159</v>
      </c>
      <c r="C14510" t="s">
        <v>162</v>
      </c>
      <c r="D14510" t="s">
        <v>68</v>
      </c>
      <c r="E14510" t="s">
        <v>54</v>
      </c>
      <c r="F14510" t="s">
        <v>40</v>
      </c>
      <c r="G14510">
        <v>2</v>
      </c>
      <c r="H14510">
        <v>10.4</v>
      </c>
      <c r="I14510" t="s">
        <v>232</v>
      </c>
      <c r="J14510" t="s">
        <v>203</v>
      </c>
      <c r="K14510">
        <v>1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 t="s">
        <v>83</v>
      </c>
      <c r="R14510" t="s">
        <v>83</v>
      </c>
      <c r="S14510" t="s">
        <v>83</v>
      </c>
      <c r="T14510" t="str">
        <f>_xlfn.XLOOKUP(A14510,MI_Match_Analysis!$A$2:$A$8,MI_Match_Analysis!$F$2:$F$8,"Not Found")</f>
        <v>Not Found</v>
      </c>
    </row>
    <row r="14511" spans="1:20" hidden="1" x14ac:dyDescent="0.3">
      <c r="A14511">
        <v>62</v>
      </c>
      <c r="B14511" s="1">
        <v>46159</v>
      </c>
      <c r="C14511" t="s">
        <v>162</v>
      </c>
      <c r="D14511" t="s">
        <v>68</v>
      </c>
      <c r="E14511" t="s">
        <v>54</v>
      </c>
      <c r="F14511" t="s">
        <v>40</v>
      </c>
      <c r="G14511">
        <v>2</v>
      </c>
      <c r="H14511">
        <v>10.5</v>
      </c>
      <c r="I14511" t="s">
        <v>298</v>
      </c>
      <c r="J14511" t="s">
        <v>203</v>
      </c>
      <c r="K14511">
        <v>4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 t="s">
        <v>83</v>
      </c>
      <c r="R14511" t="s">
        <v>83</v>
      </c>
      <c r="S14511" t="s">
        <v>83</v>
      </c>
      <c r="T14511" t="str">
        <f>_xlfn.XLOOKUP(A14511,MI_Match_Analysis!$A$2:$A$8,MI_Match_Analysis!$F$2:$F$8,"Not Found")</f>
        <v>Not Found</v>
      </c>
    </row>
    <row r="14512" spans="1:20" hidden="1" x14ac:dyDescent="0.3">
      <c r="A14512">
        <v>62</v>
      </c>
      <c r="B14512" s="1">
        <v>46159</v>
      </c>
      <c r="C14512" t="s">
        <v>162</v>
      </c>
      <c r="D14512" t="s">
        <v>68</v>
      </c>
      <c r="E14512" t="s">
        <v>54</v>
      </c>
      <c r="F14512" t="s">
        <v>40</v>
      </c>
      <c r="G14512">
        <v>2</v>
      </c>
      <c r="H14512">
        <v>10.6</v>
      </c>
      <c r="I14512" t="s">
        <v>298</v>
      </c>
      <c r="J14512" t="s">
        <v>203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 t="s">
        <v>83</v>
      </c>
      <c r="R14512" t="s">
        <v>83</v>
      </c>
      <c r="S14512" t="s">
        <v>83</v>
      </c>
      <c r="T14512" t="str">
        <f>_xlfn.XLOOKUP(A14512,MI_Match_Analysis!$A$2:$A$8,MI_Match_Analysis!$F$2:$F$8,"Not Found")</f>
        <v>Not Found</v>
      </c>
    </row>
    <row r="14513" spans="1:20" hidden="1" x14ac:dyDescent="0.3">
      <c r="A14513">
        <v>62</v>
      </c>
      <c r="B14513" s="1">
        <v>46159</v>
      </c>
      <c r="C14513" t="s">
        <v>162</v>
      </c>
      <c r="D14513" t="s">
        <v>68</v>
      </c>
      <c r="E14513" t="s">
        <v>54</v>
      </c>
      <c r="F14513" t="s">
        <v>40</v>
      </c>
      <c r="G14513">
        <v>2</v>
      </c>
      <c r="H14513">
        <v>11.1</v>
      </c>
      <c r="I14513" t="s">
        <v>232</v>
      </c>
      <c r="J14513" t="s">
        <v>278</v>
      </c>
      <c r="K14513">
        <v>1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 t="s">
        <v>83</v>
      </c>
      <c r="R14513" t="s">
        <v>83</v>
      </c>
      <c r="S14513" t="s">
        <v>83</v>
      </c>
      <c r="T14513" t="str">
        <f>_xlfn.XLOOKUP(A14513,MI_Match_Analysis!$A$2:$A$8,MI_Match_Analysis!$F$2:$F$8,"Not Found")</f>
        <v>Not Found</v>
      </c>
    </row>
    <row r="14514" spans="1:20" hidden="1" x14ac:dyDescent="0.3">
      <c r="A14514">
        <v>62</v>
      </c>
      <c r="B14514" s="1">
        <v>46159</v>
      </c>
      <c r="C14514" t="s">
        <v>162</v>
      </c>
      <c r="D14514" t="s">
        <v>68</v>
      </c>
      <c r="E14514" t="s">
        <v>54</v>
      </c>
      <c r="F14514" t="s">
        <v>40</v>
      </c>
      <c r="G14514">
        <v>2</v>
      </c>
      <c r="H14514">
        <v>11.2</v>
      </c>
      <c r="I14514" t="s">
        <v>298</v>
      </c>
      <c r="J14514" t="s">
        <v>278</v>
      </c>
      <c r="K14514">
        <v>1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 t="s">
        <v>83</v>
      </c>
      <c r="R14514" t="s">
        <v>83</v>
      </c>
      <c r="S14514" t="s">
        <v>83</v>
      </c>
      <c r="T14514" t="str">
        <f>_xlfn.XLOOKUP(A14514,MI_Match_Analysis!$A$2:$A$8,MI_Match_Analysis!$F$2:$F$8,"Not Found")</f>
        <v>Not Found</v>
      </c>
    </row>
    <row r="14515" spans="1:20" hidden="1" x14ac:dyDescent="0.3">
      <c r="A14515">
        <v>62</v>
      </c>
      <c r="B14515" s="1">
        <v>46159</v>
      </c>
      <c r="C14515" t="s">
        <v>162</v>
      </c>
      <c r="D14515" t="s">
        <v>68</v>
      </c>
      <c r="E14515" t="s">
        <v>54</v>
      </c>
      <c r="F14515" t="s">
        <v>40</v>
      </c>
      <c r="G14515">
        <v>2</v>
      </c>
      <c r="H14515">
        <v>11.3</v>
      </c>
      <c r="I14515" t="s">
        <v>232</v>
      </c>
      <c r="J14515" t="s">
        <v>278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 t="s">
        <v>83</v>
      </c>
      <c r="R14515" t="s">
        <v>83</v>
      </c>
      <c r="S14515" t="s">
        <v>83</v>
      </c>
      <c r="T14515" t="str">
        <f>_xlfn.XLOOKUP(A14515,MI_Match_Analysis!$A$2:$A$8,MI_Match_Analysis!$F$2:$F$8,"Not Found")</f>
        <v>Not Found</v>
      </c>
    </row>
    <row r="14516" spans="1:20" hidden="1" x14ac:dyDescent="0.3">
      <c r="A14516">
        <v>62</v>
      </c>
      <c r="B14516" s="1">
        <v>46159</v>
      </c>
      <c r="C14516" t="s">
        <v>162</v>
      </c>
      <c r="D14516" t="s">
        <v>68</v>
      </c>
      <c r="E14516" t="s">
        <v>54</v>
      </c>
      <c r="F14516" t="s">
        <v>40</v>
      </c>
      <c r="G14516">
        <v>2</v>
      </c>
      <c r="H14516">
        <v>11.4</v>
      </c>
      <c r="I14516" t="s">
        <v>298</v>
      </c>
      <c r="J14516" t="s">
        <v>278</v>
      </c>
      <c r="K14516">
        <v>1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 t="s">
        <v>83</v>
      </c>
      <c r="R14516" t="s">
        <v>83</v>
      </c>
      <c r="S14516" t="s">
        <v>83</v>
      </c>
      <c r="T14516" t="str">
        <f>_xlfn.XLOOKUP(A14516,MI_Match_Analysis!$A$2:$A$8,MI_Match_Analysis!$F$2:$F$8,"Not Found")</f>
        <v>Not Found</v>
      </c>
    </row>
    <row r="14517" spans="1:20" hidden="1" x14ac:dyDescent="0.3">
      <c r="A14517">
        <v>62</v>
      </c>
      <c r="B14517" s="1">
        <v>46159</v>
      </c>
      <c r="C14517" t="s">
        <v>162</v>
      </c>
      <c r="D14517" t="s">
        <v>68</v>
      </c>
      <c r="E14517" t="s">
        <v>54</v>
      </c>
      <c r="F14517" t="s">
        <v>40</v>
      </c>
      <c r="G14517">
        <v>2</v>
      </c>
      <c r="H14517">
        <v>11.5</v>
      </c>
      <c r="I14517" t="s">
        <v>232</v>
      </c>
      <c r="J14517" t="s">
        <v>278</v>
      </c>
      <c r="K14517">
        <v>2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 t="s">
        <v>83</v>
      </c>
      <c r="R14517" t="s">
        <v>83</v>
      </c>
      <c r="S14517" t="s">
        <v>83</v>
      </c>
      <c r="T14517" t="str">
        <f>_xlfn.XLOOKUP(A14517,MI_Match_Analysis!$A$2:$A$8,MI_Match_Analysis!$F$2:$F$8,"Not Found")</f>
        <v>Not Found</v>
      </c>
    </row>
    <row r="14518" spans="1:20" hidden="1" x14ac:dyDescent="0.3">
      <c r="A14518">
        <v>62</v>
      </c>
      <c r="B14518" s="1">
        <v>46159</v>
      </c>
      <c r="C14518" t="s">
        <v>162</v>
      </c>
      <c r="D14518" t="s">
        <v>68</v>
      </c>
      <c r="E14518" t="s">
        <v>54</v>
      </c>
      <c r="F14518" t="s">
        <v>40</v>
      </c>
      <c r="G14518">
        <v>2</v>
      </c>
      <c r="H14518">
        <v>11.6</v>
      </c>
      <c r="I14518" t="s">
        <v>232</v>
      </c>
      <c r="J14518" t="s">
        <v>278</v>
      </c>
      <c r="K14518">
        <v>0</v>
      </c>
      <c r="L14518">
        <v>1</v>
      </c>
      <c r="M14518">
        <v>1</v>
      </c>
      <c r="N14518">
        <v>0</v>
      </c>
      <c r="O14518">
        <v>0</v>
      </c>
      <c r="P14518">
        <v>0</v>
      </c>
      <c r="Q14518" t="s">
        <v>83</v>
      </c>
      <c r="R14518" t="s">
        <v>83</v>
      </c>
      <c r="S14518" t="s">
        <v>83</v>
      </c>
      <c r="T14518" t="str">
        <f>_xlfn.XLOOKUP(A14518,MI_Match_Analysis!$A$2:$A$8,MI_Match_Analysis!$F$2:$F$8,"Not Found")</f>
        <v>Not Found</v>
      </c>
    </row>
    <row r="14519" spans="1:20" hidden="1" x14ac:dyDescent="0.3">
      <c r="A14519">
        <v>62</v>
      </c>
      <c r="B14519" s="1">
        <v>46159</v>
      </c>
      <c r="C14519" t="s">
        <v>162</v>
      </c>
      <c r="D14519" t="s">
        <v>68</v>
      </c>
      <c r="E14519" t="s">
        <v>54</v>
      </c>
      <c r="F14519" t="s">
        <v>40</v>
      </c>
      <c r="G14519">
        <v>2</v>
      </c>
      <c r="H14519">
        <v>11.6</v>
      </c>
      <c r="I14519" t="s">
        <v>232</v>
      </c>
      <c r="J14519" t="s">
        <v>278</v>
      </c>
      <c r="K14519">
        <v>1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 t="s">
        <v>83</v>
      </c>
      <c r="R14519" t="s">
        <v>83</v>
      </c>
      <c r="S14519" t="s">
        <v>83</v>
      </c>
      <c r="T14519" t="str">
        <f>_xlfn.XLOOKUP(A14519,MI_Match_Analysis!$A$2:$A$8,MI_Match_Analysis!$F$2:$F$8,"Not Found")</f>
        <v>Not Found</v>
      </c>
    </row>
    <row r="14520" spans="1:20" hidden="1" x14ac:dyDescent="0.3">
      <c r="A14520">
        <v>62</v>
      </c>
      <c r="B14520" s="1">
        <v>46159</v>
      </c>
      <c r="C14520" t="s">
        <v>162</v>
      </c>
      <c r="D14520" t="s">
        <v>68</v>
      </c>
      <c r="E14520" t="s">
        <v>54</v>
      </c>
      <c r="F14520" t="s">
        <v>40</v>
      </c>
      <c r="G14520">
        <v>2</v>
      </c>
      <c r="H14520">
        <v>12.1</v>
      </c>
      <c r="I14520" t="s">
        <v>232</v>
      </c>
      <c r="J14520" t="s">
        <v>44</v>
      </c>
      <c r="K14520">
        <v>1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 t="s">
        <v>83</v>
      </c>
      <c r="R14520" t="s">
        <v>83</v>
      </c>
      <c r="S14520" t="s">
        <v>83</v>
      </c>
      <c r="T14520" t="str">
        <f>_xlfn.XLOOKUP(A14520,MI_Match_Analysis!$A$2:$A$8,MI_Match_Analysis!$F$2:$F$8,"Not Found")</f>
        <v>Not Found</v>
      </c>
    </row>
    <row r="14521" spans="1:20" hidden="1" x14ac:dyDescent="0.3">
      <c r="A14521">
        <v>62</v>
      </c>
      <c r="B14521" s="1">
        <v>46159</v>
      </c>
      <c r="C14521" t="s">
        <v>162</v>
      </c>
      <c r="D14521" t="s">
        <v>68</v>
      </c>
      <c r="E14521" t="s">
        <v>54</v>
      </c>
      <c r="F14521" t="s">
        <v>40</v>
      </c>
      <c r="G14521">
        <v>2</v>
      </c>
      <c r="H14521">
        <v>12.2</v>
      </c>
      <c r="I14521" t="s">
        <v>298</v>
      </c>
      <c r="J14521" t="s">
        <v>44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 t="s">
        <v>83</v>
      </c>
      <c r="R14521" t="s">
        <v>83</v>
      </c>
      <c r="S14521" t="s">
        <v>83</v>
      </c>
      <c r="T14521" t="str">
        <f>_xlfn.XLOOKUP(A14521,MI_Match_Analysis!$A$2:$A$8,MI_Match_Analysis!$F$2:$F$8,"Not Found")</f>
        <v>Not Found</v>
      </c>
    </row>
    <row r="14522" spans="1:20" hidden="1" x14ac:dyDescent="0.3">
      <c r="A14522">
        <v>62</v>
      </c>
      <c r="B14522" s="1">
        <v>46159</v>
      </c>
      <c r="C14522" t="s">
        <v>162</v>
      </c>
      <c r="D14522" t="s">
        <v>68</v>
      </c>
      <c r="E14522" t="s">
        <v>54</v>
      </c>
      <c r="F14522" t="s">
        <v>40</v>
      </c>
      <c r="G14522">
        <v>2</v>
      </c>
      <c r="H14522">
        <v>12.3</v>
      </c>
      <c r="I14522" t="s">
        <v>298</v>
      </c>
      <c r="J14522" t="s">
        <v>44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 t="s">
        <v>165</v>
      </c>
      <c r="R14522" t="s">
        <v>298</v>
      </c>
      <c r="S14522" t="s">
        <v>74</v>
      </c>
      <c r="T14522" t="str">
        <f>_xlfn.XLOOKUP(A14522,MI_Match_Analysis!$A$2:$A$8,MI_Match_Analysis!$F$2:$F$8,"Not Found")</f>
        <v>Not Found</v>
      </c>
    </row>
    <row r="14523" spans="1:20" hidden="1" x14ac:dyDescent="0.3">
      <c r="A14523">
        <v>62</v>
      </c>
      <c r="B14523" s="1">
        <v>46159</v>
      </c>
      <c r="C14523" t="s">
        <v>162</v>
      </c>
      <c r="D14523" t="s">
        <v>68</v>
      </c>
      <c r="E14523" t="s">
        <v>54</v>
      </c>
      <c r="F14523" t="s">
        <v>40</v>
      </c>
      <c r="G14523">
        <v>2</v>
      </c>
      <c r="H14523">
        <v>12.4</v>
      </c>
      <c r="I14523" t="s">
        <v>229</v>
      </c>
      <c r="J14523" t="s">
        <v>44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 t="s">
        <v>83</v>
      </c>
      <c r="R14523" t="s">
        <v>83</v>
      </c>
      <c r="S14523" t="s">
        <v>83</v>
      </c>
      <c r="T14523" t="str">
        <f>_xlfn.XLOOKUP(A14523,MI_Match_Analysis!$A$2:$A$8,MI_Match_Analysis!$F$2:$F$8,"Not Found")</f>
        <v>Not Found</v>
      </c>
    </row>
    <row r="14524" spans="1:20" hidden="1" x14ac:dyDescent="0.3">
      <c r="A14524">
        <v>62</v>
      </c>
      <c r="B14524" s="1">
        <v>46159</v>
      </c>
      <c r="C14524" t="s">
        <v>162</v>
      </c>
      <c r="D14524" t="s">
        <v>68</v>
      </c>
      <c r="E14524" t="s">
        <v>54</v>
      </c>
      <c r="F14524" t="s">
        <v>40</v>
      </c>
      <c r="G14524">
        <v>2</v>
      </c>
      <c r="H14524">
        <v>12.5</v>
      </c>
      <c r="I14524" t="s">
        <v>229</v>
      </c>
      <c r="J14524" t="s">
        <v>44</v>
      </c>
      <c r="K14524">
        <v>1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 t="s">
        <v>83</v>
      </c>
      <c r="R14524" t="s">
        <v>83</v>
      </c>
      <c r="S14524" t="s">
        <v>83</v>
      </c>
      <c r="T14524" t="str">
        <f>_xlfn.XLOOKUP(A14524,MI_Match_Analysis!$A$2:$A$8,MI_Match_Analysis!$F$2:$F$8,"Not Found")</f>
        <v>Not Found</v>
      </c>
    </row>
    <row r="14525" spans="1:20" hidden="1" x14ac:dyDescent="0.3">
      <c r="A14525">
        <v>62</v>
      </c>
      <c r="B14525" s="1">
        <v>46159</v>
      </c>
      <c r="C14525" t="s">
        <v>162</v>
      </c>
      <c r="D14525" t="s">
        <v>68</v>
      </c>
      <c r="E14525" t="s">
        <v>54</v>
      </c>
      <c r="F14525" t="s">
        <v>40</v>
      </c>
      <c r="G14525">
        <v>2</v>
      </c>
      <c r="H14525">
        <v>12.6</v>
      </c>
      <c r="I14525" t="s">
        <v>232</v>
      </c>
      <c r="J14525" t="s">
        <v>44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 t="s">
        <v>83</v>
      </c>
      <c r="R14525" t="s">
        <v>83</v>
      </c>
      <c r="S14525" t="s">
        <v>83</v>
      </c>
      <c r="T14525" t="str">
        <f>_xlfn.XLOOKUP(A14525,MI_Match_Analysis!$A$2:$A$8,MI_Match_Analysis!$F$2:$F$8,"Not Found")</f>
        <v>Not Found</v>
      </c>
    </row>
    <row r="14526" spans="1:20" hidden="1" x14ac:dyDescent="0.3">
      <c r="A14526">
        <v>62</v>
      </c>
      <c r="B14526" s="1">
        <v>46159</v>
      </c>
      <c r="C14526" t="s">
        <v>162</v>
      </c>
      <c r="D14526" t="s">
        <v>68</v>
      </c>
      <c r="E14526" t="s">
        <v>54</v>
      </c>
      <c r="F14526" t="s">
        <v>40</v>
      </c>
      <c r="G14526">
        <v>2</v>
      </c>
      <c r="H14526">
        <v>13.1</v>
      </c>
      <c r="I14526" t="s">
        <v>229</v>
      </c>
      <c r="J14526" t="s">
        <v>278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 t="s">
        <v>83</v>
      </c>
      <c r="R14526" t="s">
        <v>83</v>
      </c>
      <c r="S14526" t="s">
        <v>83</v>
      </c>
      <c r="T14526" t="str">
        <f>_xlfn.XLOOKUP(A14526,MI_Match_Analysis!$A$2:$A$8,MI_Match_Analysis!$F$2:$F$8,"Not Found")</f>
        <v>Not Found</v>
      </c>
    </row>
    <row r="14527" spans="1:20" hidden="1" x14ac:dyDescent="0.3">
      <c r="A14527">
        <v>62</v>
      </c>
      <c r="B14527" s="1">
        <v>46159</v>
      </c>
      <c r="C14527" t="s">
        <v>162</v>
      </c>
      <c r="D14527" t="s">
        <v>68</v>
      </c>
      <c r="E14527" t="s">
        <v>54</v>
      </c>
      <c r="F14527" t="s">
        <v>40</v>
      </c>
      <c r="G14527">
        <v>2</v>
      </c>
      <c r="H14527">
        <v>13.2</v>
      </c>
      <c r="I14527" t="s">
        <v>232</v>
      </c>
      <c r="J14527" t="s">
        <v>278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 t="s">
        <v>83</v>
      </c>
      <c r="R14527" t="s">
        <v>83</v>
      </c>
      <c r="S14527" t="s">
        <v>83</v>
      </c>
      <c r="T14527" t="str">
        <f>_xlfn.XLOOKUP(A14527,MI_Match_Analysis!$A$2:$A$8,MI_Match_Analysis!$F$2:$F$8,"Not Found")</f>
        <v>Not Found</v>
      </c>
    </row>
    <row r="14528" spans="1:20" hidden="1" x14ac:dyDescent="0.3">
      <c r="A14528">
        <v>62</v>
      </c>
      <c r="B14528" s="1">
        <v>46159</v>
      </c>
      <c r="C14528" t="s">
        <v>162</v>
      </c>
      <c r="D14528" t="s">
        <v>68</v>
      </c>
      <c r="E14528" t="s">
        <v>54</v>
      </c>
      <c r="F14528" t="s">
        <v>40</v>
      </c>
      <c r="G14528">
        <v>2</v>
      </c>
      <c r="H14528">
        <v>13.3</v>
      </c>
      <c r="I14528" t="s">
        <v>232</v>
      </c>
      <c r="J14528" t="s">
        <v>278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 t="s">
        <v>83</v>
      </c>
      <c r="R14528" t="s">
        <v>83</v>
      </c>
      <c r="S14528" t="s">
        <v>83</v>
      </c>
      <c r="T14528" t="str">
        <f>_xlfn.XLOOKUP(A14528,MI_Match_Analysis!$A$2:$A$8,MI_Match_Analysis!$F$2:$F$8,"Not Found")</f>
        <v>Not Found</v>
      </c>
    </row>
    <row r="14529" spans="1:20" hidden="1" x14ac:dyDescent="0.3">
      <c r="A14529">
        <v>62</v>
      </c>
      <c r="B14529" s="1">
        <v>46159</v>
      </c>
      <c r="C14529" t="s">
        <v>162</v>
      </c>
      <c r="D14529" t="s">
        <v>68</v>
      </c>
      <c r="E14529" t="s">
        <v>54</v>
      </c>
      <c r="F14529" t="s">
        <v>40</v>
      </c>
      <c r="G14529">
        <v>2</v>
      </c>
      <c r="H14529">
        <v>13.4</v>
      </c>
      <c r="I14529" t="s">
        <v>232</v>
      </c>
      <c r="J14529" t="s">
        <v>278</v>
      </c>
      <c r="K14529">
        <v>1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 t="s">
        <v>83</v>
      </c>
      <c r="R14529" t="s">
        <v>83</v>
      </c>
      <c r="S14529" t="s">
        <v>83</v>
      </c>
      <c r="T14529" t="str">
        <f>_xlfn.XLOOKUP(A14529,MI_Match_Analysis!$A$2:$A$8,MI_Match_Analysis!$F$2:$F$8,"Not Found")</f>
        <v>Not Found</v>
      </c>
    </row>
    <row r="14530" spans="1:20" hidden="1" x14ac:dyDescent="0.3">
      <c r="A14530">
        <v>62</v>
      </c>
      <c r="B14530" s="1">
        <v>46159</v>
      </c>
      <c r="C14530" t="s">
        <v>162</v>
      </c>
      <c r="D14530" t="s">
        <v>68</v>
      </c>
      <c r="E14530" t="s">
        <v>54</v>
      </c>
      <c r="F14530" t="s">
        <v>40</v>
      </c>
      <c r="G14530">
        <v>2</v>
      </c>
      <c r="H14530">
        <v>13.5</v>
      </c>
      <c r="I14530" t="s">
        <v>229</v>
      </c>
      <c r="J14530" t="s">
        <v>278</v>
      </c>
      <c r="K14530">
        <v>4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 t="s">
        <v>83</v>
      </c>
      <c r="R14530" t="s">
        <v>83</v>
      </c>
      <c r="S14530" t="s">
        <v>83</v>
      </c>
      <c r="T14530" t="str">
        <f>_xlfn.XLOOKUP(A14530,MI_Match_Analysis!$A$2:$A$8,MI_Match_Analysis!$F$2:$F$8,"Not Found")</f>
        <v>Not Found</v>
      </c>
    </row>
    <row r="14531" spans="1:20" hidden="1" x14ac:dyDescent="0.3">
      <c r="A14531">
        <v>62</v>
      </c>
      <c r="B14531" s="1">
        <v>46159</v>
      </c>
      <c r="C14531" t="s">
        <v>162</v>
      </c>
      <c r="D14531" t="s">
        <v>68</v>
      </c>
      <c r="E14531" t="s">
        <v>54</v>
      </c>
      <c r="F14531" t="s">
        <v>40</v>
      </c>
      <c r="G14531">
        <v>2</v>
      </c>
      <c r="H14531">
        <v>13.6</v>
      </c>
      <c r="I14531" t="s">
        <v>229</v>
      </c>
      <c r="J14531" t="s">
        <v>278</v>
      </c>
      <c r="K14531">
        <v>1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 t="s">
        <v>83</v>
      </c>
      <c r="R14531" t="s">
        <v>83</v>
      </c>
      <c r="S14531" t="s">
        <v>83</v>
      </c>
      <c r="T14531" t="str">
        <f>_xlfn.XLOOKUP(A14531,MI_Match_Analysis!$A$2:$A$8,MI_Match_Analysis!$F$2:$F$8,"Not Found")</f>
        <v>Not Found</v>
      </c>
    </row>
    <row r="14532" spans="1:20" hidden="1" x14ac:dyDescent="0.3">
      <c r="A14532">
        <v>62</v>
      </c>
      <c r="B14532" s="1">
        <v>46159</v>
      </c>
      <c r="C14532" t="s">
        <v>162</v>
      </c>
      <c r="D14532" t="s">
        <v>68</v>
      </c>
      <c r="E14532" t="s">
        <v>54</v>
      </c>
      <c r="F14532" t="s">
        <v>40</v>
      </c>
      <c r="G14532">
        <v>2</v>
      </c>
      <c r="H14532">
        <v>14.1</v>
      </c>
      <c r="I14532" t="s">
        <v>229</v>
      </c>
      <c r="J14532" t="s">
        <v>318</v>
      </c>
      <c r="K14532">
        <v>1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 t="s">
        <v>83</v>
      </c>
      <c r="R14532" t="s">
        <v>83</v>
      </c>
      <c r="S14532" t="s">
        <v>83</v>
      </c>
      <c r="T14532" t="str">
        <f>_xlfn.XLOOKUP(A14532,MI_Match_Analysis!$A$2:$A$8,MI_Match_Analysis!$F$2:$F$8,"Not Found")</f>
        <v>Not Found</v>
      </c>
    </row>
    <row r="14533" spans="1:20" hidden="1" x14ac:dyDescent="0.3">
      <c r="A14533">
        <v>62</v>
      </c>
      <c r="B14533" s="1">
        <v>46159</v>
      </c>
      <c r="C14533" t="s">
        <v>162</v>
      </c>
      <c r="D14533" t="s">
        <v>68</v>
      </c>
      <c r="E14533" t="s">
        <v>54</v>
      </c>
      <c r="F14533" t="s">
        <v>40</v>
      </c>
      <c r="G14533">
        <v>2</v>
      </c>
      <c r="H14533">
        <v>14.2</v>
      </c>
      <c r="I14533" t="s">
        <v>232</v>
      </c>
      <c r="J14533" t="s">
        <v>318</v>
      </c>
      <c r="K14533">
        <v>2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 t="s">
        <v>83</v>
      </c>
      <c r="R14533" t="s">
        <v>83</v>
      </c>
      <c r="S14533" t="s">
        <v>83</v>
      </c>
      <c r="T14533" t="str">
        <f>_xlfn.XLOOKUP(A14533,MI_Match_Analysis!$A$2:$A$8,MI_Match_Analysis!$F$2:$F$8,"Not Found")</f>
        <v>Not Found</v>
      </c>
    </row>
    <row r="14534" spans="1:20" hidden="1" x14ac:dyDescent="0.3">
      <c r="A14534">
        <v>62</v>
      </c>
      <c r="B14534" s="1">
        <v>46159</v>
      </c>
      <c r="C14534" t="s">
        <v>162</v>
      </c>
      <c r="D14534" t="s">
        <v>68</v>
      </c>
      <c r="E14534" t="s">
        <v>54</v>
      </c>
      <c r="F14534" t="s">
        <v>40</v>
      </c>
      <c r="G14534">
        <v>2</v>
      </c>
      <c r="H14534">
        <v>14.3</v>
      </c>
      <c r="I14534" t="s">
        <v>232</v>
      </c>
      <c r="J14534" t="s">
        <v>318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 t="s">
        <v>167</v>
      </c>
      <c r="R14534" t="s">
        <v>232</v>
      </c>
      <c r="S14534" t="s">
        <v>83</v>
      </c>
      <c r="T14534" t="str">
        <f>_xlfn.XLOOKUP(A14534,MI_Match_Analysis!$A$2:$A$8,MI_Match_Analysis!$F$2:$F$8,"Not Found")</f>
        <v>Not Found</v>
      </c>
    </row>
    <row r="14535" spans="1:20" hidden="1" x14ac:dyDescent="0.3">
      <c r="A14535">
        <v>62</v>
      </c>
      <c r="B14535" s="1">
        <v>46159</v>
      </c>
      <c r="C14535" t="s">
        <v>162</v>
      </c>
      <c r="D14535" t="s">
        <v>68</v>
      </c>
      <c r="E14535" t="s">
        <v>54</v>
      </c>
      <c r="F14535" t="s">
        <v>40</v>
      </c>
      <c r="G14535">
        <v>2</v>
      </c>
      <c r="H14535">
        <v>14.4</v>
      </c>
      <c r="I14535" t="s">
        <v>118</v>
      </c>
      <c r="J14535" t="s">
        <v>318</v>
      </c>
      <c r="K14535">
        <v>1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 t="s">
        <v>83</v>
      </c>
      <c r="R14535" t="s">
        <v>83</v>
      </c>
      <c r="S14535" t="s">
        <v>83</v>
      </c>
      <c r="T14535" t="str">
        <f>_xlfn.XLOOKUP(A14535,MI_Match_Analysis!$A$2:$A$8,MI_Match_Analysis!$F$2:$F$8,"Not Found")</f>
        <v>Not Found</v>
      </c>
    </row>
    <row r="14536" spans="1:20" hidden="1" x14ac:dyDescent="0.3">
      <c r="A14536">
        <v>62</v>
      </c>
      <c r="B14536" s="1">
        <v>46159</v>
      </c>
      <c r="C14536" t="s">
        <v>162</v>
      </c>
      <c r="D14536" t="s">
        <v>68</v>
      </c>
      <c r="E14536" t="s">
        <v>54</v>
      </c>
      <c r="F14536" t="s">
        <v>40</v>
      </c>
      <c r="G14536">
        <v>2</v>
      </c>
      <c r="H14536">
        <v>14.5</v>
      </c>
      <c r="I14536" t="s">
        <v>229</v>
      </c>
      <c r="J14536" t="s">
        <v>318</v>
      </c>
      <c r="K14536">
        <v>6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 t="s">
        <v>83</v>
      </c>
      <c r="R14536" t="s">
        <v>83</v>
      </c>
      <c r="S14536" t="s">
        <v>83</v>
      </c>
      <c r="T14536" t="str">
        <f>_xlfn.XLOOKUP(A14536,MI_Match_Analysis!$A$2:$A$8,MI_Match_Analysis!$F$2:$F$8,"Not Found")</f>
        <v>Not Found</v>
      </c>
    </row>
    <row r="14537" spans="1:20" hidden="1" x14ac:dyDescent="0.3">
      <c r="A14537">
        <v>62</v>
      </c>
      <c r="B14537" s="1">
        <v>46159</v>
      </c>
      <c r="C14537" t="s">
        <v>162</v>
      </c>
      <c r="D14537" t="s">
        <v>68</v>
      </c>
      <c r="E14537" t="s">
        <v>54</v>
      </c>
      <c r="F14537" t="s">
        <v>40</v>
      </c>
      <c r="G14537">
        <v>2</v>
      </c>
      <c r="H14537">
        <v>14.6</v>
      </c>
      <c r="I14537" t="s">
        <v>229</v>
      </c>
      <c r="J14537" t="s">
        <v>318</v>
      </c>
      <c r="K14537">
        <v>0</v>
      </c>
      <c r="L14537">
        <v>2</v>
      </c>
      <c r="M14537">
        <v>0</v>
      </c>
      <c r="N14537">
        <v>1</v>
      </c>
      <c r="O14537">
        <v>0</v>
      </c>
      <c r="P14537">
        <v>0</v>
      </c>
      <c r="Q14537" t="s">
        <v>83</v>
      </c>
      <c r="R14537" t="s">
        <v>83</v>
      </c>
      <c r="S14537" t="s">
        <v>83</v>
      </c>
      <c r="T14537" t="str">
        <f>_xlfn.XLOOKUP(A14537,MI_Match_Analysis!$A$2:$A$8,MI_Match_Analysis!$F$2:$F$8,"Not Found")</f>
        <v>Not Found</v>
      </c>
    </row>
    <row r="14538" spans="1:20" hidden="1" x14ac:dyDescent="0.3">
      <c r="A14538">
        <v>62</v>
      </c>
      <c r="B14538" s="1">
        <v>46159</v>
      </c>
      <c r="C14538" t="s">
        <v>162</v>
      </c>
      <c r="D14538" t="s">
        <v>68</v>
      </c>
      <c r="E14538" t="s">
        <v>54</v>
      </c>
      <c r="F14538" t="s">
        <v>40</v>
      </c>
      <c r="G14538">
        <v>2</v>
      </c>
      <c r="H14538">
        <v>15.1</v>
      </c>
      <c r="I14538" t="s">
        <v>118</v>
      </c>
      <c r="J14538" t="s">
        <v>336</v>
      </c>
      <c r="K14538">
        <v>1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 t="s">
        <v>83</v>
      </c>
      <c r="R14538" t="s">
        <v>83</v>
      </c>
      <c r="S14538" t="s">
        <v>83</v>
      </c>
      <c r="T14538" t="str">
        <f>_xlfn.XLOOKUP(A14538,MI_Match_Analysis!$A$2:$A$8,MI_Match_Analysis!$F$2:$F$8,"Not Found")</f>
        <v>Not Found</v>
      </c>
    </row>
    <row r="14539" spans="1:20" hidden="1" x14ac:dyDescent="0.3">
      <c r="A14539">
        <v>62</v>
      </c>
      <c r="B14539" s="1">
        <v>46159</v>
      </c>
      <c r="C14539" t="s">
        <v>162</v>
      </c>
      <c r="D14539" t="s">
        <v>68</v>
      </c>
      <c r="E14539" t="s">
        <v>54</v>
      </c>
      <c r="F14539" t="s">
        <v>40</v>
      </c>
      <c r="G14539">
        <v>2</v>
      </c>
      <c r="H14539">
        <v>15.2</v>
      </c>
      <c r="I14539" t="s">
        <v>229</v>
      </c>
      <c r="J14539" t="s">
        <v>336</v>
      </c>
      <c r="K14539">
        <v>3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 t="s">
        <v>83</v>
      </c>
      <c r="R14539" t="s">
        <v>83</v>
      </c>
      <c r="S14539" t="s">
        <v>83</v>
      </c>
      <c r="T14539" t="str">
        <f>_xlfn.XLOOKUP(A14539,MI_Match_Analysis!$A$2:$A$8,MI_Match_Analysis!$F$2:$F$8,"Not Found")</f>
        <v>Not Found</v>
      </c>
    </row>
    <row r="14540" spans="1:20" hidden="1" x14ac:dyDescent="0.3">
      <c r="A14540">
        <v>62</v>
      </c>
      <c r="B14540" s="1">
        <v>46159</v>
      </c>
      <c r="C14540" t="s">
        <v>162</v>
      </c>
      <c r="D14540" t="s">
        <v>68</v>
      </c>
      <c r="E14540" t="s">
        <v>54</v>
      </c>
      <c r="F14540" t="s">
        <v>40</v>
      </c>
      <c r="G14540">
        <v>2</v>
      </c>
      <c r="H14540">
        <v>15.3</v>
      </c>
      <c r="I14540" t="s">
        <v>118</v>
      </c>
      <c r="J14540" t="s">
        <v>336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 t="s">
        <v>83</v>
      </c>
      <c r="R14540" t="s">
        <v>83</v>
      </c>
      <c r="S14540" t="s">
        <v>83</v>
      </c>
      <c r="T14540" t="str">
        <f>_xlfn.XLOOKUP(A14540,MI_Match_Analysis!$A$2:$A$8,MI_Match_Analysis!$F$2:$F$8,"Not Found")</f>
        <v>Not Found</v>
      </c>
    </row>
    <row r="14541" spans="1:20" hidden="1" x14ac:dyDescent="0.3">
      <c r="A14541">
        <v>62</v>
      </c>
      <c r="B14541" s="1">
        <v>46159</v>
      </c>
      <c r="C14541" t="s">
        <v>162</v>
      </c>
      <c r="D14541" t="s">
        <v>68</v>
      </c>
      <c r="E14541" t="s">
        <v>54</v>
      </c>
      <c r="F14541" t="s">
        <v>40</v>
      </c>
      <c r="G14541">
        <v>2</v>
      </c>
      <c r="H14541">
        <v>15.4</v>
      </c>
      <c r="I14541" t="s">
        <v>118</v>
      </c>
      <c r="J14541" t="s">
        <v>336</v>
      </c>
      <c r="K14541">
        <v>1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 t="s">
        <v>83</v>
      </c>
      <c r="R14541" t="s">
        <v>83</v>
      </c>
      <c r="S14541" t="s">
        <v>83</v>
      </c>
      <c r="T14541" t="str">
        <f>_xlfn.XLOOKUP(A14541,MI_Match_Analysis!$A$2:$A$8,MI_Match_Analysis!$F$2:$F$8,"Not Found")</f>
        <v>Not Found</v>
      </c>
    </row>
    <row r="14542" spans="1:20" hidden="1" x14ac:dyDescent="0.3">
      <c r="A14542">
        <v>62</v>
      </c>
      <c r="B14542" s="1">
        <v>46159</v>
      </c>
      <c r="C14542" t="s">
        <v>162</v>
      </c>
      <c r="D14542" t="s">
        <v>68</v>
      </c>
      <c r="E14542" t="s">
        <v>54</v>
      </c>
      <c r="F14542" t="s">
        <v>40</v>
      </c>
      <c r="G14542">
        <v>2</v>
      </c>
      <c r="H14542">
        <v>15.5</v>
      </c>
      <c r="I14542" t="s">
        <v>229</v>
      </c>
      <c r="J14542" t="s">
        <v>336</v>
      </c>
      <c r="K14542">
        <v>0</v>
      </c>
      <c r="L14542">
        <v>2</v>
      </c>
      <c r="M14542">
        <v>1</v>
      </c>
      <c r="N14542">
        <v>0</v>
      </c>
      <c r="O14542">
        <v>0</v>
      </c>
      <c r="P14542">
        <v>0</v>
      </c>
      <c r="Q14542" t="s">
        <v>83</v>
      </c>
      <c r="R14542" t="s">
        <v>83</v>
      </c>
      <c r="S14542" t="s">
        <v>83</v>
      </c>
      <c r="T14542" t="str">
        <f>_xlfn.XLOOKUP(A14542,MI_Match_Analysis!$A$2:$A$8,MI_Match_Analysis!$F$2:$F$8,"Not Found")</f>
        <v>Not Found</v>
      </c>
    </row>
    <row r="14543" spans="1:20" hidden="1" x14ac:dyDescent="0.3">
      <c r="A14543">
        <v>62</v>
      </c>
      <c r="B14543" s="1">
        <v>46159</v>
      </c>
      <c r="C14543" t="s">
        <v>162</v>
      </c>
      <c r="D14543" t="s">
        <v>68</v>
      </c>
      <c r="E14543" t="s">
        <v>54</v>
      </c>
      <c r="F14543" t="s">
        <v>40</v>
      </c>
      <c r="G14543">
        <v>2</v>
      </c>
      <c r="H14543">
        <v>15.5</v>
      </c>
      <c r="I14543" t="s">
        <v>118</v>
      </c>
      <c r="J14543" t="s">
        <v>336</v>
      </c>
      <c r="K14543">
        <v>1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 t="s">
        <v>83</v>
      </c>
      <c r="R14543" t="s">
        <v>83</v>
      </c>
      <c r="S14543" t="s">
        <v>83</v>
      </c>
      <c r="T14543" t="str">
        <f>_xlfn.XLOOKUP(A14543,MI_Match_Analysis!$A$2:$A$8,MI_Match_Analysis!$F$2:$F$8,"Not Found")</f>
        <v>Not Found</v>
      </c>
    </row>
    <row r="14544" spans="1:20" hidden="1" x14ac:dyDescent="0.3">
      <c r="A14544">
        <v>62</v>
      </c>
      <c r="B14544" s="1">
        <v>46159</v>
      </c>
      <c r="C14544" t="s">
        <v>162</v>
      </c>
      <c r="D14544" t="s">
        <v>68</v>
      </c>
      <c r="E14544" t="s">
        <v>54</v>
      </c>
      <c r="F14544" t="s">
        <v>40</v>
      </c>
      <c r="G14544">
        <v>2</v>
      </c>
      <c r="H14544">
        <v>15.6</v>
      </c>
      <c r="I14544" t="s">
        <v>229</v>
      </c>
      <c r="J14544" t="s">
        <v>336</v>
      </c>
      <c r="K14544">
        <v>1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 t="s">
        <v>83</v>
      </c>
      <c r="R14544" t="s">
        <v>83</v>
      </c>
      <c r="S14544" t="s">
        <v>83</v>
      </c>
      <c r="T14544" t="str">
        <f>_xlfn.XLOOKUP(A14544,MI_Match_Analysis!$A$2:$A$8,MI_Match_Analysis!$F$2:$F$8,"Not Found")</f>
        <v>Not Found</v>
      </c>
    </row>
    <row r="14545" spans="1:20" hidden="1" x14ac:dyDescent="0.3">
      <c r="A14545">
        <v>62</v>
      </c>
      <c r="B14545" s="1">
        <v>46159</v>
      </c>
      <c r="C14545" t="s">
        <v>162</v>
      </c>
      <c r="D14545" t="s">
        <v>68</v>
      </c>
      <c r="E14545" t="s">
        <v>54</v>
      </c>
      <c r="F14545" t="s">
        <v>40</v>
      </c>
      <c r="G14545">
        <v>2</v>
      </c>
      <c r="H14545">
        <v>16.100000000000001</v>
      </c>
      <c r="I14545" t="s">
        <v>229</v>
      </c>
      <c r="J14545" t="s">
        <v>44</v>
      </c>
      <c r="K14545">
        <v>0</v>
      </c>
      <c r="L14545">
        <v>1</v>
      </c>
      <c r="M14545">
        <v>1</v>
      </c>
      <c r="N14545">
        <v>0</v>
      </c>
      <c r="O14545">
        <v>0</v>
      </c>
      <c r="P14545">
        <v>0</v>
      </c>
      <c r="Q14545" t="s">
        <v>83</v>
      </c>
      <c r="R14545" t="s">
        <v>83</v>
      </c>
      <c r="S14545" t="s">
        <v>83</v>
      </c>
      <c r="T14545" t="str">
        <f>_xlfn.XLOOKUP(A14545,MI_Match_Analysis!$A$2:$A$8,MI_Match_Analysis!$F$2:$F$8,"Not Found")</f>
        <v>Not Found</v>
      </c>
    </row>
    <row r="14546" spans="1:20" hidden="1" x14ac:dyDescent="0.3">
      <c r="A14546">
        <v>62</v>
      </c>
      <c r="B14546" s="1">
        <v>46159</v>
      </c>
      <c r="C14546" t="s">
        <v>162</v>
      </c>
      <c r="D14546" t="s">
        <v>68</v>
      </c>
      <c r="E14546" t="s">
        <v>54</v>
      </c>
      <c r="F14546" t="s">
        <v>40</v>
      </c>
      <c r="G14546">
        <v>2</v>
      </c>
      <c r="H14546">
        <v>16.100000000000001</v>
      </c>
      <c r="I14546" t="s">
        <v>229</v>
      </c>
      <c r="J14546" t="s">
        <v>44</v>
      </c>
      <c r="K14546">
        <v>1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 t="s">
        <v>83</v>
      </c>
      <c r="R14546" t="s">
        <v>83</v>
      </c>
      <c r="S14546" t="s">
        <v>83</v>
      </c>
      <c r="T14546" t="str">
        <f>_xlfn.XLOOKUP(A14546,MI_Match_Analysis!$A$2:$A$8,MI_Match_Analysis!$F$2:$F$8,"Not Found")</f>
        <v>Not Found</v>
      </c>
    </row>
    <row r="14547" spans="1:20" hidden="1" x14ac:dyDescent="0.3">
      <c r="A14547">
        <v>62</v>
      </c>
      <c r="B14547" s="1">
        <v>46159</v>
      </c>
      <c r="C14547" t="s">
        <v>162</v>
      </c>
      <c r="D14547" t="s">
        <v>68</v>
      </c>
      <c r="E14547" t="s">
        <v>54</v>
      </c>
      <c r="F14547" t="s">
        <v>40</v>
      </c>
      <c r="G14547">
        <v>2</v>
      </c>
      <c r="H14547">
        <v>16.2</v>
      </c>
      <c r="I14547" t="s">
        <v>118</v>
      </c>
      <c r="J14547" t="s">
        <v>44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 t="s">
        <v>165</v>
      </c>
      <c r="R14547" t="s">
        <v>118</v>
      </c>
      <c r="S14547" t="s">
        <v>84</v>
      </c>
      <c r="T14547" t="str">
        <f>_xlfn.XLOOKUP(A14547,MI_Match_Analysis!$A$2:$A$8,MI_Match_Analysis!$F$2:$F$8,"Not Found")</f>
        <v>Not Found</v>
      </c>
    </row>
    <row r="14548" spans="1:20" hidden="1" x14ac:dyDescent="0.3">
      <c r="A14548">
        <v>62</v>
      </c>
      <c r="B14548" s="1">
        <v>46159</v>
      </c>
      <c r="C14548" t="s">
        <v>162</v>
      </c>
      <c r="D14548" t="s">
        <v>68</v>
      </c>
      <c r="E14548" t="s">
        <v>54</v>
      </c>
      <c r="F14548" t="s">
        <v>40</v>
      </c>
      <c r="G14548">
        <v>2</v>
      </c>
      <c r="H14548">
        <v>16.3</v>
      </c>
      <c r="I14548" t="s">
        <v>237</v>
      </c>
      <c r="J14548" t="s">
        <v>44</v>
      </c>
      <c r="K14548">
        <v>1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 t="s">
        <v>83</v>
      </c>
      <c r="R14548" t="s">
        <v>83</v>
      </c>
      <c r="S14548" t="s">
        <v>83</v>
      </c>
      <c r="T14548" t="str">
        <f>_xlfn.XLOOKUP(A14548,MI_Match_Analysis!$A$2:$A$8,MI_Match_Analysis!$F$2:$F$8,"Not Found")</f>
        <v>Not Found</v>
      </c>
    </row>
    <row r="14549" spans="1:20" hidden="1" x14ac:dyDescent="0.3">
      <c r="A14549">
        <v>62</v>
      </c>
      <c r="B14549" s="1">
        <v>46159</v>
      </c>
      <c r="C14549" t="s">
        <v>162</v>
      </c>
      <c r="D14549" t="s">
        <v>68</v>
      </c>
      <c r="E14549" t="s">
        <v>54</v>
      </c>
      <c r="F14549" t="s">
        <v>40</v>
      </c>
      <c r="G14549">
        <v>2</v>
      </c>
      <c r="H14549">
        <v>16.399999999999999</v>
      </c>
      <c r="I14549" t="s">
        <v>229</v>
      </c>
      <c r="J14549" t="s">
        <v>44</v>
      </c>
      <c r="K14549">
        <v>4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 t="s">
        <v>83</v>
      </c>
      <c r="R14549" t="s">
        <v>83</v>
      </c>
      <c r="S14549" t="s">
        <v>83</v>
      </c>
      <c r="T14549" t="str">
        <f>_xlfn.XLOOKUP(A14549,MI_Match_Analysis!$A$2:$A$8,MI_Match_Analysis!$F$2:$F$8,"Not Found")</f>
        <v>Not Found</v>
      </c>
    </row>
    <row r="14550" spans="1:20" hidden="1" x14ac:dyDescent="0.3">
      <c r="A14550">
        <v>62</v>
      </c>
      <c r="B14550" s="1">
        <v>46159</v>
      </c>
      <c r="C14550" t="s">
        <v>162</v>
      </c>
      <c r="D14550" t="s">
        <v>68</v>
      </c>
      <c r="E14550" t="s">
        <v>54</v>
      </c>
      <c r="F14550" t="s">
        <v>40</v>
      </c>
      <c r="G14550">
        <v>2</v>
      </c>
      <c r="H14550">
        <v>16.5</v>
      </c>
      <c r="I14550" t="s">
        <v>229</v>
      </c>
      <c r="J14550" t="s">
        <v>44</v>
      </c>
      <c r="K14550">
        <v>1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 t="s">
        <v>83</v>
      </c>
      <c r="R14550" t="s">
        <v>83</v>
      </c>
      <c r="S14550" t="s">
        <v>83</v>
      </c>
      <c r="T14550" t="str">
        <f>_xlfn.XLOOKUP(A14550,MI_Match_Analysis!$A$2:$A$8,MI_Match_Analysis!$F$2:$F$8,"Not Found")</f>
        <v>Not Found</v>
      </c>
    </row>
    <row r="14551" spans="1:20" hidden="1" x14ac:dyDescent="0.3">
      <c r="A14551">
        <v>62</v>
      </c>
      <c r="B14551" s="1">
        <v>46159</v>
      </c>
      <c r="C14551" t="s">
        <v>162</v>
      </c>
      <c r="D14551" t="s">
        <v>68</v>
      </c>
      <c r="E14551" t="s">
        <v>54</v>
      </c>
      <c r="F14551" t="s">
        <v>40</v>
      </c>
      <c r="G14551">
        <v>2</v>
      </c>
      <c r="H14551">
        <v>16.600000000000001</v>
      </c>
      <c r="I14551" t="s">
        <v>237</v>
      </c>
      <c r="J14551" t="s">
        <v>44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 t="s">
        <v>83</v>
      </c>
      <c r="R14551" t="s">
        <v>83</v>
      </c>
      <c r="S14551" t="s">
        <v>83</v>
      </c>
      <c r="T14551" t="str">
        <f>_xlfn.XLOOKUP(A14551,MI_Match_Analysis!$A$2:$A$8,MI_Match_Analysis!$F$2:$F$8,"Not Found")</f>
        <v>Not Found</v>
      </c>
    </row>
    <row r="14552" spans="1:20" hidden="1" x14ac:dyDescent="0.3">
      <c r="A14552">
        <v>62</v>
      </c>
      <c r="B14552" s="1">
        <v>46159</v>
      </c>
      <c r="C14552" t="s">
        <v>162</v>
      </c>
      <c r="D14552" t="s">
        <v>68</v>
      </c>
      <c r="E14552" t="s">
        <v>54</v>
      </c>
      <c r="F14552" t="s">
        <v>40</v>
      </c>
      <c r="G14552">
        <v>2</v>
      </c>
      <c r="H14552">
        <v>17.100000000000001</v>
      </c>
      <c r="I14552" t="s">
        <v>229</v>
      </c>
      <c r="J14552" t="s">
        <v>250</v>
      </c>
      <c r="K14552">
        <v>1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 t="s">
        <v>83</v>
      </c>
      <c r="R14552" t="s">
        <v>83</v>
      </c>
      <c r="S14552" t="s">
        <v>83</v>
      </c>
      <c r="T14552" t="str">
        <f>_xlfn.XLOOKUP(A14552,MI_Match_Analysis!$A$2:$A$8,MI_Match_Analysis!$F$2:$F$8,"Not Found")</f>
        <v>Not Found</v>
      </c>
    </row>
    <row r="14553" spans="1:20" hidden="1" x14ac:dyDescent="0.3">
      <c r="A14553">
        <v>62</v>
      </c>
      <c r="B14553" s="1">
        <v>46159</v>
      </c>
      <c r="C14553" t="s">
        <v>162</v>
      </c>
      <c r="D14553" t="s">
        <v>68</v>
      </c>
      <c r="E14553" t="s">
        <v>54</v>
      </c>
      <c r="F14553" t="s">
        <v>40</v>
      </c>
      <c r="G14553">
        <v>2</v>
      </c>
      <c r="H14553">
        <v>17.2</v>
      </c>
      <c r="I14553" t="s">
        <v>237</v>
      </c>
      <c r="J14553" t="s">
        <v>250</v>
      </c>
      <c r="K14553">
        <v>6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 t="s">
        <v>83</v>
      </c>
      <c r="R14553" t="s">
        <v>83</v>
      </c>
      <c r="S14553" t="s">
        <v>83</v>
      </c>
      <c r="T14553" t="str">
        <f>_xlfn.XLOOKUP(A14553,MI_Match_Analysis!$A$2:$A$8,MI_Match_Analysis!$F$2:$F$8,"Not Found")</f>
        <v>Not Found</v>
      </c>
    </row>
    <row r="14554" spans="1:20" hidden="1" x14ac:dyDescent="0.3">
      <c r="A14554">
        <v>62</v>
      </c>
      <c r="B14554" s="1">
        <v>46159</v>
      </c>
      <c r="C14554" t="s">
        <v>162</v>
      </c>
      <c r="D14554" t="s">
        <v>68</v>
      </c>
      <c r="E14554" t="s">
        <v>54</v>
      </c>
      <c r="F14554" t="s">
        <v>40</v>
      </c>
      <c r="G14554">
        <v>2</v>
      </c>
      <c r="H14554">
        <v>17.3</v>
      </c>
      <c r="I14554" t="s">
        <v>237</v>
      </c>
      <c r="J14554" t="s">
        <v>250</v>
      </c>
      <c r="K14554">
        <v>1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 t="s">
        <v>83</v>
      </c>
      <c r="R14554" t="s">
        <v>83</v>
      </c>
      <c r="S14554" t="s">
        <v>83</v>
      </c>
      <c r="T14554" t="str">
        <f>_xlfn.XLOOKUP(A14554,MI_Match_Analysis!$A$2:$A$8,MI_Match_Analysis!$F$2:$F$8,"Not Found")</f>
        <v>Not Found</v>
      </c>
    </row>
    <row r="14555" spans="1:20" hidden="1" x14ac:dyDescent="0.3">
      <c r="A14555">
        <v>62</v>
      </c>
      <c r="B14555" s="1">
        <v>46159</v>
      </c>
      <c r="C14555" t="s">
        <v>162</v>
      </c>
      <c r="D14555" t="s">
        <v>68</v>
      </c>
      <c r="E14555" t="s">
        <v>54</v>
      </c>
      <c r="F14555" t="s">
        <v>40</v>
      </c>
      <c r="G14555">
        <v>2</v>
      </c>
      <c r="H14555">
        <v>17.399999999999999</v>
      </c>
      <c r="I14555" t="s">
        <v>229</v>
      </c>
      <c r="J14555" t="s">
        <v>250</v>
      </c>
      <c r="K14555">
        <v>1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 t="s">
        <v>83</v>
      </c>
      <c r="R14555" t="s">
        <v>83</v>
      </c>
      <c r="S14555" t="s">
        <v>83</v>
      </c>
      <c r="T14555" t="str">
        <f>_xlfn.XLOOKUP(A14555,MI_Match_Analysis!$A$2:$A$8,MI_Match_Analysis!$F$2:$F$8,"Not Found")</f>
        <v>Not Found</v>
      </c>
    </row>
    <row r="14556" spans="1:20" hidden="1" x14ac:dyDescent="0.3">
      <c r="A14556">
        <v>62</v>
      </c>
      <c r="B14556" s="1">
        <v>46159</v>
      </c>
      <c r="C14556" t="s">
        <v>162</v>
      </c>
      <c r="D14556" t="s">
        <v>68</v>
      </c>
      <c r="E14556" t="s">
        <v>54</v>
      </c>
      <c r="F14556" t="s">
        <v>40</v>
      </c>
      <c r="G14556">
        <v>2</v>
      </c>
      <c r="H14556">
        <v>17.5</v>
      </c>
      <c r="I14556" t="s">
        <v>237</v>
      </c>
      <c r="J14556" t="s">
        <v>250</v>
      </c>
      <c r="K14556">
        <v>1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 t="s">
        <v>83</v>
      </c>
      <c r="R14556" t="s">
        <v>83</v>
      </c>
      <c r="S14556" t="s">
        <v>83</v>
      </c>
      <c r="T14556" t="str">
        <f>_xlfn.XLOOKUP(A14556,MI_Match_Analysis!$A$2:$A$8,MI_Match_Analysis!$F$2:$F$8,"Not Found")</f>
        <v>Not Found</v>
      </c>
    </row>
    <row r="14557" spans="1:20" hidden="1" x14ac:dyDescent="0.3">
      <c r="A14557">
        <v>62</v>
      </c>
      <c r="B14557" s="1">
        <v>46159</v>
      </c>
      <c r="C14557" t="s">
        <v>162</v>
      </c>
      <c r="D14557" t="s">
        <v>68</v>
      </c>
      <c r="E14557" t="s">
        <v>54</v>
      </c>
      <c r="F14557" t="s">
        <v>40</v>
      </c>
      <c r="G14557">
        <v>2</v>
      </c>
      <c r="H14557">
        <v>17.600000000000001</v>
      </c>
      <c r="I14557" t="s">
        <v>229</v>
      </c>
      <c r="J14557" t="s">
        <v>250</v>
      </c>
      <c r="K14557">
        <v>6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 t="s">
        <v>83</v>
      </c>
      <c r="R14557" t="s">
        <v>83</v>
      </c>
      <c r="S14557" t="s">
        <v>83</v>
      </c>
      <c r="T14557" t="str">
        <f>_xlfn.XLOOKUP(A14557,MI_Match_Analysis!$A$2:$A$8,MI_Match_Analysis!$F$2:$F$8,"Not Found")</f>
        <v>Not Found</v>
      </c>
    </row>
    <row r="14558" spans="1:20" hidden="1" x14ac:dyDescent="0.3">
      <c r="A14558">
        <v>62</v>
      </c>
      <c r="B14558" s="1">
        <v>46159</v>
      </c>
      <c r="C14558" t="s">
        <v>162</v>
      </c>
      <c r="D14558" t="s">
        <v>68</v>
      </c>
      <c r="E14558" t="s">
        <v>54</v>
      </c>
      <c r="F14558" t="s">
        <v>40</v>
      </c>
      <c r="G14558">
        <v>2</v>
      </c>
      <c r="H14558">
        <v>18.100000000000001</v>
      </c>
      <c r="I14558" t="s">
        <v>237</v>
      </c>
      <c r="J14558" t="s">
        <v>203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 t="s">
        <v>165</v>
      </c>
      <c r="R14558" t="s">
        <v>237</v>
      </c>
      <c r="S14558" t="s">
        <v>318</v>
      </c>
      <c r="T14558" t="str">
        <f>_xlfn.XLOOKUP(A14558,MI_Match_Analysis!$A$2:$A$8,MI_Match_Analysis!$F$2:$F$8,"Not Found")</f>
        <v>Not Found</v>
      </c>
    </row>
    <row r="14559" spans="1:20" hidden="1" x14ac:dyDescent="0.3">
      <c r="A14559">
        <v>62</v>
      </c>
      <c r="B14559" s="1">
        <v>46159</v>
      </c>
      <c r="C14559" t="s">
        <v>162</v>
      </c>
      <c r="D14559" t="s">
        <v>68</v>
      </c>
      <c r="E14559" t="s">
        <v>54</v>
      </c>
      <c r="F14559" t="s">
        <v>40</v>
      </c>
      <c r="G14559">
        <v>2</v>
      </c>
      <c r="H14559">
        <v>18.2</v>
      </c>
      <c r="I14559" t="s">
        <v>266</v>
      </c>
      <c r="J14559" t="s">
        <v>203</v>
      </c>
      <c r="K14559">
        <v>1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 t="s">
        <v>83</v>
      </c>
      <c r="R14559" t="s">
        <v>83</v>
      </c>
      <c r="S14559" t="s">
        <v>83</v>
      </c>
      <c r="T14559" t="str">
        <f>_xlfn.XLOOKUP(A14559,MI_Match_Analysis!$A$2:$A$8,MI_Match_Analysis!$F$2:$F$8,"Not Found")</f>
        <v>Not Found</v>
      </c>
    </row>
    <row r="14560" spans="1:20" hidden="1" x14ac:dyDescent="0.3">
      <c r="A14560">
        <v>62</v>
      </c>
      <c r="B14560" s="1">
        <v>46159</v>
      </c>
      <c r="C14560" t="s">
        <v>162</v>
      </c>
      <c r="D14560" t="s">
        <v>68</v>
      </c>
      <c r="E14560" t="s">
        <v>54</v>
      </c>
      <c r="F14560" t="s">
        <v>40</v>
      </c>
      <c r="G14560">
        <v>2</v>
      </c>
      <c r="H14560">
        <v>18.3</v>
      </c>
      <c r="I14560" t="s">
        <v>229</v>
      </c>
      <c r="J14560" t="s">
        <v>203</v>
      </c>
      <c r="K14560">
        <v>1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 t="s">
        <v>83</v>
      </c>
      <c r="R14560" t="s">
        <v>83</v>
      </c>
      <c r="S14560" t="s">
        <v>83</v>
      </c>
      <c r="T14560" t="str">
        <f>_xlfn.XLOOKUP(A14560,MI_Match_Analysis!$A$2:$A$8,MI_Match_Analysis!$F$2:$F$8,"Not Found")</f>
        <v>Not Found</v>
      </c>
    </row>
    <row r="14561" spans="1:20" hidden="1" x14ac:dyDescent="0.3">
      <c r="A14561">
        <v>62</v>
      </c>
      <c r="B14561" s="1">
        <v>46159</v>
      </c>
      <c r="C14561" t="s">
        <v>162</v>
      </c>
      <c r="D14561" t="s">
        <v>68</v>
      </c>
      <c r="E14561" t="s">
        <v>54</v>
      </c>
      <c r="F14561" t="s">
        <v>40</v>
      </c>
      <c r="G14561">
        <v>2</v>
      </c>
      <c r="H14561">
        <v>18.399999999999999</v>
      </c>
      <c r="I14561" t="s">
        <v>266</v>
      </c>
      <c r="J14561" t="s">
        <v>203</v>
      </c>
      <c r="K14561">
        <v>0</v>
      </c>
      <c r="L14561">
        <v>2</v>
      </c>
      <c r="M14561">
        <v>1</v>
      </c>
      <c r="N14561">
        <v>0</v>
      </c>
      <c r="O14561">
        <v>0</v>
      </c>
      <c r="P14561">
        <v>0</v>
      </c>
      <c r="Q14561" t="s">
        <v>83</v>
      </c>
      <c r="R14561" t="s">
        <v>83</v>
      </c>
      <c r="S14561" t="s">
        <v>83</v>
      </c>
      <c r="T14561" t="str">
        <f>_xlfn.XLOOKUP(A14561,MI_Match_Analysis!$A$2:$A$8,MI_Match_Analysis!$F$2:$F$8,"Not Found")</f>
        <v>Not Found</v>
      </c>
    </row>
    <row r="14562" spans="1:20" hidden="1" x14ac:dyDescent="0.3">
      <c r="A14562">
        <v>62</v>
      </c>
      <c r="B14562" s="1">
        <v>46159</v>
      </c>
      <c r="C14562" t="s">
        <v>162</v>
      </c>
      <c r="D14562" t="s">
        <v>68</v>
      </c>
      <c r="E14562" t="s">
        <v>54</v>
      </c>
      <c r="F14562" t="s">
        <v>40</v>
      </c>
      <c r="G14562">
        <v>2</v>
      </c>
      <c r="H14562">
        <v>18.399999999999999</v>
      </c>
      <c r="I14562" t="s">
        <v>229</v>
      </c>
      <c r="J14562" t="s">
        <v>203</v>
      </c>
      <c r="K14562">
        <v>1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 t="s">
        <v>83</v>
      </c>
      <c r="R14562" t="s">
        <v>83</v>
      </c>
      <c r="S14562" t="s">
        <v>83</v>
      </c>
      <c r="T14562" t="str">
        <f>_xlfn.XLOOKUP(A14562,MI_Match_Analysis!$A$2:$A$8,MI_Match_Analysis!$F$2:$F$8,"Not Found")</f>
        <v>Not Found</v>
      </c>
    </row>
    <row r="14563" spans="1:20" hidden="1" x14ac:dyDescent="0.3">
      <c r="A14563">
        <v>62</v>
      </c>
      <c r="B14563" s="1">
        <v>46159</v>
      </c>
      <c r="C14563" t="s">
        <v>162</v>
      </c>
      <c r="D14563" t="s">
        <v>68</v>
      </c>
      <c r="E14563" t="s">
        <v>54</v>
      </c>
      <c r="F14563" t="s">
        <v>40</v>
      </c>
      <c r="G14563">
        <v>2</v>
      </c>
      <c r="H14563">
        <v>18.5</v>
      </c>
      <c r="I14563" t="s">
        <v>266</v>
      </c>
      <c r="J14563" t="s">
        <v>203</v>
      </c>
      <c r="K14563">
        <v>6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 t="s">
        <v>83</v>
      </c>
      <c r="R14563" t="s">
        <v>83</v>
      </c>
      <c r="S14563" t="s">
        <v>83</v>
      </c>
      <c r="T14563" t="str">
        <f>_xlfn.XLOOKUP(A14563,MI_Match_Analysis!$A$2:$A$8,MI_Match_Analysis!$F$2:$F$8,"Not Found")</f>
        <v>Not Found</v>
      </c>
    </row>
    <row r="14564" spans="1:20" hidden="1" x14ac:dyDescent="0.3">
      <c r="A14564">
        <v>62</v>
      </c>
      <c r="B14564" s="1">
        <v>46159</v>
      </c>
      <c r="C14564" t="s">
        <v>162</v>
      </c>
      <c r="D14564" t="s">
        <v>68</v>
      </c>
      <c r="E14564" t="s">
        <v>54</v>
      </c>
      <c r="F14564" t="s">
        <v>40</v>
      </c>
      <c r="G14564">
        <v>2</v>
      </c>
      <c r="H14564">
        <v>18.600000000000001</v>
      </c>
      <c r="I14564" t="s">
        <v>266</v>
      </c>
      <c r="J14564" t="s">
        <v>203</v>
      </c>
      <c r="K14564">
        <v>1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 t="s">
        <v>83</v>
      </c>
      <c r="R14564" t="s">
        <v>83</v>
      </c>
      <c r="S14564" t="s">
        <v>83</v>
      </c>
      <c r="T14564" t="str">
        <f>_xlfn.XLOOKUP(A14564,MI_Match_Analysis!$A$2:$A$8,MI_Match_Analysis!$F$2:$F$8,"Not Found")</f>
        <v>Not Found</v>
      </c>
    </row>
    <row r="14565" spans="1:20" hidden="1" x14ac:dyDescent="0.3">
      <c r="A14565">
        <v>62</v>
      </c>
      <c r="B14565" s="1">
        <v>46159</v>
      </c>
      <c r="C14565" t="s">
        <v>162</v>
      </c>
      <c r="D14565" t="s">
        <v>68</v>
      </c>
      <c r="E14565" t="s">
        <v>54</v>
      </c>
      <c r="F14565" t="s">
        <v>40</v>
      </c>
      <c r="G14565">
        <v>2</v>
      </c>
      <c r="H14565">
        <v>19.100000000000001</v>
      </c>
      <c r="I14565" t="s">
        <v>266</v>
      </c>
      <c r="J14565" t="s">
        <v>336</v>
      </c>
      <c r="K14565">
        <v>4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 t="s">
        <v>83</v>
      </c>
      <c r="R14565" t="s">
        <v>83</v>
      </c>
      <c r="S14565" t="s">
        <v>83</v>
      </c>
      <c r="T14565" t="str">
        <f>_xlfn.XLOOKUP(A14565,MI_Match_Analysis!$A$2:$A$8,MI_Match_Analysis!$F$2:$F$8,"Not Found")</f>
        <v>Not Found</v>
      </c>
    </row>
    <row r="14566" spans="1:20" hidden="1" x14ac:dyDescent="0.3">
      <c r="A14566">
        <v>62</v>
      </c>
      <c r="B14566" s="1">
        <v>46159</v>
      </c>
      <c r="C14566" t="s">
        <v>162</v>
      </c>
      <c r="D14566" t="s">
        <v>68</v>
      </c>
      <c r="E14566" t="s">
        <v>54</v>
      </c>
      <c r="F14566" t="s">
        <v>40</v>
      </c>
      <c r="G14566">
        <v>2</v>
      </c>
      <c r="H14566">
        <v>19.2</v>
      </c>
      <c r="I14566" t="s">
        <v>266</v>
      </c>
      <c r="J14566" t="s">
        <v>336</v>
      </c>
      <c r="K14566">
        <v>6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 t="s">
        <v>83</v>
      </c>
      <c r="R14566" t="s">
        <v>83</v>
      </c>
      <c r="S14566" t="s">
        <v>83</v>
      </c>
      <c r="T14566" t="str">
        <f>_xlfn.XLOOKUP(A14566,MI_Match_Analysis!$A$2:$A$8,MI_Match_Analysis!$F$2:$F$8,"Not Found")</f>
        <v>Not Found</v>
      </c>
    </row>
    <row r="14567" spans="1:20" hidden="1" x14ac:dyDescent="0.3">
      <c r="A14567">
        <v>63</v>
      </c>
      <c r="B14567" s="1">
        <v>46160</v>
      </c>
      <c r="C14567" t="s">
        <v>162</v>
      </c>
      <c r="D14567" t="s">
        <v>63</v>
      </c>
      <c r="E14567" t="s">
        <v>41</v>
      </c>
      <c r="F14567" t="s">
        <v>25</v>
      </c>
      <c r="G14567">
        <v>1</v>
      </c>
      <c r="H14567">
        <v>0.1</v>
      </c>
      <c r="I14567" t="s">
        <v>98</v>
      </c>
      <c r="J14567" t="s">
        <v>168</v>
      </c>
      <c r="K14567">
        <v>0</v>
      </c>
      <c r="L14567">
        <v>1</v>
      </c>
      <c r="M14567">
        <v>0</v>
      </c>
      <c r="N14567">
        <v>0</v>
      </c>
      <c r="O14567">
        <v>0</v>
      </c>
      <c r="P14567">
        <v>1</v>
      </c>
      <c r="Q14567" t="s">
        <v>83</v>
      </c>
      <c r="R14567" t="s">
        <v>83</v>
      </c>
      <c r="S14567" t="s">
        <v>83</v>
      </c>
      <c r="T14567" t="str">
        <f>_xlfn.XLOOKUP(A14567,MI_Match_Analysis!$A$2:$A$8,MI_Match_Analysis!$F$2:$F$8,"Not Found")</f>
        <v>Not Found</v>
      </c>
    </row>
    <row r="14568" spans="1:20" hidden="1" x14ac:dyDescent="0.3">
      <c r="A14568">
        <v>63</v>
      </c>
      <c r="B14568" s="1">
        <v>46160</v>
      </c>
      <c r="C14568" t="s">
        <v>162</v>
      </c>
      <c r="D14568" t="s">
        <v>63</v>
      </c>
      <c r="E14568" t="s">
        <v>41</v>
      </c>
      <c r="F14568" t="s">
        <v>25</v>
      </c>
      <c r="G14568">
        <v>1</v>
      </c>
      <c r="H14568">
        <v>0.1</v>
      </c>
      <c r="I14568" t="s">
        <v>98</v>
      </c>
      <c r="J14568" t="s">
        <v>168</v>
      </c>
      <c r="K14568">
        <v>6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 t="s">
        <v>83</v>
      </c>
      <c r="R14568" t="s">
        <v>83</v>
      </c>
      <c r="S14568" t="s">
        <v>83</v>
      </c>
      <c r="T14568" t="str">
        <f>_xlfn.XLOOKUP(A14568,MI_Match_Analysis!$A$2:$A$8,MI_Match_Analysis!$F$2:$F$8,"Not Found")</f>
        <v>Not Found</v>
      </c>
    </row>
    <row r="14569" spans="1:20" hidden="1" x14ac:dyDescent="0.3">
      <c r="A14569">
        <v>63</v>
      </c>
      <c r="B14569" s="1">
        <v>46160</v>
      </c>
      <c r="C14569" t="s">
        <v>162</v>
      </c>
      <c r="D14569" t="s">
        <v>63</v>
      </c>
      <c r="E14569" t="s">
        <v>41</v>
      </c>
      <c r="F14569" t="s">
        <v>25</v>
      </c>
      <c r="G14569">
        <v>1</v>
      </c>
      <c r="H14569">
        <v>0.2</v>
      </c>
      <c r="I14569" t="s">
        <v>98</v>
      </c>
      <c r="J14569" t="s">
        <v>168</v>
      </c>
      <c r="K14569">
        <v>4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 t="s">
        <v>83</v>
      </c>
      <c r="R14569" t="s">
        <v>83</v>
      </c>
      <c r="S14569" t="s">
        <v>83</v>
      </c>
      <c r="T14569" t="str">
        <f>_xlfn.XLOOKUP(A14569,MI_Match_Analysis!$A$2:$A$8,MI_Match_Analysis!$F$2:$F$8,"Not Found")</f>
        <v>Not Found</v>
      </c>
    </row>
    <row r="14570" spans="1:20" hidden="1" x14ac:dyDescent="0.3">
      <c r="A14570">
        <v>63</v>
      </c>
      <c r="B14570" s="1">
        <v>46160</v>
      </c>
      <c r="C14570" t="s">
        <v>162</v>
      </c>
      <c r="D14570" t="s">
        <v>63</v>
      </c>
      <c r="E14570" t="s">
        <v>41</v>
      </c>
      <c r="F14570" t="s">
        <v>25</v>
      </c>
      <c r="G14570">
        <v>1</v>
      </c>
      <c r="H14570">
        <v>0.3</v>
      </c>
      <c r="I14570" t="s">
        <v>98</v>
      </c>
      <c r="J14570" t="s">
        <v>168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 t="s">
        <v>83</v>
      </c>
      <c r="R14570" t="s">
        <v>83</v>
      </c>
      <c r="S14570" t="s">
        <v>83</v>
      </c>
      <c r="T14570" t="str">
        <f>_xlfn.XLOOKUP(A14570,MI_Match_Analysis!$A$2:$A$8,MI_Match_Analysis!$F$2:$F$8,"Not Found")</f>
        <v>Not Found</v>
      </c>
    </row>
    <row r="14571" spans="1:20" hidden="1" x14ac:dyDescent="0.3">
      <c r="A14571">
        <v>63</v>
      </c>
      <c r="B14571" s="1">
        <v>46160</v>
      </c>
      <c r="C14571" t="s">
        <v>162</v>
      </c>
      <c r="D14571" t="s">
        <v>63</v>
      </c>
      <c r="E14571" t="s">
        <v>41</v>
      </c>
      <c r="F14571" t="s">
        <v>25</v>
      </c>
      <c r="G14571">
        <v>1</v>
      </c>
      <c r="H14571">
        <v>0.4</v>
      </c>
      <c r="I14571" t="s">
        <v>98</v>
      </c>
      <c r="J14571" t="s">
        <v>168</v>
      </c>
      <c r="K14571">
        <v>1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 t="s">
        <v>83</v>
      </c>
      <c r="R14571" t="s">
        <v>83</v>
      </c>
      <c r="S14571" t="s">
        <v>83</v>
      </c>
      <c r="T14571" t="str">
        <f>_xlfn.XLOOKUP(A14571,MI_Match_Analysis!$A$2:$A$8,MI_Match_Analysis!$F$2:$F$8,"Not Found")</f>
        <v>Not Found</v>
      </c>
    </row>
    <row r="14572" spans="1:20" hidden="1" x14ac:dyDescent="0.3">
      <c r="A14572">
        <v>63</v>
      </c>
      <c r="B14572" s="1">
        <v>46160</v>
      </c>
      <c r="C14572" t="s">
        <v>162</v>
      </c>
      <c r="D14572" t="s">
        <v>63</v>
      </c>
      <c r="E14572" t="s">
        <v>41</v>
      </c>
      <c r="F14572" t="s">
        <v>25</v>
      </c>
      <c r="G14572">
        <v>1</v>
      </c>
      <c r="H14572">
        <v>0.5</v>
      </c>
      <c r="I14572" t="s">
        <v>199</v>
      </c>
      <c r="J14572" t="s">
        <v>168</v>
      </c>
      <c r="K14572">
        <v>1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 t="s">
        <v>83</v>
      </c>
      <c r="R14572" t="s">
        <v>83</v>
      </c>
      <c r="S14572" t="s">
        <v>83</v>
      </c>
      <c r="T14572" t="str">
        <f>_xlfn.XLOOKUP(A14572,MI_Match_Analysis!$A$2:$A$8,MI_Match_Analysis!$F$2:$F$8,"Not Found")</f>
        <v>Not Found</v>
      </c>
    </row>
    <row r="14573" spans="1:20" hidden="1" x14ac:dyDescent="0.3">
      <c r="A14573">
        <v>63</v>
      </c>
      <c r="B14573" s="1">
        <v>46160</v>
      </c>
      <c r="C14573" t="s">
        <v>162</v>
      </c>
      <c r="D14573" t="s">
        <v>63</v>
      </c>
      <c r="E14573" t="s">
        <v>41</v>
      </c>
      <c r="F14573" t="s">
        <v>25</v>
      </c>
      <c r="G14573">
        <v>1</v>
      </c>
      <c r="H14573">
        <v>0.6</v>
      </c>
      <c r="I14573" t="s">
        <v>98</v>
      </c>
      <c r="J14573" t="s">
        <v>168</v>
      </c>
      <c r="K14573">
        <v>4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 t="s">
        <v>83</v>
      </c>
      <c r="R14573" t="s">
        <v>83</v>
      </c>
      <c r="S14573" t="s">
        <v>83</v>
      </c>
      <c r="T14573" t="str">
        <f>_xlfn.XLOOKUP(A14573,MI_Match_Analysis!$A$2:$A$8,MI_Match_Analysis!$F$2:$F$8,"Not Found")</f>
        <v>Not Found</v>
      </c>
    </row>
    <row r="14574" spans="1:20" hidden="1" x14ac:dyDescent="0.3">
      <c r="A14574">
        <v>63</v>
      </c>
      <c r="B14574" s="1">
        <v>46160</v>
      </c>
      <c r="C14574" t="s">
        <v>162</v>
      </c>
      <c r="D14574" t="s">
        <v>63</v>
      </c>
      <c r="E14574" t="s">
        <v>41</v>
      </c>
      <c r="F14574" t="s">
        <v>25</v>
      </c>
      <c r="G14574">
        <v>1</v>
      </c>
      <c r="H14574">
        <v>1.1000000000000001</v>
      </c>
      <c r="I14574" t="s">
        <v>199</v>
      </c>
      <c r="J14574" t="s">
        <v>106</v>
      </c>
      <c r="K14574">
        <v>1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 t="s">
        <v>83</v>
      </c>
      <c r="R14574" t="s">
        <v>83</v>
      </c>
      <c r="S14574" t="s">
        <v>83</v>
      </c>
      <c r="T14574" t="str">
        <f>_xlfn.XLOOKUP(A14574,MI_Match_Analysis!$A$2:$A$8,MI_Match_Analysis!$F$2:$F$8,"Not Found")</f>
        <v>Not Found</v>
      </c>
    </row>
    <row r="14575" spans="1:20" hidden="1" x14ac:dyDescent="0.3">
      <c r="A14575">
        <v>63</v>
      </c>
      <c r="B14575" s="1">
        <v>46160</v>
      </c>
      <c r="C14575" t="s">
        <v>162</v>
      </c>
      <c r="D14575" t="s">
        <v>63</v>
      </c>
      <c r="E14575" t="s">
        <v>41</v>
      </c>
      <c r="F14575" t="s">
        <v>25</v>
      </c>
      <c r="G14575">
        <v>1</v>
      </c>
      <c r="H14575">
        <v>1.2</v>
      </c>
      <c r="I14575" t="s">
        <v>98</v>
      </c>
      <c r="J14575" t="s">
        <v>106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 t="s">
        <v>83</v>
      </c>
      <c r="R14575" t="s">
        <v>83</v>
      </c>
      <c r="S14575" t="s">
        <v>83</v>
      </c>
      <c r="T14575" t="str">
        <f>_xlfn.XLOOKUP(A14575,MI_Match_Analysis!$A$2:$A$8,MI_Match_Analysis!$F$2:$F$8,"Not Found")</f>
        <v>Not Found</v>
      </c>
    </row>
    <row r="14576" spans="1:20" hidden="1" x14ac:dyDescent="0.3">
      <c r="A14576">
        <v>63</v>
      </c>
      <c r="B14576" s="1">
        <v>46160</v>
      </c>
      <c r="C14576" t="s">
        <v>162</v>
      </c>
      <c r="D14576" t="s">
        <v>63</v>
      </c>
      <c r="E14576" t="s">
        <v>41</v>
      </c>
      <c r="F14576" t="s">
        <v>25</v>
      </c>
      <c r="G14576">
        <v>1</v>
      </c>
      <c r="H14576">
        <v>1.3</v>
      </c>
      <c r="I14576" t="s">
        <v>98</v>
      </c>
      <c r="J14576" t="s">
        <v>106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 t="s">
        <v>83</v>
      </c>
      <c r="R14576" t="s">
        <v>83</v>
      </c>
      <c r="S14576" t="s">
        <v>83</v>
      </c>
      <c r="T14576" t="str">
        <f>_xlfn.XLOOKUP(A14576,MI_Match_Analysis!$A$2:$A$8,MI_Match_Analysis!$F$2:$F$8,"Not Found")</f>
        <v>Not Found</v>
      </c>
    </row>
    <row r="14577" spans="1:20" hidden="1" x14ac:dyDescent="0.3">
      <c r="A14577">
        <v>63</v>
      </c>
      <c r="B14577" s="1">
        <v>46160</v>
      </c>
      <c r="C14577" t="s">
        <v>162</v>
      </c>
      <c r="D14577" t="s">
        <v>63</v>
      </c>
      <c r="E14577" t="s">
        <v>41</v>
      </c>
      <c r="F14577" t="s">
        <v>25</v>
      </c>
      <c r="G14577">
        <v>1</v>
      </c>
      <c r="H14577">
        <v>1.4</v>
      </c>
      <c r="I14577" t="s">
        <v>98</v>
      </c>
      <c r="J14577" t="s">
        <v>106</v>
      </c>
      <c r="K14577">
        <v>4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 t="s">
        <v>83</v>
      </c>
      <c r="R14577" t="s">
        <v>83</v>
      </c>
      <c r="S14577" t="s">
        <v>83</v>
      </c>
      <c r="T14577" t="str">
        <f>_xlfn.XLOOKUP(A14577,MI_Match_Analysis!$A$2:$A$8,MI_Match_Analysis!$F$2:$F$8,"Not Found")</f>
        <v>Not Found</v>
      </c>
    </row>
    <row r="14578" spans="1:20" hidden="1" x14ac:dyDescent="0.3">
      <c r="A14578">
        <v>63</v>
      </c>
      <c r="B14578" s="1">
        <v>46160</v>
      </c>
      <c r="C14578" t="s">
        <v>162</v>
      </c>
      <c r="D14578" t="s">
        <v>63</v>
      </c>
      <c r="E14578" t="s">
        <v>41</v>
      </c>
      <c r="F14578" t="s">
        <v>25</v>
      </c>
      <c r="G14578">
        <v>1</v>
      </c>
      <c r="H14578">
        <v>1.5</v>
      </c>
      <c r="I14578" t="s">
        <v>98</v>
      </c>
      <c r="J14578" t="s">
        <v>106</v>
      </c>
      <c r="K14578">
        <v>4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 t="s">
        <v>83</v>
      </c>
      <c r="R14578" t="s">
        <v>83</v>
      </c>
      <c r="S14578" t="s">
        <v>83</v>
      </c>
      <c r="T14578" t="str">
        <f>_xlfn.XLOOKUP(A14578,MI_Match_Analysis!$A$2:$A$8,MI_Match_Analysis!$F$2:$F$8,"Not Found")</f>
        <v>Not Found</v>
      </c>
    </row>
    <row r="14579" spans="1:20" hidden="1" x14ac:dyDescent="0.3">
      <c r="A14579">
        <v>63</v>
      </c>
      <c r="B14579" s="1">
        <v>46160</v>
      </c>
      <c r="C14579" t="s">
        <v>162</v>
      </c>
      <c r="D14579" t="s">
        <v>63</v>
      </c>
      <c r="E14579" t="s">
        <v>41</v>
      </c>
      <c r="F14579" t="s">
        <v>25</v>
      </c>
      <c r="G14579">
        <v>1</v>
      </c>
      <c r="H14579">
        <v>1.6</v>
      </c>
      <c r="I14579" t="s">
        <v>98</v>
      </c>
      <c r="J14579" t="s">
        <v>106</v>
      </c>
      <c r="K14579">
        <v>4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 t="s">
        <v>83</v>
      </c>
      <c r="R14579" t="s">
        <v>83</v>
      </c>
      <c r="S14579" t="s">
        <v>83</v>
      </c>
      <c r="T14579" t="str">
        <f>_xlfn.XLOOKUP(A14579,MI_Match_Analysis!$A$2:$A$8,MI_Match_Analysis!$F$2:$F$8,"Not Found")</f>
        <v>Not Found</v>
      </c>
    </row>
    <row r="14580" spans="1:20" hidden="1" x14ac:dyDescent="0.3">
      <c r="A14580">
        <v>63</v>
      </c>
      <c r="B14580" s="1">
        <v>46160</v>
      </c>
      <c r="C14580" t="s">
        <v>162</v>
      </c>
      <c r="D14580" t="s">
        <v>63</v>
      </c>
      <c r="E14580" t="s">
        <v>41</v>
      </c>
      <c r="F14580" t="s">
        <v>25</v>
      </c>
      <c r="G14580">
        <v>1</v>
      </c>
      <c r="H14580">
        <v>2.1</v>
      </c>
      <c r="I14580" t="s">
        <v>199</v>
      </c>
      <c r="J14580" t="s">
        <v>294</v>
      </c>
      <c r="K14580">
        <v>1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 t="s">
        <v>83</v>
      </c>
      <c r="R14580" t="s">
        <v>83</v>
      </c>
      <c r="S14580" t="s">
        <v>83</v>
      </c>
      <c r="T14580" t="str">
        <f>_xlfn.XLOOKUP(A14580,MI_Match_Analysis!$A$2:$A$8,MI_Match_Analysis!$F$2:$F$8,"Not Found")</f>
        <v>Not Found</v>
      </c>
    </row>
    <row r="14581" spans="1:20" hidden="1" x14ac:dyDescent="0.3">
      <c r="A14581">
        <v>63</v>
      </c>
      <c r="B14581" s="1">
        <v>46160</v>
      </c>
      <c r="C14581" t="s">
        <v>162</v>
      </c>
      <c r="D14581" t="s">
        <v>63</v>
      </c>
      <c r="E14581" t="s">
        <v>41</v>
      </c>
      <c r="F14581" t="s">
        <v>25</v>
      </c>
      <c r="G14581">
        <v>1</v>
      </c>
      <c r="H14581">
        <v>2.2000000000000002</v>
      </c>
      <c r="I14581" t="s">
        <v>98</v>
      </c>
      <c r="J14581" t="s">
        <v>294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 t="s">
        <v>83</v>
      </c>
      <c r="R14581" t="s">
        <v>83</v>
      </c>
      <c r="S14581" t="s">
        <v>83</v>
      </c>
      <c r="T14581" t="str">
        <f>_xlfn.XLOOKUP(A14581,MI_Match_Analysis!$A$2:$A$8,MI_Match_Analysis!$F$2:$F$8,"Not Found")</f>
        <v>Not Found</v>
      </c>
    </row>
    <row r="14582" spans="1:20" hidden="1" x14ac:dyDescent="0.3">
      <c r="A14582">
        <v>63</v>
      </c>
      <c r="B14582" s="1">
        <v>46160</v>
      </c>
      <c r="C14582" t="s">
        <v>162</v>
      </c>
      <c r="D14582" t="s">
        <v>63</v>
      </c>
      <c r="E14582" t="s">
        <v>41</v>
      </c>
      <c r="F14582" t="s">
        <v>25</v>
      </c>
      <c r="G14582">
        <v>1</v>
      </c>
      <c r="H14582">
        <v>2.2999999999999998</v>
      </c>
      <c r="I14582" t="s">
        <v>98</v>
      </c>
      <c r="J14582" t="s">
        <v>294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 t="s">
        <v>165</v>
      </c>
      <c r="R14582" t="s">
        <v>98</v>
      </c>
      <c r="S14582" t="s">
        <v>30</v>
      </c>
      <c r="T14582" t="str">
        <f>_xlfn.XLOOKUP(A14582,MI_Match_Analysis!$A$2:$A$8,MI_Match_Analysis!$F$2:$F$8,"Not Found")</f>
        <v>Not Found</v>
      </c>
    </row>
    <row r="14583" spans="1:20" hidden="1" x14ac:dyDescent="0.3">
      <c r="A14583">
        <v>63</v>
      </c>
      <c r="B14583" s="1">
        <v>46160</v>
      </c>
      <c r="C14583" t="s">
        <v>162</v>
      </c>
      <c r="D14583" t="s">
        <v>63</v>
      </c>
      <c r="E14583" t="s">
        <v>41</v>
      </c>
      <c r="F14583" t="s">
        <v>25</v>
      </c>
      <c r="G14583">
        <v>1</v>
      </c>
      <c r="H14583">
        <v>2.4</v>
      </c>
      <c r="I14583" t="s">
        <v>295</v>
      </c>
      <c r="J14583" t="s">
        <v>294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 t="s">
        <v>83</v>
      </c>
      <c r="R14583" t="s">
        <v>83</v>
      </c>
      <c r="S14583" t="s">
        <v>83</v>
      </c>
      <c r="T14583" t="str">
        <f>_xlfn.XLOOKUP(A14583,MI_Match_Analysis!$A$2:$A$8,MI_Match_Analysis!$F$2:$F$8,"Not Found")</f>
        <v>Not Found</v>
      </c>
    </row>
    <row r="14584" spans="1:20" hidden="1" x14ac:dyDescent="0.3">
      <c r="A14584">
        <v>63</v>
      </c>
      <c r="B14584" s="1">
        <v>46160</v>
      </c>
      <c r="C14584" t="s">
        <v>162</v>
      </c>
      <c r="D14584" t="s">
        <v>63</v>
      </c>
      <c r="E14584" t="s">
        <v>41</v>
      </c>
      <c r="F14584" t="s">
        <v>25</v>
      </c>
      <c r="G14584">
        <v>1</v>
      </c>
      <c r="H14584">
        <v>2.5</v>
      </c>
      <c r="I14584" t="s">
        <v>295</v>
      </c>
      <c r="J14584" t="s">
        <v>294</v>
      </c>
      <c r="K14584">
        <v>6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 t="s">
        <v>83</v>
      </c>
      <c r="R14584" t="s">
        <v>83</v>
      </c>
      <c r="S14584" t="s">
        <v>83</v>
      </c>
      <c r="T14584" t="str">
        <f>_xlfn.XLOOKUP(A14584,MI_Match_Analysis!$A$2:$A$8,MI_Match_Analysis!$F$2:$F$8,"Not Found")</f>
        <v>Not Found</v>
      </c>
    </row>
    <row r="14585" spans="1:20" hidden="1" x14ac:dyDescent="0.3">
      <c r="A14585">
        <v>63</v>
      </c>
      <c r="B14585" s="1">
        <v>46160</v>
      </c>
      <c r="C14585" t="s">
        <v>162</v>
      </c>
      <c r="D14585" t="s">
        <v>63</v>
      </c>
      <c r="E14585" t="s">
        <v>41</v>
      </c>
      <c r="F14585" t="s">
        <v>25</v>
      </c>
      <c r="G14585">
        <v>1</v>
      </c>
      <c r="H14585">
        <v>2.6</v>
      </c>
      <c r="I14585" t="s">
        <v>295</v>
      </c>
      <c r="J14585" t="s">
        <v>294</v>
      </c>
      <c r="K14585">
        <v>6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 t="s">
        <v>83</v>
      </c>
      <c r="R14585" t="s">
        <v>83</v>
      </c>
      <c r="S14585" t="s">
        <v>83</v>
      </c>
      <c r="T14585" t="str">
        <f>_xlfn.XLOOKUP(A14585,MI_Match_Analysis!$A$2:$A$8,MI_Match_Analysis!$F$2:$F$8,"Not Found")</f>
        <v>Not Found</v>
      </c>
    </row>
    <row r="14586" spans="1:20" hidden="1" x14ac:dyDescent="0.3">
      <c r="A14586">
        <v>63</v>
      </c>
      <c r="B14586" s="1">
        <v>46160</v>
      </c>
      <c r="C14586" t="s">
        <v>162</v>
      </c>
      <c r="D14586" t="s">
        <v>63</v>
      </c>
      <c r="E14586" t="s">
        <v>41</v>
      </c>
      <c r="F14586" t="s">
        <v>25</v>
      </c>
      <c r="G14586">
        <v>1</v>
      </c>
      <c r="H14586">
        <v>3.1</v>
      </c>
      <c r="I14586" t="s">
        <v>199</v>
      </c>
      <c r="J14586" t="s">
        <v>120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 t="s">
        <v>83</v>
      </c>
      <c r="R14586" t="s">
        <v>83</v>
      </c>
      <c r="S14586" t="s">
        <v>83</v>
      </c>
      <c r="T14586" t="str">
        <f>_xlfn.XLOOKUP(A14586,MI_Match_Analysis!$A$2:$A$8,MI_Match_Analysis!$F$2:$F$8,"Not Found")</f>
        <v>Not Found</v>
      </c>
    </row>
    <row r="14587" spans="1:20" hidden="1" x14ac:dyDescent="0.3">
      <c r="A14587">
        <v>63</v>
      </c>
      <c r="B14587" s="1">
        <v>46160</v>
      </c>
      <c r="C14587" t="s">
        <v>162</v>
      </c>
      <c r="D14587" t="s">
        <v>63</v>
      </c>
      <c r="E14587" t="s">
        <v>41</v>
      </c>
      <c r="F14587" t="s">
        <v>25</v>
      </c>
      <c r="G14587">
        <v>1</v>
      </c>
      <c r="H14587">
        <v>3.2</v>
      </c>
      <c r="I14587" t="s">
        <v>199</v>
      </c>
      <c r="J14587" t="s">
        <v>120</v>
      </c>
      <c r="K14587">
        <v>1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 t="s">
        <v>83</v>
      </c>
      <c r="R14587" t="s">
        <v>83</v>
      </c>
      <c r="S14587" t="s">
        <v>83</v>
      </c>
      <c r="T14587" t="str">
        <f>_xlfn.XLOOKUP(A14587,MI_Match_Analysis!$A$2:$A$8,MI_Match_Analysis!$F$2:$F$8,"Not Found")</f>
        <v>Not Found</v>
      </c>
    </row>
    <row r="14588" spans="1:20" hidden="1" x14ac:dyDescent="0.3">
      <c r="A14588">
        <v>63</v>
      </c>
      <c r="B14588" s="1">
        <v>46160</v>
      </c>
      <c r="C14588" t="s">
        <v>162</v>
      </c>
      <c r="D14588" t="s">
        <v>63</v>
      </c>
      <c r="E14588" t="s">
        <v>41</v>
      </c>
      <c r="F14588" t="s">
        <v>25</v>
      </c>
      <c r="G14588">
        <v>1</v>
      </c>
      <c r="H14588">
        <v>3.3</v>
      </c>
      <c r="I14588" t="s">
        <v>295</v>
      </c>
      <c r="J14588" t="s">
        <v>120</v>
      </c>
      <c r="K14588">
        <v>1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 t="s">
        <v>83</v>
      </c>
      <c r="R14588" t="s">
        <v>83</v>
      </c>
      <c r="S14588" t="s">
        <v>83</v>
      </c>
      <c r="T14588" t="str">
        <f>_xlfn.XLOOKUP(A14588,MI_Match_Analysis!$A$2:$A$8,MI_Match_Analysis!$F$2:$F$8,"Not Found")</f>
        <v>Not Found</v>
      </c>
    </row>
    <row r="14589" spans="1:20" hidden="1" x14ac:dyDescent="0.3">
      <c r="A14589">
        <v>63</v>
      </c>
      <c r="B14589" s="1">
        <v>46160</v>
      </c>
      <c r="C14589" t="s">
        <v>162</v>
      </c>
      <c r="D14589" t="s">
        <v>63</v>
      </c>
      <c r="E14589" t="s">
        <v>41</v>
      </c>
      <c r="F14589" t="s">
        <v>25</v>
      </c>
      <c r="G14589">
        <v>1</v>
      </c>
      <c r="H14589">
        <v>3.4</v>
      </c>
      <c r="I14589" t="s">
        <v>199</v>
      </c>
      <c r="J14589" t="s">
        <v>120</v>
      </c>
      <c r="K14589">
        <v>1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 t="s">
        <v>83</v>
      </c>
      <c r="R14589" t="s">
        <v>83</v>
      </c>
      <c r="S14589" t="s">
        <v>83</v>
      </c>
      <c r="T14589" t="str">
        <f>_xlfn.XLOOKUP(A14589,MI_Match_Analysis!$A$2:$A$8,MI_Match_Analysis!$F$2:$F$8,"Not Found")</f>
        <v>Not Found</v>
      </c>
    </row>
    <row r="14590" spans="1:20" hidden="1" x14ac:dyDescent="0.3">
      <c r="A14590">
        <v>63</v>
      </c>
      <c r="B14590" s="1">
        <v>46160</v>
      </c>
      <c r="C14590" t="s">
        <v>162</v>
      </c>
      <c r="D14590" t="s">
        <v>63</v>
      </c>
      <c r="E14590" t="s">
        <v>41</v>
      </c>
      <c r="F14590" t="s">
        <v>25</v>
      </c>
      <c r="G14590">
        <v>1</v>
      </c>
      <c r="H14590">
        <v>3.5</v>
      </c>
      <c r="I14590" t="s">
        <v>295</v>
      </c>
      <c r="J14590" t="s">
        <v>120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 t="s">
        <v>83</v>
      </c>
      <c r="R14590" t="s">
        <v>83</v>
      </c>
      <c r="S14590" t="s">
        <v>83</v>
      </c>
      <c r="T14590" t="str">
        <f>_xlfn.XLOOKUP(A14590,MI_Match_Analysis!$A$2:$A$8,MI_Match_Analysis!$F$2:$F$8,"Not Found")</f>
        <v>Not Found</v>
      </c>
    </row>
    <row r="14591" spans="1:20" hidden="1" x14ac:dyDescent="0.3">
      <c r="A14591">
        <v>63</v>
      </c>
      <c r="B14591" s="1">
        <v>46160</v>
      </c>
      <c r="C14591" t="s">
        <v>162</v>
      </c>
      <c r="D14591" t="s">
        <v>63</v>
      </c>
      <c r="E14591" t="s">
        <v>41</v>
      </c>
      <c r="F14591" t="s">
        <v>25</v>
      </c>
      <c r="G14591">
        <v>1</v>
      </c>
      <c r="H14591">
        <v>3.6</v>
      </c>
      <c r="I14591" t="s">
        <v>295</v>
      </c>
      <c r="J14591" t="s">
        <v>120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 t="s">
        <v>83</v>
      </c>
      <c r="R14591" t="s">
        <v>83</v>
      </c>
      <c r="S14591" t="s">
        <v>83</v>
      </c>
      <c r="T14591" t="str">
        <f>_xlfn.XLOOKUP(A14591,MI_Match_Analysis!$A$2:$A$8,MI_Match_Analysis!$F$2:$F$8,"Not Found")</f>
        <v>Not Found</v>
      </c>
    </row>
    <row r="14592" spans="1:20" hidden="1" x14ac:dyDescent="0.3">
      <c r="A14592">
        <v>63</v>
      </c>
      <c r="B14592" s="1">
        <v>46160</v>
      </c>
      <c r="C14592" t="s">
        <v>162</v>
      </c>
      <c r="D14592" t="s">
        <v>63</v>
      </c>
      <c r="E14592" t="s">
        <v>41</v>
      </c>
      <c r="F14592" t="s">
        <v>25</v>
      </c>
      <c r="G14592">
        <v>1</v>
      </c>
      <c r="H14592">
        <v>4.0999999999999996</v>
      </c>
      <c r="I14592" t="s">
        <v>199</v>
      </c>
      <c r="J14592" t="s">
        <v>107</v>
      </c>
      <c r="K14592">
        <v>1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 t="s">
        <v>83</v>
      </c>
      <c r="R14592" t="s">
        <v>83</v>
      </c>
      <c r="S14592" t="s">
        <v>83</v>
      </c>
      <c r="T14592" t="str">
        <f>_xlfn.XLOOKUP(A14592,MI_Match_Analysis!$A$2:$A$8,MI_Match_Analysis!$F$2:$F$8,"Not Found")</f>
        <v>Not Found</v>
      </c>
    </row>
    <row r="14593" spans="1:20" hidden="1" x14ac:dyDescent="0.3">
      <c r="A14593">
        <v>63</v>
      </c>
      <c r="B14593" s="1">
        <v>46160</v>
      </c>
      <c r="C14593" t="s">
        <v>162</v>
      </c>
      <c r="D14593" t="s">
        <v>63</v>
      </c>
      <c r="E14593" t="s">
        <v>41</v>
      </c>
      <c r="F14593" t="s">
        <v>25</v>
      </c>
      <c r="G14593">
        <v>1</v>
      </c>
      <c r="H14593">
        <v>4.2</v>
      </c>
      <c r="I14593" t="s">
        <v>295</v>
      </c>
      <c r="J14593" t="s">
        <v>107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 t="s">
        <v>83</v>
      </c>
      <c r="R14593" t="s">
        <v>83</v>
      </c>
      <c r="S14593" t="s">
        <v>83</v>
      </c>
      <c r="T14593" t="str">
        <f>_xlfn.XLOOKUP(A14593,MI_Match_Analysis!$A$2:$A$8,MI_Match_Analysis!$F$2:$F$8,"Not Found")</f>
        <v>Not Found</v>
      </c>
    </row>
    <row r="14594" spans="1:20" hidden="1" x14ac:dyDescent="0.3">
      <c r="A14594">
        <v>63</v>
      </c>
      <c r="B14594" s="1">
        <v>46160</v>
      </c>
      <c r="C14594" t="s">
        <v>162</v>
      </c>
      <c r="D14594" t="s">
        <v>63</v>
      </c>
      <c r="E14594" t="s">
        <v>41</v>
      </c>
      <c r="F14594" t="s">
        <v>25</v>
      </c>
      <c r="G14594">
        <v>1</v>
      </c>
      <c r="H14594">
        <v>4.2</v>
      </c>
      <c r="I14594" t="s">
        <v>295</v>
      </c>
      <c r="J14594" t="s">
        <v>107</v>
      </c>
      <c r="K14594">
        <v>0</v>
      </c>
      <c r="L14594">
        <v>1</v>
      </c>
      <c r="M14594">
        <v>1</v>
      </c>
      <c r="N14594">
        <v>0</v>
      </c>
      <c r="O14594">
        <v>0</v>
      </c>
      <c r="P14594">
        <v>0</v>
      </c>
      <c r="Q14594" t="s">
        <v>83</v>
      </c>
      <c r="R14594" t="s">
        <v>83</v>
      </c>
      <c r="S14594" t="s">
        <v>83</v>
      </c>
      <c r="T14594" t="str">
        <f>_xlfn.XLOOKUP(A14594,MI_Match_Analysis!$A$2:$A$8,MI_Match_Analysis!$F$2:$F$8,"Not Found")</f>
        <v>Not Found</v>
      </c>
    </row>
    <row r="14595" spans="1:20" hidden="1" x14ac:dyDescent="0.3">
      <c r="A14595">
        <v>63</v>
      </c>
      <c r="B14595" s="1">
        <v>46160</v>
      </c>
      <c r="C14595" t="s">
        <v>162</v>
      </c>
      <c r="D14595" t="s">
        <v>63</v>
      </c>
      <c r="E14595" t="s">
        <v>41</v>
      </c>
      <c r="F14595" t="s">
        <v>25</v>
      </c>
      <c r="G14595">
        <v>1</v>
      </c>
      <c r="H14595">
        <v>4.3</v>
      </c>
      <c r="I14595" t="s">
        <v>295</v>
      </c>
      <c r="J14595" t="s">
        <v>107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 t="s">
        <v>167</v>
      </c>
      <c r="R14595" t="s">
        <v>295</v>
      </c>
      <c r="S14595" t="s">
        <v>83</v>
      </c>
      <c r="T14595" t="str">
        <f>_xlfn.XLOOKUP(A14595,MI_Match_Analysis!$A$2:$A$8,MI_Match_Analysis!$F$2:$F$8,"Not Found")</f>
        <v>Not Found</v>
      </c>
    </row>
    <row r="14596" spans="1:20" hidden="1" x14ac:dyDescent="0.3">
      <c r="A14596">
        <v>63</v>
      </c>
      <c r="B14596" s="1">
        <v>46160</v>
      </c>
      <c r="C14596" t="s">
        <v>162</v>
      </c>
      <c r="D14596" t="s">
        <v>63</v>
      </c>
      <c r="E14596" t="s">
        <v>41</v>
      </c>
      <c r="F14596" t="s">
        <v>25</v>
      </c>
      <c r="G14596">
        <v>1</v>
      </c>
      <c r="H14596">
        <v>4.4000000000000004</v>
      </c>
      <c r="I14596" t="s">
        <v>204</v>
      </c>
      <c r="J14596" t="s">
        <v>107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 t="s">
        <v>83</v>
      </c>
      <c r="R14596" t="s">
        <v>83</v>
      </c>
      <c r="S14596" t="s">
        <v>83</v>
      </c>
      <c r="T14596" t="str">
        <f>_xlfn.XLOOKUP(A14596,MI_Match_Analysis!$A$2:$A$8,MI_Match_Analysis!$F$2:$F$8,"Not Found")</f>
        <v>Not Found</v>
      </c>
    </row>
    <row r="14597" spans="1:20" hidden="1" x14ac:dyDescent="0.3">
      <c r="A14597">
        <v>63</v>
      </c>
      <c r="B14597" s="1">
        <v>46160</v>
      </c>
      <c r="C14597" t="s">
        <v>162</v>
      </c>
      <c r="D14597" t="s">
        <v>63</v>
      </c>
      <c r="E14597" t="s">
        <v>41</v>
      </c>
      <c r="F14597" t="s">
        <v>25</v>
      </c>
      <c r="G14597">
        <v>1</v>
      </c>
      <c r="H14597">
        <v>4.5</v>
      </c>
      <c r="I14597" t="s">
        <v>204</v>
      </c>
      <c r="J14597" t="s">
        <v>107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 t="s">
        <v>83</v>
      </c>
      <c r="R14597" t="s">
        <v>83</v>
      </c>
      <c r="S14597" t="s">
        <v>83</v>
      </c>
      <c r="T14597" t="str">
        <f>_xlfn.XLOOKUP(A14597,MI_Match_Analysis!$A$2:$A$8,MI_Match_Analysis!$F$2:$F$8,"Not Found")</f>
        <v>Not Found</v>
      </c>
    </row>
    <row r="14598" spans="1:20" hidden="1" x14ac:dyDescent="0.3">
      <c r="A14598">
        <v>63</v>
      </c>
      <c r="B14598" s="1">
        <v>46160</v>
      </c>
      <c r="C14598" t="s">
        <v>162</v>
      </c>
      <c r="D14598" t="s">
        <v>63</v>
      </c>
      <c r="E14598" t="s">
        <v>41</v>
      </c>
      <c r="F14598" t="s">
        <v>25</v>
      </c>
      <c r="G14598">
        <v>1</v>
      </c>
      <c r="H14598">
        <v>4.5999999999999996</v>
      </c>
      <c r="I14598" t="s">
        <v>204</v>
      </c>
      <c r="J14598" t="s">
        <v>107</v>
      </c>
      <c r="K14598">
        <v>4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 t="s">
        <v>83</v>
      </c>
      <c r="R14598" t="s">
        <v>83</v>
      </c>
      <c r="S14598" t="s">
        <v>83</v>
      </c>
      <c r="T14598" t="str">
        <f>_xlfn.XLOOKUP(A14598,MI_Match_Analysis!$A$2:$A$8,MI_Match_Analysis!$F$2:$F$8,"Not Found")</f>
        <v>Not Found</v>
      </c>
    </row>
    <row r="14599" spans="1:20" hidden="1" x14ac:dyDescent="0.3">
      <c r="A14599">
        <v>63</v>
      </c>
      <c r="B14599" s="1">
        <v>46160</v>
      </c>
      <c r="C14599" t="s">
        <v>162</v>
      </c>
      <c r="D14599" t="s">
        <v>63</v>
      </c>
      <c r="E14599" t="s">
        <v>41</v>
      </c>
      <c r="F14599" t="s">
        <v>25</v>
      </c>
      <c r="G14599">
        <v>1</v>
      </c>
      <c r="H14599">
        <v>5.0999999999999996</v>
      </c>
      <c r="I14599" t="s">
        <v>199</v>
      </c>
      <c r="J14599" t="s">
        <v>120</v>
      </c>
      <c r="K14599">
        <v>1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 t="s">
        <v>83</v>
      </c>
      <c r="R14599" t="s">
        <v>83</v>
      </c>
      <c r="S14599" t="s">
        <v>83</v>
      </c>
      <c r="T14599" t="str">
        <f>_xlfn.XLOOKUP(A14599,MI_Match_Analysis!$A$2:$A$8,MI_Match_Analysis!$F$2:$F$8,"Not Found")</f>
        <v>Not Found</v>
      </c>
    </row>
    <row r="14600" spans="1:20" hidden="1" x14ac:dyDescent="0.3">
      <c r="A14600">
        <v>63</v>
      </c>
      <c r="B14600" s="1">
        <v>46160</v>
      </c>
      <c r="C14600" t="s">
        <v>162</v>
      </c>
      <c r="D14600" t="s">
        <v>63</v>
      </c>
      <c r="E14600" t="s">
        <v>41</v>
      </c>
      <c r="F14600" t="s">
        <v>25</v>
      </c>
      <c r="G14600">
        <v>1</v>
      </c>
      <c r="H14600">
        <v>5.2</v>
      </c>
      <c r="I14600" t="s">
        <v>204</v>
      </c>
      <c r="J14600" t="s">
        <v>120</v>
      </c>
      <c r="K14600">
        <v>1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 t="s">
        <v>83</v>
      </c>
      <c r="R14600" t="s">
        <v>83</v>
      </c>
      <c r="S14600" t="s">
        <v>83</v>
      </c>
      <c r="T14600" t="str">
        <f>_xlfn.XLOOKUP(A14600,MI_Match_Analysis!$A$2:$A$8,MI_Match_Analysis!$F$2:$F$8,"Not Found")</f>
        <v>Not Found</v>
      </c>
    </row>
    <row r="14601" spans="1:20" hidden="1" x14ac:dyDescent="0.3">
      <c r="A14601">
        <v>63</v>
      </c>
      <c r="B14601" s="1">
        <v>46160</v>
      </c>
      <c r="C14601" t="s">
        <v>162</v>
      </c>
      <c r="D14601" t="s">
        <v>63</v>
      </c>
      <c r="E14601" t="s">
        <v>41</v>
      </c>
      <c r="F14601" t="s">
        <v>25</v>
      </c>
      <c r="G14601">
        <v>1</v>
      </c>
      <c r="H14601">
        <v>5.3</v>
      </c>
      <c r="I14601" t="s">
        <v>199</v>
      </c>
      <c r="J14601" t="s">
        <v>120</v>
      </c>
      <c r="K14601">
        <v>1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 t="s">
        <v>83</v>
      </c>
      <c r="R14601" t="s">
        <v>83</v>
      </c>
      <c r="S14601" t="s">
        <v>83</v>
      </c>
      <c r="T14601" t="str">
        <f>_xlfn.XLOOKUP(A14601,MI_Match_Analysis!$A$2:$A$8,MI_Match_Analysis!$F$2:$F$8,"Not Found")</f>
        <v>Not Found</v>
      </c>
    </row>
    <row r="14602" spans="1:20" hidden="1" x14ac:dyDescent="0.3">
      <c r="A14602">
        <v>63</v>
      </c>
      <c r="B14602" s="1">
        <v>46160</v>
      </c>
      <c r="C14602" t="s">
        <v>162</v>
      </c>
      <c r="D14602" t="s">
        <v>63</v>
      </c>
      <c r="E14602" t="s">
        <v>41</v>
      </c>
      <c r="F14602" t="s">
        <v>25</v>
      </c>
      <c r="G14602">
        <v>1</v>
      </c>
      <c r="H14602">
        <v>5.4</v>
      </c>
      <c r="I14602" t="s">
        <v>204</v>
      </c>
      <c r="J14602" t="s">
        <v>120</v>
      </c>
      <c r="K14602">
        <v>1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 t="s">
        <v>83</v>
      </c>
      <c r="R14602" t="s">
        <v>83</v>
      </c>
      <c r="S14602" t="s">
        <v>83</v>
      </c>
      <c r="T14602" t="str">
        <f>_xlfn.XLOOKUP(A14602,MI_Match_Analysis!$A$2:$A$8,MI_Match_Analysis!$F$2:$F$8,"Not Found")</f>
        <v>Not Found</v>
      </c>
    </row>
    <row r="14603" spans="1:20" hidden="1" x14ac:dyDescent="0.3">
      <c r="A14603">
        <v>63</v>
      </c>
      <c r="B14603" s="1">
        <v>46160</v>
      </c>
      <c r="C14603" t="s">
        <v>162</v>
      </c>
      <c r="D14603" t="s">
        <v>63</v>
      </c>
      <c r="E14603" t="s">
        <v>41</v>
      </c>
      <c r="F14603" t="s">
        <v>25</v>
      </c>
      <c r="G14603">
        <v>1</v>
      </c>
      <c r="H14603">
        <v>5.5</v>
      </c>
      <c r="I14603" t="s">
        <v>199</v>
      </c>
      <c r="J14603" t="s">
        <v>120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 t="s">
        <v>83</v>
      </c>
      <c r="R14603" t="s">
        <v>83</v>
      </c>
      <c r="S14603" t="s">
        <v>83</v>
      </c>
      <c r="T14603" t="str">
        <f>_xlfn.XLOOKUP(A14603,MI_Match_Analysis!$A$2:$A$8,MI_Match_Analysis!$F$2:$F$8,"Not Found")</f>
        <v>Not Found</v>
      </c>
    </row>
    <row r="14604" spans="1:20" hidden="1" x14ac:dyDescent="0.3">
      <c r="A14604">
        <v>63</v>
      </c>
      <c r="B14604" s="1">
        <v>46160</v>
      </c>
      <c r="C14604" t="s">
        <v>162</v>
      </c>
      <c r="D14604" t="s">
        <v>63</v>
      </c>
      <c r="E14604" t="s">
        <v>41</v>
      </c>
      <c r="F14604" t="s">
        <v>25</v>
      </c>
      <c r="G14604">
        <v>1</v>
      </c>
      <c r="H14604">
        <v>5.6</v>
      </c>
      <c r="I14604" t="s">
        <v>199</v>
      </c>
      <c r="J14604" t="s">
        <v>120</v>
      </c>
      <c r="K14604">
        <v>1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 t="s">
        <v>83</v>
      </c>
      <c r="R14604" t="s">
        <v>83</v>
      </c>
      <c r="S14604" t="s">
        <v>83</v>
      </c>
      <c r="T14604" t="str">
        <f>_xlfn.XLOOKUP(A14604,MI_Match_Analysis!$A$2:$A$8,MI_Match_Analysis!$F$2:$F$8,"Not Found")</f>
        <v>Not Found</v>
      </c>
    </row>
    <row r="14605" spans="1:20" hidden="1" x14ac:dyDescent="0.3">
      <c r="A14605">
        <v>63</v>
      </c>
      <c r="B14605" s="1">
        <v>46160</v>
      </c>
      <c r="C14605" t="s">
        <v>162</v>
      </c>
      <c r="D14605" t="s">
        <v>63</v>
      </c>
      <c r="E14605" t="s">
        <v>41</v>
      </c>
      <c r="F14605" t="s">
        <v>25</v>
      </c>
      <c r="G14605">
        <v>1</v>
      </c>
      <c r="H14605">
        <v>6.1</v>
      </c>
      <c r="I14605" t="s">
        <v>199</v>
      </c>
      <c r="J14605" t="s">
        <v>96</v>
      </c>
      <c r="K14605">
        <v>1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 t="s">
        <v>83</v>
      </c>
      <c r="R14605" t="s">
        <v>83</v>
      </c>
      <c r="S14605" t="s">
        <v>83</v>
      </c>
      <c r="T14605" t="str">
        <f>_xlfn.XLOOKUP(A14605,MI_Match_Analysis!$A$2:$A$8,MI_Match_Analysis!$F$2:$F$8,"Not Found")</f>
        <v>Not Found</v>
      </c>
    </row>
    <row r="14606" spans="1:20" hidden="1" x14ac:dyDescent="0.3">
      <c r="A14606">
        <v>63</v>
      </c>
      <c r="B14606" s="1">
        <v>46160</v>
      </c>
      <c r="C14606" t="s">
        <v>162</v>
      </c>
      <c r="D14606" t="s">
        <v>63</v>
      </c>
      <c r="E14606" t="s">
        <v>41</v>
      </c>
      <c r="F14606" t="s">
        <v>25</v>
      </c>
      <c r="G14606">
        <v>1</v>
      </c>
      <c r="H14606">
        <v>6.2</v>
      </c>
      <c r="I14606" t="s">
        <v>204</v>
      </c>
      <c r="J14606" t="s">
        <v>96</v>
      </c>
      <c r="K14606">
        <v>1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 t="s">
        <v>83</v>
      </c>
      <c r="R14606" t="s">
        <v>83</v>
      </c>
      <c r="S14606" t="s">
        <v>83</v>
      </c>
      <c r="T14606" t="str">
        <f>_xlfn.XLOOKUP(A14606,MI_Match_Analysis!$A$2:$A$8,MI_Match_Analysis!$F$2:$F$8,"Not Found")</f>
        <v>Not Found</v>
      </c>
    </row>
    <row r="14607" spans="1:20" hidden="1" x14ac:dyDescent="0.3">
      <c r="A14607">
        <v>63</v>
      </c>
      <c r="B14607" s="1">
        <v>46160</v>
      </c>
      <c r="C14607" t="s">
        <v>162</v>
      </c>
      <c r="D14607" t="s">
        <v>63</v>
      </c>
      <c r="E14607" t="s">
        <v>41</v>
      </c>
      <c r="F14607" t="s">
        <v>25</v>
      </c>
      <c r="G14607">
        <v>1</v>
      </c>
      <c r="H14607">
        <v>6.3</v>
      </c>
      <c r="I14607" t="s">
        <v>199</v>
      </c>
      <c r="J14607" t="s">
        <v>96</v>
      </c>
      <c r="K14607">
        <v>1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 t="s">
        <v>83</v>
      </c>
      <c r="R14607" t="s">
        <v>83</v>
      </c>
      <c r="S14607" t="s">
        <v>83</v>
      </c>
      <c r="T14607" t="str">
        <f>_xlfn.XLOOKUP(A14607,MI_Match_Analysis!$A$2:$A$8,MI_Match_Analysis!$F$2:$F$8,"Not Found")</f>
        <v>Not Found</v>
      </c>
    </row>
    <row r="14608" spans="1:20" hidden="1" x14ac:dyDescent="0.3">
      <c r="A14608">
        <v>63</v>
      </c>
      <c r="B14608" s="1">
        <v>46160</v>
      </c>
      <c r="C14608" t="s">
        <v>162</v>
      </c>
      <c r="D14608" t="s">
        <v>63</v>
      </c>
      <c r="E14608" t="s">
        <v>41</v>
      </c>
      <c r="F14608" t="s">
        <v>25</v>
      </c>
      <c r="G14608">
        <v>1</v>
      </c>
      <c r="H14608">
        <v>6.4</v>
      </c>
      <c r="I14608" t="s">
        <v>204</v>
      </c>
      <c r="J14608" t="s">
        <v>96</v>
      </c>
      <c r="K14608">
        <v>1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 t="s">
        <v>83</v>
      </c>
      <c r="R14608" t="s">
        <v>83</v>
      </c>
      <c r="S14608" t="s">
        <v>83</v>
      </c>
      <c r="T14608" t="str">
        <f>_xlfn.XLOOKUP(A14608,MI_Match_Analysis!$A$2:$A$8,MI_Match_Analysis!$F$2:$F$8,"Not Found")</f>
        <v>Not Found</v>
      </c>
    </row>
    <row r="14609" spans="1:20" hidden="1" x14ac:dyDescent="0.3">
      <c r="A14609">
        <v>63</v>
      </c>
      <c r="B14609" s="1">
        <v>46160</v>
      </c>
      <c r="C14609" t="s">
        <v>162</v>
      </c>
      <c r="D14609" t="s">
        <v>63</v>
      </c>
      <c r="E14609" t="s">
        <v>41</v>
      </c>
      <c r="F14609" t="s">
        <v>25</v>
      </c>
      <c r="G14609">
        <v>1</v>
      </c>
      <c r="H14609">
        <v>6.5</v>
      </c>
      <c r="I14609" t="s">
        <v>199</v>
      </c>
      <c r="J14609" t="s">
        <v>96</v>
      </c>
      <c r="K14609">
        <v>1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 t="s">
        <v>83</v>
      </c>
      <c r="R14609" t="s">
        <v>83</v>
      </c>
      <c r="S14609" t="s">
        <v>83</v>
      </c>
      <c r="T14609" t="str">
        <f>_xlfn.XLOOKUP(A14609,MI_Match_Analysis!$A$2:$A$8,MI_Match_Analysis!$F$2:$F$8,"Not Found")</f>
        <v>Not Found</v>
      </c>
    </row>
    <row r="14610" spans="1:20" hidden="1" x14ac:dyDescent="0.3">
      <c r="A14610">
        <v>63</v>
      </c>
      <c r="B14610" s="1">
        <v>46160</v>
      </c>
      <c r="C14610" t="s">
        <v>162</v>
      </c>
      <c r="D14610" t="s">
        <v>63</v>
      </c>
      <c r="E14610" t="s">
        <v>41</v>
      </c>
      <c r="F14610" t="s">
        <v>25</v>
      </c>
      <c r="G14610">
        <v>1</v>
      </c>
      <c r="H14610">
        <v>6.6</v>
      </c>
      <c r="I14610" t="s">
        <v>204</v>
      </c>
      <c r="J14610" t="s">
        <v>96</v>
      </c>
      <c r="K14610">
        <v>1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 t="s">
        <v>83</v>
      </c>
      <c r="R14610" t="s">
        <v>83</v>
      </c>
      <c r="S14610" t="s">
        <v>83</v>
      </c>
      <c r="T14610" t="str">
        <f>_xlfn.XLOOKUP(A14610,MI_Match_Analysis!$A$2:$A$8,MI_Match_Analysis!$F$2:$F$8,"Not Found")</f>
        <v>Not Found</v>
      </c>
    </row>
    <row r="14611" spans="1:20" hidden="1" x14ac:dyDescent="0.3">
      <c r="A14611">
        <v>63</v>
      </c>
      <c r="B14611" s="1">
        <v>46160</v>
      </c>
      <c r="C14611" t="s">
        <v>162</v>
      </c>
      <c r="D14611" t="s">
        <v>63</v>
      </c>
      <c r="E14611" t="s">
        <v>41</v>
      </c>
      <c r="F14611" t="s">
        <v>25</v>
      </c>
      <c r="G14611">
        <v>1</v>
      </c>
      <c r="H14611">
        <v>7.1</v>
      </c>
      <c r="I14611" t="s">
        <v>204</v>
      </c>
      <c r="J14611" t="s">
        <v>106</v>
      </c>
      <c r="K14611">
        <v>4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 t="s">
        <v>83</v>
      </c>
      <c r="R14611" t="s">
        <v>83</v>
      </c>
      <c r="S14611" t="s">
        <v>83</v>
      </c>
      <c r="T14611" t="str">
        <f>_xlfn.XLOOKUP(A14611,MI_Match_Analysis!$A$2:$A$8,MI_Match_Analysis!$F$2:$F$8,"Not Found")</f>
        <v>Not Found</v>
      </c>
    </row>
    <row r="14612" spans="1:20" hidden="1" x14ac:dyDescent="0.3">
      <c r="A14612">
        <v>63</v>
      </c>
      <c r="B14612" s="1">
        <v>46160</v>
      </c>
      <c r="C14612" t="s">
        <v>162</v>
      </c>
      <c r="D14612" t="s">
        <v>63</v>
      </c>
      <c r="E14612" t="s">
        <v>41</v>
      </c>
      <c r="F14612" t="s">
        <v>25</v>
      </c>
      <c r="G14612">
        <v>1</v>
      </c>
      <c r="H14612">
        <v>7.2</v>
      </c>
      <c r="I14612" t="s">
        <v>204</v>
      </c>
      <c r="J14612" t="s">
        <v>106</v>
      </c>
      <c r="K14612">
        <v>6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 t="s">
        <v>83</v>
      </c>
      <c r="R14612" t="s">
        <v>83</v>
      </c>
      <c r="S14612" t="s">
        <v>83</v>
      </c>
      <c r="T14612" t="str">
        <f>_xlfn.XLOOKUP(A14612,MI_Match_Analysis!$A$2:$A$8,MI_Match_Analysis!$F$2:$F$8,"Not Found")</f>
        <v>Not Found</v>
      </c>
    </row>
    <row r="14613" spans="1:20" hidden="1" x14ac:dyDescent="0.3">
      <c r="A14613">
        <v>63</v>
      </c>
      <c r="B14613" s="1">
        <v>46160</v>
      </c>
      <c r="C14613" t="s">
        <v>162</v>
      </c>
      <c r="D14613" t="s">
        <v>63</v>
      </c>
      <c r="E14613" t="s">
        <v>41</v>
      </c>
      <c r="F14613" t="s">
        <v>25</v>
      </c>
      <c r="G14613">
        <v>1</v>
      </c>
      <c r="H14613">
        <v>7.3</v>
      </c>
      <c r="I14613" t="s">
        <v>204</v>
      </c>
      <c r="J14613" t="s">
        <v>106</v>
      </c>
      <c r="K14613">
        <v>4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 t="s">
        <v>83</v>
      </c>
      <c r="R14613" t="s">
        <v>83</v>
      </c>
      <c r="S14613" t="s">
        <v>83</v>
      </c>
      <c r="T14613" t="str">
        <f>_xlfn.XLOOKUP(A14613,MI_Match_Analysis!$A$2:$A$8,MI_Match_Analysis!$F$2:$F$8,"Not Found")</f>
        <v>Not Found</v>
      </c>
    </row>
    <row r="14614" spans="1:20" hidden="1" x14ac:dyDescent="0.3">
      <c r="A14614">
        <v>63</v>
      </c>
      <c r="B14614" s="1">
        <v>46160</v>
      </c>
      <c r="C14614" t="s">
        <v>162</v>
      </c>
      <c r="D14614" t="s">
        <v>63</v>
      </c>
      <c r="E14614" t="s">
        <v>41</v>
      </c>
      <c r="F14614" t="s">
        <v>25</v>
      </c>
      <c r="G14614">
        <v>1</v>
      </c>
      <c r="H14614">
        <v>7.4</v>
      </c>
      <c r="I14614" t="s">
        <v>204</v>
      </c>
      <c r="J14614" t="s">
        <v>106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 t="s">
        <v>83</v>
      </c>
      <c r="R14614" t="s">
        <v>83</v>
      </c>
      <c r="S14614" t="s">
        <v>83</v>
      </c>
      <c r="T14614" t="str">
        <f>_xlfn.XLOOKUP(A14614,MI_Match_Analysis!$A$2:$A$8,MI_Match_Analysis!$F$2:$F$8,"Not Found")</f>
        <v>Not Found</v>
      </c>
    </row>
    <row r="14615" spans="1:20" hidden="1" x14ac:dyDescent="0.3">
      <c r="A14615">
        <v>63</v>
      </c>
      <c r="B14615" s="1">
        <v>46160</v>
      </c>
      <c r="C14615" t="s">
        <v>162</v>
      </c>
      <c r="D14615" t="s">
        <v>63</v>
      </c>
      <c r="E14615" t="s">
        <v>41</v>
      </c>
      <c r="F14615" t="s">
        <v>25</v>
      </c>
      <c r="G14615">
        <v>1</v>
      </c>
      <c r="H14615">
        <v>7.5</v>
      </c>
      <c r="I14615" t="s">
        <v>204</v>
      </c>
      <c r="J14615" t="s">
        <v>106</v>
      </c>
      <c r="K14615">
        <v>1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 t="s">
        <v>83</v>
      </c>
      <c r="R14615" t="s">
        <v>83</v>
      </c>
      <c r="S14615" t="s">
        <v>83</v>
      </c>
      <c r="T14615" t="str">
        <f>_xlfn.XLOOKUP(A14615,MI_Match_Analysis!$A$2:$A$8,MI_Match_Analysis!$F$2:$F$8,"Not Found")</f>
        <v>Not Found</v>
      </c>
    </row>
    <row r="14616" spans="1:20" hidden="1" x14ac:dyDescent="0.3">
      <c r="A14616">
        <v>63</v>
      </c>
      <c r="B14616" s="1">
        <v>46160</v>
      </c>
      <c r="C14616" t="s">
        <v>162</v>
      </c>
      <c r="D14616" t="s">
        <v>63</v>
      </c>
      <c r="E14616" t="s">
        <v>41</v>
      </c>
      <c r="F14616" t="s">
        <v>25</v>
      </c>
      <c r="G14616">
        <v>1</v>
      </c>
      <c r="H14616">
        <v>7.6</v>
      </c>
      <c r="I14616" t="s">
        <v>199</v>
      </c>
      <c r="J14616" t="s">
        <v>106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 t="s">
        <v>83</v>
      </c>
      <c r="R14616" t="s">
        <v>83</v>
      </c>
      <c r="S14616" t="s">
        <v>83</v>
      </c>
      <c r="T14616" t="str">
        <f>_xlfn.XLOOKUP(A14616,MI_Match_Analysis!$A$2:$A$8,MI_Match_Analysis!$F$2:$F$8,"Not Found")</f>
        <v>Not Found</v>
      </c>
    </row>
    <row r="14617" spans="1:20" hidden="1" x14ac:dyDescent="0.3">
      <c r="A14617">
        <v>63</v>
      </c>
      <c r="B14617" s="1">
        <v>46160</v>
      </c>
      <c r="C14617" t="s">
        <v>162</v>
      </c>
      <c r="D14617" t="s">
        <v>63</v>
      </c>
      <c r="E14617" t="s">
        <v>41</v>
      </c>
      <c r="F14617" t="s">
        <v>25</v>
      </c>
      <c r="G14617">
        <v>1</v>
      </c>
      <c r="H14617">
        <v>7.6</v>
      </c>
      <c r="I14617" t="s">
        <v>199</v>
      </c>
      <c r="J14617" t="s">
        <v>106</v>
      </c>
      <c r="K14617">
        <v>0</v>
      </c>
      <c r="L14617">
        <v>1</v>
      </c>
      <c r="M14617">
        <v>1</v>
      </c>
      <c r="N14617">
        <v>0</v>
      </c>
      <c r="O14617">
        <v>0</v>
      </c>
      <c r="P14617">
        <v>0</v>
      </c>
      <c r="Q14617" t="s">
        <v>83</v>
      </c>
      <c r="R14617" t="s">
        <v>83</v>
      </c>
      <c r="S14617" t="s">
        <v>83</v>
      </c>
      <c r="T14617" t="str">
        <f>_xlfn.XLOOKUP(A14617,MI_Match_Analysis!$A$2:$A$8,MI_Match_Analysis!$F$2:$F$8,"Not Found")</f>
        <v>Not Found</v>
      </c>
    </row>
    <row r="14618" spans="1:20" hidden="1" x14ac:dyDescent="0.3">
      <c r="A14618">
        <v>63</v>
      </c>
      <c r="B14618" s="1">
        <v>46160</v>
      </c>
      <c r="C14618" t="s">
        <v>162</v>
      </c>
      <c r="D14618" t="s">
        <v>63</v>
      </c>
      <c r="E14618" t="s">
        <v>41</v>
      </c>
      <c r="F14618" t="s">
        <v>25</v>
      </c>
      <c r="G14618">
        <v>1</v>
      </c>
      <c r="H14618">
        <v>8.1</v>
      </c>
      <c r="I14618" t="s">
        <v>204</v>
      </c>
      <c r="J14618" t="s">
        <v>96</v>
      </c>
      <c r="K14618">
        <v>6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 t="s">
        <v>83</v>
      </c>
      <c r="R14618" t="s">
        <v>83</v>
      </c>
      <c r="S14618" t="s">
        <v>83</v>
      </c>
      <c r="T14618" t="str">
        <f>_xlfn.XLOOKUP(A14618,MI_Match_Analysis!$A$2:$A$8,MI_Match_Analysis!$F$2:$F$8,"Not Found")</f>
        <v>Not Found</v>
      </c>
    </row>
    <row r="14619" spans="1:20" hidden="1" x14ac:dyDescent="0.3">
      <c r="A14619">
        <v>63</v>
      </c>
      <c r="B14619" s="1">
        <v>46160</v>
      </c>
      <c r="C14619" t="s">
        <v>162</v>
      </c>
      <c r="D14619" t="s">
        <v>63</v>
      </c>
      <c r="E14619" t="s">
        <v>41</v>
      </c>
      <c r="F14619" t="s">
        <v>25</v>
      </c>
      <c r="G14619">
        <v>1</v>
      </c>
      <c r="H14619">
        <v>8.1999999999999993</v>
      </c>
      <c r="I14619" t="s">
        <v>204</v>
      </c>
      <c r="J14619" t="s">
        <v>96</v>
      </c>
      <c r="K14619">
        <v>1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 t="s">
        <v>83</v>
      </c>
      <c r="R14619" t="s">
        <v>83</v>
      </c>
      <c r="S14619" t="s">
        <v>83</v>
      </c>
      <c r="T14619" t="str">
        <f>_xlfn.XLOOKUP(A14619,MI_Match_Analysis!$A$2:$A$8,MI_Match_Analysis!$F$2:$F$8,"Not Found")</f>
        <v>Not Found</v>
      </c>
    </row>
    <row r="14620" spans="1:20" hidden="1" x14ac:dyDescent="0.3">
      <c r="A14620">
        <v>63</v>
      </c>
      <c r="B14620" s="1">
        <v>46160</v>
      </c>
      <c r="C14620" t="s">
        <v>162</v>
      </c>
      <c r="D14620" t="s">
        <v>63</v>
      </c>
      <c r="E14620" t="s">
        <v>41</v>
      </c>
      <c r="F14620" t="s">
        <v>25</v>
      </c>
      <c r="G14620">
        <v>1</v>
      </c>
      <c r="H14620">
        <v>8.3000000000000007</v>
      </c>
      <c r="I14620" t="s">
        <v>199</v>
      </c>
      <c r="J14620" t="s">
        <v>96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 t="s">
        <v>83</v>
      </c>
      <c r="R14620" t="s">
        <v>83</v>
      </c>
      <c r="S14620" t="s">
        <v>83</v>
      </c>
      <c r="T14620" t="str">
        <f>_xlfn.XLOOKUP(A14620,MI_Match_Analysis!$A$2:$A$8,MI_Match_Analysis!$F$2:$F$8,"Not Found")</f>
        <v>Not Found</v>
      </c>
    </row>
    <row r="14621" spans="1:20" hidden="1" x14ac:dyDescent="0.3">
      <c r="A14621">
        <v>63</v>
      </c>
      <c r="B14621" s="1">
        <v>46160</v>
      </c>
      <c r="C14621" t="s">
        <v>162</v>
      </c>
      <c r="D14621" t="s">
        <v>63</v>
      </c>
      <c r="E14621" t="s">
        <v>41</v>
      </c>
      <c r="F14621" t="s">
        <v>25</v>
      </c>
      <c r="G14621">
        <v>1</v>
      </c>
      <c r="H14621">
        <v>8.4</v>
      </c>
      <c r="I14621" t="s">
        <v>199</v>
      </c>
      <c r="J14621" t="s">
        <v>96</v>
      </c>
      <c r="K14621">
        <v>1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 t="s">
        <v>83</v>
      </c>
      <c r="R14621" t="s">
        <v>83</v>
      </c>
      <c r="S14621" t="s">
        <v>83</v>
      </c>
      <c r="T14621" t="str">
        <f>_xlfn.XLOOKUP(A14621,MI_Match_Analysis!$A$2:$A$8,MI_Match_Analysis!$F$2:$F$8,"Not Found")</f>
        <v>Not Found</v>
      </c>
    </row>
    <row r="14622" spans="1:20" hidden="1" x14ac:dyDescent="0.3">
      <c r="A14622">
        <v>63</v>
      </c>
      <c r="B14622" s="1">
        <v>46160</v>
      </c>
      <c r="C14622" t="s">
        <v>162</v>
      </c>
      <c r="D14622" t="s">
        <v>63</v>
      </c>
      <c r="E14622" t="s">
        <v>41</v>
      </c>
      <c r="F14622" t="s">
        <v>25</v>
      </c>
      <c r="G14622">
        <v>1</v>
      </c>
      <c r="H14622">
        <v>8.5</v>
      </c>
      <c r="I14622" t="s">
        <v>204</v>
      </c>
      <c r="J14622" t="s">
        <v>96</v>
      </c>
      <c r="K14622">
        <v>1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 t="s">
        <v>83</v>
      </c>
      <c r="R14622" t="s">
        <v>83</v>
      </c>
      <c r="S14622" t="s">
        <v>83</v>
      </c>
      <c r="T14622" t="str">
        <f>_xlfn.XLOOKUP(A14622,MI_Match_Analysis!$A$2:$A$8,MI_Match_Analysis!$F$2:$F$8,"Not Found")</f>
        <v>Not Found</v>
      </c>
    </row>
    <row r="14623" spans="1:20" hidden="1" x14ac:dyDescent="0.3">
      <c r="A14623">
        <v>63</v>
      </c>
      <c r="B14623" s="1">
        <v>46160</v>
      </c>
      <c r="C14623" t="s">
        <v>162</v>
      </c>
      <c r="D14623" t="s">
        <v>63</v>
      </c>
      <c r="E14623" t="s">
        <v>41</v>
      </c>
      <c r="F14623" t="s">
        <v>25</v>
      </c>
      <c r="G14623">
        <v>1</v>
      </c>
      <c r="H14623">
        <v>8.6</v>
      </c>
      <c r="I14623" t="s">
        <v>199</v>
      </c>
      <c r="J14623" t="s">
        <v>96</v>
      </c>
      <c r="K14623">
        <v>1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 t="s">
        <v>83</v>
      </c>
      <c r="R14623" t="s">
        <v>83</v>
      </c>
      <c r="S14623" t="s">
        <v>83</v>
      </c>
      <c r="T14623" t="str">
        <f>_xlfn.XLOOKUP(A14623,MI_Match_Analysis!$A$2:$A$8,MI_Match_Analysis!$F$2:$F$8,"Not Found")</f>
        <v>Not Found</v>
      </c>
    </row>
    <row r="14624" spans="1:20" hidden="1" x14ac:dyDescent="0.3">
      <c r="A14624">
        <v>63</v>
      </c>
      <c r="B14624" s="1">
        <v>46160</v>
      </c>
      <c r="C14624" t="s">
        <v>162</v>
      </c>
      <c r="D14624" t="s">
        <v>63</v>
      </c>
      <c r="E14624" t="s">
        <v>41</v>
      </c>
      <c r="F14624" t="s">
        <v>25</v>
      </c>
      <c r="G14624">
        <v>1</v>
      </c>
      <c r="H14624">
        <v>9.1</v>
      </c>
      <c r="I14624" t="s">
        <v>199</v>
      </c>
      <c r="J14624" t="s">
        <v>294</v>
      </c>
      <c r="K14624">
        <v>1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 t="s">
        <v>83</v>
      </c>
      <c r="R14624" t="s">
        <v>83</v>
      </c>
      <c r="S14624" t="s">
        <v>83</v>
      </c>
      <c r="T14624" t="str">
        <f>_xlfn.XLOOKUP(A14624,MI_Match_Analysis!$A$2:$A$8,MI_Match_Analysis!$F$2:$F$8,"Not Found")</f>
        <v>Not Found</v>
      </c>
    </row>
    <row r="14625" spans="1:20" hidden="1" x14ac:dyDescent="0.3">
      <c r="A14625">
        <v>63</v>
      </c>
      <c r="B14625" s="1">
        <v>46160</v>
      </c>
      <c r="C14625" t="s">
        <v>162</v>
      </c>
      <c r="D14625" t="s">
        <v>63</v>
      </c>
      <c r="E14625" t="s">
        <v>41</v>
      </c>
      <c r="F14625" t="s">
        <v>25</v>
      </c>
      <c r="G14625">
        <v>1</v>
      </c>
      <c r="H14625">
        <v>9.1999999999999993</v>
      </c>
      <c r="I14625" t="s">
        <v>204</v>
      </c>
      <c r="J14625" t="s">
        <v>294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 t="s">
        <v>83</v>
      </c>
      <c r="R14625" t="s">
        <v>83</v>
      </c>
      <c r="S14625" t="s">
        <v>83</v>
      </c>
      <c r="T14625" t="str">
        <f>_xlfn.XLOOKUP(A14625,MI_Match_Analysis!$A$2:$A$8,MI_Match_Analysis!$F$2:$F$8,"Not Found")</f>
        <v>Not Found</v>
      </c>
    </row>
    <row r="14626" spans="1:20" hidden="1" x14ac:dyDescent="0.3">
      <c r="A14626">
        <v>63</v>
      </c>
      <c r="B14626" s="1">
        <v>46160</v>
      </c>
      <c r="C14626" t="s">
        <v>162</v>
      </c>
      <c r="D14626" t="s">
        <v>63</v>
      </c>
      <c r="E14626" t="s">
        <v>41</v>
      </c>
      <c r="F14626" t="s">
        <v>25</v>
      </c>
      <c r="G14626">
        <v>1</v>
      </c>
      <c r="H14626">
        <v>9.3000000000000007</v>
      </c>
      <c r="I14626" t="s">
        <v>204</v>
      </c>
      <c r="J14626" t="s">
        <v>294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 t="s">
        <v>83</v>
      </c>
      <c r="R14626" t="s">
        <v>83</v>
      </c>
      <c r="S14626" t="s">
        <v>83</v>
      </c>
      <c r="T14626" t="str">
        <f>_xlfn.XLOOKUP(A14626,MI_Match_Analysis!$A$2:$A$8,MI_Match_Analysis!$F$2:$F$8,"Not Found")</f>
        <v>Not Found</v>
      </c>
    </row>
    <row r="14627" spans="1:20" hidden="1" x14ac:dyDescent="0.3">
      <c r="A14627">
        <v>63</v>
      </c>
      <c r="B14627" s="1">
        <v>46160</v>
      </c>
      <c r="C14627" t="s">
        <v>162</v>
      </c>
      <c r="D14627" t="s">
        <v>63</v>
      </c>
      <c r="E14627" t="s">
        <v>41</v>
      </c>
      <c r="F14627" t="s">
        <v>25</v>
      </c>
      <c r="G14627">
        <v>1</v>
      </c>
      <c r="H14627">
        <v>9.4</v>
      </c>
      <c r="I14627" t="s">
        <v>204</v>
      </c>
      <c r="J14627" t="s">
        <v>294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 t="s">
        <v>165</v>
      </c>
      <c r="R14627" t="s">
        <v>204</v>
      </c>
      <c r="S14627" t="s">
        <v>168</v>
      </c>
      <c r="T14627" t="str">
        <f>_xlfn.XLOOKUP(A14627,MI_Match_Analysis!$A$2:$A$8,MI_Match_Analysis!$F$2:$F$8,"Not Found")</f>
        <v>Not Found</v>
      </c>
    </row>
    <row r="14628" spans="1:20" hidden="1" x14ac:dyDescent="0.3">
      <c r="A14628">
        <v>63</v>
      </c>
      <c r="B14628" s="1">
        <v>46160</v>
      </c>
      <c r="C14628" t="s">
        <v>162</v>
      </c>
      <c r="D14628" t="s">
        <v>63</v>
      </c>
      <c r="E14628" t="s">
        <v>41</v>
      </c>
      <c r="F14628" t="s">
        <v>25</v>
      </c>
      <c r="G14628">
        <v>1</v>
      </c>
      <c r="H14628">
        <v>9.5</v>
      </c>
      <c r="I14628" t="s">
        <v>264</v>
      </c>
      <c r="J14628" t="s">
        <v>294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 t="s">
        <v>83</v>
      </c>
      <c r="R14628" t="s">
        <v>83</v>
      </c>
      <c r="S14628" t="s">
        <v>83</v>
      </c>
      <c r="T14628" t="str">
        <f>_xlfn.XLOOKUP(A14628,MI_Match_Analysis!$A$2:$A$8,MI_Match_Analysis!$F$2:$F$8,"Not Found")</f>
        <v>Not Found</v>
      </c>
    </row>
    <row r="14629" spans="1:20" hidden="1" x14ac:dyDescent="0.3">
      <c r="A14629">
        <v>63</v>
      </c>
      <c r="B14629" s="1">
        <v>46160</v>
      </c>
      <c r="C14629" t="s">
        <v>162</v>
      </c>
      <c r="D14629" t="s">
        <v>63</v>
      </c>
      <c r="E14629" t="s">
        <v>41</v>
      </c>
      <c r="F14629" t="s">
        <v>25</v>
      </c>
      <c r="G14629">
        <v>1</v>
      </c>
      <c r="H14629">
        <v>9.6</v>
      </c>
      <c r="I14629" t="s">
        <v>264</v>
      </c>
      <c r="J14629" t="s">
        <v>294</v>
      </c>
      <c r="K14629">
        <v>1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 t="s">
        <v>83</v>
      </c>
      <c r="R14629" t="s">
        <v>83</v>
      </c>
      <c r="S14629" t="s">
        <v>83</v>
      </c>
      <c r="T14629" t="str">
        <f>_xlfn.XLOOKUP(A14629,MI_Match_Analysis!$A$2:$A$8,MI_Match_Analysis!$F$2:$F$8,"Not Found")</f>
        <v>Not Found</v>
      </c>
    </row>
    <row r="14630" spans="1:20" hidden="1" x14ac:dyDescent="0.3">
      <c r="A14630">
        <v>63</v>
      </c>
      <c r="B14630" s="1">
        <v>46160</v>
      </c>
      <c r="C14630" t="s">
        <v>162</v>
      </c>
      <c r="D14630" t="s">
        <v>63</v>
      </c>
      <c r="E14630" t="s">
        <v>41</v>
      </c>
      <c r="F14630" t="s">
        <v>25</v>
      </c>
      <c r="G14630">
        <v>1</v>
      </c>
      <c r="H14630">
        <v>10.1</v>
      </c>
      <c r="I14630" t="s">
        <v>264</v>
      </c>
      <c r="J14630" t="s">
        <v>107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 t="s">
        <v>83</v>
      </c>
      <c r="R14630" t="s">
        <v>83</v>
      </c>
      <c r="S14630" t="s">
        <v>83</v>
      </c>
      <c r="T14630" t="str">
        <f>_xlfn.XLOOKUP(A14630,MI_Match_Analysis!$A$2:$A$8,MI_Match_Analysis!$F$2:$F$8,"Not Found")</f>
        <v>Not Found</v>
      </c>
    </row>
    <row r="14631" spans="1:20" hidden="1" x14ac:dyDescent="0.3">
      <c r="A14631">
        <v>63</v>
      </c>
      <c r="B14631" s="1">
        <v>46160</v>
      </c>
      <c r="C14631" t="s">
        <v>162</v>
      </c>
      <c r="D14631" t="s">
        <v>63</v>
      </c>
      <c r="E14631" t="s">
        <v>41</v>
      </c>
      <c r="F14631" t="s">
        <v>25</v>
      </c>
      <c r="G14631">
        <v>1</v>
      </c>
      <c r="H14631">
        <v>10.199999999999999</v>
      </c>
      <c r="I14631" t="s">
        <v>264</v>
      </c>
      <c r="J14631" t="s">
        <v>107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 t="s">
        <v>83</v>
      </c>
      <c r="R14631" t="s">
        <v>83</v>
      </c>
      <c r="S14631" t="s">
        <v>83</v>
      </c>
      <c r="T14631" t="str">
        <f>_xlfn.XLOOKUP(A14631,MI_Match_Analysis!$A$2:$A$8,MI_Match_Analysis!$F$2:$F$8,"Not Found")</f>
        <v>Not Found</v>
      </c>
    </row>
    <row r="14632" spans="1:20" hidden="1" x14ac:dyDescent="0.3">
      <c r="A14632">
        <v>63</v>
      </c>
      <c r="B14632" s="1">
        <v>46160</v>
      </c>
      <c r="C14632" t="s">
        <v>162</v>
      </c>
      <c r="D14632" t="s">
        <v>63</v>
      </c>
      <c r="E14632" t="s">
        <v>41</v>
      </c>
      <c r="F14632" t="s">
        <v>25</v>
      </c>
      <c r="G14632">
        <v>1</v>
      </c>
      <c r="H14632">
        <v>10.3</v>
      </c>
      <c r="I14632" t="s">
        <v>264</v>
      </c>
      <c r="J14632" t="s">
        <v>107</v>
      </c>
      <c r="K14632">
        <v>6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 t="s">
        <v>83</v>
      </c>
      <c r="R14632" t="s">
        <v>83</v>
      </c>
      <c r="S14632" t="s">
        <v>83</v>
      </c>
      <c r="T14632" t="str">
        <f>_xlfn.XLOOKUP(A14632,MI_Match_Analysis!$A$2:$A$8,MI_Match_Analysis!$F$2:$F$8,"Not Found")</f>
        <v>Not Found</v>
      </c>
    </row>
    <row r="14633" spans="1:20" hidden="1" x14ac:dyDescent="0.3">
      <c r="A14633">
        <v>63</v>
      </c>
      <c r="B14633" s="1">
        <v>46160</v>
      </c>
      <c r="C14633" t="s">
        <v>162</v>
      </c>
      <c r="D14633" t="s">
        <v>63</v>
      </c>
      <c r="E14633" t="s">
        <v>41</v>
      </c>
      <c r="F14633" t="s">
        <v>25</v>
      </c>
      <c r="G14633">
        <v>1</v>
      </c>
      <c r="H14633">
        <v>10.4</v>
      </c>
      <c r="I14633" t="s">
        <v>264</v>
      </c>
      <c r="J14633" t="s">
        <v>107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 t="s">
        <v>83</v>
      </c>
      <c r="R14633" t="s">
        <v>83</v>
      </c>
      <c r="S14633" t="s">
        <v>83</v>
      </c>
      <c r="T14633" t="str">
        <f>_xlfn.XLOOKUP(A14633,MI_Match_Analysis!$A$2:$A$8,MI_Match_Analysis!$F$2:$F$8,"Not Found")</f>
        <v>Not Found</v>
      </c>
    </row>
    <row r="14634" spans="1:20" hidden="1" x14ac:dyDescent="0.3">
      <c r="A14634">
        <v>63</v>
      </c>
      <c r="B14634" s="1">
        <v>46160</v>
      </c>
      <c r="C14634" t="s">
        <v>162</v>
      </c>
      <c r="D14634" t="s">
        <v>63</v>
      </c>
      <c r="E14634" t="s">
        <v>41</v>
      </c>
      <c r="F14634" t="s">
        <v>25</v>
      </c>
      <c r="G14634">
        <v>1</v>
      </c>
      <c r="H14634">
        <v>10.4</v>
      </c>
      <c r="I14634" t="s">
        <v>264</v>
      </c>
      <c r="J14634" t="s">
        <v>107</v>
      </c>
      <c r="K14634">
        <v>0</v>
      </c>
      <c r="L14634">
        <v>1</v>
      </c>
      <c r="M14634">
        <v>1</v>
      </c>
      <c r="N14634">
        <v>0</v>
      </c>
      <c r="O14634">
        <v>0</v>
      </c>
      <c r="P14634">
        <v>0</v>
      </c>
      <c r="Q14634" t="s">
        <v>83</v>
      </c>
      <c r="R14634" t="s">
        <v>83</v>
      </c>
      <c r="S14634" t="s">
        <v>83</v>
      </c>
      <c r="T14634" t="str">
        <f>_xlfn.XLOOKUP(A14634,MI_Match_Analysis!$A$2:$A$8,MI_Match_Analysis!$F$2:$F$8,"Not Found")</f>
        <v>Not Found</v>
      </c>
    </row>
    <row r="14635" spans="1:20" hidden="1" x14ac:dyDescent="0.3">
      <c r="A14635">
        <v>63</v>
      </c>
      <c r="B14635" s="1">
        <v>46160</v>
      </c>
      <c r="C14635" t="s">
        <v>162</v>
      </c>
      <c r="D14635" t="s">
        <v>63</v>
      </c>
      <c r="E14635" t="s">
        <v>41</v>
      </c>
      <c r="F14635" t="s">
        <v>25</v>
      </c>
      <c r="G14635">
        <v>1</v>
      </c>
      <c r="H14635">
        <v>10.5</v>
      </c>
      <c r="I14635" t="s">
        <v>264</v>
      </c>
      <c r="J14635" t="s">
        <v>107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 t="s">
        <v>83</v>
      </c>
      <c r="R14635" t="s">
        <v>83</v>
      </c>
      <c r="S14635" t="s">
        <v>83</v>
      </c>
      <c r="T14635" t="str">
        <f>_xlfn.XLOOKUP(A14635,MI_Match_Analysis!$A$2:$A$8,MI_Match_Analysis!$F$2:$F$8,"Not Found")</f>
        <v>Not Found</v>
      </c>
    </row>
    <row r="14636" spans="1:20" hidden="1" x14ac:dyDescent="0.3">
      <c r="A14636">
        <v>63</v>
      </c>
      <c r="B14636" s="1">
        <v>46160</v>
      </c>
      <c r="C14636" t="s">
        <v>162</v>
      </c>
      <c r="D14636" t="s">
        <v>63</v>
      </c>
      <c r="E14636" t="s">
        <v>41</v>
      </c>
      <c r="F14636" t="s">
        <v>25</v>
      </c>
      <c r="G14636">
        <v>1</v>
      </c>
      <c r="H14636">
        <v>10.6</v>
      </c>
      <c r="I14636" t="s">
        <v>264</v>
      </c>
      <c r="J14636" t="s">
        <v>107</v>
      </c>
      <c r="K14636">
        <v>1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 t="s">
        <v>83</v>
      </c>
      <c r="R14636" t="s">
        <v>83</v>
      </c>
      <c r="S14636" t="s">
        <v>83</v>
      </c>
      <c r="T14636" t="str">
        <f>_xlfn.XLOOKUP(A14636,MI_Match_Analysis!$A$2:$A$8,MI_Match_Analysis!$F$2:$F$8,"Not Found")</f>
        <v>Not Found</v>
      </c>
    </row>
    <row r="14637" spans="1:20" hidden="1" x14ac:dyDescent="0.3">
      <c r="A14637">
        <v>63</v>
      </c>
      <c r="B14637" s="1">
        <v>46160</v>
      </c>
      <c r="C14637" t="s">
        <v>162</v>
      </c>
      <c r="D14637" t="s">
        <v>63</v>
      </c>
      <c r="E14637" t="s">
        <v>41</v>
      </c>
      <c r="F14637" t="s">
        <v>25</v>
      </c>
      <c r="G14637">
        <v>1</v>
      </c>
      <c r="H14637">
        <v>11.1</v>
      </c>
      <c r="I14637" t="s">
        <v>264</v>
      </c>
      <c r="J14637" t="s">
        <v>294</v>
      </c>
      <c r="K14637">
        <v>1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 t="s">
        <v>83</v>
      </c>
      <c r="R14637" t="s">
        <v>83</v>
      </c>
      <c r="S14637" t="s">
        <v>83</v>
      </c>
      <c r="T14637" t="str">
        <f>_xlfn.XLOOKUP(A14637,MI_Match_Analysis!$A$2:$A$8,MI_Match_Analysis!$F$2:$F$8,"Not Found")</f>
        <v>Not Found</v>
      </c>
    </row>
    <row r="14638" spans="1:20" hidden="1" x14ac:dyDescent="0.3">
      <c r="A14638">
        <v>63</v>
      </c>
      <c r="B14638" s="1">
        <v>46160</v>
      </c>
      <c r="C14638" t="s">
        <v>162</v>
      </c>
      <c r="D14638" t="s">
        <v>63</v>
      </c>
      <c r="E14638" t="s">
        <v>41</v>
      </c>
      <c r="F14638" t="s">
        <v>25</v>
      </c>
      <c r="G14638">
        <v>1</v>
      </c>
      <c r="H14638">
        <v>11.2</v>
      </c>
      <c r="I14638" t="s">
        <v>199</v>
      </c>
      <c r="J14638" t="s">
        <v>294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 t="s">
        <v>83</v>
      </c>
      <c r="R14638" t="s">
        <v>83</v>
      </c>
      <c r="S14638" t="s">
        <v>83</v>
      </c>
      <c r="T14638" t="str">
        <f>_xlfn.XLOOKUP(A14638,MI_Match_Analysis!$A$2:$A$8,MI_Match_Analysis!$F$2:$F$8,"Not Found")</f>
        <v>Not Found</v>
      </c>
    </row>
    <row r="14639" spans="1:20" hidden="1" x14ac:dyDescent="0.3">
      <c r="A14639">
        <v>63</v>
      </c>
      <c r="B14639" s="1">
        <v>46160</v>
      </c>
      <c r="C14639" t="s">
        <v>162</v>
      </c>
      <c r="D14639" t="s">
        <v>63</v>
      </c>
      <c r="E14639" t="s">
        <v>41</v>
      </c>
      <c r="F14639" t="s">
        <v>25</v>
      </c>
      <c r="G14639">
        <v>1</v>
      </c>
      <c r="H14639">
        <v>11.3</v>
      </c>
      <c r="I14639" t="s">
        <v>199</v>
      </c>
      <c r="J14639" t="s">
        <v>294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 t="s">
        <v>165</v>
      </c>
      <c r="R14639" t="s">
        <v>199</v>
      </c>
      <c r="S14639" t="s">
        <v>120</v>
      </c>
      <c r="T14639" t="str">
        <f>_xlfn.XLOOKUP(A14639,MI_Match_Analysis!$A$2:$A$8,MI_Match_Analysis!$F$2:$F$8,"Not Found")</f>
        <v>Not Found</v>
      </c>
    </row>
    <row r="14640" spans="1:20" hidden="1" x14ac:dyDescent="0.3">
      <c r="A14640">
        <v>63</v>
      </c>
      <c r="B14640" s="1">
        <v>46160</v>
      </c>
      <c r="C14640" t="s">
        <v>162</v>
      </c>
      <c r="D14640" t="s">
        <v>63</v>
      </c>
      <c r="E14640" t="s">
        <v>41</v>
      </c>
      <c r="F14640" t="s">
        <v>25</v>
      </c>
      <c r="G14640">
        <v>1</v>
      </c>
      <c r="H14640">
        <v>11.4</v>
      </c>
      <c r="I14640" t="s">
        <v>206</v>
      </c>
      <c r="J14640" t="s">
        <v>294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 t="s">
        <v>83</v>
      </c>
      <c r="R14640" t="s">
        <v>83</v>
      </c>
      <c r="S14640" t="s">
        <v>83</v>
      </c>
      <c r="T14640" t="str">
        <f>_xlfn.XLOOKUP(A14640,MI_Match_Analysis!$A$2:$A$8,MI_Match_Analysis!$F$2:$F$8,"Not Found")</f>
        <v>Not Found</v>
      </c>
    </row>
    <row r="14641" spans="1:20" hidden="1" x14ac:dyDescent="0.3">
      <c r="A14641">
        <v>63</v>
      </c>
      <c r="B14641" s="1">
        <v>46160</v>
      </c>
      <c r="C14641" t="s">
        <v>162</v>
      </c>
      <c r="D14641" t="s">
        <v>63</v>
      </c>
      <c r="E14641" t="s">
        <v>41</v>
      </c>
      <c r="F14641" t="s">
        <v>25</v>
      </c>
      <c r="G14641">
        <v>1</v>
      </c>
      <c r="H14641">
        <v>11.5</v>
      </c>
      <c r="I14641" t="s">
        <v>206</v>
      </c>
      <c r="J14641" t="s">
        <v>294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 t="s">
        <v>83</v>
      </c>
      <c r="R14641" t="s">
        <v>83</v>
      </c>
      <c r="S14641" t="s">
        <v>83</v>
      </c>
      <c r="T14641" t="str">
        <f>_xlfn.XLOOKUP(A14641,MI_Match_Analysis!$A$2:$A$8,MI_Match_Analysis!$F$2:$F$8,"Not Found")</f>
        <v>Not Found</v>
      </c>
    </row>
    <row r="14642" spans="1:20" hidden="1" x14ac:dyDescent="0.3">
      <c r="A14642">
        <v>63</v>
      </c>
      <c r="B14642" s="1">
        <v>46160</v>
      </c>
      <c r="C14642" t="s">
        <v>162</v>
      </c>
      <c r="D14642" t="s">
        <v>63</v>
      </c>
      <c r="E14642" t="s">
        <v>41</v>
      </c>
      <c r="F14642" t="s">
        <v>25</v>
      </c>
      <c r="G14642">
        <v>1</v>
      </c>
      <c r="H14642">
        <v>11.6</v>
      </c>
      <c r="I14642" t="s">
        <v>206</v>
      </c>
      <c r="J14642" t="s">
        <v>294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 t="s">
        <v>83</v>
      </c>
      <c r="R14642" t="s">
        <v>83</v>
      </c>
      <c r="S14642" t="s">
        <v>83</v>
      </c>
      <c r="T14642" t="str">
        <f>_xlfn.XLOOKUP(A14642,MI_Match_Analysis!$A$2:$A$8,MI_Match_Analysis!$F$2:$F$8,"Not Found")</f>
        <v>Not Found</v>
      </c>
    </row>
    <row r="14643" spans="1:20" hidden="1" x14ac:dyDescent="0.3">
      <c r="A14643">
        <v>63</v>
      </c>
      <c r="B14643" s="1">
        <v>46160</v>
      </c>
      <c r="C14643" t="s">
        <v>162</v>
      </c>
      <c r="D14643" t="s">
        <v>63</v>
      </c>
      <c r="E14643" t="s">
        <v>41</v>
      </c>
      <c r="F14643" t="s">
        <v>25</v>
      </c>
      <c r="G14643">
        <v>1</v>
      </c>
      <c r="H14643">
        <v>12.1</v>
      </c>
      <c r="I14643" t="s">
        <v>264</v>
      </c>
      <c r="J14643" t="s">
        <v>96</v>
      </c>
      <c r="K14643">
        <v>1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 t="s">
        <v>83</v>
      </c>
      <c r="R14643" t="s">
        <v>83</v>
      </c>
      <c r="S14643" t="s">
        <v>83</v>
      </c>
      <c r="T14643" t="str">
        <f>_xlfn.XLOOKUP(A14643,MI_Match_Analysis!$A$2:$A$8,MI_Match_Analysis!$F$2:$F$8,"Not Found")</f>
        <v>Not Found</v>
      </c>
    </row>
    <row r="14644" spans="1:20" hidden="1" x14ac:dyDescent="0.3">
      <c r="A14644">
        <v>63</v>
      </c>
      <c r="B14644" s="1">
        <v>46160</v>
      </c>
      <c r="C14644" t="s">
        <v>162</v>
      </c>
      <c r="D14644" t="s">
        <v>63</v>
      </c>
      <c r="E14644" t="s">
        <v>41</v>
      </c>
      <c r="F14644" t="s">
        <v>25</v>
      </c>
      <c r="G14644">
        <v>1</v>
      </c>
      <c r="H14644">
        <v>12.2</v>
      </c>
      <c r="I14644" t="s">
        <v>206</v>
      </c>
      <c r="J14644" t="s">
        <v>96</v>
      </c>
      <c r="K14644">
        <v>1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 t="s">
        <v>83</v>
      </c>
      <c r="R14644" t="s">
        <v>83</v>
      </c>
      <c r="S14644" t="s">
        <v>83</v>
      </c>
      <c r="T14644" t="str">
        <f>_xlfn.XLOOKUP(A14644,MI_Match_Analysis!$A$2:$A$8,MI_Match_Analysis!$F$2:$F$8,"Not Found")</f>
        <v>Not Found</v>
      </c>
    </row>
    <row r="14645" spans="1:20" hidden="1" x14ac:dyDescent="0.3">
      <c r="A14645">
        <v>63</v>
      </c>
      <c r="B14645" s="1">
        <v>46160</v>
      </c>
      <c r="C14645" t="s">
        <v>162</v>
      </c>
      <c r="D14645" t="s">
        <v>63</v>
      </c>
      <c r="E14645" t="s">
        <v>41</v>
      </c>
      <c r="F14645" t="s">
        <v>25</v>
      </c>
      <c r="G14645">
        <v>1</v>
      </c>
      <c r="H14645">
        <v>12.3</v>
      </c>
      <c r="I14645" t="s">
        <v>264</v>
      </c>
      <c r="J14645" t="s">
        <v>96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 t="s">
        <v>83</v>
      </c>
      <c r="R14645" t="s">
        <v>83</v>
      </c>
      <c r="S14645" t="s">
        <v>83</v>
      </c>
      <c r="T14645" t="str">
        <f>_xlfn.XLOOKUP(A14645,MI_Match_Analysis!$A$2:$A$8,MI_Match_Analysis!$F$2:$F$8,"Not Found")</f>
        <v>Not Found</v>
      </c>
    </row>
    <row r="14646" spans="1:20" hidden="1" x14ac:dyDescent="0.3">
      <c r="A14646">
        <v>63</v>
      </c>
      <c r="B14646" s="1">
        <v>46160</v>
      </c>
      <c r="C14646" t="s">
        <v>162</v>
      </c>
      <c r="D14646" t="s">
        <v>63</v>
      </c>
      <c r="E14646" t="s">
        <v>41</v>
      </c>
      <c r="F14646" t="s">
        <v>25</v>
      </c>
      <c r="G14646">
        <v>1</v>
      </c>
      <c r="H14646">
        <v>12.4</v>
      </c>
      <c r="I14646" t="s">
        <v>264</v>
      </c>
      <c r="J14646" t="s">
        <v>96</v>
      </c>
      <c r="K14646">
        <v>1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 t="s">
        <v>83</v>
      </c>
      <c r="R14646" t="s">
        <v>83</v>
      </c>
      <c r="S14646" t="s">
        <v>83</v>
      </c>
      <c r="T14646" t="str">
        <f>_xlfn.XLOOKUP(A14646,MI_Match_Analysis!$A$2:$A$8,MI_Match_Analysis!$F$2:$F$8,"Not Found")</f>
        <v>Not Found</v>
      </c>
    </row>
    <row r="14647" spans="1:20" hidden="1" x14ac:dyDescent="0.3">
      <c r="A14647">
        <v>63</v>
      </c>
      <c r="B14647" s="1">
        <v>46160</v>
      </c>
      <c r="C14647" t="s">
        <v>162</v>
      </c>
      <c r="D14647" t="s">
        <v>63</v>
      </c>
      <c r="E14647" t="s">
        <v>41</v>
      </c>
      <c r="F14647" t="s">
        <v>25</v>
      </c>
      <c r="G14647">
        <v>1</v>
      </c>
      <c r="H14647">
        <v>12.5</v>
      </c>
      <c r="I14647" t="s">
        <v>206</v>
      </c>
      <c r="J14647" t="s">
        <v>96</v>
      </c>
      <c r="K14647">
        <v>1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 t="s">
        <v>83</v>
      </c>
      <c r="R14647" t="s">
        <v>83</v>
      </c>
      <c r="S14647" t="s">
        <v>83</v>
      </c>
      <c r="T14647" t="str">
        <f>_xlfn.XLOOKUP(A14647,MI_Match_Analysis!$A$2:$A$8,MI_Match_Analysis!$F$2:$F$8,"Not Found")</f>
        <v>Not Found</v>
      </c>
    </row>
    <row r="14648" spans="1:20" hidden="1" x14ac:dyDescent="0.3">
      <c r="A14648">
        <v>63</v>
      </c>
      <c r="B14648" s="1">
        <v>46160</v>
      </c>
      <c r="C14648" t="s">
        <v>162</v>
      </c>
      <c r="D14648" t="s">
        <v>63</v>
      </c>
      <c r="E14648" t="s">
        <v>41</v>
      </c>
      <c r="F14648" t="s">
        <v>25</v>
      </c>
      <c r="G14648">
        <v>1</v>
      </c>
      <c r="H14648">
        <v>12.6</v>
      </c>
      <c r="I14648" t="s">
        <v>264</v>
      </c>
      <c r="J14648" t="s">
        <v>96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 t="s">
        <v>83</v>
      </c>
      <c r="R14648" t="s">
        <v>83</v>
      </c>
      <c r="S14648" t="s">
        <v>83</v>
      </c>
      <c r="T14648" t="str">
        <f>_xlfn.XLOOKUP(A14648,MI_Match_Analysis!$A$2:$A$8,MI_Match_Analysis!$F$2:$F$8,"Not Found")</f>
        <v>Not Found</v>
      </c>
    </row>
    <row r="14649" spans="1:20" hidden="1" x14ac:dyDescent="0.3">
      <c r="A14649">
        <v>63</v>
      </c>
      <c r="B14649" s="1">
        <v>46160</v>
      </c>
      <c r="C14649" t="s">
        <v>162</v>
      </c>
      <c r="D14649" t="s">
        <v>63</v>
      </c>
      <c r="E14649" t="s">
        <v>41</v>
      </c>
      <c r="F14649" t="s">
        <v>25</v>
      </c>
      <c r="G14649">
        <v>1</v>
      </c>
      <c r="H14649">
        <v>13.1</v>
      </c>
      <c r="I14649" t="s">
        <v>206</v>
      </c>
      <c r="J14649" t="s">
        <v>168</v>
      </c>
      <c r="K14649">
        <v>0</v>
      </c>
      <c r="L14649">
        <v>1</v>
      </c>
      <c r="M14649">
        <v>1</v>
      </c>
      <c r="N14649">
        <v>0</v>
      </c>
      <c r="O14649">
        <v>0</v>
      </c>
      <c r="P14649">
        <v>0</v>
      </c>
      <c r="Q14649" t="s">
        <v>83</v>
      </c>
      <c r="R14649" t="s">
        <v>83</v>
      </c>
      <c r="S14649" t="s">
        <v>83</v>
      </c>
      <c r="T14649" t="str">
        <f>_xlfn.XLOOKUP(A14649,MI_Match_Analysis!$A$2:$A$8,MI_Match_Analysis!$F$2:$F$8,"Not Found")</f>
        <v>Not Found</v>
      </c>
    </row>
    <row r="14650" spans="1:20" hidden="1" x14ac:dyDescent="0.3">
      <c r="A14650">
        <v>63</v>
      </c>
      <c r="B14650" s="1">
        <v>46160</v>
      </c>
      <c r="C14650" t="s">
        <v>162</v>
      </c>
      <c r="D14650" t="s">
        <v>63</v>
      </c>
      <c r="E14650" t="s">
        <v>41</v>
      </c>
      <c r="F14650" t="s">
        <v>25</v>
      </c>
      <c r="G14650">
        <v>1</v>
      </c>
      <c r="H14650">
        <v>13.1</v>
      </c>
      <c r="I14650" t="s">
        <v>206</v>
      </c>
      <c r="J14650" t="s">
        <v>168</v>
      </c>
      <c r="K14650">
        <v>4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 t="s">
        <v>83</v>
      </c>
      <c r="R14650" t="s">
        <v>83</v>
      </c>
      <c r="S14650" t="s">
        <v>83</v>
      </c>
      <c r="T14650" t="str">
        <f>_xlfn.XLOOKUP(A14650,MI_Match_Analysis!$A$2:$A$8,MI_Match_Analysis!$F$2:$F$8,"Not Found")</f>
        <v>Not Found</v>
      </c>
    </row>
    <row r="14651" spans="1:20" hidden="1" x14ac:dyDescent="0.3">
      <c r="A14651">
        <v>63</v>
      </c>
      <c r="B14651" s="1">
        <v>46160</v>
      </c>
      <c r="C14651" t="s">
        <v>162</v>
      </c>
      <c r="D14651" t="s">
        <v>63</v>
      </c>
      <c r="E14651" t="s">
        <v>41</v>
      </c>
      <c r="F14651" t="s">
        <v>25</v>
      </c>
      <c r="G14651">
        <v>1</v>
      </c>
      <c r="H14651">
        <v>13.2</v>
      </c>
      <c r="I14651" t="s">
        <v>206</v>
      </c>
      <c r="J14651" t="s">
        <v>168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 t="s">
        <v>83</v>
      </c>
      <c r="R14651" t="s">
        <v>83</v>
      </c>
      <c r="S14651" t="s">
        <v>83</v>
      </c>
      <c r="T14651" t="str">
        <f>_xlfn.XLOOKUP(A14651,MI_Match_Analysis!$A$2:$A$8,MI_Match_Analysis!$F$2:$F$8,"Not Found")</f>
        <v>Not Found</v>
      </c>
    </row>
    <row r="14652" spans="1:20" hidden="1" x14ac:dyDescent="0.3">
      <c r="A14652">
        <v>63</v>
      </c>
      <c r="B14652" s="1">
        <v>46160</v>
      </c>
      <c r="C14652" t="s">
        <v>162</v>
      </c>
      <c r="D14652" t="s">
        <v>63</v>
      </c>
      <c r="E14652" t="s">
        <v>41</v>
      </c>
      <c r="F14652" t="s">
        <v>25</v>
      </c>
      <c r="G14652">
        <v>1</v>
      </c>
      <c r="H14652">
        <v>13.3</v>
      </c>
      <c r="I14652" t="s">
        <v>264</v>
      </c>
      <c r="J14652" t="s">
        <v>168</v>
      </c>
      <c r="K14652">
        <v>4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 t="s">
        <v>83</v>
      </c>
      <c r="R14652" t="s">
        <v>83</v>
      </c>
      <c r="S14652" t="s">
        <v>83</v>
      </c>
      <c r="T14652" t="str">
        <f>_xlfn.XLOOKUP(A14652,MI_Match_Analysis!$A$2:$A$8,MI_Match_Analysis!$F$2:$F$8,"Not Found")</f>
        <v>Not Found</v>
      </c>
    </row>
    <row r="14653" spans="1:20" hidden="1" x14ac:dyDescent="0.3">
      <c r="A14653">
        <v>63</v>
      </c>
      <c r="B14653" s="1">
        <v>46160</v>
      </c>
      <c r="C14653" t="s">
        <v>162</v>
      </c>
      <c r="D14653" t="s">
        <v>63</v>
      </c>
      <c r="E14653" t="s">
        <v>41</v>
      </c>
      <c r="F14653" t="s">
        <v>25</v>
      </c>
      <c r="G14653">
        <v>1</v>
      </c>
      <c r="H14653">
        <v>13.4</v>
      </c>
      <c r="I14653" t="s">
        <v>264</v>
      </c>
      <c r="J14653" t="s">
        <v>168</v>
      </c>
      <c r="K14653">
        <v>6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 t="s">
        <v>83</v>
      </c>
      <c r="R14653" t="s">
        <v>83</v>
      </c>
      <c r="S14653" t="s">
        <v>83</v>
      </c>
      <c r="T14653" t="str">
        <f>_xlfn.XLOOKUP(A14653,MI_Match_Analysis!$A$2:$A$8,MI_Match_Analysis!$F$2:$F$8,"Not Found")</f>
        <v>Not Found</v>
      </c>
    </row>
    <row r="14654" spans="1:20" hidden="1" x14ac:dyDescent="0.3">
      <c r="A14654">
        <v>63</v>
      </c>
      <c r="B14654" s="1">
        <v>46160</v>
      </c>
      <c r="C14654" t="s">
        <v>162</v>
      </c>
      <c r="D14654" t="s">
        <v>63</v>
      </c>
      <c r="E14654" t="s">
        <v>41</v>
      </c>
      <c r="F14654" t="s">
        <v>25</v>
      </c>
      <c r="G14654">
        <v>1</v>
      </c>
      <c r="H14654">
        <v>13.5</v>
      </c>
      <c r="I14654" t="s">
        <v>264</v>
      </c>
      <c r="J14654" t="s">
        <v>168</v>
      </c>
      <c r="K14654">
        <v>1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 t="s">
        <v>83</v>
      </c>
      <c r="R14654" t="s">
        <v>83</v>
      </c>
      <c r="S14654" t="s">
        <v>83</v>
      </c>
      <c r="T14654" t="str">
        <f>_xlfn.XLOOKUP(A14654,MI_Match_Analysis!$A$2:$A$8,MI_Match_Analysis!$F$2:$F$8,"Not Found")</f>
        <v>Not Found</v>
      </c>
    </row>
    <row r="14655" spans="1:20" hidden="1" x14ac:dyDescent="0.3">
      <c r="A14655">
        <v>63</v>
      </c>
      <c r="B14655" s="1">
        <v>46160</v>
      </c>
      <c r="C14655" t="s">
        <v>162</v>
      </c>
      <c r="D14655" t="s">
        <v>63</v>
      </c>
      <c r="E14655" t="s">
        <v>41</v>
      </c>
      <c r="F14655" t="s">
        <v>25</v>
      </c>
      <c r="G14655">
        <v>1</v>
      </c>
      <c r="H14655">
        <v>13.6</v>
      </c>
      <c r="I14655" t="s">
        <v>206</v>
      </c>
      <c r="J14655" t="s">
        <v>168</v>
      </c>
      <c r="K14655">
        <v>1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 t="s">
        <v>83</v>
      </c>
      <c r="R14655" t="s">
        <v>83</v>
      </c>
      <c r="S14655" t="s">
        <v>83</v>
      </c>
      <c r="T14655" t="str">
        <f>_xlfn.XLOOKUP(A14655,MI_Match_Analysis!$A$2:$A$8,MI_Match_Analysis!$F$2:$F$8,"Not Found")</f>
        <v>Not Found</v>
      </c>
    </row>
    <row r="14656" spans="1:20" hidden="1" x14ac:dyDescent="0.3">
      <c r="A14656">
        <v>63</v>
      </c>
      <c r="B14656" s="1">
        <v>46160</v>
      </c>
      <c r="C14656" t="s">
        <v>162</v>
      </c>
      <c r="D14656" t="s">
        <v>63</v>
      </c>
      <c r="E14656" t="s">
        <v>41</v>
      </c>
      <c r="F14656" t="s">
        <v>25</v>
      </c>
      <c r="G14656">
        <v>1</v>
      </c>
      <c r="H14656">
        <v>14.1</v>
      </c>
      <c r="I14656" t="s">
        <v>206</v>
      </c>
      <c r="J14656" t="s">
        <v>120</v>
      </c>
      <c r="K14656">
        <v>1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 t="s">
        <v>83</v>
      </c>
      <c r="R14656" t="s">
        <v>83</v>
      </c>
      <c r="S14656" t="s">
        <v>83</v>
      </c>
      <c r="T14656" t="str">
        <f>_xlfn.XLOOKUP(A14656,MI_Match_Analysis!$A$2:$A$8,MI_Match_Analysis!$F$2:$F$8,"Not Found")</f>
        <v>Not Found</v>
      </c>
    </row>
    <row r="14657" spans="1:20" hidden="1" x14ac:dyDescent="0.3">
      <c r="A14657">
        <v>63</v>
      </c>
      <c r="B14657" s="1">
        <v>46160</v>
      </c>
      <c r="C14657" t="s">
        <v>162</v>
      </c>
      <c r="D14657" t="s">
        <v>63</v>
      </c>
      <c r="E14657" t="s">
        <v>41</v>
      </c>
      <c r="F14657" t="s">
        <v>25</v>
      </c>
      <c r="G14657">
        <v>1</v>
      </c>
      <c r="H14657">
        <v>14.2</v>
      </c>
      <c r="I14657" t="s">
        <v>264</v>
      </c>
      <c r="J14657" t="s">
        <v>120</v>
      </c>
      <c r="K14657">
        <v>1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 t="s">
        <v>83</v>
      </c>
      <c r="R14657" t="s">
        <v>83</v>
      </c>
      <c r="S14657" t="s">
        <v>83</v>
      </c>
      <c r="T14657" t="str">
        <f>_xlfn.XLOOKUP(A14657,MI_Match_Analysis!$A$2:$A$8,MI_Match_Analysis!$F$2:$F$8,"Not Found")</f>
        <v>Not Found</v>
      </c>
    </row>
    <row r="14658" spans="1:20" hidden="1" x14ac:dyDescent="0.3">
      <c r="A14658">
        <v>63</v>
      </c>
      <c r="B14658" s="1">
        <v>46160</v>
      </c>
      <c r="C14658" t="s">
        <v>162</v>
      </c>
      <c r="D14658" t="s">
        <v>63</v>
      </c>
      <c r="E14658" t="s">
        <v>41</v>
      </c>
      <c r="F14658" t="s">
        <v>25</v>
      </c>
      <c r="G14658">
        <v>1</v>
      </c>
      <c r="H14658">
        <v>14.3</v>
      </c>
      <c r="I14658" t="s">
        <v>206</v>
      </c>
      <c r="J14658" t="s">
        <v>120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 t="s">
        <v>83</v>
      </c>
      <c r="R14658" t="s">
        <v>83</v>
      </c>
      <c r="S14658" t="s">
        <v>83</v>
      </c>
      <c r="T14658" t="str">
        <f>_xlfn.XLOOKUP(A14658,MI_Match_Analysis!$A$2:$A$8,MI_Match_Analysis!$F$2:$F$8,"Not Found")</f>
        <v>Not Found</v>
      </c>
    </row>
    <row r="14659" spans="1:20" hidden="1" x14ac:dyDescent="0.3">
      <c r="A14659">
        <v>63</v>
      </c>
      <c r="B14659" s="1">
        <v>46160</v>
      </c>
      <c r="C14659" t="s">
        <v>162</v>
      </c>
      <c r="D14659" t="s">
        <v>63</v>
      </c>
      <c r="E14659" t="s">
        <v>41</v>
      </c>
      <c r="F14659" t="s">
        <v>25</v>
      </c>
      <c r="G14659">
        <v>1</v>
      </c>
      <c r="H14659">
        <v>14.4</v>
      </c>
      <c r="I14659" t="s">
        <v>206</v>
      </c>
      <c r="J14659" t="s">
        <v>120</v>
      </c>
      <c r="K14659">
        <v>6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 t="s">
        <v>83</v>
      </c>
      <c r="R14659" t="s">
        <v>83</v>
      </c>
      <c r="S14659" t="s">
        <v>83</v>
      </c>
      <c r="T14659" t="str">
        <f>_xlfn.XLOOKUP(A14659,MI_Match_Analysis!$A$2:$A$8,MI_Match_Analysis!$F$2:$F$8,"Not Found")</f>
        <v>Not Found</v>
      </c>
    </row>
    <row r="14660" spans="1:20" hidden="1" x14ac:dyDescent="0.3">
      <c r="A14660">
        <v>63</v>
      </c>
      <c r="B14660" s="1">
        <v>46160</v>
      </c>
      <c r="C14660" t="s">
        <v>162</v>
      </c>
      <c r="D14660" t="s">
        <v>63</v>
      </c>
      <c r="E14660" t="s">
        <v>41</v>
      </c>
      <c r="F14660" t="s">
        <v>25</v>
      </c>
      <c r="G14660">
        <v>1</v>
      </c>
      <c r="H14660">
        <v>14.5</v>
      </c>
      <c r="I14660" t="s">
        <v>206</v>
      </c>
      <c r="J14660" t="s">
        <v>120</v>
      </c>
      <c r="K14660">
        <v>1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 t="s">
        <v>83</v>
      </c>
      <c r="R14660" t="s">
        <v>83</v>
      </c>
      <c r="S14660" t="s">
        <v>83</v>
      </c>
      <c r="T14660" t="str">
        <f>_xlfn.XLOOKUP(A14660,MI_Match_Analysis!$A$2:$A$8,MI_Match_Analysis!$F$2:$F$8,"Not Found")</f>
        <v>Not Found</v>
      </c>
    </row>
    <row r="14661" spans="1:20" hidden="1" x14ac:dyDescent="0.3">
      <c r="A14661">
        <v>63</v>
      </c>
      <c r="B14661" s="1">
        <v>46160</v>
      </c>
      <c r="C14661" t="s">
        <v>162</v>
      </c>
      <c r="D14661" t="s">
        <v>63</v>
      </c>
      <c r="E14661" t="s">
        <v>41</v>
      </c>
      <c r="F14661" t="s">
        <v>25</v>
      </c>
      <c r="G14661">
        <v>1</v>
      </c>
      <c r="H14661">
        <v>14.6</v>
      </c>
      <c r="I14661" t="s">
        <v>264</v>
      </c>
      <c r="J14661" t="s">
        <v>120</v>
      </c>
      <c r="K14661">
        <v>1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 t="s">
        <v>83</v>
      </c>
      <c r="R14661" t="s">
        <v>83</v>
      </c>
      <c r="S14661" t="s">
        <v>83</v>
      </c>
      <c r="T14661" t="str">
        <f>_xlfn.XLOOKUP(A14661,MI_Match_Analysis!$A$2:$A$8,MI_Match_Analysis!$F$2:$F$8,"Not Found")</f>
        <v>Not Found</v>
      </c>
    </row>
    <row r="14662" spans="1:20" hidden="1" x14ac:dyDescent="0.3">
      <c r="A14662">
        <v>63</v>
      </c>
      <c r="B14662" s="1">
        <v>46160</v>
      </c>
      <c r="C14662" t="s">
        <v>162</v>
      </c>
      <c r="D14662" t="s">
        <v>63</v>
      </c>
      <c r="E14662" t="s">
        <v>41</v>
      </c>
      <c r="F14662" t="s">
        <v>25</v>
      </c>
      <c r="G14662">
        <v>1</v>
      </c>
      <c r="H14662">
        <v>15.1</v>
      </c>
      <c r="I14662" t="s">
        <v>264</v>
      </c>
      <c r="J14662" t="s">
        <v>294</v>
      </c>
      <c r="K14662">
        <v>6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 t="s">
        <v>83</v>
      </c>
      <c r="R14662" t="s">
        <v>83</v>
      </c>
      <c r="S14662" t="s">
        <v>83</v>
      </c>
      <c r="T14662" t="str">
        <f>_xlfn.XLOOKUP(A14662,MI_Match_Analysis!$A$2:$A$8,MI_Match_Analysis!$F$2:$F$8,"Not Found")</f>
        <v>Not Found</v>
      </c>
    </row>
    <row r="14663" spans="1:20" hidden="1" x14ac:dyDescent="0.3">
      <c r="A14663">
        <v>63</v>
      </c>
      <c r="B14663" s="1">
        <v>46160</v>
      </c>
      <c r="C14663" t="s">
        <v>162</v>
      </c>
      <c r="D14663" t="s">
        <v>63</v>
      </c>
      <c r="E14663" t="s">
        <v>41</v>
      </c>
      <c r="F14663" t="s">
        <v>25</v>
      </c>
      <c r="G14663">
        <v>1</v>
      </c>
      <c r="H14663">
        <v>15.2</v>
      </c>
      <c r="I14663" t="s">
        <v>264</v>
      </c>
      <c r="J14663" t="s">
        <v>294</v>
      </c>
      <c r="K14663">
        <v>4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 t="s">
        <v>83</v>
      </c>
      <c r="R14663" t="s">
        <v>83</v>
      </c>
      <c r="S14663" t="s">
        <v>83</v>
      </c>
      <c r="T14663" t="str">
        <f>_xlfn.XLOOKUP(A14663,MI_Match_Analysis!$A$2:$A$8,MI_Match_Analysis!$F$2:$F$8,"Not Found")</f>
        <v>Not Found</v>
      </c>
    </row>
    <row r="14664" spans="1:20" hidden="1" x14ac:dyDescent="0.3">
      <c r="A14664">
        <v>63</v>
      </c>
      <c r="B14664" s="1">
        <v>46160</v>
      </c>
      <c r="C14664" t="s">
        <v>162</v>
      </c>
      <c r="D14664" t="s">
        <v>63</v>
      </c>
      <c r="E14664" t="s">
        <v>41</v>
      </c>
      <c r="F14664" t="s">
        <v>25</v>
      </c>
      <c r="G14664">
        <v>1</v>
      </c>
      <c r="H14664">
        <v>15.3</v>
      </c>
      <c r="I14664" t="s">
        <v>264</v>
      </c>
      <c r="J14664" t="s">
        <v>294</v>
      </c>
      <c r="K14664">
        <v>1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 t="s">
        <v>83</v>
      </c>
      <c r="R14664" t="s">
        <v>83</v>
      </c>
      <c r="S14664" t="s">
        <v>83</v>
      </c>
      <c r="T14664" t="str">
        <f>_xlfn.XLOOKUP(A14664,MI_Match_Analysis!$A$2:$A$8,MI_Match_Analysis!$F$2:$F$8,"Not Found")</f>
        <v>Not Found</v>
      </c>
    </row>
    <row r="14665" spans="1:20" hidden="1" x14ac:dyDescent="0.3">
      <c r="A14665">
        <v>63</v>
      </c>
      <c r="B14665" s="1">
        <v>46160</v>
      </c>
      <c r="C14665" t="s">
        <v>162</v>
      </c>
      <c r="D14665" t="s">
        <v>63</v>
      </c>
      <c r="E14665" t="s">
        <v>41</v>
      </c>
      <c r="F14665" t="s">
        <v>25</v>
      </c>
      <c r="G14665">
        <v>1</v>
      </c>
      <c r="H14665">
        <v>15.4</v>
      </c>
      <c r="I14665" t="s">
        <v>206</v>
      </c>
      <c r="J14665" t="s">
        <v>294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 t="s">
        <v>83</v>
      </c>
      <c r="R14665" t="s">
        <v>83</v>
      </c>
      <c r="S14665" t="s">
        <v>83</v>
      </c>
      <c r="T14665" t="str">
        <f>_xlfn.XLOOKUP(A14665,MI_Match_Analysis!$A$2:$A$8,MI_Match_Analysis!$F$2:$F$8,"Not Found")</f>
        <v>Not Found</v>
      </c>
    </row>
    <row r="14666" spans="1:20" hidden="1" x14ac:dyDescent="0.3">
      <c r="A14666">
        <v>63</v>
      </c>
      <c r="B14666" s="1">
        <v>46160</v>
      </c>
      <c r="C14666" t="s">
        <v>162</v>
      </c>
      <c r="D14666" t="s">
        <v>63</v>
      </c>
      <c r="E14666" t="s">
        <v>41</v>
      </c>
      <c r="F14666" t="s">
        <v>25</v>
      </c>
      <c r="G14666">
        <v>1</v>
      </c>
      <c r="H14666">
        <v>15.5</v>
      </c>
      <c r="I14666" t="s">
        <v>206</v>
      </c>
      <c r="J14666" t="s">
        <v>294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 t="s">
        <v>83</v>
      </c>
      <c r="R14666" t="s">
        <v>83</v>
      </c>
      <c r="S14666" t="s">
        <v>83</v>
      </c>
      <c r="T14666" t="str">
        <f>_xlfn.XLOOKUP(A14666,MI_Match_Analysis!$A$2:$A$8,MI_Match_Analysis!$F$2:$F$8,"Not Found")</f>
        <v>Not Found</v>
      </c>
    </row>
    <row r="14667" spans="1:20" hidden="1" x14ac:dyDescent="0.3">
      <c r="A14667">
        <v>63</v>
      </c>
      <c r="B14667" s="1">
        <v>46160</v>
      </c>
      <c r="C14667" t="s">
        <v>162</v>
      </c>
      <c r="D14667" t="s">
        <v>63</v>
      </c>
      <c r="E14667" t="s">
        <v>41</v>
      </c>
      <c r="F14667" t="s">
        <v>25</v>
      </c>
      <c r="G14667">
        <v>1</v>
      </c>
      <c r="H14667">
        <v>15.5</v>
      </c>
      <c r="I14667" t="s">
        <v>206</v>
      </c>
      <c r="J14667" t="s">
        <v>294</v>
      </c>
      <c r="K14667">
        <v>0</v>
      </c>
      <c r="L14667">
        <v>1</v>
      </c>
      <c r="M14667">
        <v>1</v>
      </c>
      <c r="N14667">
        <v>0</v>
      </c>
      <c r="O14667">
        <v>0</v>
      </c>
      <c r="P14667">
        <v>0</v>
      </c>
      <c r="Q14667" t="s">
        <v>83</v>
      </c>
      <c r="R14667" t="s">
        <v>83</v>
      </c>
      <c r="S14667" t="s">
        <v>83</v>
      </c>
      <c r="T14667" t="str">
        <f>_xlfn.XLOOKUP(A14667,MI_Match_Analysis!$A$2:$A$8,MI_Match_Analysis!$F$2:$F$8,"Not Found")</f>
        <v>Not Found</v>
      </c>
    </row>
    <row r="14668" spans="1:20" hidden="1" x14ac:dyDescent="0.3">
      <c r="A14668">
        <v>63</v>
      </c>
      <c r="B14668" s="1">
        <v>46160</v>
      </c>
      <c r="C14668" t="s">
        <v>162</v>
      </c>
      <c r="D14668" t="s">
        <v>63</v>
      </c>
      <c r="E14668" t="s">
        <v>41</v>
      </c>
      <c r="F14668" t="s">
        <v>25</v>
      </c>
      <c r="G14668">
        <v>1</v>
      </c>
      <c r="H14668">
        <v>15.6</v>
      </c>
      <c r="I14668" t="s">
        <v>206</v>
      </c>
      <c r="J14668" t="s">
        <v>294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 t="s">
        <v>83</v>
      </c>
      <c r="R14668" t="s">
        <v>83</v>
      </c>
      <c r="S14668" t="s">
        <v>83</v>
      </c>
      <c r="T14668" t="str">
        <f>_xlfn.XLOOKUP(A14668,MI_Match_Analysis!$A$2:$A$8,MI_Match_Analysis!$F$2:$F$8,"Not Found")</f>
        <v>Not Found</v>
      </c>
    </row>
    <row r="14669" spans="1:20" hidden="1" x14ac:dyDescent="0.3">
      <c r="A14669">
        <v>63</v>
      </c>
      <c r="B14669" s="1">
        <v>46160</v>
      </c>
      <c r="C14669" t="s">
        <v>162</v>
      </c>
      <c r="D14669" t="s">
        <v>63</v>
      </c>
      <c r="E14669" t="s">
        <v>41</v>
      </c>
      <c r="F14669" t="s">
        <v>25</v>
      </c>
      <c r="G14669">
        <v>1</v>
      </c>
      <c r="H14669">
        <v>16.100000000000001</v>
      </c>
      <c r="I14669" t="s">
        <v>264</v>
      </c>
      <c r="J14669" t="s">
        <v>107</v>
      </c>
      <c r="K14669">
        <v>1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 t="s">
        <v>83</v>
      </c>
      <c r="R14669" t="s">
        <v>83</v>
      </c>
      <c r="S14669" t="s">
        <v>83</v>
      </c>
      <c r="T14669" t="str">
        <f>_xlfn.XLOOKUP(A14669,MI_Match_Analysis!$A$2:$A$8,MI_Match_Analysis!$F$2:$F$8,"Not Found")</f>
        <v>Not Found</v>
      </c>
    </row>
    <row r="14670" spans="1:20" hidden="1" x14ac:dyDescent="0.3">
      <c r="A14670">
        <v>63</v>
      </c>
      <c r="B14670" s="1">
        <v>46160</v>
      </c>
      <c r="C14670" t="s">
        <v>162</v>
      </c>
      <c r="D14670" t="s">
        <v>63</v>
      </c>
      <c r="E14670" t="s">
        <v>41</v>
      </c>
      <c r="F14670" t="s">
        <v>25</v>
      </c>
      <c r="G14670">
        <v>1</v>
      </c>
      <c r="H14670">
        <v>16.2</v>
      </c>
      <c r="I14670" t="s">
        <v>206</v>
      </c>
      <c r="J14670" t="s">
        <v>107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 t="s">
        <v>83</v>
      </c>
      <c r="R14670" t="s">
        <v>83</v>
      </c>
      <c r="S14670" t="s">
        <v>83</v>
      </c>
      <c r="T14670" t="str">
        <f>_xlfn.XLOOKUP(A14670,MI_Match_Analysis!$A$2:$A$8,MI_Match_Analysis!$F$2:$F$8,"Not Found")</f>
        <v>Not Found</v>
      </c>
    </row>
    <row r="14671" spans="1:20" hidden="1" x14ac:dyDescent="0.3">
      <c r="A14671">
        <v>63</v>
      </c>
      <c r="B14671" s="1">
        <v>46160</v>
      </c>
      <c r="C14671" t="s">
        <v>162</v>
      </c>
      <c r="D14671" t="s">
        <v>63</v>
      </c>
      <c r="E14671" t="s">
        <v>41</v>
      </c>
      <c r="F14671" t="s">
        <v>25</v>
      </c>
      <c r="G14671">
        <v>1</v>
      </c>
      <c r="H14671">
        <v>16.3</v>
      </c>
      <c r="I14671" t="s">
        <v>206</v>
      </c>
      <c r="J14671" t="s">
        <v>107</v>
      </c>
      <c r="K14671">
        <v>1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 t="s">
        <v>83</v>
      </c>
      <c r="R14671" t="s">
        <v>83</v>
      </c>
      <c r="S14671" t="s">
        <v>83</v>
      </c>
      <c r="T14671" t="str">
        <f>_xlfn.XLOOKUP(A14671,MI_Match_Analysis!$A$2:$A$8,MI_Match_Analysis!$F$2:$F$8,"Not Found")</f>
        <v>Not Found</v>
      </c>
    </row>
    <row r="14672" spans="1:20" hidden="1" x14ac:dyDescent="0.3">
      <c r="A14672">
        <v>63</v>
      </c>
      <c r="B14672" s="1">
        <v>46160</v>
      </c>
      <c r="C14672" t="s">
        <v>162</v>
      </c>
      <c r="D14672" t="s">
        <v>63</v>
      </c>
      <c r="E14672" t="s">
        <v>41</v>
      </c>
      <c r="F14672" t="s">
        <v>25</v>
      </c>
      <c r="G14672">
        <v>1</v>
      </c>
      <c r="H14672">
        <v>16.399999999999999</v>
      </c>
      <c r="I14672" t="s">
        <v>264</v>
      </c>
      <c r="J14672" t="s">
        <v>107</v>
      </c>
      <c r="K14672">
        <v>1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 t="s">
        <v>83</v>
      </c>
      <c r="R14672" t="s">
        <v>83</v>
      </c>
      <c r="S14672" t="s">
        <v>83</v>
      </c>
      <c r="T14672" t="str">
        <f>_xlfn.XLOOKUP(A14672,MI_Match_Analysis!$A$2:$A$8,MI_Match_Analysis!$F$2:$F$8,"Not Found")</f>
        <v>Not Found</v>
      </c>
    </row>
    <row r="14673" spans="1:20" hidden="1" x14ac:dyDescent="0.3">
      <c r="A14673">
        <v>63</v>
      </c>
      <c r="B14673" s="1">
        <v>46160</v>
      </c>
      <c r="C14673" t="s">
        <v>162</v>
      </c>
      <c r="D14673" t="s">
        <v>63</v>
      </c>
      <c r="E14673" t="s">
        <v>41</v>
      </c>
      <c r="F14673" t="s">
        <v>25</v>
      </c>
      <c r="G14673">
        <v>1</v>
      </c>
      <c r="H14673">
        <v>16.5</v>
      </c>
      <c r="I14673" t="s">
        <v>206</v>
      </c>
      <c r="J14673" t="s">
        <v>107</v>
      </c>
      <c r="K14673">
        <v>4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 t="s">
        <v>83</v>
      </c>
      <c r="R14673" t="s">
        <v>83</v>
      </c>
      <c r="S14673" t="s">
        <v>83</v>
      </c>
      <c r="T14673" t="str">
        <f>_xlfn.XLOOKUP(A14673,MI_Match_Analysis!$A$2:$A$8,MI_Match_Analysis!$F$2:$F$8,"Not Found")</f>
        <v>Not Found</v>
      </c>
    </row>
    <row r="14674" spans="1:20" hidden="1" x14ac:dyDescent="0.3">
      <c r="A14674">
        <v>63</v>
      </c>
      <c r="B14674" s="1">
        <v>46160</v>
      </c>
      <c r="C14674" t="s">
        <v>162</v>
      </c>
      <c r="D14674" t="s">
        <v>63</v>
      </c>
      <c r="E14674" t="s">
        <v>41</v>
      </c>
      <c r="F14674" t="s">
        <v>25</v>
      </c>
      <c r="G14674">
        <v>1</v>
      </c>
      <c r="H14674">
        <v>16.600000000000001</v>
      </c>
      <c r="I14674" t="s">
        <v>206</v>
      </c>
      <c r="J14674" t="s">
        <v>107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 t="s">
        <v>83</v>
      </c>
      <c r="R14674" t="s">
        <v>83</v>
      </c>
      <c r="S14674" t="s">
        <v>83</v>
      </c>
      <c r="T14674" t="str">
        <f>_xlfn.XLOOKUP(A14674,MI_Match_Analysis!$A$2:$A$8,MI_Match_Analysis!$F$2:$F$8,"Not Found")</f>
        <v>Not Found</v>
      </c>
    </row>
    <row r="14675" spans="1:20" hidden="1" x14ac:dyDescent="0.3">
      <c r="A14675">
        <v>63</v>
      </c>
      <c r="B14675" s="1">
        <v>46160</v>
      </c>
      <c r="C14675" t="s">
        <v>162</v>
      </c>
      <c r="D14675" t="s">
        <v>63</v>
      </c>
      <c r="E14675" t="s">
        <v>41</v>
      </c>
      <c r="F14675" t="s">
        <v>25</v>
      </c>
      <c r="G14675">
        <v>1</v>
      </c>
      <c r="H14675">
        <v>17.100000000000001</v>
      </c>
      <c r="I14675" t="s">
        <v>264</v>
      </c>
      <c r="J14675" t="s">
        <v>120</v>
      </c>
      <c r="K14675">
        <v>1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 t="s">
        <v>83</v>
      </c>
      <c r="R14675" t="s">
        <v>83</v>
      </c>
      <c r="S14675" t="s">
        <v>83</v>
      </c>
      <c r="T14675" t="str">
        <f>_xlfn.XLOOKUP(A14675,MI_Match_Analysis!$A$2:$A$8,MI_Match_Analysis!$F$2:$F$8,"Not Found")</f>
        <v>Not Found</v>
      </c>
    </row>
    <row r="14676" spans="1:20" hidden="1" x14ac:dyDescent="0.3">
      <c r="A14676">
        <v>63</v>
      </c>
      <c r="B14676" s="1">
        <v>46160</v>
      </c>
      <c r="C14676" t="s">
        <v>162</v>
      </c>
      <c r="D14676" t="s">
        <v>63</v>
      </c>
      <c r="E14676" t="s">
        <v>41</v>
      </c>
      <c r="F14676" t="s">
        <v>25</v>
      </c>
      <c r="G14676">
        <v>1</v>
      </c>
      <c r="H14676">
        <v>17.2</v>
      </c>
      <c r="I14676" t="s">
        <v>206</v>
      </c>
      <c r="J14676" t="s">
        <v>120</v>
      </c>
      <c r="K14676">
        <v>1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 t="s">
        <v>83</v>
      </c>
      <c r="R14676" t="s">
        <v>83</v>
      </c>
      <c r="S14676" t="s">
        <v>83</v>
      </c>
      <c r="T14676" t="str">
        <f>_xlfn.XLOOKUP(A14676,MI_Match_Analysis!$A$2:$A$8,MI_Match_Analysis!$F$2:$F$8,"Not Found")</f>
        <v>Not Found</v>
      </c>
    </row>
    <row r="14677" spans="1:20" hidden="1" x14ac:dyDescent="0.3">
      <c r="A14677">
        <v>63</v>
      </c>
      <c r="B14677" s="1">
        <v>46160</v>
      </c>
      <c r="C14677" t="s">
        <v>162</v>
      </c>
      <c r="D14677" t="s">
        <v>63</v>
      </c>
      <c r="E14677" t="s">
        <v>41</v>
      </c>
      <c r="F14677" t="s">
        <v>25</v>
      </c>
      <c r="G14677">
        <v>1</v>
      </c>
      <c r="H14677">
        <v>17.3</v>
      </c>
      <c r="I14677" t="s">
        <v>264</v>
      </c>
      <c r="J14677" t="s">
        <v>120</v>
      </c>
      <c r="K14677">
        <v>6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 t="s">
        <v>83</v>
      </c>
      <c r="R14677" t="s">
        <v>83</v>
      </c>
      <c r="S14677" t="s">
        <v>83</v>
      </c>
      <c r="T14677" t="str">
        <f>_xlfn.XLOOKUP(A14677,MI_Match_Analysis!$A$2:$A$8,MI_Match_Analysis!$F$2:$F$8,"Not Found")</f>
        <v>Not Found</v>
      </c>
    </row>
    <row r="14678" spans="1:20" hidden="1" x14ac:dyDescent="0.3">
      <c r="A14678">
        <v>63</v>
      </c>
      <c r="B14678" s="1">
        <v>46160</v>
      </c>
      <c r="C14678" t="s">
        <v>162</v>
      </c>
      <c r="D14678" t="s">
        <v>63</v>
      </c>
      <c r="E14678" t="s">
        <v>41</v>
      </c>
      <c r="F14678" t="s">
        <v>25</v>
      </c>
      <c r="G14678">
        <v>1</v>
      </c>
      <c r="H14678">
        <v>17.399999999999999</v>
      </c>
      <c r="I14678" t="s">
        <v>264</v>
      </c>
      <c r="J14678" t="s">
        <v>120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 t="s">
        <v>83</v>
      </c>
      <c r="R14678" t="s">
        <v>83</v>
      </c>
      <c r="S14678" t="s">
        <v>83</v>
      </c>
      <c r="T14678" t="str">
        <f>_xlfn.XLOOKUP(A14678,MI_Match_Analysis!$A$2:$A$8,MI_Match_Analysis!$F$2:$F$8,"Not Found")</f>
        <v>Not Found</v>
      </c>
    </row>
    <row r="14679" spans="1:20" hidden="1" x14ac:dyDescent="0.3">
      <c r="A14679">
        <v>63</v>
      </c>
      <c r="B14679" s="1">
        <v>46160</v>
      </c>
      <c r="C14679" t="s">
        <v>162</v>
      </c>
      <c r="D14679" t="s">
        <v>63</v>
      </c>
      <c r="E14679" t="s">
        <v>41</v>
      </c>
      <c r="F14679" t="s">
        <v>25</v>
      </c>
      <c r="G14679">
        <v>1</v>
      </c>
      <c r="H14679">
        <v>17.5</v>
      </c>
      <c r="I14679" t="s">
        <v>264</v>
      </c>
      <c r="J14679" t="s">
        <v>120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 t="s">
        <v>167</v>
      </c>
      <c r="R14679" t="s">
        <v>264</v>
      </c>
      <c r="S14679" t="s">
        <v>83</v>
      </c>
      <c r="T14679" t="str">
        <f>_xlfn.XLOOKUP(A14679,MI_Match_Analysis!$A$2:$A$8,MI_Match_Analysis!$F$2:$F$8,"Not Found")</f>
        <v>Not Found</v>
      </c>
    </row>
    <row r="14680" spans="1:20" hidden="1" x14ac:dyDescent="0.3">
      <c r="A14680">
        <v>63</v>
      </c>
      <c r="B14680" s="1">
        <v>46160</v>
      </c>
      <c r="C14680" t="s">
        <v>162</v>
      </c>
      <c r="D14680" t="s">
        <v>63</v>
      </c>
      <c r="E14680" t="s">
        <v>41</v>
      </c>
      <c r="F14680" t="s">
        <v>25</v>
      </c>
      <c r="G14680">
        <v>1</v>
      </c>
      <c r="H14680">
        <v>17.600000000000001</v>
      </c>
      <c r="I14680" t="s">
        <v>242</v>
      </c>
      <c r="J14680" t="s">
        <v>120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 t="s">
        <v>83</v>
      </c>
      <c r="R14680" t="s">
        <v>83</v>
      </c>
      <c r="S14680" t="s">
        <v>83</v>
      </c>
      <c r="T14680" t="str">
        <f>_xlfn.XLOOKUP(A14680,MI_Match_Analysis!$A$2:$A$8,MI_Match_Analysis!$F$2:$F$8,"Not Found")</f>
        <v>Not Found</v>
      </c>
    </row>
    <row r="14681" spans="1:20" hidden="1" x14ac:dyDescent="0.3">
      <c r="A14681">
        <v>63</v>
      </c>
      <c r="B14681" s="1">
        <v>46160</v>
      </c>
      <c r="C14681" t="s">
        <v>162</v>
      </c>
      <c r="D14681" t="s">
        <v>63</v>
      </c>
      <c r="E14681" t="s">
        <v>41</v>
      </c>
      <c r="F14681" t="s">
        <v>25</v>
      </c>
      <c r="G14681">
        <v>1</v>
      </c>
      <c r="H14681">
        <v>18.100000000000001</v>
      </c>
      <c r="I14681" t="s">
        <v>206</v>
      </c>
      <c r="J14681" t="s">
        <v>107</v>
      </c>
      <c r="K14681">
        <v>4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 t="s">
        <v>83</v>
      </c>
      <c r="R14681" t="s">
        <v>83</v>
      </c>
      <c r="S14681" t="s">
        <v>83</v>
      </c>
      <c r="T14681" t="str">
        <f>_xlfn.XLOOKUP(A14681,MI_Match_Analysis!$A$2:$A$8,MI_Match_Analysis!$F$2:$F$8,"Not Found")</f>
        <v>Not Found</v>
      </c>
    </row>
    <row r="14682" spans="1:20" hidden="1" x14ac:dyDescent="0.3">
      <c r="A14682">
        <v>63</v>
      </c>
      <c r="B14682" s="1">
        <v>46160</v>
      </c>
      <c r="C14682" t="s">
        <v>162</v>
      </c>
      <c r="D14682" t="s">
        <v>63</v>
      </c>
      <c r="E14682" t="s">
        <v>41</v>
      </c>
      <c r="F14682" t="s">
        <v>25</v>
      </c>
      <c r="G14682">
        <v>1</v>
      </c>
      <c r="H14682">
        <v>18.2</v>
      </c>
      <c r="I14682" t="s">
        <v>206</v>
      </c>
      <c r="J14682" t="s">
        <v>107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 t="s">
        <v>83</v>
      </c>
      <c r="R14682" t="s">
        <v>83</v>
      </c>
      <c r="S14682" t="s">
        <v>83</v>
      </c>
      <c r="T14682" t="str">
        <f>_xlfn.XLOOKUP(A14682,MI_Match_Analysis!$A$2:$A$8,MI_Match_Analysis!$F$2:$F$8,"Not Found")</f>
        <v>Not Found</v>
      </c>
    </row>
    <row r="14683" spans="1:20" hidden="1" x14ac:dyDescent="0.3">
      <c r="A14683">
        <v>63</v>
      </c>
      <c r="B14683" s="1">
        <v>46160</v>
      </c>
      <c r="C14683" t="s">
        <v>162</v>
      </c>
      <c r="D14683" t="s">
        <v>63</v>
      </c>
      <c r="E14683" t="s">
        <v>41</v>
      </c>
      <c r="F14683" t="s">
        <v>25</v>
      </c>
      <c r="G14683">
        <v>1</v>
      </c>
      <c r="H14683">
        <v>18.3</v>
      </c>
      <c r="I14683" t="s">
        <v>206</v>
      </c>
      <c r="J14683" t="s">
        <v>107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 t="s">
        <v>167</v>
      </c>
      <c r="R14683" t="s">
        <v>206</v>
      </c>
      <c r="S14683" t="s">
        <v>83</v>
      </c>
      <c r="T14683" t="str">
        <f>_xlfn.XLOOKUP(A14683,MI_Match_Analysis!$A$2:$A$8,MI_Match_Analysis!$F$2:$F$8,"Not Found")</f>
        <v>Not Found</v>
      </c>
    </row>
    <row r="14684" spans="1:20" hidden="1" x14ac:dyDescent="0.3">
      <c r="A14684">
        <v>63</v>
      </c>
      <c r="B14684" s="1">
        <v>46160</v>
      </c>
      <c r="C14684" t="s">
        <v>162</v>
      </c>
      <c r="D14684" t="s">
        <v>63</v>
      </c>
      <c r="E14684" t="s">
        <v>41</v>
      </c>
      <c r="F14684" t="s">
        <v>25</v>
      </c>
      <c r="G14684">
        <v>1</v>
      </c>
      <c r="H14684">
        <v>18.3</v>
      </c>
      <c r="I14684" t="s">
        <v>206</v>
      </c>
      <c r="J14684" t="s">
        <v>107</v>
      </c>
      <c r="K14684">
        <v>0</v>
      </c>
      <c r="L14684">
        <v>1</v>
      </c>
      <c r="M14684">
        <v>1</v>
      </c>
      <c r="N14684">
        <v>0</v>
      </c>
      <c r="O14684">
        <v>0</v>
      </c>
      <c r="P14684">
        <v>0</v>
      </c>
      <c r="Q14684" t="s">
        <v>83</v>
      </c>
      <c r="R14684" t="s">
        <v>83</v>
      </c>
      <c r="S14684" t="s">
        <v>83</v>
      </c>
      <c r="T14684" t="str">
        <f>_xlfn.XLOOKUP(A14684,MI_Match_Analysis!$A$2:$A$8,MI_Match_Analysis!$F$2:$F$8,"Not Found")</f>
        <v>Not Found</v>
      </c>
    </row>
    <row r="14685" spans="1:20" hidden="1" x14ac:dyDescent="0.3">
      <c r="A14685">
        <v>63</v>
      </c>
      <c r="B14685" s="1">
        <v>46160</v>
      </c>
      <c r="C14685" t="s">
        <v>162</v>
      </c>
      <c r="D14685" t="s">
        <v>63</v>
      </c>
      <c r="E14685" t="s">
        <v>41</v>
      </c>
      <c r="F14685" t="s">
        <v>25</v>
      </c>
      <c r="G14685">
        <v>1</v>
      </c>
      <c r="H14685">
        <v>18.399999999999999</v>
      </c>
      <c r="I14685" t="s">
        <v>132</v>
      </c>
      <c r="J14685" t="s">
        <v>107</v>
      </c>
      <c r="K14685">
        <v>3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 t="s">
        <v>83</v>
      </c>
      <c r="R14685" t="s">
        <v>83</v>
      </c>
      <c r="S14685" t="s">
        <v>83</v>
      </c>
      <c r="T14685" t="str">
        <f>_xlfn.XLOOKUP(A14685,MI_Match_Analysis!$A$2:$A$8,MI_Match_Analysis!$F$2:$F$8,"Not Found")</f>
        <v>Not Found</v>
      </c>
    </row>
    <row r="14686" spans="1:20" hidden="1" x14ac:dyDescent="0.3">
      <c r="A14686">
        <v>63</v>
      </c>
      <c r="B14686" s="1">
        <v>46160</v>
      </c>
      <c r="C14686" t="s">
        <v>162</v>
      </c>
      <c r="D14686" t="s">
        <v>63</v>
      </c>
      <c r="E14686" t="s">
        <v>41</v>
      </c>
      <c r="F14686" t="s">
        <v>25</v>
      </c>
      <c r="G14686">
        <v>1</v>
      </c>
      <c r="H14686">
        <v>18.5</v>
      </c>
      <c r="I14686" t="s">
        <v>242</v>
      </c>
      <c r="J14686" t="s">
        <v>107</v>
      </c>
      <c r="K14686">
        <v>4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 t="s">
        <v>83</v>
      </c>
      <c r="R14686" t="s">
        <v>83</v>
      </c>
      <c r="S14686" t="s">
        <v>83</v>
      </c>
      <c r="T14686" t="str">
        <f>_xlfn.XLOOKUP(A14686,MI_Match_Analysis!$A$2:$A$8,MI_Match_Analysis!$F$2:$F$8,"Not Found")</f>
        <v>Not Found</v>
      </c>
    </row>
    <row r="14687" spans="1:20" hidden="1" x14ac:dyDescent="0.3">
      <c r="A14687">
        <v>63</v>
      </c>
      <c r="B14687" s="1">
        <v>46160</v>
      </c>
      <c r="C14687" t="s">
        <v>162</v>
      </c>
      <c r="D14687" t="s">
        <v>63</v>
      </c>
      <c r="E14687" t="s">
        <v>41</v>
      </c>
      <c r="F14687" t="s">
        <v>25</v>
      </c>
      <c r="G14687">
        <v>1</v>
      </c>
      <c r="H14687">
        <v>18.600000000000001</v>
      </c>
      <c r="I14687" t="s">
        <v>242</v>
      </c>
      <c r="J14687" t="s">
        <v>107</v>
      </c>
      <c r="K14687">
        <v>1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 t="s">
        <v>83</v>
      </c>
      <c r="R14687" t="s">
        <v>83</v>
      </c>
      <c r="S14687" t="s">
        <v>83</v>
      </c>
      <c r="T14687" t="str">
        <f>_xlfn.XLOOKUP(A14687,MI_Match_Analysis!$A$2:$A$8,MI_Match_Analysis!$F$2:$F$8,"Not Found")</f>
        <v>Not Found</v>
      </c>
    </row>
    <row r="14688" spans="1:20" hidden="1" x14ac:dyDescent="0.3">
      <c r="A14688">
        <v>63</v>
      </c>
      <c r="B14688" s="1">
        <v>46160</v>
      </c>
      <c r="C14688" t="s">
        <v>162</v>
      </c>
      <c r="D14688" t="s">
        <v>63</v>
      </c>
      <c r="E14688" t="s">
        <v>41</v>
      </c>
      <c r="F14688" t="s">
        <v>25</v>
      </c>
      <c r="G14688">
        <v>1</v>
      </c>
      <c r="H14688">
        <v>19.100000000000001</v>
      </c>
      <c r="I14688" t="s">
        <v>242</v>
      </c>
      <c r="J14688" t="s">
        <v>106</v>
      </c>
      <c r="K14688">
        <v>0</v>
      </c>
      <c r="L14688">
        <v>1</v>
      </c>
      <c r="M14688">
        <v>1</v>
      </c>
      <c r="N14688">
        <v>0</v>
      </c>
      <c r="O14688">
        <v>0</v>
      </c>
      <c r="P14688">
        <v>0</v>
      </c>
      <c r="Q14688" t="s">
        <v>83</v>
      </c>
      <c r="R14688" t="s">
        <v>83</v>
      </c>
      <c r="S14688" t="s">
        <v>83</v>
      </c>
      <c r="T14688" t="str">
        <f>_xlfn.XLOOKUP(A14688,MI_Match_Analysis!$A$2:$A$8,MI_Match_Analysis!$F$2:$F$8,"Not Found")</f>
        <v>Not Found</v>
      </c>
    </row>
    <row r="14689" spans="1:20" hidden="1" x14ac:dyDescent="0.3">
      <c r="A14689">
        <v>63</v>
      </c>
      <c r="B14689" s="1">
        <v>46160</v>
      </c>
      <c r="C14689" t="s">
        <v>162</v>
      </c>
      <c r="D14689" t="s">
        <v>63</v>
      </c>
      <c r="E14689" t="s">
        <v>41</v>
      </c>
      <c r="F14689" t="s">
        <v>25</v>
      </c>
      <c r="G14689">
        <v>1</v>
      </c>
      <c r="H14689">
        <v>19.100000000000001</v>
      </c>
      <c r="I14689" t="s">
        <v>242</v>
      </c>
      <c r="J14689" t="s">
        <v>106</v>
      </c>
      <c r="K14689">
        <v>2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 t="s">
        <v>83</v>
      </c>
      <c r="R14689" t="s">
        <v>83</v>
      </c>
      <c r="S14689" t="s">
        <v>83</v>
      </c>
      <c r="T14689" t="str">
        <f>_xlfn.XLOOKUP(A14689,MI_Match_Analysis!$A$2:$A$8,MI_Match_Analysis!$F$2:$F$8,"Not Found")</f>
        <v>Not Found</v>
      </c>
    </row>
    <row r="14690" spans="1:20" hidden="1" x14ac:dyDescent="0.3">
      <c r="A14690">
        <v>63</v>
      </c>
      <c r="B14690" s="1">
        <v>46160</v>
      </c>
      <c r="C14690" t="s">
        <v>162</v>
      </c>
      <c r="D14690" t="s">
        <v>63</v>
      </c>
      <c r="E14690" t="s">
        <v>41</v>
      </c>
      <c r="F14690" t="s">
        <v>25</v>
      </c>
      <c r="G14690">
        <v>1</v>
      </c>
      <c r="H14690">
        <v>19.2</v>
      </c>
      <c r="I14690" t="s">
        <v>242</v>
      </c>
      <c r="J14690" t="s">
        <v>106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 t="s">
        <v>83</v>
      </c>
      <c r="R14690" t="s">
        <v>83</v>
      </c>
      <c r="S14690" t="s">
        <v>83</v>
      </c>
      <c r="T14690" t="str">
        <f>_xlfn.XLOOKUP(A14690,MI_Match_Analysis!$A$2:$A$8,MI_Match_Analysis!$F$2:$F$8,"Not Found")</f>
        <v>Not Found</v>
      </c>
    </row>
    <row r="14691" spans="1:20" hidden="1" x14ac:dyDescent="0.3">
      <c r="A14691">
        <v>63</v>
      </c>
      <c r="B14691" s="1">
        <v>46160</v>
      </c>
      <c r="C14691" t="s">
        <v>162</v>
      </c>
      <c r="D14691" t="s">
        <v>63</v>
      </c>
      <c r="E14691" t="s">
        <v>41</v>
      </c>
      <c r="F14691" t="s">
        <v>25</v>
      </c>
      <c r="G14691">
        <v>1</v>
      </c>
      <c r="H14691">
        <v>19.3</v>
      </c>
      <c r="I14691" t="s">
        <v>242</v>
      </c>
      <c r="J14691" t="s">
        <v>106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 t="s">
        <v>83</v>
      </c>
      <c r="R14691" t="s">
        <v>83</v>
      </c>
      <c r="S14691" t="s">
        <v>83</v>
      </c>
      <c r="T14691" t="str">
        <f>_xlfn.XLOOKUP(A14691,MI_Match_Analysis!$A$2:$A$8,MI_Match_Analysis!$F$2:$F$8,"Not Found")</f>
        <v>Not Found</v>
      </c>
    </row>
    <row r="14692" spans="1:20" hidden="1" x14ac:dyDescent="0.3">
      <c r="A14692">
        <v>63</v>
      </c>
      <c r="B14692" s="1">
        <v>46160</v>
      </c>
      <c r="C14692" t="s">
        <v>162</v>
      </c>
      <c r="D14692" t="s">
        <v>63</v>
      </c>
      <c r="E14692" t="s">
        <v>41</v>
      </c>
      <c r="F14692" t="s">
        <v>25</v>
      </c>
      <c r="G14692">
        <v>1</v>
      </c>
      <c r="H14692">
        <v>19.399999999999999</v>
      </c>
      <c r="I14692" t="s">
        <v>242</v>
      </c>
      <c r="J14692" t="s">
        <v>106</v>
      </c>
      <c r="K14692">
        <v>4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 t="s">
        <v>83</v>
      </c>
      <c r="R14692" t="s">
        <v>83</v>
      </c>
      <c r="S14692" t="s">
        <v>83</v>
      </c>
      <c r="T14692" t="str">
        <f>_xlfn.XLOOKUP(A14692,MI_Match_Analysis!$A$2:$A$8,MI_Match_Analysis!$F$2:$F$8,"Not Found")</f>
        <v>Not Found</v>
      </c>
    </row>
    <row r="14693" spans="1:20" hidden="1" x14ac:dyDescent="0.3">
      <c r="A14693">
        <v>63</v>
      </c>
      <c r="B14693" s="1">
        <v>46160</v>
      </c>
      <c r="C14693" t="s">
        <v>162</v>
      </c>
      <c r="D14693" t="s">
        <v>63</v>
      </c>
      <c r="E14693" t="s">
        <v>41</v>
      </c>
      <c r="F14693" t="s">
        <v>25</v>
      </c>
      <c r="G14693">
        <v>1</v>
      </c>
      <c r="H14693">
        <v>19.5</v>
      </c>
      <c r="I14693" t="s">
        <v>242</v>
      </c>
      <c r="J14693" t="s">
        <v>106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 t="s">
        <v>83</v>
      </c>
      <c r="R14693" t="s">
        <v>83</v>
      </c>
      <c r="S14693" t="s">
        <v>83</v>
      </c>
      <c r="T14693" t="str">
        <f>_xlfn.XLOOKUP(A14693,MI_Match_Analysis!$A$2:$A$8,MI_Match_Analysis!$F$2:$F$8,"Not Found")</f>
        <v>Not Found</v>
      </c>
    </row>
    <row r="14694" spans="1:20" hidden="1" x14ac:dyDescent="0.3">
      <c r="A14694">
        <v>63</v>
      </c>
      <c r="B14694" s="1">
        <v>46160</v>
      </c>
      <c r="C14694" t="s">
        <v>162</v>
      </c>
      <c r="D14694" t="s">
        <v>63</v>
      </c>
      <c r="E14694" t="s">
        <v>41</v>
      </c>
      <c r="F14694" t="s">
        <v>25</v>
      </c>
      <c r="G14694">
        <v>1</v>
      </c>
      <c r="H14694">
        <v>19.600000000000001</v>
      </c>
      <c r="I14694" t="s">
        <v>242</v>
      </c>
      <c r="J14694" t="s">
        <v>106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 t="s">
        <v>165</v>
      </c>
      <c r="R14694" t="s">
        <v>242</v>
      </c>
      <c r="S14694" t="s">
        <v>106</v>
      </c>
      <c r="T14694" t="str">
        <f>_xlfn.XLOOKUP(A14694,MI_Match_Analysis!$A$2:$A$8,MI_Match_Analysis!$F$2:$F$8,"Not Found")</f>
        <v>Not Found</v>
      </c>
    </row>
    <row r="14695" spans="1:20" hidden="1" x14ac:dyDescent="0.3">
      <c r="A14695">
        <v>63</v>
      </c>
      <c r="B14695" s="1">
        <v>46160</v>
      </c>
      <c r="C14695" t="s">
        <v>162</v>
      </c>
      <c r="D14695" t="s">
        <v>63</v>
      </c>
      <c r="E14695" t="s">
        <v>25</v>
      </c>
      <c r="F14695" t="s">
        <v>41</v>
      </c>
      <c r="G14695">
        <v>2</v>
      </c>
      <c r="H14695">
        <v>0.1</v>
      </c>
      <c r="I14695" t="s">
        <v>95</v>
      </c>
      <c r="J14695" t="s">
        <v>276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 t="s">
        <v>83</v>
      </c>
      <c r="R14695" t="s">
        <v>83</v>
      </c>
      <c r="S14695" t="s">
        <v>83</v>
      </c>
      <c r="T14695" t="str">
        <f>_xlfn.XLOOKUP(A14695,MI_Match_Analysis!$A$2:$A$8,MI_Match_Analysis!$F$2:$F$8,"Not Found")</f>
        <v>Not Found</v>
      </c>
    </row>
    <row r="14696" spans="1:20" hidden="1" x14ac:dyDescent="0.3">
      <c r="A14696">
        <v>63</v>
      </c>
      <c r="B14696" s="1">
        <v>46160</v>
      </c>
      <c r="C14696" t="s">
        <v>162</v>
      </c>
      <c r="D14696" t="s">
        <v>63</v>
      </c>
      <c r="E14696" t="s">
        <v>25</v>
      </c>
      <c r="F14696" t="s">
        <v>41</v>
      </c>
      <c r="G14696">
        <v>2</v>
      </c>
      <c r="H14696">
        <v>0.2</v>
      </c>
      <c r="I14696" t="s">
        <v>95</v>
      </c>
      <c r="J14696" t="s">
        <v>276</v>
      </c>
      <c r="K14696">
        <v>4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 t="s">
        <v>83</v>
      </c>
      <c r="R14696" t="s">
        <v>83</v>
      </c>
      <c r="S14696" t="s">
        <v>83</v>
      </c>
      <c r="T14696" t="str">
        <f>_xlfn.XLOOKUP(A14696,MI_Match_Analysis!$A$2:$A$8,MI_Match_Analysis!$F$2:$F$8,"Not Found")</f>
        <v>Not Found</v>
      </c>
    </row>
    <row r="14697" spans="1:20" hidden="1" x14ac:dyDescent="0.3">
      <c r="A14697">
        <v>63</v>
      </c>
      <c r="B14697" s="1">
        <v>46160</v>
      </c>
      <c r="C14697" t="s">
        <v>162</v>
      </c>
      <c r="D14697" t="s">
        <v>63</v>
      </c>
      <c r="E14697" t="s">
        <v>25</v>
      </c>
      <c r="F14697" t="s">
        <v>41</v>
      </c>
      <c r="G14697">
        <v>2</v>
      </c>
      <c r="H14697">
        <v>0.3</v>
      </c>
      <c r="I14697" t="s">
        <v>95</v>
      </c>
      <c r="J14697" t="s">
        <v>276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 t="s">
        <v>83</v>
      </c>
      <c r="R14697" t="s">
        <v>83</v>
      </c>
      <c r="S14697" t="s">
        <v>83</v>
      </c>
      <c r="T14697" t="str">
        <f>_xlfn.XLOOKUP(A14697,MI_Match_Analysis!$A$2:$A$8,MI_Match_Analysis!$F$2:$F$8,"Not Found")</f>
        <v>Not Found</v>
      </c>
    </row>
    <row r="14698" spans="1:20" hidden="1" x14ac:dyDescent="0.3">
      <c r="A14698">
        <v>63</v>
      </c>
      <c r="B14698" s="1">
        <v>46160</v>
      </c>
      <c r="C14698" t="s">
        <v>162</v>
      </c>
      <c r="D14698" t="s">
        <v>63</v>
      </c>
      <c r="E14698" t="s">
        <v>25</v>
      </c>
      <c r="F14698" t="s">
        <v>41</v>
      </c>
      <c r="G14698">
        <v>2</v>
      </c>
      <c r="H14698">
        <v>0.4</v>
      </c>
      <c r="I14698" t="s">
        <v>95</v>
      </c>
      <c r="J14698" t="s">
        <v>276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 t="s">
        <v>83</v>
      </c>
      <c r="R14698" t="s">
        <v>83</v>
      </c>
      <c r="S14698" t="s">
        <v>83</v>
      </c>
      <c r="T14698" t="str">
        <f>_xlfn.XLOOKUP(A14698,MI_Match_Analysis!$A$2:$A$8,MI_Match_Analysis!$F$2:$F$8,"Not Found")</f>
        <v>Not Found</v>
      </c>
    </row>
    <row r="14699" spans="1:20" hidden="1" x14ac:dyDescent="0.3">
      <c r="A14699">
        <v>63</v>
      </c>
      <c r="B14699" s="1">
        <v>46160</v>
      </c>
      <c r="C14699" t="s">
        <v>162</v>
      </c>
      <c r="D14699" t="s">
        <v>63</v>
      </c>
      <c r="E14699" t="s">
        <v>25</v>
      </c>
      <c r="F14699" t="s">
        <v>41</v>
      </c>
      <c r="G14699">
        <v>2</v>
      </c>
      <c r="H14699">
        <v>0.5</v>
      </c>
      <c r="I14699" t="s">
        <v>95</v>
      </c>
      <c r="J14699" t="s">
        <v>276</v>
      </c>
      <c r="K14699">
        <v>4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 t="s">
        <v>83</v>
      </c>
      <c r="R14699" t="s">
        <v>83</v>
      </c>
      <c r="S14699" t="s">
        <v>83</v>
      </c>
      <c r="T14699" t="str">
        <f>_xlfn.XLOOKUP(A14699,MI_Match_Analysis!$A$2:$A$8,MI_Match_Analysis!$F$2:$F$8,"Not Found")</f>
        <v>Not Found</v>
      </c>
    </row>
    <row r="14700" spans="1:20" hidden="1" x14ac:dyDescent="0.3">
      <c r="A14700">
        <v>63</v>
      </c>
      <c r="B14700" s="1">
        <v>46160</v>
      </c>
      <c r="C14700" t="s">
        <v>162</v>
      </c>
      <c r="D14700" t="s">
        <v>63</v>
      </c>
      <c r="E14700" t="s">
        <v>25</v>
      </c>
      <c r="F14700" t="s">
        <v>41</v>
      </c>
      <c r="G14700">
        <v>2</v>
      </c>
      <c r="H14700">
        <v>0.6</v>
      </c>
      <c r="I14700" t="s">
        <v>95</v>
      </c>
      <c r="J14700" t="s">
        <v>276</v>
      </c>
      <c r="K14700">
        <v>0</v>
      </c>
      <c r="L14700">
        <v>1</v>
      </c>
      <c r="M14700">
        <v>1</v>
      </c>
      <c r="N14700">
        <v>0</v>
      </c>
      <c r="O14700">
        <v>0</v>
      </c>
      <c r="P14700">
        <v>0</v>
      </c>
      <c r="Q14700" t="s">
        <v>83</v>
      </c>
      <c r="R14700" t="s">
        <v>83</v>
      </c>
      <c r="S14700" t="s">
        <v>83</v>
      </c>
      <c r="T14700" t="str">
        <f>_xlfn.XLOOKUP(A14700,MI_Match_Analysis!$A$2:$A$8,MI_Match_Analysis!$F$2:$F$8,"Not Found")</f>
        <v>Not Found</v>
      </c>
    </row>
    <row r="14701" spans="1:20" hidden="1" x14ac:dyDescent="0.3">
      <c r="A14701">
        <v>63</v>
      </c>
      <c r="B14701" s="1">
        <v>46160</v>
      </c>
      <c r="C14701" t="s">
        <v>162</v>
      </c>
      <c r="D14701" t="s">
        <v>63</v>
      </c>
      <c r="E14701" t="s">
        <v>25</v>
      </c>
      <c r="F14701" t="s">
        <v>41</v>
      </c>
      <c r="G14701">
        <v>2</v>
      </c>
      <c r="H14701">
        <v>0.6</v>
      </c>
      <c r="I14701" t="s">
        <v>95</v>
      </c>
      <c r="J14701" t="s">
        <v>276</v>
      </c>
      <c r="K14701">
        <v>1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 t="s">
        <v>83</v>
      </c>
      <c r="R14701" t="s">
        <v>83</v>
      </c>
      <c r="S14701" t="s">
        <v>83</v>
      </c>
      <c r="T14701" t="str">
        <f>_xlfn.XLOOKUP(A14701,MI_Match_Analysis!$A$2:$A$8,MI_Match_Analysis!$F$2:$F$8,"Not Found")</f>
        <v>Not Found</v>
      </c>
    </row>
    <row r="14702" spans="1:20" hidden="1" x14ac:dyDescent="0.3">
      <c r="A14702">
        <v>63</v>
      </c>
      <c r="B14702" s="1">
        <v>46160</v>
      </c>
      <c r="C14702" t="s">
        <v>162</v>
      </c>
      <c r="D14702" t="s">
        <v>63</v>
      </c>
      <c r="E14702" t="s">
        <v>25</v>
      </c>
      <c r="F14702" t="s">
        <v>41</v>
      </c>
      <c r="G14702">
        <v>2</v>
      </c>
      <c r="H14702">
        <v>1.1000000000000001</v>
      </c>
      <c r="I14702" t="s">
        <v>95</v>
      </c>
      <c r="J14702" t="s">
        <v>332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 t="s">
        <v>83</v>
      </c>
      <c r="R14702" t="s">
        <v>83</v>
      </c>
      <c r="S14702" t="s">
        <v>83</v>
      </c>
      <c r="T14702" t="str">
        <f>_xlfn.XLOOKUP(A14702,MI_Match_Analysis!$A$2:$A$8,MI_Match_Analysis!$F$2:$F$8,"Not Found")</f>
        <v>Not Found</v>
      </c>
    </row>
    <row r="14703" spans="1:20" hidden="1" x14ac:dyDescent="0.3">
      <c r="A14703">
        <v>63</v>
      </c>
      <c r="B14703" s="1">
        <v>46160</v>
      </c>
      <c r="C14703" t="s">
        <v>162</v>
      </c>
      <c r="D14703" t="s">
        <v>63</v>
      </c>
      <c r="E14703" t="s">
        <v>25</v>
      </c>
      <c r="F14703" t="s">
        <v>41</v>
      </c>
      <c r="G14703">
        <v>2</v>
      </c>
      <c r="H14703">
        <v>1.2</v>
      </c>
      <c r="I14703" t="s">
        <v>95</v>
      </c>
      <c r="J14703" t="s">
        <v>332</v>
      </c>
      <c r="K14703">
        <v>1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 t="s">
        <v>83</v>
      </c>
      <c r="R14703" t="s">
        <v>83</v>
      </c>
      <c r="S14703" t="s">
        <v>83</v>
      </c>
      <c r="T14703" t="str">
        <f>_xlfn.XLOOKUP(A14703,MI_Match_Analysis!$A$2:$A$8,MI_Match_Analysis!$F$2:$F$8,"Not Found")</f>
        <v>Not Found</v>
      </c>
    </row>
    <row r="14704" spans="1:20" hidden="1" x14ac:dyDescent="0.3">
      <c r="A14704">
        <v>63</v>
      </c>
      <c r="B14704" s="1">
        <v>46160</v>
      </c>
      <c r="C14704" t="s">
        <v>162</v>
      </c>
      <c r="D14704" t="s">
        <v>63</v>
      </c>
      <c r="E14704" t="s">
        <v>25</v>
      </c>
      <c r="F14704" t="s">
        <v>41</v>
      </c>
      <c r="G14704">
        <v>2</v>
      </c>
      <c r="H14704">
        <v>1.3</v>
      </c>
      <c r="I14704" t="s">
        <v>164</v>
      </c>
      <c r="J14704" t="s">
        <v>332</v>
      </c>
      <c r="K14704">
        <v>4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 t="s">
        <v>83</v>
      </c>
      <c r="R14704" t="s">
        <v>83</v>
      </c>
      <c r="S14704" t="s">
        <v>83</v>
      </c>
      <c r="T14704" t="str">
        <f>_xlfn.XLOOKUP(A14704,MI_Match_Analysis!$A$2:$A$8,MI_Match_Analysis!$F$2:$F$8,"Not Found")</f>
        <v>Not Found</v>
      </c>
    </row>
    <row r="14705" spans="1:20" hidden="1" x14ac:dyDescent="0.3">
      <c r="A14705">
        <v>63</v>
      </c>
      <c r="B14705" s="1">
        <v>46160</v>
      </c>
      <c r="C14705" t="s">
        <v>162</v>
      </c>
      <c r="D14705" t="s">
        <v>63</v>
      </c>
      <c r="E14705" t="s">
        <v>25</v>
      </c>
      <c r="F14705" t="s">
        <v>41</v>
      </c>
      <c r="G14705">
        <v>2</v>
      </c>
      <c r="H14705">
        <v>1.4</v>
      </c>
      <c r="I14705" t="s">
        <v>164</v>
      </c>
      <c r="J14705" t="s">
        <v>332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 t="s">
        <v>83</v>
      </c>
      <c r="R14705" t="s">
        <v>83</v>
      </c>
      <c r="S14705" t="s">
        <v>83</v>
      </c>
      <c r="T14705" t="str">
        <f>_xlfn.XLOOKUP(A14705,MI_Match_Analysis!$A$2:$A$8,MI_Match_Analysis!$F$2:$F$8,"Not Found")</f>
        <v>Not Found</v>
      </c>
    </row>
    <row r="14706" spans="1:20" hidden="1" x14ac:dyDescent="0.3">
      <c r="A14706">
        <v>63</v>
      </c>
      <c r="B14706" s="1">
        <v>46160</v>
      </c>
      <c r="C14706" t="s">
        <v>162</v>
      </c>
      <c r="D14706" t="s">
        <v>63</v>
      </c>
      <c r="E14706" t="s">
        <v>25</v>
      </c>
      <c r="F14706" t="s">
        <v>41</v>
      </c>
      <c r="G14706">
        <v>2</v>
      </c>
      <c r="H14706">
        <v>1.5</v>
      </c>
      <c r="I14706" t="s">
        <v>164</v>
      </c>
      <c r="J14706" t="s">
        <v>332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 t="s">
        <v>83</v>
      </c>
      <c r="R14706" t="s">
        <v>83</v>
      </c>
      <c r="S14706" t="s">
        <v>83</v>
      </c>
      <c r="T14706" t="str">
        <f>_xlfn.XLOOKUP(A14706,MI_Match_Analysis!$A$2:$A$8,MI_Match_Analysis!$F$2:$F$8,"Not Found")</f>
        <v>Not Found</v>
      </c>
    </row>
    <row r="14707" spans="1:20" hidden="1" x14ac:dyDescent="0.3">
      <c r="A14707">
        <v>63</v>
      </c>
      <c r="B14707" s="1">
        <v>46160</v>
      </c>
      <c r="C14707" t="s">
        <v>162</v>
      </c>
      <c r="D14707" t="s">
        <v>63</v>
      </c>
      <c r="E14707" t="s">
        <v>25</v>
      </c>
      <c r="F14707" t="s">
        <v>41</v>
      </c>
      <c r="G14707">
        <v>2</v>
      </c>
      <c r="H14707">
        <v>1.6</v>
      </c>
      <c r="I14707" t="s">
        <v>164</v>
      </c>
      <c r="J14707" t="s">
        <v>332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 t="s">
        <v>83</v>
      </c>
      <c r="R14707" t="s">
        <v>83</v>
      </c>
      <c r="S14707" t="s">
        <v>83</v>
      </c>
      <c r="T14707" t="str">
        <f>_xlfn.XLOOKUP(A14707,MI_Match_Analysis!$A$2:$A$8,MI_Match_Analysis!$F$2:$F$8,"Not Found")</f>
        <v>Not Found</v>
      </c>
    </row>
    <row r="14708" spans="1:20" hidden="1" x14ac:dyDescent="0.3">
      <c r="A14708">
        <v>63</v>
      </c>
      <c r="B14708" s="1">
        <v>46160</v>
      </c>
      <c r="C14708" t="s">
        <v>162</v>
      </c>
      <c r="D14708" t="s">
        <v>63</v>
      </c>
      <c r="E14708" t="s">
        <v>25</v>
      </c>
      <c r="F14708" t="s">
        <v>41</v>
      </c>
      <c r="G14708">
        <v>2</v>
      </c>
      <c r="H14708">
        <v>2.1</v>
      </c>
      <c r="I14708" t="s">
        <v>95</v>
      </c>
      <c r="J14708" t="s">
        <v>276</v>
      </c>
      <c r="K14708">
        <v>1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 t="s">
        <v>83</v>
      </c>
      <c r="R14708" t="s">
        <v>83</v>
      </c>
      <c r="S14708" t="s">
        <v>83</v>
      </c>
      <c r="T14708" t="str">
        <f>_xlfn.XLOOKUP(A14708,MI_Match_Analysis!$A$2:$A$8,MI_Match_Analysis!$F$2:$F$8,"Not Found")</f>
        <v>Not Found</v>
      </c>
    </row>
    <row r="14709" spans="1:20" hidden="1" x14ac:dyDescent="0.3">
      <c r="A14709">
        <v>63</v>
      </c>
      <c r="B14709" s="1">
        <v>46160</v>
      </c>
      <c r="C14709" t="s">
        <v>162</v>
      </c>
      <c r="D14709" t="s">
        <v>63</v>
      </c>
      <c r="E14709" t="s">
        <v>25</v>
      </c>
      <c r="F14709" t="s">
        <v>41</v>
      </c>
      <c r="G14709">
        <v>2</v>
      </c>
      <c r="H14709">
        <v>2.2000000000000002</v>
      </c>
      <c r="I14709" t="s">
        <v>164</v>
      </c>
      <c r="J14709" t="s">
        <v>276</v>
      </c>
      <c r="K14709">
        <v>2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 t="s">
        <v>83</v>
      </c>
      <c r="R14709" t="s">
        <v>83</v>
      </c>
      <c r="S14709" t="s">
        <v>83</v>
      </c>
      <c r="T14709" t="str">
        <f>_xlfn.XLOOKUP(A14709,MI_Match_Analysis!$A$2:$A$8,MI_Match_Analysis!$F$2:$F$8,"Not Found")</f>
        <v>Not Found</v>
      </c>
    </row>
    <row r="14710" spans="1:20" hidden="1" x14ac:dyDescent="0.3">
      <c r="A14710">
        <v>63</v>
      </c>
      <c r="B14710" s="1">
        <v>46160</v>
      </c>
      <c r="C14710" t="s">
        <v>162</v>
      </c>
      <c r="D14710" t="s">
        <v>63</v>
      </c>
      <c r="E14710" t="s">
        <v>25</v>
      </c>
      <c r="F14710" t="s">
        <v>41</v>
      </c>
      <c r="G14710">
        <v>2</v>
      </c>
      <c r="H14710">
        <v>2.2999999999999998</v>
      </c>
      <c r="I14710" t="s">
        <v>164</v>
      </c>
      <c r="J14710" t="s">
        <v>276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 t="s">
        <v>165</v>
      </c>
      <c r="R14710" t="s">
        <v>164</v>
      </c>
      <c r="S14710" t="s">
        <v>276</v>
      </c>
      <c r="T14710" t="str">
        <f>_xlfn.XLOOKUP(A14710,MI_Match_Analysis!$A$2:$A$8,MI_Match_Analysis!$F$2:$F$8,"Not Found")</f>
        <v>Not Found</v>
      </c>
    </row>
    <row r="14711" spans="1:20" hidden="1" x14ac:dyDescent="0.3">
      <c r="A14711">
        <v>63</v>
      </c>
      <c r="B14711" s="1">
        <v>46160</v>
      </c>
      <c r="C14711" t="s">
        <v>162</v>
      </c>
      <c r="D14711" t="s">
        <v>63</v>
      </c>
      <c r="E14711" t="s">
        <v>25</v>
      </c>
      <c r="F14711" t="s">
        <v>41</v>
      </c>
      <c r="G14711">
        <v>2</v>
      </c>
      <c r="H14711">
        <v>2.4</v>
      </c>
      <c r="I14711" t="s">
        <v>30</v>
      </c>
      <c r="J14711" t="s">
        <v>276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 t="s">
        <v>83</v>
      </c>
      <c r="R14711" t="s">
        <v>83</v>
      </c>
      <c r="S14711" t="s">
        <v>83</v>
      </c>
      <c r="T14711" t="str">
        <f>_xlfn.XLOOKUP(A14711,MI_Match_Analysis!$A$2:$A$8,MI_Match_Analysis!$F$2:$F$8,"Not Found")</f>
        <v>Not Found</v>
      </c>
    </row>
    <row r="14712" spans="1:20" hidden="1" x14ac:dyDescent="0.3">
      <c r="A14712">
        <v>63</v>
      </c>
      <c r="B14712" s="1">
        <v>46160</v>
      </c>
      <c r="C14712" t="s">
        <v>162</v>
      </c>
      <c r="D14712" t="s">
        <v>63</v>
      </c>
      <c r="E14712" t="s">
        <v>25</v>
      </c>
      <c r="F14712" t="s">
        <v>41</v>
      </c>
      <c r="G14712">
        <v>2</v>
      </c>
      <c r="H14712">
        <v>2.5</v>
      </c>
      <c r="I14712" t="s">
        <v>30</v>
      </c>
      <c r="J14712" t="s">
        <v>276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 t="s">
        <v>83</v>
      </c>
      <c r="R14712" t="s">
        <v>83</v>
      </c>
      <c r="S14712" t="s">
        <v>83</v>
      </c>
      <c r="T14712" t="str">
        <f>_xlfn.XLOOKUP(A14712,MI_Match_Analysis!$A$2:$A$8,MI_Match_Analysis!$F$2:$F$8,"Not Found")</f>
        <v>Not Found</v>
      </c>
    </row>
    <row r="14713" spans="1:20" hidden="1" x14ac:dyDescent="0.3">
      <c r="A14713">
        <v>63</v>
      </c>
      <c r="B14713" s="1">
        <v>46160</v>
      </c>
      <c r="C14713" t="s">
        <v>162</v>
      </c>
      <c r="D14713" t="s">
        <v>63</v>
      </c>
      <c r="E14713" t="s">
        <v>25</v>
      </c>
      <c r="F14713" t="s">
        <v>41</v>
      </c>
      <c r="G14713">
        <v>2</v>
      </c>
      <c r="H14713">
        <v>2.6</v>
      </c>
      <c r="I14713" t="s">
        <v>30</v>
      </c>
      <c r="J14713" t="s">
        <v>276</v>
      </c>
      <c r="K14713">
        <v>1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 t="s">
        <v>83</v>
      </c>
      <c r="R14713" t="s">
        <v>83</v>
      </c>
      <c r="S14713" t="s">
        <v>83</v>
      </c>
      <c r="T14713" t="str">
        <f>_xlfn.XLOOKUP(A14713,MI_Match_Analysis!$A$2:$A$8,MI_Match_Analysis!$F$2:$F$8,"Not Found")</f>
        <v>Not Found</v>
      </c>
    </row>
    <row r="14714" spans="1:20" hidden="1" x14ac:dyDescent="0.3">
      <c r="A14714">
        <v>63</v>
      </c>
      <c r="B14714" s="1">
        <v>46160</v>
      </c>
      <c r="C14714" t="s">
        <v>162</v>
      </c>
      <c r="D14714" t="s">
        <v>63</v>
      </c>
      <c r="E14714" t="s">
        <v>25</v>
      </c>
      <c r="F14714" t="s">
        <v>41</v>
      </c>
      <c r="G14714">
        <v>2</v>
      </c>
      <c r="H14714">
        <v>3.1</v>
      </c>
      <c r="I14714" t="s">
        <v>30</v>
      </c>
      <c r="J14714" t="s">
        <v>332</v>
      </c>
      <c r="K14714">
        <v>4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 t="s">
        <v>83</v>
      </c>
      <c r="R14714" t="s">
        <v>83</v>
      </c>
      <c r="S14714" t="s">
        <v>83</v>
      </c>
      <c r="T14714" t="str">
        <f>_xlfn.XLOOKUP(A14714,MI_Match_Analysis!$A$2:$A$8,MI_Match_Analysis!$F$2:$F$8,"Not Found")</f>
        <v>Not Found</v>
      </c>
    </row>
    <row r="14715" spans="1:20" hidden="1" x14ac:dyDescent="0.3">
      <c r="A14715">
        <v>63</v>
      </c>
      <c r="B14715" s="1">
        <v>46160</v>
      </c>
      <c r="C14715" t="s">
        <v>162</v>
      </c>
      <c r="D14715" t="s">
        <v>63</v>
      </c>
      <c r="E14715" t="s">
        <v>25</v>
      </c>
      <c r="F14715" t="s">
        <v>41</v>
      </c>
      <c r="G14715">
        <v>2</v>
      </c>
      <c r="H14715">
        <v>3.2</v>
      </c>
      <c r="I14715" t="s">
        <v>30</v>
      </c>
      <c r="J14715" t="s">
        <v>332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 t="s">
        <v>83</v>
      </c>
      <c r="R14715" t="s">
        <v>83</v>
      </c>
      <c r="S14715" t="s">
        <v>83</v>
      </c>
      <c r="T14715" t="str">
        <f>_xlfn.XLOOKUP(A14715,MI_Match_Analysis!$A$2:$A$8,MI_Match_Analysis!$F$2:$F$8,"Not Found")</f>
        <v>Not Found</v>
      </c>
    </row>
    <row r="14716" spans="1:20" hidden="1" x14ac:dyDescent="0.3">
      <c r="A14716">
        <v>63</v>
      </c>
      <c r="B14716" s="1">
        <v>46160</v>
      </c>
      <c r="C14716" t="s">
        <v>162</v>
      </c>
      <c r="D14716" t="s">
        <v>63</v>
      </c>
      <c r="E14716" t="s">
        <v>25</v>
      </c>
      <c r="F14716" t="s">
        <v>41</v>
      </c>
      <c r="G14716">
        <v>2</v>
      </c>
      <c r="H14716">
        <v>3.3</v>
      </c>
      <c r="I14716" t="s">
        <v>30</v>
      </c>
      <c r="J14716" t="s">
        <v>332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 t="s">
        <v>83</v>
      </c>
      <c r="R14716" t="s">
        <v>83</v>
      </c>
      <c r="S14716" t="s">
        <v>83</v>
      </c>
      <c r="T14716" t="str">
        <f>_xlfn.XLOOKUP(A14716,MI_Match_Analysis!$A$2:$A$8,MI_Match_Analysis!$F$2:$F$8,"Not Found")</f>
        <v>Not Found</v>
      </c>
    </row>
    <row r="14717" spans="1:20" hidden="1" x14ac:dyDescent="0.3">
      <c r="A14717">
        <v>63</v>
      </c>
      <c r="B14717" s="1">
        <v>46160</v>
      </c>
      <c r="C14717" t="s">
        <v>162</v>
      </c>
      <c r="D14717" t="s">
        <v>63</v>
      </c>
      <c r="E14717" t="s">
        <v>25</v>
      </c>
      <c r="F14717" t="s">
        <v>41</v>
      </c>
      <c r="G14717">
        <v>2</v>
      </c>
      <c r="H14717">
        <v>3.4</v>
      </c>
      <c r="I14717" t="s">
        <v>30</v>
      </c>
      <c r="J14717" t="s">
        <v>332</v>
      </c>
      <c r="K14717">
        <v>4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 t="s">
        <v>83</v>
      </c>
      <c r="R14717" t="s">
        <v>83</v>
      </c>
      <c r="S14717" t="s">
        <v>83</v>
      </c>
      <c r="T14717" t="str">
        <f>_xlfn.XLOOKUP(A14717,MI_Match_Analysis!$A$2:$A$8,MI_Match_Analysis!$F$2:$F$8,"Not Found")</f>
        <v>Not Found</v>
      </c>
    </row>
    <row r="14718" spans="1:20" hidden="1" x14ac:dyDescent="0.3">
      <c r="A14718">
        <v>63</v>
      </c>
      <c r="B14718" s="1">
        <v>46160</v>
      </c>
      <c r="C14718" t="s">
        <v>162</v>
      </c>
      <c r="D14718" t="s">
        <v>63</v>
      </c>
      <c r="E14718" t="s">
        <v>25</v>
      </c>
      <c r="F14718" t="s">
        <v>41</v>
      </c>
      <c r="G14718">
        <v>2</v>
      </c>
      <c r="H14718">
        <v>3.5</v>
      </c>
      <c r="I14718" t="s">
        <v>30</v>
      </c>
      <c r="J14718" t="s">
        <v>332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 t="s">
        <v>83</v>
      </c>
      <c r="R14718" t="s">
        <v>83</v>
      </c>
      <c r="S14718" t="s">
        <v>83</v>
      </c>
      <c r="T14718" t="str">
        <f>_xlfn.XLOOKUP(A14718,MI_Match_Analysis!$A$2:$A$8,MI_Match_Analysis!$F$2:$F$8,"Not Found")</f>
        <v>Not Found</v>
      </c>
    </row>
    <row r="14719" spans="1:20" hidden="1" x14ac:dyDescent="0.3">
      <c r="A14719">
        <v>63</v>
      </c>
      <c r="B14719" s="1">
        <v>46160</v>
      </c>
      <c r="C14719" t="s">
        <v>162</v>
      </c>
      <c r="D14719" t="s">
        <v>63</v>
      </c>
      <c r="E14719" t="s">
        <v>25</v>
      </c>
      <c r="F14719" t="s">
        <v>41</v>
      </c>
      <c r="G14719">
        <v>2</v>
      </c>
      <c r="H14719">
        <v>3.6</v>
      </c>
      <c r="I14719" t="s">
        <v>30</v>
      </c>
      <c r="J14719" t="s">
        <v>332</v>
      </c>
      <c r="K14719">
        <v>4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 t="s">
        <v>83</v>
      </c>
      <c r="R14719" t="s">
        <v>83</v>
      </c>
      <c r="S14719" t="s">
        <v>83</v>
      </c>
      <c r="T14719" t="str">
        <f>_xlfn.XLOOKUP(A14719,MI_Match_Analysis!$A$2:$A$8,MI_Match_Analysis!$F$2:$F$8,"Not Found")</f>
        <v>Not Found</v>
      </c>
    </row>
    <row r="14720" spans="1:20" hidden="1" x14ac:dyDescent="0.3">
      <c r="A14720">
        <v>63</v>
      </c>
      <c r="B14720" s="1">
        <v>46160</v>
      </c>
      <c r="C14720" t="s">
        <v>162</v>
      </c>
      <c r="D14720" t="s">
        <v>63</v>
      </c>
      <c r="E14720" t="s">
        <v>25</v>
      </c>
      <c r="F14720" t="s">
        <v>41</v>
      </c>
      <c r="G14720">
        <v>2</v>
      </c>
      <c r="H14720">
        <v>4.0999999999999996</v>
      </c>
      <c r="I14720" t="s">
        <v>95</v>
      </c>
      <c r="J14720" t="s">
        <v>276</v>
      </c>
      <c r="K14720">
        <v>4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 t="s">
        <v>83</v>
      </c>
      <c r="R14720" t="s">
        <v>83</v>
      </c>
      <c r="S14720" t="s">
        <v>83</v>
      </c>
      <c r="T14720" t="str">
        <f>_xlfn.XLOOKUP(A14720,MI_Match_Analysis!$A$2:$A$8,MI_Match_Analysis!$F$2:$F$8,"Not Found")</f>
        <v>Not Found</v>
      </c>
    </row>
    <row r="14721" spans="1:20" hidden="1" x14ac:dyDescent="0.3">
      <c r="A14721">
        <v>63</v>
      </c>
      <c r="B14721" s="1">
        <v>46160</v>
      </c>
      <c r="C14721" t="s">
        <v>162</v>
      </c>
      <c r="D14721" t="s">
        <v>63</v>
      </c>
      <c r="E14721" t="s">
        <v>25</v>
      </c>
      <c r="F14721" t="s">
        <v>41</v>
      </c>
      <c r="G14721">
        <v>2</v>
      </c>
      <c r="H14721">
        <v>4.2</v>
      </c>
      <c r="I14721" t="s">
        <v>95</v>
      </c>
      <c r="J14721" t="s">
        <v>276</v>
      </c>
      <c r="K14721">
        <v>1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 t="s">
        <v>83</v>
      </c>
      <c r="R14721" t="s">
        <v>83</v>
      </c>
      <c r="S14721" t="s">
        <v>83</v>
      </c>
      <c r="T14721" t="str">
        <f>_xlfn.XLOOKUP(A14721,MI_Match_Analysis!$A$2:$A$8,MI_Match_Analysis!$F$2:$F$8,"Not Found")</f>
        <v>Not Found</v>
      </c>
    </row>
    <row r="14722" spans="1:20" hidden="1" x14ac:dyDescent="0.3">
      <c r="A14722">
        <v>63</v>
      </c>
      <c r="B14722" s="1">
        <v>46160</v>
      </c>
      <c r="C14722" t="s">
        <v>162</v>
      </c>
      <c r="D14722" t="s">
        <v>63</v>
      </c>
      <c r="E14722" t="s">
        <v>25</v>
      </c>
      <c r="F14722" t="s">
        <v>41</v>
      </c>
      <c r="G14722">
        <v>2</v>
      </c>
      <c r="H14722">
        <v>4.3</v>
      </c>
      <c r="I14722" t="s">
        <v>30</v>
      </c>
      <c r="J14722" t="s">
        <v>276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 t="s">
        <v>83</v>
      </c>
      <c r="R14722" t="s">
        <v>83</v>
      </c>
      <c r="S14722" t="s">
        <v>83</v>
      </c>
      <c r="T14722" t="str">
        <f>_xlfn.XLOOKUP(A14722,MI_Match_Analysis!$A$2:$A$8,MI_Match_Analysis!$F$2:$F$8,"Not Found")</f>
        <v>Not Found</v>
      </c>
    </row>
    <row r="14723" spans="1:20" hidden="1" x14ac:dyDescent="0.3">
      <c r="A14723">
        <v>63</v>
      </c>
      <c r="B14723" s="1">
        <v>46160</v>
      </c>
      <c r="C14723" t="s">
        <v>162</v>
      </c>
      <c r="D14723" t="s">
        <v>63</v>
      </c>
      <c r="E14723" t="s">
        <v>25</v>
      </c>
      <c r="F14723" t="s">
        <v>41</v>
      </c>
      <c r="G14723">
        <v>2</v>
      </c>
      <c r="H14723">
        <v>4.4000000000000004</v>
      </c>
      <c r="I14723" t="s">
        <v>30</v>
      </c>
      <c r="J14723" t="s">
        <v>276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 t="s">
        <v>83</v>
      </c>
      <c r="R14723" t="s">
        <v>83</v>
      </c>
      <c r="S14723" t="s">
        <v>83</v>
      </c>
      <c r="T14723" t="str">
        <f>_xlfn.XLOOKUP(A14723,MI_Match_Analysis!$A$2:$A$8,MI_Match_Analysis!$F$2:$F$8,"Not Found")</f>
        <v>Not Found</v>
      </c>
    </row>
    <row r="14724" spans="1:20" hidden="1" x14ac:dyDescent="0.3">
      <c r="A14724">
        <v>63</v>
      </c>
      <c r="B14724" s="1">
        <v>46160</v>
      </c>
      <c r="C14724" t="s">
        <v>162</v>
      </c>
      <c r="D14724" t="s">
        <v>63</v>
      </c>
      <c r="E14724" t="s">
        <v>25</v>
      </c>
      <c r="F14724" t="s">
        <v>41</v>
      </c>
      <c r="G14724">
        <v>2</v>
      </c>
      <c r="H14724">
        <v>4.5</v>
      </c>
      <c r="I14724" t="s">
        <v>30</v>
      </c>
      <c r="J14724" t="s">
        <v>276</v>
      </c>
      <c r="K14724">
        <v>1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 t="s">
        <v>83</v>
      </c>
      <c r="R14724" t="s">
        <v>83</v>
      </c>
      <c r="S14724" t="s">
        <v>83</v>
      </c>
      <c r="T14724" t="str">
        <f>_xlfn.XLOOKUP(A14724,MI_Match_Analysis!$A$2:$A$8,MI_Match_Analysis!$F$2:$F$8,"Not Found")</f>
        <v>Not Found</v>
      </c>
    </row>
    <row r="14725" spans="1:20" hidden="1" x14ac:dyDescent="0.3">
      <c r="A14725">
        <v>63</v>
      </c>
      <c r="B14725" s="1">
        <v>46160</v>
      </c>
      <c r="C14725" t="s">
        <v>162</v>
      </c>
      <c r="D14725" t="s">
        <v>63</v>
      </c>
      <c r="E14725" t="s">
        <v>25</v>
      </c>
      <c r="F14725" t="s">
        <v>41</v>
      </c>
      <c r="G14725">
        <v>2</v>
      </c>
      <c r="H14725">
        <v>4.5999999999999996</v>
      </c>
      <c r="I14725" t="s">
        <v>95</v>
      </c>
      <c r="J14725" t="s">
        <v>276</v>
      </c>
      <c r="K14725">
        <v>1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 t="s">
        <v>83</v>
      </c>
      <c r="R14725" t="s">
        <v>83</v>
      </c>
      <c r="S14725" t="s">
        <v>83</v>
      </c>
      <c r="T14725" t="str">
        <f>_xlfn.XLOOKUP(A14725,MI_Match_Analysis!$A$2:$A$8,MI_Match_Analysis!$F$2:$F$8,"Not Found")</f>
        <v>Not Found</v>
      </c>
    </row>
    <row r="14726" spans="1:20" hidden="1" x14ac:dyDescent="0.3">
      <c r="A14726">
        <v>63</v>
      </c>
      <c r="B14726" s="1">
        <v>46160</v>
      </c>
      <c r="C14726" t="s">
        <v>162</v>
      </c>
      <c r="D14726" t="s">
        <v>63</v>
      </c>
      <c r="E14726" t="s">
        <v>25</v>
      </c>
      <c r="F14726" t="s">
        <v>41</v>
      </c>
      <c r="G14726">
        <v>2</v>
      </c>
      <c r="H14726">
        <v>5.0999999999999996</v>
      </c>
      <c r="I14726" t="s">
        <v>95</v>
      </c>
      <c r="J14726" t="s">
        <v>208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 t="s">
        <v>83</v>
      </c>
      <c r="R14726" t="s">
        <v>83</v>
      </c>
      <c r="S14726" t="s">
        <v>83</v>
      </c>
      <c r="T14726" t="str">
        <f>_xlfn.XLOOKUP(A14726,MI_Match_Analysis!$A$2:$A$8,MI_Match_Analysis!$F$2:$F$8,"Not Found")</f>
        <v>Not Found</v>
      </c>
    </row>
    <row r="14727" spans="1:20" hidden="1" x14ac:dyDescent="0.3">
      <c r="A14727">
        <v>63</v>
      </c>
      <c r="B14727" s="1">
        <v>46160</v>
      </c>
      <c r="C14727" t="s">
        <v>162</v>
      </c>
      <c r="D14727" t="s">
        <v>63</v>
      </c>
      <c r="E14727" t="s">
        <v>25</v>
      </c>
      <c r="F14727" t="s">
        <v>41</v>
      </c>
      <c r="G14727">
        <v>2</v>
      </c>
      <c r="H14727">
        <v>5.2</v>
      </c>
      <c r="I14727" t="s">
        <v>95</v>
      </c>
      <c r="J14727" t="s">
        <v>208</v>
      </c>
      <c r="K14727">
        <v>1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 t="s">
        <v>83</v>
      </c>
      <c r="R14727" t="s">
        <v>83</v>
      </c>
      <c r="S14727" t="s">
        <v>83</v>
      </c>
      <c r="T14727" t="str">
        <f>_xlfn.XLOOKUP(A14727,MI_Match_Analysis!$A$2:$A$8,MI_Match_Analysis!$F$2:$F$8,"Not Found")</f>
        <v>Not Found</v>
      </c>
    </row>
    <row r="14728" spans="1:20" hidden="1" x14ac:dyDescent="0.3">
      <c r="A14728">
        <v>63</v>
      </c>
      <c r="B14728" s="1">
        <v>46160</v>
      </c>
      <c r="C14728" t="s">
        <v>162</v>
      </c>
      <c r="D14728" t="s">
        <v>63</v>
      </c>
      <c r="E14728" t="s">
        <v>25</v>
      </c>
      <c r="F14728" t="s">
        <v>41</v>
      </c>
      <c r="G14728">
        <v>2</v>
      </c>
      <c r="H14728">
        <v>5.3</v>
      </c>
      <c r="I14728" t="s">
        <v>30</v>
      </c>
      <c r="J14728" t="s">
        <v>208</v>
      </c>
      <c r="K14728">
        <v>1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 t="s">
        <v>83</v>
      </c>
      <c r="R14728" t="s">
        <v>83</v>
      </c>
      <c r="S14728" t="s">
        <v>83</v>
      </c>
      <c r="T14728" t="str">
        <f>_xlfn.XLOOKUP(A14728,MI_Match_Analysis!$A$2:$A$8,MI_Match_Analysis!$F$2:$F$8,"Not Found")</f>
        <v>Not Found</v>
      </c>
    </row>
    <row r="14729" spans="1:20" hidden="1" x14ac:dyDescent="0.3">
      <c r="A14729">
        <v>63</v>
      </c>
      <c r="B14729" s="1">
        <v>46160</v>
      </c>
      <c r="C14729" t="s">
        <v>162</v>
      </c>
      <c r="D14729" t="s">
        <v>63</v>
      </c>
      <c r="E14729" t="s">
        <v>25</v>
      </c>
      <c r="F14729" t="s">
        <v>41</v>
      </c>
      <c r="G14729">
        <v>2</v>
      </c>
      <c r="H14729">
        <v>5.4</v>
      </c>
      <c r="I14729" t="s">
        <v>30</v>
      </c>
      <c r="J14729" t="s">
        <v>208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 t="s">
        <v>83</v>
      </c>
      <c r="R14729" t="s">
        <v>83</v>
      </c>
      <c r="S14729" t="s">
        <v>83</v>
      </c>
      <c r="T14729" t="str">
        <f>_xlfn.XLOOKUP(A14729,MI_Match_Analysis!$A$2:$A$8,MI_Match_Analysis!$F$2:$F$8,"Not Found")</f>
        <v>Not Found</v>
      </c>
    </row>
    <row r="14730" spans="1:20" hidden="1" x14ac:dyDescent="0.3">
      <c r="A14730">
        <v>63</v>
      </c>
      <c r="B14730" s="1">
        <v>46160</v>
      </c>
      <c r="C14730" t="s">
        <v>162</v>
      </c>
      <c r="D14730" t="s">
        <v>63</v>
      </c>
      <c r="E14730" t="s">
        <v>25</v>
      </c>
      <c r="F14730" t="s">
        <v>41</v>
      </c>
      <c r="G14730">
        <v>2</v>
      </c>
      <c r="H14730">
        <v>5.5</v>
      </c>
      <c r="I14730" t="s">
        <v>30</v>
      </c>
      <c r="J14730" t="s">
        <v>208</v>
      </c>
      <c r="K14730">
        <v>6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 t="s">
        <v>83</v>
      </c>
      <c r="R14730" t="s">
        <v>83</v>
      </c>
      <c r="S14730" t="s">
        <v>83</v>
      </c>
      <c r="T14730" t="str">
        <f>_xlfn.XLOOKUP(A14730,MI_Match_Analysis!$A$2:$A$8,MI_Match_Analysis!$F$2:$F$8,"Not Found")</f>
        <v>Not Found</v>
      </c>
    </row>
    <row r="14731" spans="1:20" hidden="1" x14ac:dyDescent="0.3">
      <c r="A14731">
        <v>63</v>
      </c>
      <c r="B14731" s="1">
        <v>46160</v>
      </c>
      <c r="C14731" t="s">
        <v>162</v>
      </c>
      <c r="D14731" t="s">
        <v>63</v>
      </c>
      <c r="E14731" t="s">
        <v>25</v>
      </c>
      <c r="F14731" t="s">
        <v>41</v>
      </c>
      <c r="G14731">
        <v>2</v>
      </c>
      <c r="H14731">
        <v>5.6</v>
      </c>
      <c r="I14731" t="s">
        <v>30</v>
      </c>
      <c r="J14731" t="s">
        <v>208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 t="s">
        <v>83</v>
      </c>
      <c r="R14731" t="s">
        <v>83</v>
      </c>
      <c r="S14731" t="s">
        <v>83</v>
      </c>
      <c r="T14731" t="str">
        <f>_xlfn.XLOOKUP(A14731,MI_Match_Analysis!$A$2:$A$8,MI_Match_Analysis!$F$2:$F$8,"Not Found")</f>
        <v>Not Found</v>
      </c>
    </row>
    <row r="14732" spans="1:20" hidden="1" x14ac:dyDescent="0.3">
      <c r="A14732">
        <v>63</v>
      </c>
      <c r="B14732" s="1">
        <v>46160</v>
      </c>
      <c r="C14732" t="s">
        <v>162</v>
      </c>
      <c r="D14732" t="s">
        <v>63</v>
      </c>
      <c r="E14732" t="s">
        <v>25</v>
      </c>
      <c r="F14732" t="s">
        <v>41</v>
      </c>
      <c r="G14732">
        <v>2</v>
      </c>
      <c r="H14732">
        <v>6.1</v>
      </c>
      <c r="I14732" t="s">
        <v>95</v>
      </c>
      <c r="J14732" t="s">
        <v>109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 t="s">
        <v>83</v>
      </c>
      <c r="R14732" t="s">
        <v>83</v>
      </c>
      <c r="S14732" t="s">
        <v>83</v>
      </c>
      <c r="T14732" t="str">
        <f>_xlfn.XLOOKUP(A14732,MI_Match_Analysis!$A$2:$A$8,MI_Match_Analysis!$F$2:$F$8,"Not Found")</f>
        <v>Not Found</v>
      </c>
    </row>
    <row r="14733" spans="1:20" hidden="1" x14ac:dyDescent="0.3">
      <c r="A14733">
        <v>63</v>
      </c>
      <c r="B14733" s="1">
        <v>46160</v>
      </c>
      <c r="C14733" t="s">
        <v>162</v>
      </c>
      <c r="D14733" t="s">
        <v>63</v>
      </c>
      <c r="E14733" t="s">
        <v>25</v>
      </c>
      <c r="F14733" t="s">
        <v>41</v>
      </c>
      <c r="G14733">
        <v>2</v>
      </c>
      <c r="H14733">
        <v>6.2</v>
      </c>
      <c r="I14733" t="s">
        <v>95</v>
      </c>
      <c r="J14733" t="s">
        <v>109</v>
      </c>
      <c r="K14733">
        <v>1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 t="s">
        <v>83</v>
      </c>
      <c r="R14733" t="s">
        <v>83</v>
      </c>
      <c r="S14733" t="s">
        <v>83</v>
      </c>
      <c r="T14733" t="str">
        <f>_xlfn.XLOOKUP(A14733,MI_Match_Analysis!$A$2:$A$8,MI_Match_Analysis!$F$2:$F$8,"Not Found")</f>
        <v>Not Found</v>
      </c>
    </row>
    <row r="14734" spans="1:20" hidden="1" x14ac:dyDescent="0.3">
      <c r="A14734">
        <v>63</v>
      </c>
      <c r="B14734" s="1">
        <v>46160</v>
      </c>
      <c r="C14734" t="s">
        <v>162</v>
      </c>
      <c r="D14734" t="s">
        <v>63</v>
      </c>
      <c r="E14734" t="s">
        <v>25</v>
      </c>
      <c r="F14734" t="s">
        <v>41</v>
      </c>
      <c r="G14734">
        <v>2</v>
      </c>
      <c r="H14734">
        <v>6.3</v>
      </c>
      <c r="I14734" t="s">
        <v>30</v>
      </c>
      <c r="J14734" t="s">
        <v>109</v>
      </c>
      <c r="K14734">
        <v>1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 t="s">
        <v>83</v>
      </c>
      <c r="R14734" t="s">
        <v>83</v>
      </c>
      <c r="S14734" t="s">
        <v>83</v>
      </c>
      <c r="T14734" t="str">
        <f>_xlfn.XLOOKUP(A14734,MI_Match_Analysis!$A$2:$A$8,MI_Match_Analysis!$F$2:$F$8,"Not Found")</f>
        <v>Not Found</v>
      </c>
    </row>
    <row r="14735" spans="1:20" hidden="1" x14ac:dyDescent="0.3">
      <c r="A14735">
        <v>63</v>
      </c>
      <c r="B14735" s="1">
        <v>46160</v>
      </c>
      <c r="C14735" t="s">
        <v>162</v>
      </c>
      <c r="D14735" t="s">
        <v>63</v>
      </c>
      <c r="E14735" t="s">
        <v>25</v>
      </c>
      <c r="F14735" t="s">
        <v>41</v>
      </c>
      <c r="G14735">
        <v>2</v>
      </c>
      <c r="H14735">
        <v>6.4</v>
      </c>
      <c r="I14735" t="s">
        <v>95</v>
      </c>
      <c r="J14735" t="s">
        <v>109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 t="s">
        <v>83</v>
      </c>
      <c r="R14735" t="s">
        <v>83</v>
      </c>
      <c r="S14735" t="s">
        <v>83</v>
      </c>
      <c r="T14735" t="str">
        <f>_xlfn.XLOOKUP(A14735,MI_Match_Analysis!$A$2:$A$8,MI_Match_Analysis!$F$2:$F$8,"Not Found")</f>
        <v>Not Found</v>
      </c>
    </row>
    <row r="14736" spans="1:20" hidden="1" x14ac:dyDescent="0.3">
      <c r="A14736">
        <v>63</v>
      </c>
      <c r="B14736" s="1">
        <v>46160</v>
      </c>
      <c r="C14736" t="s">
        <v>162</v>
      </c>
      <c r="D14736" t="s">
        <v>63</v>
      </c>
      <c r="E14736" t="s">
        <v>25</v>
      </c>
      <c r="F14736" t="s">
        <v>41</v>
      </c>
      <c r="G14736">
        <v>2</v>
      </c>
      <c r="H14736">
        <v>6.5</v>
      </c>
      <c r="I14736" t="s">
        <v>95</v>
      </c>
      <c r="J14736" t="s">
        <v>109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 t="s">
        <v>83</v>
      </c>
      <c r="R14736" t="s">
        <v>83</v>
      </c>
      <c r="S14736" t="s">
        <v>83</v>
      </c>
      <c r="T14736" t="str">
        <f>_xlfn.XLOOKUP(A14736,MI_Match_Analysis!$A$2:$A$8,MI_Match_Analysis!$F$2:$F$8,"Not Found")</f>
        <v>Not Found</v>
      </c>
    </row>
    <row r="14737" spans="1:20" hidden="1" x14ac:dyDescent="0.3">
      <c r="A14737">
        <v>63</v>
      </c>
      <c r="B14737" s="1">
        <v>46160</v>
      </c>
      <c r="C14737" t="s">
        <v>162</v>
      </c>
      <c r="D14737" t="s">
        <v>63</v>
      </c>
      <c r="E14737" t="s">
        <v>25</v>
      </c>
      <c r="F14737" t="s">
        <v>41</v>
      </c>
      <c r="G14737">
        <v>2</v>
      </c>
      <c r="H14737">
        <v>6.6</v>
      </c>
      <c r="I14737" t="s">
        <v>95</v>
      </c>
      <c r="J14737" t="s">
        <v>109</v>
      </c>
      <c r="K14737">
        <v>6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 t="s">
        <v>83</v>
      </c>
      <c r="R14737" t="s">
        <v>83</v>
      </c>
      <c r="S14737" t="s">
        <v>83</v>
      </c>
      <c r="T14737" t="str">
        <f>_xlfn.XLOOKUP(A14737,MI_Match_Analysis!$A$2:$A$8,MI_Match_Analysis!$F$2:$F$8,"Not Found")</f>
        <v>Not Found</v>
      </c>
    </row>
    <row r="14738" spans="1:20" hidden="1" x14ac:dyDescent="0.3">
      <c r="A14738">
        <v>63</v>
      </c>
      <c r="B14738" s="1">
        <v>46160</v>
      </c>
      <c r="C14738" t="s">
        <v>162</v>
      </c>
      <c r="D14738" t="s">
        <v>63</v>
      </c>
      <c r="E14738" t="s">
        <v>25</v>
      </c>
      <c r="F14738" t="s">
        <v>41</v>
      </c>
      <c r="G14738">
        <v>2</v>
      </c>
      <c r="H14738">
        <v>7.1</v>
      </c>
      <c r="I14738" t="s">
        <v>30</v>
      </c>
      <c r="J14738" t="s">
        <v>132</v>
      </c>
      <c r="K14738">
        <v>1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 t="s">
        <v>83</v>
      </c>
      <c r="R14738" t="s">
        <v>83</v>
      </c>
      <c r="S14738" t="s">
        <v>83</v>
      </c>
      <c r="T14738" t="str">
        <f>_xlfn.XLOOKUP(A14738,MI_Match_Analysis!$A$2:$A$8,MI_Match_Analysis!$F$2:$F$8,"Not Found")</f>
        <v>Not Found</v>
      </c>
    </row>
    <row r="14739" spans="1:20" hidden="1" x14ac:dyDescent="0.3">
      <c r="A14739">
        <v>63</v>
      </c>
      <c r="B14739" s="1">
        <v>46160</v>
      </c>
      <c r="C14739" t="s">
        <v>162</v>
      </c>
      <c r="D14739" t="s">
        <v>63</v>
      </c>
      <c r="E14739" t="s">
        <v>25</v>
      </c>
      <c r="F14739" t="s">
        <v>41</v>
      </c>
      <c r="G14739">
        <v>2</v>
      </c>
      <c r="H14739">
        <v>7.2</v>
      </c>
      <c r="I14739" t="s">
        <v>95</v>
      </c>
      <c r="J14739" t="s">
        <v>132</v>
      </c>
      <c r="K14739">
        <v>1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 t="s">
        <v>83</v>
      </c>
      <c r="R14739" t="s">
        <v>83</v>
      </c>
      <c r="S14739" t="s">
        <v>83</v>
      </c>
      <c r="T14739" t="str">
        <f>_xlfn.XLOOKUP(A14739,MI_Match_Analysis!$A$2:$A$8,MI_Match_Analysis!$F$2:$F$8,"Not Found")</f>
        <v>Not Found</v>
      </c>
    </row>
    <row r="14740" spans="1:20" hidden="1" x14ac:dyDescent="0.3">
      <c r="A14740">
        <v>63</v>
      </c>
      <c r="B14740" s="1">
        <v>46160</v>
      </c>
      <c r="C14740" t="s">
        <v>162</v>
      </c>
      <c r="D14740" t="s">
        <v>63</v>
      </c>
      <c r="E14740" t="s">
        <v>25</v>
      </c>
      <c r="F14740" t="s">
        <v>41</v>
      </c>
      <c r="G14740">
        <v>2</v>
      </c>
      <c r="H14740">
        <v>7.3</v>
      </c>
      <c r="I14740" t="s">
        <v>30</v>
      </c>
      <c r="J14740" t="s">
        <v>132</v>
      </c>
      <c r="K14740">
        <v>1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 t="s">
        <v>83</v>
      </c>
      <c r="R14740" t="s">
        <v>83</v>
      </c>
      <c r="S14740" t="s">
        <v>83</v>
      </c>
      <c r="T14740" t="str">
        <f>_xlfn.XLOOKUP(A14740,MI_Match_Analysis!$A$2:$A$8,MI_Match_Analysis!$F$2:$F$8,"Not Found")</f>
        <v>Not Found</v>
      </c>
    </row>
    <row r="14741" spans="1:20" hidden="1" x14ac:dyDescent="0.3">
      <c r="A14741">
        <v>63</v>
      </c>
      <c r="B14741" s="1">
        <v>46160</v>
      </c>
      <c r="C14741" t="s">
        <v>162</v>
      </c>
      <c r="D14741" t="s">
        <v>63</v>
      </c>
      <c r="E14741" t="s">
        <v>25</v>
      </c>
      <c r="F14741" t="s">
        <v>41</v>
      </c>
      <c r="G14741">
        <v>2</v>
      </c>
      <c r="H14741">
        <v>7.4</v>
      </c>
      <c r="I14741" t="s">
        <v>95</v>
      </c>
      <c r="J14741" t="s">
        <v>132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 t="s">
        <v>165</v>
      </c>
      <c r="R14741" t="s">
        <v>95</v>
      </c>
      <c r="S14741" t="s">
        <v>332</v>
      </c>
      <c r="T14741" t="str">
        <f>_xlfn.XLOOKUP(A14741,MI_Match_Analysis!$A$2:$A$8,MI_Match_Analysis!$F$2:$F$8,"Not Found")</f>
        <v>Not Found</v>
      </c>
    </row>
    <row r="14742" spans="1:20" hidden="1" x14ac:dyDescent="0.3">
      <c r="A14742">
        <v>63</v>
      </c>
      <c r="B14742" s="1">
        <v>46160</v>
      </c>
      <c r="C14742" t="s">
        <v>162</v>
      </c>
      <c r="D14742" t="s">
        <v>63</v>
      </c>
      <c r="E14742" t="s">
        <v>25</v>
      </c>
      <c r="F14742" t="s">
        <v>41</v>
      </c>
      <c r="G14742">
        <v>2</v>
      </c>
      <c r="H14742">
        <v>7.5</v>
      </c>
      <c r="I14742" t="s">
        <v>170</v>
      </c>
      <c r="J14742" t="s">
        <v>132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 t="s">
        <v>83</v>
      </c>
      <c r="R14742" t="s">
        <v>83</v>
      </c>
      <c r="S14742" t="s">
        <v>83</v>
      </c>
      <c r="T14742" t="str">
        <f>_xlfn.XLOOKUP(A14742,MI_Match_Analysis!$A$2:$A$8,MI_Match_Analysis!$F$2:$F$8,"Not Found")</f>
        <v>Not Found</v>
      </c>
    </row>
    <row r="14743" spans="1:20" hidden="1" x14ac:dyDescent="0.3">
      <c r="A14743">
        <v>63</v>
      </c>
      <c r="B14743" s="1">
        <v>46160</v>
      </c>
      <c r="C14743" t="s">
        <v>162</v>
      </c>
      <c r="D14743" t="s">
        <v>63</v>
      </c>
      <c r="E14743" t="s">
        <v>25</v>
      </c>
      <c r="F14743" t="s">
        <v>41</v>
      </c>
      <c r="G14743">
        <v>2</v>
      </c>
      <c r="H14743">
        <v>7.6</v>
      </c>
      <c r="I14743" t="s">
        <v>170</v>
      </c>
      <c r="J14743" t="s">
        <v>132</v>
      </c>
      <c r="K14743">
        <v>1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 t="s">
        <v>83</v>
      </c>
      <c r="R14743" t="s">
        <v>83</v>
      </c>
      <c r="S14743" t="s">
        <v>83</v>
      </c>
      <c r="T14743" t="str">
        <f>_xlfn.XLOOKUP(A14743,MI_Match_Analysis!$A$2:$A$8,MI_Match_Analysis!$F$2:$F$8,"Not Found")</f>
        <v>Not Found</v>
      </c>
    </row>
    <row r="14744" spans="1:20" hidden="1" x14ac:dyDescent="0.3">
      <c r="A14744">
        <v>63</v>
      </c>
      <c r="B14744" s="1">
        <v>46160</v>
      </c>
      <c r="C14744" t="s">
        <v>162</v>
      </c>
      <c r="D14744" t="s">
        <v>63</v>
      </c>
      <c r="E14744" t="s">
        <v>25</v>
      </c>
      <c r="F14744" t="s">
        <v>41</v>
      </c>
      <c r="G14744">
        <v>2</v>
      </c>
      <c r="H14744">
        <v>8.1</v>
      </c>
      <c r="I14744" t="s">
        <v>170</v>
      </c>
      <c r="J14744" t="s">
        <v>109</v>
      </c>
      <c r="K14744">
        <v>1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 t="s">
        <v>83</v>
      </c>
      <c r="R14744" t="s">
        <v>83</v>
      </c>
      <c r="S14744" t="s">
        <v>83</v>
      </c>
      <c r="T14744" t="str">
        <f>_xlfn.XLOOKUP(A14744,MI_Match_Analysis!$A$2:$A$8,MI_Match_Analysis!$F$2:$F$8,"Not Found")</f>
        <v>Not Found</v>
      </c>
    </row>
    <row r="14745" spans="1:20" hidden="1" x14ac:dyDescent="0.3">
      <c r="A14745">
        <v>63</v>
      </c>
      <c r="B14745" s="1">
        <v>46160</v>
      </c>
      <c r="C14745" t="s">
        <v>162</v>
      </c>
      <c r="D14745" t="s">
        <v>63</v>
      </c>
      <c r="E14745" t="s">
        <v>25</v>
      </c>
      <c r="F14745" t="s">
        <v>41</v>
      </c>
      <c r="G14745">
        <v>2</v>
      </c>
      <c r="H14745">
        <v>8.1999999999999993</v>
      </c>
      <c r="I14745" t="s">
        <v>30</v>
      </c>
      <c r="J14745" t="s">
        <v>109</v>
      </c>
      <c r="K14745">
        <v>1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 t="s">
        <v>83</v>
      </c>
      <c r="R14745" t="s">
        <v>83</v>
      </c>
      <c r="S14745" t="s">
        <v>83</v>
      </c>
      <c r="T14745" t="str">
        <f>_xlfn.XLOOKUP(A14745,MI_Match_Analysis!$A$2:$A$8,MI_Match_Analysis!$F$2:$F$8,"Not Found")</f>
        <v>Not Found</v>
      </c>
    </row>
    <row r="14746" spans="1:20" hidden="1" x14ac:dyDescent="0.3">
      <c r="A14746">
        <v>63</v>
      </c>
      <c r="B14746" s="1">
        <v>46160</v>
      </c>
      <c r="C14746" t="s">
        <v>162</v>
      </c>
      <c r="D14746" t="s">
        <v>63</v>
      </c>
      <c r="E14746" t="s">
        <v>25</v>
      </c>
      <c r="F14746" t="s">
        <v>41</v>
      </c>
      <c r="G14746">
        <v>2</v>
      </c>
      <c r="H14746">
        <v>8.3000000000000007</v>
      </c>
      <c r="I14746" t="s">
        <v>170</v>
      </c>
      <c r="J14746" t="s">
        <v>109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 t="s">
        <v>83</v>
      </c>
      <c r="R14746" t="s">
        <v>83</v>
      </c>
      <c r="S14746" t="s">
        <v>83</v>
      </c>
      <c r="T14746" t="str">
        <f>_xlfn.XLOOKUP(A14746,MI_Match_Analysis!$A$2:$A$8,MI_Match_Analysis!$F$2:$F$8,"Not Found")</f>
        <v>Not Found</v>
      </c>
    </row>
    <row r="14747" spans="1:20" hidden="1" x14ac:dyDescent="0.3">
      <c r="A14747">
        <v>63</v>
      </c>
      <c r="B14747" s="1">
        <v>46160</v>
      </c>
      <c r="C14747" t="s">
        <v>162</v>
      </c>
      <c r="D14747" t="s">
        <v>63</v>
      </c>
      <c r="E14747" t="s">
        <v>25</v>
      </c>
      <c r="F14747" t="s">
        <v>41</v>
      </c>
      <c r="G14747">
        <v>2</v>
      </c>
      <c r="H14747">
        <v>8.4</v>
      </c>
      <c r="I14747" t="s">
        <v>170</v>
      </c>
      <c r="J14747" t="s">
        <v>109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 t="s">
        <v>83</v>
      </c>
      <c r="R14747" t="s">
        <v>83</v>
      </c>
      <c r="S14747" t="s">
        <v>83</v>
      </c>
      <c r="T14747" t="str">
        <f>_xlfn.XLOOKUP(A14747,MI_Match_Analysis!$A$2:$A$8,MI_Match_Analysis!$F$2:$F$8,"Not Found")</f>
        <v>Not Found</v>
      </c>
    </row>
    <row r="14748" spans="1:20" hidden="1" x14ac:dyDescent="0.3">
      <c r="A14748">
        <v>63</v>
      </c>
      <c r="B14748" s="1">
        <v>46160</v>
      </c>
      <c r="C14748" t="s">
        <v>162</v>
      </c>
      <c r="D14748" t="s">
        <v>63</v>
      </c>
      <c r="E14748" t="s">
        <v>25</v>
      </c>
      <c r="F14748" t="s">
        <v>41</v>
      </c>
      <c r="G14748">
        <v>2</v>
      </c>
      <c r="H14748">
        <v>8.5</v>
      </c>
      <c r="I14748" t="s">
        <v>170</v>
      </c>
      <c r="J14748" t="s">
        <v>109</v>
      </c>
      <c r="K14748">
        <v>4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 t="s">
        <v>83</v>
      </c>
      <c r="R14748" t="s">
        <v>83</v>
      </c>
      <c r="S14748" t="s">
        <v>83</v>
      </c>
      <c r="T14748" t="str">
        <f>_xlfn.XLOOKUP(A14748,MI_Match_Analysis!$A$2:$A$8,MI_Match_Analysis!$F$2:$F$8,"Not Found")</f>
        <v>Not Found</v>
      </c>
    </row>
    <row r="14749" spans="1:20" hidden="1" x14ac:dyDescent="0.3">
      <c r="A14749">
        <v>63</v>
      </c>
      <c r="B14749" s="1">
        <v>46160</v>
      </c>
      <c r="C14749" t="s">
        <v>162</v>
      </c>
      <c r="D14749" t="s">
        <v>63</v>
      </c>
      <c r="E14749" t="s">
        <v>25</v>
      </c>
      <c r="F14749" t="s">
        <v>41</v>
      </c>
      <c r="G14749">
        <v>2</v>
      </c>
      <c r="H14749">
        <v>8.6</v>
      </c>
      <c r="I14749" t="s">
        <v>170</v>
      </c>
      <c r="J14749" t="s">
        <v>109</v>
      </c>
      <c r="K14749">
        <v>1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 t="s">
        <v>83</v>
      </c>
      <c r="R14749" t="s">
        <v>83</v>
      </c>
      <c r="S14749" t="s">
        <v>83</v>
      </c>
      <c r="T14749" t="str">
        <f>_xlfn.XLOOKUP(A14749,MI_Match_Analysis!$A$2:$A$8,MI_Match_Analysis!$F$2:$F$8,"Not Found")</f>
        <v>Not Found</v>
      </c>
    </row>
    <row r="14750" spans="1:20" hidden="1" x14ac:dyDescent="0.3">
      <c r="A14750">
        <v>63</v>
      </c>
      <c r="B14750" s="1">
        <v>46160</v>
      </c>
      <c r="C14750" t="s">
        <v>162</v>
      </c>
      <c r="D14750" t="s">
        <v>63</v>
      </c>
      <c r="E14750" t="s">
        <v>25</v>
      </c>
      <c r="F14750" t="s">
        <v>41</v>
      </c>
      <c r="G14750">
        <v>2</v>
      </c>
      <c r="H14750">
        <v>9.1</v>
      </c>
      <c r="I14750" t="s">
        <v>170</v>
      </c>
      <c r="J14750" t="s">
        <v>132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 t="s">
        <v>83</v>
      </c>
      <c r="R14750" t="s">
        <v>83</v>
      </c>
      <c r="S14750" t="s">
        <v>83</v>
      </c>
      <c r="T14750" t="str">
        <f>_xlfn.XLOOKUP(A14750,MI_Match_Analysis!$A$2:$A$8,MI_Match_Analysis!$F$2:$F$8,"Not Found")</f>
        <v>Not Found</v>
      </c>
    </row>
    <row r="14751" spans="1:20" hidden="1" x14ac:dyDescent="0.3">
      <c r="A14751">
        <v>63</v>
      </c>
      <c r="B14751" s="1">
        <v>46160</v>
      </c>
      <c r="C14751" t="s">
        <v>162</v>
      </c>
      <c r="D14751" t="s">
        <v>63</v>
      </c>
      <c r="E14751" t="s">
        <v>25</v>
      </c>
      <c r="F14751" t="s">
        <v>41</v>
      </c>
      <c r="G14751">
        <v>2</v>
      </c>
      <c r="H14751">
        <v>9.1999999999999993</v>
      </c>
      <c r="I14751" t="s">
        <v>170</v>
      </c>
      <c r="J14751" t="s">
        <v>132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 t="s">
        <v>83</v>
      </c>
      <c r="R14751" t="s">
        <v>83</v>
      </c>
      <c r="S14751" t="s">
        <v>83</v>
      </c>
      <c r="T14751" t="str">
        <f>_xlfn.XLOOKUP(A14751,MI_Match_Analysis!$A$2:$A$8,MI_Match_Analysis!$F$2:$F$8,"Not Found")</f>
        <v>Not Found</v>
      </c>
    </row>
    <row r="14752" spans="1:20" hidden="1" x14ac:dyDescent="0.3">
      <c r="A14752">
        <v>63</v>
      </c>
      <c r="B14752" s="1">
        <v>46160</v>
      </c>
      <c r="C14752" t="s">
        <v>162</v>
      </c>
      <c r="D14752" t="s">
        <v>63</v>
      </c>
      <c r="E14752" t="s">
        <v>25</v>
      </c>
      <c r="F14752" t="s">
        <v>41</v>
      </c>
      <c r="G14752">
        <v>2</v>
      </c>
      <c r="H14752">
        <v>9.3000000000000007</v>
      </c>
      <c r="I14752" t="s">
        <v>170</v>
      </c>
      <c r="J14752" t="s">
        <v>132</v>
      </c>
      <c r="K14752">
        <v>4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 t="s">
        <v>83</v>
      </c>
      <c r="R14752" t="s">
        <v>83</v>
      </c>
      <c r="S14752" t="s">
        <v>83</v>
      </c>
      <c r="T14752" t="str">
        <f>_xlfn.XLOOKUP(A14752,MI_Match_Analysis!$A$2:$A$8,MI_Match_Analysis!$F$2:$F$8,"Not Found")</f>
        <v>Not Found</v>
      </c>
    </row>
    <row r="14753" spans="1:20" hidden="1" x14ac:dyDescent="0.3">
      <c r="A14753">
        <v>63</v>
      </c>
      <c r="B14753" s="1">
        <v>46160</v>
      </c>
      <c r="C14753" t="s">
        <v>162</v>
      </c>
      <c r="D14753" t="s">
        <v>63</v>
      </c>
      <c r="E14753" t="s">
        <v>25</v>
      </c>
      <c r="F14753" t="s">
        <v>41</v>
      </c>
      <c r="G14753">
        <v>2</v>
      </c>
      <c r="H14753">
        <v>9.4</v>
      </c>
      <c r="I14753" t="s">
        <v>170</v>
      </c>
      <c r="J14753" t="s">
        <v>132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 t="s">
        <v>83</v>
      </c>
      <c r="R14753" t="s">
        <v>83</v>
      </c>
      <c r="S14753" t="s">
        <v>83</v>
      </c>
      <c r="T14753" t="str">
        <f>_xlfn.XLOOKUP(A14753,MI_Match_Analysis!$A$2:$A$8,MI_Match_Analysis!$F$2:$F$8,"Not Found")</f>
        <v>Not Found</v>
      </c>
    </row>
    <row r="14754" spans="1:20" hidden="1" x14ac:dyDescent="0.3">
      <c r="A14754">
        <v>63</v>
      </c>
      <c r="B14754" s="1">
        <v>46160</v>
      </c>
      <c r="C14754" t="s">
        <v>162</v>
      </c>
      <c r="D14754" t="s">
        <v>63</v>
      </c>
      <c r="E14754" t="s">
        <v>25</v>
      </c>
      <c r="F14754" t="s">
        <v>41</v>
      </c>
      <c r="G14754">
        <v>2</v>
      </c>
      <c r="H14754">
        <v>9.5</v>
      </c>
      <c r="I14754" t="s">
        <v>170</v>
      </c>
      <c r="J14754" t="s">
        <v>132</v>
      </c>
      <c r="K14754">
        <v>6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 t="s">
        <v>83</v>
      </c>
      <c r="R14754" t="s">
        <v>83</v>
      </c>
      <c r="S14754" t="s">
        <v>83</v>
      </c>
      <c r="T14754" t="str">
        <f>_xlfn.XLOOKUP(A14754,MI_Match_Analysis!$A$2:$A$8,MI_Match_Analysis!$F$2:$F$8,"Not Found")</f>
        <v>Not Found</v>
      </c>
    </row>
    <row r="14755" spans="1:20" hidden="1" x14ac:dyDescent="0.3">
      <c r="A14755">
        <v>63</v>
      </c>
      <c r="B14755" s="1">
        <v>46160</v>
      </c>
      <c r="C14755" t="s">
        <v>162</v>
      </c>
      <c r="D14755" t="s">
        <v>63</v>
      </c>
      <c r="E14755" t="s">
        <v>25</v>
      </c>
      <c r="F14755" t="s">
        <v>41</v>
      </c>
      <c r="G14755">
        <v>2</v>
      </c>
      <c r="H14755">
        <v>9.6</v>
      </c>
      <c r="I14755" t="s">
        <v>170</v>
      </c>
      <c r="J14755" t="s">
        <v>132</v>
      </c>
      <c r="K14755">
        <v>1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 t="s">
        <v>83</v>
      </c>
      <c r="R14755" t="s">
        <v>83</v>
      </c>
      <c r="S14755" t="s">
        <v>83</v>
      </c>
      <c r="T14755" t="str">
        <f>_xlfn.XLOOKUP(A14755,MI_Match_Analysis!$A$2:$A$8,MI_Match_Analysis!$F$2:$F$8,"Not Found")</f>
        <v>Not Found</v>
      </c>
    </row>
    <row r="14756" spans="1:20" hidden="1" x14ac:dyDescent="0.3">
      <c r="A14756">
        <v>63</v>
      </c>
      <c r="B14756" s="1">
        <v>46160</v>
      </c>
      <c r="C14756" t="s">
        <v>162</v>
      </c>
      <c r="D14756" t="s">
        <v>63</v>
      </c>
      <c r="E14756" t="s">
        <v>25</v>
      </c>
      <c r="F14756" t="s">
        <v>41</v>
      </c>
      <c r="G14756">
        <v>2</v>
      </c>
      <c r="H14756">
        <v>10.1</v>
      </c>
      <c r="I14756" t="s">
        <v>170</v>
      </c>
      <c r="J14756" t="s">
        <v>109</v>
      </c>
      <c r="K14756">
        <v>1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 t="s">
        <v>83</v>
      </c>
      <c r="R14756" t="s">
        <v>83</v>
      </c>
      <c r="S14756" t="s">
        <v>83</v>
      </c>
      <c r="T14756" t="str">
        <f>_xlfn.XLOOKUP(A14756,MI_Match_Analysis!$A$2:$A$8,MI_Match_Analysis!$F$2:$F$8,"Not Found")</f>
        <v>Not Found</v>
      </c>
    </row>
    <row r="14757" spans="1:20" hidden="1" x14ac:dyDescent="0.3">
      <c r="A14757">
        <v>63</v>
      </c>
      <c r="B14757" s="1">
        <v>46160</v>
      </c>
      <c r="C14757" t="s">
        <v>162</v>
      </c>
      <c r="D14757" t="s">
        <v>63</v>
      </c>
      <c r="E14757" t="s">
        <v>25</v>
      </c>
      <c r="F14757" t="s">
        <v>41</v>
      </c>
      <c r="G14757">
        <v>2</v>
      </c>
      <c r="H14757">
        <v>10.199999999999999</v>
      </c>
      <c r="I14757" t="s">
        <v>30</v>
      </c>
      <c r="J14757" t="s">
        <v>109</v>
      </c>
      <c r="K14757">
        <v>1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 t="s">
        <v>83</v>
      </c>
      <c r="R14757" t="s">
        <v>83</v>
      </c>
      <c r="S14757" t="s">
        <v>83</v>
      </c>
      <c r="T14757" t="str">
        <f>_xlfn.XLOOKUP(A14757,MI_Match_Analysis!$A$2:$A$8,MI_Match_Analysis!$F$2:$F$8,"Not Found")</f>
        <v>Not Found</v>
      </c>
    </row>
    <row r="14758" spans="1:20" hidden="1" x14ac:dyDescent="0.3">
      <c r="A14758">
        <v>63</v>
      </c>
      <c r="B14758" s="1">
        <v>46160</v>
      </c>
      <c r="C14758" t="s">
        <v>162</v>
      </c>
      <c r="D14758" t="s">
        <v>63</v>
      </c>
      <c r="E14758" t="s">
        <v>25</v>
      </c>
      <c r="F14758" t="s">
        <v>41</v>
      </c>
      <c r="G14758">
        <v>2</v>
      </c>
      <c r="H14758">
        <v>10.3</v>
      </c>
      <c r="I14758" t="s">
        <v>170</v>
      </c>
      <c r="J14758" t="s">
        <v>109</v>
      </c>
      <c r="K14758">
        <v>6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 t="s">
        <v>83</v>
      </c>
      <c r="R14758" t="s">
        <v>83</v>
      </c>
      <c r="S14758" t="s">
        <v>83</v>
      </c>
      <c r="T14758" t="str">
        <f>_xlfn.XLOOKUP(A14758,MI_Match_Analysis!$A$2:$A$8,MI_Match_Analysis!$F$2:$F$8,"Not Found")</f>
        <v>Not Found</v>
      </c>
    </row>
    <row r="14759" spans="1:20" hidden="1" x14ac:dyDescent="0.3">
      <c r="A14759">
        <v>63</v>
      </c>
      <c r="B14759" s="1">
        <v>46160</v>
      </c>
      <c r="C14759" t="s">
        <v>162</v>
      </c>
      <c r="D14759" t="s">
        <v>63</v>
      </c>
      <c r="E14759" t="s">
        <v>25</v>
      </c>
      <c r="F14759" t="s">
        <v>41</v>
      </c>
      <c r="G14759">
        <v>2</v>
      </c>
      <c r="H14759">
        <v>10.4</v>
      </c>
      <c r="I14759" t="s">
        <v>170</v>
      </c>
      <c r="J14759" t="s">
        <v>109</v>
      </c>
      <c r="K14759">
        <v>4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 t="s">
        <v>83</v>
      </c>
      <c r="R14759" t="s">
        <v>83</v>
      </c>
      <c r="S14759" t="s">
        <v>83</v>
      </c>
      <c r="T14759" t="str">
        <f>_xlfn.XLOOKUP(A14759,MI_Match_Analysis!$A$2:$A$8,MI_Match_Analysis!$F$2:$F$8,"Not Found")</f>
        <v>Not Found</v>
      </c>
    </row>
    <row r="14760" spans="1:20" hidden="1" x14ac:dyDescent="0.3">
      <c r="A14760">
        <v>63</v>
      </c>
      <c r="B14760" s="1">
        <v>46160</v>
      </c>
      <c r="C14760" t="s">
        <v>162</v>
      </c>
      <c r="D14760" t="s">
        <v>63</v>
      </c>
      <c r="E14760" t="s">
        <v>25</v>
      </c>
      <c r="F14760" t="s">
        <v>41</v>
      </c>
      <c r="G14760">
        <v>2</v>
      </c>
      <c r="H14760">
        <v>10.5</v>
      </c>
      <c r="I14760" t="s">
        <v>170</v>
      </c>
      <c r="J14760" t="s">
        <v>109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 t="s">
        <v>83</v>
      </c>
      <c r="R14760" t="s">
        <v>83</v>
      </c>
      <c r="S14760" t="s">
        <v>83</v>
      </c>
      <c r="T14760" t="str">
        <f>_xlfn.XLOOKUP(A14760,MI_Match_Analysis!$A$2:$A$8,MI_Match_Analysis!$F$2:$F$8,"Not Found")</f>
        <v>Not Found</v>
      </c>
    </row>
    <row r="14761" spans="1:20" hidden="1" x14ac:dyDescent="0.3">
      <c r="A14761">
        <v>63</v>
      </c>
      <c r="B14761" s="1">
        <v>46160</v>
      </c>
      <c r="C14761" t="s">
        <v>162</v>
      </c>
      <c r="D14761" t="s">
        <v>63</v>
      </c>
      <c r="E14761" t="s">
        <v>25</v>
      </c>
      <c r="F14761" t="s">
        <v>41</v>
      </c>
      <c r="G14761">
        <v>2</v>
      </c>
      <c r="H14761">
        <v>10.6</v>
      </c>
      <c r="I14761" t="s">
        <v>30</v>
      </c>
      <c r="J14761" t="s">
        <v>109</v>
      </c>
      <c r="K14761">
        <v>1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 t="s">
        <v>83</v>
      </c>
      <c r="R14761" t="s">
        <v>83</v>
      </c>
      <c r="S14761" t="s">
        <v>83</v>
      </c>
      <c r="T14761" t="str">
        <f>_xlfn.XLOOKUP(A14761,MI_Match_Analysis!$A$2:$A$8,MI_Match_Analysis!$F$2:$F$8,"Not Found")</f>
        <v>Not Found</v>
      </c>
    </row>
    <row r="14762" spans="1:20" hidden="1" x14ac:dyDescent="0.3">
      <c r="A14762">
        <v>63</v>
      </c>
      <c r="B14762" s="1">
        <v>46160</v>
      </c>
      <c r="C14762" t="s">
        <v>162</v>
      </c>
      <c r="D14762" t="s">
        <v>63</v>
      </c>
      <c r="E14762" t="s">
        <v>25</v>
      </c>
      <c r="F14762" t="s">
        <v>41</v>
      </c>
      <c r="G14762">
        <v>2</v>
      </c>
      <c r="H14762">
        <v>11.1</v>
      </c>
      <c r="I14762" t="s">
        <v>30</v>
      </c>
      <c r="J14762" t="s">
        <v>332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 t="s">
        <v>83</v>
      </c>
      <c r="R14762" t="s">
        <v>83</v>
      </c>
      <c r="S14762" t="s">
        <v>83</v>
      </c>
      <c r="T14762" t="str">
        <f>_xlfn.XLOOKUP(A14762,MI_Match_Analysis!$A$2:$A$8,MI_Match_Analysis!$F$2:$F$8,"Not Found")</f>
        <v>Not Found</v>
      </c>
    </row>
    <row r="14763" spans="1:20" hidden="1" x14ac:dyDescent="0.3">
      <c r="A14763">
        <v>63</v>
      </c>
      <c r="B14763" s="1">
        <v>46160</v>
      </c>
      <c r="C14763" t="s">
        <v>162</v>
      </c>
      <c r="D14763" t="s">
        <v>63</v>
      </c>
      <c r="E14763" t="s">
        <v>25</v>
      </c>
      <c r="F14763" t="s">
        <v>41</v>
      </c>
      <c r="G14763">
        <v>2</v>
      </c>
      <c r="H14763">
        <v>11.2</v>
      </c>
      <c r="I14763" t="s">
        <v>30</v>
      </c>
      <c r="J14763" t="s">
        <v>332</v>
      </c>
      <c r="K14763">
        <v>4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 t="s">
        <v>83</v>
      </c>
      <c r="R14763" t="s">
        <v>83</v>
      </c>
      <c r="S14763" t="s">
        <v>83</v>
      </c>
      <c r="T14763" t="str">
        <f>_xlfn.XLOOKUP(A14763,MI_Match_Analysis!$A$2:$A$8,MI_Match_Analysis!$F$2:$F$8,"Not Found")</f>
        <v>Not Found</v>
      </c>
    </row>
    <row r="14764" spans="1:20" hidden="1" x14ac:dyDescent="0.3">
      <c r="A14764">
        <v>63</v>
      </c>
      <c r="B14764" s="1">
        <v>46160</v>
      </c>
      <c r="C14764" t="s">
        <v>162</v>
      </c>
      <c r="D14764" t="s">
        <v>63</v>
      </c>
      <c r="E14764" t="s">
        <v>25</v>
      </c>
      <c r="F14764" t="s">
        <v>41</v>
      </c>
      <c r="G14764">
        <v>2</v>
      </c>
      <c r="H14764">
        <v>11.3</v>
      </c>
      <c r="I14764" t="s">
        <v>30</v>
      </c>
      <c r="J14764" t="s">
        <v>332</v>
      </c>
      <c r="K14764">
        <v>1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 t="s">
        <v>83</v>
      </c>
      <c r="R14764" t="s">
        <v>83</v>
      </c>
      <c r="S14764" t="s">
        <v>83</v>
      </c>
      <c r="T14764" t="str">
        <f>_xlfn.XLOOKUP(A14764,MI_Match_Analysis!$A$2:$A$8,MI_Match_Analysis!$F$2:$F$8,"Not Found")</f>
        <v>Not Found</v>
      </c>
    </row>
    <row r="14765" spans="1:20" hidden="1" x14ac:dyDescent="0.3">
      <c r="A14765">
        <v>63</v>
      </c>
      <c r="B14765" s="1">
        <v>46160</v>
      </c>
      <c r="C14765" t="s">
        <v>162</v>
      </c>
      <c r="D14765" t="s">
        <v>63</v>
      </c>
      <c r="E14765" t="s">
        <v>25</v>
      </c>
      <c r="F14765" t="s">
        <v>41</v>
      </c>
      <c r="G14765">
        <v>2</v>
      </c>
      <c r="H14765">
        <v>11.4</v>
      </c>
      <c r="I14765" t="s">
        <v>170</v>
      </c>
      <c r="J14765" t="s">
        <v>332</v>
      </c>
      <c r="K14765">
        <v>2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 t="s">
        <v>83</v>
      </c>
      <c r="R14765" t="s">
        <v>83</v>
      </c>
      <c r="S14765" t="s">
        <v>83</v>
      </c>
      <c r="T14765" t="str">
        <f>_xlfn.XLOOKUP(A14765,MI_Match_Analysis!$A$2:$A$8,MI_Match_Analysis!$F$2:$F$8,"Not Found")</f>
        <v>Not Found</v>
      </c>
    </row>
    <row r="14766" spans="1:20" hidden="1" x14ac:dyDescent="0.3">
      <c r="A14766">
        <v>63</v>
      </c>
      <c r="B14766" s="1">
        <v>46160</v>
      </c>
      <c r="C14766" t="s">
        <v>162</v>
      </c>
      <c r="D14766" t="s">
        <v>63</v>
      </c>
      <c r="E14766" t="s">
        <v>25</v>
      </c>
      <c r="F14766" t="s">
        <v>41</v>
      </c>
      <c r="G14766">
        <v>2</v>
      </c>
      <c r="H14766">
        <v>11.5</v>
      </c>
      <c r="I14766" t="s">
        <v>170</v>
      </c>
      <c r="J14766" t="s">
        <v>332</v>
      </c>
      <c r="K14766">
        <v>1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 t="s">
        <v>83</v>
      </c>
      <c r="R14766" t="s">
        <v>83</v>
      </c>
      <c r="S14766" t="s">
        <v>83</v>
      </c>
      <c r="T14766" t="str">
        <f>_xlfn.XLOOKUP(A14766,MI_Match_Analysis!$A$2:$A$8,MI_Match_Analysis!$F$2:$F$8,"Not Found")</f>
        <v>Not Found</v>
      </c>
    </row>
    <row r="14767" spans="1:20" hidden="1" x14ac:dyDescent="0.3">
      <c r="A14767">
        <v>63</v>
      </c>
      <c r="B14767" s="1">
        <v>46160</v>
      </c>
      <c r="C14767" t="s">
        <v>162</v>
      </c>
      <c r="D14767" t="s">
        <v>63</v>
      </c>
      <c r="E14767" t="s">
        <v>25</v>
      </c>
      <c r="F14767" t="s">
        <v>41</v>
      </c>
      <c r="G14767">
        <v>2</v>
      </c>
      <c r="H14767">
        <v>11.6</v>
      </c>
      <c r="I14767" t="s">
        <v>30</v>
      </c>
      <c r="J14767" t="s">
        <v>332</v>
      </c>
      <c r="K14767">
        <v>1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 t="s">
        <v>83</v>
      </c>
      <c r="R14767" t="s">
        <v>83</v>
      </c>
      <c r="S14767" t="s">
        <v>83</v>
      </c>
      <c r="T14767" t="str">
        <f>_xlfn.XLOOKUP(A14767,MI_Match_Analysis!$A$2:$A$8,MI_Match_Analysis!$F$2:$F$8,"Not Found")</f>
        <v>Not Found</v>
      </c>
    </row>
    <row r="14768" spans="1:20" hidden="1" x14ac:dyDescent="0.3">
      <c r="A14768">
        <v>63</v>
      </c>
      <c r="B14768" s="1">
        <v>46160</v>
      </c>
      <c r="C14768" t="s">
        <v>162</v>
      </c>
      <c r="D14768" t="s">
        <v>63</v>
      </c>
      <c r="E14768" t="s">
        <v>25</v>
      </c>
      <c r="F14768" t="s">
        <v>41</v>
      </c>
      <c r="G14768">
        <v>2</v>
      </c>
      <c r="H14768">
        <v>12.1</v>
      </c>
      <c r="I14768" t="s">
        <v>30</v>
      </c>
      <c r="J14768" t="s">
        <v>208</v>
      </c>
      <c r="K14768">
        <v>2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 t="s">
        <v>83</v>
      </c>
      <c r="R14768" t="s">
        <v>83</v>
      </c>
      <c r="S14768" t="s">
        <v>83</v>
      </c>
      <c r="T14768" t="str">
        <f>_xlfn.XLOOKUP(A14768,MI_Match_Analysis!$A$2:$A$8,MI_Match_Analysis!$F$2:$F$8,"Not Found")</f>
        <v>Not Found</v>
      </c>
    </row>
    <row r="14769" spans="1:20" hidden="1" x14ac:dyDescent="0.3">
      <c r="A14769">
        <v>63</v>
      </c>
      <c r="B14769" s="1">
        <v>46160</v>
      </c>
      <c r="C14769" t="s">
        <v>162</v>
      </c>
      <c r="D14769" t="s">
        <v>63</v>
      </c>
      <c r="E14769" t="s">
        <v>25</v>
      </c>
      <c r="F14769" t="s">
        <v>41</v>
      </c>
      <c r="G14769">
        <v>2</v>
      </c>
      <c r="H14769">
        <v>12.2</v>
      </c>
      <c r="I14769" t="s">
        <v>30</v>
      </c>
      <c r="J14769" t="s">
        <v>208</v>
      </c>
      <c r="K14769">
        <v>6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 t="s">
        <v>83</v>
      </c>
      <c r="R14769" t="s">
        <v>83</v>
      </c>
      <c r="S14769" t="s">
        <v>83</v>
      </c>
      <c r="T14769" t="str">
        <f>_xlfn.XLOOKUP(A14769,MI_Match_Analysis!$A$2:$A$8,MI_Match_Analysis!$F$2:$F$8,"Not Found")</f>
        <v>Not Found</v>
      </c>
    </row>
    <row r="14770" spans="1:20" hidden="1" x14ac:dyDescent="0.3">
      <c r="A14770">
        <v>63</v>
      </c>
      <c r="B14770" s="1">
        <v>46160</v>
      </c>
      <c r="C14770" t="s">
        <v>162</v>
      </c>
      <c r="D14770" t="s">
        <v>63</v>
      </c>
      <c r="E14770" t="s">
        <v>25</v>
      </c>
      <c r="F14770" t="s">
        <v>41</v>
      </c>
      <c r="G14770">
        <v>2</v>
      </c>
      <c r="H14770">
        <v>12.3</v>
      </c>
      <c r="I14770" t="s">
        <v>30</v>
      </c>
      <c r="J14770" t="s">
        <v>208</v>
      </c>
      <c r="K14770">
        <v>1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 t="s">
        <v>83</v>
      </c>
      <c r="R14770" t="s">
        <v>83</v>
      </c>
      <c r="S14770" t="s">
        <v>83</v>
      </c>
      <c r="T14770" t="str">
        <f>_xlfn.XLOOKUP(A14770,MI_Match_Analysis!$A$2:$A$8,MI_Match_Analysis!$F$2:$F$8,"Not Found")</f>
        <v>Not Found</v>
      </c>
    </row>
    <row r="14771" spans="1:20" hidden="1" x14ac:dyDescent="0.3">
      <c r="A14771">
        <v>63</v>
      </c>
      <c r="B14771" s="1">
        <v>46160</v>
      </c>
      <c r="C14771" t="s">
        <v>162</v>
      </c>
      <c r="D14771" t="s">
        <v>63</v>
      </c>
      <c r="E14771" t="s">
        <v>25</v>
      </c>
      <c r="F14771" t="s">
        <v>41</v>
      </c>
      <c r="G14771">
        <v>2</v>
      </c>
      <c r="H14771">
        <v>12.4</v>
      </c>
      <c r="I14771" t="s">
        <v>170</v>
      </c>
      <c r="J14771" t="s">
        <v>208</v>
      </c>
      <c r="K14771">
        <v>0</v>
      </c>
      <c r="L14771">
        <v>1</v>
      </c>
      <c r="M14771">
        <v>1</v>
      </c>
      <c r="N14771">
        <v>0</v>
      </c>
      <c r="O14771">
        <v>0</v>
      </c>
      <c r="P14771">
        <v>0</v>
      </c>
      <c r="Q14771" t="s">
        <v>83</v>
      </c>
      <c r="R14771" t="s">
        <v>83</v>
      </c>
      <c r="S14771" t="s">
        <v>83</v>
      </c>
      <c r="T14771" t="str">
        <f>_xlfn.XLOOKUP(A14771,MI_Match_Analysis!$A$2:$A$8,MI_Match_Analysis!$F$2:$F$8,"Not Found")</f>
        <v>Not Found</v>
      </c>
    </row>
    <row r="14772" spans="1:20" hidden="1" x14ac:dyDescent="0.3">
      <c r="A14772">
        <v>63</v>
      </c>
      <c r="B14772" s="1">
        <v>46160</v>
      </c>
      <c r="C14772" t="s">
        <v>162</v>
      </c>
      <c r="D14772" t="s">
        <v>63</v>
      </c>
      <c r="E14772" t="s">
        <v>25</v>
      </c>
      <c r="F14772" t="s">
        <v>41</v>
      </c>
      <c r="G14772">
        <v>2</v>
      </c>
      <c r="H14772">
        <v>12.4</v>
      </c>
      <c r="I14772" t="s">
        <v>170</v>
      </c>
      <c r="J14772" t="s">
        <v>208</v>
      </c>
      <c r="K14772">
        <v>1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 t="s">
        <v>83</v>
      </c>
      <c r="R14772" t="s">
        <v>83</v>
      </c>
      <c r="S14772" t="s">
        <v>83</v>
      </c>
      <c r="T14772" t="str">
        <f>_xlfn.XLOOKUP(A14772,MI_Match_Analysis!$A$2:$A$8,MI_Match_Analysis!$F$2:$F$8,"Not Found")</f>
        <v>Not Found</v>
      </c>
    </row>
    <row r="14773" spans="1:20" hidden="1" x14ac:dyDescent="0.3">
      <c r="A14773">
        <v>63</v>
      </c>
      <c r="B14773" s="1">
        <v>46160</v>
      </c>
      <c r="C14773" t="s">
        <v>162</v>
      </c>
      <c r="D14773" t="s">
        <v>63</v>
      </c>
      <c r="E14773" t="s">
        <v>25</v>
      </c>
      <c r="F14773" t="s">
        <v>41</v>
      </c>
      <c r="G14773">
        <v>2</v>
      </c>
      <c r="H14773">
        <v>12.5</v>
      </c>
      <c r="I14773" t="s">
        <v>30</v>
      </c>
      <c r="J14773" t="s">
        <v>208</v>
      </c>
      <c r="K14773">
        <v>4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 t="s">
        <v>83</v>
      </c>
      <c r="R14773" t="s">
        <v>83</v>
      </c>
      <c r="S14773" t="s">
        <v>83</v>
      </c>
      <c r="T14773" t="str">
        <f>_xlfn.XLOOKUP(A14773,MI_Match_Analysis!$A$2:$A$8,MI_Match_Analysis!$F$2:$F$8,"Not Found")</f>
        <v>Not Found</v>
      </c>
    </row>
    <row r="14774" spans="1:20" hidden="1" x14ac:dyDescent="0.3">
      <c r="A14774">
        <v>63</v>
      </c>
      <c r="B14774" s="1">
        <v>46160</v>
      </c>
      <c r="C14774" t="s">
        <v>162</v>
      </c>
      <c r="D14774" t="s">
        <v>63</v>
      </c>
      <c r="E14774" t="s">
        <v>25</v>
      </c>
      <c r="F14774" t="s">
        <v>41</v>
      </c>
      <c r="G14774">
        <v>2</v>
      </c>
      <c r="H14774">
        <v>12.6</v>
      </c>
      <c r="I14774" t="s">
        <v>30</v>
      </c>
      <c r="J14774" t="s">
        <v>208</v>
      </c>
      <c r="K14774">
        <v>1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 t="s">
        <v>83</v>
      </c>
      <c r="R14774" t="s">
        <v>83</v>
      </c>
      <c r="S14774" t="s">
        <v>83</v>
      </c>
      <c r="T14774" t="str">
        <f>_xlfn.XLOOKUP(A14774,MI_Match_Analysis!$A$2:$A$8,MI_Match_Analysis!$F$2:$F$8,"Not Found")</f>
        <v>Not Found</v>
      </c>
    </row>
    <row r="14775" spans="1:20" hidden="1" x14ac:dyDescent="0.3">
      <c r="A14775">
        <v>63</v>
      </c>
      <c r="B14775" s="1">
        <v>46160</v>
      </c>
      <c r="C14775" t="s">
        <v>162</v>
      </c>
      <c r="D14775" t="s">
        <v>63</v>
      </c>
      <c r="E14775" t="s">
        <v>25</v>
      </c>
      <c r="F14775" t="s">
        <v>41</v>
      </c>
      <c r="G14775">
        <v>2</v>
      </c>
      <c r="H14775">
        <v>13.1</v>
      </c>
      <c r="I14775" t="s">
        <v>30</v>
      </c>
      <c r="J14775" t="s">
        <v>206</v>
      </c>
      <c r="K14775">
        <v>1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 t="s">
        <v>83</v>
      </c>
      <c r="R14775" t="s">
        <v>83</v>
      </c>
      <c r="S14775" t="s">
        <v>83</v>
      </c>
      <c r="T14775" t="str">
        <f>_xlfn.XLOOKUP(A14775,MI_Match_Analysis!$A$2:$A$8,MI_Match_Analysis!$F$2:$F$8,"Not Found")</f>
        <v>Not Found</v>
      </c>
    </row>
    <row r="14776" spans="1:20" hidden="1" x14ac:dyDescent="0.3">
      <c r="A14776">
        <v>63</v>
      </c>
      <c r="B14776" s="1">
        <v>46160</v>
      </c>
      <c r="C14776" t="s">
        <v>162</v>
      </c>
      <c r="D14776" t="s">
        <v>63</v>
      </c>
      <c r="E14776" t="s">
        <v>25</v>
      </c>
      <c r="F14776" t="s">
        <v>41</v>
      </c>
      <c r="G14776">
        <v>2</v>
      </c>
      <c r="H14776">
        <v>13.2</v>
      </c>
      <c r="I14776" t="s">
        <v>170</v>
      </c>
      <c r="J14776" t="s">
        <v>206</v>
      </c>
      <c r="K14776">
        <v>4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 t="s">
        <v>83</v>
      </c>
      <c r="R14776" t="s">
        <v>83</v>
      </c>
      <c r="S14776" t="s">
        <v>83</v>
      </c>
      <c r="T14776" t="str">
        <f>_xlfn.XLOOKUP(A14776,MI_Match_Analysis!$A$2:$A$8,MI_Match_Analysis!$F$2:$F$8,"Not Found")</f>
        <v>Not Found</v>
      </c>
    </row>
    <row r="14777" spans="1:20" hidden="1" x14ac:dyDescent="0.3">
      <c r="A14777">
        <v>63</v>
      </c>
      <c r="B14777" s="1">
        <v>46160</v>
      </c>
      <c r="C14777" t="s">
        <v>162</v>
      </c>
      <c r="D14777" t="s">
        <v>63</v>
      </c>
      <c r="E14777" t="s">
        <v>25</v>
      </c>
      <c r="F14777" t="s">
        <v>41</v>
      </c>
      <c r="G14777">
        <v>2</v>
      </c>
      <c r="H14777">
        <v>13.3</v>
      </c>
      <c r="I14777" t="s">
        <v>170</v>
      </c>
      <c r="J14777" t="s">
        <v>206</v>
      </c>
      <c r="K14777">
        <v>1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 t="s">
        <v>83</v>
      </c>
      <c r="R14777" t="s">
        <v>83</v>
      </c>
      <c r="S14777" t="s">
        <v>83</v>
      </c>
      <c r="T14777" t="str">
        <f>_xlfn.XLOOKUP(A14777,MI_Match_Analysis!$A$2:$A$8,MI_Match_Analysis!$F$2:$F$8,"Not Found")</f>
        <v>Not Found</v>
      </c>
    </row>
    <row r="14778" spans="1:20" hidden="1" x14ac:dyDescent="0.3">
      <c r="A14778">
        <v>63</v>
      </c>
      <c r="B14778" s="1">
        <v>46160</v>
      </c>
      <c r="C14778" t="s">
        <v>162</v>
      </c>
      <c r="D14778" t="s">
        <v>63</v>
      </c>
      <c r="E14778" t="s">
        <v>25</v>
      </c>
      <c r="F14778" t="s">
        <v>41</v>
      </c>
      <c r="G14778">
        <v>2</v>
      </c>
      <c r="H14778">
        <v>13.4</v>
      </c>
      <c r="I14778" t="s">
        <v>30</v>
      </c>
      <c r="J14778" t="s">
        <v>206</v>
      </c>
      <c r="K14778">
        <v>1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 t="s">
        <v>83</v>
      </c>
      <c r="R14778" t="s">
        <v>83</v>
      </c>
      <c r="S14778" t="s">
        <v>83</v>
      </c>
      <c r="T14778" t="str">
        <f>_xlfn.XLOOKUP(A14778,MI_Match_Analysis!$A$2:$A$8,MI_Match_Analysis!$F$2:$F$8,"Not Found")</f>
        <v>Not Found</v>
      </c>
    </row>
    <row r="14779" spans="1:20" hidden="1" x14ac:dyDescent="0.3">
      <c r="A14779">
        <v>63</v>
      </c>
      <c r="B14779" s="1">
        <v>46160</v>
      </c>
      <c r="C14779" t="s">
        <v>162</v>
      </c>
      <c r="D14779" t="s">
        <v>63</v>
      </c>
      <c r="E14779" t="s">
        <v>25</v>
      </c>
      <c r="F14779" t="s">
        <v>41</v>
      </c>
      <c r="G14779">
        <v>2</v>
      </c>
      <c r="H14779">
        <v>13.5</v>
      </c>
      <c r="I14779" t="s">
        <v>170</v>
      </c>
      <c r="J14779" t="s">
        <v>206</v>
      </c>
      <c r="K14779">
        <v>0</v>
      </c>
      <c r="L14779">
        <v>1</v>
      </c>
      <c r="M14779">
        <v>1</v>
      </c>
      <c r="N14779">
        <v>0</v>
      </c>
      <c r="O14779">
        <v>0</v>
      </c>
      <c r="P14779">
        <v>0</v>
      </c>
      <c r="Q14779" t="s">
        <v>83</v>
      </c>
      <c r="R14779" t="s">
        <v>83</v>
      </c>
      <c r="S14779" t="s">
        <v>83</v>
      </c>
      <c r="T14779" t="str">
        <f>_xlfn.XLOOKUP(A14779,MI_Match_Analysis!$A$2:$A$8,MI_Match_Analysis!$F$2:$F$8,"Not Found")</f>
        <v>Not Found</v>
      </c>
    </row>
    <row r="14780" spans="1:20" hidden="1" x14ac:dyDescent="0.3">
      <c r="A14780">
        <v>63</v>
      </c>
      <c r="B14780" s="1">
        <v>46160</v>
      </c>
      <c r="C14780" t="s">
        <v>162</v>
      </c>
      <c r="D14780" t="s">
        <v>63</v>
      </c>
      <c r="E14780" t="s">
        <v>25</v>
      </c>
      <c r="F14780" t="s">
        <v>41</v>
      </c>
      <c r="G14780">
        <v>2</v>
      </c>
      <c r="H14780">
        <v>13.5</v>
      </c>
      <c r="I14780" t="s">
        <v>170</v>
      </c>
      <c r="J14780" t="s">
        <v>206</v>
      </c>
      <c r="K14780">
        <v>4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 t="s">
        <v>83</v>
      </c>
      <c r="R14780" t="s">
        <v>83</v>
      </c>
      <c r="S14780" t="s">
        <v>83</v>
      </c>
      <c r="T14780" t="str">
        <f>_xlfn.XLOOKUP(A14780,MI_Match_Analysis!$A$2:$A$8,MI_Match_Analysis!$F$2:$F$8,"Not Found")</f>
        <v>Not Found</v>
      </c>
    </row>
    <row r="14781" spans="1:20" hidden="1" x14ac:dyDescent="0.3">
      <c r="A14781">
        <v>63</v>
      </c>
      <c r="B14781" s="1">
        <v>46160</v>
      </c>
      <c r="C14781" t="s">
        <v>162</v>
      </c>
      <c r="D14781" t="s">
        <v>63</v>
      </c>
      <c r="E14781" t="s">
        <v>25</v>
      </c>
      <c r="F14781" t="s">
        <v>41</v>
      </c>
      <c r="G14781">
        <v>2</v>
      </c>
      <c r="H14781">
        <v>13.6</v>
      </c>
      <c r="I14781" t="s">
        <v>170</v>
      </c>
      <c r="J14781" t="s">
        <v>206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 t="s">
        <v>83</v>
      </c>
      <c r="R14781" t="s">
        <v>83</v>
      </c>
      <c r="S14781" t="s">
        <v>83</v>
      </c>
      <c r="T14781" t="str">
        <f>_xlfn.XLOOKUP(A14781,MI_Match_Analysis!$A$2:$A$8,MI_Match_Analysis!$F$2:$F$8,"Not Found")</f>
        <v>Not Found</v>
      </c>
    </row>
    <row r="14782" spans="1:20" hidden="1" x14ac:dyDescent="0.3">
      <c r="A14782">
        <v>63</v>
      </c>
      <c r="B14782" s="1">
        <v>46160</v>
      </c>
      <c r="C14782" t="s">
        <v>162</v>
      </c>
      <c r="D14782" t="s">
        <v>63</v>
      </c>
      <c r="E14782" t="s">
        <v>25</v>
      </c>
      <c r="F14782" t="s">
        <v>41</v>
      </c>
      <c r="G14782">
        <v>2</v>
      </c>
      <c r="H14782">
        <v>14.1</v>
      </c>
      <c r="I14782" t="s">
        <v>30</v>
      </c>
      <c r="J14782" t="s">
        <v>109</v>
      </c>
      <c r="K14782">
        <v>1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 t="s">
        <v>83</v>
      </c>
      <c r="R14782" t="s">
        <v>83</v>
      </c>
      <c r="S14782" t="s">
        <v>83</v>
      </c>
      <c r="T14782" t="str">
        <f>_xlfn.XLOOKUP(A14782,MI_Match_Analysis!$A$2:$A$8,MI_Match_Analysis!$F$2:$F$8,"Not Found")</f>
        <v>Not Found</v>
      </c>
    </row>
    <row r="14783" spans="1:20" hidden="1" x14ac:dyDescent="0.3">
      <c r="A14783">
        <v>63</v>
      </c>
      <c r="B14783" s="1">
        <v>46160</v>
      </c>
      <c r="C14783" t="s">
        <v>162</v>
      </c>
      <c r="D14783" t="s">
        <v>63</v>
      </c>
      <c r="E14783" t="s">
        <v>25</v>
      </c>
      <c r="F14783" t="s">
        <v>41</v>
      </c>
      <c r="G14783">
        <v>2</v>
      </c>
      <c r="H14783">
        <v>14.2</v>
      </c>
      <c r="I14783" t="s">
        <v>170</v>
      </c>
      <c r="J14783" t="s">
        <v>109</v>
      </c>
      <c r="K14783">
        <v>4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 t="s">
        <v>83</v>
      </c>
      <c r="R14783" t="s">
        <v>83</v>
      </c>
      <c r="S14783" t="s">
        <v>83</v>
      </c>
      <c r="T14783" t="str">
        <f>_xlfn.XLOOKUP(A14783,MI_Match_Analysis!$A$2:$A$8,MI_Match_Analysis!$F$2:$F$8,"Not Found")</f>
        <v>Not Found</v>
      </c>
    </row>
    <row r="14784" spans="1:20" hidden="1" x14ac:dyDescent="0.3">
      <c r="A14784">
        <v>63</v>
      </c>
      <c r="B14784" s="1">
        <v>46160</v>
      </c>
      <c r="C14784" t="s">
        <v>162</v>
      </c>
      <c r="D14784" t="s">
        <v>63</v>
      </c>
      <c r="E14784" t="s">
        <v>25</v>
      </c>
      <c r="F14784" t="s">
        <v>41</v>
      </c>
      <c r="G14784">
        <v>2</v>
      </c>
      <c r="H14784">
        <v>14.3</v>
      </c>
      <c r="I14784" t="s">
        <v>170</v>
      </c>
      <c r="J14784" t="s">
        <v>109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 t="s">
        <v>257</v>
      </c>
      <c r="R14784" t="s">
        <v>170</v>
      </c>
      <c r="S14784" t="s">
        <v>98</v>
      </c>
      <c r="T14784" t="str">
        <f>_xlfn.XLOOKUP(A14784,MI_Match_Analysis!$A$2:$A$8,MI_Match_Analysis!$F$2:$F$8,"Not Found")</f>
        <v>Not Found</v>
      </c>
    </row>
    <row r="14785" spans="1:20" hidden="1" x14ac:dyDescent="0.3">
      <c r="A14785">
        <v>63</v>
      </c>
      <c r="B14785" s="1">
        <v>46160</v>
      </c>
      <c r="C14785" t="s">
        <v>162</v>
      </c>
      <c r="D14785" t="s">
        <v>63</v>
      </c>
      <c r="E14785" t="s">
        <v>25</v>
      </c>
      <c r="F14785" t="s">
        <v>41</v>
      </c>
      <c r="G14785">
        <v>2</v>
      </c>
      <c r="H14785">
        <v>14.4</v>
      </c>
      <c r="I14785" t="s">
        <v>168</v>
      </c>
      <c r="J14785" t="s">
        <v>109</v>
      </c>
      <c r="K14785">
        <v>2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 t="s">
        <v>83</v>
      </c>
      <c r="R14785" t="s">
        <v>83</v>
      </c>
      <c r="S14785" t="s">
        <v>83</v>
      </c>
      <c r="T14785" t="str">
        <f>_xlfn.XLOOKUP(A14785,MI_Match_Analysis!$A$2:$A$8,MI_Match_Analysis!$F$2:$F$8,"Not Found")</f>
        <v>Not Found</v>
      </c>
    </row>
    <row r="14786" spans="1:20" hidden="1" x14ac:dyDescent="0.3">
      <c r="A14786">
        <v>63</v>
      </c>
      <c r="B14786" s="1">
        <v>46160</v>
      </c>
      <c r="C14786" t="s">
        <v>162</v>
      </c>
      <c r="D14786" t="s">
        <v>63</v>
      </c>
      <c r="E14786" t="s">
        <v>25</v>
      </c>
      <c r="F14786" t="s">
        <v>41</v>
      </c>
      <c r="G14786">
        <v>2</v>
      </c>
      <c r="H14786">
        <v>14.5</v>
      </c>
      <c r="I14786" t="s">
        <v>168</v>
      </c>
      <c r="J14786" t="s">
        <v>109</v>
      </c>
      <c r="K14786">
        <v>4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 t="s">
        <v>83</v>
      </c>
      <c r="R14786" t="s">
        <v>83</v>
      </c>
      <c r="S14786" t="s">
        <v>83</v>
      </c>
      <c r="T14786" t="str">
        <f>_xlfn.XLOOKUP(A14786,MI_Match_Analysis!$A$2:$A$8,MI_Match_Analysis!$F$2:$F$8,"Not Found")</f>
        <v>Not Found</v>
      </c>
    </row>
    <row r="14787" spans="1:20" hidden="1" x14ac:dyDescent="0.3">
      <c r="A14787">
        <v>63</v>
      </c>
      <c r="B14787" s="1">
        <v>46160</v>
      </c>
      <c r="C14787" t="s">
        <v>162</v>
      </c>
      <c r="D14787" t="s">
        <v>63</v>
      </c>
      <c r="E14787" t="s">
        <v>25</v>
      </c>
      <c r="F14787" t="s">
        <v>41</v>
      </c>
      <c r="G14787">
        <v>2</v>
      </c>
      <c r="H14787">
        <v>14.6</v>
      </c>
      <c r="I14787" t="s">
        <v>168</v>
      </c>
      <c r="J14787" t="s">
        <v>109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 t="s">
        <v>83</v>
      </c>
      <c r="R14787" t="s">
        <v>83</v>
      </c>
      <c r="S14787" t="s">
        <v>83</v>
      </c>
      <c r="T14787" t="str">
        <f>_xlfn.XLOOKUP(A14787,MI_Match_Analysis!$A$2:$A$8,MI_Match_Analysis!$F$2:$F$8,"Not Found")</f>
        <v>Not Found</v>
      </c>
    </row>
    <row r="14788" spans="1:20" hidden="1" x14ac:dyDescent="0.3">
      <c r="A14788">
        <v>63</v>
      </c>
      <c r="B14788" s="1">
        <v>46160</v>
      </c>
      <c r="C14788" t="s">
        <v>162</v>
      </c>
      <c r="D14788" t="s">
        <v>63</v>
      </c>
      <c r="E14788" t="s">
        <v>25</v>
      </c>
      <c r="F14788" t="s">
        <v>41</v>
      </c>
      <c r="G14788">
        <v>2</v>
      </c>
      <c r="H14788">
        <v>15.1</v>
      </c>
      <c r="I14788" t="s">
        <v>30</v>
      </c>
      <c r="J14788" t="s">
        <v>132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 t="s">
        <v>83</v>
      </c>
      <c r="R14788" t="s">
        <v>83</v>
      </c>
      <c r="S14788" t="s">
        <v>83</v>
      </c>
      <c r="T14788" t="str">
        <f>_xlfn.XLOOKUP(A14788,MI_Match_Analysis!$A$2:$A$8,MI_Match_Analysis!$F$2:$F$8,"Not Found")</f>
        <v>Not Found</v>
      </c>
    </row>
    <row r="14789" spans="1:20" hidden="1" x14ac:dyDescent="0.3">
      <c r="A14789">
        <v>63</v>
      </c>
      <c r="B14789" s="1">
        <v>46160</v>
      </c>
      <c r="C14789" t="s">
        <v>162</v>
      </c>
      <c r="D14789" t="s">
        <v>63</v>
      </c>
      <c r="E14789" t="s">
        <v>25</v>
      </c>
      <c r="F14789" t="s">
        <v>41</v>
      </c>
      <c r="G14789">
        <v>2</v>
      </c>
      <c r="H14789">
        <v>15.2</v>
      </c>
      <c r="I14789" t="s">
        <v>30</v>
      </c>
      <c r="J14789" t="s">
        <v>132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 t="s">
        <v>83</v>
      </c>
      <c r="R14789" t="s">
        <v>83</v>
      </c>
      <c r="S14789" t="s">
        <v>83</v>
      </c>
      <c r="T14789" t="str">
        <f>_xlfn.XLOOKUP(A14789,MI_Match_Analysis!$A$2:$A$8,MI_Match_Analysis!$F$2:$F$8,"Not Found")</f>
        <v>Not Found</v>
      </c>
    </row>
    <row r="14790" spans="1:20" hidden="1" x14ac:dyDescent="0.3">
      <c r="A14790">
        <v>63</v>
      </c>
      <c r="B14790" s="1">
        <v>46160</v>
      </c>
      <c r="C14790" t="s">
        <v>162</v>
      </c>
      <c r="D14790" t="s">
        <v>63</v>
      </c>
      <c r="E14790" t="s">
        <v>25</v>
      </c>
      <c r="F14790" t="s">
        <v>41</v>
      </c>
      <c r="G14790">
        <v>2</v>
      </c>
      <c r="H14790">
        <v>15.3</v>
      </c>
      <c r="I14790" t="s">
        <v>30</v>
      </c>
      <c r="J14790" t="s">
        <v>132</v>
      </c>
      <c r="K14790">
        <v>1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 t="s">
        <v>83</v>
      </c>
      <c r="R14790" t="s">
        <v>83</v>
      </c>
      <c r="S14790" t="s">
        <v>83</v>
      </c>
      <c r="T14790" t="str">
        <f>_xlfn.XLOOKUP(A14790,MI_Match_Analysis!$A$2:$A$8,MI_Match_Analysis!$F$2:$F$8,"Not Found")</f>
        <v>Not Found</v>
      </c>
    </row>
    <row r="14791" spans="1:20" hidden="1" x14ac:dyDescent="0.3">
      <c r="A14791">
        <v>63</v>
      </c>
      <c r="B14791" s="1">
        <v>46160</v>
      </c>
      <c r="C14791" t="s">
        <v>162</v>
      </c>
      <c r="D14791" t="s">
        <v>63</v>
      </c>
      <c r="E14791" t="s">
        <v>25</v>
      </c>
      <c r="F14791" t="s">
        <v>41</v>
      </c>
      <c r="G14791">
        <v>2</v>
      </c>
      <c r="H14791">
        <v>15.4</v>
      </c>
      <c r="I14791" t="s">
        <v>168</v>
      </c>
      <c r="J14791" t="s">
        <v>132</v>
      </c>
      <c r="K14791">
        <v>0</v>
      </c>
      <c r="L14791">
        <v>1</v>
      </c>
      <c r="M14791">
        <v>1</v>
      </c>
      <c r="N14791">
        <v>0</v>
      </c>
      <c r="O14791">
        <v>0</v>
      </c>
      <c r="P14791">
        <v>0</v>
      </c>
      <c r="Q14791" t="s">
        <v>83</v>
      </c>
      <c r="R14791" t="s">
        <v>83</v>
      </c>
      <c r="S14791" t="s">
        <v>83</v>
      </c>
      <c r="T14791" t="str">
        <f>_xlfn.XLOOKUP(A14791,MI_Match_Analysis!$A$2:$A$8,MI_Match_Analysis!$F$2:$F$8,"Not Found")</f>
        <v>Not Found</v>
      </c>
    </row>
    <row r="14792" spans="1:20" hidden="1" x14ac:dyDescent="0.3">
      <c r="A14792">
        <v>63</v>
      </c>
      <c r="B14792" s="1">
        <v>46160</v>
      </c>
      <c r="C14792" t="s">
        <v>162</v>
      </c>
      <c r="D14792" t="s">
        <v>63</v>
      </c>
      <c r="E14792" t="s">
        <v>25</v>
      </c>
      <c r="F14792" t="s">
        <v>41</v>
      </c>
      <c r="G14792">
        <v>2</v>
      </c>
      <c r="H14792">
        <v>15.4</v>
      </c>
      <c r="I14792" t="s">
        <v>168</v>
      </c>
      <c r="J14792" t="s">
        <v>132</v>
      </c>
      <c r="K14792">
        <v>1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 t="s">
        <v>83</v>
      </c>
      <c r="R14792" t="s">
        <v>83</v>
      </c>
      <c r="S14792" t="s">
        <v>83</v>
      </c>
      <c r="T14792" t="str">
        <f>_xlfn.XLOOKUP(A14792,MI_Match_Analysis!$A$2:$A$8,MI_Match_Analysis!$F$2:$F$8,"Not Found")</f>
        <v>Not Found</v>
      </c>
    </row>
    <row r="14793" spans="1:20" hidden="1" x14ac:dyDescent="0.3">
      <c r="A14793">
        <v>63</v>
      </c>
      <c r="B14793" s="1">
        <v>46160</v>
      </c>
      <c r="C14793" t="s">
        <v>162</v>
      </c>
      <c r="D14793" t="s">
        <v>63</v>
      </c>
      <c r="E14793" t="s">
        <v>25</v>
      </c>
      <c r="F14793" t="s">
        <v>41</v>
      </c>
      <c r="G14793">
        <v>2</v>
      </c>
      <c r="H14793">
        <v>15.5</v>
      </c>
      <c r="I14793" t="s">
        <v>30</v>
      </c>
      <c r="J14793" t="s">
        <v>132</v>
      </c>
      <c r="K14793">
        <v>2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 t="s">
        <v>83</v>
      </c>
      <c r="R14793" t="s">
        <v>83</v>
      </c>
      <c r="S14793" t="s">
        <v>83</v>
      </c>
      <c r="T14793" t="str">
        <f>_xlfn.XLOOKUP(A14793,MI_Match_Analysis!$A$2:$A$8,MI_Match_Analysis!$F$2:$F$8,"Not Found")</f>
        <v>Not Found</v>
      </c>
    </row>
    <row r="14794" spans="1:20" hidden="1" x14ac:dyDescent="0.3">
      <c r="A14794">
        <v>63</v>
      </c>
      <c r="B14794" s="1">
        <v>46160</v>
      </c>
      <c r="C14794" t="s">
        <v>162</v>
      </c>
      <c r="D14794" t="s">
        <v>63</v>
      </c>
      <c r="E14794" t="s">
        <v>25</v>
      </c>
      <c r="F14794" t="s">
        <v>41</v>
      </c>
      <c r="G14794">
        <v>2</v>
      </c>
      <c r="H14794">
        <v>15.6</v>
      </c>
      <c r="I14794" t="s">
        <v>30</v>
      </c>
      <c r="J14794" t="s">
        <v>132</v>
      </c>
      <c r="K14794">
        <v>1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 t="s">
        <v>83</v>
      </c>
      <c r="R14794" t="s">
        <v>83</v>
      </c>
      <c r="S14794" t="s">
        <v>83</v>
      </c>
      <c r="T14794" t="str">
        <f>_xlfn.XLOOKUP(A14794,MI_Match_Analysis!$A$2:$A$8,MI_Match_Analysis!$F$2:$F$8,"Not Found")</f>
        <v>Not Found</v>
      </c>
    </row>
    <row r="14795" spans="1:20" hidden="1" x14ac:dyDescent="0.3">
      <c r="A14795">
        <v>63</v>
      </c>
      <c r="B14795" s="1">
        <v>46160</v>
      </c>
      <c r="C14795" t="s">
        <v>162</v>
      </c>
      <c r="D14795" t="s">
        <v>63</v>
      </c>
      <c r="E14795" t="s">
        <v>25</v>
      </c>
      <c r="F14795" t="s">
        <v>41</v>
      </c>
      <c r="G14795">
        <v>2</v>
      </c>
      <c r="H14795">
        <v>16.100000000000001</v>
      </c>
      <c r="I14795" t="s">
        <v>30</v>
      </c>
      <c r="J14795" t="s">
        <v>208</v>
      </c>
      <c r="K14795">
        <v>1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 t="s">
        <v>83</v>
      </c>
      <c r="R14795" t="s">
        <v>83</v>
      </c>
      <c r="S14795" t="s">
        <v>83</v>
      </c>
      <c r="T14795" t="str">
        <f>_xlfn.XLOOKUP(A14795,MI_Match_Analysis!$A$2:$A$8,MI_Match_Analysis!$F$2:$F$8,"Not Found")</f>
        <v>Not Found</v>
      </c>
    </row>
    <row r="14796" spans="1:20" hidden="1" x14ac:dyDescent="0.3">
      <c r="A14796">
        <v>63</v>
      </c>
      <c r="B14796" s="1">
        <v>46160</v>
      </c>
      <c r="C14796" t="s">
        <v>162</v>
      </c>
      <c r="D14796" t="s">
        <v>63</v>
      </c>
      <c r="E14796" t="s">
        <v>25</v>
      </c>
      <c r="F14796" t="s">
        <v>41</v>
      </c>
      <c r="G14796">
        <v>2</v>
      </c>
      <c r="H14796">
        <v>16.2</v>
      </c>
      <c r="I14796" t="s">
        <v>168</v>
      </c>
      <c r="J14796" t="s">
        <v>208</v>
      </c>
      <c r="K14796">
        <v>1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 t="s">
        <v>83</v>
      </c>
      <c r="R14796" t="s">
        <v>83</v>
      </c>
      <c r="S14796" t="s">
        <v>83</v>
      </c>
      <c r="T14796" t="str">
        <f>_xlfn.XLOOKUP(A14796,MI_Match_Analysis!$A$2:$A$8,MI_Match_Analysis!$F$2:$F$8,"Not Found")</f>
        <v>Not Found</v>
      </c>
    </row>
    <row r="14797" spans="1:20" hidden="1" x14ac:dyDescent="0.3">
      <c r="A14797">
        <v>63</v>
      </c>
      <c r="B14797" s="1">
        <v>46160</v>
      </c>
      <c r="C14797" t="s">
        <v>162</v>
      </c>
      <c r="D14797" t="s">
        <v>63</v>
      </c>
      <c r="E14797" t="s">
        <v>25</v>
      </c>
      <c r="F14797" t="s">
        <v>41</v>
      </c>
      <c r="G14797">
        <v>2</v>
      </c>
      <c r="H14797">
        <v>16.3</v>
      </c>
      <c r="I14797" t="s">
        <v>30</v>
      </c>
      <c r="J14797" t="s">
        <v>208</v>
      </c>
      <c r="K14797">
        <v>1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 t="s">
        <v>83</v>
      </c>
      <c r="R14797" t="s">
        <v>83</v>
      </c>
      <c r="S14797" t="s">
        <v>83</v>
      </c>
      <c r="T14797" t="str">
        <f>_xlfn.XLOOKUP(A14797,MI_Match_Analysis!$A$2:$A$8,MI_Match_Analysis!$F$2:$F$8,"Not Found")</f>
        <v>Not Found</v>
      </c>
    </row>
    <row r="14798" spans="1:20" hidden="1" x14ac:dyDescent="0.3">
      <c r="A14798">
        <v>63</v>
      </c>
      <c r="B14798" s="1">
        <v>46160</v>
      </c>
      <c r="C14798" t="s">
        <v>162</v>
      </c>
      <c r="D14798" t="s">
        <v>63</v>
      </c>
      <c r="E14798" t="s">
        <v>25</v>
      </c>
      <c r="F14798" t="s">
        <v>41</v>
      </c>
      <c r="G14798">
        <v>2</v>
      </c>
      <c r="H14798">
        <v>16.399999999999999</v>
      </c>
      <c r="I14798" t="s">
        <v>168</v>
      </c>
      <c r="J14798" t="s">
        <v>208</v>
      </c>
      <c r="K14798">
        <v>3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 t="s">
        <v>83</v>
      </c>
      <c r="R14798" t="s">
        <v>83</v>
      </c>
      <c r="S14798" t="s">
        <v>83</v>
      </c>
      <c r="T14798" t="str">
        <f>_xlfn.XLOOKUP(A14798,MI_Match_Analysis!$A$2:$A$8,MI_Match_Analysis!$F$2:$F$8,"Not Found")</f>
        <v>Not Found</v>
      </c>
    </row>
    <row r="14799" spans="1:20" hidden="1" x14ac:dyDescent="0.3">
      <c r="A14799">
        <v>63</v>
      </c>
      <c r="B14799" s="1">
        <v>46160</v>
      </c>
      <c r="C14799" t="s">
        <v>162</v>
      </c>
      <c r="D14799" t="s">
        <v>63</v>
      </c>
      <c r="E14799" t="s">
        <v>25</v>
      </c>
      <c r="F14799" t="s">
        <v>41</v>
      </c>
      <c r="G14799">
        <v>2</v>
      </c>
      <c r="H14799">
        <v>16.5</v>
      </c>
      <c r="I14799" t="s">
        <v>30</v>
      </c>
      <c r="J14799" t="s">
        <v>208</v>
      </c>
      <c r="K14799">
        <v>4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 t="s">
        <v>83</v>
      </c>
      <c r="R14799" t="s">
        <v>83</v>
      </c>
      <c r="S14799" t="s">
        <v>83</v>
      </c>
      <c r="T14799" t="str">
        <f>_xlfn.XLOOKUP(A14799,MI_Match_Analysis!$A$2:$A$8,MI_Match_Analysis!$F$2:$F$8,"Not Found")</f>
        <v>Not Found</v>
      </c>
    </row>
    <row r="14800" spans="1:20" hidden="1" x14ac:dyDescent="0.3">
      <c r="A14800">
        <v>63</v>
      </c>
      <c r="B14800" s="1">
        <v>46160</v>
      </c>
      <c r="C14800" t="s">
        <v>162</v>
      </c>
      <c r="D14800" t="s">
        <v>63</v>
      </c>
      <c r="E14800" t="s">
        <v>25</v>
      </c>
      <c r="F14800" t="s">
        <v>41</v>
      </c>
      <c r="G14800">
        <v>2</v>
      </c>
      <c r="H14800">
        <v>16.600000000000001</v>
      </c>
      <c r="I14800" t="s">
        <v>30</v>
      </c>
      <c r="J14800" t="s">
        <v>208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 t="s">
        <v>83</v>
      </c>
      <c r="R14800" t="s">
        <v>83</v>
      </c>
      <c r="S14800" t="s">
        <v>83</v>
      </c>
      <c r="T14800" t="str">
        <f>_xlfn.XLOOKUP(A14800,MI_Match_Analysis!$A$2:$A$8,MI_Match_Analysis!$F$2:$F$8,"Not Found")</f>
        <v>Not Found</v>
      </c>
    </row>
    <row r="14801" spans="1:20" hidden="1" x14ac:dyDescent="0.3">
      <c r="A14801">
        <v>63</v>
      </c>
      <c r="B14801" s="1">
        <v>46160</v>
      </c>
      <c r="C14801" t="s">
        <v>162</v>
      </c>
      <c r="D14801" t="s">
        <v>63</v>
      </c>
      <c r="E14801" t="s">
        <v>25</v>
      </c>
      <c r="F14801" t="s">
        <v>41</v>
      </c>
      <c r="G14801">
        <v>2</v>
      </c>
      <c r="H14801">
        <v>17.100000000000001</v>
      </c>
      <c r="I14801" t="s">
        <v>168</v>
      </c>
      <c r="J14801" t="s">
        <v>276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 t="s">
        <v>165</v>
      </c>
      <c r="R14801" t="s">
        <v>168</v>
      </c>
      <c r="S14801" t="s">
        <v>295</v>
      </c>
      <c r="T14801" t="str">
        <f>_xlfn.XLOOKUP(A14801,MI_Match_Analysis!$A$2:$A$8,MI_Match_Analysis!$F$2:$F$8,"Not Found")</f>
        <v>Not Found</v>
      </c>
    </row>
    <row r="14802" spans="1:20" hidden="1" x14ac:dyDescent="0.3">
      <c r="A14802">
        <v>63</v>
      </c>
      <c r="B14802" s="1">
        <v>46160</v>
      </c>
      <c r="C14802" t="s">
        <v>162</v>
      </c>
      <c r="D14802" t="s">
        <v>63</v>
      </c>
      <c r="E14802" t="s">
        <v>25</v>
      </c>
      <c r="F14802" t="s">
        <v>41</v>
      </c>
      <c r="G14802">
        <v>2</v>
      </c>
      <c r="H14802">
        <v>17.2</v>
      </c>
      <c r="I14802" t="s">
        <v>172</v>
      </c>
      <c r="J14802" t="s">
        <v>276</v>
      </c>
      <c r="K14802">
        <v>0</v>
      </c>
      <c r="L14802">
        <v>1</v>
      </c>
      <c r="M14802">
        <v>1</v>
      </c>
      <c r="N14802">
        <v>0</v>
      </c>
      <c r="O14802">
        <v>0</v>
      </c>
      <c r="P14802">
        <v>0</v>
      </c>
      <c r="Q14802" t="s">
        <v>83</v>
      </c>
      <c r="R14802" t="s">
        <v>83</v>
      </c>
      <c r="S14802" t="s">
        <v>83</v>
      </c>
      <c r="T14802" t="str">
        <f>_xlfn.XLOOKUP(A14802,MI_Match_Analysis!$A$2:$A$8,MI_Match_Analysis!$F$2:$F$8,"Not Found")</f>
        <v>Not Found</v>
      </c>
    </row>
    <row r="14803" spans="1:20" hidden="1" x14ac:dyDescent="0.3">
      <c r="A14803">
        <v>63</v>
      </c>
      <c r="B14803" s="1">
        <v>46160</v>
      </c>
      <c r="C14803" t="s">
        <v>162</v>
      </c>
      <c r="D14803" t="s">
        <v>63</v>
      </c>
      <c r="E14803" t="s">
        <v>25</v>
      </c>
      <c r="F14803" t="s">
        <v>41</v>
      </c>
      <c r="G14803">
        <v>2</v>
      </c>
      <c r="H14803">
        <v>17.2</v>
      </c>
      <c r="I14803" t="s">
        <v>172</v>
      </c>
      <c r="J14803" t="s">
        <v>276</v>
      </c>
      <c r="K14803">
        <v>1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 t="s">
        <v>83</v>
      </c>
      <c r="R14803" t="s">
        <v>83</v>
      </c>
      <c r="S14803" t="s">
        <v>83</v>
      </c>
      <c r="T14803" t="str">
        <f>_xlfn.XLOOKUP(A14803,MI_Match_Analysis!$A$2:$A$8,MI_Match_Analysis!$F$2:$F$8,"Not Found")</f>
        <v>Not Found</v>
      </c>
    </row>
    <row r="14804" spans="1:20" hidden="1" x14ac:dyDescent="0.3">
      <c r="A14804">
        <v>63</v>
      </c>
      <c r="B14804" s="1">
        <v>46160</v>
      </c>
      <c r="C14804" t="s">
        <v>162</v>
      </c>
      <c r="D14804" t="s">
        <v>63</v>
      </c>
      <c r="E14804" t="s">
        <v>25</v>
      </c>
      <c r="F14804" t="s">
        <v>41</v>
      </c>
      <c r="G14804">
        <v>2</v>
      </c>
      <c r="H14804">
        <v>17.3</v>
      </c>
      <c r="I14804" t="s">
        <v>30</v>
      </c>
      <c r="J14804" t="s">
        <v>276</v>
      </c>
      <c r="K14804">
        <v>1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 t="s">
        <v>83</v>
      </c>
      <c r="R14804" t="s">
        <v>83</v>
      </c>
      <c r="S14804" t="s">
        <v>83</v>
      </c>
      <c r="T14804" t="str">
        <f>_xlfn.XLOOKUP(A14804,MI_Match_Analysis!$A$2:$A$8,MI_Match_Analysis!$F$2:$F$8,"Not Found")</f>
        <v>Not Found</v>
      </c>
    </row>
    <row r="14805" spans="1:20" hidden="1" x14ac:dyDescent="0.3">
      <c r="A14805">
        <v>63</v>
      </c>
      <c r="B14805" s="1">
        <v>46160</v>
      </c>
      <c r="C14805" t="s">
        <v>162</v>
      </c>
      <c r="D14805" t="s">
        <v>63</v>
      </c>
      <c r="E14805" t="s">
        <v>25</v>
      </c>
      <c r="F14805" t="s">
        <v>41</v>
      </c>
      <c r="G14805">
        <v>2</v>
      </c>
      <c r="H14805">
        <v>17.399999999999999</v>
      </c>
      <c r="I14805" t="s">
        <v>172</v>
      </c>
      <c r="J14805" t="s">
        <v>276</v>
      </c>
      <c r="K14805">
        <v>1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 t="s">
        <v>83</v>
      </c>
      <c r="R14805" t="s">
        <v>83</v>
      </c>
      <c r="S14805" t="s">
        <v>83</v>
      </c>
      <c r="T14805" t="str">
        <f>_xlfn.XLOOKUP(A14805,MI_Match_Analysis!$A$2:$A$8,MI_Match_Analysis!$F$2:$F$8,"Not Found")</f>
        <v>Not Found</v>
      </c>
    </row>
    <row r="14806" spans="1:20" hidden="1" x14ac:dyDescent="0.3">
      <c r="A14806">
        <v>63</v>
      </c>
      <c r="B14806" s="1">
        <v>46160</v>
      </c>
      <c r="C14806" t="s">
        <v>162</v>
      </c>
      <c r="D14806" t="s">
        <v>63</v>
      </c>
      <c r="E14806" t="s">
        <v>25</v>
      </c>
      <c r="F14806" t="s">
        <v>41</v>
      </c>
      <c r="G14806">
        <v>2</v>
      </c>
      <c r="H14806">
        <v>17.5</v>
      </c>
      <c r="I14806" t="s">
        <v>30</v>
      </c>
      <c r="J14806" t="s">
        <v>276</v>
      </c>
      <c r="K14806">
        <v>4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 t="s">
        <v>83</v>
      </c>
      <c r="R14806" t="s">
        <v>83</v>
      </c>
      <c r="S14806" t="s">
        <v>83</v>
      </c>
      <c r="T14806" t="str">
        <f>_xlfn.XLOOKUP(A14806,MI_Match_Analysis!$A$2:$A$8,MI_Match_Analysis!$F$2:$F$8,"Not Found")</f>
        <v>Not Found</v>
      </c>
    </row>
    <row r="14807" spans="1:20" hidden="1" x14ac:dyDescent="0.3">
      <c r="A14807">
        <v>63</v>
      </c>
      <c r="B14807" s="1">
        <v>46160</v>
      </c>
      <c r="C14807" t="s">
        <v>162</v>
      </c>
      <c r="D14807" t="s">
        <v>63</v>
      </c>
      <c r="E14807" t="s">
        <v>25</v>
      </c>
      <c r="F14807" t="s">
        <v>41</v>
      </c>
      <c r="G14807">
        <v>2</v>
      </c>
      <c r="H14807">
        <v>17.600000000000001</v>
      </c>
      <c r="I14807" t="s">
        <v>30</v>
      </c>
      <c r="J14807" t="s">
        <v>276</v>
      </c>
      <c r="K14807">
        <v>6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 t="s">
        <v>83</v>
      </c>
      <c r="R14807" t="s">
        <v>83</v>
      </c>
      <c r="S14807" t="s">
        <v>83</v>
      </c>
      <c r="T14807" t="str">
        <f>_xlfn.XLOOKUP(A14807,MI_Match_Analysis!$A$2:$A$8,MI_Match_Analysis!$F$2:$F$8,"Not Found")</f>
        <v>Not Found</v>
      </c>
    </row>
    <row r="14808" spans="1:20" hidden="1" x14ac:dyDescent="0.3">
      <c r="A14808">
        <v>63</v>
      </c>
      <c r="B14808" s="1">
        <v>46160</v>
      </c>
      <c r="C14808" t="s">
        <v>162</v>
      </c>
      <c r="D14808" t="s">
        <v>63</v>
      </c>
      <c r="E14808" t="s">
        <v>25</v>
      </c>
      <c r="F14808" t="s">
        <v>41</v>
      </c>
      <c r="G14808">
        <v>2</v>
      </c>
      <c r="H14808">
        <v>18.100000000000001</v>
      </c>
      <c r="I14808" t="s">
        <v>172</v>
      </c>
      <c r="J14808" t="s">
        <v>208</v>
      </c>
      <c r="K14808">
        <v>6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 t="s">
        <v>83</v>
      </c>
      <c r="R14808" t="s">
        <v>83</v>
      </c>
      <c r="S14808" t="s">
        <v>83</v>
      </c>
      <c r="T14808" t="str">
        <f>_xlfn.XLOOKUP(A14808,MI_Match_Analysis!$A$2:$A$8,MI_Match_Analysis!$F$2:$F$8,"Not Found")</f>
        <v>Not Found</v>
      </c>
    </row>
    <row r="14809" spans="1:20" hidden="1" x14ac:dyDescent="0.3">
      <c r="A14809">
        <v>63</v>
      </c>
      <c r="B14809" s="1">
        <v>46160</v>
      </c>
      <c r="C14809" t="s">
        <v>162</v>
      </c>
      <c r="D14809" t="s">
        <v>63</v>
      </c>
      <c r="E14809" t="s">
        <v>25</v>
      </c>
      <c r="F14809" t="s">
        <v>41</v>
      </c>
      <c r="G14809">
        <v>2</v>
      </c>
      <c r="H14809">
        <v>18.2</v>
      </c>
      <c r="I14809" t="s">
        <v>172</v>
      </c>
      <c r="J14809" t="s">
        <v>208</v>
      </c>
      <c r="K14809">
        <v>1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 t="s">
        <v>83</v>
      </c>
      <c r="R14809" t="s">
        <v>83</v>
      </c>
      <c r="S14809" t="s">
        <v>83</v>
      </c>
      <c r="T14809" t="str">
        <f>_xlfn.XLOOKUP(A14809,MI_Match_Analysis!$A$2:$A$8,MI_Match_Analysis!$F$2:$F$8,"Not Found")</f>
        <v>Not Found</v>
      </c>
    </row>
    <row r="14810" spans="1:20" hidden="1" x14ac:dyDescent="0.3">
      <c r="A14810">
        <v>63</v>
      </c>
      <c r="B14810" s="1">
        <v>46160</v>
      </c>
      <c r="C14810" t="s">
        <v>162</v>
      </c>
      <c r="D14810" t="s">
        <v>63</v>
      </c>
      <c r="E14810" t="s">
        <v>25</v>
      </c>
      <c r="F14810" t="s">
        <v>41</v>
      </c>
      <c r="G14810">
        <v>2</v>
      </c>
      <c r="H14810">
        <v>18.3</v>
      </c>
      <c r="I14810" t="s">
        <v>30</v>
      </c>
      <c r="J14810" t="s">
        <v>208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 t="s">
        <v>165</v>
      </c>
      <c r="R14810" t="s">
        <v>30</v>
      </c>
      <c r="S14810" t="s">
        <v>295</v>
      </c>
      <c r="T14810" t="str">
        <f>_xlfn.XLOOKUP(A14810,MI_Match_Analysis!$A$2:$A$8,MI_Match_Analysis!$F$2:$F$8,"Not Found")</f>
        <v>Not Found</v>
      </c>
    </row>
    <row r="14811" spans="1:20" hidden="1" x14ac:dyDescent="0.3">
      <c r="A14811">
        <v>63</v>
      </c>
      <c r="B14811" s="1">
        <v>46160</v>
      </c>
      <c r="C14811" t="s">
        <v>162</v>
      </c>
      <c r="D14811" t="s">
        <v>63</v>
      </c>
      <c r="E14811" t="s">
        <v>25</v>
      </c>
      <c r="F14811" t="s">
        <v>41</v>
      </c>
      <c r="G14811">
        <v>2</v>
      </c>
      <c r="H14811">
        <v>18.399999999999999</v>
      </c>
      <c r="I14811" t="s">
        <v>311</v>
      </c>
      <c r="J14811" t="s">
        <v>208</v>
      </c>
      <c r="K14811">
        <v>1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 t="s">
        <v>83</v>
      </c>
      <c r="R14811" t="s">
        <v>83</v>
      </c>
      <c r="S14811" t="s">
        <v>83</v>
      </c>
      <c r="T14811" t="str">
        <f>_xlfn.XLOOKUP(A14811,MI_Match_Analysis!$A$2:$A$8,MI_Match_Analysis!$F$2:$F$8,"Not Found")</f>
        <v>Not Found</v>
      </c>
    </row>
    <row r="14812" spans="1:20" hidden="1" x14ac:dyDescent="0.3">
      <c r="A14812">
        <v>63</v>
      </c>
      <c r="B14812" s="1">
        <v>46160</v>
      </c>
      <c r="C14812" t="s">
        <v>162</v>
      </c>
      <c r="D14812" t="s">
        <v>63</v>
      </c>
      <c r="E14812" t="s">
        <v>25</v>
      </c>
      <c r="F14812" t="s">
        <v>41</v>
      </c>
      <c r="G14812">
        <v>2</v>
      </c>
      <c r="H14812">
        <v>18.5</v>
      </c>
      <c r="I14812" t="s">
        <v>172</v>
      </c>
      <c r="J14812" t="s">
        <v>208</v>
      </c>
      <c r="K14812">
        <v>1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 t="s">
        <v>83</v>
      </c>
      <c r="R14812" t="s">
        <v>83</v>
      </c>
      <c r="S14812" t="s">
        <v>83</v>
      </c>
      <c r="T14812" t="str">
        <f>_xlfn.XLOOKUP(A14812,MI_Match_Analysis!$A$2:$A$8,MI_Match_Analysis!$F$2:$F$8,"Not Found")</f>
        <v>Not Found</v>
      </c>
    </row>
    <row r="14813" spans="1:20" hidden="1" x14ac:dyDescent="0.3">
      <c r="A14813">
        <v>63</v>
      </c>
      <c r="B14813" s="1">
        <v>46160</v>
      </c>
      <c r="C14813" t="s">
        <v>162</v>
      </c>
      <c r="D14813" t="s">
        <v>63</v>
      </c>
      <c r="E14813" t="s">
        <v>25</v>
      </c>
      <c r="F14813" t="s">
        <v>41</v>
      </c>
      <c r="G14813">
        <v>2</v>
      </c>
      <c r="H14813">
        <v>18.600000000000001</v>
      </c>
      <c r="I14813" t="s">
        <v>311</v>
      </c>
      <c r="J14813" t="s">
        <v>208</v>
      </c>
      <c r="K14813">
        <v>4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 t="s">
        <v>83</v>
      </c>
      <c r="R14813" t="s">
        <v>83</v>
      </c>
      <c r="S14813" t="s">
        <v>83</v>
      </c>
      <c r="T14813" t="str">
        <f>_xlfn.XLOOKUP(A14813,MI_Match_Analysis!$A$2:$A$8,MI_Match_Analysis!$F$2:$F$8,"Not Found")</f>
        <v>Not Found</v>
      </c>
    </row>
    <row r="14814" spans="1:20" hidden="1" x14ac:dyDescent="0.3">
      <c r="A14814">
        <v>64</v>
      </c>
      <c r="B14814" s="1">
        <v>46161</v>
      </c>
      <c r="C14814" t="s">
        <v>162</v>
      </c>
      <c r="D14814" t="s">
        <v>138</v>
      </c>
      <c r="E14814" t="s">
        <v>53</v>
      </c>
      <c r="F14814" t="s">
        <v>40</v>
      </c>
      <c r="G14814">
        <v>1</v>
      </c>
      <c r="H14814">
        <v>0.1</v>
      </c>
      <c r="I14814" t="s">
        <v>130</v>
      </c>
      <c r="J14814" t="s">
        <v>44</v>
      </c>
      <c r="K14814">
        <v>0</v>
      </c>
      <c r="L14814">
        <v>1</v>
      </c>
      <c r="M14814">
        <v>0</v>
      </c>
      <c r="N14814">
        <v>0</v>
      </c>
      <c r="O14814">
        <v>0</v>
      </c>
      <c r="P14814">
        <v>0</v>
      </c>
      <c r="Q14814" t="s">
        <v>83</v>
      </c>
      <c r="R14814" t="s">
        <v>83</v>
      </c>
      <c r="S14814" t="s">
        <v>83</v>
      </c>
      <c r="T14814" t="str">
        <f>_xlfn.XLOOKUP(A14814,MI_Match_Analysis!$A$2:$A$8,MI_Match_Analysis!$F$2:$F$8,"Not Found")</f>
        <v>Not Found</v>
      </c>
    </row>
    <row r="14815" spans="1:20" hidden="1" x14ac:dyDescent="0.3">
      <c r="A14815">
        <v>64</v>
      </c>
      <c r="B14815" s="1">
        <v>46161</v>
      </c>
      <c r="C14815" t="s">
        <v>162</v>
      </c>
      <c r="D14815" t="s">
        <v>138</v>
      </c>
      <c r="E14815" t="s">
        <v>53</v>
      </c>
      <c r="F14815" t="s">
        <v>40</v>
      </c>
      <c r="G14815">
        <v>1</v>
      </c>
      <c r="H14815">
        <v>0.2</v>
      </c>
      <c r="I14815" t="s">
        <v>313</v>
      </c>
      <c r="J14815" t="s">
        <v>44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 t="s">
        <v>83</v>
      </c>
      <c r="R14815" t="s">
        <v>83</v>
      </c>
      <c r="S14815" t="s">
        <v>83</v>
      </c>
      <c r="T14815" t="str">
        <f>_xlfn.XLOOKUP(A14815,MI_Match_Analysis!$A$2:$A$8,MI_Match_Analysis!$F$2:$F$8,"Not Found")</f>
        <v>Not Found</v>
      </c>
    </row>
    <row r="14816" spans="1:20" hidden="1" x14ac:dyDescent="0.3">
      <c r="A14816">
        <v>64</v>
      </c>
      <c r="B14816" s="1">
        <v>46161</v>
      </c>
      <c r="C14816" t="s">
        <v>162</v>
      </c>
      <c r="D14816" t="s">
        <v>138</v>
      </c>
      <c r="E14816" t="s">
        <v>53</v>
      </c>
      <c r="F14816" t="s">
        <v>40</v>
      </c>
      <c r="G14816">
        <v>1</v>
      </c>
      <c r="H14816">
        <v>0.3</v>
      </c>
      <c r="I14816" t="s">
        <v>313</v>
      </c>
      <c r="J14816" t="s">
        <v>44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 t="s">
        <v>83</v>
      </c>
      <c r="R14816" t="s">
        <v>83</v>
      </c>
      <c r="S14816" t="s">
        <v>83</v>
      </c>
      <c r="T14816" t="str">
        <f>_xlfn.XLOOKUP(A14816,MI_Match_Analysis!$A$2:$A$8,MI_Match_Analysis!$F$2:$F$8,"Not Found")</f>
        <v>Not Found</v>
      </c>
    </row>
    <row r="14817" spans="1:20" hidden="1" x14ac:dyDescent="0.3">
      <c r="A14817">
        <v>64</v>
      </c>
      <c r="B14817" s="1">
        <v>46161</v>
      </c>
      <c r="C14817" t="s">
        <v>162</v>
      </c>
      <c r="D14817" t="s">
        <v>138</v>
      </c>
      <c r="E14817" t="s">
        <v>53</v>
      </c>
      <c r="F14817" t="s">
        <v>40</v>
      </c>
      <c r="G14817">
        <v>1</v>
      </c>
      <c r="H14817">
        <v>0.4</v>
      </c>
      <c r="I14817" t="s">
        <v>313</v>
      </c>
      <c r="J14817" t="s">
        <v>44</v>
      </c>
      <c r="K14817">
        <v>1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 t="s">
        <v>83</v>
      </c>
      <c r="R14817" t="s">
        <v>83</v>
      </c>
      <c r="S14817" t="s">
        <v>83</v>
      </c>
      <c r="T14817" t="str">
        <f>_xlfn.XLOOKUP(A14817,MI_Match_Analysis!$A$2:$A$8,MI_Match_Analysis!$F$2:$F$8,"Not Found")</f>
        <v>Not Found</v>
      </c>
    </row>
    <row r="14818" spans="1:20" hidden="1" x14ac:dyDescent="0.3">
      <c r="A14818">
        <v>64</v>
      </c>
      <c r="B14818" s="1">
        <v>46161</v>
      </c>
      <c r="C14818" t="s">
        <v>162</v>
      </c>
      <c r="D14818" t="s">
        <v>138</v>
      </c>
      <c r="E14818" t="s">
        <v>53</v>
      </c>
      <c r="F14818" t="s">
        <v>40</v>
      </c>
      <c r="G14818">
        <v>1</v>
      </c>
      <c r="H14818">
        <v>0.5</v>
      </c>
      <c r="I14818" t="s">
        <v>130</v>
      </c>
      <c r="J14818" t="s">
        <v>44</v>
      </c>
      <c r="K14818">
        <v>4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 t="s">
        <v>83</v>
      </c>
      <c r="R14818" t="s">
        <v>83</v>
      </c>
      <c r="S14818" t="s">
        <v>83</v>
      </c>
      <c r="T14818" t="str">
        <f>_xlfn.XLOOKUP(A14818,MI_Match_Analysis!$A$2:$A$8,MI_Match_Analysis!$F$2:$F$8,"Not Found")</f>
        <v>Not Found</v>
      </c>
    </row>
    <row r="14819" spans="1:20" hidden="1" x14ac:dyDescent="0.3">
      <c r="A14819">
        <v>64</v>
      </c>
      <c r="B14819" s="1">
        <v>46161</v>
      </c>
      <c r="C14819" t="s">
        <v>162</v>
      </c>
      <c r="D14819" t="s">
        <v>138</v>
      </c>
      <c r="E14819" t="s">
        <v>53</v>
      </c>
      <c r="F14819" t="s">
        <v>40</v>
      </c>
      <c r="G14819">
        <v>1</v>
      </c>
      <c r="H14819">
        <v>0.6</v>
      </c>
      <c r="I14819" t="s">
        <v>130</v>
      </c>
      <c r="J14819" t="s">
        <v>44</v>
      </c>
      <c r="K14819">
        <v>6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 t="s">
        <v>83</v>
      </c>
      <c r="R14819" t="s">
        <v>83</v>
      </c>
      <c r="S14819" t="s">
        <v>83</v>
      </c>
      <c r="T14819" t="str">
        <f>_xlfn.XLOOKUP(A14819,MI_Match_Analysis!$A$2:$A$8,MI_Match_Analysis!$F$2:$F$8,"Not Found")</f>
        <v>Not Found</v>
      </c>
    </row>
    <row r="14820" spans="1:20" hidden="1" x14ac:dyDescent="0.3">
      <c r="A14820">
        <v>64</v>
      </c>
      <c r="B14820" s="1">
        <v>46161</v>
      </c>
      <c r="C14820" t="s">
        <v>162</v>
      </c>
      <c r="D14820" t="s">
        <v>138</v>
      </c>
      <c r="E14820" t="s">
        <v>53</v>
      </c>
      <c r="F14820" t="s">
        <v>40</v>
      </c>
      <c r="G14820">
        <v>1</v>
      </c>
      <c r="H14820">
        <v>1.1000000000000001</v>
      </c>
      <c r="I14820" t="s">
        <v>313</v>
      </c>
      <c r="J14820" t="s">
        <v>337</v>
      </c>
      <c r="K14820">
        <v>0</v>
      </c>
      <c r="L14820">
        <v>1</v>
      </c>
      <c r="M14820">
        <v>1</v>
      </c>
      <c r="N14820">
        <v>0</v>
      </c>
      <c r="O14820">
        <v>0</v>
      </c>
      <c r="P14820">
        <v>0</v>
      </c>
      <c r="Q14820" t="s">
        <v>83</v>
      </c>
      <c r="R14820" t="s">
        <v>83</v>
      </c>
      <c r="S14820" t="s">
        <v>83</v>
      </c>
      <c r="T14820" t="str">
        <f>_xlfn.XLOOKUP(A14820,MI_Match_Analysis!$A$2:$A$8,MI_Match_Analysis!$F$2:$F$8,"Not Found")</f>
        <v>Not Found</v>
      </c>
    </row>
    <row r="14821" spans="1:20" hidden="1" x14ac:dyDescent="0.3">
      <c r="A14821">
        <v>64</v>
      </c>
      <c r="B14821" s="1">
        <v>46161</v>
      </c>
      <c r="C14821" t="s">
        <v>162</v>
      </c>
      <c r="D14821" t="s">
        <v>138</v>
      </c>
      <c r="E14821" t="s">
        <v>53</v>
      </c>
      <c r="F14821" t="s">
        <v>40</v>
      </c>
      <c r="G14821">
        <v>1</v>
      </c>
      <c r="H14821">
        <v>1.1000000000000001</v>
      </c>
      <c r="I14821" t="s">
        <v>313</v>
      </c>
      <c r="J14821" t="s">
        <v>337</v>
      </c>
      <c r="K14821">
        <v>6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 t="s">
        <v>83</v>
      </c>
      <c r="R14821" t="s">
        <v>83</v>
      </c>
      <c r="S14821" t="s">
        <v>83</v>
      </c>
      <c r="T14821" t="str">
        <f>_xlfn.XLOOKUP(A14821,MI_Match_Analysis!$A$2:$A$8,MI_Match_Analysis!$F$2:$F$8,"Not Found")</f>
        <v>Not Found</v>
      </c>
    </row>
    <row r="14822" spans="1:20" hidden="1" x14ac:dyDescent="0.3">
      <c r="A14822">
        <v>64</v>
      </c>
      <c r="B14822" s="1">
        <v>46161</v>
      </c>
      <c r="C14822" t="s">
        <v>162</v>
      </c>
      <c r="D14822" t="s">
        <v>138</v>
      </c>
      <c r="E14822" t="s">
        <v>53</v>
      </c>
      <c r="F14822" t="s">
        <v>40</v>
      </c>
      <c r="G14822">
        <v>1</v>
      </c>
      <c r="H14822">
        <v>1.2</v>
      </c>
      <c r="I14822" t="s">
        <v>313</v>
      </c>
      <c r="J14822" t="s">
        <v>337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 t="s">
        <v>83</v>
      </c>
      <c r="R14822" t="s">
        <v>83</v>
      </c>
      <c r="S14822" t="s">
        <v>83</v>
      </c>
      <c r="T14822" t="str">
        <f>_xlfn.XLOOKUP(A14822,MI_Match_Analysis!$A$2:$A$8,MI_Match_Analysis!$F$2:$F$8,"Not Found")</f>
        <v>Not Found</v>
      </c>
    </row>
    <row r="14823" spans="1:20" hidden="1" x14ac:dyDescent="0.3">
      <c r="A14823">
        <v>64</v>
      </c>
      <c r="B14823" s="1">
        <v>46161</v>
      </c>
      <c r="C14823" t="s">
        <v>162</v>
      </c>
      <c r="D14823" t="s">
        <v>138</v>
      </c>
      <c r="E14823" t="s">
        <v>53</v>
      </c>
      <c r="F14823" t="s">
        <v>40</v>
      </c>
      <c r="G14823">
        <v>1</v>
      </c>
      <c r="H14823">
        <v>1.2</v>
      </c>
      <c r="I14823" t="s">
        <v>313</v>
      </c>
      <c r="J14823" t="s">
        <v>337</v>
      </c>
      <c r="K14823">
        <v>0</v>
      </c>
      <c r="L14823">
        <v>1</v>
      </c>
      <c r="M14823">
        <v>1</v>
      </c>
      <c r="N14823">
        <v>0</v>
      </c>
      <c r="O14823">
        <v>0</v>
      </c>
      <c r="P14823">
        <v>0</v>
      </c>
      <c r="Q14823" t="s">
        <v>83</v>
      </c>
      <c r="R14823" t="s">
        <v>83</v>
      </c>
      <c r="S14823" t="s">
        <v>83</v>
      </c>
      <c r="T14823" t="str">
        <f>_xlfn.XLOOKUP(A14823,MI_Match_Analysis!$A$2:$A$8,MI_Match_Analysis!$F$2:$F$8,"Not Found")</f>
        <v>Not Found</v>
      </c>
    </row>
    <row r="14824" spans="1:20" hidden="1" x14ac:dyDescent="0.3">
      <c r="A14824">
        <v>64</v>
      </c>
      <c r="B14824" s="1">
        <v>46161</v>
      </c>
      <c r="C14824" t="s">
        <v>162</v>
      </c>
      <c r="D14824" t="s">
        <v>138</v>
      </c>
      <c r="E14824" t="s">
        <v>53</v>
      </c>
      <c r="F14824" t="s">
        <v>40</v>
      </c>
      <c r="G14824">
        <v>1</v>
      </c>
      <c r="H14824">
        <v>1.3</v>
      </c>
      <c r="I14824" t="s">
        <v>313</v>
      </c>
      <c r="J14824" t="s">
        <v>337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 t="s">
        <v>83</v>
      </c>
      <c r="R14824" t="s">
        <v>83</v>
      </c>
      <c r="S14824" t="s">
        <v>83</v>
      </c>
      <c r="T14824" t="str">
        <f>_xlfn.XLOOKUP(A14824,MI_Match_Analysis!$A$2:$A$8,MI_Match_Analysis!$F$2:$F$8,"Not Found")</f>
        <v>Not Found</v>
      </c>
    </row>
    <row r="14825" spans="1:20" hidden="1" x14ac:dyDescent="0.3">
      <c r="A14825">
        <v>64</v>
      </c>
      <c r="B14825" s="1">
        <v>46161</v>
      </c>
      <c r="C14825" t="s">
        <v>162</v>
      </c>
      <c r="D14825" t="s">
        <v>138</v>
      </c>
      <c r="E14825" t="s">
        <v>53</v>
      </c>
      <c r="F14825" t="s">
        <v>40</v>
      </c>
      <c r="G14825">
        <v>1</v>
      </c>
      <c r="H14825">
        <v>1.4</v>
      </c>
      <c r="I14825" t="s">
        <v>313</v>
      </c>
      <c r="J14825" t="s">
        <v>337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 t="s">
        <v>83</v>
      </c>
      <c r="R14825" t="s">
        <v>83</v>
      </c>
      <c r="S14825" t="s">
        <v>83</v>
      </c>
      <c r="T14825" t="str">
        <f>_xlfn.XLOOKUP(A14825,MI_Match_Analysis!$A$2:$A$8,MI_Match_Analysis!$F$2:$F$8,"Not Found")</f>
        <v>Not Found</v>
      </c>
    </row>
    <row r="14826" spans="1:20" hidden="1" x14ac:dyDescent="0.3">
      <c r="A14826">
        <v>64</v>
      </c>
      <c r="B14826" s="1">
        <v>46161</v>
      </c>
      <c r="C14826" t="s">
        <v>162</v>
      </c>
      <c r="D14826" t="s">
        <v>138</v>
      </c>
      <c r="E14826" t="s">
        <v>53</v>
      </c>
      <c r="F14826" t="s">
        <v>40</v>
      </c>
      <c r="G14826">
        <v>1</v>
      </c>
      <c r="H14826">
        <v>1.5</v>
      </c>
      <c r="I14826" t="s">
        <v>313</v>
      </c>
      <c r="J14826" t="s">
        <v>337</v>
      </c>
      <c r="K14826">
        <v>4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 t="s">
        <v>83</v>
      </c>
      <c r="R14826" t="s">
        <v>83</v>
      </c>
      <c r="S14826" t="s">
        <v>83</v>
      </c>
      <c r="T14826" t="str">
        <f>_xlfn.XLOOKUP(A14826,MI_Match_Analysis!$A$2:$A$8,MI_Match_Analysis!$F$2:$F$8,"Not Found")</f>
        <v>Not Found</v>
      </c>
    </row>
    <row r="14827" spans="1:20" hidden="1" x14ac:dyDescent="0.3">
      <c r="A14827">
        <v>64</v>
      </c>
      <c r="B14827" s="1">
        <v>46161</v>
      </c>
      <c r="C14827" t="s">
        <v>162</v>
      </c>
      <c r="D14827" t="s">
        <v>138</v>
      </c>
      <c r="E14827" t="s">
        <v>53</v>
      </c>
      <c r="F14827" t="s">
        <v>40</v>
      </c>
      <c r="G14827">
        <v>1</v>
      </c>
      <c r="H14827">
        <v>1.6</v>
      </c>
      <c r="I14827" t="s">
        <v>313</v>
      </c>
      <c r="J14827" t="s">
        <v>337</v>
      </c>
      <c r="K14827">
        <v>1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 t="s">
        <v>83</v>
      </c>
      <c r="R14827" t="s">
        <v>83</v>
      </c>
      <c r="S14827" t="s">
        <v>83</v>
      </c>
      <c r="T14827" t="str">
        <f>_xlfn.XLOOKUP(A14827,MI_Match_Analysis!$A$2:$A$8,MI_Match_Analysis!$F$2:$F$8,"Not Found")</f>
        <v>Not Found</v>
      </c>
    </row>
    <row r="14828" spans="1:20" hidden="1" x14ac:dyDescent="0.3">
      <c r="A14828">
        <v>64</v>
      </c>
      <c r="B14828" s="1">
        <v>46161</v>
      </c>
      <c r="C14828" t="s">
        <v>162</v>
      </c>
      <c r="D14828" t="s">
        <v>138</v>
      </c>
      <c r="E14828" t="s">
        <v>53</v>
      </c>
      <c r="F14828" t="s">
        <v>40</v>
      </c>
      <c r="G14828">
        <v>1</v>
      </c>
      <c r="H14828">
        <v>2.1</v>
      </c>
      <c r="I14828" t="s">
        <v>313</v>
      </c>
      <c r="J14828" t="s">
        <v>44</v>
      </c>
      <c r="K14828">
        <v>4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 t="s">
        <v>83</v>
      </c>
      <c r="R14828" t="s">
        <v>83</v>
      </c>
      <c r="S14828" t="s">
        <v>83</v>
      </c>
      <c r="T14828" t="str">
        <f>_xlfn.XLOOKUP(A14828,MI_Match_Analysis!$A$2:$A$8,MI_Match_Analysis!$F$2:$F$8,"Not Found")</f>
        <v>Not Found</v>
      </c>
    </row>
    <row r="14829" spans="1:20" hidden="1" x14ac:dyDescent="0.3">
      <c r="A14829">
        <v>64</v>
      </c>
      <c r="B14829" s="1">
        <v>46161</v>
      </c>
      <c r="C14829" t="s">
        <v>162</v>
      </c>
      <c r="D14829" t="s">
        <v>138</v>
      </c>
      <c r="E14829" t="s">
        <v>53</v>
      </c>
      <c r="F14829" t="s">
        <v>40</v>
      </c>
      <c r="G14829">
        <v>1</v>
      </c>
      <c r="H14829">
        <v>2.2000000000000002</v>
      </c>
      <c r="I14829" t="s">
        <v>313</v>
      </c>
      <c r="J14829" t="s">
        <v>44</v>
      </c>
      <c r="K14829">
        <v>3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 t="s">
        <v>83</v>
      </c>
      <c r="R14829" t="s">
        <v>83</v>
      </c>
      <c r="S14829" t="s">
        <v>83</v>
      </c>
      <c r="T14829" t="str">
        <f>_xlfn.XLOOKUP(A14829,MI_Match_Analysis!$A$2:$A$8,MI_Match_Analysis!$F$2:$F$8,"Not Found")</f>
        <v>Not Found</v>
      </c>
    </row>
    <row r="14830" spans="1:20" hidden="1" x14ac:dyDescent="0.3">
      <c r="A14830">
        <v>64</v>
      </c>
      <c r="B14830" s="1">
        <v>46161</v>
      </c>
      <c r="C14830" t="s">
        <v>162</v>
      </c>
      <c r="D14830" t="s">
        <v>138</v>
      </c>
      <c r="E14830" t="s">
        <v>53</v>
      </c>
      <c r="F14830" t="s">
        <v>40</v>
      </c>
      <c r="G14830">
        <v>1</v>
      </c>
      <c r="H14830">
        <v>2.2999999999999998</v>
      </c>
      <c r="I14830" t="s">
        <v>130</v>
      </c>
      <c r="J14830" t="s">
        <v>44</v>
      </c>
      <c r="K14830">
        <v>4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 t="s">
        <v>83</v>
      </c>
      <c r="R14830" t="s">
        <v>83</v>
      </c>
      <c r="S14830" t="s">
        <v>83</v>
      </c>
      <c r="T14830" t="str">
        <f>_xlfn.XLOOKUP(A14830,MI_Match_Analysis!$A$2:$A$8,MI_Match_Analysis!$F$2:$F$8,"Not Found")</f>
        <v>Not Found</v>
      </c>
    </row>
    <row r="14831" spans="1:20" hidden="1" x14ac:dyDescent="0.3">
      <c r="A14831">
        <v>64</v>
      </c>
      <c r="B14831" s="1">
        <v>46161</v>
      </c>
      <c r="C14831" t="s">
        <v>162</v>
      </c>
      <c r="D14831" t="s">
        <v>138</v>
      </c>
      <c r="E14831" t="s">
        <v>53</v>
      </c>
      <c r="F14831" t="s">
        <v>40</v>
      </c>
      <c r="G14831">
        <v>1</v>
      </c>
      <c r="H14831">
        <v>2.4</v>
      </c>
      <c r="I14831" t="s">
        <v>130</v>
      </c>
      <c r="J14831" t="s">
        <v>44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 t="s">
        <v>83</v>
      </c>
      <c r="R14831" t="s">
        <v>83</v>
      </c>
      <c r="S14831" t="s">
        <v>83</v>
      </c>
      <c r="T14831" t="str">
        <f>_xlfn.XLOOKUP(A14831,MI_Match_Analysis!$A$2:$A$8,MI_Match_Analysis!$F$2:$F$8,"Not Found")</f>
        <v>Not Found</v>
      </c>
    </row>
    <row r="14832" spans="1:20" hidden="1" x14ac:dyDescent="0.3">
      <c r="A14832">
        <v>64</v>
      </c>
      <c r="B14832" s="1">
        <v>46161</v>
      </c>
      <c r="C14832" t="s">
        <v>162</v>
      </c>
      <c r="D14832" t="s">
        <v>138</v>
      </c>
      <c r="E14832" t="s">
        <v>53</v>
      </c>
      <c r="F14832" t="s">
        <v>40</v>
      </c>
      <c r="G14832">
        <v>1</v>
      </c>
      <c r="H14832">
        <v>2.5</v>
      </c>
      <c r="I14832" t="s">
        <v>130</v>
      </c>
      <c r="J14832" t="s">
        <v>44</v>
      </c>
      <c r="K14832">
        <v>1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 t="s">
        <v>83</v>
      </c>
      <c r="R14832" t="s">
        <v>83</v>
      </c>
      <c r="S14832" t="s">
        <v>83</v>
      </c>
      <c r="T14832" t="str">
        <f>_xlfn.XLOOKUP(A14832,MI_Match_Analysis!$A$2:$A$8,MI_Match_Analysis!$F$2:$F$8,"Not Found")</f>
        <v>Not Found</v>
      </c>
    </row>
    <row r="14833" spans="1:20" hidden="1" x14ac:dyDescent="0.3">
      <c r="A14833">
        <v>64</v>
      </c>
      <c r="B14833" s="1">
        <v>46161</v>
      </c>
      <c r="C14833" t="s">
        <v>162</v>
      </c>
      <c r="D14833" t="s">
        <v>138</v>
      </c>
      <c r="E14833" t="s">
        <v>53</v>
      </c>
      <c r="F14833" t="s">
        <v>40</v>
      </c>
      <c r="G14833">
        <v>1</v>
      </c>
      <c r="H14833">
        <v>2.6</v>
      </c>
      <c r="I14833" t="s">
        <v>313</v>
      </c>
      <c r="J14833" t="s">
        <v>44</v>
      </c>
      <c r="K14833">
        <v>1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 t="s">
        <v>83</v>
      </c>
      <c r="R14833" t="s">
        <v>83</v>
      </c>
      <c r="S14833" t="s">
        <v>83</v>
      </c>
      <c r="T14833" t="str">
        <f>_xlfn.XLOOKUP(A14833,MI_Match_Analysis!$A$2:$A$8,MI_Match_Analysis!$F$2:$F$8,"Not Found")</f>
        <v>Not Found</v>
      </c>
    </row>
    <row r="14834" spans="1:20" hidden="1" x14ac:dyDescent="0.3">
      <c r="A14834">
        <v>64</v>
      </c>
      <c r="B14834" s="1">
        <v>46161</v>
      </c>
      <c r="C14834" t="s">
        <v>162</v>
      </c>
      <c r="D14834" t="s">
        <v>138</v>
      </c>
      <c r="E14834" t="s">
        <v>53</v>
      </c>
      <c r="F14834" t="s">
        <v>40</v>
      </c>
      <c r="G14834">
        <v>1</v>
      </c>
      <c r="H14834">
        <v>3.1</v>
      </c>
      <c r="I14834" t="s">
        <v>313</v>
      </c>
      <c r="J14834" t="s">
        <v>85</v>
      </c>
      <c r="K14834">
        <v>4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 t="s">
        <v>83</v>
      </c>
      <c r="R14834" t="s">
        <v>83</v>
      </c>
      <c r="S14834" t="s">
        <v>83</v>
      </c>
      <c r="T14834" t="str">
        <f>_xlfn.XLOOKUP(A14834,MI_Match_Analysis!$A$2:$A$8,MI_Match_Analysis!$F$2:$F$8,"Not Found")</f>
        <v>Not Found</v>
      </c>
    </row>
    <row r="14835" spans="1:20" hidden="1" x14ac:dyDescent="0.3">
      <c r="A14835">
        <v>64</v>
      </c>
      <c r="B14835" s="1">
        <v>46161</v>
      </c>
      <c r="C14835" t="s">
        <v>162</v>
      </c>
      <c r="D14835" t="s">
        <v>138</v>
      </c>
      <c r="E14835" t="s">
        <v>53</v>
      </c>
      <c r="F14835" t="s">
        <v>40</v>
      </c>
      <c r="G14835">
        <v>1</v>
      </c>
      <c r="H14835">
        <v>3.2</v>
      </c>
      <c r="I14835" t="s">
        <v>313</v>
      </c>
      <c r="J14835" t="s">
        <v>85</v>
      </c>
      <c r="K14835">
        <v>4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 t="s">
        <v>83</v>
      </c>
      <c r="R14835" t="s">
        <v>83</v>
      </c>
      <c r="S14835" t="s">
        <v>83</v>
      </c>
      <c r="T14835" t="str">
        <f>_xlfn.XLOOKUP(A14835,MI_Match_Analysis!$A$2:$A$8,MI_Match_Analysis!$F$2:$F$8,"Not Found")</f>
        <v>Not Found</v>
      </c>
    </row>
    <row r="14836" spans="1:20" hidden="1" x14ac:dyDescent="0.3">
      <c r="A14836">
        <v>64</v>
      </c>
      <c r="B14836" s="1">
        <v>46161</v>
      </c>
      <c r="C14836" t="s">
        <v>162</v>
      </c>
      <c r="D14836" t="s">
        <v>138</v>
      </c>
      <c r="E14836" t="s">
        <v>53</v>
      </c>
      <c r="F14836" t="s">
        <v>40</v>
      </c>
      <c r="G14836">
        <v>1</v>
      </c>
      <c r="H14836">
        <v>3.3</v>
      </c>
      <c r="I14836" t="s">
        <v>313</v>
      </c>
      <c r="J14836" t="s">
        <v>85</v>
      </c>
      <c r="K14836">
        <v>6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 t="s">
        <v>83</v>
      </c>
      <c r="R14836" t="s">
        <v>83</v>
      </c>
      <c r="S14836" t="s">
        <v>83</v>
      </c>
      <c r="T14836" t="str">
        <f>_xlfn.XLOOKUP(A14836,MI_Match_Analysis!$A$2:$A$8,MI_Match_Analysis!$F$2:$F$8,"Not Found")</f>
        <v>Not Found</v>
      </c>
    </row>
    <row r="14837" spans="1:20" hidden="1" x14ac:dyDescent="0.3">
      <c r="A14837">
        <v>64</v>
      </c>
      <c r="B14837" s="1">
        <v>46161</v>
      </c>
      <c r="C14837" t="s">
        <v>162</v>
      </c>
      <c r="D14837" t="s">
        <v>138</v>
      </c>
      <c r="E14837" t="s">
        <v>53</v>
      </c>
      <c r="F14837" t="s">
        <v>40</v>
      </c>
      <c r="G14837">
        <v>1</v>
      </c>
      <c r="H14837">
        <v>3.4</v>
      </c>
      <c r="I14837" t="s">
        <v>313</v>
      </c>
      <c r="J14837" t="s">
        <v>85</v>
      </c>
      <c r="K14837">
        <v>1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 t="s">
        <v>83</v>
      </c>
      <c r="R14837" t="s">
        <v>83</v>
      </c>
      <c r="S14837" t="s">
        <v>83</v>
      </c>
      <c r="T14837" t="str">
        <f>_xlfn.XLOOKUP(A14837,MI_Match_Analysis!$A$2:$A$8,MI_Match_Analysis!$F$2:$F$8,"Not Found")</f>
        <v>Not Found</v>
      </c>
    </row>
    <row r="14838" spans="1:20" hidden="1" x14ac:dyDescent="0.3">
      <c r="A14838">
        <v>64</v>
      </c>
      <c r="B14838" s="1">
        <v>46161</v>
      </c>
      <c r="C14838" t="s">
        <v>162</v>
      </c>
      <c r="D14838" t="s">
        <v>138</v>
      </c>
      <c r="E14838" t="s">
        <v>53</v>
      </c>
      <c r="F14838" t="s">
        <v>40</v>
      </c>
      <c r="G14838">
        <v>1</v>
      </c>
      <c r="H14838">
        <v>3.5</v>
      </c>
      <c r="I14838" t="s">
        <v>130</v>
      </c>
      <c r="J14838" t="s">
        <v>85</v>
      </c>
      <c r="K14838">
        <v>1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 t="s">
        <v>83</v>
      </c>
      <c r="R14838" t="s">
        <v>83</v>
      </c>
      <c r="S14838" t="s">
        <v>83</v>
      </c>
      <c r="T14838" t="str">
        <f>_xlfn.XLOOKUP(A14838,MI_Match_Analysis!$A$2:$A$8,MI_Match_Analysis!$F$2:$F$8,"Not Found")</f>
        <v>Not Found</v>
      </c>
    </row>
    <row r="14839" spans="1:20" hidden="1" x14ac:dyDescent="0.3">
      <c r="A14839">
        <v>64</v>
      </c>
      <c r="B14839" s="1">
        <v>46161</v>
      </c>
      <c r="C14839" t="s">
        <v>162</v>
      </c>
      <c r="D14839" t="s">
        <v>138</v>
      </c>
      <c r="E14839" t="s">
        <v>53</v>
      </c>
      <c r="F14839" t="s">
        <v>40</v>
      </c>
      <c r="G14839">
        <v>1</v>
      </c>
      <c r="H14839">
        <v>3.6</v>
      </c>
      <c r="I14839" t="s">
        <v>313</v>
      </c>
      <c r="J14839" t="s">
        <v>85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 t="s">
        <v>83</v>
      </c>
      <c r="R14839" t="s">
        <v>83</v>
      </c>
      <c r="S14839" t="s">
        <v>83</v>
      </c>
      <c r="T14839" t="str">
        <f>_xlfn.XLOOKUP(A14839,MI_Match_Analysis!$A$2:$A$8,MI_Match_Analysis!$F$2:$F$8,"Not Found")</f>
        <v>Not Found</v>
      </c>
    </row>
    <row r="14840" spans="1:20" hidden="1" x14ac:dyDescent="0.3">
      <c r="A14840">
        <v>64</v>
      </c>
      <c r="B14840" s="1">
        <v>46161</v>
      </c>
      <c r="C14840" t="s">
        <v>162</v>
      </c>
      <c r="D14840" t="s">
        <v>138</v>
      </c>
      <c r="E14840" t="s">
        <v>53</v>
      </c>
      <c r="F14840" t="s">
        <v>40</v>
      </c>
      <c r="G14840">
        <v>1</v>
      </c>
      <c r="H14840">
        <v>4.0999999999999996</v>
      </c>
      <c r="I14840" t="s">
        <v>130</v>
      </c>
      <c r="J14840" t="s">
        <v>203</v>
      </c>
      <c r="K14840">
        <v>4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 t="s">
        <v>83</v>
      </c>
      <c r="R14840" t="s">
        <v>83</v>
      </c>
      <c r="S14840" t="s">
        <v>83</v>
      </c>
      <c r="T14840" t="str">
        <f>_xlfn.XLOOKUP(A14840,MI_Match_Analysis!$A$2:$A$8,MI_Match_Analysis!$F$2:$F$8,"Not Found")</f>
        <v>Not Found</v>
      </c>
    </row>
    <row r="14841" spans="1:20" hidden="1" x14ac:dyDescent="0.3">
      <c r="A14841">
        <v>64</v>
      </c>
      <c r="B14841" s="1">
        <v>46161</v>
      </c>
      <c r="C14841" t="s">
        <v>162</v>
      </c>
      <c r="D14841" t="s">
        <v>138</v>
      </c>
      <c r="E14841" t="s">
        <v>53</v>
      </c>
      <c r="F14841" t="s">
        <v>40</v>
      </c>
      <c r="G14841">
        <v>1</v>
      </c>
      <c r="H14841">
        <v>4.2</v>
      </c>
      <c r="I14841" t="s">
        <v>130</v>
      </c>
      <c r="J14841" t="s">
        <v>203</v>
      </c>
      <c r="K14841">
        <v>4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 t="s">
        <v>83</v>
      </c>
      <c r="R14841" t="s">
        <v>83</v>
      </c>
      <c r="S14841" t="s">
        <v>83</v>
      </c>
      <c r="T14841" t="str">
        <f>_xlfn.XLOOKUP(A14841,MI_Match_Analysis!$A$2:$A$8,MI_Match_Analysis!$F$2:$F$8,"Not Found")</f>
        <v>Not Found</v>
      </c>
    </row>
    <row r="14842" spans="1:20" hidden="1" x14ac:dyDescent="0.3">
      <c r="A14842">
        <v>64</v>
      </c>
      <c r="B14842" s="1">
        <v>46161</v>
      </c>
      <c r="C14842" t="s">
        <v>162</v>
      </c>
      <c r="D14842" t="s">
        <v>138</v>
      </c>
      <c r="E14842" t="s">
        <v>53</v>
      </c>
      <c r="F14842" t="s">
        <v>40</v>
      </c>
      <c r="G14842">
        <v>1</v>
      </c>
      <c r="H14842">
        <v>4.3</v>
      </c>
      <c r="I14842" t="s">
        <v>130</v>
      </c>
      <c r="J14842" t="s">
        <v>203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 t="s">
        <v>83</v>
      </c>
      <c r="R14842" t="s">
        <v>83</v>
      </c>
      <c r="S14842" t="s">
        <v>83</v>
      </c>
      <c r="T14842" t="str">
        <f>_xlfn.XLOOKUP(A14842,MI_Match_Analysis!$A$2:$A$8,MI_Match_Analysis!$F$2:$F$8,"Not Found")</f>
        <v>Not Found</v>
      </c>
    </row>
    <row r="14843" spans="1:20" hidden="1" x14ac:dyDescent="0.3">
      <c r="A14843">
        <v>64</v>
      </c>
      <c r="B14843" s="1">
        <v>46161</v>
      </c>
      <c r="C14843" t="s">
        <v>162</v>
      </c>
      <c r="D14843" t="s">
        <v>138</v>
      </c>
      <c r="E14843" t="s">
        <v>53</v>
      </c>
      <c r="F14843" t="s">
        <v>40</v>
      </c>
      <c r="G14843">
        <v>1</v>
      </c>
      <c r="H14843">
        <v>4.4000000000000004</v>
      </c>
      <c r="I14843" t="s">
        <v>130</v>
      </c>
      <c r="J14843" t="s">
        <v>203</v>
      </c>
      <c r="K14843">
        <v>6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 t="s">
        <v>83</v>
      </c>
      <c r="R14843" t="s">
        <v>83</v>
      </c>
      <c r="S14843" t="s">
        <v>83</v>
      </c>
      <c r="T14843" t="str">
        <f>_xlfn.XLOOKUP(A14843,MI_Match_Analysis!$A$2:$A$8,MI_Match_Analysis!$F$2:$F$8,"Not Found")</f>
        <v>Not Found</v>
      </c>
    </row>
    <row r="14844" spans="1:20" hidden="1" x14ac:dyDescent="0.3">
      <c r="A14844">
        <v>64</v>
      </c>
      <c r="B14844" s="1">
        <v>46161</v>
      </c>
      <c r="C14844" t="s">
        <v>162</v>
      </c>
      <c r="D14844" t="s">
        <v>138</v>
      </c>
      <c r="E14844" t="s">
        <v>53</v>
      </c>
      <c r="F14844" t="s">
        <v>40</v>
      </c>
      <c r="G14844">
        <v>1</v>
      </c>
      <c r="H14844">
        <v>4.5</v>
      </c>
      <c r="I14844" t="s">
        <v>130</v>
      </c>
      <c r="J14844" t="s">
        <v>203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 t="s">
        <v>83</v>
      </c>
      <c r="R14844" t="s">
        <v>83</v>
      </c>
      <c r="S14844" t="s">
        <v>83</v>
      </c>
      <c r="T14844" t="str">
        <f>_xlfn.XLOOKUP(A14844,MI_Match_Analysis!$A$2:$A$8,MI_Match_Analysis!$F$2:$F$8,"Not Found")</f>
        <v>Not Found</v>
      </c>
    </row>
    <row r="14845" spans="1:20" hidden="1" x14ac:dyDescent="0.3">
      <c r="A14845">
        <v>64</v>
      </c>
      <c r="B14845" s="1">
        <v>46161</v>
      </c>
      <c r="C14845" t="s">
        <v>162</v>
      </c>
      <c r="D14845" t="s">
        <v>138</v>
      </c>
      <c r="E14845" t="s">
        <v>53</v>
      </c>
      <c r="F14845" t="s">
        <v>40</v>
      </c>
      <c r="G14845">
        <v>1</v>
      </c>
      <c r="H14845">
        <v>4.5999999999999996</v>
      </c>
      <c r="I14845" t="s">
        <v>130</v>
      </c>
      <c r="J14845" t="s">
        <v>203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 t="s">
        <v>83</v>
      </c>
      <c r="R14845" t="s">
        <v>83</v>
      </c>
      <c r="S14845" t="s">
        <v>83</v>
      </c>
      <c r="T14845" t="str">
        <f>_xlfn.XLOOKUP(A14845,MI_Match_Analysis!$A$2:$A$8,MI_Match_Analysis!$F$2:$F$8,"Not Found")</f>
        <v>Not Found</v>
      </c>
    </row>
    <row r="14846" spans="1:20" hidden="1" x14ac:dyDescent="0.3">
      <c r="A14846">
        <v>64</v>
      </c>
      <c r="B14846" s="1">
        <v>46161</v>
      </c>
      <c r="C14846" t="s">
        <v>162</v>
      </c>
      <c r="D14846" t="s">
        <v>138</v>
      </c>
      <c r="E14846" t="s">
        <v>53</v>
      </c>
      <c r="F14846" t="s">
        <v>40</v>
      </c>
      <c r="G14846">
        <v>1</v>
      </c>
      <c r="H14846">
        <v>5.0999999999999996</v>
      </c>
      <c r="I14846" t="s">
        <v>313</v>
      </c>
      <c r="J14846" t="s">
        <v>85</v>
      </c>
      <c r="K14846">
        <v>1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 t="s">
        <v>83</v>
      </c>
      <c r="R14846" t="s">
        <v>83</v>
      </c>
      <c r="S14846" t="s">
        <v>83</v>
      </c>
      <c r="T14846" t="str">
        <f>_xlfn.XLOOKUP(A14846,MI_Match_Analysis!$A$2:$A$8,MI_Match_Analysis!$F$2:$F$8,"Not Found")</f>
        <v>Not Found</v>
      </c>
    </row>
    <row r="14847" spans="1:20" hidden="1" x14ac:dyDescent="0.3">
      <c r="A14847">
        <v>64</v>
      </c>
      <c r="B14847" s="1">
        <v>46161</v>
      </c>
      <c r="C14847" t="s">
        <v>162</v>
      </c>
      <c r="D14847" t="s">
        <v>138</v>
      </c>
      <c r="E14847" t="s">
        <v>53</v>
      </c>
      <c r="F14847" t="s">
        <v>40</v>
      </c>
      <c r="G14847">
        <v>1</v>
      </c>
      <c r="H14847">
        <v>5.2</v>
      </c>
      <c r="I14847" t="s">
        <v>130</v>
      </c>
      <c r="J14847" t="s">
        <v>85</v>
      </c>
      <c r="K14847">
        <v>1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 t="s">
        <v>83</v>
      </c>
      <c r="R14847" t="s">
        <v>83</v>
      </c>
      <c r="S14847" t="s">
        <v>83</v>
      </c>
      <c r="T14847" t="str">
        <f>_xlfn.XLOOKUP(A14847,MI_Match_Analysis!$A$2:$A$8,MI_Match_Analysis!$F$2:$F$8,"Not Found")</f>
        <v>Not Found</v>
      </c>
    </row>
    <row r="14848" spans="1:20" hidden="1" x14ac:dyDescent="0.3">
      <c r="A14848">
        <v>64</v>
      </c>
      <c r="B14848" s="1">
        <v>46161</v>
      </c>
      <c r="C14848" t="s">
        <v>162</v>
      </c>
      <c r="D14848" t="s">
        <v>138</v>
      </c>
      <c r="E14848" t="s">
        <v>53</v>
      </c>
      <c r="F14848" t="s">
        <v>40</v>
      </c>
      <c r="G14848">
        <v>1</v>
      </c>
      <c r="H14848">
        <v>5.3</v>
      </c>
      <c r="I14848" t="s">
        <v>313</v>
      </c>
      <c r="J14848" t="s">
        <v>85</v>
      </c>
      <c r="K14848">
        <v>6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 t="s">
        <v>83</v>
      </c>
      <c r="R14848" t="s">
        <v>83</v>
      </c>
      <c r="S14848" t="s">
        <v>83</v>
      </c>
      <c r="T14848" t="str">
        <f>_xlfn.XLOOKUP(A14848,MI_Match_Analysis!$A$2:$A$8,MI_Match_Analysis!$F$2:$F$8,"Not Found")</f>
        <v>Not Found</v>
      </c>
    </row>
    <row r="14849" spans="1:20" hidden="1" x14ac:dyDescent="0.3">
      <c r="A14849">
        <v>64</v>
      </c>
      <c r="B14849" s="1">
        <v>46161</v>
      </c>
      <c r="C14849" t="s">
        <v>162</v>
      </c>
      <c r="D14849" t="s">
        <v>138</v>
      </c>
      <c r="E14849" t="s">
        <v>53</v>
      </c>
      <c r="F14849" t="s">
        <v>40</v>
      </c>
      <c r="G14849">
        <v>1</v>
      </c>
      <c r="H14849">
        <v>5.4</v>
      </c>
      <c r="I14849" t="s">
        <v>313</v>
      </c>
      <c r="J14849" t="s">
        <v>85</v>
      </c>
      <c r="K14849">
        <v>4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 t="s">
        <v>83</v>
      </c>
      <c r="R14849" t="s">
        <v>83</v>
      </c>
      <c r="S14849" t="s">
        <v>83</v>
      </c>
      <c r="T14849" t="str">
        <f>_xlfn.XLOOKUP(A14849,MI_Match_Analysis!$A$2:$A$8,MI_Match_Analysis!$F$2:$F$8,"Not Found")</f>
        <v>Not Found</v>
      </c>
    </row>
    <row r="14850" spans="1:20" hidden="1" x14ac:dyDescent="0.3">
      <c r="A14850">
        <v>64</v>
      </c>
      <c r="B14850" s="1">
        <v>46161</v>
      </c>
      <c r="C14850" t="s">
        <v>162</v>
      </c>
      <c r="D14850" t="s">
        <v>138</v>
      </c>
      <c r="E14850" t="s">
        <v>53</v>
      </c>
      <c r="F14850" t="s">
        <v>40</v>
      </c>
      <c r="G14850">
        <v>1</v>
      </c>
      <c r="H14850">
        <v>5.5</v>
      </c>
      <c r="I14850" t="s">
        <v>313</v>
      </c>
      <c r="J14850" t="s">
        <v>85</v>
      </c>
      <c r="K14850">
        <v>2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 t="s">
        <v>83</v>
      </c>
      <c r="R14850" t="s">
        <v>83</v>
      </c>
      <c r="S14850" t="s">
        <v>83</v>
      </c>
      <c r="T14850" t="str">
        <f>_xlfn.XLOOKUP(A14850,MI_Match_Analysis!$A$2:$A$8,MI_Match_Analysis!$F$2:$F$8,"Not Found")</f>
        <v>Not Found</v>
      </c>
    </row>
    <row r="14851" spans="1:20" hidden="1" x14ac:dyDescent="0.3">
      <c r="A14851">
        <v>64</v>
      </c>
      <c r="B14851" s="1">
        <v>46161</v>
      </c>
      <c r="C14851" t="s">
        <v>162</v>
      </c>
      <c r="D14851" t="s">
        <v>138</v>
      </c>
      <c r="E14851" t="s">
        <v>53</v>
      </c>
      <c r="F14851" t="s">
        <v>40</v>
      </c>
      <c r="G14851">
        <v>1</v>
      </c>
      <c r="H14851">
        <v>5.6</v>
      </c>
      <c r="I14851" t="s">
        <v>313</v>
      </c>
      <c r="J14851" t="s">
        <v>85</v>
      </c>
      <c r="K14851">
        <v>1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 t="s">
        <v>83</v>
      </c>
      <c r="R14851" t="s">
        <v>83</v>
      </c>
      <c r="S14851" t="s">
        <v>83</v>
      </c>
      <c r="T14851" t="str">
        <f>_xlfn.XLOOKUP(A14851,MI_Match_Analysis!$A$2:$A$8,MI_Match_Analysis!$F$2:$F$8,"Not Found")</f>
        <v>Not Found</v>
      </c>
    </row>
    <row r="14852" spans="1:20" hidden="1" x14ac:dyDescent="0.3">
      <c r="A14852">
        <v>64</v>
      </c>
      <c r="B14852" s="1">
        <v>46161</v>
      </c>
      <c r="C14852" t="s">
        <v>162</v>
      </c>
      <c r="D14852" t="s">
        <v>138</v>
      </c>
      <c r="E14852" t="s">
        <v>53</v>
      </c>
      <c r="F14852" t="s">
        <v>40</v>
      </c>
      <c r="G14852">
        <v>1</v>
      </c>
      <c r="H14852">
        <v>6.1</v>
      </c>
      <c r="I14852" t="s">
        <v>313</v>
      </c>
      <c r="J14852" t="s">
        <v>278</v>
      </c>
      <c r="K14852">
        <v>4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 t="s">
        <v>83</v>
      </c>
      <c r="R14852" t="s">
        <v>83</v>
      </c>
      <c r="S14852" t="s">
        <v>83</v>
      </c>
      <c r="T14852" t="str">
        <f>_xlfn.XLOOKUP(A14852,MI_Match_Analysis!$A$2:$A$8,MI_Match_Analysis!$F$2:$F$8,"Not Found")</f>
        <v>Not Found</v>
      </c>
    </row>
    <row r="14853" spans="1:20" hidden="1" x14ac:dyDescent="0.3">
      <c r="A14853">
        <v>64</v>
      </c>
      <c r="B14853" s="1">
        <v>46161</v>
      </c>
      <c r="C14853" t="s">
        <v>162</v>
      </c>
      <c r="D14853" t="s">
        <v>138</v>
      </c>
      <c r="E14853" t="s">
        <v>53</v>
      </c>
      <c r="F14853" t="s">
        <v>40</v>
      </c>
      <c r="G14853">
        <v>1</v>
      </c>
      <c r="H14853">
        <v>6.2</v>
      </c>
      <c r="I14853" t="s">
        <v>313</v>
      </c>
      <c r="J14853" t="s">
        <v>278</v>
      </c>
      <c r="K14853">
        <v>1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 t="s">
        <v>83</v>
      </c>
      <c r="R14853" t="s">
        <v>83</v>
      </c>
      <c r="S14853" t="s">
        <v>83</v>
      </c>
      <c r="T14853" t="str">
        <f>_xlfn.XLOOKUP(A14853,MI_Match_Analysis!$A$2:$A$8,MI_Match_Analysis!$F$2:$F$8,"Not Found")</f>
        <v>Not Found</v>
      </c>
    </row>
    <row r="14854" spans="1:20" hidden="1" x14ac:dyDescent="0.3">
      <c r="A14854">
        <v>64</v>
      </c>
      <c r="B14854" s="1">
        <v>46161</v>
      </c>
      <c r="C14854" t="s">
        <v>162</v>
      </c>
      <c r="D14854" t="s">
        <v>138</v>
      </c>
      <c r="E14854" t="s">
        <v>53</v>
      </c>
      <c r="F14854" t="s">
        <v>40</v>
      </c>
      <c r="G14854">
        <v>1</v>
      </c>
      <c r="H14854">
        <v>6.3</v>
      </c>
      <c r="I14854" t="s">
        <v>130</v>
      </c>
      <c r="J14854" t="s">
        <v>278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 t="s">
        <v>83</v>
      </c>
      <c r="R14854" t="s">
        <v>83</v>
      </c>
      <c r="S14854" t="s">
        <v>83</v>
      </c>
      <c r="T14854" t="str">
        <f>_xlfn.XLOOKUP(A14854,MI_Match_Analysis!$A$2:$A$8,MI_Match_Analysis!$F$2:$F$8,"Not Found")</f>
        <v>Not Found</v>
      </c>
    </row>
    <row r="14855" spans="1:20" hidden="1" x14ac:dyDescent="0.3">
      <c r="A14855">
        <v>64</v>
      </c>
      <c r="B14855" s="1">
        <v>46161</v>
      </c>
      <c r="C14855" t="s">
        <v>162</v>
      </c>
      <c r="D14855" t="s">
        <v>138</v>
      </c>
      <c r="E14855" t="s">
        <v>53</v>
      </c>
      <c r="F14855" t="s">
        <v>40</v>
      </c>
      <c r="G14855">
        <v>1</v>
      </c>
      <c r="H14855">
        <v>6.4</v>
      </c>
      <c r="I14855" t="s">
        <v>130</v>
      </c>
      <c r="J14855" t="s">
        <v>278</v>
      </c>
      <c r="K14855">
        <v>6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 t="s">
        <v>83</v>
      </c>
      <c r="R14855" t="s">
        <v>83</v>
      </c>
      <c r="S14855" t="s">
        <v>83</v>
      </c>
      <c r="T14855" t="str">
        <f>_xlfn.XLOOKUP(A14855,MI_Match_Analysis!$A$2:$A$8,MI_Match_Analysis!$F$2:$F$8,"Not Found")</f>
        <v>Not Found</v>
      </c>
    </row>
    <row r="14856" spans="1:20" hidden="1" x14ac:dyDescent="0.3">
      <c r="A14856">
        <v>64</v>
      </c>
      <c r="B14856" s="1">
        <v>46161</v>
      </c>
      <c r="C14856" t="s">
        <v>162</v>
      </c>
      <c r="D14856" t="s">
        <v>138</v>
      </c>
      <c r="E14856" t="s">
        <v>53</v>
      </c>
      <c r="F14856" t="s">
        <v>40</v>
      </c>
      <c r="G14856">
        <v>1</v>
      </c>
      <c r="H14856">
        <v>6.5</v>
      </c>
      <c r="I14856" t="s">
        <v>130</v>
      </c>
      <c r="J14856" t="s">
        <v>278</v>
      </c>
      <c r="K14856">
        <v>1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 t="s">
        <v>83</v>
      </c>
      <c r="R14856" t="s">
        <v>83</v>
      </c>
      <c r="S14856" t="s">
        <v>83</v>
      </c>
      <c r="T14856" t="str">
        <f>_xlfn.XLOOKUP(A14856,MI_Match_Analysis!$A$2:$A$8,MI_Match_Analysis!$F$2:$F$8,"Not Found")</f>
        <v>Not Found</v>
      </c>
    </row>
    <row r="14857" spans="1:20" hidden="1" x14ac:dyDescent="0.3">
      <c r="A14857">
        <v>64</v>
      </c>
      <c r="B14857" s="1">
        <v>46161</v>
      </c>
      <c r="C14857" t="s">
        <v>162</v>
      </c>
      <c r="D14857" t="s">
        <v>138</v>
      </c>
      <c r="E14857" t="s">
        <v>53</v>
      </c>
      <c r="F14857" t="s">
        <v>40</v>
      </c>
      <c r="G14857">
        <v>1</v>
      </c>
      <c r="H14857">
        <v>6.6</v>
      </c>
      <c r="I14857" t="s">
        <v>313</v>
      </c>
      <c r="J14857" t="s">
        <v>278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 t="s">
        <v>83</v>
      </c>
      <c r="R14857" t="s">
        <v>83</v>
      </c>
      <c r="S14857" t="s">
        <v>83</v>
      </c>
      <c r="T14857" t="str">
        <f>_xlfn.XLOOKUP(A14857,MI_Match_Analysis!$A$2:$A$8,MI_Match_Analysis!$F$2:$F$8,"Not Found")</f>
        <v>Not Found</v>
      </c>
    </row>
    <row r="14858" spans="1:20" hidden="1" x14ac:dyDescent="0.3">
      <c r="A14858">
        <v>64</v>
      </c>
      <c r="B14858" s="1">
        <v>46161</v>
      </c>
      <c r="C14858" t="s">
        <v>162</v>
      </c>
      <c r="D14858" t="s">
        <v>138</v>
      </c>
      <c r="E14858" t="s">
        <v>53</v>
      </c>
      <c r="F14858" t="s">
        <v>40</v>
      </c>
      <c r="G14858">
        <v>1</v>
      </c>
      <c r="H14858">
        <v>7.1</v>
      </c>
      <c r="I14858" t="s">
        <v>130</v>
      </c>
      <c r="J14858" t="s">
        <v>203</v>
      </c>
      <c r="K14858">
        <v>1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 t="s">
        <v>83</v>
      </c>
      <c r="R14858" t="s">
        <v>83</v>
      </c>
      <c r="S14858" t="s">
        <v>83</v>
      </c>
      <c r="T14858" t="str">
        <f>_xlfn.XLOOKUP(A14858,MI_Match_Analysis!$A$2:$A$8,MI_Match_Analysis!$F$2:$F$8,"Not Found")</f>
        <v>Not Found</v>
      </c>
    </row>
    <row r="14859" spans="1:20" hidden="1" x14ac:dyDescent="0.3">
      <c r="A14859">
        <v>64</v>
      </c>
      <c r="B14859" s="1">
        <v>46161</v>
      </c>
      <c r="C14859" t="s">
        <v>162</v>
      </c>
      <c r="D14859" t="s">
        <v>138</v>
      </c>
      <c r="E14859" t="s">
        <v>53</v>
      </c>
      <c r="F14859" t="s">
        <v>40</v>
      </c>
      <c r="G14859">
        <v>1</v>
      </c>
      <c r="H14859">
        <v>7.2</v>
      </c>
      <c r="I14859" t="s">
        <v>313</v>
      </c>
      <c r="J14859" t="s">
        <v>203</v>
      </c>
      <c r="K14859">
        <v>1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 t="s">
        <v>83</v>
      </c>
      <c r="R14859" t="s">
        <v>83</v>
      </c>
      <c r="S14859" t="s">
        <v>83</v>
      </c>
      <c r="T14859" t="str">
        <f>_xlfn.XLOOKUP(A14859,MI_Match_Analysis!$A$2:$A$8,MI_Match_Analysis!$F$2:$F$8,"Not Found")</f>
        <v>Not Found</v>
      </c>
    </row>
    <row r="14860" spans="1:20" hidden="1" x14ac:dyDescent="0.3">
      <c r="A14860">
        <v>64</v>
      </c>
      <c r="B14860" s="1">
        <v>46161</v>
      </c>
      <c r="C14860" t="s">
        <v>162</v>
      </c>
      <c r="D14860" t="s">
        <v>138</v>
      </c>
      <c r="E14860" t="s">
        <v>53</v>
      </c>
      <c r="F14860" t="s">
        <v>40</v>
      </c>
      <c r="G14860">
        <v>1</v>
      </c>
      <c r="H14860">
        <v>7.3</v>
      </c>
      <c r="I14860" t="s">
        <v>130</v>
      </c>
      <c r="J14860" t="s">
        <v>203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 t="s">
        <v>83</v>
      </c>
      <c r="R14860" t="s">
        <v>83</v>
      </c>
      <c r="S14860" t="s">
        <v>83</v>
      </c>
      <c r="T14860" t="str">
        <f>_xlfn.XLOOKUP(A14860,MI_Match_Analysis!$A$2:$A$8,MI_Match_Analysis!$F$2:$F$8,"Not Found")</f>
        <v>Not Found</v>
      </c>
    </row>
    <row r="14861" spans="1:20" hidden="1" x14ac:dyDescent="0.3">
      <c r="A14861">
        <v>64</v>
      </c>
      <c r="B14861" s="1">
        <v>46161</v>
      </c>
      <c r="C14861" t="s">
        <v>162</v>
      </c>
      <c r="D14861" t="s">
        <v>138</v>
      </c>
      <c r="E14861" t="s">
        <v>53</v>
      </c>
      <c r="F14861" t="s">
        <v>40</v>
      </c>
      <c r="G14861">
        <v>1</v>
      </c>
      <c r="H14861">
        <v>7.4</v>
      </c>
      <c r="I14861" t="s">
        <v>130</v>
      </c>
      <c r="J14861" t="s">
        <v>203</v>
      </c>
      <c r="K14861">
        <v>1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 t="s">
        <v>83</v>
      </c>
      <c r="R14861" t="s">
        <v>83</v>
      </c>
      <c r="S14861" t="s">
        <v>83</v>
      </c>
      <c r="T14861" t="str">
        <f>_xlfn.XLOOKUP(A14861,MI_Match_Analysis!$A$2:$A$8,MI_Match_Analysis!$F$2:$F$8,"Not Found")</f>
        <v>Not Found</v>
      </c>
    </row>
    <row r="14862" spans="1:20" hidden="1" x14ac:dyDescent="0.3">
      <c r="A14862">
        <v>64</v>
      </c>
      <c r="B14862" s="1">
        <v>46161</v>
      </c>
      <c r="C14862" t="s">
        <v>162</v>
      </c>
      <c r="D14862" t="s">
        <v>138</v>
      </c>
      <c r="E14862" t="s">
        <v>53</v>
      </c>
      <c r="F14862" t="s">
        <v>40</v>
      </c>
      <c r="G14862">
        <v>1</v>
      </c>
      <c r="H14862">
        <v>7.5</v>
      </c>
      <c r="I14862" t="s">
        <v>313</v>
      </c>
      <c r="J14862" t="s">
        <v>203</v>
      </c>
      <c r="K14862">
        <v>1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 t="s">
        <v>83</v>
      </c>
      <c r="R14862" t="s">
        <v>83</v>
      </c>
      <c r="S14862" t="s">
        <v>83</v>
      </c>
      <c r="T14862" t="str">
        <f>_xlfn.XLOOKUP(A14862,MI_Match_Analysis!$A$2:$A$8,MI_Match_Analysis!$F$2:$F$8,"Not Found")</f>
        <v>Not Found</v>
      </c>
    </row>
    <row r="14863" spans="1:20" hidden="1" x14ac:dyDescent="0.3">
      <c r="A14863">
        <v>64</v>
      </c>
      <c r="B14863" s="1">
        <v>46161</v>
      </c>
      <c r="C14863" t="s">
        <v>162</v>
      </c>
      <c r="D14863" t="s">
        <v>138</v>
      </c>
      <c r="E14863" t="s">
        <v>53</v>
      </c>
      <c r="F14863" t="s">
        <v>40</v>
      </c>
      <c r="G14863">
        <v>1</v>
      </c>
      <c r="H14863">
        <v>7.6</v>
      </c>
      <c r="I14863" t="s">
        <v>130</v>
      </c>
      <c r="J14863" t="s">
        <v>203</v>
      </c>
      <c r="K14863">
        <v>6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 t="s">
        <v>83</v>
      </c>
      <c r="R14863" t="s">
        <v>83</v>
      </c>
      <c r="S14863" t="s">
        <v>83</v>
      </c>
      <c r="T14863" t="str">
        <f>_xlfn.XLOOKUP(A14863,MI_Match_Analysis!$A$2:$A$8,MI_Match_Analysis!$F$2:$F$8,"Not Found")</f>
        <v>Not Found</v>
      </c>
    </row>
    <row r="14864" spans="1:20" hidden="1" x14ac:dyDescent="0.3">
      <c r="A14864">
        <v>64</v>
      </c>
      <c r="B14864" s="1">
        <v>46161</v>
      </c>
      <c r="C14864" t="s">
        <v>162</v>
      </c>
      <c r="D14864" t="s">
        <v>138</v>
      </c>
      <c r="E14864" t="s">
        <v>53</v>
      </c>
      <c r="F14864" t="s">
        <v>40</v>
      </c>
      <c r="G14864">
        <v>1</v>
      </c>
      <c r="H14864">
        <v>8.1</v>
      </c>
      <c r="I14864" t="s">
        <v>313</v>
      </c>
      <c r="J14864" t="s">
        <v>278</v>
      </c>
      <c r="K14864">
        <v>4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 t="s">
        <v>83</v>
      </c>
      <c r="R14864" t="s">
        <v>83</v>
      </c>
      <c r="S14864" t="s">
        <v>83</v>
      </c>
      <c r="T14864" t="str">
        <f>_xlfn.XLOOKUP(A14864,MI_Match_Analysis!$A$2:$A$8,MI_Match_Analysis!$F$2:$F$8,"Not Found")</f>
        <v>Not Found</v>
      </c>
    </row>
    <row r="14865" spans="1:20" hidden="1" x14ac:dyDescent="0.3">
      <c r="A14865">
        <v>64</v>
      </c>
      <c r="B14865" s="1">
        <v>46161</v>
      </c>
      <c r="C14865" t="s">
        <v>162</v>
      </c>
      <c r="D14865" t="s">
        <v>138</v>
      </c>
      <c r="E14865" t="s">
        <v>53</v>
      </c>
      <c r="F14865" t="s">
        <v>40</v>
      </c>
      <c r="G14865">
        <v>1</v>
      </c>
      <c r="H14865">
        <v>8.1999999999999993</v>
      </c>
      <c r="I14865" t="s">
        <v>313</v>
      </c>
      <c r="J14865" t="s">
        <v>278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 t="s">
        <v>167</v>
      </c>
      <c r="R14865" t="s">
        <v>313</v>
      </c>
      <c r="S14865" t="s">
        <v>83</v>
      </c>
      <c r="T14865" t="str">
        <f>_xlfn.XLOOKUP(A14865,MI_Match_Analysis!$A$2:$A$8,MI_Match_Analysis!$F$2:$F$8,"Not Found")</f>
        <v>Not Found</v>
      </c>
    </row>
    <row r="14866" spans="1:20" hidden="1" x14ac:dyDescent="0.3">
      <c r="A14866">
        <v>64</v>
      </c>
      <c r="B14866" s="1">
        <v>46161</v>
      </c>
      <c r="C14866" t="s">
        <v>162</v>
      </c>
      <c r="D14866" t="s">
        <v>138</v>
      </c>
      <c r="E14866" t="s">
        <v>53</v>
      </c>
      <c r="F14866" t="s">
        <v>40</v>
      </c>
      <c r="G14866">
        <v>1</v>
      </c>
      <c r="H14866">
        <v>8.3000000000000007</v>
      </c>
      <c r="I14866" t="s">
        <v>233</v>
      </c>
      <c r="J14866" t="s">
        <v>278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 t="s">
        <v>83</v>
      </c>
      <c r="R14866" t="s">
        <v>83</v>
      </c>
      <c r="S14866" t="s">
        <v>83</v>
      </c>
      <c r="T14866" t="str">
        <f>_xlfn.XLOOKUP(A14866,MI_Match_Analysis!$A$2:$A$8,MI_Match_Analysis!$F$2:$F$8,"Not Found")</f>
        <v>Not Found</v>
      </c>
    </row>
    <row r="14867" spans="1:20" hidden="1" x14ac:dyDescent="0.3">
      <c r="A14867">
        <v>64</v>
      </c>
      <c r="B14867" s="1">
        <v>46161</v>
      </c>
      <c r="C14867" t="s">
        <v>162</v>
      </c>
      <c r="D14867" t="s">
        <v>138</v>
      </c>
      <c r="E14867" t="s">
        <v>53</v>
      </c>
      <c r="F14867" t="s">
        <v>40</v>
      </c>
      <c r="G14867">
        <v>1</v>
      </c>
      <c r="H14867">
        <v>8.4</v>
      </c>
      <c r="I14867" t="s">
        <v>233</v>
      </c>
      <c r="J14867" t="s">
        <v>278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 t="s">
        <v>83</v>
      </c>
      <c r="R14867" t="s">
        <v>83</v>
      </c>
      <c r="S14867" t="s">
        <v>83</v>
      </c>
      <c r="T14867" t="str">
        <f>_xlfn.XLOOKUP(A14867,MI_Match_Analysis!$A$2:$A$8,MI_Match_Analysis!$F$2:$F$8,"Not Found")</f>
        <v>Not Found</v>
      </c>
    </row>
    <row r="14868" spans="1:20" hidden="1" x14ac:dyDescent="0.3">
      <c r="A14868">
        <v>64</v>
      </c>
      <c r="B14868" s="1">
        <v>46161</v>
      </c>
      <c r="C14868" t="s">
        <v>162</v>
      </c>
      <c r="D14868" t="s">
        <v>138</v>
      </c>
      <c r="E14868" t="s">
        <v>53</v>
      </c>
      <c r="F14868" t="s">
        <v>40</v>
      </c>
      <c r="G14868">
        <v>1</v>
      </c>
      <c r="H14868">
        <v>8.5</v>
      </c>
      <c r="I14868" t="s">
        <v>233</v>
      </c>
      <c r="J14868" t="s">
        <v>278</v>
      </c>
      <c r="K14868">
        <v>6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 t="s">
        <v>83</v>
      </c>
      <c r="R14868" t="s">
        <v>83</v>
      </c>
      <c r="S14868" t="s">
        <v>83</v>
      </c>
      <c r="T14868" t="str">
        <f>_xlfn.XLOOKUP(A14868,MI_Match_Analysis!$A$2:$A$8,MI_Match_Analysis!$F$2:$F$8,"Not Found")</f>
        <v>Not Found</v>
      </c>
    </row>
    <row r="14869" spans="1:20" hidden="1" x14ac:dyDescent="0.3">
      <c r="A14869">
        <v>64</v>
      </c>
      <c r="B14869" s="1">
        <v>46161</v>
      </c>
      <c r="C14869" t="s">
        <v>162</v>
      </c>
      <c r="D14869" t="s">
        <v>138</v>
      </c>
      <c r="E14869" t="s">
        <v>53</v>
      </c>
      <c r="F14869" t="s">
        <v>40</v>
      </c>
      <c r="G14869">
        <v>1</v>
      </c>
      <c r="H14869">
        <v>8.6</v>
      </c>
      <c r="I14869" t="s">
        <v>233</v>
      </c>
      <c r="J14869" t="s">
        <v>278</v>
      </c>
      <c r="K14869">
        <v>1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 t="s">
        <v>83</v>
      </c>
      <c r="R14869" t="s">
        <v>83</v>
      </c>
      <c r="S14869" t="s">
        <v>83</v>
      </c>
      <c r="T14869" t="str">
        <f>_xlfn.XLOOKUP(A14869,MI_Match_Analysis!$A$2:$A$8,MI_Match_Analysis!$F$2:$F$8,"Not Found")</f>
        <v>Not Found</v>
      </c>
    </row>
    <row r="14870" spans="1:20" hidden="1" x14ac:dyDescent="0.3">
      <c r="A14870">
        <v>64</v>
      </c>
      <c r="B14870" s="1">
        <v>46161</v>
      </c>
      <c r="C14870" t="s">
        <v>162</v>
      </c>
      <c r="D14870" t="s">
        <v>138</v>
      </c>
      <c r="E14870" t="s">
        <v>53</v>
      </c>
      <c r="F14870" t="s">
        <v>40</v>
      </c>
      <c r="G14870">
        <v>1</v>
      </c>
      <c r="H14870">
        <v>9.1</v>
      </c>
      <c r="I14870" t="s">
        <v>233</v>
      </c>
      <c r="J14870" t="s">
        <v>337</v>
      </c>
      <c r="K14870">
        <v>0</v>
      </c>
      <c r="L14870">
        <v>1</v>
      </c>
      <c r="M14870">
        <v>0</v>
      </c>
      <c r="N14870">
        <v>1</v>
      </c>
      <c r="O14870">
        <v>0</v>
      </c>
      <c r="P14870">
        <v>0</v>
      </c>
      <c r="Q14870" t="s">
        <v>83</v>
      </c>
      <c r="R14870" t="s">
        <v>83</v>
      </c>
      <c r="S14870" t="s">
        <v>83</v>
      </c>
      <c r="T14870" t="str">
        <f>_xlfn.XLOOKUP(A14870,MI_Match_Analysis!$A$2:$A$8,MI_Match_Analysis!$F$2:$F$8,"Not Found")</f>
        <v>Not Found</v>
      </c>
    </row>
    <row r="14871" spans="1:20" hidden="1" x14ac:dyDescent="0.3">
      <c r="A14871">
        <v>64</v>
      </c>
      <c r="B14871" s="1">
        <v>46161</v>
      </c>
      <c r="C14871" t="s">
        <v>162</v>
      </c>
      <c r="D14871" t="s">
        <v>138</v>
      </c>
      <c r="E14871" t="s">
        <v>53</v>
      </c>
      <c r="F14871" t="s">
        <v>40</v>
      </c>
      <c r="G14871">
        <v>1</v>
      </c>
      <c r="H14871">
        <v>9.1</v>
      </c>
      <c r="I14871" t="s">
        <v>233</v>
      </c>
      <c r="J14871" t="s">
        <v>337</v>
      </c>
      <c r="K14871">
        <v>0</v>
      </c>
      <c r="L14871">
        <v>1</v>
      </c>
      <c r="M14871">
        <v>1</v>
      </c>
      <c r="N14871">
        <v>0</v>
      </c>
      <c r="O14871">
        <v>0</v>
      </c>
      <c r="P14871">
        <v>0</v>
      </c>
      <c r="Q14871" t="s">
        <v>83</v>
      </c>
      <c r="R14871" t="s">
        <v>83</v>
      </c>
      <c r="S14871" t="s">
        <v>83</v>
      </c>
      <c r="T14871" t="str">
        <f>_xlfn.XLOOKUP(A14871,MI_Match_Analysis!$A$2:$A$8,MI_Match_Analysis!$F$2:$F$8,"Not Found")</f>
        <v>Not Found</v>
      </c>
    </row>
    <row r="14872" spans="1:20" hidden="1" x14ac:dyDescent="0.3">
      <c r="A14872">
        <v>64</v>
      </c>
      <c r="B14872" s="1">
        <v>46161</v>
      </c>
      <c r="C14872" t="s">
        <v>162</v>
      </c>
      <c r="D14872" t="s">
        <v>138</v>
      </c>
      <c r="E14872" t="s">
        <v>53</v>
      </c>
      <c r="F14872" t="s">
        <v>40</v>
      </c>
      <c r="G14872">
        <v>1</v>
      </c>
      <c r="H14872">
        <v>9.1999999999999993</v>
      </c>
      <c r="I14872" t="s">
        <v>130</v>
      </c>
      <c r="J14872" t="s">
        <v>337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 t="s">
        <v>83</v>
      </c>
      <c r="R14872" t="s">
        <v>83</v>
      </c>
      <c r="S14872" t="s">
        <v>83</v>
      </c>
      <c r="T14872" t="str">
        <f>_xlfn.XLOOKUP(A14872,MI_Match_Analysis!$A$2:$A$8,MI_Match_Analysis!$F$2:$F$8,"Not Found")</f>
        <v>Not Found</v>
      </c>
    </row>
    <row r="14873" spans="1:20" hidden="1" x14ac:dyDescent="0.3">
      <c r="A14873">
        <v>64</v>
      </c>
      <c r="B14873" s="1">
        <v>46161</v>
      </c>
      <c r="C14873" t="s">
        <v>162</v>
      </c>
      <c r="D14873" t="s">
        <v>138</v>
      </c>
      <c r="E14873" t="s">
        <v>53</v>
      </c>
      <c r="F14873" t="s">
        <v>40</v>
      </c>
      <c r="G14873">
        <v>1</v>
      </c>
      <c r="H14873">
        <v>9.3000000000000007</v>
      </c>
      <c r="I14873" t="s">
        <v>130</v>
      </c>
      <c r="J14873" t="s">
        <v>337</v>
      </c>
      <c r="K14873">
        <v>1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 t="s">
        <v>83</v>
      </c>
      <c r="R14873" t="s">
        <v>83</v>
      </c>
      <c r="S14873" t="s">
        <v>83</v>
      </c>
      <c r="T14873" t="str">
        <f>_xlfn.XLOOKUP(A14873,MI_Match_Analysis!$A$2:$A$8,MI_Match_Analysis!$F$2:$F$8,"Not Found")</f>
        <v>Not Found</v>
      </c>
    </row>
    <row r="14874" spans="1:20" hidden="1" x14ac:dyDescent="0.3">
      <c r="A14874">
        <v>64</v>
      </c>
      <c r="B14874" s="1">
        <v>46161</v>
      </c>
      <c r="C14874" t="s">
        <v>162</v>
      </c>
      <c r="D14874" t="s">
        <v>138</v>
      </c>
      <c r="E14874" t="s">
        <v>53</v>
      </c>
      <c r="F14874" t="s">
        <v>40</v>
      </c>
      <c r="G14874">
        <v>1</v>
      </c>
      <c r="H14874">
        <v>9.4</v>
      </c>
      <c r="I14874" t="s">
        <v>233</v>
      </c>
      <c r="J14874" t="s">
        <v>337</v>
      </c>
      <c r="K14874">
        <v>6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 t="s">
        <v>83</v>
      </c>
      <c r="R14874" t="s">
        <v>83</v>
      </c>
      <c r="S14874" t="s">
        <v>83</v>
      </c>
      <c r="T14874" t="str">
        <f>_xlfn.XLOOKUP(A14874,MI_Match_Analysis!$A$2:$A$8,MI_Match_Analysis!$F$2:$F$8,"Not Found")</f>
        <v>Not Found</v>
      </c>
    </row>
    <row r="14875" spans="1:20" hidden="1" x14ac:dyDescent="0.3">
      <c r="A14875">
        <v>64</v>
      </c>
      <c r="B14875" s="1">
        <v>46161</v>
      </c>
      <c r="C14875" t="s">
        <v>162</v>
      </c>
      <c r="D14875" t="s">
        <v>138</v>
      </c>
      <c r="E14875" t="s">
        <v>53</v>
      </c>
      <c r="F14875" t="s">
        <v>40</v>
      </c>
      <c r="G14875">
        <v>1</v>
      </c>
      <c r="H14875">
        <v>9.5</v>
      </c>
      <c r="I14875" t="s">
        <v>233</v>
      </c>
      <c r="J14875" t="s">
        <v>337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 t="s">
        <v>83</v>
      </c>
      <c r="R14875" t="s">
        <v>83</v>
      </c>
      <c r="S14875" t="s">
        <v>83</v>
      </c>
      <c r="T14875" t="str">
        <f>_xlfn.XLOOKUP(A14875,MI_Match_Analysis!$A$2:$A$8,MI_Match_Analysis!$F$2:$F$8,"Not Found")</f>
        <v>Not Found</v>
      </c>
    </row>
    <row r="14876" spans="1:20" hidden="1" x14ac:dyDescent="0.3">
      <c r="A14876">
        <v>64</v>
      </c>
      <c r="B14876" s="1">
        <v>46161</v>
      </c>
      <c r="C14876" t="s">
        <v>162</v>
      </c>
      <c r="D14876" t="s">
        <v>138</v>
      </c>
      <c r="E14876" t="s">
        <v>53</v>
      </c>
      <c r="F14876" t="s">
        <v>40</v>
      </c>
      <c r="G14876">
        <v>1</v>
      </c>
      <c r="H14876">
        <v>9.6</v>
      </c>
      <c r="I14876" t="s">
        <v>233</v>
      </c>
      <c r="J14876" t="s">
        <v>337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 t="s">
        <v>83</v>
      </c>
      <c r="R14876" t="s">
        <v>83</v>
      </c>
      <c r="S14876" t="s">
        <v>83</v>
      </c>
      <c r="T14876" t="str">
        <f>_xlfn.XLOOKUP(A14876,MI_Match_Analysis!$A$2:$A$8,MI_Match_Analysis!$F$2:$F$8,"Not Found")</f>
        <v>Not Found</v>
      </c>
    </row>
    <row r="14877" spans="1:20" hidden="1" x14ac:dyDescent="0.3">
      <c r="A14877">
        <v>64</v>
      </c>
      <c r="B14877" s="1">
        <v>46161</v>
      </c>
      <c r="C14877" t="s">
        <v>162</v>
      </c>
      <c r="D14877" t="s">
        <v>138</v>
      </c>
      <c r="E14877" t="s">
        <v>53</v>
      </c>
      <c r="F14877" t="s">
        <v>40</v>
      </c>
      <c r="G14877">
        <v>1</v>
      </c>
      <c r="H14877">
        <v>10.1</v>
      </c>
      <c r="I14877" t="s">
        <v>130</v>
      </c>
      <c r="J14877" t="s">
        <v>318</v>
      </c>
      <c r="K14877">
        <v>2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 t="s">
        <v>83</v>
      </c>
      <c r="R14877" t="s">
        <v>83</v>
      </c>
      <c r="S14877" t="s">
        <v>83</v>
      </c>
      <c r="T14877" t="str">
        <f>_xlfn.XLOOKUP(A14877,MI_Match_Analysis!$A$2:$A$8,MI_Match_Analysis!$F$2:$F$8,"Not Found")</f>
        <v>Not Found</v>
      </c>
    </row>
    <row r="14878" spans="1:20" hidden="1" x14ac:dyDescent="0.3">
      <c r="A14878">
        <v>64</v>
      </c>
      <c r="B14878" s="1">
        <v>46161</v>
      </c>
      <c r="C14878" t="s">
        <v>162</v>
      </c>
      <c r="D14878" t="s">
        <v>138</v>
      </c>
      <c r="E14878" t="s">
        <v>53</v>
      </c>
      <c r="F14878" t="s">
        <v>40</v>
      </c>
      <c r="G14878">
        <v>1</v>
      </c>
      <c r="H14878">
        <v>10.199999999999999</v>
      </c>
      <c r="I14878" t="s">
        <v>130</v>
      </c>
      <c r="J14878" t="s">
        <v>318</v>
      </c>
      <c r="K14878">
        <v>4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 t="s">
        <v>83</v>
      </c>
      <c r="R14878" t="s">
        <v>83</v>
      </c>
      <c r="S14878" t="s">
        <v>83</v>
      </c>
      <c r="T14878" t="str">
        <f>_xlfn.XLOOKUP(A14878,MI_Match_Analysis!$A$2:$A$8,MI_Match_Analysis!$F$2:$F$8,"Not Found")</f>
        <v>Not Found</v>
      </c>
    </row>
    <row r="14879" spans="1:20" hidden="1" x14ac:dyDescent="0.3">
      <c r="A14879">
        <v>64</v>
      </c>
      <c r="B14879" s="1">
        <v>46161</v>
      </c>
      <c r="C14879" t="s">
        <v>162</v>
      </c>
      <c r="D14879" t="s">
        <v>138</v>
      </c>
      <c r="E14879" t="s">
        <v>53</v>
      </c>
      <c r="F14879" t="s">
        <v>40</v>
      </c>
      <c r="G14879">
        <v>1</v>
      </c>
      <c r="H14879">
        <v>10.3</v>
      </c>
      <c r="I14879" t="s">
        <v>130</v>
      </c>
      <c r="J14879" t="s">
        <v>318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 t="s">
        <v>83</v>
      </c>
      <c r="R14879" t="s">
        <v>83</v>
      </c>
      <c r="S14879" t="s">
        <v>83</v>
      </c>
      <c r="T14879" t="str">
        <f>_xlfn.XLOOKUP(A14879,MI_Match_Analysis!$A$2:$A$8,MI_Match_Analysis!$F$2:$F$8,"Not Found")</f>
        <v>Not Found</v>
      </c>
    </row>
    <row r="14880" spans="1:20" hidden="1" x14ac:dyDescent="0.3">
      <c r="A14880">
        <v>64</v>
      </c>
      <c r="B14880" s="1">
        <v>46161</v>
      </c>
      <c r="C14880" t="s">
        <v>162</v>
      </c>
      <c r="D14880" t="s">
        <v>138</v>
      </c>
      <c r="E14880" t="s">
        <v>53</v>
      </c>
      <c r="F14880" t="s">
        <v>40</v>
      </c>
      <c r="G14880">
        <v>1</v>
      </c>
      <c r="H14880">
        <v>10.4</v>
      </c>
      <c r="I14880" t="s">
        <v>130</v>
      </c>
      <c r="J14880" t="s">
        <v>318</v>
      </c>
      <c r="K14880">
        <v>1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 t="s">
        <v>83</v>
      </c>
      <c r="R14880" t="s">
        <v>83</v>
      </c>
      <c r="S14880" t="s">
        <v>83</v>
      </c>
      <c r="T14880" t="str">
        <f>_xlfn.XLOOKUP(A14880,MI_Match_Analysis!$A$2:$A$8,MI_Match_Analysis!$F$2:$F$8,"Not Found")</f>
        <v>Not Found</v>
      </c>
    </row>
    <row r="14881" spans="1:20" hidden="1" x14ac:dyDescent="0.3">
      <c r="A14881">
        <v>64</v>
      </c>
      <c r="B14881" s="1">
        <v>46161</v>
      </c>
      <c r="C14881" t="s">
        <v>162</v>
      </c>
      <c r="D14881" t="s">
        <v>138</v>
      </c>
      <c r="E14881" t="s">
        <v>53</v>
      </c>
      <c r="F14881" t="s">
        <v>40</v>
      </c>
      <c r="G14881">
        <v>1</v>
      </c>
      <c r="H14881">
        <v>10.5</v>
      </c>
      <c r="I14881" t="s">
        <v>233</v>
      </c>
      <c r="J14881" t="s">
        <v>318</v>
      </c>
      <c r="K14881">
        <v>0</v>
      </c>
      <c r="L14881">
        <v>1</v>
      </c>
      <c r="M14881">
        <v>1</v>
      </c>
      <c r="N14881">
        <v>0</v>
      </c>
      <c r="O14881">
        <v>0</v>
      </c>
      <c r="P14881">
        <v>0</v>
      </c>
      <c r="Q14881" t="s">
        <v>83</v>
      </c>
      <c r="R14881" t="s">
        <v>83</v>
      </c>
      <c r="S14881" t="s">
        <v>83</v>
      </c>
      <c r="T14881" t="str">
        <f>_xlfn.XLOOKUP(A14881,MI_Match_Analysis!$A$2:$A$8,MI_Match_Analysis!$F$2:$F$8,"Not Found")</f>
        <v>Not Found</v>
      </c>
    </row>
    <row r="14882" spans="1:20" hidden="1" x14ac:dyDescent="0.3">
      <c r="A14882">
        <v>64</v>
      </c>
      <c r="B14882" s="1">
        <v>46161</v>
      </c>
      <c r="C14882" t="s">
        <v>162</v>
      </c>
      <c r="D14882" t="s">
        <v>138</v>
      </c>
      <c r="E14882" t="s">
        <v>53</v>
      </c>
      <c r="F14882" t="s">
        <v>40</v>
      </c>
      <c r="G14882">
        <v>1</v>
      </c>
      <c r="H14882">
        <v>10.5</v>
      </c>
      <c r="I14882" t="s">
        <v>233</v>
      </c>
      <c r="J14882" t="s">
        <v>318</v>
      </c>
      <c r="K14882">
        <v>1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 t="s">
        <v>83</v>
      </c>
      <c r="R14882" t="s">
        <v>83</v>
      </c>
      <c r="S14882" t="s">
        <v>83</v>
      </c>
      <c r="T14882" t="str">
        <f>_xlfn.XLOOKUP(A14882,MI_Match_Analysis!$A$2:$A$8,MI_Match_Analysis!$F$2:$F$8,"Not Found")</f>
        <v>Not Found</v>
      </c>
    </row>
    <row r="14883" spans="1:20" hidden="1" x14ac:dyDescent="0.3">
      <c r="A14883">
        <v>64</v>
      </c>
      <c r="B14883" s="1">
        <v>46161</v>
      </c>
      <c r="C14883" t="s">
        <v>162</v>
      </c>
      <c r="D14883" t="s">
        <v>138</v>
      </c>
      <c r="E14883" t="s">
        <v>53</v>
      </c>
      <c r="F14883" t="s">
        <v>40</v>
      </c>
      <c r="G14883">
        <v>1</v>
      </c>
      <c r="H14883">
        <v>10.6</v>
      </c>
      <c r="I14883" t="s">
        <v>130</v>
      </c>
      <c r="J14883" t="s">
        <v>318</v>
      </c>
      <c r="K14883">
        <v>1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 t="s">
        <v>83</v>
      </c>
      <c r="R14883" t="s">
        <v>83</v>
      </c>
      <c r="S14883" t="s">
        <v>83</v>
      </c>
      <c r="T14883" t="str">
        <f>_xlfn.XLOOKUP(A14883,MI_Match_Analysis!$A$2:$A$8,MI_Match_Analysis!$F$2:$F$8,"Not Found")</f>
        <v>Not Found</v>
      </c>
    </row>
    <row r="14884" spans="1:20" hidden="1" x14ac:dyDescent="0.3">
      <c r="A14884">
        <v>64</v>
      </c>
      <c r="B14884" s="1">
        <v>46161</v>
      </c>
      <c r="C14884" t="s">
        <v>162</v>
      </c>
      <c r="D14884" t="s">
        <v>138</v>
      </c>
      <c r="E14884" t="s">
        <v>53</v>
      </c>
      <c r="F14884" t="s">
        <v>40</v>
      </c>
      <c r="G14884">
        <v>1</v>
      </c>
      <c r="H14884">
        <v>11.1</v>
      </c>
      <c r="I14884" t="s">
        <v>130</v>
      </c>
      <c r="J14884" t="s">
        <v>337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 t="s">
        <v>83</v>
      </c>
      <c r="R14884" t="s">
        <v>83</v>
      </c>
      <c r="S14884" t="s">
        <v>83</v>
      </c>
      <c r="T14884" t="str">
        <f>_xlfn.XLOOKUP(A14884,MI_Match_Analysis!$A$2:$A$8,MI_Match_Analysis!$F$2:$F$8,"Not Found")</f>
        <v>Not Found</v>
      </c>
    </row>
    <row r="14885" spans="1:20" hidden="1" x14ac:dyDescent="0.3">
      <c r="A14885">
        <v>64</v>
      </c>
      <c r="B14885" s="1">
        <v>46161</v>
      </c>
      <c r="C14885" t="s">
        <v>162</v>
      </c>
      <c r="D14885" t="s">
        <v>138</v>
      </c>
      <c r="E14885" t="s">
        <v>53</v>
      </c>
      <c r="F14885" t="s">
        <v>40</v>
      </c>
      <c r="G14885">
        <v>1</v>
      </c>
      <c r="H14885">
        <v>11.2</v>
      </c>
      <c r="I14885" t="s">
        <v>130</v>
      </c>
      <c r="J14885" t="s">
        <v>337</v>
      </c>
      <c r="K14885">
        <v>4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 t="s">
        <v>83</v>
      </c>
      <c r="R14885" t="s">
        <v>83</v>
      </c>
      <c r="S14885" t="s">
        <v>83</v>
      </c>
      <c r="T14885" t="str">
        <f>_xlfn.XLOOKUP(A14885,MI_Match_Analysis!$A$2:$A$8,MI_Match_Analysis!$F$2:$F$8,"Not Found")</f>
        <v>Not Found</v>
      </c>
    </row>
    <row r="14886" spans="1:20" hidden="1" x14ac:dyDescent="0.3">
      <c r="A14886">
        <v>64</v>
      </c>
      <c r="B14886" s="1">
        <v>46161</v>
      </c>
      <c r="C14886" t="s">
        <v>162</v>
      </c>
      <c r="D14886" t="s">
        <v>138</v>
      </c>
      <c r="E14886" t="s">
        <v>53</v>
      </c>
      <c r="F14886" t="s">
        <v>40</v>
      </c>
      <c r="G14886">
        <v>1</v>
      </c>
      <c r="H14886">
        <v>11.3</v>
      </c>
      <c r="I14886" t="s">
        <v>130</v>
      </c>
      <c r="J14886" t="s">
        <v>337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 t="s">
        <v>83</v>
      </c>
      <c r="R14886" t="s">
        <v>83</v>
      </c>
      <c r="S14886" t="s">
        <v>83</v>
      </c>
      <c r="T14886" t="str">
        <f>_xlfn.XLOOKUP(A14886,MI_Match_Analysis!$A$2:$A$8,MI_Match_Analysis!$F$2:$F$8,"Not Found")</f>
        <v>Not Found</v>
      </c>
    </row>
    <row r="14887" spans="1:20" hidden="1" x14ac:dyDescent="0.3">
      <c r="A14887">
        <v>64</v>
      </c>
      <c r="B14887" s="1">
        <v>46161</v>
      </c>
      <c r="C14887" t="s">
        <v>162</v>
      </c>
      <c r="D14887" t="s">
        <v>138</v>
      </c>
      <c r="E14887" t="s">
        <v>53</v>
      </c>
      <c r="F14887" t="s">
        <v>40</v>
      </c>
      <c r="G14887">
        <v>1</v>
      </c>
      <c r="H14887">
        <v>11.4</v>
      </c>
      <c r="I14887" t="s">
        <v>130</v>
      </c>
      <c r="J14887" t="s">
        <v>337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 t="s">
        <v>83</v>
      </c>
      <c r="R14887" t="s">
        <v>83</v>
      </c>
      <c r="S14887" t="s">
        <v>83</v>
      </c>
      <c r="T14887" t="str">
        <f>_xlfn.XLOOKUP(A14887,MI_Match_Analysis!$A$2:$A$8,MI_Match_Analysis!$F$2:$F$8,"Not Found")</f>
        <v>Not Found</v>
      </c>
    </row>
    <row r="14888" spans="1:20" hidden="1" x14ac:dyDescent="0.3">
      <c r="A14888">
        <v>64</v>
      </c>
      <c r="B14888" s="1">
        <v>46161</v>
      </c>
      <c r="C14888" t="s">
        <v>162</v>
      </c>
      <c r="D14888" t="s">
        <v>138</v>
      </c>
      <c r="E14888" t="s">
        <v>53</v>
      </c>
      <c r="F14888" t="s">
        <v>40</v>
      </c>
      <c r="G14888">
        <v>1</v>
      </c>
      <c r="H14888">
        <v>11.5</v>
      </c>
      <c r="I14888" t="s">
        <v>130</v>
      </c>
      <c r="J14888" t="s">
        <v>337</v>
      </c>
      <c r="K14888">
        <v>4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 t="s">
        <v>83</v>
      </c>
      <c r="R14888" t="s">
        <v>83</v>
      </c>
      <c r="S14888" t="s">
        <v>83</v>
      </c>
      <c r="T14888" t="str">
        <f>_xlfn.XLOOKUP(A14888,MI_Match_Analysis!$A$2:$A$8,MI_Match_Analysis!$F$2:$F$8,"Not Found")</f>
        <v>Not Found</v>
      </c>
    </row>
    <row r="14889" spans="1:20" hidden="1" x14ac:dyDescent="0.3">
      <c r="A14889">
        <v>64</v>
      </c>
      <c r="B14889" s="1">
        <v>46161</v>
      </c>
      <c r="C14889" t="s">
        <v>162</v>
      </c>
      <c r="D14889" t="s">
        <v>138</v>
      </c>
      <c r="E14889" t="s">
        <v>53</v>
      </c>
      <c r="F14889" t="s">
        <v>40</v>
      </c>
      <c r="G14889">
        <v>1</v>
      </c>
      <c r="H14889">
        <v>11.6</v>
      </c>
      <c r="I14889" t="s">
        <v>130</v>
      </c>
      <c r="J14889" t="s">
        <v>337</v>
      </c>
      <c r="K14889">
        <v>4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 t="s">
        <v>83</v>
      </c>
      <c r="R14889" t="s">
        <v>83</v>
      </c>
      <c r="S14889" t="s">
        <v>83</v>
      </c>
      <c r="T14889" t="str">
        <f>_xlfn.XLOOKUP(A14889,MI_Match_Analysis!$A$2:$A$8,MI_Match_Analysis!$F$2:$F$8,"Not Found")</f>
        <v>Not Found</v>
      </c>
    </row>
    <row r="14890" spans="1:20" hidden="1" x14ac:dyDescent="0.3">
      <c r="A14890">
        <v>64</v>
      </c>
      <c r="B14890" s="1">
        <v>46161</v>
      </c>
      <c r="C14890" t="s">
        <v>162</v>
      </c>
      <c r="D14890" t="s">
        <v>138</v>
      </c>
      <c r="E14890" t="s">
        <v>53</v>
      </c>
      <c r="F14890" t="s">
        <v>40</v>
      </c>
      <c r="G14890">
        <v>1</v>
      </c>
      <c r="H14890">
        <v>12.1</v>
      </c>
      <c r="I14890" t="s">
        <v>233</v>
      </c>
      <c r="J14890" t="s">
        <v>278</v>
      </c>
      <c r="K14890">
        <v>2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 t="s">
        <v>83</v>
      </c>
      <c r="R14890" t="s">
        <v>83</v>
      </c>
      <c r="S14890" t="s">
        <v>83</v>
      </c>
      <c r="T14890" t="str">
        <f>_xlfn.XLOOKUP(A14890,MI_Match_Analysis!$A$2:$A$8,MI_Match_Analysis!$F$2:$F$8,"Not Found")</f>
        <v>Not Found</v>
      </c>
    </row>
    <row r="14891" spans="1:20" hidden="1" x14ac:dyDescent="0.3">
      <c r="A14891">
        <v>64</v>
      </c>
      <c r="B14891" s="1">
        <v>46161</v>
      </c>
      <c r="C14891" t="s">
        <v>162</v>
      </c>
      <c r="D14891" t="s">
        <v>138</v>
      </c>
      <c r="E14891" t="s">
        <v>53</v>
      </c>
      <c r="F14891" t="s">
        <v>40</v>
      </c>
      <c r="G14891">
        <v>1</v>
      </c>
      <c r="H14891">
        <v>12.2</v>
      </c>
      <c r="I14891" t="s">
        <v>233</v>
      </c>
      <c r="J14891" t="s">
        <v>278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 t="s">
        <v>165</v>
      </c>
      <c r="R14891" t="s">
        <v>233</v>
      </c>
      <c r="S14891" t="s">
        <v>250</v>
      </c>
      <c r="T14891" t="str">
        <f>_xlfn.XLOOKUP(A14891,MI_Match_Analysis!$A$2:$A$8,MI_Match_Analysis!$F$2:$F$8,"Not Found")</f>
        <v>Not Found</v>
      </c>
    </row>
    <row r="14892" spans="1:20" hidden="1" x14ac:dyDescent="0.3">
      <c r="A14892">
        <v>64</v>
      </c>
      <c r="B14892" s="1">
        <v>46161</v>
      </c>
      <c r="C14892" t="s">
        <v>162</v>
      </c>
      <c r="D14892" t="s">
        <v>138</v>
      </c>
      <c r="E14892" t="s">
        <v>53</v>
      </c>
      <c r="F14892" t="s">
        <v>40</v>
      </c>
      <c r="G14892">
        <v>1</v>
      </c>
      <c r="H14892">
        <v>12.3</v>
      </c>
      <c r="I14892" t="s">
        <v>77</v>
      </c>
      <c r="J14892" t="s">
        <v>278</v>
      </c>
      <c r="K14892">
        <v>1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 t="s">
        <v>83</v>
      </c>
      <c r="R14892" t="s">
        <v>83</v>
      </c>
      <c r="S14892" t="s">
        <v>83</v>
      </c>
      <c r="T14892" t="str">
        <f>_xlfn.XLOOKUP(A14892,MI_Match_Analysis!$A$2:$A$8,MI_Match_Analysis!$F$2:$F$8,"Not Found")</f>
        <v>Not Found</v>
      </c>
    </row>
    <row r="14893" spans="1:20" hidden="1" x14ac:dyDescent="0.3">
      <c r="A14893">
        <v>64</v>
      </c>
      <c r="B14893" s="1">
        <v>46161</v>
      </c>
      <c r="C14893" t="s">
        <v>162</v>
      </c>
      <c r="D14893" t="s">
        <v>138</v>
      </c>
      <c r="E14893" t="s">
        <v>53</v>
      </c>
      <c r="F14893" t="s">
        <v>40</v>
      </c>
      <c r="G14893">
        <v>1</v>
      </c>
      <c r="H14893">
        <v>12.4</v>
      </c>
      <c r="I14893" t="s">
        <v>130</v>
      </c>
      <c r="J14893" t="s">
        <v>278</v>
      </c>
      <c r="K14893">
        <v>1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 t="s">
        <v>83</v>
      </c>
      <c r="R14893" t="s">
        <v>83</v>
      </c>
      <c r="S14893" t="s">
        <v>83</v>
      </c>
      <c r="T14893" t="str">
        <f>_xlfn.XLOOKUP(A14893,MI_Match_Analysis!$A$2:$A$8,MI_Match_Analysis!$F$2:$F$8,"Not Found")</f>
        <v>Not Found</v>
      </c>
    </row>
    <row r="14894" spans="1:20" hidden="1" x14ac:dyDescent="0.3">
      <c r="A14894">
        <v>64</v>
      </c>
      <c r="B14894" s="1">
        <v>46161</v>
      </c>
      <c r="C14894" t="s">
        <v>162</v>
      </c>
      <c r="D14894" t="s">
        <v>138</v>
      </c>
      <c r="E14894" t="s">
        <v>53</v>
      </c>
      <c r="F14894" t="s">
        <v>40</v>
      </c>
      <c r="G14894">
        <v>1</v>
      </c>
      <c r="H14894">
        <v>12.5</v>
      </c>
      <c r="I14894" t="s">
        <v>77</v>
      </c>
      <c r="J14894" t="s">
        <v>278</v>
      </c>
      <c r="K14894">
        <v>1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 t="s">
        <v>83</v>
      </c>
      <c r="R14894" t="s">
        <v>83</v>
      </c>
      <c r="S14894" t="s">
        <v>83</v>
      </c>
      <c r="T14894" t="str">
        <f>_xlfn.XLOOKUP(A14894,MI_Match_Analysis!$A$2:$A$8,MI_Match_Analysis!$F$2:$F$8,"Not Found")</f>
        <v>Not Found</v>
      </c>
    </row>
    <row r="14895" spans="1:20" hidden="1" x14ac:dyDescent="0.3">
      <c r="A14895">
        <v>64</v>
      </c>
      <c r="B14895" s="1">
        <v>46161</v>
      </c>
      <c r="C14895" t="s">
        <v>162</v>
      </c>
      <c r="D14895" t="s">
        <v>138</v>
      </c>
      <c r="E14895" t="s">
        <v>53</v>
      </c>
      <c r="F14895" t="s">
        <v>40</v>
      </c>
      <c r="G14895">
        <v>1</v>
      </c>
      <c r="H14895">
        <v>12.6</v>
      </c>
      <c r="I14895" t="s">
        <v>130</v>
      </c>
      <c r="J14895" t="s">
        <v>278</v>
      </c>
      <c r="K14895">
        <v>2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 t="s">
        <v>83</v>
      </c>
      <c r="R14895" t="s">
        <v>83</v>
      </c>
      <c r="S14895" t="s">
        <v>83</v>
      </c>
      <c r="T14895" t="str">
        <f>_xlfn.XLOOKUP(A14895,MI_Match_Analysis!$A$2:$A$8,MI_Match_Analysis!$F$2:$F$8,"Not Found")</f>
        <v>Not Found</v>
      </c>
    </row>
    <row r="14896" spans="1:20" hidden="1" x14ac:dyDescent="0.3">
      <c r="A14896">
        <v>64</v>
      </c>
      <c r="B14896" s="1">
        <v>46161</v>
      </c>
      <c r="C14896" t="s">
        <v>162</v>
      </c>
      <c r="D14896" t="s">
        <v>138</v>
      </c>
      <c r="E14896" t="s">
        <v>53</v>
      </c>
      <c r="F14896" t="s">
        <v>40</v>
      </c>
      <c r="G14896">
        <v>1</v>
      </c>
      <c r="H14896">
        <v>13.1</v>
      </c>
      <c r="I14896" t="s">
        <v>77</v>
      </c>
      <c r="J14896" t="s">
        <v>203</v>
      </c>
      <c r="K14896">
        <v>1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 t="s">
        <v>83</v>
      </c>
      <c r="R14896" t="s">
        <v>83</v>
      </c>
      <c r="S14896" t="s">
        <v>83</v>
      </c>
      <c r="T14896" t="str">
        <f>_xlfn.XLOOKUP(A14896,MI_Match_Analysis!$A$2:$A$8,MI_Match_Analysis!$F$2:$F$8,"Not Found")</f>
        <v>Not Found</v>
      </c>
    </row>
    <row r="14897" spans="1:20" hidden="1" x14ac:dyDescent="0.3">
      <c r="A14897">
        <v>64</v>
      </c>
      <c r="B14897" s="1">
        <v>46161</v>
      </c>
      <c r="C14897" t="s">
        <v>162</v>
      </c>
      <c r="D14897" t="s">
        <v>138</v>
      </c>
      <c r="E14897" t="s">
        <v>53</v>
      </c>
      <c r="F14897" t="s">
        <v>40</v>
      </c>
      <c r="G14897">
        <v>1</v>
      </c>
      <c r="H14897">
        <v>13.2</v>
      </c>
      <c r="I14897" t="s">
        <v>130</v>
      </c>
      <c r="J14897" t="s">
        <v>203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 t="s">
        <v>83</v>
      </c>
      <c r="R14897" t="s">
        <v>83</v>
      </c>
      <c r="S14897" t="s">
        <v>83</v>
      </c>
      <c r="T14897" t="str">
        <f>_xlfn.XLOOKUP(A14897,MI_Match_Analysis!$A$2:$A$8,MI_Match_Analysis!$F$2:$F$8,"Not Found")</f>
        <v>Not Found</v>
      </c>
    </row>
    <row r="14898" spans="1:20" hidden="1" x14ac:dyDescent="0.3">
      <c r="A14898">
        <v>64</v>
      </c>
      <c r="B14898" s="1">
        <v>46161</v>
      </c>
      <c r="C14898" t="s">
        <v>162</v>
      </c>
      <c r="D14898" t="s">
        <v>138</v>
      </c>
      <c r="E14898" t="s">
        <v>53</v>
      </c>
      <c r="F14898" t="s">
        <v>40</v>
      </c>
      <c r="G14898">
        <v>1</v>
      </c>
      <c r="H14898">
        <v>13.2</v>
      </c>
      <c r="I14898" t="s">
        <v>130</v>
      </c>
      <c r="J14898" t="s">
        <v>203</v>
      </c>
      <c r="K14898">
        <v>0</v>
      </c>
      <c r="L14898">
        <v>1</v>
      </c>
      <c r="M14898">
        <v>1</v>
      </c>
      <c r="N14898">
        <v>0</v>
      </c>
      <c r="O14898">
        <v>0</v>
      </c>
      <c r="P14898">
        <v>0</v>
      </c>
      <c r="Q14898" t="s">
        <v>83</v>
      </c>
      <c r="R14898" t="s">
        <v>83</v>
      </c>
      <c r="S14898" t="s">
        <v>83</v>
      </c>
      <c r="T14898" t="str">
        <f>_xlfn.XLOOKUP(A14898,MI_Match_Analysis!$A$2:$A$8,MI_Match_Analysis!$F$2:$F$8,"Not Found")</f>
        <v>Not Found</v>
      </c>
    </row>
    <row r="14899" spans="1:20" hidden="1" x14ac:dyDescent="0.3">
      <c r="A14899">
        <v>64</v>
      </c>
      <c r="B14899" s="1">
        <v>46161</v>
      </c>
      <c r="C14899" t="s">
        <v>162</v>
      </c>
      <c r="D14899" t="s">
        <v>138</v>
      </c>
      <c r="E14899" t="s">
        <v>53</v>
      </c>
      <c r="F14899" t="s">
        <v>40</v>
      </c>
      <c r="G14899">
        <v>1</v>
      </c>
      <c r="H14899">
        <v>13.3</v>
      </c>
      <c r="I14899" t="s">
        <v>130</v>
      </c>
      <c r="J14899" t="s">
        <v>203</v>
      </c>
      <c r="K14899">
        <v>0</v>
      </c>
      <c r="L14899">
        <v>1</v>
      </c>
      <c r="M14899">
        <v>0</v>
      </c>
      <c r="N14899">
        <v>1</v>
      </c>
      <c r="O14899">
        <v>0</v>
      </c>
      <c r="P14899">
        <v>0</v>
      </c>
      <c r="Q14899" t="s">
        <v>83</v>
      </c>
      <c r="R14899" t="s">
        <v>83</v>
      </c>
      <c r="S14899" t="s">
        <v>83</v>
      </c>
      <c r="T14899" t="str">
        <f>_xlfn.XLOOKUP(A14899,MI_Match_Analysis!$A$2:$A$8,MI_Match_Analysis!$F$2:$F$8,"Not Found")</f>
        <v>Not Found</v>
      </c>
    </row>
    <row r="14900" spans="1:20" hidden="1" x14ac:dyDescent="0.3">
      <c r="A14900">
        <v>64</v>
      </c>
      <c r="B14900" s="1">
        <v>46161</v>
      </c>
      <c r="C14900" t="s">
        <v>162</v>
      </c>
      <c r="D14900" t="s">
        <v>138</v>
      </c>
      <c r="E14900" t="s">
        <v>53</v>
      </c>
      <c r="F14900" t="s">
        <v>40</v>
      </c>
      <c r="G14900">
        <v>1</v>
      </c>
      <c r="H14900">
        <v>13.4</v>
      </c>
      <c r="I14900" t="s">
        <v>77</v>
      </c>
      <c r="J14900" t="s">
        <v>203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 t="s">
        <v>83</v>
      </c>
      <c r="R14900" t="s">
        <v>83</v>
      </c>
      <c r="S14900" t="s">
        <v>83</v>
      </c>
      <c r="T14900" t="str">
        <f>_xlfn.XLOOKUP(A14900,MI_Match_Analysis!$A$2:$A$8,MI_Match_Analysis!$F$2:$F$8,"Not Found")</f>
        <v>Not Found</v>
      </c>
    </row>
    <row r="14901" spans="1:20" hidden="1" x14ac:dyDescent="0.3">
      <c r="A14901">
        <v>64</v>
      </c>
      <c r="B14901" s="1">
        <v>46161</v>
      </c>
      <c r="C14901" t="s">
        <v>162</v>
      </c>
      <c r="D14901" t="s">
        <v>138</v>
      </c>
      <c r="E14901" t="s">
        <v>53</v>
      </c>
      <c r="F14901" t="s">
        <v>40</v>
      </c>
      <c r="G14901">
        <v>1</v>
      </c>
      <c r="H14901">
        <v>13.5</v>
      </c>
      <c r="I14901" t="s">
        <v>77</v>
      </c>
      <c r="J14901" t="s">
        <v>203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 t="s">
        <v>83</v>
      </c>
      <c r="R14901" t="s">
        <v>83</v>
      </c>
      <c r="S14901" t="s">
        <v>83</v>
      </c>
      <c r="T14901" t="str">
        <f>_xlfn.XLOOKUP(A14901,MI_Match_Analysis!$A$2:$A$8,MI_Match_Analysis!$F$2:$F$8,"Not Found")</f>
        <v>Not Found</v>
      </c>
    </row>
    <row r="14902" spans="1:20" hidden="1" x14ac:dyDescent="0.3">
      <c r="A14902">
        <v>64</v>
      </c>
      <c r="B14902" s="1">
        <v>46161</v>
      </c>
      <c r="C14902" t="s">
        <v>162</v>
      </c>
      <c r="D14902" t="s">
        <v>138</v>
      </c>
      <c r="E14902" t="s">
        <v>53</v>
      </c>
      <c r="F14902" t="s">
        <v>40</v>
      </c>
      <c r="G14902">
        <v>1</v>
      </c>
      <c r="H14902">
        <v>13.6</v>
      </c>
      <c r="I14902" t="s">
        <v>77</v>
      </c>
      <c r="J14902" t="s">
        <v>203</v>
      </c>
      <c r="K14902">
        <v>1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 t="s">
        <v>83</v>
      </c>
      <c r="R14902" t="s">
        <v>83</v>
      </c>
      <c r="S14902" t="s">
        <v>83</v>
      </c>
      <c r="T14902" t="str">
        <f>_xlfn.XLOOKUP(A14902,MI_Match_Analysis!$A$2:$A$8,MI_Match_Analysis!$F$2:$F$8,"Not Found")</f>
        <v>Not Found</v>
      </c>
    </row>
    <row r="14903" spans="1:20" hidden="1" x14ac:dyDescent="0.3">
      <c r="A14903">
        <v>64</v>
      </c>
      <c r="B14903" s="1">
        <v>46161</v>
      </c>
      <c r="C14903" t="s">
        <v>162</v>
      </c>
      <c r="D14903" t="s">
        <v>138</v>
      </c>
      <c r="E14903" t="s">
        <v>53</v>
      </c>
      <c r="F14903" t="s">
        <v>40</v>
      </c>
      <c r="G14903">
        <v>1</v>
      </c>
      <c r="H14903">
        <v>14.1</v>
      </c>
      <c r="I14903" t="s">
        <v>77</v>
      </c>
      <c r="J14903" t="s">
        <v>278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 t="s">
        <v>83</v>
      </c>
      <c r="R14903" t="s">
        <v>83</v>
      </c>
      <c r="S14903" t="s">
        <v>83</v>
      </c>
      <c r="T14903" t="str">
        <f>_xlfn.XLOOKUP(A14903,MI_Match_Analysis!$A$2:$A$8,MI_Match_Analysis!$F$2:$F$8,"Not Found")</f>
        <v>Not Found</v>
      </c>
    </row>
    <row r="14904" spans="1:20" hidden="1" x14ac:dyDescent="0.3">
      <c r="A14904">
        <v>64</v>
      </c>
      <c r="B14904" s="1">
        <v>46161</v>
      </c>
      <c r="C14904" t="s">
        <v>162</v>
      </c>
      <c r="D14904" t="s">
        <v>138</v>
      </c>
      <c r="E14904" t="s">
        <v>53</v>
      </c>
      <c r="F14904" t="s">
        <v>40</v>
      </c>
      <c r="G14904">
        <v>1</v>
      </c>
      <c r="H14904">
        <v>14.2</v>
      </c>
      <c r="I14904" t="s">
        <v>130</v>
      </c>
      <c r="J14904" t="s">
        <v>278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 t="s">
        <v>83</v>
      </c>
      <c r="R14904" t="s">
        <v>83</v>
      </c>
      <c r="S14904" t="s">
        <v>83</v>
      </c>
      <c r="T14904" t="str">
        <f>_xlfn.XLOOKUP(A14904,MI_Match_Analysis!$A$2:$A$8,MI_Match_Analysis!$F$2:$F$8,"Not Found")</f>
        <v>Not Found</v>
      </c>
    </row>
    <row r="14905" spans="1:20" hidden="1" x14ac:dyDescent="0.3">
      <c r="A14905">
        <v>64</v>
      </c>
      <c r="B14905" s="1">
        <v>46161</v>
      </c>
      <c r="C14905" t="s">
        <v>162</v>
      </c>
      <c r="D14905" t="s">
        <v>138</v>
      </c>
      <c r="E14905" t="s">
        <v>53</v>
      </c>
      <c r="F14905" t="s">
        <v>40</v>
      </c>
      <c r="G14905">
        <v>1</v>
      </c>
      <c r="H14905">
        <v>14.3</v>
      </c>
      <c r="I14905" t="s">
        <v>130</v>
      </c>
      <c r="J14905" t="s">
        <v>278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 t="s">
        <v>83</v>
      </c>
      <c r="R14905" t="s">
        <v>83</v>
      </c>
      <c r="S14905" t="s">
        <v>83</v>
      </c>
      <c r="T14905" t="str">
        <f>_xlfn.XLOOKUP(A14905,MI_Match_Analysis!$A$2:$A$8,MI_Match_Analysis!$F$2:$F$8,"Not Found")</f>
        <v>Not Found</v>
      </c>
    </row>
    <row r="14906" spans="1:20" hidden="1" x14ac:dyDescent="0.3">
      <c r="A14906">
        <v>64</v>
      </c>
      <c r="B14906" s="1">
        <v>46161</v>
      </c>
      <c r="C14906" t="s">
        <v>162</v>
      </c>
      <c r="D14906" t="s">
        <v>138</v>
      </c>
      <c r="E14906" t="s">
        <v>53</v>
      </c>
      <c r="F14906" t="s">
        <v>40</v>
      </c>
      <c r="G14906">
        <v>1</v>
      </c>
      <c r="H14906">
        <v>14.4</v>
      </c>
      <c r="I14906" t="s">
        <v>77</v>
      </c>
      <c r="J14906" t="s">
        <v>278</v>
      </c>
      <c r="K14906">
        <v>1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 t="s">
        <v>83</v>
      </c>
      <c r="R14906" t="s">
        <v>83</v>
      </c>
      <c r="S14906" t="s">
        <v>83</v>
      </c>
      <c r="T14906" t="str">
        <f>_xlfn.XLOOKUP(A14906,MI_Match_Analysis!$A$2:$A$8,MI_Match_Analysis!$F$2:$F$8,"Not Found")</f>
        <v>Not Found</v>
      </c>
    </row>
    <row r="14907" spans="1:20" hidden="1" x14ac:dyDescent="0.3">
      <c r="A14907">
        <v>64</v>
      </c>
      <c r="B14907" s="1">
        <v>46161</v>
      </c>
      <c r="C14907" t="s">
        <v>162</v>
      </c>
      <c r="D14907" t="s">
        <v>138</v>
      </c>
      <c r="E14907" t="s">
        <v>53</v>
      </c>
      <c r="F14907" t="s">
        <v>40</v>
      </c>
      <c r="G14907">
        <v>1</v>
      </c>
      <c r="H14907">
        <v>14.5</v>
      </c>
      <c r="I14907" t="s">
        <v>130</v>
      </c>
      <c r="J14907" t="s">
        <v>278</v>
      </c>
      <c r="K14907">
        <v>1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 t="s">
        <v>83</v>
      </c>
      <c r="R14907" t="s">
        <v>83</v>
      </c>
      <c r="S14907" t="s">
        <v>83</v>
      </c>
      <c r="T14907" t="str">
        <f>_xlfn.XLOOKUP(A14907,MI_Match_Analysis!$A$2:$A$8,MI_Match_Analysis!$F$2:$F$8,"Not Found")</f>
        <v>Not Found</v>
      </c>
    </row>
    <row r="14908" spans="1:20" hidden="1" x14ac:dyDescent="0.3">
      <c r="A14908">
        <v>64</v>
      </c>
      <c r="B14908" s="1">
        <v>46161</v>
      </c>
      <c r="C14908" t="s">
        <v>162</v>
      </c>
      <c r="D14908" t="s">
        <v>138</v>
      </c>
      <c r="E14908" t="s">
        <v>53</v>
      </c>
      <c r="F14908" t="s">
        <v>40</v>
      </c>
      <c r="G14908">
        <v>1</v>
      </c>
      <c r="H14908">
        <v>14.6</v>
      </c>
      <c r="I14908" t="s">
        <v>77</v>
      </c>
      <c r="J14908" t="s">
        <v>278</v>
      </c>
      <c r="K14908">
        <v>1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 t="s">
        <v>83</v>
      </c>
      <c r="R14908" t="s">
        <v>83</v>
      </c>
      <c r="S14908" t="s">
        <v>83</v>
      </c>
      <c r="T14908" t="str">
        <f>_xlfn.XLOOKUP(A14908,MI_Match_Analysis!$A$2:$A$8,MI_Match_Analysis!$F$2:$F$8,"Not Found")</f>
        <v>Not Found</v>
      </c>
    </row>
    <row r="14909" spans="1:20" hidden="1" x14ac:dyDescent="0.3">
      <c r="A14909">
        <v>64</v>
      </c>
      <c r="B14909" s="1">
        <v>46161</v>
      </c>
      <c r="C14909" t="s">
        <v>162</v>
      </c>
      <c r="D14909" t="s">
        <v>138</v>
      </c>
      <c r="E14909" t="s">
        <v>53</v>
      </c>
      <c r="F14909" t="s">
        <v>40</v>
      </c>
      <c r="G14909">
        <v>1</v>
      </c>
      <c r="H14909">
        <v>15.1</v>
      </c>
      <c r="I14909" t="s">
        <v>77</v>
      </c>
      <c r="J14909" t="s">
        <v>203</v>
      </c>
      <c r="K14909">
        <v>1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 t="s">
        <v>83</v>
      </c>
      <c r="R14909" t="s">
        <v>83</v>
      </c>
      <c r="S14909" t="s">
        <v>83</v>
      </c>
      <c r="T14909" t="str">
        <f>_xlfn.XLOOKUP(A14909,MI_Match_Analysis!$A$2:$A$8,MI_Match_Analysis!$F$2:$F$8,"Not Found")</f>
        <v>Not Found</v>
      </c>
    </row>
    <row r="14910" spans="1:20" hidden="1" x14ac:dyDescent="0.3">
      <c r="A14910">
        <v>64</v>
      </c>
      <c r="B14910" s="1">
        <v>46161</v>
      </c>
      <c r="C14910" t="s">
        <v>162</v>
      </c>
      <c r="D14910" t="s">
        <v>138</v>
      </c>
      <c r="E14910" t="s">
        <v>53</v>
      </c>
      <c r="F14910" t="s">
        <v>40</v>
      </c>
      <c r="G14910">
        <v>1</v>
      </c>
      <c r="H14910">
        <v>15.2</v>
      </c>
      <c r="I14910" t="s">
        <v>130</v>
      </c>
      <c r="J14910" t="s">
        <v>203</v>
      </c>
      <c r="K14910">
        <v>1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 t="s">
        <v>83</v>
      </c>
      <c r="R14910" t="s">
        <v>83</v>
      </c>
      <c r="S14910" t="s">
        <v>83</v>
      </c>
      <c r="T14910" t="str">
        <f>_xlfn.XLOOKUP(A14910,MI_Match_Analysis!$A$2:$A$8,MI_Match_Analysis!$F$2:$F$8,"Not Found")</f>
        <v>Not Found</v>
      </c>
    </row>
    <row r="14911" spans="1:20" hidden="1" x14ac:dyDescent="0.3">
      <c r="A14911">
        <v>64</v>
      </c>
      <c r="B14911" s="1">
        <v>46161</v>
      </c>
      <c r="C14911" t="s">
        <v>162</v>
      </c>
      <c r="D14911" t="s">
        <v>138</v>
      </c>
      <c r="E14911" t="s">
        <v>53</v>
      </c>
      <c r="F14911" t="s">
        <v>40</v>
      </c>
      <c r="G14911">
        <v>1</v>
      </c>
      <c r="H14911">
        <v>15.3</v>
      </c>
      <c r="I14911" t="s">
        <v>77</v>
      </c>
      <c r="J14911" t="s">
        <v>203</v>
      </c>
      <c r="K14911">
        <v>2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 t="s">
        <v>83</v>
      </c>
      <c r="R14911" t="s">
        <v>83</v>
      </c>
      <c r="S14911" t="s">
        <v>83</v>
      </c>
      <c r="T14911" t="str">
        <f>_xlfn.XLOOKUP(A14911,MI_Match_Analysis!$A$2:$A$8,MI_Match_Analysis!$F$2:$F$8,"Not Found")</f>
        <v>Not Found</v>
      </c>
    </row>
    <row r="14912" spans="1:20" hidden="1" x14ac:dyDescent="0.3">
      <c r="A14912">
        <v>64</v>
      </c>
      <c r="B14912" s="1">
        <v>46161</v>
      </c>
      <c r="C14912" t="s">
        <v>162</v>
      </c>
      <c r="D14912" t="s">
        <v>138</v>
      </c>
      <c r="E14912" t="s">
        <v>53</v>
      </c>
      <c r="F14912" t="s">
        <v>40</v>
      </c>
      <c r="G14912">
        <v>1</v>
      </c>
      <c r="H14912">
        <v>15.4</v>
      </c>
      <c r="I14912" t="s">
        <v>77</v>
      </c>
      <c r="J14912" t="s">
        <v>203</v>
      </c>
      <c r="K14912">
        <v>6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 t="s">
        <v>83</v>
      </c>
      <c r="R14912" t="s">
        <v>83</v>
      </c>
      <c r="S14912" t="s">
        <v>83</v>
      </c>
      <c r="T14912" t="str">
        <f>_xlfn.XLOOKUP(A14912,MI_Match_Analysis!$A$2:$A$8,MI_Match_Analysis!$F$2:$F$8,"Not Found")</f>
        <v>Not Found</v>
      </c>
    </row>
    <row r="14913" spans="1:20" hidden="1" x14ac:dyDescent="0.3">
      <c r="A14913">
        <v>64</v>
      </c>
      <c r="B14913" s="1">
        <v>46161</v>
      </c>
      <c r="C14913" t="s">
        <v>162</v>
      </c>
      <c r="D14913" t="s">
        <v>138</v>
      </c>
      <c r="E14913" t="s">
        <v>53</v>
      </c>
      <c r="F14913" t="s">
        <v>40</v>
      </c>
      <c r="G14913">
        <v>1</v>
      </c>
      <c r="H14913">
        <v>15.5</v>
      </c>
      <c r="I14913" t="s">
        <v>77</v>
      </c>
      <c r="J14913" t="s">
        <v>203</v>
      </c>
      <c r="K14913">
        <v>1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 t="s">
        <v>83</v>
      </c>
      <c r="R14913" t="s">
        <v>83</v>
      </c>
      <c r="S14913" t="s">
        <v>83</v>
      </c>
      <c r="T14913" t="str">
        <f>_xlfn.XLOOKUP(A14913,MI_Match_Analysis!$A$2:$A$8,MI_Match_Analysis!$F$2:$F$8,"Not Found")</f>
        <v>Not Found</v>
      </c>
    </row>
    <row r="14914" spans="1:20" hidden="1" x14ac:dyDescent="0.3">
      <c r="A14914">
        <v>64</v>
      </c>
      <c r="B14914" s="1">
        <v>46161</v>
      </c>
      <c r="C14914" t="s">
        <v>162</v>
      </c>
      <c r="D14914" t="s">
        <v>138</v>
      </c>
      <c r="E14914" t="s">
        <v>53</v>
      </c>
      <c r="F14914" t="s">
        <v>40</v>
      </c>
      <c r="G14914">
        <v>1</v>
      </c>
      <c r="H14914">
        <v>15.6</v>
      </c>
      <c r="I14914" t="s">
        <v>130</v>
      </c>
      <c r="J14914" t="s">
        <v>203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 t="s">
        <v>83</v>
      </c>
      <c r="R14914" t="s">
        <v>83</v>
      </c>
      <c r="S14914" t="s">
        <v>83</v>
      </c>
      <c r="T14914" t="str">
        <f>_xlfn.XLOOKUP(A14914,MI_Match_Analysis!$A$2:$A$8,MI_Match_Analysis!$F$2:$F$8,"Not Found")</f>
        <v>Not Found</v>
      </c>
    </row>
    <row r="14915" spans="1:20" hidden="1" x14ac:dyDescent="0.3">
      <c r="A14915">
        <v>64</v>
      </c>
      <c r="B14915" s="1">
        <v>46161</v>
      </c>
      <c r="C14915" t="s">
        <v>162</v>
      </c>
      <c r="D14915" t="s">
        <v>138</v>
      </c>
      <c r="E14915" t="s">
        <v>53</v>
      </c>
      <c r="F14915" t="s">
        <v>40</v>
      </c>
      <c r="G14915">
        <v>1</v>
      </c>
      <c r="H14915">
        <v>15.6</v>
      </c>
      <c r="I14915" t="s">
        <v>130</v>
      </c>
      <c r="J14915" t="s">
        <v>203</v>
      </c>
      <c r="K14915">
        <v>0</v>
      </c>
      <c r="L14915">
        <v>1</v>
      </c>
      <c r="M14915">
        <v>1</v>
      </c>
      <c r="N14915">
        <v>0</v>
      </c>
      <c r="O14915">
        <v>0</v>
      </c>
      <c r="P14915">
        <v>0</v>
      </c>
      <c r="Q14915" t="s">
        <v>83</v>
      </c>
      <c r="R14915" t="s">
        <v>83</v>
      </c>
      <c r="S14915" t="s">
        <v>83</v>
      </c>
      <c r="T14915" t="str">
        <f>_xlfn.XLOOKUP(A14915,MI_Match_Analysis!$A$2:$A$8,MI_Match_Analysis!$F$2:$F$8,"Not Found")</f>
        <v>Not Found</v>
      </c>
    </row>
    <row r="14916" spans="1:20" hidden="1" x14ac:dyDescent="0.3">
      <c r="A14916">
        <v>64</v>
      </c>
      <c r="B14916" s="1">
        <v>46161</v>
      </c>
      <c r="C14916" t="s">
        <v>162</v>
      </c>
      <c r="D14916" t="s">
        <v>138</v>
      </c>
      <c r="E14916" t="s">
        <v>53</v>
      </c>
      <c r="F14916" t="s">
        <v>40</v>
      </c>
      <c r="G14916">
        <v>1</v>
      </c>
      <c r="H14916">
        <v>15.6</v>
      </c>
      <c r="I14916" t="s">
        <v>130</v>
      </c>
      <c r="J14916" t="s">
        <v>203</v>
      </c>
      <c r="K14916">
        <v>4</v>
      </c>
      <c r="L14916">
        <v>1</v>
      </c>
      <c r="M14916">
        <v>0</v>
      </c>
      <c r="N14916">
        <v>0</v>
      </c>
      <c r="O14916">
        <v>0</v>
      </c>
      <c r="P14916">
        <v>1</v>
      </c>
      <c r="Q14916" t="s">
        <v>83</v>
      </c>
      <c r="R14916" t="s">
        <v>83</v>
      </c>
      <c r="S14916" t="s">
        <v>83</v>
      </c>
      <c r="T14916" t="str">
        <f>_xlfn.XLOOKUP(A14916,MI_Match_Analysis!$A$2:$A$8,MI_Match_Analysis!$F$2:$F$8,"Not Found")</f>
        <v>Not Found</v>
      </c>
    </row>
    <row r="14917" spans="1:20" hidden="1" x14ac:dyDescent="0.3">
      <c r="A14917">
        <v>64</v>
      </c>
      <c r="B14917" s="1">
        <v>46161</v>
      </c>
      <c r="C14917" t="s">
        <v>162</v>
      </c>
      <c r="D14917" t="s">
        <v>138</v>
      </c>
      <c r="E14917" t="s">
        <v>53</v>
      </c>
      <c r="F14917" t="s">
        <v>40</v>
      </c>
      <c r="G14917">
        <v>1</v>
      </c>
      <c r="H14917">
        <v>16.100000000000001</v>
      </c>
      <c r="I14917" t="s">
        <v>77</v>
      </c>
      <c r="J14917" t="s">
        <v>85</v>
      </c>
      <c r="K14917">
        <v>1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 t="s">
        <v>83</v>
      </c>
      <c r="R14917" t="s">
        <v>83</v>
      </c>
      <c r="S14917" t="s">
        <v>83</v>
      </c>
      <c r="T14917" t="str">
        <f>_xlfn.XLOOKUP(A14917,MI_Match_Analysis!$A$2:$A$8,MI_Match_Analysis!$F$2:$F$8,"Not Found")</f>
        <v>Not Found</v>
      </c>
    </row>
    <row r="14918" spans="1:20" hidden="1" x14ac:dyDescent="0.3">
      <c r="A14918">
        <v>64</v>
      </c>
      <c r="B14918" s="1">
        <v>46161</v>
      </c>
      <c r="C14918" t="s">
        <v>162</v>
      </c>
      <c r="D14918" t="s">
        <v>138</v>
      </c>
      <c r="E14918" t="s">
        <v>53</v>
      </c>
      <c r="F14918" t="s">
        <v>40</v>
      </c>
      <c r="G14918">
        <v>1</v>
      </c>
      <c r="H14918">
        <v>16.2</v>
      </c>
      <c r="I14918" t="s">
        <v>130</v>
      </c>
      <c r="J14918" t="s">
        <v>85</v>
      </c>
      <c r="K14918">
        <v>6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 t="s">
        <v>83</v>
      </c>
      <c r="R14918" t="s">
        <v>83</v>
      </c>
      <c r="S14918" t="s">
        <v>83</v>
      </c>
      <c r="T14918" t="str">
        <f>_xlfn.XLOOKUP(A14918,MI_Match_Analysis!$A$2:$A$8,MI_Match_Analysis!$F$2:$F$8,"Not Found")</f>
        <v>Not Found</v>
      </c>
    </row>
    <row r="14919" spans="1:20" hidden="1" x14ac:dyDescent="0.3">
      <c r="A14919">
        <v>64</v>
      </c>
      <c r="B14919" s="1">
        <v>46161</v>
      </c>
      <c r="C14919" t="s">
        <v>162</v>
      </c>
      <c r="D14919" t="s">
        <v>138</v>
      </c>
      <c r="E14919" t="s">
        <v>53</v>
      </c>
      <c r="F14919" t="s">
        <v>40</v>
      </c>
      <c r="G14919">
        <v>1</v>
      </c>
      <c r="H14919">
        <v>16.3</v>
      </c>
      <c r="I14919" t="s">
        <v>130</v>
      </c>
      <c r="J14919" t="s">
        <v>85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 t="s">
        <v>83</v>
      </c>
      <c r="R14919" t="s">
        <v>83</v>
      </c>
      <c r="S14919" t="s">
        <v>83</v>
      </c>
      <c r="T14919" t="str">
        <f>_xlfn.XLOOKUP(A14919,MI_Match_Analysis!$A$2:$A$8,MI_Match_Analysis!$F$2:$F$8,"Not Found")</f>
        <v>Not Found</v>
      </c>
    </row>
    <row r="14920" spans="1:20" hidden="1" x14ac:dyDescent="0.3">
      <c r="A14920">
        <v>64</v>
      </c>
      <c r="B14920" s="1">
        <v>46161</v>
      </c>
      <c r="C14920" t="s">
        <v>162</v>
      </c>
      <c r="D14920" t="s">
        <v>138</v>
      </c>
      <c r="E14920" t="s">
        <v>53</v>
      </c>
      <c r="F14920" t="s">
        <v>40</v>
      </c>
      <c r="G14920">
        <v>1</v>
      </c>
      <c r="H14920">
        <v>16.399999999999999</v>
      </c>
      <c r="I14920" t="s">
        <v>130</v>
      </c>
      <c r="J14920" t="s">
        <v>85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 t="s">
        <v>83</v>
      </c>
      <c r="R14920" t="s">
        <v>83</v>
      </c>
      <c r="S14920" t="s">
        <v>83</v>
      </c>
      <c r="T14920" t="str">
        <f>_xlfn.XLOOKUP(A14920,MI_Match_Analysis!$A$2:$A$8,MI_Match_Analysis!$F$2:$F$8,"Not Found")</f>
        <v>Not Found</v>
      </c>
    </row>
    <row r="14921" spans="1:20" hidden="1" x14ac:dyDescent="0.3">
      <c r="A14921">
        <v>64</v>
      </c>
      <c r="B14921" s="1">
        <v>46161</v>
      </c>
      <c r="C14921" t="s">
        <v>162</v>
      </c>
      <c r="D14921" t="s">
        <v>138</v>
      </c>
      <c r="E14921" t="s">
        <v>53</v>
      </c>
      <c r="F14921" t="s">
        <v>40</v>
      </c>
      <c r="G14921">
        <v>1</v>
      </c>
      <c r="H14921">
        <v>16.5</v>
      </c>
      <c r="I14921" t="s">
        <v>130</v>
      </c>
      <c r="J14921" t="s">
        <v>85</v>
      </c>
      <c r="K14921">
        <v>1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 t="s">
        <v>83</v>
      </c>
      <c r="R14921" t="s">
        <v>83</v>
      </c>
      <c r="S14921" t="s">
        <v>83</v>
      </c>
      <c r="T14921" t="str">
        <f>_xlfn.XLOOKUP(A14921,MI_Match_Analysis!$A$2:$A$8,MI_Match_Analysis!$F$2:$F$8,"Not Found")</f>
        <v>Not Found</v>
      </c>
    </row>
    <row r="14922" spans="1:20" hidden="1" x14ac:dyDescent="0.3">
      <c r="A14922">
        <v>64</v>
      </c>
      <c r="B14922" s="1">
        <v>46161</v>
      </c>
      <c r="C14922" t="s">
        <v>162</v>
      </c>
      <c r="D14922" t="s">
        <v>138</v>
      </c>
      <c r="E14922" t="s">
        <v>53</v>
      </c>
      <c r="F14922" t="s">
        <v>40</v>
      </c>
      <c r="G14922">
        <v>1</v>
      </c>
      <c r="H14922">
        <v>16.600000000000001</v>
      </c>
      <c r="I14922" t="s">
        <v>77</v>
      </c>
      <c r="J14922" t="s">
        <v>85</v>
      </c>
      <c r="K14922">
        <v>4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 t="s">
        <v>83</v>
      </c>
      <c r="R14922" t="s">
        <v>83</v>
      </c>
      <c r="S14922" t="s">
        <v>83</v>
      </c>
      <c r="T14922" t="str">
        <f>_xlfn.XLOOKUP(A14922,MI_Match_Analysis!$A$2:$A$8,MI_Match_Analysis!$F$2:$F$8,"Not Found")</f>
        <v>Not Found</v>
      </c>
    </row>
    <row r="14923" spans="1:20" hidden="1" x14ac:dyDescent="0.3">
      <c r="A14923">
        <v>64</v>
      </c>
      <c r="B14923" s="1">
        <v>46161</v>
      </c>
      <c r="C14923" t="s">
        <v>162</v>
      </c>
      <c r="D14923" t="s">
        <v>138</v>
      </c>
      <c r="E14923" t="s">
        <v>53</v>
      </c>
      <c r="F14923" t="s">
        <v>40</v>
      </c>
      <c r="G14923">
        <v>1</v>
      </c>
      <c r="H14923">
        <v>17.100000000000001</v>
      </c>
      <c r="I14923" t="s">
        <v>130</v>
      </c>
      <c r="J14923" t="s">
        <v>44</v>
      </c>
      <c r="K14923">
        <v>1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 t="s">
        <v>83</v>
      </c>
      <c r="R14923" t="s">
        <v>83</v>
      </c>
      <c r="S14923" t="s">
        <v>83</v>
      </c>
      <c r="T14923" t="str">
        <f>_xlfn.XLOOKUP(A14923,MI_Match_Analysis!$A$2:$A$8,MI_Match_Analysis!$F$2:$F$8,"Not Found")</f>
        <v>Not Found</v>
      </c>
    </row>
    <row r="14924" spans="1:20" hidden="1" x14ac:dyDescent="0.3">
      <c r="A14924">
        <v>64</v>
      </c>
      <c r="B14924" s="1">
        <v>46161</v>
      </c>
      <c r="C14924" t="s">
        <v>162</v>
      </c>
      <c r="D14924" t="s">
        <v>138</v>
      </c>
      <c r="E14924" t="s">
        <v>53</v>
      </c>
      <c r="F14924" t="s">
        <v>40</v>
      </c>
      <c r="G14924">
        <v>1</v>
      </c>
      <c r="H14924">
        <v>17.2</v>
      </c>
      <c r="I14924" t="s">
        <v>77</v>
      </c>
      <c r="J14924" t="s">
        <v>44</v>
      </c>
      <c r="K14924">
        <v>4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 t="s">
        <v>83</v>
      </c>
      <c r="R14924" t="s">
        <v>83</v>
      </c>
      <c r="S14924" t="s">
        <v>83</v>
      </c>
      <c r="T14924" t="str">
        <f>_xlfn.XLOOKUP(A14924,MI_Match_Analysis!$A$2:$A$8,MI_Match_Analysis!$F$2:$F$8,"Not Found")</f>
        <v>Not Found</v>
      </c>
    </row>
    <row r="14925" spans="1:20" hidden="1" x14ac:dyDescent="0.3">
      <c r="A14925">
        <v>64</v>
      </c>
      <c r="B14925" s="1">
        <v>46161</v>
      </c>
      <c r="C14925" t="s">
        <v>162</v>
      </c>
      <c r="D14925" t="s">
        <v>138</v>
      </c>
      <c r="E14925" t="s">
        <v>53</v>
      </c>
      <c r="F14925" t="s">
        <v>40</v>
      </c>
      <c r="G14925">
        <v>1</v>
      </c>
      <c r="H14925">
        <v>17.3</v>
      </c>
      <c r="I14925" t="s">
        <v>77</v>
      </c>
      <c r="J14925" t="s">
        <v>44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 t="s">
        <v>83</v>
      </c>
      <c r="R14925" t="s">
        <v>83</v>
      </c>
      <c r="S14925" t="s">
        <v>83</v>
      </c>
      <c r="T14925" t="str">
        <f>_xlfn.XLOOKUP(A14925,MI_Match_Analysis!$A$2:$A$8,MI_Match_Analysis!$F$2:$F$8,"Not Found")</f>
        <v>Not Found</v>
      </c>
    </row>
    <row r="14926" spans="1:20" hidden="1" x14ac:dyDescent="0.3">
      <c r="A14926">
        <v>64</v>
      </c>
      <c r="B14926" s="1">
        <v>46161</v>
      </c>
      <c r="C14926" t="s">
        <v>162</v>
      </c>
      <c r="D14926" t="s">
        <v>138</v>
      </c>
      <c r="E14926" t="s">
        <v>53</v>
      </c>
      <c r="F14926" t="s">
        <v>40</v>
      </c>
      <c r="G14926">
        <v>1</v>
      </c>
      <c r="H14926">
        <v>17.399999999999999</v>
      </c>
      <c r="I14926" t="s">
        <v>77</v>
      </c>
      <c r="J14926" t="s">
        <v>44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 t="s">
        <v>83</v>
      </c>
      <c r="R14926" t="s">
        <v>83</v>
      </c>
      <c r="S14926" t="s">
        <v>83</v>
      </c>
      <c r="T14926" t="str">
        <f>_xlfn.XLOOKUP(A14926,MI_Match_Analysis!$A$2:$A$8,MI_Match_Analysis!$F$2:$F$8,"Not Found")</f>
        <v>Not Found</v>
      </c>
    </row>
    <row r="14927" spans="1:20" hidden="1" x14ac:dyDescent="0.3">
      <c r="A14927">
        <v>64</v>
      </c>
      <c r="B14927" s="1">
        <v>46161</v>
      </c>
      <c r="C14927" t="s">
        <v>162</v>
      </c>
      <c r="D14927" t="s">
        <v>138</v>
      </c>
      <c r="E14927" t="s">
        <v>53</v>
      </c>
      <c r="F14927" t="s">
        <v>40</v>
      </c>
      <c r="G14927">
        <v>1</v>
      </c>
      <c r="H14927">
        <v>17.5</v>
      </c>
      <c r="I14927" t="s">
        <v>77</v>
      </c>
      <c r="J14927" t="s">
        <v>44</v>
      </c>
      <c r="K14927">
        <v>1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 t="s">
        <v>83</v>
      </c>
      <c r="R14927" t="s">
        <v>83</v>
      </c>
      <c r="S14927" t="s">
        <v>83</v>
      </c>
      <c r="T14927" t="str">
        <f>_xlfn.XLOOKUP(A14927,MI_Match_Analysis!$A$2:$A$8,MI_Match_Analysis!$F$2:$F$8,"Not Found")</f>
        <v>Not Found</v>
      </c>
    </row>
    <row r="14928" spans="1:20" hidden="1" x14ac:dyDescent="0.3">
      <c r="A14928">
        <v>64</v>
      </c>
      <c r="B14928" s="1">
        <v>46161</v>
      </c>
      <c r="C14928" t="s">
        <v>162</v>
      </c>
      <c r="D14928" t="s">
        <v>138</v>
      </c>
      <c r="E14928" t="s">
        <v>53</v>
      </c>
      <c r="F14928" t="s">
        <v>40</v>
      </c>
      <c r="G14928">
        <v>1</v>
      </c>
      <c r="H14928">
        <v>17.600000000000001</v>
      </c>
      <c r="I14928" t="s">
        <v>130</v>
      </c>
      <c r="J14928" t="s">
        <v>44</v>
      </c>
      <c r="K14928">
        <v>4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 t="s">
        <v>83</v>
      </c>
      <c r="R14928" t="s">
        <v>83</v>
      </c>
      <c r="S14928" t="s">
        <v>83</v>
      </c>
      <c r="T14928" t="str">
        <f>_xlfn.XLOOKUP(A14928,MI_Match_Analysis!$A$2:$A$8,MI_Match_Analysis!$F$2:$F$8,"Not Found")</f>
        <v>Not Found</v>
      </c>
    </row>
    <row r="14929" spans="1:20" hidden="1" x14ac:dyDescent="0.3">
      <c r="A14929">
        <v>64</v>
      </c>
      <c r="B14929" s="1">
        <v>46161</v>
      </c>
      <c r="C14929" t="s">
        <v>162</v>
      </c>
      <c r="D14929" t="s">
        <v>138</v>
      </c>
      <c r="E14929" t="s">
        <v>53</v>
      </c>
      <c r="F14929" t="s">
        <v>40</v>
      </c>
      <c r="G14929">
        <v>1</v>
      </c>
      <c r="H14929">
        <v>18.100000000000001</v>
      </c>
      <c r="I14929" t="s">
        <v>77</v>
      </c>
      <c r="J14929" t="s">
        <v>337</v>
      </c>
      <c r="K14929">
        <v>1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 t="s">
        <v>83</v>
      </c>
      <c r="R14929" t="s">
        <v>83</v>
      </c>
      <c r="S14929" t="s">
        <v>83</v>
      </c>
      <c r="T14929" t="str">
        <f>_xlfn.XLOOKUP(A14929,MI_Match_Analysis!$A$2:$A$8,MI_Match_Analysis!$F$2:$F$8,"Not Found")</f>
        <v>Not Found</v>
      </c>
    </row>
    <row r="14930" spans="1:20" hidden="1" x14ac:dyDescent="0.3">
      <c r="A14930">
        <v>64</v>
      </c>
      <c r="B14930" s="1">
        <v>46161</v>
      </c>
      <c r="C14930" t="s">
        <v>162</v>
      </c>
      <c r="D14930" t="s">
        <v>138</v>
      </c>
      <c r="E14930" t="s">
        <v>53</v>
      </c>
      <c r="F14930" t="s">
        <v>40</v>
      </c>
      <c r="G14930">
        <v>1</v>
      </c>
      <c r="H14930">
        <v>18.2</v>
      </c>
      <c r="I14930" t="s">
        <v>130</v>
      </c>
      <c r="J14930" t="s">
        <v>337</v>
      </c>
      <c r="K14930">
        <v>1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 t="s">
        <v>83</v>
      </c>
      <c r="R14930" t="s">
        <v>83</v>
      </c>
      <c r="S14930" t="s">
        <v>83</v>
      </c>
      <c r="T14930" t="str">
        <f>_xlfn.XLOOKUP(A14930,MI_Match_Analysis!$A$2:$A$8,MI_Match_Analysis!$F$2:$F$8,"Not Found")</f>
        <v>Not Found</v>
      </c>
    </row>
    <row r="14931" spans="1:20" hidden="1" x14ac:dyDescent="0.3">
      <c r="A14931">
        <v>64</v>
      </c>
      <c r="B14931" s="1">
        <v>46161</v>
      </c>
      <c r="C14931" t="s">
        <v>162</v>
      </c>
      <c r="D14931" t="s">
        <v>138</v>
      </c>
      <c r="E14931" t="s">
        <v>53</v>
      </c>
      <c r="F14931" t="s">
        <v>40</v>
      </c>
      <c r="G14931">
        <v>1</v>
      </c>
      <c r="H14931">
        <v>18.3</v>
      </c>
      <c r="I14931" t="s">
        <v>77</v>
      </c>
      <c r="J14931" t="s">
        <v>337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 t="s">
        <v>83</v>
      </c>
      <c r="R14931" t="s">
        <v>83</v>
      </c>
      <c r="S14931" t="s">
        <v>83</v>
      </c>
      <c r="T14931" t="str">
        <f>_xlfn.XLOOKUP(A14931,MI_Match_Analysis!$A$2:$A$8,MI_Match_Analysis!$F$2:$F$8,"Not Found")</f>
        <v>Not Found</v>
      </c>
    </row>
    <row r="14932" spans="1:20" hidden="1" x14ac:dyDescent="0.3">
      <c r="A14932">
        <v>64</v>
      </c>
      <c r="B14932" s="1">
        <v>46161</v>
      </c>
      <c r="C14932" t="s">
        <v>162</v>
      </c>
      <c r="D14932" t="s">
        <v>138</v>
      </c>
      <c r="E14932" t="s">
        <v>53</v>
      </c>
      <c r="F14932" t="s">
        <v>40</v>
      </c>
      <c r="G14932">
        <v>1</v>
      </c>
      <c r="H14932">
        <v>18.399999999999999</v>
      </c>
      <c r="I14932" t="s">
        <v>77</v>
      </c>
      <c r="J14932" t="s">
        <v>337</v>
      </c>
      <c r="K14932">
        <v>0</v>
      </c>
      <c r="L14932">
        <v>1</v>
      </c>
      <c r="M14932">
        <v>1</v>
      </c>
      <c r="N14932">
        <v>0</v>
      </c>
      <c r="O14932">
        <v>0</v>
      </c>
      <c r="P14932">
        <v>0</v>
      </c>
      <c r="Q14932" t="s">
        <v>83</v>
      </c>
      <c r="R14932" t="s">
        <v>83</v>
      </c>
      <c r="S14932" t="s">
        <v>83</v>
      </c>
      <c r="T14932" t="str">
        <f>_xlfn.XLOOKUP(A14932,MI_Match_Analysis!$A$2:$A$8,MI_Match_Analysis!$F$2:$F$8,"Not Found")</f>
        <v>Not Found</v>
      </c>
    </row>
    <row r="14933" spans="1:20" hidden="1" x14ac:dyDescent="0.3">
      <c r="A14933">
        <v>64</v>
      </c>
      <c r="B14933" s="1">
        <v>46161</v>
      </c>
      <c r="C14933" t="s">
        <v>162</v>
      </c>
      <c r="D14933" t="s">
        <v>138</v>
      </c>
      <c r="E14933" t="s">
        <v>53</v>
      </c>
      <c r="F14933" t="s">
        <v>40</v>
      </c>
      <c r="G14933">
        <v>1</v>
      </c>
      <c r="H14933">
        <v>18.399999999999999</v>
      </c>
      <c r="I14933" t="s">
        <v>77</v>
      </c>
      <c r="J14933" t="s">
        <v>337</v>
      </c>
      <c r="K14933">
        <v>6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 t="s">
        <v>83</v>
      </c>
      <c r="R14933" t="s">
        <v>83</v>
      </c>
      <c r="S14933" t="s">
        <v>83</v>
      </c>
      <c r="T14933" t="str">
        <f>_xlfn.XLOOKUP(A14933,MI_Match_Analysis!$A$2:$A$8,MI_Match_Analysis!$F$2:$F$8,"Not Found")</f>
        <v>Not Found</v>
      </c>
    </row>
    <row r="14934" spans="1:20" hidden="1" x14ac:dyDescent="0.3">
      <c r="A14934">
        <v>64</v>
      </c>
      <c r="B14934" s="1">
        <v>46161</v>
      </c>
      <c r="C14934" t="s">
        <v>162</v>
      </c>
      <c r="D14934" t="s">
        <v>138</v>
      </c>
      <c r="E14934" t="s">
        <v>53</v>
      </c>
      <c r="F14934" t="s">
        <v>40</v>
      </c>
      <c r="G14934">
        <v>1</v>
      </c>
      <c r="H14934">
        <v>18.5</v>
      </c>
      <c r="I14934" t="s">
        <v>77</v>
      </c>
      <c r="J14934" t="s">
        <v>337</v>
      </c>
      <c r="K14934">
        <v>1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 t="s">
        <v>83</v>
      </c>
      <c r="R14934" t="s">
        <v>83</v>
      </c>
      <c r="S14934" t="s">
        <v>83</v>
      </c>
      <c r="T14934" t="str">
        <f>_xlfn.XLOOKUP(A14934,MI_Match_Analysis!$A$2:$A$8,MI_Match_Analysis!$F$2:$F$8,"Not Found")</f>
        <v>Not Found</v>
      </c>
    </row>
    <row r="14935" spans="1:20" hidden="1" x14ac:dyDescent="0.3">
      <c r="A14935">
        <v>64</v>
      </c>
      <c r="B14935" s="1">
        <v>46161</v>
      </c>
      <c r="C14935" t="s">
        <v>162</v>
      </c>
      <c r="D14935" t="s">
        <v>138</v>
      </c>
      <c r="E14935" t="s">
        <v>53</v>
      </c>
      <c r="F14935" t="s">
        <v>40</v>
      </c>
      <c r="G14935">
        <v>1</v>
      </c>
      <c r="H14935">
        <v>18.600000000000001</v>
      </c>
      <c r="I14935" t="s">
        <v>130</v>
      </c>
      <c r="J14935" t="s">
        <v>337</v>
      </c>
      <c r="K14935">
        <v>1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 t="s">
        <v>83</v>
      </c>
      <c r="R14935" t="s">
        <v>83</v>
      </c>
      <c r="S14935" t="s">
        <v>83</v>
      </c>
      <c r="T14935" t="str">
        <f>_xlfn.XLOOKUP(A14935,MI_Match_Analysis!$A$2:$A$8,MI_Match_Analysis!$F$2:$F$8,"Not Found")</f>
        <v>Not Found</v>
      </c>
    </row>
    <row r="14936" spans="1:20" hidden="1" x14ac:dyDescent="0.3">
      <c r="A14936">
        <v>64</v>
      </c>
      <c r="B14936" s="1">
        <v>46161</v>
      </c>
      <c r="C14936" t="s">
        <v>162</v>
      </c>
      <c r="D14936" t="s">
        <v>138</v>
      </c>
      <c r="E14936" t="s">
        <v>53</v>
      </c>
      <c r="F14936" t="s">
        <v>40</v>
      </c>
      <c r="G14936">
        <v>1</v>
      </c>
      <c r="H14936">
        <v>19.100000000000001</v>
      </c>
      <c r="I14936" t="s">
        <v>130</v>
      </c>
      <c r="J14936" t="s">
        <v>44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 t="s">
        <v>195</v>
      </c>
      <c r="R14936" t="s">
        <v>77</v>
      </c>
      <c r="S14936" t="s">
        <v>338</v>
      </c>
      <c r="T14936" t="str">
        <f>_xlfn.XLOOKUP(A14936,MI_Match_Analysis!$A$2:$A$8,MI_Match_Analysis!$F$2:$F$8,"Not Found")</f>
        <v>Not Found</v>
      </c>
    </row>
    <row r="14937" spans="1:20" hidden="1" x14ac:dyDescent="0.3">
      <c r="A14937">
        <v>64</v>
      </c>
      <c r="B14937" s="1">
        <v>46161</v>
      </c>
      <c r="C14937" t="s">
        <v>162</v>
      </c>
      <c r="D14937" t="s">
        <v>138</v>
      </c>
      <c r="E14937" t="s">
        <v>53</v>
      </c>
      <c r="F14937" t="s">
        <v>40</v>
      </c>
      <c r="G14937">
        <v>1</v>
      </c>
      <c r="H14937">
        <v>19.2</v>
      </c>
      <c r="I14937" t="s">
        <v>130</v>
      </c>
      <c r="J14937" t="s">
        <v>44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 t="s">
        <v>83</v>
      </c>
      <c r="R14937" t="s">
        <v>83</v>
      </c>
      <c r="S14937" t="s">
        <v>83</v>
      </c>
      <c r="T14937" t="str">
        <f>_xlfn.XLOOKUP(A14937,MI_Match_Analysis!$A$2:$A$8,MI_Match_Analysis!$F$2:$F$8,"Not Found")</f>
        <v>Not Found</v>
      </c>
    </row>
    <row r="14938" spans="1:20" hidden="1" x14ac:dyDescent="0.3">
      <c r="A14938">
        <v>64</v>
      </c>
      <c r="B14938" s="1">
        <v>46161</v>
      </c>
      <c r="C14938" t="s">
        <v>162</v>
      </c>
      <c r="D14938" t="s">
        <v>138</v>
      </c>
      <c r="E14938" t="s">
        <v>53</v>
      </c>
      <c r="F14938" t="s">
        <v>40</v>
      </c>
      <c r="G14938">
        <v>1</v>
      </c>
      <c r="H14938">
        <v>19.3</v>
      </c>
      <c r="I14938" t="s">
        <v>130</v>
      </c>
      <c r="J14938" t="s">
        <v>44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 t="s">
        <v>83</v>
      </c>
      <c r="R14938" t="s">
        <v>83</v>
      </c>
      <c r="S14938" t="s">
        <v>83</v>
      </c>
      <c r="T14938" t="str">
        <f>_xlfn.XLOOKUP(A14938,MI_Match_Analysis!$A$2:$A$8,MI_Match_Analysis!$F$2:$F$8,"Not Found")</f>
        <v>Not Found</v>
      </c>
    </row>
    <row r="14939" spans="1:20" hidden="1" x14ac:dyDescent="0.3">
      <c r="A14939">
        <v>64</v>
      </c>
      <c r="B14939" s="1">
        <v>46161</v>
      </c>
      <c r="C14939" t="s">
        <v>162</v>
      </c>
      <c r="D14939" t="s">
        <v>138</v>
      </c>
      <c r="E14939" t="s">
        <v>53</v>
      </c>
      <c r="F14939" t="s">
        <v>40</v>
      </c>
      <c r="G14939">
        <v>1</v>
      </c>
      <c r="H14939">
        <v>19.399999999999999</v>
      </c>
      <c r="I14939" t="s">
        <v>130</v>
      </c>
      <c r="J14939" t="s">
        <v>44</v>
      </c>
      <c r="K14939">
        <v>4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 t="s">
        <v>83</v>
      </c>
      <c r="R14939" t="s">
        <v>83</v>
      </c>
      <c r="S14939" t="s">
        <v>83</v>
      </c>
      <c r="T14939" t="str">
        <f>_xlfn.XLOOKUP(A14939,MI_Match_Analysis!$A$2:$A$8,MI_Match_Analysis!$F$2:$F$8,"Not Found")</f>
        <v>Not Found</v>
      </c>
    </row>
    <row r="14940" spans="1:20" hidden="1" x14ac:dyDescent="0.3">
      <c r="A14940">
        <v>64</v>
      </c>
      <c r="B14940" s="1">
        <v>46161</v>
      </c>
      <c r="C14940" t="s">
        <v>162</v>
      </c>
      <c r="D14940" t="s">
        <v>138</v>
      </c>
      <c r="E14940" t="s">
        <v>53</v>
      </c>
      <c r="F14940" t="s">
        <v>40</v>
      </c>
      <c r="G14940">
        <v>1</v>
      </c>
      <c r="H14940">
        <v>19.5</v>
      </c>
      <c r="I14940" t="s">
        <v>130</v>
      </c>
      <c r="J14940" t="s">
        <v>44</v>
      </c>
      <c r="K14940">
        <v>1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 t="s">
        <v>195</v>
      </c>
      <c r="R14940" t="s">
        <v>130</v>
      </c>
      <c r="S14940" t="s">
        <v>84</v>
      </c>
      <c r="T14940" t="str">
        <f>_xlfn.XLOOKUP(A14940,MI_Match_Analysis!$A$2:$A$8,MI_Match_Analysis!$F$2:$F$8,"Not Found")</f>
        <v>Not Found</v>
      </c>
    </row>
    <row r="14941" spans="1:20" hidden="1" x14ac:dyDescent="0.3">
      <c r="A14941">
        <v>64</v>
      </c>
      <c r="B14941" s="1">
        <v>46161</v>
      </c>
      <c r="C14941" t="s">
        <v>162</v>
      </c>
      <c r="D14941" t="s">
        <v>138</v>
      </c>
      <c r="E14941" t="s">
        <v>53</v>
      </c>
      <c r="F14941" t="s">
        <v>40</v>
      </c>
      <c r="G14941">
        <v>1</v>
      </c>
      <c r="H14941">
        <v>19.600000000000001</v>
      </c>
      <c r="I14941" t="s">
        <v>230</v>
      </c>
      <c r="J14941" t="s">
        <v>44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 t="s">
        <v>167</v>
      </c>
      <c r="R14941" t="s">
        <v>230</v>
      </c>
      <c r="S14941" t="s">
        <v>83</v>
      </c>
      <c r="T14941" t="str">
        <f>_xlfn.XLOOKUP(A14941,MI_Match_Analysis!$A$2:$A$8,MI_Match_Analysis!$F$2:$F$8,"Not Found")</f>
        <v>Not Found</v>
      </c>
    </row>
    <row r="14942" spans="1:20" hidden="1" x14ac:dyDescent="0.3">
      <c r="A14942">
        <v>64</v>
      </c>
      <c r="B14942" s="1">
        <v>46161</v>
      </c>
      <c r="C14942" t="s">
        <v>162</v>
      </c>
      <c r="D14942" t="s">
        <v>138</v>
      </c>
      <c r="E14942" t="s">
        <v>40</v>
      </c>
      <c r="F14942" t="s">
        <v>53</v>
      </c>
      <c r="G14942">
        <v>2</v>
      </c>
      <c r="H14942">
        <v>0.1</v>
      </c>
      <c r="I14942" t="s">
        <v>84</v>
      </c>
      <c r="J14942" t="s">
        <v>331</v>
      </c>
      <c r="K14942">
        <v>0</v>
      </c>
      <c r="L14942">
        <v>1</v>
      </c>
      <c r="M14942">
        <v>1</v>
      </c>
      <c r="N14942">
        <v>0</v>
      </c>
      <c r="O14942">
        <v>0</v>
      </c>
      <c r="P14942">
        <v>0</v>
      </c>
      <c r="Q14942" t="s">
        <v>83</v>
      </c>
      <c r="R14942" t="s">
        <v>83</v>
      </c>
      <c r="S14942" t="s">
        <v>83</v>
      </c>
      <c r="T14942" t="str">
        <f>_xlfn.XLOOKUP(A14942,MI_Match_Analysis!$A$2:$A$8,MI_Match_Analysis!$F$2:$F$8,"Not Found")</f>
        <v>Not Found</v>
      </c>
    </row>
    <row r="14943" spans="1:20" hidden="1" x14ac:dyDescent="0.3">
      <c r="A14943">
        <v>64</v>
      </c>
      <c r="B14943" s="1">
        <v>46161</v>
      </c>
      <c r="C14943" t="s">
        <v>162</v>
      </c>
      <c r="D14943" t="s">
        <v>138</v>
      </c>
      <c r="E14943" t="s">
        <v>40</v>
      </c>
      <c r="F14943" t="s">
        <v>53</v>
      </c>
      <c r="G14943">
        <v>2</v>
      </c>
      <c r="H14943">
        <v>0.1</v>
      </c>
      <c r="I14943" t="s">
        <v>84</v>
      </c>
      <c r="J14943" t="s">
        <v>331</v>
      </c>
      <c r="K14943">
        <v>4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 t="s">
        <v>83</v>
      </c>
      <c r="R14943" t="s">
        <v>83</v>
      </c>
      <c r="S14943" t="s">
        <v>83</v>
      </c>
      <c r="T14943" t="str">
        <f>_xlfn.XLOOKUP(A14943,MI_Match_Analysis!$A$2:$A$8,MI_Match_Analysis!$F$2:$F$8,"Not Found")</f>
        <v>Not Found</v>
      </c>
    </row>
    <row r="14944" spans="1:20" hidden="1" x14ac:dyDescent="0.3">
      <c r="A14944">
        <v>64</v>
      </c>
      <c r="B14944" s="1">
        <v>46161</v>
      </c>
      <c r="C14944" t="s">
        <v>162</v>
      </c>
      <c r="D14944" t="s">
        <v>138</v>
      </c>
      <c r="E14944" t="s">
        <v>40</v>
      </c>
      <c r="F14944" t="s">
        <v>53</v>
      </c>
      <c r="G14944">
        <v>2</v>
      </c>
      <c r="H14944">
        <v>0.2</v>
      </c>
      <c r="I14944" t="s">
        <v>84</v>
      </c>
      <c r="J14944" t="s">
        <v>331</v>
      </c>
      <c r="K14944">
        <v>4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 t="s">
        <v>83</v>
      </c>
      <c r="R14944" t="s">
        <v>83</v>
      </c>
      <c r="S14944" t="s">
        <v>83</v>
      </c>
      <c r="T14944" t="str">
        <f>_xlfn.XLOOKUP(A14944,MI_Match_Analysis!$A$2:$A$8,MI_Match_Analysis!$F$2:$F$8,"Not Found")</f>
        <v>Not Found</v>
      </c>
    </row>
    <row r="14945" spans="1:20" hidden="1" x14ac:dyDescent="0.3">
      <c r="A14945">
        <v>64</v>
      </c>
      <c r="B14945" s="1">
        <v>46161</v>
      </c>
      <c r="C14945" t="s">
        <v>162</v>
      </c>
      <c r="D14945" t="s">
        <v>138</v>
      </c>
      <c r="E14945" t="s">
        <v>40</v>
      </c>
      <c r="F14945" t="s">
        <v>53</v>
      </c>
      <c r="G14945">
        <v>2</v>
      </c>
      <c r="H14945">
        <v>0.3</v>
      </c>
      <c r="I14945" t="s">
        <v>84</v>
      </c>
      <c r="J14945" t="s">
        <v>331</v>
      </c>
      <c r="K14945">
        <v>4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 t="s">
        <v>83</v>
      </c>
      <c r="R14945" t="s">
        <v>83</v>
      </c>
      <c r="S14945" t="s">
        <v>83</v>
      </c>
      <c r="T14945" t="str">
        <f>_xlfn.XLOOKUP(A14945,MI_Match_Analysis!$A$2:$A$8,MI_Match_Analysis!$F$2:$F$8,"Not Found")</f>
        <v>Not Found</v>
      </c>
    </row>
    <row r="14946" spans="1:20" hidden="1" x14ac:dyDescent="0.3">
      <c r="A14946">
        <v>64</v>
      </c>
      <c r="B14946" s="1">
        <v>46161</v>
      </c>
      <c r="C14946" t="s">
        <v>162</v>
      </c>
      <c r="D14946" t="s">
        <v>138</v>
      </c>
      <c r="E14946" t="s">
        <v>40</v>
      </c>
      <c r="F14946" t="s">
        <v>53</v>
      </c>
      <c r="G14946">
        <v>2</v>
      </c>
      <c r="H14946">
        <v>0.4</v>
      </c>
      <c r="I14946" t="s">
        <v>84</v>
      </c>
      <c r="J14946" t="s">
        <v>331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 t="s">
        <v>83</v>
      </c>
      <c r="R14946" t="s">
        <v>83</v>
      </c>
      <c r="S14946" t="s">
        <v>83</v>
      </c>
      <c r="T14946" t="str">
        <f>_xlfn.XLOOKUP(A14946,MI_Match_Analysis!$A$2:$A$8,MI_Match_Analysis!$F$2:$F$8,"Not Found")</f>
        <v>Not Found</v>
      </c>
    </row>
    <row r="14947" spans="1:20" hidden="1" x14ac:dyDescent="0.3">
      <c r="A14947">
        <v>64</v>
      </c>
      <c r="B14947" s="1">
        <v>46161</v>
      </c>
      <c r="C14947" t="s">
        <v>162</v>
      </c>
      <c r="D14947" t="s">
        <v>138</v>
      </c>
      <c r="E14947" t="s">
        <v>40</v>
      </c>
      <c r="F14947" t="s">
        <v>53</v>
      </c>
      <c r="G14947">
        <v>2</v>
      </c>
      <c r="H14947">
        <v>0.4</v>
      </c>
      <c r="I14947" t="s">
        <v>84</v>
      </c>
      <c r="J14947" t="s">
        <v>331</v>
      </c>
      <c r="K14947">
        <v>0</v>
      </c>
      <c r="L14947">
        <v>1</v>
      </c>
      <c r="M14947">
        <v>1</v>
      </c>
      <c r="N14947">
        <v>0</v>
      </c>
      <c r="O14947">
        <v>0</v>
      </c>
      <c r="P14947">
        <v>0</v>
      </c>
      <c r="Q14947" t="s">
        <v>83</v>
      </c>
      <c r="R14947" t="s">
        <v>83</v>
      </c>
      <c r="S14947" t="s">
        <v>83</v>
      </c>
      <c r="T14947" t="str">
        <f>_xlfn.XLOOKUP(A14947,MI_Match_Analysis!$A$2:$A$8,MI_Match_Analysis!$F$2:$F$8,"Not Found")</f>
        <v>Not Found</v>
      </c>
    </row>
    <row r="14948" spans="1:20" hidden="1" x14ac:dyDescent="0.3">
      <c r="A14948">
        <v>64</v>
      </c>
      <c r="B14948" s="1">
        <v>46161</v>
      </c>
      <c r="C14948" t="s">
        <v>162</v>
      </c>
      <c r="D14948" t="s">
        <v>138</v>
      </c>
      <c r="E14948" t="s">
        <v>40</v>
      </c>
      <c r="F14948" t="s">
        <v>53</v>
      </c>
      <c r="G14948">
        <v>2</v>
      </c>
      <c r="H14948">
        <v>0.5</v>
      </c>
      <c r="I14948" t="s">
        <v>84</v>
      </c>
      <c r="J14948" t="s">
        <v>331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 t="s">
        <v>83</v>
      </c>
      <c r="R14948" t="s">
        <v>83</v>
      </c>
      <c r="S14948" t="s">
        <v>83</v>
      </c>
      <c r="T14948" t="str">
        <f>_xlfn.XLOOKUP(A14948,MI_Match_Analysis!$A$2:$A$8,MI_Match_Analysis!$F$2:$F$8,"Not Found")</f>
        <v>Not Found</v>
      </c>
    </row>
    <row r="14949" spans="1:20" hidden="1" x14ac:dyDescent="0.3">
      <c r="A14949">
        <v>64</v>
      </c>
      <c r="B14949" s="1">
        <v>46161</v>
      </c>
      <c r="C14949" t="s">
        <v>162</v>
      </c>
      <c r="D14949" t="s">
        <v>138</v>
      </c>
      <c r="E14949" t="s">
        <v>40</v>
      </c>
      <c r="F14949" t="s">
        <v>53</v>
      </c>
      <c r="G14949">
        <v>2</v>
      </c>
      <c r="H14949">
        <v>0.5</v>
      </c>
      <c r="I14949" t="s">
        <v>84</v>
      </c>
      <c r="J14949" t="s">
        <v>331</v>
      </c>
      <c r="K14949">
        <v>0</v>
      </c>
      <c r="L14949">
        <v>5</v>
      </c>
      <c r="M14949">
        <v>1</v>
      </c>
      <c r="N14949">
        <v>0</v>
      </c>
      <c r="O14949">
        <v>0</v>
      </c>
      <c r="P14949">
        <v>0</v>
      </c>
      <c r="Q14949" t="s">
        <v>83</v>
      </c>
      <c r="R14949" t="s">
        <v>83</v>
      </c>
      <c r="S14949" t="s">
        <v>83</v>
      </c>
      <c r="T14949" t="str">
        <f>_xlfn.XLOOKUP(A14949,MI_Match_Analysis!$A$2:$A$8,MI_Match_Analysis!$F$2:$F$8,"Not Found")</f>
        <v>Not Found</v>
      </c>
    </row>
    <row r="14950" spans="1:20" hidden="1" x14ac:dyDescent="0.3">
      <c r="A14950">
        <v>64</v>
      </c>
      <c r="B14950" s="1">
        <v>46161</v>
      </c>
      <c r="C14950" t="s">
        <v>162</v>
      </c>
      <c r="D14950" t="s">
        <v>138</v>
      </c>
      <c r="E14950" t="s">
        <v>40</v>
      </c>
      <c r="F14950" t="s">
        <v>53</v>
      </c>
      <c r="G14950">
        <v>2</v>
      </c>
      <c r="H14950">
        <v>0.6</v>
      </c>
      <c r="I14950" t="s">
        <v>84</v>
      </c>
      <c r="J14950" t="s">
        <v>331</v>
      </c>
      <c r="K14950">
        <v>4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 t="s">
        <v>83</v>
      </c>
      <c r="R14950" t="s">
        <v>83</v>
      </c>
      <c r="S14950" t="s">
        <v>83</v>
      </c>
      <c r="T14950" t="str">
        <f>_xlfn.XLOOKUP(A14950,MI_Match_Analysis!$A$2:$A$8,MI_Match_Analysis!$F$2:$F$8,"Not Found")</f>
        <v>Not Found</v>
      </c>
    </row>
    <row r="14951" spans="1:20" hidden="1" x14ac:dyDescent="0.3">
      <c r="A14951">
        <v>64</v>
      </c>
      <c r="B14951" s="1">
        <v>46161</v>
      </c>
      <c r="C14951" t="s">
        <v>162</v>
      </c>
      <c r="D14951" t="s">
        <v>138</v>
      </c>
      <c r="E14951" t="s">
        <v>40</v>
      </c>
      <c r="F14951" t="s">
        <v>53</v>
      </c>
      <c r="G14951">
        <v>2</v>
      </c>
      <c r="H14951">
        <v>1.1000000000000001</v>
      </c>
      <c r="I14951" t="s">
        <v>43</v>
      </c>
      <c r="J14951" t="s">
        <v>141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 t="s">
        <v>83</v>
      </c>
      <c r="R14951" t="s">
        <v>83</v>
      </c>
      <c r="S14951" t="s">
        <v>83</v>
      </c>
      <c r="T14951" t="str">
        <f>_xlfn.XLOOKUP(A14951,MI_Match_Analysis!$A$2:$A$8,MI_Match_Analysis!$F$2:$F$8,"Not Found")</f>
        <v>Not Found</v>
      </c>
    </row>
    <row r="14952" spans="1:20" hidden="1" x14ac:dyDescent="0.3">
      <c r="A14952">
        <v>64</v>
      </c>
      <c r="B14952" s="1">
        <v>46161</v>
      </c>
      <c r="C14952" t="s">
        <v>162</v>
      </c>
      <c r="D14952" t="s">
        <v>138</v>
      </c>
      <c r="E14952" t="s">
        <v>40</v>
      </c>
      <c r="F14952" t="s">
        <v>53</v>
      </c>
      <c r="G14952">
        <v>2</v>
      </c>
      <c r="H14952">
        <v>1.2</v>
      </c>
      <c r="I14952" t="s">
        <v>43</v>
      </c>
      <c r="J14952" t="s">
        <v>141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 t="s">
        <v>83</v>
      </c>
      <c r="R14952" t="s">
        <v>83</v>
      </c>
      <c r="S14952" t="s">
        <v>83</v>
      </c>
      <c r="T14952" t="str">
        <f>_xlfn.XLOOKUP(A14952,MI_Match_Analysis!$A$2:$A$8,MI_Match_Analysis!$F$2:$F$8,"Not Found")</f>
        <v>Not Found</v>
      </c>
    </row>
    <row r="14953" spans="1:20" hidden="1" x14ac:dyDescent="0.3">
      <c r="A14953">
        <v>64</v>
      </c>
      <c r="B14953" s="1">
        <v>46161</v>
      </c>
      <c r="C14953" t="s">
        <v>162</v>
      </c>
      <c r="D14953" t="s">
        <v>138</v>
      </c>
      <c r="E14953" t="s">
        <v>40</v>
      </c>
      <c r="F14953" t="s">
        <v>53</v>
      </c>
      <c r="G14953">
        <v>2</v>
      </c>
      <c r="H14953">
        <v>1.3</v>
      </c>
      <c r="I14953" t="s">
        <v>43</v>
      </c>
      <c r="J14953" t="s">
        <v>141</v>
      </c>
      <c r="K14953">
        <v>1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 t="s">
        <v>83</v>
      </c>
      <c r="R14953" t="s">
        <v>83</v>
      </c>
      <c r="S14953" t="s">
        <v>83</v>
      </c>
      <c r="T14953" t="str">
        <f>_xlfn.XLOOKUP(A14953,MI_Match_Analysis!$A$2:$A$8,MI_Match_Analysis!$F$2:$F$8,"Not Found")</f>
        <v>Not Found</v>
      </c>
    </row>
    <row r="14954" spans="1:20" hidden="1" x14ac:dyDescent="0.3">
      <c r="A14954">
        <v>64</v>
      </c>
      <c r="B14954" s="1">
        <v>46161</v>
      </c>
      <c r="C14954" t="s">
        <v>162</v>
      </c>
      <c r="D14954" t="s">
        <v>138</v>
      </c>
      <c r="E14954" t="s">
        <v>40</v>
      </c>
      <c r="F14954" t="s">
        <v>53</v>
      </c>
      <c r="G14954">
        <v>2</v>
      </c>
      <c r="H14954">
        <v>1.4</v>
      </c>
      <c r="I14954" t="s">
        <v>84</v>
      </c>
      <c r="J14954" t="s">
        <v>141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 t="s">
        <v>83</v>
      </c>
      <c r="R14954" t="s">
        <v>83</v>
      </c>
      <c r="S14954" t="s">
        <v>83</v>
      </c>
      <c r="T14954" t="str">
        <f>_xlfn.XLOOKUP(A14954,MI_Match_Analysis!$A$2:$A$8,MI_Match_Analysis!$F$2:$F$8,"Not Found")</f>
        <v>Not Found</v>
      </c>
    </row>
    <row r="14955" spans="1:20" hidden="1" x14ac:dyDescent="0.3">
      <c r="A14955">
        <v>64</v>
      </c>
      <c r="B14955" s="1">
        <v>46161</v>
      </c>
      <c r="C14955" t="s">
        <v>162</v>
      </c>
      <c r="D14955" t="s">
        <v>138</v>
      </c>
      <c r="E14955" t="s">
        <v>40</v>
      </c>
      <c r="F14955" t="s">
        <v>53</v>
      </c>
      <c r="G14955">
        <v>2</v>
      </c>
      <c r="H14955">
        <v>1.5</v>
      </c>
      <c r="I14955" t="s">
        <v>84</v>
      </c>
      <c r="J14955" t="s">
        <v>141</v>
      </c>
      <c r="K14955">
        <v>1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 t="s">
        <v>83</v>
      </c>
      <c r="R14955" t="s">
        <v>83</v>
      </c>
      <c r="S14955" t="s">
        <v>83</v>
      </c>
      <c r="T14955" t="str">
        <f>_xlfn.XLOOKUP(A14955,MI_Match_Analysis!$A$2:$A$8,MI_Match_Analysis!$F$2:$F$8,"Not Found")</f>
        <v>Not Found</v>
      </c>
    </row>
    <row r="14956" spans="1:20" hidden="1" x14ac:dyDescent="0.3">
      <c r="A14956">
        <v>64</v>
      </c>
      <c r="B14956" s="1">
        <v>46161</v>
      </c>
      <c r="C14956" t="s">
        <v>162</v>
      </c>
      <c r="D14956" t="s">
        <v>138</v>
      </c>
      <c r="E14956" t="s">
        <v>40</v>
      </c>
      <c r="F14956" t="s">
        <v>53</v>
      </c>
      <c r="G14956">
        <v>2</v>
      </c>
      <c r="H14956">
        <v>1.6</v>
      </c>
      <c r="I14956" t="s">
        <v>43</v>
      </c>
      <c r="J14956" t="s">
        <v>141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 t="s">
        <v>83</v>
      </c>
      <c r="R14956" t="s">
        <v>83</v>
      </c>
      <c r="S14956" t="s">
        <v>83</v>
      </c>
      <c r="T14956" t="str">
        <f>_xlfn.XLOOKUP(A14956,MI_Match_Analysis!$A$2:$A$8,MI_Match_Analysis!$F$2:$F$8,"Not Found")</f>
        <v>Not Found</v>
      </c>
    </row>
    <row r="14957" spans="1:20" hidden="1" x14ac:dyDescent="0.3">
      <c r="A14957">
        <v>64</v>
      </c>
      <c r="B14957" s="1">
        <v>46161</v>
      </c>
      <c r="C14957" t="s">
        <v>162</v>
      </c>
      <c r="D14957" t="s">
        <v>138</v>
      </c>
      <c r="E14957" t="s">
        <v>40</v>
      </c>
      <c r="F14957" t="s">
        <v>53</v>
      </c>
      <c r="G14957">
        <v>2</v>
      </c>
      <c r="H14957">
        <v>2.1</v>
      </c>
      <c r="I14957" t="s">
        <v>84</v>
      </c>
      <c r="J14957" t="s">
        <v>286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 t="s">
        <v>83</v>
      </c>
      <c r="R14957" t="s">
        <v>83</v>
      </c>
      <c r="S14957" t="s">
        <v>83</v>
      </c>
      <c r="T14957" t="str">
        <f>_xlfn.XLOOKUP(A14957,MI_Match_Analysis!$A$2:$A$8,MI_Match_Analysis!$F$2:$F$8,"Not Found")</f>
        <v>Not Found</v>
      </c>
    </row>
    <row r="14958" spans="1:20" hidden="1" x14ac:dyDescent="0.3">
      <c r="A14958">
        <v>64</v>
      </c>
      <c r="B14958" s="1">
        <v>46161</v>
      </c>
      <c r="C14958" t="s">
        <v>162</v>
      </c>
      <c r="D14958" t="s">
        <v>138</v>
      </c>
      <c r="E14958" t="s">
        <v>40</v>
      </c>
      <c r="F14958" t="s">
        <v>53</v>
      </c>
      <c r="G14958">
        <v>2</v>
      </c>
      <c r="H14958">
        <v>2.2000000000000002</v>
      </c>
      <c r="I14958" t="s">
        <v>84</v>
      </c>
      <c r="J14958" t="s">
        <v>286</v>
      </c>
      <c r="K14958">
        <v>1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 t="s">
        <v>83</v>
      </c>
      <c r="R14958" t="s">
        <v>83</v>
      </c>
      <c r="S14958" t="s">
        <v>83</v>
      </c>
      <c r="T14958" t="str">
        <f>_xlfn.XLOOKUP(A14958,MI_Match_Analysis!$A$2:$A$8,MI_Match_Analysis!$F$2:$F$8,"Not Found")</f>
        <v>Not Found</v>
      </c>
    </row>
    <row r="14959" spans="1:20" hidden="1" x14ac:dyDescent="0.3">
      <c r="A14959">
        <v>64</v>
      </c>
      <c r="B14959" s="1">
        <v>46161</v>
      </c>
      <c r="C14959" t="s">
        <v>162</v>
      </c>
      <c r="D14959" t="s">
        <v>138</v>
      </c>
      <c r="E14959" t="s">
        <v>40</v>
      </c>
      <c r="F14959" t="s">
        <v>53</v>
      </c>
      <c r="G14959">
        <v>2</v>
      </c>
      <c r="H14959">
        <v>2.2999999999999998</v>
      </c>
      <c r="I14959" t="s">
        <v>43</v>
      </c>
      <c r="J14959" t="s">
        <v>286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 t="s">
        <v>83</v>
      </c>
      <c r="R14959" t="s">
        <v>83</v>
      </c>
      <c r="S14959" t="s">
        <v>83</v>
      </c>
      <c r="T14959" t="str">
        <f>_xlfn.XLOOKUP(A14959,MI_Match_Analysis!$A$2:$A$8,MI_Match_Analysis!$F$2:$F$8,"Not Found")</f>
        <v>Not Found</v>
      </c>
    </row>
    <row r="14960" spans="1:20" hidden="1" x14ac:dyDescent="0.3">
      <c r="A14960">
        <v>64</v>
      </c>
      <c r="B14960" s="1">
        <v>46161</v>
      </c>
      <c r="C14960" t="s">
        <v>162</v>
      </c>
      <c r="D14960" t="s">
        <v>138</v>
      </c>
      <c r="E14960" t="s">
        <v>40</v>
      </c>
      <c r="F14960" t="s">
        <v>53</v>
      </c>
      <c r="G14960">
        <v>2</v>
      </c>
      <c r="H14960">
        <v>2.4</v>
      </c>
      <c r="I14960" t="s">
        <v>43</v>
      </c>
      <c r="J14960" t="s">
        <v>286</v>
      </c>
      <c r="K14960">
        <v>4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 t="s">
        <v>83</v>
      </c>
      <c r="R14960" t="s">
        <v>83</v>
      </c>
      <c r="S14960" t="s">
        <v>83</v>
      </c>
      <c r="T14960" t="str">
        <f>_xlfn.XLOOKUP(A14960,MI_Match_Analysis!$A$2:$A$8,MI_Match_Analysis!$F$2:$F$8,"Not Found")</f>
        <v>Not Found</v>
      </c>
    </row>
    <row r="14961" spans="1:20" hidden="1" x14ac:dyDescent="0.3">
      <c r="A14961">
        <v>64</v>
      </c>
      <c r="B14961" s="1">
        <v>46161</v>
      </c>
      <c r="C14961" t="s">
        <v>162</v>
      </c>
      <c r="D14961" t="s">
        <v>138</v>
      </c>
      <c r="E14961" t="s">
        <v>40</v>
      </c>
      <c r="F14961" t="s">
        <v>53</v>
      </c>
      <c r="G14961">
        <v>2</v>
      </c>
      <c r="H14961">
        <v>2.5</v>
      </c>
      <c r="I14961" t="s">
        <v>43</v>
      </c>
      <c r="J14961" t="s">
        <v>286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 t="s">
        <v>83</v>
      </c>
      <c r="R14961" t="s">
        <v>83</v>
      </c>
      <c r="S14961" t="s">
        <v>83</v>
      </c>
      <c r="T14961" t="str">
        <f>_xlfn.XLOOKUP(A14961,MI_Match_Analysis!$A$2:$A$8,MI_Match_Analysis!$F$2:$F$8,"Not Found")</f>
        <v>Not Found</v>
      </c>
    </row>
    <row r="14962" spans="1:20" hidden="1" x14ac:dyDescent="0.3">
      <c r="A14962">
        <v>64</v>
      </c>
      <c r="B14962" s="1">
        <v>46161</v>
      </c>
      <c r="C14962" t="s">
        <v>162</v>
      </c>
      <c r="D14962" t="s">
        <v>138</v>
      </c>
      <c r="E14962" t="s">
        <v>40</v>
      </c>
      <c r="F14962" t="s">
        <v>53</v>
      </c>
      <c r="G14962">
        <v>2</v>
      </c>
      <c r="H14962">
        <v>2.6</v>
      </c>
      <c r="I14962" t="s">
        <v>43</v>
      </c>
      <c r="J14962" t="s">
        <v>286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 t="s">
        <v>83</v>
      </c>
      <c r="R14962" t="s">
        <v>83</v>
      </c>
      <c r="S14962" t="s">
        <v>83</v>
      </c>
      <c r="T14962" t="str">
        <f>_xlfn.XLOOKUP(A14962,MI_Match_Analysis!$A$2:$A$8,MI_Match_Analysis!$F$2:$F$8,"Not Found")</f>
        <v>Not Found</v>
      </c>
    </row>
    <row r="14963" spans="1:20" hidden="1" x14ac:dyDescent="0.3">
      <c r="A14963">
        <v>64</v>
      </c>
      <c r="B14963" s="1">
        <v>46161</v>
      </c>
      <c r="C14963" t="s">
        <v>162</v>
      </c>
      <c r="D14963" t="s">
        <v>138</v>
      </c>
      <c r="E14963" t="s">
        <v>40</v>
      </c>
      <c r="F14963" t="s">
        <v>53</v>
      </c>
      <c r="G14963">
        <v>2</v>
      </c>
      <c r="H14963">
        <v>3.1</v>
      </c>
      <c r="I14963" t="s">
        <v>84</v>
      </c>
      <c r="J14963" t="s">
        <v>141</v>
      </c>
      <c r="K14963">
        <v>6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 t="s">
        <v>83</v>
      </c>
      <c r="R14963" t="s">
        <v>83</v>
      </c>
      <c r="S14963" t="s">
        <v>83</v>
      </c>
      <c r="T14963" t="str">
        <f>_xlfn.XLOOKUP(A14963,MI_Match_Analysis!$A$2:$A$8,MI_Match_Analysis!$F$2:$F$8,"Not Found")</f>
        <v>Not Found</v>
      </c>
    </row>
    <row r="14964" spans="1:20" hidden="1" x14ac:dyDescent="0.3">
      <c r="A14964">
        <v>64</v>
      </c>
      <c r="B14964" s="1">
        <v>46161</v>
      </c>
      <c r="C14964" t="s">
        <v>162</v>
      </c>
      <c r="D14964" t="s">
        <v>138</v>
      </c>
      <c r="E14964" t="s">
        <v>40</v>
      </c>
      <c r="F14964" t="s">
        <v>53</v>
      </c>
      <c r="G14964">
        <v>2</v>
      </c>
      <c r="H14964">
        <v>3.2</v>
      </c>
      <c r="I14964" t="s">
        <v>84</v>
      </c>
      <c r="J14964" t="s">
        <v>141</v>
      </c>
      <c r="K14964">
        <v>4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 t="s">
        <v>83</v>
      </c>
      <c r="R14964" t="s">
        <v>83</v>
      </c>
      <c r="S14964" t="s">
        <v>83</v>
      </c>
      <c r="T14964" t="str">
        <f>_xlfn.XLOOKUP(A14964,MI_Match_Analysis!$A$2:$A$8,MI_Match_Analysis!$F$2:$F$8,"Not Found")</f>
        <v>Not Found</v>
      </c>
    </row>
    <row r="14965" spans="1:20" hidden="1" x14ac:dyDescent="0.3">
      <c r="A14965">
        <v>64</v>
      </c>
      <c r="B14965" s="1">
        <v>46161</v>
      </c>
      <c r="C14965" t="s">
        <v>162</v>
      </c>
      <c r="D14965" t="s">
        <v>138</v>
      </c>
      <c r="E14965" t="s">
        <v>40</v>
      </c>
      <c r="F14965" t="s">
        <v>53</v>
      </c>
      <c r="G14965">
        <v>2</v>
      </c>
      <c r="H14965">
        <v>3.3</v>
      </c>
      <c r="I14965" t="s">
        <v>84</v>
      </c>
      <c r="J14965" t="s">
        <v>141</v>
      </c>
      <c r="K14965">
        <v>4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 t="s">
        <v>83</v>
      </c>
      <c r="R14965" t="s">
        <v>83</v>
      </c>
      <c r="S14965" t="s">
        <v>83</v>
      </c>
      <c r="T14965" t="str">
        <f>_xlfn.XLOOKUP(A14965,MI_Match_Analysis!$A$2:$A$8,MI_Match_Analysis!$F$2:$F$8,"Not Found")</f>
        <v>Not Found</v>
      </c>
    </row>
    <row r="14966" spans="1:20" hidden="1" x14ac:dyDescent="0.3">
      <c r="A14966">
        <v>64</v>
      </c>
      <c r="B14966" s="1">
        <v>46161</v>
      </c>
      <c r="C14966" t="s">
        <v>162</v>
      </c>
      <c r="D14966" t="s">
        <v>138</v>
      </c>
      <c r="E14966" t="s">
        <v>40</v>
      </c>
      <c r="F14966" t="s">
        <v>53</v>
      </c>
      <c r="G14966">
        <v>2</v>
      </c>
      <c r="H14966">
        <v>3.4</v>
      </c>
      <c r="I14966" t="s">
        <v>84</v>
      </c>
      <c r="J14966" t="s">
        <v>141</v>
      </c>
      <c r="K14966">
        <v>4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 t="s">
        <v>83</v>
      </c>
      <c r="R14966" t="s">
        <v>83</v>
      </c>
      <c r="S14966" t="s">
        <v>83</v>
      </c>
      <c r="T14966" t="str">
        <f>_xlfn.XLOOKUP(A14966,MI_Match_Analysis!$A$2:$A$8,MI_Match_Analysis!$F$2:$F$8,"Not Found")</f>
        <v>Not Found</v>
      </c>
    </row>
    <row r="14967" spans="1:20" hidden="1" x14ac:dyDescent="0.3">
      <c r="A14967">
        <v>64</v>
      </c>
      <c r="B14967" s="1">
        <v>46161</v>
      </c>
      <c r="C14967" t="s">
        <v>162</v>
      </c>
      <c r="D14967" t="s">
        <v>138</v>
      </c>
      <c r="E14967" t="s">
        <v>40</v>
      </c>
      <c r="F14967" t="s">
        <v>53</v>
      </c>
      <c r="G14967">
        <v>2</v>
      </c>
      <c r="H14967">
        <v>3.5</v>
      </c>
      <c r="I14967" t="s">
        <v>84</v>
      </c>
      <c r="J14967" t="s">
        <v>141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 t="s">
        <v>83</v>
      </c>
      <c r="R14967" t="s">
        <v>83</v>
      </c>
      <c r="S14967" t="s">
        <v>83</v>
      </c>
      <c r="T14967" t="str">
        <f>_xlfn.XLOOKUP(A14967,MI_Match_Analysis!$A$2:$A$8,MI_Match_Analysis!$F$2:$F$8,"Not Found")</f>
        <v>Not Found</v>
      </c>
    </row>
    <row r="14968" spans="1:20" hidden="1" x14ac:dyDescent="0.3">
      <c r="A14968">
        <v>64</v>
      </c>
      <c r="B14968" s="1">
        <v>46161</v>
      </c>
      <c r="C14968" t="s">
        <v>162</v>
      </c>
      <c r="D14968" t="s">
        <v>138</v>
      </c>
      <c r="E14968" t="s">
        <v>40</v>
      </c>
      <c r="F14968" t="s">
        <v>53</v>
      </c>
      <c r="G14968">
        <v>2</v>
      </c>
      <c r="H14968">
        <v>3.6</v>
      </c>
      <c r="I14968" t="s">
        <v>84</v>
      </c>
      <c r="J14968" t="s">
        <v>141</v>
      </c>
      <c r="K14968">
        <v>1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 t="s">
        <v>83</v>
      </c>
      <c r="R14968" t="s">
        <v>83</v>
      </c>
      <c r="S14968" t="s">
        <v>83</v>
      </c>
      <c r="T14968" t="str">
        <f>_xlfn.XLOOKUP(A14968,MI_Match_Analysis!$A$2:$A$8,MI_Match_Analysis!$F$2:$F$8,"Not Found")</f>
        <v>Not Found</v>
      </c>
    </row>
    <row r="14969" spans="1:20" hidden="1" x14ac:dyDescent="0.3">
      <c r="A14969">
        <v>64</v>
      </c>
      <c r="B14969" s="1">
        <v>46161</v>
      </c>
      <c r="C14969" t="s">
        <v>162</v>
      </c>
      <c r="D14969" t="s">
        <v>138</v>
      </c>
      <c r="E14969" t="s">
        <v>40</v>
      </c>
      <c r="F14969" t="s">
        <v>53</v>
      </c>
      <c r="G14969">
        <v>2</v>
      </c>
      <c r="H14969">
        <v>4.0999999999999996</v>
      </c>
      <c r="I14969" t="s">
        <v>84</v>
      </c>
      <c r="J14969" t="s">
        <v>286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 t="s">
        <v>83</v>
      </c>
      <c r="R14969" t="s">
        <v>83</v>
      </c>
      <c r="S14969" t="s">
        <v>83</v>
      </c>
      <c r="T14969" t="str">
        <f>_xlfn.XLOOKUP(A14969,MI_Match_Analysis!$A$2:$A$8,MI_Match_Analysis!$F$2:$F$8,"Not Found")</f>
        <v>Not Found</v>
      </c>
    </row>
    <row r="14970" spans="1:20" hidden="1" x14ac:dyDescent="0.3">
      <c r="A14970">
        <v>64</v>
      </c>
      <c r="B14970" s="1">
        <v>46161</v>
      </c>
      <c r="C14970" t="s">
        <v>162</v>
      </c>
      <c r="D14970" t="s">
        <v>138</v>
      </c>
      <c r="E14970" t="s">
        <v>40</v>
      </c>
      <c r="F14970" t="s">
        <v>53</v>
      </c>
      <c r="G14970">
        <v>2</v>
      </c>
      <c r="H14970">
        <v>4.2</v>
      </c>
      <c r="I14970" t="s">
        <v>84</v>
      </c>
      <c r="J14970" t="s">
        <v>286</v>
      </c>
      <c r="K14970">
        <v>1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 t="s">
        <v>83</v>
      </c>
      <c r="R14970" t="s">
        <v>83</v>
      </c>
      <c r="S14970" t="s">
        <v>83</v>
      </c>
      <c r="T14970" t="str">
        <f>_xlfn.XLOOKUP(A14970,MI_Match_Analysis!$A$2:$A$8,MI_Match_Analysis!$F$2:$F$8,"Not Found")</f>
        <v>Not Found</v>
      </c>
    </row>
    <row r="14971" spans="1:20" hidden="1" x14ac:dyDescent="0.3">
      <c r="A14971">
        <v>64</v>
      </c>
      <c r="B14971" s="1">
        <v>46161</v>
      </c>
      <c r="C14971" t="s">
        <v>162</v>
      </c>
      <c r="D14971" t="s">
        <v>138</v>
      </c>
      <c r="E14971" t="s">
        <v>40</v>
      </c>
      <c r="F14971" t="s">
        <v>53</v>
      </c>
      <c r="G14971">
        <v>2</v>
      </c>
      <c r="H14971">
        <v>4.3</v>
      </c>
      <c r="I14971" t="s">
        <v>43</v>
      </c>
      <c r="J14971" t="s">
        <v>286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 t="s">
        <v>83</v>
      </c>
      <c r="R14971" t="s">
        <v>83</v>
      </c>
      <c r="S14971" t="s">
        <v>83</v>
      </c>
      <c r="T14971" t="str">
        <f>_xlfn.XLOOKUP(A14971,MI_Match_Analysis!$A$2:$A$8,MI_Match_Analysis!$F$2:$F$8,"Not Found")</f>
        <v>Not Found</v>
      </c>
    </row>
    <row r="14972" spans="1:20" hidden="1" x14ac:dyDescent="0.3">
      <c r="A14972">
        <v>64</v>
      </c>
      <c r="B14972" s="1">
        <v>46161</v>
      </c>
      <c r="C14972" t="s">
        <v>162</v>
      </c>
      <c r="D14972" t="s">
        <v>138</v>
      </c>
      <c r="E14972" t="s">
        <v>40</v>
      </c>
      <c r="F14972" t="s">
        <v>53</v>
      </c>
      <c r="G14972">
        <v>2</v>
      </c>
      <c r="H14972">
        <v>4.4000000000000004</v>
      </c>
      <c r="I14972" t="s">
        <v>43</v>
      </c>
      <c r="J14972" t="s">
        <v>286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 t="s">
        <v>83</v>
      </c>
      <c r="R14972" t="s">
        <v>83</v>
      </c>
      <c r="S14972" t="s">
        <v>83</v>
      </c>
      <c r="T14972" t="str">
        <f>_xlfn.XLOOKUP(A14972,MI_Match_Analysis!$A$2:$A$8,MI_Match_Analysis!$F$2:$F$8,"Not Found")</f>
        <v>Not Found</v>
      </c>
    </row>
    <row r="14973" spans="1:20" hidden="1" x14ac:dyDescent="0.3">
      <c r="A14973">
        <v>64</v>
      </c>
      <c r="B14973" s="1">
        <v>46161</v>
      </c>
      <c r="C14973" t="s">
        <v>162</v>
      </c>
      <c r="D14973" t="s">
        <v>138</v>
      </c>
      <c r="E14973" t="s">
        <v>40</v>
      </c>
      <c r="F14973" t="s">
        <v>53</v>
      </c>
      <c r="G14973">
        <v>2</v>
      </c>
      <c r="H14973">
        <v>4.5</v>
      </c>
      <c r="I14973" t="s">
        <v>43</v>
      </c>
      <c r="J14973" t="s">
        <v>286</v>
      </c>
      <c r="K14973">
        <v>6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 t="s">
        <v>83</v>
      </c>
      <c r="R14973" t="s">
        <v>83</v>
      </c>
      <c r="S14973" t="s">
        <v>83</v>
      </c>
      <c r="T14973" t="str">
        <f>_xlfn.XLOOKUP(A14973,MI_Match_Analysis!$A$2:$A$8,MI_Match_Analysis!$F$2:$F$8,"Not Found")</f>
        <v>Not Found</v>
      </c>
    </row>
    <row r="14974" spans="1:20" hidden="1" x14ac:dyDescent="0.3">
      <c r="A14974">
        <v>64</v>
      </c>
      <c r="B14974" s="1">
        <v>46161</v>
      </c>
      <c r="C14974" t="s">
        <v>162</v>
      </c>
      <c r="D14974" t="s">
        <v>138</v>
      </c>
      <c r="E14974" t="s">
        <v>40</v>
      </c>
      <c r="F14974" t="s">
        <v>53</v>
      </c>
      <c r="G14974">
        <v>2</v>
      </c>
      <c r="H14974">
        <v>4.5999999999999996</v>
      </c>
      <c r="I14974" t="s">
        <v>43</v>
      </c>
      <c r="J14974" t="s">
        <v>286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 t="s">
        <v>83</v>
      </c>
      <c r="R14974" t="s">
        <v>83</v>
      </c>
      <c r="S14974" t="s">
        <v>83</v>
      </c>
      <c r="T14974" t="str">
        <f>_xlfn.XLOOKUP(A14974,MI_Match_Analysis!$A$2:$A$8,MI_Match_Analysis!$F$2:$F$8,"Not Found")</f>
        <v>Not Found</v>
      </c>
    </row>
    <row r="14975" spans="1:20" hidden="1" x14ac:dyDescent="0.3">
      <c r="A14975">
        <v>64</v>
      </c>
      <c r="B14975" s="1">
        <v>46161</v>
      </c>
      <c r="C14975" t="s">
        <v>162</v>
      </c>
      <c r="D14975" t="s">
        <v>138</v>
      </c>
      <c r="E14975" t="s">
        <v>40</v>
      </c>
      <c r="F14975" t="s">
        <v>53</v>
      </c>
      <c r="G14975">
        <v>2</v>
      </c>
      <c r="H14975">
        <v>5.0999999999999996</v>
      </c>
      <c r="I14975" t="s">
        <v>84</v>
      </c>
      <c r="J14975" t="s">
        <v>124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 t="s">
        <v>83</v>
      </c>
      <c r="R14975" t="s">
        <v>83</v>
      </c>
      <c r="S14975" t="s">
        <v>83</v>
      </c>
      <c r="T14975" t="str">
        <f>_xlfn.XLOOKUP(A14975,MI_Match_Analysis!$A$2:$A$8,MI_Match_Analysis!$F$2:$F$8,"Not Found")</f>
        <v>Not Found</v>
      </c>
    </row>
    <row r="14976" spans="1:20" hidden="1" x14ac:dyDescent="0.3">
      <c r="A14976">
        <v>64</v>
      </c>
      <c r="B14976" s="1">
        <v>46161</v>
      </c>
      <c r="C14976" t="s">
        <v>162</v>
      </c>
      <c r="D14976" t="s">
        <v>138</v>
      </c>
      <c r="E14976" t="s">
        <v>40</v>
      </c>
      <c r="F14976" t="s">
        <v>53</v>
      </c>
      <c r="G14976">
        <v>2</v>
      </c>
      <c r="H14976">
        <v>5.2</v>
      </c>
      <c r="I14976" t="s">
        <v>84</v>
      </c>
      <c r="J14976" t="s">
        <v>124</v>
      </c>
      <c r="K14976">
        <v>1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 t="s">
        <v>83</v>
      </c>
      <c r="R14976" t="s">
        <v>83</v>
      </c>
      <c r="S14976" t="s">
        <v>83</v>
      </c>
      <c r="T14976" t="str">
        <f>_xlfn.XLOOKUP(A14976,MI_Match_Analysis!$A$2:$A$8,MI_Match_Analysis!$F$2:$F$8,"Not Found")</f>
        <v>Not Found</v>
      </c>
    </row>
    <row r="14977" spans="1:20" hidden="1" x14ac:dyDescent="0.3">
      <c r="A14977">
        <v>64</v>
      </c>
      <c r="B14977" s="1">
        <v>46161</v>
      </c>
      <c r="C14977" t="s">
        <v>162</v>
      </c>
      <c r="D14977" t="s">
        <v>138</v>
      </c>
      <c r="E14977" t="s">
        <v>40</v>
      </c>
      <c r="F14977" t="s">
        <v>53</v>
      </c>
      <c r="G14977">
        <v>2</v>
      </c>
      <c r="H14977">
        <v>5.3</v>
      </c>
      <c r="I14977" t="s">
        <v>43</v>
      </c>
      <c r="J14977" t="s">
        <v>124</v>
      </c>
      <c r="K14977">
        <v>6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 t="s">
        <v>83</v>
      </c>
      <c r="R14977" t="s">
        <v>83</v>
      </c>
      <c r="S14977" t="s">
        <v>83</v>
      </c>
      <c r="T14977" t="str">
        <f>_xlfn.XLOOKUP(A14977,MI_Match_Analysis!$A$2:$A$8,MI_Match_Analysis!$F$2:$F$8,"Not Found")</f>
        <v>Not Found</v>
      </c>
    </row>
    <row r="14978" spans="1:20" hidden="1" x14ac:dyDescent="0.3">
      <c r="A14978">
        <v>64</v>
      </c>
      <c r="B14978" s="1">
        <v>46161</v>
      </c>
      <c r="C14978" t="s">
        <v>162</v>
      </c>
      <c r="D14978" t="s">
        <v>138</v>
      </c>
      <c r="E14978" t="s">
        <v>40</v>
      </c>
      <c r="F14978" t="s">
        <v>53</v>
      </c>
      <c r="G14978">
        <v>2</v>
      </c>
      <c r="H14978">
        <v>5.4</v>
      </c>
      <c r="I14978" t="s">
        <v>43</v>
      </c>
      <c r="J14978" t="s">
        <v>124</v>
      </c>
      <c r="K14978">
        <v>4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 t="s">
        <v>83</v>
      </c>
      <c r="R14978" t="s">
        <v>83</v>
      </c>
      <c r="S14978" t="s">
        <v>83</v>
      </c>
      <c r="T14978" t="str">
        <f>_xlfn.XLOOKUP(A14978,MI_Match_Analysis!$A$2:$A$8,MI_Match_Analysis!$F$2:$F$8,"Not Found")</f>
        <v>Not Found</v>
      </c>
    </row>
    <row r="14979" spans="1:20" hidden="1" x14ac:dyDescent="0.3">
      <c r="A14979">
        <v>64</v>
      </c>
      <c r="B14979" s="1">
        <v>46161</v>
      </c>
      <c r="C14979" t="s">
        <v>162</v>
      </c>
      <c r="D14979" t="s">
        <v>138</v>
      </c>
      <c r="E14979" t="s">
        <v>40</v>
      </c>
      <c r="F14979" t="s">
        <v>53</v>
      </c>
      <c r="G14979">
        <v>2</v>
      </c>
      <c r="H14979">
        <v>5.5</v>
      </c>
      <c r="I14979" t="s">
        <v>43</v>
      </c>
      <c r="J14979" t="s">
        <v>124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 t="s">
        <v>83</v>
      </c>
      <c r="R14979" t="s">
        <v>83</v>
      </c>
      <c r="S14979" t="s">
        <v>83</v>
      </c>
      <c r="T14979" t="str">
        <f>_xlfn.XLOOKUP(A14979,MI_Match_Analysis!$A$2:$A$8,MI_Match_Analysis!$F$2:$F$8,"Not Found")</f>
        <v>Not Found</v>
      </c>
    </row>
    <row r="14980" spans="1:20" hidden="1" x14ac:dyDescent="0.3">
      <c r="A14980">
        <v>64</v>
      </c>
      <c r="B14980" s="1">
        <v>46161</v>
      </c>
      <c r="C14980" t="s">
        <v>162</v>
      </c>
      <c r="D14980" t="s">
        <v>138</v>
      </c>
      <c r="E14980" t="s">
        <v>40</v>
      </c>
      <c r="F14980" t="s">
        <v>53</v>
      </c>
      <c r="G14980">
        <v>2</v>
      </c>
      <c r="H14980">
        <v>5.6</v>
      </c>
      <c r="I14980" t="s">
        <v>43</v>
      </c>
      <c r="J14980" t="s">
        <v>124</v>
      </c>
      <c r="K14980">
        <v>4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 t="s">
        <v>83</v>
      </c>
      <c r="R14980" t="s">
        <v>83</v>
      </c>
      <c r="S14980" t="s">
        <v>83</v>
      </c>
      <c r="T14980" t="str">
        <f>_xlfn.XLOOKUP(A14980,MI_Match_Analysis!$A$2:$A$8,MI_Match_Analysis!$F$2:$F$8,"Not Found")</f>
        <v>Not Found</v>
      </c>
    </row>
    <row r="14981" spans="1:20" hidden="1" x14ac:dyDescent="0.3">
      <c r="A14981">
        <v>64</v>
      </c>
      <c r="B14981" s="1">
        <v>46161</v>
      </c>
      <c r="C14981" t="s">
        <v>162</v>
      </c>
      <c r="D14981" t="s">
        <v>138</v>
      </c>
      <c r="E14981" t="s">
        <v>40</v>
      </c>
      <c r="F14981" t="s">
        <v>53</v>
      </c>
      <c r="G14981">
        <v>2</v>
      </c>
      <c r="H14981">
        <v>6.1</v>
      </c>
      <c r="I14981" t="s">
        <v>84</v>
      </c>
      <c r="J14981" t="s">
        <v>331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 t="s">
        <v>83</v>
      </c>
      <c r="R14981" t="s">
        <v>83</v>
      </c>
      <c r="S14981" t="s">
        <v>83</v>
      </c>
      <c r="T14981" t="str">
        <f>_xlfn.XLOOKUP(A14981,MI_Match_Analysis!$A$2:$A$8,MI_Match_Analysis!$F$2:$F$8,"Not Found")</f>
        <v>Not Found</v>
      </c>
    </row>
    <row r="14982" spans="1:20" hidden="1" x14ac:dyDescent="0.3">
      <c r="A14982">
        <v>64</v>
      </c>
      <c r="B14982" s="1">
        <v>46161</v>
      </c>
      <c r="C14982" t="s">
        <v>162</v>
      </c>
      <c r="D14982" t="s">
        <v>138</v>
      </c>
      <c r="E14982" t="s">
        <v>40</v>
      </c>
      <c r="F14982" t="s">
        <v>53</v>
      </c>
      <c r="G14982">
        <v>2</v>
      </c>
      <c r="H14982">
        <v>6.2</v>
      </c>
      <c r="I14982" t="s">
        <v>84</v>
      </c>
      <c r="J14982" t="s">
        <v>331</v>
      </c>
      <c r="K14982">
        <v>4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 t="s">
        <v>83</v>
      </c>
      <c r="R14982" t="s">
        <v>83</v>
      </c>
      <c r="S14982" t="s">
        <v>83</v>
      </c>
      <c r="T14982" t="str">
        <f>_xlfn.XLOOKUP(A14982,MI_Match_Analysis!$A$2:$A$8,MI_Match_Analysis!$F$2:$F$8,"Not Found")</f>
        <v>Not Found</v>
      </c>
    </row>
    <row r="14983" spans="1:20" hidden="1" x14ac:dyDescent="0.3">
      <c r="A14983">
        <v>64</v>
      </c>
      <c r="B14983" s="1">
        <v>46161</v>
      </c>
      <c r="C14983" t="s">
        <v>162</v>
      </c>
      <c r="D14983" t="s">
        <v>138</v>
      </c>
      <c r="E14983" t="s">
        <v>40</v>
      </c>
      <c r="F14983" t="s">
        <v>53</v>
      </c>
      <c r="G14983">
        <v>2</v>
      </c>
      <c r="H14983">
        <v>6.3</v>
      </c>
      <c r="I14983" t="s">
        <v>84</v>
      </c>
      <c r="J14983" t="s">
        <v>331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 t="s">
        <v>165</v>
      </c>
      <c r="R14983" t="s">
        <v>84</v>
      </c>
      <c r="S14983" t="s">
        <v>77</v>
      </c>
      <c r="T14983" t="str">
        <f>_xlfn.XLOOKUP(A14983,MI_Match_Analysis!$A$2:$A$8,MI_Match_Analysis!$F$2:$F$8,"Not Found")</f>
        <v>Not Found</v>
      </c>
    </row>
    <row r="14984" spans="1:20" hidden="1" x14ac:dyDescent="0.3">
      <c r="A14984">
        <v>64</v>
      </c>
      <c r="B14984" s="1">
        <v>46161</v>
      </c>
      <c r="C14984" t="s">
        <v>162</v>
      </c>
      <c r="D14984" t="s">
        <v>138</v>
      </c>
      <c r="E14984" t="s">
        <v>40</v>
      </c>
      <c r="F14984" t="s">
        <v>53</v>
      </c>
      <c r="G14984">
        <v>2</v>
      </c>
      <c r="H14984">
        <v>6.4</v>
      </c>
      <c r="I14984" t="s">
        <v>74</v>
      </c>
      <c r="J14984" t="s">
        <v>331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 t="s">
        <v>83</v>
      </c>
      <c r="R14984" t="s">
        <v>83</v>
      </c>
      <c r="S14984" t="s">
        <v>83</v>
      </c>
      <c r="T14984" t="str">
        <f>_xlfn.XLOOKUP(A14984,MI_Match_Analysis!$A$2:$A$8,MI_Match_Analysis!$F$2:$F$8,"Not Found")</f>
        <v>Not Found</v>
      </c>
    </row>
    <row r="14985" spans="1:20" hidden="1" x14ac:dyDescent="0.3">
      <c r="A14985">
        <v>64</v>
      </c>
      <c r="B14985" s="1">
        <v>46161</v>
      </c>
      <c r="C14985" t="s">
        <v>162</v>
      </c>
      <c r="D14985" t="s">
        <v>138</v>
      </c>
      <c r="E14985" t="s">
        <v>40</v>
      </c>
      <c r="F14985" t="s">
        <v>53</v>
      </c>
      <c r="G14985">
        <v>2</v>
      </c>
      <c r="H14985">
        <v>6.5</v>
      </c>
      <c r="I14985" t="s">
        <v>74</v>
      </c>
      <c r="J14985" t="s">
        <v>331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 t="s">
        <v>83</v>
      </c>
      <c r="R14985" t="s">
        <v>83</v>
      </c>
      <c r="S14985" t="s">
        <v>83</v>
      </c>
      <c r="T14985" t="str">
        <f>_xlfn.XLOOKUP(A14985,MI_Match_Analysis!$A$2:$A$8,MI_Match_Analysis!$F$2:$F$8,"Not Found")</f>
        <v>Not Found</v>
      </c>
    </row>
    <row r="14986" spans="1:20" hidden="1" x14ac:dyDescent="0.3">
      <c r="A14986">
        <v>64</v>
      </c>
      <c r="B14986" s="1">
        <v>46161</v>
      </c>
      <c r="C14986" t="s">
        <v>162</v>
      </c>
      <c r="D14986" t="s">
        <v>138</v>
      </c>
      <c r="E14986" t="s">
        <v>40</v>
      </c>
      <c r="F14986" t="s">
        <v>53</v>
      </c>
      <c r="G14986">
        <v>2</v>
      </c>
      <c r="H14986">
        <v>6.6</v>
      </c>
      <c r="I14986" t="s">
        <v>74</v>
      </c>
      <c r="J14986" t="s">
        <v>331</v>
      </c>
      <c r="K14986">
        <v>1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 t="s">
        <v>83</v>
      </c>
      <c r="R14986" t="s">
        <v>83</v>
      </c>
      <c r="S14986" t="s">
        <v>83</v>
      </c>
      <c r="T14986" t="str">
        <f>_xlfn.XLOOKUP(A14986,MI_Match_Analysis!$A$2:$A$8,MI_Match_Analysis!$F$2:$F$8,"Not Found")</f>
        <v>Not Found</v>
      </c>
    </row>
    <row r="14987" spans="1:20" hidden="1" x14ac:dyDescent="0.3">
      <c r="A14987">
        <v>64</v>
      </c>
      <c r="B14987" s="1">
        <v>46161</v>
      </c>
      <c r="C14987" t="s">
        <v>162</v>
      </c>
      <c r="D14987" t="s">
        <v>138</v>
      </c>
      <c r="E14987" t="s">
        <v>40</v>
      </c>
      <c r="F14987" t="s">
        <v>53</v>
      </c>
      <c r="G14987">
        <v>2</v>
      </c>
      <c r="H14987">
        <v>7.1</v>
      </c>
      <c r="I14987" t="s">
        <v>74</v>
      </c>
      <c r="J14987" t="s">
        <v>254</v>
      </c>
      <c r="K14987">
        <v>4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 t="s">
        <v>83</v>
      </c>
      <c r="R14987" t="s">
        <v>83</v>
      </c>
      <c r="S14987" t="s">
        <v>83</v>
      </c>
      <c r="T14987" t="str">
        <f>_xlfn.XLOOKUP(A14987,MI_Match_Analysis!$A$2:$A$8,MI_Match_Analysis!$F$2:$F$8,"Not Found")</f>
        <v>Not Found</v>
      </c>
    </row>
    <row r="14988" spans="1:20" hidden="1" x14ac:dyDescent="0.3">
      <c r="A14988">
        <v>64</v>
      </c>
      <c r="B14988" s="1">
        <v>46161</v>
      </c>
      <c r="C14988" t="s">
        <v>162</v>
      </c>
      <c r="D14988" t="s">
        <v>138</v>
      </c>
      <c r="E14988" t="s">
        <v>40</v>
      </c>
      <c r="F14988" t="s">
        <v>53</v>
      </c>
      <c r="G14988">
        <v>2</v>
      </c>
      <c r="H14988">
        <v>7.2</v>
      </c>
      <c r="I14988" t="s">
        <v>74</v>
      </c>
      <c r="J14988" t="s">
        <v>254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 t="s">
        <v>83</v>
      </c>
      <c r="R14988" t="s">
        <v>83</v>
      </c>
      <c r="S14988" t="s">
        <v>83</v>
      </c>
      <c r="T14988" t="str">
        <f>_xlfn.XLOOKUP(A14988,MI_Match_Analysis!$A$2:$A$8,MI_Match_Analysis!$F$2:$F$8,"Not Found")</f>
        <v>Not Found</v>
      </c>
    </row>
    <row r="14989" spans="1:20" hidden="1" x14ac:dyDescent="0.3">
      <c r="A14989">
        <v>64</v>
      </c>
      <c r="B14989" s="1">
        <v>46161</v>
      </c>
      <c r="C14989" t="s">
        <v>162</v>
      </c>
      <c r="D14989" t="s">
        <v>138</v>
      </c>
      <c r="E14989" t="s">
        <v>40</v>
      </c>
      <c r="F14989" t="s">
        <v>53</v>
      </c>
      <c r="G14989">
        <v>2</v>
      </c>
      <c r="H14989">
        <v>7.3</v>
      </c>
      <c r="I14989" t="s">
        <v>74</v>
      </c>
      <c r="J14989" t="s">
        <v>254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 t="s">
        <v>83</v>
      </c>
      <c r="R14989" t="s">
        <v>83</v>
      </c>
      <c r="S14989" t="s">
        <v>83</v>
      </c>
      <c r="T14989" t="str">
        <f>_xlfn.XLOOKUP(A14989,MI_Match_Analysis!$A$2:$A$8,MI_Match_Analysis!$F$2:$F$8,"Not Found")</f>
        <v>Not Found</v>
      </c>
    </row>
    <row r="14990" spans="1:20" hidden="1" x14ac:dyDescent="0.3">
      <c r="A14990">
        <v>64</v>
      </c>
      <c r="B14990" s="1">
        <v>46161</v>
      </c>
      <c r="C14990" t="s">
        <v>162</v>
      </c>
      <c r="D14990" t="s">
        <v>138</v>
      </c>
      <c r="E14990" t="s">
        <v>40</v>
      </c>
      <c r="F14990" t="s">
        <v>53</v>
      </c>
      <c r="G14990">
        <v>2</v>
      </c>
      <c r="H14990">
        <v>7.4</v>
      </c>
      <c r="I14990" t="s">
        <v>74</v>
      </c>
      <c r="J14990" t="s">
        <v>254</v>
      </c>
      <c r="K14990">
        <v>4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 t="s">
        <v>83</v>
      </c>
      <c r="R14990" t="s">
        <v>83</v>
      </c>
      <c r="S14990" t="s">
        <v>83</v>
      </c>
      <c r="T14990" t="str">
        <f>_xlfn.XLOOKUP(A14990,MI_Match_Analysis!$A$2:$A$8,MI_Match_Analysis!$F$2:$F$8,"Not Found")</f>
        <v>Not Found</v>
      </c>
    </row>
    <row r="14991" spans="1:20" hidden="1" x14ac:dyDescent="0.3">
      <c r="A14991">
        <v>64</v>
      </c>
      <c r="B14991" s="1">
        <v>46161</v>
      </c>
      <c r="C14991" t="s">
        <v>162</v>
      </c>
      <c r="D14991" t="s">
        <v>138</v>
      </c>
      <c r="E14991" t="s">
        <v>40</v>
      </c>
      <c r="F14991" t="s">
        <v>53</v>
      </c>
      <c r="G14991">
        <v>2</v>
      </c>
      <c r="H14991">
        <v>7.5</v>
      </c>
      <c r="I14991" t="s">
        <v>74</v>
      </c>
      <c r="J14991" t="s">
        <v>254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 t="s">
        <v>83</v>
      </c>
      <c r="R14991" t="s">
        <v>83</v>
      </c>
      <c r="S14991" t="s">
        <v>83</v>
      </c>
      <c r="T14991" t="str">
        <f>_xlfn.XLOOKUP(A14991,MI_Match_Analysis!$A$2:$A$8,MI_Match_Analysis!$F$2:$F$8,"Not Found")</f>
        <v>Not Found</v>
      </c>
    </row>
    <row r="14992" spans="1:20" hidden="1" x14ac:dyDescent="0.3">
      <c r="A14992">
        <v>64</v>
      </c>
      <c r="B14992" s="1">
        <v>46161</v>
      </c>
      <c r="C14992" t="s">
        <v>162</v>
      </c>
      <c r="D14992" t="s">
        <v>138</v>
      </c>
      <c r="E14992" t="s">
        <v>40</v>
      </c>
      <c r="F14992" t="s">
        <v>53</v>
      </c>
      <c r="G14992">
        <v>2</v>
      </c>
      <c r="H14992">
        <v>7.6</v>
      </c>
      <c r="I14992" t="s">
        <v>74</v>
      </c>
      <c r="J14992" t="s">
        <v>254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 t="s">
        <v>83</v>
      </c>
      <c r="R14992" t="s">
        <v>83</v>
      </c>
      <c r="S14992" t="s">
        <v>83</v>
      </c>
      <c r="T14992" t="str">
        <f>_xlfn.XLOOKUP(A14992,MI_Match_Analysis!$A$2:$A$8,MI_Match_Analysis!$F$2:$F$8,"Not Found")</f>
        <v>Not Found</v>
      </c>
    </row>
    <row r="14993" spans="1:20" hidden="1" x14ac:dyDescent="0.3">
      <c r="A14993">
        <v>64</v>
      </c>
      <c r="B14993" s="1">
        <v>46161</v>
      </c>
      <c r="C14993" t="s">
        <v>162</v>
      </c>
      <c r="D14993" t="s">
        <v>138</v>
      </c>
      <c r="E14993" t="s">
        <v>40</v>
      </c>
      <c r="F14993" t="s">
        <v>53</v>
      </c>
      <c r="G14993">
        <v>2</v>
      </c>
      <c r="H14993">
        <v>8.1</v>
      </c>
      <c r="I14993" t="s">
        <v>43</v>
      </c>
      <c r="J14993" t="s">
        <v>331</v>
      </c>
      <c r="K14993">
        <v>6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 t="s">
        <v>83</v>
      </c>
      <c r="R14993" t="s">
        <v>83</v>
      </c>
      <c r="S14993" t="s">
        <v>83</v>
      </c>
      <c r="T14993" t="str">
        <f>_xlfn.XLOOKUP(A14993,MI_Match_Analysis!$A$2:$A$8,MI_Match_Analysis!$F$2:$F$8,"Not Found")</f>
        <v>Not Found</v>
      </c>
    </row>
    <row r="14994" spans="1:20" hidden="1" x14ac:dyDescent="0.3">
      <c r="A14994">
        <v>64</v>
      </c>
      <c r="B14994" s="1">
        <v>46161</v>
      </c>
      <c r="C14994" t="s">
        <v>162</v>
      </c>
      <c r="D14994" t="s">
        <v>138</v>
      </c>
      <c r="E14994" t="s">
        <v>40</v>
      </c>
      <c r="F14994" t="s">
        <v>53</v>
      </c>
      <c r="G14994">
        <v>2</v>
      </c>
      <c r="H14994">
        <v>8.1999999999999993</v>
      </c>
      <c r="I14994" t="s">
        <v>43</v>
      </c>
      <c r="J14994" t="s">
        <v>331</v>
      </c>
      <c r="K14994">
        <v>4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 t="s">
        <v>83</v>
      </c>
      <c r="R14994" t="s">
        <v>83</v>
      </c>
      <c r="S14994" t="s">
        <v>83</v>
      </c>
      <c r="T14994" t="str">
        <f>_xlfn.XLOOKUP(A14994,MI_Match_Analysis!$A$2:$A$8,MI_Match_Analysis!$F$2:$F$8,"Not Found")</f>
        <v>Not Found</v>
      </c>
    </row>
    <row r="14995" spans="1:20" hidden="1" x14ac:dyDescent="0.3">
      <c r="A14995">
        <v>64</v>
      </c>
      <c r="B14995" s="1">
        <v>46161</v>
      </c>
      <c r="C14995" t="s">
        <v>162</v>
      </c>
      <c r="D14995" t="s">
        <v>138</v>
      </c>
      <c r="E14995" t="s">
        <v>40</v>
      </c>
      <c r="F14995" t="s">
        <v>53</v>
      </c>
      <c r="G14995">
        <v>2</v>
      </c>
      <c r="H14995">
        <v>8.3000000000000007</v>
      </c>
      <c r="I14995" t="s">
        <v>43</v>
      </c>
      <c r="J14995" t="s">
        <v>331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 t="s">
        <v>83</v>
      </c>
      <c r="R14995" t="s">
        <v>83</v>
      </c>
      <c r="S14995" t="s">
        <v>83</v>
      </c>
      <c r="T14995" t="str">
        <f>_xlfn.XLOOKUP(A14995,MI_Match_Analysis!$A$2:$A$8,MI_Match_Analysis!$F$2:$F$8,"Not Found")</f>
        <v>Not Found</v>
      </c>
    </row>
    <row r="14996" spans="1:20" hidden="1" x14ac:dyDescent="0.3">
      <c r="A14996">
        <v>64</v>
      </c>
      <c r="B14996" s="1">
        <v>46161</v>
      </c>
      <c r="C14996" t="s">
        <v>162</v>
      </c>
      <c r="D14996" t="s">
        <v>138</v>
      </c>
      <c r="E14996" t="s">
        <v>40</v>
      </c>
      <c r="F14996" t="s">
        <v>53</v>
      </c>
      <c r="G14996">
        <v>2</v>
      </c>
      <c r="H14996">
        <v>8.4</v>
      </c>
      <c r="I14996" t="s">
        <v>43</v>
      </c>
      <c r="J14996" t="s">
        <v>331</v>
      </c>
      <c r="K14996">
        <v>4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 t="s">
        <v>83</v>
      </c>
      <c r="R14996" t="s">
        <v>83</v>
      </c>
      <c r="S14996" t="s">
        <v>83</v>
      </c>
      <c r="T14996" t="str">
        <f>_xlfn.XLOOKUP(A14996,MI_Match_Analysis!$A$2:$A$8,MI_Match_Analysis!$F$2:$F$8,"Not Found")</f>
        <v>Not Found</v>
      </c>
    </row>
    <row r="14997" spans="1:20" hidden="1" x14ac:dyDescent="0.3">
      <c r="A14997">
        <v>64</v>
      </c>
      <c r="B14997" s="1">
        <v>46161</v>
      </c>
      <c r="C14997" t="s">
        <v>162</v>
      </c>
      <c r="D14997" t="s">
        <v>138</v>
      </c>
      <c r="E14997" t="s">
        <v>40</v>
      </c>
      <c r="F14997" t="s">
        <v>53</v>
      </c>
      <c r="G14997">
        <v>2</v>
      </c>
      <c r="H14997">
        <v>8.5</v>
      </c>
      <c r="I14997" t="s">
        <v>43</v>
      </c>
      <c r="J14997" t="s">
        <v>331</v>
      </c>
      <c r="K14997">
        <v>6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 t="s">
        <v>83</v>
      </c>
      <c r="R14997" t="s">
        <v>83</v>
      </c>
      <c r="S14997" t="s">
        <v>83</v>
      </c>
      <c r="T14997" t="str">
        <f>_xlfn.XLOOKUP(A14997,MI_Match_Analysis!$A$2:$A$8,MI_Match_Analysis!$F$2:$F$8,"Not Found")</f>
        <v>Not Found</v>
      </c>
    </row>
    <row r="14998" spans="1:20" hidden="1" x14ac:dyDescent="0.3">
      <c r="A14998">
        <v>64</v>
      </c>
      <c r="B14998" s="1">
        <v>46161</v>
      </c>
      <c r="C14998" t="s">
        <v>162</v>
      </c>
      <c r="D14998" t="s">
        <v>138</v>
      </c>
      <c r="E14998" t="s">
        <v>40</v>
      </c>
      <c r="F14998" t="s">
        <v>53</v>
      </c>
      <c r="G14998">
        <v>2</v>
      </c>
      <c r="H14998">
        <v>8.6</v>
      </c>
      <c r="I14998" t="s">
        <v>43</v>
      </c>
      <c r="J14998" t="s">
        <v>331</v>
      </c>
      <c r="K14998">
        <v>0</v>
      </c>
      <c r="L14998">
        <v>1</v>
      </c>
      <c r="M14998">
        <v>1</v>
      </c>
      <c r="N14998">
        <v>0</v>
      </c>
      <c r="O14998">
        <v>0</v>
      </c>
      <c r="P14998">
        <v>0</v>
      </c>
      <c r="Q14998" t="s">
        <v>83</v>
      </c>
      <c r="R14998" t="s">
        <v>83</v>
      </c>
      <c r="S14998" t="s">
        <v>83</v>
      </c>
      <c r="T14998" t="str">
        <f>_xlfn.XLOOKUP(A14998,MI_Match_Analysis!$A$2:$A$8,MI_Match_Analysis!$F$2:$F$8,"Not Found")</f>
        <v>Not Found</v>
      </c>
    </row>
    <row r="14999" spans="1:20" hidden="1" x14ac:dyDescent="0.3">
      <c r="A14999">
        <v>64</v>
      </c>
      <c r="B14999" s="1">
        <v>46161</v>
      </c>
      <c r="C14999" t="s">
        <v>162</v>
      </c>
      <c r="D14999" t="s">
        <v>138</v>
      </c>
      <c r="E14999" t="s">
        <v>40</v>
      </c>
      <c r="F14999" t="s">
        <v>53</v>
      </c>
      <c r="G14999">
        <v>2</v>
      </c>
      <c r="H14999">
        <v>8.6</v>
      </c>
      <c r="I14999" t="s">
        <v>43</v>
      </c>
      <c r="J14999" t="s">
        <v>331</v>
      </c>
      <c r="K14999">
        <v>4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 t="s">
        <v>83</v>
      </c>
      <c r="R14999" t="s">
        <v>83</v>
      </c>
      <c r="S14999" t="s">
        <v>83</v>
      </c>
      <c r="T14999" t="str">
        <f>_xlfn.XLOOKUP(A14999,MI_Match_Analysis!$A$2:$A$8,MI_Match_Analysis!$F$2:$F$8,"Not Found")</f>
        <v>Not Found</v>
      </c>
    </row>
    <row r="15000" spans="1:20" hidden="1" x14ac:dyDescent="0.3">
      <c r="A15000">
        <v>64</v>
      </c>
      <c r="B15000" s="1">
        <v>46161</v>
      </c>
      <c r="C15000" t="s">
        <v>162</v>
      </c>
      <c r="D15000" t="s">
        <v>138</v>
      </c>
      <c r="E15000" t="s">
        <v>40</v>
      </c>
      <c r="F15000" t="s">
        <v>53</v>
      </c>
      <c r="G15000">
        <v>2</v>
      </c>
      <c r="H15000">
        <v>9.1</v>
      </c>
      <c r="I15000" t="s">
        <v>74</v>
      </c>
      <c r="J15000" t="s">
        <v>254</v>
      </c>
      <c r="K15000">
        <v>1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 t="s">
        <v>83</v>
      </c>
      <c r="R15000" t="s">
        <v>83</v>
      </c>
      <c r="S15000" t="s">
        <v>83</v>
      </c>
      <c r="T15000" t="str">
        <f>_xlfn.XLOOKUP(A15000,MI_Match_Analysis!$A$2:$A$8,MI_Match_Analysis!$F$2:$F$8,"Not Found")</f>
        <v>Not Found</v>
      </c>
    </row>
    <row r="15001" spans="1:20" hidden="1" x14ac:dyDescent="0.3">
      <c r="A15001">
        <v>64</v>
      </c>
      <c r="B15001" s="1">
        <v>46161</v>
      </c>
      <c r="C15001" t="s">
        <v>162</v>
      </c>
      <c r="D15001" t="s">
        <v>138</v>
      </c>
      <c r="E15001" t="s">
        <v>40</v>
      </c>
      <c r="F15001" t="s">
        <v>53</v>
      </c>
      <c r="G15001">
        <v>2</v>
      </c>
      <c r="H15001">
        <v>9.1999999999999993</v>
      </c>
      <c r="I15001" t="s">
        <v>43</v>
      </c>
      <c r="J15001" t="s">
        <v>254</v>
      </c>
      <c r="K15001">
        <v>1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 t="s">
        <v>83</v>
      </c>
      <c r="R15001" t="s">
        <v>83</v>
      </c>
      <c r="S15001" t="s">
        <v>83</v>
      </c>
      <c r="T15001" t="str">
        <f>_xlfn.XLOOKUP(A15001,MI_Match_Analysis!$A$2:$A$8,MI_Match_Analysis!$F$2:$F$8,"Not Found")</f>
        <v>Not Found</v>
      </c>
    </row>
    <row r="15002" spans="1:20" hidden="1" x14ac:dyDescent="0.3">
      <c r="A15002">
        <v>64</v>
      </c>
      <c r="B15002" s="1">
        <v>46161</v>
      </c>
      <c r="C15002" t="s">
        <v>162</v>
      </c>
      <c r="D15002" t="s">
        <v>138</v>
      </c>
      <c r="E15002" t="s">
        <v>40</v>
      </c>
      <c r="F15002" t="s">
        <v>53</v>
      </c>
      <c r="G15002">
        <v>2</v>
      </c>
      <c r="H15002">
        <v>9.3000000000000007</v>
      </c>
      <c r="I15002" t="s">
        <v>74</v>
      </c>
      <c r="J15002" t="s">
        <v>254</v>
      </c>
      <c r="K15002">
        <v>1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 t="s">
        <v>83</v>
      </c>
      <c r="R15002" t="s">
        <v>83</v>
      </c>
      <c r="S15002" t="s">
        <v>83</v>
      </c>
      <c r="T15002" t="str">
        <f>_xlfn.XLOOKUP(A15002,MI_Match_Analysis!$A$2:$A$8,MI_Match_Analysis!$F$2:$F$8,"Not Found")</f>
        <v>Not Found</v>
      </c>
    </row>
    <row r="15003" spans="1:20" hidden="1" x14ac:dyDescent="0.3">
      <c r="A15003">
        <v>64</v>
      </c>
      <c r="B15003" s="1">
        <v>46161</v>
      </c>
      <c r="C15003" t="s">
        <v>162</v>
      </c>
      <c r="D15003" t="s">
        <v>138</v>
      </c>
      <c r="E15003" t="s">
        <v>40</v>
      </c>
      <c r="F15003" t="s">
        <v>53</v>
      </c>
      <c r="G15003">
        <v>2</v>
      </c>
      <c r="H15003">
        <v>9.4</v>
      </c>
      <c r="I15003" t="s">
        <v>43</v>
      </c>
      <c r="J15003" t="s">
        <v>254</v>
      </c>
      <c r="K15003">
        <v>1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 t="s">
        <v>83</v>
      </c>
      <c r="R15003" t="s">
        <v>83</v>
      </c>
      <c r="S15003" t="s">
        <v>83</v>
      </c>
      <c r="T15003" t="str">
        <f>_xlfn.XLOOKUP(A15003,MI_Match_Analysis!$A$2:$A$8,MI_Match_Analysis!$F$2:$F$8,"Not Found")</f>
        <v>Not Found</v>
      </c>
    </row>
    <row r="15004" spans="1:20" hidden="1" x14ac:dyDescent="0.3">
      <c r="A15004">
        <v>64</v>
      </c>
      <c r="B15004" s="1">
        <v>46161</v>
      </c>
      <c r="C15004" t="s">
        <v>162</v>
      </c>
      <c r="D15004" t="s">
        <v>138</v>
      </c>
      <c r="E15004" t="s">
        <v>40</v>
      </c>
      <c r="F15004" t="s">
        <v>53</v>
      </c>
      <c r="G15004">
        <v>2</v>
      </c>
      <c r="H15004">
        <v>9.5</v>
      </c>
      <c r="I15004" t="s">
        <v>74</v>
      </c>
      <c r="J15004" t="s">
        <v>254</v>
      </c>
      <c r="K15004">
        <v>1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 t="s">
        <v>83</v>
      </c>
      <c r="R15004" t="s">
        <v>83</v>
      </c>
      <c r="S15004" t="s">
        <v>83</v>
      </c>
      <c r="T15004" t="str">
        <f>_xlfn.XLOOKUP(A15004,MI_Match_Analysis!$A$2:$A$8,MI_Match_Analysis!$F$2:$F$8,"Not Found")</f>
        <v>Not Found</v>
      </c>
    </row>
    <row r="15005" spans="1:20" hidden="1" x14ac:dyDescent="0.3">
      <c r="A15005">
        <v>64</v>
      </c>
      <c r="B15005" s="1">
        <v>46161</v>
      </c>
      <c r="C15005" t="s">
        <v>162</v>
      </c>
      <c r="D15005" t="s">
        <v>138</v>
      </c>
      <c r="E15005" t="s">
        <v>40</v>
      </c>
      <c r="F15005" t="s">
        <v>53</v>
      </c>
      <c r="G15005">
        <v>2</v>
      </c>
      <c r="H15005">
        <v>9.6</v>
      </c>
      <c r="I15005" t="s">
        <v>43</v>
      </c>
      <c r="J15005" t="s">
        <v>254</v>
      </c>
      <c r="K15005">
        <v>6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 t="s">
        <v>83</v>
      </c>
      <c r="R15005" t="s">
        <v>83</v>
      </c>
      <c r="S15005" t="s">
        <v>83</v>
      </c>
      <c r="T15005" t="str">
        <f>_xlfn.XLOOKUP(A15005,MI_Match_Analysis!$A$2:$A$8,MI_Match_Analysis!$F$2:$F$8,"Not Found")</f>
        <v>Not Found</v>
      </c>
    </row>
    <row r="15006" spans="1:20" hidden="1" x14ac:dyDescent="0.3">
      <c r="A15006">
        <v>64</v>
      </c>
      <c r="B15006" s="1">
        <v>46161</v>
      </c>
      <c r="C15006" t="s">
        <v>162</v>
      </c>
      <c r="D15006" t="s">
        <v>138</v>
      </c>
      <c r="E15006" t="s">
        <v>40</v>
      </c>
      <c r="F15006" t="s">
        <v>53</v>
      </c>
      <c r="G15006">
        <v>2</v>
      </c>
      <c r="H15006">
        <v>10.1</v>
      </c>
      <c r="I15006" t="s">
        <v>74</v>
      </c>
      <c r="J15006" t="s">
        <v>124</v>
      </c>
      <c r="K15006">
        <v>1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 t="s">
        <v>83</v>
      </c>
      <c r="R15006" t="s">
        <v>83</v>
      </c>
      <c r="S15006" t="s">
        <v>83</v>
      </c>
      <c r="T15006" t="str">
        <f>_xlfn.XLOOKUP(A15006,MI_Match_Analysis!$A$2:$A$8,MI_Match_Analysis!$F$2:$F$8,"Not Found")</f>
        <v>Not Found</v>
      </c>
    </row>
    <row r="15007" spans="1:20" hidden="1" x14ac:dyDescent="0.3">
      <c r="A15007">
        <v>64</v>
      </c>
      <c r="B15007" s="1">
        <v>46161</v>
      </c>
      <c r="C15007" t="s">
        <v>162</v>
      </c>
      <c r="D15007" t="s">
        <v>138</v>
      </c>
      <c r="E15007" t="s">
        <v>40</v>
      </c>
      <c r="F15007" t="s">
        <v>53</v>
      </c>
      <c r="G15007">
        <v>2</v>
      </c>
      <c r="H15007">
        <v>10.199999999999999</v>
      </c>
      <c r="I15007" t="s">
        <v>43</v>
      </c>
      <c r="J15007" t="s">
        <v>124</v>
      </c>
      <c r="K15007">
        <v>0</v>
      </c>
      <c r="L15007">
        <v>1</v>
      </c>
      <c r="M15007">
        <v>1</v>
      </c>
      <c r="N15007">
        <v>0</v>
      </c>
      <c r="O15007">
        <v>0</v>
      </c>
      <c r="P15007">
        <v>0</v>
      </c>
      <c r="Q15007" t="s">
        <v>83</v>
      </c>
      <c r="R15007" t="s">
        <v>83</v>
      </c>
      <c r="S15007" t="s">
        <v>83</v>
      </c>
      <c r="T15007" t="str">
        <f>_xlfn.XLOOKUP(A15007,MI_Match_Analysis!$A$2:$A$8,MI_Match_Analysis!$F$2:$F$8,"Not Found")</f>
        <v>Not Found</v>
      </c>
    </row>
    <row r="15008" spans="1:20" hidden="1" x14ac:dyDescent="0.3">
      <c r="A15008">
        <v>64</v>
      </c>
      <c r="B15008" s="1">
        <v>46161</v>
      </c>
      <c r="C15008" t="s">
        <v>162</v>
      </c>
      <c r="D15008" t="s">
        <v>138</v>
      </c>
      <c r="E15008" t="s">
        <v>40</v>
      </c>
      <c r="F15008" t="s">
        <v>53</v>
      </c>
      <c r="G15008">
        <v>2</v>
      </c>
      <c r="H15008">
        <v>10.199999999999999</v>
      </c>
      <c r="I15008" t="s">
        <v>43</v>
      </c>
      <c r="J15008" t="s">
        <v>124</v>
      </c>
      <c r="K15008">
        <v>1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 t="s">
        <v>83</v>
      </c>
      <c r="R15008" t="s">
        <v>83</v>
      </c>
      <c r="S15008" t="s">
        <v>83</v>
      </c>
      <c r="T15008" t="str">
        <f>_xlfn.XLOOKUP(A15008,MI_Match_Analysis!$A$2:$A$8,MI_Match_Analysis!$F$2:$F$8,"Not Found")</f>
        <v>Not Found</v>
      </c>
    </row>
    <row r="15009" spans="1:20" hidden="1" x14ac:dyDescent="0.3">
      <c r="A15009">
        <v>64</v>
      </c>
      <c r="B15009" s="1">
        <v>46161</v>
      </c>
      <c r="C15009" t="s">
        <v>162</v>
      </c>
      <c r="D15009" t="s">
        <v>138</v>
      </c>
      <c r="E15009" t="s">
        <v>40</v>
      </c>
      <c r="F15009" t="s">
        <v>53</v>
      </c>
      <c r="G15009">
        <v>2</v>
      </c>
      <c r="H15009">
        <v>10.3</v>
      </c>
      <c r="I15009" t="s">
        <v>74</v>
      </c>
      <c r="J15009" t="s">
        <v>124</v>
      </c>
      <c r="K15009">
        <v>1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 t="s">
        <v>83</v>
      </c>
      <c r="R15009" t="s">
        <v>83</v>
      </c>
      <c r="S15009" t="s">
        <v>83</v>
      </c>
      <c r="T15009" t="str">
        <f>_xlfn.XLOOKUP(A15009,MI_Match_Analysis!$A$2:$A$8,MI_Match_Analysis!$F$2:$F$8,"Not Found")</f>
        <v>Not Found</v>
      </c>
    </row>
    <row r="15010" spans="1:20" hidden="1" x14ac:dyDescent="0.3">
      <c r="A15010">
        <v>64</v>
      </c>
      <c r="B15010" s="1">
        <v>46161</v>
      </c>
      <c r="C15010" t="s">
        <v>162</v>
      </c>
      <c r="D15010" t="s">
        <v>138</v>
      </c>
      <c r="E15010" t="s">
        <v>40</v>
      </c>
      <c r="F15010" t="s">
        <v>53</v>
      </c>
      <c r="G15010">
        <v>2</v>
      </c>
      <c r="H15010">
        <v>10.4</v>
      </c>
      <c r="I15010" t="s">
        <v>43</v>
      </c>
      <c r="J15010" t="s">
        <v>124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 t="s">
        <v>83</v>
      </c>
      <c r="R15010" t="s">
        <v>83</v>
      </c>
      <c r="S15010" t="s">
        <v>83</v>
      </c>
      <c r="T15010" t="str">
        <f>_xlfn.XLOOKUP(A15010,MI_Match_Analysis!$A$2:$A$8,MI_Match_Analysis!$F$2:$F$8,"Not Found")</f>
        <v>Not Found</v>
      </c>
    </row>
    <row r="15011" spans="1:20" hidden="1" x14ac:dyDescent="0.3">
      <c r="A15011">
        <v>64</v>
      </c>
      <c r="B15011" s="1">
        <v>46161</v>
      </c>
      <c r="C15011" t="s">
        <v>162</v>
      </c>
      <c r="D15011" t="s">
        <v>138</v>
      </c>
      <c r="E15011" t="s">
        <v>40</v>
      </c>
      <c r="F15011" t="s">
        <v>53</v>
      </c>
      <c r="G15011">
        <v>2</v>
      </c>
      <c r="H15011">
        <v>10.5</v>
      </c>
      <c r="I15011" t="s">
        <v>43</v>
      </c>
      <c r="J15011" t="s">
        <v>124</v>
      </c>
      <c r="K15011">
        <v>6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 t="s">
        <v>83</v>
      </c>
      <c r="R15011" t="s">
        <v>83</v>
      </c>
      <c r="S15011" t="s">
        <v>83</v>
      </c>
      <c r="T15011" t="str">
        <f>_xlfn.XLOOKUP(A15011,MI_Match_Analysis!$A$2:$A$8,MI_Match_Analysis!$F$2:$F$8,"Not Found")</f>
        <v>Not Found</v>
      </c>
    </row>
    <row r="15012" spans="1:20" hidden="1" x14ac:dyDescent="0.3">
      <c r="A15012">
        <v>64</v>
      </c>
      <c r="B15012" s="1">
        <v>46161</v>
      </c>
      <c r="C15012" t="s">
        <v>162</v>
      </c>
      <c r="D15012" t="s">
        <v>138</v>
      </c>
      <c r="E15012" t="s">
        <v>40</v>
      </c>
      <c r="F15012" t="s">
        <v>53</v>
      </c>
      <c r="G15012">
        <v>2</v>
      </c>
      <c r="H15012">
        <v>10.6</v>
      </c>
      <c r="I15012" t="s">
        <v>43</v>
      </c>
      <c r="J15012" t="s">
        <v>124</v>
      </c>
      <c r="K15012">
        <v>6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 t="s">
        <v>83</v>
      </c>
      <c r="R15012" t="s">
        <v>83</v>
      </c>
      <c r="S15012" t="s">
        <v>83</v>
      </c>
      <c r="T15012" t="str">
        <f>_xlfn.XLOOKUP(A15012,MI_Match_Analysis!$A$2:$A$8,MI_Match_Analysis!$F$2:$F$8,"Not Found")</f>
        <v>Not Found</v>
      </c>
    </row>
    <row r="15013" spans="1:20" hidden="1" x14ac:dyDescent="0.3">
      <c r="A15013">
        <v>64</v>
      </c>
      <c r="B15013" s="1">
        <v>46161</v>
      </c>
      <c r="C15013" t="s">
        <v>162</v>
      </c>
      <c r="D15013" t="s">
        <v>138</v>
      </c>
      <c r="E15013" t="s">
        <v>40</v>
      </c>
      <c r="F15013" t="s">
        <v>53</v>
      </c>
      <c r="G15013">
        <v>2</v>
      </c>
      <c r="H15013">
        <v>11.1</v>
      </c>
      <c r="I15013" t="s">
        <v>74</v>
      </c>
      <c r="J15013" t="s">
        <v>286</v>
      </c>
      <c r="K15013">
        <v>4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 t="s">
        <v>83</v>
      </c>
      <c r="R15013" t="s">
        <v>83</v>
      </c>
      <c r="S15013" t="s">
        <v>83</v>
      </c>
      <c r="T15013" t="str">
        <f>_xlfn.XLOOKUP(A15013,MI_Match_Analysis!$A$2:$A$8,MI_Match_Analysis!$F$2:$F$8,"Not Found")</f>
        <v>Not Found</v>
      </c>
    </row>
    <row r="15014" spans="1:20" hidden="1" x14ac:dyDescent="0.3">
      <c r="A15014">
        <v>64</v>
      </c>
      <c r="B15014" s="1">
        <v>46161</v>
      </c>
      <c r="C15014" t="s">
        <v>162</v>
      </c>
      <c r="D15014" t="s">
        <v>138</v>
      </c>
      <c r="E15014" t="s">
        <v>40</v>
      </c>
      <c r="F15014" t="s">
        <v>53</v>
      </c>
      <c r="G15014">
        <v>2</v>
      </c>
      <c r="H15014">
        <v>11.2</v>
      </c>
      <c r="I15014" t="s">
        <v>74</v>
      </c>
      <c r="J15014" t="s">
        <v>286</v>
      </c>
      <c r="K15014">
        <v>6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 t="s">
        <v>83</v>
      </c>
      <c r="R15014" t="s">
        <v>83</v>
      </c>
      <c r="S15014" t="s">
        <v>83</v>
      </c>
      <c r="T15014" t="str">
        <f>_xlfn.XLOOKUP(A15014,MI_Match_Analysis!$A$2:$A$8,MI_Match_Analysis!$F$2:$F$8,"Not Found")</f>
        <v>Not Found</v>
      </c>
    </row>
    <row r="15015" spans="1:20" hidden="1" x14ac:dyDescent="0.3">
      <c r="A15015">
        <v>64</v>
      </c>
      <c r="B15015" s="1">
        <v>46161</v>
      </c>
      <c r="C15015" t="s">
        <v>162</v>
      </c>
      <c r="D15015" t="s">
        <v>138</v>
      </c>
      <c r="E15015" t="s">
        <v>40</v>
      </c>
      <c r="F15015" t="s">
        <v>53</v>
      </c>
      <c r="G15015">
        <v>2</v>
      </c>
      <c r="H15015">
        <v>11.3</v>
      </c>
      <c r="I15015" t="s">
        <v>74</v>
      </c>
      <c r="J15015" t="s">
        <v>286</v>
      </c>
      <c r="K15015">
        <v>6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 t="s">
        <v>83</v>
      </c>
      <c r="R15015" t="s">
        <v>83</v>
      </c>
      <c r="S15015" t="s">
        <v>83</v>
      </c>
      <c r="T15015" t="str">
        <f>_xlfn.XLOOKUP(A15015,MI_Match_Analysis!$A$2:$A$8,MI_Match_Analysis!$F$2:$F$8,"Not Found")</f>
        <v>Not Found</v>
      </c>
    </row>
    <row r="15016" spans="1:20" hidden="1" x14ac:dyDescent="0.3">
      <c r="A15016">
        <v>64</v>
      </c>
      <c r="B15016" s="1">
        <v>46161</v>
      </c>
      <c r="C15016" t="s">
        <v>162</v>
      </c>
      <c r="D15016" t="s">
        <v>138</v>
      </c>
      <c r="E15016" t="s">
        <v>40</v>
      </c>
      <c r="F15016" t="s">
        <v>53</v>
      </c>
      <c r="G15016">
        <v>2</v>
      </c>
      <c r="H15016">
        <v>11.4</v>
      </c>
      <c r="I15016" t="s">
        <v>74</v>
      </c>
      <c r="J15016" t="s">
        <v>286</v>
      </c>
      <c r="K15016">
        <v>1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 t="s">
        <v>83</v>
      </c>
      <c r="R15016" t="s">
        <v>83</v>
      </c>
      <c r="S15016" t="s">
        <v>83</v>
      </c>
      <c r="T15016" t="str">
        <f>_xlfn.XLOOKUP(A15016,MI_Match_Analysis!$A$2:$A$8,MI_Match_Analysis!$F$2:$F$8,"Not Found")</f>
        <v>Not Found</v>
      </c>
    </row>
    <row r="15017" spans="1:20" hidden="1" x14ac:dyDescent="0.3">
      <c r="A15017">
        <v>64</v>
      </c>
      <c r="B15017" s="1">
        <v>46161</v>
      </c>
      <c r="C15017" t="s">
        <v>162</v>
      </c>
      <c r="D15017" t="s">
        <v>138</v>
      </c>
      <c r="E15017" t="s">
        <v>40</v>
      </c>
      <c r="F15017" t="s">
        <v>53</v>
      </c>
      <c r="G15017">
        <v>2</v>
      </c>
      <c r="H15017">
        <v>11.5</v>
      </c>
      <c r="I15017" t="s">
        <v>43</v>
      </c>
      <c r="J15017" t="s">
        <v>286</v>
      </c>
      <c r="K15017">
        <v>6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 t="s">
        <v>83</v>
      </c>
      <c r="R15017" t="s">
        <v>83</v>
      </c>
      <c r="S15017" t="s">
        <v>83</v>
      </c>
      <c r="T15017" t="str">
        <f>_xlfn.XLOOKUP(A15017,MI_Match_Analysis!$A$2:$A$8,MI_Match_Analysis!$F$2:$F$8,"Not Found")</f>
        <v>Not Found</v>
      </c>
    </row>
    <row r="15018" spans="1:20" hidden="1" x14ac:dyDescent="0.3">
      <c r="A15018">
        <v>64</v>
      </c>
      <c r="B15018" s="1">
        <v>46161</v>
      </c>
      <c r="C15018" t="s">
        <v>162</v>
      </c>
      <c r="D15018" t="s">
        <v>138</v>
      </c>
      <c r="E15018" t="s">
        <v>40</v>
      </c>
      <c r="F15018" t="s">
        <v>53</v>
      </c>
      <c r="G15018">
        <v>2</v>
      </c>
      <c r="H15018">
        <v>11.6</v>
      </c>
      <c r="I15018" t="s">
        <v>43</v>
      </c>
      <c r="J15018" t="s">
        <v>286</v>
      </c>
      <c r="K15018">
        <v>6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 t="s">
        <v>83</v>
      </c>
      <c r="R15018" t="s">
        <v>83</v>
      </c>
      <c r="S15018" t="s">
        <v>83</v>
      </c>
      <c r="T15018" t="str">
        <f>_xlfn.XLOOKUP(A15018,MI_Match_Analysis!$A$2:$A$8,MI_Match_Analysis!$F$2:$F$8,"Not Found")</f>
        <v>Not Found</v>
      </c>
    </row>
    <row r="15019" spans="1:20" hidden="1" x14ac:dyDescent="0.3">
      <c r="A15019">
        <v>64</v>
      </c>
      <c r="B15019" s="1">
        <v>46161</v>
      </c>
      <c r="C15019" t="s">
        <v>162</v>
      </c>
      <c r="D15019" t="s">
        <v>138</v>
      </c>
      <c r="E15019" t="s">
        <v>40</v>
      </c>
      <c r="F15019" t="s">
        <v>53</v>
      </c>
      <c r="G15019">
        <v>2</v>
      </c>
      <c r="H15019">
        <v>12.1</v>
      </c>
      <c r="I15019" t="s">
        <v>74</v>
      </c>
      <c r="J15019" t="s">
        <v>254</v>
      </c>
      <c r="K15019">
        <v>1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 t="s">
        <v>83</v>
      </c>
      <c r="R15019" t="s">
        <v>83</v>
      </c>
      <c r="S15019" t="s">
        <v>83</v>
      </c>
      <c r="T15019" t="str">
        <f>_xlfn.XLOOKUP(A15019,MI_Match_Analysis!$A$2:$A$8,MI_Match_Analysis!$F$2:$F$8,"Not Found")</f>
        <v>Not Found</v>
      </c>
    </row>
    <row r="15020" spans="1:20" hidden="1" x14ac:dyDescent="0.3">
      <c r="A15020">
        <v>64</v>
      </c>
      <c r="B15020" s="1">
        <v>46161</v>
      </c>
      <c r="C15020" t="s">
        <v>162</v>
      </c>
      <c r="D15020" t="s">
        <v>138</v>
      </c>
      <c r="E15020" t="s">
        <v>40</v>
      </c>
      <c r="F15020" t="s">
        <v>53</v>
      </c>
      <c r="G15020">
        <v>2</v>
      </c>
      <c r="H15020">
        <v>12.2</v>
      </c>
      <c r="I15020" t="s">
        <v>43</v>
      </c>
      <c r="J15020" t="s">
        <v>254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 t="s">
        <v>83</v>
      </c>
      <c r="R15020" t="s">
        <v>83</v>
      </c>
      <c r="S15020" t="s">
        <v>83</v>
      </c>
      <c r="T15020" t="str">
        <f>_xlfn.XLOOKUP(A15020,MI_Match_Analysis!$A$2:$A$8,MI_Match_Analysis!$F$2:$F$8,"Not Found")</f>
        <v>Not Found</v>
      </c>
    </row>
    <row r="15021" spans="1:20" hidden="1" x14ac:dyDescent="0.3">
      <c r="A15021">
        <v>64</v>
      </c>
      <c r="B15021" s="1">
        <v>46161</v>
      </c>
      <c r="C15021" t="s">
        <v>162</v>
      </c>
      <c r="D15021" t="s">
        <v>138</v>
      </c>
      <c r="E15021" t="s">
        <v>40</v>
      </c>
      <c r="F15021" t="s">
        <v>53</v>
      </c>
      <c r="G15021">
        <v>2</v>
      </c>
      <c r="H15021">
        <v>12.3</v>
      </c>
      <c r="I15021" t="s">
        <v>43</v>
      </c>
      <c r="J15021" t="s">
        <v>254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 t="s">
        <v>83</v>
      </c>
      <c r="R15021" t="s">
        <v>83</v>
      </c>
      <c r="S15021" t="s">
        <v>83</v>
      </c>
      <c r="T15021" t="str">
        <f>_xlfn.XLOOKUP(A15021,MI_Match_Analysis!$A$2:$A$8,MI_Match_Analysis!$F$2:$F$8,"Not Found")</f>
        <v>Not Found</v>
      </c>
    </row>
    <row r="15022" spans="1:20" hidden="1" x14ac:dyDescent="0.3">
      <c r="A15022">
        <v>64</v>
      </c>
      <c r="B15022" s="1">
        <v>46161</v>
      </c>
      <c r="C15022" t="s">
        <v>162</v>
      </c>
      <c r="D15022" t="s">
        <v>138</v>
      </c>
      <c r="E15022" t="s">
        <v>40</v>
      </c>
      <c r="F15022" t="s">
        <v>53</v>
      </c>
      <c r="G15022">
        <v>2</v>
      </c>
      <c r="H15022">
        <v>12.4</v>
      </c>
      <c r="I15022" t="s">
        <v>43</v>
      </c>
      <c r="J15022" t="s">
        <v>254</v>
      </c>
      <c r="K15022">
        <v>6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 t="s">
        <v>83</v>
      </c>
      <c r="R15022" t="s">
        <v>83</v>
      </c>
      <c r="S15022" t="s">
        <v>83</v>
      </c>
      <c r="T15022" t="str">
        <f>_xlfn.XLOOKUP(A15022,MI_Match_Analysis!$A$2:$A$8,MI_Match_Analysis!$F$2:$F$8,"Not Found")</f>
        <v>Not Found</v>
      </c>
    </row>
    <row r="15023" spans="1:20" hidden="1" x14ac:dyDescent="0.3">
      <c r="A15023">
        <v>64</v>
      </c>
      <c r="B15023" s="1">
        <v>46161</v>
      </c>
      <c r="C15023" t="s">
        <v>162</v>
      </c>
      <c r="D15023" t="s">
        <v>138</v>
      </c>
      <c r="E15023" t="s">
        <v>40</v>
      </c>
      <c r="F15023" t="s">
        <v>53</v>
      </c>
      <c r="G15023">
        <v>2</v>
      </c>
      <c r="H15023">
        <v>12.5</v>
      </c>
      <c r="I15023" t="s">
        <v>43</v>
      </c>
      <c r="J15023" t="s">
        <v>254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 t="s">
        <v>83</v>
      </c>
      <c r="R15023" t="s">
        <v>83</v>
      </c>
      <c r="S15023" t="s">
        <v>83</v>
      </c>
      <c r="T15023" t="str">
        <f>_xlfn.XLOOKUP(A15023,MI_Match_Analysis!$A$2:$A$8,MI_Match_Analysis!$F$2:$F$8,"Not Found")</f>
        <v>Not Found</v>
      </c>
    </row>
    <row r="15024" spans="1:20" hidden="1" x14ac:dyDescent="0.3">
      <c r="A15024">
        <v>64</v>
      </c>
      <c r="B15024" s="1">
        <v>46161</v>
      </c>
      <c r="C15024" t="s">
        <v>162</v>
      </c>
      <c r="D15024" t="s">
        <v>138</v>
      </c>
      <c r="E15024" t="s">
        <v>40</v>
      </c>
      <c r="F15024" t="s">
        <v>53</v>
      </c>
      <c r="G15024">
        <v>2</v>
      </c>
      <c r="H15024">
        <v>12.6</v>
      </c>
      <c r="I15024" t="s">
        <v>43</v>
      </c>
      <c r="J15024" t="s">
        <v>254</v>
      </c>
      <c r="K15024">
        <v>4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 t="s">
        <v>83</v>
      </c>
      <c r="R15024" t="s">
        <v>83</v>
      </c>
      <c r="S15024" t="s">
        <v>83</v>
      </c>
      <c r="T15024" t="str">
        <f>_xlfn.XLOOKUP(A15024,MI_Match_Analysis!$A$2:$A$8,MI_Match_Analysis!$F$2:$F$8,"Not Found")</f>
        <v>Not Found</v>
      </c>
    </row>
    <row r="15025" spans="1:20" hidden="1" x14ac:dyDescent="0.3">
      <c r="A15025">
        <v>64</v>
      </c>
      <c r="B15025" s="1">
        <v>46161</v>
      </c>
      <c r="C15025" t="s">
        <v>162</v>
      </c>
      <c r="D15025" t="s">
        <v>138</v>
      </c>
      <c r="E15025" t="s">
        <v>40</v>
      </c>
      <c r="F15025" t="s">
        <v>53</v>
      </c>
      <c r="G15025">
        <v>2</v>
      </c>
      <c r="H15025">
        <v>13.1</v>
      </c>
      <c r="I15025" t="s">
        <v>74</v>
      </c>
      <c r="J15025" t="s">
        <v>141</v>
      </c>
      <c r="K15025">
        <v>1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 t="s">
        <v>83</v>
      </c>
      <c r="R15025" t="s">
        <v>83</v>
      </c>
      <c r="S15025" t="s">
        <v>83</v>
      </c>
      <c r="T15025" t="str">
        <f>_xlfn.XLOOKUP(A15025,MI_Match_Analysis!$A$2:$A$8,MI_Match_Analysis!$F$2:$F$8,"Not Found")</f>
        <v>Not Found</v>
      </c>
    </row>
    <row r="15026" spans="1:20" hidden="1" x14ac:dyDescent="0.3">
      <c r="A15026">
        <v>64</v>
      </c>
      <c r="B15026" s="1">
        <v>46161</v>
      </c>
      <c r="C15026" t="s">
        <v>162</v>
      </c>
      <c r="D15026" t="s">
        <v>138</v>
      </c>
      <c r="E15026" t="s">
        <v>40</v>
      </c>
      <c r="F15026" t="s">
        <v>53</v>
      </c>
      <c r="G15026">
        <v>2</v>
      </c>
      <c r="H15026">
        <v>13.2</v>
      </c>
      <c r="I15026" t="s">
        <v>43</v>
      </c>
      <c r="J15026" t="s">
        <v>141</v>
      </c>
      <c r="K15026">
        <v>1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 t="s">
        <v>83</v>
      </c>
      <c r="R15026" t="s">
        <v>83</v>
      </c>
      <c r="S15026" t="s">
        <v>83</v>
      </c>
      <c r="T15026" t="str">
        <f>_xlfn.XLOOKUP(A15026,MI_Match_Analysis!$A$2:$A$8,MI_Match_Analysis!$F$2:$F$8,"Not Found")</f>
        <v>Not Found</v>
      </c>
    </row>
    <row r="15027" spans="1:20" hidden="1" x14ac:dyDescent="0.3">
      <c r="A15027">
        <v>64</v>
      </c>
      <c r="B15027" s="1">
        <v>46161</v>
      </c>
      <c r="C15027" t="s">
        <v>162</v>
      </c>
      <c r="D15027" t="s">
        <v>138</v>
      </c>
      <c r="E15027" t="s">
        <v>40</v>
      </c>
      <c r="F15027" t="s">
        <v>53</v>
      </c>
      <c r="G15027">
        <v>2</v>
      </c>
      <c r="H15027">
        <v>13.3</v>
      </c>
      <c r="I15027" t="s">
        <v>74</v>
      </c>
      <c r="J15027" t="s">
        <v>141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 t="s">
        <v>83</v>
      </c>
      <c r="R15027" t="s">
        <v>83</v>
      </c>
      <c r="S15027" t="s">
        <v>83</v>
      </c>
      <c r="T15027" t="str">
        <f>_xlfn.XLOOKUP(A15027,MI_Match_Analysis!$A$2:$A$8,MI_Match_Analysis!$F$2:$F$8,"Not Found")</f>
        <v>Not Found</v>
      </c>
    </row>
    <row r="15028" spans="1:20" hidden="1" x14ac:dyDescent="0.3">
      <c r="A15028">
        <v>64</v>
      </c>
      <c r="B15028" s="1">
        <v>46161</v>
      </c>
      <c r="C15028" t="s">
        <v>162</v>
      </c>
      <c r="D15028" t="s">
        <v>138</v>
      </c>
      <c r="E15028" t="s">
        <v>40</v>
      </c>
      <c r="F15028" t="s">
        <v>53</v>
      </c>
      <c r="G15028">
        <v>2</v>
      </c>
      <c r="H15028">
        <v>13.4</v>
      </c>
      <c r="I15028" t="s">
        <v>74</v>
      </c>
      <c r="J15028" t="s">
        <v>141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 t="s">
        <v>83</v>
      </c>
      <c r="R15028" t="s">
        <v>83</v>
      </c>
      <c r="S15028" t="s">
        <v>83</v>
      </c>
      <c r="T15028" t="str">
        <f>_xlfn.XLOOKUP(A15028,MI_Match_Analysis!$A$2:$A$8,MI_Match_Analysis!$F$2:$F$8,"Not Found")</f>
        <v>Not Found</v>
      </c>
    </row>
    <row r="15029" spans="1:20" hidden="1" x14ac:dyDescent="0.3">
      <c r="A15029">
        <v>64</v>
      </c>
      <c r="B15029" s="1">
        <v>46161</v>
      </c>
      <c r="C15029" t="s">
        <v>162</v>
      </c>
      <c r="D15029" t="s">
        <v>138</v>
      </c>
      <c r="E15029" t="s">
        <v>40</v>
      </c>
      <c r="F15029" t="s">
        <v>53</v>
      </c>
      <c r="G15029">
        <v>2</v>
      </c>
      <c r="H15029">
        <v>13.5</v>
      </c>
      <c r="I15029" t="s">
        <v>74</v>
      </c>
      <c r="J15029" t="s">
        <v>141</v>
      </c>
      <c r="K15029">
        <v>1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 t="s">
        <v>83</v>
      </c>
      <c r="R15029" t="s">
        <v>83</v>
      </c>
      <c r="S15029" t="s">
        <v>83</v>
      </c>
      <c r="T15029" t="str">
        <f>_xlfn.XLOOKUP(A15029,MI_Match_Analysis!$A$2:$A$8,MI_Match_Analysis!$F$2:$F$8,"Not Found")</f>
        <v>Not Found</v>
      </c>
    </row>
    <row r="15030" spans="1:20" hidden="1" x14ac:dyDescent="0.3">
      <c r="A15030">
        <v>64</v>
      </c>
      <c r="B15030" s="1">
        <v>46161</v>
      </c>
      <c r="C15030" t="s">
        <v>162</v>
      </c>
      <c r="D15030" t="s">
        <v>138</v>
      </c>
      <c r="E15030" t="s">
        <v>40</v>
      </c>
      <c r="F15030" t="s">
        <v>53</v>
      </c>
      <c r="G15030">
        <v>2</v>
      </c>
      <c r="H15030">
        <v>13.6</v>
      </c>
      <c r="I15030" t="s">
        <v>43</v>
      </c>
      <c r="J15030" t="s">
        <v>141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 t="s">
        <v>165</v>
      </c>
      <c r="R15030" t="s">
        <v>43</v>
      </c>
      <c r="S15030" t="s">
        <v>83</v>
      </c>
      <c r="T15030" t="str">
        <f>_xlfn.XLOOKUP(A15030,MI_Match_Analysis!$A$2:$A$8,MI_Match_Analysis!$F$2:$F$8,"Not Found")</f>
        <v>Not Found</v>
      </c>
    </row>
    <row r="15031" spans="1:20" hidden="1" x14ac:dyDescent="0.3">
      <c r="A15031">
        <v>64</v>
      </c>
      <c r="B15031" s="1">
        <v>46161</v>
      </c>
      <c r="C15031" t="s">
        <v>162</v>
      </c>
      <c r="D15031" t="s">
        <v>138</v>
      </c>
      <c r="E15031" t="s">
        <v>40</v>
      </c>
      <c r="F15031" t="s">
        <v>53</v>
      </c>
      <c r="G15031">
        <v>2</v>
      </c>
      <c r="H15031">
        <v>14.1</v>
      </c>
      <c r="I15031" t="s">
        <v>74</v>
      </c>
      <c r="J15031" t="s">
        <v>254</v>
      </c>
      <c r="K15031">
        <v>2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 t="s">
        <v>83</v>
      </c>
      <c r="R15031" t="s">
        <v>83</v>
      </c>
      <c r="S15031" t="s">
        <v>83</v>
      </c>
      <c r="T15031" t="str">
        <f>_xlfn.XLOOKUP(A15031,MI_Match_Analysis!$A$2:$A$8,MI_Match_Analysis!$F$2:$F$8,"Not Found")</f>
        <v>Not Found</v>
      </c>
    </row>
    <row r="15032" spans="1:20" hidden="1" x14ac:dyDescent="0.3">
      <c r="A15032">
        <v>64</v>
      </c>
      <c r="B15032" s="1">
        <v>46161</v>
      </c>
      <c r="C15032" t="s">
        <v>162</v>
      </c>
      <c r="D15032" t="s">
        <v>138</v>
      </c>
      <c r="E15032" t="s">
        <v>40</v>
      </c>
      <c r="F15032" t="s">
        <v>53</v>
      </c>
      <c r="G15032">
        <v>2</v>
      </c>
      <c r="H15032">
        <v>14.2</v>
      </c>
      <c r="I15032" t="s">
        <v>74</v>
      </c>
      <c r="J15032" t="s">
        <v>254</v>
      </c>
      <c r="K15032">
        <v>2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 t="s">
        <v>83</v>
      </c>
      <c r="R15032" t="s">
        <v>83</v>
      </c>
      <c r="S15032" t="s">
        <v>83</v>
      </c>
      <c r="T15032" t="str">
        <f>_xlfn.XLOOKUP(A15032,MI_Match_Analysis!$A$2:$A$8,MI_Match_Analysis!$F$2:$F$8,"Not Found")</f>
        <v>Not Found</v>
      </c>
    </row>
    <row r="15033" spans="1:20" hidden="1" x14ac:dyDescent="0.3">
      <c r="A15033">
        <v>64</v>
      </c>
      <c r="B15033" s="1">
        <v>46161</v>
      </c>
      <c r="C15033" t="s">
        <v>162</v>
      </c>
      <c r="D15033" t="s">
        <v>138</v>
      </c>
      <c r="E15033" t="s">
        <v>40</v>
      </c>
      <c r="F15033" t="s">
        <v>53</v>
      </c>
      <c r="G15033">
        <v>2</v>
      </c>
      <c r="H15033">
        <v>14.3</v>
      </c>
      <c r="I15033" t="s">
        <v>74</v>
      </c>
      <c r="J15033" t="s">
        <v>254</v>
      </c>
      <c r="K15033">
        <v>1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 t="s">
        <v>83</v>
      </c>
      <c r="R15033" t="s">
        <v>83</v>
      </c>
      <c r="S15033" t="s">
        <v>83</v>
      </c>
      <c r="T15033" t="str">
        <f>_xlfn.XLOOKUP(A15033,MI_Match_Analysis!$A$2:$A$8,MI_Match_Analysis!$F$2:$F$8,"Not Found")</f>
        <v>Not Found</v>
      </c>
    </row>
    <row r="15034" spans="1:20" hidden="1" x14ac:dyDescent="0.3">
      <c r="A15034">
        <v>64</v>
      </c>
      <c r="B15034" s="1">
        <v>46161</v>
      </c>
      <c r="C15034" t="s">
        <v>162</v>
      </c>
      <c r="D15034" t="s">
        <v>138</v>
      </c>
      <c r="E15034" t="s">
        <v>40</v>
      </c>
      <c r="F15034" t="s">
        <v>53</v>
      </c>
      <c r="G15034">
        <v>2</v>
      </c>
      <c r="H15034">
        <v>14.4</v>
      </c>
      <c r="I15034" t="s">
        <v>271</v>
      </c>
      <c r="J15034" t="s">
        <v>254</v>
      </c>
      <c r="K15034">
        <v>1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 t="s">
        <v>83</v>
      </c>
      <c r="R15034" t="s">
        <v>83</v>
      </c>
      <c r="S15034" t="s">
        <v>83</v>
      </c>
      <c r="T15034" t="str">
        <f>_xlfn.XLOOKUP(A15034,MI_Match_Analysis!$A$2:$A$8,MI_Match_Analysis!$F$2:$F$8,"Not Found")</f>
        <v>Not Found</v>
      </c>
    </row>
    <row r="15035" spans="1:20" hidden="1" x14ac:dyDescent="0.3">
      <c r="A15035">
        <v>64</v>
      </c>
      <c r="B15035" s="1">
        <v>46161</v>
      </c>
      <c r="C15035" t="s">
        <v>162</v>
      </c>
      <c r="D15035" t="s">
        <v>138</v>
      </c>
      <c r="E15035" t="s">
        <v>40</v>
      </c>
      <c r="F15035" t="s">
        <v>53</v>
      </c>
      <c r="G15035">
        <v>2</v>
      </c>
      <c r="H15035">
        <v>14.5</v>
      </c>
      <c r="I15035" t="s">
        <v>74</v>
      </c>
      <c r="J15035" t="s">
        <v>254</v>
      </c>
      <c r="K15035">
        <v>1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 t="s">
        <v>83</v>
      </c>
      <c r="R15035" t="s">
        <v>83</v>
      </c>
      <c r="S15035" t="s">
        <v>83</v>
      </c>
      <c r="T15035" t="str">
        <f>_xlfn.XLOOKUP(A15035,MI_Match_Analysis!$A$2:$A$8,MI_Match_Analysis!$F$2:$F$8,"Not Found")</f>
        <v>Not Found</v>
      </c>
    </row>
    <row r="15036" spans="1:20" hidden="1" x14ac:dyDescent="0.3">
      <c r="A15036">
        <v>64</v>
      </c>
      <c r="B15036" s="1">
        <v>46161</v>
      </c>
      <c r="C15036" t="s">
        <v>162</v>
      </c>
      <c r="D15036" t="s">
        <v>138</v>
      </c>
      <c r="E15036" t="s">
        <v>40</v>
      </c>
      <c r="F15036" t="s">
        <v>53</v>
      </c>
      <c r="G15036">
        <v>2</v>
      </c>
      <c r="H15036">
        <v>14.6</v>
      </c>
      <c r="I15036" t="s">
        <v>271</v>
      </c>
      <c r="J15036" t="s">
        <v>254</v>
      </c>
      <c r="K15036">
        <v>1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 t="s">
        <v>83</v>
      </c>
      <c r="R15036" t="s">
        <v>83</v>
      </c>
      <c r="S15036" t="s">
        <v>83</v>
      </c>
      <c r="T15036" t="str">
        <f>_xlfn.XLOOKUP(A15036,MI_Match_Analysis!$A$2:$A$8,MI_Match_Analysis!$F$2:$F$8,"Not Found")</f>
        <v>Not Found</v>
      </c>
    </row>
    <row r="15037" spans="1:20" hidden="1" x14ac:dyDescent="0.3">
      <c r="A15037">
        <v>64</v>
      </c>
      <c r="B15037" s="1">
        <v>46161</v>
      </c>
      <c r="C15037" t="s">
        <v>162</v>
      </c>
      <c r="D15037" t="s">
        <v>138</v>
      </c>
      <c r="E15037" t="s">
        <v>40</v>
      </c>
      <c r="F15037" t="s">
        <v>53</v>
      </c>
      <c r="G15037">
        <v>2</v>
      </c>
      <c r="H15037">
        <v>15.1</v>
      </c>
      <c r="I15037" t="s">
        <v>271</v>
      </c>
      <c r="J15037" t="s">
        <v>141</v>
      </c>
      <c r="K15037">
        <v>2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 t="s">
        <v>83</v>
      </c>
      <c r="R15037" t="s">
        <v>83</v>
      </c>
      <c r="S15037" t="s">
        <v>83</v>
      </c>
      <c r="T15037" t="str">
        <f>_xlfn.XLOOKUP(A15037,MI_Match_Analysis!$A$2:$A$8,MI_Match_Analysis!$F$2:$F$8,"Not Found")</f>
        <v>Not Found</v>
      </c>
    </row>
    <row r="15038" spans="1:20" hidden="1" x14ac:dyDescent="0.3">
      <c r="A15038">
        <v>64</v>
      </c>
      <c r="B15038" s="1">
        <v>46161</v>
      </c>
      <c r="C15038" t="s">
        <v>162</v>
      </c>
      <c r="D15038" t="s">
        <v>138</v>
      </c>
      <c r="E15038" t="s">
        <v>40</v>
      </c>
      <c r="F15038" t="s">
        <v>53</v>
      </c>
      <c r="G15038">
        <v>2</v>
      </c>
      <c r="H15038">
        <v>15.2</v>
      </c>
      <c r="I15038" t="s">
        <v>271</v>
      </c>
      <c r="J15038" t="s">
        <v>141</v>
      </c>
      <c r="K15038">
        <v>0</v>
      </c>
      <c r="L15038">
        <v>1</v>
      </c>
      <c r="M15038">
        <v>0</v>
      </c>
      <c r="N15038">
        <v>0</v>
      </c>
      <c r="O15038">
        <v>0</v>
      </c>
      <c r="P15038">
        <v>0</v>
      </c>
      <c r="Q15038" t="s">
        <v>83</v>
      </c>
      <c r="R15038" t="s">
        <v>83</v>
      </c>
      <c r="S15038" t="s">
        <v>83</v>
      </c>
      <c r="T15038" t="str">
        <f>_xlfn.XLOOKUP(A15038,MI_Match_Analysis!$A$2:$A$8,MI_Match_Analysis!$F$2:$F$8,"Not Found")</f>
        <v>Not Found</v>
      </c>
    </row>
    <row r="15039" spans="1:20" hidden="1" x14ac:dyDescent="0.3">
      <c r="A15039">
        <v>64</v>
      </c>
      <c r="B15039" s="1">
        <v>46161</v>
      </c>
      <c r="C15039" t="s">
        <v>162</v>
      </c>
      <c r="D15039" t="s">
        <v>138</v>
      </c>
      <c r="E15039" t="s">
        <v>40</v>
      </c>
      <c r="F15039" t="s">
        <v>53</v>
      </c>
      <c r="G15039">
        <v>2</v>
      </c>
      <c r="H15039">
        <v>15.3</v>
      </c>
      <c r="I15039" t="s">
        <v>74</v>
      </c>
      <c r="J15039" t="s">
        <v>141</v>
      </c>
      <c r="K15039">
        <v>1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 t="s">
        <v>83</v>
      </c>
      <c r="R15039" t="s">
        <v>83</v>
      </c>
      <c r="S15039" t="s">
        <v>83</v>
      </c>
      <c r="T15039" t="str">
        <f>_xlfn.XLOOKUP(A15039,MI_Match_Analysis!$A$2:$A$8,MI_Match_Analysis!$F$2:$F$8,"Not Found")</f>
        <v>Not Found</v>
      </c>
    </row>
    <row r="15040" spans="1:20" hidden="1" x14ac:dyDescent="0.3">
      <c r="A15040">
        <v>64</v>
      </c>
      <c r="B15040" s="1">
        <v>46161</v>
      </c>
      <c r="C15040" t="s">
        <v>162</v>
      </c>
      <c r="D15040" t="s">
        <v>138</v>
      </c>
      <c r="E15040" t="s">
        <v>40</v>
      </c>
      <c r="F15040" t="s">
        <v>53</v>
      </c>
      <c r="G15040">
        <v>2</v>
      </c>
      <c r="H15040">
        <v>15.4</v>
      </c>
      <c r="I15040" t="s">
        <v>271</v>
      </c>
      <c r="J15040" t="s">
        <v>141</v>
      </c>
      <c r="K15040">
        <v>1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 t="s">
        <v>83</v>
      </c>
      <c r="R15040" t="s">
        <v>83</v>
      </c>
      <c r="S15040" t="s">
        <v>83</v>
      </c>
      <c r="T15040" t="str">
        <f>_xlfn.XLOOKUP(A15040,MI_Match_Analysis!$A$2:$A$8,MI_Match_Analysis!$F$2:$F$8,"Not Found")</f>
        <v>Not Found</v>
      </c>
    </row>
    <row r="15041" spans="1:20" hidden="1" x14ac:dyDescent="0.3">
      <c r="A15041">
        <v>64</v>
      </c>
      <c r="B15041" s="1">
        <v>46161</v>
      </c>
      <c r="C15041" t="s">
        <v>162</v>
      </c>
      <c r="D15041" t="s">
        <v>138</v>
      </c>
      <c r="E15041" t="s">
        <v>40</v>
      </c>
      <c r="F15041" t="s">
        <v>53</v>
      </c>
      <c r="G15041">
        <v>2</v>
      </c>
      <c r="H15041">
        <v>15.5</v>
      </c>
      <c r="I15041" t="s">
        <v>74</v>
      </c>
      <c r="J15041" t="s">
        <v>141</v>
      </c>
      <c r="K15041">
        <v>1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 t="s">
        <v>83</v>
      </c>
      <c r="R15041" t="s">
        <v>83</v>
      </c>
      <c r="S15041" t="s">
        <v>83</v>
      </c>
      <c r="T15041" t="str">
        <f>_xlfn.XLOOKUP(A15041,MI_Match_Analysis!$A$2:$A$8,MI_Match_Analysis!$F$2:$F$8,"Not Found")</f>
        <v>Not Found</v>
      </c>
    </row>
    <row r="15042" spans="1:20" hidden="1" x14ac:dyDescent="0.3">
      <c r="A15042">
        <v>64</v>
      </c>
      <c r="B15042" s="1">
        <v>46161</v>
      </c>
      <c r="C15042" t="s">
        <v>162</v>
      </c>
      <c r="D15042" t="s">
        <v>138</v>
      </c>
      <c r="E15042" t="s">
        <v>40</v>
      </c>
      <c r="F15042" t="s">
        <v>53</v>
      </c>
      <c r="G15042">
        <v>2</v>
      </c>
      <c r="H15042">
        <v>15.6</v>
      </c>
      <c r="I15042" t="s">
        <v>271</v>
      </c>
      <c r="J15042" t="s">
        <v>141</v>
      </c>
      <c r="K15042">
        <v>2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 t="s">
        <v>83</v>
      </c>
      <c r="R15042" t="s">
        <v>83</v>
      </c>
      <c r="S15042" t="s">
        <v>83</v>
      </c>
      <c r="T15042" t="str">
        <f>_xlfn.XLOOKUP(A15042,MI_Match_Analysis!$A$2:$A$8,MI_Match_Analysis!$F$2:$F$8,"Not Found")</f>
        <v>Not Found</v>
      </c>
    </row>
    <row r="15043" spans="1:20" hidden="1" x14ac:dyDescent="0.3">
      <c r="A15043">
        <v>64</v>
      </c>
      <c r="B15043" s="1">
        <v>46161</v>
      </c>
      <c r="C15043" t="s">
        <v>162</v>
      </c>
      <c r="D15043" t="s">
        <v>138</v>
      </c>
      <c r="E15043" t="s">
        <v>40</v>
      </c>
      <c r="F15043" t="s">
        <v>53</v>
      </c>
      <c r="G15043">
        <v>2</v>
      </c>
      <c r="H15043">
        <v>16.100000000000001</v>
      </c>
      <c r="I15043" t="s">
        <v>74</v>
      </c>
      <c r="J15043" t="s">
        <v>124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 t="s">
        <v>83</v>
      </c>
      <c r="R15043" t="s">
        <v>83</v>
      </c>
      <c r="S15043" t="s">
        <v>83</v>
      </c>
      <c r="T15043" t="str">
        <f>_xlfn.XLOOKUP(A15043,MI_Match_Analysis!$A$2:$A$8,MI_Match_Analysis!$F$2:$F$8,"Not Found")</f>
        <v>Not Found</v>
      </c>
    </row>
    <row r="15044" spans="1:20" hidden="1" x14ac:dyDescent="0.3">
      <c r="A15044">
        <v>64</v>
      </c>
      <c r="B15044" s="1">
        <v>46161</v>
      </c>
      <c r="C15044" t="s">
        <v>162</v>
      </c>
      <c r="D15044" t="s">
        <v>138</v>
      </c>
      <c r="E15044" t="s">
        <v>40</v>
      </c>
      <c r="F15044" t="s">
        <v>53</v>
      </c>
      <c r="G15044">
        <v>2</v>
      </c>
      <c r="H15044">
        <v>16.2</v>
      </c>
      <c r="I15044" t="s">
        <v>74</v>
      </c>
      <c r="J15044" t="s">
        <v>124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 t="s">
        <v>195</v>
      </c>
      <c r="R15044" t="s">
        <v>271</v>
      </c>
      <c r="S15044" t="s">
        <v>230</v>
      </c>
      <c r="T15044" t="str">
        <f>_xlfn.XLOOKUP(A15044,MI_Match_Analysis!$A$2:$A$8,MI_Match_Analysis!$F$2:$F$8,"Not Found")</f>
        <v>Not Found</v>
      </c>
    </row>
    <row r="15045" spans="1:20" hidden="1" x14ac:dyDescent="0.3">
      <c r="A15045">
        <v>64</v>
      </c>
      <c r="B15045" s="1">
        <v>46161</v>
      </c>
      <c r="C15045" t="s">
        <v>162</v>
      </c>
      <c r="D15045" t="s">
        <v>138</v>
      </c>
      <c r="E15045" t="s">
        <v>40</v>
      </c>
      <c r="F15045" t="s">
        <v>53</v>
      </c>
      <c r="G15045">
        <v>2</v>
      </c>
      <c r="H15045">
        <v>16.3</v>
      </c>
      <c r="I15045" t="s">
        <v>250</v>
      </c>
      <c r="J15045" t="s">
        <v>124</v>
      </c>
      <c r="K15045">
        <v>0</v>
      </c>
      <c r="L15045">
        <v>1</v>
      </c>
      <c r="M15045">
        <v>0</v>
      </c>
      <c r="N15045">
        <v>1</v>
      </c>
      <c r="O15045">
        <v>0</v>
      </c>
      <c r="P15045">
        <v>0</v>
      </c>
      <c r="Q15045" t="s">
        <v>83</v>
      </c>
      <c r="R15045" t="s">
        <v>83</v>
      </c>
      <c r="S15045" t="s">
        <v>83</v>
      </c>
      <c r="T15045" t="str">
        <f>_xlfn.XLOOKUP(A15045,MI_Match_Analysis!$A$2:$A$8,MI_Match_Analysis!$F$2:$F$8,"Not Found")</f>
        <v>Not Found</v>
      </c>
    </row>
    <row r="15046" spans="1:20" hidden="1" x14ac:dyDescent="0.3">
      <c r="A15046">
        <v>64</v>
      </c>
      <c r="B15046" s="1">
        <v>46161</v>
      </c>
      <c r="C15046" t="s">
        <v>162</v>
      </c>
      <c r="D15046" t="s">
        <v>138</v>
      </c>
      <c r="E15046" t="s">
        <v>40</v>
      </c>
      <c r="F15046" t="s">
        <v>53</v>
      </c>
      <c r="G15046">
        <v>2</v>
      </c>
      <c r="H15046">
        <v>16.399999999999999</v>
      </c>
      <c r="I15046" t="s">
        <v>74</v>
      </c>
      <c r="J15046" t="s">
        <v>124</v>
      </c>
      <c r="K15046">
        <v>2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 t="s">
        <v>83</v>
      </c>
      <c r="R15046" t="s">
        <v>83</v>
      </c>
      <c r="S15046" t="s">
        <v>83</v>
      </c>
      <c r="T15046" t="str">
        <f>_xlfn.XLOOKUP(A15046,MI_Match_Analysis!$A$2:$A$8,MI_Match_Analysis!$F$2:$F$8,"Not Found")</f>
        <v>Not Found</v>
      </c>
    </row>
    <row r="15047" spans="1:20" hidden="1" x14ac:dyDescent="0.3">
      <c r="A15047">
        <v>64</v>
      </c>
      <c r="B15047" s="1">
        <v>46161</v>
      </c>
      <c r="C15047" t="s">
        <v>162</v>
      </c>
      <c r="D15047" t="s">
        <v>138</v>
      </c>
      <c r="E15047" t="s">
        <v>40</v>
      </c>
      <c r="F15047" t="s">
        <v>53</v>
      </c>
      <c r="G15047">
        <v>2</v>
      </c>
      <c r="H15047">
        <v>16.5</v>
      </c>
      <c r="I15047" t="s">
        <v>74</v>
      </c>
      <c r="J15047" t="s">
        <v>124</v>
      </c>
      <c r="K15047">
        <v>1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 t="s">
        <v>83</v>
      </c>
      <c r="R15047" t="s">
        <v>83</v>
      </c>
      <c r="S15047" t="s">
        <v>83</v>
      </c>
      <c r="T15047" t="str">
        <f>_xlfn.XLOOKUP(A15047,MI_Match_Analysis!$A$2:$A$8,MI_Match_Analysis!$F$2:$F$8,"Not Found")</f>
        <v>Not Found</v>
      </c>
    </row>
    <row r="15048" spans="1:20" hidden="1" x14ac:dyDescent="0.3">
      <c r="A15048">
        <v>64</v>
      </c>
      <c r="B15048" s="1">
        <v>46161</v>
      </c>
      <c r="C15048" t="s">
        <v>162</v>
      </c>
      <c r="D15048" t="s">
        <v>138</v>
      </c>
      <c r="E15048" t="s">
        <v>40</v>
      </c>
      <c r="F15048" t="s">
        <v>53</v>
      </c>
      <c r="G15048">
        <v>2</v>
      </c>
      <c r="H15048">
        <v>16.600000000000001</v>
      </c>
      <c r="I15048" t="s">
        <v>250</v>
      </c>
      <c r="J15048" t="s">
        <v>124</v>
      </c>
      <c r="K15048">
        <v>1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 t="s">
        <v>83</v>
      </c>
      <c r="R15048" t="s">
        <v>83</v>
      </c>
      <c r="S15048" t="s">
        <v>83</v>
      </c>
      <c r="T15048" t="str">
        <f>_xlfn.XLOOKUP(A15048,MI_Match_Analysis!$A$2:$A$8,MI_Match_Analysis!$F$2:$F$8,"Not Found")</f>
        <v>Not Found</v>
      </c>
    </row>
    <row r="15049" spans="1:20" hidden="1" x14ac:dyDescent="0.3">
      <c r="A15049">
        <v>64</v>
      </c>
      <c r="B15049" s="1">
        <v>46161</v>
      </c>
      <c r="C15049" t="s">
        <v>162</v>
      </c>
      <c r="D15049" t="s">
        <v>138</v>
      </c>
      <c r="E15049" t="s">
        <v>40</v>
      </c>
      <c r="F15049" t="s">
        <v>53</v>
      </c>
      <c r="G15049">
        <v>2</v>
      </c>
      <c r="H15049">
        <v>17.100000000000001</v>
      </c>
      <c r="I15049" t="s">
        <v>250</v>
      </c>
      <c r="J15049" t="s">
        <v>286</v>
      </c>
      <c r="K15049">
        <v>0</v>
      </c>
      <c r="L15049">
        <v>1</v>
      </c>
      <c r="M15049">
        <v>0</v>
      </c>
      <c r="N15049">
        <v>1</v>
      </c>
      <c r="O15049">
        <v>0</v>
      </c>
      <c r="P15049">
        <v>0</v>
      </c>
      <c r="Q15049" t="s">
        <v>83</v>
      </c>
      <c r="R15049" t="s">
        <v>83</v>
      </c>
      <c r="S15049" t="s">
        <v>83</v>
      </c>
      <c r="T15049" t="str">
        <f>_xlfn.XLOOKUP(A15049,MI_Match_Analysis!$A$2:$A$8,MI_Match_Analysis!$F$2:$F$8,"Not Found")</f>
        <v>Not Found</v>
      </c>
    </row>
    <row r="15050" spans="1:20" hidden="1" x14ac:dyDescent="0.3">
      <c r="A15050">
        <v>64</v>
      </c>
      <c r="B15050" s="1">
        <v>46161</v>
      </c>
      <c r="C15050" t="s">
        <v>162</v>
      </c>
      <c r="D15050" t="s">
        <v>138</v>
      </c>
      <c r="E15050" t="s">
        <v>40</v>
      </c>
      <c r="F15050" t="s">
        <v>53</v>
      </c>
      <c r="G15050">
        <v>2</v>
      </c>
      <c r="H15050">
        <v>17.2</v>
      </c>
      <c r="I15050" t="s">
        <v>74</v>
      </c>
      <c r="J15050" t="s">
        <v>286</v>
      </c>
      <c r="K15050">
        <v>1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 t="s">
        <v>83</v>
      </c>
      <c r="R15050" t="s">
        <v>83</v>
      </c>
      <c r="S15050" t="s">
        <v>83</v>
      </c>
      <c r="T15050" t="str">
        <f>_xlfn.XLOOKUP(A15050,MI_Match_Analysis!$A$2:$A$8,MI_Match_Analysis!$F$2:$F$8,"Not Found")</f>
        <v>Not Found</v>
      </c>
    </row>
    <row r="15051" spans="1:20" hidden="1" x14ac:dyDescent="0.3">
      <c r="A15051">
        <v>64</v>
      </c>
      <c r="B15051" s="1">
        <v>46161</v>
      </c>
      <c r="C15051" t="s">
        <v>162</v>
      </c>
      <c r="D15051" t="s">
        <v>138</v>
      </c>
      <c r="E15051" t="s">
        <v>40</v>
      </c>
      <c r="F15051" t="s">
        <v>53</v>
      </c>
      <c r="G15051">
        <v>2</v>
      </c>
      <c r="H15051">
        <v>17.3</v>
      </c>
      <c r="I15051" t="s">
        <v>250</v>
      </c>
      <c r="J15051" t="s">
        <v>286</v>
      </c>
      <c r="K15051">
        <v>2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 t="s">
        <v>83</v>
      </c>
      <c r="R15051" t="s">
        <v>83</v>
      </c>
      <c r="S15051" t="s">
        <v>83</v>
      </c>
      <c r="T15051" t="str">
        <f>_xlfn.XLOOKUP(A15051,MI_Match_Analysis!$A$2:$A$8,MI_Match_Analysis!$F$2:$F$8,"Not Found")</f>
        <v>Not Found</v>
      </c>
    </row>
    <row r="15052" spans="1:20" hidden="1" x14ac:dyDescent="0.3">
      <c r="A15052">
        <v>64</v>
      </c>
      <c r="B15052" s="1">
        <v>46161</v>
      </c>
      <c r="C15052" t="s">
        <v>162</v>
      </c>
      <c r="D15052" t="s">
        <v>138</v>
      </c>
      <c r="E15052" t="s">
        <v>40</v>
      </c>
      <c r="F15052" t="s">
        <v>53</v>
      </c>
      <c r="G15052">
        <v>2</v>
      </c>
      <c r="H15052">
        <v>17.399999999999999</v>
      </c>
      <c r="I15052" t="s">
        <v>250</v>
      </c>
      <c r="J15052" t="s">
        <v>286</v>
      </c>
      <c r="K15052">
        <v>4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 t="s">
        <v>83</v>
      </c>
      <c r="R15052" t="s">
        <v>83</v>
      </c>
      <c r="S15052" t="s">
        <v>83</v>
      </c>
      <c r="T15052" t="str">
        <f>_xlfn.XLOOKUP(A15052,MI_Match_Analysis!$A$2:$A$8,MI_Match_Analysis!$F$2:$F$8,"Not Found")</f>
        <v>Not Found</v>
      </c>
    </row>
    <row r="15053" spans="1:20" hidden="1" x14ac:dyDescent="0.3">
      <c r="A15053">
        <v>64</v>
      </c>
      <c r="B15053" s="1">
        <v>46161</v>
      </c>
      <c r="C15053" t="s">
        <v>162</v>
      </c>
      <c r="D15053" t="s">
        <v>138</v>
      </c>
      <c r="E15053" t="s">
        <v>40</v>
      </c>
      <c r="F15053" t="s">
        <v>53</v>
      </c>
      <c r="G15053">
        <v>2</v>
      </c>
      <c r="H15053">
        <v>17.5</v>
      </c>
      <c r="I15053" t="s">
        <v>250</v>
      </c>
      <c r="J15053" t="s">
        <v>286</v>
      </c>
      <c r="K15053">
        <v>2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 t="s">
        <v>83</v>
      </c>
      <c r="R15053" t="s">
        <v>83</v>
      </c>
      <c r="S15053" t="s">
        <v>83</v>
      </c>
      <c r="T15053" t="str">
        <f>_xlfn.XLOOKUP(A15053,MI_Match_Analysis!$A$2:$A$8,MI_Match_Analysis!$F$2:$F$8,"Not Found")</f>
        <v>Not Found</v>
      </c>
    </row>
    <row r="15054" spans="1:20" hidden="1" x14ac:dyDescent="0.3">
      <c r="A15054">
        <v>64</v>
      </c>
      <c r="B15054" s="1">
        <v>46161</v>
      </c>
      <c r="C15054" t="s">
        <v>162</v>
      </c>
      <c r="D15054" t="s">
        <v>138</v>
      </c>
      <c r="E15054" t="s">
        <v>40</v>
      </c>
      <c r="F15054" t="s">
        <v>53</v>
      </c>
      <c r="G15054">
        <v>2</v>
      </c>
      <c r="H15054">
        <v>17.600000000000001</v>
      </c>
      <c r="I15054" t="s">
        <v>250</v>
      </c>
      <c r="J15054" t="s">
        <v>286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 t="s">
        <v>83</v>
      </c>
      <c r="R15054" t="s">
        <v>83</v>
      </c>
      <c r="S15054" t="s">
        <v>83</v>
      </c>
      <c r="T15054" t="str">
        <f>_xlfn.XLOOKUP(A15054,MI_Match_Analysis!$A$2:$A$8,MI_Match_Analysis!$F$2:$F$8,"Not Found")</f>
        <v>Not Found</v>
      </c>
    </row>
    <row r="15055" spans="1:20" hidden="1" x14ac:dyDescent="0.3">
      <c r="A15055">
        <v>64</v>
      </c>
      <c r="B15055" s="1">
        <v>46161</v>
      </c>
      <c r="C15055" t="s">
        <v>162</v>
      </c>
      <c r="D15055" t="s">
        <v>138</v>
      </c>
      <c r="E15055" t="s">
        <v>40</v>
      </c>
      <c r="F15055" t="s">
        <v>53</v>
      </c>
      <c r="G15055">
        <v>2</v>
      </c>
      <c r="H15055">
        <v>18.100000000000001</v>
      </c>
      <c r="I15055" t="s">
        <v>74</v>
      </c>
      <c r="J15055" t="s">
        <v>124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 t="s">
        <v>83</v>
      </c>
      <c r="R15055" t="s">
        <v>83</v>
      </c>
      <c r="S15055" t="s">
        <v>83</v>
      </c>
      <c r="T15055" t="str">
        <f>_xlfn.XLOOKUP(A15055,MI_Match_Analysis!$A$2:$A$8,MI_Match_Analysis!$F$2:$F$8,"Not Found")</f>
        <v>Not Found</v>
      </c>
    </row>
    <row r="15056" spans="1:20" hidden="1" x14ac:dyDescent="0.3">
      <c r="A15056">
        <v>64</v>
      </c>
      <c r="B15056" s="1">
        <v>46161</v>
      </c>
      <c r="C15056" t="s">
        <v>162</v>
      </c>
      <c r="D15056" t="s">
        <v>138</v>
      </c>
      <c r="E15056" t="s">
        <v>40</v>
      </c>
      <c r="F15056" t="s">
        <v>53</v>
      </c>
      <c r="G15056">
        <v>2</v>
      </c>
      <c r="H15056">
        <v>18.2</v>
      </c>
      <c r="I15056" t="s">
        <v>74</v>
      </c>
      <c r="J15056" t="s">
        <v>124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 t="s">
        <v>83</v>
      </c>
      <c r="R15056" t="s">
        <v>83</v>
      </c>
      <c r="S15056" t="s">
        <v>83</v>
      </c>
      <c r="T15056" t="str">
        <f>_xlfn.XLOOKUP(A15056,MI_Match_Analysis!$A$2:$A$8,MI_Match_Analysis!$F$2:$F$8,"Not Found")</f>
        <v>Not Found</v>
      </c>
    </row>
    <row r="15057" spans="1:20" hidden="1" x14ac:dyDescent="0.3">
      <c r="A15057">
        <v>64</v>
      </c>
      <c r="B15057" s="1">
        <v>46161</v>
      </c>
      <c r="C15057" t="s">
        <v>162</v>
      </c>
      <c r="D15057" t="s">
        <v>138</v>
      </c>
      <c r="E15057" t="s">
        <v>40</v>
      </c>
      <c r="F15057" t="s">
        <v>53</v>
      </c>
      <c r="G15057">
        <v>2</v>
      </c>
      <c r="H15057">
        <v>18.3</v>
      </c>
      <c r="I15057" t="s">
        <v>74</v>
      </c>
      <c r="J15057" t="s">
        <v>124</v>
      </c>
      <c r="K15057">
        <v>6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 t="s">
        <v>83</v>
      </c>
      <c r="R15057" t="s">
        <v>83</v>
      </c>
      <c r="S15057" t="s">
        <v>83</v>
      </c>
      <c r="T15057" t="str">
        <f>_xlfn.XLOOKUP(A15057,MI_Match_Analysis!$A$2:$A$8,MI_Match_Analysis!$F$2:$F$8,"Not Found")</f>
        <v>Not Found</v>
      </c>
    </row>
    <row r="15058" spans="1:20" hidden="1" x14ac:dyDescent="0.3">
      <c r="A15058">
        <v>64</v>
      </c>
      <c r="B15058" s="1">
        <v>46161</v>
      </c>
      <c r="C15058" t="s">
        <v>162</v>
      </c>
      <c r="D15058" t="s">
        <v>138</v>
      </c>
      <c r="E15058" t="s">
        <v>40</v>
      </c>
      <c r="F15058" t="s">
        <v>53</v>
      </c>
      <c r="G15058">
        <v>2</v>
      </c>
      <c r="H15058">
        <v>18.399999999999999</v>
      </c>
      <c r="I15058" t="s">
        <v>74</v>
      </c>
      <c r="J15058" t="s">
        <v>124</v>
      </c>
      <c r="K15058">
        <v>1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 t="s">
        <v>83</v>
      </c>
      <c r="R15058" t="s">
        <v>83</v>
      </c>
      <c r="S15058" t="s">
        <v>83</v>
      </c>
      <c r="T15058" t="str">
        <f>_xlfn.XLOOKUP(A15058,MI_Match_Analysis!$A$2:$A$8,MI_Match_Analysis!$F$2:$F$8,"Not Found")</f>
        <v>Not Found</v>
      </c>
    </row>
    <row r="15059" spans="1:20" hidden="1" x14ac:dyDescent="0.3">
      <c r="A15059">
        <v>64</v>
      </c>
      <c r="B15059" s="1">
        <v>46161</v>
      </c>
      <c r="C15059" t="s">
        <v>162</v>
      </c>
      <c r="D15059" t="s">
        <v>138</v>
      </c>
      <c r="E15059" t="s">
        <v>40</v>
      </c>
      <c r="F15059" t="s">
        <v>53</v>
      </c>
      <c r="G15059">
        <v>2</v>
      </c>
      <c r="H15059">
        <v>18.5</v>
      </c>
      <c r="I15059" t="s">
        <v>250</v>
      </c>
      <c r="J15059" t="s">
        <v>124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 t="s">
        <v>83</v>
      </c>
      <c r="R15059" t="s">
        <v>83</v>
      </c>
      <c r="S15059" t="s">
        <v>83</v>
      </c>
      <c r="T15059" t="str">
        <f>_xlfn.XLOOKUP(A15059,MI_Match_Analysis!$A$2:$A$8,MI_Match_Analysis!$F$2:$F$8,"Not Found")</f>
        <v>Not Found</v>
      </c>
    </row>
    <row r="15060" spans="1:20" hidden="1" x14ac:dyDescent="0.3">
      <c r="A15060">
        <v>64</v>
      </c>
      <c r="B15060" s="1">
        <v>46161</v>
      </c>
      <c r="C15060" t="s">
        <v>162</v>
      </c>
      <c r="D15060" t="s">
        <v>138</v>
      </c>
      <c r="E15060" t="s">
        <v>40</v>
      </c>
      <c r="F15060" t="s">
        <v>53</v>
      </c>
      <c r="G15060">
        <v>2</v>
      </c>
      <c r="H15060">
        <v>18.600000000000001</v>
      </c>
      <c r="I15060" t="s">
        <v>250</v>
      </c>
      <c r="J15060" t="s">
        <v>124</v>
      </c>
      <c r="K15060">
        <v>1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 t="s">
        <v>83</v>
      </c>
      <c r="R15060" t="s">
        <v>83</v>
      </c>
      <c r="S15060" t="s">
        <v>83</v>
      </c>
      <c r="T15060" t="str">
        <f>_xlfn.XLOOKUP(A15060,MI_Match_Analysis!$A$2:$A$8,MI_Match_Analysis!$F$2:$F$8,"Not Found")</f>
        <v>Not Found</v>
      </c>
    </row>
    <row r="15061" spans="1:20" hidden="1" x14ac:dyDescent="0.3">
      <c r="A15061">
        <v>64</v>
      </c>
      <c r="B15061" s="1">
        <v>46161</v>
      </c>
      <c r="C15061" t="s">
        <v>162</v>
      </c>
      <c r="D15061" t="s">
        <v>138</v>
      </c>
      <c r="E15061" t="s">
        <v>40</v>
      </c>
      <c r="F15061" t="s">
        <v>53</v>
      </c>
      <c r="G15061">
        <v>2</v>
      </c>
      <c r="H15061">
        <v>19.100000000000001</v>
      </c>
      <c r="I15061" t="s">
        <v>250</v>
      </c>
      <c r="J15061" t="s">
        <v>236</v>
      </c>
      <c r="K15061">
        <v>6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 t="s">
        <v>83</v>
      </c>
      <c r="R15061" t="s">
        <v>83</v>
      </c>
      <c r="S15061" t="s">
        <v>83</v>
      </c>
      <c r="T15061" t="str">
        <f>_xlfn.XLOOKUP(A15061,MI_Match_Analysis!$A$2:$A$8,MI_Match_Analysis!$F$2:$F$8,"Not Found")</f>
        <v>Not Found</v>
      </c>
    </row>
    <row r="15062" spans="1:20" hidden="1" x14ac:dyDescent="0.3">
      <c r="A15062">
        <v>65</v>
      </c>
      <c r="B15062" s="1">
        <v>46162</v>
      </c>
      <c r="C15062" t="s">
        <v>162</v>
      </c>
      <c r="D15062" t="s">
        <v>58</v>
      </c>
      <c r="E15062" t="s">
        <v>34</v>
      </c>
      <c r="F15062" t="s">
        <v>35</v>
      </c>
      <c r="G15062">
        <v>1</v>
      </c>
      <c r="H15062">
        <v>0.1</v>
      </c>
      <c r="I15062" t="s">
        <v>37</v>
      </c>
      <c r="J15062" t="s">
        <v>90</v>
      </c>
      <c r="K15062">
        <v>1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 t="s">
        <v>83</v>
      </c>
      <c r="R15062" t="s">
        <v>83</v>
      </c>
      <c r="S15062" t="s">
        <v>83</v>
      </c>
      <c r="T15062" t="str">
        <f>_xlfn.XLOOKUP(A15062,MI_Match_Analysis!$A$2:$A$8,MI_Match_Analysis!$F$2:$F$8,"Not Found")</f>
        <v>Not Found</v>
      </c>
    </row>
    <row r="15063" spans="1:20" hidden="1" x14ac:dyDescent="0.3">
      <c r="A15063">
        <v>65</v>
      </c>
      <c r="B15063" s="1">
        <v>46162</v>
      </c>
      <c r="C15063" t="s">
        <v>162</v>
      </c>
      <c r="D15063" t="s">
        <v>58</v>
      </c>
      <c r="E15063" t="s">
        <v>34</v>
      </c>
      <c r="F15063" t="s">
        <v>35</v>
      </c>
      <c r="G15063">
        <v>1</v>
      </c>
      <c r="H15063">
        <v>0.2</v>
      </c>
      <c r="I15063" t="s">
        <v>190</v>
      </c>
      <c r="J15063" t="s">
        <v>90</v>
      </c>
      <c r="K15063">
        <v>1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 t="s">
        <v>83</v>
      </c>
      <c r="R15063" t="s">
        <v>83</v>
      </c>
      <c r="S15063" t="s">
        <v>83</v>
      </c>
      <c r="T15063" t="str">
        <f>_xlfn.XLOOKUP(A15063,MI_Match_Analysis!$A$2:$A$8,MI_Match_Analysis!$F$2:$F$8,"Not Found")</f>
        <v>Not Found</v>
      </c>
    </row>
    <row r="15064" spans="1:20" hidden="1" x14ac:dyDescent="0.3">
      <c r="A15064">
        <v>65</v>
      </c>
      <c r="B15064" s="1">
        <v>46162</v>
      </c>
      <c r="C15064" t="s">
        <v>162</v>
      </c>
      <c r="D15064" t="s">
        <v>58</v>
      </c>
      <c r="E15064" t="s">
        <v>34</v>
      </c>
      <c r="F15064" t="s">
        <v>35</v>
      </c>
      <c r="G15064">
        <v>1</v>
      </c>
      <c r="H15064">
        <v>0.3</v>
      </c>
      <c r="I15064" t="s">
        <v>37</v>
      </c>
      <c r="J15064" t="s">
        <v>90</v>
      </c>
      <c r="K15064">
        <v>4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 t="s">
        <v>83</v>
      </c>
      <c r="R15064" t="s">
        <v>83</v>
      </c>
      <c r="S15064" t="s">
        <v>83</v>
      </c>
      <c r="T15064" t="str">
        <f>_xlfn.XLOOKUP(A15064,MI_Match_Analysis!$A$2:$A$8,MI_Match_Analysis!$F$2:$F$8,"Not Found")</f>
        <v>Not Found</v>
      </c>
    </row>
    <row r="15065" spans="1:20" hidden="1" x14ac:dyDescent="0.3">
      <c r="A15065">
        <v>65</v>
      </c>
      <c r="B15065" s="1">
        <v>46162</v>
      </c>
      <c r="C15065" t="s">
        <v>162</v>
      </c>
      <c r="D15065" t="s">
        <v>58</v>
      </c>
      <c r="E15065" t="s">
        <v>34</v>
      </c>
      <c r="F15065" t="s">
        <v>35</v>
      </c>
      <c r="G15065">
        <v>1</v>
      </c>
      <c r="H15065">
        <v>0.4</v>
      </c>
      <c r="I15065" t="s">
        <v>37</v>
      </c>
      <c r="J15065" t="s">
        <v>90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 t="s">
        <v>83</v>
      </c>
      <c r="R15065" t="s">
        <v>83</v>
      </c>
      <c r="S15065" t="s">
        <v>83</v>
      </c>
      <c r="T15065" t="str">
        <f>_xlfn.XLOOKUP(A15065,MI_Match_Analysis!$A$2:$A$8,MI_Match_Analysis!$F$2:$F$8,"Not Found")</f>
        <v>Not Found</v>
      </c>
    </row>
    <row r="15066" spans="1:20" hidden="1" x14ac:dyDescent="0.3">
      <c r="A15066">
        <v>65</v>
      </c>
      <c r="B15066" s="1">
        <v>46162</v>
      </c>
      <c r="C15066" t="s">
        <v>162</v>
      </c>
      <c r="D15066" t="s">
        <v>58</v>
      </c>
      <c r="E15066" t="s">
        <v>34</v>
      </c>
      <c r="F15066" t="s">
        <v>35</v>
      </c>
      <c r="G15066">
        <v>1</v>
      </c>
      <c r="H15066">
        <v>0.5</v>
      </c>
      <c r="I15066" t="s">
        <v>37</v>
      </c>
      <c r="J15066" t="s">
        <v>90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 t="s">
        <v>83</v>
      </c>
      <c r="R15066" t="s">
        <v>83</v>
      </c>
      <c r="S15066" t="s">
        <v>83</v>
      </c>
      <c r="T15066" t="str">
        <f>_xlfn.XLOOKUP(A15066,MI_Match_Analysis!$A$2:$A$8,MI_Match_Analysis!$F$2:$F$8,"Not Found")</f>
        <v>Not Found</v>
      </c>
    </row>
    <row r="15067" spans="1:20" hidden="1" x14ac:dyDescent="0.3">
      <c r="A15067">
        <v>65</v>
      </c>
      <c r="B15067" s="1">
        <v>46162</v>
      </c>
      <c r="C15067" t="s">
        <v>162</v>
      </c>
      <c r="D15067" t="s">
        <v>58</v>
      </c>
      <c r="E15067" t="s">
        <v>34</v>
      </c>
      <c r="F15067" t="s">
        <v>35</v>
      </c>
      <c r="G15067">
        <v>1</v>
      </c>
      <c r="H15067">
        <v>0.6</v>
      </c>
      <c r="I15067" t="s">
        <v>37</v>
      </c>
      <c r="J15067" t="s">
        <v>90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 t="s">
        <v>83</v>
      </c>
      <c r="R15067" t="s">
        <v>83</v>
      </c>
      <c r="S15067" t="s">
        <v>83</v>
      </c>
      <c r="T15067" t="str">
        <f>_xlfn.XLOOKUP(A15067,MI_Match_Analysis!$A$2:$A$8,MI_Match_Analysis!$F$2:$F$8,"Not Found")</f>
        <v>Not Found</v>
      </c>
    </row>
    <row r="15068" spans="1:20" hidden="1" x14ac:dyDescent="0.3">
      <c r="A15068">
        <v>65</v>
      </c>
      <c r="B15068" s="1">
        <v>46162</v>
      </c>
      <c r="C15068" t="s">
        <v>162</v>
      </c>
      <c r="D15068" t="s">
        <v>58</v>
      </c>
      <c r="E15068" t="s">
        <v>34</v>
      </c>
      <c r="F15068" t="s">
        <v>35</v>
      </c>
      <c r="G15068">
        <v>1</v>
      </c>
      <c r="H15068">
        <v>1.1000000000000001</v>
      </c>
      <c r="I15068" t="s">
        <v>190</v>
      </c>
      <c r="J15068" t="s">
        <v>328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 t="s">
        <v>83</v>
      </c>
      <c r="R15068" t="s">
        <v>83</v>
      </c>
      <c r="S15068" t="s">
        <v>83</v>
      </c>
      <c r="T15068" t="str">
        <f>_xlfn.XLOOKUP(A15068,MI_Match_Analysis!$A$2:$A$8,MI_Match_Analysis!$F$2:$F$8,"Not Found")</f>
        <v>Not Found</v>
      </c>
    </row>
    <row r="15069" spans="1:20" hidden="1" x14ac:dyDescent="0.3">
      <c r="A15069">
        <v>65</v>
      </c>
      <c r="B15069" s="1">
        <v>46162</v>
      </c>
      <c r="C15069" t="s">
        <v>162</v>
      </c>
      <c r="D15069" t="s">
        <v>58</v>
      </c>
      <c r="E15069" t="s">
        <v>34</v>
      </c>
      <c r="F15069" t="s">
        <v>35</v>
      </c>
      <c r="G15069">
        <v>1</v>
      </c>
      <c r="H15069">
        <v>1.2</v>
      </c>
      <c r="I15069" t="s">
        <v>190</v>
      </c>
      <c r="J15069" t="s">
        <v>328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 t="s">
        <v>83</v>
      </c>
      <c r="R15069" t="s">
        <v>83</v>
      </c>
      <c r="S15069" t="s">
        <v>83</v>
      </c>
      <c r="T15069" t="str">
        <f>_xlfn.XLOOKUP(A15069,MI_Match_Analysis!$A$2:$A$8,MI_Match_Analysis!$F$2:$F$8,"Not Found")</f>
        <v>Not Found</v>
      </c>
    </row>
    <row r="15070" spans="1:20" hidden="1" x14ac:dyDescent="0.3">
      <c r="A15070">
        <v>65</v>
      </c>
      <c r="B15070" s="1">
        <v>46162</v>
      </c>
      <c r="C15070" t="s">
        <v>162</v>
      </c>
      <c r="D15070" t="s">
        <v>58</v>
      </c>
      <c r="E15070" t="s">
        <v>34</v>
      </c>
      <c r="F15070" t="s">
        <v>35</v>
      </c>
      <c r="G15070">
        <v>1</v>
      </c>
      <c r="H15070">
        <v>1.3</v>
      </c>
      <c r="I15070" t="s">
        <v>190</v>
      </c>
      <c r="J15070" t="s">
        <v>328</v>
      </c>
      <c r="K15070">
        <v>1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 t="s">
        <v>83</v>
      </c>
      <c r="R15070" t="s">
        <v>83</v>
      </c>
      <c r="S15070" t="s">
        <v>83</v>
      </c>
      <c r="T15070" t="str">
        <f>_xlfn.XLOOKUP(A15070,MI_Match_Analysis!$A$2:$A$8,MI_Match_Analysis!$F$2:$F$8,"Not Found")</f>
        <v>Not Found</v>
      </c>
    </row>
    <row r="15071" spans="1:20" hidden="1" x14ac:dyDescent="0.3">
      <c r="A15071">
        <v>65</v>
      </c>
      <c r="B15071" s="1">
        <v>46162</v>
      </c>
      <c r="C15071" t="s">
        <v>162</v>
      </c>
      <c r="D15071" t="s">
        <v>58</v>
      </c>
      <c r="E15071" t="s">
        <v>34</v>
      </c>
      <c r="F15071" t="s">
        <v>35</v>
      </c>
      <c r="G15071">
        <v>1</v>
      </c>
      <c r="H15071">
        <v>1.4</v>
      </c>
      <c r="I15071" t="s">
        <v>37</v>
      </c>
      <c r="J15071" t="s">
        <v>328</v>
      </c>
      <c r="K15071">
        <v>0</v>
      </c>
      <c r="L15071">
        <v>1</v>
      </c>
      <c r="M15071">
        <v>1</v>
      </c>
      <c r="N15071">
        <v>0</v>
      </c>
      <c r="O15071">
        <v>0</v>
      </c>
      <c r="P15071">
        <v>0</v>
      </c>
      <c r="Q15071" t="s">
        <v>83</v>
      </c>
      <c r="R15071" t="s">
        <v>83</v>
      </c>
      <c r="S15071" t="s">
        <v>83</v>
      </c>
      <c r="T15071" t="str">
        <f>_xlfn.XLOOKUP(A15071,MI_Match_Analysis!$A$2:$A$8,MI_Match_Analysis!$F$2:$F$8,"Not Found")</f>
        <v>Not Found</v>
      </c>
    </row>
    <row r="15072" spans="1:20" hidden="1" x14ac:dyDescent="0.3">
      <c r="A15072">
        <v>65</v>
      </c>
      <c r="B15072" s="1">
        <v>46162</v>
      </c>
      <c r="C15072" t="s">
        <v>162</v>
      </c>
      <c r="D15072" t="s">
        <v>58</v>
      </c>
      <c r="E15072" t="s">
        <v>34</v>
      </c>
      <c r="F15072" t="s">
        <v>35</v>
      </c>
      <c r="G15072">
        <v>1</v>
      </c>
      <c r="H15072">
        <v>1.4</v>
      </c>
      <c r="I15072" t="s">
        <v>37</v>
      </c>
      <c r="J15072" t="s">
        <v>328</v>
      </c>
      <c r="K15072">
        <v>1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 t="s">
        <v>83</v>
      </c>
      <c r="R15072" t="s">
        <v>83</v>
      </c>
      <c r="S15072" t="s">
        <v>83</v>
      </c>
      <c r="T15072" t="str">
        <f>_xlfn.XLOOKUP(A15072,MI_Match_Analysis!$A$2:$A$8,MI_Match_Analysis!$F$2:$F$8,"Not Found")</f>
        <v>Not Found</v>
      </c>
    </row>
    <row r="15073" spans="1:20" hidden="1" x14ac:dyDescent="0.3">
      <c r="A15073">
        <v>65</v>
      </c>
      <c r="B15073" s="1">
        <v>46162</v>
      </c>
      <c r="C15073" t="s">
        <v>162</v>
      </c>
      <c r="D15073" t="s">
        <v>58</v>
      </c>
      <c r="E15073" t="s">
        <v>34</v>
      </c>
      <c r="F15073" t="s">
        <v>35</v>
      </c>
      <c r="G15073">
        <v>1</v>
      </c>
      <c r="H15073">
        <v>1.5</v>
      </c>
      <c r="I15073" t="s">
        <v>190</v>
      </c>
      <c r="J15073" t="s">
        <v>328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 t="s">
        <v>83</v>
      </c>
      <c r="R15073" t="s">
        <v>83</v>
      </c>
      <c r="S15073" t="s">
        <v>83</v>
      </c>
      <c r="T15073" t="str">
        <f>_xlfn.XLOOKUP(A15073,MI_Match_Analysis!$A$2:$A$8,MI_Match_Analysis!$F$2:$F$8,"Not Found")</f>
        <v>Not Found</v>
      </c>
    </row>
    <row r="15074" spans="1:20" hidden="1" x14ac:dyDescent="0.3">
      <c r="A15074">
        <v>65</v>
      </c>
      <c r="B15074" s="1">
        <v>46162</v>
      </c>
      <c r="C15074" t="s">
        <v>162</v>
      </c>
      <c r="D15074" t="s">
        <v>58</v>
      </c>
      <c r="E15074" t="s">
        <v>34</v>
      </c>
      <c r="F15074" t="s">
        <v>35</v>
      </c>
      <c r="G15074">
        <v>1</v>
      </c>
      <c r="H15074">
        <v>1.6</v>
      </c>
      <c r="I15074" t="s">
        <v>190</v>
      </c>
      <c r="J15074" t="s">
        <v>328</v>
      </c>
      <c r="K15074">
        <v>0</v>
      </c>
      <c r="L15074">
        <v>1</v>
      </c>
      <c r="M15074">
        <v>0</v>
      </c>
      <c r="N15074">
        <v>1</v>
      </c>
      <c r="O15074">
        <v>0</v>
      </c>
      <c r="P15074">
        <v>0</v>
      </c>
      <c r="Q15074" t="s">
        <v>83</v>
      </c>
      <c r="R15074" t="s">
        <v>83</v>
      </c>
      <c r="S15074" t="s">
        <v>83</v>
      </c>
      <c r="T15074" t="str">
        <f>_xlfn.XLOOKUP(A15074,MI_Match_Analysis!$A$2:$A$8,MI_Match_Analysis!$F$2:$F$8,"Not Found")</f>
        <v>Not Found</v>
      </c>
    </row>
    <row r="15075" spans="1:20" hidden="1" x14ac:dyDescent="0.3">
      <c r="A15075">
        <v>65</v>
      </c>
      <c r="B15075" s="1">
        <v>46162</v>
      </c>
      <c r="C15075" t="s">
        <v>162</v>
      </c>
      <c r="D15075" t="s">
        <v>58</v>
      </c>
      <c r="E15075" t="s">
        <v>34</v>
      </c>
      <c r="F15075" t="s">
        <v>35</v>
      </c>
      <c r="G15075">
        <v>1</v>
      </c>
      <c r="H15075">
        <v>2.1</v>
      </c>
      <c r="I15075" t="s">
        <v>190</v>
      </c>
      <c r="J15075" t="s">
        <v>185</v>
      </c>
      <c r="K15075">
        <v>6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 t="s">
        <v>83</v>
      </c>
      <c r="R15075" t="s">
        <v>83</v>
      </c>
      <c r="S15075" t="s">
        <v>83</v>
      </c>
      <c r="T15075" t="str">
        <f>_xlfn.XLOOKUP(A15075,MI_Match_Analysis!$A$2:$A$8,MI_Match_Analysis!$F$2:$F$8,"Not Found")</f>
        <v>Not Found</v>
      </c>
    </row>
    <row r="15076" spans="1:20" hidden="1" x14ac:dyDescent="0.3">
      <c r="A15076">
        <v>65</v>
      </c>
      <c r="B15076" s="1">
        <v>46162</v>
      </c>
      <c r="C15076" t="s">
        <v>162</v>
      </c>
      <c r="D15076" t="s">
        <v>58</v>
      </c>
      <c r="E15076" t="s">
        <v>34</v>
      </c>
      <c r="F15076" t="s">
        <v>35</v>
      </c>
      <c r="G15076">
        <v>1</v>
      </c>
      <c r="H15076">
        <v>2.2000000000000002</v>
      </c>
      <c r="I15076" t="s">
        <v>190</v>
      </c>
      <c r="J15076" t="s">
        <v>185</v>
      </c>
      <c r="K15076">
        <v>1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 t="s">
        <v>83</v>
      </c>
      <c r="R15076" t="s">
        <v>83</v>
      </c>
      <c r="S15076" t="s">
        <v>83</v>
      </c>
      <c r="T15076" t="str">
        <f>_xlfn.XLOOKUP(A15076,MI_Match_Analysis!$A$2:$A$8,MI_Match_Analysis!$F$2:$F$8,"Not Found")</f>
        <v>Not Found</v>
      </c>
    </row>
    <row r="15077" spans="1:20" hidden="1" x14ac:dyDescent="0.3">
      <c r="A15077">
        <v>65</v>
      </c>
      <c r="B15077" s="1">
        <v>46162</v>
      </c>
      <c r="C15077" t="s">
        <v>162</v>
      </c>
      <c r="D15077" t="s">
        <v>58</v>
      </c>
      <c r="E15077" t="s">
        <v>34</v>
      </c>
      <c r="F15077" t="s">
        <v>35</v>
      </c>
      <c r="G15077">
        <v>1</v>
      </c>
      <c r="H15077">
        <v>2.2999999999999998</v>
      </c>
      <c r="I15077" t="s">
        <v>37</v>
      </c>
      <c r="J15077" t="s">
        <v>185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 t="s">
        <v>165</v>
      </c>
      <c r="R15077" t="s">
        <v>37</v>
      </c>
      <c r="S15077" t="s">
        <v>339</v>
      </c>
      <c r="T15077" t="str">
        <f>_xlfn.XLOOKUP(A15077,MI_Match_Analysis!$A$2:$A$8,MI_Match_Analysis!$F$2:$F$8,"Not Found")</f>
        <v>Not Found</v>
      </c>
    </row>
    <row r="15078" spans="1:20" hidden="1" x14ac:dyDescent="0.3">
      <c r="A15078">
        <v>65</v>
      </c>
      <c r="B15078" s="1">
        <v>46162</v>
      </c>
      <c r="C15078" t="s">
        <v>162</v>
      </c>
      <c r="D15078" t="s">
        <v>58</v>
      </c>
      <c r="E15078" t="s">
        <v>34</v>
      </c>
      <c r="F15078" t="s">
        <v>35</v>
      </c>
      <c r="G15078">
        <v>1</v>
      </c>
      <c r="H15078">
        <v>2.4</v>
      </c>
      <c r="I15078" t="s">
        <v>197</v>
      </c>
      <c r="J15078" t="s">
        <v>185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 t="s">
        <v>83</v>
      </c>
      <c r="R15078" t="s">
        <v>83</v>
      </c>
      <c r="S15078" t="s">
        <v>83</v>
      </c>
      <c r="T15078" t="str">
        <f>_xlfn.XLOOKUP(A15078,MI_Match_Analysis!$A$2:$A$8,MI_Match_Analysis!$F$2:$F$8,"Not Found")</f>
        <v>Not Found</v>
      </c>
    </row>
    <row r="15079" spans="1:20" hidden="1" x14ac:dyDescent="0.3">
      <c r="A15079">
        <v>65</v>
      </c>
      <c r="B15079" s="1">
        <v>46162</v>
      </c>
      <c r="C15079" t="s">
        <v>162</v>
      </c>
      <c r="D15079" t="s">
        <v>58</v>
      </c>
      <c r="E15079" t="s">
        <v>34</v>
      </c>
      <c r="F15079" t="s">
        <v>35</v>
      </c>
      <c r="G15079">
        <v>1</v>
      </c>
      <c r="H15079">
        <v>2.5</v>
      </c>
      <c r="I15079" t="s">
        <v>197</v>
      </c>
      <c r="J15079" t="s">
        <v>185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 t="s">
        <v>83</v>
      </c>
      <c r="R15079" t="s">
        <v>83</v>
      </c>
      <c r="S15079" t="s">
        <v>83</v>
      </c>
      <c r="T15079" t="str">
        <f>_xlfn.XLOOKUP(A15079,MI_Match_Analysis!$A$2:$A$8,MI_Match_Analysis!$F$2:$F$8,"Not Found")</f>
        <v>Not Found</v>
      </c>
    </row>
    <row r="15080" spans="1:20" hidden="1" x14ac:dyDescent="0.3">
      <c r="A15080">
        <v>65</v>
      </c>
      <c r="B15080" s="1">
        <v>46162</v>
      </c>
      <c r="C15080" t="s">
        <v>162</v>
      </c>
      <c r="D15080" t="s">
        <v>58</v>
      </c>
      <c r="E15080" t="s">
        <v>34</v>
      </c>
      <c r="F15080" t="s">
        <v>35</v>
      </c>
      <c r="G15080">
        <v>1</v>
      </c>
      <c r="H15080">
        <v>2.6</v>
      </c>
      <c r="I15080" t="s">
        <v>197</v>
      </c>
      <c r="J15080" t="s">
        <v>185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 t="s">
        <v>165</v>
      </c>
      <c r="R15080" t="s">
        <v>197</v>
      </c>
      <c r="S15080" t="s">
        <v>83</v>
      </c>
      <c r="T15080" t="str">
        <f>_xlfn.XLOOKUP(A15080,MI_Match_Analysis!$A$2:$A$8,MI_Match_Analysis!$F$2:$F$8,"Not Found")</f>
        <v>Not Found</v>
      </c>
    </row>
    <row r="15081" spans="1:20" hidden="1" x14ac:dyDescent="0.3">
      <c r="A15081">
        <v>65</v>
      </c>
      <c r="B15081" s="1">
        <v>46162</v>
      </c>
      <c r="C15081" t="s">
        <v>162</v>
      </c>
      <c r="D15081" t="s">
        <v>58</v>
      </c>
      <c r="E15081" t="s">
        <v>34</v>
      </c>
      <c r="F15081" t="s">
        <v>35</v>
      </c>
      <c r="G15081">
        <v>1</v>
      </c>
      <c r="H15081">
        <v>3.1</v>
      </c>
      <c r="I15081" t="s">
        <v>190</v>
      </c>
      <c r="J15081" t="s">
        <v>328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 t="s">
        <v>83</v>
      </c>
      <c r="R15081" t="s">
        <v>83</v>
      </c>
      <c r="S15081" t="s">
        <v>83</v>
      </c>
      <c r="T15081" t="str">
        <f>_xlfn.XLOOKUP(A15081,MI_Match_Analysis!$A$2:$A$8,MI_Match_Analysis!$F$2:$F$8,"Not Found")</f>
        <v>Not Found</v>
      </c>
    </row>
    <row r="15082" spans="1:20" hidden="1" x14ac:dyDescent="0.3">
      <c r="A15082">
        <v>65</v>
      </c>
      <c r="B15082" s="1">
        <v>46162</v>
      </c>
      <c r="C15082" t="s">
        <v>162</v>
      </c>
      <c r="D15082" t="s">
        <v>58</v>
      </c>
      <c r="E15082" t="s">
        <v>34</v>
      </c>
      <c r="F15082" t="s">
        <v>35</v>
      </c>
      <c r="G15082">
        <v>1</v>
      </c>
      <c r="H15082">
        <v>3.2</v>
      </c>
      <c r="I15082" t="s">
        <v>190</v>
      </c>
      <c r="J15082" t="s">
        <v>328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 t="s">
        <v>83</v>
      </c>
      <c r="R15082" t="s">
        <v>83</v>
      </c>
      <c r="S15082" t="s">
        <v>83</v>
      </c>
      <c r="T15082" t="str">
        <f>_xlfn.XLOOKUP(A15082,MI_Match_Analysis!$A$2:$A$8,MI_Match_Analysis!$F$2:$F$8,"Not Found")</f>
        <v>Not Found</v>
      </c>
    </row>
    <row r="15083" spans="1:20" hidden="1" x14ac:dyDescent="0.3">
      <c r="A15083">
        <v>65</v>
      </c>
      <c r="B15083" s="1">
        <v>46162</v>
      </c>
      <c r="C15083" t="s">
        <v>162</v>
      </c>
      <c r="D15083" t="s">
        <v>58</v>
      </c>
      <c r="E15083" t="s">
        <v>34</v>
      </c>
      <c r="F15083" t="s">
        <v>35</v>
      </c>
      <c r="G15083">
        <v>1</v>
      </c>
      <c r="H15083">
        <v>3.3</v>
      </c>
      <c r="I15083" t="s">
        <v>190</v>
      </c>
      <c r="J15083" t="s">
        <v>328</v>
      </c>
      <c r="K15083">
        <v>6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 t="s">
        <v>83</v>
      </c>
      <c r="R15083" t="s">
        <v>83</v>
      </c>
      <c r="S15083" t="s">
        <v>83</v>
      </c>
      <c r="T15083" t="str">
        <f>_xlfn.XLOOKUP(A15083,MI_Match_Analysis!$A$2:$A$8,MI_Match_Analysis!$F$2:$F$8,"Not Found")</f>
        <v>Not Found</v>
      </c>
    </row>
    <row r="15084" spans="1:20" hidden="1" x14ac:dyDescent="0.3">
      <c r="A15084">
        <v>65</v>
      </c>
      <c r="B15084" s="1">
        <v>46162</v>
      </c>
      <c r="C15084" t="s">
        <v>162</v>
      </c>
      <c r="D15084" t="s">
        <v>58</v>
      </c>
      <c r="E15084" t="s">
        <v>34</v>
      </c>
      <c r="F15084" t="s">
        <v>35</v>
      </c>
      <c r="G15084">
        <v>1</v>
      </c>
      <c r="H15084">
        <v>3.4</v>
      </c>
      <c r="I15084" t="s">
        <v>190</v>
      </c>
      <c r="J15084" t="s">
        <v>328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 t="s">
        <v>83</v>
      </c>
      <c r="R15084" t="s">
        <v>83</v>
      </c>
      <c r="S15084" t="s">
        <v>83</v>
      </c>
      <c r="T15084" t="str">
        <f>_xlfn.XLOOKUP(A15084,MI_Match_Analysis!$A$2:$A$8,MI_Match_Analysis!$F$2:$F$8,"Not Found")</f>
        <v>Not Found</v>
      </c>
    </row>
    <row r="15085" spans="1:20" hidden="1" x14ac:dyDescent="0.3">
      <c r="A15085">
        <v>65</v>
      </c>
      <c r="B15085" s="1">
        <v>46162</v>
      </c>
      <c r="C15085" t="s">
        <v>162</v>
      </c>
      <c r="D15085" t="s">
        <v>58</v>
      </c>
      <c r="E15085" t="s">
        <v>34</v>
      </c>
      <c r="F15085" t="s">
        <v>35</v>
      </c>
      <c r="G15085">
        <v>1</v>
      </c>
      <c r="H15085">
        <v>3.5</v>
      </c>
      <c r="I15085" t="s">
        <v>190</v>
      </c>
      <c r="J15085" t="s">
        <v>328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 t="s">
        <v>165</v>
      </c>
      <c r="R15085" t="s">
        <v>190</v>
      </c>
      <c r="S15085" t="s">
        <v>185</v>
      </c>
      <c r="T15085" t="str">
        <f>_xlfn.XLOOKUP(A15085,MI_Match_Analysis!$A$2:$A$8,MI_Match_Analysis!$F$2:$F$8,"Not Found")</f>
        <v>Not Found</v>
      </c>
    </row>
    <row r="15086" spans="1:20" hidden="1" x14ac:dyDescent="0.3">
      <c r="A15086">
        <v>65</v>
      </c>
      <c r="B15086" s="1">
        <v>46162</v>
      </c>
      <c r="C15086" t="s">
        <v>162</v>
      </c>
      <c r="D15086" t="s">
        <v>58</v>
      </c>
      <c r="E15086" t="s">
        <v>34</v>
      </c>
      <c r="F15086" t="s">
        <v>35</v>
      </c>
      <c r="G15086">
        <v>1</v>
      </c>
      <c r="H15086">
        <v>3.6</v>
      </c>
      <c r="I15086" t="s">
        <v>126</v>
      </c>
      <c r="J15086" t="s">
        <v>328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 t="s">
        <v>83</v>
      </c>
      <c r="R15086" t="s">
        <v>83</v>
      </c>
      <c r="S15086" t="s">
        <v>83</v>
      </c>
      <c r="T15086" t="str">
        <f>_xlfn.XLOOKUP(A15086,MI_Match_Analysis!$A$2:$A$8,MI_Match_Analysis!$F$2:$F$8,"Not Found")</f>
        <v>Not Found</v>
      </c>
    </row>
    <row r="15087" spans="1:20" hidden="1" x14ac:dyDescent="0.3">
      <c r="A15087">
        <v>65</v>
      </c>
      <c r="B15087" s="1">
        <v>46162</v>
      </c>
      <c r="C15087" t="s">
        <v>162</v>
      </c>
      <c r="D15087" t="s">
        <v>58</v>
      </c>
      <c r="E15087" t="s">
        <v>34</v>
      </c>
      <c r="F15087" t="s">
        <v>35</v>
      </c>
      <c r="G15087">
        <v>1</v>
      </c>
      <c r="H15087">
        <v>3.6</v>
      </c>
      <c r="I15087" t="s">
        <v>126</v>
      </c>
      <c r="J15087" t="s">
        <v>328</v>
      </c>
      <c r="K15087">
        <v>0</v>
      </c>
      <c r="L15087">
        <v>1</v>
      </c>
      <c r="M15087">
        <v>1</v>
      </c>
      <c r="N15087">
        <v>0</v>
      </c>
      <c r="O15087">
        <v>0</v>
      </c>
      <c r="P15087">
        <v>0</v>
      </c>
      <c r="Q15087" t="s">
        <v>83</v>
      </c>
      <c r="R15087" t="s">
        <v>83</v>
      </c>
      <c r="S15087" t="s">
        <v>83</v>
      </c>
      <c r="T15087" t="str">
        <f>_xlfn.XLOOKUP(A15087,MI_Match_Analysis!$A$2:$A$8,MI_Match_Analysis!$F$2:$F$8,"Not Found")</f>
        <v>Not Found</v>
      </c>
    </row>
    <row r="15088" spans="1:20" hidden="1" x14ac:dyDescent="0.3">
      <c r="A15088">
        <v>65</v>
      </c>
      <c r="B15088" s="1">
        <v>46162</v>
      </c>
      <c r="C15088" t="s">
        <v>162</v>
      </c>
      <c r="D15088" t="s">
        <v>58</v>
      </c>
      <c r="E15088" t="s">
        <v>34</v>
      </c>
      <c r="F15088" t="s">
        <v>35</v>
      </c>
      <c r="G15088">
        <v>1</v>
      </c>
      <c r="H15088">
        <v>4.0999999999999996</v>
      </c>
      <c r="I15088" t="s">
        <v>194</v>
      </c>
      <c r="J15088" t="s">
        <v>185</v>
      </c>
      <c r="K15088">
        <v>4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 t="s">
        <v>83</v>
      </c>
      <c r="R15088" t="s">
        <v>83</v>
      </c>
      <c r="S15088" t="s">
        <v>83</v>
      </c>
      <c r="T15088" t="str">
        <f>_xlfn.XLOOKUP(A15088,MI_Match_Analysis!$A$2:$A$8,MI_Match_Analysis!$F$2:$F$8,"Not Found")</f>
        <v>Not Found</v>
      </c>
    </row>
    <row r="15089" spans="1:20" hidden="1" x14ac:dyDescent="0.3">
      <c r="A15089">
        <v>65</v>
      </c>
      <c r="B15089" s="1">
        <v>46162</v>
      </c>
      <c r="C15089" t="s">
        <v>162</v>
      </c>
      <c r="D15089" t="s">
        <v>58</v>
      </c>
      <c r="E15089" t="s">
        <v>34</v>
      </c>
      <c r="F15089" t="s">
        <v>35</v>
      </c>
      <c r="G15089">
        <v>1</v>
      </c>
      <c r="H15089">
        <v>4.2</v>
      </c>
      <c r="I15089" t="s">
        <v>194</v>
      </c>
      <c r="J15089" t="s">
        <v>185</v>
      </c>
      <c r="K15089">
        <v>4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 t="s">
        <v>83</v>
      </c>
      <c r="R15089" t="s">
        <v>83</v>
      </c>
      <c r="S15089" t="s">
        <v>83</v>
      </c>
      <c r="T15089" t="str">
        <f>_xlfn.XLOOKUP(A15089,MI_Match_Analysis!$A$2:$A$8,MI_Match_Analysis!$F$2:$F$8,"Not Found")</f>
        <v>Not Found</v>
      </c>
    </row>
    <row r="15090" spans="1:20" hidden="1" x14ac:dyDescent="0.3">
      <c r="A15090">
        <v>65</v>
      </c>
      <c r="B15090" s="1">
        <v>46162</v>
      </c>
      <c r="C15090" t="s">
        <v>162</v>
      </c>
      <c r="D15090" t="s">
        <v>58</v>
      </c>
      <c r="E15090" t="s">
        <v>34</v>
      </c>
      <c r="F15090" t="s">
        <v>35</v>
      </c>
      <c r="G15090">
        <v>1</v>
      </c>
      <c r="H15090">
        <v>4.3</v>
      </c>
      <c r="I15090" t="s">
        <v>194</v>
      </c>
      <c r="J15090" t="s">
        <v>185</v>
      </c>
      <c r="K15090">
        <v>1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 t="s">
        <v>83</v>
      </c>
      <c r="R15090" t="s">
        <v>83</v>
      </c>
      <c r="S15090" t="s">
        <v>83</v>
      </c>
      <c r="T15090" t="str">
        <f>_xlfn.XLOOKUP(A15090,MI_Match_Analysis!$A$2:$A$8,MI_Match_Analysis!$F$2:$F$8,"Not Found")</f>
        <v>Not Found</v>
      </c>
    </row>
    <row r="15091" spans="1:20" hidden="1" x14ac:dyDescent="0.3">
      <c r="A15091">
        <v>65</v>
      </c>
      <c r="B15091" s="1">
        <v>46162</v>
      </c>
      <c r="C15091" t="s">
        <v>162</v>
      </c>
      <c r="D15091" t="s">
        <v>58</v>
      </c>
      <c r="E15091" t="s">
        <v>34</v>
      </c>
      <c r="F15091" t="s">
        <v>35</v>
      </c>
      <c r="G15091">
        <v>1</v>
      </c>
      <c r="H15091">
        <v>4.4000000000000004</v>
      </c>
      <c r="I15091" t="s">
        <v>126</v>
      </c>
      <c r="J15091" t="s">
        <v>185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 t="s">
        <v>83</v>
      </c>
      <c r="R15091" t="s">
        <v>83</v>
      </c>
      <c r="S15091" t="s">
        <v>83</v>
      </c>
      <c r="T15091" t="str">
        <f>_xlfn.XLOOKUP(A15091,MI_Match_Analysis!$A$2:$A$8,MI_Match_Analysis!$F$2:$F$8,"Not Found")</f>
        <v>Not Found</v>
      </c>
    </row>
    <row r="15092" spans="1:20" hidden="1" x14ac:dyDescent="0.3">
      <c r="A15092">
        <v>65</v>
      </c>
      <c r="B15092" s="1">
        <v>46162</v>
      </c>
      <c r="C15092" t="s">
        <v>162</v>
      </c>
      <c r="D15092" t="s">
        <v>58</v>
      </c>
      <c r="E15092" t="s">
        <v>34</v>
      </c>
      <c r="F15092" t="s">
        <v>35</v>
      </c>
      <c r="G15092">
        <v>1</v>
      </c>
      <c r="H15092">
        <v>4.5</v>
      </c>
      <c r="I15092" t="s">
        <v>126</v>
      </c>
      <c r="J15092" t="s">
        <v>185</v>
      </c>
      <c r="K15092">
        <v>1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 t="s">
        <v>83</v>
      </c>
      <c r="R15092" t="s">
        <v>83</v>
      </c>
      <c r="S15092" t="s">
        <v>83</v>
      </c>
      <c r="T15092" t="str">
        <f>_xlfn.XLOOKUP(A15092,MI_Match_Analysis!$A$2:$A$8,MI_Match_Analysis!$F$2:$F$8,"Not Found")</f>
        <v>Not Found</v>
      </c>
    </row>
    <row r="15093" spans="1:20" hidden="1" x14ac:dyDescent="0.3">
      <c r="A15093">
        <v>65</v>
      </c>
      <c r="B15093" s="1">
        <v>46162</v>
      </c>
      <c r="C15093" t="s">
        <v>162</v>
      </c>
      <c r="D15093" t="s">
        <v>58</v>
      </c>
      <c r="E15093" t="s">
        <v>34</v>
      </c>
      <c r="F15093" t="s">
        <v>35</v>
      </c>
      <c r="G15093">
        <v>1</v>
      </c>
      <c r="H15093">
        <v>4.5999999999999996</v>
      </c>
      <c r="I15093" t="s">
        <v>194</v>
      </c>
      <c r="J15093" t="s">
        <v>185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 t="s">
        <v>83</v>
      </c>
      <c r="R15093" t="s">
        <v>83</v>
      </c>
      <c r="S15093" t="s">
        <v>83</v>
      </c>
      <c r="T15093" t="str">
        <f>_xlfn.XLOOKUP(A15093,MI_Match_Analysis!$A$2:$A$8,MI_Match_Analysis!$F$2:$F$8,"Not Found")</f>
        <v>Not Found</v>
      </c>
    </row>
    <row r="15094" spans="1:20" hidden="1" x14ac:dyDescent="0.3">
      <c r="A15094">
        <v>65</v>
      </c>
      <c r="B15094" s="1">
        <v>46162</v>
      </c>
      <c r="C15094" t="s">
        <v>162</v>
      </c>
      <c r="D15094" t="s">
        <v>58</v>
      </c>
      <c r="E15094" t="s">
        <v>34</v>
      </c>
      <c r="F15094" t="s">
        <v>35</v>
      </c>
      <c r="G15094">
        <v>1</v>
      </c>
      <c r="H15094">
        <v>5.0999999999999996</v>
      </c>
      <c r="I15094" t="s">
        <v>126</v>
      </c>
      <c r="J15094" t="s">
        <v>328</v>
      </c>
      <c r="K15094">
        <v>1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 t="s">
        <v>83</v>
      </c>
      <c r="R15094" t="s">
        <v>83</v>
      </c>
      <c r="S15094" t="s">
        <v>83</v>
      </c>
      <c r="T15094" t="str">
        <f>_xlfn.XLOOKUP(A15094,MI_Match_Analysis!$A$2:$A$8,MI_Match_Analysis!$F$2:$F$8,"Not Found")</f>
        <v>Not Found</v>
      </c>
    </row>
    <row r="15095" spans="1:20" hidden="1" x14ac:dyDescent="0.3">
      <c r="A15095">
        <v>65</v>
      </c>
      <c r="B15095" s="1">
        <v>46162</v>
      </c>
      <c r="C15095" t="s">
        <v>162</v>
      </c>
      <c r="D15095" t="s">
        <v>58</v>
      </c>
      <c r="E15095" t="s">
        <v>34</v>
      </c>
      <c r="F15095" t="s">
        <v>35</v>
      </c>
      <c r="G15095">
        <v>1</v>
      </c>
      <c r="H15095">
        <v>5.2</v>
      </c>
      <c r="I15095" t="s">
        <v>194</v>
      </c>
      <c r="J15095" t="s">
        <v>328</v>
      </c>
      <c r="K15095">
        <v>6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 t="s">
        <v>83</v>
      </c>
      <c r="R15095" t="s">
        <v>83</v>
      </c>
      <c r="S15095" t="s">
        <v>83</v>
      </c>
      <c r="T15095" t="str">
        <f>_xlfn.XLOOKUP(A15095,MI_Match_Analysis!$A$2:$A$8,MI_Match_Analysis!$F$2:$F$8,"Not Found")</f>
        <v>Not Found</v>
      </c>
    </row>
    <row r="15096" spans="1:20" hidden="1" x14ac:dyDescent="0.3">
      <c r="A15096">
        <v>65</v>
      </c>
      <c r="B15096" s="1">
        <v>46162</v>
      </c>
      <c r="C15096" t="s">
        <v>162</v>
      </c>
      <c r="D15096" t="s">
        <v>58</v>
      </c>
      <c r="E15096" t="s">
        <v>34</v>
      </c>
      <c r="F15096" t="s">
        <v>35</v>
      </c>
      <c r="G15096">
        <v>1</v>
      </c>
      <c r="H15096">
        <v>5.3</v>
      </c>
      <c r="I15096" t="s">
        <v>194</v>
      </c>
      <c r="J15096" t="s">
        <v>328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 t="s">
        <v>167</v>
      </c>
      <c r="R15096" t="s">
        <v>194</v>
      </c>
      <c r="S15096" t="s">
        <v>83</v>
      </c>
      <c r="T15096" t="str">
        <f>_xlfn.XLOOKUP(A15096,MI_Match_Analysis!$A$2:$A$8,MI_Match_Analysis!$F$2:$F$8,"Not Found")</f>
        <v>Not Found</v>
      </c>
    </row>
    <row r="15097" spans="1:20" hidden="1" x14ac:dyDescent="0.3">
      <c r="A15097">
        <v>65</v>
      </c>
      <c r="B15097" s="1">
        <v>46162</v>
      </c>
      <c r="C15097" t="s">
        <v>162</v>
      </c>
      <c r="D15097" t="s">
        <v>58</v>
      </c>
      <c r="E15097" t="s">
        <v>34</v>
      </c>
      <c r="F15097" t="s">
        <v>35</v>
      </c>
      <c r="G15097">
        <v>1</v>
      </c>
      <c r="H15097">
        <v>5.4</v>
      </c>
      <c r="I15097" t="s">
        <v>182</v>
      </c>
      <c r="J15097" t="s">
        <v>328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 t="s">
        <v>83</v>
      </c>
      <c r="R15097" t="s">
        <v>83</v>
      </c>
      <c r="S15097" t="s">
        <v>83</v>
      </c>
      <c r="T15097" t="str">
        <f>_xlfn.XLOOKUP(A15097,MI_Match_Analysis!$A$2:$A$8,MI_Match_Analysis!$F$2:$F$8,"Not Found")</f>
        <v>Not Found</v>
      </c>
    </row>
    <row r="15098" spans="1:20" hidden="1" x14ac:dyDescent="0.3">
      <c r="A15098">
        <v>65</v>
      </c>
      <c r="B15098" s="1">
        <v>46162</v>
      </c>
      <c r="C15098" t="s">
        <v>162</v>
      </c>
      <c r="D15098" t="s">
        <v>58</v>
      </c>
      <c r="E15098" t="s">
        <v>34</v>
      </c>
      <c r="F15098" t="s">
        <v>35</v>
      </c>
      <c r="G15098">
        <v>1</v>
      </c>
      <c r="H15098">
        <v>5.5</v>
      </c>
      <c r="I15098" t="s">
        <v>182</v>
      </c>
      <c r="J15098" t="s">
        <v>328</v>
      </c>
      <c r="K15098">
        <v>4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 t="s">
        <v>83</v>
      </c>
      <c r="R15098" t="s">
        <v>83</v>
      </c>
      <c r="S15098" t="s">
        <v>83</v>
      </c>
      <c r="T15098" t="str">
        <f>_xlfn.XLOOKUP(A15098,MI_Match_Analysis!$A$2:$A$8,MI_Match_Analysis!$F$2:$F$8,"Not Found")</f>
        <v>Not Found</v>
      </c>
    </row>
    <row r="15099" spans="1:20" hidden="1" x14ac:dyDescent="0.3">
      <c r="A15099">
        <v>65</v>
      </c>
      <c r="B15099" s="1">
        <v>46162</v>
      </c>
      <c r="C15099" t="s">
        <v>162</v>
      </c>
      <c r="D15099" t="s">
        <v>58</v>
      </c>
      <c r="E15099" t="s">
        <v>34</v>
      </c>
      <c r="F15099" t="s">
        <v>35</v>
      </c>
      <c r="G15099">
        <v>1</v>
      </c>
      <c r="H15099">
        <v>5.6</v>
      </c>
      <c r="I15099" t="s">
        <v>182</v>
      </c>
      <c r="J15099" t="s">
        <v>328</v>
      </c>
      <c r="K15099">
        <v>1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 t="s">
        <v>83</v>
      </c>
      <c r="R15099" t="s">
        <v>83</v>
      </c>
      <c r="S15099" t="s">
        <v>83</v>
      </c>
      <c r="T15099" t="str">
        <f>_xlfn.XLOOKUP(A15099,MI_Match_Analysis!$A$2:$A$8,MI_Match_Analysis!$F$2:$F$8,"Not Found")</f>
        <v>Not Found</v>
      </c>
    </row>
    <row r="15100" spans="1:20" hidden="1" x14ac:dyDescent="0.3">
      <c r="A15100">
        <v>65</v>
      </c>
      <c r="B15100" s="1">
        <v>46162</v>
      </c>
      <c r="C15100" t="s">
        <v>162</v>
      </c>
      <c r="D15100" t="s">
        <v>58</v>
      </c>
      <c r="E15100" t="s">
        <v>34</v>
      </c>
      <c r="F15100" t="s">
        <v>35</v>
      </c>
      <c r="G15100">
        <v>1</v>
      </c>
      <c r="H15100">
        <v>6.1</v>
      </c>
      <c r="I15100" t="s">
        <v>182</v>
      </c>
      <c r="J15100" t="s">
        <v>192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 t="s">
        <v>83</v>
      </c>
      <c r="R15100" t="s">
        <v>83</v>
      </c>
      <c r="S15100" t="s">
        <v>83</v>
      </c>
      <c r="T15100" t="str">
        <f>_xlfn.XLOOKUP(A15100,MI_Match_Analysis!$A$2:$A$8,MI_Match_Analysis!$F$2:$F$8,"Not Found")</f>
        <v>Not Found</v>
      </c>
    </row>
    <row r="15101" spans="1:20" hidden="1" x14ac:dyDescent="0.3">
      <c r="A15101">
        <v>65</v>
      </c>
      <c r="B15101" s="1">
        <v>46162</v>
      </c>
      <c r="C15101" t="s">
        <v>162</v>
      </c>
      <c r="D15101" t="s">
        <v>58</v>
      </c>
      <c r="E15101" t="s">
        <v>34</v>
      </c>
      <c r="F15101" t="s">
        <v>35</v>
      </c>
      <c r="G15101">
        <v>1</v>
      </c>
      <c r="H15101">
        <v>6.2</v>
      </c>
      <c r="I15101" t="s">
        <v>182</v>
      </c>
      <c r="J15101" t="s">
        <v>192</v>
      </c>
      <c r="K15101">
        <v>1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 t="s">
        <v>83</v>
      </c>
      <c r="R15101" t="s">
        <v>83</v>
      </c>
      <c r="S15101" t="s">
        <v>83</v>
      </c>
      <c r="T15101" t="str">
        <f>_xlfn.XLOOKUP(A15101,MI_Match_Analysis!$A$2:$A$8,MI_Match_Analysis!$F$2:$F$8,"Not Found")</f>
        <v>Not Found</v>
      </c>
    </row>
    <row r="15102" spans="1:20" hidden="1" x14ac:dyDescent="0.3">
      <c r="A15102">
        <v>65</v>
      </c>
      <c r="B15102" s="1">
        <v>46162</v>
      </c>
      <c r="C15102" t="s">
        <v>162</v>
      </c>
      <c r="D15102" t="s">
        <v>58</v>
      </c>
      <c r="E15102" t="s">
        <v>34</v>
      </c>
      <c r="F15102" t="s">
        <v>35</v>
      </c>
      <c r="G15102">
        <v>1</v>
      </c>
      <c r="H15102">
        <v>6.3</v>
      </c>
      <c r="I15102" t="s">
        <v>126</v>
      </c>
      <c r="J15102" t="s">
        <v>192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 t="s">
        <v>83</v>
      </c>
      <c r="R15102" t="s">
        <v>83</v>
      </c>
      <c r="S15102" t="s">
        <v>83</v>
      </c>
      <c r="T15102" t="str">
        <f>_xlfn.XLOOKUP(A15102,MI_Match_Analysis!$A$2:$A$8,MI_Match_Analysis!$F$2:$F$8,"Not Found")</f>
        <v>Not Found</v>
      </c>
    </row>
    <row r="15103" spans="1:20" hidden="1" x14ac:dyDescent="0.3">
      <c r="A15103">
        <v>65</v>
      </c>
      <c r="B15103" s="1">
        <v>46162</v>
      </c>
      <c r="C15103" t="s">
        <v>162</v>
      </c>
      <c r="D15103" t="s">
        <v>58</v>
      </c>
      <c r="E15103" t="s">
        <v>34</v>
      </c>
      <c r="F15103" t="s">
        <v>35</v>
      </c>
      <c r="G15103">
        <v>1</v>
      </c>
      <c r="H15103">
        <v>6.4</v>
      </c>
      <c r="I15103" t="s">
        <v>126</v>
      </c>
      <c r="J15103" t="s">
        <v>192</v>
      </c>
      <c r="K15103">
        <v>2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 t="s">
        <v>83</v>
      </c>
      <c r="R15103" t="s">
        <v>83</v>
      </c>
      <c r="S15103" t="s">
        <v>83</v>
      </c>
      <c r="T15103" t="str">
        <f>_xlfn.XLOOKUP(A15103,MI_Match_Analysis!$A$2:$A$8,MI_Match_Analysis!$F$2:$F$8,"Not Found")</f>
        <v>Not Found</v>
      </c>
    </row>
    <row r="15104" spans="1:20" hidden="1" x14ac:dyDescent="0.3">
      <c r="A15104">
        <v>65</v>
      </c>
      <c r="B15104" s="1">
        <v>46162</v>
      </c>
      <c r="C15104" t="s">
        <v>162</v>
      </c>
      <c r="D15104" t="s">
        <v>58</v>
      </c>
      <c r="E15104" t="s">
        <v>34</v>
      </c>
      <c r="F15104" t="s">
        <v>35</v>
      </c>
      <c r="G15104">
        <v>1</v>
      </c>
      <c r="H15104">
        <v>6.5</v>
      </c>
      <c r="I15104" t="s">
        <v>126</v>
      </c>
      <c r="J15104" t="s">
        <v>192</v>
      </c>
      <c r="K15104">
        <v>1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 t="s">
        <v>83</v>
      </c>
      <c r="R15104" t="s">
        <v>83</v>
      </c>
      <c r="S15104" t="s">
        <v>83</v>
      </c>
      <c r="T15104" t="str">
        <f>_xlfn.XLOOKUP(A15104,MI_Match_Analysis!$A$2:$A$8,MI_Match_Analysis!$F$2:$F$8,"Not Found")</f>
        <v>Not Found</v>
      </c>
    </row>
    <row r="15105" spans="1:20" hidden="1" x14ac:dyDescent="0.3">
      <c r="A15105">
        <v>65</v>
      </c>
      <c r="B15105" s="1">
        <v>46162</v>
      </c>
      <c r="C15105" t="s">
        <v>162</v>
      </c>
      <c r="D15105" t="s">
        <v>58</v>
      </c>
      <c r="E15105" t="s">
        <v>34</v>
      </c>
      <c r="F15105" t="s">
        <v>35</v>
      </c>
      <c r="G15105">
        <v>1</v>
      </c>
      <c r="H15105">
        <v>6.6</v>
      </c>
      <c r="I15105" t="s">
        <v>182</v>
      </c>
      <c r="J15105" t="s">
        <v>192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 t="s">
        <v>83</v>
      </c>
      <c r="R15105" t="s">
        <v>83</v>
      </c>
      <c r="S15105" t="s">
        <v>83</v>
      </c>
      <c r="T15105" t="str">
        <f>_xlfn.XLOOKUP(A15105,MI_Match_Analysis!$A$2:$A$8,MI_Match_Analysis!$F$2:$F$8,"Not Found")</f>
        <v>Not Found</v>
      </c>
    </row>
    <row r="15106" spans="1:20" hidden="1" x14ac:dyDescent="0.3">
      <c r="A15106">
        <v>65</v>
      </c>
      <c r="B15106" s="1">
        <v>46162</v>
      </c>
      <c r="C15106" t="s">
        <v>162</v>
      </c>
      <c r="D15106" t="s">
        <v>58</v>
      </c>
      <c r="E15106" t="s">
        <v>34</v>
      </c>
      <c r="F15106" t="s">
        <v>35</v>
      </c>
      <c r="G15106">
        <v>1</v>
      </c>
      <c r="H15106">
        <v>7.1</v>
      </c>
      <c r="I15106" t="s">
        <v>126</v>
      </c>
      <c r="J15106" t="s">
        <v>193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 t="s">
        <v>83</v>
      </c>
      <c r="R15106" t="s">
        <v>83</v>
      </c>
      <c r="S15106" t="s">
        <v>83</v>
      </c>
      <c r="T15106" t="str">
        <f>_xlfn.XLOOKUP(A15106,MI_Match_Analysis!$A$2:$A$8,MI_Match_Analysis!$F$2:$F$8,"Not Found")</f>
        <v>Not Found</v>
      </c>
    </row>
    <row r="15107" spans="1:20" hidden="1" x14ac:dyDescent="0.3">
      <c r="A15107">
        <v>65</v>
      </c>
      <c r="B15107" s="1">
        <v>46162</v>
      </c>
      <c r="C15107" t="s">
        <v>162</v>
      </c>
      <c r="D15107" t="s">
        <v>58</v>
      </c>
      <c r="E15107" t="s">
        <v>34</v>
      </c>
      <c r="F15107" t="s">
        <v>35</v>
      </c>
      <c r="G15107">
        <v>1</v>
      </c>
      <c r="H15107">
        <v>7.2</v>
      </c>
      <c r="I15107" t="s">
        <v>126</v>
      </c>
      <c r="J15107" t="s">
        <v>193</v>
      </c>
      <c r="K15107">
        <v>1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 t="s">
        <v>83</v>
      </c>
      <c r="R15107" t="s">
        <v>83</v>
      </c>
      <c r="S15107" t="s">
        <v>83</v>
      </c>
      <c r="T15107" t="str">
        <f>_xlfn.XLOOKUP(A15107,MI_Match_Analysis!$A$2:$A$8,MI_Match_Analysis!$F$2:$F$8,"Not Found")</f>
        <v>Not Found</v>
      </c>
    </row>
    <row r="15108" spans="1:20" hidden="1" x14ac:dyDescent="0.3">
      <c r="A15108">
        <v>65</v>
      </c>
      <c r="B15108" s="1">
        <v>46162</v>
      </c>
      <c r="C15108" t="s">
        <v>162</v>
      </c>
      <c r="D15108" t="s">
        <v>58</v>
      </c>
      <c r="E15108" t="s">
        <v>34</v>
      </c>
      <c r="F15108" t="s">
        <v>35</v>
      </c>
      <c r="G15108">
        <v>1</v>
      </c>
      <c r="H15108">
        <v>7.3</v>
      </c>
      <c r="I15108" t="s">
        <v>182</v>
      </c>
      <c r="J15108" t="s">
        <v>193</v>
      </c>
      <c r="K15108">
        <v>1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 t="s">
        <v>83</v>
      </c>
      <c r="R15108" t="s">
        <v>83</v>
      </c>
      <c r="S15108" t="s">
        <v>83</v>
      </c>
      <c r="T15108" t="str">
        <f>_xlfn.XLOOKUP(A15108,MI_Match_Analysis!$A$2:$A$8,MI_Match_Analysis!$F$2:$F$8,"Not Found")</f>
        <v>Not Found</v>
      </c>
    </row>
    <row r="15109" spans="1:20" hidden="1" x14ac:dyDescent="0.3">
      <c r="A15109">
        <v>65</v>
      </c>
      <c r="B15109" s="1">
        <v>46162</v>
      </c>
      <c r="C15109" t="s">
        <v>162</v>
      </c>
      <c r="D15109" t="s">
        <v>58</v>
      </c>
      <c r="E15109" t="s">
        <v>34</v>
      </c>
      <c r="F15109" t="s">
        <v>35</v>
      </c>
      <c r="G15109">
        <v>1</v>
      </c>
      <c r="H15109">
        <v>7.4</v>
      </c>
      <c r="I15109" t="s">
        <v>126</v>
      </c>
      <c r="J15109" t="s">
        <v>193</v>
      </c>
      <c r="K15109">
        <v>0</v>
      </c>
      <c r="L15109">
        <v>4</v>
      </c>
      <c r="M15109">
        <v>0</v>
      </c>
      <c r="N15109">
        <v>0</v>
      </c>
      <c r="O15109">
        <v>1</v>
      </c>
      <c r="P15109">
        <v>0</v>
      </c>
      <c r="Q15109" t="s">
        <v>83</v>
      </c>
      <c r="R15109" t="s">
        <v>83</v>
      </c>
      <c r="S15109" t="s">
        <v>83</v>
      </c>
      <c r="T15109" t="str">
        <f>_xlfn.XLOOKUP(A15109,MI_Match_Analysis!$A$2:$A$8,MI_Match_Analysis!$F$2:$F$8,"Not Found")</f>
        <v>Not Found</v>
      </c>
    </row>
    <row r="15110" spans="1:20" hidden="1" x14ac:dyDescent="0.3">
      <c r="A15110">
        <v>65</v>
      </c>
      <c r="B15110" s="1">
        <v>46162</v>
      </c>
      <c r="C15110" t="s">
        <v>162</v>
      </c>
      <c r="D15110" t="s">
        <v>58</v>
      </c>
      <c r="E15110" t="s">
        <v>34</v>
      </c>
      <c r="F15110" t="s">
        <v>35</v>
      </c>
      <c r="G15110">
        <v>1</v>
      </c>
      <c r="H15110">
        <v>7.5</v>
      </c>
      <c r="I15110" t="s">
        <v>126</v>
      </c>
      <c r="J15110" t="s">
        <v>193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 t="s">
        <v>83</v>
      </c>
      <c r="R15110" t="s">
        <v>83</v>
      </c>
      <c r="S15110" t="s">
        <v>83</v>
      </c>
      <c r="T15110" t="str">
        <f>_xlfn.XLOOKUP(A15110,MI_Match_Analysis!$A$2:$A$8,MI_Match_Analysis!$F$2:$F$8,"Not Found")</f>
        <v>Not Found</v>
      </c>
    </row>
    <row r="15111" spans="1:20" hidden="1" x14ac:dyDescent="0.3">
      <c r="A15111">
        <v>65</v>
      </c>
      <c r="B15111" s="1">
        <v>46162</v>
      </c>
      <c r="C15111" t="s">
        <v>162</v>
      </c>
      <c r="D15111" t="s">
        <v>58</v>
      </c>
      <c r="E15111" t="s">
        <v>34</v>
      </c>
      <c r="F15111" t="s">
        <v>35</v>
      </c>
      <c r="G15111">
        <v>1</v>
      </c>
      <c r="H15111">
        <v>7.6</v>
      </c>
      <c r="I15111" t="s">
        <v>126</v>
      </c>
      <c r="J15111" t="s">
        <v>193</v>
      </c>
      <c r="K15111">
        <v>1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 t="s">
        <v>83</v>
      </c>
      <c r="R15111" t="s">
        <v>83</v>
      </c>
      <c r="S15111" t="s">
        <v>83</v>
      </c>
      <c r="T15111" t="str">
        <f>_xlfn.XLOOKUP(A15111,MI_Match_Analysis!$A$2:$A$8,MI_Match_Analysis!$F$2:$F$8,"Not Found")</f>
        <v>Not Found</v>
      </c>
    </row>
    <row r="15112" spans="1:20" hidden="1" x14ac:dyDescent="0.3">
      <c r="A15112">
        <v>65</v>
      </c>
      <c r="B15112" s="1">
        <v>46162</v>
      </c>
      <c r="C15112" t="s">
        <v>162</v>
      </c>
      <c r="D15112" t="s">
        <v>58</v>
      </c>
      <c r="E15112" t="s">
        <v>34</v>
      </c>
      <c r="F15112" t="s">
        <v>35</v>
      </c>
      <c r="G15112">
        <v>1</v>
      </c>
      <c r="H15112">
        <v>8.1</v>
      </c>
      <c r="I15112" t="s">
        <v>126</v>
      </c>
      <c r="J15112" t="s">
        <v>191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 t="s">
        <v>83</v>
      </c>
      <c r="R15112" t="s">
        <v>83</v>
      </c>
      <c r="S15112" t="s">
        <v>83</v>
      </c>
      <c r="T15112" t="str">
        <f>_xlfn.XLOOKUP(A15112,MI_Match_Analysis!$A$2:$A$8,MI_Match_Analysis!$F$2:$F$8,"Not Found")</f>
        <v>Not Found</v>
      </c>
    </row>
    <row r="15113" spans="1:20" hidden="1" x14ac:dyDescent="0.3">
      <c r="A15113">
        <v>65</v>
      </c>
      <c r="B15113" s="1">
        <v>46162</v>
      </c>
      <c r="C15113" t="s">
        <v>162</v>
      </c>
      <c r="D15113" t="s">
        <v>58</v>
      </c>
      <c r="E15113" t="s">
        <v>34</v>
      </c>
      <c r="F15113" t="s">
        <v>35</v>
      </c>
      <c r="G15113">
        <v>1</v>
      </c>
      <c r="H15113">
        <v>8.1999999999999993</v>
      </c>
      <c r="I15113" t="s">
        <v>126</v>
      </c>
      <c r="J15113" t="s">
        <v>191</v>
      </c>
      <c r="K15113">
        <v>2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 t="s">
        <v>83</v>
      </c>
      <c r="R15113" t="s">
        <v>83</v>
      </c>
      <c r="S15113" t="s">
        <v>83</v>
      </c>
      <c r="T15113" t="str">
        <f>_xlfn.XLOOKUP(A15113,MI_Match_Analysis!$A$2:$A$8,MI_Match_Analysis!$F$2:$F$8,"Not Found")</f>
        <v>Not Found</v>
      </c>
    </row>
    <row r="15114" spans="1:20" hidden="1" x14ac:dyDescent="0.3">
      <c r="A15114">
        <v>65</v>
      </c>
      <c r="B15114" s="1">
        <v>46162</v>
      </c>
      <c r="C15114" t="s">
        <v>162</v>
      </c>
      <c r="D15114" t="s">
        <v>58</v>
      </c>
      <c r="E15114" t="s">
        <v>34</v>
      </c>
      <c r="F15114" t="s">
        <v>35</v>
      </c>
      <c r="G15114">
        <v>1</v>
      </c>
      <c r="H15114">
        <v>8.3000000000000007</v>
      </c>
      <c r="I15114" t="s">
        <v>126</v>
      </c>
      <c r="J15114" t="s">
        <v>191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 t="s">
        <v>83</v>
      </c>
      <c r="R15114" t="s">
        <v>83</v>
      </c>
      <c r="S15114" t="s">
        <v>83</v>
      </c>
      <c r="T15114" t="str">
        <f>_xlfn.XLOOKUP(A15114,MI_Match_Analysis!$A$2:$A$8,MI_Match_Analysis!$F$2:$F$8,"Not Found")</f>
        <v>Not Found</v>
      </c>
    </row>
    <row r="15115" spans="1:20" hidden="1" x14ac:dyDescent="0.3">
      <c r="A15115">
        <v>65</v>
      </c>
      <c r="B15115" s="1">
        <v>46162</v>
      </c>
      <c r="C15115" t="s">
        <v>162</v>
      </c>
      <c r="D15115" t="s">
        <v>58</v>
      </c>
      <c r="E15115" t="s">
        <v>34</v>
      </c>
      <c r="F15115" t="s">
        <v>35</v>
      </c>
      <c r="G15115">
        <v>1</v>
      </c>
      <c r="H15115">
        <v>8.4</v>
      </c>
      <c r="I15115" t="s">
        <v>126</v>
      </c>
      <c r="J15115" t="s">
        <v>191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 t="s">
        <v>83</v>
      </c>
      <c r="R15115" t="s">
        <v>83</v>
      </c>
      <c r="S15115" t="s">
        <v>83</v>
      </c>
      <c r="T15115" t="str">
        <f>_xlfn.XLOOKUP(A15115,MI_Match_Analysis!$A$2:$A$8,MI_Match_Analysis!$F$2:$F$8,"Not Found")</f>
        <v>Not Found</v>
      </c>
    </row>
    <row r="15116" spans="1:20" hidden="1" x14ac:dyDescent="0.3">
      <c r="A15116">
        <v>65</v>
      </c>
      <c r="B15116" s="1">
        <v>46162</v>
      </c>
      <c r="C15116" t="s">
        <v>162</v>
      </c>
      <c r="D15116" t="s">
        <v>58</v>
      </c>
      <c r="E15116" t="s">
        <v>34</v>
      </c>
      <c r="F15116" t="s">
        <v>35</v>
      </c>
      <c r="G15116">
        <v>1</v>
      </c>
      <c r="H15116">
        <v>8.5</v>
      </c>
      <c r="I15116" t="s">
        <v>126</v>
      </c>
      <c r="J15116" t="s">
        <v>191</v>
      </c>
      <c r="K15116">
        <v>1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 t="s">
        <v>83</v>
      </c>
      <c r="R15116" t="s">
        <v>83</v>
      </c>
      <c r="S15116" t="s">
        <v>83</v>
      </c>
      <c r="T15116" t="str">
        <f>_xlfn.XLOOKUP(A15116,MI_Match_Analysis!$A$2:$A$8,MI_Match_Analysis!$F$2:$F$8,"Not Found")</f>
        <v>Not Found</v>
      </c>
    </row>
    <row r="15117" spans="1:20" hidden="1" x14ac:dyDescent="0.3">
      <c r="A15117">
        <v>65</v>
      </c>
      <c r="B15117" s="1">
        <v>46162</v>
      </c>
      <c r="C15117" t="s">
        <v>162</v>
      </c>
      <c r="D15117" t="s">
        <v>58</v>
      </c>
      <c r="E15117" t="s">
        <v>34</v>
      </c>
      <c r="F15117" t="s">
        <v>35</v>
      </c>
      <c r="G15117">
        <v>1</v>
      </c>
      <c r="H15117">
        <v>8.6</v>
      </c>
      <c r="I15117" t="s">
        <v>182</v>
      </c>
      <c r="J15117" t="s">
        <v>191</v>
      </c>
      <c r="K15117">
        <v>1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 t="s">
        <v>83</v>
      </c>
      <c r="R15117" t="s">
        <v>83</v>
      </c>
      <c r="S15117" t="s">
        <v>83</v>
      </c>
      <c r="T15117" t="str">
        <f>_xlfn.XLOOKUP(A15117,MI_Match_Analysis!$A$2:$A$8,MI_Match_Analysis!$F$2:$F$8,"Not Found")</f>
        <v>Not Found</v>
      </c>
    </row>
    <row r="15118" spans="1:20" hidden="1" x14ac:dyDescent="0.3">
      <c r="A15118">
        <v>65</v>
      </c>
      <c r="B15118" s="1">
        <v>46162</v>
      </c>
      <c r="C15118" t="s">
        <v>162</v>
      </c>
      <c r="D15118" t="s">
        <v>58</v>
      </c>
      <c r="E15118" t="s">
        <v>34</v>
      </c>
      <c r="F15118" t="s">
        <v>35</v>
      </c>
      <c r="G15118">
        <v>1</v>
      </c>
      <c r="H15118">
        <v>9.1</v>
      </c>
      <c r="I15118" t="s">
        <v>182</v>
      </c>
      <c r="J15118" t="s">
        <v>193</v>
      </c>
      <c r="K15118">
        <v>1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 t="s">
        <v>83</v>
      </c>
      <c r="R15118" t="s">
        <v>83</v>
      </c>
      <c r="S15118" t="s">
        <v>83</v>
      </c>
      <c r="T15118" t="str">
        <f>_xlfn.XLOOKUP(A15118,MI_Match_Analysis!$A$2:$A$8,MI_Match_Analysis!$F$2:$F$8,"Not Found")</f>
        <v>Not Found</v>
      </c>
    </row>
    <row r="15119" spans="1:20" hidden="1" x14ac:dyDescent="0.3">
      <c r="A15119">
        <v>65</v>
      </c>
      <c r="B15119" s="1">
        <v>46162</v>
      </c>
      <c r="C15119" t="s">
        <v>162</v>
      </c>
      <c r="D15119" t="s">
        <v>58</v>
      </c>
      <c r="E15119" t="s">
        <v>34</v>
      </c>
      <c r="F15119" t="s">
        <v>35</v>
      </c>
      <c r="G15119">
        <v>1</v>
      </c>
      <c r="H15119">
        <v>9.1999999999999993</v>
      </c>
      <c r="I15119" t="s">
        <v>126</v>
      </c>
      <c r="J15119" t="s">
        <v>193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 t="s">
        <v>83</v>
      </c>
      <c r="R15119" t="s">
        <v>83</v>
      </c>
      <c r="S15119" t="s">
        <v>83</v>
      </c>
      <c r="T15119" t="str">
        <f>_xlfn.XLOOKUP(A15119,MI_Match_Analysis!$A$2:$A$8,MI_Match_Analysis!$F$2:$F$8,"Not Found")</f>
        <v>Not Found</v>
      </c>
    </row>
    <row r="15120" spans="1:20" hidden="1" x14ac:dyDescent="0.3">
      <c r="A15120">
        <v>65</v>
      </c>
      <c r="B15120" s="1">
        <v>46162</v>
      </c>
      <c r="C15120" t="s">
        <v>162</v>
      </c>
      <c r="D15120" t="s">
        <v>58</v>
      </c>
      <c r="E15120" t="s">
        <v>34</v>
      </c>
      <c r="F15120" t="s">
        <v>35</v>
      </c>
      <c r="G15120">
        <v>1</v>
      </c>
      <c r="H15120">
        <v>9.3000000000000007</v>
      </c>
      <c r="I15120" t="s">
        <v>126</v>
      </c>
      <c r="J15120" t="s">
        <v>193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 t="s">
        <v>83</v>
      </c>
      <c r="R15120" t="s">
        <v>83</v>
      </c>
      <c r="S15120" t="s">
        <v>83</v>
      </c>
      <c r="T15120" t="str">
        <f>_xlfn.XLOOKUP(A15120,MI_Match_Analysis!$A$2:$A$8,MI_Match_Analysis!$F$2:$F$8,"Not Found")</f>
        <v>Not Found</v>
      </c>
    </row>
    <row r="15121" spans="1:20" hidden="1" x14ac:dyDescent="0.3">
      <c r="A15121">
        <v>65</v>
      </c>
      <c r="B15121" s="1">
        <v>46162</v>
      </c>
      <c r="C15121" t="s">
        <v>162</v>
      </c>
      <c r="D15121" t="s">
        <v>58</v>
      </c>
      <c r="E15121" t="s">
        <v>34</v>
      </c>
      <c r="F15121" t="s">
        <v>35</v>
      </c>
      <c r="G15121">
        <v>1</v>
      </c>
      <c r="H15121">
        <v>9.4</v>
      </c>
      <c r="I15121" t="s">
        <v>126</v>
      </c>
      <c r="J15121" t="s">
        <v>193</v>
      </c>
      <c r="K15121">
        <v>1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 t="s">
        <v>83</v>
      </c>
      <c r="R15121" t="s">
        <v>83</v>
      </c>
      <c r="S15121" t="s">
        <v>83</v>
      </c>
      <c r="T15121" t="str">
        <f>_xlfn.XLOOKUP(A15121,MI_Match_Analysis!$A$2:$A$8,MI_Match_Analysis!$F$2:$F$8,"Not Found")</f>
        <v>Not Found</v>
      </c>
    </row>
    <row r="15122" spans="1:20" hidden="1" x14ac:dyDescent="0.3">
      <c r="A15122">
        <v>65</v>
      </c>
      <c r="B15122" s="1">
        <v>46162</v>
      </c>
      <c r="C15122" t="s">
        <v>162</v>
      </c>
      <c r="D15122" t="s">
        <v>58</v>
      </c>
      <c r="E15122" t="s">
        <v>34</v>
      </c>
      <c r="F15122" t="s">
        <v>35</v>
      </c>
      <c r="G15122">
        <v>1</v>
      </c>
      <c r="H15122">
        <v>9.5</v>
      </c>
      <c r="I15122" t="s">
        <v>182</v>
      </c>
      <c r="J15122" t="s">
        <v>193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 t="s">
        <v>83</v>
      </c>
      <c r="R15122" t="s">
        <v>83</v>
      </c>
      <c r="S15122" t="s">
        <v>83</v>
      </c>
      <c r="T15122" t="str">
        <f>_xlfn.XLOOKUP(A15122,MI_Match_Analysis!$A$2:$A$8,MI_Match_Analysis!$F$2:$F$8,"Not Found")</f>
        <v>Not Found</v>
      </c>
    </row>
    <row r="15123" spans="1:20" hidden="1" x14ac:dyDescent="0.3">
      <c r="A15123">
        <v>65</v>
      </c>
      <c r="B15123" s="1">
        <v>46162</v>
      </c>
      <c r="C15123" t="s">
        <v>162</v>
      </c>
      <c r="D15123" t="s">
        <v>58</v>
      </c>
      <c r="E15123" t="s">
        <v>34</v>
      </c>
      <c r="F15123" t="s">
        <v>35</v>
      </c>
      <c r="G15123">
        <v>1</v>
      </c>
      <c r="H15123">
        <v>9.6</v>
      </c>
      <c r="I15123" t="s">
        <v>182</v>
      </c>
      <c r="J15123" t="s">
        <v>193</v>
      </c>
      <c r="K15123">
        <v>1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 t="s">
        <v>83</v>
      </c>
      <c r="R15123" t="s">
        <v>83</v>
      </c>
      <c r="S15123" t="s">
        <v>83</v>
      </c>
      <c r="T15123" t="str">
        <f>_xlfn.XLOOKUP(A15123,MI_Match_Analysis!$A$2:$A$8,MI_Match_Analysis!$F$2:$F$8,"Not Found")</f>
        <v>Not Found</v>
      </c>
    </row>
    <row r="15124" spans="1:20" hidden="1" x14ac:dyDescent="0.3">
      <c r="A15124">
        <v>65</v>
      </c>
      <c r="B15124" s="1">
        <v>46162</v>
      </c>
      <c r="C15124" t="s">
        <v>162</v>
      </c>
      <c r="D15124" t="s">
        <v>58</v>
      </c>
      <c r="E15124" t="s">
        <v>34</v>
      </c>
      <c r="F15124" t="s">
        <v>35</v>
      </c>
      <c r="G15124">
        <v>1</v>
      </c>
      <c r="H15124">
        <v>10.1</v>
      </c>
      <c r="I15124" t="s">
        <v>182</v>
      </c>
      <c r="J15124" t="s">
        <v>191</v>
      </c>
      <c r="K15124">
        <v>1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 t="s">
        <v>83</v>
      </c>
      <c r="R15124" t="s">
        <v>83</v>
      </c>
      <c r="S15124" t="s">
        <v>83</v>
      </c>
      <c r="T15124" t="str">
        <f>_xlfn.XLOOKUP(A15124,MI_Match_Analysis!$A$2:$A$8,MI_Match_Analysis!$F$2:$F$8,"Not Found")</f>
        <v>Not Found</v>
      </c>
    </row>
    <row r="15125" spans="1:20" hidden="1" x14ac:dyDescent="0.3">
      <c r="A15125">
        <v>65</v>
      </c>
      <c r="B15125" s="1">
        <v>46162</v>
      </c>
      <c r="C15125" t="s">
        <v>162</v>
      </c>
      <c r="D15125" t="s">
        <v>58</v>
      </c>
      <c r="E15125" t="s">
        <v>34</v>
      </c>
      <c r="F15125" t="s">
        <v>35</v>
      </c>
      <c r="G15125">
        <v>1</v>
      </c>
      <c r="H15125">
        <v>10.199999999999999</v>
      </c>
      <c r="I15125" t="s">
        <v>126</v>
      </c>
      <c r="J15125" t="s">
        <v>191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 t="s">
        <v>83</v>
      </c>
      <c r="R15125" t="s">
        <v>83</v>
      </c>
      <c r="S15125" t="s">
        <v>83</v>
      </c>
      <c r="T15125" t="str">
        <f>_xlfn.XLOOKUP(A15125,MI_Match_Analysis!$A$2:$A$8,MI_Match_Analysis!$F$2:$F$8,"Not Found")</f>
        <v>Not Found</v>
      </c>
    </row>
    <row r="15126" spans="1:20" hidden="1" x14ac:dyDescent="0.3">
      <c r="A15126">
        <v>65</v>
      </c>
      <c r="B15126" s="1">
        <v>46162</v>
      </c>
      <c r="C15126" t="s">
        <v>162</v>
      </c>
      <c r="D15126" t="s">
        <v>58</v>
      </c>
      <c r="E15126" t="s">
        <v>34</v>
      </c>
      <c r="F15126" t="s">
        <v>35</v>
      </c>
      <c r="G15126">
        <v>1</v>
      </c>
      <c r="H15126">
        <v>10.3</v>
      </c>
      <c r="I15126" t="s">
        <v>126</v>
      </c>
      <c r="J15126" t="s">
        <v>191</v>
      </c>
      <c r="K15126">
        <v>1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 t="s">
        <v>83</v>
      </c>
      <c r="R15126" t="s">
        <v>83</v>
      </c>
      <c r="S15126" t="s">
        <v>83</v>
      </c>
      <c r="T15126" t="str">
        <f>_xlfn.XLOOKUP(A15126,MI_Match_Analysis!$A$2:$A$8,MI_Match_Analysis!$F$2:$F$8,"Not Found")</f>
        <v>Not Found</v>
      </c>
    </row>
    <row r="15127" spans="1:20" hidden="1" x14ac:dyDescent="0.3">
      <c r="A15127">
        <v>65</v>
      </c>
      <c r="B15127" s="1">
        <v>46162</v>
      </c>
      <c r="C15127" t="s">
        <v>162</v>
      </c>
      <c r="D15127" t="s">
        <v>58</v>
      </c>
      <c r="E15127" t="s">
        <v>34</v>
      </c>
      <c r="F15127" t="s">
        <v>35</v>
      </c>
      <c r="G15127">
        <v>1</v>
      </c>
      <c r="H15127">
        <v>10.4</v>
      </c>
      <c r="I15127" t="s">
        <v>182</v>
      </c>
      <c r="J15127" t="s">
        <v>191</v>
      </c>
      <c r="K15127">
        <v>1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 t="s">
        <v>83</v>
      </c>
      <c r="R15127" t="s">
        <v>83</v>
      </c>
      <c r="S15127" t="s">
        <v>83</v>
      </c>
      <c r="T15127" t="str">
        <f>_xlfn.XLOOKUP(A15127,MI_Match_Analysis!$A$2:$A$8,MI_Match_Analysis!$F$2:$F$8,"Not Found")</f>
        <v>Not Found</v>
      </c>
    </row>
    <row r="15128" spans="1:20" hidden="1" x14ac:dyDescent="0.3">
      <c r="A15128">
        <v>65</v>
      </c>
      <c r="B15128" s="1">
        <v>46162</v>
      </c>
      <c r="C15128" t="s">
        <v>162</v>
      </c>
      <c r="D15128" t="s">
        <v>58</v>
      </c>
      <c r="E15128" t="s">
        <v>34</v>
      </c>
      <c r="F15128" t="s">
        <v>35</v>
      </c>
      <c r="G15128">
        <v>1</v>
      </c>
      <c r="H15128">
        <v>10.5</v>
      </c>
      <c r="I15128" t="s">
        <v>126</v>
      </c>
      <c r="J15128" t="s">
        <v>191</v>
      </c>
      <c r="K15128">
        <v>1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 t="s">
        <v>83</v>
      </c>
      <c r="R15128" t="s">
        <v>83</v>
      </c>
      <c r="S15128" t="s">
        <v>83</v>
      </c>
      <c r="T15128" t="str">
        <f>_xlfn.XLOOKUP(A15128,MI_Match_Analysis!$A$2:$A$8,MI_Match_Analysis!$F$2:$F$8,"Not Found")</f>
        <v>Not Found</v>
      </c>
    </row>
    <row r="15129" spans="1:20" hidden="1" x14ac:dyDescent="0.3">
      <c r="A15129">
        <v>65</v>
      </c>
      <c r="B15129" s="1">
        <v>46162</v>
      </c>
      <c r="C15129" t="s">
        <v>162</v>
      </c>
      <c r="D15129" t="s">
        <v>58</v>
      </c>
      <c r="E15129" t="s">
        <v>34</v>
      </c>
      <c r="F15129" t="s">
        <v>35</v>
      </c>
      <c r="G15129">
        <v>1</v>
      </c>
      <c r="H15129">
        <v>10.6</v>
      </c>
      <c r="I15129" t="s">
        <v>182</v>
      </c>
      <c r="J15129" t="s">
        <v>191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 t="s">
        <v>83</v>
      </c>
      <c r="R15129" t="s">
        <v>83</v>
      </c>
      <c r="S15129" t="s">
        <v>83</v>
      </c>
      <c r="T15129" t="str">
        <f>_xlfn.XLOOKUP(A15129,MI_Match_Analysis!$A$2:$A$8,MI_Match_Analysis!$F$2:$F$8,"Not Found")</f>
        <v>Not Found</v>
      </c>
    </row>
    <row r="15130" spans="1:20" hidden="1" x14ac:dyDescent="0.3">
      <c r="A15130">
        <v>65</v>
      </c>
      <c r="B15130" s="1">
        <v>46162</v>
      </c>
      <c r="C15130" t="s">
        <v>162</v>
      </c>
      <c r="D15130" t="s">
        <v>58</v>
      </c>
      <c r="E15130" t="s">
        <v>34</v>
      </c>
      <c r="F15130" t="s">
        <v>35</v>
      </c>
      <c r="G15130">
        <v>1</v>
      </c>
      <c r="H15130">
        <v>11.1</v>
      </c>
      <c r="I15130" t="s">
        <v>126</v>
      </c>
      <c r="J15130" t="s">
        <v>193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 t="s">
        <v>83</v>
      </c>
      <c r="R15130" t="s">
        <v>83</v>
      </c>
      <c r="S15130" t="s">
        <v>83</v>
      </c>
      <c r="T15130" t="str">
        <f>_xlfn.XLOOKUP(A15130,MI_Match_Analysis!$A$2:$A$8,MI_Match_Analysis!$F$2:$F$8,"Not Found")</f>
        <v>Not Found</v>
      </c>
    </row>
    <row r="15131" spans="1:20" hidden="1" x14ac:dyDescent="0.3">
      <c r="A15131">
        <v>65</v>
      </c>
      <c r="B15131" s="1">
        <v>46162</v>
      </c>
      <c r="C15131" t="s">
        <v>162</v>
      </c>
      <c r="D15131" t="s">
        <v>58</v>
      </c>
      <c r="E15131" t="s">
        <v>34</v>
      </c>
      <c r="F15131" t="s">
        <v>35</v>
      </c>
      <c r="G15131">
        <v>1</v>
      </c>
      <c r="H15131">
        <v>11.2</v>
      </c>
      <c r="I15131" t="s">
        <v>126</v>
      </c>
      <c r="J15131" t="s">
        <v>193</v>
      </c>
      <c r="K15131">
        <v>6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 t="s">
        <v>83</v>
      </c>
      <c r="R15131" t="s">
        <v>83</v>
      </c>
      <c r="S15131" t="s">
        <v>83</v>
      </c>
      <c r="T15131" t="str">
        <f>_xlfn.XLOOKUP(A15131,MI_Match_Analysis!$A$2:$A$8,MI_Match_Analysis!$F$2:$F$8,"Not Found")</f>
        <v>Not Found</v>
      </c>
    </row>
    <row r="15132" spans="1:20" hidden="1" x14ac:dyDescent="0.3">
      <c r="A15132">
        <v>65</v>
      </c>
      <c r="B15132" s="1">
        <v>46162</v>
      </c>
      <c r="C15132" t="s">
        <v>162</v>
      </c>
      <c r="D15132" t="s">
        <v>58</v>
      </c>
      <c r="E15132" t="s">
        <v>34</v>
      </c>
      <c r="F15132" t="s">
        <v>35</v>
      </c>
      <c r="G15132">
        <v>1</v>
      </c>
      <c r="H15132">
        <v>11.3</v>
      </c>
      <c r="I15132" t="s">
        <v>126</v>
      </c>
      <c r="J15132" t="s">
        <v>193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 t="s">
        <v>83</v>
      </c>
      <c r="R15132" t="s">
        <v>83</v>
      </c>
      <c r="S15132" t="s">
        <v>83</v>
      </c>
      <c r="T15132" t="str">
        <f>_xlfn.XLOOKUP(A15132,MI_Match_Analysis!$A$2:$A$8,MI_Match_Analysis!$F$2:$F$8,"Not Found")</f>
        <v>Not Found</v>
      </c>
    </row>
    <row r="15133" spans="1:20" hidden="1" x14ac:dyDescent="0.3">
      <c r="A15133">
        <v>65</v>
      </c>
      <c r="B15133" s="1">
        <v>46162</v>
      </c>
      <c r="C15133" t="s">
        <v>162</v>
      </c>
      <c r="D15133" t="s">
        <v>58</v>
      </c>
      <c r="E15133" t="s">
        <v>34</v>
      </c>
      <c r="F15133" t="s">
        <v>35</v>
      </c>
      <c r="G15133">
        <v>1</v>
      </c>
      <c r="H15133">
        <v>11.4</v>
      </c>
      <c r="I15133" t="s">
        <v>126</v>
      </c>
      <c r="J15133" t="s">
        <v>193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 t="s">
        <v>83</v>
      </c>
      <c r="R15133" t="s">
        <v>83</v>
      </c>
      <c r="S15133" t="s">
        <v>83</v>
      </c>
      <c r="T15133" t="str">
        <f>_xlfn.XLOOKUP(A15133,MI_Match_Analysis!$A$2:$A$8,MI_Match_Analysis!$F$2:$F$8,"Not Found")</f>
        <v>Not Found</v>
      </c>
    </row>
    <row r="15134" spans="1:20" hidden="1" x14ac:dyDescent="0.3">
      <c r="A15134">
        <v>65</v>
      </c>
      <c r="B15134" s="1">
        <v>46162</v>
      </c>
      <c r="C15134" t="s">
        <v>162</v>
      </c>
      <c r="D15134" t="s">
        <v>58</v>
      </c>
      <c r="E15134" t="s">
        <v>34</v>
      </c>
      <c r="F15134" t="s">
        <v>35</v>
      </c>
      <c r="G15134">
        <v>1</v>
      </c>
      <c r="H15134">
        <v>11.5</v>
      </c>
      <c r="I15134" t="s">
        <v>126</v>
      </c>
      <c r="J15134" t="s">
        <v>193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 t="s">
        <v>83</v>
      </c>
      <c r="R15134" t="s">
        <v>83</v>
      </c>
      <c r="S15134" t="s">
        <v>83</v>
      </c>
      <c r="T15134" t="str">
        <f>_xlfn.XLOOKUP(A15134,MI_Match_Analysis!$A$2:$A$8,MI_Match_Analysis!$F$2:$F$8,"Not Found")</f>
        <v>Not Found</v>
      </c>
    </row>
    <row r="15135" spans="1:20" hidden="1" x14ac:dyDescent="0.3">
      <c r="A15135">
        <v>65</v>
      </c>
      <c r="B15135" s="1">
        <v>46162</v>
      </c>
      <c r="C15135" t="s">
        <v>162</v>
      </c>
      <c r="D15135" t="s">
        <v>58</v>
      </c>
      <c r="E15135" t="s">
        <v>34</v>
      </c>
      <c r="F15135" t="s">
        <v>35</v>
      </c>
      <c r="G15135">
        <v>1</v>
      </c>
      <c r="H15135">
        <v>11.6</v>
      </c>
      <c r="I15135" t="s">
        <v>126</v>
      </c>
      <c r="J15135" t="s">
        <v>193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 t="s">
        <v>83</v>
      </c>
      <c r="R15135" t="s">
        <v>83</v>
      </c>
      <c r="S15135" t="s">
        <v>83</v>
      </c>
      <c r="T15135" t="str">
        <f>_xlfn.XLOOKUP(A15135,MI_Match_Analysis!$A$2:$A$8,MI_Match_Analysis!$F$2:$F$8,"Not Found")</f>
        <v>Not Found</v>
      </c>
    </row>
    <row r="15136" spans="1:20" hidden="1" x14ac:dyDescent="0.3">
      <c r="A15136">
        <v>65</v>
      </c>
      <c r="B15136" s="1">
        <v>46162</v>
      </c>
      <c r="C15136" t="s">
        <v>162</v>
      </c>
      <c r="D15136" t="s">
        <v>58</v>
      </c>
      <c r="E15136" t="s">
        <v>34</v>
      </c>
      <c r="F15136" t="s">
        <v>35</v>
      </c>
      <c r="G15136">
        <v>1</v>
      </c>
      <c r="H15136">
        <v>12.1</v>
      </c>
      <c r="I15136" t="s">
        <v>182</v>
      </c>
      <c r="J15136" t="s">
        <v>191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 t="s">
        <v>83</v>
      </c>
      <c r="R15136" t="s">
        <v>83</v>
      </c>
      <c r="S15136" t="s">
        <v>83</v>
      </c>
      <c r="T15136" t="str">
        <f>_xlfn.XLOOKUP(A15136,MI_Match_Analysis!$A$2:$A$8,MI_Match_Analysis!$F$2:$F$8,"Not Found")</f>
        <v>Not Found</v>
      </c>
    </row>
    <row r="15137" spans="1:20" hidden="1" x14ac:dyDescent="0.3">
      <c r="A15137">
        <v>65</v>
      </c>
      <c r="B15137" s="1">
        <v>46162</v>
      </c>
      <c r="C15137" t="s">
        <v>162</v>
      </c>
      <c r="D15137" t="s">
        <v>58</v>
      </c>
      <c r="E15137" t="s">
        <v>34</v>
      </c>
      <c r="F15137" t="s">
        <v>35</v>
      </c>
      <c r="G15137">
        <v>1</v>
      </c>
      <c r="H15137">
        <v>12.2</v>
      </c>
      <c r="I15137" t="s">
        <v>182</v>
      </c>
      <c r="J15137" t="s">
        <v>191</v>
      </c>
      <c r="K15137">
        <v>6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 t="s">
        <v>83</v>
      </c>
      <c r="R15137" t="s">
        <v>83</v>
      </c>
      <c r="S15137" t="s">
        <v>83</v>
      </c>
      <c r="T15137" t="str">
        <f>_xlfn.XLOOKUP(A15137,MI_Match_Analysis!$A$2:$A$8,MI_Match_Analysis!$F$2:$F$8,"Not Found")</f>
        <v>Not Found</v>
      </c>
    </row>
    <row r="15138" spans="1:20" hidden="1" x14ac:dyDescent="0.3">
      <c r="A15138">
        <v>65</v>
      </c>
      <c r="B15138" s="1">
        <v>46162</v>
      </c>
      <c r="C15138" t="s">
        <v>162</v>
      </c>
      <c r="D15138" t="s">
        <v>58</v>
      </c>
      <c r="E15138" t="s">
        <v>34</v>
      </c>
      <c r="F15138" t="s">
        <v>35</v>
      </c>
      <c r="G15138">
        <v>1</v>
      </c>
      <c r="H15138">
        <v>12.3</v>
      </c>
      <c r="I15138" t="s">
        <v>182</v>
      </c>
      <c r="J15138" t="s">
        <v>191</v>
      </c>
      <c r="K15138">
        <v>1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 t="s">
        <v>83</v>
      </c>
      <c r="R15138" t="s">
        <v>83</v>
      </c>
      <c r="S15138" t="s">
        <v>83</v>
      </c>
      <c r="T15138" t="str">
        <f>_xlfn.XLOOKUP(A15138,MI_Match_Analysis!$A$2:$A$8,MI_Match_Analysis!$F$2:$F$8,"Not Found")</f>
        <v>Not Found</v>
      </c>
    </row>
    <row r="15139" spans="1:20" hidden="1" x14ac:dyDescent="0.3">
      <c r="A15139">
        <v>65</v>
      </c>
      <c r="B15139" s="1">
        <v>46162</v>
      </c>
      <c r="C15139" t="s">
        <v>162</v>
      </c>
      <c r="D15139" t="s">
        <v>58</v>
      </c>
      <c r="E15139" t="s">
        <v>34</v>
      </c>
      <c r="F15139" t="s">
        <v>35</v>
      </c>
      <c r="G15139">
        <v>1</v>
      </c>
      <c r="H15139">
        <v>12.4</v>
      </c>
      <c r="I15139" t="s">
        <v>126</v>
      </c>
      <c r="J15139" t="s">
        <v>191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 t="s">
        <v>83</v>
      </c>
      <c r="R15139" t="s">
        <v>83</v>
      </c>
      <c r="S15139" t="s">
        <v>83</v>
      </c>
      <c r="T15139" t="str">
        <f>_xlfn.XLOOKUP(A15139,MI_Match_Analysis!$A$2:$A$8,MI_Match_Analysis!$F$2:$F$8,"Not Found")</f>
        <v>Not Found</v>
      </c>
    </row>
    <row r="15140" spans="1:20" hidden="1" x14ac:dyDescent="0.3">
      <c r="A15140">
        <v>65</v>
      </c>
      <c r="B15140" s="1">
        <v>46162</v>
      </c>
      <c r="C15140" t="s">
        <v>162</v>
      </c>
      <c r="D15140" t="s">
        <v>58</v>
      </c>
      <c r="E15140" t="s">
        <v>34</v>
      </c>
      <c r="F15140" t="s">
        <v>35</v>
      </c>
      <c r="G15140">
        <v>1</v>
      </c>
      <c r="H15140">
        <v>12.5</v>
      </c>
      <c r="I15140" t="s">
        <v>126</v>
      </c>
      <c r="J15140" t="s">
        <v>191</v>
      </c>
      <c r="K15140">
        <v>1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 t="s">
        <v>83</v>
      </c>
      <c r="R15140" t="s">
        <v>83</v>
      </c>
      <c r="S15140" t="s">
        <v>83</v>
      </c>
      <c r="T15140" t="str">
        <f>_xlfn.XLOOKUP(A15140,MI_Match_Analysis!$A$2:$A$8,MI_Match_Analysis!$F$2:$F$8,"Not Found")</f>
        <v>Not Found</v>
      </c>
    </row>
    <row r="15141" spans="1:20" hidden="1" x14ac:dyDescent="0.3">
      <c r="A15141">
        <v>65</v>
      </c>
      <c r="B15141" s="1">
        <v>46162</v>
      </c>
      <c r="C15141" t="s">
        <v>162</v>
      </c>
      <c r="D15141" t="s">
        <v>58</v>
      </c>
      <c r="E15141" t="s">
        <v>34</v>
      </c>
      <c r="F15141" t="s">
        <v>35</v>
      </c>
      <c r="G15141">
        <v>1</v>
      </c>
      <c r="H15141">
        <v>12.6</v>
      </c>
      <c r="I15141" t="s">
        <v>182</v>
      </c>
      <c r="J15141" t="s">
        <v>191</v>
      </c>
      <c r="K15141">
        <v>1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 t="s">
        <v>83</v>
      </c>
      <c r="R15141" t="s">
        <v>83</v>
      </c>
      <c r="S15141" t="s">
        <v>83</v>
      </c>
      <c r="T15141" t="str">
        <f>_xlfn.XLOOKUP(A15141,MI_Match_Analysis!$A$2:$A$8,MI_Match_Analysis!$F$2:$F$8,"Not Found")</f>
        <v>Not Found</v>
      </c>
    </row>
    <row r="15142" spans="1:20" hidden="1" x14ac:dyDescent="0.3">
      <c r="A15142">
        <v>65</v>
      </c>
      <c r="B15142" s="1">
        <v>46162</v>
      </c>
      <c r="C15142" t="s">
        <v>162</v>
      </c>
      <c r="D15142" t="s">
        <v>58</v>
      </c>
      <c r="E15142" t="s">
        <v>34</v>
      </c>
      <c r="F15142" t="s">
        <v>35</v>
      </c>
      <c r="G15142">
        <v>1</v>
      </c>
      <c r="H15142">
        <v>13.1</v>
      </c>
      <c r="I15142" t="s">
        <v>182</v>
      </c>
      <c r="J15142" t="s">
        <v>192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 t="s">
        <v>83</v>
      </c>
      <c r="R15142" t="s">
        <v>83</v>
      </c>
      <c r="S15142" t="s">
        <v>83</v>
      </c>
      <c r="T15142" t="str">
        <f>_xlfn.XLOOKUP(A15142,MI_Match_Analysis!$A$2:$A$8,MI_Match_Analysis!$F$2:$F$8,"Not Found")</f>
        <v>Not Found</v>
      </c>
    </row>
    <row r="15143" spans="1:20" hidden="1" x14ac:dyDescent="0.3">
      <c r="A15143">
        <v>65</v>
      </c>
      <c r="B15143" s="1">
        <v>46162</v>
      </c>
      <c r="C15143" t="s">
        <v>162</v>
      </c>
      <c r="D15143" t="s">
        <v>58</v>
      </c>
      <c r="E15143" t="s">
        <v>34</v>
      </c>
      <c r="F15143" t="s">
        <v>35</v>
      </c>
      <c r="G15143">
        <v>1</v>
      </c>
      <c r="H15143">
        <v>13.2</v>
      </c>
      <c r="I15143" t="s">
        <v>182</v>
      </c>
      <c r="J15143" t="s">
        <v>192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 t="s">
        <v>83</v>
      </c>
      <c r="R15143" t="s">
        <v>83</v>
      </c>
      <c r="S15143" t="s">
        <v>83</v>
      </c>
      <c r="T15143" t="str">
        <f>_xlfn.XLOOKUP(A15143,MI_Match_Analysis!$A$2:$A$8,MI_Match_Analysis!$F$2:$F$8,"Not Found")</f>
        <v>Not Found</v>
      </c>
    </row>
    <row r="15144" spans="1:20" hidden="1" x14ac:dyDescent="0.3">
      <c r="A15144">
        <v>65</v>
      </c>
      <c r="B15144" s="1">
        <v>46162</v>
      </c>
      <c r="C15144" t="s">
        <v>162</v>
      </c>
      <c r="D15144" t="s">
        <v>58</v>
      </c>
      <c r="E15144" t="s">
        <v>34</v>
      </c>
      <c r="F15144" t="s">
        <v>35</v>
      </c>
      <c r="G15144">
        <v>1</v>
      </c>
      <c r="H15144">
        <v>13.3</v>
      </c>
      <c r="I15144" t="s">
        <v>182</v>
      </c>
      <c r="J15144" t="s">
        <v>192</v>
      </c>
      <c r="K15144">
        <v>1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 t="s">
        <v>83</v>
      </c>
      <c r="R15144" t="s">
        <v>83</v>
      </c>
      <c r="S15144" t="s">
        <v>83</v>
      </c>
      <c r="T15144" t="str">
        <f>_xlfn.XLOOKUP(A15144,MI_Match_Analysis!$A$2:$A$8,MI_Match_Analysis!$F$2:$F$8,"Not Found")</f>
        <v>Not Found</v>
      </c>
    </row>
    <row r="15145" spans="1:20" hidden="1" x14ac:dyDescent="0.3">
      <c r="A15145">
        <v>65</v>
      </c>
      <c r="B15145" s="1">
        <v>46162</v>
      </c>
      <c r="C15145" t="s">
        <v>162</v>
      </c>
      <c r="D15145" t="s">
        <v>58</v>
      </c>
      <c r="E15145" t="s">
        <v>34</v>
      </c>
      <c r="F15145" t="s">
        <v>35</v>
      </c>
      <c r="G15145">
        <v>1</v>
      </c>
      <c r="H15145">
        <v>13.4</v>
      </c>
      <c r="I15145" t="s">
        <v>126</v>
      </c>
      <c r="J15145" t="s">
        <v>192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 t="s">
        <v>165</v>
      </c>
      <c r="R15145" t="s">
        <v>126</v>
      </c>
      <c r="S15145" t="s">
        <v>90</v>
      </c>
      <c r="T15145" t="str">
        <f>_xlfn.XLOOKUP(A15145,MI_Match_Analysis!$A$2:$A$8,MI_Match_Analysis!$F$2:$F$8,"Not Found")</f>
        <v>Not Found</v>
      </c>
    </row>
    <row r="15146" spans="1:20" hidden="1" x14ac:dyDescent="0.3">
      <c r="A15146">
        <v>65</v>
      </c>
      <c r="B15146" s="1">
        <v>46162</v>
      </c>
      <c r="C15146" t="s">
        <v>162</v>
      </c>
      <c r="D15146" t="s">
        <v>58</v>
      </c>
      <c r="E15146" t="s">
        <v>34</v>
      </c>
      <c r="F15146" t="s">
        <v>35</v>
      </c>
      <c r="G15146">
        <v>1</v>
      </c>
      <c r="H15146">
        <v>13.5</v>
      </c>
      <c r="I15146" t="s">
        <v>305</v>
      </c>
      <c r="J15146" t="s">
        <v>192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 t="s">
        <v>83</v>
      </c>
      <c r="R15146" t="s">
        <v>83</v>
      </c>
      <c r="S15146" t="s">
        <v>83</v>
      </c>
      <c r="T15146" t="str">
        <f>_xlfn.XLOOKUP(A15146,MI_Match_Analysis!$A$2:$A$8,MI_Match_Analysis!$F$2:$F$8,"Not Found")</f>
        <v>Not Found</v>
      </c>
    </row>
    <row r="15147" spans="1:20" hidden="1" x14ac:dyDescent="0.3">
      <c r="A15147">
        <v>65</v>
      </c>
      <c r="B15147" s="1">
        <v>46162</v>
      </c>
      <c r="C15147" t="s">
        <v>162</v>
      </c>
      <c r="D15147" t="s">
        <v>58</v>
      </c>
      <c r="E15147" t="s">
        <v>34</v>
      </c>
      <c r="F15147" t="s">
        <v>35</v>
      </c>
      <c r="G15147">
        <v>1</v>
      </c>
      <c r="H15147">
        <v>13.6</v>
      </c>
      <c r="I15147" t="s">
        <v>305</v>
      </c>
      <c r="J15147" t="s">
        <v>192</v>
      </c>
      <c r="K15147">
        <v>4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 t="s">
        <v>83</v>
      </c>
      <c r="R15147" t="s">
        <v>83</v>
      </c>
      <c r="S15147" t="s">
        <v>83</v>
      </c>
      <c r="T15147" t="str">
        <f>_xlfn.XLOOKUP(A15147,MI_Match_Analysis!$A$2:$A$8,MI_Match_Analysis!$F$2:$F$8,"Not Found")</f>
        <v>Not Found</v>
      </c>
    </row>
    <row r="15148" spans="1:20" hidden="1" x14ac:dyDescent="0.3">
      <c r="A15148">
        <v>65</v>
      </c>
      <c r="B15148" s="1">
        <v>46162</v>
      </c>
      <c r="C15148" t="s">
        <v>162</v>
      </c>
      <c r="D15148" t="s">
        <v>58</v>
      </c>
      <c r="E15148" t="s">
        <v>34</v>
      </c>
      <c r="F15148" t="s">
        <v>35</v>
      </c>
      <c r="G15148">
        <v>1</v>
      </c>
      <c r="H15148">
        <v>14.1</v>
      </c>
      <c r="I15148" t="s">
        <v>182</v>
      </c>
      <c r="J15148" t="s">
        <v>185</v>
      </c>
      <c r="K15148">
        <v>4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 t="s">
        <v>83</v>
      </c>
      <c r="R15148" t="s">
        <v>83</v>
      </c>
      <c r="S15148" t="s">
        <v>83</v>
      </c>
      <c r="T15148" t="str">
        <f>_xlfn.XLOOKUP(A15148,MI_Match_Analysis!$A$2:$A$8,MI_Match_Analysis!$F$2:$F$8,"Not Found")</f>
        <v>Not Found</v>
      </c>
    </row>
    <row r="15149" spans="1:20" hidden="1" x14ac:dyDescent="0.3">
      <c r="A15149">
        <v>65</v>
      </c>
      <c r="B15149" s="1">
        <v>46162</v>
      </c>
      <c r="C15149" t="s">
        <v>162</v>
      </c>
      <c r="D15149" t="s">
        <v>58</v>
      </c>
      <c r="E15149" t="s">
        <v>34</v>
      </c>
      <c r="F15149" t="s">
        <v>35</v>
      </c>
      <c r="G15149">
        <v>1</v>
      </c>
      <c r="H15149">
        <v>14.2</v>
      </c>
      <c r="I15149" t="s">
        <v>182</v>
      </c>
      <c r="J15149" t="s">
        <v>185</v>
      </c>
      <c r="K15149">
        <v>1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 t="s">
        <v>83</v>
      </c>
      <c r="R15149" t="s">
        <v>83</v>
      </c>
      <c r="S15149" t="s">
        <v>83</v>
      </c>
      <c r="T15149" t="str">
        <f>_xlfn.XLOOKUP(A15149,MI_Match_Analysis!$A$2:$A$8,MI_Match_Analysis!$F$2:$F$8,"Not Found")</f>
        <v>Not Found</v>
      </c>
    </row>
    <row r="15150" spans="1:20" hidden="1" x14ac:dyDescent="0.3">
      <c r="A15150">
        <v>65</v>
      </c>
      <c r="B15150" s="1">
        <v>46162</v>
      </c>
      <c r="C15150" t="s">
        <v>162</v>
      </c>
      <c r="D15150" t="s">
        <v>58</v>
      </c>
      <c r="E15150" t="s">
        <v>34</v>
      </c>
      <c r="F15150" t="s">
        <v>35</v>
      </c>
      <c r="G15150">
        <v>1</v>
      </c>
      <c r="H15150">
        <v>14.3</v>
      </c>
      <c r="I15150" t="s">
        <v>305</v>
      </c>
      <c r="J15150" t="s">
        <v>185</v>
      </c>
      <c r="K15150">
        <v>1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 t="s">
        <v>83</v>
      </c>
      <c r="R15150" t="s">
        <v>83</v>
      </c>
      <c r="S15150" t="s">
        <v>83</v>
      </c>
      <c r="T15150" t="str">
        <f>_xlfn.XLOOKUP(A15150,MI_Match_Analysis!$A$2:$A$8,MI_Match_Analysis!$F$2:$F$8,"Not Found")</f>
        <v>Not Found</v>
      </c>
    </row>
    <row r="15151" spans="1:20" hidden="1" x14ac:dyDescent="0.3">
      <c r="A15151">
        <v>65</v>
      </c>
      <c r="B15151" s="1">
        <v>46162</v>
      </c>
      <c r="C15151" t="s">
        <v>162</v>
      </c>
      <c r="D15151" t="s">
        <v>58</v>
      </c>
      <c r="E15151" t="s">
        <v>34</v>
      </c>
      <c r="F15151" t="s">
        <v>35</v>
      </c>
      <c r="G15151">
        <v>1</v>
      </c>
      <c r="H15151">
        <v>14.4</v>
      </c>
      <c r="I15151" t="s">
        <v>182</v>
      </c>
      <c r="J15151" t="s">
        <v>185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 t="s">
        <v>83</v>
      </c>
      <c r="R15151" t="s">
        <v>83</v>
      </c>
      <c r="S15151" t="s">
        <v>83</v>
      </c>
      <c r="T15151" t="str">
        <f>_xlfn.XLOOKUP(A15151,MI_Match_Analysis!$A$2:$A$8,MI_Match_Analysis!$F$2:$F$8,"Not Found")</f>
        <v>Not Found</v>
      </c>
    </row>
    <row r="15152" spans="1:20" hidden="1" x14ac:dyDescent="0.3">
      <c r="A15152">
        <v>65</v>
      </c>
      <c r="B15152" s="1">
        <v>46162</v>
      </c>
      <c r="C15152" t="s">
        <v>162</v>
      </c>
      <c r="D15152" t="s">
        <v>58</v>
      </c>
      <c r="E15152" t="s">
        <v>34</v>
      </c>
      <c r="F15152" t="s">
        <v>35</v>
      </c>
      <c r="G15152">
        <v>1</v>
      </c>
      <c r="H15152">
        <v>14.5</v>
      </c>
      <c r="I15152" t="s">
        <v>182</v>
      </c>
      <c r="J15152" t="s">
        <v>185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 t="s">
        <v>83</v>
      </c>
      <c r="R15152" t="s">
        <v>83</v>
      </c>
      <c r="S15152" t="s">
        <v>83</v>
      </c>
      <c r="T15152" t="str">
        <f>_xlfn.XLOOKUP(A15152,MI_Match_Analysis!$A$2:$A$8,MI_Match_Analysis!$F$2:$F$8,"Not Found")</f>
        <v>Not Found</v>
      </c>
    </row>
    <row r="15153" spans="1:20" hidden="1" x14ac:dyDescent="0.3">
      <c r="A15153">
        <v>65</v>
      </c>
      <c r="B15153" s="1">
        <v>46162</v>
      </c>
      <c r="C15153" t="s">
        <v>162</v>
      </c>
      <c r="D15153" t="s">
        <v>58</v>
      </c>
      <c r="E15153" t="s">
        <v>34</v>
      </c>
      <c r="F15153" t="s">
        <v>35</v>
      </c>
      <c r="G15153">
        <v>1</v>
      </c>
      <c r="H15153">
        <v>14.6</v>
      </c>
      <c r="I15153" t="s">
        <v>182</v>
      </c>
      <c r="J15153" t="s">
        <v>185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 t="s">
        <v>83</v>
      </c>
      <c r="R15153" t="s">
        <v>83</v>
      </c>
      <c r="S15153" t="s">
        <v>83</v>
      </c>
      <c r="T15153" t="str">
        <f>_xlfn.XLOOKUP(A15153,MI_Match_Analysis!$A$2:$A$8,MI_Match_Analysis!$F$2:$F$8,"Not Found")</f>
        <v>Not Found</v>
      </c>
    </row>
    <row r="15154" spans="1:20" hidden="1" x14ac:dyDescent="0.3">
      <c r="A15154">
        <v>65</v>
      </c>
      <c r="B15154" s="1">
        <v>46162</v>
      </c>
      <c r="C15154" t="s">
        <v>162</v>
      </c>
      <c r="D15154" t="s">
        <v>58</v>
      </c>
      <c r="E15154" t="s">
        <v>34</v>
      </c>
      <c r="F15154" t="s">
        <v>35</v>
      </c>
      <c r="G15154">
        <v>1</v>
      </c>
      <c r="H15154">
        <v>15.1</v>
      </c>
      <c r="I15154" t="s">
        <v>305</v>
      </c>
      <c r="J15154" t="s">
        <v>193</v>
      </c>
      <c r="K15154">
        <v>1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 t="s">
        <v>83</v>
      </c>
      <c r="R15154" t="s">
        <v>83</v>
      </c>
      <c r="S15154" t="s">
        <v>83</v>
      </c>
      <c r="T15154" t="str">
        <f>_xlfn.XLOOKUP(A15154,MI_Match_Analysis!$A$2:$A$8,MI_Match_Analysis!$F$2:$F$8,"Not Found")</f>
        <v>Not Found</v>
      </c>
    </row>
    <row r="15155" spans="1:20" hidden="1" x14ac:dyDescent="0.3">
      <c r="A15155">
        <v>65</v>
      </c>
      <c r="B15155" s="1">
        <v>46162</v>
      </c>
      <c r="C15155" t="s">
        <v>162</v>
      </c>
      <c r="D15155" t="s">
        <v>58</v>
      </c>
      <c r="E15155" t="s">
        <v>34</v>
      </c>
      <c r="F15155" t="s">
        <v>35</v>
      </c>
      <c r="G15155">
        <v>1</v>
      </c>
      <c r="H15155">
        <v>15.2</v>
      </c>
      <c r="I15155" t="s">
        <v>182</v>
      </c>
      <c r="J15155" t="s">
        <v>193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 t="s">
        <v>167</v>
      </c>
      <c r="R15155" t="s">
        <v>182</v>
      </c>
      <c r="S15155" t="s">
        <v>83</v>
      </c>
      <c r="T15155" t="str">
        <f>_xlfn.XLOOKUP(A15155,MI_Match_Analysis!$A$2:$A$8,MI_Match_Analysis!$F$2:$F$8,"Not Found")</f>
        <v>Not Found</v>
      </c>
    </row>
    <row r="15156" spans="1:20" hidden="1" x14ac:dyDescent="0.3">
      <c r="A15156">
        <v>65</v>
      </c>
      <c r="B15156" s="1">
        <v>46162</v>
      </c>
      <c r="C15156" t="s">
        <v>162</v>
      </c>
      <c r="D15156" t="s">
        <v>58</v>
      </c>
      <c r="E15156" t="s">
        <v>34</v>
      </c>
      <c r="F15156" t="s">
        <v>35</v>
      </c>
      <c r="G15156">
        <v>1</v>
      </c>
      <c r="H15156">
        <v>15.3</v>
      </c>
      <c r="I15156" t="s">
        <v>246</v>
      </c>
      <c r="J15156" t="s">
        <v>193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 t="s">
        <v>83</v>
      </c>
      <c r="R15156" t="s">
        <v>83</v>
      </c>
      <c r="S15156" t="s">
        <v>83</v>
      </c>
      <c r="T15156" t="str">
        <f>_xlfn.XLOOKUP(A15156,MI_Match_Analysis!$A$2:$A$8,MI_Match_Analysis!$F$2:$F$8,"Not Found")</f>
        <v>Not Found</v>
      </c>
    </row>
    <row r="15157" spans="1:20" hidden="1" x14ac:dyDescent="0.3">
      <c r="A15157">
        <v>65</v>
      </c>
      <c r="B15157" s="1">
        <v>46162</v>
      </c>
      <c r="C15157" t="s">
        <v>162</v>
      </c>
      <c r="D15157" t="s">
        <v>58</v>
      </c>
      <c r="E15157" t="s">
        <v>34</v>
      </c>
      <c r="F15157" t="s">
        <v>35</v>
      </c>
      <c r="G15157">
        <v>1</v>
      </c>
      <c r="H15157">
        <v>15.4</v>
      </c>
      <c r="I15157" t="s">
        <v>246</v>
      </c>
      <c r="J15157" t="s">
        <v>193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 t="s">
        <v>83</v>
      </c>
      <c r="R15157" t="s">
        <v>83</v>
      </c>
      <c r="S15157" t="s">
        <v>83</v>
      </c>
      <c r="T15157" t="str">
        <f>_xlfn.XLOOKUP(A15157,MI_Match_Analysis!$A$2:$A$8,MI_Match_Analysis!$F$2:$F$8,"Not Found")</f>
        <v>Not Found</v>
      </c>
    </row>
    <row r="15158" spans="1:20" hidden="1" x14ac:dyDescent="0.3">
      <c r="A15158">
        <v>65</v>
      </c>
      <c r="B15158" s="1">
        <v>46162</v>
      </c>
      <c r="C15158" t="s">
        <v>162</v>
      </c>
      <c r="D15158" t="s">
        <v>58</v>
      </c>
      <c r="E15158" t="s">
        <v>34</v>
      </c>
      <c r="F15158" t="s">
        <v>35</v>
      </c>
      <c r="G15158">
        <v>1</v>
      </c>
      <c r="H15158">
        <v>15.5</v>
      </c>
      <c r="I15158" t="s">
        <v>246</v>
      </c>
      <c r="J15158" t="s">
        <v>193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 t="s">
        <v>83</v>
      </c>
      <c r="R15158" t="s">
        <v>83</v>
      </c>
      <c r="S15158" t="s">
        <v>83</v>
      </c>
      <c r="T15158" t="str">
        <f>_xlfn.XLOOKUP(A15158,MI_Match_Analysis!$A$2:$A$8,MI_Match_Analysis!$F$2:$F$8,"Not Found")</f>
        <v>Not Found</v>
      </c>
    </row>
    <row r="15159" spans="1:20" hidden="1" x14ac:dyDescent="0.3">
      <c r="A15159">
        <v>65</v>
      </c>
      <c r="B15159" s="1">
        <v>46162</v>
      </c>
      <c r="C15159" t="s">
        <v>162</v>
      </c>
      <c r="D15159" t="s">
        <v>58</v>
      </c>
      <c r="E15159" t="s">
        <v>34</v>
      </c>
      <c r="F15159" t="s">
        <v>35</v>
      </c>
      <c r="G15159">
        <v>1</v>
      </c>
      <c r="H15159">
        <v>15.6</v>
      </c>
      <c r="I15159" t="s">
        <v>246</v>
      </c>
      <c r="J15159" t="s">
        <v>193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 t="s">
        <v>83</v>
      </c>
      <c r="R15159" t="s">
        <v>83</v>
      </c>
      <c r="S15159" t="s">
        <v>83</v>
      </c>
      <c r="T15159" t="str">
        <f>_xlfn.XLOOKUP(A15159,MI_Match_Analysis!$A$2:$A$8,MI_Match_Analysis!$F$2:$F$8,"Not Found")</f>
        <v>Not Found</v>
      </c>
    </row>
    <row r="15160" spans="1:20" hidden="1" x14ac:dyDescent="0.3">
      <c r="A15160">
        <v>65</v>
      </c>
      <c r="B15160" s="1">
        <v>46162</v>
      </c>
      <c r="C15160" t="s">
        <v>162</v>
      </c>
      <c r="D15160" t="s">
        <v>58</v>
      </c>
      <c r="E15160" t="s">
        <v>34</v>
      </c>
      <c r="F15160" t="s">
        <v>35</v>
      </c>
      <c r="G15160">
        <v>1</v>
      </c>
      <c r="H15160">
        <v>16.100000000000001</v>
      </c>
      <c r="I15160" t="s">
        <v>305</v>
      </c>
      <c r="J15160" t="s">
        <v>191</v>
      </c>
      <c r="K15160">
        <v>1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 t="s">
        <v>83</v>
      </c>
      <c r="R15160" t="s">
        <v>83</v>
      </c>
      <c r="S15160" t="s">
        <v>83</v>
      </c>
      <c r="T15160" t="str">
        <f>_xlfn.XLOOKUP(A15160,MI_Match_Analysis!$A$2:$A$8,MI_Match_Analysis!$F$2:$F$8,"Not Found")</f>
        <v>Not Found</v>
      </c>
    </row>
    <row r="15161" spans="1:20" hidden="1" x14ac:dyDescent="0.3">
      <c r="A15161">
        <v>65</v>
      </c>
      <c r="B15161" s="1">
        <v>46162</v>
      </c>
      <c r="C15161" t="s">
        <v>162</v>
      </c>
      <c r="D15161" t="s">
        <v>58</v>
      </c>
      <c r="E15161" t="s">
        <v>34</v>
      </c>
      <c r="F15161" t="s">
        <v>35</v>
      </c>
      <c r="G15161">
        <v>1</v>
      </c>
      <c r="H15161">
        <v>16.2</v>
      </c>
      <c r="I15161" t="s">
        <v>246</v>
      </c>
      <c r="J15161" t="s">
        <v>191</v>
      </c>
      <c r="K15161">
        <v>1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 t="s">
        <v>83</v>
      </c>
      <c r="R15161" t="s">
        <v>83</v>
      </c>
      <c r="S15161" t="s">
        <v>83</v>
      </c>
      <c r="T15161" t="str">
        <f>_xlfn.XLOOKUP(A15161,MI_Match_Analysis!$A$2:$A$8,MI_Match_Analysis!$F$2:$F$8,"Not Found")</f>
        <v>Not Found</v>
      </c>
    </row>
    <row r="15162" spans="1:20" hidden="1" x14ac:dyDescent="0.3">
      <c r="A15162">
        <v>65</v>
      </c>
      <c r="B15162" s="1">
        <v>46162</v>
      </c>
      <c r="C15162" t="s">
        <v>162</v>
      </c>
      <c r="D15162" t="s">
        <v>58</v>
      </c>
      <c r="E15162" t="s">
        <v>34</v>
      </c>
      <c r="F15162" t="s">
        <v>35</v>
      </c>
      <c r="G15162">
        <v>1</v>
      </c>
      <c r="H15162">
        <v>16.3</v>
      </c>
      <c r="I15162" t="s">
        <v>305</v>
      </c>
      <c r="J15162" t="s">
        <v>191</v>
      </c>
      <c r="K15162">
        <v>6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 t="s">
        <v>83</v>
      </c>
      <c r="R15162" t="s">
        <v>83</v>
      </c>
      <c r="S15162" t="s">
        <v>83</v>
      </c>
      <c r="T15162" t="str">
        <f>_xlfn.XLOOKUP(A15162,MI_Match_Analysis!$A$2:$A$8,MI_Match_Analysis!$F$2:$F$8,"Not Found")</f>
        <v>Not Found</v>
      </c>
    </row>
    <row r="15163" spans="1:20" hidden="1" x14ac:dyDescent="0.3">
      <c r="A15163">
        <v>65</v>
      </c>
      <c r="B15163" s="1">
        <v>46162</v>
      </c>
      <c r="C15163" t="s">
        <v>162</v>
      </c>
      <c r="D15163" t="s">
        <v>58</v>
      </c>
      <c r="E15163" t="s">
        <v>34</v>
      </c>
      <c r="F15163" t="s">
        <v>35</v>
      </c>
      <c r="G15163">
        <v>1</v>
      </c>
      <c r="H15163">
        <v>16.399999999999999</v>
      </c>
      <c r="I15163" t="s">
        <v>305</v>
      </c>
      <c r="J15163" t="s">
        <v>191</v>
      </c>
      <c r="K15163">
        <v>0</v>
      </c>
      <c r="L15163">
        <v>1</v>
      </c>
      <c r="M15163">
        <v>1</v>
      </c>
      <c r="N15163">
        <v>0</v>
      </c>
      <c r="O15163">
        <v>0</v>
      </c>
      <c r="P15163">
        <v>0</v>
      </c>
      <c r="Q15163" t="s">
        <v>83</v>
      </c>
      <c r="R15163" t="s">
        <v>83</v>
      </c>
      <c r="S15163" t="s">
        <v>83</v>
      </c>
      <c r="T15163" t="str">
        <f>_xlfn.XLOOKUP(A15163,MI_Match_Analysis!$A$2:$A$8,MI_Match_Analysis!$F$2:$F$8,"Not Found")</f>
        <v>Not Found</v>
      </c>
    </row>
    <row r="15164" spans="1:20" hidden="1" x14ac:dyDescent="0.3">
      <c r="A15164">
        <v>65</v>
      </c>
      <c r="B15164" s="1">
        <v>46162</v>
      </c>
      <c r="C15164" t="s">
        <v>162</v>
      </c>
      <c r="D15164" t="s">
        <v>58</v>
      </c>
      <c r="E15164" t="s">
        <v>34</v>
      </c>
      <c r="F15164" t="s">
        <v>35</v>
      </c>
      <c r="G15164">
        <v>1</v>
      </c>
      <c r="H15164">
        <v>16.399999999999999</v>
      </c>
      <c r="I15164" t="s">
        <v>305</v>
      </c>
      <c r="J15164" t="s">
        <v>191</v>
      </c>
      <c r="K15164">
        <v>1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 t="s">
        <v>195</v>
      </c>
      <c r="R15164" t="s">
        <v>305</v>
      </c>
      <c r="S15164" t="s">
        <v>340</v>
      </c>
      <c r="T15164" t="str">
        <f>_xlfn.XLOOKUP(A15164,MI_Match_Analysis!$A$2:$A$8,MI_Match_Analysis!$F$2:$F$8,"Not Found")</f>
        <v>Not Found</v>
      </c>
    </row>
    <row r="15165" spans="1:20" hidden="1" x14ac:dyDescent="0.3">
      <c r="A15165">
        <v>65</v>
      </c>
      <c r="B15165" s="1">
        <v>46162</v>
      </c>
      <c r="C15165" t="s">
        <v>162</v>
      </c>
      <c r="D15165" t="s">
        <v>58</v>
      </c>
      <c r="E15165" t="s">
        <v>34</v>
      </c>
      <c r="F15165" t="s">
        <v>35</v>
      </c>
      <c r="G15165">
        <v>1</v>
      </c>
      <c r="H15165">
        <v>16.5</v>
      </c>
      <c r="I15165" t="s">
        <v>246</v>
      </c>
      <c r="J15165" t="s">
        <v>191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 t="s">
        <v>83</v>
      </c>
      <c r="R15165" t="s">
        <v>83</v>
      </c>
      <c r="S15165" t="s">
        <v>83</v>
      </c>
      <c r="T15165" t="str">
        <f>_xlfn.XLOOKUP(A15165,MI_Match_Analysis!$A$2:$A$8,MI_Match_Analysis!$F$2:$F$8,"Not Found")</f>
        <v>Not Found</v>
      </c>
    </row>
    <row r="15166" spans="1:20" hidden="1" x14ac:dyDescent="0.3">
      <c r="A15166">
        <v>65</v>
      </c>
      <c r="B15166" s="1">
        <v>46162</v>
      </c>
      <c r="C15166" t="s">
        <v>162</v>
      </c>
      <c r="D15166" t="s">
        <v>58</v>
      </c>
      <c r="E15166" t="s">
        <v>34</v>
      </c>
      <c r="F15166" t="s">
        <v>35</v>
      </c>
      <c r="G15166">
        <v>1</v>
      </c>
      <c r="H15166">
        <v>16.600000000000001</v>
      </c>
      <c r="I15166" t="s">
        <v>246</v>
      </c>
      <c r="J15166" t="s">
        <v>191</v>
      </c>
      <c r="K15166">
        <v>1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 t="s">
        <v>83</v>
      </c>
      <c r="R15166" t="s">
        <v>83</v>
      </c>
      <c r="S15166" t="s">
        <v>83</v>
      </c>
      <c r="T15166" t="str">
        <f>_xlfn.XLOOKUP(A15166,MI_Match_Analysis!$A$2:$A$8,MI_Match_Analysis!$F$2:$F$8,"Not Found")</f>
        <v>Not Found</v>
      </c>
    </row>
    <row r="15167" spans="1:20" hidden="1" x14ac:dyDescent="0.3">
      <c r="A15167">
        <v>65</v>
      </c>
      <c r="B15167" s="1">
        <v>46162</v>
      </c>
      <c r="C15167" t="s">
        <v>162</v>
      </c>
      <c r="D15167" t="s">
        <v>58</v>
      </c>
      <c r="E15167" t="s">
        <v>34</v>
      </c>
      <c r="F15167" t="s">
        <v>35</v>
      </c>
      <c r="G15167">
        <v>1</v>
      </c>
      <c r="H15167">
        <v>17.100000000000001</v>
      </c>
      <c r="I15167" t="s">
        <v>246</v>
      </c>
      <c r="J15167" t="s">
        <v>192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 t="s">
        <v>83</v>
      </c>
      <c r="R15167" t="s">
        <v>83</v>
      </c>
      <c r="S15167" t="s">
        <v>83</v>
      </c>
      <c r="T15167" t="str">
        <f>_xlfn.XLOOKUP(A15167,MI_Match_Analysis!$A$2:$A$8,MI_Match_Analysis!$F$2:$F$8,"Not Found")</f>
        <v>Not Found</v>
      </c>
    </row>
    <row r="15168" spans="1:20" hidden="1" x14ac:dyDescent="0.3">
      <c r="A15168">
        <v>65</v>
      </c>
      <c r="B15168" s="1">
        <v>46162</v>
      </c>
      <c r="C15168" t="s">
        <v>162</v>
      </c>
      <c r="D15168" t="s">
        <v>58</v>
      </c>
      <c r="E15168" t="s">
        <v>34</v>
      </c>
      <c r="F15168" t="s">
        <v>35</v>
      </c>
      <c r="G15168">
        <v>1</v>
      </c>
      <c r="H15168">
        <v>17.2</v>
      </c>
      <c r="I15168" t="s">
        <v>246</v>
      </c>
      <c r="J15168" t="s">
        <v>192</v>
      </c>
      <c r="K15168">
        <v>2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 t="s">
        <v>83</v>
      </c>
      <c r="R15168" t="s">
        <v>83</v>
      </c>
      <c r="S15168" t="s">
        <v>83</v>
      </c>
      <c r="T15168" t="str">
        <f>_xlfn.XLOOKUP(A15168,MI_Match_Analysis!$A$2:$A$8,MI_Match_Analysis!$F$2:$F$8,"Not Found")</f>
        <v>Not Found</v>
      </c>
    </row>
    <row r="15169" spans="1:20" hidden="1" x14ac:dyDescent="0.3">
      <c r="A15169">
        <v>65</v>
      </c>
      <c r="B15169" s="1">
        <v>46162</v>
      </c>
      <c r="C15169" t="s">
        <v>162</v>
      </c>
      <c r="D15169" t="s">
        <v>58</v>
      </c>
      <c r="E15169" t="s">
        <v>34</v>
      </c>
      <c r="F15169" t="s">
        <v>35</v>
      </c>
      <c r="G15169">
        <v>1</v>
      </c>
      <c r="H15169">
        <v>17.3</v>
      </c>
      <c r="I15169" t="s">
        <v>246</v>
      </c>
      <c r="J15169" t="s">
        <v>192</v>
      </c>
      <c r="K15169">
        <v>4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 t="s">
        <v>83</v>
      </c>
      <c r="R15169" t="s">
        <v>83</v>
      </c>
      <c r="S15169" t="s">
        <v>83</v>
      </c>
      <c r="T15169" t="str">
        <f>_xlfn.XLOOKUP(A15169,MI_Match_Analysis!$A$2:$A$8,MI_Match_Analysis!$F$2:$F$8,"Not Found")</f>
        <v>Not Found</v>
      </c>
    </row>
    <row r="15170" spans="1:20" hidden="1" x14ac:dyDescent="0.3">
      <c r="A15170">
        <v>65</v>
      </c>
      <c r="B15170" s="1">
        <v>46162</v>
      </c>
      <c r="C15170" t="s">
        <v>162</v>
      </c>
      <c r="D15170" t="s">
        <v>58</v>
      </c>
      <c r="E15170" t="s">
        <v>34</v>
      </c>
      <c r="F15170" t="s">
        <v>35</v>
      </c>
      <c r="G15170">
        <v>1</v>
      </c>
      <c r="H15170">
        <v>17.399999999999999</v>
      </c>
      <c r="I15170" t="s">
        <v>246</v>
      </c>
      <c r="J15170" t="s">
        <v>192</v>
      </c>
      <c r="K15170">
        <v>1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 t="s">
        <v>83</v>
      </c>
      <c r="R15170" t="s">
        <v>83</v>
      </c>
      <c r="S15170" t="s">
        <v>83</v>
      </c>
      <c r="T15170" t="str">
        <f>_xlfn.XLOOKUP(A15170,MI_Match_Analysis!$A$2:$A$8,MI_Match_Analysis!$F$2:$F$8,"Not Found")</f>
        <v>Not Found</v>
      </c>
    </row>
    <row r="15171" spans="1:20" hidden="1" x14ac:dyDescent="0.3">
      <c r="A15171">
        <v>65</v>
      </c>
      <c r="B15171" s="1">
        <v>46162</v>
      </c>
      <c r="C15171" t="s">
        <v>162</v>
      </c>
      <c r="D15171" t="s">
        <v>58</v>
      </c>
      <c r="E15171" t="s">
        <v>34</v>
      </c>
      <c r="F15171" t="s">
        <v>35</v>
      </c>
      <c r="G15171">
        <v>1</v>
      </c>
      <c r="H15171">
        <v>17.5</v>
      </c>
      <c r="I15171" t="s">
        <v>247</v>
      </c>
      <c r="J15171" t="s">
        <v>192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 t="s">
        <v>83</v>
      </c>
      <c r="R15171" t="s">
        <v>83</v>
      </c>
      <c r="S15171" t="s">
        <v>83</v>
      </c>
      <c r="T15171" t="str">
        <f>_xlfn.XLOOKUP(A15171,MI_Match_Analysis!$A$2:$A$8,MI_Match_Analysis!$F$2:$F$8,"Not Found")</f>
        <v>Not Found</v>
      </c>
    </row>
    <row r="15172" spans="1:20" hidden="1" x14ac:dyDescent="0.3">
      <c r="A15172">
        <v>65</v>
      </c>
      <c r="B15172" s="1">
        <v>46162</v>
      </c>
      <c r="C15172" t="s">
        <v>162</v>
      </c>
      <c r="D15172" t="s">
        <v>58</v>
      </c>
      <c r="E15172" t="s">
        <v>34</v>
      </c>
      <c r="F15172" t="s">
        <v>35</v>
      </c>
      <c r="G15172">
        <v>1</v>
      </c>
      <c r="H15172">
        <v>17.600000000000001</v>
      </c>
      <c r="I15172" t="s">
        <v>247</v>
      </c>
      <c r="J15172" t="s">
        <v>192</v>
      </c>
      <c r="K15172">
        <v>2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 t="s">
        <v>83</v>
      </c>
      <c r="R15172" t="s">
        <v>83</v>
      </c>
      <c r="S15172" t="s">
        <v>83</v>
      </c>
      <c r="T15172" t="str">
        <f>_xlfn.XLOOKUP(A15172,MI_Match_Analysis!$A$2:$A$8,MI_Match_Analysis!$F$2:$F$8,"Not Found")</f>
        <v>Not Found</v>
      </c>
    </row>
    <row r="15173" spans="1:20" hidden="1" x14ac:dyDescent="0.3">
      <c r="A15173">
        <v>65</v>
      </c>
      <c r="B15173" s="1">
        <v>46162</v>
      </c>
      <c r="C15173" t="s">
        <v>162</v>
      </c>
      <c r="D15173" t="s">
        <v>58</v>
      </c>
      <c r="E15173" t="s">
        <v>34</v>
      </c>
      <c r="F15173" t="s">
        <v>35</v>
      </c>
      <c r="G15173">
        <v>1</v>
      </c>
      <c r="H15173">
        <v>18.100000000000001</v>
      </c>
      <c r="I15173" t="s">
        <v>246</v>
      </c>
      <c r="J15173" t="s">
        <v>328</v>
      </c>
      <c r="K15173">
        <v>4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 t="s">
        <v>83</v>
      </c>
      <c r="R15173" t="s">
        <v>83</v>
      </c>
      <c r="S15173" t="s">
        <v>83</v>
      </c>
      <c r="T15173" t="str">
        <f>_xlfn.XLOOKUP(A15173,MI_Match_Analysis!$A$2:$A$8,MI_Match_Analysis!$F$2:$F$8,"Not Found")</f>
        <v>Not Found</v>
      </c>
    </row>
    <row r="15174" spans="1:20" hidden="1" x14ac:dyDescent="0.3">
      <c r="A15174">
        <v>65</v>
      </c>
      <c r="B15174" s="1">
        <v>46162</v>
      </c>
      <c r="C15174" t="s">
        <v>162</v>
      </c>
      <c r="D15174" t="s">
        <v>58</v>
      </c>
      <c r="E15174" t="s">
        <v>34</v>
      </c>
      <c r="F15174" t="s">
        <v>35</v>
      </c>
      <c r="G15174">
        <v>1</v>
      </c>
      <c r="H15174">
        <v>18.2</v>
      </c>
      <c r="I15174" t="s">
        <v>246</v>
      </c>
      <c r="J15174" t="s">
        <v>328</v>
      </c>
      <c r="K15174">
        <v>0</v>
      </c>
      <c r="L15174">
        <v>1</v>
      </c>
      <c r="M15174">
        <v>0</v>
      </c>
      <c r="N15174">
        <v>1</v>
      </c>
      <c r="O15174">
        <v>0</v>
      </c>
      <c r="P15174">
        <v>0</v>
      </c>
      <c r="Q15174" t="s">
        <v>83</v>
      </c>
      <c r="R15174" t="s">
        <v>83</v>
      </c>
      <c r="S15174" t="s">
        <v>83</v>
      </c>
      <c r="T15174" t="str">
        <f>_xlfn.XLOOKUP(A15174,MI_Match_Analysis!$A$2:$A$8,MI_Match_Analysis!$F$2:$F$8,"Not Found")</f>
        <v>Not Found</v>
      </c>
    </row>
    <row r="15175" spans="1:20" hidden="1" x14ac:dyDescent="0.3">
      <c r="A15175">
        <v>65</v>
      </c>
      <c r="B15175" s="1">
        <v>46162</v>
      </c>
      <c r="C15175" t="s">
        <v>162</v>
      </c>
      <c r="D15175" t="s">
        <v>58</v>
      </c>
      <c r="E15175" t="s">
        <v>34</v>
      </c>
      <c r="F15175" t="s">
        <v>35</v>
      </c>
      <c r="G15175">
        <v>1</v>
      </c>
      <c r="H15175">
        <v>18.3</v>
      </c>
      <c r="I15175" t="s">
        <v>247</v>
      </c>
      <c r="J15175" t="s">
        <v>328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 t="s">
        <v>83</v>
      </c>
      <c r="R15175" t="s">
        <v>83</v>
      </c>
      <c r="S15175" t="s">
        <v>83</v>
      </c>
      <c r="T15175" t="str">
        <f>_xlfn.XLOOKUP(A15175,MI_Match_Analysis!$A$2:$A$8,MI_Match_Analysis!$F$2:$F$8,"Not Found")</f>
        <v>Not Found</v>
      </c>
    </row>
    <row r="15176" spans="1:20" hidden="1" x14ac:dyDescent="0.3">
      <c r="A15176">
        <v>65</v>
      </c>
      <c r="B15176" s="1">
        <v>46162</v>
      </c>
      <c r="C15176" t="s">
        <v>162</v>
      </c>
      <c r="D15176" t="s">
        <v>58</v>
      </c>
      <c r="E15176" t="s">
        <v>34</v>
      </c>
      <c r="F15176" t="s">
        <v>35</v>
      </c>
      <c r="G15176">
        <v>1</v>
      </c>
      <c r="H15176">
        <v>18.399999999999999</v>
      </c>
      <c r="I15176" t="s">
        <v>247</v>
      </c>
      <c r="J15176" t="s">
        <v>328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 t="s">
        <v>83</v>
      </c>
      <c r="R15176" t="s">
        <v>83</v>
      </c>
      <c r="S15176" t="s">
        <v>83</v>
      </c>
      <c r="T15176" t="str">
        <f>_xlfn.XLOOKUP(A15176,MI_Match_Analysis!$A$2:$A$8,MI_Match_Analysis!$F$2:$F$8,"Not Found")</f>
        <v>Not Found</v>
      </c>
    </row>
    <row r="15177" spans="1:20" hidden="1" x14ac:dyDescent="0.3">
      <c r="A15177">
        <v>65</v>
      </c>
      <c r="B15177" s="1">
        <v>46162</v>
      </c>
      <c r="C15177" t="s">
        <v>162</v>
      </c>
      <c r="D15177" t="s">
        <v>58</v>
      </c>
      <c r="E15177" t="s">
        <v>34</v>
      </c>
      <c r="F15177" t="s">
        <v>35</v>
      </c>
      <c r="G15177">
        <v>1</v>
      </c>
      <c r="H15177">
        <v>18.5</v>
      </c>
      <c r="I15177" t="s">
        <v>247</v>
      </c>
      <c r="J15177" t="s">
        <v>328</v>
      </c>
      <c r="K15177">
        <v>4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 t="s">
        <v>83</v>
      </c>
      <c r="R15177" t="s">
        <v>83</v>
      </c>
      <c r="S15177" t="s">
        <v>83</v>
      </c>
      <c r="T15177" t="str">
        <f>_xlfn.XLOOKUP(A15177,MI_Match_Analysis!$A$2:$A$8,MI_Match_Analysis!$F$2:$F$8,"Not Found")</f>
        <v>Not Found</v>
      </c>
    </row>
    <row r="15178" spans="1:20" hidden="1" x14ac:dyDescent="0.3">
      <c r="A15178">
        <v>65</v>
      </c>
      <c r="B15178" s="1">
        <v>46162</v>
      </c>
      <c r="C15178" t="s">
        <v>162</v>
      </c>
      <c r="D15178" t="s">
        <v>58</v>
      </c>
      <c r="E15178" t="s">
        <v>34</v>
      </c>
      <c r="F15178" t="s">
        <v>35</v>
      </c>
      <c r="G15178">
        <v>1</v>
      </c>
      <c r="H15178">
        <v>18.600000000000001</v>
      </c>
      <c r="I15178" t="s">
        <v>247</v>
      </c>
      <c r="J15178" t="s">
        <v>328</v>
      </c>
      <c r="K15178">
        <v>4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 t="s">
        <v>83</v>
      </c>
      <c r="R15178" t="s">
        <v>83</v>
      </c>
      <c r="S15178" t="s">
        <v>83</v>
      </c>
      <c r="T15178" t="str">
        <f>_xlfn.XLOOKUP(A15178,MI_Match_Analysis!$A$2:$A$8,MI_Match_Analysis!$F$2:$F$8,"Not Found")</f>
        <v>Not Found</v>
      </c>
    </row>
    <row r="15179" spans="1:20" hidden="1" x14ac:dyDescent="0.3">
      <c r="A15179">
        <v>65</v>
      </c>
      <c r="B15179" s="1">
        <v>46162</v>
      </c>
      <c r="C15179" t="s">
        <v>162</v>
      </c>
      <c r="D15179" t="s">
        <v>58</v>
      </c>
      <c r="E15179" t="s">
        <v>34</v>
      </c>
      <c r="F15179" t="s">
        <v>35</v>
      </c>
      <c r="G15179">
        <v>1</v>
      </c>
      <c r="H15179">
        <v>19.100000000000001</v>
      </c>
      <c r="I15179" t="s">
        <v>246</v>
      </c>
      <c r="J15179" t="s">
        <v>192</v>
      </c>
      <c r="K15179">
        <v>6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 t="s">
        <v>83</v>
      </c>
      <c r="R15179" t="s">
        <v>83</v>
      </c>
      <c r="S15179" t="s">
        <v>83</v>
      </c>
      <c r="T15179" t="str">
        <f>_xlfn.XLOOKUP(A15179,MI_Match_Analysis!$A$2:$A$8,MI_Match_Analysis!$F$2:$F$8,"Not Found")</f>
        <v>Not Found</v>
      </c>
    </row>
    <row r="15180" spans="1:20" hidden="1" x14ac:dyDescent="0.3">
      <c r="A15180">
        <v>65</v>
      </c>
      <c r="B15180" s="1">
        <v>46162</v>
      </c>
      <c r="C15180" t="s">
        <v>162</v>
      </c>
      <c r="D15180" t="s">
        <v>58</v>
      </c>
      <c r="E15180" t="s">
        <v>34</v>
      </c>
      <c r="F15180" t="s">
        <v>35</v>
      </c>
      <c r="G15180">
        <v>1</v>
      </c>
      <c r="H15180">
        <v>19.2</v>
      </c>
      <c r="I15180" t="s">
        <v>246</v>
      </c>
      <c r="J15180" t="s">
        <v>192</v>
      </c>
      <c r="K15180">
        <v>6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 t="s">
        <v>83</v>
      </c>
      <c r="R15180" t="s">
        <v>83</v>
      </c>
      <c r="S15180" t="s">
        <v>83</v>
      </c>
      <c r="T15180" t="str">
        <f>_xlfn.XLOOKUP(A15180,MI_Match_Analysis!$A$2:$A$8,MI_Match_Analysis!$F$2:$F$8,"Not Found")</f>
        <v>Not Found</v>
      </c>
    </row>
    <row r="15181" spans="1:20" hidden="1" x14ac:dyDescent="0.3">
      <c r="A15181">
        <v>65</v>
      </c>
      <c r="B15181" s="1">
        <v>46162</v>
      </c>
      <c r="C15181" t="s">
        <v>162</v>
      </c>
      <c r="D15181" t="s">
        <v>58</v>
      </c>
      <c r="E15181" t="s">
        <v>34</v>
      </c>
      <c r="F15181" t="s">
        <v>35</v>
      </c>
      <c r="G15181">
        <v>1</v>
      </c>
      <c r="H15181">
        <v>19.3</v>
      </c>
      <c r="I15181" t="s">
        <v>246</v>
      </c>
      <c r="J15181" t="s">
        <v>192</v>
      </c>
      <c r="K15181">
        <v>4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 t="s">
        <v>83</v>
      </c>
      <c r="R15181" t="s">
        <v>83</v>
      </c>
      <c r="S15181" t="s">
        <v>83</v>
      </c>
      <c r="T15181" t="str">
        <f>_xlfn.XLOOKUP(A15181,MI_Match_Analysis!$A$2:$A$8,MI_Match_Analysis!$F$2:$F$8,"Not Found")</f>
        <v>Not Found</v>
      </c>
    </row>
    <row r="15182" spans="1:20" hidden="1" x14ac:dyDescent="0.3">
      <c r="A15182">
        <v>65</v>
      </c>
      <c r="B15182" s="1">
        <v>46162</v>
      </c>
      <c r="C15182" t="s">
        <v>162</v>
      </c>
      <c r="D15182" t="s">
        <v>58</v>
      </c>
      <c r="E15182" t="s">
        <v>34</v>
      </c>
      <c r="F15182" t="s">
        <v>35</v>
      </c>
      <c r="G15182">
        <v>1</v>
      </c>
      <c r="H15182">
        <v>19.399999999999999</v>
      </c>
      <c r="I15182" t="s">
        <v>246</v>
      </c>
      <c r="J15182" t="s">
        <v>192</v>
      </c>
      <c r="K15182">
        <v>2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 t="s">
        <v>83</v>
      </c>
      <c r="R15182" t="s">
        <v>83</v>
      </c>
      <c r="S15182" t="s">
        <v>83</v>
      </c>
      <c r="T15182" t="str">
        <f>_xlfn.XLOOKUP(A15182,MI_Match_Analysis!$A$2:$A$8,MI_Match_Analysis!$F$2:$F$8,"Not Found")</f>
        <v>Not Found</v>
      </c>
    </row>
    <row r="15183" spans="1:20" hidden="1" x14ac:dyDescent="0.3">
      <c r="A15183">
        <v>65</v>
      </c>
      <c r="B15183" s="1">
        <v>46162</v>
      </c>
      <c r="C15183" t="s">
        <v>162</v>
      </c>
      <c r="D15183" t="s">
        <v>58</v>
      </c>
      <c r="E15183" t="s">
        <v>34</v>
      </c>
      <c r="F15183" t="s">
        <v>35</v>
      </c>
      <c r="G15183">
        <v>1</v>
      </c>
      <c r="H15183">
        <v>19.5</v>
      </c>
      <c r="I15183" t="s">
        <v>246</v>
      </c>
      <c r="J15183" t="s">
        <v>192</v>
      </c>
      <c r="K15183">
        <v>1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 t="s">
        <v>83</v>
      </c>
      <c r="R15183" t="s">
        <v>83</v>
      </c>
      <c r="S15183" t="s">
        <v>83</v>
      </c>
      <c r="T15183" t="str">
        <f>_xlfn.XLOOKUP(A15183,MI_Match_Analysis!$A$2:$A$8,MI_Match_Analysis!$F$2:$F$8,"Not Found")</f>
        <v>Not Found</v>
      </c>
    </row>
    <row r="15184" spans="1:20" hidden="1" x14ac:dyDescent="0.3">
      <c r="A15184">
        <v>65</v>
      </c>
      <c r="B15184" s="1">
        <v>46162</v>
      </c>
      <c r="C15184" t="s">
        <v>162</v>
      </c>
      <c r="D15184" t="s">
        <v>58</v>
      </c>
      <c r="E15184" t="s">
        <v>34</v>
      </c>
      <c r="F15184" t="s">
        <v>35</v>
      </c>
      <c r="G15184">
        <v>1</v>
      </c>
      <c r="H15184">
        <v>19.600000000000001</v>
      </c>
      <c r="I15184" t="s">
        <v>247</v>
      </c>
      <c r="J15184" t="s">
        <v>192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 t="s">
        <v>165</v>
      </c>
      <c r="R15184" t="s">
        <v>247</v>
      </c>
      <c r="S15184" t="s">
        <v>90</v>
      </c>
      <c r="T15184" t="str">
        <f>_xlfn.XLOOKUP(A15184,MI_Match_Analysis!$A$2:$A$8,MI_Match_Analysis!$F$2:$F$8,"Not Found")</f>
        <v>Not Found</v>
      </c>
    </row>
    <row r="15185" spans="1:20" hidden="1" x14ac:dyDescent="0.3">
      <c r="A15185">
        <v>65</v>
      </c>
      <c r="B15185" s="1">
        <v>46162</v>
      </c>
      <c r="C15185" t="s">
        <v>162</v>
      </c>
      <c r="D15185" t="s">
        <v>58</v>
      </c>
      <c r="E15185" t="s">
        <v>35</v>
      </c>
      <c r="F15185" t="s">
        <v>34</v>
      </c>
      <c r="G15185">
        <v>2</v>
      </c>
      <c r="H15185">
        <v>0.1</v>
      </c>
      <c r="I15185" t="s">
        <v>179</v>
      </c>
      <c r="J15185" t="s">
        <v>247</v>
      </c>
      <c r="K15185">
        <v>1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 t="s">
        <v>83</v>
      </c>
      <c r="R15185" t="s">
        <v>83</v>
      </c>
      <c r="S15185" t="s">
        <v>83</v>
      </c>
      <c r="T15185" t="str">
        <f>_xlfn.XLOOKUP(A15185,MI_Match_Analysis!$A$2:$A$8,MI_Match_Analysis!$F$2:$F$8,"Not Found")</f>
        <v>Not Found</v>
      </c>
    </row>
    <row r="15186" spans="1:20" hidden="1" x14ac:dyDescent="0.3">
      <c r="A15186">
        <v>65</v>
      </c>
      <c r="B15186" s="1">
        <v>46162</v>
      </c>
      <c r="C15186" t="s">
        <v>162</v>
      </c>
      <c r="D15186" t="s">
        <v>58</v>
      </c>
      <c r="E15186" t="s">
        <v>35</v>
      </c>
      <c r="F15186" t="s">
        <v>34</v>
      </c>
      <c r="G15186">
        <v>2</v>
      </c>
      <c r="H15186">
        <v>0.2</v>
      </c>
      <c r="I15186" t="s">
        <v>181</v>
      </c>
      <c r="J15186" t="s">
        <v>247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 t="s">
        <v>83</v>
      </c>
      <c r="R15186" t="s">
        <v>83</v>
      </c>
      <c r="S15186" t="s">
        <v>83</v>
      </c>
      <c r="T15186" t="str">
        <f>_xlfn.XLOOKUP(A15186,MI_Match_Analysis!$A$2:$A$8,MI_Match_Analysis!$F$2:$F$8,"Not Found")</f>
        <v>Not Found</v>
      </c>
    </row>
    <row r="15187" spans="1:20" hidden="1" x14ac:dyDescent="0.3">
      <c r="A15187">
        <v>65</v>
      </c>
      <c r="B15187" s="1">
        <v>46162</v>
      </c>
      <c r="C15187" t="s">
        <v>162</v>
      </c>
      <c r="D15187" t="s">
        <v>58</v>
      </c>
      <c r="E15187" t="s">
        <v>35</v>
      </c>
      <c r="F15187" t="s">
        <v>34</v>
      </c>
      <c r="G15187">
        <v>2</v>
      </c>
      <c r="H15187">
        <v>0.3</v>
      </c>
      <c r="I15187" t="s">
        <v>181</v>
      </c>
      <c r="J15187" t="s">
        <v>247</v>
      </c>
      <c r="K15187">
        <v>4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 t="s">
        <v>83</v>
      </c>
      <c r="R15187" t="s">
        <v>83</v>
      </c>
      <c r="S15187" t="s">
        <v>83</v>
      </c>
      <c r="T15187" t="str">
        <f>_xlfn.XLOOKUP(A15187,MI_Match_Analysis!$A$2:$A$8,MI_Match_Analysis!$F$2:$F$8,"Not Found")</f>
        <v>Not Found</v>
      </c>
    </row>
    <row r="15188" spans="1:20" hidden="1" x14ac:dyDescent="0.3">
      <c r="A15188">
        <v>65</v>
      </c>
      <c r="B15188" s="1">
        <v>46162</v>
      </c>
      <c r="C15188" t="s">
        <v>162</v>
      </c>
      <c r="D15188" t="s">
        <v>58</v>
      </c>
      <c r="E15188" t="s">
        <v>35</v>
      </c>
      <c r="F15188" t="s">
        <v>34</v>
      </c>
      <c r="G15188">
        <v>2</v>
      </c>
      <c r="H15188">
        <v>0.4</v>
      </c>
      <c r="I15188" t="s">
        <v>181</v>
      </c>
      <c r="J15188" t="s">
        <v>247</v>
      </c>
      <c r="K15188">
        <v>4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 t="s">
        <v>83</v>
      </c>
      <c r="R15188" t="s">
        <v>83</v>
      </c>
      <c r="S15188" t="s">
        <v>83</v>
      </c>
      <c r="T15188" t="str">
        <f>_xlfn.XLOOKUP(A15188,MI_Match_Analysis!$A$2:$A$8,MI_Match_Analysis!$F$2:$F$8,"Not Found")</f>
        <v>Not Found</v>
      </c>
    </row>
    <row r="15189" spans="1:20" hidden="1" x14ac:dyDescent="0.3">
      <c r="A15189">
        <v>65</v>
      </c>
      <c r="B15189" s="1">
        <v>46162</v>
      </c>
      <c r="C15189" t="s">
        <v>162</v>
      </c>
      <c r="D15189" t="s">
        <v>58</v>
      </c>
      <c r="E15189" t="s">
        <v>35</v>
      </c>
      <c r="F15189" t="s">
        <v>34</v>
      </c>
      <c r="G15189">
        <v>2</v>
      </c>
      <c r="H15189">
        <v>0.5</v>
      </c>
      <c r="I15189" t="s">
        <v>181</v>
      </c>
      <c r="J15189" t="s">
        <v>247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 t="s">
        <v>83</v>
      </c>
      <c r="R15189" t="s">
        <v>83</v>
      </c>
      <c r="S15189" t="s">
        <v>83</v>
      </c>
      <c r="T15189" t="str">
        <f>_xlfn.XLOOKUP(A15189,MI_Match_Analysis!$A$2:$A$8,MI_Match_Analysis!$F$2:$F$8,"Not Found")</f>
        <v>Not Found</v>
      </c>
    </row>
    <row r="15190" spans="1:20" hidden="1" x14ac:dyDescent="0.3">
      <c r="A15190">
        <v>65</v>
      </c>
      <c r="B15190" s="1">
        <v>46162</v>
      </c>
      <c r="C15190" t="s">
        <v>162</v>
      </c>
      <c r="D15190" t="s">
        <v>58</v>
      </c>
      <c r="E15190" t="s">
        <v>35</v>
      </c>
      <c r="F15190" t="s">
        <v>34</v>
      </c>
      <c r="G15190">
        <v>2</v>
      </c>
      <c r="H15190">
        <v>0.6</v>
      </c>
      <c r="I15190" t="s">
        <v>181</v>
      </c>
      <c r="J15190" t="s">
        <v>247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 t="s">
        <v>167</v>
      </c>
      <c r="R15190" t="s">
        <v>181</v>
      </c>
      <c r="S15190" t="s">
        <v>83</v>
      </c>
      <c r="T15190" t="str">
        <f>_xlfn.XLOOKUP(A15190,MI_Match_Analysis!$A$2:$A$8,MI_Match_Analysis!$F$2:$F$8,"Not Found")</f>
        <v>Not Found</v>
      </c>
    </row>
    <row r="15191" spans="1:20" hidden="1" x14ac:dyDescent="0.3">
      <c r="A15191">
        <v>65</v>
      </c>
      <c r="B15191" s="1">
        <v>46162</v>
      </c>
      <c r="C15191" t="s">
        <v>162</v>
      </c>
      <c r="D15191" t="s">
        <v>58</v>
      </c>
      <c r="E15191" t="s">
        <v>35</v>
      </c>
      <c r="F15191" t="s">
        <v>34</v>
      </c>
      <c r="G15191">
        <v>2</v>
      </c>
      <c r="H15191">
        <v>0.6</v>
      </c>
      <c r="I15191" t="s">
        <v>181</v>
      </c>
      <c r="J15191" t="s">
        <v>247</v>
      </c>
      <c r="K15191">
        <v>0</v>
      </c>
      <c r="L15191">
        <v>1</v>
      </c>
      <c r="M15191">
        <v>1</v>
      </c>
      <c r="N15191">
        <v>0</v>
      </c>
      <c r="O15191">
        <v>0</v>
      </c>
      <c r="P15191">
        <v>0</v>
      </c>
      <c r="Q15191" t="s">
        <v>83</v>
      </c>
      <c r="R15191" t="s">
        <v>83</v>
      </c>
      <c r="S15191" t="s">
        <v>83</v>
      </c>
      <c r="T15191" t="str">
        <f>_xlfn.XLOOKUP(A15191,MI_Match_Analysis!$A$2:$A$8,MI_Match_Analysis!$F$2:$F$8,"Not Found")</f>
        <v>Not Found</v>
      </c>
    </row>
    <row r="15192" spans="1:20" hidden="1" x14ac:dyDescent="0.3">
      <c r="A15192">
        <v>65</v>
      </c>
      <c r="B15192" s="1">
        <v>46162</v>
      </c>
      <c r="C15192" t="s">
        <v>162</v>
      </c>
      <c r="D15192" t="s">
        <v>58</v>
      </c>
      <c r="E15192" t="s">
        <v>35</v>
      </c>
      <c r="F15192" t="s">
        <v>34</v>
      </c>
      <c r="G15192">
        <v>2</v>
      </c>
      <c r="H15192">
        <v>1.1000000000000001</v>
      </c>
      <c r="I15192" t="s">
        <v>179</v>
      </c>
      <c r="J15192" t="s">
        <v>184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 t="s">
        <v>83</v>
      </c>
      <c r="R15192" t="s">
        <v>83</v>
      </c>
      <c r="S15192" t="s">
        <v>83</v>
      </c>
      <c r="T15192" t="str">
        <f>_xlfn.XLOOKUP(A15192,MI_Match_Analysis!$A$2:$A$8,MI_Match_Analysis!$F$2:$F$8,"Not Found")</f>
        <v>Not Found</v>
      </c>
    </row>
    <row r="15193" spans="1:20" hidden="1" x14ac:dyDescent="0.3">
      <c r="A15193">
        <v>65</v>
      </c>
      <c r="B15193" s="1">
        <v>46162</v>
      </c>
      <c r="C15193" t="s">
        <v>162</v>
      </c>
      <c r="D15193" t="s">
        <v>58</v>
      </c>
      <c r="E15193" t="s">
        <v>35</v>
      </c>
      <c r="F15193" t="s">
        <v>34</v>
      </c>
      <c r="G15193">
        <v>2</v>
      </c>
      <c r="H15193">
        <v>1.2</v>
      </c>
      <c r="I15193" t="s">
        <v>179</v>
      </c>
      <c r="J15193" t="s">
        <v>184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 t="s">
        <v>83</v>
      </c>
      <c r="R15193" t="s">
        <v>83</v>
      </c>
      <c r="S15193" t="s">
        <v>83</v>
      </c>
      <c r="T15193" t="str">
        <f>_xlfn.XLOOKUP(A15193,MI_Match_Analysis!$A$2:$A$8,MI_Match_Analysis!$F$2:$F$8,"Not Found")</f>
        <v>Not Found</v>
      </c>
    </row>
    <row r="15194" spans="1:20" hidden="1" x14ac:dyDescent="0.3">
      <c r="A15194">
        <v>65</v>
      </c>
      <c r="B15194" s="1">
        <v>46162</v>
      </c>
      <c r="C15194" t="s">
        <v>162</v>
      </c>
      <c r="D15194" t="s">
        <v>58</v>
      </c>
      <c r="E15194" t="s">
        <v>35</v>
      </c>
      <c r="F15194" t="s">
        <v>34</v>
      </c>
      <c r="G15194">
        <v>2</v>
      </c>
      <c r="H15194">
        <v>1.2</v>
      </c>
      <c r="I15194" t="s">
        <v>179</v>
      </c>
      <c r="J15194" t="s">
        <v>184</v>
      </c>
      <c r="K15194">
        <v>0</v>
      </c>
      <c r="L15194">
        <v>1</v>
      </c>
      <c r="M15194">
        <v>1</v>
      </c>
      <c r="N15194">
        <v>0</v>
      </c>
      <c r="O15194">
        <v>0</v>
      </c>
      <c r="P15194">
        <v>0</v>
      </c>
      <c r="Q15194" t="s">
        <v>83</v>
      </c>
      <c r="R15194" t="s">
        <v>83</v>
      </c>
      <c r="S15194" t="s">
        <v>83</v>
      </c>
      <c r="T15194" t="str">
        <f>_xlfn.XLOOKUP(A15194,MI_Match_Analysis!$A$2:$A$8,MI_Match_Analysis!$F$2:$F$8,"Not Found")</f>
        <v>Not Found</v>
      </c>
    </row>
    <row r="15195" spans="1:20" hidden="1" x14ac:dyDescent="0.3">
      <c r="A15195">
        <v>65</v>
      </c>
      <c r="B15195" s="1">
        <v>46162</v>
      </c>
      <c r="C15195" t="s">
        <v>162</v>
      </c>
      <c r="D15195" t="s">
        <v>58</v>
      </c>
      <c r="E15195" t="s">
        <v>35</v>
      </c>
      <c r="F15195" t="s">
        <v>34</v>
      </c>
      <c r="G15195">
        <v>2</v>
      </c>
      <c r="H15195">
        <v>1.3</v>
      </c>
      <c r="I15195" t="s">
        <v>179</v>
      </c>
      <c r="J15195" t="s">
        <v>184</v>
      </c>
      <c r="K15195">
        <v>1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 t="s">
        <v>83</v>
      </c>
      <c r="R15195" t="s">
        <v>83</v>
      </c>
      <c r="S15195" t="s">
        <v>83</v>
      </c>
      <c r="T15195" t="str">
        <f>_xlfn.XLOOKUP(A15195,MI_Match_Analysis!$A$2:$A$8,MI_Match_Analysis!$F$2:$F$8,"Not Found")</f>
        <v>Not Found</v>
      </c>
    </row>
    <row r="15196" spans="1:20" hidden="1" x14ac:dyDescent="0.3">
      <c r="A15196">
        <v>65</v>
      </c>
      <c r="B15196" s="1">
        <v>46162</v>
      </c>
      <c r="C15196" t="s">
        <v>162</v>
      </c>
      <c r="D15196" t="s">
        <v>58</v>
      </c>
      <c r="E15196" t="s">
        <v>35</v>
      </c>
      <c r="F15196" t="s">
        <v>34</v>
      </c>
      <c r="G15196">
        <v>2</v>
      </c>
      <c r="H15196">
        <v>1.4</v>
      </c>
      <c r="I15196" t="s">
        <v>339</v>
      </c>
      <c r="J15196" t="s">
        <v>184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 t="s">
        <v>83</v>
      </c>
      <c r="R15196" t="s">
        <v>83</v>
      </c>
      <c r="S15196" t="s">
        <v>83</v>
      </c>
      <c r="T15196" t="str">
        <f>_xlfn.XLOOKUP(A15196,MI_Match_Analysis!$A$2:$A$8,MI_Match_Analysis!$F$2:$F$8,"Not Found")</f>
        <v>Not Found</v>
      </c>
    </row>
    <row r="15197" spans="1:20" hidden="1" x14ac:dyDescent="0.3">
      <c r="A15197">
        <v>65</v>
      </c>
      <c r="B15197" s="1">
        <v>46162</v>
      </c>
      <c r="C15197" t="s">
        <v>162</v>
      </c>
      <c r="D15197" t="s">
        <v>58</v>
      </c>
      <c r="E15197" t="s">
        <v>35</v>
      </c>
      <c r="F15197" t="s">
        <v>34</v>
      </c>
      <c r="G15197">
        <v>2</v>
      </c>
      <c r="H15197">
        <v>1.5</v>
      </c>
      <c r="I15197" t="s">
        <v>339</v>
      </c>
      <c r="J15197" t="s">
        <v>184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 t="s">
        <v>83</v>
      </c>
      <c r="R15197" t="s">
        <v>83</v>
      </c>
      <c r="S15197" t="s">
        <v>83</v>
      </c>
      <c r="T15197" t="str">
        <f>_xlfn.XLOOKUP(A15197,MI_Match_Analysis!$A$2:$A$8,MI_Match_Analysis!$F$2:$F$8,"Not Found")</f>
        <v>Not Found</v>
      </c>
    </row>
    <row r="15198" spans="1:20" hidden="1" x14ac:dyDescent="0.3">
      <c r="A15198">
        <v>65</v>
      </c>
      <c r="B15198" s="1">
        <v>46162</v>
      </c>
      <c r="C15198" t="s">
        <v>162</v>
      </c>
      <c r="D15198" t="s">
        <v>58</v>
      </c>
      <c r="E15198" t="s">
        <v>35</v>
      </c>
      <c r="F15198" t="s">
        <v>34</v>
      </c>
      <c r="G15198">
        <v>2</v>
      </c>
      <c r="H15198">
        <v>1.6</v>
      </c>
      <c r="I15198" t="s">
        <v>339</v>
      </c>
      <c r="J15198" t="s">
        <v>184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 t="s">
        <v>83</v>
      </c>
      <c r="R15198" t="s">
        <v>83</v>
      </c>
      <c r="S15198" t="s">
        <v>83</v>
      </c>
      <c r="T15198" t="str">
        <f>_xlfn.XLOOKUP(A15198,MI_Match_Analysis!$A$2:$A$8,MI_Match_Analysis!$F$2:$F$8,"Not Found")</f>
        <v>Not Found</v>
      </c>
    </row>
    <row r="15199" spans="1:20" hidden="1" x14ac:dyDescent="0.3">
      <c r="A15199">
        <v>65</v>
      </c>
      <c r="B15199" s="1">
        <v>46162</v>
      </c>
      <c r="C15199" t="s">
        <v>162</v>
      </c>
      <c r="D15199" t="s">
        <v>58</v>
      </c>
      <c r="E15199" t="s">
        <v>35</v>
      </c>
      <c r="F15199" t="s">
        <v>34</v>
      </c>
      <c r="G15199">
        <v>2</v>
      </c>
      <c r="H15199">
        <v>2.1</v>
      </c>
      <c r="I15199" t="s">
        <v>179</v>
      </c>
      <c r="J15199" t="s">
        <v>247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 t="s">
        <v>83</v>
      </c>
      <c r="R15199" t="s">
        <v>83</v>
      </c>
      <c r="S15199" t="s">
        <v>83</v>
      </c>
      <c r="T15199" t="str">
        <f>_xlfn.XLOOKUP(A15199,MI_Match_Analysis!$A$2:$A$8,MI_Match_Analysis!$F$2:$F$8,"Not Found")</f>
        <v>Not Found</v>
      </c>
    </row>
    <row r="15200" spans="1:20" hidden="1" x14ac:dyDescent="0.3">
      <c r="A15200">
        <v>65</v>
      </c>
      <c r="B15200" s="1">
        <v>46162</v>
      </c>
      <c r="C15200" t="s">
        <v>162</v>
      </c>
      <c r="D15200" t="s">
        <v>58</v>
      </c>
      <c r="E15200" t="s">
        <v>35</v>
      </c>
      <c r="F15200" t="s">
        <v>34</v>
      </c>
      <c r="G15200">
        <v>2</v>
      </c>
      <c r="H15200">
        <v>2.2000000000000002</v>
      </c>
      <c r="I15200" t="s">
        <v>179</v>
      </c>
      <c r="J15200" t="s">
        <v>247</v>
      </c>
      <c r="K15200">
        <v>4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 t="s">
        <v>83</v>
      </c>
      <c r="R15200" t="s">
        <v>83</v>
      </c>
      <c r="S15200" t="s">
        <v>83</v>
      </c>
      <c r="T15200" t="str">
        <f>_xlfn.XLOOKUP(A15200,MI_Match_Analysis!$A$2:$A$8,MI_Match_Analysis!$F$2:$F$8,"Not Found")</f>
        <v>Not Found</v>
      </c>
    </row>
    <row r="15201" spans="1:20" hidden="1" x14ac:dyDescent="0.3">
      <c r="A15201">
        <v>65</v>
      </c>
      <c r="B15201" s="1">
        <v>46162</v>
      </c>
      <c r="C15201" t="s">
        <v>162</v>
      </c>
      <c r="D15201" t="s">
        <v>58</v>
      </c>
      <c r="E15201" t="s">
        <v>35</v>
      </c>
      <c r="F15201" t="s">
        <v>34</v>
      </c>
      <c r="G15201">
        <v>2</v>
      </c>
      <c r="H15201">
        <v>2.2999999999999998</v>
      </c>
      <c r="I15201" t="s">
        <v>179</v>
      </c>
      <c r="J15201" t="s">
        <v>247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 t="s">
        <v>83</v>
      </c>
      <c r="R15201" t="s">
        <v>83</v>
      </c>
      <c r="S15201" t="s">
        <v>83</v>
      </c>
      <c r="T15201" t="str">
        <f>_xlfn.XLOOKUP(A15201,MI_Match_Analysis!$A$2:$A$8,MI_Match_Analysis!$F$2:$F$8,"Not Found")</f>
        <v>Not Found</v>
      </c>
    </row>
    <row r="15202" spans="1:20" hidden="1" x14ac:dyDescent="0.3">
      <c r="A15202">
        <v>65</v>
      </c>
      <c r="B15202" s="1">
        <v>46162</v>
      </c>
      <c r="C15202" t="s">
        <v>162</v>
      </c>
      <c r="D15202" t="s">
        <v>58</v>
      </c>
      <c r="E15202" t="s">
        <v>35</v>
      </c>
      <c r="F15202" t="s">
        <v>34</v>
      </c>
      <c r="G15202">
        <v>2</v>
      </c>
      <c r="H15202">
        <v>2.4</v>
      </c>
      <c r="I15202" t="s">
        <v>179</v>
      </c>
      <c r="J15202" t="s">
        <v>247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 t="s">
        <v>83</v>
      </c>
      <c r="R15202" t="s">
        <v>83</v>
      </c>
      <c r="S15202" t="s">
        <v>83</v>
      </c>
      <c r="T15202" t="str">
        <f>_xlfn.XLOOKUP(A15202,MI_Match_Analysis!$A$2:$A$8,MI_Match_Analysis!$F$2:$F$8,"Not Found")</f>
        <v>Not Found</v>
      </c>
    </row>
    <row r="15203" spans="1:20" hidden="1" x14ac:dyDescent="0.3">
      <c r="A15203">
        <v>65</v>
      </c>
      <c r="B15203" s="1">
        <v>46162</v>
      </c>
      <c r="C15203" t="s">
        <v>162</v>
      </c>
      <c r="D15203" t="s">
        <v>58</v>
      </c>
      <c r="E15203" t="s">
        <v>35</v>
      </c>
      <c r="F15203" t="s">
        <v>34</v>
      </c>
      <c r="G15203">
        <v>2</v>
      </c>
      <c r="H15203">
        <v>2.5</v>
      </c>
      <c r="I15203" t="s">
        <v>179</v>
      </c>
      <c r="J15203" t="s">
        <v>247</v>
      </c>
      <c r="K15203">
        <v>1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 t="s">
        <v>83</v>
      </c>
      <c r="R15203" t="s">
        <v>83</v>
      </c>
      <c r="S15203" t="s">
        <v>83</v>
      </c>
      <c r="T15203" t="str">
        <f>_xlfn.XLOOKUP(A15203,MI_Match_Analysis!$A$2:$A$8,MI_Match_Analysis!$F$2:$F$8,"Not Found")</f>
        <v>Not Found</v>
      </c>
    </row>
    <row r="15204" spans="1:20" hidden="1" x14ac:dyDescent="0.3">
      <c r="A15204">
        <v>65</v>
      </c>
      <c r="B15204" s="1">
        <v>46162</v>
      </c>
      <c r="C15204" t="s">
        <v>162</v>
      </c>
      <c r="D15204" t="s">
        <v>58</v>
      </c>
      <c r="E15204" t="s">
        <v>35</v>
      </c>
      <c r="F15204" t="s">
        <v>34</v>
      </c>
      <c r="G15204">
        <v>2</v>
      </c>
      <c r="H15204">
        <v>2.6</v>
      </c>
      <c r="I15204" t="s">
        <v>339</v>
      </c>
      <c r="J15204" t="s">
        <v>247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 t="s">
        <v>83</v>
      </c>
      <c r="R15204" t="s">
        <v>83</v>
      </c>
      <c r="S15204" t="s">
        <v>83</v>
      </c>
      <c r="T15204" t="str">
        <f>_xlfn.XLOOKUP(A15204,MI_Match_Analysis!$A$2:$A$8,MI_Match_Analysis!$F$2:$F$8,"Not Found")</f>
        <v>Not Found</v>
      </c>
    </row>
    <row r="15205" spans="1:20" hidden="1" x14ac:dyDescent="0.3">
      <c r="A15205">
        <v>65</v>
      </c>
      <c r="B15205" s="1">
        <v>46162</v>
      </c>
      <c r="C15205" t="s">
        <v>162</v>
      </c>
      <c r="D15205" t="s">
        <v>58</v>
      </c>
      <c r="E15205" t="s">
        <v>35</v>
      </c>
      <c r="F15205" t="s">
        <v>34</v>
      </c>
      <c r="G15205">
        <v>2</v>
      </c>
      <c r="H15205">
        <v>3.1</v>
      </c>
      <c r="I15205" t="s">
        <v>179</v>
      </c>
      <c r="J15205" t="s">
        <v>184</v>
      </c>
      <c r="K15205">
        <v>4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 t="s">
        <v>83</v>
      </c>
      <c r="R15205" t="s">
        <v>83</v>
      </c>
      <c r="S15205" t="s">
        <v>83</v>
      </c>
      <c r="T15205" t="str">
        <f>_xlfn.XLOOKUP(A15205,MI_Match_Analysis!$A$2:$A$8,MI_Match_Analysis!$F$2:$F$8,"Not Found")</f>
        <v>Not Found</v>
      </c>
    </row>
    <row r="15206" spans="1:20" hidden="1" x14ac:dyDescent="0.3">
      <c r="A15206">
        <v>65</v>
      </c>
      <c r="B15206" s="1">
        <v>46162</v>
      </c>
      <c r="C15206" t="s">
        <v>162</v>
      </c>
      <c r="D15206" t="s">
        <v>58</v>
      </c>
      <c r="E15206" t="s">
        <v>35</v>
      </c>
      <c r="F15206" t="s">
        <v>34</v>
      </c>
      <c r="G15206">
        <v>2</v>
      </c>
      <c r="H15206">
        <v>3.2</v>
      </c>
      <c r="I15206" t="s">
        <v>179</v>
      </c>
      <c r="J15206" t="s">
        <v>184</v>
      </c>
      <c r="K15206">
        <v>1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 t="s">
        <v>83</v>
      </c>
      <c r="R15206" t="s">
        <v>83</v>
      </c>
      <c r="S15206" t="s">
        <v>83</v>
      </c>
      <c r="T15206" t="str">
        <f>_xlfn.XLOOKUP(A15206,MI_Match_Analysis!$A$2:$A$8,MI_Match_Analysis!$F$2:$F$8,"Not Found")</f>
        <v>Not Found</v>
      </c>
    </row>
    <row r="15207" spans="1:20" hidden="1" x14ac:dyDescent="0.3">
      <c r="A15207">
        <v>65</v>
      </c>
      <c r="B15207" s="1">
        <v>46162</v>
      </c>
      <c r="C15207" t="s">
        <v>162</v>
      </c>
      <c r="D15207" t="s">
        <v>58</v>
      </c>
      <c r="E15207" t="s">
        <v>35</v>
      </c>
      <c r="F15207" t="s">
        <v>34</v>
      </c>
      <c r="G15207">
        <v>2</v>
      </c>
      <c r="H15207">
        <v>3.3</v>
      </c>
      <c r="I15207" t="s">
        <v>339</v>
      </c>
      <c r="J15207" t="s">
        <v>184</v>
      </c>
      <c r="K15207">
        <v>4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 t="s">
        <v>83</v>
      </c>
      <c r="R15207" t="s">
        <v>83</v>
      </c>
      <c r="S15207" t="s">
        <v>83</v>
      </c>
      <c r="T15207" t="str">
        <f>_xlfn.XLOOKUP(A15207,MI_Match_Analysis!$A$2:$A$8,MI_Match_Analysis!$F$2:$F$8,"Not Found")</f>
        <v>Not Found</v>
      </c>
    </row>
    <row r="15208" spans="1:20" hidden="1" x14ac:dyDescent="0.3">
      <c r="A15208">
        <v>65</v>
      </c>
      <c r="B15208" s="1">
        <v>46162</v>
      </c>
      <c r="C15208" t="s">
        <v>162</v>
      </c>
      <c r="D15208" t="s">
        <v>58</v>
      </c>
      <c r="E15208" t="s">
        <v>35</v>
      </c>
      <c r="F15208" t="s">
        <v>34</v>
      </c>
      <c r="G15208">
        <v>2</v>
      </c>
      <c r="H15208">
        <v>3.4</v>
      </c>
      <c r="I15208" t="s">
        <v>339</v>
      </c>
      <c r="J15208" t="s">
        <v>184</v>
      </c>
      <c r="K15208">
        <v>1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 t="s">
        <v>83</v>
      </c>
      <c r="R15208" t="s">
        <v>83</v>
      </c>
      <c r="S15208" t="s">
        <v>83</v>
      </c>
      <c r="T15208" t="str">
        <f>_xlfn.XLOOKUP(A15208,MI_Match_Analysis!$A$2:$A$8,MI_Match_Analysis!$F$2:$F$8,"Not Found")</f>
        <v>Not Found</v>
      </c>
    </row>
    <row r="15209" spans="1:20" hidden="1" x14ac:dyDescent="0.3">
      <c r="A15209">
        <v>65</v>
      </c>
      <c r="B15209" s="1">
        <v>46162</v>
      </c>
      <c r="C15209" t="s">
        <v>162</v>
      </c>
      <c r="D15209" t="s">
        <v>58</v>
      </c>
      <c r="E15209" t="s">
        <v>35</v>
      </c>
      <c r="F15209" t="s">
        <v>34</v>
      </c>
      <c r="G15209">
        <v>2</v>
      </c>
      <c r="H15209">
        <v>3.5</v>
      </c>
      <c r="I15209" t="s">
        <v>179</v>
      </c>
      <c r="J15209" t="s">
        <v>184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 t="s">
        <v>83</v>
      </c>
      <c r="R15209" t="s">
        <v>83</v>
      </c>
      <c r="S15209" t="s">
        <v>83</v>
      </c>
      <c r="T15209" t="str">
        <f>_xlfn.XLOOKUP(A15209,MI_Match_Analysis!$A$2:$A$8,MI_Match_Analysis!$F$2:$F$8,"Not Found")</f>
        <v>Not Found</v>
      </c>
    </row>
    <row r="15210" spans="1:20" hidden="1" x14ac:dyDescent="0.3">
      <c r="A15210">
        <v>65</v>
      </c>
      <c r="B15210" s="1">
        <v>46162</v>
      </c>
      <c r="C15210" t="s">
        <v>162</v>
      </c>
      <c r="D15210" t="s">
        <v>58</v>
      </c>
      <c r="E15210" t="s">
        <v>35</v>
      </c>
      <c r="F15210" t="s">
        <v>34</v>
      </c>
      <c r="G15210">
        <v>2</v>
      </c>
      <c r="H15210">
        <v>3.6</v>
      </c>
      <c r="I15210" t="s">
        <v>179</v>
      </c>
      <c r="J15210" t="s">
        <v>184</v>
      </c>
      <c r="K15210">
        <v>4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 t="s">
        <v>83</v>
      </c>
      <c r="R15210" t="s">
        <v>83</v>
      </c>
      <c r="S15210" t="s">
        <v>83</v>
      </c>
      <c r="T15210" t="str">
        <f>_xlfn.XLOOKUP(A15210,MI_Match_Analysis!$A$2:$A$8,MI_Match_Analysis!$F$2:$F$8,"Not Found")</f>
        <v>Not Found</v>
      </c>
    </row>
    <row r="15211" spans="1:20" hidden="1" x14ac:dyDescent="0.3">
      <c r="A15211">
        <v>65</v>
      </c>
      <c r="B15211" s="1">
        <v>46162</v>
      </c>
      <c r="C15211" t="s">
        <v>162</v>
      </c>
      <c r="D15211" t="s">
        <v>58</v>
      </c>
      <c r="E15211" t="s">
        <v>35</v>
      </c>
      <c r="F15211" t="s">
        <v>34</v>
      </c>
      <c r="G15211">
        <v>2</v>
      </c>
      <c r="H15211">
        <v>4.0999999999999996</v>
      </c>
      <c r="I15211" t="s">
        <v>339</v>
      </c>
      <c r="J15211" t="s">
        <v>247</v>
      </c>
      <c r="K15211">
        <v>1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 t="s">
        <v>83</v>
      </c>
      <c r="R15211" t="s">
        <v>83</v>
      </c>
      <c r="S15211" t="s">
        <v>83</v>
      </c>
      <c r="T15211" t="str">
        <f>_xlfn.XLOOKUP(A15211,MI_Match_Analysis!$A$2:$A$8,MI_Match_Analysis!$F$2:$F$8,"Not Found")</f>
        <v>Not Found</v>
      </c>
    </row>
    <row r="15212" spans="1:20" hidden="1" x14ac:dyDescent="0.3">
      <c r="A15212">
        <v>65</v>
      </c>
      <c r="B15212" s="1">
        <v>46162</v>
      </c>
      <c r="C15212" t="s">
        <v>162</v>
      </c>
      <c r="D15212" t="s">
        <v>58</v>
      </c>
      <c r="E15212" t="s">
        <v>35</v>
      </c>
      <c r="F15212" t="s">
        <v>34</v>
      </c>
      <c r="G15212">
        <v>2</v>
      </c>
      <c r="H15212">
        <v>4.2</v>
      </c>
      <c r="I15212" t="s">
        <v>179</v>
      </c>
      <c r="J15212" t="s">
        <v>247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 t="s">
        <v>83</v>
      </c>
      <c r="R15212" t="s">
        <v>83</v>
      </c>
      <c r="S15212" t="s">
        <v>83</v>
      </c>
      <c r="T15212" t="str">
        <f>_xlfn.XLOOKUP(A15212,MI_Match_Analysis!$A$2:$A$8,MI_Match_Analysis!$F$2:$F$8,"Not Found")</f>
        <v>Not Found</v>
      </c>
    </row>
    <row r="15213" spans="1:20" hidden="1" x14ac:dyDescent="0.3">
      <c r="A15213">
        <v>65</v>
      </c>
      <c r="B15213" s="1">
        <v>46162</v>
      </c>
      <c r="C15213" t="s">
        <v>162</v>
      </c>
      <c r="D15213" t="s">
        <v>58</v>
      </c>
      <c r="E15213" t="s">
        <v>35</v>
      </c>
      <c r="F15213" t="s">
        <v>34</v>
      </c>
      <c r="G15213">
        <v>2</v>
      </c>
      <c r="H15213">
        <v>4.3</v>
      </c>
      <c r="I15213" t="s">
        <v>179</v>
      </c>
      <c r="J15213" t="s">
        <v>247</v>
      </c>
      <c r="K15213">
        <v>1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 t="s">
        <v>83</v>
      </c>
      <c r="R15213" t="s">
        <v>83</v>
      </c>
      <c r="S15213" t="s">
        <v>83</v>
      </c>
      <c r="T15213" t="str">
        <f>_xlfn.XLOOKUP(A15213,MI_Match_Analysis!$A$2:$A$8,MI_Match_Analysis!$F$2:$F$8,"Not Found")</f>
        <v>Not Found</v>
      </c>
    </row>
    <row r="15214" spans="1:20" hidden="1" x14ac:dyDescent="0.3">
      <c r="A15214">
        <v>65</v>
      </c>
      <c r="B15214" s="1">
        <v>46162</v>
      </c>
      <c r="C15214" t="s">
        <v>162</v>
      </c>
      <c r="D15214" t="s">
        <v>58</v>
      </c>
      <c r="E15214" t="s">
        <v>35</v>
      </c>
      <c r="F15214" t="s">
        <v>34</v>
      </c>
      <c r="G15214">
        <v>2</v>
      </c>
      <c r="H15214">
        <v>4.4000000000000004</v>
      </c>
      <c r="I15214" t="s">
        <v>339</v>
      </c>
      <c r="J15214" t="s">
        <v>247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 t="s">
        <v>83</v>
      </c>
      <c r="R15214" t="s">
        <v>83</v>
      </c>
      <c r="S15214" t="s">
        <v>83</v>
      </c>
      <c r="T15214" t="str">
        <f>_xlfn.XLOOKUP(A15214,MI_Match_Analysis!$A$2:$A$8,MI_Match_Analysis!$F$2:$F$8,"Not Found")</f>
        <v>Not Found</v>
      </c>
    </row>
    <row r="15215" spans="1:20" hidden="1" x14ac:dyDescent="0.3">
      <c r="A15215">
        <v>65</v>
      </c>
      <c r="B15215" s="1">
        <v>46162</v>
      </c>
      <c r="C15215" t="s">
        <v>162</v>
      </c>
      <c r="D15215" t="s">
        <v>58</v>
      </c>
      <c r="E15215" t="s">
        <v>35</v>
      </c>
      <c r="F15215" t="s">
        <v>34</v>
      </c>
      <c r="G15215">
        <v>2</v>
      </c>
      <c r="H15215">
        <v>4.4000000000000004</v>
      </c>
      <c r="I15215" t="s">
        <v>339</v>
      </c>
      <c r="J15215" t="s">
        <v>247</v>
      </c>
      <c r="K15215">
        <v>0</v>
      </c>
      <c r="L15215">
        <v>1</v>
      </c>
      <c r="M15215">
        <v>1</v>
      </c>
      <c r="N15215">
        <v>0</v>
      </c>
      <c r="O15215">
        <v>0</v>
      </c>
      <c r="P15215">
        <v>0</v>
      </c>
      <c r="Q15215" t="s">
        <v>83</v>
      </c>
      <c r="R15215" t="s">
        <v>83</v>
      </c>
      <c r="S15215" t="s">
        <v>83</v>
      </c>
      <c r="T15215" t="str">
        <f>_xlfn.XLOOKUP(A15215,MI_Match_Analysis!$A$2:$A$8,MI_Match_Analysis!$F$2:$F$8,"Not Found")</f>
        <v>Not Found</v>
      </c>
    </row>
    <row r="15216" spans="1:20" hidden="1" x14ac:dyDescent="0.3">
      <c r="A15216">
        <v>65</v>
      </c>
      <c r="B15216" s="1">
        <v>46162</v>
      </c>
      <c r="C15216" t="s">
        <v>162</v>
      </c>
      <c r="D15216" t="s">
        <v>58</v>
      </c>
      <c r="E15216" t="s">
        <v>35</v>
      </c>
      <c r="F15216" t="s">
        <v>34</v>
      </c>
      <c r="G15216">
        <v>2</v>
      </c>
      <c r="H15216">
        <v>4.5</v>
      </c>
      <c r="I15216" t="s">
        <v>339</v>
      </c>
      <c r="J15216" t="s">
        <v>247</v>
      </c>
      <c r="K15216">
        <v>4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 t="s">
        <v>83</v>
      </c>
      <c r="R15216" t="s">
        <v>83</v>
      </c>
      <c r="S15216" t="s">
        <v>83</v>
      </c>
      <c r="T15216" t="str">
        <f>_xlfn.XLOOKUP(A15216,MI_Match_Analysis!$A$2:$A$8,MI_Match_Analysis!$F$2:$F$8,"Not Found")</f>
        <v>Not Found</v>
      </c>
    </row>
    <row r="15217" spans="1:20" hidden="1" x14ac:dyDescent="0.3">
      <c r="A15217">
        <v>65</v>
      </c>
      <c r="B15217" s="1">
        <v>46162</v>
      </c>
      <c r="C15217" t="s">
        <v>162</v>
      </c>
      <c r="D15217" t="s">
        <v>58</v>
      </c>
      <c r="E15217" t="s">
        <v>35</v>
      </c>
      <c r="F15217" t="s">
        <v>34</v>
      </c>
      <c r="G15217">
        <v>2</v>
      </c>
      <c r="H15217">
        <v>4.5999999999999996</v>
      </c>
      <c r="I15217" t="s">
        <v>339</v>
      </c>
      <c r="J15217" t="s">
        <v>247</v>
      </c>
      <c r="K15217">
        <v>1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 t="s">
        <v>83</v>
      </c>
      <c r="R15217" t="s">
        <v>83</v>
      </c>
      <c r="S15217" t="s">
        <v>83</v>
      </c>
      <c r="T15217" t="str">
        <f>_xlfn.XLOOKUP(A15217,MI_Match_Analysis!$A$2:$A$8,MI_Match_Analysis!$F$2:$F$8,"Not Found")</f>
        <v>Not Found</v>
      </c>
    </row>
    <row r="15218" spans="1:20" hidden="1" x14ac:dyDescent="0.3">
      <c r="A15218">
        <v>65</v>
      </c>
      <c r="B15218" s="1">
        <v>46162</v>
      </c>
      <c r="C15218" t="s">
        <v>162</v>
      </c>
      <c r="D15218" t="s">
        <v>58</v>
      </c>
      <c r="E15218" t="s">
        <v>35</v>
      </c>
      <c r="F15218" t="s">
        <v>34</v>
      </c>
      <c r="G15218">
        <v>2</v>
      </c>
      <c r="H15218">
        <v>5.0999999999999996</v>
      </c>
      <c r="I15218" t="s">
        <v>339</v>
      </c>
      <c r="J15218" t="s">
        <v>246</v>
      </c>
      <c r="K15218">
        <v>4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 t="s">
        <v>83</v>
      </c>
      <c r="R15218" t="s">
        <v>83</v>
      </c>
      <c r="S15218" t="s">
        <v>83</v>
      </c>
      <c r="T15218" t="str">
        <f>_xlfn.XLOOKUP(A15218,MI_Match_Analysis!$A$2:$A$8,MI_Match_Analysis!$F$2:$F$8,"Not Found")</f>
        <v>Not Found</v>
      </c>
    </row>
    <row r="15219" spans="1:20" hidden="1" x14ac:dyDescent="0.3">
      <c r="A15219">
        <v>65</v>
      </c>
      <c r="B15219" s="1">
        <v>46162</v>
      </c>
      <c r="C15219" t="s">
        <v>162</v>
      </c>
      <c r="D15219" t="s">
        <v>58</v>
      </c>
      <c r="E15219" t="s">
        <v>35</v>
      </c>
      <c r="F15219" t="s">
        <v>34</v>
      </c>
      <c r="G15219">
        <v>2</v>
      </c>
      <c r="H15219">
        <v>5.2</v>
      </c>
      <c r="I15219" t="s">
        <v>339</v>
      </c>
      <c r="J15219" t="s">
        <v>246</v>
      </c>
      <c r="K15219">
        <v>1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 t="s">
        <v>83</v>
      </c>
      <c r="R15219" t="s">
        <v>83</v>
      </c>
      <c r="S15219" t="s">
        <v>83</v>
      </c>
      <c r="T15219" t="str">
        <f>_xlfn.XLOOKUP(A15219,MI_Match_Analysis!$A$2:$A$8,MI_Match_Analysis!$F$2:$F$8,"Not Found")</f>
        <v>Not Found</v>
      </c>
    </row>
    <row r="15220" spans="1:20" hidden="1" x14ac:dyDescent="0.3">
      <c r="A15220">
        <v>65</v>
      </c>
      <c r="B15220" s="1">
        <v>46162</v>
      </c>
      <c r="C15220" t="s">
        <v>162</v>
      </c>
      <c r="D15220" t="s">
        <v>58</v>
      </c>
      <c r="E15220" t="s">
        <v>35</v>
      </c>
      <c r="F15220" t="s">
        <v>34</v>
      </c>
      <c r="G15220">
        <v>2</v>
      </c>
      <c r="H15220">
        <v>5.3</v>
      </c>
      <c r="I15220" t="s">
        <v>179</v>
      </c>
      <c r="J15220" t="s">
        <v>246</v>
      </c>
      <c r="K15220">
        <v>4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 t="s">
        <v>83</v>
      </c>
      <c r="R15220" t="s">
        <v>83</v>
      </c>
      <c r="S15220" t="s">
        <v>83</v>
      </c>
      <c r="T15220" t="str">
        <f>_xlfn.XLOOKUP(A15220,MI_Match_Analysis!$A$2:$A$8,MI_Match_Analysis!$F$2:$F$8,"Not Found")</f>
        <v>Not Found</v>
      </c>
    </row>
    <row r="15221" spans="1:20" hidden="1" x14ac:dyDescent="0.3">
      <c r="A15221">
        <v>65</v>
      </c>
      <c r="B15221" s="1">
        <v>46162</v>
      </c>
      <c r="C15221" t="s">
        <v>162</v>
      </c>
      <c r="D15221" t="s">
        <v>58</v>
      </c>
      <c r="E15221" t="s">
        <v>35</v>
      </c>
      <c r="F15221" t="s">
        <v>34</v>
      </c>
      <c r="G15221">
        <v>2</v>
      </c>
      <c r="H15221">
        <v>5.4</v>
      </c>
      <c r="I15221" t="s">
        <v>179</v>
      </c>
      <c r="J15221" t="s">
        <v>246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 t="s">
        <v>165</v>
      </c>
      <c r="R15221" t="s">
        <v>179</v>
      </c>
      <c r="S15221" t="s">
        <v>37</v>
      </c>
      <c r="T15221" t="str">
        <f>_xlfn.XLOOKUP(A15221,MI_Match_Analysis!$A$2:$A$8,MI_Match_Analysis!$F$2:$F$8,"Not Found")</f>
        <v>Not Found</v>
      </c>
    </row>
    <row r="15222" spans="1:20" hidden="1" x14ac:dyDescent="0.3">
      <c r="A15222">
        <v>65</v>
      </c>
      <c r="B15222" s="1">
        <v>46162</v>
      </c>
      <c r="C15222" t="s">
        <v>162</v>
      </c>
      <c r="D15222" t="s">
        <v>58</v>
      </c>
      <c r="E15222" t="s">
        <v>35</v>
      </c>
      <c r="F15222" t="s">
        <v>34</v>
      </c>
      <c r="G15222">
        <v>2</v>
      </c>
      <c r="H15222">
        <v>5.5</v>
      </c>
      <c r="I15222" t="s">
        <v>185</v>
      </c>
      <c r="J15222" t="s">
        <v>246</v>
      </c>
      <c r="K15222">
        <v>1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 t="s">
        <v>83</v>
      </c>
      <c r="R15222" t="s">
        <v>83</v>
      </c>
      <c r="S15222" t="s">
        <v>83</v>
      </c>
      <c r="T15222" t="str">
        <f>_xlfn.XLOOKUP(A15222,MI_Match_Analysis!$A$2:$A$8,MI_Match_Analysis!$F$2:$F$8,"Not Found")</f>
        <v>Not Found</v>
      </c>
    </row>
    <row r="15223" spans="1:20" hidden="1" x14ac:dyDescent="0.3">
      <c r="A15223">
        <v>65</v>
      </c>
      <c r="B15223" s="1">
        <v>46162</v>
      </c>
      <c r="C15223" t="s">
        <v>162</v>
      </c>
      <c r="D15223" t="s">
        <v>58</v>
      </c>
      <c r="E15223" t="s">
        <v>35</v>
      </c>
      <c r="F15223" t="s">
        <v>34</v>
      </c>
      <c r="G15223">
        <v>2</v>
      </c>
      <c r="H15223">
        <v>5.6</v>
      </c>
      <c r="I15223" t="s">
        <v>339</v>
      </c>
      <c r="J15223" t="s">
        <v>246</v>
      </c>
      <c r="K15223">
        <v>2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 t="s">
        <v>83</v>
      </c>
      <c r="R15223" t="s">
        <v>83</v>
      </c>
      <c r="S15223" t="s">
        <v>83</v>
      </c>
      <c r="T15223" t="str">
        <f>_xlfn.XLOOKUP(A15223,MI_Match_Analysis!$A$2:$A$8,MI_Match_Analysis!$F$2:$F$8,"Not Found")</f>
        <v>Not Found</v>
      </c>
    </row>
    <row r="15224" spans="1:20" hidden="1" x14ac:dyDescent="0.3">
      <c r="A15224">
        <v>65</v>
      </c>
      <c r="B15224" s="1">
        <v>46162</v>
      </c>
      <c r="C15224" t="s">
        <v>162</v>
      </c>
      <c r="D15224" t="s">
        <v>58</v>
      </c>
      <c r="E15224" t="s">
        <v>35</v>
      </c>
      <c r="F15224" t="s">
        <v>34</v>
      </c>
      <c r="G15224">
        <v>2</v>
      </c>
      <c r="H15224">
        <v>6.1</v>
      </c>
      <c r="I15224" t="s">
        <v>185</v>
      </c>
      <c r="J15224" t="s">
        <v>183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 t="s">
        <v>83</v>
      </c>
      <c r="R15224" t="s">
        <v>83</v>
      </c>
      <c r="S15224" t="s">
        <v>83</v>
      </c>
      <c r="T15224" t="str">
        <f>_xlfn.XLOOKUP(A15224,MI_Match_Analysis!$A$2:$A$8,MI_Match_Analysis!$F$2:$F$8,"Not Found")</f>
        <v>Not Found</v>
      </c>
    </row>
    <row r="15225" spans="1:20" hidden="1" x14ac:dyDescent="0.3">
      <c r="A15225">
        <v>65</v>
      </c>
      <c r="B15225" s="1">
        <v>46162</v>
      </c>
      <c r="C15225" t="s">
        <v>162</v>
      </c>
      <c r="D15225" t="s">
        <v>58</v>
      </c>
      <c r="E15225" t="s">
        <v>35</v>
      </c>
      <c r="F15225" t="s">
        <v>34</v>
      </c>
      <c r="G15225">
        <v>2</v>
      </c>
      <c r="H15225">
        <v>6.2</v>
      </c>
      <c r="I15225" t="s">
        <v>185</v>
      </c>
      <c r="J15225" t="s">
        <v>183</v>
      </c>
      <c r="K15225">
        <v>2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 t="s">
        <v>83</v>
      </c>
      <c r="R15225" t="s">
        <v>83</v>
      </c>
      <c r="S15225" t="s">
        <v>83</v>
      </c>
      <c r="T15225" t="str">
        <f>_xlfn.XLOOKUP(A15225,MI_Match_Analysis!$A$2:$A$8,MI_Match_Analysis!$F$2:$F$8,"Not Found")</f>
        <v>Not Found</v>
      </c>
    </row>
    <row r="15226" spans="1:20" hidden="1" x14ac:dyDescent="0.3">
      <c r="A15226">
        <v>65</v>
      </c>
      <c r="B15226" s="1">
        <v>46162</v>
      </c>
      <c r="C15226" t="s">
        <v>162</v>
      </c>
      <c r="D15226" t="s">
        <v>58</v>
      </c>
      <c r="E15226" t="s">
        <v>35</v>
      </c>
      <c r="F15226" t="s">
        <v>34</v>
      </c>
      <c r="G15226">
        <v>2</v>
      </c>
      <c r="H15226">
        <v>6.3</v>
      </c>
      <c r="I15226" t="s">
        <v>185</v>
      </c>
      <c r="J15226" t="s">
        <v>183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 t="s">
        <v>83</v>
      </c>
      <c r="R15226" t="s">
        <v>83</v>
      </c>
      <c r="S15226" t="s">
        <v>83</v>
      </c>
      <c r="T15226" t="str">
        <f>_xlfn.XLOOKUP(A15226,MI_Match_Analysis!$A$2:$A$8,MI_Match_Analysis!$F$2:$F$8,"Not Found")</f>
        <v>Not Found</v>
      </c>
    </row>
    <row r="15227" spans="1:20" hidden="1" x14ac:dyDescent="0.3">
      <c r="A15227">
        <v>65</v>
      </c>
      <c r="B15227" s="1">
        <v>46162</v>
      </c>
      <c r="C15227" t="s">
        <v>162</v>
      </c>
      <c r="D15227" t="s">
        <v>58</v>
      </c>
      <c r="E15227" t="s">
        <v>35</v>
      </c>
      <c r="F15227" t="s">
        <v>34</v>
      </c>
      <c r="G15227">
        <v>2</v>
      </c>
      <c r="H15227">
        <v>6.4</v>
      </c>
      <c r="I15227" t="s">
        <v>185</v>
      </c>
      <c r="J15227" t="s">
        <v>183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 t="s">
        <v>83</v>
      </c>
      <c r="R15227" t="s">
        <v>83</v>
      </c>
      <c r="S15227" t="s">
        <v>83</v>
      </c>
      <c r="T15227" t="str">
        <f>_xlfn.XLOOKUP(A15227,MI_Match_Analysis!$A$2:$A$8,MI_Match_Analysis!$F$2:$F$8,"Not Found")</f>
        <v>Not Found</v>
      </c>
    </row>
    <row r="15228" spans="1:20" hidden="1" x14ac:dyDescent="0.3">
      <c r="A15228">
        <v>65</v>
      </c>
      <c r="B15228" s="1">
        <v>46162</v>
      </c>
      <c r="C15228" t="s">
        <v>162</v>
      </c>
      <c r="D15228" t="s">
        <v>58</v>
      </c>
      <c r="E15228" t="s">
        <v>35</v>
      </c>
      <c r="F15228" t="s">
        <v>34</v>
      </c>
      <c r="G15228">
        <v>2</v>
      </c>
      <c r="H15228">
        <v>6.5</v>
      </c>
      <c r="I15228" t="s">
        <v>185</v>
      </c>
      <c r="J15228" t="s">
        <v>183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 t="s">
        <v>83</v>
      </c>
      <c r="R15228" t="s">
        <v>83</v>
      </c>
      <c r="S15228" t="s">
        <v>83</v>
      </c>
      <c r="T15228" t="str">
        <f>_xlfn.XLOOKUP(A15228,MI_Match_Analysis!$A$2:$A$8,MI_Match_Analysis!$F$2:$F$8,"Not Found")</f>
        <v>Not Found</v>
      </c>
    </row>
    <row r="15229" spans="1:20" hidden="1" x14ac:dyDescent="0.3">
      <c r="A15229">
        <v>65</v>
      </c>
      <c r="B15229" s="1">
        <v>46162</v>
      </c>
      <c r="C15229" t="s">
        <v>162</v>
      </c>
      <c r="D15229" t="s">
        <v>58</v>
      </c>
      <c r="E15229" t="s">
        <v>35</v>
      </c>
      <c r="F15229" t="s">
        <v>34</v>
      </c>
      <c r="G15229">
        <v>2</v>
      </c>
      <c r="H15229">
        <v>6.6</v>
      </c>
      <c r="I15229" t="s">
        <v>185</v>
      </c>
      <c r="J15229" t="s">
        <v>183</v>
      </c>
      <c r="K15229">
        <v>1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 t="s">
        <v>83</v>
      </c>
      <c r="R15229" t="s">
        <v>83</v>
      </c>
      <c r="S15229" t="s">
        <v>83</v>
      </c>
      <c r="T15229" t="str">
        <f>_xlfn.XLOOKUP(A15229,MI_Match_Analysis!$A$2:$A$8,MI_Match_Analysis!$F$2:$F$8,"Not Found")</f>
        <v>Not Found</v>
      </c>
    </row>
    <row r="15230" spans="1:20" hidden="1" x14ac:dyDescent="0.3">
      <c r="A15230">
        <v>65</v>
      </c>
      <c r="B15230" s="1">
        <v>46162</v>
      </c>
      <c r="C15230" t="s">
        <v>162</v>
      </c>
      <c r="D15230" t="s">
        <v>58</v>
      </c>
      <c r="E15230" t="s">
        <v>35</v>
      </c>
      <c r="F15230" t="s">
        <v>34</v>
      </c>
      <c r="G15230">
        <v>2</v>
      </c>
      <c r="H15230">
        <v>7.1</v>
      </c>
      <c r="I15230" t="s">
        <v>185</v>
      </c>
      <c r="J15230" t="s">
        <v>246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 t="s">
        <v>165</v>
      </c>
      <c r="R15230" t="s">
        <v>185</v>
      </c>
      <c r="S15230" t="s">
        <v>183</v>
      </c>
      <c r="T15230" t="str">
        <f>_xlfn.XLOOKUP(A15230,MI_Match_Analysis!$A$2:$A$8,MI_Match_Analysis!$F$2:$F$8,"Not Found")</f>
        <v>Not Found</v>
      </c>
    </row>
    <row r="15231" spans="1:20" hidden="1" x14ac:dyDescent="0.3">
      <c r="A15231">
        <v>65</v>
      </c>
      <c r="B15231" s="1">
        <v>46162</v>
      </c>
      <c r="C15231" t="s">
        <v>162</v>
      </c>
      <c r="D15231" t="s">
        <v>58</v>
      </c>
      <c r="E15231" t="s">
        <v>35</v>
      </c>
      <c r="F15231" t="s">
        <v>34</v>
      </c>
      <c r="G15231">
        <v>2</v>
      </c>
      <c r="H15231">
        <v>7.2</v>
      </c>
      <c r="I15231" t="s">
        <v>259</v>
      </c>
      <c r="J15231" t="s">
        <v>246</v>
      </c>
      <c r="K15231">
        <v>6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 t="s">
        <v>83</v>
      </c>
      <c r="R15231" t="s">
        <v>83</v>
      </c>
      <c r="S15231" t="s">
        <v>83</v>
      </c>
      <c r="T15231" t="str">
        <f>_xlfn.XLOOKUP(A15231,MI_Match_Analysis!$A$2:$A$8,MI_Match_Analysis!$F$2:$F$8,"Not Found")</f>
        <v>Not Found</v>
      </c>
    </row>
    <row r="15232" spans="1:20" hidden="1" x14ac:dyDescent="0.3">
      <c r="A15232">
        <v>65</v>
      </c>
      <c r="B15232" s="1">
        <v>46162</v>
      </c>
      <c r="C15232" t="s">
        <v>162</v>
      </c>
      <c r="D15232" t="s">
        <v>58</v>
      </c>
      <c r="E15232" t="s">
        <v>35</v>
      </c>
      <c r="F15232" t="s">
        <v>34</v>
      </c>
      <c r="G15232">
        <v>2</v>
      </c>
      <c r="H15232">
        <v>7.3</v>
      </c>
      <c r="I15232" t="s">
        <v>259</v>
      </c>
      <c r="J15232" t="s">
        <v>246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 t="s">
        <v>83</v>
      </c>
      <c r="R15232" t="s">
        <v>83</v>
      </c>
      <c r="S15232" t="s">
        <v>83</v>
      </c>
      <c r="T15232" t="str">
        <f>_xlfn.XLOOKUP(A15232,MI_Match_Analysis!$A$2:$A$8,MI_Match_Analysis!$F$2:$F$8,"Not Found")</f>
        <v>Not Found</v>
      </c>
    </row>
    <row r="15233" spans="1:20" hidden="1" x14ac:dyDescent="0.3">
      <c r="A15233">
        <v>65</v>
      </c>
      <c r="B15233" s="1">
        <v>46162</v>
      </c>
      <c r="C15233" t="s">
        <v>162</v>
      </c>
      <c r="D15233" t="s">
        <v>58</v>
      </c>
      <c r="E15233" t="s">
        <v>35</v>
      </c>
      <c r="F15233" t="s">
        <v>34</v>
      </c>
      <c r="G15233">
        <v>2</v>
      </c>
      <c r="H15233">
        <v>7.4</v>
      </c>
      <c r="I15233" t="s">
        <v>259</v>
      </c>
      <c r="J15233" t="s">
        <v>246</v>
      </c>
      <c r="K15233">
        <v>1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 t="s">
        <v>83</v>
      </c>
      <c r="R15233" t="s">
        <v>83</v>
      </c>
      <c r="S15233" t="s">
        <v>83</v>
      </c>
      <c r="T15233" t="str">
        <f>_xlfn.XLOOKUP(A15233,MI_Match_Analysis!$A$2:$A$8,MI_Match_Analysis!$F$2:$F$8,"Not Found")</f>
        <v>Not Found</v>
      </c>
    </row>
    <row r="15234" spans="1:20" hidden="1" x14ac:dyDescent="0.3">
      <c r="A15234">
        <v>65</v>
      </c>
      <c r="B15234" s="1">
        <v>46162</v>
      </c>
      <c r="C15234" t="s">
        <v>162</v>
      </c>
      <c r="D15234" t="s">
        <v>58</v>
      </c>
      <c r="E15234" t="s">
        <v>35</v>
      </c>
      <c r="F15234" t="s">
        <v>34</v>
      </c>
      <c r="G15234">
        <v>2</v>
      </c>
      <c r="H15234">
        <v>7.5</v>
      </c>
      <c r="I15234" t="s">
        <v>339</v>
      </c>
      <c r="J15234" t="s">
        <v>246</v>
      </c>
      <c r="K15234">
        <v>1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 t="s">
        <v>83</v>
      </c>
      <c r="R15234" t="s">
        <v>83</v>
      </c>
      <c r="S15234" t="s">
        <v>83</v>
      </c>
      <c r="T15234" t="str">
        <f>_xlfn.XLOOKUP(A15234,MI_Match_Analysis!$A$2:$A$8,MI_Match_Analysis!$F$2:$F$8,"Not Found")</f>
        <v>Not Found</v>
      </c>
    </row>
    <row r="15235" spans="1:20" hidden="1" x14ac:dyDescent="0.3">
      <c r="A15235">
        <v>65</v>
      </c>
      <c r="B15235" s="1">
        <v>46162</v>
      </c>
      <c r="C15235" t="s">
        <v>162</v>
      </c>
      <c r="D15235" t="s">
        <v>58</v>
      </c>
      <c r="E15235" t="s">
        <v>35</v>
      </c>
      <c r="F15235" t="s">
        <v>34</v>
      </c>
      <c r="G15235">
        <v>2</v>
      </c>
      <c r="H15235">
        <v>7.6</v>
      </c>
      <c r="I15235" t="s">
        <v>259</v>
      </c>
      <c r="J15235" t="s">
        <v>246</v>
      </c>
      <c r="K15235">
        <v>0</v>
      </c>
      <c r="L15235">
        <v>1</v>
      </c>
      <c r="M15235">
        <v>0</v>
      </c>
      <c r="N15235">
        <v>0</v>
      </c>
      <c r="O15235">
        <v>0</v>
      </c>
      <c r="P15235">
        <v>1</v>
      </c>
      <c r="Q15235" t="s">
        <v>83</v>
      </c>
      <c r="R15235" t="s">
        <v>83</v>
      </c>
      <c r="S15235" t="s">
        <v>83</v>
      </c>
      <c r="T15235" t="str">
        <f>_xlfn.XLOOKUP(A15235,MI_Match_Analysis!$A$2:$A$8,MI_Match_Analysis!$F$2:$F$8,"Not Found")</f>
        <v>Not Found</v>
      </c>
    </row>
    <row r="15236" spans="1:20" hidden="1" x14ac:dyDescent="0.3">
      <c r="A15236">
        <v>65</v>
      </c>
      <c r="B15236" s="1">
        <v>46162</v>
      </c>
      <c r="C15236" t="s">
        <v>162</v>
      </c>
      <c r="D15236" t="s">
        <v>58</v>
      </c>
      <c r="E15236" t="s">
        <v>35</v>
      </c>
      <c r="F15236" t="s">
        <v>34</v>
      </c>
      <c r="G15236">
        <v>2</v>
      </c>
      <c r="H15236">
        <v>7.6</v>
      </c>
      <c r="I15236" t="s">
        <v>259</v>
      </c>
      <c r="J15236" t="s">
        <v>246</v>
      </c>
      <c r="K15236">
        <v>4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 t="s">
        <v>83</v>
      </c>
      <c r="R15236" t="s">
        <v>83</v>
      </c>
      <c r="S15236" t="s">
        <v>83</v>
      </c>
      <c r="T15236" t="str">
        <f>_xlfn.XLOOKUP(A15236,MI_Match_Analysis!$A$2:$A$8,MI_Match_Analysis!$F$2:$F$8,"Not Found")</f>
        <v>Not Found</v>
      </c>
    </row>
    <row r="15237" spans="1:20" hidden="1" x14ac:dyDescent="0.3">
      <c r="A15237">
        <v>65</v>
      </c>
      <c r="B15237" s="1">
        <v>46162</v>
      </c>
      <c r="C15237" t="s">
        <v>162</v>
      </c>
      <c r="D15237" t="s">
        <v>58</v>
      </c>
      <c r="E15237" t="s">
        <v>35</v>
      </c>
      <c r="F15237" t="s">
        <v>34</v>
      </c>
      <c r="G15237">
        <v>2</v>
      </c>
      <c r="H15237">
        <v>8.1</v>
      </c>
      <c r="I15237" t="s">
        <v>339</v>
      </c>
      <c r="J15237" t="s">
        <v>183</v>
      </c>
      <c r="K15237">
        <v>1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 t="s">
        <v>83</v>
      </c>
      <c r="R15237" t="s">
        <v>83</v>
      </c>
      <c r="S15237" t="s">
        <v>83</v>
      </c>
      <c r="T15237" t="str">
        <f>_xlfn.XLOOKUP(A15237,MI_Match_Analysis!$A$2:$A$8,MI_Match_Analysis!$F$2:$F$8,"Not Found")</f>
        <v>Not Found</v>
      </c>
    </row>
    <row r="15238" spans="1:20" hidden="1" x14ac:dyDescent="0.3">
      <c r="A15238">
        <v>65</v>
      </c>
      <c r="B15238" s="1">
        <v>46162</v>
      </c>
      <c r="C15238" t="s">
        <v>162</v>
      </c>
      <c r="D15238" t="s">
        <v>58</v>
      </c>
      <c r="E15238" t="s">
        <v>35</v>
      </c>
      <c r="F15238" t="s">
        <v>34</v>
      </c>
      <c r="G15238">
        <v>2</v>
      </c>
      <c r="H15238">
        <v>8.1999999999999993</v>
      </c>
      <c r="I15238" t="s">
        <v>259</v>
      </c>
      <c r="J15238" t="s">
        <v>183</v>
      </c>
      <c r="K15238">
        <v>1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 t="s">
        <v>83</v>
      </c>
      <c r="R15238" t="s">
        <v>83</v>
      </c>
      <c r="S15238" t="s">
        <v>83</v>
      </c>
      <c r="T15238" t="str">
        <f>_xlfn.XLOOKUP(A15238,MI_Match_Analysis!$A$2:$A$8,MI_Match_Analysis!$F$2:$F$8,"Not Found")</f>
        <v>Not Found</v>
      </c>
    </row>
    <row r="15239" spans="1:20" hidden="1" x14ac:dyDescent="0.3">
      <c r="A15239">
        <v>65</v>
      </c>
      <c r="B15239" s="1">
        <v>46162</v>
      </c>
      <c r="C15239" t="s">
        <v>162</v>
      </c>
      <c r="D15239" t="s">
        <v>58</v>
      </c>
      <c r="E15239" t="s">
        <v>35</v>
      </c>
      <c r="F15239" t="s">
        <v>34</v>
      </c>
      <c r="G15239">
        <v>2</v>
      </c>
      <c r="H15239">
        <v>8.3000000000000007</v>
      </c>
      <c r="I15239" t="s">
        <v>339</v>
      </c>
      <c r="J15239" t="s">
        <v>183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 t="s">
        <v>83</v>
      </c>
      <c r="R15239" t="s">
        <v>83</v>
      </c>
      <c r="S15239" t="s">
        <v>83</v>
      </c>
      <c r="T15239" t="str">
        <f>_xlfn.XLOOKUP(A15239,MI_Match_Analysis!$A$2:$A$8,MI_Match_Analysis!$F$2:$F$8,"Not Found")</f>
        <v>Not Found</v>
      </c>
    </row>
    <row r="15240" spans="1:20" hidden="1" x14ac:dyDescent="0.3">
      <c r="A15240">
        <v>65</v>
      </c>
      <c r="B15240" s="1">
        <v>46162</v>
      </c>
      <c r="C15240" t="s">
        <v>162</v>
      </c>
      <c r="D15240" t="s">
        <v>58</v>
      </c>
      <c r="E15240" t="s">
        <v>35</v>
      </c>
      <c r="F15240" t="s">
        <v>34</v>
      </c>
      <c r="G15240">
        <v>2</v>
      </c>
      <c r="H15240">
        <v>8.4</v>
      </c>
      <c r="I15240" t="s">
        <v>259</v>
      </c>
      <c r="J15240" t="s">
        <v>183</v>
      </c>
      <c r="K15240">
        <v>1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 t="s">
        <v>83</v>
      </c>
      <c r="R15240" t="s">
        <v>83</v>
      </c>
      <c r="S15240" t="s">
        <v>83</v>
      </c>
      <c r="T15240" t="str">
        <f>_xlfn.XLOOKUP(A15240,MI_Match_Analysis!$A$2:$A$8,MI_Match_Analysis!$F$2:$F$8,"Not Found")</f>
        <v>Not Found</v>
      </c>
    </row>
    <row r="15241" spans="1:20" hidden="1" x14ac:dyDescent="0.3">
      <c r="A15241">
        <v>65</v>
      </c>
      <c r="B15241" s="1">
        <v>46162</v>
      </c>
      <c r="C15241" t="s">
        <v>162</v>
      </c>
      <c r="D15241" t="s">
        <v>58</v>
      </c>
      <c r="E15241" t="s">
        <v>35</v>
      </c>
      <c r="F15241" t="s">
        <v>34</v>
      </c>
      <c r="G15241">
        <v>2</v>
      </c>
      <c r="H15241">
        <v>8.5</v>
      </c>
      <c r="I15241" t="s">
        <v>339</v>
      </c>
      <c r="J15241" t="s">
        <v>183</v>
      </c>
      <c r="K15241">
        <v>1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 t="s">
        <v>83</v>
      </c>
      <c r="R15241" t="s">
        <v>83</v>
      </c>
      <c r="S15241" t="s">
        <v>83</v>
      </c>
      <c r="T15241" t="str">
        <f>_xlfn.XLOOKUP(A15241,MI_Match_Analysis!$A$2:$A$8,MI_Match_Analysis!$F$2:$F$8,"Not Found")</f>
        <v>Not Found</v>
      </c>
    </row>
    <row r="15242" spans="1:20" hidden="1" x14ac:dyDescent="0.3">
      <c r="A15242">
        <v>65</v>
      </c>
      <c r="B15242" s="1">
        <v>46162</v>
      </c>
      <c r="C15242" t="s">
        <v>162</v>
      </c>
      <c r="D15242" t="s">
        <v>58</v>
      </c>
      <c r="E15242" t="s">
        <v>35</v>
      </c>
      <c r="F15242" t="s">
        <v>34</v>
      </c>
      <c r="G15242">
        <v>2</v>
      </c>
      <c r="H15242">
        <v>8.6</v>
      </c>
      <c r="I15242" t="s">
        <v>259</v>
      </c>
      <c r="J15242" t="s">
        <v>183</v>
      </c>
      <c r="K15242">
        <v>1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 t="s">
        <v>83</v>
      </c>
      <c r="R15242" t="s">
        <v>83</v>
      </c>
      <c r="S15242" t="s">
        <v>83</v>
      </c>
      <c r="T15242" t="str">
        <f>_xlfn.XLOOKUP(A15242,MI_Match_Analysis!$A$2:$A$8,MI_Match_Analysis!$F$2:$F$8,"Not Found")</f>
        <v>Not Found</v>
      </c>
    </row>
    <row r="15243" spans="1:20" hidden="1" x14ac:dyDescent="0.3">
      <c r="A15243">
        <v>65</v>
      </c>
      <c r="B15243" s="1">
        <v>46162</v>
      </c>
      <c r="C15243" t="s">
        <v>162</v>
      </c>
      <c r="D15243" t="s">
        <v>58</v>
      </c>
      <c r="E15243" t="s">
        <v>35</v>
      </c>
      <c r="F15243" t="s">
        <v>34</v>
      </c>
      <c r="G15243">
        <v>2</v>
      </c>
      <c r="H15243">
        <v>9.1</v>
      </c>
      <c r="I15243" t="s">
        <v>259</v>
      </c>
      <c r="J15243" t="s">
        <v>182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 t="s">
        <v>83</v>
      </c>
      <c r="R15243" t="s">
        <v>83</v>
      </c>
      <c r="S15243" t="s">
        <v>83</v>
      </c>
      <c r="T15243" t="str">
        <f>_xlfn.XLOOKUP(A15243,MI_Match_Analysis!$A$2:$A$8,MI_Match_Analysis!$F$2:$F$8,"Not Found")</f>
        <v>Not Found</v>
      </c>
    </row>
    <row r="15244" spans="1:20" hidden="1" x14ac:dyDescent="0.3">
      <c r="A15244">
        <v>65</v>
      </c>
      <c r="B15244" s="1">
        <v>46162</v>
      </c>
      <c r="C15244" t="s">
        <v>162</v>
      </c>
      <c r="D15244" t="s">
        <v>58</v>
      </c>
      <c r="E15244" t="s">
        <v>35</v>
      </c>
      <c r="F15244" t="s">
        <v>34</v>
      </c>
      <c r="G15244">
        <v>2</v>
      </c>
      <c r="H15244">
        <v>9.1999999999999993</v>
      </c>
      <c r="I15244" t="s">
        <v>259</v>
      </c>
      <c r="J15244" t="s">
        <v>182</v>
      </c>
      <c r="K15244">
        <v>1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 t="s">
        <v>83</v>
      </c>
      <c r="R15244" t="s">
        <v>83</v>
      </c>
      <c r="S15244" t="s">
        <v>83</v>
      </c>
      <c r="T15244" t="str">
        <f>_xlfn.XLOOKUP(A15244,MI_Match_Analysis!$A$2:$A$8,MI_Match_Analysis!$F$2:$F$8,"Not Found")</f>
        <v>Not Found</v>
      </c>
    </row>
    <row r="15245" spans="1:20" hidden="1" x14ac:dyDescent="0.3">
      <c r="A15245">
        <v>65</v>
      </c>
      <c r="B15245" s="1">
        <v>46162</v>
      </c>
      <c r="C15245" t="s">
        <v>162</v>
      </c>
      <c r="D15245" t="s">
        <v>58</v>
      </c>
      <c r="E15245" t="s">
        <v>35</v>
      </c>
      <c r="F15245" t="s">
        <v>34</v>
      </c>
      <c r="G15245">
        <v>2</v>
      </c>
      <c r="H15245">
        <v>9.3000000000000007</v>
      </c>
      <c r="I15245" t="s">
        <v>339</v>
      </c>
      <c r="J15245" t="s">
        <v>182</v>
      </c>
      <c r="K15245">
        <v>4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 t="s">
        <v>83</v>
      </c>
      <c r="R15245" t="s">
        <v>83</v>
      </c>
      <c r="S15245" t="s">
        <v>83</v>
      </c>
      <c r="T15245" t="str">
        <f>_xlfn.XLOOKUP(A15245,MI_Match_Analysis!$A$2:$A$8,MI_Match_Analysis!$F$2:$F$8,"Not Found")</f>
        <v>Not Found</v>
      </c>
    </row>
    <row r="15246" spans="1:20" hidden="1" x14ac:dyDescent="0.3">
      <c r="A15246">
        <v>65</v>
      </c>
      <c r="B15246" s="1">
        <v>46162</v>
      </c>
      <c r="C15246" t="s">
        <v>162</v>
      </c>
      <c r="D15246" t="s">
        <v>58</v>
      </c>
      <c r="E15246" t="s">
        <v>35</v>
      </c>
      <c r="F15246" t="s">
        <v>34</v>
      </c>
      <c r="G15246">
        <v>2</v>
      </c>
      <c r="H15246">
        <v>9.4</v>
      </c>
      <c r="I15246" t="s">
        <v>339</v>
      </c>
      <c r="J15246" t="s">
        <v>182</v>
      </c>
      <c r="K15246">
        <v>4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 t="s">
        <v>83</v>
      </c>
      <c r="R15246" t="s">
        <v>83</v>
      </c>
      <c r="S15246" t="s">
        <v>83</v>
      </c>
      <c r="T15246" t="str">
        <f>_xlfn.XLOOKUP(A15246,MI_Match_Analysis!$A$2:$A$8,MI_Match_Analysis!$F$2:$F$8,"Not Found")</f>
        <v>Not Found</v>
      </c>
    </row>
    <row r="15247" spans="1:20" hidden="1" x14ac:dyDescent="0.3">
      <c r="A15247">
        <v>65</v>
      </c>
      <c r="B15247" s="1">
        <v>46162</v>
      </c>
      <c r="C15247" t="s">
        <v>162</v>
      </c>
      <c r="D15247" t="s">
        <v>58</v>
      </c>
      <c r="E15247" t="s">
        <v>35</v>
      </c>
      <c r="F15247" t="s">
        <v>34</v>
      </c>
      <c r="G15247">
        <v>2</v>
      </c>
      <c r="H15247">
        <v>9.5</v>
      </c>
      <c r="I15247" t="s">
        <v>339</v>
      </c>
      <c r="J15247" t="s">
        <v>182</v>
      </c>
      <c r="K15247">
        <v>2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 t="s">
        <v>83</v>
      </c>
      <c r="R15247" t="s">
        <v>83</v>
      </c>
      <c r="S15247" t="s">
        <v>83</v>
      </c>
      <c r="T15247" t="str">
        <f>_xlfn.XLOOKUP(A15247,MI_Match_Analysis!$A$2:$A$8,MI_Match_Analysis!$F$2:$F$8,"Not Found")</f>
        <v>Not Found</v>
      </c>
    </row>
    <row r="15248" spans="1:20" hidden="1" x14ac:dyDescent="0.3">
      <c r="A15248">
        <v>65</v>
      </c>
      <c r="B15248" s="1">
        <v>46162</v>
      </c>
      <c r="C15248" t="s">
        <v>162</v>
      </c>
      <c r="D15248" t="s">
        <v>58</v>
      </c>
      <c r="E15248" t="s">
        <v>35</v>
      </c>
      <c r="F15248" t="s">
        <v>34</v>
      </c>
      <c r="G15248">
        <v>2</v>
      </c>
      <c r="H15248">
        <v>9.6</v>
      </c>
      <c r="I15248" t="s">
        <v>339</v>
      </c>
      <c r="J15248" t="s">
        <v>182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 t="s">
        <v>83</v>
      </c>
      <c r="R15248" t="s">
        <v>83</v>
      </c>
      <c r="S15248" t="s">
        <v>83</v>
      </c>
      <c r="T15248" t="str">
        <f>_xlfn.XLOOKUP(A15248,MI_Match_Analysis!$A$2:$A$8,MI_Match_Analysis!$F$2:$F$8,"Not Found")</f>
        <v>Not Found</v>
      </c>
    </row>
    <row r="15249" spans="1:20" hidden="1" x14ac:dyDescent="0.3">
      <c r="A15249">
        <v>65</v>
      </c>
      <c r="B15249" s="1">
        <v>46162</v>
      </c>
      <c r="C15249" t="s">
        <v>162</v>
      </c>
      <c r="D15249" t="s">
        <v>58</v>
      </c>
      <c r="E15249" t="s">
        <v>35</v>
      </c>
      <c r="F15249" t="s">
        <v>34</v>
      </c>
      <c r="G15249">
        <v>2</v>
      </c>
      <c r="H15249">
        <v>10.1</v>
      </c>
      <c r="I15249" t="s">
        <v>259</v>
      </c>
      <c r="J15249" t="s">
        <v>310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 t="s">
        <v>83</v>
      </c>
      <c r="R15249" t="s">
        <v>83</v>
      </c>
      <c r="S15249" t="s">
        <v>83</v>
      </c>
      <c r="T15249" t="str">
        <f>_xlfn.XLOOKUP(A15249,MI_Match_Analysis!$A$2:$A$8,MI_Match_Analysis!$F$2:$F$8,"Not Found")</f>
        <v>Not Found</v>
      </c>
    </row>
    <row r="15250" spans="1:20" hidden="1" x14ac:dyDescent="0.3">
      <c r="A15250">
        <v>65</v>
      </c>
      <c r="B15250" s="1">
        <v>46162</v>
      </c>
      <c r="C15250" t="s">
        <v>162</v>
      </c>
      <c r="D15250" t="s">
        <v>58</v>
      </c>
      <c r="E15250" t="s">
        <v>35</v>
      </c>
      <c r="F15250" t="s">
        <v>34</v>
      </c>
      <c r="G15250">
        <v>2</v>
      </c>
      <c r="H15250">
        <v>10.199999999999999</v>
      </c>
      <c r="I15250" t="s">
        <v>259</v>
      </c>
      <c r="J15250" t="s">
        <v>310</v>
      </c>
      <c r="K15250">
        <v>1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 t="s">
        <v>83</v>
      </c>
      <c r="R15250" t="s">
        <v>83</v>
      </c>
      <c r="S15250" t="s">
        <v>83</v>
      </c>
      <c r="T15250" t="str">
        <f>_xlfn.XLOOKUP(A15250,MI_Match_Analysis!$A$2:$A$8,MI_Match_Analysis!$F$2:$F$8,"Not Found")</f>
        <v>Not Found</v>
      </c>
    </row>
    <row r="15251" spans="1:20" hidden="1" x14ac:dyDescent="0.3">
      <c r="A15251">
        <v>65</v>
      </c>
      <c r="B15251" s="1">
        <v>46162</v>
      </c>
      <c r="C15251" t="s">
        <v>162</v>
      </c>
      <c r="D15251" t="s">
        <v>58</v>
      </c>
      <c r="E15251" t="s">
        <v>35</v>
      </c>
      <c r="F15251" t="s">
        <v>34</v>
      </c>
      <c r="G15251">
        <v>2</v>
      </c>
      <c r="H15251">
        <v>10.3</v>
      </c>
      <c r="I15251" t="s">
        <v>339</v>
      </c>
      <c r="J15251" t="s">
        <v>310</v>
      </c>
      <c r="K15251">
        <v>1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 t="s">
        <v>83</v>
      </c>
      <c r="R15251" t="s">
        <v>83</v>
      </c>
      <c r="S15251" t="s">
        <v>83</v>
      </c>
      <c r="T15251" t="str">
        <f>_xlfn.XLOOKUP(A15251,MI_Match_Analysis!$A$2:$A$8,MI_Match_Analysis!$F$2:$F$8,"Not Found")</f>
        <v>Not Found</v>
      </c>
    </row>
    <row r="15252" spans="1:20" hidden="1" x14ac:dyDescent="0.3">
      <c r="A15252">
        <v>65</v>
      </c>
      <c r="B15252" s="1">
        <v>46162</v>
      </c>
      <c r="C15252" t="s">
        <v>162</v>
      </c>
      <c r="D15252" t="s">
        <v>58</v>
      </c>
      <c r="E15252" t="s">
        <v>35</v>
      </c>
      <c r="F15252" t="s">
        <v>34</v>
      </c>
      <c r="G15252">
        <v>2</v>
      </c>
      <c r="H15252">
        <v>10.4</v>
      </c>
      <c r="I15252" t="s">
        <v>259</v>
      </c>
      <c r="J15252" t="s">
        <v>310</v>
      </c>
      <c r="K15252">
        <v>1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 t="s">
        <v>83</v>
      </c>
      <c r="R15252" t="s">
        <v>83</v>
      </c>
      <c r="S15252" t="s">
        <v>83</v>
      </c>
      <c r="T15252" t="str">
        <f>_xlfn.XLOOKUP(A15252,MI_Match_Analysis!$A$2:$A$8,MI_Match_Analysis!$F$2:$F$8,"Not Found")</f>
        <v>Not Found</v>
      </c>
    </row>
    <row r="15253" spans="1:20" hidden="1" x14ac:dyDescent="0.3">
      <c r="A15253">
        <v>65</v>
      </c>
      <c r="B15253" s="1">
        <v>46162</v>
      </c>
      <c r="C15253" t="s">
        <v>162</v>
      </c>
      <c r="D15253" t="s">
        <v>58</v>
      </c>
      <c r="E15253" t="s">
        <v>35</v>
      </c>
      <c r="F15253" t="s">
        <v>34</v>
      </c>
      <c r="G15253">
        <v>2</v>
      </c>
      <c r="H15253">
        <v>10.5</v>
      </c>
      <c r="I15253" t="s">
        <v>339</v>
      </c>
      <c r="J15253" t="s">
        <v>310</v>
      </c>
      <c r="K15253">
        <v>1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 t="s">
        <v>83</v>
      </c>
      <c r="R15253" t="s">
        <v>83</v>
      </c>
      <c r="S15253" t="s">
        <v>83</v>
      </c>
      <c r="T15253" t="str">
        <f>_xlfn.XLOOKUP(A15253,MI_Match_Analysis!$A$2:$A$8,MI_Match_Analysis!$F$2:$F$8,"Not Found")</f>
        <v>Not Found</v>
      </c>
    </row>
    <row r="15254" spans="1:20" hidden="1" x14ac:dyDescent="0.3">
      <c r="A15254">
        <v>65</v>
      </c>
      <c r="B15254" s="1">
        <v>46162</v>
      </c>
      <c r="C15254" t="s">
        <v>162</v>
      </c>
      <c r="D15254" t="s">
        <v>58</v>
      </c>
      <c r="E15254" t="s">
        <v>35</v>
      </c>
      <c r="F15254" t="s">
        <v>34</v>
      </c>
      <c r="G15254">
        <v>2</v>
      </c>
      <c r="H15254">
        <v>10.6</v>
      </c>
      <c r="I15254" t="s">
        <v>259</v>
      </c>
      <c r="J15254" t="s">
        <v>310</v>
      </c>
      <c r="K15254">
        <v>4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 t="s">
        <v>83</v>
      </c>
      <c r="R15254" t="s">
        <v>83</v>
      </c>
      <c r="S15254" t="s">
        <v>83</v>
      </c>
      <c r="T15254" t="str">
        <f>_xlfn.XLOOKUP(A15254,MI_Match_Analysis!$A$2:$A$8,MI_Match_Analysis!$F$2:$F$8,"Not Found")</f>
        <v>Not Found</v>
      </c>
    </row>
    <row r="15255" spans="1:20" hidden="1" x14ac:dyDescent="0.3">
      <c r="A15255">
        <v>65</v>
      </c>
      <c r="B15255" s="1">
        <v>46162</v>
      </c>
      <c r="C15255" t="s">
        <v>162</v>
      </c>
      <c r="D15255" t="s">
        <v>58</v>
      </c>
      <c r="E15255" t="s">
        <v>35</v>
      </c>
      <c r="F15255" t="s">
        <v>34</v>
      </c>
      <c r="G15255">
        <v>2</v>
      </c>
      <c r="H15255">
        <v>11.1</v>
      </c>
      <c r="I15255" t="s">
        <v>339</v>
      </c>
      <c r="J15255" t="s">
        <v>183</v>
      </c>
      <c r="K15255">
        <v>1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 t="s">
        <v>83</v>
      </c>
      <c r="R15255" t="s">
        <v>83</v>
      </c>
      <c r="S15255" t="s">
        <v>83</v>
      </c>
      <c r="T15255" t="str">
        <f>_xlfn.XLOOKUP(A15255,MI_Match_Analysis!$A$2:$A$8,MI_Match_Analysis!$F$2:$F$8,"Not Found")</f>
        <v>Not Found</v>
      </c>
    </row>
    <row r="15256" spans="1:20" hidden="1" x14ac:dyDescent="0.3">
      <c r="A15256">
        <v>65</v>
      </c>
      <c r="B15256" s="1">
        <v>46162</v>
      </c>
      <c r="C15256" t="s">
        <v>162</v>
      </c>
      <c r="D15256" t="s">
        <v>58</v>
      </c>
      <c r="E15256" t="s">
        <v>35</v>
      </c>
      <c r="F15256" t="s">
        <v>34</v>
      </c>
      <c r="G15256">
        <v>2</v>
      </c>
      <c r="H15256">
        <v>11.2</v>
      </c>
      <c r="I15256" t="s">
        <v>259</v>
      </c>
      <c r="J15256" t="s">
        <v>183</v>
      </c>
      <c r="K15256">
        <v>1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 t="s">
        <v>83</v>
      </c>
      <c r="R15256" t="s">
        <v>83</v>
      </c>
      <c r="S15256" t="s">
        <v>83</v>
      </c>
      <c r="T15256" t="str">
        <f>_xlfn.XLOOKUP(A15256,MI_Match_Analysis!$A$2:$A$8,MI_Match_Analysis!$F$2:$F$8,"Not Found")</f>
        <v>Not Found</v>
      </c>
    </row>
    <row r="15257" spans="1:20" hidden="1" x14ac:dyDescent="0.3">
      <c r="A15257">
        <v>65</v>
      </c>
      <c r="B15257" s="1">
        <v>46162</v>
      </c>
      <c r="C15257" t="s">
        <v>162</v>
      </c>
      <c r="D15257" t="s">
        <v>58</v>
      </c>
      <c r="E15257" t="s">
        <v>35</v>
      </c>
      <c r="F15257" t="s">
        <v>34</v>
      </c>
      <c r="G15257">
        <v>2</v>
      </c>
      <c r="H15257">
        <v>11.3</v>
      </c>
      <c r="I15257" t="s">
        <v>339</v>
      </c>
      <c r="J15257" t="s">
        <v>183</v>
      </c>
      <c r="K15257">
        <v>1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 t="s">
        <v>83</v>
      </c>
      <c r="R15257" t="s">
        <v>83</v>
      </c>
      <c r="S15257" t="s">
        <v>83</v>
      </c>
      <c r="T15257" t="str">
        <f>_xlfn.XLOOKUP(A15257,MI_Match_Analysis!$A$2:$A$8,MI_Match_Analysis!$F$2:$F$8,"Not Found")</f>
        <v>Not Found</v>
      </c>
    </row>
    <row r="15258" spans="1:20" hidden="1" x14ac:dyDescent="0.3">
      <c r="A15258">
        <v>65</v>
      </c>
      <c r="B15258" s="1">
        <v>46162</v>
      </c>
      <c r="C15258" t="s">
        <v>162</v>
      </c>
      <c r="D15258" t="s">
        <v>58</v>
      </c>
      <c r="E15258" t="s">
        <v>35</v>
      </c>
      <c r="F15258" t="s">
        <v>34</v>
      </c>
      <c r="G15258">
        <v>2</v>
      </c>
      <c r="H15258">
        <v>11.4</v>
      </c>
      <c r="I15258" t="s">
        <v>259</v>
      </c>
      <c r="J15258" t="s">
        <v>183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 t="s">
        <v>83</v>
      </c>
      <c r="R15258" t="s">
        <v>83</v>
      </c>
      <c r="S15258" t="s">
        <v>83</v>
      </c>
      <c r="T15258" t="str">
        <f>_xlfn.XLOOKUP(A15258,MI_Match_Analysis!$A$2:$A$8,MI_Match_Analysis!$F$2:$F$8,"Not Found")</f>
        <v>Not Found</v>
      </c>
    </row>
    <row r="15259" spans="1:20" hidden="1" x14ac:dyDescent="0.3">
      <c r="A15259">
        <v>65</v>
      </c>
      <c r="B15259" s="1">
        <v>46162</v>
      </c>
      <c r="C15259" t="s">
        <v>162</v>
      </c>
      <c r="D15259" t="s">
        <v>58</v>
      </c>
      <c r="E15259" t="s">
        <v>35</v>
      </c>
      <c r="F15259" t="s">
        <v>34</v>
      </c>
      <c r="G15259">
        <v>2</v>
      </c>
      <c r="H15259">
        <v>11.5</v>
      </c>
      <c r="I15259" t="s">
        <v>259</v>
      </c>
      <c r="J15259" t="s">
        <v>183</v>
      </c>
      <c r="K15259">
        <v>1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 t="s">
        <v>83</v>
      </c>
      <c r="R15259" t="s">
        <v>83</v>
      </c>
      <c r="S15259" t="s">
        <v>83</v>
      </c>
      <c r="T15259" t="str">
        <f>_xlfn.XLOOKUP(A15259,MI_Match_Analysis!$A$2:$A$8,MI_Match_Analysis!$F$2:$F$8,"Not Found")</f>
        <v>Not Found</v>
      </c>
    </row>
    <row r="15260" spans="1:20" hidden="1" x14ac:dyDescent="0.3">
      <c r="A15260">
        <v>65</v>
      </c>
      <c r="B15260" s="1">
        <v>46162</v>
      </c>
      <c r="C15260" t="s">
        <v>162</v>
      </c>
      <c r="D15260" t="s">
        <v>58</v>
      </c>
      <c r="E15260" t="s">
        <v>35</v>
      </c>
      <c r="F15260" t="s">
        <v>34</v>
      </c>
      <c r="G15260">
        <v>2</v>
      </c>
      <c r="H15260">
        <v>11.6</v>
      </c>
      <c r="I15260" t="s">
        <v>339</v>
      </c>
      <c r="J15260" t="s">
        <v>183</v>
      </c>
      <c r="K15260">
        <v>1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 t="s">
        <v>83</v>
      </c>
      <c r="R15260" t="s">
        <v>83</v>
      </c>
      <c r="S15260" t="s">
        <v>83</v>
      </c>
      <c r="T15260" t="str">
        <f>_xlfn.XLOOKUP(A15260,MI_Match_Analysis!$A$2:$A$8,MI_Match_Analysis!$F$2:$F$8,"Not Found")</f>
        <v>Not Found</v>
      </c>
    </row>
    <row r="15261" spans="1:20" hidden="1" x14ac:dyDescent="0.3">
      <c r="A15261">
        <v>65</v>
      </c>
      <c r="B15261" s="1">
        <v>46162</v>
      </c>
      <c r="C15261" t="s">
        <v>162</v>
      </c>
      <c r="D15261" t="s">
        <v>58</v>
      </c>
      <c r="E15261" t="s">
        <v>35</v>
      </c>
      <c r="F15261" t="s">
        <v>34</v>
      </c>
      <c r="G15261">
        <v>2</v>
      </c>
      <c r="H15261">
        <v>12.1</v>
      </c>
      <c r="I15261" t="s">
        <v>339</v>
      </c>
      <c r="J15261" t="s">
        <v>310</v>
      </c>
      <c r="K15261">
        <v>4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 t="s">
        <v>83</v>
      </c>
      <c r="R15261" t="s">
        <v>83</v>
      </c>
      <c r="S15261" t="s">
        <v>83</v>
      </c>
      <c r="T15261" t="str">
        <f>_xlfn.XLOOKUP(A15261,MI_Match_Analysis!$A$2:$A$8,MI_Match_Analysis!$F$2:$F$8,"Not Found")</f>
        <v>Not Found</v>
      </c>
    </row>
    <row r="15262" spans="1:20" hidden="1" x14ac:dyDescent="0.3">
      <c r="A15262">
        <v>65</v>
      </c>
      <c r="B15262" s="1">
        <v>46162</v>
      </c>
      <c r="C15262" t="s">
        <v>162</v>
      </c>
      <c r="D15262" t="s">
        <v>58</v>
      </c>
      <c r="E15262" t="s">
        <v>35</v>
      </c>
      <c r="F15262" t="s">
        <v>34</v>
      </c>
      <c r="G15262">
        <v>2</v>
      </c>
      <c r="H15262">
        <v>12.2</v>
      </c>
      <c r="I15262" t="s">
        <v>339</v>
      </c>
      <c r="J15262" t="s">
        <v>310</v>
      </c>
      <c r="K15262">
        <v>1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 t="s">
        <v>83</v>
      </c>
      <c r="R15262" t="s">
        <v>83</v>
      </c>
      <c r="S15262" t="s">
        <v>83</v>
      </c>
      <c r="T15262" t="str">
        <f>_xlfn.XLOOKUP(A15262,MI_Match_Analysis!$A$2:$A$8,MI_Match_Analysis!$F$2:$F$8,"Not Found")</f>
        <v>Not Found</v>
      </c>
    </row>
    <row r="15263" spans="1:20" hidden="1" x14ac:dyDescent="0.3">
      <c r="A15263">
        <v>65</v>
      </c>
      <c r="B15263" s="1">
        <v>46162</v>
      </c>
      <c r="C15263" t="s">
        <v>162</v>
      </c>
      <c r="D15263" t="s">
        <v>58</v>
      </c>
      <c r="E15263" t="s">
        <v>35</v>
      </c>
      <c r="F15263" t="s">
        <v>34</v>
      </c>
      <c r="G15263">
        <v>2</v>
      </c>
      <c r="H15263">
        <v>12.3</v>
      </c>
      <c r="I15263" t="s">
        <v>259</v>
      </c>
      <c r="J15263" t="s">
        <v>310</v>
      </c>
      <c r="K15263">
        <v>1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 t="s">
        <v>83</v>
      </c>
      <c r="R15263" t="s">
        <v>83</v>
      </c>
      <c r="S15263" t="s">
        <v>83</v>
      </c>
      <c r="T15263" t="str">
        <f>_xlfn.XLOOKUP(A15263,MI_Match_Analysis!$A$2:$A$8,MI_Match_Analysis!$F$2:$F$8,"Not Found")</f>
        <v>Not Found</v>
      </c>
    </row>
    <row r="15264" spans="1:20" hidden="1" x14ac:dyDescent="0.3">
      <c r="A15264">
        <v>65</v>
      </c>
      <c r="B15264" s="1">
        <v>46162</v>
      </c>
      <c r="C15264" t="s">
        <v>162</v>
      </c>
      <c r="D15264" t="s">
        <v>58</v>
      </c>
      <c r="E15264" t="s">
        <v>35</v>
      </c>
      <c r="F15264" t="s">
        <v>34</v>
      </c>
      <c r="G15264">
        <v>2</v>
      </c>
      <c r="H15264">
        <v>12.4</v>
      </c>
      <c r="I15264" t="s">
        <v>339</v>
      </c>
      <c r="J15264" t="s">
        <v>310</v>
      </c>
      <c r="K15264">
        <v>1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 t="s">
        <v>83</v>
      </c>
      <c r="R15264" t="s">
        <v>83</v>
      </c>
      <c r="S15264" t="s">
        <v>83</v>
      </c>
      <c r="T15264" t="str">
        <f>_xlfn.XLOOKUP(A15264,MI_Match_Analysis!$A$2:$A$8,MI_Match_Analysis!$F$2:$F$8,"Not Found")</f>
        <v>Not Found</v>
      </c>
    </row>
    <row r="15265" spans="1:20" hidden="1" x14ac:dyDescent="0.3">
      <c r="A15265">
        <v>65</v>
      </c>
      <c r="B15265" s="1">
        <v>46162</v>
      </c>
      <c r="C15265" t="s">
        <v>162</v>
      </c>
      <c r="D15265" t="s">
        <v>58</v>
      </c>
      <c r="E15265" t="s">
        <v>35</v>
      </c>
      <c r="F15265" t="s">
        <v>34</v>
      </c>
      <c r="G15265">
        <v>2</v>
      </c>
      <c r="H15265">
        <v>12.5</v>
      </c>
      <c r="I15265" t="s">
        <v>259</v>
      </c>
      <c r="J15265" t="s">
        <v>310</v>
      </c>
      <c r="K15265">
        <v>4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 t="s">
        <v>83</v>
      </c>
      <c r="R15265" t="s">
        <v>83</v>
      </c>
      <c r="S15265" t="s">
        <v>83</v>
      </c>
      <c r="T15265" t="str">
        <f>_xlfn.XLOOKUP(A15265,MI_Match_Analysis!$A$2:$A$8,MI_Match_Analysis!$F$2:$F$8,"Not Found")</f>
        <v>Not Found</v>
      </c>
    </row>
    <row r="15266" spans="1:20" hidden="1" x14ac:dyDescent="0.3">
      <c r="A15266">
        <v>65</v>
      </c>
      <c r="B15266" s="1">
        <v>46162</v>
      </c>
      <c r="C15266" t="s">
        <v>162</v>
      </c>
      <c r="D15266" t="s">
        <v>58</v>
      </c>
      <c r="E15266" t="s">
        <v>35</v>
      </c>
      <c r="F15266" t="s">
        <v>34</v>
      </c>
      <c r="G15266">
        <v>2</v>
      </c>
      <c r="H15266">
        <v>12.6</v>
      </c>
      <c r="I15266" t="s">
        <v>259</v>
      </c>
      <c r="J15266" t="s">
        <v>310</v>
      </c>
      <c r="K15266">
        <v>4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 t="s">
        <v>83</v>
      </c>
      <c r="R15266" t="s">
        <v>83</v>
      </c>
      <c r="S15266" t="s">
        <v>83</v>
      </c>
      <c r="T15266" t="str">
        <f>_xlfn.XLOOKUP(A15266,MI_Match_Analysis!$A$2:$A$8,MI_Match_Analysis!$F$2:$F$8,"Not Found")</f>
        <v>Not Found</v>
      </c>
    </row>
    <row r="15267" spans="1:20" hidden="1" x14ac:dyDescent="0.3">
      <c r="A15267">
        <v>65</v>
      </c>
      <c r="B15267" s="1">
        <v>46162</v>
      </c>
      <c r="C15267" t="s">
        <v>162</v>
      </c>
      <c r="D15267" t="s">
        <v>58</v>
      </c>
      <c r="E15267" t="s">
        <v>35</v>
      </c>
      <c r="F15267" t="s">
        <v>34</v>
      </c>
      <c r="G15267">
        <v>2</v>
      </c>
      <c r="H15267">
        <v>13.1</v>
      </c>
      <c r="I15267" t="s">
        <v>339</v>
      </c>
      <c r="J15267" t="s">
        <v>182</v>
      </c>
      <c r="K15267">
        <v>1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 t="s">
        <v>83</v>
      </c>
      <c r="R15267" t="s">
        <v>83</v>
      </c>
      <c r="S15267" t="s">
        <v>83</v>
      </c>
      <c r="T15267" t="str">
        <f>_xlfn.XLOOKUP(A15267,MI_Match_Analysis!$A$2:$A$8,MI_Match_Analysis!$F$2:$F$8,"Not Found")</f>
        <v>Not Found</v>
      </c>
    </row>
    <row r="15268" spans="1:20" hidden="1" x14ac:dyDescent="0.3">
      <c r="A15268">
        <v>65</v>
      </c>
      <c r="B15268" s="1">
        <v>46162</v>
      </c>
      <c r="C15268" t="s">
        <v>162</v>
      </c>
      <c r="D15268" t="s">
        <v>58</v>
      </c>
      <c r="E15268" t="s">
        <v>35</v>
      </c>
      <c r="F15268" t="s">
        <v>34</v>
      </c>
      <c r="G15268">
        <v>2</v>
      </c>
      <c r="H15268">
        <v>13.2</v>
      </c>
      <c r="I15268" t="s">
        <v>259</v>
      </c>
      <c r="J15268" t="s">
        <v>182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 t="s">
        <v>83</v>
      </c>
      <c r="R15268" t="s">
        <v>83</v>
      </c>
      <c r="S15268" t="s">
        <v>83</v>
      </c>
      <c r="T15268" t="str">
        <f>_xlfn.XLOOKUP(A15268,MI_Match_Analysis!$A$2:$A$8,MI_Match_Analysis!$F$2:$F$8,"Not Found")</f>
        <v>Not Found</v>
      </c>
    </row>
    <row r="15269" spans="1:20" hidden="1" x14ac:dyDescent="0.3">
      <c r="A15269">
        <v>65</v>
      </c>
      <c r="B15269" s="1">
        <v>46162</v>
      </c>
      <c r="C15269" t="s">
        <v>162</v>
      </c>
      <c r="D15269" t="s">
        <v>58</v>
      </c>
      <c r="E15269" t="s">
        <v>35</v>
      </c>
      <c r="F15269" t="s">
        <v>34</v>
      </c>
      <c r="G15269">
        <v>2</v>
      </c>
      <c r="H15269">
        <v>13.3</v>
      </c>
      <c r="I15269" t="s">
        <v>259</v>
      </c>
      <c r="J15269" t="s">
        <v>182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 t="s">
        <v>83</v>
      </c>
      <c r="R15269" t="s">
        <v>83</v>
      </c>
      <c r="S15269" t="s">
        <v>83</v>
      </c>
      <c r="T15269" t="str">
        <f>_xlfn.XLOOKUP(A15269,MI_Match_Analysis!$A$2:$A$8,MI_Match_Analysis!$F$2:$F$8,"Not Found")</f>
        <v>Not Found</v>
      </c>
    </row>
    <row r="15270" spans="1:20" hidden="1" x14ac:dyDescent="0.3">
      <c r="A15270">
        <v>65</v>
      </c>
      <c r="B15270" s="1">
        <v>46162</v>
      </c>
      <c r="C15270" t="s">
        <v>162</v>
      </c>
      <c r="D15270" t="s">
        <v>58</v>
      </c>
      <c r="E15270" t="s">
        <v>35</v>
      </c>
      <c r="F15270" t="s">
        <v>34</v>
      </c>
      <c r="G15270">
        <v>2</v>
      </c>
      <c r="H15270">
        <v>13.4</v>
      </c>
      <c r="I15270" t="s">
        <v>259</v>
      </c>
      <c r="J15270" t="s">
        <v>182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 t="s">
        <v>83</v>
      </c>
      <c r="R15270" t="s">
        <v>83</v>
      </c>
      <c r="S15270" t="s">
        <v>83</v>
      </c>
      <c r="T15270" t="str">
        <f>_xlfn.XLOOKUP(A15270,MI_Match_Analysis!$A$2:$A$8,MI_Match_Analysis!$F$2:$F$8,"Not Found")</f>
        <v>Not Found</v>
      </c>
    </row>
    <row r="15271" spans="1:20" hidden="1" x14ac:dyDescent="0.3">
      <c r="A15271">
        <v>65</v>
      </c>
      <c r="B15271" s="1">
        <v>46162</v>
      </c>
      <c r="C15271" t="s">
        <v>162</v>
      </c>
      <c r="D15271" t="s">
        <v>58</v>
      </c>
      <c r="E15271" t="s">
        <v>35</v>
      </c>
      <c r="F15271" t="s">
        <v>34</v>
      </c>
      <c r="G15271">
        <v>2</v>
      </c>
      <c r="H15271">
        <v>13.4</v>
      </c>
      <c r="I15271" t="s">
        <v>259</v>
      </c>
      <c r="J15271" t="s">
        <v>182</v>
      </c>
      <c r="K15271">
        <v>0</v>
      </c>
      <c r="L15271">
        <v>1</v>
      </c>
      <c r="M15271">
        <v>1</v>
      </c>
      <c r="N15271">
        <v>0</v>
      </c>
      <c r="O15271">
        <v>0</v>
      </c>
      <c r="P15271">
        <v>0</v>
      </c>
      <c r="Q15271" t="s">
        <v>83</v>
      </c>
      <c r="R15271" t="s">
        <v>83</v>
      </c>
      <c r="S15271" t="s">
        <v>83</v>
      </c>
      <c r="T15271" t="str">
        <f>_xlfn.XLOOKUP(A15271,MI_Match_Analysis!$A$2:$A$8,MI_Match_Analysis!$F$2:$F$8,"Not Found")</f>
        <v>Not Found</v>
      </c>
    </row>
    <row r="15272" spans="1:20" hidden="1" x14ac:dyDescent="0.3">
      <c r="A15272">
        <v>65</v>
      </c>
      <c r="B15272" s="1">
        <v>46162</v>
      </c>
      <c r="C15272" t="s">
        <v>162</v>
      </c>
      <c r="D15272" t="s">
        <v>58</v>
      </c>
      <c r="E15272" t="s">
        <v>35</v>
      </c>
      <c r="F15272" t="s">
        <v>34</v>
      </c>
      <c r="G15272">
        <v>2</v>
      </c>
      <c r="H15272">
        <v>13.5</v>
      </c>
      <c r="I15272" t="s">
        <v>259</v>
      </c>
      <c r="J15272" t="s">
        <v>182</v>
      </c>
      <c r="K15272">
        <v>0</v>
      </c>
      <c r="L15272">
        <v>1</v>
      </c>
      <c r="M15272">
        <v>0</v>
      </c>
      <c r="N15272">
        <v>1</v>
      </c>
      <c r="O15272">
        <v>0</v>
      </c>
      <c r="P15272">
        <v>0</v>
      </c>
      <c r="Q15272" t="s">
        <v>83</v>
      </c>
      <c r="R15272" t="s">
        <v>83</v>
      </c>
      <c r="S15272" t="s">
        <v>83</v>
      </c>
      <c r="T15272" t="str">
        <f>_xlfn.XLOOKUP(A15272,MI_Match_Analysis!$A$2:$A$8,MI_Match_Analysis!$F$2:$F$8,"Not Found")</f>
        <v>Not Found</v>
      </c>
    </row>
    <row r="15273" spans="1:20" hidden="1" x14ac:dyDescent="0.3">
      <c r="A15273">
        <v>65</v>
      </c>
      <c r="B15273" s="1">
        <v>46162</v>
      </c>
      <c r="C15273" t="s">
        <v>162</v>
      </c>
      <c r="D15273" t="s">
        <v>58</v>
      </c>
      <c r="E15273" t="s">
        <v>35</v>
      </c>
      <c r="F15273" t="s">
        <v>34</v>
      </c>
      <c r="G15273">
        <v>2</v>
      </c>
      <c r="H15273">
        <v>13.6</v>
      </c>
      <c r="I15273" t="s">
        <v>339</v>
      </c>
      <c r="J15273" t="s">
        <v>182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 t="s">
        <v>83</v>
      </c>
      <c r="R15273" t="s">
        <v>83</v>
      </c>
      <c r="S15273" t="s">
        <v>83</v>
      </c>
      <c r="T15273" t="str">
        <f>_xlfn.XLOOKUP(A15273,MI_Match_Analysis!$A$2:$A$8,MI_Match_Analysis!$F$2:$F$8,"Not Found")</f>
        <v>Not Found</v>
      </c>
    </row>
    <row r="15274" spans="1:20" hidden="1" x14ac:dyDescent="0.3">
      <c r="A15274">
        <v>65</v>
      </c>
      <c r="B15274" s="1">
        <v>46162</v>
      </c>
      <c r="C15274" t="s">
        <v>162</v>
      </c>
      <c r="D15274" t="s">
        <v>58</v>
      </c>
      <c r="E15274" t="s">
        <v>35</v>
      </c>
      <c r="F15274" t="s">
        <v>34</v>
      </c>
      <c r="G15274">
        <v>2</v>
      </c>
      <c r="H15274">
        <v>14.1</v>
      </c>
      <c r="I15274" t="s">
        <v>259</v>
      </c>
      <c r="J15274" t="s">
        <v>184</v>
      </c>
      <c r="K15274">
        <v>1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 t="s">
        <v>83</v>
      </c>
      <c r="R15274" t="s">
        <v>83</v>
      </c>
      <c r="S15274" t="s">
        <v>83</v>
      </c>
      <c r="T15274" t="str">
        <f>_xlfn.XLOOKUP(A15274,MI_Match_Analysis!$A$2:$A$8,MI_Match_Analysis!$F$2:$F$8,"Not Found")</f>
        <v>Not Found</v>
      </c>
    </row>
    <row r="15275" spans="1:20" hidden="1" x14ac:dyDescent="0.3">
      <c r="A15275">
        <v>65</v>
      </c>
      <c r="B15275" s="1">
        <v>46162</v>
      </c>
      <c r="C15275" t="s">
        <v>162</v>
      </c>
      <c r="D15275" t="s">
        <v>58</v>
      </c>
      <c r="E15275" t="s">
        <v>35</v>
      </c>
      <c r="F15275" t="s">
        <v>34</v>
      </c>
      <c r="G15275">
        <v>2</v>
      </c>
      <c r="H15275">
        <v>14.2</v>
      </c>
      <c r="I15275" t="s">
        <v>339</v>
      </c>
      <c r="J15275" t="s">
        <v>184</v>
      </c>
      <c r="K15275">
        <v>1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 t="s">
        <v>83</v>
      </c>
      <c r="R15275" t="s">
        <v>83</v>
      </c>
      <c r="S15275" t="s">
        <v>83</v>
      </c>
      <c r="T15275" t="str">
        <f>_xlfn.XLOOKUP(A15275,MI_Match_Analysis!$A$2:$A$8,MI_Match_Analysis!$F$2:$F$8,"Not Found")</f>
        <v>Not Found</v>
      </c>
    </row>
    <row r="15276" spans="1:20" hidden="1" x14ac:dyDescent="0.3">
      <c r="A15276">
        <v>65</v>
      </c>
      <c r="B15276" s="1">
        <v>46162</v>
      </c>
      <c r="C15276" t="s">
        <v>162</v>
      </c>
      <c r="D15276" t="s">
        <v>58</v>
      </c>
      <c r="E15276" t="s">
        <v>35</v>
      </c>
      <c r="F15276" t="s">
        <v>34</v>
      </c>
      <c r="G15276">
        <v>2</v>
      </c>
      <c r="H15276">
        <v>14.3</v>
      </c>
      <c r="I15276" t="s">
        <v>259</v>
      </c>
      <c r="J15276" t="s">
        <v>184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 t="s">
        <v>83</v>
      </c>
      <c r="R15276" t="s">
        <v>83</v>
      </c>
      <c r="S15276" t="s">
        <v>83</v>
      </c>
      <c r="T15276" t="str">
        <f>_xlfn.XLOOKUP(A15276,MI_Match_Analysis!$A$2:$A$8,MI_Match_Analysis!$F$2:$F$8,"Not Found")</f>
        <v>Not Found</v>
      </c>
    </row>
    <row r="15277" spans="1:20" hidden="1" x14ac:dyDescent="0.3">
      <c r="A15277">
        <v>65</v>
      </c>
      <c r="B15277" s="1">
        <v>46162</v>
      </c>
      <c r="C15277" t="s">
        <v>162</v>
      </c>
      <c r="D15277" t="s">
        <v>58</v>
      </c>
      <c r="E15277" t="s">
        <v>35</v>
      </c>
      <c r="F15277" t="s">
        <v>34</v>
      </c>
      <c r="G15277">
        <v>2</v>
      </c>
      <c r="H15277">
        <v>14.4</v>
      </c>
      <c r="I15277" t="s">
        <v>259</v>
      </c>
      <c r="J15277" t="s">
        <v>184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 t="s">
        <v>83</v>
      </c>
      <c r="R15277" t="s">
        <v>83</v>
      </c>
      <c r="S15277" t="s">
        <v>83</v>
      </c>
      <c r="T15277" t="str">
        <f>_xlfn.XLOOKUP(A15277,MI_Match_Analysis!$A$2:$A$8,MI_Match_Analysis!$F$2:$F$8,"Not Found")</f>
        <v>Not Found</v>
      </c>
    </row>
    <row r="15278" spans="1:20" hidden="1" x14ac:dyDescent="0.3">
      <c r="A15278">
        <v>65</v>
      </c>
      <c r="B15278" s="1">
        <v>46162</v>
      </c>
      <c r="C15278" t="s">
        <v>162</v>
      </c>
      <c r="D15278" t="s">
        <v>58</v>
      </c>
      <c r="E15278" t="s">
        <v>35</v>
      </c>
      <c r="F15278" t="s">
        <v>34</v>
      </c>
      <c r="G15278">
        <v>2</v>
      </c>
      <c r="H15278">
        <v>14.5</v>
      </c>
      <c r="I15278" t="s">
        <v>259</v>
      </c>
      <c r="J15278" t="s">
        <v>184</v>
      </c>
      <c r="K15278">
        <v>1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 t="s">
        <v>83</v>
      </c>
      <c r="R15278" t="s">
        <v>83</v>
      </c>
      <c r="S15278" t="s">
        <v>83</v>
      </c>
      <c r="T15278" t="str">
        <f>_xlfn.XLOOKUP(A15278,MI_Match_Analysis!$A$2:$A$8,MI_Match_Analysis!$F$2:$F$8,"Not Found")</f>
        <v>Not Found</v>
      </c>
    </row>
    <row r="15279" spans="1:20" hidden="1" x14ac:dyDescent="0.3">
      <c r="A15279">
        <v>65</v>
      </c>
      <c r="B15279" s="1">
        <v>46162</v>
      </c>
      <c r="C15279" t="s">
        <v>162</v>
      </c>
      <c r="D15279" t="s">
        <v>58</v>
      </c>
      <c r="E15279" t="s">
        <v>35</v>
      </c>
      <c r="F15279" t="s">
        <v>34</v>
      </c>
      <c r="G15279">
        <v>2</v>
      </c>
      <c r="H15279">
        <v>14.6</v>
      </c>
      <c r="I15279" t="s">
        <v>339</v>
      </c>
      <c r="J15279" t="s">
        <v>184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 t="s">
        <v>167</v>
      </c>
      <c r="R15279" t="s">
        <v>339</v>
      </c>
      <c r="S15279" t="s">
        <v>83</v>
      </c>
      <c r="T15279" t="str">
        <f>_xlfn.XLOOKUP(A15279,MI_Match_Analysis!$A$2:$A$8,MI_Match_Analysis!$F$2:$F$8,"Not Found")</f>
        <v>Not Found</v>
      </c>
    </row>
    <row r="15280" spans="1:20" hidden="1" x14ac:dyDescent="0.3">
      <c r="A15280">
        <v>65</v>
      </c>
      <c r="B15280" s="1">
        <v>46162</v>
      </c>
      <c r="C15280" t="s">
        <v>162</v>
      </c>
      <c r="D15280" t="s">
        <v>58</v>
      </c>
      <c r="E15280" t="s">
        <v>35</v>
      </c>
      <c r="F15280" t="s">
        <v>34</v>
      </c>
      <c r="G15280">
        <v>2</v>
      </c>
      <c r="H15280">
        <v>15.1</v>
      </c>
      <c r="I15280" t="s">
        <v>259</v>
      </c>
      <c r="J15280" t="s">
        <v>183</v>
      </c>
      <c r="K15280">
        <v>6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 t="s">
        <v>83</v>
      </c>
      <c r="R15280" t="s">
        <v>83</v>
      </c>
      <c r="S15280" t="s">
        <v>83</v>
      </c>
      <c r="T15280" t="str">
        <f>_xlfn.XLOOKUP(A15280,MI_Match_Analysis!$A$2:$A$8,MI_Match_Analysis!$F$2:$F$8,"Not Found")</f>
        <v>Not Found</v>
      </c>
    </row>
    <row r="15281" spans="1:20" hidden="1" x14ac:dyDescent="0.3">
      <c r="A15281">
        <v>65</v>
      </c>
      <c r="B15281" s="1">
        <v>46162</v>
      </c>
      <c r="C15281" t="s">
        <v>162</v>
      </c>
      <c r="D15281" t="s">
        <v>58</v>
      </c>
      <c r="E15281" t="s">
        <v>35</v>
      </c>
      <c r="F15281" t="s">
        <v>34</v>
      </c>
      <c r="G15281">
        <v>2</v>
      </c>
      <c r="H15281">
        <v>15.2</v>
      </c>
      <c r="I15281" t="s">
        <v>259</v>
      </c>
      <c r="J15281" t="s">
        <v>183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 t="s">
        <v>165</v>
      </c>
      <c r="R15281" t="s">
        <v>259</v>
      </c>
      <c r="S15281" t="s">
        <v>246</v>
      </c>
      <c r="T15281" t="str">
        <f>_xlfn.XLOOKUP(A15281,MI_Match_Analysis!$A$2:$A$8,MI_Match_Analysis!$F$2:$F$8,"Not Found")</f>
        <v>Not Found</v>
      </c>
    </row>
    <row r="15282" spans="1:20" hidden="1" x14ac:dyDescent="0.3">
      <c r="A15282">
        <v>65</v>
      </c>
      <c r="B15282" s="1">
        <v>46162</v>
      </c>
      <c r="C15282" t="s">
        <v>162</v>
      </c>
      <c r="D15282" t="s">
        <v>58</v>
      </c>
      <c r="E15282" t="s">
        <v>35</v>
      </c>
      <c r="F15282" t="s">
        <v>34</v>
      </c>
      <c r="G15282">
        <v>2</v>
      </c>
      <c r="H15282">
        <v>15.3</v>
      </c>
      <c r="I15282" t="s">
        <v>341</v>
      </c>
      <c r="J15282" t="s">
        <v>183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 t="s">
        <v>83</v>
      </c>
      <c r="R15282" t="s">
        <v>83</v>
      </c>
      <c r="S15282" t="s">
        <v>83</v>
      </c>
      <c r="T15282" t="str">
        <f>_xlfn.XLOOKUP(A15282,MI_Match_Analysis!$A$2:$A$8,MI_Match_Analysis!$F$2:$F$8,"Not Found")</f>
        <v>Not Found</v>
      </c>
    </row>
    <row r="15283" spans="1:20" hidden="1" x14ac:dyDescent="0.3">
      <c r="A15283">
        <v>65</v>
      </c>
      <c r="B15283" s="1">
        <v>46162</v>
      </c>
      <c r="C15283" t="s">
        <v>162</v>
      </c>
      <c r="D15283" t="s">
        <v>58</v>
      </c>
      <c r="E15283" t="s">
        <v>35</v>
      </c>
      <c r="F15283" t="s">
        <v>34</v>
      </c>
      <c r="G15283">
        <v>2</v>
      </c>
      <c r="H15283">
        <v>15.4</v>
      </c>
      <c r="I15283" t="s">
        <v>341</v>
      </c>
      <c r="J15283" t="s">
        <v>183</v>
      </c>
      <c r="K15283">
        <v>4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 t="s">
        <v>83</v>
      </c>
      <c r="R15283" t="s">
        <v>83</v>
      </c>
      <c r="S15283" t="s">
        <v>83</v>
      </c>
      <c r="T15283" t="str">
        <f>_xlfn.XLOOKUP(A15283,MI_Match_Analysis!$A$2:$A$8,MI_Match_Analysis!$F$2:$F$8,"Not Found")</f>
        <v>Not Found</v>
      </c>
    </row>
    <row r="15284" spans="1:20" hidden="1" x14ac:dyDescent="0.3">
      <c r="A15284">
        <v>65</v>
      </c>
      <c r="B15284" s="1">
        <v>46162</v>
      </c>
      <c r="C15284" t="s">
        <v>162</v>
      </c>
      <c r="D15284" t="s">
        <v>58</v>
      </c>
      <c r="E15284" t="s">
        <v>35</v>
      </c>
      <c r="F15284" t="s">
        <v>34</v>
      </c>
      <c r="G15284">
        <v>2</v>
      </c>
      <c r="H15284">
        <v>15.5</v>
      </c>
      <c r="I15284" t="s">
        <v>341</v>
      </c>
      <c r="J15284" t="s">
        <v>183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 t="s">
        <v>83</v>
      </c>
      <c r="R15284" t="s">
        <v>83</v>
      </c>
      <c r="S15284" t="s">
        <v>83</v>
      </c>
      <c r="T15284" t="str">
        <f>_xlfn.XLOOKUP(A15284,MI_Match_Analysis!$A$2:$A$8,MI_Match_Analysis!$F$2:$F$8,"Not Found")</f>
        <v>Not Found</v>
      </c>
    </row>
    <row r="15285" spans="1:20" hidden="1" x14ac:dyDescent="0.3">
      <c r="A15285">
        <v>65</v>
      </c>
      <c r="B15285" s="1">
        <v>46162</v>
      </c>
      <c r="C15285" t="s">
        <v>162</v>
      </c>
      <c r="D15285" t="s">
        <v>58</v>
      </c>
      <c r="E15285" t="s">
        <v>35</v>
      </c>
      <c r="F15285" t="s">
        <v>34</v>
      </c>
      <c r="G15285">
        <v>2</v>
      </c>
      <c r="H15285">
        <v>15.6</v>
      </c>
      <c r="I15285" t="s">
        <v>341</v>
      </c>
      <c r="J15285" t="s">
        <v>183</v>
      </c>
      <c r="K15285">
        <v>1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 t="s">
        <v>83</v>
      </c>
      <c r="R15285" t="s">
        <v>83</v>
      </c>
      <c r="S15285" t="s">
        <v>83</v>
      </c>
      <c r="T15285" t="str">
        <f>_xlfn.XLOOKUP(A15285,MI_Match_Analysis!$A$2:$A$8,MI_Match_Analysis!$F$2:$F$8,"Not Found")</f>
        <v>Not Found</v>
      </c>
    </row>
    <row r="15286" spans="1:20" hidden="1" x14ac:dyDescent="0.3">
      <c r="A15286">
        <v>65</v>
      </c>
      <c r="B15286" s="1">
        <v>46162</v>
      </c>
      <c r="C15286" t="s">
        <v>162</v>
      </c>
      <c r="D15286" t="s">
        <v>58</v>
      </c>
      <c r="E15286" t="s">
        <v>35</v>
      </c>
      <c r="F15286" t="s">
        <v>34</v>
      </c>
      <c r="G15286">
        <v>2</v>
      </c>
      <c r="H15286">
        <v>16.100000000000001</v>
      </c>
      <c r="I15286" t="s">
        <v>341</v>
      </c>
      <c r="J15286" t="s">
        <v>184</v>
      </c>
      <c r="K15286">
        <v>1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 t="s">
        <v>83</v>
      </c>
      <c r="R15286" t="s">
        <v>83</v>
      </c>
      <c r="S15286" t="s">
        <v>83</v>
      </c>
      <c r="T15286" t="str">
        <f>_xlfn.XLOOKUP(A15286,MI_Match_Analysis!$A$2:$A$8,MI_Match_Analysis!$F$2:$F$8,"Not Found")</f>
        <v>Not Found</v>
      </c>
    </row>
    <row r="15287" spans="1:20" hidden="1" x14ac:dyDescent="0.3">
      <c r="A15287">
        <v>65</v>
      </c>
      <c r="B15287" s="1">
        <v>46162</v>
      </c>
      <c r="C15287" t="s">
        <v>162</v>
      </c>
      <c r="D15287" t="s">
        <v>58</v>
      </c>
      <c r="E15287" t="s">
        <v>35</v>
      </c>
      <c r="F15287" t="s">
        <v>34</v>
      </c>
      <c r="G15287">
        <v>2</v>
      </c>
      <c r="H15287">
        <v>16.2</v>
      </c>
      <c r="I15287" t="s">
        <v>122</v>
      </c>
      <c r="J15287" t="s">
        <v>184</v>
      </c>
      <c r="K15287">
        <v>4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 t="s">
        <v>83</v>
      </c>
      <c r="R15287" t="s">
        <v>83</v>
      </c>
      <c r="S15287" t="s">
        <v>83</v>
      </c>
      <c r="T15287" t="str">
        <f>_xlfn.XLOOKUP(A15287,MI_Match_Analysis!$A$2:$A$8,MI_Match_Analysis!$F$2:$F$8,"Not Found")</f>
        <v>Not Found</v>
      </c>
    </row>
    <row r="15288" spans="1:20" hidden="1" x14ac:dyDescent="0.3">
      <c r="A15288">
        <v>65</v>
      </c>
      <c r="B15288" s="1">
        <v>46162</v>
      </c>
      <c r="C15288" t="s">
        <v>162</v>
      </c>
      <c r="D15288" t="s">
        <v>58</v>
      </c>
      <c r="E15288" t="s">
        <v>35</v>
      </c>
      <c r="F15288" t="s">
        <v>34</v>
      </c>
      <c r="G15288">
        <v>2</v>
      </c>
      <c r="H15288">
        <v>16.3</v>
      </c>
      <c r="I15288" t="s">
        <v>122</v>
      </c>
      <c r="J15288" t="s">
        <v>184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 t="s">
        <v>83</v>
      </c>
      <c r="R15288" t="s">
        <v>83</v>
      </c>
      <c r="S15288" t="s">
        <v>83</v>
      </c>
      <c r="T15288" t="str">
        <f>_xlfn.XLOOKUP(A15288,MI_Match_Analysis!$A$2:$A$8,MI_Match_Analysis!$F$2:$F$8,"Not Found")</f>
        <v>Not Found</v>
      </c>
    </row>
    <row r="15289" spans="1:20" hidden="1" x14ac:dyDescent="0.3">
      <c r="A15289">
        <v>65</v>
      </c>
      <c r="B15289" s="1">
        <v>46162</v>
      </c>
      <c r="C15289" t="s">
        <v>162</v>
      </c>
      <c r="D15289" t="s">
        <v>58</v>
      </c>
      <c r="E15289" t="s">
        <v>35</v>
      </c>
      <c r="F15289" t="s">
        <v>34</v>
      </c>
      <c r="G15289">
        <v>2</v>
      </c>
      <c r="H15289">
        <v>16.399999999999999</v>
      </c>
      <c r="I15289" t="s">
        <v>122</v>
      </c>
      <c r="J15289" t="s">
        <v>184</v>
      </c>
      <c r="K15289">
        <v>1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 t="s">
        <v>83</v>
      </c>
      <c r="R15289" t="s">
        <v>83</v>
      </c>
      <c r="S15289" t="s">
        <v>83</v>
      </c>
      <c r="T15289" t="str">
        <f>_xlfn.XLOOKUP(A15289,MI_Match_Analysis!$A$2:$A$8,MI_Match_Analysis!$F$2:$F$8,"Not Found")</f>
        <v>Not Found</v>
      </c>
    </row>
    <row r="15290" spans="1:20" hidden="1" x14ac:dyDescent="0.3">
      <c r="A15290">
        <v>65</v>
      </c>
      <c r="B15290" s="1">
        <v>46162</v>
      </c>
      <c r="C15290" t="s">
        <v>162</v>
      </c>
      <c r="D15290" t="s">
        <v>58</v>
      </c>
      <c r="E15290" t="s">
        <v>35</v>
      </c>
      <c r="F15290" t="s">
        <v>34</v>
      </c>
      <c r="G15290">
        <v>2</v>
      </c>
      <c r="H15290">
        <v>16.5</v>
      </c>
      <c r="I15290" t="s">
        <v>341</v>
      </c>
      <c r="J15290" t="s">
        <v>184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 t="s">
        <v>83</v>
      </c>
      <c r="R15290" t="s">
        <v>83</v>
      </c>
      <c r="S15290" t="s">
        <v>83</v>
      </c>
      <c r="T15290" t="str">
        <f>_xlfn.XLOOKUP(A15290,MI_Match_Analysis!$A$2:$A$8,MI_Match_Analysis!$F$2:$F$8,"Not Found")</f>
        <v>Not Found</v>
      </c>
    </row>
    <row r="15291" spans="1:20" hidden="1" x14ac:dyDescent="0.3">
      <c r="A15291">
        <v>65</v>
      </c>
      <c r="B15291" s="1">
        <v>46162</v>
      </c>
      <c r="C15291" t="s">
        <v>162</v>
      </c>
      <c r="D15291" t="s">
        <v>58</v>
      </c>
      <c r="E15291" t="s">
        <v>35</v>
      </c>
      <c r="F15291" t="s">
        <v>34</v>
      </c>
      <c r="G15291">
        <v>2</v>
      </c>
      <c r="H15291">
        <v>16.600000000000001</v>
      </c>
      <c r="I15291" t="s">
        <v>341</v>
      </c>
      <c r="J15291" t="s">
        <v>184</v>
      </c>
      <c r="K15291">
        <v>1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 t="s">
        <v>83</v>
      </c>
      <c r="R15291" t="s">
        <v>83</v>
      </c>
      <c r="S15291" t="s">
        <v>83</v>
      </c>
      <c r="T15291" t="str">
        <f>_xlfn.XLOOKUP(A15291,MI_Match_Analysis!$A$2:$A$8,MI_Match_Analysis!$F$2:$F$8,"Not Found")</f>
        <v>Not Found</v>
      </c>
    </row>
    <row r="15292" spans="1:20" hidden="1" x14ac:dyDescent="0.3">
      <c r="A15292">
        <v>65</v>
      </c>
      <c r="B15292" s="1">
        <v>46162</v>
      </c>
      <c r="C15292" t="s">
        <v>162</v>
      </c>
      <c r="D15292" t="s">
        <v>58</v>
      </c>
      <c r="E15292" t="s">
        <v>35</v>
      </c>
      <c r="F15292" t="s">
        <v>34</v>
      </c>
      <c r="G15292">
        <v>2</v>
      </c>
      <c r="H15292">
        <v>17.100000000000001</v>
      </c>
      <c r="I15292" t="s">
        <v>341</v>
      </c>
      <c r="J15292" t="s">
        <v>246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 t="s">
        <v>83</v>
      </c>
      <c r="R15292" t="s">
        <v>83</v>
      </c>
      <c r="S15292" t="s">
        <v>83</v>
      </c>
      <c r="T15292" t="str">
        <f>_xlfn.XLOOKUP(A15292,MI_Match_Analysis!$A$2:$A$8,MI_Match_Analysis!$F$2:$F$8,"Not Found")</f>
        <v>Not Found</v>
      </c>
    </row>
    <row r="15293" spans="1:20" hidden="1" x14ac:dyDescent="0.3">
      <c r="A15293">
        <v>65</v>
      </c>
      <c r="B15293" s="1">
        <v>46162</v>
      </c>
      <c r="C15293" t="s">
        <v>162</v>
      </c>
      <c r="D15293" t="s">
        <v>58</v>
      </c>
      <c r="E15293" t="s">
        <v>35</v>
      </c>
      <c r="F15293" t="s">
        <v>34</v>
      </c>
      <c r="G15293">
        <v>2</v>
      </c>
      <c r="H15293">
        <v>17.2</v>
      </c>
      <c r="I15293" t="s">
        <v>341</v>
      </c>
      <c r="J15293" t="s">
        <v>246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 t="s">
        <v>83</v>
      </c>
      <c r="R15293" t="s">
        <v>83</v>
      </c>
      <c r="S15293" t="s">
        <v>83</v>
      </c>
      <c r="T15293" t="str">
        <f>_xlfn.XLOOKUP(A15293,MI_Match_Analysis!$A$2:$A$8,MI_Match_Analysis!$F$2:$F$8,"Not Found")</f>
        <v>Not Found</v>
      </c>
    </row>
    <row r="15294" spans="1:20" hidden="1" x14ac:dyDescent="0.3">
      <c r="A15294">
        <v>65</v>
      </c>
      <c r="B15294" s="1">
        <v>46162</v>
      </c>
      <c r="C15294" t="s">
        <v>162</v>
      </c>
      <c r="D15294" t="s">
        <v>58</v>
      </c>
      <c r="E15294" t="s">
        <v>35</v>
      </c>
      <c r="F15294" t="s">
        <v>34</v>
      </c>
      <c r="G15294">
        <v>2</v>
      </c>
      <c r="H15294">
        <v>17.3</v>
      </c>
      <c r="I15294" t="s">
        <v>341</v>
      </c>
      <c r="J15294" t="s">
        <v>246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 t="s">
        <v>83</v>
      </c>
      <c r="R15294" t="s">
        <v>83</v>
      </c>
      <c r="S15294" t="s">
        <v>83</v>
      </c>
      <c r="T15294" t="str">
        <f>_xlfn.XLOOKUP(A15294,MI_Match_Analysis!$A$2:$A$8,MI_Match_Analysis!$F$2:$F$8,"Not Found")</f>
        <v>Not Found</v>
      </c>
    </row>
    <row r="15295" spans="1:20" hidden="1" x14ac:dyDescent="0.3">
      <c r="A15295">
        <v>65</v>
      </c>
      <c r="B15295" s="1">
        <v>46162</v>
      </c>
      <c r="C15295" t="s">
        <v>162</v>
      </c>
      <c r="D15295" t="s">
        <v>58</v>
      </c>
      <c r="E15295" t="s">
        <v>35</v>
      </c>
      <c r="F15295" t="s">
        <v>34</v>
      </c>
      <c r="G15295">
        <v>2</v>
      </c>
      <c r="H15295">
        <v>17.399999999999999</v>
      </c>
      <c r="I15295" t="s">
        <v>341</v>
      </c>
      <c r="J15295" t="s">
        <v>246</v>
      </c>
      <c r="K15295">
        <v>4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 t="s">
        <v>83</v>
      </c>
      <c r="R15295" t="s">
        <v>83</v>
      </c>
      <c r="S15295" t="s">
        <v>83</v>
      </c>
      <c r="T15295" t="str">
        <f>_xlfn.XLOOKUP(A15295,MI_Match_Analysis!$A$2:$A$8,MI_Match_Analysis!$F$2:$F$8,"Not Found")</f>
        <v>Not Found</v>
      </c>
    </row>
    <row r="15296" spans="1:20" hidden="1" x14ac:dyDescent="0.3">
      <c r="A15296">
        <v>65</v>
      </c>
      <c r="B15296" s="1">
        <v>46162</v>
      </c>
      <c r="C15296" t="s">
        <v>162</v>
      </c>
      <c r="D15296" t="s">
        <v>58</v>
      </c>
      <c r="E15296" t="s">
        <v>35</v>
      </c>
      <c r="F15296" t="s">
        <v>34</v>
      </c>
      <c r="G15296">
        <v>2</v>
      </c>
      <c r="H15296">
        <v>17.5</v>
      </c>
      <c r="I15296" t="s">
        <v>341</v>
      </c>
      <c r="J15296" t="s">
        <v>246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 t="s">
        <v>165</v>
      </c>
      <c r="R15296" t="s">
        <v>341</v>
      </c>
      <c r="S15296" t="s">
        <v>37</v>
      </c>
      <c r="T15296" t="str">
        <f>_xlfn.XLOOKUP(A15296,MI_Match_Analysis!$A$2:$A$8,MI_Match_Analysis!$F$2:$F$8,"Not Found")</f>
        <v>Not Found</v>
      </c>
    </row>
    <row r="15297" spans="1:20" hidden="1" x14ac:dyDescent="0.3">
      <c r="A15297">
        <v>65</v>
      </c>
      <c r="B15297" s="1">
        <v>46162</v>
      </c>
      <c r="C15297" t="s">
        <v>162</v>
      </c>
      <c r="D15297" t="s">
        <v>58</v>
      </c>
      <c r="E15297" t="s">
        <v>35</v>
      </c>
      <c r="F15297" t="s">
        <v>34</v>
      </c>
      <c r="G15297">
        <v>2</v>
      </c>
      <c r="H15297">
        <v>17.600000000000001</v>
      </c>
      <c r="I15297" t="s">
        <v>90</v>
      </c>
      <c r="J15297" t="s">
        <v>246</v>
      </c>
      <c r="K15297">
        <v>1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 t="s">
        <v>83</v>
      </c>
      <c r="R15297" t="s">
        <v>83</v>
      </c>
      <c r="S15297" t="s">
        <v>83</v>
      </c>
      <c r="T15297" t="str">
        <f>_xlfn.XLOOKUP(A15297,MI_Match_Analysis!$A$2:$A$8,MI_Match_Analysis!$F$2:$F$8,"Not Found")</f>
        <v>Not Found</v>
      </c>
    </row>
    <row r="15298" spans="1:20" hidden="1" x14ac:dyDescent="0.3">
      <c r="A15298">
        <v>65</v>
      </c>
      <c r="B15298" s="1">
        <v>46162</v>
      </c>
      <c r="C15298" t="s">
        <v>162</v>
      </c>
      <c r="D15298" t="s">
        <v>58</v>
      </c>
      <c r="E15298" t="s">
        <v>35</v>
      </c>
      <c r="F15298" t="s">
        <v>34</v>
      </c>
      <c r="G15298">
        <v>2</v>
      </c>
      <c r="H15298">
        <v>18.100000000000001</v>
      </c>
      <c r="I15298" t="s">
        <v>90</v>
      </c>
      <c r="J15298" t="s">
        <v>305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 t="s">
        <v>83</v>
      </c>
      <c r="R15298" t="s">
        <v>83</v>
      </c>
      <c r="S15298" t="s">
        <v>83</v>
      </c>
      <c r="T15298" t="str">
        <f>_xlfn.XLOOKUP(A15298,MI_Match_Analysis!$A$2:$A$8,MI_Match_Analysis!$F$2:$F$8,"Not Found")</f>
        <v>Not Found</v>
      </c>
    </row>
    <row r="15299" spans="1:20" hidden="1" x14ac:dyDescent="0.3">
      <c r="A15299">
        <v>65</v>
      </c>
      <c r="B15299" s="1">
        <v>46162</v>
      </c>
      <c r="C15299" t="s">
        <v>162</v>
      </c>
      <c r="D15299" t="s">
        <v>58</v>
      </c>
      <c r="E15299" t="s">
        <v>35</v>
      </c>
      <c r="F15299" t="s">
        <v>34</v>
      </c>
      <c r="G15299">
        <v>2</v>
      </c>
      <c r="H15299">
        <v>18.2</v>
      </c>
      <c r="I15299" t="s">
        <v>90</v>
      </c>
      <c r="J15299" t="s">
        <v>305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 t="s">
        <v>83</v>
      </c>
      <c r="R15299" t="s">
        <v>83</v>
      </c>
      <c r="S15299" t="s">
        <v>83</v>
      </c>
      <c r="T15299" t="str">
        <f>_xlfn.XLOOKUP(A15299,MI_Match_Analysis!$A$2:$A$8,MI_Match_Analysis!$F$2:$F$8,"Not Found")</f>
        <v>Not Found</v>
      </c>
    </row>
    <row r="15300" spans="1:20" hidden="1" x14ac:dyDescent="0.3">
      <c r="A15300">
        <v>65</v>
      </c>
      <c r="B15300" s="1">
        <v>46162</v>
      </c>
      <c r="C15300" t="s">
        <v>162</v>
      </c>
      <c r="D15300" t="s">
        <v>58</v>
      </c>
      <c r="E15300" t="s">
        <v>35</v>
      </c>
      <c r="F15300" t="s">
        <v>34</v>
      </c>
      <c r="G15300">
        <v>2</v>
      </c>
      <c r="H15300">
        <v>18.3</v>
      </c>
      <c r="I15300" t="s">
        <v>90</v>
      </c>
      <c r="J15300" t="s">
        <v>305</v>
      </c>
      <c r="K15300">
        <v>3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 t="s">
        <v>83</v>
      </c>
      <c r="R15300" t="s">
        <v>83</v>
      </c>
      <c r="S15300" t="s">
        <v>83</v>
      </c>
      <c r="T15300" t="str">
        <f>_xlfn.XLOOKUP(A15300,MI_Match_Analysis!$A$2:$A$8,MI_Match_Analysis!$F$2:$F$8,"Not Found")</f>
        <v>Not Found</v>
      </c>
    </row>
    <row r="15301" spans="1:20" hidden="1" x14ac:dyDescent="0.3">
      <c r="A15301">
        <v>65</v>
      </c>
      <c r="B15301" s="1">
        <v>46162</v>
      </c>
      <c r="C15301" t="s">
        <v>162</v>
      </c>
      <c r="D15301" t="s">
        <v>58</v>
      </c>
      <c r="E15301" t="s">
        <v>35</v>
      </c>
      <c r="F15301" t="s">
        <v>34</v>
      </c>
      <c r="G15301">
        <v>2</v>
      </c>
      <c r="H15301">
        <v>18.399999999999999</v>
      </c>
      <c r="I15301" t="s">
        <v>122</v>
      </c>
      <c r="J15301" t="s">
        <v>305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 t="s">
        <v>83</v>
      </c>
      <c r="R15301" t="s">
        <v>83</v>
      </c>
      <c r="S15301" t="s">
        <v>83</v>
      </c>
      <c r="T15301" t="str">
        <f>_xlfn.XLOOKUP(A15301,MI_Match_Analysis!$A$2:$A$8,MI_Match_Analysis!$F$2:$F$8,"Not Found")</f>
        <v>Not Found</v>
      </c>
    </row>
    <row r="15302" spans="1:20" hidden="1" x14ac:dyDescent="0.3">
      <c r="A15302">
        <v>65</v>
      </c>
      <c r="B15302" s="1">
        <v>46162</v>
      </c>
      <c r="C15302" t="s">
        <v>162</v>
      </c>
      <c r="D15302" t="s">
        <v>58</v>
      </c>
      <c r="E15302" t="s">
        <v>35</v>
      </c>
      <c r="F15302" t="s">
        <v>34</v>
      </c>
      <c r="G15302">
        <v>2</v>
      </c>
      <c r="H15302">
        <v>18.5</v>
      </c>
      <c r="I15302" t="s">
        <v>122</v>
      </c>
      <c r="J15302" t="s">
        <v>305</v>
      </c>
      <c r="K15302">
        <v>4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 t="s">
        <v>83</v>
      </c>
      <c r="R15302" t="s">
        <v>83</v>
      </c>
      <c r="S15302" t="s">
        <v>83</v>
      </c>
      <c r="T15302" t="str">
        <f>_xlfn.XLOOKUP(A15302,MI_Match_Analysis!$A$2:$A$8,MI_Match_Analysis!$F$2:$F$8,"Not Found")</f>
        <v>Not Found</v>
      </c>
    </row>
    <row r="15303" spans="1:20" hidden="1" x14ac:dyDescent="0.3">
      <c r="A15303">
        <v>66</v>
      </c>
      <c r="B15303" s="1">
        <v>46163</v>
      </c>
      <c r="C15303" t="s">
        <v>162</v>
      </c>
      <c r="D15303" t="s">
        <v>71</v>
      </c>
      <c r="E15303" t="s">
        <v>48</v>
      </c>
      <c r="F15303" t="s">
        <v>41</v>
      </c>
      <c r="G15303">
        <v>1</v>
      </c>
      <c r="H15303">
        <v>0.1</v>
      </c>
      <c r="I15303" t="s">
        <v>213</v>
      </c>
      <c r="J15303" t="s">
        <v>276</v>
      </c>
      <c r="K15303">
        <v>1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 t="s">
        <v>83</v>
      </c>
      <c r="R15303" t="s">
        <v>83</v>
      </c>
      <c r="S15303" t="s">
        <v>83</v>
      </c>
      <c r="T15303" t="str">
        <f>_xlfn.XLOOKUP(A15303,MI_Match_Analysis!$A$2:$A$8,MI_Match_Analysis!$F$2:$F$8,"Not Found")</f>
        <v>Not Found</v>
      </c>
    </row>
    <row r="15304" spans="1:20" hidden="1" x14ac:dyDescent="0.3">
      <c r="A15304">
        <v>66</v>
      </c>
      <c r="B15304" s="1">
        <v>46163</v>
      </c>
      <c r="C15304" t="s">
        <v>162</v>
      </c>
      <c r="D15304" t="s">
        <v>71</v>
      </c>
      <c r="E15304" t="s">
        <v>48</v>
      </c>
      <c r="F15304" t="s">
        <v>41</v>
      </c>
      <c r="G15304">
        <v>1</v>
      </c>
      <c r="H15304">
        <v>0.2</v>
      </c>
      <c r="I15304" t="s">
        <v>116</v>
      </c>
      <c r="J15304" t="s">
        <v>276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 t="s">
        <v>83</v>
      </c>
      <c r="R15304" t="s">
        <v>83</v>
      </c>
      <c r="S15304" t="s">
        <v>83</v>
      </c>
      <c r="T15304" t="str">
        <f>_xlfn.XLOOKUP(A15304,MI_Match_Analysis!$A$2:$A$8,MI_Match_Analysis!$F$2:$F$8,"Not Found")</f>
        <v>Not Found</v>
      </c>
    </row>
    <row r="15305" spans="1:20" hidden="1" x14ac:dyDescent="0.3">
      <c r="A15305">
        <v>66</v>
      </c>
      <c r="B15305" s="1">
        <v>46163</v>
      </c>
      <c r="C15305" t="s">
        <v>162</v>
      </c>
      <c r="D15305" t="s">
        <v>71</v>
      </c>
      <c r="E15305" t="s">
        <v>48</v>
      </c>
      <c r="F15305" t="s">
        <v>41</v>
      </c>
      <c r="G15305">
        <v>1</v>
      </c>
      <c r="H15305">
        <v>0.3</v>
      </c>
      <c r="I15305" t="s">
        <v>116</v>
      </c>
      <c r="J15305" t="s">
        <v>276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 t="s">
        <v>83</v>
      </c>
      <c r="R15305" t="s">
        <v>83</v>
      </c>
      <c r="S15305" t="s">
        <v>83</v>
      </c>
      <c r="T15305" t="str">
        <f>_xlfn.XLOOKUP(A15305,MI_Match_Analysis!$A$2:$A$8,MI_Match_Analysis!$F$2:$F$8,"Not Found")</f>
        <v>Not Found</v>
      </c>
    </row>
    <row r="15306" spans="1:20" hidden="1" x14ac:dyDescent="0.3">
      <c r="A15306">
        <v>66</v>
      </c>
      <c r="B15306" s="1">
        <v>46163</v>
      </c>
      <c r="C15306" t="s">
        <v>162</v>
      </c>
      <c r="D15306" t="s">
        <v>71</v>
      </c>
      <c r="E15306" t="s">
        <v>48</v>
      </c>
      <c r="F15306" t="s">
        <v>41</v>
      </c>
      <c r="G15306">
        <v>1</v>
      </c>
      <c r="H15306">
        <v>0.4</v>
      </c>
      <c r="I15306" t="s">
        <v>116</v>
      </c>
      <c r="J15306" t="s">
        <v>276</v>
      </c>
      <c r="K15306">
        <v>4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 t="s">
        <v>83</v>
      </c>
      <c r="R15306" t="s">
        <v>83</v>
      </c>
      <c r="S15306" t="s">
        <v>83</v>
      </c>
      <c r="T15306" t="str">
        <f>_xlfn.XLOOKUP(A15306,MI_Match_Analysis!$A$2:$A$8,MI_Match_Analysis!$F$2:$F$8,"Not Found")</f>
        <v>Not Found</v>
      </c>
    </row>
    <row r="15307" spans="1:20" hidden="1" x14ac:dyDescent="0.3">
      <c r="A15307">
        <v>66</v>
      </c>
      <c r="B15307" s="1">
        <v>46163</v>
      </c>
      <c r="C15307" t="s">
        <v>162</v>
      </c>
      <c r="D15307" t="s">
        <v>71</v>
      </c>
      <c r="E15307" t="s">
        <v>48</v>
      </c>
      <c r="F15307" t="s">
        <v>41</v>
      </c>
      <c r="G15307">
        <v>1</v>
      </c>
      <c r="H15307">
        <v>0.5</v>
      </c>
      <c r="I15307" t="s">
        <v>116</v>
      </c>
      <c r="J15307" t="s">
        <v>276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 t="s">
        <v>83</v>
      </c>
      <c r="R15307" t="s">
        <v>83</v>
      </c>
      <c r="S15307" t="s">
        <v>83</v>
      </c>
      <c r="T15307" t="str">
        <f>_xlfn.XLOOKUP(A15307,MI_Match_Analysis!$A$2:$A$8,MI_Match_Analysis!$F$2:$F$8,"Not Found")</f>
        <v>Not Found</v>
      </c>
    </row>
    <row r="15308" spans="1:20" hidden="1" x14ac:dyDescent="0.3">
      <c r="A15308">
        <v>66</v>
      </c>
      <c r="B15308" s="1">
        <v>46163</v>
      </c>
      <c r="C15308" t="s">
        <v>162</v>
      </c>
      <c r="D15308" t="s">
        <v>71</v>
      </c>
      <c r="E15308" t="s">
        <v>48</v>
      </c>
      <c r="F15308" t="s">
        <v>41</v>
      </c>
      <c r="G15308">
        <v>1</v>
      </c>
      <c r="H15308">
        <v>0.6</v>
      </c>
      <c r="I15308" t="s">
        <v>116</v>
      </c>
      <c r="J15308" t="s">
        <v>276</v>
      </c>
      <c r="K15308">
        <v>3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 t="s">
        <v>83</v>
      </c>
      <c r="R15308" t="s">
        <v>83</v>
      </c>
      <c r="S15308" t="s">
        <v>83</v>
      </c>
      <c r="T15308" t="str">
        <f>_xlfn.XLOOKUP(A15308,MI_Match_Analysis!$A$2:$A$8,MI_Match_Analysis!$F$2:$F$8,"Not Found")</f>
        <v>Not Found</v>
      </c>
    </row>
    <row r="15309" spans="1:20" hidden="1" x14ac:dyDescent="0.3">
      <c r="A15309">
        <v>66</v>
      </c>
      <c r="B15309" s="1">
        <v>46163</v>
      </c>
      <c r="C15309" t="s">
        <v>162</v>
      </c>
      <c r="D15309" t="s">
        <v>71</v>
      </c>
      <c r="E15309" t="s">
        <v>48</v>
      </c>
      <c r="F15309" t="s">
        <v>41</v>
      </c>
      <c r="G15309">
        <v>1</v>
      </c>
      <c r="H15309">
        <v>1.1000000000000001</v>
      </c>
      <c r="I15309" t="s">
        <v>116</v>
      </c>
      <c r="J15309" t="s">
        <v>332</v>
      </c>
      <c r="K15309">
        <v>4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 t="s">
        <v>83</v>
      </c>
      <c r="R15309" t="s">
        <v>83</v>
      </c>
      <c r="S15309" t="s">
        <v>83</v>
      </c>
      <c r="T15309" t="str">
        <f>_xlfn.XLOOKUP(A15309,MI_Match_Analysis!$A$2:$A$8,MI_Match_Analysis!$F$2:$F$8,"Not Found")</f>
        <v>Not Found</v>
      </c>
    </row>
    <row r="15310" spans="1:20" hidden="1" x14ac:dyDescent="0.3">
      <c r="A15310">
        <v>66</v>
      </c>
      <c r="B15310" s="1">
        <v>46163</v>
      </c>
      <c r="C15310" t="s">
        <v>162</v>
      </c>
      <c r="D15310" t="s">
        <v>71</v>
      </c>
      <c r="E15310" t="s">
        <v>48</v>
      </c>
      <c r="F15310" t="s">
        <v>41</v>
      </c>
      <c r="G15310">
        <v>1</v>
      </c>
      <c r="H15310">
        <v>1.2</v>
      </c>
      <c r="I15310" t="s">
        <v>116</v>
      </c>
      <c r="J15310" t="s">
        <v>332</v>
      </c>
      <c r="K15310">
        <v>1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 t="s">
        <v>83</v>
      </c>
      <c r="R15310" t="s">
        <v>83</v>
      </c>
      <c r="S15310" t="s">
        <v>83</v>
      </c>
      <c r="T15310" t="str">
        <f>_xlfn.XLOOKUP(A15310,MI_Match_Analysis!$A$2:$A$8,MI_Match_Analysis!$F$2:$F$8,"Not Found")</f>
        <v>Not Found</v>
      </c>
    </row>
    <row r="15311" spans="1:20" hidden="1" x14ac:dyDescent="0.3">
      <c r="A15311">
        <v>66</v>
      </c>
      <c r="B15311" s="1">
        <v>46163</v>
      </c>
      <c r="C15311" t="s">
        <v>162</v>
      </c>
      <c r="D15311" t="s">
        <v>71</v>
      </c>
      <c r="E15311" t="s">
        <v>48</v>
      </c>
      <c r="F15311" t="s">
        <v>41</v>
      </c>
      <c r="G15311">
        <v>1</v>
      </c>
      <c r="H15311">
        <v>1.3</v>
      </c>
      <c r="I15311" t="s">
        <v>213</v>
      </c>
      <c r="J15311" t="s">
        <v>332</v>
      </c>
      <c r="K15311">
        <v>0</v>
      </c>
      <c r="L15311">
        <v>5</v>
      </c>
      <c r="M15311">
        <v>1</v>
      </c>
      <c r="N15311">
        <v>0</v>
      </c>
      <c r="O15311">
        <v>0</v>
      </c>
      <c r="P15311">
        <v>0</v>
      </c>
      <c r="Q15311" t="s">
        <v>83</v>
      </c>
      <c r="R15311" t="s">
        <v>83</v>
      </c>
      <c r="S15311" t="s">
        <v>83</v>
      </c>
      <c r="T15311" t="str">
        <f>_xlfn.XLOOKUP(A15311,MI_Match_Analysis!$A$2:$A$8,MI_Match_Analysis!$F$2:$F$8,"Not Found")</f>
        <v>Not Found</v>
      </c>
    </row>
    <row r="15312" spans="1:20" hidden="1" x14ac:dyDescent="0.3">
      <c r="A15312">
        <v>66</v>
      </c>
      <c r="B15312" s="1">
        <v>46163</v>
      </c>
      <c r="C15312" t="s">
        <v>162</v>
      </c>
      <c r="D15312" t="s">
        <v>71</v>
      </c>
      <c r="E15312" t="s">
        <v>48</v>
      </c>
      <c r="F15312" t="s">
        <v>41</v>
      </c>
      <c r="G15312">
        <v>1</v>
      </c>
      <c r="H15312">
        <v>1.3</v>
      </c>
      <c r="I15312" t="s">
        <v>213</v>
      </c>
      <c r="J15312" t="s">
        <v>332</v>
      </c>
      <c r="K15312">
        <v>1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 t="s">
        <v>83</v>
      </c>
      <c r="R15312" t="s">
        <v>83</v>
      </c>
      <c r="S15312" t="s">
        <v>83</v>
      </c>
      <c r="T15312" t="str">
        <f>_xlfn.XLOOKUP(A15312,MI_Match_Analysis!$A$2:$A$8,MI_Match_Analysis!$F$2:$F$8,"Not Found")</f>
        <v>Not Found</v>
      </c>
    </row>
    <row r="15313" spans="1:20" hidden="1" x14ac:dyDescent="0.3">
      <c r="A15313">
        <v>66</v>
      </c>
      <c r="B15313" s="1">
        <v>46163</v>
      </c>
      <c r="C15313" t="s">
        <v>162</v>
      </c>
      <c r="D15313" t="s">
        <v>71</v>
      </c>
      <c r="E15313" t="s">
        <v>48</v>
      </c>
      <c r="F15313" t="s">
        <v>41</v>
      </c>
      <c r="G15313">
        <v>1</v>
      </c>
      <c r="H15313">
        <v>1.4</v>
      </c>
      <c r="I15313" t="s">
        <v>116</v>
      </c>
      <c r="J15313" t="s">
        <v>332</v>
      </c>
      <c r="K15313">
        <v>4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 t="s">
        <v>83</v>
      </c>
      <c r="R15313" t="s">
        <v>83</v>
      </c>
      <c r="S15313" t="s">
        <v>83</v>
      </c>
      <c r="T15313" t="str">
        <f>_xlfn.XLOOKUP(A15313,MI_Match_Analysis!$A$2:$A$8,MI_Match_Analysis!$F$2:$F$8,"Not Found")</f>
        <v>Not Found</v>
      </c>
    </row>
    <row r="15314" spans="1:20" hidden="1" x14ac:dyDescent="0.3">
      <c r="A15314">
        <v>66</v>
      </c>
      <c r="B15314" s="1">
        <v>46163</v>
      </c>
      <c r="C15314" t="s">
        <v>162</v>
      </c>
      <c r="D15314" t="s">
        <v>71</v>
      </c>
      <c r="E15314" t="s">
        <v>48</v>
      </c>
      <c r="F15314" t="s">
        <v>41</v>
      </c>
      <c r="G15314">
        <v>1</v>
      </c>
      <c r="H15314">
        <v>1.5</v>
      </c>
      <c r="I15314" t="s">
        <v>116</v>
      </c>
      <c r="J15314" t="s">
        <v>332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 t="s">
        <v>83</v>
      </c>
      <c r="R15314" t="s">
        <v>83</v>
      </c>
      <c r="S15314" t="s">
        <v>83</v>
      </c>
      <c r="T15314" t="str">
        <f>_xlfn.XLOOKUP(A15314,MI_Match_Analysis!$A$2:$A$8,MI_Match_Analysis!$F$2:$F$8,"Not Found")</f>
        <v>Not Found</v>
      </c>
    </row>
    <row r="15315" spans="1:20" hidden="1" x14ac:dyDescent="0.3">
      <c r="A15315">
        <v>66</v>
      </c>
      <c r="B15315" s="1">
        <v>46163</v>
      </c>
      <c r="C15315" t="s">
        <v>162</v>
      </c>
      <c r="D15315" t="s">
        <v>71</v>
      </c>
      <c r="E15315" t="s">
        <v>48</v>
      </c>
      <c r="F15315" t="s">
        <v>41</v>
      </c>
      <c r="G15315">
        <v>1</v>
      </c>
      <c r="H15315">
        <v>1.6</v>
      </c>
      <c r="I15315" t="s">
        <v>116</v>
      </c>
      <c r="J15315" t="s">
        <v>332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 t="s">
        <v>83</v>
      </c>
      <c r="R15315" t="s">
        <v>83</v>
      </c>
      <c r="S15315" t="s">
        <v>83</v>
      </c>
      <c r="T15315" t="str">
        <f>_xlfn.XLOOKUP(A15315,MI_Match_Analysis!$A$2:$A$8,MI_Match_Analysis!$F$2:$F$8,"Not Found")</f>
        <v>Not Found</v>
      </c>
    </row>
    <row r="15316" spans="1:20" hidden="1" x14ac:dyDescent="0.3">
      <c r="A15316">
        <v>66</v>
      </c>
      <c r="B15316" s="1">
        <v>46163</v>
      </c>
      <c r="C15316" t="s">
        <v>162</v>
      </c>
      <c r="D15316" t="s">
        <v>71</v>
      </c>
      <c r="E15316" t="s">
        <v>48</v>
      </c>
      <c r="F15316" t="s">
        <v>41</v>
      </c>
      <c r="G15316">
        <v>1</v>
      </c>
      <c r="H15316">
        <v>2.1</v>
      </c>
      <c r="I15316" t="s">
        <v>213</v>
      </c>
      <c r="J15316" t="s">
        <v>276</v>
      </c>
      <c r="K15316">
        <v>1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 t="s">
        <v>83</v>
      </c>
      <c r="R15316" t="s">
        <v>83</v>
      </c>
      <c r="S15316" t="s">
        <v>83</v>
      </c>
      <c r="T15316" t="str">
        <f>_xlfn.XLOOKUP(A15316,MI_Match_Analysis!$A$2:$A$8,MI_Match_Analysis!$F$2:$F$8,"Not Found")</f>
        <v>Not Found</v>
      </c>
    </row>
    <row r="15317" spans="1:20" hidden="1" x14ac:dyDescent="0.3">
      <c r="A15317">
        <v>66</v>
      </c>
      <c r="B15317" s="1">
        <v>46163</v>
      </c>
      <c r="C15317" t="s">
        <v>162</v>
      </c>
      <c r="D15317" t="s">
        <v>71</v>
      </c>
      <c r="E15317" t="s">
        <v>48</v>
      </c>
      <c r="F15317" t="s">
        <v>41</v>
      </c>
      <c r="G15317">
        <v>1</v>
      </c>
      <c r="H15317">
        <v>2.2000000000000002</v>
      </c>
      <c r="I15317" t="s">
        <v>116</v>
      </c>
      <c r="J15317" t="s">
        <v>276</v>
      </c>
      <c r="K15317">
        <v>1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 t="s">
        <v>83</v>
      </c>
      <c r="R15317" t="s">
        <v>83</v>
      </c>
      <c r="S15317" t="s">
        <v>83</v>
      </c>
      <c r="T15317" t="str">
        <f>_xlfn.XLOOKUP(A15317,MI_Match_Analysis!$A$2:$A$8,MI_Match_Analysis!$F$2:$F$8,"Not Found")</f>
        <v>Not Found</v>
      </c>
    </row>
    <row r="15318" spans="1:20" hidden="1" x14ac:dyDescent="0.3">
      <c r="A15318">
        <v>66</v>
      </c>
      <c r="B15318" s="1">
        <v>46163</v>
      </c>
      <c r="C15318" t="s">
        <v>162</v>
      </c>
      <c r="D15318" t="s">
        <v>71</v>
      </c>
      <c r="E15318" t="s">
        <v>48</v>
      </c>
      <c r="F15318" t="s">
        <v>41</v>
      </c>
      <c r="G15318">
        <v>1</v>
      </c>
      <c r="H15318">
        <v>2.2999999999999998</v>
      </c>
      <c r="I15318" t="s">
        <v>213</v>
      </c>
      <c r="J15318" t="s">
        <v>276</v>
      </c>
      <c r="K15318">
        <v>4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 t="s">
        <v>83</v>
      </c>
      <c r="R15318" t="s">
        <v>83</v>
      </c>
      <c r="S15318" t="s">
        <v>83</v>
      </c>
      <c r="T15318" t="str">
        <f>_xlfn.XLOOKUP(A15318,MI_Match_Analysis!$A$2:$A$8,MI_Match_Analysis!$F$2:$F$8,"Not Found")</f>
        <v>Not Found</v>
      </c>
    </row>
    <row r="15319" spans="1:20" hidden="1" x14ac:dyDescent="0.3">
      <c r="A15319">
        <v>66</v>
      </c>
      <c r="B15319" s="1">
        <v>46163</v>
      </c>
      <c r="C15319" t="s">
        <v>162</v>
      </c>
      <c r="D15319" t="s">
        <v>71</v>
      </c>
      <c r="E15319" t="s">
        <v>48</v>
      </c>
      <c r="F15319" t="s">
        <v>41</v>
      </c>
      <c r="G15319">
        <v>1</v>
      </c>
      <c r="H15319">
        <v>2.4</v>
      </c>
      <c r="I15319" t="s">
        <v>213</v>
      </c>
      <c r="J15319" t="s">
        <v>276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 t="s">
        <v>83</v>
      </c>
      <c r="R15319" t="s">
        <v>83</v>
      </c>
      <c r="S15319" t="s">
        <v>83</v>
      </c>
      <c r="T15319" t="str">
        <f>_xlfn.XLOOKUP(A15319,MI_Match_Analysis!$A$2:$A$8,MI_Match_Analysis!$F$2:$F$8,"Not Found")</f>
        <v>Not Found</v>
      </c>
    </row>
    <row r="15320" spans="1:20" hidden="1" x14ac:dyDescent="0.3">
      <c r="A15320">
        <v>66</v>
      </c>
      <c r="B15320" s="1">
        <v>46163</v>
      </c>
      <c r="C15320" t="s">
        <v>162</v>
      </c>
      <c r="D15320" t="s">
        <v>71</v>
      </c>
      <c r="E15320" t="s">
        <v>48</v>
      </c>
      <c r="F15320" t="s">
        <v>41</v>
      </c>
      <c r="G15320">
        <v>1</v>
      </c>
      <c r="H15320">
        <v>2.5</v>
      </c>
      <c r="I15320" t="s">
        <v>213</v>
      </c>
      <c r="J15320" t="s">
        <v>276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 t="s">
        <v>83</v>
      </c>
      <c r="R15320" t="s">
        <v>83</v>
      </c>
      <c r="S15320" t="s">
        <v>83</v>
      </c>
      <c r="T15320" t="str">
        <f>_xlfn.XLOOKUP(A15320,MI_Match_Analysis!$A$2:$A$8,MI_Match_Analysis!$F$2:$F$8,"Not Found")</f>
        <v>Not Found</v>
      </c>
    </row>
    <row r="15321" spans="1:20" hidden="1" x14ac:dyDescent="0.3">
      <c r="A15321">
        <v>66</v>
      </c>
      <c r="B15321" s="1">
        <v>46163</v>
      </c>
      <c r="C15321" t="s">
        <v>162</v>
      </c>
      <c r="D15321" t="s">
        <v>71</v>
      </c>
      <c r="E15321" t="s">
        <v>48</v>
      </c>
      <c r="F15321" t="s">
        <v>41</v>
      </c>
      <c r="G15321">
        <v>1</v>
      </c>
      <c r="H15321">
        <v>2.6</v>
      </c>
      <c r="I15321" t="s">
        <v>213</v>
      </c>
      <c r="J15321" t="s">
        <v>276</v>
      </c>
      <c r="K15321">
        <v>1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 t="s">
        <v>83</v>
      </c>
      <c r="R15321" t="s">
        <v>83</v>
      </c>
      <c r="S15321" t="s">
        <v>83</v>
      </c>
      <c r="T15321" t="str">
        <f>_xlfn.XLOOKUP(A15321,MI_Match_Analysis!$A$2:$A$8,MI_Match_Analysis!$F$2:$F$8,"Not Found")</f>
        <v>Not Found</v>
      </c>
    </row>
    <row r="15322" spans="1:20" hidden="1" x14ac:dyDescent="0.3">
      <c r="A15322">
        <v>66</v>
      </c>
      <c r="B15322" s="1">
        <v>46163</v>
      </c>
      <c r="C15322" t="s">
        <v>162</v>
      </c>
      <c r="D15322" t="s">
        <v>71</v>
      </c>
      <c r="E15322" t="s">
        <v>48</v>
      </c>
      <c r="F15322" t="s">
        <v>41</v>
      </c>
      <c r="G15322">
        <v>1</v>
      </c>
      <c r="H15322">
        <v>3.1</v>
      </c>
      <c r="I15322" t="s">
        <v>213</v>
      </c>
      <c r="J15322" t="s">
        <v>332</v>
      </c>
      <c r="K15322">
        <v>4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 t="s">
        <v>83</v>
      </c>
      <c r="R15322" t="s">
        <v>83</v>
      </c>
      <c r="S15322" t="s">
        <v>83</v>
      </c>
      <c r="T15322" t="str">
        <f>_xlfn.XLOOKUP(A15322,MI_Match_Analysis!$A$2:$A$8,MI_Match_Analysis!$F$2:$F$8,"Not Found")</f>
        <v>Not Found</v>
      </c>
    </row>
    <row r="15323" spans="1:20" hidden="1" x14ac:dyDescent="0.3">
      <c r="A15323">
        <v>66</v>
      </c>
      <c r="B15323" s="1">
        <v>46163</v>
      </c>
      <c r="C15323" t="s">
        <v>162</v>
      </c>
      <c r="D15323" t="s">
        <v>71</v>
      </c>
      <c r="E15323" t="s">
        <v>48</v>
      </c>
      <c r="F15323" t="s">
        <v>41</v>
      </c>
      <c r="G15323">
        <v>1</v>
      </c>
      <c r="H15323">
        <v>3.2</v>
      </c>
      <c r="I15323" t="s">
        <v>213</v>
      </c>
      <c r="J15323" t="s">
        <v>332</v>
      </c>
      <c r="K15323">
        <v>1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 t="s">
        <v>83</v>
      </c>
      <c r="R15323" t="s">
        <v>83</v>
      </c>
      <c r="S15323" t="s">
        <v>83</v>
      </c>
      <c r="T15323" t="str">
        <f>_xlfn.XLOOKUP(A15323,MI_Match_Analysis!$A$2:$A$8,MI_Match_Analysis!$F$2:$F$8,"Not Found")</f>
        <v>Not Found</v>
      </c>
    </row>
    <row r="15324" spans="1:20" hidden="1" x14ac:dyDescent="0.3">
      <c r="A15324">
        <v>66</v>
      </c>
      <c r="B15324" s="1">
        <v>46163</v>
      </c>
      <c r="C15324" t="s">
        <v>162</v>
      </c>
      <c r="D15324" t="s">
        <v>71</v>
      </c>
      <c r="E15324" t="s">
        <v>48</v>
      </c>
      <c r="F15324" t="s">
        <v>41</v>
      </c>
      <c r="G15324">
        <v>1</v>
      </c>
      <c r="H15324">
        <v>3.3</v>
      </c>
      <c r="I15324" t="s">
        <v>116</v>
      </c>
      <c r="J15324" t="s">
        <v>332</v>
      </c>
      <c r="K15324">
        <v>1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 t="s">
        <v>83</v>
      </c>
      <c r="R15324" t="s">
        <v>83</v>
      </c>
      <c r="S15324" t="s">
        <v>83</v>
      </c>
      <c r="T15324" t="str">
        <f>_xlfn.XLOOKUP(A15324,MI_Match_Analysis!$A$2:$A$8,MI_Match_Analysis!$F$2:$F$8,"Not Found")</f>
        <v>Not Found</v>
      </c>
    </row>
    <row r="15325" spans="1:20" hidden="1" x14ac:dyDescent="0.3">
      <c r="A15325">
        <v>66</v>
      </c>
      <c r="B15325" s="1">
        <v>46163</v>
      </c>
      <c r="C15325" t="s">
        <v>162</v>
      </c>
      <c r="D15325" t="s">
        <v>71</v>
      </c>
      <c r="E15325" t="s">
        <v>48</v>
      </c>
      <c r="F15325" t="s">
        <v>41</v>
      </c>
      <c r="G15325">
        <v>1</v>
      </c>
      <c r="H15325">
        <v>3.4</v>
      </c>
      <c r="I15325" t="s">
        <v>213</v>
      </c>
      <c r="J15325" t="s">
        <v>332</v>
      </c>
      <c r="K15325">
        <v>1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 t="s">
        <v>83</v>
      </c>
      <c r="R15325" t="s">
        <v>83</v>
      </c>
      <c r="S15325" t="s">
        <v>83</v>
      </c>
      <c r="T15325" t="str">
        <f>_xlfn.XLOOKUP(A15325,MI_Match_Analysis!$A$2:$A$8,MI_Match_Analysis!$F$2:$F$8,"Not Found")</f>
        <v>Not Found</v>
      </c>
    </row>
    <row r="15326" spans="1:20" hidden="1" x14ac:dyDescent="0.3">
      <c r="A15326">
        <v>66</v>
      </c>
      <c r="B15326" s="1">
        <v>46163</v>
      </c>
      <c r="C15326" t="s">
        <v>162</v>
      </c>
      <c r="D15326" t="s">
        <v>71</v>
      </c>
      <c r="E15326" t="s">
        <v>48</v>
      </c>
      <c r="F15326" t="s">
        <v>41</v>
      </c>
      <c r="G15326">
        <v>1</v>
      </c>
      <c r="H15326">
        <v>3.5</v>
      </c>
      <c r="I15326" t="s">
        <v>116</v>
      </c>
      <c r="J15326" t="s">
        <v>332</v>
      </c>
      <c r="K15326">
        <v>4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 t="s">
        <v>83</v>
      </c>
      <c r="R15326" t="s">
        <v>83</v>
      </c>
      <c r="S15326" t="s">
        <v>83</v>
      </c>
      <c r="T15326" t="str">
        <f>_xlfn.XLOOKUP(A15326,MI_Match_Analysis!$A$2:$A$8,MI_Match_Analysis!$F$2:$F$8,"Not Found")</f>
        <v>Not Found</v>
      </c>
    </row>
    <row r="15327" spans="1:20" hidden="1" x14ac:dyDescent="0.3">
      <c r="A15327">
        <v>66</v>
      </c>
      <c r="B15327" s="1">
        <v>46163</v>
      </c>
      <c r="C15327" t="s">
        <v>162</v>
      </c>
      <c r="D15327" t="s">
        <v>71</v>
      </c>
      <c r="E15327" t="s">
        <v>48</v>
      </c>
      <c r="F15327" t="s">
        <v>41</v>
      </c>
      <c r="G15327">
        <v>1</v>
      </c>
      <c r="H15327">
        <v>3.6</v>
      </c>
      <c r="I15327" t="s">
        <v>116</v>
      </c>
      <c r="J15327" t="s">
        <v>332</v>
      </c>
      <c r="K15327">
        <v>4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 t="s">
        <v>83</v>
      </c>
      <c r="R15327" t="s">
        <v>83</v>
      </c>
      <c r="S15327" t="s">
        <v>83</v>
      </c>
      <c r="T15327" t="str">
        <f>_xlfn.XLOOKUP(A15327,MI_Match_Analysis!$A$2:$A$8,MI_Match_Analysis!$F$2:$F$8,"Not Found")</f>
        <v>Not Found</v>
      </c>
    </row>
    <row r="15328" spans="1:20" hidden="1" x14ac:dyDescent="0.3">
      <c r="A15328">
        <v>66</v>
      </c>
      <c r="B15328" s="1">
        <v>46163</v>
      </c>
      <c r="C15328" t="s">
        <v>162</v>
      </c>
      <c r="D15328" t="s">
        <v>71</v>
      </c>
      <c r="E15328" t="s">
        <v>48</v>
      </c>
      <c r="F15328" t="s">
        <v>41</v>
      </c>
      <c r="G15328">
        <v>1</v>
      </c>
      <c r="H15328">
        <v>4.0999999999999996</v>
      </c>
      <c r="I15328" t="s">
        <v>213</v>
      </c>
      <c r="J15328" t="s">
        <v>265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 t="s">
        <v>83</v>
      </c>
      <c r="R15328" t="s">
        <v>83</v>
      </c>
      <c r="S15328" t="s">
        <v>83</v>
      </c>
      <c r="T15328" t="str">
        <f>_xlfn.XLOOKUP(A15328,MI_Match_Analysis!$A$2:$A$8,MI_Match_Analysis!$F$2:$F$8,"Not Found")</f>
        <v>Not Found</v>
      </c>
    </row>
    <row r="15329" spans="1:20" hidden="1" x14ac:dyDescent="0.3">
      <c r="A15329">
        <v>66</v>
      </c>
      <c r="B15329" s="1">
        <v>46163</v>
      </c>
      <c r="C15329" t="s">
        <v>162</v>
      </c>
      <c r="D15329" t="s">
        <v>71</v>
      </c>
      <c r="E15329" t="s">
        <v>48</v>
      </c>
      <c r="F15329" t="s">
        <v>41</v>
      </c>
      <c r="G15329">
        <v>1</v>
      </c>
      <c r="H15329">
        <v>4.2</v>
      </c>
      <c r="I15329" t="s">
        <v>213</v>
      </c>
      <c r="J15329" t="s">
        <v>265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 t="s">
        <v>83</v>
      </c>
      <c r="R15329" t="s">
        <v>83</v>
      </c>
      <c r="S15329" t="s">
        <v>83</v>
      </c>
      <c r="T15329" t="str">
        <f>_xlfn.XLOOKUP(A15329,MI_Match_Analysis!$A$2:$A$8,MI_Match_Analysis!$F$2:$F$8,"Not Found")</f>
        <v>Not Found</v>
      </c>
    </row>
    <row r="15330" spans="1:20" hidden="1" x14ac:dyDescent="0.3">
      <c r="A15330">
        <v>66</v>
      </c>
      <c r="B15330" s="1">
        <v>46163</v>
      </c>
      <c r="C15330" t="s">
        <v>162</v>
      </c>
      <c r="D15330" t="s">
        <v>71</v>
      </c>
      <c r="E15330" t="s">
        <v>48</v>
      </c>
      <c r="F15330" t="s">
        <v>41</v>
      </c>
      <c r="G15330">
        <v>1</v>
      </c>
      <c r="H15330">
        <v>4.3</v>
      </c>
      <c r="I15330" t="s">
        <v>213</v>
      </c>
      <c r="J15330" t="s">
        <v>265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 t="s">
        <v>83</v>
      </c>
      <c r="R15330" t="s">
        <v>83</v>
      </c>
      <c r="S15330" t="s">
        <v>83</v>
      </c>
      <c r="T15330" t="str">
        <f>_xlfn.XLOOKUP(A15330,MI_Match_Analysis!$A$2:$A$8,MI_Match_Analysis!$F$2:$F$8,"Not Found")</f>
        <v>Not Found</v>
      </c>
    </row>
    <row r="15331" spans="1:20" hidden="1" x14ac:dyDescent="0.3">
      <c r="A15331">
        <v>66</v>
      </c>
      <c r="B15331" s="1">
        <v>46163</v>
      </c>
      <c r="C15331" t="s">
        <v>162</v>
      </c>
      <c r="D15331" t="s">
        <v>71</v>
      </c>
      <c r="E15331" t="s">
        <v>48</v>
      </c>
      <c r="F15331" t="s">
        <v>41</v>
      </c>
      <c r="G15331">
        <v>1</v>
      </c>
      <c r="H15331">
        <v>4.4000000000000004</v>
      </c>
      <c r="I15331" t="s">
        <v>213</v>
      </c>
      <c r="J15331" t="s">
        <v>265</v>
      </c>
      <c r="K15331">
        <v>1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 t="s">
        <v>83</v>
      </c>
      <c r="R15331" t="s">
        <v>83</v>
      </c>
      <c r="S15331" t="s">
        <v>83</v>
      </c>
      <c r="T15331" t="str">
        <f>_xlfn.XLOOKUP(A15331,MI_Match_Analysis!$A$2:$A$8,MI_Match_Analysis!$F$2:$F$8,"Not Found")</f>
        <v>Not Found</v>
      </c>
    </row>
    <row r="15332" spans="1:20" hidden="1" x14ac:dyDescent="0.3">
      <c r="A15332">
        <v>66</v>
      </c>
      <c r="B15332" s="1">
        <v>46163</v>
      </c>
      <c r="C15332" t="s">
        <v>162</v>
      </c>
      <c r="D15332" t="s">
        <v>71</v>
      </c>
      <c r="E15332" t="s">
        <v>48</v>
      </c>
      <c r="F15332" t="s">
        <v>41</v>
      </c>
      <c r="G15332">
        <v>1</v>
      </c>
      <c r="H15332">
        <v>4.5</v>
      </c>
      <c r="I15332" t="s">
        <v>116</v>
      </c>
      <c r="J15332" t="s">
        <v>265</v>
      </c>
      <c r="K15332">
        <v>1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 t="s">
        <v>83</v>
      </c>
      <c r="R15332" t="s">
        <v>83</v>
      </c>
      <c r="S15332" t="s">
        <v>83</v>
      </c>
      <c r="T15332" t="str">
        <f>_xlfn.XLOOKUP(A15332,MI_Match_Analysis!$A$2:$A$8,MI_Match_Analysis!$F$2:$F$8,"Not Found")</f>
        <v>Not Found</v>
      </c>
    </row>
    <row r="15333" spans="1:20" hidden="1" x14ac:dyDescent="0.3">
      <c r="A15333">
        <v>66</v>
      </c>
      <c r="B15333" s="1">
        <v>46163</v>
      </c>
      <c r="C15333" t="s">
        <v>162</v>
      </c>
      <c r="D15333" t="s">
        <v>71</v>
      </c>
      <c r="E15333" t="s">
        <v>48</v>
      </c>
      <c r="F15333" t="s">
        <v>41</v>
      </c>
      <c r="G15333">
        <v>1</v>
      </c>
      <c r="H15333">
        <v>4.5999999999999996</v>
      </c>
      <c r="I15333" t="s">
        <v>213</v>
      </c>
      <c r="J15333" t="s">
        <v>265</v>
      </c>
      <c r="K15333">
        <v>1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 t="s">
        <v>83</v>
      </c>
      <c r="R15333" t="s">
        <v>83</v>
      </c>
      <c r="S15333" t="s">
        <v>83</v>
      </c>
      <c r="T15333" t="str">
        <f>_xlfn.XLOOKUP(A15333,MI_Match_Analysis!$A$2:$A$8,MI_Match_Analysis!$F$2:$F$8,"Not Found")</f>
        <v>Not Found</v>
      </c>
    </row>
    <row r="15334" spans="1:20" hidden="1" x14ac:dyDescent="0.3">
      <c r="A15334">
        <v>66</v>
      </c>
      <c r="B15334" s="1">
        <v>46163</v>
      </c>
      <c r="C15334" t="s">
        <v>162</v>
      </c>
      <c r="D15334" t="s">
        <v>71</v>
      </c>
      <c r="E15334" t="s">
        <v>48</v>
      </c>
      <c r="F15334" t="s">
        <v>41</v>
      </c>
      <c r="G15334">
        <v>1</v>
      </c>
      <c r="H15334">
        <v>5.0999999999999996</v>
      </c>
      <c r="I15334" t="s">
        <v>213</v>
      </c>
      <c r="J15334" t="s">
        <v>208</v>
      </c>
      <c r="K15334">
        <v>4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 t="s">
        <v>83</v>
      </c>
      <c r="R15334" t="s">
        <v>83</v>
      </c>
      <c r="S15334" t="s">
        <v>83</v>
      </c>
      <c r="T15334" t="str">
        <f>_xlfn.XLOOKUP(A15334,MI_Match_Analysis!$A$2:$A$8,MI_Match_Analysis!$F$2:$F$8,"Not Found")</f>
        <v>Not Found</v>
      </c>
    </row>
    <row r="15335" spans="1:20" hidden="1" x14ac:dyDescent="0.3">
      <c r="A15335">
        <v>66</v>
      </c>
      <c r="B15335" s="1">
        <v>46163</v>
      </c>
      <c r="C15335" t="s">
        <v>162</v>
      </c>
      <c r="D15335" t="s">
        <v>71</v>
      </c>
      <c r="E15335" t="s">
        <v>48</v>
      </c>
      <c r="F15335" t="s">
        <v>41</v>
      </c>
      <c r="G15335">
        <v>1</v>
      </c>
      <c r="H15335">
        <v>5.2</v>
      </c>
      <c r="I15335" t="s">
        <v>213</v>
      </c>
      <c r="J15335" t="s">
        <v>208</v>
      </c>
      <c r="K15335">
        <v>1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 t="s">
        <v>83</v>
      </c>
      <c r="R15335" t="s">
        <v>83</v>
      </c>
      <c r="S15335" t="s">
        <v>83</v>
      </c>
      <c r="T15335" t="str">
        <f>_xlfn.XLOOKUP(A15335,MI_Match_Analysis!$A$2:$A$8,MI_Match_Analysis!$F$2:$F$8,"Not Found")</f>
        <v>Not Found</v>
      </c>
    </row>
    <row r="15336" spans="1:20" hidden="1" x14ac:dyDescent="0.3">
      <c r="A15336">
        <v>66</v>
      </c>
      <c r="B15336" s="1">
        <v>46163</v>
      </c>
      <c r="C15336" t="s">
        <v>162</v>
      </c>
      <c r="D15336" t="s">
        <v>71</v>
      </c>
      <c r="E15336" t="s">
        <v>48</v>
      </c>
      <c r="F15336" t="s">
        <v>41</v>
      </c>
      <c r="G15336">
        <v>1</v>
      </c>
      <c r="H15336">
        <v>5.3</v>
      </c>
      <c r="I15336" t="s">
        <v>116</v>
      </c>
      <c r="J15336" t="s">
        <v>208</v>
      </c>
      <c r="K15336">
        <v>6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 t="s">
        <v>83</v>
      </c>
      <c r="R15336" t="s">
        <v>83</v>
      </c>
      <c r="S15336" t="s">
        <v>83</v>
      </c>
      <c r="T15336" t="str">
        <f>_xlfn.XLOOKUP(A15336,MI_Match_Analysis!$A$2:$A$8,MI_Match_Analysis!$F$2:$F$8,"Not Found")</f>
        <v>Not Found</v>
      </c>
    </row>
    <row r="15337" spans="1:20" hidden="1" x14ac:dyDescent="0.3">
      <c r="A15337">
        <v>66</v>
      </c>
      <c r="B15337" s="1">
        <v>46163</v>
      </c>
      <c r="C15337" t="s">
        <v>162</v>
      </c>
      <c r="D15337" t="s">
        <v>71</v>
      </c>
      <c r="E15337" t="s">
        <v>48</v>
      </c>
      <c r="F15337" t="s">
        <v>41</v>
      </c>
      <c r="G15337">
        <v>1</v>
      </c>
      <c r="H15337">
        <v>5.4</v>
      </c>
      <c r="I15337" t="s">
        <v>116</v>
      </c>
      <c r="J15337" t="s">
        <v>208</v>
      </c>
      <c r="K15337">
        <v>1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 t="s">
        <v>83</v>
      </c>
      <c r="R15337" t="s">
        <v>83</v>
      </c>
      <c r="S15337" t="s">
        <v>83</v>
      </c>
      <c r="T15337" t="str">
        <f>_xlfn.XLOOKUP(A15337,MI_Match_Analysis!$A$2:$A$8,MI_Match_Analysis!$F$2:$F$8,"Not Found")</f>
        <v>Not Found</v>
      </c>
    </row>
    <row r="15338" spans="1:20" hidden="1" x14ac:dyDescent="0.3">
      <c r="A15338">
        <v>66</v>
      </c>
      <c r="B15338" s="1">
        <v>46163</v>
      </c>
      <c r="C15338" t="s">
        <v>162</v>
      </c>
      <c r="D15338" t="s">
        <v>71</v>
      </c>
      <c r="E15338" t="s">
        <v>48</v>
      </c>
      <c r="F15338" t="s">
        <v>41</v>
      </c>
      <c r="G15338">
        <v>1</v>
      </c>
      <c r="H15338">
        <v>5.5</v>
      </c>
      <c r="I15338" t="s">
        <v>213</v>
      </c>
      <c r="J15338" t="s">
        <v>208</v>
      </c>
      <c r="K15338">
        <v>0</v>
      </c>
      <c r="L15338">
        <v>1</v>
      </c>
      <c r="M15338">
        <v>0</v>
      </c>
      <c r="N15338">
        <v>1</v>
      </c>
      <c r="O15338">
        <v>0</v>
      </c>
      <c r="P15338">
        <v>0</v>
      </c>
      <c r="Q15338" t="s">
        <v>83</v>
      </c>
      <c r="R15338" t="s">
        <v>83</v>
      </c>
      <c r="S15338" t="s">
        <v>83</v>
      </c>
      <c r="T15338" t="str">
        <f>_xlfn.XLOOKUP(A15338,MI_Match_Analysis!$A$2:$A$8,MI_Match_Analysis!$F$2:$F$8,"Not Found")</f>
        <v>Not Found</v>
      </c>
    </row>
    <row r="15339" spans="1:20" hidden="1" x14ac:dyDescent="0.3">
      <c r="A15339">
        <v>66</v>
      </c>
      <c r="B15339" s="1">
        <v>46163</v>
      </c>
      <c r="C15339" t="s">
        <v>162</v>
      </c>
      <c r="D15339" t="s">
        <v>71</v>
      </c>
      <c r="E15339" t="s">
        <v>48</v>
      </c>
      <c r="F15339" t="s">
        <v>41</v>
      </c>
      <c r="G15339">
        <v>1</v>
      </c>
      <c r="H15339">
        <v>5.6</v>
      </c>
      <c r="I15339" t="s">
        <v>116</v>
      </c>
      <c r="J15339" t="s">
        <v>208</v>
      </c>
      <c r="K15339">
        <v>1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 t="s">
        <v>83</v>
      </c>
      <c r="R15339" t="s">
        <v>83</v>
      </c>
      <c r="S15339" t="s">
        <v>83</v>
      </c>
      <c r="T15339" t="str">
        <f>_xlfn.XLOOKUP(A15339,MI_Match_Analysis!$A$2:$A$8,MI_Match_Analysis!$F$2:$F$8,"Not Found")</f>
        <v>Not Found</v>
      </c>
    </row>
    <row r="15340" spans="1:20" hidden="1" x14ac:dyDescent="0.3">
      <c r="A15340">
        <v>66</v>
      </c>
      <c r="B15340" s="1">
        <v>46163</v>
      </c>
      <c r="C15340" t="s">
        <v>162</v>
      </c>
      <c r="D15340" t="s">
        <v>71</v>
      </c>
      <c r="E15340" t="s">
        <v>48</v>
      </c>
      <c r="F15340" t="s">
        <v>41</v>
      </c>
      <c r="G15340">
        <v>1</v>
      </c>
      <c r="H15340">
        <v>6.1</v>
      </c>
      <c r="I15340" t="s">
        <v>116</v>
      </c>
      <c r="J15340" t="s">
        <v>109</v>
      </c>
      <c r="K15340">
        <v>6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 t="s">
        <v>83</v>
      </c>
      <c r="R15340" t="s">
        <v>83</v>
      </c>
      <c r="S15340" t="s">
        <v>83</v>
      </c>
      <c r="T15340" t="str">
        <f>_xlfn.XLOOKUP(A15340,MI_Match_Analysis!$A$2:$A$8,MI_Match_Analysis!$F$2:$F$8,"Not Found")</f>
        <v>Not Found</v>
      </c>
    </row>
    <row r="15341" spans="1:20" hidden="1" x14ac:dyDescent="0.3">
      <c r="A15341">
        <v>66</v>
      </c>
      <c r="B15341" s="1">
        <v>46163</v>
      </c>
      <c r="C15341" t="s">
        <v>162</v>
      </c>
      <c r="D15341" t="s">
        <v>71</v>
      </c>
      <c r="E15341" t="s">
        <v>48</v>
      </c>
      <c r="F15341" t="s">
        <v>41</v>
      </c>
      <c r="G15341">
        <v>1</v>
      </c>
      <c r="H15341">
        <v>6.2</v>
      </c>
      <c r="I15341" t="s">
        <v>116</v>
      </c>
      <c r="J15341" t="s">
        <v>109</v>
      </c>
      <c r="K15341">
        <v>2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 t="s">
        <v>83</v>
      </c>
      <c r="R15341" t="s">
        <v>83</v>
      </c>
      <c r="S15341" t="s">
        <v>83</v>
      </c>
      <c r="T15341" t="str">
        <f>_xlfn.XLOOKUP(A15341,MI_Match_Analysis!$A$2:$A$8,MI_Match_Analysis!$F$2:$F$8,"Not Found")</f>
        <v>Not Found</v>
      </c>
    </row>
    <row r="15342" spans="1:20" hidden="1" x14ac:dyDescent="0.3">
      <c r="A15342">
        <v>66</v>
      </c>
      <c r="B15342" s="1">
        <v>46163</v>
      </c>
      <c r="C15342" t="s">
        <v>162</v>
      </c>
      <c r="D15342" t="s">
        <v>71</v>
      </c>
      <c r="E15342" t="s">
        <v>48</v>
      </c>
      <c r="F15342" t="s">
        <v>41</v>
      </c>
      <c r="G15342">
        <v>1</v>
      </c>
      <c r="H15342">
        <v>6.3</v>
      </c>
      <c r="I15342" t="s">
        <v>116</v>
      </c>
      <c r="J15342" t="s">
        <v>109</v>
      </c>
      <c r="K15342">
        <v>1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 t="s">
        <v>83</v>
      </c>
      <c r="R15342" t="s">
        <v>83</v>
      </c>
      <c r="S15342" t="s">
        <v>83</v>
      </c>
      <c r="T15342" t="str">
        <f>_xlfn.XLOOKUP(A15342,MI_Match_Analysis!$A$2:$A$8,MI_Match_Analysis!$F$2:$F$8,"Not Found")</f>
        <v>Not Found</v>
      </c>
    </row>
    <row r="15343" spans="1:20" hidden="1" x14ac:dyDescent="0.3">
      <c r="A15343">
        <v>66</v>
      </c>
      <c r="B15343" s="1">
        <v>46163</v>
      </c>
      <c r="C15343" t="s">
        <v>162</v>
      </c>
      <c r="D15343" t="s">
        <v>71</v>
      </c>
      <c r="E15343" t="s">
        <v>48</v>
      </c>
      <c r="F15343" t="s">
        <v>41</v>
      </c>
      <c r="G15343">
        <v>1</v>
      </c>
      <c r="H15343">
        <v>6.4</v>
      </c>
      <c r="I15343" t="s">
        <v>213</v>
      </c>
      <c r="J15343" t="s">
        <v>109</v>
      </c>
      <c r="K15343">
        <v>1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 t="s">
        <v>83</v>
      </c>
      <c r="R15343" t="s">
        <v>83</v>
      </c>
      <c r="S15343" t="s">
        <v>83</v>
      </c>
      <c r="T15343" t="str">
        <f>_xlfn.XLOOKUP(A15343,MI_Match_Analysis!$A$2:$A$8,MI_Match_Analysis!$F$2:$F$8,"Not Found")</f>
        <v>Not Found</v>
      </c>
    </row>
    <row r="15344" spans="1:20" hidden="1" x14ac:dyDescent="0.3">
      <c r="A15344">
        <v>66</v>
      </c>
      <c r="B15344" s="1">
        <v>46163</v>
      </c>
      <c r="C15344" t="s">
        <v>162</v>
      </c>
      <c r="D15344" t="s">
        <v>71</v>
      </c>
      <c r="E15344" t="s">
        <v>48</v>
      </c>
      <c r="F15344" t="s">
        <v>41</v>
      </c>
      <c r="G15344">
        <v>1</v>
      </c>
      <c r="H15344">
        <v>6.5</v>
      </c>
      <c r="I15344" t="s">
        <v>116</v>
      </c>
      <c r="J15344" t="s">
        <v>109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 t="s">
        <v>83</v>
      </c>
      <c r="R15344" t="s">
        <v>83</v>
      </c>
      <c r="S15344" t="s">
        <v>83</v>
      </c>
      <c r="T15344" t="str">
        <f>_xlfn.XLOOKUP(A15344,MI_Match_Analysis!$A$2:$A$8,MI_Match_Analysis!$F$2:$F$8,"Not Found")</f>
        <v>Not Found</v>
      </c>
    </row>
    <row r="15345" spans="1:20" hidden="1" x14ac:dyDescent="0.3">
      <c r="A15345">
        <v>66</v>
      </c>
      <c r="B15345" s="1">
        <v>46163</v>
      </c>
      <c r="C15345" t="s">
        <v>162</v>
      </c>
      <c r="D15345" t="s">
        <v>71</v>
      </c>
      <c r="E15345" t="s">
        <v>48</v>
      </c>
      <c r="F15345" t="s">
        <v>41</v>
      </c>
      <c r="G15345">
        <v>1</v>
      </c>
      <c r="H15345">
        <v>6.6</v>
      </c>
      <c r="I15345" t="s">
        <v>116</v>
      </c>
      <c r="J15345" t="s">
        <v>109</v>
      </c>
      <c r="K15345">
        <v>6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 t="s">
        <v>83</v>
      </c>
      <c r="R15345" t="s">
        <v>83</v>
      </c>
      <c r="S15345" t="s">
        <v>83</v>
      </c>
      <c r="T15345" t="str">
        <f>_xlfn.XLOOKUP(A15345,MI_Match_Analysis!$A$2:$A$8,MI_Match_Analysis!$F$2:$F$8,"Not Found")</f>
        <v>Not Found</v>
      </c>
    </row>
    <row r="15346" spans="1:20" hidden="1" x14ac:dyDescent="0.3">
      <c r="A15346">
        <v>66</v>
      </c>
      <c r="B15346" s="1">
        <v>46163</v>
      </c>
      <c r="C15346" t="s">
        <v>162</v>
      </c>
      <c r="D15346" t="s">
        <v>71</v>
      </c>
      <c r="E15346" t="s">
        <v>48</v>
      </c>
      <c r="F15346" t="s">
        <v>41</v>
      </c>
      <c r="G15346">
        <v>1</v>
      </c>
      <c r="H15346">
        <v>7.1</v>
      </c>
      <c r="I15346" t="s">
        <v>213</v>
      </c>
      <c r="J15346" t="s">
        <v>265</v>
      </c>
      <c r="K15346">
        <v>1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 t="s">
        <v>83</v>
      </c>
      <c r="R15346" t="s">
        <v>83</v>
      </c>
      <c r="S15346" t="s">
        <v>83</v>
      </c>
      <c r="T15346" t="str">
        <f>_xlfn.XLOOKUP(A15346,MI_Match_Analysis!$A$2:$A$8,MI_Match_Analysis!$F$2:$F$8,"Not Found")</f>
        <v>Not Found</v>
      </c>
    </row>
    <row r="15347" spans="1:20" hidden="1" x14ac:dyDescent="0.3">
      <c r="A15347">
        <v>66</v>
      </c>
      <c r="B15347" s="1">
        <v>46163</v>
      </c>
      <c r="C15347" t="s">
        <v>162</v>
      </c>
      <c r="D15347" t="s">
        <v>71</v>
      </c>
      <c r="E15347" t="s">
        <v>48</v>
      </c>
      <c r="F15347" t="s">
        <v>41</v>
      </c>
      <c r="G15347">
        <v>1</v>
      </c>
      <c r="H15347">
        <v>7.2</v>
      </c>
      <c r="I15347" t="s">
        <v>116</v>
      </c>
      <c r="J15347" t="s">
        <v>265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 t="s">
        <v>83</v>
      </c>
      <c r="R15347" t="s">
        <v>83</v>
      </c>
      <c r="S15347" t="s">
        <v>83</v>
      </c>
      <c r="T15347" t="str">
        <f>_xlfn.XLOOKUP(A15347,MI_Match_Analysis!$A$2:$A$8,MI_Match_Analysis!$F$2:$F$8,"Not Found")</f>
        <v>Not Found</v>
      </c>
    </row>
    <row r="15348" spans="1:20" hidden="1" x14ac:dyDescent="0.3">
      <c r="A15348">
        <v>66</v>
      </c>
      <c r="B15348" s="1">
        <v>46163</v>
      </c>
      <c r="C15348" t="s">
        <v>162</v>
      </c>
      <c r="D15348" t="s">
        <v>71</v>
      </c>
      <c r="E15348" t="s">
        <v>48</v>
      </c>
      <c r="F15348" t="s">
        <v>41</v>
      </c>
      <c r="G15348">
        <v>1</v>
      </c>
      <c r="H15348">
        <v>7.3</v>
      </c>
      <c r="I15348" t="s">
        <v>116</v>
      </c>
      <c r="J15348" t="s">
        <v>265</v>
      </c>
      <c r="K15348">
        <v>1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 t="s">
        <v>83</v>
      </c>
      <c r="R15348" t="s">
        <v>83</v>
      </c>
      <c r="S15348" t="s">
        <v>83</v>
      </c>
      <c r="T15348" t="str">
        <f>_xlfn.XLOOKUP(A15348,MI_Match_Analysis!$A$2:$A$8,MI_Match_Analysis!$F$2:$F$8,"Not Found")</f>
        <v>Not Found</v>
      </c>
    </row>
    <row r="15349" spans="1:20" hidden="1" x14ac:dyDescent="0.3">
      <c r="A15349">
        <v>66</v>
      </c>
      <c r="B15349" s="1">
        <v>46163</v>
      </c>
      <c r="C15349" t="s">
        <v>162</v>
      </c>
      <c r="D15349" t="s">
        <v>71</v>
      </c>
      <c r="E15349" t="s">
        <v>48</v>
      </c>
      <c r="F15349" t="s">
        <v>41</v>
      </c>
      <c r="G15349">
        <v>1</v>
      </c>
      <c r="H15349">
        <v>7.4</v>
      </c>
      <c r="I15349" t="s">
        <v>213</v>
      </c>
      <c r="J15349" t="s">
        <v>265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 t="s">
        <v>83</v>
      </c>
      <c r="R15349" t="s">
        <v>83</v>
      </c>
      <c r="S15349" t="s">
        <v>83</v>
      </c>
      <c r="T15349" t="str">
        <f>_xlfn.XLOOKUP(A15349,MI_Match_Analysis!$A$2:$A$8,MI_Match_Analysis!$F$2:$F$8,"Not Found")</f>
        <v>Not Found</v>
      </c>
    </row>
    <row r="15350" spans="1:20" hidden="1" x14ac:dyDescent="0.3">
      <c r="A15350">
        <v>66</v>
      </c>
      <c r="B15350" s="1">
        <v>46163</v>
      </c>
      <c r="C15350" t="s">
        <v>162</v>
      </c>
      <c r="D15350" t="s">
        <v>71</v>
      </c>
      <c r="E15350" t="s">
        <v>48</v>
      </c>
      <c r="F15350" t="s">
        <v>41</v>
      </c>
      <c r="G15350">
        <v>1</v>
      </c>
      <c r="H15350">
        <v>7.5</v>
      </c>
      <c r="I15350" t="s">
        <v>213</v>
      </c>
      <c r="J15350" t="s">
        <v>265</v>
      </c>
      <c r="K15350">
        <v>1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 t="s">
        <v>83</v>
      </c>
      <c r="R15350" t="s">
        <v>83</v>
      </c>
      <c r="S15350" t="s">
        <v>83</v>
      </c>
      <c r="T15350" t="str">
        <f>_xlfn.XLOOKUP(A15350,MI_Match_Analysis!$A$2:$A$8,MI_Match_Analysis!$F$2:$F$8,"Not Found")</f>
        <v>Not Found</v>
      </c>
    </row>
    <row r="15351" spans="1:20" hidden="1" x14ac:dyDescent="0.3">
      <c r="A15351">
        <v>66</v>
      </c>
      <c r="B15351" s="1">
        <v>46163</v>
      </c>
      <c r="C15351" t="s">
        <v>162</v>
      </c>
      <c r="D15351" t="s">
        <v>71</v>
      </c>
      <c r="E15351" t="s">
        <v>48</v>
      </c>
      <c r="F15351" t="s">
        <v>41</v>
      </c>
      <c r="G15351">
        <v>1</v>
      </c>
      <c r="H15351">
        <v>7.6</v>
      </c>
      <c r="I15351" t="s">
        <v>116</v>
      </c>
      <c r="J15351" t="s">
        <v>265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 t="s">
        <v>83</v>
      </c>
      <c r="R15351" t="s">
        <v>83</v>
      </c>
      <c r="S15351" t="s">
        <v>83</v>
      </c>
      <c r="T15351" t="str">
        <f>_xlfn.XLOOKUP(A15351,MI_Match_Analysis!$A$2:$A$8,MI_Match_Analysis!$F$2:$F$8,"Not Found")</f>
        <v>Not Found</v>
      </c>
    </row>
    <row r="15352" spans="1:20" hidden="1" x14ac:dyDescent="0.3">
      <c r="A15352">
        <v>66</v>
      </c>
      <c r="B15352" s="1">
        <v>46163</v>
      </c>
      <c r="C15352" t="s">
        <v>162</v>
      </c>
      <c r="D15352" t="s">
        <v>71</v>
      </c>
      <c r="E15352" t="s">
        <v>48</v>
      </c>
      <c r="F15352" t="s">
        <v>41</v>
      </c>
      <c r="G15352">
        <v>1</v>
      </c>
      <c r="H15352">
        <v>8.1</v>
      </c>
      <c r="I15352" t="s">
        <v>213</v>
      </c>
      <c r="J15352" t="s">
        <v>208</v>
      </c>
      <c r="K15352">
        <v>1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 t="s">
        <v>83</v>
      </c>
      <c r="R15352" t="s">
        <v>83</v>
      </c>
      <c r="S15352" t="s">
        <v>83</v>
      </c>
      <c r="T15352" t="str">
        <f>_xlfn.XLOOKUP(A15352,MI_Match_Analysis!$A$2:$A$8,MI_Match_Analysis!$F$2:$F$8,"Not Found")</f>
        <v>Not Found</v>
      </c>
    </row>
    <row r="15353" spans="1:20" hidden="1" x14ac:dyDescent="0.3">
      <c r="A15353">
        <v>66</v>
      </c>
      <c r="B15353" s="1">
        <v>46163</v>
      </c>
      <c r="C15353" t="s">
        <v>162</v>
      </c>
      <c r="D15353" t="s">
        <v>71</v>
      </c>
      <c r="E15353" t="s">
        <v>48</v>
      </c>
      <c r="F15353" t="s">
        <v>41</v>
      </c>
      <c r="G15353">
        <v>1</v>
      </c>
      <c r="H15353">
        <v>8.1999999999999993</v>
      </c>
      <c r="I15353" t="s">
        <v>116</v>
      </c>
      <c r="J15353" t="s">
        <v>208</v>
      </c>
      <c r="K15353">
        <v>1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 t="s">
        <v>83</v>
      </c>
      <c r="R15353" t="s">
        <v>83</v>
      </c>
      <c r="S15353" t="s">
        <v>83</v>
      </c>
      <c r="T15353" t="str">
        <f>_xlfn.XLOOKUP(A15353,MI_Match_Analysis!$A$2:$A$8,MI_Match_Analysis!$F$2:$F$8,"Not Found")</f>
        <v>Not Found</v>
      </c>
    </row>
    <row r="15354" spans="1:20" hidden="1" x14ac:dyDescent="0.3">
      <c r="A15354">
        <v>66</v>
      </c>
      <c r="B15354" s="1">
        <v>46163</v>
      </c>
      <c r="C15354" t="s">
        <v>162</v>
      </c>
      <c r="D15354" t="s">
        <v>71</v>
      </c>
      <c r="E15354" t="s">
        <v>48</v>
      </c>
      <c r="F15354" t="s">
        <v>41</v>
      </c>
      <c r="G15354">
        <v>1</v>
      </c>
      <c r="H15354">
        <v>8.3000000000000007</v>
      </c>
      <c r="I15354" t="s">
        <v>213</v>
      </c>
      <c r="J15354" t="s">
        <v>208</v>
      </c>
      <c r="K15354">
        <v>6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 t="s">
        <v>83</v>
      </c>
      <c r="R15354" t="s">
        <v>83</v>
      </c>
      <c r="S15354" t="s">
        <v>83</v>
      </c>
      <c r="T15354" t="str">
        <f>_xlfn.XLOOKUP(A15354,MI_Match_Analysis!$A$2:$A$8,MI_Match_Analysis!$F$2:$F$8,"Not Found")</f>
        <v>Not Found</v>
      </c>
    </row>
    <row r="15355" spans="1:20" hidden="1" x14ac:dyDescent="0.3">
      <c r="A15355">
        <v>66</v>
      </c>
      <c r="B15355" s="1">
        <v>46163</v>
      </c>
      <c r="C15355" t="s">
        <v>162</v>
      </c>
      <c r="D15355" t="s">
        <v>71</v>
      </c>
      <c r="E15355" t="s">
        <v>48</v>
      </c>
      <c r="F15355" t="s">
        <v>41</v>
      </c>
      <c r="G15355">
        <v>1</v>
      </c>
      <c r="H15355">
        <v>8.4</v>
      </c>
      <c r="I15355" t="s">
        <v>213</v>
      </c>
      <c r="J15355" t="s">
        <v>208</v>
      </c>
      <c r="K15355">
        <v>2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 t="s">
        <v>83</v>
      </c>
      <c r="R15355" t="s">
        <v>83</v>
      </c>
      <c r="S15355" t="s">
        <v>83</v>
      </c>
      <c r="T15355" t="str">
        <f>_xlfn.XLOOKUP(A15355,MI_Match_Analysis!$A$2:$A$8,MI_Match_Analysis!$F$2:$F$8,"Not Found")</f>
        <v>Not Found</v>
      </c>
    </row>
    <row r="15356" spans="1:20" hidden="1" x14ac:dyDescent="0.3">
      <c r="A15356">
        <v>66</v>
      </c>
      <c r="B15356" s="1">
        <v>46163</v>
      </c>
      <c r="C15356" t="s">
        <v>162</v>
      </c>
      <c r="D15356" t="s">
        <v>71</v>
      </c>
      <c r="E15356" t="s">
        <v>48</v>
      </c>
      <c r="F15356" t="s">
        <v>41</v>
      </c>
      <c r="G15356">
        <v>1</v>
      </c>
      <c r="H15356">
        <v>8.5</v>
      </c>
      <c r="I15356" t="s">
        <v>213</v>
      </c>
      <c r="J15356" t="s">
        <v>208</v>
      </c>
      <c r="K15356">
        <v>4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 t="s">
        <v>83</v>
      </c>
      <c r="R15356" t="s">
        <v>83</v>
      </c>
      <c r="S15356" t="s">
        <v>83</v>
      </c>
      <c r="T15356" t="str">
        <f>_xlfn.XLOOKUP(A15356,MI_Match_Analysis!$A$2:$A$8,MI_Match_Analysis!$F$2:$F$8,"Not Found")</f>
        <v>Not Found</v>
      </c>
    </row>
    <row r="15357" spans="1:20" hidden="1" x14ac:dyDescent="0.3">
      <c r="A15357">
        <v>66</v>
      </c>
      <c r="B15357" s="1">
        <v>46163</v>
      </c>
      <c r="C15357" t="s">
        <v>162</v>
      </c>
      <c r="D15357" t="s">
        <v>71</v>
      </c>
      <c r="E15357" t="s">
        <v>48</v>
      </c>
      <c r="F15357" t="s">
        <v>41</v>
      </c>
      <c r="G15357">
        <v>1</v>
      </c>
      <c r="H15357">
        <v>8.6</v>
      </c>
      <c r="I15357" t="s">
        <v>213</v>
      </c>
      <c r="J15357" t="s">
        <v>208</v>
      </c>
      <c r="K15357">
        <v>1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 t="s">
        <v>83</v>
      </c>
      <c r="R15357" t="s">
        <v>83</v>
      </c>
      <c r="S15357" t="s">
        <v>83</v>
      </c>
      <c r="T15357" t="str">
        <f>_xlfn.XLOOKUP(A15357,MI_Match_Analysis!$A$2:$A$8,MI_Match_Analysis!$F$2:$F$8,"Not Found")</f>
        <v>Not Found</v>
      </c>
    </row>
    <row r="15358" spans="1:20" hidden="1" x14ac:dyDescent="0.3">
      <c r="A15358">
        <v>66</v>
      </c>
      <c r="B15358" s="1">
        <v>46163</v>
      </c>
      <c r="C15358" t="s">
        <v>162</v>
      </c>
      <c r="D15358" t="s">
        <v>71</v>
      </c>
      <c r="E15358" t="s">
        <v>48</v>
      </c>
      <c r="F15358" t="s">
        <v>41</v>
      </c>
      <c r="G15358">
        <v>1</v>
      </c>
      <c r="H15358">
        <v>9.1</v>
      </c>
      <c r="I15358" t="s">
        <v>213</v>
      </c>
      <c r="J15358" t="s">
        <v>206</v>
      </c>
      <c r="K15358">
        <v>4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 t="s">
        <v>83</v>
      </c>
      <c r="R15358" t="s">
        <v>83</v>
      </c>
      <c r="S15358" t="s">
        <v>83</v>
      </c>
      <c r="T15358" t="str">
        <f>_xlfn.XLOOKUP(A15358,MI_Match_Analysis!$A$2:$A$8,MI_Match_Analysis!$F$2:$F$8,"Not Found")</f>
        <v>Not Found</v>
      </c>
    </row>
    <row r="15359" spans="1:20" hidden="1" x14ac:dyDescent="0.3">
      <c r="A15359">
        <v>66</v>
      </c>
      <c r="B15359" s="1">
        <v>46163</v>
      </c>
      <c r="C15359" t="s">
        <v>162</v>
      </c>
      <c r="D15359" t="s">
        <v>71</v>
      </c>
      <c r="E15359" t="s">
        <v>48</v>
      </c>
      <c r="F15359" t="s">
        <v>41</v>
      </c>
      <c r="G15359">
        <v>1</v>
      </c>
      <c r="H15359">
        <v>9.1999999999999993</v>
      </c>
      <c r="I15359" t="s">
        <v>213</v>
      </c>
      <c r="J15359" t="s">
        <v>206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 t="s">
        <v>83</v>
      </c>
      <c r="R15359" t="s">
        <v>83</v>
      </c>
      <c r="S15359" t="s">
        <v>83</v>
      </c>
      <c r="T15359" t="str">
        <f>_xlfn.XLOOKUP(A15359,MI_Match_Analysis!$A$2:$A$8,MI_Match_Analysis!$F$2:$F$8,"Not Found")</f>
        <v>Not Found</v>
      </c>
    </row>
    <row r="15360" spans="1:20" hidden="1" x14ac:dyDescent="0.3">
      <c r="A15360">
        <v>66</v>
      </c>
      <c r="B15360" s="1">
        <v>46163</v>
      </c>
      <c r="C15360" t="s">
        <v>162</v>
      </c>
      <c r="D15360" t="s">
        <v>71</v>
      </c>
      <c r="E15360" t="s">
        <v>48</v>
      </c>
      <c r="F15360" t="s">
        <v>41</v>
      </c>
      <c r="G15360">
        <v>1</v>
      </c>
      <c r="H15360">
        <v>9.3000000000000007</v>
      </c>
      <c r="I15360" t="s">
        <v>213</v>
      </c>
      <c r="J15360" t="s">
        <v>206</v>
      </c>
      <c r="K15360">
        <v>1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 t="s">
        <v>83</v>
      </c>
      <c r="R15360" t="s">
        <v>83</v>
      </c>
      <c r="S15360" t="s">
        <v>83</v>
      </c>
      <c r="T15360" t="str">
        <f>_xlfn.XLOOKUP(A15360,MI_Match_Analysis!$A$2:$A$8,MI_Match_Analysis!$F$2:$F$8,"Not Found")</f>
        <v>Not Found</v>
      </c>
    </row>
    <row r="15361" spans="1:20" hidden="1" x14ac:dyDescent="0.3">
      <c r="A15361">
        <v>66</v>
      </c>
      <c r="B15361" s="1">
        <v>46163</v>
      </c>
      <c r="C15361" t="s">
        <v>162</v>
      </c>
      <c r="D15361" t="s">
        <v>71</v>
      </c>
      <c r="E15361" t="s">
        <v>48</v>
      </c>
      <c r="F15361" t="s">
        <v>41</v>
      </c>
      <c r="G15361">
        <v>1</v>
      </c>
      <c r="H15361">
        <v>9.4</v>
      </c>
      <c r="I15361" t="s">
        <v>116</v>
      </c>
      <c r="J15361" t="s">
        <v>206</v>
      </c>
      <c r="K15361">
        <v>2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 t="s">
        <v>83</v>
      </c>
      <c r="R15361" t="s">
        <v>83</v>
      </c>
      <c r="S15361" t="s">
        <v>83</v>
      </c>
      <c r="T15361" t="str">
        <f>_xlfn.XLOOKUP(A15361,MI_Match_Analysis!$A$2:$A$8,MI_Match_Analysis!$F$2:$F$8,"Not Found")</f>
        <v>Not Found</v>
      </c>
    </row>
    <row r="15362" spans="1:20" hidden="1" x14ac:dyDescent="0.3">
      <c r="A15362">
        <v>66</v>
      </c>
      <c r="B15362" s="1">
        <v>46163</v>
      </c>
      <c r="C15362" t="s">
        <v>162</v>
      </c>
      <c r="D15362" t="s">
        <v>71</v>
      </c>
      <c r="E15362" t="s">
        <v>48</v>
      </c>
      <c r="F15362" t="s">
        <v>41</v>
      </c>
      <c r="G15362">
        <v>1</v>
      </c>
      <c r="H15362">
        <v>9.5</v>
      </c>
      <c r="I15362" t="s">
        <v>116</v>
      </c>
      <c r="J15362" t="s">
        <v>206</v>
      </c>
      <c r="K15362">
        <v>4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 t="s">
        <v>83</v>
      </c>
      <c r="R15362" t="s">
        <v>83</v>
      </c>
      <c r="S15362" t="s">
        <v>83</v>
      </c>
      <c r="T15362" t="str">
        <f>_xlfn.XLOOKUP(A15362,MI_Match_Analysis!$A$2:$A$8,MI_Match_Analysis!$F$2:$F$8,"Not Found")</f>
        <v>Not Found</v>
      </c>
    </row>
    <row r="15363" spans="1:20" hidden="1" x14ac:dyDescent="0.3">
      <c r="A15363">
        <v>66</v>
      </c>
      <c r="B15363" s="1">
        <v>46163</v>
      </c>
      <c r="C15363" t="s">
        <v>162</v>
      </c>
      <c r="D15363" t="s">
        <v>71</v>
      </c>
      <c r="E15363" t="s">
        <v>48</v>
      </c>
      <c r="F15363" t="s">
        <v>41</v>
      </c>
      <c r="G15363">
        <v>1</v>
      </c>
      <c r="H15363">
        <v>9.6</v>
      </c>
      <c r="I15363" t="s">
        <v>116</v>
      </c>
      <c r="J15363" t="s">
        <v>206</v>
      </c>
      <c r="K15363">
        <v>4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 t="s">
        <v>83</v>
      </c>
      <c r="R15363" t="s">
        <v>83</v>
      </c>
      <c r="S15363" t="s">
        <v>83</v>
      </c>
      <c r="T15363" t="str">
        <f>_xlfn.XLOOKUP(A15363,MI_Match_Analysis!$A$2:$A$8,MI_Match_Analysis!$F$2:$F$8,"Not Found")</f>
        <v>Not Found</v>
      </c>
    </row>
    <row r="15364" spans="1:20" hidden="1" x14ac:dyDescent="0.3">
      <c r="A15364">
        <v>66</v>
      </c>
      <c r="B15364" s="1">
        <v>46163</v>
      </c>
      <c r="C15364" t="s">
        <v>162</v>
      </c>
      <c r="D15364" t="s">
        <v>71</v>
      </c>
      <c r="E15364" t="s">
        <v>48</v>
      </c>
      <c r="F15364" t="s">
        <v>41</v>
      </c>
      <c r="G15364">
        <v>1</v>
      </c>
      <c r="H15364">
        <v>10.1</v>
      </c>
      <c r="I15364" t="s">
        <v>213</v>
      </c>
      <c r="J15364" t="s">
        <v>265</v>
      </c>
      <c r="K15364">
        <v>2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 t="s">
        <v>83</v>
      </c>
      <c r="R15364" t="s">
        <v>83</v>
      </c>
      <c r="S15364" t="s">
        <v>83</v>
      </c>
      <c r="T15364" t="str">
        <f>_xlfn.XLOOKUP(A15364,MI_Match_Analysis!$A$2:$A$8,MI_Match_Analysis!$F$2:$F$8,"Not Found")</f>
        <v>Not Found</v>
      </c>
    </row>
    <row r="15365" spans="1:20" hidden="1" x14ac:dyDescent="0.3">
      <c r="A15365">
        <v>66</v>
      </c>
      <c r="B15365" s="1">
        <v>46163</v>
      </c>
      <c r="C15365" t="s">
        <v>162</v>
      </c>
      <c r="D15365" t="s">
        <v>71</v>
      </c>
      <c r="E15365" t="s">
        <v>48</v>
      </c>
      <c r="F15365" t="s">
        <v>41</v>
      </c>
      <c r="G15365">
        <v>1</v>
      </c>
      <c r="H15365">
        <v>10.199999999999999</v>
      </c>
      <c r="I15365" t="s">
        <v>213</v>
      </c>
      <c r="J15365" t="s">
        <v>265</v>
      </c>
      <c r="K15365">
        <v>1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 t="s">
        <v>83</v>
      </c>
      <c r="R15365" t="s">
        <v>83</v>
      </c>
      <c r="S15365" t="s">
        <v>83</v>
      </c>
      <c r="T15365" t="str">
        <f>_xlfn.XLOOKUP(A15365,MI_Match_Analysis!$A$2:$A$8,MI_Match_Analysis!$F$2:$F$8,"Not Found")</f>
        <v>Not Found</v>
      </c>
    </row>
    <row r="15366" spans="1:20" hidden="1" x14ac:dyDescent="0.3">
      <c r="A15366">
        <v>66</v>
      </c>
      <c r="B15366" s="1">
        <v>46163</v>
      </c>
      <c r="C15366" t="s">
        <v>162</v>
      </c>
      <c r="D15366" t="s">
        <v>71</v>
      </c>
      <c r="E15366" t="s">
        <v>48</v>
      </c>
      <c r="F15366" t="s">
        <v>41</v>
      </c>
      <c r="G15366">
        <v>1</v>
      </c>
      <c r="H15366">
        <v>10.3</v>
      </c>
      <c r="I15366" t="s">
        <v>116</v>
      </c>
      <c r="J15366" t="s">
        <v>265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 t="s">
        <v>83</v>
      </c>
      <c r="R15366" t="s">
        <v>83</v>
      </c>
      <c r="S15366" t="s">
        <v>83</v>
      </c>
      <c r="T15366" t="str">
        <f>_xlfn.XLOOKUP(A15366,MI_Match_Analysis!$A$2:$A$8,MI_Match_Analysis!$F$2:$F$8,"Not Found")</f>
        <v>Not Found</v>
      </c>
    </row>
    <row r="15367" spans="1:20" hidden="1" x14ac:dyDescent="0.3">
      <c r="A15367">
        <v>66</v>
      </c>
      <c r="B15367" s="1">
        <v>46163</v>
      </c>
      <c r="C15367" t="s">
        <v>162</v>
      </c>
      <c r="D15367" t="s">
        <v>71</v>
      </c>
      <c r="E15367" t="s">
        <v>48</v>
      </c>
      <c r="F15367" t="s">
        <v>41</v>
      </c>
      <c r="G15367">
        <v>1</v>
      </c>
      <c r="H15367">
        <v>10.3</v>
      </c>
      <c r="I15367" t="s">
        <v>116</v>
      </c>
      <c r="J15367" t="s">
        <v>265</v>
      </c>
      <c r="K15367">
        <v>0</v>
      </c>
      <c r="L15367">
        <v>1</v>
      </c>
      <c r="M15367">
        <v>1</v>
      </c>
      <c r="N15367">
        <v>0</v>
      </c>
      <c r="O15367">
        <v>0</v>
      </c>
      <c r="P15367">
        <v>0</v>
      </c>
      <c r="Q15367" t="s">
        <v>83</v>
      </c>
      <c r="R15367" t="s">
        <v>83</v>
      </c>
      <c r="S15367" t="s">
        <v>83</v>
      </c>
      <c r="T15367" t="str">
        <f>_xlfn.XLOOKUP(A15367,MI_Match_Analysis!$A$2:$A$8,MI_Match_Analysis!$F$2:$F$8,"Not Found")</f>
        <v>Not Found</v>
      </c>
    </row>
    <row r="15368" spans="1:20" hidden="1" x14ac:dyDescent="0.3">
      <c r="A15368">
        <v>66</v>
      </c>
      <c r="B15368" s="1">
        <v>46163</v>
      </c>
      <c r="C15368" t="s">
        <v>162</v>
      </c>
      <c r="D15368" t="s">
        <v>71</v>
      </c>
      <c r="E15368" t="s">
        <v>48</v>
      </c>
      <c r="F15368" t="s">
        <v>41</v>
      </c>
      <c r="G15368">
        <v>1</v>
      </c>
      <c r="H15368">
        <v>10.4</v>
      </c>
      <c r="I15368" t="s">
        <v>116</v>
      </c>
      <c r="J15368" t="s">
        <v>265</v>
      </c>
      <c r="K15368">
        <v>1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 t="s">
        <v>83</v>
      </c>
      <c r="R15368" t="s">
        <v>83</v>
      </c>
      <c r="S15368" t="s">
        <v>83</v>
      </c>
      <c r="T15368" t="str">
        <f>_xlfn.XLOOKUP(A15368,MI_Match_Analysis!$A$2:$A$8,MI_Match_Analysis!$F$2:$F$8,"Not Found")</f>
        <v>Not Found</v>
      </c>
    </row>
    <row r="15369" spans="1:20" hidden="1" x14ac:dyDescent="0.3">
      <c r="A15369">
        <v>66</v>
      </c>
      <c r="B15369" s="1">
        <v>46163</v>
      </c>
      <c r="C15369" t="s">
        <v>162</v>
      </c>
      <c r="D15369" t="s">
        <v>71</v>
      </c>
      <c r="E15369" t="s">
        <v>48</v>
      </c>
      <c r="F15369" t="s">
        <v>41</v>
      </c>
      <c r="G15369">
        <v>1</v>
      </c>
      <c r="H15369">
        <v>10.5</v>
      </c>
      <c r="I15369" t="s">
        <v>213</v>
      </c>
      <c r="J15369" t="s">
        <v>265</v>
      </c>
      <c r="K15369">
        <v>2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 t="s">
        <v>83</v>
      </c>
      <c r="R15369" t="s">
        <v>83</v>
      </c>
      <c r="S15369" t="s">
        <v>83</v>
      </c>
      <c r="T15369" t="str">
        <f>_xlfn.XLOOKUP(A15369,MI_Match_Analysis!$A$2:$A$8,MI_Match_Analysis!$F$2:$F$8,"Not Found")</f>
        <v>Not Found</v>
      </c>
    </row>
    <row r="15370" spans="1:20" hidden="1" x14ac:dyDescent="0.3">
      <c r="A15370">
        <v>66</v>
      </c>
      <c r="B15370" s="1">
        <v>46163</v>
      </c>
      <c r="C15370" t="s">
        <v>162</v>
      </c>
      <c r="D15370" t="s">
        <v>71</v>
      </c>
      <c r="E15370" t="s">
        <v>48</v>
      </c>
      <c r="F15370" t="s">
        <v>41</v>
      </c>
      <c r="G15370">
        <v>1</v>
      </c>
      <c r="H15370">
        <v>10.6</v>
      </c>
      <c r="I15370" t="s">
        <v>213</v>
      </c>
      <c r="J15370" t="s">
        <v>265</v>
      </c>
      <c r="K15370">
        <v>0</v>
      </c>
      <c r="L15370">
        <v>1</v>
      </c>
      <c r="M15370">
        <v>1</v>
      </c>
      <c r="N15370">
        <v>0</v>
      </c>
      <c r="O15370">
        <v>0</v>
      </c>
      <c r="P15370">
        <v>0</v>
      </c>
      <c r="Q15370" t="s">
        <v>83</v>
      </c>
      <c r="R15370" t="s">
        <v>83</v>
      </c>
      <c r="S15370" t="s">
        <v>83</v>
      </c>
      <c r="T15370" t="str">
        <f>_xlfn.XLOOKUP(A15370,MI_Match_Analysis!$A$2:$A$8,MI_Match_Analysis!$F$2:$F$8,"Not Found")</f>
        <v>Not Found</v>
      </c>
    </row>
    <row r="15371" spans="1:20" hidden="1" x14ac:dyDescent="0.3">
      <c r="A15371">
        <v>66</v>
      </c>
      <c r="B15371" s="1">
        <v>46163</v>
      </c>
      <c r="C15371" t="s">
        <v>162</v>
      </c>
      <c r="D15371" t="s">
        <v>71</v>
      </c>
      <c r="E15371" t="s">
        <v>48</v>
      </c>
      <c r="F15371" t="s">
        <v>41</v>
      </c>
      <c r="G15371">
        <v>1</v>
      </c>
      <c r="H15371">
        <v>10.6</v>
      </c>
      <c r="I15371" t="s">
        <v>213</v>
      </c>
      <c r="J15371" t="s">
        <v>265</v>
      </c>
      <c r="K15371">
        <v>1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 t="s">
        <v>83</v>
      </c>
      <c r="R15371" t="s">
        <v>83</v>
      </c>
      <c r="S15371" t="s">
        <v>83</v>
      </c>
      <c r="T15371" t="str">
        <f>_xlfn.XLOOKUP(A15371,MI_Match_Analysis!$A$2:$A$8,MI_Match_Analysis!$F$2:$F$8,"Not Found")</f>
        <v>Not Found</v>
      </c>
    </row>
    <row r="15372" spans="1:20" hidden="1" x14ac:dyDescent="0.3">
      <c r="A15372">
        <v>66</v>
      </c>
      <c r="B15372" s="1">
        <v>46163</v>
      </c>
      <c r="C15372" t="s">
        <v>162</v>
      </c>
      <c r="D15372" t="s">
        <v>71</v>
      </c>
      <c r="E15372" t="s">
        <v>48</v>
      </c>
      <c r="F15372" t="s">
        <v>41</v>
      </c>
      <c r="G15372">
        <v>1</v>
      </c>
      <c r="H15372">
        <v>11.1</v>
      </c>
      <c r="I15372" t="s">
        <v>213</v>
      </c>
      <c r="J15372" t="s">
        <v>109</v>
      </c>
      <c r="K15372">
        <v>1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 t="s">
        <v>83</v>
      </c>
      <c r="R15372" t="s">
        <v>83</v>
      </c>
      <c r="S15372" t="s">
        <v>83</v>
      </c>
      <c r="T15372" t="str">
        <f>_xlfn.XLOOKUP(A15372,MI_Match_Analysis!$A$2:$A$8,MI_Match_Analysis!$F$2:$F$8,"Not Found")</f>
        <v>Not Found</v>
      </c>
    </row>
    <row r="15373" spans="1:20" hidden="1" x14ac:dyDescent="0.3">
      <c r="A15373">
        <v>66</v>
      </c>
      <c r="B15373" s="1">
        <v>46163</v>
      </c>
      <c r="C15373" t="s">
        <v>162</v>
      </c>
      <c r="D15373" t="s">
        <v>71</v>
      </c>
      <c r="E15373" t="s">
        <v>48</v>
      </c>
      <c r="F15373" t="s">
        <v>41</v>
      </c>
      <c r="G15373">
        <v>1</v>
      </c>
      <c r="H15373">
        <v>11.2</v>
      </c>
      <c r="I15373" t="s">
        <v>116</v>
      </c>
      <c r="J15373" t="s">
        <v>109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 t="s">
        <v>83</v>
      </c>
      <c r="R15373" t="s">
        <v>83</v>
      </c>
      <c r="S15373" t="s">
        <v>83</v>
      </c>
      <c r="T15373" t="str">
        <f>_xlfn.XLOOKUP(A15373,MI_Match_Analysis!$A$2:$A$8,MI_Match_Analysis!$F$2:$F$8,"Not Found")</f>
        <v>Not Found</v>
      </c>
    </row>
    <row r="15374" spans="1:20" hidden="1" x14ac:dyDescent="0.3">
      <c r="A15374">
        <v>66</v>
      </c>
      <c r="B15374" s="1">
        <v>46163</v>
      </c>
      <c r="C15374" t="s">
        <v>162</v>
      </c>
      <c r="D15374" t="s">
        <v>71</v>
      </c>
      <c r="E15374" t="s">
        <v>48</v>
      </c>
      <c r="F15374" t="s">
        <v>41</v>
      </c>
      <c r="G15374">
        <v>1</v>
      </c>
      <c r="H15374">
        <v>11.3</v>
      </c>
      <c r="I15374" t="s">
        <v>116</v>
      </c>
      <c r="J15374" t="s">
        <v>109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 t="s">
        <v>83</v>
      </c>
      <c r="R15374" t="s">
        <v>83</v>
      </c>
      <c r="S15374" t="s">
        <v>83</v>
      </c>
      <c r="T15374" t="str">
        <f>_xlfn.XLOOKUP(A15374,MI_Match_Analysis!$A$2:$A$8,MI_Match_Analysis!$F$2:$F$8,"Not Found")</f>
        <v>Not Found</v>
      </c>
    </row>
    <row r="15375" spans="1:20" hidden="1" x14ac:dyDescent="0.3">
      <c r="A15375">
        <v>66</v>
      </c>
      <c r="B15375" s="1">
        <v>46163</v>
      </c>
      <c r="C15375" t="s">
        <v>162</v>
      </c>
      <c r="D15375" t="s">
        <v>71</v>
      </c>
      <c r="E15375" t="s">
        <v>48</v>
      </c>
      <c r="F15375" t="s">
        <v>41</v>
      </c>
      <c r="G15375">
        <v>1</v>
      </c>
      <c r="H15375">
        <v>11.4</v>
      </c>
      <c r="I15375" t="s">
        <v>116</v>
      </c>
      <c r="J15375" t="s">
        <v>109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 t="s">
        <v>83</v>
      </c>
      <c r="R15375" t="s">
        <v>83</v>
      </c>
      <c r="S15375" t="s">
        <v>83</v>
      </c>
      <c r="T15375" t="str">
        <f>_xlfn.XLOOKUP(A15375,MI_Match_Analysis!$A$2:$A$8,MI_Match_Analysis!$F$2:$F$8,"Not Found")</f>
        <v>Not Found</v>
      </c>
    </row>
    <row r="15376" spans="1:20" hidden="1" x14ac:dyDescent="0.3">
      <c r="A15376">
        <v>66</v>
      </c>
      <c r="B15376" s="1">
        <v>46163</v>
      </c>
      <c r="C15376" t="s">
        <v>162</v>
      </c>
      <c r="D15376" t="s">
        <v>71</v>
      </c>
      <c r="E15376" t="s">
        <v>48</v>
      </c>
      <c r="F15376" t="s">
        <v>41</v>
      </c>
      <c r="G15376">
        <v>1</v>
      </c>
      <c r="H15376">
        <v>11.5</v>
      </c>
      <c r="I15376" t="s">
        <v>116</v>
      </c>
      <c r="J15376" t="s">
        <v>109</v>
      </c>
      <c r="K15376">
        <v>1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 t="s">
        <v>83</v>
      </c>
      <c r="R15376" t="s">
        <v>83</v>
      </c>
      <c r="S15376" t="s">
        <v>83</v>
      </c>
      <c r="T15376" t="str">
        <f>_xlfn.XLOOKUP(A15376,MI_Match_Analysis!$A$2:$A$8,MI_Match_Analysis!$F$2:$F$8,"Not Found")</f>
        <v>Not Found</v>
      </c>
    </row>
    <row r="15377" spans="1:20" hidden="1" x14ac:dyDescent="0.3">
      <c r="A15377">
        <v>66</v>
      </c>
      <c r="B15377" s="1">
        <v>46163</v>
      </c>
      <c r="C15377" t="s">
        <v>162</v>
      </c>
      <c r="D15377" t="s">
        <v>71</v>
      </c>
      <c r="E15377" t="s">
        <v>48</v>
      </c>
      <c r="F15377" t="s">
        <v>41</v>
      </c>
      <c r="G15377">
        <v>1</v>
      </c>
      <c r="H15377">
        <v>11.6</v>
      </c>
      <c r="I15377" t="s">
        <v>213</v>
      </c>
      <c r="J15377" t="s">
        <v>109</v>
      </c>
      <c r="K15377">
        <v>1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 t="s">
        <v>83</v>
      </c>
      <c r="R15377" t="s">
        <v>83</v>
      </c>
      <c r="S15377" t="s">
        <v>83</v>
      </c>
      <c r="T15377" t="str">
        <f>_xlfn.XLOOKUP(A15377,MI_Match_Analysis!$A$2:$A$8,MI_Match_Analysis!$F$2:$F$8,"Not Found")</f>
        <v>Not Found</v>
      </c>
    </row>
    <row r="15378" spans="1:20" hidden="1" x14ac:dyDescent="0.3">
      <c r="A15378">
        <v>66</v>
      </c>
      <c r="B15378" s="1">
        <v>46163</v>
      </c>
      <c r="C15378" t="s">
        <v>162</v>
      </c>
      <c r="D15378" t="s">
        <v>71</v>
      </c>
      <c r="E15378" t="s">
        <v>48</v>
      </c>
      <c r="F15378" t="s">
        <v>41</v>
      </c>
      <c r="G15378">
        <v>1</v>
      </c>
      <c r="H15378">
        <v>12.1</v>
      </c>
      <c r="I15378" t="s">
        <v>213</v>
      </c>
      <c r="J15378" t="s">
        <v>332</v>
      </c>
      <c r="K15378">
        <v>0</v>
      </c>
      <c r="L15378">
        <v>1</v>
      </c>
      <c r="M15378">
        <v>0</v>
      </c>
      <c r="N15378">
        <v>1</v>
      </c>
      <c r="O15378">
        <v>0</v>
      </c>
      <c r="P15378">
        <v>0</v>
      </c>
      <c r="Q15378" t="s">
        <v>83</v>
      </c>
      <c r="R15378" t="s">
        <v>83</v>
      </c>
      <c r="S15378" t="s">
        <v>83</v>
      </c>
      <c r="T15378" t="str">
        <f>_xlfn.XLOOKUP(A15378,MI_Match_Analysis!$A$2:$A$8,MI_Match_Analysis!$F$2:$F$8,"Not Found")</f>
        <v>Not Found</v>
      </c>
    </row>
    <row r="15379" spans="1:20" hidden="1" x14ac:dyDescent="0.3">
      <c r="A15379">
        <v>66</v>
      </c>
      <c r="B15379" s="1">
        <v>46163</v>
      </c>
      <c r="C15379" t="s">
        <v>162</v>
      </c>
      <c r="D15379" t="s">
        <v>71</v>
      </c>
      <c r="E15379" t="s">
        <v>48</v>
      </c>
      <c r="F15379" t="s">
        <v>41</v>
      </c>
      <c r="G15379">
        <v>1</v>
      </c>
      <c r="H15379">
        <v>12.2</v>
      </c>
      <c r="I15379" t="s">
        <v>116</v>
      </c>
      <c r="J15379" t="s">
        <v>332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 t="s">
        <v>165</v>
      </c>
      <c r="R15379" t="s">
        <v>116</v>
      </c>
      <c r="S15379" t="s">
        <v>206</v>
      </c>
      <c r="T15379" t="str">
        <f>_xlfn.XLOOKUP(A15379,MI_Match_Analysis!$A$2:$A$8,MI_Match_Analysis!$F$2:$F$8,"Not Found")</f>
        <v>Not Found</v>
      </c>
    </row>
    <row r="15380" spans="1:20" hidden="1" x14ac:dyDescent="0.3">
      <c r="A15380">
        <v>66</v>
      </c>
      <c r="B15380" s="1">
        <v>46163</v>
      </c>
      <c r="C15380" t="s">
        <v>162</v>
      </c>
      <c r="D15380" t="s">
        <v>71</v>
      </c>
      <c r="E15380" t="s">
        <v>48</v>
      </c>
      <c r="F15380" t="s">
        <v>41</v>
      </c>
      <c r="G15380">
        <v>1</v>
      </c>
      <c r="H15380">
        <v>12.3</v>
      </c>
      <c r="I15380" t="s">
        <v>101</v>
      </c>
      <c r="J15380" t="s">
        <v>332</v>
      </c>
      <c r="K15380">
        <v>4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 t="s">
        <v>83</v>
      </c>
      <c r="R15380" t="s">
        <v>83</v>
      </c>
      <c r="S15380" t="s">
        <v>83</v>
      </c>
      <c r="T15380" t="str">
        <f>_xlfn.XLOOKUP(A15380,MI_Match_Analysis!$A$2:$A$8,MI_Match_Analysis!$F$2:$F$8,"Not Found")</f>
        <v>Not Found</v>
      </c>
    </row>
    <row r="15381" spans="1:20" hidden="1" x14ac:dyDescent="0.3">
      <c r="A15381">
        <v>66</v>
      </c>
      <c r="B15381" s="1">
        <v>46163</v>
      </c>
      <c r="C15381" t="s">
        <v>162</v>
      </c>
      <c r="D15381" t="s">
        <v>71</v>
      </c>
      <c r="E15381" t="s">
        <v>48</v>
      </c>
      <c r="F15381" t="s">
        <v>41</v>
      </c>
      <c r="G15381">
        <v>1</v>
      </c>
      <c r="H15381">
        <v>12.4</v>
      </c>
      <c r="I15381" t="s">
        <v>101</v>
      </c>
      <c r="J15381" t="s">
        <v>332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 t="s">
        <v>83</v>
      </c>
      <c r="R15381" t="s">
        <v>83</v>
      </c>
      <c r="S15381" t="s">
        <v>83</v>
      </c>
      <c r="T15381" t="str">
        <f>_xlfn.XLOOKUP(A15381,MI_Match_Analysis!$A$2:$A$8,MI_Match_Analysis!$F$2:$F$8,"Not Found")</f>
        <v>Not Found</v>
      </c>
    </row>
    <row r="15382" spans="1:20" hidden="1" x14ac:dyDescent="0.3">
      <c r="A15382">
        <v>66</v>
      </c>
      <c r="B15382" s="1">
        <v>46163</v>
      </c>
      <c r="C15382" t="s">
        <v>162</v>
      </c>
      <c r="D15382" t="s">
        <v>71</v>
      </c>
      <c r="E15382" t="s">
        <v>48</v>
      </c>
      <c r="F15382" t="s">
        <v>41</v>
      </c>
      <c r="G15382">
        <v>1</v>
      </c>
      <c r="H15382">
        <v>12.5</v>
      </c>
      <c r="I15382" t="s">
        <v>101</v>
      </c>
      <c r="J15382" t="s">
        <v>332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 t="s">
        <v>83</v>
      </c>
      <c r="R15382" t="s">
        <v>83</v>
      </c>
      <c r="S15382" t="s">
        <v>83</v>
      </c>
      <c r="T15382" t="str">
        <f>_xlfn.XLOOKUP(A15382,MI_Match_Analysis!$A$2:$A$8,MI_Match_Analysis!$F$2:$F$8,"Not Found")</f>
        <v>Not Found</v>
      </c>
    </row>
    <row r="15383" spans="1:20" hidden="1" x14ac:dyDescent="0.3">
      <c r="A15383">
        <v>66</v>
      </c>
      <c r="B15383" s="1">
        <v>46163</v>
      </c>
      <c r="C15383" t="s">
        <v>162</v>
      </c>
      <c r="D15383" t="s">
        <v>71</v>
      </c>
      <c r="E15383" t="s">
        <v>48</v>
      </c>
      <c r="F15383" t="s">
        <v>41</v>
      </c>
      <c r="G15383">
        <v>1</v>
      </c>
      <c r="H15383">
        <v>12.6</v>
      </c>
      <c r="I15383" t="s">
        <v>101</v>
      </c>
      <c r="J15383" t="s">
        <v>332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 t="s">
        <v>83</v>
      </c>
      <c r="R15383" t="s">
        <v>83</v>
      </c>
      <c r="S15383" t="s">
        <v>83</v>
      </c>
      <c r="T15383" t="str">
        <f>_xlfn.XLOOKUP(A15383,MI_Match_Analysis!$A$2:$A$8,MI_Match_Analysis!$F$2:$F$8,"Not Found")</f>
        <v>Not Found</v>
      </c>
    </row>
    <row r="15384" spans="1:20" hidden="1" x14ac:dyDescent="0.3">
      <c r="A15384">
        <v>66</v>
      </c>
      <c r="B15384" s="1">
        <v>46163</v>
      </c>
      <c r="C15384" t="s">
        <v>162</v>
      </c>
      <c r="D15384" t="s">
        <v>71</v>
      </c>
      <c r="E15384" t="s">
        <v>48</v>
      </c>
      <c r="F15384" t="s">
        <v>41</v>
      </c>
      <c r="G15384">
        <v>1</v>
      </c>
      <c r="H15384">
        <v>13.1</v>
      </c>
      <c r="I15384" t="s">
        <v>213</v>
      </c>
      <c r="J15384" t="s">
        <v>109</v>
      </c>
      <c r="K15384">
        <v>4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 t="s">
        <v>83</v>
      </c>
      <c r="R15384" t="s">
        <v>83</v>
      </c>
      <c r="S15384" t="s">
        <v>83</v>
      </c>
      <c r="T15384" t="str">
        <f>_xlfn.XLOOKUP(A15384,MI_Match_Analysis!$A$2:$A$8,MI_Match_Analysis!$F$2:$F$8,"Not Found")</f>
        <v>Not Found</v>
      </c>
    </row>
    <row r="15385" spans="1:20" hidden="1" x14ac:dyDescent="0.3">
      <c r="A15385">
        <v>66</v>
      </c>
      <c r="B15385" s="1">
        <v>46163</v>
      </c>
      <c r="C15385" t="s">
        <v>162</v>
      </c>
      <c r="D15385" t="s">
        <v>71</v>
      </c>
      <c r="E15385" t="s">
        <v>48</v>
      </c>
      <c r="F15385" t="s">
        <v>41</v>
      </c>
      <c r="G15385">
        <v>1</v>
      </c>
      <c r="H15385">
        <v>13.2</v>
      </c>
      <c r="I15385" t="s">
        <v>213</v>
      </c>
      <c r="J15385" t="s">
        <v>109</v>
      </c>
      <c r="K15385">
        <v>1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 t="s">
        <v>83</v>
      </c>
      <c r="R15385" t="s">
        <v>83</v>
      </c>
      <c r="S15385" t="s">
        <v>83</v>
      </c>
      <c r="T15385" t="str">
        <f>_xlfn.XLOOKUP(A15385,MI_Match_Analysis!$A$2:$A$8,MI_Match_Analysis!$F$2:$F$8,"Not Found")</f>
        <v>Not Found</v>
      </c>
    </row>
    <row r="15386" spans="1:20" hidden="1" x14ac:dyDescent="0.3">
      <c r="A15386">
        <v>66</v>
      </c>
      <c r="B15386" s="1">
        <v>46163</v>
      </c>
      <c r="C15386" t="s">
        <v>162</v>
      </c>
      <c r="D15386" t="s">
        <v>71</v>
      </c>
      <c r="E15386" t="s">
        <v>48</v>
      </c>
      <c r="F15386" t="s">
        <v>41</v>
      </c>
      <c r="G15386">
        <v>1</v>
      </c>
      <c r="H15386">
        <v>13.3</v>
      </c>
      <c r="I15386" t="s">
        <v>101</v>
      </c>
      <c r="J15386" t="s">
        <v>109</v>
      </c>
      <c r="K15386">
        <v>6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 t="s">
        <v>83</v>
      </c>
      <c r="R15386" t="s">
        <v>83</v>
      </c>
      <c r="S15386" t="s">
        <v>83</v>
      </c>
      <c r="T15386" t="str">
        <f>_xlfn.XLOOKUP(A15386,MI_Match_Analysis!$A$2:$A$8,MI_Match_Analysis!$F$2:$F$8,"Not Found")</f>
        <v>Not Found</v>
      </c>
    </row>
    <row r="15387" spans="1:20" hidden="1" x14ac:dyDescent="0.3">
      <c r="A15387">
        <v>66</v>
      </c>
      <c r="B15387" s="1">
        <v>46163</v>
      </c>
      <c r="C15387" t="s">
        <v>162</v>
      </c>
      <c r="D15387" t="s">
        <v>71</v>
      </c>
      <c r="E15387" t="s">
        <v>48</v>
      </c>
      <c r="F15387" t="s">
        <v>41</v>
      </c>
      <c r="G15387">
        <v>1</v>
      </c>
      <c r="H15387">
        <v>13.4</v>
      </c>
      <c r="I15387" t="s">
        <v>101</v>
      </c>
      <c r="J15387" t="s">
        <v>109</v>
      </c>
      <c r="K15387">
        <v>2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 t="s">
        <v>83</v>
      </c>
      <c r="R15387" t="s">
        <v>83</v>
      </c>
      <c r="S15387" t="s">
        <v>83</v>
      </c>
      <c r="T15387" t="str">
        <f>_xlfn.XLOOKUP(A15387,MI_Match_Analysis!$A$2:$A$8,MI_Match_Analysis!$F$2:$F$8,"Not Found")</f>
        <v>Not Found</v>
      </c>
    </row>
    <row r="15388" spans="1:20" hidden="1" x14ac:dyDescent="0.3">
      <c r="A15388">
        <v>66</v>
      </c>
      <c r="B15388" s="1">
        <v>46163</v>
      </c>
      <c r="C15388" t="s">
        <v>162</v>
      </c>
      <c r="D15388" t="s">
        <v>71</v>
      </c>
      <c r="E15388" t="s">
        <v>48</v>
      </c>
      <c r="F15388" t="s">
        <v>41</v>
      </c>
      <c r="G15388">
        <v>1</v>
      </c>
      <c r="H15388">
        <v>13.5</v>
      </c>
      <c r="I15388" t="s">
        <v>101</v>
      </c>
      <c r="J15388" t="s">
        <v>109</v>
      </c>
      <c r="K15388">
        <v>1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 t="s">
        <v>83</v>
      </c>
      <c r="R15388" t="s">
        <v>83</v>
      </c>
      <c r="S15388" t="s">
        <v>83</v>
      </c>
      <c r="T15388" t="str">
        <f>_xlfn.XLOOKUP(A15388,MI_Match_Analysis!$A$2:$A$8,MI_Match_Analysis!$F$2:$F$8,"Not Found")</f>
        <v>Not Found</v>
      </c>
    </row>
    <row r="15389" spans="1:20" hidden="1" x14ac:dyDescent="0.3">
      <c r="A15389">
        <v>66</v>
      </c>
      <c r="B15389" s="1">
        <v>46163</v>
      </c>
      <c r="C15389" t="s">
        <v>162</v>
      </c>
      <c r="D15389" t="s">
        <v>71</v>
      </c>
      <c r="E15389" t="s">
        <v>48</v>
      </c>
      <c r="F15389" t="s">
        <v>41</v>
      </c>
      <c r="G15389">
        <v>1</v>
      </c>
      <c r="H15389">
        <v>13.6</v>
      </c>
      <c r="I15389" t="s">
        <v>213</v>
      </c>
      <c r="J15389" t="s">
        <v>109</v>
      </c>
      <c r="K15389">
        <v>0</v>
      </c>
      <c r="L15389">
        <v>2</v>
      </c>
      <c r="M15389">
        <v>1</v>
      </c>
      <c r="N15389">
        <v>0</v>
      </c>
      <c r="O15389">
        <v>0</v>
      </c>
      <c r="P15389">
        <v>0</v>
      </c>
      <c r="Q15389" t="s">
        <v>83</v>
      </c>
      <c r="R15389" t="s">
        <v>83</v>
      </c>
      <c r="S15389" t="s">
        <v>83</v>
      </c>
      <c r="T15389" t="str">
        <f>_xlfn.XLOOKUP(A15389,MI_Match_Analysis!$A$2:$A$8,MI_Match_Analysis!$F$2:$F$8,"Not Found")</f>
        <v>Not Found</v>
      </c>
    </row>
    <row r="15390" spans="1:20" hidden="1" x14ac:dyDescent="0.3">
      <c r="A15390">
        <v>66</v>
      </c>
      <c r="B15390" s="1">
        <v>46163</v>
      </c>
      <c r="C15390" t="s">
        <v>162</v>
      </c>
      <c r="D15390" t="s">
        <v>71</v>
      </c>
      <c r="E15390" t="s">
        <v>48</v>
      </c>
      <c r="F15390" t="s">
        <v>41</v>
      </c>
      <c r="G15390">
        <v>1</v>
      </c>
      <c r="H15390">
        <v>13.6</v>
      </c>
      <c r="I15390" t="s">
        <v>101</v>
      </c>
      <c r="J15390" t="s">
        <v>109</v>
      </c>
      <c r="K15390">
        <v>6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 t="s">
        <v>83</v>
      </c>
      <c r="R15390" t="s">
        <v>83</v>
      </c>
      <c r="S15390" t="s">
        <v>83</v>
      </c>
      <c r="T15390" t="str">
        <f>_xlfn.XLOOKUP(A15390,MI_Match_Analysis!$A$2:$A$8,MI_Match_Analysis!$F$2:$F$8,"Not Found")</f>
        <v>Not Found</v>
      </c>
    </row>
    <row r="15391" spans="1:20" hidden="1" x14ac:dyDescent="0.3">
      <c r="A15391">
        <v>66</v>
      </c>
      <c r="B15391" s="1">
        <v>46163</v>
      </c>
      <c r="C15391" t="s">
        <v>162</v>
      </c>
      <c r="D15391" t="s">
        <v>71</v>
      </c>
      <c r="E15391" t="s">
        <v>48</v>
      </c>
      <c r="F15391" t="s">
        <v>41</v>
      </c>
      <c r="G15391">
        <v>1</v>
      </c>
      <c r="H15391">
        <v>14.1</v>
      </c>
      <c r="I15391" t="s">
        <v>213</v>
      </c>
      <c r="J15391" t="s">
        <v>276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 t="s">
        <v>83</v>
      </c>
      <c r="R15391" t="s">
        <v>83</v>
      </c>
      <c r="S15391" t="s">
        <v>83</v>
      </c>
      <c r="T15391" t="str">
        <f>_xlfn.XLOOKUP(A15391,MI_Match_Analysis!$A$2:$A$8,MI_Match_Analysis!$F$2:$F$8,"Not Found")</f>
        <v>Not Found</v>
      </c>
    </row>
    <row r="15392" spans="1:20" hidden="1" x14ac:dyDescent="0.3">
      <c r="A15392">
        <v>66</v>
      </c>
      <c r="B15392" s="1">
        <v>46163</v>
      </c>
      <c r="C15392" t="s">
        <v>162</v>
      </c>
      <c r="D15392" t="s">
        <v>71</v>
      </c>
      <c r="E15392" t="s">
        <v>48</v>
      </c>
      <c r="F15392" t="s">
        <v>41</v>
      </c>
      <c r="G15392">
        <v>1</v>
      </c>
      <c r="H15392">
        <v>14.2</v>
      </c>
      <c r="I15392" t="s">
        <v>213</v>
      </c>
      <c r="J15392" t="s">
        <v>276</v>
      </c>
      <c r="K15392">
        <v>1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 t="s">
        <v>83</v>
      </c>
      <c r="R15392" t="s">
        <v>83</v>
      </c>
      <c r="S15392" t="s">
        <v>83</v>
      </c>
      <c r="T15392" t="str">
        <f>_xlfn.XLOOKUP(A15392,MI_Match_Analysis!$A$2:$A$8,MI_Match_Analysis!$F$2:$F$8,"Not Found")</f>
        <v>Not Found</v>
      </c>
    </row>
    <row r="15393" spans="1:20" hidden="1" x14ac:dyDescent="0.3">
      <c r="A15393">
        <v>66</v>
      </c>
      <c r="B15393" s="1">
        <v>46163</v>
      </c>
      <c r="C15393" t="s">
        <v>162</v>
      </c>
      <c r="D15393" t="s">
        <v>71</v>
      </c>
      <c r="E15393" t="s">
        <v>48</v>
      </c>
      <c r="F15393" t="s">
        <v>41</v>
      </c>
      <c r="G15393">
        <v>1</v>
      </c>
      <c r="H15393">
        <v>14.3</v>
      </c>
      <c r="I15393" t="s">
        <v>101</v>
      </c>
      <c r="J15393" t="s">
        <v>276</v>
      </c>
      <c r="K15393">
        <v>6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 t="s">
        <v>83</v>
      </c>
      <c r="R15393" t="s">
        <v>83</v>
      </c>
      <c r="S15393" t="s">
        <v>83</v>
      </c>
      <c r="T15393" t="str">
        <f>_xlfn.XLOOKUP(A15393,MI_Match_Analysis!$A$2:$A$8,MI_Match_Analysis!$F$2:$F$8,"Not Found")</f>
        <v>Not Found</v>
      </c>
    </row>
    <row r="15394" spans="1:20" hidden="1" x14ac:dyDescent="0.3">
      <c r="A15394">
        <v>66</v>
      </c>
      <c r="B15394" s="1">
        <v>46163</v>
      </c>
      <c r="C15394" t="s">
        <v>162</v>
      </c>
      <c r="D15394" t="s">
        <v>71</v>
      </c>
      <c r="E15394" t="s">
        <v>48</v>
      </c>
      <c r="F15394" t="s">
        <v>41</v>
      </c>
      <c r="G15394">
        <v>1</v>
      </c>
      <c r="H15394">
        <v>14.4</v>
      </c>
      <c r="I15394" t="s">
        <v>101</v>
      </c>
      <c r="J15394" t="s">
        <v>276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 t="s">
        <v>83</v>
      </c>
      <c r="R15394" t="s">
        <v>83</v>
      </c>
      <c r="S15394" t="s">
        <v>83</v>
      </c>
      <c r="T15394" t="str">
        <f>_xlfn.XLOOKUP(A15394,MI_Match_Analysis!$A$2:$A$8,MI_Match_Analysis!$F$2:$F$8,"Not Found")</f>
        <v>Not Found</v>
      </c>
    </row>
    <row r="15395" spans="1:20" hidden="1" x14ac:dyDescent="0.3">
      <c r="A15395">
        <v>66</v>
      </c>
      <c r="B15395" s="1">
        <v>46163</v>
      </c>
      <c r="C15395" t="s">
        <v>162</v>
      </c>
      <c r="D15395" t="s">
        <v>71</v>
      </c>
      <c r="E15395" t="s">
        <v>48</v>
      </c>
      <c r="F15395" t="s">
        <v>41</v>
      </c>
      <c r="G15395">
        <v>1</v>
      </c>
      <c r="H15395">
        <v>14.5</v>
      </c>
      <c r="I15395" t="s">
        <v>101</v>
      </c>
      <c r="J15395" t="s">
        <v>276</v>
      </c>
      <c r="K15395">
        <v>1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 t="s">
        <v>83</v>
      </c>
      <c r="R15395" t="s">
        <v>83</v>
      </c>
      <c r="S15395" t="s">
        <v>83</v>
      </c>
      <c r="T15395" t="str">
        <f>_xlfn.XLOOKUP(A15395,MI_Match_Analysis!$A$2:$A$8,MI_Match_Analysis!$F$2:$F$8,"Not Found")</f>
        <v>Not Found</v>
      </c>
    </row>
    <row r="15396" spans="1:20" hidden="1" x14ac:dyDescent="0.3">
      <c r="A15396">
        <v>66</v>
      </c>
      <c r="B15396" s="1">
        <v>46163</v>
      </c>
      <c r="C15396" t="s">
        <v>162</v>
      </c>
      <c r="D15396" t="s">
        <v>71</v>
      </c>
      <c r="E15396" t="s">
        <v>48</v>
      </c>
      <c r="F15396" t="s">
        <v>41</v>
      </c>
      <c r="G15396">
        <v>1</v>
      </c>
      <c r="H15396">
        <v>14.6</v>
      </c>
      <c r="I15396" t="s">
        <v>213</v>
      </c>
      <c r="J15396" t="s">
        <v>276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 t="s">
        <v>83</v>
      </c>
      <c r="R15396" t="s">
        <v>83</v>
      </c>
      <c r="S15396" t="s">
        <v>83</v>
      </c>
      <c r="T15396" t="str">
        <f>_xlfn.XLOOKUP(A15396,MI_Match_Analysis!$A$2:$A$8,MI_Match_Analysis!$F$2:$F$8,"Not Found")</f>
        <v>Not Found</v>
      </c>
    </row>
    <row r="15397" spans="1:20" hidden="1" x14ac:dyDescent="0.3">
      <c r="A15397">
        <v>66</v>
      </c>
      <c r="B15397" s="1">
        <v>46163</v>
      </c>
      <c r="C15397" t="s">
        <v>162</v>
      </c>
      <c r="D15397" t="s">
        <v>71</v>
      </c>
      <c r="E15397" t="s">
        <v>48</v>
      </c>
      <c r="F15397" t="s">
        <v>41</v>
      </c>
      <c r="G15397">
        <v>1</v>
      </c>
      <c r="H15397">
        <v>15.1</v>
      </c>
      <c r="I15397" t="s">
        <v>101</v>
      </c>
      <c r="J15397" t="s">
        <v>208</v>
      </c>
      <c r="K15397">
        <v>1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 t="s">
        <v>83</v>
      </c>
      <c r="R15397" t="s">
        <v>83</v>
      </c>
      <c r="S15397" t="s">
        <v>83</v>
      </c>
      <c r="T15397" t="str">
        <f>_xlfn.XLOOKUP(A15397,MI_Match_Analysis!$A$2:$A$8,MI_Match_Analysis!$F$2:$F$8,"Not Found")</f>
        <v>Not Found</v>
      </c>
    </row>
    <row r="15398" spans="1:20" hidden="1" x14ac:dyDescent="0.3">
      <c r="A15398">
        <v>66</v>
      </c>
      <c r="B15398" s="1">
        <v>46163</v>
      </c>
      <c r="C15398" t="s">
        <v>162</v>
      </c>
      <c r="D15398" t="s">
        <v>71</v>
      </c>
      <c r="E15398" t="s">
        <v>48</v>
      </c>
      <c r="F15398" t="s">
        <v>41</v>
      </c>
      <c r="G15398">
        <v>1</v>
      </c>
      <c r="H15398">
        <v>15.2</v>
      </c>
      <c r="I15398" t="s">
        <v>213</v>
      </c>
      <c r="J15398" t="s">
        <v>208</v>
      </c>
      <c r="K15398">
        <v>4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 t="s">
        <v>83</v>
      </c>
      <c r="R15398" t="s">
        <v>83</v>
      </c>
      <c r="S15398" t="s">
        <v>83</v>
      </c>
      <c r="T15398" t="str">
        <f>_xlfn.XLOOKUP(A15398,MI_Match_Analysis!$A$2:$A$8,MI_Match_Analysis!$F$2:$F$8,"Not Found")</f>
        <v>Not Found</v>
      </c>
    </row>
    <row r="15399" spans="1:20" hidden="1" x14ac:dyDescent="0.3">
      <c r="A15399">
        <v>66</v>
      </c>
      <c r="B15399" s="1">
        <v>46163</v>
      </c>
      <c r="C15399" t="s">
        <v>162</v>
      </c>
      <c r="D15399" t="s">
        <v>71</v>
      </c>
      <c r="E15399" t="s">
        <v>48</v>
      </c>
      <c r="F15399" t="s">
        <v>41</v>
      </c>
      <c r="G15399">
        <v>1</v>
      </c>
      <c r="H15399">
        <v>15.3</v>
      </c>
      <c r="I15399" t="s">
        <v>213</v>
      </c>
      <c r="J15399" t="s">
        <v>208</v>
      </c>
      <c r="K15399">
        <v>0</v>
      </c>
      <c r="L15399">
        <v>1</v>
      </c>
      <c r="M15399">
        <v>1</v>
      </c>
      <c r="N15399">
        <v>0</v>
      </c>
      <c r="O15399">
        <v>0</v>
      </c>
      <c r="P15399">
        <v>0</v>
      </c>
      <c r="Q15399" t="s">
        <v>83</v>
      </c>
      <c r="R15399" t="s">
        <v>83</v>
      </c>
      <c r="S15399" t="s">
        <v>83</v>
      </c>
      <c r="T15399" t="str">
        <f>_xlfn.XLOOKUP(A15399,MI_Match_Analysis!$A$2:$A$8,MI_Match_Analysis!$F$2:$F$8,"Not Found")</f>
        <v>Not Found</v>
      </c>
    </row>
    <row r="15400" spans="1:20" hidden="1" x14ac:dyDescent="0.3">
      <c r="A15400">
        <v>66</v>
      </c>
      <c r="B15400" s="1">
        <v>46163</v>
      </c>
      <c r="C15400" t="s">
        <v>162</v>
      </c>
      <c r="D15400" t="s">
        <v>71</v>
      </c>
      <c r="E15400" t="s">
        <v>48</v>
      </c>
      <c r="F15400" t="s">
        <v>41</v>
      </c>
      <c r="G15400">
        <v>1</v>
      </c>
      <c r="H15400">
        <v>15.3</v>
      </c>
      <c r="I15400" t="s">
        <v>213</v>
      </c>
      <c r="J15400" t="s">
        <v>208</v>
      </c>
      <c r="K15400">
        <v>1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 t="s">
        <v>83</v>
      </c>
      <c r="R15400" t="s">
        <v>83</v>
      </c>
      <c r="S15400" t="s">
        <v>83</v>
      </c>
      <c r="T15400" t="str">
        <f>_xlfn.XLOOKUP(A15400,MI_Match_Analysis!$A$2:$A$8,MI_Match_Analysis!$F$2:$F$8,"Not Found")</f>
        <v>Not Found</v>
      </c>
    </row>
    <row r="15401" spans="1:20" hidden="1" x14ac:dyDescent="0.3">
      <c r="A15401">
        <v>66</v>
      </c>
      <c r="B15401" s="1">
        <v>46163</v>
      </c>
      <c r="C15401" t="s">
        <v>162</v>
      </c>
      <c r="D15401" t="s">
        <v>71</v>
      </c>
      <c r="E15401" t="s">
        <v>48</v>
      </c>
      <c r="F15401" t="s">
        <v>41</v>
      </c>
      <c r="G15401">
        <v>1</v>
      </c>
      <c r="H15401">
        <v>15.4</v>
      </c>
      <c r="I15401" t="s">
        <v>101</v>
      </c>
      <c r="J15401" t="s">
        <v>208</v>
      </c>
      <c r="K15401">
        <v>1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 t="s">
        <v>83</v>
      </c>
      <c r="R15401" t="s">
        <v>83</v>
      </c>
      <c r="S15401" t="s">
        <v>83</v>
      </c>
      <c r="T15401" t="str">
        <f>_xlfn.XLOOKUP(A15401,MI_Match_Analysis!$A$2:$A$8,MI_Match_Analysis!$F$2:$F$8,"Not Found")</f>
        <v>Not Found</v>
      </c>
    </row>
    <row r="15402" spans="1:20" hidden="1" x14ac:dyDescent="0.3">
      <c r="A15402">
        <v>66</v>
      </c>
      <c r="B15402" s="1">
        <v>46163</v>
      </c>
      <c r="C15402" t="s">
        <v>162</v>
      </c>
      <c r="D15402" t="s">
        <v>71</v>
      </c>
      <c r="E15402" t="s">
        <v>48</v>
      </c>
      <c r="F15402" t="s">
        <v>41</v>
      </c>
      <c r="G15402">
        <v>1</v>
      </c>
      <c r="H15402">
        <v>15.5</v>
      </c>
      <c r="I15402" t="s">
        <v>213</v>
      </c>
      <c r="J15402" t="s">
        <v>208</v>
      </c>
      <c r="K15402">
        <v>6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 t="s">
        <v>83</v>
      </c>
      <c r="R15402" t="s">
        <v>83</v>
      </c>
      <c r="S15402" t="s">
        <v>83</v>
      </c>
      <c r="T15402" t="str">
        <f>_xlfn.XLOOKUP(A15402,MI_Match_Analysis!$A$2:$A$8,MI_Match_Analysis!$F$2:$F$8,"Not Found")</f>
        <v>Not Found</v>
      </c>
    </row>
    <row r="15403" spans="1:20" hidden="1" x14ac:dyDescent="0.3">
      <c r="A15403">
        <v>66</v>
      </c>
      <c r="B15403" s="1">
        <v>46163</v>
      </c>
      <c r="C15403" t="s">
        <v>162</v>
      </c>
      <c r="D15403" t="s">
        <v>71</v>
      </c>
      <c r="E15403" t="s">
        <v>48</v>
      </c>
      <c r="F15403" t="s">
        <v>41</v>
      </c>
      <c r="G15403">
        <v>1</v>
      </c>
      <c r="H15403">
        <v>15.6</v>
      </c>
      <c r="I15403" t="s">
        <v>213</v>
      </c>
      <c r="J15403" t="s">
        <v>208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 t="s">
        <v>83</v>
      </c>
      <c r="R15403" t="s">
        <v>83</v>
      </c>
      <c r="S15403" t="s">
        <v>83</v>
      </c>
      <c r="T15403" t="str">
        <f>_xlfn.XLOOKUP(A15403,MI_Match_Analysis!$A$2:$A$8,MI_Match_Analysis!$F$2:$F$8,"Not Found")</f>
        <v>Not Found</v>
      </c>
    </row>
    <row r="15404" spans="1:20" hidden="1" x14ac:dyDescent="0.3">
      <c r="A15404">
        <v>66</v>
      </c>
      <c r="B15404" s="1">
        <v>46163</v>
      </c>
      <c r="C15404" t="s">
        <v>162</v>
      </c>
      <c r="D15404" t="s">
        <v>71</v>
      </c>
      <c r="E15404" t="s">
        <v>48</v>
      </c>
      <c r="F15404" t="s">
        <v>41</v>
      </c>
      <c r="G15404">
        <v>1</v>
      </c>
      <c r="H15404">
        <v>16.100000000000001</v>
      </c>
      <c r="I15404" t="s">
        <v>101</v>
      </c>
      <c r="J15404" t="s">
        <v>332</v>
      </c>
      <c r="K15404">
        <v>6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 t="s">
        <v>83</v>
      </c>
      <c r="R15404" t="s">
        <v>83</v>
      </c>
      <c r="S15404" t="s">
        <v>83</v>
      </c>
      <c r="T15404" t="str">
        <f>_xlfn.XLOOKUP(A15404,MI_Match_Analysis!$A$2:$A$8,MI_Match_Analysis!$F$2:$F$8,"Not Found")</f>
        <v>Not Found</v>
      </c>
    </row>
    <row r="15405" spans="1:20" hidden="1" x14ac:dyDescent="0.3">
      <c r="A15405">
        <v>66</v>
      </c>
      <c r="B15405" s="1">
        <v>46163</v>
      </c>
      <c r="C15405" t="s">
        <v>162</v>
      </c>
      <c r="D15405" t="s">
        <v>71</v>
      </c>
      <c r="E15405" t="s">
        <v>48</v>
      </c>
      <c r="F15405" t="s">
        <v>41</v>
      </c>
      <c r="G15405">
        <v>1</v>
      </c>
      <c r="H15405">
        <v>16.2</v>
      </c>
      <c r="I15405" t="s">
        <v>101</v>
      </c>
      <c r="J15405" t="s">
        <v>332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 t="s">
        <v>83</v>
      </c>
      <c r="R15405" t="s">
        <v>83</v>
      </c>
      <c r="S15405" t="s">
        <v>83</v>
      </c>
      <c r="T15405" t="str">
        <f>_xlfn.XLOOKUP(A15405,MI_Match_Analysis!$A$2:$A$8,MI_Match_Analysis!$F$2:$F$8,"Not Found")</f>
        <v>Not Found</v>
      </c>
    </row>
    <row r="15406" spans="1:20" hidden="1" x14ac:dyDescent="0.3">
      <c r="A15406">
        <v>66</v>
      </c>
      <c r="B15406" s="1">
        <v>46163</v>
      </c>
      <c r="C15406" t="s">
        <v>162</v>
      </c>
      <c r="D15406" t="s">
        <v>71</v>
      </c>
      <c r="E15406" t="s">
        <v>48</v>
      </c>
      <c r="F15406" t="s">
        <v>41</v>
      </c>
      <c r="G15406">
        <v>1</v>
      </c>
      <c r="H15406">
        <v>16.2</v>
      </c>
      <c r="I15406" t="s">
        <v>101</v>
      </c>
      <c r="J15406" t="s">
        <v>332</v>
      </c>
      <c r="K15406">
        <v>0</v>
      </c>
      <c r="L15406">
        <v>1</v>
      </c>
      <c r="M15406">
        <v>1</v>
      </c>
      <c r="N15406">
        <v>0</v>
      </c>
      <c r="O15406">
        <v>0</v>
      </c>
      <c r="P15406">
        <v>0</v>
      </c>
      <c r="Q15406" t="s">
        <v>83</v>
      </c>
      <c r="R15406" t="s">
        <v>83</v>
      </c>
      <c r="S15406" t="s">
        <v>83</v>
      </c>
      <c r="T15406" t="str">
        <f>_xlfn.XLOOKUP(A15406,MI_Match_Analysis!$A$2:$A$8,MI_Match_Analysis!$F$2:$F$8,"Not Found")</f>
        <v>Not Found</v>
      </c>
    </row>
    <row r="15407" spans="1:20" hidden="1" x14ac:dyDescent="0.3">
      <c r="A15407">
        <v>66</v>
      </c>
      <c r="B15407" s="1">
        <v>46163</v>
      </c>
      <c r="C15407" t="s">
        <v>162</v>
      </c>
      <c r="D15407" t="s">
        <v>71</v>
      </c>
      <c r="E15407" t="s">
        <v>48</v>
      </c>
      <c r="F15407" t="s">
        <v>41</v>
      </c>
      <c r="G15407">
        <v>1</v>
      </c>
      <c r="H15407">
        <v>16.3</v>
      </c>
      <c r="I15407" t="s">
        <v>101</v>
      </c>
      <c r="J15407" t="s">
        <v>332</v>
      </c>
      <c r="K15407">
        <v>1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 t="s">
        <v>83</v>
      </c>
      <c r="R15407" t="s">
        <v>83</v>
      </c>
      <c r="S15407" t="s">
        <v>83</v>
      </c>
      <c r="T15407" t="str">
        <f>_xlfn.XLOOKUP(A15407,MI_Match_Analysis!$A$2:$A$8,MI_Match_Analysis!$F$2:$F$8,"Not Found")</f>
        <v>Not Found</v>
      </c>
    </row>
    <row r="15408" spans="1:20" hidden="1" x14ac:dyDescent="0.3">
      <c r="A15408">
        <v>66</v>
      </c>
      <c r="B15408" s="1">
        <v>46163</v>
      </c>
      <c r="C15408" t="s">
        <v>162</v>
      </c>
      <c r="D15408" t="s">
        <v>71</v>
      </c>
      <c r="E15408" t="s">
        <v>48</v>
      </c>
      <c r="F15408" t="s">
        <v>41</v>
      </c>
      <c r="G15408">
        <v>1</v>
      </c>
      <c r="H15408">
        <v>16.399999999999999</v>
      </c>
      <c r="I15408" t="s">
        <v>213</v>
      </c>
      <c r="J15408" t="s">
        <v>332</v>
      </c>
      <c r="K15408">
        <v>1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 t="s">
        <v>83</v>
      </c>
      <c r="R15408" t="s">
        <v>83</v>
      </c>
      <c r="S15408" t="s">
        <v>83</v>
      </c>
      <c r="T15408" t="str">
        <f>_xlfn.XLOOKUP(A15408,MI_Match_Analysis!$A$2:$A$8,MI_Match_Analysis!$F$2:$F$8,"Not Found")</f>
        <v>Not Found</v>
      </c>
    </row>
    <row r="15409" spans="1:20" hidden="1" x14ac:dyDescent="0.3">
      <c r="A15409">
        <v>66</v>
      </c>
      <c r="B15409" s="1">
        <v>46163</v>
      </c>
      <c r="C15409" t="s">
        <v>162</v>
      </c>
      <c r="D15409" t="s">
        <v>71</v>
      </c>
      <c r="E15409" t="s">
        <v>48</v>
      </c>
      <c r="F15409" t="s">
        <v>41</v>
      </c>
      <c r="G15409">
        <v>1</v>
      </c>
      <c r="H15409">
        <v>16.5</v>
      </c>
      <c r="I15409" t="s">
        <v>101</v>
      </c>
      <c r="J15409" t="s">
        <v>332</v>
      </c>
      <c r="K15409">
        <v>1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 t="s">
        <v>83</v>
      </c>
      <c r="R15409" t="s">
        <v>83</v>
      </c>
      <c r="S15409" t="s">
        <v>83</v>
      </c>
      <c r="T15409" t="str">
        <f>_xlfn.XLOOKUP(A15409,MI_Match_Analysis!$A$2:$A$8,MI_Match_Analysis!$F$2:$F$8,"Not Found")</f>
        <v>Not Found</v>
      </c>
    </row>
    <row r="15410" spans="1:20" hidden="1" x14ac:dyDescent="0.3">
      <c r="A15410">
        <v>66</v>
      </c>
      <c r="B15410" s="1">
        <v>46163</v>
      </c>
      <c r="C15410" t="s">
        <v>162</v>
      </c>
      <c r="D15410" t="s">
        <v>71</v>
      </c>
      <c r="E15410" t="s">
        <v>48</v>
      </c>
      <c r="F15410" t="s">
        <v>41</v>
      </c>
      <c r="G15410">
        <v>1</v>
      </c>
      <c r="H15410">
        <v>16.600000000000001</v>
      </c>
      <c r="I15410" t="s">
        <v>101</v>
      </c>
      <c r="J15410" t="s">
        <v>332</v>
      </c>
      <c r="K15410">
        <v>1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 t="s">
        <v>83</v>
      </c>
      <c r="R15410" t="s">
        <v>83</v>
      </c>
      <c r="S15410" t="s">
        <v>83</v>
      </c>
      <c r="T15410" t="str">
        <f>_xlfn.XLOOKUP(A15410,MI_Match_Analysis!$A$2:$A$8,MI_Match_Analysis!$F$2:$F$8,"Not Found")</f>
        <v>Not Found</v>
      </c>
    </row>
    <row r="15411" spans="1:20" hidden="1" x14ac:dyDescent="0.3">
      <c r="A15411">
        <v>66</v>
      </c>
      <c r="B15411" s="1">
        <v>46163</v>
      </c>
      <c r="C15411" t="s">
        <v>162</v>
      </c>
      <c r="D15411" t="s">
        <v>71</v>
      </c>
      <c r="E15411" t="s">
        <v>48</v>
      </c>
      <c r="F15411" t="s">
        <v>41</v>
      </c>
      <c r="G15411">
        <v>1</v>
      </c>
      <c r="H15411">
        <v>16.600000000000001</v>
      </c>
      <c r="I15411" t="s">
        <v>213</v>
      </c>
      <c r="J15411" t="s">
        <v>332</v>
      </c>
      <c r="K15411">
        <v>1</v>
      </c>
      <c r="L15411">
        <v>1</v>
      </c>
      <c r="M15411">
        <v>0</v>
      </c>
      <c r="N15411">
        <v>0</v>
      </c>
      <c r="O15411">
        <v>0</v>
      </c>
      <c r="P15411">
        <v>1</v>
      </c>
      <c r="Q15411" t="s">
        <v>83</v>
      </c>
      <c r="R15411" t="s">
        <v>83</v>
      </c>
      <c r="S15411" t="s">
        <v>83</v>
      </c>
      <c r="T15411" t="str">
        <f>_xlfn.XLOOKUP(A15411,MI_Match_Analysis!$A$2:$A$8,MI_Match_Analysis!$F$2:$F$8,"Not Found")</f>
        <v>Not Found</v>
      </c>
    </row>
    <row r="15412" spans="1:20" hidden="1" x14ac:dyDescent="0.3">
      <c r="A15412">
        <v>66</v>
      </c>
      <c r="B15412" s="1">
        <v>46163</v>
      </c>
      <c r="C15412" t="s">
        <v>162</v>
      </c>
      <c r="D15412" t="s">
        <v>71</v>
      </c>
      <c r="E15412" t="s">
        <v>48</v>
      </c>
      <c r="F15412" t="s">
        <v>41</v>
      </c>
      <c r="G15412">
        <v>1</v>
      </c>
      <c r="H15412">
        <v>17.100000000000001</v>
      </c>
      <c r="I15412" t="s">
        <v>101</v>
      </c>
      <c r="J15412" t="s">
        <v>265</v>
      </c>
      <c r="K15412">
        <v>0</v>
      </c>
      <c r="L15412">
        <v>1</v>
      </c>
      <c r="M15412">
        <v>1</v>
      </c>
      <c r="N15412">
        <v>0</v>
      </c>
      <c r="O15412">
        <v>0</v>
      </c>
      <c r="P15412">
        <v>0</v>
      </c>
      <c r="Q15412" t="s">
        <v>83</v>
      </c>
      <c r="R15412" t="s">
        <v>83</v>
      </c>
      <c r="S15412" t="s">
        <v>83</v>
      </c>
      <c r="T15412" t="str">
        <f>_xlfn.XLOOKUP(A15412,MI_Match_Analysis!$A$2:$A$8,MI_Match_Analysis!$F$2:$F$8,"Not Found")</f>
        <v>Not Found</v>
      </c>
    </row>
    <row r="15413" spans="1:20" hidden="1" x14ac:dyDescent="0.3">
      <c r="A15413">
        <v>66</v>
      </c>
      <c r="B15413" s="1">
        <v>46163</v>
      </c>
      <c r="C15413" t="s">
        <v>162</v>
      </c>
      <c r="D15413" t="s">
        <v>71</v>
      </c>
      <c r="E15413" t="s">
        <v>48</v>
      </c>
      <c r="F15413" t="s">
        <v>41</v>
      </c>
      <c r="G15413">
        <v>1</v>
      </c>
      <c r="H15413">
        <v>17.100000000000001</v>
      </c>
      <c r="I15413" t="s">
        <v>101</v>
      </c>
      <c r="J15413" t="s">
        <v>265</v>
      </c>
      <c r="K15413">
        <v>1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 t="s">
        <v>83</v>
      </c>
      <c r="R15413" t="s">
        <v>83</v>
      </c>
      <c r="S15413" t="s">
        <v>83</v>
      </c>
      <c r="T15413" t="str">
        <f>_xlfn.XLOOKUP(A15413,MI_Match_Analysis!$A$2:$A$8,MI_Match_Analysis!$F$2:$F$8,"Not Found")</f>
        <v>Not Found</v>
      </c>
    </row>
    <row r="15414" spans="1:20" hidden="1" x14ac:dyDescent="0.3">
      <c r="A15414">
        <v>66</v>
      </c>
      <c r="B15414" s="1">
        <v>46163</v>
      </c>
      <c r="C15414" t="s">
        <v>162</v>
      </c>
      <c r="D15414" t="s">
        <v>71</v>
      </c>
      <c r="E15414" t="s">
        <v>48</v>
      </c>
      <c r="F15414" t="s">
        <v>41</v>
      </c>
      <c r="G15414">
        <v>1</v>
      </c>
      <c r="H15414">
        <v>17.2</v>
      </c>
      <c r="I15414" t="s">
        <v>213</v>
      </c>
      <c r="J15414" t="s">
        <v>265</v>
      </c>
      <c r="K15414">
        <v>1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 t="s">
        <v>83</v>
      </c>
      <c r="R15414" t="s">
        <v>83</v>
      </c>
      <c r="S15414" t="s">
        <v>83</v>
      </c>
      <c r="T15414" t="str">
        <f>_xlfn.XLOOKUP(A15414,MI_Match_Analysis!$A$2:$A$8,MI_Match_Analysis!$F$2:$F$8,"Not Found")</f>
        <v>Not Found</v>
      </c>
    </row>
    <row r="15415" spans="1:20" hidden="1" x14ac:dyDescent="0.3">
      <c r="A15415">
        <v>66</v>
      </c>
      <c r="B15415" s="1">
        <v>46163</v>
      </c>
      <c r="C15415" t="s">
        <v>162</v>
      </c>
      <c r="D15415" t="s">
        <v>71</v>
      </c>
      <c r="E15415" t="s">
        <v>48</v>
      </c>
      <c r="F15415" t="s">
        <v>41</v>
      </c>
      <c r="G15415">
        <v>1</v>
      </c>
      <c r="H15415">
        <v>17.3</v>
      </c>
      <c r="I15415" t="s">
        <v>101</v>
      </c>
      <c r="J15415" t="s">
        <v>265</v>
      </c>
      <c r="K15415">
        <v>1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 t="s">
        <v>83</v>
      </c>
      <c r="R15415" t="s">
        <v>83</v>
      </c>
      <c r="S15415" t="s">
        <v>83</v>
      </c>
      <c r="T15415" t="str">
        <f>_xlfn.XLOOKUP(A15415,MI_Match_Analysis!$A$2:$A$8,MI_Match_Analysis!$F$2:$F$8,"Not Found")</f>
        <v>Not Found</v>
      </c>
    </row>
    <row r="15416" spans="1:20" hidden="1" x14ac:dyDescent="0.3">
      <c r="A15416">
        <v>66</v>
      </c>
      <c r="B15416" s="1">
        <v>46163</v>
      </c>
      <c r="C15416" t="s">
        <v>162</v>
      </c>
      <c r="D15416" t="s">
        <v>71</v>
      </c>
      <c r="E15416" t="s">
        <v>48</v>
      </c>
      <c r="F15416" t="s">
        <v>41</v>
      </c>
      <c r="G15416">
        <v>1</v>
      </c>
      <c r="H15416">
        <v>17.399999999999999</v>
      </c>
      <c r="I15416" t="s">
        <v>213</v>
      </c>
      <c r="J15416" t="s">
        <v>265</v>
      </c>
      <c r="K15416">
        <v>6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 t="s">
        <v>83</v>
      </c>
      <c r="R15416" t="s">
        <v>83</v>
      </c>
      <c r="S15416" t="s">
        <v>83</v>
      </c>
      <c r="T15416" t="str">
        <f>_xlfn.XLOOKUP(A15416,MI_Match_Analysis!$A$2:$A$8,MI_Match_Analysis!$F$2:$F$8,"Not Found")</f>
        <v>Not Found</v>
      </c>
    </row>
    <row r="15417" spans="1:20" hidden="1" x14ac:dyDescent="0.3">
      <c r="A15417">
        <v>66</v>
      </c>
      <c r="B15417" s="1">
        <v>46163</v>
      </c>
      <c r="C15417" t="s">
        <v>162</v>
      </c>
      <c r="D15417" t="s">
        <v>71</v>
      </c>
      <c r="E15417" t="s">
        <v>48</v>
      </c>
      <c r="F15417" t="s">
        <v>41</v>
      </c>
      <c r="G15417">
        <v>1</v>
      </c>
      <c r="H15417">
        <v>17.5</v>
      </c>
      <c r="I15417" t="s">
        <v>213</v>
      </c>
      <c r="J15417" t="s">
        <v>265</v>
      </c>
      <c r="K15417">
        <v>1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 t="s">
        <v>83</v>
      </c>
      <c r="R15417" t="s">
        <v>83</v>
      </c>
      <c r="S15417" t="s">
        <v>83</v>
      </c>
      <c r="T15417" t="str">
        <f>_xlfn.XLOOKUP(A15417,MI_Match_Analysis!$A$2:$A$8,MI_Match_Analysis!$F$2:$F$8,"Not Found")</f>
        <v>Not Found</v>
      </c>
    </row>
    <row r="15418" spans="1:20" hidden="1" x14ac:dyDescent="0.3">
      <c r="A15418">
        <v>66</v>
      </c>
      <c r="B15418" s="1">
        <v>46163</v>
      </c>
      <c r="C15418" t="s">
        <v>162</v>
      </c>
      <c r="D15418" t="s">
        <v>71</v>
      </c>
      <c r="E15418" t="s">
        <v>48</v>
      </c>
      <c r="F15418" t="s">
        <v>41</v>
      </c>
      <c r="G15418">
        <v>1</v>
      </c>
      <c r="H15418">
        <v>17.600000000000001</v>
      </c>
      <c r="I15418" t="s">
        <v>101</v>
      </c>
      <c r="J15418" t="s">
        <v>265</v>
      </c>
      <c r="K15418">
        <v>4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 t="s">
        <v>83</v>
      </c>
      <c r="R15418" t="s">
        <v>83</v>
      </c>
      <c r="S15418" t="s">
        <v>83</v>
      </c>
      <c r="T15418" t="str">
        <f>_xlfn.XLOOKUP(A15418,MI_Match_Analysis!$A$2:$A$8,MI_Match_Analysis!$F$2:$F$8,"Not Found")</f>
        <v>Not Found</v>
      </c>
    </row>
    <row r="15419" spans="1:20" hidden="1" x14ac:dyDescent="0.3">
      <c r="A15419">
        <v>66</v>
      </c>
      <c r="B15419" s="1">
        <v>46163</v>
      </c>
      <c r="C15419" t="s">
        <v>162</v>
      </c>
      <c r="D15419" t="s">
        <v>71</v>
      </c>
      <c r="E15419" t="s">
        <v>48</v>
      </c>
      <c r="F15419" t="s">
        <v>41</v>
      </c>
      <c r="G15419">
        <v>1</v>
      </c>
      <c r="H15419">
        <v>18.100000000000001</v>
      </c>
      <c r="I15419" t="s">
        <v>213</v>
      </c>
      <c r="J15419" t="s">
        <v>208</v>
      </c>
      <c r="K15419">
        <v>6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 t="s">
        <v>83</v>
      </c>
      <c r="R15419" t="s">
        <v>83</v>
      </c>
      <c r="S15419" t="s">
        <v>83</v>
      </c>
      <c r="T15419" t="str">
        <f>_xlfn.XLOOKUP(A15419,MI_Match_Analysis!$A$2:$A$8,MI_Match_Analysis!$F$2:$F$8,"Not Found")</f>
        <v>Not Found</v>
      </c>
    </row>
    <row r="15420" spans="1:20" hidden="1" x14ac:dyDescent="0.3">
      <c r="A15420">
        <v>66</v>
      </c>
      <c r="B15420" s="1">
        <v>46163</v>
      </c>
      <c r="C15420" t="s">
        <v>162</v>
      </c>
      <c r="D15420" t="s">
        <v>71</v>
      </c>
      <c r="E15420" t="s">
        <v>48</v>
      </c>
      <c r="F15420" t="s">
        <v>41</v>
      </c>
      <c r="G15420">
        <v>1</v>
      </c>
      <c r="H15420">
        <v>18.2</v>
      </c>
      <c r="I15420" t="s">
        <v>213</v>
      </c>
      <c r="J15420" t="s">
        <v>208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 t="s">
        <v>165</v>
      </c>
      <c r="R15420" t="s">
        <v>213</v>
      </c>
      <c r="S15420" t="s">
        <v>202</v>
      </c>
      <c r="T15420" t="str">
        <f>_xlfn.XLOOKUP(A15420,MI_Match_Analysis!$A$2:$A$8,MI_Match_Analysis!$F$2:$F$8,"Not Found")</f>
        <v>Not Found</v>
      </c>
    </row>
    <row r="15421" spans="1:20" hidden="1" x14ac:dyDescent="0.3">
      <c r="A15421">
        <v>66</v>
      </c>
      <c r="B15421" s="1">
        <v>46163</v>
      </c>
      <c r="C15421" t="s">
        <v>162</v>
      </c>
      <c r="D15421" t="s">
        <v>71</v>
      </c>
      <c r="E15421" t="s">
        <v>48</v>
      </c>
      <c r="F15421" t="s">
        <v>41</v>
      </c>
      <c r="G15421">
        <v>1</v>
      </c>
      <c r="H15421">
        <v>18.3</v>
      </c>
      <c r="I15421" t="s">
        <v>220</v>
      </c>
      <c r="J15421" t="s">
        <v>208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 t="s">
        <v>195</v>
      </c>
      <c r="R15421" t="s">
        <v>220</v>
      </c>
      <c r="S15421" t="s">
        <v>199</v>
      </c>
      <c r="T15421" t="str">
        <f>_xlfn.XLOOKUP(A15421,MI_Match_Analysis!$A$2:$A$8,MI_Match_Analysis!$F$2:$F$8,"Not Found")</f>
        <v>Not Found</v>
      </c>
    </row>
    <row r="15422" spans="1:20" hidden="1" x14ac:dyDescent="0.3">
      <c r="A15422">
        <v>66</v>
      </c>
      <c r="B15422" s="1">
        <v>46163</v>
      </c>
      <c r="C15422" t="s">
        <v>162</v>
      </c>
      <c r="D15422" t="s">
        <v>71</v>
      </c>
      <c r="E15422" t="s">
        <v>48</v>
      </c>
      <c r="F15422" t="s">
        <v>41</v>
      </c>
      <c r="G15422">
        <v>1</v>
      </c>
      <c r="H15422">
        <v>18.399999999999999</v>
      </c>
      <c r="I15422" t="s">
        <v>101</v>
      </c>
      <c r="J15422" t="s">
        <v>208</v>
      </c>
      <c r="K15422">
        <v>4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 t="s">
        <v>83</v>
      </c>
      <c r="R15422" t="s">
        <v>83</v>
      </c>
      <c r="S15422" t="s">
        <v>83</v>
      </c>
      <c r="T15422" t="str">
        <f>_xlfn.XLOOKUP(A15422,MI_Match_Analysis!$A$2:$A$8,MI_Match_Analysis!$F$2:$F$8,"Not Found")</f>
        <v>Not Found</v>
      </c>
    </row>
    <row r="15423" spans="1:20" hidden="1" x14ac:dyDescent="0.3">
      <c r="A15423">
        <v>66</v>
      </c>
      <c r="B15423" s="1">
        <v>46163</v>
      </c>
      <c r="C15423" t="s">
        <v>162</v>
      </c>
      <c r="D15423" t="s">
        <v>71</v>
      </c>
      <c r="E15423" t="s">
        <v>48</v>
      </c>
      <c r="F15423" t="s">
        <v>41</v>
      </c>
      <c r="G15423">
        <v>1</v>
      </c>
      <c r="H15423">
        <v>18.5</v>
      </c>
      <c r="I15423" t="s">
        <v>101</v>
      </c>
      <c r="J15423" t="s">
        <v>208</v>
      </c>
      <c r="K15423">
        <v>4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 t="s">
        <v>83</v>
      </c>
      <c r="R15423" t="s">
        <v>83</v>
      </c>
      <c r="S15423" t="s">
        <v>83</v>
      </c>
      <c r="T15423" t="str">
        <f>_xlfn.XLOOKUP(A15423,MI_Match_Analysis!$A$2:$A$8,MI_Match_Analysis!$F$2:$F$8,"Not Found")</f>
        <v>Not Found</v>
      </c>
    </row>
    <row r="15424" spans="1:20" hidden="1" x14ac:dyDescent="0.3">
      <c r="A15424">
        <v>66</v>
      </c>
      <c r="B15424" s="1">
        <v>46163</v>
      </c>
      <c r="C15424" t="s">
        <v>162</v>
      </c>
      <c r="D15424" t="s">
        <v>71</v>
      </c>
      <c r="E15424" t="s">
        <v>48</v>
      </c>
      <c r="F15424" t="s">
        <v>41</v>
      </c>
      <c r="G15424">
        <v>1</v>
      </c>
      <c r="H15424">
        <v>18.600000000000001</v>
      </c>
      <c r="I15424" t="s">
        <v>101</v>
      </c>
      <c r="J15424" t="s">
        <v>208</v>
      </c>
      <c r="K15424">
        <v>0</v>
      </c>
      <c r="L15424">
        <v>1</v>
      </c>
      <c r="M15424">
        <v>0</v>
      </c>
      <c r="N15424">
        <v>1</v>
      </c>
      <c r="O15424">
        <v>0</v>
      </c>
      <c r="P15424">
        <v>0</v>
      </c>
      <c r="Q15424" t="s">
        <v>83</v>
      </c>
      <c r="R15424" t="s">
        <v>83</v>
      </c>
      <c r="S15424" t="s">
        <v>83</v>
      </c>
      <c r="T15424" t="str">
        <f>_xlfn.XLOOKUP(A15424,MI_Match_Analysis!$A$2:$A$8,MI_Match_Analysis!$F$2:$F$8,"Not Found")</f>
        <v>Not Found</v>
      </c>
    </row>
    <row r="15425" spans="1:20" hidden="1" x14ac:dyDescent="0.3">
      <c r="A15425">
        <v>66</v>
      </c>
      <c r="B15425" s="1">
        <v>46163</v>
      </c>
      <c r="C15425" t="s">
        <v>162</v>
      </c>
      <c r="D15425" t="s">
        <v>71</v>
      </c>
      <c r="E15425" t="s">
        <v>48</v>
      </c>
      <c r="F15425" t="s">
        <v>41</v>
      </c>
      <c r="G15425">
        <v>1</v>
      </c>
      <c r="H15425">
        <v>19.100000000000001</v>
      </c>
      <c r="I15425" t="s">
        <v>101</v>
      </c>
      <c r="J15425" t="s">
        <v>276</v>
      </c>
      <c r="K15425">
        <v>4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 t="s">
        <v>83</v>
      </c>
      <c r="R15425" t="s">
        <v>83</v>
      </c>
      <c r="S15425" t="s">
        <v>83</v>
      </c>
      <c r="T15425" t="str">
        <f>_xlfn.XLOOKUP(A15425,MI_Match_Analysis!$A$2:$A$8,MI_Match_Analysis!$F$2:$F$8,"Not Found")</f>
        <v>Not Found</v>
      </c>
    </row>
    <row r="15426" spans="1:20" hidden="1" x14ac:dyDescent="0.3">
      <c r="A15426">
        <v>66</v>
      </c>
      <c r="B15426" s="1">
        <v>46163</v>
      </c>
      <c r="C15426" t="s">
        <v>162</v>
      </c>
      <c r="D15426" t="s">
        <v>71</v>
      </c>
      <c r="E15426" t="s">
        <v>48</v>
      </c>
      <c r="F15426" t="s">
        <v>41</v>
      </c>
      <c r="G15426">
        <v>1</v>
      </c>
      <c r="H15426">
        <v>19.2</v>
      </c>
      <c r="I15426" t="s">
        <v>101</v>
      </c>
      <c r="J15426" t="s">
        <v>276</v>
      </c>
      <c r="K15426">
        <v>1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 t="s">
        <v>83</v>
      </c>
      <c r="R15426" t="s">
        <v>83</v>
      </c>
      <c r="S15426" t="s">
        <v>83</v>
      </c>
      <c r="T15426" t="str">
        <f>_xlfn.XLOOKUP(A15426,MI_Match_Analysis!$A$2:$A$8,MI_Match_Analysis!$F$2:$F$8,"Not Found")</f>
        <v>Not Found</v>
      </c>
    </row>
    <row r="15427" spans="1:20" hidden="1" x14ac:dyDescent="0.3">
      <c r="A15427">
        <v>66</v>
      </c>
      <c r="B15427" s="1">
        <v>46163</v>
      </c>
      <c r="C15427" t="s">
        <v>162</v>
      </c>
      <c r="D15427" t="s">
        <v>71</v>
      </c>
      <c r="E15427" t="s">
        <v>48</v>
      </c>
      <c r="F15427" t="s">
        <v>41</v>
      </c>
      <c r="G15427">
        <v>1</v>
      </c>
      <c r="H15427">
        <v>19.3</v>
      </c>
      <c r="I15427" t="s">
        <v>218</v>
      </c>
      <c r="J15427" t="s">
        <v>276</v>
      </c>
      <c r="K15427">
        <v>6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 t="s">
        <v>83</v>
      </c>
      <c r="R15427" t="s">
        <v>83</v>
      </c>
      <c r="S15427" t="s">
        <v>83</v>
      </c>
      <c r="T15427" t="str">
        <f>_xlfn.XLOOKUP(A15427,MI_Match_Analysis!$A$2:$A$8,MI_Match_Analysis!$F$2:$F$8,"Not Found")</f>
        <v>Not Found</v>
      </c>
    </row>
    <row r="15428" spans="1:20" hidden="1" x14ac:dyDescent="0.3">
      <c r="A15428">
        <v>66</v>
      </c>
      <c r="B15428" s="1">
        <v>46163</v>
      </c>
      <c r="C15428" t="s">
        <v>162</v>
      </c>
      <c r="D15428" t="s">
        <v>71</v>
      </c>
      <c r="E15428" t="s">
        <v>48</v>
      </c>
      <c r="F15428" t="s">
        <v>41</v>
      </c>
      <c r="G15428">
        <v>1</v>
      </c>
      <c r="H15428">
        <v>19.399999999999999</v>
      </c>
      <c r="I15428" t="s">
        <v>218</v>
      </c>
      <c r="J15428" t="s">
        <v>276</v>
      </c>
      <c r="K15428">
        <v>1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 t="s">
        <v>83</v>
      </c>
      <c r="R15428" t="s">
        <v>83</v>
      </c>
      <c r="S15428" t="s">
        <v>83</v>
      </c>
      <c r="T15428" t="str">
        <f>_xlfn.XLOOKUP(A15428,MI_Match_Analysis!$A$2:$A$8,MI_Match_Analysis!$F$2:$F$8,"Not Found")</f>
        <v>Not Found</v>
      </c>
    </row>
    <row r="15429" spans="1:20" hidden="1" x14ac:dyDescent="0.3">
      <c r="A15429">
        <v>66</v>
      </c>
      <c r="B15429" s="1">
        <v>46163</v>
      </c>
      <c r="C15429" t="s">
        <v>162</v>
      </c>
      <c r="D15429" t="s">
        <v>71</v>
      </c>
      <c r="E15429" t="s">
        <v>48</v>
      </c>
      <c r="F15429" t="s">
        <v>41</v>
      </c>
      <c r="G15429">
        <v>1</v>
      </c>
      <c r="H15429">
        <v>19.5</v>
      </c>
      <c r="I15429" t="s">
        <v>101</v>
      </c>
      <c r="J15429" t="s">
        <v>276</v>
      </c>
      <c r="K15429">
        <v>1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 t="s">
        <v>83</v>
      </c>
      <c r="R15429" t="s">
        <v>83</v>
      </c>
      <c r="S15429" t="s">
        <v>83</v>
      </c>
      <c r="T15429" t="str">
        <f>_xlfn.XLOOKUP(A15429,MI_Match_Analysis!$A$2:$A$8,MI_Match_Analysis!$F$2:$F$8,"Not Found")</f>
        <v>Not Found</v>
      </c>
    </row>
    <row r="15430" spans="1:20" hidden="1" x14ac:dyDescent="0.3">
      <c r="A15430">
        <v>66</v>
      </c>
      <c r="B15430" s="1">
        <v>46163</v>
      </c>
      <c r="C15430" t="s">
        <v>162</v>
      </c>
      <c r="D15430" t="s">
        <v>71</v>
      </c>
      <c r="E15430" t="s">
        <v>48</v>
      </c>
      <c r="F15430" t="s">
        <v>41</v>
      </c>
      <c r="G15430">
        <v>1</v>
      </c>
      <c r="H15430">
        <v>19.600000000000001</v>
      </c>
      <c r="I15430" t="s">
        <v>218</v>
      </c>
      <c r="J15430" t="s">
        <v>276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 t="s">
        <v>165</v>
      </c>
      <c r="R15430" t="s">
        <v>218</v>
      </c>
      <c r="S15430" t="s">
        <v>295</v>
      </c>
      <c r="T15430" t="str">
        <f>_xlfn.XLOOKUP(A15430,MI_Match_Analysis!$A$2:$A$8,MI_Match_Analysis!$F$2:$F$8,"Not Found")</f>
        <v>Not Found</v>
      </c>
    </row>
    <row r="15431" spans="1:20" hidden="1" x14ac:dyDescent="0.3">
      <c r="A15431">
        <v>66</v>
      </c>
      <c r="B15431" s="1">
        <v>46163</v>
      </c>
      <c r="C15431" t="s">
        <v>162</v>
      </c>
      <c r="D15431" t="s">
        <v>71</v>
      </c>
      <c r="E15431" t="s">
        <v>41</v>
      </c>
      <c r="F15431" t="s">
        <v>48</v>
      </c>
      <c r="G15431">
        <v>2</v>
      </c>
      <c r="H15431">
        <v>0.1</v>
      </c>
      <c r="I15431" t="s">
        <v>98</v>
      </c>
      <c r="J15431" t="s">
        <v>221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 t="s">
        <v>165</v>
      </c>
      <c r="R15431" t="s">
        <v>98</v>
      </c>
      <c r="S15431" t="s">
        <v>101</v>
      </c>
      <c r="T15431" t="str">
        <f>_xlfn.XLOOKUP(A15431,MI_Match_Analysis!$A$2:$A$8,MI_Match_Analysis!$F$2:$F$8,"Not Found")</f>
        <v>Not Found</v>
      </c>
    </row>
    <row r="15432" spans="1:20" hidden="1" x14ac:dyDescent="0.3">
      <c r="A15432">
        <v>66</v>
      </c>
      <c r="B15432" s="1">
        <v>46163</v>
      </c>
      <c r="C15432" t="s">
        <v>162</v>
      </c>
      <c r="D15432" t="s">
        <v>71</v>
      </c>
      <c r="E15432" t="s">
        <v>41</v>
      </c>
      <c r="F15432" t="s">
        <v>48</v>
      </c>
      <c r="G15432">
        <v>2</v>
      </c>
      <c r="H15432">
        <v>0.2</v>
      </c>
      <c r="I15432" t="s">
        <v>199</v>
      </c>
      <c r="J15432" t="s">
        <v>221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 t="s">
        <v>83</v>
      </c>
      <c r="R15432" t="s">
        <v>83</v>
      </c>
      <c r="S15432" t="s">
        <v>83</v>
      </c>
      <c r="T15432" t="str">
        <f>_xlfn.XLOOKUP(A15432,MI_Match_Analysis!$A$2:$A$8,MI_Match_Analysis!$F$2:$F$8,"Not Found")</f>
        <v>Not Found</v>
      </c>
    </row>
    <row r="15433" spans="1:20" hidden="1" x14ac:dyDescent="0.3">
      <c r="A15433">
        <v>66</v>
      </c>
      <c r="B15433" s="1">
        <v>46163</v>
      </c>
      <c r="C15433" t="s">
        <v>162</v>
      </c>
      <c r="D15433" t="s">
        <v>71</v>
      </c>
      <c r="E15433" t="s">
        <v>41</v>
      </c>
      <c r="F15433" t="s">
        <v>48</v>
      </c>
      <c r="G15433">
        <v>2</v>
      </c>
      <c r="H15433">
        <v>0.3</v>
      </c>
      <c r="I15433" t="s">
        <v>199</v>
      </c>
      <c r="J15433" t="s">
        <v>221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 t="s">
        <v>83</v>
      </c>
      <c r="R15433" t="s">
        <v>83</v>
      </c>
      <c r="S15433" t="s">
        <v>83</v>
      </c>
      <c r="T15433" t="str">
        <f>_xlfn.XLOOKUP(A15433,MI_Match_Analysis!$A$2:$A$8,MI_Match_Analysis!$F$2:$F$8,"Not Found")</f>
        <v>Not Found</v>
      </c>
    </row>
    <row r="15434" spans="1:20" hidden="1" x14ac:dyDescent="0.3">
      <c r="A15434">
        <v>66</v>
      </c>
      <c r="B15434" s="1">
        <v>46163</v>
      </c>
      <c r="C15434" t="s">
        <v>162</v>
      </c>
      <c r="D15434" t="s">
        <v>71</v>
      </c>
      <c r="E15434" t="s">
        <v>41</v>
      </c>
      <c r="F15434" t="s">
        <v>48</v>
      </c>
      <c r="G15434">
        <v>2</v>
      </c>
      <c r="H15434">
        <v>0.4</v>
      </c>
      <c r="I15434" t="s">
        <v>199</v>
      </c>
      <c r="J15434" t="s">
        <v>221</v>
      </c>
      <c r="K15434">
        <v>4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 t="s">
        <v>83</v>
      </c>
      <c r="R15434" t="s">
        <v>83</v>
      </c>
      <c r="S15434" t="s">
        <v>83</v>
      </c>
      <c r="T15434" t="str">
        <f>_xlfn.XLOOKUP(A15434,MI_Match_Analysis!$A$2:$A$8,MI_Match_Analysis!$F$2:$F$8,"Not Found")</f>
        <v>Not Found</v>
      </c>
    </row>
    <row r="15435" spans="1:20" hidden="1" x14ac:dyDescent="0.3">
      <c r="A15435">
        <v>66</v>
      </c>
      <c r="B15435" s="1">
        <v>46163</v>
      </c>
      <c r="C15435" t="s">
        <v>162</v>
      </c>
      <c r="D15435" t="s">
        <v>71</v>
      </c>
      <c r="E15435" t="s">
        <v>41</v>
      </c>
      <c r="F15435" t="s">
        <v>48</v>
      </c>
      <c r="G15435">
        <v>2</v>
      </c>
      <c r="H15435">
        <v>0.5</v>
      </c>
      <c r="I15435" t="s">
        <v>199</v>
      </c>
      <c r="J15435" t="s">
        <v>221</v>
      </c>
      <c r="K15435">
        <v>6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 t="s">
        <v>83</v>
      </c>
      <c r="R15435" t="s">
        <v>83</v>
      </c>
      <c r="S15435" t="s">
        <v>83</v>
      </c>
      <c r="T15435" t="str">
        <f>_xlfn.XLOOKUP(A15435,MI_Match_Analysis!$A$2:$A$8,MI_Match_Analysis!$F$2:$F$8,"Not Found")</f>
        <v>Not Found</v>
      </c>
    </row>
    <row r="15436" spans="1:20" hidden="1" x14ac:dyDescent="0.3">
      <c r="A15436">
        <v>66</v>
      </c>
      <c r="B15436" s="1">
        <v>46163</v>
      </c>
      <c r="C15436" t="s">
        <v>162</v>
      </c>
      <c r="D15436" t="s">
        <v>71</v>
      </c>
      <c r="E15436" t="s">
        <v>41</v>
      </c>
      <c r="F15436" t="s">
        <v>48</v>
      </c>
      <c r="G15436">
        <v>2</v>
      </c>
      <c r="H15436">
        <v>0.6</v>
      </c>
      <c r="I15436" t="s">
        <v>199</v>
      </c>
      <c r="J15436" t="s">
        <v>221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 t="s">
        <v>83</v>
      </c>
      <c r="R15436" t="s">
        <v>83</v>
      </c>
      <c r="S15436" t="s">
        <v>83</v>
      </c>
      <c r="T15436" t="str">
        <f>_xlfn.XLOOKUP(A15436,MI_Match_Analysis!$A$2:$A$8,MI_Match_Analysis!$F$2:$F$8,"Not Found")</f>
        <v>Not Found</v>
      </c>
    </row>
    <row r="15437" spans="1:20" hidden="1" x14ac:dyDescent="0.3">
      <c r="A15437">
        <v>66</v>
      </c>
      <c r="B15437" s="1">
        <v>46163</v>
      </c>
      <c r="C15437" t="s">
        <v>162</v>
      </c>
      <c r="D15437" t="s">
        <v>71</v>
      </c>
      <c r="E15437" t="s">
        <v>41</v>
      </c>
      <c r="F15437" t="s">
        <v>48</v>
      </c>
      <c r="G15437">
        <v>2</v>
      </c>
      <c r="H15437">
        <v>1.1000000000000001</v>
      </c>
      <c r="I15437" t="s">
        <v>202</v>
      </c>
      <c r="J15437" t="s">
        <v>117</v>
      </c>
      <c r="K15437">
        <v>4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 t="s">
        <v>83</v>
      </c>
      <c r="R15437" t="s">
        <v>83</v>
      </c>
      <c r="S15437" t="s">
        <v>83</v>
      </c>
      <c r="T15437" t="str">
        <f>_xlfn.XLOOKUP(A15437,MI_Match_Analysis!$A$2:$A$8,MI_Match_Analysis!$F$2:$F$8,"Not Found")</f>
        <v>Not Found</v>
      </c>
    </row>
    <row r="15438" spans="1:20" hidden="1" x14ac:dyDescent="0.3">
      <c r="A15438">
        <v>66</v>
      </c>
      <c r="B15438" s="1">
        <v>46163</v>
      </c>
      <c r="C15438" t="s">
        <v>162</v>
      </c>
      <c r="D15438" t="s">
        <v>71</v>
      </c>
      <c r="E15438" t="s">
        <v>41</v>
      </c>
      <c r="F15438" t="s">
        <v>48</v>
      </c>
      <c r="G15438">
        <v>2</v>
      </c>
      <c r="H15438">
        <v>1.2</v>
      </c>
      <c r="I15438" t="s">
        <v>202</v>
      </c>
      <c r="J15438" t="s">
        <v>117</v>
      </c>
      <c r="K15438">
        <v>0</v>
      </c>
      <c r="L15438">
        <v>1</v>
      </c>
      <c r="M15438">
        <v>1</v>
      </c>
      <c r="N15438">
        <v>0</v>
      </c>
      <c r="O15438">
        <v>0</v>
      </c>
      <c r="P15438">
        <v>0</v>
      </c>
      <c r="Q15438" t="s">
        <v>83</v>
      </c>
      <c r="R15438" t="s">
        <v>83</v>
      </c>
      <c r="S15438" t="s">
        <v>83</v>
      </c>
      <c r="T15438" t="str">
        <f>_xlfn.XLOOKUP(A15438,MI_Match_Analysis!$A$2:$A$8,MI_Match_Analysis!$F$2:$F$8,"Not Found")</f>
        <v>Not Found</v>
      </c>
    </row>
    <row r="15439" spans="1:20" hidden="1" x14ac:dyDescent="0.3">
      <c r="A15439">
        <v>66</v>
      </c>
      <c r="B15439" s="1">
        <v>46163</v>
      </c>
      <c r="C15439" t="s">
        <v>162</v>
      </c>
      <c r="D15439" t="s">
        <v>71</v>
      </c>
      <c r="E15439" t="s">
        <v>41</v>
      </c>
      <c r="F15439" t="s">
        <v>48</v>
      </c>
      <c r="G15439">
        <v>2</v>
      </c>
      <c r="H15439">
        <v>1.2</v>
      </c>
      <c r="I15439" t="s">
        <v>202</v>
      </c>
      <c r="J15439" t="s">
        <v>117</v>
      </c>
      <c r="K15439">
        <v>2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 t="s">
        <v>83</v>
      </c>
      <c r="R15439" t="s">
        <v>83</v>
      </c>
      <c r="S15439" t="s">
        <v>83</v>
      </c>
      <c r="T15439" t="str">
        <f>_xlfn.XLOOKUP(A15439,MI_Match_Analysis!$A$2:$A$8,MI_Match_Analysis!$F$2:$F$8,"Not Found")</f>
        <v>Not Found</v>
      </c>
    </row>
    <row r="15440" spans="1:20" hidden="1" x14ac:dyDescent="0.3">
      <c r="A15440">
        <v>66</v>
      </c>
      <c r="B15440" s="1">
        <v>46163</v>
      </c>
      <c r="C15440" t="s">
        <v>162</v>
      </c>
      <c r="D15440" t="s">
        <v>71</v>
      </c>
      <c r="E15440" t="s">
        <v>41</v>
      </c>
      <c r="F15440" t="s">
        <v>48</v>
      </c>
      <c r="G15440">
        <v>2</v>
      </c>
      <c r="H15440">
        <v>1.3</v>
      </c>
      <c r="I15440" t="s">
        <v>202</v>
      </c>
      <c r="J15440" t="s">
        <v>117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 t="s">
        <v>83</v>
      </c>
      <c r="R15440" t="s">
        <v>83</v>
      </c>
      <c r="S15440" t="s">
        <v>83</v>
      </c>
      <c r="T15440" t="str">
        <f>_xlfn.XLOOKUP(A15440,MI_Match_Analysis!$A$2:$A$8,MI_Match_Analysis!$F$2:$F$8,"Not Found")</f>
        <v>Not Found</v>
      </c>
    </row>
    <row r="15441" spans="1:20" hidden="1" x14ac:dyDescent="0.3">
      <c r="A15441">
        <v>66</v>
      </c>
      <c r="B15441" s="1">
        <v>46163</v>
      </c>
      <c r="C15441" t="s">
        <v>162</v>
      </c>
      <c r="D15441" t="s">
        <v>71</v>
      </c>
      <c r="E15441" t="s">
        <v>41</v>
      </c>
      <c r="F15441" t="s">
        <v>48</v>
      </c>
      <c r="G15441">
        <v>2</v>
      </c>
      <c r="H15441">
        <v>1.4</v>
      </c>
      <c r="I15441" t="s">
        <v>202</v>
      </c>
      <c r="J15441" t="s">
        <v>117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 t="s">
        <v>83</v>
      </c>
      <c r="R15441" t="s">
        <v>83</v>
      </c>
      <c r="S15441" t="s">
        <v>83</v>
      </c>
      <c r="T15441" t="str">
        <f>_xlfn.XLOOKUP(A15441,MI_Match_Analysis!$A$2:$A$8,MI_Match_Analysis!$F$2:$F$8,"Not Found")</f>
        <v>Not Found</v>
      </c>
    </row>
    <row r="15442" spans="1:20" hidden="1" x14ac:dyDescent="0.3">
      <c r="A15442">
        <v>66</v>
      </c>
      <c r="B15442" s="1">
        <v>46163</v>
      </c>
      <c r="C15442" t="s">
        <v>162</v>
      </c>
      <c r="D15442" t="s">
        <v>71</v>
      </c>
      <c r="E15442" t="s">
        <v>41</v>
      </c>
      <c r="F15442" t="s">
        <v>48</v>
      </c>
      <c r="G15442">
        <v>2</v>
      </c>
      <c r="H15442">
        <v>1.5</v>
      </c>
      <c r="I15442" t="s">
        <v>202</v>
      </c>
      <c r="J15442" t="s">
        <v>117</v>
      </c>
      <c r="K15442">
        <v>6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 t="s">
        <v>83</v>
      </c>
      <c r="R15442" t="s">
        <v>83</v>
      </c>
      <c r="S15442" t="s">
        <v>83</v>
      </c>
      <c r="T15442" t="str">
        <f>_xlfn.XLOOKUP(A15442,MI_Match_Analysis!$A$2:$A$8,MI_Match_Analysis!$F$2:$F$8,"Not Found")</f>
        <v>Not Found</v>
      </c>
    </row>
    <row r="15443" spans="1:20" hidden="1" x14ac:dyDescent="0.3">
      <c r="A15443">
        <v>66</v>
      </c>
      <c r="B15443" s="1">
        <v>46163</v>
      </c>
      <c r="C15443" t="s">
        <v>162</v>
      </c>
      <c r="D15443" t="s">
        <v>71</v>
      </c>
      <c r="E15443" t="s">
        <v>41</v>
      </c>
      <c r="F15443" t="s">
        <v>48</v>
      </c>
      <c r="G15443">
        <v>2</v>
      </c>
      <c r="H15443">
        <v>1.6</v>
      </c>
      <c r="I15443" t="s">
        <v>202</v>
      </c>
      <c r="J15443" t="s">
        <v>117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 t="s">
        <v>83</v>
      </c>
      <c r="R15443" t="s">
        <v>83</v>
      </c>
      <c r="S15443" t="s">
        <v>83</v>
      </c>
      <c r="T15443" t="str">
        <f>_xlfn.XLOOKUP(A15443,MI_Match_Analysis!$A$2:$A$8,MI_Match_Analysis!$F$2:$F$8,"Not Found")</f>
        <v>Not Found</v>
      </c>
    </row>
    <row r="15444" spans="1:20" hidden="1" x14ac:dyDescent="0.3">
      <c r="A15444">
        <v>66</v>
      </c>
      <c r="B15444" s="1">
        <v>46163</v>
      </c>
      <c r="C15444" t="s">
        <v>162</v>
      </c>
      <c r="D15444" t="s">
        <v>71</v>
      </c>
      <c r="E15444" t="s">
        <v>41</v>
      </c>
      <c r="F15444" t="s">
        <v>48</v>
      </c>
      <c r="G15444">
        <v>2</v>
      </c>
      <c r="H15444">
        <v>2.1</v>
      </c>
      <c r="I15444" t="s">
        <v>199</v>
      </c>
      <c r="J15444" t="s">
        <v>221</v>
      </c>
      <c r="K15444">
        <v>6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 t="s">
        <v>83</v>
      </c>
      <c r="R15444" t="s">
        <v>83</v>
      </c>
      <c r="S15444" t="s">
        <v>83</v>
      </c>
      <c r="T15444" t="str">
        <f>_xlfn.XLOOKUP(A15444,MI_Match_Analysis!$A$2:$A$8,MI_Match_Analysis!$F$2:$F$8,"Not Found")</f>
        <v>Not Found</v>
      </c>
    </row>
    <row r="15445" spans="1:20" hidden="1" x14ac:dyDescent="0.3">
      <c r="A15445">
        <v>66</v>
      </c>
      <c r="B15445" s="1">
        <v>46163</v>
      </c>
      <c r="C15445" t="s">
        <v>162</v>
      </c>
      <c r="D15445" t="s">
        <v>71</v>
      </c>
      <c r="E15445" t="s">
        <v>41</v>
      </c>
      <c r="F15445" t="s">
        <v>48</v>
      </c>
      <c r="G15445">
        <v>2</v>
      </c>
      <c r="H15445">
        <v>2.2000000000000002</v>
      </c>
      <c r="I15445" t="s">
        <v>199</v>
      </c>
      <c r="J15445" t="s">
        <v>221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 t="s">
        <v>167</v>
      </c>
      <c r="R15445" t="s">
        <v>199</v>
      </c>
      <c r="S15445" t="s">
        <v>83</v>
      </c>
      <c r="T15445" t="str">
        <f>_xlfn.XLOOKUP(A15445,MI_Match_Analysis!$A$2:$A$8,MI_Match_Analysis!$F$2:$F$8,"Not Found")</f>
        <v>Not Found</v>
      </c>
    </row>
    <row r="15446" spans="1:20" hidden="1" x14ac:dyDescent="0.3">
      <c r="A15446">
        <v>66</v>
      </c>
      <c r="B15446" s="1">
        <v>46163</v>
      </c>
      <c r="C15446" t="s">
        <v>162</v>
      </c>
      <c r="D15446" t="s">
        <v>71</v>
      </c>
      <c r="E15446" t="s">
        <v>41</v>
      </c>
      <c r="F15446" t="s">
        <v>48</v>
      </c>
      <c r="G15446">
        <v>2</v>
      </c>
      <c r="H15446">
        <v>2.2999999999999998</v>
      </c>
      <c r="I15446" t="s">
        <v>295</v>
      </c>
      <c r="J15446" t="s">
        <v>221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 t="s">
        <v>83</v>
      </c>
      <c r="R15446" t="s">
        <v>83</v>
      </c>
      <c r="S15446" t="s">
        <v>83</v>
      </c>
      <c r="T15446" t="str">
        <f>_xlfn.XLOOKUP(A15446,MI_Match_Analysis!$A$2:$A$8,MI_Match_Analysis!$F$2:$F$8,"Not Found")</f>
        <v>Not Found</v>
      </c>
    </row>
    <row r="15447" spans="1:20" hidden="1" x14ac:dyDescent="0.3">
      <c r="A15447">
        <v>66</v>
      </c>
      <c r="B15447" s="1">
        <v>46163</v>
      </c>
      <c r="C15447" t="s">
        <v>162</v>
      </c>
      <c r="D15447" t="s">
        <v>71</v>
      </c>
      <c r="E15447" t="s">
        <v>41</v>
      </c>
      <c r="F15447" t="s">
        <v>48</v>
      </c>
      <c r="G15447">
        <v>2</v>
      </c>
      <c r="H15447">
        <v>2.4</v>
      </c>
      <c r="I15447" t="s">
        <v>295</v>
      </c>
      <c r="J15447" t="s">
        <v>221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 t="s">
        <v>165</v>
      </c>
      <c r="R15447" t="s">
        <v>295</v>
      </c>
      <c r="S15447" t="s">
        <v>50</v>
      </c>
      <c r="T15447" t="str">
        <f>_xlfn.XLOOKUP(A15447,MI_Match_Analysis!$A$2:$A$8,MI_Match_Analysis!$F$2:$F$8,"Not Found")</f>
        <v>Not Found</v>
      </c>
    </row>
    <row r="15448" spans="1:20" hidden="1" x14ac:dyDescent="0.3">
      <c r="A15448">
        <v>66</v>
      </c>
      <c r="B15448" s="1">
        <v>46163</v>
      </c>
      <c r="C15448" t="s">
        <v>162</v>
      </c>
      <c r="D15448" t="s">
        <v>71</v>
      </c>
      <c r="E15448" t="s">
        <v>41</v>
      </c>
      <c r="F15448" t="s">
        <v>48</v>
      </c>
      <c r="G15448">
        <v>2</v>
      </c>
      <c r="H15448">
        <v>2.5</v>
      </c>
      <c r="I15448" t="s">
        <v>204</v>
      </c>
      <c r="J15448" t="s">
        <v>221</v>
      </c>
      <c r="K15448">
        <v>2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 t="s">
        <v>83</v>
      </c>
      <c r="R15448" t="s">
        <v>83</v>
      </c>
      <c r="S15448" t="s">
        <v>83</v>
      </c>
      <c r="T15448" t="str">
        <f>_xlfn.XLOOKUP(A15448,MI_Match_Analysis!$A$2:$A$8,MI_Match_Analysis!$F$2:$F$8,"Not Found")</f>
        <v>Not Found</v>
      </c>
    </row>
    <row r="15449" spans="1:20" hidden="1" x14ac:dyDescent="0.3">
      <c r="A15449">
        <v>66</v>
      </c>
      <c r="B15449" s="1">
        <v>46163</v>
      </c>
      <c r="C15449" t="s">
        <v>162</v>
      </c>
      <c r="D15449" t="s">
        <v>71</v>
      </c>
      <c r="E15449" t="s">
        <v>41</v>
      </c>
      <c r="F15449" t="s">
        <v>48</v>
      </c>
      <c r="G15449">
        <v>2</v>
      </c>
      <c r="H15449">
        <v>2.6</v>
      </c>
      <c r="I15449" t="s">
        <v>204</v>
      </c>
      <c r="J15449" t="s">
        <v>221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 t="s">
        <v>83</v>
      </c>
      <c r="R15449" t="s">
        <v>83</v>
      </c>
      <c r="S15449" t="s">
        <v>83</v>
      </c>
      <c r="T15449" t="str">
        <f>_xlfn.XLOOKUP(A15449,MI_Match_Analysis!$A$2:$A$8,MI_Match_Analysis!$F$2:$F$8,"Not Found")</f>
        <v>Not Found</v>
      </c>
    </row>
    <row r="15450" spans="1:20" hidden="1" x14ac:dyDescent="0.3">
      <c r="A15450">
        <v>66</v>
      </c>
      <c r="B15450" s="1">
        <v>46163</v>
      </c>
      <c r="C15450" t="s">
        <v>162</v>
      </c>
      <c r="D15450" t="s">
        <v>71</v>
      </c>
      <c r="E15450" t="s">
        <v>41</v>
      </c>
      <c r="F15450" t="s">
        <v>48</v>
      </c>
      <c r="G15450">
        <v>2</v>
      </c>
      <c r="H15450">
        <v>3.1</v>
      </c>
      <c r="I15450" t="s">
        <v>202</v>
      </c>
      <c r="J15450" t="s">
        <v>117</v>
      </c>
      <c r="K15450">
        <v>1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 t="s">
        <v>83</v>
      </c>
      <c r="R15450" t="s">
        <v>83</v>
      </c>
      <c r="S15450" t="s">
        <v>83</v>
      </c>
      <c r="T15450" t="str">
        <f>_xlfn.XLOOKUP(A15450,MI_Match_Analysis!$A$2:$A$8,MI_Match_Analysis!$F$2:$F$8,"Not Found")</f>
        <v>Not Found</v>
      </c>
    </row>
    <row r="15451" spans="1:20" hidden="1" x14ac:dyDescent="0.3">
      <c r="A15451">
        <v>66</v>
      </c>
      <c r="B15451" s="1">
        <v>46163</v>
      </c>
      <c r="C15451" t="s">
        <v>162</v>
      </c>
      <c r="D15451" t="s">
        <v>71</v>
      </c>
      <c r="E15451" t="s">
        <v>41</v>
      </c>
      <c r="F15451" t="s">
        <v>48</v>
      </c>
      <c r="G15451">
        <v>2</v>
      </c>
      <c r="H15451">
        <v>3.2</v>
      </c>
      <c r="I15451" t="s">
        <v>204</v>
      </c>
      <c r="J15451" t="s">
        <v>117</v>
      </c>
      <c r="K15451">
        <v>4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 t="s">
        <v>83</v>
      </c>
      <c r="R15451" t="s">
        <v>83</v>
      </c>
      <c r="S15451" t="s">
        <v>83</v>
      </c>
      <c r="T15451" t="str">
        <f>_xlfn.XLOOKUP(A15451,MI_Match_Analysis!$A$2:$A$8,MI_Match_Analysis!$F$2:$F$8,"Not Found")</f>
        <v>Not Found</v>
      </c>
    </row>
    <row r="15452" spans="1:20" hidden="1" x14ac:dyDescent="0.3">
      <c r="A15452">
        <v>66</v>
      </c>
      <c r="B15452" s="1">
        <v>46163</v>
      </c>
      <c r="C15452" t="s">
        <v>162</v>
      </c>
      <c r="D15452" t="s">
        <v>71</v>
      </c>
      <c r="E15452" t="s">
        <v>41</v>
      </c>
      <c r="F15452" t="s">
        <v>48</v>
      </c>
      <c r="G15452">
        <v>2</v>
      </c>
      <c r="H15452">
        <v>3.3</v>
      </c>
      <c r="I15452" t="s">
        <v>204</v>
      </c>
      <c r="J15452" t="s">
        <v>117</v>
      </c>
      <c r="K15452">
        <v>1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 t="s">
        <v>83</v>
      </c>
      <c r="R15452" t="s">
        <v>83</v>
      </c>
      <c r="S15452" t="s">
        <v>83</v>
      </c>
      <c r="T15452" t="str">
        <f>_xlfn.XLOOKUP(A15452,MI_Match_Analysis!$A$2:$A$8,MI_Match_Analysis!$F$2:$F$8,"Not Found")</f>
        <v>Not Found</v>
      </c>
    </row>
    <row r="15453" spans="1:20" hidden="1" x14ac:dyDescent="0.3">
      <c r="A15453">
        <v>66</v>
      </c>
      <c r="B15453" s="1">
        <v>46163</v>
      </c>
      <c r="C15453" t="s">
        <v>162</v>
      </c>
      <c r="D15453" t="s">
        <v>71</v>
      </c>
      <c r="E15453" t="s">
        <v>41</v>
      </c>
      <c r="F15453" t="s">
        <v>48</v>
      </c>
      <c r="G15453">
        <v>2</v>
      </c>
      <c r="H15453">
        <v>3.4</v>
      </c>
      <c r="I15453" t="s">
        <v>202</v>
      </c>
      <c r="J15453" t="s">
        <v>117</v>
      </c>
      <c r="K15453">
        <v>2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 t="s">
        <v>83</v>
      </c>
      <c r="R15453" t="s">
        <v>83</v>
      </c>
      <c r="S15453" t="s">
        <v>83</v>
      </c>
      <c r="T15453" t="str">
        <f>_xlfn.XLOOKUP(A15453,MI_Match_Analysis!$A$2:$A$8,MI_Match_Analysis!$F$2:$F$8,"Not Found")</f>
        <v>Not Found</v>
      </c>
    </row>
    <row r="15454" spans="1:20" hidden="1" x14ac:dyDescent="0.3">
      <c r="A15454">
        <v>66</v>
      </c>
      <c r="B15454" s="1">
        <v>46163</v>
      </c>
      <c r="C15454" t="s">
        <v>162</v>
      </c>
      <c r="D15454" t="s">
        <v>71</v>
      </c>
      <c r="E15454" t="s">
        <v>41</v>
      </c>
      <c r="F15454" t="s">
        <v>48</v>
      </c>
      <c r="G15454">
        <v>2</v>
      </c>
      <c r="H15454">
        <v>3.5</v>
      </c>
      <c r="I15454" t="s">
        <v>202</v>
      </c>
      <c r="J15454" t="s">
        <v>117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 t="s">
        <v>83</v>
      </c>
      <c r="R15454" t="s">
        <v>83</v>
      </c>
      <c r="S15454" t="s">
        <v>83</v>
      </c>
      <c r="T15454" t="str">
        <f>_xlfn.XLOOKUP(A15454,MI_Match_Analysis!$A$2:$A$8,MI_Match_Analysis!$F$2:$F$8,"Not Found")</f>
        <v>Not Found</v>
      </c>
    </row>
    <row r="15455" spans="1:20" hidden="1" x14ac:dyDescent="0.3">
      <c r="A15455">
        <v>66</v>
      </c>
      <c r="B15455" s="1">
        <v>46163</v>
      </c>
      <c r="C15455" t="s">
        <v>162</v>
      </c>
      <c r="D15455" t="s">
        <v>71</v>
      </c>
      <c r="E15455" t="s">
        <v>41</v>
      </c>
      <c r="F15455" t="s">
        <v>48</v>
      </c>
      <c r="G15455">
        <v>2</v>
      </c>
      <c r="H15455">
        <v>3.6</v>
      </c>
      <c r="I15455" t="s">
        <v>202</v>
      </c>
      <c r="J15455" t="s">
        <v>117</v>
      </c>
      <c r="K15455">
        <v>4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 t="s">
        <v>83</v>
      </c>
      <c r="R15455" t="s">
        <v>83</v>
      </c>
      <c r="S15455" t="s">
        <v>83</v>
      </c>
      <c r="T15455" t="str">
        <f>_xlfn.XLOOKUP(A15455,MI_Match_Analysis!$A$2:$A$8,MI_Match_Analysis!$F$2:$F$8,"Not Found")</f>
        <v>Not Found</v>
      </c>
    </row>
    <row r="15456" spans="1:20" hidden="1" x14ac:dyDescent="0.3">
      <c r="A15456">
        <v>66</v>
      </c>
      <c r="B15456" s="1">
        <v>46163</v>
      </c>
      <c r="C15456" t="s">
        <v>162</v>
      </c>
      <c r="D15456" t="s">
        <v>71</v>
      </c>
      <c r="E15456" t="s">
        <v>41</v>
      </c>
      <c r="F15456" t="s">
        <v>48</v>
      </c>
      <c r="G15456">
        <v>2</v>
      </c>
      <c r="H15456">
        <v>4.0999999999999996</v>
      </c>
      <c r="I15456" t="s">
        <v>204</v>
      </c>
      <c r="J15456" t="s">
        <v>221</v>
      </c>
      <c r="K15456">
        <v>1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 t="s">
        <v>83</v>
      </c>
      <c r="R15456" t="s">
        <v>83</v>
      </c>
      <c r="S15456" t="s">
        <v>83</v>
      </c>
      <c r="T15456" t="str">
        <f>_xlfn.XLOOKUP(A15456,MI_Match_Analysis!$A$2:$A$8,MI_Match_Analysis!$F$2:$F$8,"Not Found")</f>
        <v>Not Found</v>
      </c>
    </row>
    <row r="15457" spans="1:20" hidden="1" x14ac:dyDescent="0.3">
      <c r="A15457">
        <v>66</v>
      </c>
      <c r="B15457" s="1">
        <v>46163</v>
      </c>
      <c r="C15457" t="s">
        <v>162</v>
      </c>
      <c r="D15457" t="s">
        <v>71</v>
      </c>
      <c r="E15457" t="s">
        <v>41</v>
      </c>
      <c r="F15457" t="s">
        <v>48</v>
      </c>
      <c r="G15457">
        <v>2</v>
      </c>
      <c r="H15457">
        <v>4.2</v>
      </c>
      <c r="I15457" t="s">
        <v>202</v>
      </c>
      <c r="J15457" t="s">
        <v>221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 t="s">
        <v>83</v>
      </c>
      <c r="R15457" t="s">
        <v>83</v>
      </c>
      <c r="S15457" t="s">
        <v>83</v>
      </c>
      <c r="T15457" t="str">
        <f>_xlfn.XLOOKUP(A15457,MI_Match_Analysis!$A$2:$A$8,MI_Match_Analysis!$F$2:$F$8,"Not Found")</f>
        <v>Not Found</v>
      </c>
    </row>
    <row r="15458" spans="1:20" hidden="1" x14ac:dyDescent="0.3">
      <c r="A15458">
        <v>66</v>
      </c>
      <c r="B15458" s="1">
        <v>46163</v>
      </c>
      <c r="C15458" t="s">
        <v>162</v>
      </c>
      <c r="D15458" t="s">
        <v>71</v>
      </c>
      <c r="E15458" t="s">
        <v>41</v>
      </c>
      <c r="F15458" t="s">
        <v>48</v>
      </c>
      <c r="G15458">
        <v>2</v>
      </c>
      <c r="H15458">
        <v>4.3</v>
      </c>
      <c r="I15458" t="s">
        <v>202</v>
      </c>
      <c r="J15458" t="s">
        <v>221</v>
      </c>
      <c r="K15458">
        <v>4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 t="s">
        <v>83</v>
      </c>
      <c r="R15458" t="s">
        <v>83</v>
      </c>
      <c r="S15458" t="s">
        <v>83</v>
      </c>
      <c r="T15458" t="str">
        <f>_xlfn.XLOOKUP(A15458,MI_Match_Analysis!$A$2:$A$8,MI_Match_Analysis!$F$2:$F$8,"Not Found")</f>
        <v>Not Found</v>
      </c>
    </row>
    <row r="15459" spans="1:20" hidden="1" x14ac:dyDescent="0.3">
      <c r="A15459">
        <v>66</v>
      </c>
      <c r="B15459" s="1">
        <v>46163</v>
      </c>
      <c r="C15459" t="s">
        <v>162</v>
      </c>
      <c r="D15459" t="s">
        <v>71</v>
      </c>
      <c r="E15459" t="s">
        <v>41</v>
      </c>
      <c r="F15459" t="s">
        <v>48</v>
      </c>
      <c r="G15459">
        <v>2</v>
      </c>
      <c r="H15459">
        <v>4.4000000000000004</v>
      </c>
      <c r="I15459" t="s">
        <v>202</v>
      </c>
      <c r="J15459" t="s">
        <v>221</v>
      </c>
      <c r="K15459">
        <v>1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 t="s">
        <v>83</v>
      </c>
      <c r="R15459" t="s">
        <v>83</v>
      </c>
      <c r="S15459" t="s">
        <v>83</v>
      </c>
      <c r="T15459" t="str">
        <f>_xlfn.XLOOKUP(A15459,MI_Match_Analysis!$A$2:$A$8,MI_Match_Analysis!$F$2:$F$8,"Not Found")</f>
        <v>Not Found</v>
      </c>
    </row>
    <row r="15460" spans="1:20" hidden="1" x14ac:dyDescent="0.3">
      <c r="A15460">
        <v>66</v>
      </c>
      <c r="B15460" s="1">
        <v>46163</v>
      </c>
      <c r="C15460" t="s">
        <v>162</v>
      </c>
      <c r="D15460" t="s">
        <v>71</v>
      </c>
      <c r="E15460" t="s">
        <v>41</v>
      </c>
      <c r="F15460" t="s">
        <v>48</v>
      </c>
      <c r="G15460">
        <v>2</v>
      </c>
      <c r="H15460">
        <v>4.5</v>
      </c>
      <c r="I15460" t="s">
        <v>204</v>
      </c>
      <c r="J15460" t="s">
        <v>221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 t="s">
        <v>83</v>
      </c>
      <c r="R15460" t="s">
        <v>83</v>
      </c>
      <c r="S15460" t="s">
        <v>83</v>
      </c>
      <c r="T15460" t="str">
        <f>_xlfn.XLOOKUP(A15460,MI_Match_Analysis!$A$2:$A$8,MI_Match_Analysis!$F$2:$F$8,"Not Found")</f>
        <v>Not Found</v>
      </c>
    </row>
    <row r="15461" spans="1:20" hidden="1" x14ac:dyDescent="0.3">
      <c r="A15461">
        <v>66</v>
      </c>
      <c r="B15461" s="1">
        <v>46163</v>
      </c>
      <c r="C15461" t="s">
        <v>162</v>
      </c>
      <c r="D15461" t="s">
        <v>71</v>
      </c>
      <c r="E15461" t="s">
        <v>41</v>
      </c>
      <c r="F15461" t="s">
        <v>48</v>
      </c>
      <c r="G15461">
        <v>2</v>
      </c>
      <c r="H15461">
        <v>4.5999999999999996</v>
      </c>
      <c r="I15461" t="s">
        <v>204</v>
      </c>
      <c r="J15461" t="s">
        <v>221</v>
      </c>
      <c r="K15461">
        <v>2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 t="s">
        <v>83</v>
      </c>
      <c r="R15461" t="s">
        <v>83</v>
      </c>
      <c r="S15461" t="s">
        <v>83</v>
      </c>
      <c r="T15461" t="str">
        <f>_xlfn.XLOOKUP(A15461,MI_Match_Analysis!$A$2:$A$8,MI_Match_Analysis!$F$2:$F$8,"Not Found")</f>
        <v>Not Found</v>
      </c>
    </row>
    <row r="15462" spans="1:20" hidden="1" x14ac:dyDescent="0.3">
      <c r="A15462">
        <v>66</v>
      </c>
      <c r="B15462" s="1">
        <v>46163</v>
      </c>
      <c r="C15462" t="s">
        <v>162</v>
      </c>
      <c r="D15462" t="s">
        <v>71</v>
      </c>
      <c r="E15462" t="s">
        <v>41</v>
      </c>
      <c r="F15462" t="s">
        <v>48</v>
      </c>
      <c r="G15462">
        <v>2</v>
      </c>
      <c r="H15462">
        <v>5.0999999999999996</v>
      </c>
      <c r="I15462" t="s">
        <v>202</v>
      </c>
      <c r="J15462" t="s">
        <v>117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 t="s">
        <v>165</v>
      </c>
      <c r="R15462" t="s">
        <v>202</v>
      </c>
      <c r="S15462" t="s">
        <v>50</v>
      </c>
      <c r="T15462" t="str">
        <f>_xlfn.XLOOKUP(A15462,MI_Match_Analysis!$A$2:$A$8,MI_Match_Analysis!$F$2:$F$8,"Not Found")</f>
        <v>Not Found</v>
      </c>
    </row>
    <row r="15463" spans="1:20" hidden="1" x14ac:dyDescent="0.3">
      <c r="A15463">
        <v>66</v>
      </c>
      <c r="B15463" s="1">
        <v>46163</v>
      </c>
      <c r="C15463" t="s">
        <v>162</v>
      </c>
      <c r="D15463" t="s">
        <v>71</v>
      </c>
      <c r="E15463" t="s">
        <v>41</v>
      </c>
      <c r="F15463" t="s">
        <v>48</v>
      </c>
      <c r="G15463">
        <v>2</v>
      </c>
      <c r="H15463">
        <v>5.2</v>
      </c>
      <c r="I15463" t="s">
        <v>264</v>
      </c>
      <c r="J15463" t="s">
        <v>117</v>
      </c>
      <c r="K15463">
        <v>1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 t="s">
        <v>83</v>
      </c>
      <c r="R15463" t="s">
        <v>83</v>
      </c>
      <c r="S15463" t="s">
        <v>83</v>
      </c>
      <c r="T15463" t="str">
        <f>_xlfn.XLOOKUP(A15463,MI_Match_Analysis!$A$2:$A$8,MI_Match_Analysis!$F$2:$F$8,"Not Found")</f>
        <v>Not Found</v>
      </c>
    </row>
    <row r="15464" spans="1:20" hidden="1" x14ac:dyDescent="0.3">
      <c r="A15464">
        <v>66</v>
      </c>
      <c r="B15464" s="1">
        <v>46163</v>
      </c>
      <c r="C15464" t="s">
        <v>162</v>
      </c>
      <c r="D15464" t="s">
        <v>71</v>
      </c>
      <c r="E15464" t="s">
        <v>41</v>
      </c>
      <c r="F15464" t="s">
        <v>48</v>
      </c>
      <c r="G15464">
        <v>2</v>
      </c>
      <c r="H15464">
        <v>5.3</v>
      </c>
      <c r="I15464" t="s">
        <v>204</v>
      </c>
      <c r="J15464" t="s">
        <v>117</v>
      </c>
      <c r="K15464">
        <v>1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 t="s">
        <v>83</v>
      </c>
      <c r="R15464" t="s">
        <v>83</v>
      </c>
      <c r="S15464" t="s">
        <v>83</v>
      </c>
      <c r="T15464" t="str">
        <f>_xlfn.XLOOKUP(A15464,MI_Match_Analysis!$A$2:$A$8,MI_Match_Analysis!$F$2:$F$8,"Not Found")</f>
        <v>Not Found</v>
      </c>
    </row>
    <row r="15465" spans="1:20" hidden="1" x14ac:dyDescent="0.3">
      <c r="A15465">
        <v>66</v>
      </c>
      <c r="B15465" s="1">
        <v>46163</v>
      </c>
      <c r="C15465" t="s">
        <v>162</v>
      </c>
      <c r="D15465" t="s">
        <v>71</v>
      </c>
      <c r="E15465" t="s">
        <v>41</v>
      </c>
      <c r="F15465" t="s">
        <v>48</v>
      </c>
      <c r="G15465">
        <v>2</v>
      </c>
      <c r="H15465">
        <v>5.4</v>
      </c>
      <c r="I15465" t="s">
        <v>264</v>
      </c>
      <c r="J15465" t="s">
        <v>117</v>
      </c>
      <c r="K15465">
        <v>1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 t="s">
        <v>83</v>
      </c>
      <c r="R15465" t="s">
        <v>83</v>
      </c>
      <c r="S15465" t="s">
        <v>83</v>
      </c>
      <c r="T15465" t="str">
        <f>_xlfn.XLOOKUP(A15465,MI_Match_Analysis!$A$2:$A$8,MI_Match_Analysis!$F$2:$F$8,"Not Found")</f>
        <v>Not Found</v>
      </c>
    </row>
    <row r="15466" spans="1:20" hidden="1" x14ac:dyDescent="0.3">
      <c r="A15466">
        <v>66</v>
      </c>
      <c r="B15466" s="1">
        <v>46163</v>
      </c>
      <c r="C15466" t="s">
        <v>162</v>
      </c>
      <c r="D15466" t="s">
        <v>71</v>
      </c>
      <c r="E15466" t="s">
        <v>41</v>
      </c>
      <c r="F15466" t="s">
        <v>48</v>
      </c>
      <c r="G15466">
        <v>2</v>
      </c>
      <c r="H15466">
        <v>5.5</v>
      </c>
      <c r="I15466" t="s">
        <v>204</v>
      </c>
      <c r="J15466" t="s">
        <v>117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 t="s">
        <v>83</v>
      </c>
      <c r="R15466" t="s">
        <v>83</v>
      </c>
      <c r="S15466" t="s">
        <v>83</v>
      </c>
      <c r="T15466" t="str">
        <f>_xlfn.XLOOKUP(A15466,MI_Match_Analysis!$A$2:$A$8,MI_Match_Analysis!$F$2:$F$8,"Not Found")</f>
        <v>Not Found</v>
      </c>
    </row>
    <row r="15467" spans="1:20" hidden="1" x14ac:dyDescent="0.3">
      <c r="A15467">
        <v>66</v>
      </c>
      <c r="B15467" s="1">
        <v>46163</v>
      </c>
      <c r="C15467" t="s">
        <v>162</v>
      </c>
      <c r="D15467" t="s">
        <v>71</v>
      </c>
      <c r="E15467" t="s">
        <v>41</v>
      </c>
      <c r="F15467" t="s">
        <v>48</v>
      </c>
      <c r="G15467">
        <v>2</v>
      </c>
      <c r="H15467">
        <v>5.6</v>
      </c>
      <c r="I15467" t="s">
        <v>204</v>
      </c>
      <c r="J15467" t="s">
        <v>117</v>
      </c>
      <c r="K15467">
        <v>4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 t="s">
        <v>83</v>
      </c>
      <c r="R15467" t="s">
        <v>83</v>
      </c>
      <c r="S15467" t="s">
        <v>83</v>
      </c>
      <c r="T15467" t="str">
        <f>_xlfn.XLOOKUP(A15467,MI_Match_Analysis!$A$2:$A$8,MI_Match_Analysis!$F$2:$F$8,"Not Found")</f>
        <v>Not Found</v>
      </c>
    </row>
    <row r="15468" spans="1:20" hidden="1" x14ac:dyDescent="0.3">
      <c r="A15468">
        <v>66</v>
      </c>
      <c r="B15468" s="1">
        <v>46163</v>
      </c>
      <c r="C15468" t="s">
        <v>162</v>
      </c>
      <c r="D15468" t="s">
        <v>71</v>
      </c>
      <c r="E15468" t="s">
        <v>41</v>
      </c>
      <c r="F15468" t="s">
        <v>48</v>
      </c>
      <c r="G15468">
        <v>2</v>
      </c>
      <c r="H15468">
        <v>6.1</v>
      </c>
      <c r="I15468" t="s">
        <v>264</v>
      </c>
      <c r="J15468" t="s">
        <v>296</v>
      </c>
      <c r="K15468">
        <v>1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 t="s">
        <v>83</v>
      </c>
      <c r="R15468" t="s">
        <v>83</v>
      </c>
      <c r="S15468" t="s">
        <v>83</v>
      </c>
      <c r="T15468" t="str">
        <f>_xlfn.XLOOKUP(A15468,MI_Match_Analysis!$A$2:$A$8,MI_Match_Analysis!$F$2:$F$8,"Not Found")</f>
        <v>Not Found</v>
      </c>
    </row>
    <row r="15469" spans="1:20" hidden="1" x14ac:dyDescent="0.3">
      <c r="A15469">
        <v>66</v>
      </c>
      <c r="B15469" s="1">
        <v>46163</v>
      </c>
      <c r="C15469" t="s">
        <v>162</v>
      </c>
      <c r="D15469" t="s">
        <v>71</v>
      </c>
      <c r="E15469" t="s">
        <v>41</v>
      </c>
      <c r="F15469" t="s">
        <v>48</v>
      </c>
      <c r="G15469">
        <v>2</v>
      </c>
      <c r="H15469">
        <v>6.2</v>
      </c>
      <c r="I15469" t="s">
        <v>204</v>
      </c>
      <c r="J15469" t="s">
        <v>296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 t="s">
        <v>83</v>
      </c>
      <c r="R15469" t="s">
        <v>83</v>
      </c>
      <c r="S15469" t="s">
        <v>83</v>
      </c>
      <c r="T15469" t="str">
        <f>_xlfn.XLOOKUP(A15469,MI_Match_Analysis!$A$2:$A$8,MI_Match_Analysis!$F$2:$F$8,"Not Found")</f>
        <v>Not Found</v>
      </c>
    </row>
    <row r="15470" spans="1:20" hidden="1" x14ac:dyDescent="0.3">
      <c r="A15470">
        <v>66</v>
      </c>
      <c r="B15470" s="1">
        <v>46163</v>
      </c>
      <c r="C15470" t="s">
        <v>162</v>
      </c>
      <c r="D15470" t="s">
        <v>71</v>
      </c>
      <c r="E15470" t="s">
        <v>41</v>
      </c>
      <c r="F15470" t="s">
        <v>48</v>
      </c>
      <c r="G15470">
        <v>2</v>
      </c>
      <c r="H15470">
        <v>6.3</v>
      </c>
      <c r="I15470" t="s">
        <v>204</v>
      </c>
      <c r="J15470" t="s">
        <v>296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 t="s">
        <v>83</v>
      </c>
      <c r="R15470" t="s">
        <v>83</v>
      </c>
      <c r="S15470" t="s">
        <v>83</v>
      </c>
      <c r="T15470" t="str">
        <f>_xlfn.XLOOKUP(A15470,MI_Match_Analysis!$A$2:$A$8,MI_Match_Analysis!$F$2:$F$8,"Not Found")</f>
        <v>Not Found</v>
      </c>
    </row>
    <row r="15471" spans="1:20" hidden="1" x14ac:dyDescent="0.3">
      <c r="A15471">
        <v>66</v>
      </c>
      <c r="B15471" s="1">
        <v>46163</v>
      </c>
      <c r="C15471" t="s">
        <v>162</v>
      </c>
      <c r="D15471" t="s">
        <v>71</v>
      </c>
      <c r="E15471" t="s">
        <v>41</v>
      </c>
      <c r="F15471" t="s">
        <v>48</v>
      </c>
      <c r="G15471">
        <v>2</v>
      </c>
      <c r="H15471">
        <v>6.4</v>
      </c>
      <c r="I15471" t="s">
        <v>204</v>
      </c>
      <c r="J15471" t="s">
        <v>296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 t="s">
        <v>83</v>
      </c>
      <c r="R15471" t="s">
        <v>83</v>
      </c>
      <c r="S15471" t="s">
        <v>83</v>
      </c>
      <c r="T15471" t="str">
        <f>_xlfn.XLOOKUP(A15471,MI_Match_Analysis!$A$2:$A$8,MI_Match_Analysis!$F$2:$F$8,"Not Found")</f>
        <v>Not Found</v>
      </c>
    </row>
    <row r="15472" spans="1:20" hidden="1" x14ac:dyDescent="0.3">
      <c r="A15472">
        <v>66</v>
      </c>
      <c r="B15472" s="1">
        <v>46163</v>
      </c>
      <c r="C15472" t="s">
        <v>162</v>
      </c>
      <c r="D15472" t="s">
        <v>71</v>
      </c>
      <c r="E15472" t="s">
        <v>41</v>
      </c>
      <c r="F15472" t="s">
        <v>48</v>
      </c>
      <c r="G15472">
        <v>2</v>
      </c>
      <c r="H15472">
        <v>6.5</v>
      </c>
      <c r="I15472" t="s">
        <v>204</v>
      </c>
      <c r="J15472" t="s">
        <v>296</v>
      </c>
      <c r="K15472">
        <v>4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 t="s">
        <v>83</v>
      </c>
      <c r="R15472" t="s">
        <v>83</v>
      </c>
      <c r="S15472" t="s">
        <v>83</v>
      </c>
      <c r="T15472" t="str">
        <f>_xlfn.XLOOKUP(A15472,MI_Match_Analysis!$A$2:$A$8,MI_Match_Analysis!$F$2:$F$8,"Not Found")</f>
        <v>Not Found</v>
      </c>
    </row>
    <row r="15473" spans="1:20" hidden="1" x14ac:dyDescent="0.3">
      <c r="A15473">
        <v>66</v>
      </c>
      <c r="B15473" s="1">
        <v>46163</v>
      </c>
      <c r="C15473" t="s">
        <v>162</v>
      </c>
      <c r="D15473" t="s">
        <v>71</v>
      </c>
      <c r="E15473" t="s">
        <v>41</v>
      </c>
      <c r="F15473" t="s">
        <v>48</v>
      </c>
      <c r="G15473">
        <v>2</v>
      </c>
      <c r="H15473">
        <v>6.6</v>
      </c>
      <c r="I15473" t="s">
        <v>204</v>
      </c>
      <c r="J15473" t="s">
        <v>296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 t="s">
        <v>195</v>
      </c>
      <c r="R15473" t="s">
        <v>204</v>
      </c>
      <c r="S15473" t="s">
        <v>116</v>
      </c>
      <c r="T15473" t="str">
        <f>_xlfn.XLOOKUP(A15473,MI_Match_Analysis!$A$2:$A$8,MI_Match_Analysis!$F$2:$F$8,"Not Found")</f>
        <v>Not Found</v>
      </c>
    </row>
    <row r="15474" spans="1:20" hidden="1" x14ac:dyDescent="0.3">
      <c r="A15474">
        <v>66</v>
      </c>
      <c r="B15474" s="1">
        <v>46163</v>
      </c>
      <c r="C15474" t="s">
        <v>162</v>
      </c>
      <c r="D15474" t="s">
        <v>71</v>
      </c>
      <c r="E15474" t="s">
        <v>41</v>
      </c>
      <c r="F15474" t="s">
        <v>48</v>
      </c>
      <c r="G15474">
        <v>2</v>
      </c>
      <c r="H15474">
        <v>7.1</v>
      </c>
      <c r="I15474" t="s">
        <v>206</v>
      </c>
      <c r="J15474" t="s">
        <v>290</v>
      </c>
      <c r="K15474">
        <v>2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 t="s">
        <v>83</v>
      </c>
      <c r="R15474" t="s">
        <v>83</v>
      </c>
      <c r="S15474" t="s">
        <v>83</v>
      </c>
      <c r="T15474" t="str">
        <f>_xlfn.XLOOKUP(A15474,MI_Match_Analysis!$A$2:$A$8,MI_Match_Analysis!$F$2:$F$8,"Not Found")</f>
        <v>Not Found</v>
      </c>
    </row>
    <row r="15475" spans="1:20" hidden="1" x14ac:dyDescent="0.3">
      <c r="A15475">
        <v>66</v>
      </c>
      <c r="B15475" s="1">
        <v>46163</v>
      </c>
      <c r="C15475" t="s">
        <v>162</v>
      </c>
      <c r="D15475" t="s">
        <v>71</v>
      </c>
      <c r="E15475" t="s">
        <v>41</v>
      </c>
      <c r="F15475" t="s">
        <v>48</v>
      </c>
      <c r="G15475">
        <v>2</v>
      </c>
      <c r="H15475">
        <v>7.2</v>
      </c>
      <c r="I15475" t="s">
        <v>206</v>
      </c>
      <c r="J15475" t="s">
        <v>290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 t="s">
        <v>83</v>
      </c>
      <c r="R15475" t="s">
        <v>83</v>
      </c>
      <c r="S15475" t="s">
        <v>83</v>
      </c>
      <c r="T15475" t="str">
        <f>_xlfn.XLOOKUP(A15475,MI_Match_Analysis!$A$2:$A$8,MI_Match_Analysis!$F$2:$F$8,"Not Found")</f>
        <v>Not Found</v>
      </c>
    </row>
    <row r="15476" spans="1:20" hidden="1" x14ac:dyDescent="0.3">
      <c r="A15476">
        <v>66</v>
      </c>
      <c r="B15476" s="1">
        <v>46163</v>
      </c>
      <c r="C15476" t="s">
        <v>162</v>
      </c>
      <c r="D15476" t="s">
        <v>71</v>
      </c>
      <c r="E15476" t="s">
        <v>41</v>
      </c>
      <c r="F15476" t="s">
        <v>48</v>
      </c>
      <c r="G15476">
        <v>2</v>
      </c>
      <c r="H15476">
        <v>7.3</v>
      </c>
      <c r="I15476" t="s">
        <v>206</v>
      </c>
      <c r="J15476" t="s">
        <v>290</v>
      </c>
      <c r="K15476">
        <v>4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 t="s">
        <v>83</v>
      </c>
      <c r="R15476" t="s">
        <v>83</v>
      </c>
      <c r="S15476" t="s">
        <v>83</v>
      </c>
      <c r="T15476" t="str">
        <f>_xlfn.XLOOKUP(A15476,MI_Match_Analysis!$A$2:$A$8,MI_Match_Analysis!$F$2:$F$8,"Not Found")</f>
        <v>Not Found</v>
      </c>
    </row>
    <row r="15477" spans="1:20" hidden="1" x14ac:dyDescent="0.3">
      <c r="A15477">
        <v>66</v>
      </c>
      <c r="B15477" s="1">
        <v>46163</v>
      </c>
      <c r="C15477" t="s">
        <v>162</v>
      </c>
      <c r="D15477" t="s">
        <v>71</v>
      </c>
      <c r="E15477" t="s">
        <v>41</v>
      </c>
      <c r="F15477" t="s">
        <v>48</v>
      </c>
      <c r="G15477">
        <v>2</v>
      </c>
      <c r="H15477">
        <v>7.4</v>
      </c>
      <c r="I15477" t="s">
        <v>206</v>
      </c>
      <c r="J15477" t="s">
        <v>290</v>
      </c>
      <c r="K15477">
        <v>1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 t="s">
        <v>83</v>
      </c>
      <c r="R15477" t="s">
        <v>83</v>
      </c>
      <c r="S15477" t="s">
        <v>83</v>
      </c>
      <c r="T15477" t="str">
        <f>_xlfn.XLOOKUP(A15477,MI_Match_Analysis!$A$2:$A$8,MI_Match_Analysis!$F$2:$F$8,"Not Found")</f>
        <v>Not Found</v>
      </c>
    </row>
    <row r="15478" spans="1:20" hidden="1" x14ac:dyDescent="0.3">
      <c r="A15478">
        <v>66</v>
      </c>
      <c r="B15478" s="1">
        <v>46163</v>
      </c>
      <c r="C15478" t="s">
        <v>162</v>
      </c>
      <c r="D15478" t="s">
        <v>71</v>
      </c>
      <c r="E15478" t="s">
        <v>41</v>
      </c>
      <c r="F15478" t="s">
        <v>48</v>
      </c>
      <c r="G15478">
        <v>2</v>
      </c>
      <c r="H15478">
        <v>7.5</v>
      </c>
      <c r="I15478" t="s">
        <v>264</v>
      </c>
      <c r="J15478" t="s">
        <v>290</v>
      </c>
      <c r="K15478">
        <v>1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 t="s">
        <v>83</v>
      </c>
      <c r="R15478" t="s">
        <v>83</v>
      </c>
      <c r="S15478" t="s">
        <v>83</v>
      </c>
      <c r="T15478" t="str">
        <f>_xlfn.XLOOKUP(A15478,MI_Match_Analysis!$A$2:$A$8,MI_Match_Analysis!$F$2:$F$8,"Not Found")</f>
        <v>Not Found</v>
      </c>
    </row>
    <row r="15479" spans="1:20" hidden="1" x14ac:dyDescent="0.3">
      <c r="A15479">
        <v>66</v>
      </c>
      <c r="B15479" s="1">
        <v>46163</v>
      </c>
      <c r="C15479" t="s">
        <v>162</v>
      </c>
      <c r="D15479" t="s">
        <v>71</v>
      </c>
      <c r="E15479" t="s">
        <v>41</v>
      </c>
      <c r="F15479" t="s">
        <v>48</v>
      </c>
      <c r="G15479">
        <v>2</v>
      </c>
      <c r="H15479">
        <v>7.6</v>
      </c>
      <c r="I15479" t="s">
        <v>206</v>
      </c>
      <c r="J15479" t="s">
        <v>290</v>
      </c>
      <c r="K15479">
        <v>1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 t="s">
        <v>83</v>
      </c>
      <c r="R15479" t="s">
        <v>83</v>
      </c>
      <c r="S15479" t="s">
        <v>83</v>
      </c>
      <c r="T15479" t="str">
        <f>_xlfn.XLOOKUP(A15479,MI_Match_Analysis!$A$2:$A$8,MI_Match_Analysis!$F$2:$F$8,"Not Found")</f>
        <v>Not Found</v>
      </c>
    </row>
    <row r="15480" spans="1:20" hidden="1" x14ac:dyDescent="0.3">
      <c r="A15480">
        <v>66</v>
      </c>
      <c r="B15480" s="1">
        <v>46163</v>
      </c>
      <c r="C15480" t="s">
        <v>162</v>
      </c>
      <c r="D15480" t="s">
        <v>71</v>
      </c>
      <c r="E15480" t="s">
        <v>41</v>
      </c>
      <c r="F15480" t="s">
        <v>48</v>
      </c>
      <c r="G15480">
        <v>2</v>
      </c>
      <c r="H15480">
        <v>8.1</v>
      </c>
      <c r="I15480" t="s">
        <v>206</v>
      </c>
      <c r="J15480" t="s">
        <v>296</v>
      </c>
      <c r="K15480">
        <v>6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 t="s">
        <v>83</v>
      </c>
      <c r="R15480" t="s">
        <v>83</v>
      </c>
      <c r="S15480" t="s">
        <v>83</v>
      </c>
      <c r="T15480" t="str">
        <f>_xlfn.XLOOKUP(A15480,MI_Match_Analysis!$A$2:$A$8,MI_Match_Analysis!$F$2:$F$8,"Not Found")</f>
        <v>Not Found</v>
      </c>
    </row>
    <row r="15481" spans="1:20" hidden="1" x14ac:dyDescent="0.3">
      <c r="A15481">
        <v>66</v>
      </c>
      <c r="B15481" s="1">
        <v>46163</v>
      </c>
      <c r="C15481" t="s">
        <v>162</v>
      </c>
      <c r="D15481" t="s">
        <v>71</v>
      </c>
      <c r="E15481" t="s">
        <v>41</v>
      </c>
      <c r="F15481" t="s">
        <v>48</v>
      </c>
      <c r="G15481">
        <v>2</v>
      </c>
      <c r="H15481">
        <v>8.1999999999999993</v>
      </c>
      <c r="I15481" t="s">
        <v>206</v>
      </c>
      <c r="J15481" t="s">
        <v>296</v>
      </c>
      <c r="K15481">
        <v>4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 t="s">
        <v>83</v>
      </c>
      <c r="R15481" t="s">
        <v>83</v>
      </c>
      <c r="S15481" t="s">
        <v>83</v>
      </c>
      <c r="T15481" t="str">
        <f>_xlfn.XLOOKUP(A15481,MI_Match_Analysis!$A$2:$A$8,MI_Match_Analysis!$F$2:$F$8,"Not Found")</f>
        <v>Not Found</v>
      </c>
    </row>
    <row r="15482" spans="1:20" hidden="1" x14ac:dyDescent="0.3">
      <c r="A15482">
        <v>66</v>
      </c>
      <c r="B15482" s="1">
        <v>46163</v>
      </c>
      <c r="C15482" t="s">
        <v>162</v>
      </c>
      <c r="D15482" t="s">
        <v>71</v>
      </c>
      <c r="E15482" t="s">
        <v>41</v>
      </c>
      <c r="F15482" t="s">
        <v>48</v>
      </c>
      <c r="G15482">
        <v>2</v>
      </c>
      <c r="H15482">
        <v>8.3000000000000007</v>
      </c>
      <c r="I15482" t="s">
        <v>206</v>
      </c>
      <c r="J15482" t="s">
        <v>296</v>
      </c>
      <c r="K15482">
        <v>0</v>
      </c>
      <c r="L15482">
        <v>1</v>
      </c>
      <c r="M15482">
        <v>1</v>
      </c>
      <c r="N15482">
        <v>0</v>
      </c>
      <c r="O15482">
        <v>0</v>
      </c>
      <c r="P15482">
        <v>0</v>
      </c>
      <c r="Q15482" t="s">
        <v>83</v>
      </c>
      <c r="R15482" t="s">
        <v>83</v>
      </c>
      <c r="S15482" t="s">
        <v>83</v>
      </c>
      <c r="T15482" t="str">
        <f>_xlfn.XLOOKUP(A15482,MI_Match_Analysis!$A$2:$A$8,MI_Match_Analysis!$F$2:$F$8,"Not Found")</f>
        <v>Not Found</v>
      </c>
    </row>
    <row r="15483" spans="1:20" hidden="1" x14ac:dyDescent="0.3">
      <c r="A15483">
        <v>66</v>
      </c>
      <c r="B15483" s="1">
        <v>46163</v>
      </c>
      <c r="C15483" t="s">
        <v>162</v>
      </c>
      <c r="D15483" t="s">
        <v>71</v>
      </c>
      <c r="E15483" t="s">
        <v>41</v>
      </c>
      <c r="F15483" t="s">
        <v>48</v>
      </c>
      <c r="G15483">
        <v>2</v>
      </c>
      <c r="H15483">
        <v>8.3000000000000007</v>
      </c>
      <c r="I15483" t="s">
        <v>206</v>
      </c>
      <c r="J15483" t="s">
        <v>296</v>
      </c>
      <c r="K15483">
        <v>4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 t="s">
        <v>83</v>
      </c>
      <c r="R15483" t="s">
        <v>83</v>
      </c>
      <c r="S15483" t="s">
        <v>83</v>
      </c>
      <c r="T15483" t="str">
        <f>_xlfn.XLOOKUP(A15483,MI_Match_Analysis!$A$2:$A$8,MI_Match_Analysis!$F$2:$F$8,"Not Found")</f>
        <v>Not Found</v>
      </c>
    </row>
    <row r="15484" spans="1:20" hidden="1" x14ac:dyDescent="0.3">
      <c r="A15484">
        <v>66</v>
      </c>
      <c r="B15484" s="1">
        <v>46163</v>
      </c>
      <c r="C15484" t="s">
        <v>162</v>
      </c>
      <c r="D15484" t="s">
        <v>71</v>
      </c>
      <c r="E15484" t="s">
        <v>41</v>
      </c>
      <c r="F15484" t="s">
        <v>48</v>
      </c>
      <c r="G15484">
        <v>2</v>
      </c>
      <c r="H15484">
        <v>8.4</v>
      </c>
      <c r="I15484" t="s">
        <v>206</v>
      </c>
      <c r="J15484" t="s">
        <v>296</v>
      </c>
      <c r="K15484">
        <v>0</v>
      </c>
      <c r="L15484">
        <v>1</v>
      </c>
      <c r="M15484">
        <v>1</v>
      </c>
      <c r="N15484">
        <v>0</v>
      </c>
      <c r="O15484">
        <v>0</v>
      </c>
      <c r="P15484">
        <v>0</v>
      </c>
      <c r="Q15484" t="s">
        <v>83</v>
      </c>
      <c r="R15484" t="s">
        <v>83</v>
      </c>
      <c r="S15484" t="s">
        <v>83</v>
      </c>
      <c r="T15484" t="str">
        <f>_xlfn.XLOOKUP(A15484,MI_Match_Analysis!$A$2:$A$8,MI_Match_Analysis!$F$2:$F$8,"Not Found")</f>
        <v>Not Found</v>
      </c>
    </row>
    <row r="15485" spans="1:20" hidden="1" x14ac:dyDescent="0.3">
      <c r="A15485">
        <v>66</v>
      </c>
      <c r="B15485" s="1">
        <v>46163</v>
      </c>
      <c r="C15485" t="s">
        <v>162</v>
      </c>
      <c r="D15485" t="s">
        <v>71</v>
      </c>
      <c r="E15485" t="s">
        <v>41</v>
      </c>
      <c r="F15485" t="s">
        <v>48</v>
      </c>
      <c r="G15485">
        <v>2</v>
      </c>
      <c r="H15485">
        <v>8.4</v>
      </c>
      <c r="I15485" t="s">
        <v>206</v>
      </c>
      <c r="J15485" t="s">
        <v>296</v>
      </c>
      <c r="K15485">
        <v>1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 t="s">
        <v>83</v>
      </c>
      <c r="R15485" t="s">
        <v>83</v>
      </c>
      <c r="S15485" t="s">
        <v>83</v>
      </c>
      <c r="T15485" t="str">
        <f>_xlfn.XLOOKUP(A15485,MI_Match_Analysis!$A$2:$A$8,MI_Match_Analysis!$F$2:$F$8,"Not Found")</f>
        <v>Not Found</v>
      </c>
    </row>
    <row r="15486" spans="1:20" hidden="1" x14ac:dyDescent="0.3">
      <c r="A15486">
        <v>66</v>
      </c>
      <c r="B15486" s="1">
        <v>46163</v>
      </c>
      <c r="C15486" t="s">
        <v>162</v>
      </c>
      <c r="D15486" t="s">
        <v>71</v>
      </c>
      <c r="E15486" t="s">
        <v>41</v>
      </c>
      <c r="F15486" t="s">
        <v>48</v>
      </c>
      <c r="G15486">
        <v>2</v>
      </c>
      <c r="H15486">
        <v>8.5</v>
      </c>
      <c r="I15486" t="s">
        <v>264</v>
      </c>
      <c r="J15486" t="s">
        <v>296</v>
      </c>
      <c r="K15486">
        <v>1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 t="s">
        <v>83</v>
      </c>
      <c r="R15486" t="s">
        <v>83</v>
      </c>
      <c r="S15486" t="s">
        <v>83</v>
      </c>
      <c r="T15486" t="str">
        <f>_xlfn.XLOOKUP(A15486,MI_Match_Analysis!$A$2:$A$8,MI_Match_Analysis!$F$2:$F$8,"Not Found")</f>
        <v>Not Found</v>
      </c>
    </row>
    <row r="15487" spans="1:20" hidden="1" x14ac:dyDescent="0.3">
      <c r="A15487">
        <v>66</v>
      </c>
      <c r="B15487" s="1">
        <v>46163</v>
      </c>
      <c r="C15487" t="s">
        <v>162</v>
      </c>
      <c r="D15487" t="s">
        <v>71</v>
      </c>
      <c r="E15487" t="s">
        <v>41</v>
      </c>
      <c r="F15487" t="s">
        <v>48</v>
      </c>
      <c r="G15487">
        <v>2</v>
      </c>
      <c r="H15487">
        <v>8.6</v>
      </c>
      <c r="I15487" t="s">
        <v>206</v>
      </c>
      <c r="J15487" t="s">
        <v>296</v>
      </c>
      <c r="K15487">
        <v>1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 t="s">
        <v>83</v>
      </c>
      <c r="R15487" t="s">
        <v>83</v>
      </c>
      <c r="S15487" t="s">
        <v>83</v>
      </c>
      <c r="T15487" t="str">
        <f>_xlfn.XLOOKUP(A15487,MI_Match_Analysis!$A$2:$A$8,MI_Match_Analysis!$F$2:$F$8,"Not Found")</f>
        <v>Not Found</v>
      </c>
    </row>
    <row r="15488" spans="1:20" hidden="1" x14ac:dyDescent="0.3">
      <c r="A15488">
        <v>66</v>
      </c>
      <c r="B15488" s="1">
        <v>46163</v>
      </c>
      <c r="C15488" t="s">
        <v>162</v>
      </c>
      <c r="D15488" t="s">
        <v>71</v>
      </c>
      <c r="E15488" t="s">
        <v>41</v>
      </c>
      <c r="F15488" t="s">
        <v>48</v>
      </c>
      <c r="G15488">
        <v>2</v>
      </c>
      <c r="H15488">
        <v>9.1</v>
      </c>
      <c r="I15488" t="s">
        <v>206</v>
      </c>
      <c r="J15488" t="s">
        <v>290</v>
      </c>
      <c r="K15488">
        <v>6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 t="s">
        <v>83</v>
      </c>
      <c r="R15488" t="s">
        <v>83</v>
      </c>
      <c r="S15488" t="s">
        <v>83</v>
      </c>
      <c r="T15488" t="str">
        <f>_xlfn.XLOOKUP(A15488,MI_Match_Analysis!$A$2:$A$8,MI_Match_Analysis!$F$2:$F$8,"Not Found")</f>
        <v>Not Found</v>
      </c>
    </row>
    <row r="15489" spans="1:20" hidden="1" x14ac:dyDescent="0.3">
      <c r="A15489">
        <v>66</v>
      </c>
      <c r="B15489" s="1">
        <v>46163</v>
      </c>
      <c r="C15489" t="s">
        <v>162</v>
      </c>
      <c r="D15489" t="s">
        <v>71</v>
      </c>
      <c r="E15489" t="s">
        <v>41</v>
      </c>
      <c r="F15489" t="s">
        <v>48</v>
      </c>
      <c r="G15489">
        <v>2</v>
      </c>
      <c r="H15489">
        <v>9.1999999999999993</v>
      </c>
      <c r="I15489" t="s">
        <v>206</v>
      </c>
      <c r="J15489" t="s">
        <v>290</v>
      </c>
      <c r="K15489">
        <v>4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 t="s">
        <v>83</v>
      </c>
      <c r="R15489" t="s">
        <v>83</v>
      </c>
      <c r="S15489" t="s">
        <v>83</v>
      </c>
      <c r="T15489" t="str">
        <f>_xlfn.XLOOKUP(A15489,MI_Match_Analysis!$A$2:$A$8,MI_Match_Analysis!$F$2:$F$8,"Not Found")</f>
        <v>Not Found</v>
      </c>
    </row>
    <row r="15490" spans="1:20" hidden="1" x14ac:dyDescent="0.3">
      <c r="A15490">
        <v>66</v>
      </c>
      <c r="B15490" s="1">
        <v>46163</v>
      </c>
      <c r="C15490" t="s">
        <v>162</v>
      </c>
      <c r="D15490" t="s">
        <v>71</v>
      </c>
      <c r="E15490" t="s">
        <v>41</v>
      </c>
      <c r="F15490" t="s">
        <v>48</v>
      </c>
      <c r="G15490">
        <v>2</v>
      </c>
      <c r="H15490">
        <v>9.3000000000000007</v>
      </c>
      <c r="I15490" t="s">
        <v>206</v>
      </c>
      <c r="J15490" t="s">
        <v>290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 t="s">
        <v>83</v>
      </c>
      <c r="R15490" t="s">
        <v>83</v>
      </c>
      <c r="S15490" t="s">
        <v>83</v>
      </c>
      <c r="T15490" t="str">
        <f>_xlfn.XLOOKUP(A15490,MI_Match_Analysis!$A$2:$A$8,MI_Match_Analysis!$F$2:$F$8,"Not Found")</f>
        <v>Not Found</v>
      </c>
    </row>
    <row r="15491" spans="1:20" hidden="1" x14ac:dyDescent="0.3">
      <c r="A15491">
        <v>66</v>
      </c>
      <c r="B15491" s="1">
        <v>46163</v>
      </c>
      <c r="C15491" t="s">
        <v>162</v>
      </c>
      <c r="D15491" t="s">
        <v>71</v>
      </c>
      <c r="E15491" t="s">
        <v>41</v>
      </c>
      <c r="F15491" t="s">
        <v>48</v>
      </c>
      <c r="G15491">
        <v>2</v>
      </c>
      <c r="H15491">
        <v>9.4</v>
      </c>
      <c r="I15491" t="s">
        <v>206</v>
      </c>
      <c r="J15491" t="s">
        <v>290</v>
      </c>
      <c r="K15491">
        <v>6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 t="s">
        <v>83</v>
      </c>
      <c r="R15491" t="s">
        <v>83</v>
      </c>
      <c r="S15491" t="s">
        <v>83</v>
      </c>
      <c r="T15491" t="str">
        <f>_xlfn.XLOOKUP(A15491,MI_Match_Analysis!$A$2:$A$8,MI_Match_Analysis!$F$2:$F$8,"Not Found")</f>
        <v>Not Found</v>
      </c>
    </row>
    <row r="15492" spans="1:20" hidden="1" x14ac:dyDescent="0.3">
      <c r="A15492">
        <v>66</v>
      </c>
      <c r="B15492" s="1">
        <v>46163</v>
      </c>
      <c r="C15492" t="s">
        <v>162</v>
      </c>
      <c r="D15492" t="s">
        <v>71</v>
      </c>
      <c r="E15492" t="s">
        <v>41</v>
      </c>
      <c r="F15492" t="s">
        <v>48</v>
      </c>
      <c r="G15492">
        <v>2</v>
      </c>
      <c r="H15492">
        <v>9.5</v>
      </c>
      <c r="I15492" t="s">
        <v>206</v>
      </c>
      <c r="J15492" t="s">
        <v>290</v>
      </c>
      <c r="K15492">
        <v>1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 t="s">
        <v>83</v>
      </c>
      <c r="R15492" t="s">
        <v>83</v>
      </c>
      <c r="S15492" t="s">
        <v>83</v>
      </c>
      <c r="T15492" t="str">
        <f>_xlfn.XLOOKUP(A15492,MI_Match_Analysis!$A$2:$A$8,MI_Match_Analysis!$F$2:$F$8,"Not Found")</f>
        <v>Not Found</v>
      </c>
    </row>
    <row r="15493" spans="1:20" hidden="1" x14ac:dyDescent="0.3">
      <c r="A15493">
        <v>66</v>
      </c>
      <c r="B15493" s="1">
        <v>46163</v>
      </c>
      <c r="C15493" t="s">
        <v>162</v>
      </c>
      <c r="D15493" t="s">
        <v>71</v>
      </c>
      <c r="E15493" t="s">
        <v>41</v>
      </c>
      <c r="F15493" t="s">
        <v>48</v>
      </c>
      <c r="G15493">
        <v>2</v>
      </c>
      <c r="H15493">
        <v>9.6</v>
      </c>
      <c r="I15493" t="s">
        <v>264</v>
      </c>
      <c r="J15493" t="s">
        <v>290</v>
      </c>
      <c r="K15493">
        <v>1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 t="s">
        <v>83</v>
      </c>
      <c r="R15493" t="s">
        <v>83</v>
      </c>
      <c r="S15493" t="s">
        <v>83</v>
      </c>
      <c r="T15493" t="str">
        <f>_xlfn.XLOOKUP(A15493,MI_Match_Analysis!$A$2:$A$8,MI_Match_Analysis!$F$2:$F$8,"Not Found")</f>
        <v>Not Found</v>
      </c>
    </row>
    <row r="15494" spans="1:20" hidden="1" x14ac:dyDescent="0.3">
      <c r="A15494">
        <v>66</v>
      </c>
      <c r="B15494" s="1">
        <v>46163</v>
      </c>
      <c r="C15494" t="s">
        <v>162</v>
      </c>
      <c r="D15494" t="s">
        <v>71</v>
      </c>
      <c r="E15494" t="s">
        <v>41</v>
      </c>
      <c r="F15494" t="s">
        <v>48</v>
      </c>
      <c r="G15494">
        <v>2</v>
      </c>
      <c r="H15494">
        <v>10.1</v>
      </c>
      <c r="I15494" t="s">
        <v>264</v>
      </c>
      <c r="J15494" t="s">
        <v>86</v>
      </c>
      <c r="K15494">
        <v>1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 t="s">
        <v>83</v>
      </c>
      <c r="R15494" t="s">
        <v>83</v>
      </c>
      <c r="S15494" t="s">
        <v>83</v>
      </c>
      <c r="T15494" t="str">
        <f>_xlfn.XLOOKUP(A15494,MI_Match_Analysis!$A$2:$A$8,MI_Match_Analysis!$F$2:$F$8,"Not Found")</f>
        <v>Not Found</v>
      </c>
    </row>
    <row r="15495" spans="1:20" hidden="1" x14ac:dyDescent="0.3">
      <c r="A15495">
        <v>66</v>
      </c>
      <c r="B15495" s="1">
        <v>46163</v>
      </c>
      <c r="C15495" t="s">
        <v>162</v>
      </c>
      <c r="D15495" t="s">
        <v>71</v>
      </c>
      <c r="E15495" t="s">
        <v>41</v>
      </c>
      <c r="F15495" t="s">
        <v>48</v>
      </c>
      <c r="G15495">
        <v>2</v>
      </c>
      <c r="H15495">
        <v>10.199999999999999</v>
      </c>
      <c r="I15495" t="s">
        <v>206</v>
      </c>
      <c r="J15495" t="s">
        <v>86</v>
      </c>
      <c r="K15495">
        <v>6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 t="s">
        <v>83</v>
      </c>
      <c r="R15495" t="s">
        <v>83</v>
      </c>
      <c r="S15495" t="s">
        <v>83</v>
      </c>
      <c r="T15495" t="str">
        <f>_xlfn.XLOOKUP(A15495,MI_Match_Analysis!$A$2:$A$8,MI_Match_Analysis!$F$2:$F$8,"Not Found")</f>
        <v>Not Found</v>
      </c>
    </row>
    <row r="15496" spans="1:20" hidden="1" x14ac:dyDescent="0.3">
      <c r="A15496">
        <v>66</v>
      </c>
      <c r="B15496" s="1">
        <v>46163</v>
      </c>
      <c r="C15496" t="s">
        <v>162</v>
      </c>
      <c r="D15496" t="s">
        <v>71</v>
      </c>
      <c r="E15496" t="s">
        <v>41</v>
      </c>
      <c r="F15496" t="s">
        <v>48</v>
      </c>
      <c r="G15496">
        <v>2</v>
      </c>
      <c r="H15496">
        <v>10.3</v>
      </c>
      <c r="I15496" t="s">
        <v>206</v>
      </c>
      <c r="J15496" t="s">
        <v>86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 t="s">
        <v>165</v>
      </c>
      <c r="R15496" t="s">
        <v>206</v>
      </c>
      <c r="S15496" t="s">
        <v>116</v>
      </c>
      <c r="T15496" t="str">
        <f>_xlfn.XLOOKUP(A15496,MI_Match_Analysis!$A$2:$A$8,MI_Match_Analysis!$F$2:$F$8,"Not Found")</f>
        <v>Not Found</v>
      </c>
    </row>
    <row r="15497" spans="1:20" hidden="1" x14ac:dyDescent="0.3">
      <c r="A15497">
        <v>66</v>
      </c>
      <c r="B15497" s="1">
        <v>46163</v>
      </c>
      <c r="C15497" t="s">
        <v>162</v>
      </c>
      <c r="D15497" t="s">
        <v>71</v>
      </c>
      <c r="E15497" t="s">
        <v>41</v>
      </c>
      <c r="F15497" t="s">
        <v>48</v>
      </c>
      <c r="G15497">
        <v>2</v>
      </c>
      <c r="H15497">
        <v>10.4</v>
      </c>
      <c r="I15497" t="s">
        <v>208</v>
      </c>
      <c r="J15497" t="s">
        <v>86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 t="s">
        <v>83</v>
      </c>
      <c r="R15497" t="s">
        <v>83</v>
      </c>
      <c r="S15497" t="s">
        <v>83</v>
      </c>
      <c r="T15497" t="str">
        <f>_xlfn.XLOOKUP(A15497,MI_Match_Analysis!$A$2:$A$8,MI_Match_Analysis!$F$2:$F$8,"Not Found")</f>
        <v>Not Found</v>
      </c>
    </row>
    <row r="15498" spans="1:20" hidden="1" x14ac:dyDescent="0.3">
      <c r="A15498">
        <v>66</v>
      </c>
      <c r="B15498" s="1">
        <v>46163</v>
      </c>
      <c r="C15498" t="s">
        <v>162</v>
      </c>
      <c r="D15498" t="s">
        <v>71</v>
      </c>
      <c r="E15498" t="s">
        <v>41</v>
      </c>
      <c r="F15498" t="s">
        <v>48</v>
      </c>
      <c r="G15498">
        <v>2</v>
      </c>
      <c r="H15498">
        <v>10.5</v>
      </c>
      <c r="I15498" t="s">
        <v>208</v>
      </c>
      <c r="J15498" t="s">
        <v>86</v>
      </c>
      <c r="K15498">
        <v>6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 t="s">
        <v>83</v>
      </c>
      <c r="R15498" t="s">
        <v>83</v>
      </c>
      <c r="S15498" t="s">
        <v>83</v>
      </c>
      <c r="T15498" t="str">
        <f>_xlfn.XLOOKUP(A15498,MI_Match_Analysis!$A$2:$A$8,MI_Match_Analysis!$F$2:$F$8,"Not Found")</f>
        <v>Not Found</v>
      </c>
    </row>
    <row r="15499" spans="1:20" hidden="1" x14ac:dyDescent="0.3">
      <c r="A15499">
        <v>66</v>
      </c>
      <c r="B15499" s="1">
        <v>46163</v>
      </c>
      <c r="C15499" t="s">
        <v>162</v>
      </c>
      <c r="D15499" t="s">
        <v>71</v>
      </c>
      <c r="E15499" t="s">
        <v>41</v>
      </c>
      <c r="F15499" t="s">
        <v>48</v>
      </c>
      <c r="G15499">
        <v>2</v>
      </c>
      <c r="H15499">
        <v>10.6</v>
      </c>
      <c r="I15499" t="s">
        <v>208</v>
      </c>
      <c r="J15499" t="s">
        <v>86</v>
      </c>
      <c r="K15499">
        <v>1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 t="s">
        <v>83</v>
      </c>
      <c r="R15499" t="s">
        <v>83</v>
      </c>
      <c r="S15499" t="s">
        <v>83</v>
      </c>
      <c r="T15499" t="str">
        <f>_xlfn.XLOOKUP(A15499,MI_Match_Analysis!$A$2:$A$8,MI_Match_Analysis!$F$2:$F$8,"Not Found")</f>
        <v>Not Found</v>
      </c>
    </row>
    <row r="15500" spans="1:20" hidden="1" x14ac:dyDescent="0.3">
      <c r="A15500">
        <v>66</v>
      </c>
      <c r="B15500" s="1">
        <v>46163</v>
      </c>
      <c r="C15500" t="s">
        <v>162</v>
      </c>
      <c r="D15500" t="s">
        <v>71</v>
      </c>
      <c r="E15500" t="s">
        <v>41</v>
      </c>
      <c r="F15500" t="s">
        <v>48</v>
      </c>
      <c r="G15500">
        <v>2</v>
      </c>
      <c r="H15500">
        <v>11.1</v>
      </c>
      <c r="I15500" t="s">
        <v>208</v>
      </c>
      <c r="J15500" t="s">
        <v>50</v>
      </c>
      <c r="K15500">
        <v>6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 t="s">
        <v>83</v>
      </c>
      <c r="R15500" t="s">
        <v>83</v>
      </c>
      <c r="S15500" t="s">
        <v>83</v>
      </c>
      <c r="T15500" t="str">
        <f>_xlfn.XLOOKUP(A15500,MI_Match_Analysis!$A$2:$A$8,MI_Match_Analysis!$F$2:$F$8,"Not Found")</f>
        <v>Not Found</v>
      </c>
    </row>
    <row r="15501" spans="1:20" hidden="1" x14ac:dyDescent="0.3">
      <c r="A15501">
        <v>66</v>
      </c>
      <c r="B15501" s="1">
        <v>46163</v>
      </c>
      <c r="C15501" t="s">
        <v>162</v>
      </c>
      <c r="D15501" t="s">
        <v>71</v>
      </c>
      <c r="E15501" t="s">
        <v>41</v>
      </c>
      <c r="F15501" t="s">
        <v>48</v>
      </c>
      <c r="G15501">
        <v>2</v>
      </c>
      <c r="H15501">
        <v>11.2</v>
      </c>
      <c r="I15501" t="s">
        <v>208</v>
      </c>
      <c r="J15501" t="s">
        <v>50</v>
      </c>
      <c r="K15501">
        <v>4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 t="s">
        <v>83</v>
      </c>
      <c r="R15501" t="s">
        <v>83</v>
      </c>
      <c r="S15501" t="s">
        <v>83</v>
      </c>
      <c r="T15501" t="str">
        <f>_xlfn.XLOOKUP(A15501,MI_Match_Analysis!$A$2:$A$8,MI_Match_Analysis!$F$2:$F$8,"Not Found")</f>
        <v>Not Found</v>
      </c>
    </row>
    <row r="15502" spans="1:20" hidden="1" x14ac:dyDescent="0.3">
      <c r="A15502">
        <v>66</v>
      </c>
      <c r="B15502" s="1">
        <v>46163</v>
      </c>
      <c r="C15502" t="s">
        <v>162</v>
      </c>
      <c r="D15502" t="s">
        <v>71</v>
      </c>
      <c r="E15502" t="s">
        <v>41</v>
      </c>
      <c r="F15502" t="s">
        <v>48</v>
      </c>
      <c r="G15502">
        <v>2</v>
      </c>
      <c r="H15502">
        <v>11.3</v>
      </c>
      <c r="I15502" t="s">
        <v>208</v>
      </c>
      <c r="J15502" t="s">
        <v>50</v>
      </c>
      <c r="K15502">
        <v>1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 t="s">
        <v>83</v>
      </c>
      <c r="R15502" t="s">
        <v>83</v>
      </c>
      <c r="S15502" t="s">
        <v>83</v>
      </c>
      <c r="T15502" t="str">
        <f>_xlfn.XLOOKUP(A15502,MI_Match_Analysis!$A$2:$A$8,MI_Match_Analysis!$F$2:$F$8,"Not Found")</f>
        <v>Not Found</v>
      </c>
    </row>
    <row r="15503" spans="1:20" hidden="1" x14ac:dyDescent="0.3">
      <c r="A15503">
        <v>66</v>
      </c>
      <c r="B15503" s="1">
        <v>46163</v>
      </c>
      <c r="C15503" t="s">
        <v>162</v>
      </c>
      <c r="D15503" t="s">
        <v>71</v>
      </c>
      <c r="E15503" t="s">
        <v>41</v>
      </c>
      <c r="F15503" t="s">
        <v>48</v>
      </c>
      <c r="G15503">
        <v>2</v>
      </c>
      <c r="H15503">
        <v>11.4</v>
      </c>
      <c r="I15503" t="s">
        <v>264</v>
      </c>
      <c r="J15503" t="s">
        <v>50</v>
      </c>
      <c r="K15503">
        <v>1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 t="s">
        <v>83</v>
      </c>
      <c r="R15503" t="s">
        <v>83</v>
      </c>
      <c r="S15503" t="s">
        <v>83</v>
      </c>
      <c r="T15503" t="str">
        <f>_xlfn.XLOOKUP(A15503,MI_Match_Analysis!$A$2:$A$8,MI_Match_Analysis!$F$2:$F$8,"Not Found")</f>
        <v>Not Found</v>
      </c>
    </row>
    <row r="15504" spans="1:20" hidden="1" x14ac:dyDescent="0.3">
      <c r="A15504">
        <v>66</v>
      </c>
      <c r="B15504" s="1">
        <v>46163</v>
      </c>
      <c r="C15504" t="s">
        <v>162</v>
      </c>
      <c r="D15504" t="s">
        <v>71</v>
      </c>
      <c r="E15504" t="s">
        <v>41</v>
      </c>
      <c r="F15504" t="s">
        <v>48</v>
      </c>
      <c r="G15504">
        <v>2</v>
      </c>
      <c r="H15504">
        <v>11.5</v>
      </c>
      <c r="I15504" t="s">
        <v>208</v>
      </c>
      <c r="J15504" t="s">
        <v>50</v>
      </c>
      <c r="K15504">
        <v>1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 t="s">
        <v>83</v>
      </c>
      <c r="R15504" t="s">
        <v>83</v>
      </c>
      <c r="S15504" t="s">
        <v>83</v>
      </c>
      <c r="T15504" t="str">
        <f>_xlfn.XLOOKUP(A15504,MI_Match_Analysis!$A$2:$A$8,MI_Match_Analysis!$F$2:$F$8,"Not Found")</f>
        <v>Not Found</v>
      </c>
    </row>
    <row r="15505" spans="1:20" hidden="1" x14ac:dyDescent="0.3">
      <c r="A15505">
        <v>66</v>
      </c>
      <c r="B15505" s="1">
        <v>46163</v>
      </c>
      <c r="C15505" t="s">
        <v>162</v>
      </c>
      <c r="D15505" t="s">
        <v>71</v>
      </c>
      <c r="E15505" t="s">
        <v>41</v>
      </c>
      <c r="F15505" t="s">
        <v>48</v>
      </c>
      <c r="G15505">
        <v>2</v>
      </c>
      <c r="H15505">
        <v>11.6</v>
      </c>
      <c r="I15505" t="s">
        <v>264</v>
      </c>
      <c r="J15505" t="s">
        <v>50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 t="s">
        <v>83</v>
      </c>
      <c r="R15505" t="s">
        <v>83</v>
      </c>
      <c r="S15505" t="s">
        <v>83</v>
      </c>
      <c r="T15505" t="str">
        <f>_xlfn.XLOOKUP(A15505,MI_Match_Analysis!$A$2:$A$8,MI_Match_Analysis!$F$2:$F$8,"Not Found")</f>
        <v>Not Found</v>
      </c>
    </row>
    <row r="15506" spans="1:20" hidden="1" x14ac:dyDescent="0.3">
      <c r="A15506">
        <v>66</v>
      </c>
      <c r="B15506" s="1">
        <v>46163</v>
      </c>
      <c r="C15506" t="s">
        <v>162</v>
      </c>
      <c r="D15506" t="s">
        <v>71</v>
      </c>
      <c r="E15506" t="s">
        <v>41</v>
      </c>
      <c r="F15506" t="s">
        <v>48</v>
      </c>
      <c r="G15506">
        <v>2</v>
      </c>
      <c r="H15506">
        <v>12.1</v>
      </c>
      <c r="I15506" t="s">
        <v>208</v>
      </c>
      <c r="J15506" t="s">
        <v>86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 t="s">
        <v>165</v>
      </c>
      <c r="R15506" t="s">
        <v>208</v>
      </c>
      <c r="S15506" t="s">
        <v>290</v>
      </c>
      <c r="T15506" t="str">
        <f>_xlfn.XLOOKUP(A15506,MI_Match_Analysis!$A$2:$A$8,MI_Match_Analysis!$F$2:$F$8,"Not Found")</f>
        <v>Not Found</v>
      </c>
    </row>
    <row r="15507" spans="1:20" hidden="1" x14ac:dyDescent="0.3">
      <c r="A15507">
        <v>66</v>
      </c>
      <c r="B15507" s="1">
        <v>46163</v>
      </c>
      <c r="C15507" t="s">
        <v>162</v>
      </c>
      <c r="D15507" t="s">
        <v>71</v>
      </c>
      <c r="E15507" t="s">
        <v>41</v>
      </c>
      <c r="F15507" t="s">
        <v>48</v>
      </c>
      <c r="G15507">
        <v>2</v>
      </c>
      <c r="H15507">
        <v>12.2</v>
      </c>
      <c r="I15507" t="s">
        <v>109</v>
      </c>
      <c r="J15507" t="s">
        <v>86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 t="s">
        <v>83</v>
      </c>
      <c r="R15507" t="s">
        <v>83</v>
      </c>
      <c r="S15507" t="s">
        <v>83</v>
      </c>
      <c r="T15507" t="str">
        <f>_xlfn.XLOOKUP(A15507,MI_Match_Analysis!$A$2:$A$8,MI_Match_Analysis!$F$2:$F$8,"Not Found")</f>
        <v>Not Found</v>
      </c>
    </row>
    <row r="15508" spans="1:20" hidden="1" x14ac:dyDescent="0.3">
      <c r="A15508">
        <v>66</v>
      </c>
      <c r="B15508" s="1">
        <v>46163</v>
      </c>
      <c r="C15508" t="s">
        <v>162</v>
      </c>
      <c r="D15508" t="s">
        <v>71</v>
      </c>
      <c r="E15508" t="s">
        <v>41</v>
      </c>
      <c r="F15508" t="s">
        <v>48</v>
      </c>
      <c r="G15508">
        <v>2</v>
      </c>
      <c r="H15508">
        <v>12.3</v>
      </c>
      <c r="I15508" t="s">
        <v>109</v>
      </c>
      <c r="J15508" t="s">
        <v>86</v>
      </c>
      <c r="K15508">
        <v>1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 t="s">
        <v>83</v>
      </c>
      <c r="R15508" t="s">
        <v>83</v>
      </c>
      <c r="S15508" t="s">
        <v>83</v>
      </c>
      <c r="T15508" t="str">
        <f>_xlfn.XLOOKUP(A15508,MI_Match_Analysis!$A$2:$A$8,MI_Match_Analysis!$F$2:$F$8,"Not Found")</f>
        <v>Not Found</v>
      </c>
    </row>
    <row r="15509" spans="1:20" hidden="1" x14ac:dyDescent="0.3">
      <c r="A15509">
        <v>66</v>
      </c>
      <c r="B15509" s="1">
        <v>46163</v>
      </c>
      <c r="C15509" t="s">
        <v>162</v>
      </c>
      <c r="D15509" t="s">
        <v>71</v>
      </c>
      <c r="E15509" t="s">
        <v>41</v>
      </c>
      <c r="F15509" t="s">
        <v>48</v>
      </c>
      <c r="G15509">
        <v>2</v>
      </c>
      <c r="H15509">
        <v>12.4</v>
      </c>
      <c r="I15509" t="s">
        <v>264</v>
      </c>
      <c r="J15509" t="s">
        <v>86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 t="s">
        <v>165</v>
      </c>
      <c r="R15509" t="s">
        <v>264</v>
      </c>
      <c r="S15509" t="s">
        <v>290</v>
      </c>
      <c r="T15509" t="str">
        <f>_xlfn.XLOOKUP(A15509,MI_Match_Analysis!$A$2:$A$8,MI_Match_Analysis!$F$2:$F$8,"Not Found")</f>
        <v>Not Found</v>
      </c>
    </row>
    <row r="15510" spans="1:20" hidden="1" x14ac:dyDescent="0.3">
      <c r="A15510">
        <v>66</v>
      </c>
      <c r="B15510" s="1">
        <v>46163</v>
      </c>
      <c r="C15510" t="s">
        <v>162</v>
      </c>
      <c r="D15510" t="s">
        <v>71</v>
      </c>
      <c r="E15510" t="s">
        <v>41</v>
      </c>
      <c r="F15510" t="s">
        <v>48</v>
      </c>
      <c r="G15510">
        <v>2</v>
      </c>
      <c r="H15510">
        <v>12.4</v>
      </c>
      <c r="I15510" t="s">
        <v>264</v>
      </c>
      <c r="J15510" t="s">
        <v>86</v>
      </c>
      <c r="K15510">
        <v>0</v>
      </c>
      <c r="L15510">
        <v>1</v>
      </c>
      <c r="M15510">
        <v>1</v>
      </c>
      <c r="N15510">
        <v>0</v>
      </c>
      <c r="O15510">
        <v>0</v>
      </c>
      <c r="P15510">
        <v>0</v>
      </c>
      <c r="Q15510" t="s">
        <v>83</v>
      </c>
      <c r="R15510" t="s">
        <v>83</v>
      </c>
      <c r="S15510" t="s">
        <v>83</v>
      </c>
      <c r="T15510" t="str">
        <f>_xlfn.XLOOKUP(A15510,MI_Match_Analysis!$A$2:$A$8,MI_Match_Analysis!$F$2:$F$8,"Not Found")</f>
        <v>Not Found</v>
      </c>
    </row>
    <row r="15511" spans="1:20" hidden="1" x14ac:dyDescent="0.3">
      <c r="A15511">
        <v>66</v>
      </c>
      <c r="B15511" s="1">
        <v>46163</v>
      </c>
      <c r="C15511" t="s">
        <v>162</v>
      </c>
      <c r="D15511" t="s">
        <v>71</v>
      </c>
      <c r="E15511" t="s">
        <v>41</v>
      </c>
      <c r="F15511" t="s">
        <v>48</v>
      </c>
      <c r="G15511">
        <v>2</v>
      </c>
      <c r="H15511">
        <v>12.5</v>
      </c>
      <c r="I15511" t="s">
        <v>276</v>
      </c>
      <c r="J15511" t="s">
        <v>86</v>
      </c>
      <c r="K15511">
        <v>2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 t="s">
        <v>83</v>
      </c>
      <c r="R15511" t="s">
        <v>83</v>
      </c>
      <c r="S15511" t="s">
        <v>83</v>
      </c>
      <c r="T15511" t="str">
        <f>_xlfn.XLOOKUP(A15511,MI_Match_Analysis!$A$2:$A$8,MI_Match_Analysis!$F$2:$F$8,"Not Found")</f>
        <v>Not Found</v>
      </c>
    </row>
    <row r="15512" spans="1:20" hidden="1" x14ac:dyDescent="0.3">
      <c r="A15512">
        <v>66</v>
      </c>
      <c r="B15512" s="1">
        <v>46163</v>
      </c>
      <c r="C15512" t="s">
        <v>162</v>
      </c>
      <c r="D15512" t="s">
        <v>71</v>
      </c>
      <c r="E15512" t="s">
        <v>41</v>
      </c>
      <c r="F15512" t="s">
        <v>48</v>
      </c>
      <c r="G15512">
        <v>2</v>
      </c>
      <c r="H15512">
        <v>12.6</v>
      </c>
      <c r="I15512" t="s">
        <v>276</v>
      </c>
      <c r="J15512" t="s">
        <v>86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 t="s">
        <v>83</v>
      </c>
      <c r="R15512" t="s">
        <v>83</v>
      </c>
      <c r="S15512" t="s">
        <v>83</v>
      </c>
      <c r="T15512" t="str">
        <f>_xlfn.XLOOKUP(A15512,MI_Match_Analysis!$A$2:$A$8,MI_Match_Analysis!$F$2:$F$8,"Not Found")</f>
        <v>Not Found</v>
      </c>
    </row>
    <row r="15513" spans="1:20" hidden="1" x14ac:dyDescent="0.3">
      <c r="A15513">
        <v>66</v>
      </c>
      <c r="B15513" s="1">
        <v>46163</v>
      </c>
      <c r="C15513" t="s">
        <v>162</v>
      </c>
      <c r="D15513" t="s">
        <v>71</v>
      </c>
      <c r="E15513" t="s">
        <v>41</v>
      </c>
      <c r="F15513" t="s">
        <v>48</v>
      </c>
      <c r="G15513">
        <v>2</v>
      </c>
      <c r="H15513">
        <v>13.1</v>
      </c>
      <c r="I15513" t="s">
        <v>109</v>
      </c>
      <c r="J15513" t="s">
        <v>117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 t="s">
        <v>83</v>
      </c>
      <c r="R15513" t="s">
        <v>83</v>
      </c>
      <c r="S15513" t="s">
        <v>83</v>
      </c>
      <c r="T15513" t="str">
        <f>_xlfn.XLOOKUP(A15513,MI_Match_Analysis!$A$2:$A$8,MI_Match_Analysis!$F$2:$F$8,"Not Found")</f>
        <v>Not Found</v>
      </c>
    </row>
    <row r="15514" spans="1:20" hidden="1" x14ac:dyDescent="0.3">
      <c r="A15514">
        <v>66</v>
      </c>
      <c r="B15514" s="1">
        <v>46163</v>
      </c>
      <c r="C15514" t="s">
        <v>162</v>
      </c>
      <c r="D15514" t="s">
        <v>71</v>
      </c>
      <c r="E15514" t="s">
        <v>41</v>
      </c>
      <c r="F15514" t="s">
        <v>48</v>
      </c>
      <c r="G15514">
        <v>2</v>
      </c>
      <c r="H15514">
        <v>13.2</v>
      </c>
      <c r="I15514" t="s">
        <v>109</v>
      </c>
      <c r="J15514" t="s">
        <v>117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 t="s">
        <v>83</v>
      </c>
      <c r="R15514" t="s">
        <v>83</v>
      </c>
      <c r="S15514" t="s">
        <v>83</v>
      </c>
      <c r="T15514" t="str">
        <f>_xlfn.XLOOKUP(A15514,MI_Match_Analysis!$A$2:$A$8,MI_Match_Analysis!$F$2:$F$8,"Not Found")</f>
        <v>Not Found</v>
      </c>
    </row>
    <row r="15515" spans="1:20" hidden="1" x14ac:dyDescent="0.3">
      <c r="A15515">
        <v>66</v>
      </c>
      <c r="B15515" s="1">
        <v>46163</v>
      </c>
      <c r="C15515" t="s">
        <v>162</v>
      </c>
      <c r="D15515" t="s">
        <v>71</v>
      </c>
      <c r="E15515" t="s">
        <v>41</v>
      </c>
      <c r="F15515" t="s">
        <v>48</v>
      </c>
      <c r="G15515">
        <v>2</v>
      </c>
      <c r="H15515">
        <v>13.3</v>
      </c>
      <c r="I15515" t="s">
        <v>109</v>
      </c>
      <c r="J15515" t="s">
        <v>117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 t="s">
        <v>165</v>
      </c>
      <c r="R15515" t="s">
        <v>109</v>
      </c>
      <c r="S15515" t="s">
        <v>117</v>
      </c>
      <c r="T15515" t="str">
        <f>_xlfn.XLOOKUP(A15515,MI_Match_Analysis!$A$2:$A$8,MI_Match_Analysis!$F$2:$F$8,"Not Found")</f>
        <v>Not Found</v>
      </c>
    </row>
    <row r="15516" spans="1:20" hidden="1" x14ac:dyDescent="0.3">
      <c r="A15516">
        <v>66</v>
      </c>
      <c r="B15516" s="1">
        <v>46163</v>
      </c>
      <c r="C15516" t="s">
        <v>162</v>
      </c>
      <c r="D15516" t="s">
        <v>71</v>
      </c>
      <c r="E15516" t="s">
        <v>41</v>
      </c>
      <c r="F15516" t="s">
        <v>48</v>
      </c>
      <c r="G15516">
        <v>2</v>
      </c>
      <c r="H15516">
        <v>13.4</v>
      </c>
      <c r="I15516" t="s">
        <v>332</v>
      </c>
      <c r="J15516" t="s">
        <v>117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 t="s">
        <v>165</v>
      </c>
      <c r="R15516" t="s">
        <v>332</v>
      </c>
      <c r="S15516" t="s">
        <v>101</v>
      </c>
      <c r="T15516" t="str">
        <f>_xlfn.XLOOKUP(A15516,MI_Match_Analysis!$A$2:$A$8,MI_Match_Analysis!$F$2:$F$8,"Not Found")</f>
        <v>Not Found</v>
      </c>
    </row>
    <row r="15517" spans="1:20" hidden="1" x14ac:dyDescent="0.3">
      <c r="A15517">
        <v>67</v>
      </c>
      <c r="B15517" s="1">
        <v>46164</v>
      </c>
      <c r="C15517" t="s">
        <v>162</v>
      </c>
      <c r="D15517" t="s">
        <v>75</v>
      </c>
      <c r="E15517" t="s">
        <v>25</v>
      </c>
      <c r="F15517" t="s">
        <v>24</v>
      </c>
      <c r="G15517">
        <v>1</v>
      </c>
      <c r="H15517">
        <v>0.1</v>
      </c>
      <c r="I15517" t="s">
        <v>95</v>
      </c>
      <c r="J15517" t="s">
        <v>80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 t="s">
        <v>83</v>
      </c>
      <c r="R15517" t="s">
        <v>83</v>
      </c>
      <c r="S15517" t="s">
        <v>83</v>
      </c>
      <c r="T15517" t="str">
        <f>_xlfn.XLOOKUP(A15517,MI_Match_Analysis!$A$2:$A$8,MI_Match_Analysis!$F$2:$F$8,"Not Found")</f>
        <v>Not Found</v>
      </c>
    </row>
    <row r="15518" spans="1:20" hidden="1" x14ac:dyDescent="0.3">
      <c r="A15518">
        <v>67</v>
      </c>
      <c r="B15518" s="1">
        <v>46164</v>
      </c>
      <c r="C15518" t="s">
        <v>162</v>
      </c>
      <c r="D15518" t="s">
        <v>75</v>
      </c>
      <c r="E15518" t="s">
        <v>25</v>
      </c>
      <c r="F15518" t="s">
        <v>24</v>
      </c>
      <c r="G15518">
        <v>1</v>
      </c>
      <c r="H15518">
        <v>0.2</v>
      </c>
      <c r="I15518" t="s">
        <v>95</v>
      </c>
      <c r="J15518" t="s">
        <v>80</v>
      </c>
      <c r="K15518">
        <v>0</v>
      </c>
      <c r="L15518">
        <v>2</v>
      </c>
      <c r="M15518">
        <v>1</v>
      </c>
      <c r="N15518">
        <v>0</v>
      </c>
      <c r="O15518">
        <v>0</v>
      </c>
      <c r="P15518">
        <v>0</v>
      </c>
      <c r="Q15518" t="s">
        <v>83</v>
      </c>
      <c r="R15518" t="s">
        <v>83</v>
      </c>
      <c r="S15518" t="s">
        <v>83</v>
      </c>
      <c r="T15518" t="str">
        <f>_xlfn.XLOOKUP(A15518,MI_Match_Analysis!$A$2:$A$8,MI_Match_Analysis!$F$2:$F$8,"Not Found")</f>
        <v>Not Found</v>
      </c>
    </row>
    <row r="15519" spans="1:20" hidden="1" x14ac:dyDescent="0.3">
      <c r="A15519">
        <v>67</v>
      </c>
      <c r="B15519" s="1">
        <v>46164</v>
      </c>
      <c r="C15519" t="s">
        <v>162</v>
      </c>
      <c r="D15519" t="s">
        <v>75</v>
      </c>
      <c r="E15519" t="s">
        <v>25</v>
      </c>
      <c r="F15519" t="s">
        <v>24</v>
      </c>
      <c r="G15519">
        <v>1</v>
      </c>
      <c r="H15519">
        <v>0.2</v>
      </c>
      <c r="I15519" t="s">
        <v>164</v>
      </c>
      <c r="J15519" t="s">
        <v>80</v>
      </c>
      <c r="K15519">
        <v>4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 t="s">
        <v>83</v>
      </c>
      <c r="R15519" t="s">
        <v>83</v>
      </c>
      <c r="S15519" t="s">
        <v>83</v>
      </c>
      <c r="T15519" t="str">
        <f>_xlfn.XLOOKUP(A15519,MI_Match_Analysis!$A$2:$A$8,MI_Match_Analysis!$F$2:$F$8,"Not Found")</f>
        <v>Not Found</v>
      </c>
    </row>
    <row r="15520" spans="1:20" hidden="1" x14ac:dyDescent="0.3">
      <c r="A15520">
        <v>67</v>
      </c>
      <c r="B15520" s="1">
        <v>46164</v>
      </c>
      <c r="C15520" t="s">
        <v>162</v>
      </c>
      <c r="D15520" t="s">
        <v>75</v>
      </c>
      <c r="E15520" t="s">
        <v>25</v>
      </c>
      <c r="F15520" t="s">
        <v>24</v>
      </c>
      <c r="G15520">
        <v>1</v>
      </c>
      <c r="H15520">
        <v>0.3</v>
      </c>
      <c r="I15520" t="s">
        <v>164</v>
      </c>
      <c r="J15520" t="s">
        <v>80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 t="s">
        <v>83</v>
      </c>
      <c r="R15520" t="s">
        <v>83</v>
      </c>
      <c r="S15520" t="s">
        <v>83</v>
      </c>
      <c r="T15520" t="str">
        <f>_xlfn.XLOOKUP(A15520,MI_Match_Analysis!$A$2:$A$8,MI_Match_Analysis!$F$2:$F$8,"Not Found")</f>
        <v>Not Found</v>
      </c>
    </row>
    <row r="15521" spans="1:20" hidden="1" x14ac:dyDescent="0.3">
      <c r="A15521">
        <v>67</v>
      </c>
      <c r="B15521" s="1">
        <v>46164</v>
      </c>
      <c r="C15521" t="s">
        <v>162</v>
      </c>
      <c r="D15521" t="s">
        <v>75</v>
      </c>
      <c r="E15521" t="s">
        <v>25</v>
      </c>
      <c r="F15521" t="s">
        <v>24</v>
      </c>
      <c r="G15521">
        <v>1</v>
      </c>
      <c r="H15521">
        <v>0.4</v>
      </c>
      <c r="I15521" t="s">
        <v>164</v>
      </c>
      <c r="J15521" t="s">
        <v>80</v>
      </c>
      <c r="K15521">
        <v>1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 t="s">
        <v>83</v>
      </c>
      <c r="R15521" t="s">
        <v>83</v>
      </c>
      <c r="S15521" t="s">
        <v>83</v>
      </c>
      <c r="T15521" t="str">
        <f>_xlfn.XLOOKUP(A15521,MI_Match_Analysis!$A$2:$A$8,MI_Match_Analysis!$F$2:$F$8,"Not Found")</f>
        <v>Not Found</v>
      </c>
    </row>
    <row r="15522" spans="1:20" hidden="1" x14ac:dyDescent="0.3">
      <c r="A15522">
        <v>67</v>
      </c>
      <c r="B15522" s="1">
        <v>46164</v>
      </c>
      <c r="C15522" t="s">
        <v>162</v>
      </c>
      <c r="D15522" t="s">
        <v>75</v>
      </c>
      <c r="E15522" t="s">
        <v>25</v>
      </c>
      <c r="F15522" t="s">
        <v>24</v>
      </c>
      <c r="G15522">
        <v>1</v>
      </c>
      <c r="H15522">
        <v>0.5</v>
      </c>
      <c r="I15522" t="s">
        <v>95</v>
      </c>
      <c r="J15522" t="s">
        <v>80</v>
      </c>
      <c r="K15522">
        <v>6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 t="s">
        <v>83</v>
      </c>
      <c r="R15522" t="s">
        <v>83</v>
      </c>
      <c r="S15522" t="s">
        <v>83</v>
      </c>
      <c r="T15522" t="str">
        <f>_xlfn.XLOOKUP(A15522,MI_Match_Analysis!$A$2:$A$8,MI_Match_Analysis!$F$2:$F$8,"Not Found")</f>
        <v>Not Found</v>
      </c>
    </row>
    <row r="15523" spans="1:20" hidden="1" x14ac:dyDescent="0.3">
      <c r="A15523">
        <v>67</v>
      </c>
      <c r="B15523" s="1">
        <v>46164</v>
      </c>
      <c r="C15523" t="s">
        <v>162</v>
      </c>
      <c r="D15523" t="s">
        <v>75</v>
      </c>
      <c r="E15523" t="s">
        <v>25</v>
      </c>
      <c r="F15523" t="s">
        <v>24</v>
      </c>
      <c r="G15523">
        <v>1</v>
      </c>
      <c r="H15523">
        <v>0.6</v>
      </c>
      <c r="I15523" t="s">
        <v>95</v>
      </c>
      <c r="J15523" t="s">
        <v>80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 t="s">
        <v>83</v>
      </c>
      <c r="R15523" t="s">
        <v>83</v>
      </c>
      <c r="S15523" t="s">
        <v>83</v>
      </c>
      <c r="T15523" t="str">
        <f>_xlfn.XLOOKUP(A15523,MI_Match_Analysis!$A$2:$A$8,MI_Match_Analysis!$F$2:$F$8,"Not Found")</f>
        <v>Not Found</v>
      </c>
    </row>
    <row r="15524" spans="1:20" hidden="1" x14ac:dyDescent="0.3">
      <c r="A15524">
        <v>67</v>
      </c>
      <c r="B15524" s="1">
        <v>46164</v>
      </c>
      <c r="C15524" t="s">
        <v>162</v>
      </c>
      <c r="D15524" t="s">
        <v>75</v>
      </c>
      <c r="E15524" t="s">
        <v>25</v>
      </c>
      <c r="F15524" t="s">
        <v>24</v>
      </c>
      <c r="G15524">
        <v>1</v>
      </c>
      <c r="H15524">
        <v>1.1000000000000001</v>
      </c>
      <c r="I15524" t="s">
        <v>164</v>
      </c>
      <c r="J15524" t="s">
        <v>111</v>
      </c>
      <c r="K15524">
        <v>2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 t="s">
        <v>83</v>
      </c>
      <c r="R15524" t="s">
        <v>83</v>
      </c>
      <c r="S15524" t="s">
        <v>83</v>
      </c>
      <c r="T15524" t="str">
        <f>_xlfn.XLOOKUP(A15524,MI_Match_Analysis!$A$2:$A$8,MI_Match_Analysis!$F$2:$F$8,"Not Found")</f>
        <v>Not Found</v>
      </c>
    </row>
    <row r="15525" spans="1:20" hidden="1" x14ac:dyDescent="0.3">
      <c r="A15525">
        <v>67</v>
      </c>
      <c r="B15525" s="1">
        <v>46164</v>
      </c>
      <c r="C15525" t="s">
        <v>162</v>
      </c>
      <c r="D15525" t="s">
        <v>75</v>
      </c>
      <c r="E15525" t="s">
        <v>25</v>
      </c>
      <c r="F15525" t="s">
        <v>24</v>
      </c>
      <c r="G15525">
        <v>1</v>
      </c>
      <c r="H15525">
        <v>1.2</v>
      </c>
      <c r="I15525" t="s">
        <v>164</v>
      </c>
      <c r="J15525" t="s">
        <v>111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 t="s">
        <v>83</v>
      </c>
      <c r="R15525" t="s">
        <v>83</v>
      </c>
      <c r="S15525" t="s">
        <v>83</v>
      </c>
      <c r="T15525" t="str">
        <f>_xlfn.XLOOKUP(A15525,MI_Match_Analysis!$A$2:$A$8,MI_Match_Analysis!$F$2:$F$8,"Not Found")</f>
        <v>Not Found</v>
      </c>
    </row>
    <row r="15526" spans="1:20" hidden="1" x14ac:dyDescent="0.3">
      <c r="A15526">
        <v>67</v>
      </c>
      <c r="B15526" s="1">
        <v>46164</v>
      </c>
      <c r="C15526" t="s">
        <v>162</v>
      </c>
      <c r="D15526" t="s">
        <v>75</v>
      </c>
      <c r="E15526" t="s">
        <v>25</v>
      </c>
      <c r="F15526" t="s">
        <v>24</v>
      </c>
      <c r="G15526">
        <v>1</v>
      </c>
      <c r="H15526">
        <v>1.3</v>
      </c>
      <c r="I15526" t="s">
        <v>164</v>
      </c>
      <c r="J15526" t="s">
        <v>111</v>
      </c>
      <c r="K15526">
        <v>1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 t="s">
        <v>83</v>
      </c>
      <c r="R15526" t="s">
        <v>83</v>
      </c>
      <c r="S15526" t="s">
        <v>83</v>
      </c>
      <c r="T15526" t="str">
        <f>_xlfn.XLOOKUP(A15526,MI_Match_Analysis!$A$2:$A$8,MI_Match_Analysis!$F$2:$F$8,"Not Found")</f>
        <v>Not Found</v>
      </c>
    </row>
    <row r="15527" spans="1:20" hidden="1" x14ac:dyDescent="0.3">
      <c r="A15527">
        <v>67</v>
      </c>
      <c r="B15527" s="1">
        <v>46164</v>
      </c>
      <c r="C15527" t="s">
        <v>162</v>
      </c>
      <c r="D15527" t="s">
        <v>75</v>
      </c>
      <c r="E15527" t="s">
        <v>25</v>
      </c>
      <c r="F15527" t="s">
        <v>24</v>
      </c>
      <c r="G15527">
        <v>1</v>
      </c>
      <c r="H15527">
        <v>1.4</v>
      </c>
      <c r="I15527" t="s">
        <v>95</v>
      </c>
      <c r="J15527" t="s">
        <v>111</v>
      </c>
      <c r="K15527">
        <v>1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 t="s">
        <v>83</v>
      </c>
      <c r="R15527" t="s">
        <v>83</v>
      </c>
      <c r="S15527" t="s">
        <v>83</v>
      </c>
      <c r="T15527" t="str">
        <f>_xlfn.XLOOKUP(A15527,MI_Match_Analysis!$A$2:$A$8,MI_Match_Analysis!$F$2:$F$8,"Not Found")</f>
        <v>Not Found</v>
      </c>
    </row>
    <row r="15528" spans="1:20" hidden="1" x14ac:dyDescent="0.3">
      <c r="A15528">
        <v>67</v>
      </c>
      <c r="B15528" s="1">
        <v>46164</v>
      </c>
      <c r="C15528" t="s">
        <v>162</v>
      </c>
      <c r="D15528" t="s">
        <v>75</v>
      </c>
      <c r="E15528" t="s">
        <v>25</v>
      </c>
      <c r="F15528" t="s">
        <v>24</v>
      </c>
      <c r="G15528">
        <v>1</v>
      </c>
      <c r="H15528">
        <v>1.5</v>
      </c>
      <c r="I15528" t="s">
        <v>164</v>
      </c>
      <c r="J15528" t="s">
        <v>111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 t="s">
        <v>83</v>
      </c>
      <c r="R15528" t="s">
        <v>83</v>
      </c>
      <c r="S15528" t="s">
        <v>83</v>
      </c>
      <c r="T15528" t="str">
        <f>_xlfn.XLOOKUP(A15528,MI_Match_Analysis!$A$2:$A$8,MI_Match_Analysis!$F$2:$F$8,"Not Found")</f>
        <v>Not Found</v>
      </c>
    </row>
    <row r="15529" spans="1:20" hidden="1" x14ac:dyDescent="0.3">
      <c r="A15529">
        <v>67</v>
      </c>
      <c r="B15529" s="1">
        <v>46164</v>
      </c>
      <c r="C15529" t="s">
        <v>162</v>
      </c>
      <c r="D15529" t="s">
        <v>75</v>
      </c>
      <c r="E15529" t="s">
        <v>25</v>
      </c>
      <c r="F15529" t="s">
        <v>24</v>
      </c>
      <c r="G15529">
        <v>1</v>
      </c>
      <c r="H15529">
        <v>1.6</v>
      </c>
      <c r="I15529" t="s">
        <v>164</v>
      </c>
      <c r="J15529" t="s">
        <v>111</v>
      </c>
      <c r="K15529">
        <v>4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 t="s">
        <v>83</v>
      </c>
      <c r="R15529" t="s">
        <v>83</v>
      </c>
      <c r="S15529" t="s">
        <v>83</v>
      </c>
      <c r="T15529" t="str">
        <f>_xlfn.XLOOKUP(A15529,MI_Match_Analysis!$A$2:$A$8,MI_Match_Analysis!$F$2:$F$8,"Not Found")</f>
        <v>Not Found</v>
      </c>
    </row>
    <row r="15530" spans="1:20" hidden="1" x14ac:dyDescent="0.3">
      <c r="A15530">
        <v>67</v>
      </c>
      <c r="B15530" s="1">
        <v>46164</v>
      </c>
      <c r="C15530" t="s">
        <v>162</v>
      </c>
      <c r="D15530" t="s">
        <v>75</v>
      </c>
      <c r="E15530" t="s">
        <v>25</v>
      </c>
      <c r="F15530" t="s">
        <v>24</v>
      </c>
      <c r="G15530">
        <v>1</v>
      </c>
      <c r="H15530">
        <v>2.1</v>
      </c>
      <c r="I15530" t="s">
        <v>95</v>
      </c>
      <c r="J15530" t="s">
        <v>80</v>
      </c>
      <c r="K15530">
        <v>4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 t="s">
        <v>83</v>
      </c>
      <c r="R15530" t="s">
        <v>83</v>
      </c>
      <c r="S15530" t="s">
        <v>83</v>
      </c>
      <c r="T15530" t="str">
        <f>_xlfn.XLOOKUP(A15530,MI_Match_Analysis!$A$2:$A$8,MI_Match_Analysis!$F$2:$F$8,"Not Found")</f>
        <v>Not Found</v>
      </c>
    </row>
    <row r="15531" spans="1:20" hidden="1" x14ac:dyDescent="0.3">
      <c r="A15531">
        <v>67</v>
      </c>
      <c r="B15531" s="1">
        <v>46164</v>
      </c>
      <c r="C15531" t="s">
        <v>162</v>
      </c>
      <c r="D15531" t="s">
        <v>75</v>
      </c>
      <c r="E15531" t="s">
        <v>25</v>
      </c>
      <c r="F15531" t="s">
        <v>24</v>
      </c>
      <c r="G15531">
        <v>1</v>
      </c>
      <c r="H15531">
        <v>2.2000000000000002</v>
      </c>
      <c r="I15531" t="s">
        <v>95</v>
      </c>
      <c r="J15531" t="s">
        <v>80</v>
      </c>
      <c r="K15531">
        <v>4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 t="s">
        <v>83</v>
      </c>
      <c r="R15531" t="s">
        <v>83</v>
      </c>
      <c r="S15531" t="s">
        <v>83</v>
      </c>
      <c r="T15531" t="str">
        <f>_xlfn.XLOOKUP(A15531,MI_Match_Analysis!$A$2:$A$8,MI_Match_Analysis!$F$2:$F$8,"Not Found")</f>
        <v>Not Found</v>
      </c>
    </row>
    <row r="15532" spans="1:20" hidden="1" x14ac:dyDescent="0.3">
      <c r="A15532">
        <v>67</v>
      </c>
      <c r="B15532" s="1">
        <v>46164</v>
      </c>
      <c r="C15532" t="s">
        <v>162</v>
      </c>
      <c r="D15532" t="s">
        <v>75</v>
      </c>
      <c r="E15532" t="s">
        <v>25</v>
      </c>
      <c r="F15532" t="s">
        <v>24</v>
      </c>
      <c r="G15532">
        <v>1</v>
      </c>
      <c r="H15532">
        <v>2.2999999999999998</v>
      </c>
      <c r="I15532" t="s">
        <v>95</v>
      </c>
      <c r="J15532" t="s">
        <v>80</v>
      </c>
      <c r="K15532">
        <v>1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 t="s">
        <v>83</v>
      </c>
      <c r="R15532" t="s">
        <v>83</v>
      </c>
      <c r="S15532" t="s">
        <v>83</v>
      </c>
      <c r="T15532" t="str">
        <f>_xlfn.XLOOKUP(A15532,MI_Match_Analysis!$A$2:$A$8,MI_Match_Analysis!$F$2:$F$8,"Not Found")</f>
        <v>Not Found</v>
      </c>
    </row>
    <row r="15533" spans="1:20" hidden="1" x14ac:dyDescent="0.3">
      <c r="A15533">
        <v>67</v>
      </c>
      <c r="B15533" s="1">
        <v>46164</v>
      </c>
      <c r="C15533" t="s">
        <v>162</v>
      </c>
      <c r="D15533" t="s">
        <v>75</v>
      </c>
      <c r="E15533" t="s">
        <v>25</v>
      </c>
      <c r="F15533" t="s">
        <v>24</v>
      </c>
      <c r="G15533">
        <v>1</v>
      </c>
      <c r="H15533">
        <v>2.4</v>
      </c>
      <c r="I15533" t="s">
        <v>164</v>
      </c>
      <c r="J15533" t="s">
        <v>80</v>
      </c>
      <c r="K15533">
        <v>1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 t="s">
        <v>83</v>
      </c>
      <c r="R15533" t="s">
        <v>83</v>
      </c>
      <c r="S15533" t="s">
        <v>83</v>
      </c>
      <c r="T15533" t="str">
        <f>_xlfn.XLOOKUP(A15533,MI_Match_Analysis!$A$2:$A$8,MI_Match_Analysis!$F$2:$F$8,"Not Found")</f>
        <v>Not Found</v>
      </c>
    </row>
    <row r="15534" spans="1:20" hidden="1" x14ac:dyDescent="0.3">
      <c r="A15534">
        <v>67</v>
      </c>
      <c r="B15534" s="1">
        <v>46164</v>
      </c>
      <c r="C15534" t="s">
        <v>162</v>
      </c>
      <c r="D15534" t="s">
        <v>75</v>
      </c>
      <c r="E15534" t="s">
        <v>25</v>
      </c>
      <c r="F15534" t="s">
        <v>24</v>
      </c>
      <c r="G15534">
        <v>1</v>
      </c>
      <c r="H15534">
        <v>2.5</v>
      </c>
      <c r="I15534" t="s">
        <v>95</v>
      </c>
      <c r="J15534" t="s">
        <v>80</v>
      </c>
      <c r="K15534">
        <v>1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 t="s">
        <v>83</v>
      </c>
      <c r="R15534" t="s">
        <v>83</v>
      </c>
      <c r="S15534" t="s">
        <v>83</v>
      </c>
      <c r="T15534" t="str">
        <f>_xlfn.XLOOKUP(A15534,MI_Match_Analysis!$A$2:$A$8,MI_Match_Analysis!$F$2:$F$8,"Not Found")</f>
        <v>Not Found</v>
      </c>
    </row>
    <row r="15535" spans="1:20" hidden="1" x14ac:dyDescent="0.3">
      <c r="A15535">
        <v>67</v>
      </c>
      <c r="B15535" s="1">
        <v>46164</v>
      </c>
      <c r="C15535" t="s">
        <v>162</v>
      </c>
      <c r="D15535" t="s">
        <v>75</v>
      </c>
      <c r="E15535" t="s">
        <v>25</v>
      </c>
      <c r="F15535" t="s">
        <v>24</v>
      </c>
      <c r="G15535">
        <v>1</v>
      </c>
      <c r="H15535">
        <v>2.6</v>
      </c>
      <c r="I15535" t="s">
        <v>164</v>
      </c>
      <c r="J15535" t="s">
        <v>80</v>
      </c>
      <c r="K15535">
        <v>1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 t="s">
        <v>83</v>
      </c>
      <c r="R15535" t="s">
        <v>83</v>
      </c>
      <c r="S15535" t="s">
        <v>83</v>
      </c>
      <c r="T15535" t="str">
        <f>_xlfn.XLOOKUP(A15535,MI_Match_Analysis!$A$2:$A$8,MI_Match_Analysis!$F$2:$F$8,"Not Found")</f>
        <v>Not Found</v>
      </c>
    </row>
    <row r="15536" spans="1:20" hidden="1" x14ac:dyDescent="0.3">
      <c r="A15536">
        <v>67</v>
      </c>
      <c r="B15536" s="1">
        <v>46164</v>
      </c>
      <c r="C15536" t="s">
        <v>162</v>
      </c>
      <c r="D15536" t="s">
        <v>75</v>
      </c>
      <c r="E15536" t="s">
        <v>25</v>
      </c>
      <c r="F15536" t="s">
        <v>24</v>
      </c>
      <c r="G15536">
        <v>1</v>
      </c>
      <c r="H15536">
        <v>3.1</v>
      </c>
      <c r="I15536" t="s">
        <v>164</v>
      </c>
      <c r="J15536" t="s">
        <v>269</v>
      </c>
      <c r="K15536">
        <v>4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 t="s">
        <v>83</v>
      </c>
      <c r="R15536" t="s">
        <v>83</v>
      </c>
      <c r="S15536" t="s">
        <v>83</v>
      </c>
      <c r="T15536" t="str">
        <f>_xlfn.XLOOKUP(A15536,MI_Match_Analysis!$A$2:$A$8,MI_Match_Analysis!$F$2:$F$8,"Not Found")</f>
        <v>Not Found</v>
      </c>
    </row>
    <row r="15537" spans="1:20" hidden="1" x14ac:dyDescent="0.3">
      <c r="A15537">
        <v>67</v>
      </c>
      <c r="B15537" s="1">
        <v>46164</v>
      </c>
      <c r="C15537" t="s">
        <v>162</v>
      </c>
      <c r="D15537" t="s">
        <v>75</v>
      </c>
      <c r="E15537" t="s">
        <v>25</v>
      </c>
      <c r="F15537" t="s">
        <v>24</v>
      </c>
      <c r="G15537">
        <v>1</v>
      </c>
      <c r="H15537">
        <v>3.2</v>
      </c>
      <c r="I15537" t="s">
        <v>164</v>
      </c>
      <c r="J15537" t="s">
        <v>269</v>
      </c>
      <c r="K15537">
        <v>4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 t="s">
        <v>83</v>
      </c>
      <c r="R15537" t="s">
        <v>83</v>
      </c>
      <c r="S15537" t="s">
        <v>83</v>
      </c>
      <c r="T15537" t="str">
        <f>_xlfn.XLOOKUP(A15537,MI_Match_Analysis!$A$2:$A$8,MI_Match_Analysis!$F$2:$F$8,"Not Found")</f>
        <v>Not Found</v>
      </c>
    </row>
    <row r="15538" spans="1:20" hidden="1" x14ac:dyDescent="0.3">
      <c r="A15538">
        <v>67</v>
      </c>
      <c r="B15538" s="1">
        <v>46164</v>
      </c>
      <c r="C15538" t="s">
        <v>162</v>
      </c>
      <c r="D15538" t="s">
        <v>75</v>
      </c>
      <c r="E15538" t="s">
        <v>25</v>
      </c>
      <c r="F15538" t="s">
        <v>24</v>
      </c>
      <c r="G15538">
        <v>1</v>
      </c>
      <c r="H15538">
        <v>3.3</v>
      </c>
      <c r="I15538" t="s">
        <v>164</v>
      </c>
      <c r="J15538" t="s">
        <v>269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 t="s">
        <v>83</v>
      </c>
      <c r="R15538" t="s">
        <v>83</v>
      </c>
      <c r="S15538" t="s">
        <v>83</v>
      </c>
      <c r="T15538" t="str">
        <f>_xlfn.XLOOKUP(A15538,MI_Match_Analysis!$A$2:$A$8,MI_Match_Analysis!$F$2:$F$8,"Not Found")</f>
        <v>Not Found</v>
      </c>
    </row>
    <row r="15539" spans="1:20" hidden="1" x14ac:dyDescent="0.3">
      <c r="A15539">
        <v>67</v>
      </c>
      <c r="B15539" s="1">
        <v>46164</v>
      </c>
      <c r="C15539" t="s">
        <v>162</v>
      </c>
      <c r="D15539" t="s">
        <v>75</v>
      </c>
      <c r="E15539" t="s">
        <v>25</v>
      </c>
      <c r="F15539" t="s">
        <v>24</v>
      </c>
      <c r="G15539">
        <v>1</v>
      </c>
      <c r="H15539">
        <v>3.4</v>
      </c>
      <c r="I15539" t="s">
        <v>164</v>
      </c>
      <c r="J15539" t="s">
        <v>269</v>
      </c>
      <c r="K15539">
        <v>4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 t="s">
        <v>83</v>
      </c>
      <c r="R15539" t="s">
        <v>83</v>
      </c>
      <c r="S15539" t="s">
        <v>83</v>
      </c>
      <c r="T15539" t="str">
        <f>_xlfn.XLOOKUP(A15539,MI_Match_Analysis!$A$2:$A$8,MI_Match_Analysis!$F$2:$F$8,"Not Found")</f>
        <v>Not Found</v>
      </c>
    </row>
    <row r="15540" spans="1:20" hidden="1" x14ac:dyDescent="0.3">
      <c r="A15540">
        <v>67</v>
      </c>
      <c r="B15540" s="1">
        <v>46164</v>
      </c>
      <c r="C15540" t="s">
        <v>162</v>
      </c>
      <c r="D15540" t="s">
        <v>75</v>
      </c>
      <c r="E15540" t="s">
        <v>25</v>
      </c>
      <c r="F15540" t="s">
        <v>24</v>
      </c>
      <c r="G15540">
        <v>1</v>
      </c>
      <c r="H15540">
        <v>3.5</v>
      </c>
      <c r="I15540" t="s">
        <v>164</v>
      </c>
      <c r="J15540" t="s">
        <v>269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 t="s">
        <v>83</v>
      </c>
      <c r="R15540" t="s">
        <v>83</v>
      </c>
      <c r="S15540" t="s">
        <v>83</v>
      </c>
      <c r="T15540" t="str">
        <f>_xlfn.XLOOKUP(A15540,MI_Match_Analysis!$A$2:$A$8,MI_Match_Analysis!$F$2:$F$8,"Not Found")</f>
        <v>Not Found</v>
      </c>
    </row>
    <row r="15541" spans="1:20" hidden="1" x14ac:dyDescent="0.3">
      <c r="A15541">
        <v>67</v>
      </c>
      <c r="B15541" s="1">
        <v>46164</v>
      </c>
      <c r="C15541" t="s">
        <v>162</v>
      </c>
      <c r="D15541" t="s">
        <v>75</v>
      </c>
      <c r="E15541" t="s">
        <v>25</v>
      </c>
      <c r="F15541" t="s">
        <v>24</v>
      </c>
      <c r="G15541">
        <v>1</v>
      </c>
      <c r="H15541">
        <v>3.6</v>
      </c>
      <c r="I15541" t="s">
        <v>164</v>
      </c>
      <c r="J15541" t="s">
        <v>269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 t="s">
        <v>167</v>
      </c>
      <c r="R15541" t="s">
        <v>164</v>
      </c>
      <c r="S15541" t="s">
        <v>83</v>
      </c>
      <c r="T15541" t="str">
        <f>_xlfn.XLOOKUP(A15541,MI_Match_Analysis!$A$2:$A$8,MI_Match_Analysis!$F$2:$F$8,"Not Found")</f>
        <v>Not Found</v>
      </c>
    </row>
    <row r="15542" spans="1:20" hidden="1" x14ac:dyDescent="0.3">
      <c r="A15542">
        <v>67</v>
      </c>
      <c r="B15542" s="1">
        <v>46164</v>
      </c>
      <c r="C15542" t="s">
        <v>162</v>
      </c>
      <c r="D15542" t="s">
        <v>75</v>
      </c>
      <c r="E15542" t="s">
        <v>25</v>
      </c>
      <c r="F15542" t="s">
        <v>24</v>
      </c>
      <c r="G15542">
        <v>1</v>
      </c>
      <c r="H15542">
        <v>4.0999999999999996</v>
      </c>
      <c r="I15542" t="s">
        <v>95</v>
      </c>
      <c r="J15542" t="s">
        <v>111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 t="s">
        <v>83</v>
      </c>
      <c r="R15542" t="s">
        <v>83</v>
      </c>
      <c r="S15542" t="s">
        <v>83</v>
      </c>
      <c r="T15542" t="str">
        <f>_xlfn.XLOOKUP(A15542,MI_Match_Analysis!$A$2:$A$8,MI_Match_Analysis!$F$2:$F$8,"Not Found")</f>
        <v>Not Found</v>
      </c>
    </row>
    <row r="15543" spans="1:20" hidden="1" x14ac:dyDescent="0.3">
      <c r="A15543">
        <v>67</v>
      </c>
      <c r="B15543" s="1">
        <v>46164</v>
      </c>
      <c r="C15543" t="s">
        <v>162</v>
      </c>
      <c r="D15543" t="s">
        <v>75</v>
      </c>
      <c r="E15543" t="s">
        <v>25</v>
      </c>
      <c r="F15543" t="s">
        <v>24</v>
      </c>
      <c r="G15543">
        <v>1</v>
      </c>
      <c r="H15543">
        <v>4.2</v>
      </c>
      <c r="I15543" t="s">
        <v>95</v>
      </c>
      <c r="J15543" t="s">
        <v>111</v>
      </c>
      <c r="K15543">
        <v>1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 t="s">
        <v>83</v>
      </c>
      <c r="R15543" t="s">
        <v>83</v>
      </c>
      <c r="S15543" t="s">
        <v>83</v>
      </c>
      <c r="T15543" t="str">
        <f>_xlfn.XLOOKUP(A15543,MI_Match_Analysis!$A$2:$A$8,MI_Match_Analysis!$F$2:$F$8,"Not Found")</f>
        <v>Not Found</v>
      </c>
    </row>
    <row r="15544" spans="1:20" hidden="1" x14ac:dyDescent="0.3">
      <c r="A15544">
        <v>67</v>
      </c>
      <c r="B15544" s="1">
        <v>46164</v>
      </c>
      <c r="C15544" t="s">
        <v>162</v>
      </c>
      <c r="D15544" t="s">
        <v>75</v>
      </c>
      <c r="E15544" t="s">
        <v>25</v>
      </c>
      <c r="F15544" t="s">
        <v>24</v>
      </c>
      <c r="G15544">
        <v>1</v>
      </c>
      <c r="H15544">
        <v>4.3</v>
      </c>
      <c r="I15544" t="s">
        <v>30</v>
      </c>
      <c r="J15544" t="s">
        <v>111</v>
      </c>
      <c r="K15544">
        <v>1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 t="s">
        <v>83</v>
      </c>
      <c r="R15544" t="s">
        <v>83</v>
      </c>
      <c r="S15544" t="s">
        <v>83</v>
      </c>
      <c r="T15544" t="str">
        <f>_xlfn.XLOOKUP(A15544,MI_Match_Analysis!$A$2:$A$8,MI_Match_Analysis!$F$2:$F$8,"Not Found")</f>
        <v>Not Found</v>
      </c>
    </row>
    <row r="15545" spans="1:20" hidden="1" x14ac:dyDescent="0.3">
      <c r="A15545">
        <v>67</v>
      </c>
      <c r="B15545" s="1">
        <v>46164</v>
      </c>
      <c r="C15545" t="s">
        <v>162</v>
      </c>
      <c r="D15545" t="s">
        <v>75</v>
      </c>
      <c r="E15545" t="s">
        <v>25</v>
      </c>
      <c r="F15545" t="s">
        <v>24</v>
      </c>
      <c r="G15545">
        <v>1</v>
      </c>
      <c r="H15545">
        <v>4.4000000000000004</v>
      </c>
      <c r="I15545" t="s">
        <v>95</v>
      </c>
      <c r="J15545" t="s">
        <v>111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 t="s">
        <v>83</v>
      </c>
      <c r="R15545" t="s">
        <v>83</v>
      </c>
      <c r="S15545" t="s">
        <v>83</v>
      </c>
      <c r="T15545" t="str">
        <f>_xlfn.XLOOKUP(A15545,MI_Match_Analysis!$A$2:$A$8,MI_Match_Analysis!$F$2:$F$8,"Not Found")</f>
        <v>Not Found</v>
      </c>
    </row>
    <row r="15546" spans="1:20" hidden="1" x14ac:dyDescent="0.3">
      <c r="A15546">
        <v>67</v>
      </c>
      <c r="B15546" s="1">
        <v>46164</v>
      </c>
      <c r="C15546" t="s">
        <v>162</v>
      </c>
      <c r="D15546" t="s">
        <v>75</v>
      </c>
      <c r="E15546" t="s">
        <v>25</v>
      </c>
      <c r="F15546" t="s">
        <v>24</v>
      </c>
      <c r="G15546">
        <v>1</v>
      </c>
      <c r="H15546">
        <v>4.5</v>
      </c>
      <c r="I15546" t="s">
        <v>95</v>
      </c>
      <c r="J15546" t="s">
        <v>111</v>
      </c>
      <c r="K15546">
        <v>0</v>
      </c>
      <c r="L15546">
        <v>1</v>
      </c>
      <c r="M15546">
        <v>1</v>
      </c>
      <c r="N15546">
        <v>0</v>
      </c>
      <c r="O15546">
        <v>0</v>
      </c>
      <c r="P15546">
        <v>0</v>
      </c>
      <c r="Q15546" t="s">
        <v>83</v>
      </c>
      <c r="R15546" t="s">
        <v>83</v>
      </c>
      <c r="S15546" t="s">
        <v>83</v>
      </c>
      <c r="T15546" t="str">
        <f>_xlfn.XLOOKUP(A15546,MI_Match_Analysis!$A$2:$A$8,MI_Match_Analysis!$F$2:$F$8,"Not Found")</f>
        <v>Not Found</v>
      </c>
    </row>
    <row r="15547" spans="1:20" hidden="1" x14ac:dyDescent="0.3">
      <c r="A15547">
        <v>67</v>
      </c>
      <c r="B15547" s="1">
        <v>46164</v>
      </c>
      <c r="C15547" t="s">
        <v>162</v>
      </c>
      <c r="D15547" t="s">
        <v>75</v>
      </c>
      <c r="E15547" t="s">
        <v>25</v>
      </c>
      <c r="F15547" t="s">
        <v>24</v>
      </c>
      <c r="G15547">
        <v>1</v>
      </c>
      <c r="H15547">
        <v>4.5</v>
      </c>
      <c r="I15547" t="s">
        <v>95</v>
      </c>
      <c r="J15547" t="s">
        <v>111</v>
      </c>
      <c r="K15547">
        <v>3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 t="s">
        <v>83</v>
      </c>
      <c r="R15547" t="s">
        <v>83</v>
      </c>
      <c r="S15547" t="s">
        <v>83</v>
      </c>
      <c r="T15547" t="str">
        <f>_xlfn.XLOOKUP(A15547,MI_Match_Analysis!$A$2:$A$8,MI_Match_Analysis!$F$2:$F$8,"Not Found")</f>
        <v>Not Found</v>
      </c>
    </row>
    <row r="15548" spans="1:20" hidden="1" x14ac:dyDescent="0.3">
      <c r="A15548">
        <v>67</v>
      </c>
      <c r="B15548" s="1">
        <v>46164</v>
      </c>
      <c r="C15548" t="s">
        <v>162</v>
      </c>
      <c r="D15548" t="s">
        <v>75</v>
      </c>
      <c r="E15548" t="s">
        <v>25</v>
      </c>
      <c r="F15548" t="s">
        <v>24</v>
      </c>
      <c r="G15548">
        <v>1</v>
      </c>
      <c r="H15548">
        <v>4.5999999999999996</v>
      </c>
      <c r="I15548" t="s">
        <v>30</v>
      </c>
      <c r="J15548" t="s">
        <v>111</v>
      </c>
      <c r="K15548">
        <v>1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 t="s">
        <v>83</v>
      </c>
      <c r="R15548" t="s">
        <v>83</v>
      </c>
      <c r="S15548" t="s">
        <v>83</v>
      </c>
      <c r="T15548" t="str">
        <f>_xlfn.XLOOKUP(A15548,MI_Match_Analysis!$A$2:$A$8,MI_Match_Analysis!$F$2:$F$8,"Not Found")</f>
        <v>Not Found</v>
      </c>
    </row>
    <row r="15549" spans="1:20" hidden="1" x14ac:dyDescent="0.3">
      <c r="A15549">
        <v>67</v>
      </c>
      <c r="B15549" s="1">
        <v>46164</v>
      </c>
      <c r="C15549" t="s">
        <v>162</v>
      </c>
      <c r="D15549" t="s">
        <v>75</v>
      </c>
      <c r="E15549" t="s">
        <v>25</v>
      </c>
      <c r="F15549" t="s">
        <v>24</v>
      </c>
      <c r="G15549">
        <v>1</v>
      </c>
      <c r="H15549">
        <v>5.0999999999999996</v>
      </c>
      <c r="I15549" t="s">
        <v>30</v>
      </c>
      <c r="J15549" t="s">
        <v>269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 t="s">
        <v>83</v>
      </c>
      <c r="R15549" t="s">
        <v>83</v>
      </c>
      <c r="S15549" t="s">
        <v>83</v>
      </c>
      <c r="T15549" t="str">
        <f>_xlfn.XLOOKUP(A15549,MI_Match_Analysis!$A$2:$A$8,MI_Match_Analysis!$F$2:$F$8,"Not Found")</f>
        <v>Not Found</v>
      </c>
    </row>
    <row r="15550" spans="1:20" hidden="1" x14ac:dyDescent="0.3">
      <c r="A15550">
        <v>67</v>
      </c>
      <c r="B15550" s="1">
        <v>46164</v>
      </c>
      <c r="C15550" t="s">
        <v>162</v>
      </c>
      <c r="D15550" t="s">
        <v>75</v>
      </c>
      <c r="E15550" t="s">
        <v>25</v>
      </c>
      <c r="F15550" t="s">
        <v>24</v>
      </c>
      <c r="G15550">
        <v>1</v>
      </c>
      <c r="H15550">
        <v>5.2</v>
      </c>
      <c r="I15550" t="s">
        <v>30</v>
      </c>
      <c r="J15550" t="s">
        <v>269</v>
      </c>
      <c r="K15550">
        <v>1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 t="s">
        <v>83</v>
      </c>
      <c r="R15550" t="s">
        <v>83</v>
      </c>
      <c r="S15550" t="s">
        <v>83</v>
      </c>
      <c r="T15550" t="str">
        <f>_xlfn.XLOOKUP(A15550,MI_Match_Analysis!$A$2:$A$8,MI_Match_Analysis!$F$2:$F$8,"Not Found")</f>
        <v>Not Found</v>
      </c>
    </row>
    <row r="15551" spans="1:20" hidden="1" x14ac:dyDescent="0.3">
      <c r="A15551">
        <v>67</v>
      </c>
      <c r="B15551" s="1">
        <v>46164</v>
      </c>
      <c r="C15551" t="s">
        <v>162</v>
      </c>
      <c r="D15551" t="s">
        <v>75</v>
      </c>
      <c r="E15551" t="s">
        <v>25</v>
      </c>
      <c r="F15551" t="s">
        <v>24</v>
      </c>
      <c r="G15551">
        <v>1</v>
      </c>
      <c r="H15551">
        <v>5.3</v>
      </c>
      <c r="I15551" t="s">
        <v>95</v>
      </c>
      <c r="J15551" t="s">
        <v>269</v>
      </c>
      <c r="K15551">
        <v>4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 t="s">
        <v>83</v>
      </c>
      <c r="R15551" t="s">
        <v>83</v>
      </c>
      <c r="S15551" t="s">
        <v>83</v>
      </c>
      <c r="T15551" t="str">
        <f>_xlfn.XLOOKUP(A15551,MI_Match_Analysis!$A$2:$A$8,MI_Match_Analysis!$F$2:$F$8,"Not Found")</f>
        <v>Not Found</v>
      </c>
    </row>
    <row r="15552" spans="1:20" hidden="1" x14ac:dyDescent="0.3">
      <c r="A15552">
        <v>67</v>
      </c>
      <c r="B15552" s="1">
        <v>46164</v>
      </c>
      <c r="C15552" t="s">
        <v>162</v>
      </c>
      <c r="D15552" t="s">
        <v>75</v>
      </c>
      <c r="E15552" t="s">
        <v>25</v>
      </c>
      <c r="F15552" t="s">
        <v>24</v>
      </c>
      <c r="G15552">
        <v>1</v>
      </c>
      <c r="H15552">
        <v>5.4</v>
      </c>
      <c r="I15552" t="s">
        <v>95</v>
      </c>
      <c r="J15552" t="s">
        <v>269</v>
      </c>
      <c r="K15552">
        <v>1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 t="s">
        <v>83</v>
      </c>
      <c r="R15552" t="s">
        <v>83</v>
      </c>
      <c r="S15552" t="s">
        <v>83</v>
      </c>
      <c r="T15552" t="str">
        <f>_xlfn.XLOOKUP(A15552,MI_Match_Analysis!$A$2:$A$8,MI_Match_Analysis!$F$2:$F$8,"Not Found")</f>
        <v>Not Found</v>
      </c>
    </row>
    <row r="15553" spans="1:20" hidden="1" x14ac:dyDescent="0.3">
      <c r="A15553">
        <v>67</v>
      </c>
      <c r="B15553" s="1">
        <v>46164</v>
      </c>
      <c r="C15553" t="s">
        <v>162</v>
      </c>
      <c r="D15553" t="s">
        <v>75</v>
      </c>
      <c r="E15553" t="s">
        <v>25</v>
      </c>
      <c r="F15553" t="s">
        <v>24</v>
      </c>
      <c r="G15553">
        <v>1</v>
      </c>
      <c r="H15553">
        <v>5.5</v>
      </c>
      <c r="I15553" t="s">
        <v>30</v>
      </c>
      <c r="J15553" t="s">
        <v>269</v>
      </c>
      <c r="K15553">
        <v>4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 t="s">
        <v>83</v>
      </c>
      <c r="R15553" t="s">
        <v>83</v>
      </c>
      <c r="S15553" t="s">
        <v>83</v>
      </c>
      <c r="T15553" t="str">
        <f>_xlfn.XLOOKUP(A15553,MI_Match_Analysis!$A$2:$A$8,MI_Match_Analysis!$F$2:$F$8,"Not Found")</f>
        <v>Not Found</v>
      </c>
    </row>
    <row r="15554" spans="1:20" hidden="1" x14ac:dyDescent="0.3">
      <c r="A15554">
        <v>67</v>
      </c>
      <c r="B15554" s="1">
        <v>46164</v>
      </c>
      <c r="C15554" t="s">
        <v>162</v>
      </c>
      <c r="D15554" t="s">
        <v>75</v>
      </c>
      <c r="E15554" t="s">
        <v>25</v>
      </c>
      <c r="F15554" t="s">
        <v>24</v>
      </c>
      <c r="G15554">
        <v>1</v>
      </c>
      <c r="H15554">
        <v>5.6</v>
      </c>
      <c r="I15554" t="s">
        <v>30</v>
      </c>
      <c r="J15554" t="s">
        <v>269</v>
      </c>
      <c r="K15554">
        <v>1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 t="s">
        <v>83</v>
      </c>
      <c r="R15554" t="s">
        <v>83</v>
      </c>
      <c r="S15554" t="s">
        <v>83</v>
      </c>
      <c r="T15554" t="str">
        <f>_xlfn.XLOOKUP(A15554,MI_Match_Analysis!$A$2:$A$8,MI_Match_Analysis!$F$2:$F$8,"Not Found")</f>
        <v>Not Found</v>
      </c>
    </row>
    <row r="15555" spans="1:20" hidden="1" x14ac:dyDescent="0.3">
      <c r="A15555">
        <v>67</v>
      </c>
      <c r="B15555" s="1">
        <v>46164</v>
      </c>
      <c r="C15555" t="s">
        <v>162</v>
      </c>
      <c r="D15555" t="s">
        <v>75</v>
      </c>
      <c r="E15555" t="s">
        <v>25</v>
      </c>
      <c r="F15555" t="s">
        <v>24</v>
      </c>
      <c r="G15555">
        <v>1</v>
      </c>
      <c r="H15555">
        <v>6.1</v>
      </c>
      <c r="I15555" t="s">
        <v>30</v>
      </c>
      <c r="J15555" t="s">
        <v>104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 t="s">
        <v>83</v>
      </c>
      <c r="R15555" t="s">
        <v>83</v>
      </c>
      <c r="S15555" t="s">
        <v>83</v>
      </c>
      <c r="T15555" t="str">
        <f>_xlfn.XLOOKUP(A15555,MI_Match_Analysis!$A$2:$A$8,MI_Match_Analysis!$F$2:$F$8,"Not Found")</f>
        <v>Not Found</v>
      </c>
    </row>
    <row r="15556" spans="1:20" hidden="1" x14ac:dyDescent="0.3">
      <c r="A15556">
        <v>67</v>
      </c>
      <c r="B15556" s="1">
        <v>46164</v>
      </c>
      <c r="C15556" t="s">
        <v>162</v>
      </c>
      <c r="D15556" t="s">
        <v>75</v>
      </c>
      <c r="E15556" t="s">
        <v>25</v>
      </c>
      <c r="F15556" t="s">
        <v>24</v>
      </c>
      <c r="G15556">
        <v>1</v>
      </c>
      <c r="H15556">
        <v>6.2</v>
      </c>
      <c r="I15556" t="s">
        <v>30</v>
      </c>
      <c r="J15556" t="s">
        <v>104</v>
      </c>
      <c r="K15556">
        <v>1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 t="s">
        <v>83</v>
      </c>
      <c r="R15556" t="s">
        <v>83</v>
      </c>
      <c r="S15556" t="s">
        <v>83</v>
      </c>
      <c r="T15556" t="str">
        <f>_xlfn.XLOOKUP(A15556,MI_Match_Analysis!$A$2:$A$8,MI_Match_Analysis!$F$2:$F$8,"Not Found")</f>
        <v>Not Found</v>
      </c>
    </row>
    <row r="15557" spans="1:20" hidden="1" x14ac:dyDescent="0.3">
      <c r="A15557">
        <v>67</v>
      </c>
      <c r="B15557" s="1">
        <v>46164</v>
      </c>
      <c r="C15557" t="s">
        <v>162</v>
      </c>
      <c r="D15557" t="s">
        <v>75</v>
      </c>
      <c r="E15557" t="s">
        <v>25</v>
      </c>
      <c r="F15557" t="s">
        <v>24</v>
      </c>
      <c r="G15557">
        <v>1</v>
      </c>
      <c r="H15557">
        <v>6.3</v>
      </c>
      <c r="I15557" t="s">
        <v>95</v>
      </c>
      <c r="J15557" t="s">
        <v>104</v>
      </c>
      <c r="K15557">
        <v>6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 t="s">
        <v>83</v>
      </c>
      <c r="R15557" t="s">
        <v>83</v>
      </c>
      <c r="S15557" t="s">
        <v>83</v>
      </c>
      <c r="T15557" t="str">
        <f>_xlfn.XLOOKUP(A15557,MI_Match_Analysis!$A$2:$A$8,MI_Match_Analysis!$F$2:$F$8,"Not Found")</f>
        <v>Not Found</v>
      </c>
    </row>
    <row r="15558" spans="1:20" hidden="1" x14ac:dyDescent="0.3">
      <c r="A15558">
        <v>67</v>
      </c>
      <c r="B15558" s="1">
        <v>46164</v>
      </c>
      <c r="C15558" t="s">
        <v>162</v>
      </c>
      <c r="D15558" t="s">
        <v>75</v>
      </c>
      <c r="E15558" t="s">
        <v>25</v>
      </c>
      <c r="F15558" t="s">
        <v>24</v>
      </c>
      <c r="G15558">
        <v>1</v>
      </c>
      <c r="H15558">
        <v>6.4</v>
      </c>
      <c r="I15558" t="s">
        <v>95</v>
      </c>
      <c r="J15558" t="s">
        <v>104</v>
      </c>
      <c r="K15558">
        <v>6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 t="s">
        <v>83</v>
      </c>
      <c r="R15558" t="s">
        <v>83</v>
      </c>
      <c r="S15558" t="s">
        <v>83</v>
      </c>
      <c r="T15558" t="str">
        <f>_xlfn.XLOOKUP(A15558,MI_Match_Analysis!$A$2:$A$8,MI_Match_Analysis!$F$2:$F$8,"Not Found")</f>
        <v>Not Found</v>
      </c>
    </row>
    <row r="15559" spans="1:20" hidden="1" x14ac:dyDescent="0.3">
      <c r="A15559">
        <v>67</v>
      </c>
      <c r="B15559" s="1">
        <v>46164</v>
      </c>
      <c r="C15559" t="s">
        <v>162</v>
      </c>
      <c r="D15559" t="s">
        <v>75</v>
      </c>
      <c r="E15559" t="s">
        <v>25</v>
      </c>
      <c r="F15559" t="s">
        <v>24</v>
      </c>
      <c r="G15559">
        <v>1</v>
      </c>
      <c r="H15559">
        <v>6.5</v>
      </c>
      <c r="I15559" t="s">
        <v>95</v>
      </c>
      <c r="J15559" t="s">
        <v>104</v>
      </c>
      <c r="K15559">
        <v>1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 t="s">
        <v>83</v>
      </c>
      <c r="R15559" t="s">
        <v>83</v>
      </c>
      <c r="S15559" t="s">
        <v>83</v>
      </c>
      <c r="T15559" t="str">
        <f>_xlfn.XLOOKUP(A15559,MI_Match_Analysis!$A$2:$A$8,MI_Match_Analysis!$F$2:$F$8,"Not Found")</f>
        <v>Not Found</v>
      </c>
    </row>
    <row r="15560" spans="1:20" hidden="1" x14ac:dyDescent="0.3">
      <c r="A15560">
        <v>67</v>
      </c>
      <c r="B15560" s="1">
        <v>46164</v>
      </c>
      <c r="C15560" t="s">
        <v>162</v>
      </c>
      <c r="D15560" t="s">
        <v>75</v>
      </c>
      <c r="E15560" t="s">
        <v>25</v>
      </c>
      <c r="F15560" t="s">
        <v>24</v>
      </c>
      <c r="G15560">
        <v>1</v>
      </c>
      <c r="H15560">
        <v>6.6</v>
      </c>
      <c r="I15560" t="s">
        <v>30</v>
      </c>
      <c r="J15560" t="s">
        <v>104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 t="s">
        <v>83</v>
      </c>
      <c r="R15560" t="s">
        <v>83</v>
      </c>
      <c r="S15560" t="s">
        <v>83</v>
      </c>
      <c r="T15560" t="str">
        <f>_xlfn.XLOOKUP(A15560,MI_Match_Analysis!$A$2:$A$8,MI_Match_Analysis!$F$2:$F$8,"Not Found")</f>
        <v>Not Found</v>
      </c>
    </row>
    <row r="15561" spans="1:20" hidden="1" x14ac:dyDescent="0.3">
      <c r="A15561">
        <v>67</v>
      </c>
      <c r="B15561" s="1">
        <v>46164</v>
      </c>
      <c r="C15561" t="s">
        <v>162</v>
      </c>
      <c r="D15561" t="s">
        <v>75</v>
      </c>
      <c r="E15561" t="s">
        <v>25</v>
      </c>
      <c r="F15561" t="s">
        <v>24</v>
      </c>
      <c r="G15561">
        <v>1</v>
      </c>
      <c r="H15561">
        <v>7.1</v>
      </c>
      <c r="I15561" t="s">
        <v>95</v>
      </c>
      <c r="J15561" t="s">
        <v>171</v>
      </c>
      <c r="K15561">
        <v>6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 t="s">
        <v>83</v>
      </c>
      <c r="R15561" t="s">
        <v>83</v>
      </c>
      <c r="S15561" t="s">
        <v>83</v>
      </c>
      <c r="T15561" t="str">
        <f>_xlfn.XLOOKUP(A15561,MI_Match_Analysis!$A$2:$A$8,MI_Match_Analysis!$F$2:$F$8,"Not Found")</f>
        <v>Not Found</v>
      </c>
    </row>
    <row r="15562" spans="1:20" hidden="1" x14ac:dyDescent="0.3">
      <c r="A15562">
        <v>67</v>
      </c>
      <c r="B15562" s="1">
        <v>46164</v>
      </c>
      <c r="C15562" t="s">
        <v>162</v>
      </c>
      <c r="D15562" t="s">
        <v>75</v>
      </c>
      <c r="E15562" t="s">
        <v>25</v>
      </c>
      <c r="F15562" t="s">
        <v>24</v>
      </c>
      <c r="G15562">
        <v>1</v>
      </c>
      <c r="H15562">
        <v>7.2</v>
      </c>
      <c r="I15562" t="s">
        <v>95</v>
      </c>
      <c r="J15562" t="s">
        <v>171</v>
      </c>
      <c r="K15562">
        <v>1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 t="s">
        <v>83</v>
      </c>
      <c r="R15562" t="s">
        <v>83</v>
      </c>
      <c r="S15562" t="s">
        <v>83</v>
      </c>
      <c r="T15562" t="str">
        <f>_xlfn.XLOOKUP(A15562,MI_Match_Analysis!$A$2:$A$8,MI_Match_Analysis!$F$2:$F$8,"Not Found")</f>
        <v>Not Found</v>
      </c>
    </row>
    <row r="15563" spans="1:20" hidden="1" x14ac:dyDescent="0.3">
      <c r="A15563">
        <v>67</v>
      </c>
      <c r="B15563" s="1">
        <v>46164</v>
      </c>
      <c r="C15563" t="s">
        <v>162</v>
      </c>
      <c r="D15563" t="s">
        <v>75</v>
      </c>
      <c r="E15563" t="s">
        <v>25</v>
      </c>
      <c r="F15563" t="s">
        <v>24</v>
      </c>
      <c r="G15563">
        <v>1</v>
      </c>
      <c r="H15563">
        <v>7.3</v>
      </c>
      <c r="I15563" t="s">
        <v>30</v>
      </c>
      <c r="J15563" t="s">
        <v>171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 t="s">
        <v>83</v>
      </c>
      <c r="R15563" t="s">
        <v>83</v>
      </c>
      <c r="S15563" t="s">
        <v>83</v>
      </c>
      <c r="T15563" t="str">
        <f>_xlfn.XLOOKUP(A15563,MI_Match_Analysis!$A$2:$A$8,MI_Match_Analysis!$F$2:$F$8,"Not Found")</f>
        <v>Not Found</v>
      </c>
    </row>
    <row r="15564" spans="1:20" hidden="1" x14ac:dyDescent="0.3">
      <c r="A15564">
        <v>67</v>
      </c>
      <c r="B15564" s="1">
        <v>46164</v>
      </c>
      <c r="C15564" t="s">
        <v>162</v>
      </c>
      <c r="D15564" t="s">
        <v>75</v>
      </c>
      <c r="E15564" t="s">
        <v>25</v>
      </c>
      <c r="F15564" t="s">
        <v>24</v>
      </c>
      <c r="G15564">
        <v>1</v>
      </c>
      <c r="H15564">
        <v>7.4</v>
      </c>
      <c r="I15564" t="s">
        <v>30</v>
      </c>
      <c r="J15564" t="s">
        <v>171</v>
      </c>
      <c r="K15564">
        <v>0</v>
      </c>
      <c r="L15564">
        <v>1</v>
      </c>
      <c r="M15564">
        <v>1</v>
      </c>
      <c r="N15564">
        <v>0</v>
      </c>
      <c r="O15564">
        <v>0</v>
      </c>
      <c r="P15564">
        <v>0</v>
      </c>
      <c r="Q15564" t="s">
        <v>83</v>
      </c>
      <c r="R15564" t="s">
        <v>83</v>
      </c>
      <c r="S15564" t="s">
        <v>83</v>
      </c>
      <c r="T15564" t="str">
        <f>_xlfn.XLOOKUP(A15564,MI_Match_Analysis!$A$2:$A$8,MI_Match_Analysis!$F$2:$F$8,"Not Found")</f>
        <v>Not Found</v>
      </c>
    </row>
    <row r="15565" spans="1:20" hidden="1" x14ac:dyDescent="0.3">
      <c r="A15565">
        <v>67</v>
      </c>
      <c r="B15565" s="1">
        <v>46164</v>
      </c>
      <c r="C15565" t="s">
        <v>162</v>
      </c>
      <c r="D15565" t="s">
        <v>75</v>
      </c>
      <c r="E15565" t="s">
        <v>25</v>
      </c>
      <c r="F15565" t="s">
        <v>24</v>
      </c>
      <c r="G15565">
        <v>1</v>
      </c>
      <c r="H15565">
        <v>7.4</v>
      </c>
      <c r="I15565" t="s">
        <v>30</v>
      </c>
      <c r="J15565" t="s">
        <v>171</v>
      </c>
      <c r="K15565">
        <v>1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 t="s">
        <v>83</v>
      </c>
      <c r="R15565" t="s">
        <v>83</v>
      </c>
      <c r="S15565" t="s">
        <v>83</v>
      </c>
      <c r="T15565" t="str">
        <f>_xlfn.XLOOKUP(A15565,MI_Match_Analysis!$A$2:$A$8,MI_Match_Analysis!$F$2:$F$8,"Not Found")</f>
        <v>Not Found</v>
      </c>
    </row>
    <row r="15566" spans="1:20" hidden="1" x14ac:dyDescent="0.3">
      <c r="A15566">
        <v>67</v>
      </c>
      <c r="B15566" s="1">
        <v>46164</v>
      </c>
      <c r="C15566" t="s">
        <v>162</v>
      </c>
      <c r="D15566" t="s">
        <v>75</v>
      </c>
      <c r="E15566" t="s">
        <v>25</v>
      </c>
      <c r="F15566" t="s">
        <v>24</v>
      </c>
      <c r="G15566">
        <v>1</v>
      </c>
      <c r="H15566">
        <v>7.5</v>
      </c>
      <c r="I15566" t="s">
        <v>95</v>
      </c>
      <c r="J15566" t="s">
        <v>171</v>
      </c>
      <c r="K15566">
        <v>6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 t="s">
        <v>83</v>
      </c>
      <c r="R15566" t="s">
        <v>83</v>
      </c>
      <c r="S15566" t="s">
        <v>83</v>
      </c>
      <c r="T15566" t="str">
        <f>_xlfn.XLOOKUP(A15566,MI_Match_Analysis!$A$2:$A$8,MI_Match_Analysis!$F$2:$F$8,"Not Found")</f>
        <v>Not Found</v>
      </c>
    </row>
    <row r="15567" spans="1:20" hidden="1" x14ac:dyDescent="0.3">
      <c r="A15567">
        <v>67</v>
      </c>
      <c r="B15567" s="1">
        <v>46164</v>
      </c>
      <c r="C15567" t="s">
        <v>162</v>
      </c>
      <c r="D15567" t="s">
        <v>75</v>
      </c>
      <c r="E15567" t="s">
        <v>25</v>
      </c>
      <c r="F15567" t="s">
        <v>24</v>
      </c>
      <c r="G15567">
        <v>1</v>
      </c>
      <c r="H15567">
        <v>7.6</v>
      </c>
      <c r="I15567" t="s">
        <v>95</v>
      </c>
      <c r="J15567" t="s">
        <v>171</v>
      </c>
      <c r="K15567">
        <v>4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 t="s">
        <v>83</v>
      </c>
      <c r="R15567" t="s">
        <v>83</v>
      </c>
      <c r="S15567" t="s">
        <v>83</v>
      </c>
      <c r="T15567" t="str">
        <f>_xlfn.XLOOKUP(A15567,MI_Match_Analysis!$A$2:$A$8,MI_Match_Analysis!$F$2:$F$8,"Not Found")</f>
        <v>Not Found</v>
      </c>
    </row>
    <row r="15568" spans="1:20" hidden="1" x14ac:dyDescent="0.3">
      <c r="A15568">
        <v>67</v>
      </c>
      <c r="B15568" s="1">
        <v>46164</v>
      </c>
      <c r="C15568" t="s">
        <v>162</v>
      </c>
      <c r="D15568" t="s">
        <v>75</v>
      </c>
      <c r="E15568" t="s">
        <v>25</v>
      </c>
      <c r="F15568" t="s">
        <v>24</v>
      </c>
      <c r="G15568">
        <v>1</v>
      </c>
      <c r="H15568">
        <v>8.1</v>
      </c>
      <c r="I15568" t="s">
        <v>30</v>
      </c>
      <c r="J15568" t="s">
        <v>104</v>
      </c>
      <c r="K15568">
        <v>1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 t="s">
        <v>83</v>
      </c>
      <c r="R15568" t="s">
        <v>83</v>
      </c>
      <c r="S15568" t="s">
        <v>83</v>
      </c>
      <c r="T15568" t="str">
        <f>_xlfn.XLOOKUP(A15568,MI_Match_Analysis!$A$2:$A$8,MI_Match_Analysis!$F$2:$F$8,"Not Found")</f>
        <v>Not Found</v>
      </c>
    </row>
    <row r="15569" spans="1:20" hidden="1" x14ac:dyDescent="0.3">
      <c r="A15569">
        <v>67</v>
      </c>
      <c r="B15569" s="1">
        <v>46164</v>
      </c>
      <c r="C15569" t="s">
        <v>162</v>
      </c>
      <c r="D15569" t="s">
        <v>75</v>
      </c>
      <c r="E15569" t="s">
        <v>25</v>
      </c>
      <c r="F15569" t="s">
        <v>24</v>
      </c>
      <c r="G15569">
        <v>1</v>
      </c>
      <c r="H15569">
        <v>8.1999999999999993</v>
      </c>
      <c r="I15569" t="s">
        <v>95</v>
      </c>
      <c r="J15569" t="s">
        <v>104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 t="s">
        <v>165</v>
      </c>
      <c r="R15569" t="s">
        <v>95</v>
      </c>
      <c r="S15569" t="s">
        <v>342</v>
      </c>
      <c r="T15569" t="str">
        <f>_xlfn.XLOOKUP(A15569,MI_Match_Analysis!$A$2:$A$8,MI_Match_Analysis!$F$2:$F$8,"Not Found")</f>
        <v>Not Found</v>
      </c>
    </row>
    <row r="15570" spans="1:20" hidden="1" x14ac:dyDescent="0.3">
      <c r="A15570">
        <v>67</v>
      </c>
      <c r="B15570" s="1">
        <v>46164</v>
      </c>
      <c r="C15570" t="s">
        <v>162</v>
      </c>
      <c r="D15570" t="s">
        <v>75</v>
      </c>
      <c r="E15570" t="s">
        <v>25</v>
      </c>
      <c r="F15570" t="s">
        <v>24</v>
      </c>
      <c r="G15570">
        <v>1</v>
      </c>
      <c r="H15570">
        <v>8.3000000000000007</v>
      </c>
      <c r="I15570" t="s">
        <v>170</v>
      </c>
      <c r="J15570" t="s">
        <v>104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 t="s">
        <v>83</v>
      </c>
      <c r="R15570" t="s">
        <v>83</v>
      </c>
      <c r="S15570" t="s">
        <v>83</v>
      </c>
      <c r="T15570" t="str">
        <f>_xlfn.XLOOKUP(A15570,MI_Match_Analysis!$A$2:$A$8,MI_Match_Analysis!$F$2:$F$8,"Not Found")</f>
        <v>Not Found</v>
      </c>
    </row>
    <row r="15571" spans="1:20" hidden="1" x14ac:dyDescent="0.3">
      <c r="A15571">
        <v>67</v>
      </c>
      <c r="B15571" s="1">
        <v>46164</v>
      </c>
      <c r="C15571" t="s">
        <v>162</v>
      </c>
      <c r="D15571" t="s">
        <v>75</v>
      </c>
      <c r="E15571" t="s">
        <v>25</v>
      </c>
      <c r="F15571" t="s">
        <v>24</v>
      </c>
      <c r="G15571">
        <v>1</v>
      </c>
      <c r="H15571">
        <v>8.4</v>
      </c>
      <c r="I15571" t="s">
        <v>170</v>
      </c>
      <c r="J15571" t="s">
        <v>104</v>
      </c>
      <c r="K15571">
        <v>1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 t="s">
        <v>83</v>
      </c>
      <c r="R15571" t="s">
        <v>83</v>
      </c>
      <c r="S15571" t="s">
        <v>83</v>
      </c>
      <c r="T15571" t="str">
        <f>_xlfn.XLOOKUP(A15571,MI_Match_Analysis!$A$2:$A$8,MI_Match_Analysis!$F$2:$F$8,"Not Found")</f>
        <v>Not Found</v>
      </c>
    </row>
    <row r="15572" spans="1:20" hidden="1" x14ac:dyDescent="0.3">
      <c r="A15572">
        <v>67</v>
      </c>
      <c r="B15572" s="1">
        <v>46164</v>
      </c>
      <c r="C15572" t="s">
        <v>162</v>
      </c>
      <c r="D15572" t="s">
        <v>75</v>
      </c>
      <c r="E15572" t="s">
        <v>25</v>
      </c>
      <c r="F15572" t="s">
        <v>24</v>
      </c>
      <c r="G15572">
        <v>1</v>
      </c>
      <c r="H15572">
        <v>8.5</v>
      </c>
      <c r="I15572" t="s">
        <v>30</v>
      </c>
      <c r="J15572" t="s">
        <v>104</v>
      </c>
      <c r="K15572">
        <v>4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 t="s">
        <v>83</v>
      </c>
      <c r="R15572" t="s">
        <v>83</v>
      </c>
      <c r="S15572" t="s">
        <v>83</v>
      </c>
      <c r="T15572" t="str">
        <f>_xlfn.XLOOKUP(A15572,MI_Match_Analysis!$A$2:$A$8,MI_Match_Analysis!$F$2:$F$8,"Not Found")</f>
        <v>Not Found</v>
      </c>
    </row>
    <row r="15573" spans="1:20" hidden="1" x14ac:dyDescent="0.3">
      <c r="A15573">
        <v>67</v>
      </c>
      <c r="B15573" s="1">
        <v>46164</v>
      </c>
      <c r="C15573" t="s">
        <v>162</v>
      </c>
      <c r="D15573" t="s">
        <v>75</v>
      </c>
      <c r="E15573" t="s">
        <v>25</v>
      </c>
      <c r="F15573" t="s">
        <v>24</v>
      </c>
      <c r="G15573">
        <v>1</v>
      </c>
      <c r="H15573">
        <v>8.6</v>
      </c>
      <c r="I15573" t="s">
        <v>30</v>
      </c>
      <c r="J15573" t="s">
        <v>104</v>
      </c>
      <c r="K15573">
        <v>1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 t="s">
        <v>83</v>
      </c>
      <c r="R15573" t="s">
        <v>83</v>
      </c>
      <c r="S15573" t="s">
        <v>83</v>
      </c>
      <c r="T15573" t="str">
        <f>_xlfn.XLOOKUP(A15573,MI_Match_Analysis!$A$2:$A$8,MI_Match_Analysis!$F$2:$F$8,"Not Found")</f>
        <v>Not Found</v>
      </c>
    </row>
    <row r="15574" spans="1:20" hidden="1" x14ac:dyDescent="0.3">
      <c r="A15574">
        <v>67</v>
      </c>
      <c r="B15574" s="1">
        <v>46164</v>
      </c>
      <c r="C15574" t="s">
        <v>162</v>
      </c>
      <c r="D15574" t="s">
        <v>75</v>
      </c>
      <c r="E15574" t="s">
        <v>25</v>
      </c>
      <c r="F15574" t="s">
        <v>24</v>
      </c>
      <c r="G15574">
        <v>1</v>
      </c>
      <c r="H15574">
        <v>9.1</v>
      </c>
      <c r="I15574" t="s">
        <v>30</v>
      </c>
      <c r="J15574" t="s">
        <v>171</v>
      </c>
      <c r="K15574">
        <v>2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 t="s">
        <v>83</v>
      </c>
      <c r="R15574" t="s">
        <v>83</v>
      </c>
      <c r="S15574" t="s">
        <v>83</v>
      </c>
      <c r="T15574" t="str">
        <f>_xlfn.XLOOKUP(A15574,MI_Match_Analysis!$A$2:$A$8,MI_Match_Analysis!$F$2:$F$8,"Not Found")</f>
        <v>Not Found</v>
      </c>
    </row>
    <row r="15575" spans="1:20" hidden="1" x14ac:dyDescent="0.3">
      <c r="A15575">
        <v>67</v>
      </c>
      <c r="B15575" s="1">
        <v>46164</v>
      </c>
      <c r="C15575" t="s">
        <v>162</v>
      </c>
      <c r="D15575" t="s">
        <v>75</v>
      </c>
      <c r="E15575" t="s">
        <v>25</v>
      </c>
      <c r="F15575" t="s">
        <v>24</v>
      </c>
      <c r="G15575">
        <v>1</v>
      </c>
      <c r="H15575">
        <v>9.1999999999999993</v>
      </c>
      <c r="I15575" t="s">
        <v>30</v>
      </c>
      <c r="J15575" t="s">
        <v>171</v>
      </c>
      <c r="K15575">
        <v>2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 t="s">
        <v>83</v>
      </c>
      <c r="R15575" t="s">
        <v>83</v>
      </c>
      <c r="S15575" t="s">
        <v>83</v>
      </c>
      <c r="T15575" t="str">
        <f>_xlfn.XLOOKUP(A15575,MI_Match_Analysis!$A$2:$A$8,MI_Match_Analysis!$F$2:$F$8,"Not Found")</f>
        <v>Not Found</v>
      </c>
    </row>
    <row r="15576" spans="1:20" hidden="1" x14ac:dyDescent="0.3">
      <c r="A15576">
        <v>67</v>
      </c>
      <c r="B15576" s="1">
        <v>46164</v>
      </c>
      <c r="C15576" t="s">
        <v>162</v>
      </c>
      <c r="D15576" t="s">
        <v>75</v>
      </c>
      <c r="E15576" t="s">
        <v>25</v>
      </c>
      <c r="F15576" t="s">
        <v>24</v>
      </c>
      <c r="G15576">
        <v>1</v>
      </c>
      <c r="H15576">
        <v>9.3000000000000007</v>
      </c>
      <c r="I15576" t="s">
        <v>30</v>
      </c>
      <c r="J15576" t="s">
        <v>171</v>
      </c>
      <c r="K15576">
        <v>0</v>
      </c>
      <c r="L15576">
        <v>1</v>
      </c>
      <c r="M15576">
        <v>1</v>
      </c>
      <c r="N15576">
        <v>0</v>
      </c>
      <c r="O15576">
        <v>0</v>
      </c>
      <c r="P15576">
        <v>0</v>
      </c>
      <c r="Q15576" t="s">
        <v>83</v>
      </c>
      <c r="R15576" t="s">
        <v>83</v>
      </c>
      <c r="S15576" t="s">
        <v>83</v>
      </c>
      <c r="T15576" t="str">
        <f>_xlfn.XLOOKUP(A15576,MI_Match_Analysis!$A$2:$A$8,MI_Match_Analysis!$F$2:$F$8,"Not Found")</f>
        <v>Not Found</v>
      </c>
    </row>
    <row r="15577" spans="1:20" hidden="1" x14ac:dyDescent="0.3">
      <c r="A15577">
        <v>67</v>
      </c>
      <c r="B15577" s="1">
        <v>46164</v>
      </c>
      <c r="C15577" t="s">
        <v>162</v>
      </c>
      <c r="D15577" t="s">
        <v>75</v>
      </c>
      <c r="E15577" t="s">
        <v>25</v>
      </c>
      <c r="F15577" t="s">
        <v>24</v>
      </c>
      <c r="G15577">
        <v>1</v>
      </c>
      <c r="H15577">
        <v>9.3000000000000007</v>
      </c>
      <c r="I15577" t="s">
        <v>30</v>
      </c>
      <c r="J15577" t="s">
        <v>171</v>
      </c>
      <c r="K15577">
        <v>2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 t="s">
        <v>83</v>
      </c>
      <c r="R15577" t="s">
        <v>83</v>
      </c>
      <c r="S15577" t="s">
        <v>83</v>
      </c>
      <c r="T15577" t="str">
        <f>_xlfn.XLOOKUP(A15577,MI_Match_Analysis!$A$2:$A$8,MI_Match_Analysis!$F$2:$F$8,"Not Found")</f>
        <v>Not Found</v>
      </c>
    </row>
    <row r="15578" spans="1:20" hidden="1" x14ac:dyDescent="0.3">
      <c r="A15578">
        <v>67</v>
      </c>
      <c r="B15578" s="1">
        <v>46164</v>
      </c>
      <c r="C15578" t="s">
        <v>162</v>
      </c>
      <c r="D15578" t="s">
        <v>75</v>
      </c>
      <c r="E15578" t="s">
        <v>25</v>
      </c>
      <c r="F15578" t="s">
        <v>24</v>
      </c>
      <c r="G15578">
        <v>1</v>
      </c>
      <c r="H15578">
        <v>9.4</v>
      </c>
      <c r="I15578" t="s">
        <v>30</v>
      </c>
      <c r="J15578" t="s">
        <v>171</v>
      </c>
      <c r="K15578">
        <v>4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 t="s">
        <v>83</v>
      </c>
      <c r="R15578" t="s">
        <v>83</v>
      </c>
      <c r="S15578" t="s">
        <v>83</v>
      </c>
      <c r="T15578" t="str">
        <f>_xlfn.XLOOKUP(A15578,MI_Match_Analysis!$A$2:$A$8,MI_Match_Analysis!$F$2:$F$8,"Not Found")</f>
        <v>Not Found</v>
      </c>
    </row>
    <row r="15579" spans="1:20" hidden="1" x14ac:dyDescent="0.3">
      <c r="A15579">
        <v>67</v>
      </c>
      <c r="B15579" s="1">
        <v>46164</v>
      </c>
      <c r="C15579" t="s">
        <v>162</v>
      </c>
      <c r="D15579" t="s">
        <v>75</v>
      </c>
      <c r="E15579" t="s">
        <v>25</v>
      </c>
      <c r="F15579" t="s">
        <v>24</v>
      </c>
      <c r="G15579">
        <v>1</v>
      </c>
      <c r="H15579">
        <v>9.5</v>
      </c>
      <c r="I15579" t="s">
        <v>30</v>
      </c>
      <c r="J15579" t="s">
        <v>171</v>
      </c>
      <c r="K15579">
        <v>1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 t="s">
        <v>83</v>
      </c>
      <c r="R15579" t="s">
        <v>83</v>
      </c>
      <c r="S15579" t="s">
        <v>83</v>
      </c>
      <c r="T15579" t="str">
        <f>_xlfn.XLOOKUP(A15579,MI_Match_Analysis!$A$2:$A$8,MI_Match_Analysis!$F$2:$F$8,"Not Found")</f>
        <v>Not Found</v>
      </c>
    </row>
    <row r="15580" spans="1:20" hidden="1" x14ac:dyDescent="0.3">
      <c r="A15580">
        <v>67</v>
      </c>
      <c r="B15580" s="1">
        <v>46164</v>
      </c>
      <c r="C15580" t="s">
        <v>162</v>
      </c>
      <c r="D15580" t="s">
        <v>75</v>
      </c>
      <c r="E15580" t="s">
        <v>25</v>
      </c>
      <c r="F15580" t="s">
        <v>24</v>
      </c>
      <c r="G15580">
        <v>1</v>
      </c>
      <c r="H15580">
        <v>9.6</v>
      </c>
      <c r="I15580" t="s">
        <v>170</v>
      </c>
      <c r="J15580" t="s">
        <v>171</v>
      </c>
      <c r="K15580">
        <v>1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 t="s">
        <v>83</v>
      </c>
      <c r="R15580" t="s">
        <v>83</v>
      </c>
      <c r="S15580" t="s">
        <v>83</v>
      </c>
      <c r="T15580" t="str">
        <f>_xlfn.XLOOKUP(A15580,MI_Match_Analysis!$A$2:$A$8,MI_Match_Analysis!$F$2:$F$8,"Not Found")</f>
        <v>Not Found</v>
      </c>
    </row>
    <row r="15581" spans="1:20" hidden="1" x14ac:dyDescent="0.3">
      <c r="A15581">
        <v>67</v>
      </c>
      <c r="B15581" s="1">
        <v>46164</v>
      </c>
      <c r="C15581" t="s">
        <v>162</v>
      </c>
      <c r="D15581" t="s">
        <v>75</v>
      </c>
      <c r="E15581" t="s">
        <v>25</v>
      </c>
      <c r="F15581" t="s">
        <v>24</v>
      </c>
      <c r="G15581">
        <v>1</v>
      </c>
      <c r="H15581">
        <v>10.1</v>
      </c>
      <c r="I15581" t="s">
        <v>170</v>
      </c>
      <c r="J15581" t="s">
        <v>92</v>
      </c>
      <c r="K15581">
        <v>1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 t="s">
        <v>83</v>
      </c>
      <c r="R15581" t="s">
        <v>83</v>
      </c>
      <c r="S15581" t="s">
        <v>83</v>
      </c>
      <c r="T15581" t="str">
        <f>_xlfn.XLOOKUP(A15581,MI_Match_Analysis!$A$2:$A$8,MI_Match_Analysis!$F$2:$F$8,"Not Found")</f>
        <v>Not Found</v>
      </c>
    </row>
    <row r="15582" spans="1:20" hidden="1" x14ac:dyDescent="0.3">
      <c r="A15582">
        <v>67</v>
      </c>
      <c r="B15582" s="1">
        <v>46164</v>
      </c>
      <c r="C15582" t="s">
        <v>162</v>
      </c>
      <c r="D15582" t="s">
        <v>75</v>
      </c>
      <c r="E15582" t="s">
        <v>25</v>
      </c>
      <c r="F15582" t="s">
        <v>24</v>
      </c>
      <c r="G15582">
        <v>1</v>
      </c>
      <c r="H15582">
        <v>10.199999999999999</v>
      </c>
      <c r="I15582" t="s">
        <v>30</v>
      </c>
      <c r="J15582" t="s">
        <v>92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 t="s">
        <v>83</v>
      </c>
      <c r="R15582" t="s">
        <v>83</v>
      </c>
      <c r="S15582" t="s">
        <v>83</v>
      </c>
      <c r="T15582" t="str">
        <f>_xlfn.XLOOKUP(A15582,MI_Match_Analysis!$A$2:$A$8,MI_Match_Analysis!$F$2:$F$8,"Not Found")</f>
        <v>Not Found</v>
      </c>
    </row>
    <row r="15583" spans="1:20" hidden="1" x14ac:dyDescent="0.3">
      <c r="A15583">
        <v>67</v>
      </c>
      <c r="B15583" s="1">
        <v>46164</v>
      </c>
      <c r="C15583" t="s">
        <v>162</v>
      </c>
      <c r="D15583" t="s">
        <v>75</v>
      </c>
      <c r="E15583" t="s">
        <v>25</v>
      </c>
      <c r="F15583" t="s">
        <v>24</v>
      </c>
      <c r="G15583">
        <v>1</v>
      </c>
      <c r="H15583">
        <v>10.3</v>
      </c>
      <c r="I15583" t="s">
        <v>30</v>
      </c>
      <c r="J15583" t="s">
        <v>92</v>
      </c>
      <c r="K15583">
        <v>6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 t="s">
        <v>83</v>
      </c>
      <c r="R15583" t="s">
        <v>83</v>
      </c>
      <c r="S15583" t="s">
        <v>83</v>
      </c>
      <c r="T15583" t="str">
        <f>_xlfn.XLOOKUP(A15583,MI_Match_Analysis!$A$2:$A$8,MI_Match_Analysis!$F$2:$F$8,"Not Found")</f>
        <v>Not Found</v>
      </c>
    </row>
    <row r="15584" spans="1:20" hidden="1" x14ac:dyDescent="0.3">
      <c r="A15584">
        <v>67</v>
      </c>
      <c r="B15584" s="1">
        <v>46164</v>
      </c>
      <c r="C15584" t="s">
        <v>162</v>
      </c>
      <c r="D15584" t="s">
        <v>75</v>
      </c>
      <c r="E15584" t="s">
        <v>25</v>
      </c>
      <c r="F15584" t="s">
        <v>24</v>
      </c>
      <c r="G15584">
        <v>1</v>
      </c>
      <c r="H15584">
        <v>10.4</v>
      </c>
      <c r="I15584" t="s">
        <v>30</v>
      </c>
      <c r="J15584" t="s">
        <v>92</v>
      </c>
      <c r="K15584">
        <v>1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 t="s">
        <v>83</v>
      </c>
      <c r="R15584" t="s">
        <v>83</v>
      </c>
      <c r="S15584" t="s">
        <v>83</v>
      </c>
      <c r="T15584" t="str">
        <f>_xlfn.XLOOKUP(A15584,MI_Match_Analysis!$A$2:$A$8,MI_Match_Analysis!$F$2:$F$8,"Not Found")</f>
        <v>Not Found</v>
      </c>
    </row>
    <row r="15585" spans="1:20" hidden="1" x14ac:dyDescent="0.3">
      <c r="A15585">
        <v>67</v>
      </c>
      <c r="B15585" s="1">
        <v>46164</v>
      </c>
      <c r="C15585" t="s">
        <v>162</v>
      </c>
      <c r="D15585" t="s">
        <v>75</v>
      </c>
      <c r="E15585" t="s">
        <v>25</v>
      </c>
      <c r="F15585" t="s">
        <v>24</v>
      </c>
      <c r="G15585">
        <v>1</v>
      </c>
      <c r="H15585">
        <v>10.5</v>
      </c>
      <c r="I15585" t="s">
        <v>170</v>
      </c>
      <c r="J15585" t="s">
        <v>92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 t="s">
        <v>83</v>
      </c>
      <c r="R15585" t="s">
        <v>83</v>
      </c>
      <c r="S15585" t="s">
        <v>83</v>
      </c>
      <c r="T15585" t="str">
        <f>_xlfn.XLOOKUP(A15585,MI_Match_Analysis!$A$2:$A$8,MI_Match_Analysis!$F$2:$F$8,"Not Found")</f>
        <v>Not Found</v>
      </c>
    </row>
    <row r="15586" spans="1:20" hidden="1" x14ac:dyDescent="0.3">
      <c r="A15586">
        <v>67</v>
      </c>
      <c r="B15586" s="1">
        <v>46164</v>
      </c>
      <c r="C15586" t="s">
        <v>162</v>
      </c>
      <c r="D15586" t="s">
        <v>75</v>
      </c>
      <c r="E15586" t="s">
        <v>25</v>
      </c>
      <c r="F15586" t="s">
        <v>24</v>
      </c>
      <c r="G15586">
        <v>1</v>
      </c>
      <c r="H15586">
        <v>10.6</v>
      </c>
      <c r="I15586" t="s">
        <v>170</v>
      </c>
      <c r="J15586" t="s">
        <v>92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 t="s">
        <v>83</v>
      </c>
      <c r="R15586" t="s">
        <v>83</v>
      </c>
      <c r="S15586" t="s">
        <v>83</v>
      </c>
      <c r="T15586" t="str">
        <f>_xlfn.XLOOKUP(A15586,MI_Match_Analysis!$A$2:$A$8,MI_Match_Analysis!$F$2:$F$8,"Not Found")</f>
        <v>Not Found</v>
      </c>
    </row>
    <row r="15587" spans="1:20" hidden="1" x14ac:dyDescent="0.3">
      <c r="A15587">
        <v>67</v>
      </c>
      <c r="B15587" s="1">
        <v>46164</v>
      </c>
      <c r="C15587" t="s">
        <v>162</v>
      </c>
      <c r="D15587" t="s">
        <v>75</v>
      </c>
      <c r="E15587" t="s">
        <v>25</v>
      </c>
      <c r="F15587" t="s">
        <v>24</v>
      </c>
      <c r="G15587">
        <v>1</v>
      </c>
      <c r="H15587">
        <v>11.1</v>
      </c>
      <c r="I15587" t="s">
        <v>30</v>
      </c>
      <c r="J15587" t="s">
        <v>171</v>
      </c>
      <c r="K15587">
        <v>1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 t="s">
        <v>83</v>
      </c>
      <c r="R15587" t="s">
        <v>83</v>
      </c>
      <c r="S15587" t="s">
        <v>83</v>
      </c>
      <c r="T15587" t="str">
        <f>_xlfn.XLOOKUP(A15587,MI_Match_Analysis!$A$2:$A$8,MI_Match_Analysis!$F$2:$F$8,"Not Found")</f>
        <v>Not Found</v>
      </c>
    </row>
    <row r="15588" spans="1:20" hidden="1" x14ac:dyDescent="0.3">
      <c r="A15588">
        <v>67</v>
      </c>
      <c r="B15588" s="1">
        <v>46164</v>
      </c>
      <c r="C15588" t="s">
        <v>162</v>
      </c>
      <c r="D15588" t="s">
        <v>75</v>
      </c>
      <c r="E15588" t="s">
        <v>25</v>
      </c>
      <c r="F15588" t="s">
        <v>24</v>
      </c>
      <c r="G15588">
        <v>1</v>
      </c>
      <c r="H15588">
        <v>11.2</v>
      </c>
      <c r="I15588" t="s">
        <v>170</v>
      </c>
      <c r="J15588" t="s">
        <v>171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 t="s">
        <v>83</v>
      </c>
      <c r="R15588" t="s">
        <v>83</v>
      </c>
      <c r="S15588" t="s">
        <v>83</v>
      </c>
      <c r="T15588" t="str">
        <f>_xlfn.XLOOKUP(A15588,MI_Match_Analysis!$A$2:$A$8,MI_Match_Analysis!$F$2:$F$8,"Not Found")</f>
        <v>Not Found</v>
      </c>
    </row>
    <row r="15589" spans="1:20" hidden="1" x14ac:dyDescent="0.3">
      <c r="A15589">
        <v>67</v>
      </c>
      <c r="B15589" s="1">
        <v>46164</v>
      </c>
      <c r="C15589" t="s">
        <v>162</v>
      </c>
      <c r="D15589" t="s">
        <v>75</v>
      </c>
      <c r="E15589" t="s">
        <v>25</v>
      </c>
      <c r="F15589" t="s">
        <v>24</v>
      </c>
      <c r="G15589">
        <v>1</v>
      </c>
      <c r="H15589">
        <v>11.3</v>
      </c>
      <c r="I15589" t="s">
        <v>170</v>
      </c>
      <c r="J15589" t="s">
        <v>171</v>
      </c>
      <c r="K15589">
        <v>1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 t="s">
        <v>83</v>
      </c>
      <c r="R15589" t="s">
        <v>83</v>
      </c>
      <c r="S15589" t="s">
        <v>83</v>
      </c>
      <c r="T15589" t="str">
        <f>_xlfn.XLOOKUP(A15589,MI_Match_Analysis!$A$2:$A$8,MI_Match_Analysis!$F$2:$F$8,"Not Found")</f>
        <v>Not Found</v>
      </c>
    </row>
    <row r="15590" spans="1:20" hidden="1" x14ac:dyDescent="0.3">
      <c r="A15590">
        <v>67</v>
      </c>
      <c r="B15590" s="1">
        <v>46164</v>
      </c>
      <c r="C15590" t="s">
        <v>162</v>
      </c>
      <c r="D15590" t="s">
        <v>75</v>
      </c>
      <c r="E15590" t="s">
        <v>25</v>
      </c>
      <c r="F15590" t="s">
        <v>24</v>
      </c>
      <c r="G15590">
        <v>1</v>
      </c>
      <c r="H15590">
        <v>11.4</v>
      </c>
      <c r="I15590" t="s">
        <v>30</v>
      </c>
      <c r="J15590" t="s">
        <v>171</v>
      </c>
      <c r="K15590">
        <v>1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 t="s">
        <v>83</v>
      </c>
      <c r="R15590" t="s">
        <v>83</v>
      </c>
      <c r="S15590" t="s">
        <v>83</v>
      </c>
      <c r="T15590" t="str">
        <f>_xlfn.XLOOKUP(A15590,MI_Match_Analysis!$A$2:$A$8,MI_Match_Analysis!$F$2:$F$8,"Not Found")</f>
        <v>Not Found</v>
      </c>
    </row>
    <row r="15591" spans="1:20" hidden="1" x14ac:dyDescent="0.3">
      <c r="A15591">
        <v>67</v>
      </c>
      <c r="B15591" s="1">
        <v>46164</v>
      </c>
      <c r="C15591" t="s">
        <v>162</v>
      </c>
      <c r="D15591" t="s">
        <v>75</v>
      </c>
      <c r="E15591" t="s">
        <v>25</v>
      </c>
      <c r="F15591" t="s">
        <v>24</v>
      </c>
      <c r="G15591">
        <v>1</v>
      </c>
      <c r="H15591">
        <v>11.5</v>
      </c>
      <c r="I15591" t="s">
        <v>170</v>
      </c>
      <c r="J15591" t="s">
        <v>171</v>
      </c>
      <c r="K15591">
        <v>1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 t="s">
        <v>83</v>
      </c>
      <c r="R15591" t="s">
        <v>83</v>
      </c>
      <c r="S15591" t="s">
        <v>83</v>
      </c>
      <c r="T15591" t="str">
        <f>_xlfn.XLOOKUP(A15591,MI_Match_Analysis!$A$2:$A$8,MI_Match_Analysis!$F$2:$F$8,"Not Found")</f>
        <v>Not Found</v>
      </c>
    </row>
    <row r="15592" spans="1:20" hidden="1" x14ac:dyDescent="0.3">
      <c r="A15592">
        <v>67</v>
      </c>
      <c r="B15592" s="1">
        <v>46164</v>
      </c>
      <c r="C15592" t="s">
        <v>162</v>
      </c>
      <c r="D15592" t="s">
        <v>75</v>
      </c>
      <c r="E15592" t="s">
        <v>25</v>
      </c>
      <c r="F15592" t="s">
        <v>24</v>
      </c>
      <c r="G15592">
        <v>1</v>
      </c>
      <c r="H15592">
        <v>11.6</v>
      </c>
      <c r="I15592" t="s">
        <v>30</v>
      </c>
      <c r="J15592" t="s">
        <v>171</v>
      </c>
      <c r="K15592">
        <v>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 t="s">
        <v>83</v>
      </c>
      <c r="R15592" t="s">
        <v>83</v>
      </c>
      <c r="S15592" t="s">
        <v>83</v>
      </c>
      <c r="T15592" t="str">
        <f>_xlfn.XLOOKUP(A15592,MI_Match_Analysis!$A$2:$A$8,MI_Match_Analysis!$F$2:$F$8,"Not Found")</f>
        <v>Not Found</v>
      </c>
    </row>
    <row r="15593" spans="1:20" hidden="1" x14ac:dyDescent="0.3">
      <c r="A15593">
        <v>67</v>
      </c>
      <c r="B15593" s="1">
        <v>46164</v>
      </c>
      <c r="C15593" t="s">
        <v>162</v>
      </c>
      <c r="D15593" t="s">
        <v>75</v>
      </c>
      <c r="E15593" t="s">
        <v>25</v>
      </c>
      <c r="F15593" t="s">
        <v>24</v>
      </c>
      <c r="G15593">
        <v>1</v>
      </c>
      <c r="H15593">
        <v>12.1</v>
      </c>
      <c r="I15593" t="s">
        <v>30</v>
      </c>
      <c r="J15593" t="s">
        <v>111</v>
      </c>
      <c r="K15593">
        <v>0</v>
      </c>
      <c r="L15593">
        <v>1</v>
      </c>
      <c r="M15593">
        <v>1</v>
      </c>
      <c r="N15593">
        <v>0</v>
      </c>
      <c r="O15593">
        <v>0</v>
      </c>
      <c r="P15593">
        <v>0</v>
      </c>
      <c r="Q15593" t="s">
        <v>83</v>
      </c>
      <c r="R15593" t="s">
        <v>83</v>
      </c>
      <c r="S15593" t="s">
        <v>83</v>
      </c>
      <c r="T15593" t="str">
        <f>_xlfn.XLOOKUP(A15593,MI_Match_Analysis!$A$2:$A$8,MI_Match_Analysis!$F$2:$F$8,"Not Found")</f>
        <v>Not Found</v>
      </c>
    </row>
    <row r="15594" spans="1:20" hidden="1" x14ac:dyDescent="0.3">
      <c r="A15594">
        <v>67</v>
      </c>
      <c r="B15594" s="1">
        <v>46164</v>
      </c>
      <c r="C15594" t="s">
        <v>162</v>
      </c>
      <c r="D15594" t="s">
        <v>75</v>
      </c>
      <c r="E15594" t="s">
        <v>25</v>
      </c>
      <c r="F15594" t="s">
        <v>24</v>
      </c>
      <c r="G15594">
        <v>1</v>
      </c>
      <c r="H15594">
        <v>12.1</v>
      </c>
      <c r="I15594" t="s">
        <v>30</v>
      </c>
      <c r="J15594" t="s">
        <v>111</v>
      </c>
      <c r="K15594">
        <v>1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 t="s">
        <v>83</v>
      </c>
      <c r="R15594" t="s">
        <v>83</v>
      </c>
      <c r="S15594" t="s">
        <v>83</v>
      </c>
      <c r="T15594" t="str">
        <f>_xlfn.XLOOKUP(A15594,MI_Match_Analysis!$A$2:$A$8,MI_Match_Analysis!$F$2:$F$8,"Not Found")</f>
        <v>Not Found</v>
      </c>
    </row>
    <row r="15595" spans="1:20" hidden="1" x14ac:dyDescent="0.3">
      <c r="A15595">
        <v>67</v>
      </c>
      <c r="B15595" s="1">
        <v>46164</v>
      </c>
      <c r="C15595" t="s">
        <v>162</v>
      </c>
      <c r="D15595" t="s">
        <v>75</v>
      </c>
      <c r="E15595" t="s">
        <v>25</v>
      </c>
      <c r="F15595" t="s">
        <v>24</v>
      </c>
      <c r="G15595">
        <v>1</v>
      </c>
      <c r="H15595">
        <v>12.2</v>
      </c>
      <c r="I15595" t="s">
        <v>170</v>
      </c>
      <c r="J15595" t="s">
        <v>111</v>
      </c>
      <c r="K15595">
        <v>6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 t="s">
        <v>83</v>
      </c>
      <c r="R15595" t="s">
        <v>83</v>
      </c>
      <c r="S15595" t="s">
        <v>83</v>
      </c>
      <c r="T15595" t="str">
        <f>_xlfn.XLOOKUP(A15595,MI_Match_Analysis!$A$2:$A$8,MI_Match_Analysis!$F$2:$F$8,"Not Found")</f>
        <v>Not Found</v>
      </c>
    </row>
    <row r="15596" spans="1:20" hidden="1" x14ac:dyDescent="0.3">
      <c r="A15596">
        <v>67</v>
      </c>
      <c r="B15596" s="1">
        <v>46164</v>
      </c>
      <c r="C15596" t="s">
        <v>162</v>
      </c>
      <c r="D15596" t="s">
        <v>75</v>
      </c>
      <c r="E15596" t="s">
        <v>25</v>
      </c>
      <c r="F15596" t="s">
        <v>24</v>
      </c>
      <c r="G15596">
        <v>1</v>
      </c>
      <c r="H15596">
        <v>12.3</v>
      </c>
      <c r="I15596" t="s">
        <v>170</v>
      </c>
      <c r="J15596" t="s">
        <v>111</v>
      </c>
      <c r="K15596">
        <v>0</v>
      </c>
      <c r="L15596">
        <v>1</v>
      </c>
      <c r="M15596">
        <v>1</v>
      </c>
      <c r="N15596">
        <v>0</v>
      </c>
      <c r="O15596">
        <v>0</v>
      </c>
      <c r="P15596">
        <v>0</v>
      </c>
      <c r="Q15596" t="s">
        <v>83</v>
      </c>
      <c r="R15596" t="s">
        <v>83</v>
      </c>
      <c r="S15596" t="s">
        <v>83</v>
      </c>
      <c r="T15596" t="str">
        <f>_xlfn.XLOOKUP(A15596,MI_Match_Analysis!$A$2:$A$8,MI_Match_Analysis!$F$2:$F$8,"Not Found")</f>
        <v>Not Found</v>
      </c>
    </row>
    <row r="15597" spans="1:20" hidden="1" x14ac:dyDescent="0.3">
      <c r="A15597">
        <v>67</v>
      </c>
      <c r="B15597" s="1">
        <v>46164</v>
      </c>
      <c r="C15597" t="s">
        <v>162</v>
      </c>
      <c r="D15597" t="s">
        <v>75</v>
      </c>
      <c r="E15597" t="s">
        <v>25</v>
      </c>
      <c r="F15597" t="s">
        <v>24</v>
      </c>
      <c r="G15597">
        <v>1</v>
      </c>
      <c r="H15597">
        <v>12.3</v>
      </c>
      <c r="I15597" t="s">
        <v>170</v>
      </c>
      <c r="J15597" t="s">
        <v>111</v>
      </c>
      <c r="K15597">
        <v>6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 t="s">
        <v>83</v>
      </c>
      <c r="R15597" t="s">
        <v>83</v>
      </c>
      <c r="S15597" t="s">
        <v>83</v>
      </c>
      <c r="T15597" t="str">
        <f>_xlfn.XLOOKUP(A15597,MI_Match_Analysis!$A$2:$A$8,MI_Match_Analysis!$F$2:$F$8,"Not Found")</f>
        <v>Not Found</v>
      </c>
    </row>
    <row r="15598" spans="1:20" hidden="1" x14ac:dyDescent="0.3">
      <c r="A15598">
        <v>67</v>
      </c>
      <c r="B15598" s="1">
        <v>46164</v>
      </c>
      <c r="C15598" t="s">
        <v>162</v>
      </c>
      <c r="D15598" t="s">
        <v>75</v>
      </c>
      <c r="E15598" t="s">
        <v>25</v>
      </c>
      <c r="F15598" t="s">
        <v>24</v>
      </c>
      <c r="G15598">
        <v>1</v>
      </c>
      <c r="H15598">
        <v>12.4</v>
      </c>
      <c r="I15598" t="s">
        <v>170</v>
      </c>
      <c r="J15598" t="s">
        <v>111</v>
      </c>
      <c r="K15598">
        <v>4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 t="s">
        <v>83</v>
      </c>
      <c r="R15598" t="s">
        <v>83</v>
      </c>
      <c r="S15598" t="s">
        <v>83</v>
      </c>
      <c r="T15598" t="str">
        <f>_xlfn.XLOOKUP(A15598,MI_Match_Analysis!$A$2:$A$8,MI_Match_Analysis!$F$2:$F$8,"Not Found")</f>
        <v>Not Found</v>
      </c>
    </row>
    <row r="15599" spans="1:20" hidden="1" x14ac:dyDescent="0.3">
      <c r="A15599">
        <v>67</v>
      </c>
      <c r="B15599" s="1">
        <v>46164</v>
      </c>
      <c r="C15599" t="s">
        <v>162</v>
      </c>
      <c r="D15599" t="s">
        <v>75</v>
      </c>
      <c r="E15599" t="s">
        <v>25</v>
      </c>
      <c r="F15599" t="s">
        <v>24</v>
      </c>
      <c r="G15599">
        <v>1</v>
      </c>
      <c r="H15599">
        <v>12.5</v>
      </c>
      <c r="I15599" t="s">
        <v>170</v>
      </c>
      <c r="J15599" t="s">
        <v>111</v>
      </c>
      <c r="K15599">
        <v>6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 t="s">
        <v>83</v>
      </c>
      <c r="R15599" t="s">
        <v>83</v>
      </c>
      <c r="S15599" t="s">
        <v>83</v>
      </c>
      <c r="T15599" t="str">
        <f>_xlfn.XLOOKUP(A15599,MI_Match_Analysis!$A$2:$A$8,MI_Match_Analysis!$F$2:$F$8,"Not Found")</f>
        <v>Not Found</v>
      </c>
    </row>
    <row r="15600" spans="1:20" hidden="1" x14ac:dyDescent="0.3">
      <c r="A15600">
        <v>67</v>
      </c>
      <c r="B15600" s="1">
        <v>46164</v>
      </c>
      <c r="C15600" t="s">
        <v>162</v>
      </c>
      <c r="D15600" t="s">
        <v>75</v>
      </c>
      <c r="E15600" t="s">
        <v>25</v>
      </c>
      <c r="F15600" t="s">
        <v>24</v>
      </c>
      <c r="G15600">
        <v>1</v>
      </c>
      <c r="H15600">
        <v>12.6</v>
      </c>
      <c r="I15600" t="s">
        <v>170</v>
      </c>
      <c r="J15600" t="s">
        <v>111</v>
      </c>
      <c r="K15600">
        <v>1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 t="s">
        <v>83</v>
      </c>
      <c r="R15600" t="s">
        <v>83</v>
      </c>
      <c r="S15600" t="s">
        <v>83</v>
      </c>
      <c r="T15600" t="str">
        <f>_xlfn.XLOOKUP(A15600,MI_Match_Analysis!$A$2:$A$8,MI_Match_Analysis!$F$2:$F$8,"Not Found")</f>
        <v>Not Found</v>
      </c>
    </row>
    <row r="15601" spans="1:20" hidden="1" x14ac:dyDescent="0.3">
      <c r="A15601">
        <v>67</v>
      </c>
      <c r="B15601" s="1">
        <v>46164</v>
      </c>
      <c r="C15601" t="s">
        <v>162</v>
      </c>
      <c r="D15601" t="s">
        <v>75</v>
      </c>
      <c r="E15601" t="s">
        <v>25</v>
      </c>
      <c r="F15601" t="s">
        <v>24</v>
      </c>
      <c r="G15601">
        <v>1</v>
      </c>
      <c r="H15601">
        <v>13.1</v>
      </c>
      <c r="I15601" t="s">
        <v>170</v>
      </c>
      <c r="J15601" t="s">
        <v>104</v>
      </c>
      <c r="K15601">
        <v>6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 t="s">
        <v>83</v>
      </c>
      <c r="R15601" t="s">
        <v>83</v>
      </c>
      <c r="S15601" t="s">
        <v>83</v>
      </c>
      <c r="T15601" t="str">
        <f>_xlfn.XLOOKUP(A15601,MI_Match_Analysis!$A$2:$A$8,MI_Match_Analysis!$F$2:$F$8,"Not Found")</f>
        <v>Not Found</v>
      </c>
    </row>
    <row r="15602" spans="1:20" hidden="1" x14ac:dyDescent="0.3">
      <c r="A15602">
        <v>67</v>
      </c>
      <c r="B15602" s="1">
        <v>46164</v>
      </c>
      <c r="C15602" t="s">
        <v>162</v>
      </c>
      <c r="D15602" t="s">
        <v>75</v>
      </c>
      <c r="E15602" t="s">
        <v>25</v>
      </c>
      <c r="F15602" t="s">
        <v>24</v>
      </c>
      <c r="G15602">
        <v>1</v>
      </c>
      <c r="H15602">
        <v>13.2</v>
      </c>
      <c r="I15602" t="s">
        <v>170</v>
      </c>
      <c r="J15602" t="s">
        <v>104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 t="s">
        <v>83</v>
      </c>
      <c r="R15602" t="s">
        <v>83</v>
      </c>
      <c r="S15602" t="s">
        <v>83</v>
      </c>
      <c r="T15602" t="str">
        <f>_xlfn.XLOOKUP(A15602,MI_Match_Analysis!$A$2:$A$8,MI_Match_Analysis!$F$2:$F$8,"Not Found")</f>
        <v>Not Found</v>
      </c>
    </row>
    <row r="15603" spans="1:20" hidden="1" x14ac:dyDescent="0.3">
      <c r="A15603">
        <v>67</v>
      </c>
      <c r="B15603" s="1">
        <v>46164</v>
      </c>
      <c r="C15603" t="s">
        <v>162</v>
      </c>
      <c r="D15603" t="s">
        <v>75</v>
      </c>
      <c r="E15603" t="s">
        <v>25</v>
      </c>
      <c r="F15603" t="s">
        <v>24</v>
      </c>
      <c r="G15603">
        <v>1</v>
      </c>
      <c r="H15603">
        <v>13.3</v>
      </c>
      <c r="I15603" t="s">
        <v>170</v>
      </c>
      <c r="J15603" t="s">
        <v>104</v>
      </c>
      <c r="K15603">
        <v>0</v>
      </c>
      <c r="L15603">
        <v>1</v>
      </c>
      <c r="M15603">
        <v>1</v>
      </c>
      <c r="N15603">
        <v>0</v>
      </c>
      <c r="O15603">
        <v>0</v>
      </c>
      <c r="P15603">
        <v>0</v>
      </c>
      <c r="Q15603" t="s">
        <v>83</v>
      </c>
      <c r="R15603" t="s">
        <v>83</v>
      </c>
      <c r="S15603" t="s">
        <v>83</v>
      </c>
      <c r="T15603" t="str">
        <f>_xlfn.XLOOKUP(A15603,MI_Match_Analysis!$A$2:$A$8,MI_Match_Analysis!$F$2:$F$8,"Not Found")</f>
        <v>Not Found</v>
      </c>
    </row>
    <row r="15604" spans="1:20" hidden="1" x14ac:dyDescent="0.3">
      <c r="A15604">
        <v>67</v>
      </c>
      <c r="B15604" s="1">
        <v>46164</v>
      </c>
      <c r="C15604" t="s">
        <v>162</v>
      </c>
      <c r="D15604" t="s">
        <v>75</v>
      </c>
      <c r="E15604" t="s">
        <v>25</v>
      </c>
      <c r="F15604" t="s">
        <v>24</v>
      </c>
      <c r="G15604">
        <v>1</v>
      </c>
      <c r="H15604">
        <v>13.3</v>
      </c>
      <c r="I15604" t="s">
        <v>170</v>
      </c>
      <c r="J15604" t="s">
        <v>104</v>
      </c>
      <c r="K15604">
        <v>1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 t="s">
        <v>83</v>
      </c>
      <c r="R15604" t="s">
        <v>83</v>
      </c>
      <c r="S15604" t="s">
        <v>83</v>
      </c>
      <c r="T15604" t="str">
        <f>_xlfn.XLOOKUP(A15604,MI_Match_Analysis!$A$2:$A$8,MI_Match_Analysis!$F$2:$F$8,"Not Found")</f>
        <v>Not Found</v>
      </c>
    </row>
    <row r="15605" spans="1:20" hidden="1" x14ac:dyDescent="0.3">
      <c r="A15605">
        <v>67</v>
      </c>
      <c r="B15605" s="1">
        <v>46164</v>
      </c>
      <c r="C15605" t="s">
        <v>162</v>
      </c>
      <c r="D15605" t="s">
        <v>75</v>
      </c>
      <c r="E15605" t="s">
        <v>25</v>
      </c>
      <c r="F15605" t="s">
        <v>24</v>
      </c>
      <c r="G15605">
        <v>1</v>
      </c>
      <c r="H15605">
        <v>13.4</v>
      </c>
      <c r="I15605" t="s">
        <v>30</v>
      </c>
      <c r="J15605" t="s">
        <v>104</v>
      </c>
      <c r="K15605">
        <v>6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 t="s">
        <v>83</v>
      </c>
      <c r="R15605" t="s">
        <v>83</v>
      </c>
      <c r="S15605" t="s">
        <v>83</v>
      </c>
      <c r="T15605" t="str">
        <f>_xlfn.XLOOKUP(A15605,MI_Match_Analysis!$A$2:$A$8,MI_Match_Analysis!$F$2:$F$8,"Not Found")</f>
        <v>Not Found</v>
      </c>
    </row>
    <row r="15606" spans="1:20" hidden="1" x14ac:dyDescent="0.3">
      <c r="A15606">
        <v>67</v>
      </c>
      <c r="B15606" s="1">
        <v>46164</v>
      </c>
      <c r="C15606" t="s">
        <v>162</v>
      </c>
      <c r="D15606" t="s">
        <v>75</v>
      </c>
      <c r="E15606" t="s">
        <v>25</v>
      </c>
      <c r="F15606" t="s">
        <v>24</v>
      </c>
      <c r="G15606">
        <v>1</v>
      </c>
      <c r="H15606">
        <v>13.5</v>
      </c>
      <c r="I15606" t="s">
        <v>30</v>
      </c>
      <c r="J15606" t="s">
        <v>104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 t="s">
        <v>83</v>
      </c>
      <c r="R15606" t="s">
        <v>83</v>
      </c>
      <c r="S15606" t="s">
        <v>83</v>
      </c>
      <c r="T15606" t="str">
        <f>_xlfn.XLOOKUP(A15606,MI_Match_Analysis!$A$2:$A$8,MI_Match_Analysis!$F$2:$F$8,"Not Found")</f>
        <v>Not Found</v>
      </c>
    </row>
    <row r="15607" spans="1:20" hidden="1" x14ac:dyDescent="0.3">
      <c r="A15607">
        <v>67</v>
      </c>
      <c r="B15607" s="1">
        <v>46164</v>
      </c>
      <c r="C15607" t="s">
        <v>162</v>
      </c>
      <c r="D15607" t="s">
        <v>75</v>
      </c>
      <c r="E15607" t="s">
        <v>25</v>
      </c>
      <c r="F15607" t="s">
        <v>24</v>
      </c>
      <c r="G15607">
        <v>1</v>
      </c>
      <c r="H15607">
        <v>13.6</v>
      </c>
      <c r="I15607" t="s">
        <v>30</v>
      </c>
      <c r="J15607" t="s">
        <v>104</v>
      </c>
      <c r="K15607">
        <v>1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 t="s">
        <v>83</v>
      </c>
      <c r="R15607" t="s">
        <v>83</v>
      </c>
      <c r="S15607" t="s">
        <v>83</v>
      </c>
      <c r="T15607" t="str">
        <f>_xlfn.XLOOKUP(A15607,MI_Match_Analysis!$A$2:$A$8,MI_Match_Analysis!$F$2:$F$8,"Not Found")</f>
        <v>Not Found</v>
      </c>
    </row>
    <row r="15608" spans="1:20" hidden="1" x14ac:dyDescent="0.3">
      <c r="A15608">
        <v>67</v>
      </c>
      <c r="B15608" s="1">
        <v>46164</v>
      </c>
      <c r="C15608" t="s">
        <v>162</v>
      </c>
      <c r="D15608" t="s">
        <v>75</v>
      </c>
      <c r="E15608" t="s">
        <v>25</v>
      </c>
      <c r="F15608" t="s">
        <v>24</v>
      </c>
      <c r="G15608">
        <v>1</v>
      </c>
      <c r="H15608">
        <v>14.1</v>
      </c>
      <c r="I15608" t="s">
        <v>30</v>
      </c>
      <c r="J15608" t="s">
        <v>80</v>
      </c>
      <c r="K15608">
        <v>4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 t="s">
        <v>83</v>
      </c>
      <c r="R15608" t="s">
        <v>83</v>
      </c>
      <c r="S15608" t="s">
        <v>83</v>
      </c>
      <c r="T15608" t="str">
        <f>_xlfn.XLOOKUP(A15608,MI_Match_Analysis!$A$2:$A$8,MI_Match_Analysis!$F$2:$F$8,"Not Found")</f>
        <v>Not Found</v>
      </c>
    </row>
    <row r="15609" spans="1:20" hidden="1" x14ac:dyDescent="0.3">
      <c r="A15609">
        <v>67</v>
      </c>
      <c r="B15609" s="1">
        <v>46164</v>
      </c>
      <c r="C15609" t="s">
        <v>162</v>
      </c>
      <c r="D15609" t="s">
        <v>75</v>
      </c>
      <c r="E15609" t="s">
        <v>25</v>
      </c>
      <c r="F15609" t="s">
        <v>24</v>
      </c>
      <c r="G15609">
        <v>1</v>
      </c>
      <c r="H15609">
        <v>14.2</v>
      </c>
      <c r="I15609" t="s">
        <v>30</v>
      </c>
      <c r="J15609" t="s">
        <v>80</v>
      </c>
      <c r="K15609">
        <v>0</v>
      </c>
      <c r="L15609">
        <v>1</v>
      </c>
      <c r="M15609">
        <v>1</v>
      </c>
      <c r="N15609">
        <v>0</v>
      </c>
      <c r="O15609">
        <v>0</v>
      </c>
      <c r="P15609">
        <v>0</v>
      </c>
      <c r="Q15609" t="s">
        <v>83</v>
      </c>
      <c r="R15609" t="s">
        <v>83</v>
      </c>
      <c r="S15609" t="s">
        <v>83</v>
      </c>
      <c r="T15609" t="str">
        <f>_xlfn.XLOOKUP(A15609,MI_Match_Analysis!$A$2:$A$8,MI_Match_Analysis!$F$2:$F$8,"Not Found")</f>
        <v>Not Found</v>
      </c>
    </row>
    <row r="15610" spans="1:20" hidden="1" x14ac:dyDescent="0.3">
      <c r="A15610">
        <v>67</v>
      </c>
      <c r="B15610" s="1">
        <v>46164</v>
      </c>
      <c r="C15610" t="s">
        <v>162</v>
      </c>
      <c r="D15610" t="s">
        <v>75</v>
      </c>
      <c r="E15610" t="s">
        <v>25</v>
      </c>
      <c r="F15610" t="s">
        <v>24</v>
      </c>
      <c r="G15610">
        <v>1</v>
      </c>
      <c r="H15610">
        <v>14.2</v>
      </c>
      <c r="I15610" t="s">
        <v>30</v>
      </c>
      <c r="J15610" t="s">
        <v>80</v>
      </c>
      <c r="K15610">
        <v>1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 t="s">
        <v>83</v>
      </c>
      <c r="R15610" t="s">
        <v>83</v>
      </c>
      <c r="S15610" t="s">
        <v>83</v>
      </c>
      <c r="T15610" t="str">
        <f>_xlfn.XLOOKUP(A15610,MI_Match_Analysis!$A$2:$A$8,MI_Match_Analysis!$F$2:$F$8,"Not Found")</f>
        <v>Not Found</v>
      </c>
    </row>
    <row r="15611" spans="1:20" hidden="1" x14ac:dyDescent="0.3">
      <c r="A15611">
        <v>67</v>
      </c>
      <c r="B15611" s="1">
        <v>46164</v>
      </c>
      <c r="C15611" t="s">
        <v>162</v>
      </c>
      <c r="D15611" t="s">
        <v>75</v>
      </c>
      <c r="E15611" t="s">
        <v>25</v>
      </c>
      <c r="F15611" t="s">
        <v>24</v>
      </c>
      <c r="G15611">
        <v>1</v>
      </c>
      <c r="H15611">
        <v>14.3</v>
      </c>
      <c r="I15611" t="s">
        <v>170</v>
      </c>
      <c r="J15611" t="s">
        <v>80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 t="s">
        <v>83</v>
      </c>
      <c r="R15611" t="s">
        <v>83</v>
      </c>
      <c r="S15611" t="s">
        <v>83</v>
      </c>
      <c r="T15611" t="str">
        <f>_xlfn.XLOOKUP(A15611,MI_Match_Analysis!$A$2:$A$8,MI_Match_Analysis!$F$2:$F$8,"Not Found")</f>
        <v>Not Found</v>
      </c>
    </row>
    <row r="15612" spans="1:20" hidden="1" x14ac:dyDescent="0.3">
      <c r="A15612">
        <v>67</v>
      </c>
      <c r="B15612" s="1">
        <v>46164</v>
      </c>
      <c r="C15612" t="s">
        <v>162</v>
      </c>
      <c r="D15612" t="s">
        <v>75</v>
      </c>
      <c r="E15612" t="s">
        <v>25</v>
      </c>
      <c r="F15612" t="s">
        <v>24</v>
      </c>
      <c r="G15612">
        <v>1</v>
      </c>
      <c r="H15612">
        <v>14.4</v>
      </c>
      <c r="I15612" t="s">
        <v>170</v>
      </c>
      <c r="J15612" t="s">
        <v>80</v>
      </c>
      <c r="K15612">
        <v>2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 t="s">
        <v>83</v>
      </c>
      <c r="R15612" t="s">
        <v>83</v>
      </c>
      <c r="S15612" t="s">
        <v>83</v>
      </c>
      <c r="T15612" t="str">
        <f>_xlfn.XLOOKUP(A15612,MI_Match_Analysis!$A$2:$A$8,MI_Match_Analysis!$F$2:$F$8,"Not Found")</f>
        <v>Not Found</v>
      </c>
    </row>
    <row r="15613" spans="1:20" hidden="1" x14ac:dyDescent="0.3">
      <c r="A15613">
        <v>67</v>
      </c>
      <c r="B15613" s="1">
        <v>46164</v>
      </c>
      <c r="C15613" t="s">
        <v>162</v>
      </c>
      <c r="D15613" t="s">
        <v>75</v>
      </c>
      <c r="E15613" t="s">
        <v>25</v>
      </c>
      <c r="F15613" t="s">
        <v>24</v>
      </c>
      <c r="G15613">
        <v>1</v>
      </c>
      <c r="H15613">
        <v>14.5</v>
      </c>
      <c r="I15613" t="s">
        <v>170</v>
      </c>
      <c r="J15613" t="s">
        <v>80</v>
      </c>
      <c r="K15613">
        <v>4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 t="s">
        <v>83</v>
      </c>
      <c r="R15613" t="s">
        <v>83</v>
      </c>
      <c r="S15613" t="s">
        <v>83</v>
      </c>
      <c r="T15613" t="str">
        <f>_xlfn.XLOOKUP(A15613,MI_Match_Analysis!$A$2:$A$8,MI_Match_Analysis!$F$2:$F$8,"Not Found")</f>
        <v>Not Found</v>
      </c>
    </row>
    <row r="15614" spans="1:20" hidden="1" x14ac:dyDescent="0.3">
      <c r="A15614">
        <v>67</v>
      </c>
      <c r="B15614" s="1">
        <v>46164</v>
      </c>
      <c r="C15614" t="s">
        <v>162</v>
      </c>
      <c r="D15614" t="s">
        <v>75</v>
      </c>
      <c r="E15614" t="s">
        <v>25</v>
      </c>
      <c r="F15614" t="s">
        <v>24</v>
      </c>
      <c r="G15614">
        <v>1</v>
      </c>
      <c r="H15614">
        <v>14.6</v>
      </c>
      <c r="I15614" t="s">
        <v>170</v>
      </c>
      <c r="J15614" t="s">
        <v>80</v>
      </c>
      <c r="K15614">
        <v>6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 t="s">
        <v>83</v>
      </c>
      <c r="R15614" t="s">
        <v>83</v>
      </c>
      <c r="S15614" t="s">
        <v>83</v>
      </c>
      <c r="T15614" t="str">
        <f>_xlfn.XLOOKUP(A15614,MI_Match_Analysis!$A$2:$A$8,MI_Match_Analysis!$F$2:$F$8,"Not Found")</f>
        <v>Not Found</v>
      </c>
    </row>
    <row r="15615" spans="1:20" hidden="1" x14ac:dyDescent="0.3">
      <c r="A15615">
        <v>67</v>
      </c>
      <c r="B15615" s="1">
        <v>46164</v>
      </c>
      <c r="C15615" t="s">
        <v>162</v>
      </c>
      <c r="D15615" t="s">
        <v>75</v>
      </c>
      <c r="E15615" t="s">
        <v>25</v>
      </c>
      <c r="F15615" t="s">
        <v>24</v>
      </c>
      <c r="G15615">
        <v>1</v>
      </c>
      <c r="H15615">
        <v>15.1</v>
      </c>
      <c r="I15615" t="s">
        <v>30</v>
      </c>
      <c r="J15615" t="s">
        <v>269</v>
      </c>
      <c r="K15615">
        <v>6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 t="s">
        <v>83</v>
      </c>
      <c r="R15615" t="s">
        <v>83</v>
      </c>
      <c r="S15615" t="s">
        <v>83</v>
      </c>
      <c r="T15615" t="str">
        <f>_xlfn.XLOOKUP(A15615,MI_Match_Analysis!$A$2:$A$8,MI_Match_Analysis!$F$2:$F$8,"Not Found")</f>
        <v>Not Found</v>
      </c>
    </row>
    <row r="15616" spans="1:20" hidden="1" x14ac:dyDescent="0.3">
      <c r="A15616">
        <v>67</v>
      </c>
      <c r="B15616" s="1">
        <v>46164</v>
      </c>
      <c r="C15616" t="s">
        <v>162</v>
      </c>
      <c r="D15616" t="s">
        <v>75</v>
      </c>
      <c r="E15616" t="s">
        <v>25</v>
      </c>
      <c r="F15616" t="s">
        <v>24</v>
      </c>
      <c r="G15616">
        <v>1</v>
      </c>
      <c r="H15616">
        <v>15.2</v>
      </c>
      <c r="I15616" t="s">
        <v>30</v>
      </c>
      <c r="J15616" t="s">
        <v>269</v>
      </c>
      <c r="K15616">
        <v>4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 t="s">
        <v>83</v>
      </c>
      <c r="R15616" t="s">
        <v>83</v>
      </c>
      <c r="S15616" t="s">
        <v>83</v>
      </c>
      <c r="T15616" t="str">
        <f>_xlfn.XLOOKUP(A15616,MI_Match_Analysis!$A$2:$A$8,MI_Match_Analysis!$F$2:$F$8,"Not Found")</f>
        <v>Not Found</v>
      </c>
    </row>
    <row r="15617" spans="1:20" hidden="1" x14ac:dyDescent="0.3">
      <c r="A15617">
        <v>67</v>
      </c>
      <c r="B15617" s="1">
        <v>46164</v>
      </c>
      <c r="C15617" t="s">
        <v>162</v>
      </c>
      <c r="D15617" t="s">
        <v>75</v>
      </c>
      <c r="E15617" t="s">
        <v>25</v>
      </c>
      <c r="F15617" t="s">
        <v>24</v>
      </c>
      <c r="G15617">
        <v>1</v>
      </c>
      <c r="H15617">
        <v>15.3</v>
      </c>
      <c r="I15617" t="s">
        <v>30</v>
      </c>
      <c r="J15617" t="s">
        <v>269</v>
      </c>
      <c r="K15617">
        <v>0</v>
      </c>
      <c r="L15617">
        <v>1</v>
      </c>
      <c r="M15617">
        <v>1</v>
      </c>
      <c r="N15617">
        <v>0</v>
      </c>
      <c r="O15617">
        <v>0</v>
      </c>
      <c r="P15617">
        <v>0</v>
      </c>
      <c r="Q15617" t="s">
        <v>83</v>
      </c>
      <c r="R15617" t="s">
        <v>83</v>
      </c>
      <c r="S15617" t="s">
        <v>83</v>
      </c>
      <c r="T15617" t="str">
        <f>_xlfn.XLOOKUP(A15617,MI_Match_Analysis!$A$2:$A$8,MI_Match_Analysis!$F$2:$F$8,"Not Found")</f>
        <v>Not Found</v>
      </c>
    </row>
    <row r="15618" spans="1:20" hidden="1" x14ac:dyDescent="0.3">
      <c r="A15618">
        <v>67</v>
      </c>
      <c r="B15618" s="1">
        <v>46164</v>
      </c>
      <c r="C15618" t="s">
        <v>162</v>
      </c>
      <c r="D15618" t="s">
        <v>75</v>
      </c>
      <c r="E15618" t="s">
        <v>25</v>
      </c>
      <c r="F15618" t="s">
        <v>24</v>
      </c>
      <c r="G15618">
        <v>1</v>
      </c>
      <c r="H15618">
        <v>15.3</v>
      </c>
      <c r="I15618" t="s">
        <v>30</v>
      </c>
      <c r="J15618" t="s">
        <v>269</v>
      </c>
      <c r="K15618">
        <v>4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 t="s">
        <v>83</v>
      </c>
      <c r="R15618" t="s">
        <v>83</v>
      </c>
      <c r="S15618" t="s">
        <v>83</v>
      </c>
      <c r="T15618" t="str">
        <f>_xlfn.XLOOKUP(A15618,MI_Match_Analysis!$A$2:$A$8,MI_Match_Analysis!$F$2:$F$8,"Not Found")</f>
        <v>Not Found</v>
      </c>
    </row>
    <row r="15619" spans="1:20" hidden="1" x14ac:dyDescent="0.3">
      <c r="A15619">
        <v>67</v>
      </c>
      <c r="B15619" s="1">
        <v>46164</v>
      </c>
      <c r="C15619" t="s">
        <v>162</v>
      </c>
      <c r="D15619" t="s">
        <v>75</v>
      </c>
      <c r="E15619" t="s">
        <v>25</v>
      </c>
      <c r="F15619" t="s">
        <v>24</v>
      </c>
      <c r="G15619">
        <v>1</v>
      </c>
      <c r="H15619">
        <v>15.4</v>
      </c>
      <c r="I15619" t="s">
        <v>30</v>
      </c>
      <c r="J15619" t="s">
        <v>269</v>
      </c>
      <c r="K15619">
        <v>1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 t="s">
        <v>83</v>
      </c>
      <c r="R15619" t="s">
        <v>83</v>
      </c>
      <c r="S15619" t="s">
        <v>83</v>
      </c>
      <c r="T15619" t="str">
        <f>_xlfn.XLOOKUP(A15619,MI_Match_Analysis!$A$2:$A$8,MI_Match_Analysis!$F$2:$F$8,"Not Found")</f>
        <v>Not Found</v>
      </c>
    </row>
    <row r="15620" spans="1:20" hidden="1" x14ac:dyDescent="0.3">
      <c r="A15620">
        <v>67</v>
      </c>
      <c r="B15620" s="1">
        <v>46164</v>
      </c>
      <c r="C15620" t="s">
        <v>162</v>
      </c>
      <c r="D15620" t="s">
        <v>75</v>
      </c>
      <c r="E15620" t="s">
        <v>25</v>
      </c>
      <c r="F15620" t="s">
        <v>24</v>
      </c>
      <c r="G15620">
        <v>1</v>
      </c>
      <c r="H15620">
        <v>15.5</v>
      </c>
      <c r="I15620" t="s">
        <v>170</v>
      </c>
      <c r="J15620" t="s">
        <v>269</v>
      </c>
      <c r="K15620">
        <v>2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 t="s">
        <v>83</v>
      </c>
      <c r="R15620" t="s">
        <v>83</v>
      </c>
      <c r="S15620" t="s">
        <v>83</v>
      </c>
      <c r="T15620" t="str">
        <f>_xlfn.XLOOKUP(A15620,MI_Match_Analysis!$A$2:$A$8,MI_Match_Analysis!$F$2:$F$8,"Not Found")</f>
        <v>Not Found</v>
      </c>
    </row>
    <row r="15621" spans="1:20" hidden="1" x14ac:dyDescent="0.3">
      <c r="A15621">
        <v>67</v>
      </c>
      <c r="B15621" s="1">
        <v>46164</v>
      </c>
      <c r="C15621" t="s">
        <v>162</v>
      </c>
      <c r="D15621" t="s">
        <v>75</v>
      </c>
      <c r="E15621" t="s">
        <v>25</v>
      </c>
      <c r="F15621" t="s">
        <v>24</v>
      </c>
      <c r="G15621">
        <v>1</v>
      </c>
      <c r="H15621">
        <v>15.6</v>
      </c>
      <c r="I15621" t="s">
        <v>170</v>
      </c>
      <c r="J15621" t="s">
        <v>269</v>
      </c>
      <c r="K15621">
        <v>2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 t="s">
        <v>83</v>
      </c>
      <c r="R15621" t="s">
        <v>83</v>
      </c>
      <c r="S15621" t="s">
        <v>83</v>
      </c>
      <c r="T15621" t="str">
        <f>_xlfn.XLOOKUP(A15621,MI_Match_Analysis!$A$2:$A$8,MI_Match_Analysis!$F$2:$F$8,"Not Found")</f>
        <v>Not Found</v>
      </c>
    </row>
    <row r="15622" spans="1:20" hidden="1" x14ac:dyDescent="0.3">
      <c r="A15622">
        <v>67</v>
      </c>
      <c r="B15622" s="1">
        <v>46164</v>
      </c>
      <c r="C15622" t="s">
        <v>162</v>
      </c>
      <c r="D15622" t="s">
        <v>75</v>
      </c>
      <c r="E15622" t="s">
        <v>25</v>
      </c>
      <c r="F15622" t="s">
        <v>24</v>
      </c>
      <c r="G15622">
        <v>1</v>
      </c>
      <c r="H15622">
        <v>16.100000000000001</v>
      </c>
      <c r="I15622" t="s">
        <v>30</v>
      </c>
      <c r="J15622" t="s">
        <v>92</v>
      </c>
      <c r="K15622">
        <v>1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 t="s">
        <v>83</v>
      </c>
      <c r="R15622" t="s">
        <v>83</v>
      </c>
      <c r="S15622" t="s">
        <v>83</v>
      </c>
      <c r="T15622" t="str">
        <f>_xlfn.XLOOKUP(A15622,MI_Match_Analysis!$A$2:$A$8,MI_Match_Analysis!$F$2:$F$8,"Not Found")</f>
        <v>Not Found</v>
      </c>
    </row>
    <row r="15623" spans="1:20" hidden="1" x14ac:dyDescent="0.3">
      <c r="A15623">
        <v>67</v>
      </c>
      <c r="B15623" s="1">
        <v>46164</v>
      </c>
      <c r="C15623" t="s">
        <v>162</v>
      </c>
      <c r="D15623" t="s">
        <v>75</v>
      </c>
      <c r="E15623" t="s">
        <v>25</v>
      </c>
      <c r="F15623" t="s">
        <v>24</v>
      </c>
      <c r="G15623">
        <v>1</v>
      </c>
      <c r="H15623">
        <v>16.2</v>
      </c>
      <c r="I15623" t="s">
        <v>170</v>
      </c>
      <c r="J15623" t="s">
        <v>92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 t="s">
        <v>165</v>
      </c>
      <c r="R15623" t="s">
        <v>170</v>
      </c>
      <c r="S15623" t="s">
        <v>261</v>
      </c>
      <c r="T15623" t="str">
        <f>_xlfn.XLOOKUP(A15623,MI_Match_Analysis!$A$2:$A$8,MI_Match_Analysis!$F$2:$F$8,"Not Found")</f>
        <v>Not Found</v>
      </c>
    </row>
    <row r="15624" spans="1:20" hidden="1" x14ac:dyDescent="0.3">
      <c r="A15624">
        <v>67</v>
      </c>
      <c r="B15624" s="1">
        <v>46164</v>
      </c>
      <c r="C15624" t="s">
        <v>162</v>
      </c>
      <c r="D15624" t="s">
        <v>75</v>
      </c>
      <c r="E15624" t="s">
        <v>25</v>
      </c>
      <c r="F15624" t="s">
        <v>24</v>
      </c>
      <c r="G15624">
        <v>1</v>
      </c>
      <c r="H15624">
        <v>16.3</v>
      </c>
      <c r="I15624" t="s">
        <v>168</v>
      </c>
      <c r="J15624" t="s">
        <v>92</v>
      </c>
      <c r="K15624">
        <v>6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 t="s">
        <v>83</v>
      </c>
      <c r="R15624" t="s">
        <v>83</v>
      </c>
      <c r="S15624" t="s">
        <v>83</v>
      </c>
      <c r="T15624" t="str">
        <f>_xlfn.XLOOKUP(A15624,MI_Match_Analysis!$A$2:$A$8,MI_Match_Analysis!$F$2:$F$8,"Not Found")</f>
        <v>Not Found</v>
      </c>
    </row>
    <row r="15625" spans="1:20" hidden="1" x14ac:dyDescent="0.3">
      <c r="A15625">
        <v>67</v>
      </c>
      <c r="B15625" s="1">
        <v>46164</v>
      </c>
      <c r="C15625" t="s">
        <v>162</v>
      </c>
      <c r="D15625" t="s">
        <v>75</v>
      </c>
      <c r="E15625" t="s">
        <v>25</v>
      </c>
      <c r="F15625" t="s">
        <v>24</v>
      </c>
      <c r="G15625">
        <v>1</v>
      </c>
      <c r="H15625">
        <v>16.399999999999999</v>
      </c>
      <c r="I15625" t="s">
        <v>168</v>
      </c>
      <c r="J15625" t="s">
        <v>92</v>
      </c>
      <c r="K15625">
        <v>0</v>
      </c>
      <c r="L15625">
        <v>1</v>
      </c>
      <c r="M15625">
        <v>1</v>
      </c>
      <c r="N15625">
        <v>0</v>
      </c>
      <c r="O15625">
        <v>0</v>
      </c>
      <c r="P15625">
        <v>0</v>
      </c>
      <c r="Q15625" t="s">
        <v>83</v>
      </c>
      <c r="R15625" t="s">
        <v>83</v>
      </c>
      <c r="S15625" t="s">
        <v>83</v>
      </c>
      <c r="T15625" t="str">
        <f>_xlfn.XLOOKUP(A15625,MI_Match_Analysis!$A$2:$A$8,MI_Match_Analysis!$F$2:$F$8,"Not Found")</f>
        <v>Not Found</v>
      </c>
    </row>
    <row r="15626" spans="1:20" hidden="1" x14ac:dyDescent="0.3">
      <c r="A15626">
        <v>67</v>
      </c>
      <c r="B15626" s="1">
        <v>46164</v>
      </c>
      <c r="C15626" t="s">
        <v>162</v>
      </c>
      <c r="D15626" t="s">
        <v>75</v>
      </c>
      <c r="E15626" t="s">
        <v>25</v>
      </c>
      <c r="F15626" t="s">
        <v>24</v>
      </c>
      <c r="G15626">
        <v>1</v>
      </c>
      <c r="H15626">
        <v>16.399999999999999</v>
      </c>
      <c r="I15626" t="s">
        <v>168</v>
      </c>
      <c r="J15626" t="s">
        <v>92</v>
      </c>
      <c r="K15626">
        <v>6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 t="s">
        <v>83</v>
      </c>
      <c r="R15626" t="s">
        <v>83</v>
      </c>
      <c r="S15626" t="s">
        <v>83</v>
      </c>
      <c r="T15626" t="str">
        <f>_xlfn.XLOOKUP(A15626,MI_Match_Analysis!$A$2:$A$8,MI_Match_Analysis!$F$2:$F$8,"Not Found")</f>
        <v>Not Found</v>
      </c>
    </row>
    <row r="15627" spans="1:20" hidden="1" x14ac:dyDescent="0.3">
      <c r="A15627">
        <v>67</v>
      </c>
      <c r="B15627" s="1">
        <v>46164</v>
      </c>
      <c r="C15627" t="s">
        <v>162</v>
      </c>
      <c r="D15627" t="s">
        <v>75</v>
      </c>
      <c r="E15627" t="s">
        <v>25</v>
      </c>
      <c r="F15627" t="s">
        <v>24</v>
      </c>
      <c r="G15627">
        <v>1</v>
      </c>
      <c r="H15627">
        <v>16.5</v>
      </c>
      <c r="I15627" t="s">
        <v>168</v>
      </c>
      <c r="J15627" t="s">
        <v>92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 t="s">
        <v>83</v>
      </c>
      <c r="R15627" t="s">
        <v>83</v>
      </c>
      <c r="S15627" t="s">
        <v>83</v>
      </c>
      <c r="T15627" t="str">
        <f>_xlfn.XLOOKUP(A15627,MI_Match_Analysis!$A$2:$A$8,MI_Match_Analysis!$F$2:$F$8,"Not Found")</f>
        <v>Not Found</v>
      </c>
    </row>
    <row r="15628" spans="1:20" hidden="1" x14ac:dyDescent="0.3">
      <c r="A15628">
        <v>67</v>
      </c>
      <c r="B15628" s="1">
        <v>46164</v>
      </c>
      <c r="C15628" t="s">
        <v>162</v>
      </c>
      <c r="D15628" t="s">
        <v>75</v>
      </c>
      <c r="E15628" t="s">
        <v>25</v>
      </c>
      <c r="F15628" t="s">
        <v>24</v>
      </c>
      <c r="G15628">
        <v>1</v>
      </c>
      <c r="H15628">
        <v>16.600000000000001</v>
      </c>
      <c r="I15628" t="s">
        <v>168</v>
      </c>
      <c r="J15628" t="s">
        <v>92</v>
      </c>
      <c r="K15628">
        <v>2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 t="s">
        <v>83</v>
      </c>
      <c r="R15628" t="s">
        <v>83</v>
      </c>
      <c r="S15628" t="s">
        <v>83</v>
      </c>
      <c r="T15628" t="str">
        <f>_xlfn.XLOOKUP(A15628,MI_Match_Analysis!$A$2:$A$8,MI_Match_Analysis!$F$2:$F$8,"Not Found")</f>
        <v>Not Found</v>
      </c>
    </row>
    <row r="15629" spans="1:20" hidden="1" x14ac:dyDescent="0.3">
      <c r="A15629">
        <v>67</v>
      </c>
      <c r="B15629" s="1">
        <v>46164</v>
      </c>
      <c r="C15629" t="s">
        <v>162</v>
      </c>
      <c r="D15629" t="s">
        <v>75</v>
      </c>
      <c r="E15629" t="s">
        <v>25</v>
      </c>
      <c r="F15629" t="s">
        <v>24</v>
      </c>
      <c r="G15629">
        <v>1</v>
      </c>
      <c r="H15629">
        <v>17.100000000000001</v>
      </c>
      <c r="I15629" t="s">
        <v>30</v>
      </c>
      <c r="J15629" t="s">
        <v>111</v>
      </c>
      <c r="K15629">
        <v>1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 t="s">
        <v>83</v>
      </c>
      <c r="R15629" t="s">
        <v>83</v>
      </c>
      <c r="S15629" t="s">
        <v>83</v>
      </c>
      <c r="T15629" t="str">
        <f>_xlfn.XLOOKUP(A15629,MI_Match_Analysis!$A$2:$A$8,MI_Match_Analysis!$F$2:$F$8,"Not Found")</f>
        <v>Not Found</v>
      </c>
    </row>
    <row r="15630" spans="1:20" hidden="1" x14ac:dyDescent="0.3">
      <c r="A15630">
        <v>67</v>
      </c>
      <c r="B15630" s="1">
        <v>46164</v>
      </c>
      <c r="C15630" t="s">
        <v>162</v>
      </c>
      <c r="D15630" t="s">
        <v>75</v>
      </c>
      <c r="E15630" t="s">
        <v>25</v>
      </c>
      <c r="F15630" t="s">
        <v>24</v>
      </c>
      <c r="G15630">
        <v>1</v>
      </c>
      <c r="H15630">
        <v>17.2</v>
      </c>
      <c r="I15630" t="s">
        <v>168</v>
      </c>
      <c r="J15630" t="s">
        <v>111</v>
      </c>
      <c r="K15630">
        <v>1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 t="s">
        <v>83</v>
      </c>
      <c r="R15630" t="s">
        <v>83</v>
      </c>
      <c r="S15630" t="s">
        <v>83</v>
      </c>
      <c r="T15630" t="str">
        <f>_xlfn.XLOOKUP(A15630,MI_Match_Analysis!$A$2:$A$8,MI_Match_Analysis!$F$2:$F$8,"Not Found")</f>
        <v>Not Found</v>
      </c>
    </row>
    <row r="15631" spans="1:20" hidden="1" x14ac:dyDescent="0.3">
      <c r="A15631">
        <v>67</v>
      </c>
      <c r="B15631" s="1">
        <v>46164</v>
      </c>
      <c r="C15631" t="s">
        <v>162</v>
      </c>
      <c r="D15631" t="s">
        <v>75</v>
      </c>
      <c r="E15631" t="s">
        <v>25</v>
      </c>
      <c r="F15631" t="s">
        <v>24</v>
      </c>
      <c r="G15631">
        <v>1</v>
      </c>
      <c r="H15631">
        <v>17.3</v>
      </c>
      <c r="I15631" t="s">
        <v>30</v>
      </c>
      <c r="J15631" t="s">
        <v>111</v>
      </c>
      <c r="K15631">
        <v>4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 t="s">
        <v>83</v>
      </c>
      <c r="R15631" t="s">
        <v>83</v>
      </c>
      <c r="S15631" t="s">
        <v>83</v>
      </c>
      <c r="T15631" t="str">
        <f>_xlfn.XLOOKUP(A15631,MI_Match_Analysis!$A$2:$A$8,MI_Match_Analysis!$F$2:$F$8,"Not Found")</f>
        <v>Not Found</v>
      </c>
    </row>
    <row r="15632" spans="1:20" hidden="1" x14ac:dyDescent="0.3">
      <c r="A15632">
        <v>67</v>
      </c>
      <c r="B15632" s="1">
        <v>46164</v>
      </c>
      <c r="C15632" t="s">
        <v>162</v>
      </c>
      <c r="D15632" t="s">
        <v>75</v>
      </c>
      <c r="E15632" t="s">
        <v>25</v>
      </c>
      <c r="F15632" t="s">
        <v>24</v>
      </c>
      <c r="G15632">
        <v>1</v>
      </c>
      <c r="H15632">
        <v>17.399999999999999</v>
      </c>
      <c r="I15632" t="s">
        <v>30</v>
      </c>
      <c r="J15632" t="s">
        <v>111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 t="s">
        <v>83</v>
      </c>
      <c r="R15632" t="s">
        <v>83</v>
      </c>
      <c r="S15632" t="s">
        <v>83</v>
      </c>
      <c r="T15632" t="str">
        <f>_xlfn.XLOOKUP(A15632,MI_Match_Analysis!$A$2:$A$8,MI_Match_Analysis!$F$2:$F$8,"Not Found")</f>
        <v>Not Found</v>
      </c>
    </row>
    <row r="15633" spans="1:20" hidden="1" x14ac:dyDescent="0.3">
      <c r="A15633">
        <v>67</v>
      </c>
      <c r="B15633" s="1">
        <v>46164</v>
      </c>
      <c r="C15633" t="s">
        <v>162</v>
      </c>
      <c r="D15633" t="s">
        <v>75</v>
      </c>
      <c r="E15633" t="s">
        <v>25</v>
      </c>
      <c r="F15633" t="s">
        <v>24</v>
      </c>
      <c r="G15633">
        <v>1</v>
      </c>
      <c r="H15633">
        <v>17.5</v>
      </c>
      <c r="I15633" t="s">
        <v>30</v>
      </c>
      <c r="J15633" t="s">
        <v>111</v>
      </c>
      <c r="K15633">
        <v>1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 t="s">
        <v>83</v>
      </c>
      <c r="R15633" t="s">
        <v>83</v>
      </c>
      <c r="S15633" t="s">
        <v>83</v>
      </c>
      <c r="T15633" t="str">
        <f>_xlfn.XLOOKUP(A15633,MI_Match_Analysis!$A$2:$A$8,MI_Match_Analysis!$F$2:$F$8,"Not Found")</f>
        <v>Not Found</v>
      </c>
    </row>
    <row r="15634" spans="1:20" hidden="1" x14ac:dyDescent="0.3">
      <c r="A15634">
        <v>67</v>
      </c>
      <c r="B15634" s="1">
        <v>46164</v>
      </c>
      <c r="C15634" t="s">
        <v>162</v>
      </c>
      <c r="D15634" t="s">
        <v>75</v>
      </c>
      <c r="E15634" t="s">
        <v>25</v>
      </c>
      <c r="F15634" t="s">
        <v>24</v>
      </c>
      <c r="G15634">
        <v>1</v>
      </c>
      <c r="H15634">
        <v>17.600000000000001</v>
      </c>
      <c r="I15634" t="s">
        <v>168</v>
      </c>
      <c r="J15634" t="s">
        <v>111</v>
      </c>
      <c r="K15634">
        <v>6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 t="s">
        <v>83</v>
      </c>
      <c r="R15634" t="s">
        <v>83</v>
      </c>
      <c r="S15634" t="s">
        <v>83</v>
      </c>
      <c r="T15634" t="str">
        <f>_xlfn.XLOOKUP(A15634,MI_Match_Analysis!$A$2:$A$8,MI_Match_Analysis!$F$2:$F$8,"Not Found")</f>
        <v>Not Found</v>
      </c>
    </row>
    <row r="15635" spans="1:20" hidden="1" x14ac:dyDescent="0.3">
      <c r="A15635">
        <v>67</v>
      </c>
      <c r="B15635" s="1">
        <v>46164</v>
      </c>
      <c r="C15635" t="s">
        <v>162</v>
      </c>
      <c r="D15635" t="s">
        <v>75</v>
      </c>
      <c r="E15635" t="s">
        <v>25</v>
      </c>
      <c r="F15635" t="s">
        <v>24</v>
      </c>
      <c r="G15635">
        <v>1</v>
      </c>
      <c r="H15635">
        <v>18.100000000000001</v>
      </c>
      <c r="I15635" t="s">
        <v>30</v>
      </c>
      <c r="J15635" t="s">
        <v>80</v>
      </c>
      <c r="K15635">
        <v>1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 t="s">
        <v>83</v>
      </c>
      <c r="R15635" t="s">
        <v>83</v>
      </c>
      <c r="S15635" t="s">
        <v>83</v>
      </c>
      <c r="T15635" t="str">
        <f>_xlfn.XLOOKUP(A15635,MI_Match_Analysis!$A$2:$A$8,MI_Match_Analysis!$F$2:$F$8,"Not Found")</f>
        <v>Not Found</v>
      </c>
    </row>
    <row r="15636" spans="1:20" hidden="1" x14ac:dyDescent="0.3">
      <c r="A15636">
        <v>67</v>
      </c>
      <c r="B15636" s="1">
        <v>46164</v>
      </c>
      <c r="C15636" t="s">
        <v>162</v>
      </c>
      <c r="D15636" t="s">
        <v>75</v>
      </c>
      <c r="E15636" t="s">
        <v>25</v>
      </c>
      <c r="F15636" t="s">
        <v>24</v>
      </c>
      <c r="G15636">
        <v>1</v>
      </c>
      <c r="H15636">
        <v>18.2</v>
      </c>
      <c r="I15636" t="s">
        <v>168</v>
      </c>
      <c r="J15636" t="s">
        <v>80</v>
      </c>
      <c r="K15636">
        <v>1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 t="s">
        <v>83</v>
      </c>
      <c r="R15636" t="s">
        <v>83</v>
      </c>
      <c r="S15636" t="s">
        <v>83</v>
      </c>
      <c r="T15636" t="str">
        <f>_xlfn.XLOOKUP(A15636,MI_Match_Analysis!$A$2:$A$8,MI_Match_Analysis!$F$2:$F$8,"Not Found")</f>
        <v>Not Found</v>
      </c>
    </row>
    <row r="15637" spans="1:20" hidden="1" x14ac:dyDescent="0.3">
      <c r="A15637">
        <v>67</v>
      </c>
      <c r="B15637" s="1">
        <v>46164</v>
      </c>
      <c r="C15637" t="s">
        <v>162</v>
      </c>
      <c r="D15637" t="s">
        <v>75</v>
      </c>
      <c r="E15637" t="s">
        <v>25</v>
      </c>
      <c r="F15637" t="s">
        <v>24</v>
      </c>
      <c r="G15637">
        <v>1</v>
      </c>
      <c r="H15637">
        <v>18.3</v>
      </c>
      <c r="I15637" t="s">
        <v>30</v>
      </c>
      <c r="J15637" t="s">
        <v>80</v>
      </c>
      <c r="K15637">
        <v>4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 t="s">
        <v>83</v>
      </c>
      <c r="R15637" t="s">
        <v>83</v>
      </c>
      <c r="S15637" t="s">
        <v>83</v>
      </c>
      <c r="T15637" t="str">
        <f>_xlfn.XLOOKUP(A15637,MI_Match_Analysis!$A$2:$A$8,MI_Match_Analysis!$F$2:$F$8,"Not Found")</f>
        <v>Not Found</v>
      </c>
    </row>
    <row r="15638" spans="1:20" hidden="1" x14ac:dyDescent="0.3">
      <c r="A15638">
        <v>67</v>
      </c>
      <c r="B15638" s="1">
        <v>46164</v>
      </c>
      <c r="C15638" t="s">
        <v>162</v>
      </c>
      <c r="D15638" t="s">
        <v>75</v>
      </c>
      <c r="E15638" t="s">
        <v>25</v>
      </c>
      <c r="F15638" t="s">
        <v>24</v>
      </c>
      <c r="G15638">
        <v>1</v>
      </c>
      <c r="H15638">
        <v>18.399999999999999</v>
      </c>
      <c r="I15638" t="s">
        <v>30</v>
      </c>
      <c r="J15638" t="s">
        <v>80</v>
      </c>
      <c r="K15638">
        <v>1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 t="s">
        <v>83</v>
      </c>
      <c r="R15638" t="s">
        <v>83</v>
      </c>
      <c r="S15638" t="s">
        <v>83</v>
      </c>
      <c r="T15638" t="str">
        <f>_xlfn.XLOOKUP(A15638,MI_Match_Analysis!$A$2:$A$8,MI_Match_Analysis!$F$2:$F$8,"Not Found")</f>
        <v>Not Found</v>
      </c>
    </row>
    <row r="15639" spans="1:20" hidden="1" x14ac:dyDescent="0.3">
      <c r="A15639">
        <v>67</v>
      </c>
      <c r="B15639" s="1">
        <v>46164</v>
      </c>
      <c r="C15639" t="s">
        <v>162</v>
      </c>
      <c r="D15639" t="s">
        <v>75</v>
      </c>
      <c r="E15639" t="s">
        <v>25</v>
      </c>
      <c r="F15639" t="s">
        <v>24</v>
      </c>
      <c r="G15639">
        <v>1</v>
      </c>
      <c r="H15639">
        <v>18.5</v>
      </c>
      <c r="I15639" t="s">
        <v>168</v>
      </c>
      <c r="J15639" t="s">
        <v>80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 t="s">
        <v>83</v>
      </c>
      <c r="R15639" t="s">
        <v>83</v>
      </c>
      <c r="S15639" t="s">
        <v>83</v>
      </c>
      <c r="T15639" t="str">
        <f>_xlfn.XLOOKUP(A15639,MI_Match_Analysis!$A$2:$A$8,MI_Match_Analysis!$F$2:$F$8,"Not Found")</f>
        <v>Not Found</v>
      </c>
    </row>
    <row r="15640" spans="1:20" hidden="1" x14ac:dyDescent="0.3">
      <c r="A15640">
        <v>67</v>
      </c>
      <c r="B15640" s="1">
        <v>46164</v>
      </c>
      <c r="C15640" t="s">
        <v>162</v>
      </c>
      <c r="D15640" t="s">
        <v>75</v>
      </c>
      <c r="E15640" t="s">
        <v>25</v>
      </c>
      <c r="F15640" t="s">
        <v>24</v>
      </c>
      <c r="G15640">
        <v>1</v>
      </c>
      <c r="H15640">
        <v>18.600000000000001</v>
      </c>
      <c r="I15640" t="s">
        <v>168</v>
      </c>
      <c r="J15640" t="s">
        <v>80</v>
      </c>
      <c r="K15640">
        <v>1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 t="s">
        <v>83</v>
      </c>
      <c r="R15640" t="s">
        <v>83</v>
      </c>
      <c r="S15640" t="s">
        <v>83</v>
      </c>
      <c r="T15640" t="str">
        <f>_xlfn.XLOOKUP(A15640,MI_Match_Analysis!$A$2:$A$8,MI_Match_Analysis!$F$2:$F$8,"Not Found")</f>
        <v>Not Found</v>
      </c>
    </row>
    <row r="15641" spans="1:20" hidden="1" x14ac:dyDescent="0.3">
      <c r="A15641">
        <v>67</v>
      </c>
      <c r="B15641" s="1">
        <v>46164</v>
      </c>
      <c r="C15641" t="s">
        <v>162</v>
      </c>
      <c r="D15641" t="s">
        <v>75</v>
      </c>
      <c r="E15641" t="s">
        <v>25</v>
      </c>
      <c r="F15641" t="s">
        <v>24</v>
      </c>
      <c r="G15641">
        <v>1</v>
      </c>
      <c r="H15641">
        <v>19.100000000000001</v>
      </c>
      <c r="I15641" t="s">
        <v>168</v>
      </c>
      <c r="J15641" t="s">
        <v>269</v>
      </c>
      <c r="K15641">
        <v>1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 t="s">
        <v>83</v>
      </c>
      <c r="R15641" t="s">
        <v>83</v>
      </c>
      <c r="S15641" t="s">
        <v>83</v>
      </c>
      <c r="T15641" t="str">
        <f>_xlfn.XLOOKUP(A15641,MI_Match_Analysis!$A$2:$A$8,MI_Match_Analysis!$F$2:$F$8,"Not Found")</f>
        <v>Not Found</v>
      </c>
    </row>
    <row r="15642" spans="1:20" hidden="1" x14ac:dyDescent="0.3">
      <c r="A15642">
        <v>67</v>
      </c>
      <c r="B15642" s="1">
        <v>46164</v>
      </c>
      <c r="C15642" t="s">
        <v>162</v>
      </c>
      <c r="D15642" t="s">
        <v>75</v>
      </c>
      <c r="E15642" t="s">
        <v>25</v>
      </c>
      <c r="F15642" t="s">
        <v>24</v>
      </c>
      <c r="G15642">
        <v>1</v>
      </c>
      <c r="H15642">
        <v>19.2</v>
      </c>
      <c r="I15642" t="s">
        <v>30</v>
      </c>
      <c r="J15642" t="s">
        <v>269</v>
      </c>
      <c r="K15642">
        <v>1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 t="s">
        <v>83</v>
      </c>
      <c r="R15642" t="s">
        <v>83</v>
      </c>
      <c r="S15642" t="s">
        <v>83</v>
      </c>
      <c r="T15642" t="str">
        <f>_xlfn.XLOOKUP(A15642,MI_Match_Analysis!$A$2:$A$8,MI_Match_Analysis!$F$2:$F$8,"Not Found")</f>
        <v>Not Found</v>
      </c>
    </row>
    <row r="15643" spans="1:20" hidden="1" x14ac:dyDescent="0.3">
      <c r="A15643">
        <v>67</v>
      </c>
      <c r="B15643" s="1">
        <v>46164</v>
      </c>
      <c r="C15643" t="s">
        <v>162</v>
      </c>
      <c r="D15643" t="s">
        <v>75</v>
      </c>
      <c r="E15643" t="s">
        <v>25</v>
      </c>
      <c r="F15643" t="s">
        <v>24</v>
      </c>
      <c r="G15643">
        <v>1</v>
      </c>
      <c r="H15643">
        <v>19.3</v>
      </c>
      <c r="I15643" t="s">
        <v>168</v>
      </c>
      <c r="J15643" t="s">
        <v>269</v>
      </c>
      <c r="K15643">
        <v>4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 t="s">
        <v>83</v>
      </c>
      <c r="R15643" t="s">
        <v>83</v>
      </c>
      <c r="S15643" t="s">
        <v>83</v>
      </c>
      <c r="T15643" t="str">
        <f>_xlfn.XLOOKUP(A15643,MI_Match_Analysis!$A$2:$A$8,MI_Match_Analysis!$F$2:$F$8,"Not Found")</f>
        <v>Not Found</v>
      </c>
    </row>
    <row r="15644" spans="1:20" hidden="1" x14ac:dyDescent="0.3">
      <c r="A15644">
        <v>67</v>
      </c>
      <c r="B15644" s="1">
        <v>46164</v>
      </c>
      <c r="C15644" t="s">
        <v>162</v>
      </c>
      <c r="D15644" t="s">
        <v>75</v>
      </c>
      <c r="E15644" t="s">
        <v>25</v>
      </c>
      <c r="F15644" t="s">
        <v>24</v>
      </c>
      <c r="G15644">
        <v>1</v>
      </c>
      <c r="H15644">
        <v>19.399999999999999</v>
      </c>
      <c r="I15644" t="s">
        <v>168</v>
      </c>
      <c r="J15644" t="s">
        <v>269</v>
      </c>
      <c r="K15644">
        <v>0</v>
      </c>
      <c r="L15644">
        <v>1</v>
      </c>
      <c r="M15644">
        <v>1</v>
      </c>
      <c r="N15644">
        <v>0</v>
      </c>
      <c r="O15644">
        <v>0</v>
      </c>
      <c r="P15644">
        <v>0</v>
      </c>
      <c r="Q15644" t="s">
        <v>83</v>
      </c>
      <c r="R15644" t="s">
        <v>83</v>
      </c>
      <c r="S15644" t="s">
        <v>83</v>
      </c>
      <c r="T15644" t="str">
        <f>_xlfn.XLOOKUP(A15644,MI_Match_Analysis!$A$2:$A$8,MI_Match_Analysis!$F$2:$F$8,"Not Found")</f>
        <v>Not Found</v>
      </c>
    </row>
    <row r="15645" spans="1:20" hidden="1" x14ac:dyDescent="0.3">
      <c r="A15645">
        <v>67</v>
      </c>
      <c r="B15645" s="1">
        <v>46164</v>
      </c>
      <c r="C15645" t="s">
        <v>162</v>
      </c>
      <c r="D15645" t="s">
        <v>75</v>
      </c>
      <c r="E15645" t="s">
        <v>25</v>
      </c>
      <c r="F15645" t="s">
        <v>24</v>
      </c>
      <c r="G15645">
        <v>1</v>
      </c>
      <c r="H15645">
        <v>19.399999999999999</v>
      </c>
      <c r="I15645" t="s">
        <v>168</v>
      </c>
      <c r="J15645" t="s">
        <v>269</v>
      </c>
      <c r="K15645">
        <v>1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 t="s">
        <v>83</v>
      </c>
      <c r="R15645" t="s">
        <v>83</v>
      </c>
      <c r="S15645" t="s">
        <v>83</v>
      </c>
      <c r="T15645" t="str">
        <f>_xlfn.XLOOKUP(A15645,MI_Match_Analysis!$A$2:$A$8,MI_Match_Analysis!$F$2:$F$8,"Not Found")</f>
        <v>Not Found</v>
      </c>
    </row>
    <row r="15646" spans="1:20" hidden="1" x14ac:dyDescent="0.3">
      <c r="A15646">
        <v>67</v>
      </c>
      <c r="B15646" s="1">
        <v>46164</v>
      </c>
      <c r="C15646" t="s">
        <v>162</v>
      </c>
      <c r="D15646" t="s">
        <v>75</v>
      </c>
      <c r="E15646" t="s">
        <v>25</v>
      </c>
      <c r="F15646" t="s">
        <v>24</v>
      </c>
      <c r="G15646">
        <v>1</v>
      </c>
      <c r="H15646">
        <v>19.5</v>
      </c>
      <c r="I15646" t="s">
        <v>30</v>
      </c>
      <c r="J15646" t="s">
        <v>269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 t="s">
        <v>83</v>
      </c>
      <c r="R15646" t="s">
        <v>83</v>
      </c>
      <c r="S15646" t="s">
        <v>83</v>
      </c>
      <c r="T15646" t="str">
        <f>_xlfn.XLOOKUP(A15646,MI_Match_Analysis!$A$2:$A$8,MI_Match_Analysis!$F$2:$F$8,"Not Found")</f>
        <v>Not Found</v>
      </c>
    </row>
    <row r="15647" spans="1:20" hidden="1" x14ac:dyDescent="0.3">
      <c r="A15647">
        <v>67</v>
      </c>
      <c r="B15647" s="1">
        <v>46164</v>
      </c>
      <c r="C15647" t="s">
        <v>162</v>
      </c>
      <c r="D15647" t="s">
        <v>75</v>
      </c>
      <c r="E15647" t="s">
        <v>25</v>
      </c>
      <c r="F15647" t="s">
        <v>24</v>
      </c>
      <c r="G15647">
        <v>1</v>
      </c>
      <c r="H15647">
        <v>19.600000000000001</v>
      </c>
      <c r="I15647" t="s">
        <v>30</v>
      </c>
      <c r="J15647" t="s">
        <v>269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 t="s">
        <v>165</v>
      </c>
      <c r="R15647" t="s">
        <v>30</v>
      </c>
      <c r="S15647" t="s">
        <v>144</v>
      </c>
      <c r="T15647" t="str">
        <f>_xlfn.XLOOKUP(A15647,MI_Match_Analysis!$A$2:$A$8,MI_Match_Analysis!$F$2:$F$8,"Not Found")</f>
        <v>Not Found</v>
      </c>
    </row>
    <row r="15648" spans="1:20" hidden="1" x14ac:dyDescent="0.3">
      <c r="A15648">
        <v>67</v>
      </c>
      <c r="B15648" s="1">
        <v>46164</v>
      </c>
      <c r="C15648" t="s">
        <v>162</v>
      </c>
      <c r="D15648" t="s">
        <v>75</v>
      </c>
      <c r="E15648" t="s">
        <v>24</v>
      </c>
      <c r="F15648" t="s">
        <v>25</v>
      </c>
      <c r="G15648">
        <v>2</v>
      </c>
      <c r="H15648">
        <v>0.1</v>
      </c>
      <c r="I15648" t="s">
        <v>261</v>
      </c>
      <c r="J15648" t="s">
        <v>294</v>
      </c>
      <c r="K15648">
        <v>2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 t="s">
        <v>83</v>
      </c>
      <c r="R15648" t="s">
        <v>83</v>
      </c>
      <c r="S15648" t="s">
        <v>83</v>
      </c>
      <c r="T15648" t="str">
        <f>_xlfn.XLOOKUP(A15648,MI_Match_Analysis!$A$2:$A$8,MI_Match_Analysis!$F$2:$F$8,"Not Found")</f>
        <v>Not Found</v>
      </c>
    </row>
    <row r="15649" spans="1:20" hidden="1" x14ac:dyDescent="0.3">
      <c r="A15649">
        <v>67</v>
      </c>
      <c r="B15649" s="1">
        <v>46164</v>
      </c>
      <c r="C15649" t="s">
        <v>162</v>
      </c>
      <c r="D15649" t="s">
        <v>75</v>
      </c>
      <c r="E15649" t="s">
        <v>24</v>
      </c>
      <c r="F15649" t="s">
        <v>25</v>
      </c>
      <c r="G15649">
        <v>2</v>
      </c>
      <c r="H15649">
        <v>0.2</v>
      </c>
      <c r="I15649" t="s">
        <v>261</v>
      </c>
      <c r="J15649" t="s">
        <v>294</v>
      </c>
      <c r="K15649">
        <v>1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 t="s">
        <v>83</v>
      </c>
      <c r="R15649" t="s">
        <v>83</v>
      </c>
      <c r="S15649" t="s">
        <v>83</v>
      </c>
      <c r="T15649" t="str">
        <f>_xlfn.XLOOKUP(A15649,MI_Match_Analysis!$A$2:$A$8,MI_Match_Analysis!$F$2:$F$8,"Not Found")</f>
        <v>Not Found</v>
      </c>
    </row>
    <row r="15650" spans="1:20" hidden="1" x14ac:dyDescent="0.3">
      <c r="A15650">
        <v>67</v>
      </c>
      <c r="B15650" s="1">
        <v>46164</v>
      </c>
      <c r="C15650" t="s">
        <v>162</v>
      </c>
      <c r="D15650" t="s">
        <v>75</v>
      </c>
      <c r="E15650" t="s">
        <v>24</v>
      </c>
      <c r="F15650" t="s">
        <v>25</v>
      </c>
      <c r="G15650">
        <v>2</v>
      </c>
      <c r="H15650">
        <v>0.3</v>
      </c>
      <c r="I15650" t="s">
        <v>112</v>
      </c>
      <c r="J15650" t="s">
        <v>294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 t="s">
        <v>83</v>
      </c>
      <c r="R15650" t="s">
        <v>83</v>
      </c>
      <c r="S15650" t="s">
        <v>83</v>
      </c>
      <c r="T15650" t="str">
        <f>_xlfn.XLOOKUP(A15650,MI_Match_Analysis!$A$2:$A$8,MI_Match_Analysis!$F$2:$F$8,"Not Found")</f>
        <v>Not Found</v>
      </c>
    </row>
    <row r="15651" spans="1:20" hidden="1" x14ac:dyDescent="0.3">
      <c r="A15651">
        <v>67</v>
      </c>
      <c r="B15651" s="1">
        <v>46164</v>
      </c>
      <c r="C15651" t="s">
        <v>162</v>
      </c>
      <c r="D15651" t="s">
        <v>75</v>
      </c>
      <c r="E15651" t="s">
        <v>24</v>
      </c>
      <c r="F15651" t="s">
        <v>25</v>
      </c>
      <c r="G15651">
        <v>2</v>
      </c>
      <c r="H15651">
        <v>0.4</v>
      </c>
      <c r="I15651" t="s">
        <v>112</v>
      </c>
      <c r="J15651" t="s">
        <v>294</v>
      </c>
      <c r="K15651">
        <v>1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 t="s">
        <v>83</v>
      </c>
      <c r="R15651" t="s">
        <v>83</v>
      </c>
      <c r="S15651" t="s">
        <v>83</v>
      </c>
      <c r="T15651" t="str">
        <f>_xlfn.XLOOKUP(A15651,MI_Match_Analysis!$A$2:$A$8,MI_Match_Analysis!$F$2:$F$8,"Not Found")</f>
        <v>Not Found</v>
      </c>
    </row>
    <row r="15652" spans="1:20" hidden="1" x14ac:dyDescent="0.3">
      <c r="A15652">
        <v>67</v>
      </c>
      <c r="B15652" s="1">
        <v>46164</v>
      </c>
      <c r="C15652" t="s">
        <v>162</v>
      </c>
      <c r="D15652" t="s">
        <v>75</v>
      </c>
      <c r="E15652" t="s">
        <v>24</v>
      </c>
      <c r="F15652" t="s">
        <v>25</v>
      </c>
      <c r="G15652">
        <v>2</v>
      </c>
      <c r="H15652">
        <v>0.5</v>
      </c>
      <c r="I15652" t="s">
        <v>261</v>
      </c>
      <c r="J15652" t="s">
        <v>294</v>
      </c>
      <c r="K15652">
        <v>4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 t="s">
        <v>83</v>
      </c>
      <c r="R15652" t="s">
        <v>83</v>
      </c>
      <c r="S15652" t="s">
        <v>83</v>
      </c>
      <c r="T15652" t="str">
        <f>_xlfn.XLOOKUP(A15652,MI_Match_Analysis!$A$2:$A$8,MI_Match_Analysis!$F$2:$F$8,"Not Found")</f>
        <v>Not Found</v>
      </c>
    </row>
    <row r="15653" spans="1:20" hidden="1" x14ac:dyDescent="0.3">
      <c r="A15653">
        <v>67</v>
      </c>
      <c r="B15653" s="1">
        <v>46164</v>
      </c>
      <c r="C15653" t="s">
        <v>162</v>
      </c>
      <c r="D15653" t="s">
        <v>75</v>
      </c>
      <c r="E15653" t="s">
        <v>24</v>
      </c>
      <c r="F15653" t="s">
        <v>25</v>
      </c>
      <c r="G15653">
        <v>2</v>
      </c>
      <c r="H15653">
        <v>0.6</v>
      </c>
      <c r="I15653" t="s">
        <v>261</v>
      </c>
      <c r="J15653" t="s">
        <v>294</v>
      </c>
      <c r="K15653">
        <v>6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 t="s">
        <v>83</v>
      </c>
      <c r="R15653" t="s">
        <v>83</v>
      </c>
      <c r="S15653" t="s">
        <v>83</v>
      </c>
      <c r="T15653" t="str">
        <f>_xlfn.XLOOKUP(A15653,MI_Match_Analysis!$A$2:$A$8,MI_Match_Analysis!$F$2:$F$8,"Not Found")</f>
        <v>Not Found</v>
      </c>
    </row>
    <row r="15654" spans="1:20" hidden="1" x14ac:dyDescent="0.3">
      <c r="A15654">
        <v>67</v>
      </c>
      <c r="B15654" s="1">
        <v>46164</v>
      </c>
      <c r="C15654" t="s">
        <v>162</v>
      </c>
      <c r="D15654" t="s">
        <v>75</v>
      </c>
      <c r="E15654" t="s">
        <v>24</v>
      </c>
      <c r="F15654" t="s">
        <v>25</v>
      </c>
      <c r="G15654">
        <v>2</v>
      </c>
      <c r="H15654">
        <v>1.1000000000000001</v>
      </c>
      <c r="I15654" t="s">
        <v>112</v>
      </c>
      <c r="J15654" t="s">
        <v>120</v>
      </c>
      <c r="K15654">
        <v>1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 t="s">
        <v>83</v>
      </c>
      <c r="R15654" t="s">
        <v>83</v>
      </c>
      <c r="S15654" t="s">
        <v>83</v>
      </c>
      <c r="T15654" t="str">
        <f>_xlfn.XLOOKUP(A15654,MI_Match_Analysis!$A$2:$A$8,MI_Match_Analysis!$F$2:$F$8,"Not Found")</f>
        <v>Not Found</v>
      </c>
    </row>
    <row r="15655" spans="1:20" hidden="1" x14ac:dyDescent="0.3">
      <c r="A15655">
        <v>67</v>
      </c>
      <c r="B15655" s="1">
        <v>46164</v>
      </c>
      <c r="C15655" t="s">
        <v>162</v>
      </c>
      <c r="D15655" t="s">
        <v>75</v>
      </c>
      <c r="E15655" t="s">
        <v>24</v>
      </c>
      <c r="F15655" t="s">
        <v>25</v>
      </c>
      <c r="G15655">
        <v>2</v>
      </c>
      <c r="H15655">
        <v>1.2</v>
      </c>
      <c r="I15655" t="s">
        <v>261</v>
      </c>
      <c r="J15655" t="s">
        <v>120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 t="s">
        <v>83</v>
      </c>
      <c r="R15655" t="s">
        <v>83</v>
      </c>
      <c r="S15655" t="s">
        <v>83</v>
      </c>
      <c r="T15655" t="str">
        <f>_xlfn.XLOOKUP(A15655,MI_Match_Analysis!$A$2:$A$8,MI_Match_Analysis!$F$2:$F$8,"Not Found")</f>
        <v>Not Found</v>
      </c>
    </row>
    <row r="15656" spans="1:20" hidden="1" x14ac:dyDescent="0.3">
      <c r="A15656">
        <v>67</v>
      </c>
      <c r="B15656" s="1">
        <v>46164</v>
      </c>
      <c r="C15656" t="s">
        <v>162</v>
      </c>
      <c r="D15656" t="s">
        <v>75</v>
      </c>
      <c r="E15656" t="s">
        <v>24</v>
      </c>
      <c r="F15656" t="s">
        <v>25</v>
      </c>
      <c r="G15656">
        <v>2</v>
      </c>
      <c r="H15656">
        <v>1.3</v>
      </c>
      <c r="I15656" t="s">
        <v>261</v>
      </c>
      <c r="J15656" t="s">
        <v>120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 t="s">
        <v>83</v>
      </c>
      <c r="R15656" t="s">
        <v>83</v>
      </c>
      <c r="S15656" t="s">
        <v>83</v>
      </c>
      <c r="T15656" t="str">
        <f>_xlfn.XLOOKUP(A15656,MI_Match_Analysis!$A$2:$A$8,MI_Match_Analysis!$F$2:$F$8,"Not Found")</f>
        <v>Not Found</v>
      </c>
    </row>
    <row r="15657" spans="1:20" hidden="1" x14ac:dyDescent="0.3">
      <c r="A15657">
        <v>67</v>
      </c>
      <c r="B15657" s="1">
        <v>46164</v>
      </c>
      <c r="C15657" t="s">
        <v>162</v>
      </c>
      <c r="D15657" t="s">
        <v>75</v>
      </c>
      <c r="E15657" t="s">
        <v>24</v>
      </c>
      <c r="F15657" t="s">
        <v>25</v>
      </c>
      <c r="G15657">
        <v>2</v>
      </c>
      <c r="H15657">
        <v>1.4</v>
      </c>
      <c r="I15657" t="s">
        <v>261</v>
      </c>
      <c r="J15657" t="s">
        <v>120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 t="s">
        <v>83</v>
      </c>
      <c r="R15657" t="s">
        <v>83</v>
      </c>
      <c r="S15657" t="s">
        <v>83</v>
      </c>
      <c r="T15657" t="str">
        <f>_xlfn.XLOOKUP(A15657,MI_Match_Analysis!$A$2:$A$8,MI_Match_Analysis!$F$2:$F$8,"Not Found")</f>
        <v>Not Found</v>
      </c>
    </row>
    <row r="15658" spans="1:20" hidden="1" x14ac:dyDescent="0.3">
      <c r="A15658">
        <v>67</v>
      </c>
      <c r="B15658" s="1">
        <v>46164</v>
      </c>
      <c r="C15658" t="s">
        <v>162</v>
      </c>
      <c r="D15658" t="s">
        <v>75</v>
      </c>
      <c r="E15658" t="s">
        <v>24</v>
      </c>
      <c r="F15658" t="s">
        <v>25</v>
      </c>
      <c r="G15658">
        <v>2</v>
      </c>
      <c r="H15658">
        <v>1.5</v>
      </c>
      <c r="I15658" t="s">
        <v>261</v>
      </c>
      <c r="J15658" t="s">
        <v>120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 t="s">
        <v>83</v>
      </c>
      <c r="R15658" t="s">
        <v>83</v>
      </c>
      <c r="S15658" t="s">
        <v>83</v>
      </c>
      <c r="T15658" t="str">
        <f>_xlfn.XLOOKUP(A15658,MI_Match_Analysis!$A$2:$A$8,MI_Match_Analysis!$F$2:$F$8,"Not Found")</f>
        <v>Not Found</v>
      </c>
    </row>
    <row r="15659" spans="1:20" hidden="1" x14ac:dyDescent="0.3">
      <c r="A15659">
        <v>67</v>
      </c>
      <c r="B15659" s="1">
        <v>46164</v>
      </c>
      <c r="C15659" t="s">
        <v>162</v>
      </c>
      <c r="D15659" t="s">
        <v>75</v>
      </c>
      <c r="E15659" t="s">
        <v>24</v>
      </c>
      <c r="F15659" t="s">
        <v>25</v>
      </c>
      <c r="G15659">
        <v>2</v>
      </c>
      <c r="H15659">
        <v>1.6</v>
      </c>
      <c r="I15659" t="s">
        <v>261</v>
      </c>
      <c r="J15659" t="s">
        <v>120</v>
      </c>
      <c r="K15659">
        <v>4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 t="s">
        <v>83</v>
      </c>
      <c r="R15659" t="s">
        <v>83</v>
      </c>
      <c r="S15659" t="s">
        <v>83</v>
      </c>
      <c r="T15659" t="str">
        <f>_xlfn.XLOOKUP(A15659,MI_Match_Analysis!$A$2:$A$8,MI_Match_Analysis!$F$2:$F$8,"Not Found")</f>
        <v>Not Found</v>
      </c>
    </row>
    <row r="15660" spans="1:20" hidden="1" x14ac:dyDescent="0.3">
      <c r="A15660">
        <v>67</v>
      </c>
      <c r="B15660" s="1">
        <v>46164</v>
      </c>
      <c r="C15660" t="s">
        <v>162</v>
      </c>
      <c r="D15660" t="s">
        <v>75</v>
      </c>
      <c r="E15660" t="s">
        <v>24</v>
      </c>
      <c r="F15660" t="s">
        <v>25</v>
      </c>
      <c r="G15660">
        <v>2</v>
      </c>
      <c r="H15660">
        <v>2.1</v>
      </c>
      <c r="I15660" t="s">
        <v>112</v>
      </c>
      <c r="J15660" t="s">
        <v>294</v>
      </c>
      <c r="K15660">
        <v>4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 t="s">
        <v>83</v>
      </c>
      <c r="R15660" t="s">
        <v>83</v>
      </c>
      <c r="S15660" t="s">
        <v>83</v>
      </c>
      <c r="T15660" t="str">
        <f>_xlfn.XLOOKUP(A15660,MI_Match_Analysis!$A$2:$A$8,MI_Match_Analysis!$F$2:$F$8,"Not Found")</f>
        <v>Not Found</v>
      </c>
    </row>
    <row r="15661" spans="1:20" hidden="1" x14ac:dyDescent="0.3">
      <c r="A15661">
        <v>67</v>
      </c>
      <c r="B15661" s="1">
        <v>46164</v>
      </c>
      <c r="C15661" t="s">
        <v>162</v>
      </c>
      <c r="D15661" t="s">
        <v>75</v>
      </c>
      <c r="E15661" t="s">
        <v>24</v>
      </c>
      <c r="F15661" t="s">
        <v>25</v>
      </c>
      <c r="G15661">
        <v>2</v>
      </c>
      <c r="H15661">
        <v>2.2000000000000002</v>
      </c>
      <c r="I15661" t="s">
        <v>112</v>
      </c>
      <c r="J15661" t="s">
        <v>294</v>
      </c>
      <c r="K15661">
        <v>4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 t="s">
        <v>83</v>
      </c>
      <c r="R15661" t="s">
        <v>83</v>
      </c>
      <c r="S15661" t="s">
        <v>83</v>
      </c>
      <c r="T15661" t="str">
        <f>_xlfn.XLOOKUP(A15661,MI_Match_Analysis!$A$2:$A$8,MI_Match_Analysis!$F$2:$F$8,"Not Found")</f>
        <v>Not Found</v>
      </c>
    </row>
    <row r="15662" spans="1:20" hidden="1" x14ac:dyDescent="0.3">
      <c r="A15662">
        <v>67</v>
      </c>
      <c r="B15662" s="1">
        <v>46164</v>
      </c>
      <c r="C15662" t="s">
        <v>162</v>
      </c>
      <c r="D15662" t="s">
        <v>75</v>
      </c>
      <c r="E15662" t="s">
        <v>24</v>
      </c>
      <c r="F15662" t="s">
        <v>25</v>
      </c>
      <c r="G15662">
        <v>2</v>
      </c>
      <c r="H15662">
        <v>2.2999999999999998</v>
      </c>
      <c r="I15662" t="s">
        <v>112</v>
      </c>
      <c r="J15662" t="s">
        <v>294</v>
      </c>
      <c r="K15662">
        <v>0</v>
      </c>
      <c r="L15662">
        <v>1</v>
      </c>
      <c r="M15662">
        <v>1</v>
      </c>
      <c r="N15662">
        <v>0</v>
      </c>
      <c r="O15662">
        <v>0</v>
      </c>
      <c r="P15662">
        <v>0</v>
      </c>
      <c r="Q15662" t="s">
        <v>83</v>
      </c>
      <c r="R15662" t="s">
        <v>83</v>
      </c>
      <c r="S15662" t="s">
        <v>83</v>
      </c>
      <c r="T15662" t="str">
        <f>_xlfn.XLOOKUP(A15662,MI_Match_Analysis!$A$2:$A$8,MI_Match_Analysis!$F$2:$F$8,"Not Found")</f>
        <v>Not Found</v>
      </c>
    </row>
    <row r="15663" spans="1:20" hidden="1" x14ac:dyDescent="0.3">
      <c r="A15663">
        <v>67</v>
      </c>
      <c r="B15663" s="1">
        <v>46164</v>
      </c>
      <c r="C15663" t="s">
        <v>162</v>
      </c>
      <c r="D15663" t="s">
        <v>75</v>
      </c>
      <c r="E15663" t="s">
        <v>24</v>
      </c>
      <c r="F15663" t="s">
        <v>25</v>
      </c>
      <c r="G15663">
        <v>2</v>
      </c>
      <c r="H15663">
        <v>2.2999999999999998</v>
      </c>
      <c r="I15663" t="s">
        <v>112</v>
      </c>
      <c r="J15663" t="s">
        <v>294</v>
      </c>
      <c r="K15663">
        <v>1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 t="s">
        <v>83</v>
      </c>
      <c r="R15663" t="s">
        <v>83</v>
      </c>
      <c r="S15663" t="s">
        <v>83</v>
      </c>
      <c r="T15663" t="str">
        <f>_xlfn.XLOOKUP(A15663,MI_Match_Analysis!$A$2:$A$8,MI_Match_Analysis!$F$2:$F$8,"Not Found")</f>
        <v>Not Found</v>
      </c>
    </row>
    <row r="15664" spans="1:20" hidden="1" x14ac:dyDescent="0.3">
      <c r="A15664">
        <v>67</v>
      </c>
      <c r="B15664" s="1">
        <v>46164</v>
      </c>
      <c r="C15664" t="s">
        <v>162</v>
      </c>
      <c r="D15664" t="s">
        <v>75</v>
      </c>
      <c r="E15664" t="s">
        <v>24</v>
      </c>
      <c r="F15664" t="s">
        <v>25</v>
      </c>
      <c r="G15664">
        <v>2</v>
      </c>
      <c r="H15664">
        <v>2.4</v>
      </c>
      <c r="I15664" t="s">
        <v>261</v>
      </c>
      <c r="J15664" t="s">
        <v>294</v>
      </c>
      <c r="K15664">
        <v>4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 t="s">
        <v>83</v>
      </c>
      <c r="R15664" t="s">
        <v>83</v>
      </c>
      <c r="S15664" t="s">
        <v>83</v>
      </c>
      <c r="T15664" t="str">
        <f>_xlfn.XLOOKUP(A15664,MI_Match_Analysis!$A$2:$A$8,MI_Match_Analysis!$F$2:$F$8,"Not Found")</f>
        <v>Not Found</v>
      </c>
    </row>
    <row r="15665" spans="1:20" hidden="1" x14ac:dyDescent="0.3">
      <c r="A15665">
        <v>67</v>
      </c>
      <c r="B15665" s="1">
        <v>46164</v>
      </c>
      <c r="C15665" t="s">
        <v>162</v>
      </c>
      <c r="D15665" t="s">
        <v>75</v>
      </c>
      <c r="E15665" t="s">
        <v>24</v>
      </c>
      <c r="F15665" t="s">
        <v>25</v>
      </c>
      <c r="G15665">
        <v>2</v>
      </c>
      <c r="H15665">
        <v>2.5</v>
      </c>
      <c r="I15665" t="s">
        <v>261</v>
      </c>
      <c r="J15665" t="s">
        <v>294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 t="s">
        <v>83</v>
      </c>
      <c r="R15665" t="s">
        <v>83</v>
      </c>
      <c r="S15665" t="s">
        <v>83</v>
      </c>
      <c r="T15665" t="str">
        <f>_xlfn.XLOOKUP(A15665,MI_Match_Analysis!$A$2:$A$8,MI_Match_Analysis!$F$2:$F$8,"Not Found")</f>
        <v>Not Found</v>
      </c>
    </row>
    <row r="15666" spans="1:20" hidden="1" x14ac:dyDescent="0.3">
      <c r="A15666">
        <v>67</v>
      </c>
      <c r="B15666" s="1">
        <v>46164</v>
      </c>
      <c r="C15666" t="s">
        <v>162</v>
      </c>
      <c r="D15666" t="s">
        <v>75</v>
      </c>
      <c r="E15666" t="s">
        <v>24</v>
      </c>
      <c r="F15666" t="s">
        <v>25</v>
      </c>
      <c r="G15666">
        <v>2</v>
      </c>
      <c r="H15666">
        <v>2.6</v>
      </c>
      <c r="I15666" t="s">
        <v>261</v>
      </c>
      <c r="J15666" t="s">
        <v>294</v>
      </c>
      <c r="K15666">
        <v>1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 t="s">
        <v>83</v>
      </c>
      <c r="R15666" t="s">
        <v>83</v>
      </c>
      <c r="S15666" t="s">
        <v>83</v>
      </c>
      <c r="T15666" t="str">
        <f>_xlfn.XLOOKUP(A15666,MI_Match_Analysis!$A$2:$A$8,MI_Match_Analysis!$F$2:$F$8,"Not Found")</f>
        <v>Not Found</v>
      </c>
    </row>
    <row r="15667" spans="1:20" hidden="1" x14ac:dyDescent="0.3">
      <c r="A15667">
        <v>67</v>
      </c>
      <c r="B15667" s="1">
        <v>46164</v>
      </c>
      <c r="C15667" t="s">
        <v>162</v>
      </c>
      <c r="D15667" t="s">
        <v>75</v>
      </c>
      <c r="E15667" t="s">
        <v>24</v>
      </c>
      <c r="F15667" t="s">
        <v>25</v>
      </c>
      <c r="G15667">
        <v>2</v>
      </c>
      <c r="H15667">
        <v>3.1</v>
      </c>
      <c r="I15667" t="s">
        <v>261</v>
      </c>
      <c r="J15667" t="s">
        <v>96</v>
      </c>
      <c r="K15667">
        <v>6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 t="s">
        <v>83</v>
      </c>
      <c r="R15667" t="s">
        <v>83</v>
      </c>
      <c r="S15667" t="s">
        <v>83</v>
      </c>
      <c r="T15667" t="str">
        <f>_xlfn.XLOOKUP(A15667,MI_Match_Analysis!$A$2:$A$8,MI_Match_Analysis!$F$2:$F$8,"Not Found")</f>
        <v>Not Found</v>
      </c>
    </row>
    <row r="15668" spans="1:20" hidden="1" x14ac:dyDescent="0.3">
      <c r="A15668">
        <v>67</v>
      </c>
      <c r="B15668" s="1">
        <v>46164</v>
      </c>
      <c r="C15668" t="s">
        <v>162</v>
      </c>
      <c r="D15668" t="s">
        <v>75</v>
      </c>
      <c r="E15668" t="s">
        <v>24</v>
      </c>
      <c r="F15668" t="s">
        <v>25</v>
      </c>
      <c r="G15668">
        <v>2</v>
      </c>
      <c r="H15668">
        <v>3.2</v>
      </c>
      <c r="I15668" t="s">
        <v>261</v>
      </c>
      <c r="J15668" t="s">
        <v>96</v>
      </c>
      <c r="K15668">
        <v>4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 t="s">
        <v>83</v>
      </c>
      <c r="R15668" t="s">
        <v>83</v>
      </c>
      <c r="S15668" t="s">
        <v>83</v>
      </c>
      <c r="T15668" t="str">
        <f>_xlfn.XLOOKUP(A15668,MI_Match_Analysis!$A$2:$A$8,MI_Match_Analysis!$F$2:$F$8,"Not Found")</f>
        <v>Not Found</v>
      </c>
    </row>
    <row r="15669" spans="1:20" hidden="1" x14ac:dyDescent="0.3">
      <c r="A15669">
        <v>67</v>
      </c>
      <c r="B15669" s="1">
        <v>46164</v>
      </c>
      <c r="C15669" t="s">
        <v>162</v>
      </c>
      <c r="D15669" t="s">
        <v>75</v>
      </c>
      <c r="E15669" t="s">
        <v>24</v>
      </c>
      <c r="F15669" t="s">
        <v>25</v>
      </c>
      <c r="G15669">
        <v>2</v>
      </c>
      <c r="H15669">
        <v>3.3</v>
      </c>
      <c r="I15669" t="s">
        <v>261</v>
      </c>
      <c r="J15669" t="s">
        <v>96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 t="s">
        <v>83</v>
      </c>
      <c r="R15669" t="s">
        <v>83</v>
      </c>
      <c r="S15669" t="s">
        <v>83</v>
      </c>
      <c r="T15669" t="str">
        <f>_xlfn.XLOOKUP(A15669,MI_Match_Analysis!$A$2:$A$8,MI_Match_Analysis!$F$2:$F$8,"Not Found")</f>
        <v>Not Found</v>
      </c>
    </row>
    <row r="15670" spans="1:20" hidden="1" x14ac:dyDescent="0.3">
      <c r="A15670">
        <v>67</v>
      </c>
      <c r="B15670" s="1">
        <v>46164</v>
      </c>
      <c r="C15670" t="s">
        <v>162</v>
      </c>
      <c r="D15670" t="s">
        <v>75</v>
      </c>
      <c r="E15670" t="s">
        <v>24</v>
      </c>
      <c r="F15670" t="s">
        <v>25</v>
      </c>
      <c r="G15670">
        <v>2</v>
      </c>
      <c r="H15670">
        <v>3.4</v>
      </c>
      <c r="I15670" t="s">
        <v>261</v>
      </c>
      <c r="J15670" t="s">
        <v>96</v>
      </c>
      <c r="K15670">
        <v>6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 t="s">
        <v>83</v>
      </c>
      <c r="R15670" t="s">
        <v>83</v>
      </c>
      <c r="S15670" t="s">
        <v>83</v>
      </c>
      <c r="T15670" t="str">
        <f>_xlfn.XLOOKUP(A15670,MI_Match_Analysis!$A$2:$A$8,MI_Match_Analysis!$F$2:$F$8,"Not Found")</f>
        <v>Not Found</v>
      </c>
    </row>
    <row r="15671" spans="1:20" hidden="1" x14ac:dyDescent="0.3">
      <c r="A15671">
        <v>67</v>
      </c>
      <c r="B15671" s="1">
        <v>46164</v>
      </c>
      <c r="C15671" t="s">
        <v>162</v>
      </c>
      <c r="D15671" t="s">
        <v>75</v>
      </c>
      <c r="E15671" t="s">
        <v>24</v>
      </c>
      <c r="F15671" t="s">
        <v>25</v>
      </c>
      <c r="G15671">
        <v>2</v>
      </c>
      <c r="H15671">
        <v>3.5</v>
      </c>
      <c r="I15671" t="s">
        <v>261</v>
      </c>
      <c r="J15671" t="s">
        <v>96</v>
      </c>
      <c r="K15671">
        <v>6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 t="s">
        <v>83</v>
      </c>
      <c r="R15671" t="s">
        <v>83</v>
      </c>
      <c r="S15671" t="s">
        <v>83</v>
      </c>
      <c r="T15671" t="str">
        <f>_xlfn.XLOOKUP(A15671,MI_Match_Analysis!$A$2:$A$8,MI_Match_Analysis!$F$2:$F$8,"Not Found")</f>
        <v>Not Found</v>
      </c>
    </row>
    <row r="15672" spans="1:20" hidden="1" x14ac:dyDescent="0.3">
      <c r="A15672">
        <v>67</v>
      </c>
      <c r="B15672" s="1">
        <v>46164</v>
      </c>
      <c r="C15672" t="s">
        <v>162</v>
      </c>
      <c r="D15672" t="s">
        <v>75</v>
      </c>
      <c r="E15672" t="s">
        <v>24</v>
      </c>
      <c r="F15672" t="s">
        <v>25</v>
      </c>
      <c r="G15672">
        <v>2</v>
      </c>
      <c r="H15672">
        <v>3.6</v>
      </c>
      <c r="I15672" t="s">
        <v>261</v>
      </c>
      <c r="J15672" t="s">
        <v>96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 t="s">
        <v>83</v>
      </c>
      <c r="R15672" t="s">
        <v>83</v>
      </c>
      <c r="S15672" t="s">
        <v>83</v>
      </c>
      <c r="T15672" t="str">
        <f>_xlfn.XLOOKUP(A15672,MI_Match_Analysis!$A$2:$A$8,MI_Match_Analysis!$F$2:$F$8,"Not Found")</f>
        <v>Not Found</v>
      </c>
    </row>
    <row r="15673" spans="1:20" hidden="1" x14ac:dyDescent="0.3">
      <c r="A15673">
        <v>67</v>
      </c>
      <c r="B15673" s="1">
        <v>46164</v>
      </c>
      <c r="C15673" t="s">
        <v>162</v>
      </c>
      <c r="D15673" t="s">
        <v>75</v>
      </c>
      <c r="E15673" t="s">
        <v>24</v>
      </c>
      <c r="F15673" t="s">
        <v>25</v>
      </c>
      <c r="G15673">
        <v>2</v>
      </c>
      <c r="H15673">
        <v>3.6</v>
      </c>
      <c r="I15673" t="s">
        <v>261</v>
      </c>
      <c r="J15673" t="s">
        <v>96</v>
      </c>
      <c r="K15673">
        <v>0</v>
      </c>
      <c r="L15673">
        <v>1</v>
      </c>
      <c r="M15673">
        <v>1</v>
      </c>
      <c r="N15673">
        <v>0</v>
      </c>
      <c r="O15673">
        <v>0</v>
      </c>
      <c r="P15673">
        <v>0</v>
      </c>
      <c r="Q15673" t="s">
        <v>83</v>
      </c>
      <c r="R15673" t="s">
        <v>83</v>
      </c>
      <c r="S15673" t="s">
        <v>83</v>
      </c>
      <c r="T15673" t="str">
        <f>_xlfn.XLOOKUP(A15673,MI_Match_Analysis!$A$2:$A$8,MI_Match_Analysis!$F$2:$F$8,"Not Found")</f>
        <v>Not Found</v>
      </c>
    </row>
    <row r="15674" spans="1:20" hidden="1" x14ac:dyDescent="0.3">
      <c r="A15674">
        <v>67</v>
      </c>
      <c r="B15674" s="1">
        <v>46164</v>
      </c>
      <c r="C15674" t="s">
        <v>162</v>
      </c>
      <c r="D15674" t="s">
        <v>75</v>
      </c>
      <c r="E15674" t="s">
        <v>24</v>
      </c>
      <c r="F15674" t="s">
        <v>25</v>
      </c>
      <c r="G15674">
        <v>2</v>
      </c>
      <c r="H15674">
        <v>4.0999999999999996</v>
      </c>
      <c r="I15674" t="s">
        <v>112</v>
      </c>
      <c r="J15674" t="s">
        <v>120</v>
      </c>
      <c r="K15674">
        <v>2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 t="s">
        <v>83</v>
      </c>
      <c r="R15674" t="s">
        <v>83</v>
      </c>
      <c r="S15674" t="s">
        <v>83</v>
      </c>
      <c r="T15674" t="str">
        <f>_xlfn.XLOOKUP(A15674,MI_Match_Analysis!$A$2:$A$8,MI_Match_Analysis!$F$2:$F$8,"Not Found")</f>
        <v>Not Found</v>
      </c>
    </row>
    <row r="15675" spans="1:20" hidden="1" x14ac:dyDescent="0.3">
      <c r="A15675">
        <v>67</v>
      </c>
      <c r="B15675" s="1">
        <v>46164</v>
      </c>
      <c r="C15675" t="s">
        <v>162</v>
      </c>
      <c r="D15675" t="s">
        <v>75</v>
      </c>
      <c r="E15675" t="s">
        <v>24</v>
      </c>
      <c r="F15675" t="s">
        <v>25</v>
      </c>
      <c r="G15675">
        <v>2</v>
      </c>
      <c r="H15675">
        <v>4.2</v>
      </c>
      <c r="I15675" t="s">
        <v>112</v>
      </c>
      <c r="J15675" t="s">
        <v>120</v>
      </c>
      <c r="K15675">
        <v>1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 t="s">
        <v>83</v>
      </c>
      <c r="R15675" t="s">
        <v>83</v>
      </c>
      <c r="S15675" t="s">
        <v>83</v>
      </c>
      <c r="T15675" t="str">
        <f>_xlfn.XLOOKUP(A15675,MI_Match_Analysis!$A$2:$A$8,MI_Match_Analysis!$F$2:$F$8,"Not Found")</f>
        <v>Not Found</v>
      </c>
    </row>
    <row r="15676" spans="1:20" hidden="1" x14ac:dyDescent="0.3">
      <c r="A15676">
        <v>67</v>
      </c>
      <c r="B15676" s="1">
        <v>46164</v>
      </c>
      <c r="C15676" t="s">
        <v>162</v>
      </c>
      <c r="D15676" t="s">
        <v>75</v>
      </c>
      <c r="E15676" t="s">
        <v>24</v>
      </c>
      <c r="F15676" t="s">
        <v>25</v>
      </c>
      <c r="G15676">
        <v>2</v>
      </c>
      <c r="H15676">
        <v>4.3</v>
      </c>
      <c r="I15676" t="s">
        <v>261</v>
      </c>
      <c r="J15676" t="s">
        <v>120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 t="s">
        <v>165</v>
      </c>
      <c r="R15676" t="s">
        <v>261</v>
      </c>
      <c r="S15676" t="s">
        <v>95</v>
      </c>
      <c r="T15676" t="str">
        <f>_xlfn.XLOOKUP(A15676,MI_Match_Analysis!$A$2:$A$8,MI_Match_Analysis!$F$2:$F$8,"Not Found")</f>
        <v>Not Found</v>
      </c>
    </row>
    <row r="15677" spans="1:20" hidden="1" x14ac:dyDescent="0.3">
      <c r="A15677">
        <v>67</v>
      </c>
      <c r="B15677" s="1">
        <v>46164</v>
      </c>
      <c r="C15677" t="s">
        <v>162</v>
      </c>
      <c r="D15677" t="s">
        <v>75</v>
      </c>
      <c r="E15677" t="s">
        <v>24</v>
      </c>
      <c r="F15677" t="s">
        <v>25</v>
      </c>
      <c r="G15677">
        <v>2</v>
      </c>
      <c r="H15677">
        <v>4.4000000000000004</v>
      </c>
      <c r="I15677" t="s">
        <v>144</v>
      </c>
      <c r="J15677" t="s">
        <v>120</v>
      </c>
      <c r="K15677">
        <v>4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 t="s">
        <v>83</v>
      </c>
      <c r="R15677" t="s">
        <v>83</v>
      </c>
      <c r="S15677" t="s">
        <v>83</v>
      </c>
      <c r="T15677" t="str">
        <f>_xlfn.XLOOKUP(A15677,MI_Match_Analysis!$A$2:$A$8,MI_Match_Analysis!$F$2:$F$8,"Not Found")</f>
        <v>Not Found</v>
      </c>
    </row>
    <row r="15678" spans="1:20" hidden="1" x14ac:dyDescent="0.3">
      <c r="A15678">
        <v>67</v>
      </c>
      <c r="B15678" s="1">
        <v>46164</v>
      </c>
      <c r="C15678" t="s">
        <v>162</v>
      </c>
      <c r="D15678" t="s">
        <v>75</v>
      </c>
      <c r="E15678" t="s">
        <v>24</v>
      </c>
      <c r="F15678" t="s">
        <v>25</v>
      </c>
      <c r="G15678">
        <v>2</v>
      </c>
      <c r="H15678">
        <v>4.5</v>
      </c>
      <c r="I15678" t="s">
        <v>144</v>
      </c>
      <c r="J15678" t="s">
        <v>120</v>
      </c>
      <c r="K15678">
        <v>6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 t="s">
        <v>83</v>
      </c>
      <c r="R15678" t="s">
        <v>83</v>
      </c>
      <c r="S15678" t="s">
        <v>83</v>
      </c>
      <c r="T15678" t="str">
        <f>_xlfn.XLOOKUP(A15678,MI_Match_Analysis!$A$2:$A$8,MI_Match_Analysis!$F$2:$F$8,"Not Found")</f>
        <v>Not Found</v>
      </c>
    </row>
    <row r="15679" spans="1:20" hidden="1" x14ac:dyDescent="0.3">
      <c r="A15679">
        <v>67</v>
      </c>
      <c r="B15679" s="1">
        <v>46164</v>
      </c>
      <c r="C15679" t="s">
        <v>162</v>
      </c>
      <c r="D15679" t="s">
        <v>75</v>
      </c>
      <c r="E15679" t="s">
        <v>24</v>
      </c>
      <c r="F15679" t="s">
        <v>25</v>
      </c>
      <c r="G15679">
        <v>2</v>
      </c>
      <c r="H15679">
        <v>4.5999999999999996</v>
      </c>
      <c r="I15679" t="s">
        <v>144</v>
      </c>
      <c r="J15679" t="s">
        <v>120</v>
      </c>
      <c r="K15679">
        <v>1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 t="s">
        <v>83</v>
      </c>
      <c r="R15679" t="s">
        <v>83</v>
      </c>
      <c r="S15679" t="s">
        <v>83</v>
      </c>
      <c r="T15679" t="str">
        <f>_xlfn.XLOOKUP(A15679,MI_Match_Analysis!$A$2:$A$8,MI_Match_Analysis!$F$2:$F$8,"Not Found")</f>
        <v>Not Found</v>
      </c>
    </row>
    <row r="15680" spans="1:20" hidden="1" x14ac:dyDescent="0.3">
      <c r="A15680">
        <v>67</v>
      </c>
      <c r="B15680" s="1">
        <v>46164</v>
      </c>
      <c r="C15680" t="s">
        <v>162</v>
      </c>
      <c r="D15680" t="s">
        <v>75</v>
      </c>
      <c r="E15680" t="s">
        <v>24</v>
      </c>
      <c r="F15680" t="s">
        <v>25</v>
      </c>
      <c r="G15680">
        <v>2</v>
      </c>
      <c r="H15680">
        <v>5.0999999999999996</v>
      </c>
      <c r="I15680" t="s">
        <v>144</v>
      </c>
      <c r="J15680" t="s">
        <v>107</v>
      </c>
      <c r="K15680">
        <v>1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 t="s">
        <v>83</v>
      </c>
      <c r="R15680" t="s">
        <v>83</v>
      </c>
      <c r="S15680" t="s">
        <v>83</v>
      </c>
      <c r="T15680" t="str">
        <f>_xlfn.XLOOKUP(A15680,MI_Match_Analysis!$A$2:$A$8,MI_Match_Analysis!$F$2:$F$8,"Not Found")</f>
        <v>Not Found</v>
      </c>
    </row>
    <row r="15681" spans="1:20" hidden="1" x14ac:dyDescent="0.3">
      <c r="A15681">
        <v>67</v>
      </c>
      <c r="B15681" s="1">
        <v>46164</v>
      </c>
      <c r="C15681" t="s">
        <v>162</v>
      </c>
      <c r="D15681" t="s">
        <v>75</v>
      </c>
      <c r="E15681" t="s">
        <v>24</v>
      </c>
      <c r="F15681" t="s">
        <v>25</v>
      </c>
      <c r="G15681">
        <v>2</v>
      </c>
      <c r="H15681">
        <v>5.2</v>
      </c>
      <c r="I15681" t="s">
        <v>112</v>
      </c>
      <c r="J15681" t="s">
        <v>107</v>
      </c>
      <c r="K15681">
        <v>1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 t="s">
        <v>83</v>
      </c>
      <c r="R15681" t="s">
        <v>83</v>
      </c>
      <c r="S15681" t="s">
        <v>83</v>
      </c>
      <c r="T15681" t="str">
        <f>_xlfn.XLOOKUP(A15681,MI_Match_Analysis!$A$2:$A$8,MI_Match_Analysis!$F$2:$F$8,"Not Found")</f>
        <v>Not Found</v>
      </c>
    </row>
    <row r="15682" spans="1:20" hidden="1" x14ac:dyDescent="0.3">
      <c r="A15682">
        <v>67</v>
      </c>
      <c r="B15682" s="1">
        <v>46164</v>
      </c>
      <c r="C15682" t="s">
        <v>162</v>
      </c>
      <c r="D15682" t="s">
        <v>75</v>
      </c>
      <c r="E15682" t="s">
        <v>24</v>
      </c>
      <c r="F15682" t="s">
        <v>25</v>
      </c>
      <c r="G15682">
        <v>2</v>
      </c>
      <c r="H15682">
        <v>5.3</v>
      </c>
      <c r="I15682" t="s">
        <v>144</v>
      </c>
      <c r="J15682" t="s">
        <v>107</v>
      </c>
      <c r="K15682">
        <v>1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 t="s">
        <v>83</v>
      </c>
      <c r="R15682" t="s">
        <v>83</v>
      </c>
      <c r="S15682" t="s">
        <v>83</v>
      </c>
      <c r="T15682" t="str">
        <f>_xlfn.XLOOKUP(A15682,MI_Match_Analysis!$A$2:$A$8,MI_Match_Analysis!$F$2:$F$8,"Not Found")</f>
        <v>Not Found</v>
      </c>
    </row>
    <row r="15683" spans="1:20" hidden="1" x14ac:dyDescent="0.3">
      <c r="A15683">
        <v>67</v>
      </c>
      <c r="B15683" s="1">
        <v>46164</v>
      </c>
      <c r="C15683" t="s">
        <v>162</v>
      </c>
      <c r="D15683" t="s">
        <v>75</v>
      </c>
      <c r="E15683" t="s">
        <v>24</v>
      </c>
      <c r="F15683" t="s">
        <v>25</v>
      </c>
      <c r="G15683">
        <v>2</v>
      </c>
      <c r="H15683">
        <v>5.4</v>
      </c>
      <c r="I15683" t="s">
        <v>112</v>
      </c>
      <c r="J15683" t="s">
        <v>107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 t="s">
        <v>83</v>
      </c>
      <c r="R15683" t="s">
        <v>83</v>
      </c>
      <c r="S15683" t="s">
        <v>83</v>
      </c>
      <c r="T15683" t="str">
        <f>_xlfn.XLOOKUP(A15683,MI_Match_Analysis!$A$2:$A$8,MI_Match_Analysis!$F$2:$F$8,"Not Found")</f>
        <v>Not Found</v>
      </c>
    </row>
    <row r="15684" spans="1:20" hidden="1" x14ac:dyDescent="0.3">
      <c r="A15684">
        <v>67</v>
      </c>
      <c r="B15684" s="1">
        <v>46164</v>
      </c>
      <c r="C15684" t="s">
        <v>162</v>
      </c>
      <c r="D15684" t="s">
        <v>75</v>
      </c>
      <c r="E15684" t="s">
        <v>24</v>
      </c>
      <c r="F15684" t="s">
        <v>25</v>
      </c>
      <c r="G15684">
        <v>2</v>
      </c>
      <c r="H15684">
        <v>5.5</v>
      </c>
      <c r="I15684" t="s">
        <v>112</v>
      </c>
      <c r="J15684" t="s">
        <v>107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 t="s">
        <v>165</v>
      </c>
      <c r="R15684" t="s">
        <v>112</v>
      </c>
      <c r="S15684" t="s">
        <v>83</v>
      </c>
      <c r="T15684" t="str">
        <f>_xlfn.XLOOKUP(A15684,MI_Match_Analysis!$A$2:$A$8,MI_Match_Analysis!$F$2:$F$8,"Not Found")</f>
        <v>Not Found</v>
      </c>
    </row>
    <row r="15685" spans="1:20" hidden="1" x14ac:dyDescent="0.3">
      <c r="A15685">
        <v>67</v>
      </c>
      <c r="B15685" s="1">
        <v>46164</v>
      </c>
      <c r="C15685" t="s">
        <v>162</v>
      </c>
      <c r="D15685" t="s">
        <v>75</v>
      </c>
      <c r="E15685" t="s">
        <v>24</v>
      </c>
      <c r="F15685" t="s">
        <v>25</v>
      </c>
      <c r="G15685">
        <v>2</v>
      </c>
      <c r="H15685">
        <v>5.6</v>
      </c>
      <c r="I15685" t="s">
        <v>178</v>
      </c>
      <c r="J15685" t="s">
        <v>107</v>
      </c>
      <c r="K15685">
        <v>1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 t="s">
        <v>83</v>
      </c>
      <c r="R15685" t="s">
        <v>83</v>
      </c>
      <c r="S15685" t="s">
        <v>83</v>
      </c>
      <c r="T15685" t="str">
        <f>_xlfn.XLOOKUP(A15685,MI_Match_Analysis!$A$2:$A$8,MI_Match_Analysis!$F$2:$F$8,"Not Found")</f>
        <v>Not Found</v>
      </c>
    </row>
    <row r="15686" spans="1:20" hidden="1" x14ac:dyDescent="0.3">
      <c r="A15686">
        <v>67</v>
      </c>
      <c r="B15686" s="1">
        <v>46164</v>
      </c>
      <c r="C15686" t="s">
        <v>162</v>
      </c>
      <c r="D15686" t="s">
        <v>75</v>
      </c>
      <c r="E15686" t="s">
        <v>24</v>
      </c>
      <c r="F15686" t="s">
        <v>25</v>
      </c>
      <c r="G15686">
        <v>2</v>
      </c>
      <c r="H15686">
        <v>6.1</v>
      </c>
      <c r="I15686" t="s">
        <v>178</v>
      </c>
      <c r="J15686" t="s">
        <v>175</v>
      </c>
      <c r="K15686">
        <v>4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 t="s">
        <v>83</v>
      </c>
      <c r="R15686" t="s">
        <v>83</v>
      </c>
      <c r="S15686" t="s">
        <v>83</v>
      </c>
      <c r="T15686" t="str">
        <f>_xlfn.XLOOKUP(A15686,MI_Match_Analysis!$A$2:$A$8,MI_Match_Analysis!$F$2:$F$8,"Not Found")</f>
        <v>Not Found</v>
      </c>
    </row>
    <row r="15687" spans="1:20" hidden="1" x14ac:dyDescent="0.3">
      <c r="A15687">
        <v>67</v>
      </c>
      <c r="B15687" s="1">
        <v>46164</v>
      </c>
      <c r="C15687" t="s">
        <v>162</v>
      </c>
      <c r="D15687" t="s">
        <v>75</v>
      </c>
      <c r="E15687" t="s">
        <v>24</v>
      </c>
      <c r="F15687" t="s">
        <v>25</v>
      </c>
      <c r="G15687">
        <v>2</v>
      </c>
      <c r="H15687">
        <v>6.2</v>
      </c>
      <c r="I15687" t="s">
        <v>178</v>
      </c>
      <c r="J15687" t="s">
        <v>175</v>
      </c>
      <c r="K15687">
        <v>1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 t="s">
        <v>83</v>
      </c>
      <c r="R15687" t="s">
        <v>83</v>
      </c>
      <c r="S15687" t="s">
        <v>83</v>
      </c>
      <c r="T15687" t="str">
        <f>_xlfn.XLOOKUP(A15687,MI_Match_Analysis!$A$2:$A$8,MI_Match_Analysis!$F$2:$F$8,"Not Found")</f>
        <v>Not Found</v>
      </c>
    </row>
    <row r="15688" spans="1:20" hidden="1" x14ac:dyDescent="0.3">
      <c r="A15688">
        <v>67</v>
      </c>
      <c r="B15688" s="1">
        <v>46164</v>
      </c>
      <c r="C15688" t="s">
        <v>162</v>
      </c>
      <c r="D15688" t="s">
        <v>75</v>
      </c>
      <c r="E15688" t="s">
        <v>24</v>
      </c>
      <c r="F15688" t="s">
        <v>25</v>
      </c>
      <c r="G15688">
        <v>2</v>
      </c>
      <c r="H15688">
        <v>6.3</v>
      </c>
      <c r="I15688" t="s">
        <v>144</v>
      </c>
      <c r="J15688" t="s">
        <v>175</v>
      </c>
      <c r="K15688">
        <v>1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 t="s">
        <v>83</v>
      </c>
      <c r="R15688" t="s">
        <v>83</v>
      </c>
      <c r="S15688" t="s">
        <v>83</v>
      </c>
      <c r="T15688" t="str">
        <f>_xlfn.XLOOKUP(A15688,MI_Match_Analysis!$A$2:$A$8,MI_Match_Analysis!$F$2:$F$8,"Not Found")</f>
        <v>Not Found</v>
      </c>
    </row>
    <row r="15689" spans="1:20" hidden="1" x14ac:dyDescent="0.3">
      <c r="A15689">
        <v>67</v>
      </c>
      <c r="B15689" s="1">
        <v>46164</v>
      </c>
      <c r="C15689" t="s">
        <v>162</v>
      </c>
      <c r="D15689" t="s">
        <v>75</v>
      </c>
      <c r="E15689" t="s">
        <v>24</v>
      </c>
      <c r="F15689" t="s">
        <v>25</v>
      </c>
      <c r="G15689">
        <v>2</v>
      </c>
      <c r="H15689">
        <v>6.4</v>
      </c>
      <c r="I15689" t="s">
        <v>178</v>
      </c>
      <c r="J15689" t="s">
        <v>175</v>
      </c>
      <c r="K15689">
        <v>2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 t="s">
        <v>83</v>
      </c>
      <c r="R15689" t="s">
        <v>83</v>
      </c>
      <c r="S15689" t="s">
        <v>83</v>
      </c>
      <c r="T15689" t="str">
        <f>_xlfn.XLOOKUP(A15689,MI_Match_Analysis!$A$2:$A$8,MI_Match_Analysis!$F$2:$F$8,"Not Found")</f>
        <v>Not Found</v>
      </c>
    </row>
    <row r="15690" spans="1:20" hidden="1" x14ac:dyDescent="0.3">
      <c r="A15690">
        <v>67</v>
      </c>
      <c r="B15690" s="1">
        <v>46164</v>
      </c>
      <c r="C15690" t="s">
        <v>162</v>
      </c>
      <c r="D15690" t="s">
        <v>75</v>
      </c>
      <c r="E15690" t="s">
        <v>24</v>
      </c>
      <c r="F15690" t="s">
        <v>25</v>
      </c>
      <c r="G15690">
        <v>2</v>
      </c>
      <c r="H15690">
        <v>6.5</v>
      </c>
      <c r="I15690" t="s">
        <v>178</v>
      </c>
      <c r="J15690" t="s">
        <v>175</v>
      </c>
      <c r="K15690">
        <v>1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 t="s">
        <v>83</v>
      </c>
      <c r="R15690" t="s">
        <v>83</v>
      </c>
      <c r="S15690" t="s">
        <v>83</v>
      </c>
      <c r="T15690" t="str">
        <f>_xlfn.XLOOKUP(A15690,MI_Match_Analysis!$A$2:$A$8,MI_Match_Analysis!$F$2:$F$8,"Not Found")</f>
        <v>Not Found</v>
      </c>
    </row>
    <row r="15691" spans="1:20" hidden="1" x14ac:dyDescent="0.3">
      <c r="A15691">
        <v>67</v>
      </c>
      <c r="B15691" s="1">
        <v>46164</v>
      </c>
      <c r="C15691" t="s">
        <v>162</v>
      </c>
      <c r="D15691" t="s">
        <v>75</v>
      </c>
      <c r="E15691" t="s">
        <v>24</v>
      </c>
      <c r="F15691" t="s">
        <v>25</v>
      </c>
      <c r="G15691">
        <v>2</v>
      </c>
      <c r="H15691">
        <v>6.6</v>
      </c>
      <c r="I15691" t="s">
        <v>144</v>
      </c>
      <c r="J15691" t="s">
        <v>175</v>
      </c>
      <c r="K15691">
        <v>1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 t="s">
        <v>83</v>
      </c>
      <c r="R15691" t="s">
        <v>83</v>
      </c>
      <c r="S15691" t="s">
        <v>83</v>
      </c>
      <c r="T15691" t="str">
        <f>_xlfn.XLOOKUP(A15691,MI_Match_Analysis!$A$2:$A$8,MI_Match_Analysis!$F$2:$F$8,"Not Found")</f>
        <v>Not Found</v>
      </c>
    </row>
    <row r="15692" spans="1:20" hidden="1" x14ac:dyDescent="0.3">
      <c r="A15692">
        <v>67</v>
      </c>
      <c r="B15692" s="1">
        <v>46164</v>
      </c>
      <c r="C15692" t="s">
        <v>162</v>
      </c>
      <c r="D15692" t="s">
        <v>75</v>
      </c>
      <c r="E15692" t="s">
        <v>24</v>
      </c>
      <c r="F15692" t="s">
        <v>25</v>
      </c>
      <c r="G15692">
        <v>2</v>
      </c>
      <c r="H15692">
        <v>7.1</v>
      </c>
      <c r="I15692" t="s">
        <v>144</v>
      </c>
      <c r="J15692" t="s">
        <v>107</v>
      </c>
      <c r="K15692">
        <v>4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 t="s">
        <v>83</v>
      </c>
      <c r="R15692" t="s">
        <v>83</v>
      </c>
      <c r="S15692" t="s">
        <v>83</v>
      </c>
      <c r="T15692" t="str">
        <f>_xlfn.XLOOKUP(A15692,MI_Match_Analysis!$A$2:$A$8,MI_Match_Analysis!$F$2:$F$8,"Not Found")</f>
        <v>Not Found</v>
      </c>
    </row>
    <row r="15693" spans="1:20" hidden="1" x14ac:dyDescent="0.3">
      <c r="A15693">
        <v>67</v>
      </c>
      <c r="B15693" s="1">
        <v>46164</v>
      </c>
      <c r="C15693" t="s">
        <v>162</v>
      </c>
      <c r="D15693" t="s">
        <v>75</v>
      </c>
      <c r="E15693" t="s">
        <v>24</v>
      </c>
      <c r="F15693" t="s">
        <v>25</v>
      </c>
      <c r="G15693">
        <v>2</v>
      </c>
      <c r="H15693">
        <v>7.2</v>
      </c>
      <c r="I15693" t="s">
        <v>144</v>
      </c>
      <c r="J15693" t="s">
        <v>107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 t="s">
        <v>83</v>
      </c>
      <c r="R15693" t="s">
        <v>83</v>
      </c>
      <c r="S15693" t="s">
        <v>83</v>
      </c>
      <c r="T15693" t="str">
        <f>_xlfn.XLOOKUP(A15693,MI_Match_Analysis!$A$2:$A$8,MI_Match_Analysis!$F$2:$F$8,"Not Found")</f>
        <v>Not Found</v>
      </c>
    </row>
    <row r="15694" spans="1:20" hidden="1" x14ac:dyDescent="0.3">
      <c r="A15694">
        <v>67</v>
      </c>
      <c r="B15694" s="1">
        <v>46164</v>
      </c>
      <c r="C15694" t="s">
        <v>162</v>
      </c>
      <c r="D15694" t="s">
        <v>75</v>
      </c>
      <c r="E15694" t="s">
        <v>24</v>
      </c>
      <c r="F15694" t="s">
        <v>25</v>
      </c>
      <c r="G15694">
        <v>2</v>
      </c>
      <c r="H15694">
        <v>7.3</v>
      </c>
      <c r="I15694" t="s">
        <v>144</v>
      </c>
      <c r="J15694" t="s">
        <v>107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 t="s">
        <v>83</v>
      </c>
      <c r="R15694" t="s">
        <v>83</v>
      </c>
      <c r="S15694" t="s">
        <v>83</v>
      </c>
      <c r="T15694" t="str">
        <f>_xlfn.XLOOKUP(A15694,MI_Match_Analysis!$A$2:$A$8,MI_Match_Analysis!$F$2:$F$8,"Not Found")</f>
        <v>Not Found</v>
      </c>
    </row>
    <row r="15695" spans="1:20" hidden="1" x14ac:dyDescent="0.3">
      <c r="A15695">
        <v>67</v>
      </c>
      <c r="B15695" s="1">
        <v>46164</v>
      </c>
      <c r="C15695" t="s">
        <v>162</v>
      </c>
      <c r="D15695" t="s">
        <v>75</v>
      </c>
      <c r="E15695" t="s">
        <v>24</v>
      </c>
      <c r="F15695" t="s">
        <v>25</v>
      </c>
      <c r="G15695">
        <v>2</v>
      </c>
      <c r="H15695">
        <v>7.4</v>
      </c>
      <c r="I15695" t="s">
        <v>144</v>
      </c>
      <c r="J15695" t="s">
        <v>107</v>
      </c>
      <c r="K15695">
        <v>1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 t="s">
        <v>83</v>
      </c>
      <c r="R15695" t="s">
        <v>83</v>
      </c>
      <c r="S15695" t="s">
        <v>83</v>
      </c>
      <c r="T15695" t="str">
        <f>_xlfn.XLOOKUP(A15695,MI_Match_Analysis!$A$2:$A$8,MI_Match_Analysis!$F$2:$F$8,"Not Found")</f>
        <v>Not Found</v>
      </c>
    </row>
    <row r="15696" spans="1:20" hidden="1" x14ac:dyDescent="0.3">
      <c r="A15696">
        <v>67</v>
      </c>
      <c r="B15696" s="1">
        <v>46164</v>
      </c>
      <c r="C15696" t="s">
        <v>162</v>
      </c>
      <c r="D15696" t="s">
        <v>75</v>
      </c>
      <c r="E15696" t="s">
        <v>24</v>
      </c>
      <c r="F15696" t="s">
        <v>25</v>
      </c>
      <c r="G15696">
        <v>2</v>
      </c>
      <c r="H15696">
        <v>7.5</v>
      </c>
      <c r="I15696" t="s">
        <v>178</v>
      </c>
      <c r="J15696" t="s">
        <v>107</v>
      </c>
      <c r="K15696">
        <v>1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 t="s">
        <v>83</v>
      </c>
      <c r="R15696" t="s">
        <v>83</v>
      </c>
      <c r="S15696" t="s">
        <v>83</v>
      </c>
      <c r="T15696" t="str">
        <f>_xlfn.XLOOKUP(A15696,MI_Match_Analysis!$A$2:$A$8,MI_Match_Analysis!$F$2:$F$8,"Not Found")</f>
        <v>Not Found</v>
      </c>
    </row>
    <row r="15697" spans="1:20" hidden="1" x14ac:dyDescent="0.3">
      <c r="A15697">
        <v>67</v>
      </c>
      <c r="B15697" s="1">
        <v>46164</v>
      </c>
      <c r="C15697" t="s">
        <v>162</v>
      </c>
      <c r="D15697" t="s">
        <v>75</v>
      </c>
      <c r="E15697" t="s">
        <v>24</v>
      </c>
      <c r="F15697" t="s">
        <v>25</v>
      </c>
      <c r="G15697">
        <v>2</v>
      </c>
      <c r="H15697">
        <v>7.6</v>
      </c>
      <c r="I15697" t="s">
        <v>144</v>
      </c>
      <c r="J15697" t="s">
        <v>107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 t="s">
        <v>83</v>
      </c>
      <c r="R15697" t="s">
        <v>83</v>
      </c>
      <c r="S15697" t="s">
        <v>83</v>
      </c>
      <c r="T15697" t="str">
        <f>_xlfn.XLOOKUP(A15697,MI_Match_Analysis!$A$2:$A$8,MI_Match_Analysis!$F$2:$F$8,"Not Found")</f>
        <v>Not Found</v>
      </c>
    </row>
    <row r="15698" spans="1:20" hidden="1" x14ac:dyDescent="0.3">
      <c r="A15698">
        <v>67</v>
      </c>
      <c r="B15698" s="1">
        <v>46164</v>
      </c>
      <c r="C15698" t="s">
        <v>162</v>
      </c>
      <c r="D15698" t="s">
        <v>75</v>
      </c>
      <c r="E15698" t="s">
        <v>24</v>
      </c>
      <c r="F15698" t="s">
        <v>25</v>
      </c>
      <c r="G15698">
        <v>2</v>
      </c>
      <c r="H15698">
        <v>8.1</v>
      </c>
      <c r="I15698" t="s">
        <v>178</v>
      </c>
      <c r="J15698" t="s">
        <v>120</v>
      </c>
      <c r="K15698">
        <v>1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 t="s">
        <v>83</v>
      </c>
      <c r="R15698" t="s">
        <v>83</v>
      </c>
      <c r="S15698" t="s">
        <v>83</v>
      </c>
      <c r="T15698" t="str">
        <f>_xlfn.XLOOKUP(A15698,MI_Match_Analysis!$A$2:$A$8,MI_Match_Analysis!$F$2:$F$8,"Not Found")</f>
        <v>Not Found</v>
      </c>
    </row>
    <row r="15699" spans="1:20" hidden="1" x14ac:dyDescent="0.3">
      <c r="A15699">
        <v>67</v>
      </c>
      <c r="B15699" s="1">
        <v>46164</v>
      </c>
      <c r="C15699" t="s">
        <v>162</v>
      </c>
      <c r="D15699" t="s">
        <v>75</v>
      </c>
      <c r="E15699" t="s">
        <v>24</v>
      </c>
      <c r="F15699" t="s">
        <v>25</v>
      </c>
      <c r="G15699">
        <v>2</v>
      </c>
      <c r="H15699">
        <v>8.1999999999999993</v>
      </c>
      <c r="I15699" t="s">
        <v>144</v>
      </c>
      <c r="J15699" t="s">
        <v>120</v>
      </c>
      <c r="K15699">
        <v>1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 t="s">
        <v>83</v>
      </c>
      <c r="R15699" t="s">
        <v>83</v>
      </c>
      <c r="S15699" t="s">
        <v>83</v>
      </c>
      <c r="T15699" t="str">
        <f>_xlfn.XLOOKUP(A15699,MI_Match_Analysis!$A$2:$A$8,MI_Match_Analysis!$F$2:$F$8,"Not Found")</f>
        <v>Not Found</v>
      </c>
    </row>
    <row r="15700" spans="1:20" hidden="1" x14ac:dyDescent="0.3">
      <c r="A15700">
        <v>67</v>
      </c>
      <c r="B15700" s="1">
        <v>46164</v>
      </c>
      <c r="C15700" t="s">
        <v>162</v>
      </c>
      <c r="D15700" t="s">
        <v>75</v>
      </c>
      <c r="E15700" t="s">
        <v>24</v>
      </c>
      <c r="F15700" t="s">
        <v>25</v>
      </c>
      <c r="G15700">
        <v>2</v>
      </c>
      <c r="H15700">
        <v>8.3000000000000007</v>
      </c>
      <c r="I15700" t="s">
        <v>178</v>
      </c>
      <c r="J15700" t="s">
        <v>120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 t="s">
        <v>83</v>
      </c>
      <c r="R15700" t="s">
        <v>83</v>
      </c>
      <c r="S15700" t="s">
        <v>83</v>
      </c>
      <c r="T15700" t="str">
        <f>_xlfn.XLOOKUP(A15700,MI_Match_Analysis!$A$2:$A$8,MI_Match_Analysis!$F$2:$F$8,"Not Found")</f>
        <v>Not Found</v>
      </c>
    </row>
    <row r="15701" spans="1:20" hidden="1" x14ac:dyDescent="0.3">
      <c r="A15701">
        <v>67</v>
      </c>
      <c r="B15701" s="1">
        <v>46164</v>
      </c>
      <c r="C15701" t="s">
        <v>162</v>
      </c>
      <c r="D15701" t="s">
        <v>75</v>
      </c>
      <c r="E15701" t="s">
        <v>24</v>
      </c>
      <c r="F15701" t="s">
        <v>25</v>
      </c>
      <c r="G15701">
        <v>2</v>
      </c>
      <c r="H15701">
        <v>8.4</v>
      </c>
      <c r="I15701" t="s">
        <v>178</v>
      </c>
      <c r="J15701" t="s">
        <v>120</v>
      </c>
      <c r="K15701">
        <v>1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 t="s">
        <v>83</v>
      </c>
      <c r="R15701" t="s">
        <v>83</v>
      </c>
      <c r="S15701" t="s">
        <v>83</v>
      </c>
      <c r="T15701" t="str">
        <f>_xlfn.XLOOKUP(A15701,MI_Match_Analysis!$A$2:$A$8,MI_Match_Analysis!$F$2:$F$8,"Not Found")</f>
        <v>Not Found</v>
      </c>
    </row>
    <row r="15702" spans="1:20" hidden="1" x14ac:dyDescent="0.3">
      <c r="A15702">
        <v>67</v>
      </c>
      <c r="B15702" s="1">
        <v>46164</v>
      </c>
      <c r="C15702" t="s">
        <v>162</v>
      </c>
      <c r="D15702" t="s">
        <v>75</v>
      </c>
      <c r="E15702" t="s">
        <v>24</v>
      </c>
      <c r="F15702" t="s">
        <v>25</v>
      </c>
      <c r="G15702">
        <v>2</v>
      </c>
      <c r="H15702">
        <v>8.5</v>
      </c>
      <c r="I15702" t="s">
        <v>144</v>
      </c>
      <c r="J15702" t="s">
        <v>120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 t="s">
        <v>165</v>
      </c>
      <c r="R15702" t="s">
        <v>144</v>
      </c>
      <c r="S15702" t="s">
        <v>95</v>
      </c>
      <c r="T15702" t="str">
        <f>_xlfn.XLOOKUP(A15702,MI_Match_Analysis!$A$2:$A$8,MI_Match_Analysis!$F$2:$F$8,"Not Found")</f>
        <v>Not Found</v>
      </c>
    </row>
    <row r="15703" spans="1:20" hidden="1" x14ac:dyDescent="0.3">
      <c r="A15703">
        <v>67</v>
      </c>
      <c r="B15703" s="1">
        <v>46164</v>
      </c>
      <c r="C15703" t="s">
        <v>162</v>
      </c>
      <c r="D15703" t="s">
        <v>75</v>
      </c>
      <c r="E15703" t="s">
        <v>24</v>
      </c>
      <c r="F15703" t="s">
        <v>25</v>
      </c>
      <c r="G15703">
        <v>2</v>
      </c>
      <c r="H15703">
        <v>8.6</v>
      </c>
      <c r="I15703" t="s">
        <v>92</v>
      </c>
      <c r="J15703" t="s">
        <v>120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 t="s">
        <v>83</v>
      </c>
      <c r="R15703" t="s">
        <v>83</v>
      </c>
      <c r="S15703" t="s">
        <v>83</v>
      </c>
      <c r="T15703" t="str">
        <f>_xlfn.XLOOKUP(A15703,MI_Match_Analysis!$A$2:$A$8,MI_Match_Analysis!$F$2:$F$8,"Not Found")</f>
        <v>Not Found</v>
      </c>
    </row>
    <row r="15704" spans="1:20" hidden="1" x14ac:dyDescent="0.3">
      <c r="A15704">
        <v>67</v>
      </c>
      <c r="B15704" s="1">
        <v>46164</v>
      </c>
      <c r="C15704" t="s">
        <v>162</v>
      </c>
      <c r="D15704" t="s">
        <v>75</v>
      </c>
      <c r="E15704" t="s">
        <v>24</v>
      </c>
      <c r="F15704" t="s">
        <v>25</v>
      </c>
      <c r="G15704">
        <v>2</v>
      </c>
      <c r="H15704">
        <v>9.1</v>
      </c>
      <c r="I15704" t="s">
        <v>178</v>
      </c>
      <c r="J15704" t="s">
        <v>175</v>
      </c>
      <c r="K15704">
        <v>1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 t="s">
        <v>83</v>
      </c>
      <c r="R15704" t="s">
        <v>83</v>
      </c>
      <c r="S15704" t="s">
        <v>83</v>
      </c>
      <c r="T15704" t="str">
        <f>_xlfn.XLOOKUP(A15704,MI_Match_Analysis!$A$2:$A$8,MI_Match_Analysis!$F$2:$F$8,"Not Found")</f>
        <v>Not Found</v>
      </c>
    </row>
    <row r="15705" spans="1:20" hidden="1" x14ac:dyDescent="0.3">
      <c r="A15705">
        <v>67</v>
      </c>
      <c r="B15705" s="1">
        <v>46164</v>
      </c>
      <c r="C15705" t="s">
        <v>162</v>
      </c>
      <c r="D15705" t="s">
        <v>75</v>
      </c>
      <c r="E15705" t="s">
        <v>24</v>
      </c>
      <c r="F15705" t="s">
        <v>25</v>
      </c>
      <c r="G15705">
        <v>2</v>
      </c>
      <c r="H15705">
        <v>9.1999999999999993</v>
      </c>
      <c r="I15705" t="s">
        <v>92</v>
      </c>
      <c r="J15705" t="s">
        <v>175</v>
      </c>
      <c r="K15705">
        <v>1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 t="s">
        <v>83</v>
      </c>
      <c r="R15705" t="s">
        <v>83</v>
      </c>
      <c r="S15705" t="s">
        <v>83</v>
      </c>
      <c r="T15705" t="str">
        <f>_xlfn.XLOOKUP(A15705,MI_Match_Analysis!$A$2:$A$8,MI_Match_Analysis!$F$2:$F$8,"Not Found")</f>
        <v>Not Found</v>
      </c>
    </row>
    <row r="15706" spans="1:20" hidden="1" x14ac:dyDescent="0.3">
      <c r="A15706">
        <v>67</v>
      </c>
      <c r="B15706" s="1">
        <v>46164</v>
      </c>
      <c r="C15706" t="s">
        <v>162</v>
      </c>
      <c r="D15706" t="s">
        <v>75</v>
      </c>
      <c r="E15706" t="s">
        <v>24</v>
      </c>
      <c r="F15706" t="s">
        <v>25</v>
      </c>
      <c r="G15706">
        <v>2</v>
      </c>
      <c r="H15706">
        <v>9.3000000000000007</v>
      </c>
      <c r="I15706" t="s">
        <v>178</v>
      </c>
      <c r="J15706" t="s">
        <v>175</v>
      </c>
      <c r="K15706">
        <v>1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 t="s">
        <v>83</v>
      </c>
      <c r="R15706" t="s">
        <v>83</v>
      </c>
      <c r="S15706" t="s">
        <v>83</v>
      </c>
      <c r="T15706" t="str">
        <f>_xlfn.XLOOKUP(A15706,MI_Match_Analysis!$A$2:$A$8,MI_Match_Analysis!$F$2:$F$8,"Not Found")</f>
        <v>Not Found</v>
      </c>
    </row>
    <row r="15707" spans="1:20" hidden="1" x14ac:dyDescent="0.3">
      <c r="A15707">
        <v>67</v>
      </c>
      <c r="B15707" s="1">
        <v>46164</v>
      </c>
      <c r="C15707" t="s">
        <v>162</v>
      </c>
      <c r="D15707" t="s">
        <v>75</v>
      </c>
      <c r="E15707" t="s">
        <v>24</v>
      </c>
      <c r="F15707" t="s">
        <v>25</v>
      </c>
      <c r="G15707">
        <v>2</v>
      </c>
      <c r="H15707">
        <v>9.4</v>
      </c>
      <c r="I15707" t="s">
        <v>92</v>
      </c>
      <c r="J15707" t="s">
        <v>175</v>
      </c>
      <c r="K15707">
        <v>1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 t="s">
        <v>83</v>
      </c>
      <c r="R15707" t="s">
        <v>83</v>
      </c>
      <c r="S15707" t="s">
        <v>83</v>
      </c>
      <c r="T15707" t="str">
        <f>_xlfn.XLOOKUP(A15707,MI_Match_Analysis!$A$2:$A$8,MI_Match_Analysis!$F$2:$F$8,"Not Found")</f>
        <v>Not Found</v>
      </c>
    </row>
    <row r="15708" spans="1:20" hidden="1" x14ac:dyDescent="0.3">
      <c r="A15708">
        <v>67</v>
      </c>
      <c r="B15708" s="1">
        <v>46164</v>
      </c>
      <c r="C15708" t="s">
        <v>162</v>
      </c>
      <c r="D15708" t="s">
        <v>75</v>
      </c>
      <c r="E15708" t="s">
        <v>24</v>
      </c>
      <c r="F15708" t="s">
        <v>25</v>
      </c>
      <c r="G15708">
        <v>2</v>
      </c>
      <c r="H15708">
        <v>9.5</v>
      </c>
      <c r="I15708" t="s">
        <v>178</v>
      </c>
      <c r="J15708" t="s">
        <v>175</v>
      </c>
      <c r="K15708">
        <v>1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 t="s">
        <v>83</v>
      </c>
      <c r="R15708" t="s">
        <v>83</v>
      </c>
      <c r="S15708" t="s">
        <v>83</v>
      </c>
      <c r="T15708" t="str">
        <f>_xlfn.XLOOKUP(A15708,MI_Match_Analysis!$A$2:$A$8,MI_Match_Analysis!$F$2:$F$8,"Not Found")</f>
        <v>Not Found</v>
      </c>
    </row>
    <row r="15709" spans="1:20" hidden="1" x14ac:dyDescent="0.3">
      <c r="A15709">
        <v>67</v>
      </c>
      <c r="B15709" s="1">
        <v>46164</v>
      </c>
      <c r="C15709" t="s">
        <v>162</v>
      </c>
      <c r="D15709" t="s">
        <v>75</v>
      </c>
      <c r="E15709" t="s">
        <v>24</v>
      </c>
      <c r="F15709" t="s">
        <v>25</v>
      </c>
      <c r="G15709">
        <v>2</v>
      </c>
      <c r="H15709">
        <v>9.6</v>
      </c>
      <c r="I15709" t="s">
        <v>92</v>
      </c>
      <c r="J15709" t="s">
        <v>175</v>
      </c>
      <c r="K15709">
        <v>1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 t="s">
        <v>83</v>
      </c>
      <c r="R15709" t="s">
        <v>83</v>
      </c>
      <c r="S15709" t="s">
        <v>83</v>
      </c>
      <c r="T15709" t="str">
        <f>_xlfn.XLOOKUP(A15709,MI_Match_Analysis!$A$2:$A$8,MI_Match_Analysis!$F$2:$F$8,"Not Found")</f>
        <v>Not Found</v>
      </c>
    </row>
    <row r="15710" spans="1:20" hidden="1" x14ac:dyDescent="0.3">
      <c r="A15710">
        <v>67</v>
      </c>
      <c r="B15710" s="1">
        <v>46164</v>
      </c>
      <c r="C15710" t="s">
        <v>162</v>
      </c>
      <c r="D15710" t="s">
        <v>75</v>
      </c>
      <c r="E15710" t="s">
        <v>24</v>
      </c>
      <c r="F15710" t="s">
        <v>25</v>
      </c>
      <c r="G15710">
        <v>2</v>
      </c>
      <c r="H15710">
        <v>10.1</v>
      </c>
      <c r="I15710" t="s">
        <v>92</v>
      </c>
      <c r="J15710" t="s">
        <v>294</v>
      </c>
      <c r="K15710">
        <v>4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 t="s">
        <v>83</v>
      </c>
      <c r="R15710" t="s">
        <v>83</v>
      </c>
      <c r="S15710" t="s">
        <v>83</v>
      </c>
      <c r="T15710" t="str">
        <f>_xlfn.XLOOKUP(A15710,MI_Match_Analysis!$A$2:$A$8,MI_Match_Analysis!$F$2:$F$8,"Not Found")</f>
        <v>Not Found</v>
      </c>
    </row>
    <row r="15711" spans="1:20" hidden="1" x14ac:dyDescent="0.3">
      <c r="A15711">
        <v>67</v>
      </c>
      <c r="B15711" s="1">
        <v>46164</v>
      </c>
      <c r="C15711" t="s">
        <v>162</v>
      </c>
      <c r="D15711" t="s">
        <v>75</v>
      </c>
      <c r="E15711" t="s">
        <v>24</v>
      </c>
      <c r="F15711" t="s">
        <v>25</v>
      </c>
      <c r="G15711">
        <v>2</v>
      </c>
      <c r="H15711">
        <v>10.199999999999999</v>
      </c>
      <c r="I15711" t="s">
        <v>92</v>
      </c>
      <c r="J15711" t="s">
        <v>294</v>
      </c>
      <c r="K15711">
        <v>0</v>
      </c>
      <c r="L15711">
        <v>2</v>
      </c>
      <c r="M15711">
        <v>1</v>
      </c>
      <c r="N15711">
        <v>0</v>
      </c>
      <c r="O15711">
        <v>0</v>
      </c>
      <c r="P15711">
        <v>0</v>
      </c>
      <c r="Q15711" t="s">
        <v>83</v>
      </c>
      <c r="R15711" t="s">
        <v>83</v>
      </c>
      <c r="S15711" t="s">
        <v>83</v>
      </c>
      <c r="T15711" t="str">
        <f>_xlfn.XLOOKUP(A15711,MI_Match_Analysis!$A$2:$A$8,MI_Match_Analysis!$F$2:$F$8,"Not Found")</f>
        <v>Not Found</v>
      </c>
    </row>
    <row r="15712" spans="1:20" hidden="1" x14ac:dyDescent="0.3">
      <c r="A15712">
        <v>67</v>
      </c>
      <c r="B15712" s="1">
        <v>46164</v>
      </c>
      <c r="C15712" t="s">
        <v>162</v>
      </c>
      <c r="D15712" t="s">
        <v>75</v>
      </c>
      <c r="E15712" t="s">
        <v>24</v>
      </c>
      <c r="F15712" t="s">
        <v>25</v>
      </c>
      <c r="G15712">
        <v>2</v>
      </c>
      <c r="H15712">
        <v>10.199999999999999</v>
      </c>
      <c r="I15712" t="s">
        <v>178</v>
      </c>
      <c r="J15712" t="s">
        <v>294</v>
      </c>
      <c r="K15712">
        <v>1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 t="s">
        <v>83</v>
      </c>
      <c r="R15712" t="s">
        <v>83</v>
      </c>
      <c r="S15712" t="s">
        <v>83</v>
      </c>
      <c r="T15712" t="str">
        <f>_xlfn.XLOOKUP(A15712,MI_Match_Analysis!$A$2:$A$8,MI_Match_Analysis!$F$2:$F$8,"Not Found")</f>
        <v>Not Found</v>
      </c>
    </row>
    <row r="15713" spans="1:20" hidden="1" x14ac:dyDescent="0.3">
      <c r="A15713">
        <v>67</v>
      </c>
      <c r="B15713" s="1">
        <v>46164</v>
      </c>
      <c r="C15713" t="s">
        <v>162</v>
      </c>
      <c r="D15713" t="s">
        <v>75</v>
      </c>
      <c r="E15713" t="s">
        <v>24</v>
      </c>
      <c r="F15713" t="s">
        <v>25</v>
      </c>
      <c r="G15713">
        <v>2</v>
      </c>
      <c r="H15713">
        <v>10.3</v>
      </c>
      <c r="I15713" t="s">
        <v>92</v>
      </c>
      <c r="J15713" t="s">
        <v>294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 t="s">
        <v>83</v>
      </c>
      <c r="R15713" t="s">
        <v>83</v>
      </c>
      <c r="S15713" t="s">
        <v>83</v>
      </c>
      <c r="T15713" t="str">
        <f>_xlfn.XLOOKUP(A15713,MI_Match_Analysis!$A$2:$A$8,MI_Match_Analysis!$F$2:$F$8,"Not Found")</f>
        <v>Not Found</v>
      </c>
    </row>
    <row r="15714" spans="1:20" hidden="1" x14ac:dyDescent="0.3">
      <c r="A15714">
        <v>67</v>
      </c>
      <c r="B15714" s="1">
        <v>46164</v>
      </c>
      <c r="C15714" t="s">
        <v>162</v>
      </c>
      <c r="D15714" t="s">
        <v>75</v>
      </c>
      <c r="E15714" t="s">
        <v>24</v>
      </c>
      <c r="F15714" t="s">
        <v>25</v>
      </c>
      <c r="G15714">
        <v>2</v>
      </c>
      <c r="H15714">
        <v>10.4</v>
      </c>
      <c r="I15714" t="s">
        <v>92</v>
      </c>
      <c r="J15714" t="s">
        <v>294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 t="s">
        <v>83</v>
      </c>
      <c r="R15714" t="s">
        <v>83</v>
      </c>
      <c r="S15714" t="s">
        <v>83</v>
      </c>
      <c r="T15714" t="str">
        <f>_xlfn.XLOOKUP(A15714,MI_Match_Analysis!$A$2:$A$8,MI_Match_Analysis!$F$2:$F$8,"Not Found")</f>
        <v>Not Found</v>
      </c>
    </row>
    <row r="15715" spans="1:20" hidden="1" x14ac:dyDescent="0.3">
      <c r="A15715">
        <v>67</v>
      </c>
      <c r="B15715" s="1">
        <v>46164</v>
      </c>
      <c r="C15715" t="s">
        <v>162</v>
      </c>
      <c r="D15715" t="s">
        <v>75</v>
      </c>
      <c r="E15715" t="s">
        <v>24</v>
      </c>
      <c r="F15715" t="s">
        <v>25</v>
      </c>
      <c r="G15715">
        <v>2</v>
      </c>
      <c r="H15715">
        <v>10.5</v>
      </c>
      <c r="I15715" t="s">
        <v>92</v>
      </c>
      <c r="J15715" t="s">
        <v>294</v>
      </c>
      <c r="K15715">
        <v>1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 t="s">
        <v>83</v>
      </c>
      <c r="R15715" t="s">
        <v>83</v>
      </c>
      <c r="S15715" t="s">
        <v>83</v>
      </c>
      <c r="T15715" t="str">
        <f>_xlfn.XLOOKUP(A15715,MI_Match_Analysis!$A$2:$A$8,MI_Match_Analysis!$F$2:$F$8,"Not Found")</f>
        <v>Not Found</v>
      </c>
    </row>
    <row r="15716" spans="1:20" hidden="1" x14ac:dyDescent="0.3">
      <c r="A15716">
        <v>67</v>
      </c>
      <c r="B15716" s="1">
        <v>46164</v>
      </c>
      <c r="C15716" t="s">
        <v>162</v>
      </c>
      <c r="D15716" t="s">
        <v>75</v>
      </c>
      <c r="E15716" t="s">
        <v>24</v>
      </c>
      <c r="F15716" t="s">
        <v>25</v>
      </c>
      <c r="G15716">
        <v>2</v>
      </c>
      <c r="H15716">
        <v>10.5</v>
      </c>
      <c r="I15716" t="s">
        <v>178</v>
      </c>
      <c r="J15716" t="s">
        <v>294</v>
      </c>
      <c r="K15716">
        <v>1</v>
      </c>
      <c r="L15716">
        <v>1</v>
      </c>
      <c r="M15716">
        <v>0</v>
      </c>
      <c r="N15716">
        <v>0</v>
      </c>
      <c r="O15716">
        <v>0</v>
      </c>
      <c r="P15716">
        <v>1</v>
      </c>
      <c r="Q15716" t="s">
        <v>83</v>
      </c>
      <c r="R15716" t="s">
        <v>83</v>
      </c>
      <c r="S15716" t="s">
        <v>83</v>
      </c>
      <c r="T15716" t="str">
        <f>_xlfn.XLOOKUP(A15716,MI_Match_Analysis!$A$2:$A$8,MI_Match_Analysis!$F$2:$F$8,"Not Found")</f>
        <v>Not Found</v>
      </c>
    </row>
    <row r="15717" spans="1:20" hidden="1" x14ac:dyDescent="0.3">
      <c r="A15717">
        <v>67</v>
      </c>
      <c r="B15717" s="1">
        <v>46164</v>
      </c>
      <c r="C15717" t="s">
        <v>162</v>
      </c>
      <c r="D15717" t="s">
        <v>75</v>
      </c>
      <c r="E15717" t="s">
        <v>24</v>
      </c>
      <c r="F15717" t="s">
        <v>25</v>
      </c>
      <c r="G15717">
        <v>2</v>
      </c>
      <c r="H15717">
        <v>10.6</v>
      </c>
      <c r="I15717" t="s">
        <v>178</v>
      </c>
      <c r="J15717" t="s">
        <v>294</v>
      </c>
      <c r="K15717">
        <v>1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 t="s">
        <v>83</v>
      </c>
      <c r="R15717" t="s">
        <v>83</v>
      </c>
      <c r="S15717" t="s">
        <v>83</v>
      </c>
      <c r="T15717" t="str">
        <f>_xlfn.XLOOKUP(A15717,MI_Match_Analysis!$A$2:$A$8,MI_Match_Analysis!$F$2:$F$8,"Not Found")</f>
        <v>Not Found</v>
      </c>
    </row>
    <row r="15718" spans="1:20" hidden="1" x14ac:dyDescent="0.3">
      <c r="A15718">
        <v>67</v>
      </c>
      <c r="B15718" s="1">
        <v>46164</v>
      </c>
      <c r="C15718" t="s">
        <v>162</v>
      </c>
      <c r="D15718" t="s">
        <v>75</v>
      </c>
      <c r="E15718" t="s">
        <v>24</v>
      </c>
      <c r="F15718" t="s">
        <v>25</v>
      </c>
      <c r="G15718">
        <v>2</v>
      </c>
      <c r="H15718">
        <v>11.1</v>
      </c>
      <c r="I15718" t="s">
        <v>178</v>
      </c>
      <c r="J15718" t="s">
        <v>96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 t="s">
        <v>83</v>
      </c>
      <c r="R15718" t="s">
        <v>83</v>
      </c>
      <c r="S15718" t="s">
        <v>83</v>
      </c>
      <c r="T15718" t="str">
        <f>_xlfn.XLOOKUP(A15718,MI_Match_Analysis!$A$2:$A$8,MI_Match_Analysis!$F$2:$F$8,"Not Found")</f>
        <v>Not Found</v>
      </c>
    </row>
    <row r="15719" spans="1:20" hidden="1" x14ac:dyDescent="0.3">
      <c r="A15719">
        <v>67</v>
      </c>
      <c r="B15719" s="1">
        <v>46164</v>
      </c>
      <c r="C15719" t="s">
        <v>162</v>
      </c>
      <c r="D15719" t="s">
        <v>75</v>
      </c>
      <c r="E15719" t="s">
        <v>24</v>
      </c>
      <c r="F15719" t="s">
        <v>25</v>
      </c>
      <c r="G15719">
        <v>2</v>
      </c>
      <c r="H15719">
        <v>11.2</v>
      </c>
      <c r="I15719" t="s">
        <v>178</v>
      </c>
      <c r="J15719" t="s">
        <v>96</v>
      </c>
      <c r="K15719">
        <v>1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 t="s">
        <v>83</v>
      </c>
      <c r="R15719" t="s">
        <v>83</v>
      </c>
      <c r="S15719" t="s">
        <v>83</v>
      </c>
      <c r="T15719" t="str">
        <f>_xlfn.XLOOKUP(A15719,MI_Match_Analysis!$A$2:$A$8,MI_Match_Analysis!$F$2:$F$8,"Not Found")</f>
        <v>Not Found</v>
      </c>
    </row>
    <row r="15720" spans="1:20" hidden="1" x14ac:dyDescent="0.3">
      <c r="A15720">
        <v>67</v>
      </c>
      <c r="B15720" s="1">
        <v>46164</v>
      </c>
      <c r="C15720" t="s">
        <v>162</v>
      </c>
      <c r="D15720" t="s">
        <v>75</v>
      </c>
      <c r="E15720" t="s">
        <v>24</v>
      </c>
      <c r="F15720" t="s">
        <v>25</v>
      </c>
      <c r="G15720">
        <v>2</v>
      </c>
      <c r="H15720">
        <v>11.3</v>
      </c>
      <c r="I15720" t="s">
        <v>92</v>
      </c>
      <c r="J15720" t="s">
        <v>96</v>
      </c>
      <c r="K15720">
        <v>2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 t="s">
        <v>83</v>
      </c>
      <c r="R15720" t="s">
        <v>83</v>
      </c>
      <c r="S15720" t="s">
        <v>83</v>
      </c>
      <c r="T15720" t="str">
        <f>_xlfn.XLOOKUP(A15720,MI_Match_Analysis!$A$2:$A$8,MI_Match_Analysis!$F$2:$F$8,"Not Found")</f>
        <v>Not Found</v>
      </c>
    </row>
    <row r="15721" spans="1:20" hidden="1" x14ac:dyDescent="0.3">
      <c r="A15721">
        <v>67</v>
      </c>
      <c r="B15721" s="1">
        <v>46164</v>
      </c>
      <c r="C15721" t="s">
        <v>162</v>
      </c>
      <c r="D15721" t="s">
        <v>75</v>
      </c>
      <c r="E15721" t="s">
        <v>24</v>
      </c>
      <c r="F15721" t="s">
        <v>25</v>
      </c>
      <c r="G15721">
        <v>2</v>
      </c>
      <c r="H15721">
        <v>11.4</v>
      </c>
      <c r="I15721" t="s">
        <v>92</v>
      </c>
      <c r="J15721" t="s">
        <v>96</v>
      </c>
      <c r="K15721">
        <v>1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 t="s">
        <v>83</v>
      </c>
      <c r="R15721" t="s">
        <v>83</v>
      </c>
      <c r="S15721" t="s">
        <v>83</v>
      </c>
      <c r="T15721" t="str">
        <f>_xlfn.XLOOKUP(A15721,MI_Match_Analysis!$A$2:$A$8,MI_Match_Analysis!$F$2:$F$8,"Not Found")</f>
        <v>Not Found</v>
      </c>
    </row>
    <row r="15722" spans="1:20" hidden="1" x14ac:dyDescent="0.3">
      <c r="A15722">
        <v>67</v>
      </c>
      <c r="B15722" s="1">
        <v>46164</v>
      </c>
      <c r="C15722" t="s">
        <v>162</v>
      </c>
      <c r="D15722" t="s">
        <v>75</v>
      </c>
      <c r="E15722" t="s">
        <v>24</v>
      </c>
      <c r="F15722" t="s">
        <v>25</v>
      </c>
      <c r="G15722">
        <v>2</v>
      </c>
      <c r="H15722">
        <v>11.5</v>
      </c>
      <c r="I15722" t="s">
        <v>178</v>
      </c>
      <c r="J15722" t="s">
        <v>96</v>
      </c>
      <c r="K15722">
        <v>1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 t="s">
        <v>83</v>
      </c>
      <c r="R15722" t="s">
        <v>83</v>
      </c>
      <c r="S15722" t="s">
        <v>83</v>
      </c>
      <c r="T15722" t="str">
        <f>_xlfn.XLOOKUP(A15722,MI_Match_Analysis!$A$2:$A$8,MI_Match_Analysis!$F$2:$F$8,"Not Found")</f>
        <v>Not Found</v>
      </c>
    </row>
    <row r="15723" spans="1:20" hidden="1" x14ac:dyDescent="0.3">
      <c r="A15723">
        <v>67</v>
      </c>
      <c r="B15723" s="1">
        <v>46164</v>
      </c>
      <c r="C15723" t="s">
        <v>162</v>
      </c>
      <c r="D15723" t="s">
        <v>75</v>
      </c>
      <c r="E15723" t="s">
        <v>24</v>
      </c>
      <c r="F15723" t="s">
        <v>25</v>
      </c>
      <c r="G15723">
        <v>2</v>
      </c>
      <c r="H15723">
        <v>11.6</v>
      </c>
      <c r="I15723" t="s">
        <v>92</v>
      </c>
      <c r="J15723" t="s">
        <v>96</v>
      </c>
      <c r="K15723">
        <v>4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 t="s">
        <v>83</v>
      </c>
      <c r="R15723" t="s">
        <v>83</v>
      </c>
      <c r="S15723" t="s">
        <v>83</v>
      </c>
      <c r="T15723" t="str">
        <f>_xlfn.XLOOKUP(A15723,MI_Match_Analysis!$A$2:$A$8,MI_Match_Analysis!$F$2:$F$8,"Not Found")</f>
        <v>Not Found</v>
      </c>
    </row>
    <row r="15724" spans="1:20" hidden="1" x14ac:dyDescent="0.3">
      <c r="A15724">
        <v>67</v>
      </c>
      <c r="B15724" s="1">
        <v>46164</v>
      </c>
      <c r="C15724" t="s">
        <v>162</v>
      </c>
      <c r="D15724" t="s">
        <v>75</v>
      </c>
      <c r="E15724" t="s">
        <v>24</v>
      </c>
      <c r="F15724" t="s">
        <v>25</v>
      </c>
      <c r="G15724">
        <v>2</v>
      </c>
      <c r="H15724">
        <v>12.1</v>
      </c>
      <c r="I15724" t="s">
        <v>178</v>
      </c>
      <c r="J15724" t="s">
        <v>107</v>
      </c>
      <c r="K15724">
        <v>1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 t="s">
        <v>83</v>
      </c>
      <c r="R15724" t="s">
        <v>83</v>
      </c>
      <c r="S15724" t="s">
        <v>83</v>
      </c>
      <c r="T15724" t="str">
        <f>_xlfn.XLOOKUP(A15724,MI_Match_Analysis!$A$2:$A$8,MI_Match_Analysis!$F$2:$F$8,"Not Found")</f>
        <v>Not Found</v>
      </c>
    </row>
    <row r="15725" spans="1:20" hidden="1" x14ac:dyDescent="0.3">
      <c r="A15725">
        <v>67</v>
      </c>
      <c r="B15725" s="1">
        <v>46164</v>
      </c>
      <c r="C15725" t="s">
        <v>162</v>
      </c>
      <c r="D15725" t="s">
        <v>75</v>
      </c>
      <c r="E15725" t="s">
        <v>24</v>
      </c>
      <c r="F15725" t="s">
        <v>25</v>
      </c>
      <c r="G15725">
        <v>2</v>
      </c>
      <c r="H15725">
        <v>12.2</v>
      </c>
      <c r="I15725" t="s">
        <v>92</v>
      </c>
      <c r="J15725" t="s">
        <v>107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 t="s">
        <v>83</v>
      </c>
      <c r="R15725" t="s">
        <v>83</v>
      </c>
      <c r="S15725" t="s">
        <v>83</v>
      </c>
      <c r="T15725" t="str">
        <f>_xlfn.XLOOKUP(A15725,MI_Match_Analysis!$A$2:$A$8,MI_Match_Analysis!$F$2:$F$8,"Not Found")</f>
        <v>Not Found</v>
      </c>
    </row>
    <row r="15726" spans="1:20" hidden="1" x14ac:dyDescent="0.3">
      <c r="A15726">
        <v>67</v>
      </c>
      <c r="B15726" s="1">
        <v>46164</v>
      </c>
      <c r="C15726" t="s">
        <v>162</v>
      </c>
      <c r="D15726" t="s">
        <v>75</v>
      </c>
      <c r="E15726" t="s">
        <v>24</v>
      </c>
      <c r="F15726" t="s">
        <v>25</v>
      </c>
      <c r="G15726">
        <v>2</v>
      </c>
      <c r="H15726">
        <v>12.3</v>
      </c>
      <c r="I15726" t="s">
        <v>92</v>
      </c>
      <c r="J15726" t="s">
        <v>107</v>
      </c>
      <c r="K15726">
        <v>4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 t="s">
        <v>83</v>
      </c>
      <c r="R15726" t="s">
        <v>83</v>
      </c>
      <c r="S15726" t="s">
        <v>83</v>
      </c>
      <c r="T15726" t="str">
        <f>_xlfn.XLOOKUP(A15726,MI_Match_Analysis!$A$2:$A$8,MI_Match_Analysis!$F$2:$F$8,"Not Found")</f>
        <v>Not Found</v>
      </c>
    </row>
    <row r="15727" spans="1:20" hidden="1" x14ac:dyDescent="0.3">
      <c r="A15727">
        <v>67</v>
      </c>
      <c r="B15727" s="1">
        <v>46164</v>
      </c>
      <c r="C15727" t="s">
        <v>162</v>
      </c>
      <c r="D15727" t="s">
        <v>75</v>
      </c>
      <c r="E15727" t="s">
        <v>24</v>
      </c>
      <c r="F15727" t="s">
        <v>25</v>
      </c>
      <c r="G15727">
        <v>2</v>
      </c>
      <c r="H15727">
        <v>12.4</v>
      </c>
      <c r="I15727" t="s">
        <v>92</v>
      </c>
      <c r="J15727" t="s">
        <v>107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 t="s">
        <v>83</v>
      </c>
      <c r="R15727" t="s">
        <v>83</v>
      </c>
      <c r="S15727" t="s">
        <v>83</v>
      </c>
      <c r="T15727" t="str">
        <f>_xlfn.XLOOKUP(A15727,MI_Match_Analysis!$A$2:$A$8,MI_Match_Analysis!$F$2:$F$8,"Not Found")</f>
        <v>Not Found</v>
      </c>
    </row>
    <row r="15728" spans="1:20" hidden="1" x14ac:dyDescent="0.3">
      <c r="A15728">
        <v>67</v>
      </c>
      <c r="B15728" s="1">
        <v>46164</v>
      </c>
      <c r="C15728" t="s">
        <v>162</v>
      </c>
      <c r="D15728" t="s">
        <v>75</v>
      </c>
      <c r="E15728" t="s">
        <v>24</v>
      </c>
      <c r="F15728" t="s">
        <v>25</v>
      </c>
      <c r="G15728">
        <v>2</v>
      </c>
      <c r="H15728">
        <v>12.5</v>
      </c>
      <c r="I15728" t="s">
        <v>92</v>
      </c>
      <c r="J15728" t="s">
        <v>107</v>
      </c>
      <c r="K15728">
        <v>1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 t="s">
        <v>83</v>
      </c>
      <c r="R15728" t="s">
        <v>83</v>
      </c>
      <c r="S15728" t="s">
        <v>83</v>
      </c>
      <c r="T15728" t="str">
        <f>_xlfn.XLOOKUP(A15728,MI_Match_Analysis!$A$2:$A$8,MI_Match_Analysis!$F$2:$F$8,"Not Found")</f>
        <v>Not Found</v>
      </c>
    </row>
    <row r="15729" spans="1:20" hidden="1" x14ac:dyDescent="0.3">
      <c r="A15729">
        <v>67</v>
      </c>
      <c r="B15729" s="1">
        <v>46164</v>
      </c>
      <c r="C15729" t="s">
        <v>162</v>
      </c>
      <c r="D15729" t="s">
        <v>75</v>
      </c>
      <c r="E15729" t="s">
        <v>24</v>
      </c>
      <c r="F15729" t="s">
        <v>25</v>
      </c>
      <c r="G15729">
        <v>2</v>
      </c>
      <c r="H15729">
        <v>12.6</v>
      </c>
      <c r="I15729" t="s">
        <v>178</v>
      </c>
      <c r="J15729" t="s">
        <v>107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 t="s">
        <v>83</v>
      </c>
      <c r="R15729" t="s">
        <v>83</v>
      </c>
      <c r="S15729" t="s">
        <v>83</v>
      </c>
      <c r="T15729" t="str">
        <f>_xlfn.XLOOKUP(A15729,MI_Match_Analysis!$A$2:$A$8,MI_Match_Analysis!$F$2:$F$8,"Not Found")</f>
        <v>Not Found</v>
      </c>
    </row>
    <row r="15730" spans="1:20" hidden="1" x14ac:dyDescent="0.3">
      <c r="A15730">
        <v>67</v>
      </c>
      <c r="B15730" s="1">
        <v>46164</v>
      </c>
      <c r="C15730" t="s">
        <v>162</v>
      </c>
      <c r="D15730" t="s">
        <v>75</v>
      </c>
      <c r="E15730" t="s">
        <v>24</v>
      </c>
      <c r="F15730" t="s">
        <v>25</v>
      </c>
      <c r="G15730">
        <v>2</v>
      </c>
      <c r="H15730">
        <v>13.1</v>
      </c>
      <c r="I15730" t="s">
        <v>92</v>
      </c>
      <c r="J15730" t="s">
        <v>175</v>
      </c>
      <c r="K15730">
        <v>4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 t="s">
        <v>83</v>
      </c>
      <c r="R15730" t="s">
        <v>83</v>
      </c>
      <c r="S15730" t="s">
        <v>83</v>
      </c>
      <c r="T15730" t="str">
        <f>_xlfn.XLOOKUP(A15730,MI_Match_Analysis!$A$2:$A$8,MI_Match_Analysis!$F$2:$F$8,"Not Found")</f>
        <v>Not Found</v>
      </c>
    </row>
    <row r="15731" spans="1:20" hidden="1" x14ac:dyDescent="0.3">
      <c r="A15731">
        <v>67</v>
      </c>
      <c r="B15731" s="1">
        <v>46164</v>
      </c>
      <c r="C15731" t="s">
        <v>162</v>
      </c>
      <c r="D15731" t="s">
        <v>75</v>
      </c>
      <c r="E15731" t="s">
        <v>24</v>
      </c>
      <c r="F15731" t="s">
        <v>25</v>
      </c>
      <c r="G15731">
        <v>2</v>
      </c>
      <c r="H15731">
        <v>13.2</v>
      </c>
      <c r="I15731" t="s">
        <v>92</v>
      </c>
      <c r="J15731" t="s">
        <v>175</v>
      </c>
      <c r="K15731">
        <v>2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 t="s">
        <v>83</v>
      </c>
      <c r="R15731" t="s">
        <v>83</v>
      </c>
      <c r="S15731" t="s">
        <v>83</v>
      </c>
      <c r="T15731" t="str">
        <f>_xlfn.XLOOKUP(A15731,MI_Match_Analysis!$A$2:$A$8,MI_Match_Analysis!$F$2:$F$8,"Not Found")</f>
        <v>Not Found</v>
      </c>
    </row>
    <row r="15732" spans="1:20" hidden="1" x14ac:dyDescent="0.3">
      <c r="A15732">
        <v>67</v>
      </c>
      <c r="B15732" s="1">
        <v>46164</v>
      </c>
      <c r="C15732" t="s">
        <v>162</v>
      </c>
      <c r="D15732" t="s">
        <v>75</v>
      </c>
      <c r="E15732" t="s">
        <v>24</v>
      </c>
      <c r="F15732" t="s">
        <v>25</v>
      </c>
      <c r="G15732">
        <v>2</v>
      </c>
      <c r="H15732">
        <v>13.3</v>
      </c>
      <c r="I15732" t="s">
        <v>92</v>
      </c>
      <c r="J15732" t="s">
        <v>175</v>
      </c>
      <c r="K15732">
        <v>1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 t="s">
        <v>83</v>
      </c>
      <c r="R15732" t="s">
        <v>83</v>
      </c>
      <c r="S15732" t="s">
        <v>83</v>
      </c>
      <c r="T15732" t="str">
        <f>_xlfn.XLOOKUP(A15732,MI_Match_Analysis!$A$2:$A$8,MI_Match_Analysis!$F$2:$F$8,"Not Found")</f>
        <v>Not Found</v>
      </c>
    </row>
    <row r="15733" spans="1:20" hidden="1" x14ac:dyDescent="0.3">
      <c r="A15733">
        <v>67</v>
      </c>
      <c r="B15733" s="1">
        <v>46164</v>
      </c>
      <c r="C15733" t="s">
        <v>162</v>
      </c>
      <c r="D15733" t="s">
        <v>75</v>
      </c>
      <c r="E15733" t="s">
        <v>24</v>
      </c>
      <c r="F15733" t="s">
        <v>25</v>
      </c>
      <c r="G15733">
        <v>2</v>
      </c>
      <c r="H15733">
        <v>13.4</v>
      </c>
      <c r="I15733" t="s">
        <v>178</v>
      </c>
      <c r="J15733" t="s">
        <v>175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 t="s">
        <v>83</v>
      </c>
      <c r="R15733" t="s">
        <v>83</v>
      </c>
      <c r="S15733" t="s">
        <v>83</v>
      </c>
      <c r="T15733" t="str">
        <f>_xlfn.XLOOKUP(A15733,MI_Match_Analysis!$A$2:$A$8,MI_Match_Analysis!$F$2:$F$8,"Not Found")</f>
        <v>Not Found</v>
      </c>
    </row>
    <row r="15734" spans="1:20" hidden="1" x14ac:dyDescent="0.3">
      <c r="A15734">
        <v>67</v>
      </c>
      <c r="B15734" s="1">
        <v>46164</v>
      </c>
      <c r="C15734" t="s">
        <v>162</v>
      </c>
      <c r="D15734" t="s">
        <v>75</v>
      </c>
      <c r="E15734" t="s">
        <v>24</v>
      </c>
      <c r="F15734" t="s">
        <v>25</v>
      </c>
      <c r="G15734">
        <v>2</v>
      </c>
      <c r="H15734">
        <v>13.5</v>
      </c>
      <c r="I15734" t="s">
        <v>178</v>
      </c>
      <c r="J15734" t="s">
        <v>175</v>
      </c>
      <c r="K15734">
        <v>4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 t="s">
        <v>83</v>
      </c>
      <c r="R15734" t="s">
        <v>83</v>
      </c>
      <c r="S15734" t="s">
        <v>83</v>
      </c>
      <c r="T15734" t="str">
        <f>_xlfn.XLOOKUP(A15734,MI_Match_Analysis!$A$2:$A$8,MI_Match_Analysis!$F$2:$F$8,"Not Found")</f>
        <v>Not Found</v>
      </c>
    </row>
    <row r="15735" spans="1:20" hidden="1" x14ac:dyDescent="0.3">
      <c r="A15735">
        <v>67</v>
      </c>
      <c r="B15735" s="1">
        <v>46164</v>
      </c>
      <c r="C15735" t="s">
        <v>162</v>
      </c>
      <c r="D15735" t="s">
        <v>75</v>
      </c>
      <c r="E15735" t="s">
        <v>24</v>
      </c>
      <c r="F15735" t="s">
        <v>25</v>
      </c>
      <c r="G15735">
        <v>2</v>
      </c>
      <c r="H15735">
        <v>13.6</v>
      </c>
      <c r="I15735" t="s">
        <v>178</v>
      </c>
      <c r="J15735" t="s">
        <v>175</v>
      </c>
      <c r="K15735">
        <v>1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 t="s">
        <v>83</v>
      </c>
      <c r="R15735" t="s">
        <v>83</v>
      </c>
      <c r="S15735" t="s">
        <v>83</v>
      </c>
      <c r="T15735" t="str">
        <f>_xlfn.XLOOKUP(A15735,MI_Match_Analysis!$A$2:$A$8,MI_Match_Analysis!$F$2:$F$8,"Not Found")</f>
        <v>Not Found</v>
      </c>
    </row>
    <row r="15736" spans="1:20" hidden="1" x14ac:dyDescent="0.3">
      <c r="A15736">
        <v>67</v>
      </c>
      <c r="B15736" s="1">
        <v>46164</v>
      </c>
      <c r="C15736" t="s">
        <v>162</v>
      </c>
      <c r="D15736" t="s">
        <v>75</v>
      </c>
      <c r="E15736" t="s">
        <v>24</v>
      </c>
      <c r="F15736" t="s">
        <v>25</v>
      </c>
      <c r="G15736">
        <v>2</v>
      </c>
      <c r="H15736">
        <v>14.1</v>
      </c>
      <c r="I15736" t="s">
        <v>178</v>
      </c>
      <c r="J15736" t="s">
        <v>168</v>
      </c>
      <c r="K15736">
        <v>4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 t="s">
        <v>83</v>
      </c>
      <c r="R15736" t="s">
        <v>83</v>
      </c>
      <c r="S15736" t="s">
        <v>83</v>
      </c>
      <c r="T15736" t="str">
        <f>_xlfn.XLOOKUP(A15736,MI_Match_Analysis!$A$2:$A$8,MI_Match_Analysis!$F$2:$F$8,"Not Found")</f>
        <v>Not Found</v>
      </c>
    </row>
    <row r="15737" spans="1:20" hidden="1" x14ac:dyDescent="0.3">
      <c r="A15737">
        <v>67</v>
      </c>
      <c r="B15737" s="1">
        <v>46164</v>
      </c>
      <c r="C15737" t="s">
        <v>162</v>
      </c>
      <c r="D15737" t="s">
        <v>75</v>
      </c>
      <c r="E15737" t="s">
        <v>24</v>
      </c>
      <c r="F15737" t="s">
        <v>25</v>
      </c>
      <c r="G15737">
        <v>2</v>
      </c>
      <c r="H15737">
        <v>14.2</v>
      </c>
      <c r="I15737" t="s">
        <v>178</v>
      </c>
      <c r="J15737" t="s">
        <v>168</v>
      </c>
      <c r="K15737">
        <v>0</v>
      </c>
      <c r="L15737">
        <v>1</v>
      </c>
      <c r="M15737">
        <v>1</v>
      </c>
      <c r="N15737">
        <v>0</v>
      </c>
      <c r="O15737">
        <v>0</v>
      </c>
      <c r="P15737">
        <v>0</v>
      </c>
      <c r="Q15737" t="s">
        <v>83</v>
      </c>
      <c r="R15737" t="s">
        <v>83</v>
      </c>
      <c r="S15737" t="s">
        <v>83</v>
      </c>
      <c r="T15737" t="str">
        <f>_xlfn.XLOOKUP(A15737,MI_Match_Analysis!$A$2:$A$8,MI_Match_Analysis!$F$2:$F$8,"Not Found")</f>
        <v>Not Found</v>
      </c>
    </row>
    <row r="15738" spans="1:20" hidden="1" x14ac:dyDescent="0.3">
      <c r="A15738">
        <v>67</v>
      </c>
      <c r="B15738" s="1">
        <v>46164</v>
      </c>
      <c r="C15738" t="s">
        <v>162</v>
      </c>
      <c r="D15738" t="s">
        <v>75</v>
      </c>
      <c r="E15738" t="s">
        <v>24</v>
      </c>
      <c r="F15738" t="s">
        <v>25</v>
      </c>
      <c r="G15738">
        <v>2</v>
      </c>
      <c r="H15738">
        <v>14.2</v>
      </c>
      <c r="I15738" t="s">
        <v>178</v>
      </c>
      <c r="J15738" t="s">
        <v>168</v>
      </c>
      <c r="K15738">
        <v>1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 t="s">
        <v>83</v>
      </c>
      <c r="R15738" t="s">
        <v>83</v>
      </c>
      <c r="S15738" t="s">
        <v>83</v>
      </c>
      <c r="T15738" t="str">
        <f>_xlfn.XLOOKUP(A15738,MI_Match_Analysis!$A$2:$A$8,MI_Match_Analysis!$F$2:$F$8,"Not Found")</f>
        <v>Not Found</v>
      </c>
    </row>
    <row r="15739" spans="1:20" hidden="1" x14ac:dyDescent="0.3">
      <c r="A15739">
        <v>67</v>
      </c>
      <c r="B15739" s="1">
        <v>46164</v>
      </c>
      <c r="C15739" t="s">
        <v>162</v>
      </c>
      <c r="D15739" t="s">
        <v>75</v>
      </c>
      <c r="E15739" t="s">
        <v>24</v>
      </c>
      <c r="F15739" t="s">
        <v>25</v>
      </c>
      <c r="G15739">
        <v>2</v>
      </c>
      <c r="H15739">
        <v>14.3</v>
      </c>
      <c r="I15739" t="s">
        <v>92</v>
      </c>
      <c r="J15739" t="s">
        <v>168</v>
      </c>
      <c r="K15739">
        <v>1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 t="s">
        <v>83</v>
      </c>
      <c r="R15739" t="s">
        <v>83</v>
      </c>
      <c r="S15739" t="s">
        <v>83</v>
      </c>
      <c r="T15739" t="str">
        <f>_xlfn.XLOOKUP(A15739,MI_Match_Analysis!$A$2:$A$8,MI_Match_Analysis!$F$2:$F$8,"Not Found")</f>
        <v>Not Found</v>
      </c>
    </row>
    <row r="15740" spans="1:20" hidden="1" x14ac:dyDescent="0.3">
      <c r="A15740">
        <v>67</v>
      </c>
      <c r="B15740" s="1">
        <v>46164</v>
      </c>
      <c r="C15740" t="s">
        <v>162</v>
      </c>
      <c r="D15740" t="s">
        <v>75</v>
      </c>
      <c r="E15740" t="s">
        <v>24</v>
      </c>
      <c r="F15740" t="s">
        <v>25</v>
      </c>
      <c r="G15740">
        <v>2</v>
      </c>
      <c r="H15740">
        <v>14.4</v>
      </c>
      <c r="I15740" t="s">
        <v>178</v>
      </c>
      <c r="J15740" t="s">
        <v>168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 t="s">
        <v>83</v>
      </c>
      <c r="R15740" t="s">
        <v>83</v>
      </c>
      <c r="S15740" t="s">
        <v>83</v>
      </c>
      <c r="T15740" t="str">
        <f>_xlfn.XLOOKUP(A15740,MI_Match_Analysis!$A$2:$A$8,MI_Match_Analysis!$F$2:$F$8,"Not Found")</f>
        <v>Not Found</v>
      </c>
    </row>
    <row r="15741" spans="1:20" hidden="1" x14ac:dyDescent="0.3">
      <c r="A15741">
        <v>67</v>
      </c>
      <c r="B15741" s="1">
        <v>46164</v>
      </c>
      <c r="C15741" t="s">
        <v>162</v>
      </c>
      <c r="D15741" t="s">
        <v>75</v>
      </c>
      <c r="E15741" t="s">
        <v>24</v>
      </c>
      <c r="F15741" t="s">
        <v>25</v>
      </c>
      <c r="G15741">
        <v>2</v>
      </c>
      <c r="H15741">
        <v>14.5</v>
      </c>
      <c r="I15741" t="s">
        <v>178</v>
      </c>
      <c r="J15741" t="s">
        <v>168</v>
      </c>
      <c r="K15741">
        <v>1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 t="s">
        <v>83</v>
      </c>
      <c r="R15741" t="s">
        <v>83</v>
      </c>
      <c r="S15741" t="s">
        <v>83</v>
      </c>
      <c r="T15741" t="str">
        <f>_xlfn.XLOOKUP(A15741,MI_Match_Analysis!$A$2:$A$8,MI_Match_Analysis!$F$2:$F$8,"Not Found")</f>
        <v>Not Found</v>
      </c>
    </row>
    <row r="15742" spans="1:20" hidden="1" x14ac:dyDescent="0.3">
      <c r="A15742">
        <v>67</v>
      </c>
      <c r="B15742" s="1">
        <v>46164</v>
      </c>
      <c r="C15742" t="s">
        <v>162</v>
      </c>
      <c r="D15742" t="s">
        <v>75</v>
      </c>
      <c r="E15742" t="s">
        <v>24</v>
      </c>
      <c r="F15742" t="s">
        <v>25</v>
      </c>
      <c r="G15742">
        <v>2</v>
      </c>
      <c r="H15742">
        <v>14.6</v>
      </c>
      <c r="I15742" t="s">
        <v>92</v>
      </c>
      <c r="J15742" t="s">
        <v>168</v>
      </c>
      <c r="K15742">
        <v>2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 t="s">
        <v>83</v>
      </c>
      <c r="R15742" t="s">
        <v>83</v>
      </c>
      <c r="S15742" t="s">
        <v>83</v>
      </c>
      <c r="T15742" t="str">
        <f>_xlfn.XLOOKUP(A15742,MI_Match_Analysis!$A$2:$A$8,MI_Match_Analysis!$F$2:$F$8,"Not Found")</f>
        <v>Not Found</v>
      </c>
    </row>
    <row r="15743" spans="1:20" hidden="1" x14ac:dyDescent="0.3">
      <c r="A15743">
        <v>67</v>
      </c>
      <c r="B15743" s="1">
        <v>46164</v>
      </c>
      <c r="C15743" t="s">
        <v>162</v>
      </c>
      <c r="D15743" t="s">
        <v>75</v>
      </c>
      <c r="E15743" t="s">
        <v>24</v>
      </c>
      <c r="F15743" t="s">
        <v>25</v>
      </c>
      <c r="G15743">
        <v>2</v>
      </c>
      <c r="H15743">
        <v>15.1</v>
      </c>
      <c r="I15743" t="s">
        <v>178</v>
      </c>
      <c r="J15743" t="s">
        <v>120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 t="s">
        <v>83</v>
      </c>
      <c r="R15743" t="s">
        <v>83</v>
      </c>
      <c r="S15743" t="s">
        <v>83</v>
      </c>
      <c r="T15743" t="str">
        <f>_xlfn.XLOOKUP(A15743,MI_Match_Analysis!$A$2:$A$8,MI_Match_Analysis!$F$2:$F$8,"Not Found")</f>
        <v>Not Found</v>
      </c>
    </row>
    <row r="15744" spans="1:20" hidden="1" x14ac:dyDescent="0.3">
      <c r="A15744">
        <v>67</v>
      </c>
      <c r="B15744" s="1">
        <v>46164</v>
      </c>
      <c r="C15744" t="s">
        <v>162</v>
      </c>
      <c r="D15744" t="s">
        <v>75</v>
      </c>
      <c r="E15744" t="s">
        <v>24</v>
      </c>
      <c r="F15744" t="s">
        <v>25</v>
      </c>
      <c r="G15744">
        <v>2</v>
      </c>
      <c r="H15744">
        <v>15.2</v>
      </c>
      <c r="I15744" t="s">
        <v>178</v>
      </c>
      <c r="J15744" t="s">
        <v>120</v>
      </c>
      <c r="K15744">
        <v>2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 t="s">
        <v>83</v>
      </c>
      <c r="R15744" t="s">
        <v>83</v>
      </c>
      <c r="S15744" t="s">
        <v>83</v>
      </c>
      <c r="T15744" t="str">
        <f>_xlfn.XLOOKUP(A15744,MI_Match_Analysis!$A$2:$A$8,MI_Match_Analysis!$F$2:$F$8,"Not Found")</f>
        <v>Not Found</v>
      </c>
    </row>
    <row r="15745" spans="1:20" hidden="1" x14ac:dyDescent="0.3">
      <c r="A15745">
        <v>67</v>
      </c>
      <c r="B15745" s="1">
        <v>46164</v>
      </c>
      <c r="C15745" t="s">
        <v>162</v>
      </c>
      <c r="D15745" t="s">
        <v>75</v>
      </c>
      <c r="E15745" t="s">
        <v>24</v>
      </c>
      <c r="F15745" t="s">
        <v>25</v>
      </c>
      <c r="G15745">
        <v>2</v>
      </c>
      <c r="H15745">
        <v>15.3</v>
      </c>
      <c r="I15745" t="s">
        <v>178</v>
      </c>
      <c r="J15745" t="s">
        <v>120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 t="s">
        <v>83</v>
      </c>
      <c r="R15745" t="s">
        <v>83</v>
      </c>
      <c r="S15745" t="s">
        <v>83</v>
      </c>
      <c r="T15745" t="str">
        <f>_xlfn.XLOOKUP(A15745,MI_Match_Analysis!$A$2:$A$8,MI_Match_Analysis!$F$2:$F$8,"Not Found")</f>
        <v>Not Found</v>
      </c>
    </row>
    <row r="15746" spans="1:20" hidden="1" x14ac:dyDescent="0.3">
      <c r="A15746">
        <v>67</v>
      </c>
      <c r="B15746" s="1">
        <v>46164</v>
      </c>
      <c r="C15746" t="s">
        <v>162</v>
      </c>
      <c r="D15746" t="s">
        <v>75</v>
      </c>
      <c r="E15746" t="s">
        <v>24</v>
      </c>
      <c r="F15746" t="s">
        <v>25</v>
      </c>
      <c r="G15746">
        <v>2</v>
      </c>
      <c r="H15746">
        <v>15.4</v>
      </c>
      <c r="I15746" t="s">
        <v>178</v>
      </c>
      <c r="J15746" t="s">
        <v>120</v>
      </c>
      <c r="K15746">
        <v>4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 t="s">
        <v>83</v>
      </c>
      <c r="R15746" t="s">
        <v>83</v>
      </c>
      <c r="S15746" t="s">
        <v>83</v>
      </c>
      <c r="T15746" t="str">
        <f>_xlfn.XLOOKUP(A15746,MI_Match_Analysis!$A$2:$A$8,MI_Match_Analysis!$F$2:$F$8,"Not Found")</f>
        <v>Not Found</v>
      </c>
    </row>
    <row r="15747" spans="1:20" hidden="1" x14ac:dyDescent="0.3">
      <c r="A15747">
        <v>67</v>
      </c>
      <c r="B15747" s="1">
        <v>46164</v>
      </c>
      <c r="C15747" t="s">
        <v>162</v>
      </c>
      <c r="D15747" t="s">
        <v>75</v>
      </c>
      <c r="E15747" t="s">
        <v>24</v>
      </c>
      <c r="F15747" t="s">
        <v>25</v>
      </c>
      <c r="G15747">
        <v>2</v>
      </c>
      <c r="H15747">
        <v>15.5</v>
      </c>
      <c r="I15747" t="s">
        <v>178</v>
      </c>
      <c r="J15747" t="s">
        <v>120</v>
      </c>
      <c r="K15747">
        <v>4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 t="s">
        <v>83</v>
      </c>
      <c r="R15747" t="s">
        <v>83</v>
      </c>
      <c r="S15747" t="s">
        <v>83</v>
      </c>
      <c r="T15747" t="str">
        <f>_xlfn.XLOOKUP(A15747,MI_Match_Analysis!$A$2:$A$8,MI_Match_Analysis!$F$2:$F$8,"Not Found")</f>
        <v>Not Found</v>
      </c>
    </row>
    <row r="15748" spans="1:20" hidden="1" x14ac:dyDescent="0.3">
      <c r="A15748">
        <v>67</v>
      </c>
      <c r="B15748" s="1">
        <v>46164</v>
      </c>
      <c r="C15748" t="s">
        <v>162</v>
      </c>
      <c r="D15748" t="s">
        <v>75</v>
      </c>
      <c r="E15748" t="s">
        <v>24</v>
      </c>
      <c r="F15748" t="s">
        <v>25</v>
      </c>
      <c r="G15748">
        <v>2</v>
      </c>
      <c r="H15748">
        <v>15.6</v>
      </c>
      <c r="I15748" t="s">
        <v>178</v>
      </c>
      <c r="J15748" t="s">
        <v>120</v>
      </c>
      <c r="K15748">
        <v>1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 t="s">
        <v>83</v>
      </c>
      <c r="R15748" t="s">
        <v>83</v>
      </c>
      <c r="S15748" t="s">
        <v>83</v>
      </c>
      <c r="T15748" t="str">
        <f>_xlfn.XLOOKUP(A15748,MI_Match_Analysis!$A$2:$A$8,MI_Match_Analysis!$F$2:$F$8,"Not Found")</f>
        <v>Not Found</v>
      </c>
    </row>
    <row r="15749" spans="1:20" hidden="1" x14ac:dyDescent="0.3">
      <c r="A15749">
        <v>67</v>
      </c>
      <c r="B15749" s="1">
        <v>46164</v>
      </c>
      <c r="C15749" t="s">
        <v>162</v>
      </c>
      <c r="D15749" t="s">
        <v>75</v>
      </c>
      <c r="E15749" t="s">
        <v>24</v>
      </c>
      <c r="F15749" t="s">
        <v>25</v>
      </c>
      <c r="G15749">
        <v>2</v>
      </c>
      <c r="H15749">
        <v>16.100000000000001</v>
      </c>
      <c r="I15749" t="s">
        <v>178</v>
      </c>
      <c r="J15749" t="s">
        <v>294</v>
      </c>
      <c r="K15749">
        <v>1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 t="s">
        <v>83</v>
      </c>
      <c r="R15749" t="s">
        <v>83</v>
      </c>
      <c r="S15749" t="s">
        <v>83</v>
      </c>
      <c r="T15749" t="str">
        <f>_xlfn.XLOOKUP(A15749,MI_Match_Analysis!$A$2:$A$8,MI_Match_Analysis!$F$2:$F$8,"Not Found")</f>
        <v>Not Found</v>
      </c>
    </row>
    <row r="15750" spans="1:20" hidden="1" x14ac:dyDescent="0.3">
      <c r="A15750">
        <v>67</v>
      </c>
      <c r="B15750" s="1">
        <v>46164</v>
      </c>
      <c r="C15750" t="s">
        <v>162</v>
      </c>
      <c r="D15750" t="s">
        <v>75</v>
      </c>
      <c r="E15750" t="s">
        <v>24</v>
      </c>
      <c r="F15750" t="s">
        <v>25</v>
      </c>
      <c r="G15750">
        <v>2</v>
      </c>
      <c r="H15750">
        <v>16.2</v>
      </c>
      <c r="I15750" t="s">
        <v>92</v>
      </c>
      <c r="J15750" t="s">
        <v>294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 t="s">
        <v>83</v>
      </c>
      <c r="R15750" t="s">
        <v>83</v>
      </c>
      <c r="S15750" t="s">
        <v>83</v>
      </c>
      <c r="T15750" t="str">
        <f>_xlfn.XLOOKUP(A15750,MI_Match_Analysis!$A$2:$A$8,MI_Match_Analysis!$F$2:$F$8,"Not Found")</f>
        <v>Not Found</v>
      </c>
    </row>
    <row r="15751" spans="1:20" hidden="1" x14ac:dyDescent="0.3">
      <c r="A15751">
        <v>67</v>
      </c>
      <c r="B15751" s="1">
        <v>46164</v>
      </c>
      <c r="C15751" t="s">
        <v>162</v>
      </c>
      <c r="D15751" t="s">
        <v>75</v>
      </c>
      <c r="E15751" t="s">
        <v>24</v>
      </c>
      <c r="F15751" t="s">
        <v>25</v>
      </c>
      <c r="G15751">
        <v>2</v>
      </c>
      <c r="H15751">
        <v>16.3</v>
      </c>
      <c r="I15751" t="s">
        <v>92</v>
      </c>
      <c r="J15751" t="s">
        <v>294</v>
      </c>
      <c r="K15751">
        <v>1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 t="s">
        <v>83</v>
      </c>
      <c r="R15751" t="s">
        <v>83</v>
      </c>
      <c r="S15751" t="s">
        <v>83</v>
      </c>
      <c r="T15751" t="str">
        <f>_xlfn.XLOOKUP(A15751,MI_Match_Analysis!$A$2:$A$8,MI_Match_Analysis!$F$2:$F$8,"Not Found")</f>
        <v>Not Found</v>
      </c>
    </row>
    <row r="15752" spans="1:20" hidden="1" x14ac:dyDescent="0.3">
      <c r="A15752">
        <v>67</v>
      </c>
      <c r="B15752" s="1">
        <v>46164</v>
      </c>
      <c r="C15752" t="s">
        <v>162</v>
      </c>
      <c r="D15752" t="s">
        <v>75</v>
      </c>
      <c r="E15752" t="s">
        <v>24</v>
      </c>
      <c r="F15752" t="s">
        <v>25</v>
      </c>
      <c r="G15752">
        <v>2</v>
      </c>
      <c r="H15752">
        <v>16.399999999999999</v>
      </c>
      <c r="I15752" t="s">
        <v>178</v>
      </c>
      <c r="J15752" t="s">
        <v>294</v>
      </c>
      <c r="K15752">
        <v>4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 t="s">
        <v>83</v>
      </c>
      <c r="R15752" t="s">
        <v>83</v>
      </c>
      <c r="S15752" t="s">
        <v>83</v>
      </c>
      <c r="T15752" t="str">
        <f>_xlfn.XLOOKUP(A15752,MI_Match_Analysis!$A$2:$A$8,MI_Match_Analysis!$F$2:$F$8,"Not Found")</f>
        <v>Not Found</v>
      </c>
    </row>
    <row r="15753" spans="1:20" hidden="1" x14ac:dyDescent="0.3">
      <c r="A15753">
        <v>67</v>
      </c>
      <c r="B15753" s="1">
        <v>46164</v>
      </c>
      <c r="C15753" t="s">
        <v>162</v>
      </c>
      <c r="D15753" t="s">
        <v>75</v>
      </c>
      <c r="E15753" t="s">
        <v>24</v>
      </c>
      <c r="F15753" t="s">
        <v>25</v>
      </c>
      <c r="G15753">
        <v>2</v>
      </c>
      <c r="H15753">
        <v>16.5</v>
      </c>
      <c r="I15753" t="s">
        <v>178</v>
      </c>
      <c r="J15753" t="s">
        <v>294</v>
      </c>
      <c r="K15753">
        <v>1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 t="s">
        <v>83</v>
      </c>
      <c r="R15753" t="s">
        <v>83</v>
      </c>
      <c r="S15753" t="s">
        <v>83</v>
      </c>
      <c r="T15753" t="str">
        <f>_xlfn.XLOOKUP(A15753,MI_Match_Analysis!$A$2:$A$8,MI_Match_Analysis!$F$2:$F$8,"Not Found")</f>
        <v>Not Found</v>
      </c>
    </row>
    <row r="15754" spans="1:20" hidden="1" x14ac:dyDescent="0.3">
      <c r="A15754">
        <v>67</v>
      </c>
      <c r="B15754" s="1">
        <v>46164</v>
      </c>
      <c r="C15754" t="s">
        <v>162</v>
      </c>
      <c r="D15754" t="s">
        <v>75</v>
      </c>
      <c r="E15754" t="s">
        <v>24</v>
      </c>
      <c r="F15754" t="s">
        <v>25</v>
      </c>
      <c r="G15754">
        <v>2</v>
      </c>
      <c r="H15754">
        <v>16.600000000000001</v>
      </c>
      <c r="I15754" t="s">
        <v>92</v>
      </c>
      <c r="J15754" t="s">
        <v>294</v>
      </c>
      <c r="K15754">
        <v>0</v>
      </c>
      <c r="L15754">
        <v>1</v>
      </c>
      <c r="M15754">
        <v>0</v>
      </c>
      <c r="N15754">
        <v>1</v>
      </c>
      <c r="O15754">
        <v>0</v>
      </c>
      <c r="P15754">
        <v>0</v>
      </c>
      <c r="Q15754" t="s">
        <v>83</v>
      </c>
      <c r="R15754" t="s">
        <v>83</v>
      </c>
      <c r="S15754" t="s">
        <v>83</v>
      </c>
      <c r="T15754" t="str">
        <f>_xlfn.XLOOKUP(A15754,MI_Match_Analysis!$A$2:$A$8,MI_Match_Analysis!$F$2:$F$8,"Not Found")</f>
        <v>Not Found</v>
      </c>
    </row>
    <row r="15755" spans="1:20" hidden="1" x14ac:dyDescent="0.3">
      <c r="A15755">
        <v>67</v>
      </c>
      <c r="B15755" s="1">
        <v>46164</v>
      </c>
      <c r="C15755" t="s">
        <v>162</v>
      </c>
      <c r="D15755" t="s">
        <v>75</v>
      </c>
      <c r="E15755" t="s">
        <v>24</v>
      </c>
      <c r="F15755" t="s">
        <v>25</v>
      </c>
      <c r="G15755">
        <v>2</v>
      </c>
      <c r="H15755">
        <v>17.100000000000001</v>
      </c>
      <c r="I15755" t="s">
        <v>92</v>
      </c>
      <c r="J15755" t="s">
        <v>175</v>
      </c>
      <c r="K15755">
        <v>1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 t="s">
        <v>83</v>
      </c>
      <c r="R15755" t="s">
        <v>83</v>
      </c>
      <c r="S15755" t="s">
        <v>83</v>
      </c>
      <c r="T15755" t="str">
        <f>_xlfn.XLOOKUP(A15755,MI_Match_Analysis!$A$2:$A$8,MI_Match_Analysis!$F$2:$F$8,"Not Found")</f>
        <v>Not Found</v>
      </c>
    </row>
    <row r="15756" spans="1:20" hidden="1" x14ac:dyDescent="0.3">
      <c r="A15756">
        <v>67</v>
      </c>
      <c r="B15756" s="1">
        <v>46164</v>
      </c>
      <c r="C15756" t="s">
        <v>162</v>
      </c>
      <c r="D15756" t="s">
        <v>75</v>
      </c>
      <c r="E15756" t="s">
        <v>24</v>
      </c>
      <c r="F15756" t="s">
        <v>25</v>
      </c>
      <c r="G15756">
        <v>2</v>
      </c>
      <c r="H15756">
        <v>17.2</v>
      </c>
      <c r="I15756" t="s">
        <v>178</v>
      </c>
      <c r="J15756" t="s">
        <v>175</v>
      </c>
      <c r="K15756">
        <v>1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 t="s">
        <v>83</v>
      </c>
      <c r="R15756" t="s">
        <v>83</v>
      </c>
      <c r="S15756" t="s">
        <v>83</v>
      </c>
      <c r="T15756" t="str">
        <f>_xlfn.XLOOKUP(A15756,MI_Match_Analysis!$A$2:$A$8,MI_Match_Analysis!$F$2:$F$8,"Not Found")</f>
        <v>Not Found</v>
      </c>
    </row>
    <row r="15757" spans="1:20" hidden="1" x14ac:dyDescent="0.3">
      <c r="A15757">
        <v>67</v>
      </c>
      <c r="B15757" s="1">
        <v>46164</v>
      </c>
      <c r="C15757" t="s">
        <v>162</v>
      </c>
      <c r="D15757" t="s">
        <v>75</v>
      </c>
      <c r="E15757" t="s">
        <v>24</v>
      </c>
      <c r="F15757" t="s">
        <v>25</v>
      </c>
      <c r="G15757">
        <v>2</v>
      </c>
      <c r="H15757">
        <v>17.3</v>
      </c>
      <c r="I15757" t="s">
        <v>92</v>
      </c>
      <c r="J15757" t="s">
        <v>175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 t="s">
        <v>83</v>
      </c>
      <c r="R15757" t="s">
        <v>83</v>
      </c>
      <c r="S15757" t="s">
        <v>83</v>
      </c>
      <c r="T15757" t="str">
        <f>_xlfn.XLOOKUP(A15757,MI_Match_Analysis!$A$2:$A$8,MI_Match_Analysis!$F$2:$F$8,"Not Found")</f>
        <v>Not Found</v>
      </c>
    </row>
    <row r="15758" spans="1:20" hidden="1" x14ac:dyDescent="0.3">
      <c r="A15758">
        <v>67</v>
      </c>
      <c r="B15758" s="1">
        <v>46164</v>
      </c>
      <c r="C15758" t="s">
        <v>162</v>
      </c>
      <c r="D15758" t="s">
        <v>75</v>
      </c>
      <c r="E15758" t="s">
        <v>24</v>
      </c>
      <c r="F15758" t="s">
        <v>25</v>
      </c>
      <c r="G15758">
        <v>2</v>
      </c>
      <c r="H15758">
        <v>17.399999999999999</v>
      </c>
      <c r="I15758" t="s">
        <v>92</v>
      </c>
      <c r="J15758" t="s">
        <v>175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 t="s">
        <v>83</v>
      </c>
      <c r="R15758" t="s">
        <v>83</v>
      </c>
      <c r="S15758" t="s">
        <v>83</v>
      </c>
      <c r="T15758" t="str">
        <f>_xlfn.XLOOKUP(A15758,MI_Match_Analysis!$A$2:$A$8,MI_Match_Analysis!$F$2:$F$8,"Not Found")</f>
        <v>Not Found</v>
      </c>
    </row>
    <row r="15759" spans="1:20" hidden="1" x14ac:dyDescent="0.3">
      <c r="A15759">
        <v>67</v>
      </c>
      <c r="B15759" s="1">
        <v>46164</v>
      </c>
      <c r="C15759" t="s">
        <v>162</v>
      </c>
      <c r="D15759" t="s">
        <v>75</v>
      </c>
      <c r="E15759" t="s">
        <v>24</v>
      </c>
      <c r="F15759" t="s">
        <v>25</v>
      </c>
      <c r="G15759">
        <v>2</v>
      </c>
      <c r="H15759">
        <v>17.5</v>
      </c>
      <c r="I15759" t="s">
        <v>92</v>
      </c>
      <c r="J15759" t="s">
        <v>175</v>
      </c>
      <c r="K15759">
        <v>1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 t="s">
        <v>83</v>
      </c>
      <c r="R15759" t="s">
        <v>83</v>
      </c>
      <c r="S15759" t="s">
        <v>83</v>
      </c>
      <c r="T15759" t="str">
        <f>_xlfn.XLOOKUP(A15759,MI_Match_Analysis!$A$2:$A$8,MI_Match_Analysis!$F$2:$F$8,"Not Found")</f>
        <v>Not Found</v>
      </c>
    </row>
    <row r="15760" spans="1:20" hidden="1" x14ac:dyDescent="0.3">
      <c r="A15760">
        <v>67</v>
      </c>
      <c r="B15760" s="1">
        <v>46164</v>
      </c>
      <c r="C15760" t="s">
        <v>162</v>
      </c>
      <c r="D15760" t="s">
        <v>75</v>
      </c>
      <c r="E15760" t="s">
        <v>24</v>
      </c>
      <c r="F15760" t="s">
        <v>25</v>
      </c>
      <c r="G15760">
        <v>2</v>
      </c>
      <c r="H15760">
        <v>17.600000000000001</v>
      </c>
      <c r="I15760" t="s">
        <v>178</v>
      </c>
      <c r="J15760" t="s">
        <v>175</v>
      </c>
      <c r="K15760">
        <v>6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 t="s">
        <v>83</v>
      </c>
      <c r="R15760" t="s">
        <v>83</v>
      </c>
      <c r="S15760" t="s">
        <v>83</v>
      </c>
      <c r="T15760" t="str">
        <f>_xlfn.XLOOKUP(A15760,MI_Match_Analysis!$A$2:$A$8,MI_Match_Analysis!$F$2:$F$8,"Not Found")</f>
        <v>Not Found</v>
      </c>
    </row>
    <row r="15761" spans="1:20" hidden="1" x14ac:dyDescent="0.3">
      <c r="A15761">
        <v>67</v>
      </c>
      <c r="B15761" s="1">
        <v>46164</v>
      </c>
      <c r="C15761" t="s">
        <v>162</v>
      </c>
      <c r="D15761" t="s">
        <v>75</v>
      </c>
      <c r="E15761" t="s">
        <v>24</v>
      </c>
      <c r="F15761" t="s">
        <v>25</v>
      </c>
      <c r="G15761">
        <v>2</v>
      </c>
      <c r="H15761">
        <v>18.100000000000001</v>
      </c>
      <c r="I15761" t="s">
        <v>92</v>
      </c>
      <c r="J15761" t="s">
        <v>164</v>
      </c>
      <c r="K15761">
        <v>0</v>
      </c>
      <c r="L15761">
        <v>1</v>
      </c>
      <c r="M15761">
        <v>0</v>
      </c>
      <c r="N15761">
        <v>1</v>
      </c>
      <c r="O15761">
        <v>0</v>
      </c>
      <c r="P15761">
        <v>0</v>
      </c>
      <c r="Q15761" t="s">
        <v>83</v>
      </c>
      <c r="R15761" t="s">
        <v>83</v>
      </c>
      <c r="S15761" t="s">
        <v>83</v>
      </c>
      <c r="T15761" t="str">
        <f>_xlfn.XLOOKUP(A15761,MI_Match_Analysis!$A$2:$A$8,MI_Match_Analysis!$F$2:$F$8,"Not Found")</f>
        <v>Not Found</v>
      </c>
    </row>
    <row r="15762" spans="1:20" hidden="1" x14ac:dyDescent="0.3">
      <c r="A15762">
        <v>67</v>
      </c>
      <c r="B15762" s="1">
        <v>46164</v>
      </c>
      <c r="C15762" t="s">
        <v>162</v>
      </c>
      <c r="D15762" t="s">
        <v>75</v>
      </c>
      <c r="E15762" t="s">
        <v>24</v>
      </c>
      <c r="F15762" t="s">
        <v>25</v>
      </c>
      <c r="G15762">
        <v>2</v>
      </c>
      <c r="H15762">
        <v>18.2</v>
      </c>
      <c r="I15762" t="s">
        <v>178</v>
      </c>
      <c r="J15762" t="s">
        <v>164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 t="s">
        <v>165</v>
      </c>
      <c r="R15762" t="s">
        <v>178</v>
      </c>
      <c r="S15762" t="s">
        <v>83</v>
      </c>
      <c r="T15762" t="str">
        <f>_xlfn.XLOOKUP(A15762,MI_Match_Analysis!$A$2:$A$8,MI_Match_Analysis!$F$2:$F$8,"Not Found")</f>
        <v>Not Found</v>
      </c>
    </row>
    <row r="15763" spans="1:20" hidden="1" x14ac:dyDescent="0.3">
      <c r="A15763">
        <v>67</v>
      </c>
      <c r="B15763" s="1">
        <v>46164</v>
      </c>
      <c r="C15763" t="s">
        <v>162</v>
      </c>
      <c r="D15763" t="s">
        <v>75</v>
      </c>
      <c r="E15763" t="s">
        <v>24</v>
      </c>
      <c r="F15763" t="s">
        <v>25</v>
      </c>
      <c r="G15763">
        <v>2</v>
      </c>
      <c r="H15763">
        <v>18.3</v>
      </c>
      <c r="I15763" t="s">
        <v>79</v>
      </c>
      <c r="J15763" t="s">
        <v>164</v>
      </c>
      <c r="K15763">
        <v>1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 t="s">
        <v>83</v>
      </c>
      <c r="R15763" t="s">
        <v>83</v>
      </c>
      <c r="S15763" t="s">
        <v>83</v>
      </c>
      <c r="T15763" t="str">
        <f>_xlfn.XLOOKUP(A15763,MI_Match_Analysis!$A$2:$A$8,MI_Match_Analysis!$F$2:$F$8,"Not Found")</f>
        <v>Not Found</v>
      </c>
    </row>
    <row r="15764" spans="1:20" hidden="1" x14ac:dyDescent="0.3">
      <c r="A15764">
        <v>67</v>
      </c>
      <c r="B15764" s="1">
        <v>46164</v>
      </c>
      <c r="C15764" t="s">
        <v>162</v>
      </c>
      <c r="D15764" t="s">
        <v>75</v>
      </c>
      <c r="E15764" t="s">
        <v>24</v>
      </c>
      <c r="F15764" t="s">
        <v>25</v>
      </c>
      <c r="G15764">
        <v>2</v>
      </c>
      <c r="H15764">
        <v>18.399999999999999</v>
      </c>
      <c r="I15764" t="s">
        <v>92</v>
      </c>
      <c r="J15764" t="s">
        <v>164</v>
      </c>
      <c r="K15764">
        <v>4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 t="s">
        <v>83</v>
      </c>
      <c r="R15764" t="s">
        <v>83</v>
      </c>
      <c r="S15764" t="s">
        <v>83</v>
      </c>
      <c r="T15764" t="str">
        <f>_xlfn.XLOOKUP(A15764,MI_Match_Analysis!$A$2:$A$8,MI_Match_Analysis!$F$2:$F$8,"Not Found")</f>
        <v>Not Found</v>
      </c>
    </row>
    <row r="15765" spans="1:20" hidden="1" x14ac:dyDescent="0.3">
      <c r="A15765">
        <v>67</v>
      </c>
      <c r="B15765" s="1">
        <v>46164</v>
      </c>
      <c r="C15765" t="s">
        <v>162</v>
      </c>
      <c r="D15765" t="s">
        <v>75</v>
      </c>
      <c r="E15765" t="s">
        <v>24</v>
      </c>
      <c r="F15765" t="s">
        <v>25</v>
      </c>
      <c r="G15765">
        <v>2</v>
      </c>
      <c r="H15765">
        <v>18.5</v>
      </c>
      <c r="I15765" t="s">
        <v>92</v>
      </c>
      <c r="J15765" t="s">
        <v>164</v>
      </c>
      <c r="K15765">
        <v>1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 t="s">
        <v>83</v>
      </c>
      <c r="R15765" t="s">
        <v>83</v>
      </c>
      <c r="S15765" t="s">
        <v>83</v>
      </c>
      <c r="T15765" t="str">
        <f>_xlfn.XLOOKUP(A15765,MI_Match_Analysis!$A$2:$A$8,MI_Match_Analysis!$F$2:$F$8,"Not Found")</f>
        <v>Not Found</v>
      </c>
    </row>
    <row r="15766" spans="1:20" hidden="1" x14ac:dyDescent="0.3">
      <c r="A15766">
        <v>67</v>
      </c>
      <c r="B15766" s="1">
        <v>46164</v>
      </c>
      <c r="C15766" t="s">
        <v>162</v>
      </c>
      <c r="D15766" t="s">
        <v>75</v>
      </c>
      <c r="E15766" t="s">
        <v>24</v>
      </c>
      <c r="F15766" t="s">
        <v>25</v>
      </c>
      <c r="G15766">
        <v>2</v>
      </c>
      <c r="H15766">
        <v>18.600000000000001</v>
      </c>
      <c r="I15766" t="s">
        <v>79</v>
      </c>
      <c r="J15766" t="s">
        <v>164</v>
      </c>
      <c r="K15766">
        <v>1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 t="s">
        <v>83</v>
      </c>
      <c r="R15766" t="s">
        <v>83</v>
      </c>
      <c r="S15766" t="s">
        <v>83</v>
      </c>
      <c r="T15766" t="str">
        <f>_xlfn.XLOOKUP(A15766,MI_Match_Analysis!$A$2:$A$8,MI_Match_Analysis!$F$2:$F$8,"Not Found")</f>
        <v>Not Found</v>
      </c>
    </row>
    <row r="15767" spans="1:20" hidden="1" x14ac:dyDescent="0.3">
      <c r="A15767">
        <v>67</v>
      </c>
      <c r="B15767" s="1">
        <v>46164</v>
      </c>
      <c r="C15767" t="s">
        <v>162</v>
      </c>
      <c r="D15767" t="s">
        <v>75</v>
      </c>
      <c r="E15767" t="s">
        <v>24</v>
      </c>
      <c r="F15767" t="s">
        <v>25</v>
      </c>
      <c r="G15767">
        <v>2</v>
      </c>
      <c r="H15767">
        <v>19.100000000000001</v>
      </c>
      <c r="I15767" t="s">
        <v>79</v>
      </c>
      <c r="J15767" t="s">
        <v>107</v>
      </c>
      <c r="K15767">
        <v>2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 t="s">
        <v>83</v>
      </c>
      <c r="R15767" t="s">
        <v>83</v>
      </c>
      <c r="S15767" t="s">
        <v>83</v>
      </c>
      <c r="T15767" t="str">
        <f>_xlfn.XLOOKUP(A15767,MI_Match_Analysis!$A$2:$A$8,MI_Match_Analysis!$F$2:$F$8,"Not Found")</f>
        <v>Not Found</v>
      </c>
    </row>
    <row r="15768" spans="1:20" hidden="1" x14ac:dyDescent="0.3">
      <c r="A15768">
        <v>67</v>
      </c>
      <c r="B15768" s="1">
        <v>46164</v>
      </c>
      <c r="C15768" t="s">
        <v>162</v>
      </c>
      <c r="D15768" t="s">
        <v>75</v>
      </c>
      <c r="E15768" t="s">
        <v>24</v>
      </c>
      <c r="F15768" t="s">
        <v>25</v>
      </c>
      <c r="G15768">
        <v>2</v>
      </c>
      <c r="H15768">
        <v>19.2</v>
      </c>
      <c r="I15768" t="s">
        <v>79</v>
      </c>
      <c r="J15768" t="s">
        <v>107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 t="s">
        <v>83</v>
      </c>
      <c r="R15768" t="s">
        <v>83</v>
      </c>
      <c r="S15768" t="s">
        <v>83</v>
      </c>
      <c r="T15768" t="str">
        <f>_xlfn.XLOOKUP(A15768,MI_Match_Analysis!$A$2:$A$8,MI_Match_Analysis!$F$2:$F$8,"Not Found")</f>
        <v>Not Found</v>
      </c>
    </row>
    <row r="15769" spans="1:20" hidden="1" x14ac:dyDescent="0.3">
      <c r="A15769">
        <v>67</v>
      </c>
      <c r="B15769" s="1">
        <v>46164</v>
      </c>
      <c r="C15769" t="s">
        <v>162</v>
      </c>
      <c r="D15769" t="s">
        <v>75</v>
      </c>
      <c r="E15769" t="s">
        <v>24</v>
      </c>
      <c r="F15769" t="s">
        <v>25</v>
      </c>
      <c r="G15769">
        <v>2</v>
      </c>
      <c r="H15769">
        <v>19.3</v>
      </c>
      <c r="I15769" t="s">
        <v>79</v>
      </c>
      <c r="J15769" t="s">
        <v>107</v>
      </c>
      <c r="K15769">
        <v>6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 t="s">
        <v>83</v>
      </c>
      <c r="R15769" t="s">
        <v>83</v>
      </c>
      <c r="S15769" t="s">
        <v>83</v>
      </c>
      <c r="T15769" t="str">
        <f>_xlfn.XLOOKUP(A15769,MI_Match_Analysis!$A$2:$A$8,MI_Match_Analysis!$F$2:$F$8,"Not Found")</f>
        <v>Not Found</v>
      </c>
    </row>
    <row r="15770" spans="1:20" hidden="1" x14ac:dyDescent="0.3">
      <c r="A15770">
        <v>67</v>
      </c>
      <c r="B15770" s="1">
        <v>46164</v>
      </c>
      <c r="C15770" t="s">
        <v>162</v>
      </c>
      <c r="D15770" t="s">
        <v>75</v>
      </c>
      <c r="E15770" t="s">
        <v>24</v>
      </c>
      <c r="F15770" t="s">
        <v>25</v>
      </c>
      <c r="G15770">
        <v>2</v>
      </c>
      <c r="H15770">
        <v>19.399999999999999</v>
      </c>
      <c r="I15770" t="s">
        <v>79</v>
      </c>
      <c r="J15770" t="s">
        <v>107</v>
      </c>
      <c r="K15770">
        <v>4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 t="s">
        <v>83</v>
      </c>
      <c r="R15770" t="s">
        <v>83</v>
      </c>
      <c r="S15770" t="s">
        <v>83</v>
      </c>
      <c r="T15770" t="str">
        <f>_xlfn.XLOOKUP(A15770,MI_Match_Analysis!$A$2:$A$8,MI_Match_Analysis!$F$2:$F$8,"Not Found")</f>
        <v>Not Found</v>
      </c>
    </row>
    <row r="15771" spans="1:20" hidden="1" x14ac:dyDescent="0.3">
      <c r="A15771">
        <v>67</v>
      </c>
      <c r="B15771" s="1">
        <v>46164</v>
      </c>
      <c r="C15771" t="s">
        <v>162</v>
      </c>
      <c r="D15771" t="s">
        <v>75</v>
      </c>
      <c r="E15771" t="s">
        <v>24</v>
      </c>
      <c r="F15771" t="s">
        <v>25</v>
      </c>
      <c r="G15771">
        <v>2</v>
      </c>
      <c r="H15771">
        <v>19.5</v>
      </c>
      <c r="I15771" t="s">
        <v>79</v>
      </c>
      <c r="J15771" t="s">
        <v>107</v>
      </c>
      <c r="K15771">
        <v>1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 t="s">
        <v>83</v>
      </c>
      <c r="R15771" t="s">
        <v>83</v>
      </c>
      <c r="S15771" t="s">
        <v>83</v>
      </c>
      <c r="T15771" t="str">
        <f>_xlfn.XLOOKUP(A15771,MI_Match_Analysis!$A$2:$A$8,MI_Match_Analysis!$F$2:$F$8,"Not Found")</f>
        <v>Not Found</v>
      </c>
    </row>
    <row r="15772" spans="1:20" hidden="1" x14ac:dyDescent="0.3">
      <c r="A15772">
        <v>67</v>
      </c>
      <c r="B15772" s="1">
        <v>46164</v>
      </c>
      <c r="C15772" t="s">
        <v>162</v>
      </c>
      <c r="D15772" t="s">
        <v>75</v>
      </c>
      <c r="E15772" t="s">
        <v>24</v>
      </c>
      <c r="F15772" t="s">
        <v>25</v>
      </c>
      <c r="G15772">
        <v>2</v>
      </c>
      <c r="H15772">
        <v>19.600000000000001</v>
      </c>
      <c r="I15772" t="s">
        <v>92</v>
      </c>
      <c r="J15772" t="s">
        <v>107</v>
      </c>
      <c r="K15772">
        <v>2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 t="s">
        <v>83</v>
      </c>
      <c r="R15772" t="s">
        <v>83</v>
      </c>
      <c r="S15772" t="s">
        <v>83</v>
      </c>
      <c r="T15772" t="str">
        <f>_xlfn.XLOOKUP(A15772,MI_Match_Analysis!$A$2:$A$8,MI_Match_Analysis!$F$2:$F$8,"Not Found")</f>
        <v>Not Found</v>
      </c>
    </row>
    <row r="15773" spans="1:20" hidden="1" x14ac:dyDescent="0.3">
      <c r="A15773">
        <v>68</v>
      </c>
      <c r="B15773" s="1">
        <v>46165</v>
      </c>
      <c r="C15773" t="s">
        <v>162</v>
      </c>
      <c r="D15773" t="s">
        <v>227</v>
      </c>
      <c r="E15773" t="s">
        <v>53</v>
      </c>
      <c r="F15773" t="s">
        <v>47</v>
      </c>
      <c r="G15773">
        <v>1</v>
      </c>
      <c r="H15773">
        <v>0.1</v>
      </c>
      <c r="I15773" t="s">
        <v>313</v>
      </c>
      <c r="J15773" t="s">
        <v>114</v>
      </c>
      <c r="K15773">
        <v>4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 t="s">
        <v>83</v>
      </c>
      <c r="R15773" t="s">
        <v>83</v>
      </c>
      <c r="S15773" t="s">
        <v>83</v>
      </c>
      <c r="T15773" t="str">
        <f>_xlfn.XLOOKUP(A15773,MI_Match_Analysis!$A$2:$A$8,MI_Match_Analysis!$F$2:$F$8,"Not Found")</f>
        <v>Not Found</v>
      </c>
    </row>
    <row r="15774" spans="1:20" hidden="1" x14ac:dyDescent="0.3">
      <c r="A15774">
        <v>68</v>
      </c>
      <c r="B15774" s="1">
        <v>46165</v>
      </c>
      <c r="C15774" t="s">
        <v>162</v>
      </c>
      <c r="D15774" t="s">
        <v>227</v>
      </c>
      <c r="E15774" t="s">
        <v>53</v>
      </c>
      <c r="F15774" t="s">
        <v>47</v>
      </c>
      <c r="G15774">
        <v>1</v>
      </c>
      <c r="H15774">
        <v>0.2</v>
      </c>
      <c r="I15774" t="s">
        <v>313</v>
      </c>
      <c r="J15774" t="s">
        <v>114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 t="s">
        <v>83</v>
      </c>
      <c r="R15774" t="s">
        <v>83</v>
      </c>
      <c r="S15774" t="s">
        <v>83</v>
      </c>
      <c r="T15774" t="str">
        <f>_xlfn.XLOOKUP(A15774,MI_Match_Analysis!$A$2:$A$8,MI_Match_Analysis!$F$2:$F$8,"Not Found")</f>
        <v>Not Found</v>
      </c>
    </row>
    <row r="15775" spans="1:20" hidden="1" x14ac:dyDescent="0.3">
      <c r="A15775">
        <v>68</v>
      </c>
      <c r="B15775" s="1">
        <v>46165</v>
      </c>
      <c r="C15775" t="s">
        <v>162</v>
      </c>
      <c r="D15775" t="s">
        <v>227</v>
      </c>
      <c r="E15775" t="s">
        <v>53</v>
      </c>
      <c r="F15775" t="s">
        <v>47</v>
      </c>
      <c r="G15775">
        <v>1</v>
      </c>
      <c r="H15775">
        <v>0.3</v>
      </c>
      <c r="I15775" t="s">
        <v>313</v>
      </c>
      <c r="J15775" t="s">
        <v>114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 t="s">
        <v>83</v>
      </c>
      <c r="R15775" t="s">
        <v>83</v>
      </c>
      <c r="S15775" t="s">
        <v>83</v>
      </c>
      <c r="T15775" t="str">
        <f>_xlfn.XLOOKUP(A15775,MI_Match_Analysis!$A$2:$A$8,MI_Match_Analysis!$F$2:$F$8,"Not Found")</f>
        <v>Not Found</v>
      </c>
    </row>
    <row r="15776" spans="1:20" hidden="1" x14ac:dyDescent="0.3">
      <c r="A15776">
        <v>68</v>
      </c>
      <c r="B15776" s="1">
        <v>46165</v>
      </c>
      <c r="C15776" t="s">
        <v>162</v>
      </c>
      <c r="D15776" t="s">
        <v>227</v>
      </c>
      <c r="E15776" t="s">
        <v>53</v>
      </c>
      <c r="F15776" t="s">
        <v>47</v>
      </c>
      <c r="G15776">
        <v>1</v>
      </c>
      <c r="H15776">
        <v>0.4</v>
      </c>
      <c r="I15776" t="s">
        <v>313</v>
      </c>
      <c r="J15776" t="s">
        <v>114</v>
      </c>
      <c r="K15776">
        <v>4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 t="s">
        <v>83</v>
      </c>
      <c r="R15776" t="s">
        <v>83</v>
      </c>
      <c r="S15776" t="s">
        <v>83</v>
      </c>
      <c r="T15776" t="str">
        <f>_xlfn.XLOOKUP(A15776,MI_Match_Analysis!$A$2:$A$8,MI_Match_Analysis!$F$2:$F$8,"Not Found")</f>
        <v>Not Found</v>
      </c>
    </row>
    <row r="15777" spans="1:20" hidden="1" x14ac:dyDescent="0.3">
      <c r="A15777">
        <v>68</v>
      </c>
      <c r="B15777" s="1">
        <v>46165</v>
      </c>
      <c r="C15777" t="s">
        <v>162</v>
      </c>
      <c r="D15777" t="s">
        <v>227</v>
      </c>
      <c r="E15777" t="s">
        <v>53</v>
      </c>
      <c r="F15777" t="s">
        <v>47</v>
      </c>
      <c r="G15777">
        <v>1</v>
      </c>
      <c r="H15777">
        <v>0.5</v>
      </c>
      <c r="I15777" t="s">
        <v>313</v>
      </c>
      <c r="J15777" t="s">
        <v>114</v>
      </c>
      <c r="K15777">
        <v>4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 t="s">
        <v>83</v>
      </c>
      <c r="R15777" t="s">
        <v>83</v>
      </c>
      <c r="S15777" t="s">
        <v>83</v>
      </c>
      <c r="T15777" t="str">
        <f>_xlfn.XLOOKUP(A15777,MI_Match_Analysis!$A$2:$A$8,MI_Match_Analysis!$F$2:$F$8,"Not Found")</f>
        <v>Not Found</v>
      </c>
    </row>
    <row r="15778" spans="1:20" hidden="1" x14ac:dyDescent="0.3">
      <c r="A15778">
        <v>68</v>
      </c>
      <c r="B15778" s="1">
        <v>46165</v>
      </c>
      <c r="C15778" t="s">
        <v>162</v>
      </c>
      <c r="D15778" t="s">
        <v>227</v>
      </c>
      <c r="E15778" t="s">
        <v>53</v>
      </c>
      <c r="F15778" t="s">
        <v>47</v>
      </c>
      <c r="G15778">
        <v>1</v>
      </c>
      <c r="H15778">
        <v>0.6</v>
      </c>
      <c r="I15778" t="s">
        <v>313</v>
      </c>
      <c r="J15778" t="s">
        <v>114</v>
      </c>
      <c r="K15778">
        <v>4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 t="s">
        <v>83</v>
      </c>
      <c r="R15778" t="s">
        <v>83</v>
      </c>
      <c r="S15778" t="s">
        <v>83</v>
      </c>
      <c r="T15778" t="str">
        <f>_xlfn.XLOOKUP(A15778,MI_Match_Analysis!$A$2:$A$8,MI_Match_Analysis!$F$2:$F$8,"Not Found")</f>
        <v>Not Found</v>
      </c>
    </row>
    <row r="15779" spans="1:20" hidden="1" x14ac:dyDescent="0.3">
      <c r="A15779">
        <v>68</v>
      </c>
      <c r="B15779" s="1">
        <v>46165</v>
      </c>
      <c r="C15779" t="s">
        <v>162</v>
      </c>
      <c r="D15779" t="s">
        <v>227</v>
      </c>
      <c r="E15779" t="s">
        <v>53</v>
      </c>
      <c r="F15779" t="s">
        <v>47</v>
      </c>
      <c r="G15779">
        <v>1</v>
      </c>
      <c r="H15779">
        <v>1.1000000000000001</v>
      </c>
      <c r="I15779" t="s">
        <v>315</v>
      </c>
      <c r="J15779" t="s">
        <v>329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 t="s">
        <v>165</v>
      </c>
      <c r="R15779" t="s">
        <v>315</v>
      </c>
      <c r="S15779" t="s">
        <v>223</v>
      </c>
      <c r="T15779" t="str">
        <f>_xlfn.XLOOKUP(A15779,MI_Match_Analysis!$A$2:$A$8,MI_Match_Analysis!$F$2:$F$8,"Not Found")</f>
        <v>Not Found</v>
      </c>
    </row>
    <row r="15780" spans="1:20" hidden="1" x14ac:dyDescent="0.3">
      <c r="A15780">
        <v>68</v>
      </c>
      <c r="B15780" s="1">
        <v>46165</v>
      </c>
      <c r="C15780" t="s">
        <v>162</v>
      </c>
      <c r="D15780" t="s">
        <v>227</v>
      </c>
      <c r="E15780" t="s">
        <v>53</v>
      </c>
      <c r="F15780" t="s">
        <v>47</v>
      </c>
      <c r="G15780">
        <v>1</v>
      </c>
      <c r="H15780">
        <v>1.2</v>
      </c>
      <c r="I15780" t="s">
        <v>233</v>
      </c>
      <c r="J15780" t="s">
        <v>329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 t="s">
        <v>83</v>
      </c>
      <c r="R15780" t="s">
        <v>83</v>
      </c>
      <c r="S15780" t="s">
        <v>83</v>
      </c>
      <c r="T15780" t="str">
        <f>_xlfn.XLOOKUP(A15780,MI_Match_Analysis!$A$2:$A$8,MI_Match_Analysis!$F$2:$F$8,"Not Found")</f>
        <v>Not Found</v>
      </c>
    </row>
    <row r="15781" spans="1:20" hidden="1" x14ac:dyDescent="0.3">
      <c r="A15781">
        <v>68</v>
      </c>
      <c r="B15781" s="1">
        <v>46165</v>
      </c>
      <c r="C15781" t="s">
        <v>162</v>
      </c>
      <c r="D15781" t="s">
        <v>227</v>
      </c>
      <c r="E15781" t="s">
        <v>53</v>
      </c>
      <c r="F15781" t="s">
        <v>47</v>
      </c>
      <c r="G15781">
        <v>1</v>
      </c>
      <c r="H15781">
        <v>1.3</v>
      </c>
      <c r="I15781" t="s">
        <v>233</v>
      </c>
      <c r="J15781" t="s">
        <v>329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 t="s">
        <v>83</v>
      </c>
      <c r="R15781" t="s">
        <v>83</v>
      </c>
      <c r="S15781" t="s">
        <v>83</v>
      </c>
      <c r="T15781" t="str">
        <f>_xlfn.XLOOKUP(A15781,MI_Match_Analysis!$A$2:$A$8,MI_Match_Analysis!$F$2:$F$8,"Not Found")</f>
        <v>Not Found</v>
      </c>
    </row>
    <row r="15782" spans="1:20" hidden="1" x14ac:dyDescent="0.3">
      <c r="A15782">
        <v>68</v>
      </c>
      <c r="B15782" s="1">
        <v>46165</v>
      </c>
      <c r="C15782" t="s">
        <v>162</v>
      </c>
      <c r="D15782" t="s">
        <v>227</v>
      </c>
      <c r="E15782" t="s">
        <v>53</v>
      </c>
      <c r="F15782" t="s">
        <v>47</v>
      </c>
      <c r="G15782">
        <v>1</v>
      </c>
      <c r="H15782">
        <v>1.4</v>
      </c>
      <c r="I15782" t="s">
        <v>233</v>
      </c>
      <c r="J15782" t="s">
        <v>329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 t="s">
        <v>83</v>
      </c>
      <c r="R15782" t="s">
        <v>83</v>
      </c>
      <c r="S15782" t="s">
        <v>83</v>
      </c>
      <c r="T15782" t="str">
        <f>_xlfn.XLOOKUP(A15782,MI_Match_Analysis!$A$2:$A$8,MI_Match_Analysis!$F$2:$F$8,"Not Found")</f>
        <v>Not Found</v>
      </c>
    </row>
    <row r="15783" spans="1:20" hidden="1" x14ac:dyDescent="0.3">
      <c r="A15783">
        <v>68</v>
      </c>
      <c r="B15783" s="1">
        <v>46165</v>
      </c>
      <c r="C15783" t="s">
        <v>162</v>
      </c>
      <c r="D15783" t="s">
        <v>227</v>
      </c>
      <c r="E15783" t="s">
        <v>53</v>
      </c>
      <c r="F15783" t="s">
        <v>47</v>
      </c>
      <c r="G15783">
        <v>1</v>
      </c>
      <c r="H15783">
        <v>1.5</v>
      </c>
      <c r="I15783" t="s">
        <v>233</v>
      </c>
      <c r="J15783" t="s">
        <v>329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 t="s">
        <v>83</v>
      </c>
      <c r="R15783" t="s">
        <v>83</v>
      </c>
      <c r="S15783" t="s">
        <v>83</v>
      </c>
      <c r="T15783" t="str">
        <f>_xlfn.XLOOKUP(A15783,MI_Match_Analysis!$A$2:$A$8,MI_Match_Analysis!$F$2:$F$8,"Not Found")</f>
        <v>Not Found</v>
      </c>
    </row>
    <row r="15784" spans="1:20" hidden="1" x14ac:dyDescent="0.3">
      <c r="A15784">
        <v>68</v>
      </c>
      <c r="B15784" s="1">
        <v>46165</v>
      </c>
      <c r="C15784" t="s">
        <v>162</v>
      </c>
      <c r="D15784" t="s">
        <v>227</v>
      </c>
      <c r="E15784" t="s">
        <v>53</v>
      </c>
      <c r="F15784" t="s">
        <v>47</v>
      </c>
      <c r="G15784">
        <v>1</v>
      </c>
      <c r="H15784">
        <v>1.6</v>
      </c>
      <c r="I15784" t="s">
        <v>233</v>
      </c>
      <c r="J15784" t="s">
        <v>329</v>
      </c>
      <c r="K15784">
        <v>1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 t="s">
        <v>83</v>
      </c>
      <c r="R15784" t="s">
        <v>83</v>
      </c>
      <c r="S15784" t="s">
        <v>83</v>
      </c>
      <c r="T15784" t="str">
        <f>_xlfn.XLOOKUP(A15784,MI_Match_Analysis!$A$2:$A$8,MI_Match_Analysis!$F$2:$F$8,"Not Found")</f>
        <v>Not Found</v>
      </c>
    </row>
    <row r="15785" spans="1:20" hidden="1" x14ac:dyDescent="0.3">
      <c r="A15785">
        <v>68</v>
      </c>
      <c r="B15785" s="1">
        <v>46165</v>
      </c>
      <c r="C15785" t="s">
        <v>162</v>
      </c>
      <c r="D15785" t="s">
        <v>227</v>
      </c>
      <c r="E15785" t="s">
        <v>53</v>
      </c>
      <c r="F15785" t="s">
        <v>47</v>
      </c>
      <c r="G15785">
        <v>1</v>
      </c>
      <c r="H15785">
        <v>2.1</v>
      </c>
      <c r="I15785" t="s">
        <v>233</v>
      </c>
      <c r="J15785" t="s">
        <v>215</v>
      </c>
      <c r="K15785">
        <v>1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 t="s">
        <v>83</v>
      </c>
      <c r="R15785" t="s">
        <v>83</v>
      </c>
      <c r="S15785" t="s">
        <v>83</v>
      </c>
      <c r="T15785" t="str">
        <f>_xlfn.XLOOKUP(A15785,MI_Match_Analysis!$A$2:$A$8,MI_Match_Analysis!$F$2:$F$8,"Not Found")</f>
        <v>Not Found</v>
      </c>
    </row>
    <row r="15786" spans="1:20" hidden="1" x14ac:dyDescent="0.3">
      <c r="A15786">
        <v>68</v>
      </c>
      <c r="B15786" s="1">
        <v>46165</v>
      </c>
      <c r="C15786" t="s">
        <v>162</v>
      </c>
      <c r="D15786" t="s">
        <v>227</v>
      </c>
      <c r="E15786" t="s">
        <v>53</v>
      </c>
      <c r="F15786" t="s">
        <v>47</v>
      </c>
      <c r="G15786">
        <v>1</v>
      </c>
      <c r="H15786">
        <v>2.2000000000000002</v>
      </c>
      <c r="I15786" t="s">
        <v>313</v>
      </c>
      <c r="J15786" t="s">
        <v>215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 t="s">
        <v>83</v>
      </c>
      <c r="R15786" t="s">
        <v>83</v>
      </c>
      <c r="S15786" t="s">
        <v>83</v>
      </c>
      <c r="T15786" t="str">
        <f>_xlfn.XLOOKUP(A15786,MI_Match_Analysis!$A$2:$A$8,MI_Match_Analysis!$F$2:$F$8,"Not Found")</f>
        <v>Not Found</v>
      </c>
    </row>
    <row r="15787" spans="1:20" hidden="1" x14ac:dyDescent="0.3">
      <c r="A15787">
        <v>68</v>
      </c>
      <c r="B15787" s="1">
        <v>46165</v>
      </c>
      <c r="C15787" t="s">
        <v>162</v>
      </c>
      <c r="D15787" t="s">
        <v>227</v>
      </c>
      <c r="E15787" t="s">
        <v>53</v>
      </c>
      <c r="F15787" t="s">
        <v>47</v>
      </c>
      <c r="G15787">
        <v>1</v>
      </c>
      <c r="H15787">
        <v>2.2000000000000002</v>
      </c>
      <c r="I15787" t="s">
        <v>313</v>
      </c>
      <c r="J15787" t="s">
        <v>215</v>
      </c>
      <c r="K15787">
        <v>0</v>
      </c>
      <c r="L15787">
        <v>1</v>
      </c>
      <c r="M15787">
        <v>1</v>
      </c>
      <c r="N15787">
        <v>0</v>
      </c>
      <c r="O15787">
        <v>0</v>
      </c>
      <c r="P15787">
        <v>0</v>
      </c>
      <c r="Q15787" t="s">
        <v>83</v>
      </c>
      <c r="R15787" t="s">
        <v>83</v>
      </c>
      <c r="S15787" t="s">
        <v>83</v>
      </c>
      <c r="T15787" t="str">
        <f>_xlfn.XLOOKUP(A15787,MI_Match_Analysis!$A$2:$A$8,MI_Match_Analysis!$F$2:$F$8,"Not Found")</f>
        <v>Not Found</v>
      </c>
    </row>
    <row r="15788" spans="1:20" hidden="1" x14ac:dyDescent="0.3">
      <c r="A15788">
        <v>68</v>
      </c>
      <c r="B15788" s="1">
        <v>46165</v>
      </c>
      <c r="C15788" t="s">
        <v>162</v>
      </c>
      <c r="D15788" t="s">
        <v>227</v>
      </c>
      <c r="E15788" t="s">
        <v>53</v>
      </c>
      <c r="F15788" t="s">
        <v>47</v>
      </c>
      <c r="G15788">
        <v>1</v>
      </c>
      <c r="H15788">
        <v>2.2999999999999998</v>
      </c>
      <c r="I15788" t="s">
        <v>313</v>
      </c>
      <c r="J15788" t="s">
        <v>215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 t="s">
        <v>83</v>
      </c>
      <c r="R15788" t="s">
        <v>83</v>
      </c>
      <c r="S15788" t="s">
        <v>83</v>
      </c>
      <c r="T15788" t="str">
        <f>_xlfn.XLOOKUP(A15788,MI_Match_Analysis!$A$2:$A$8,MI_Match_Analysis!$F$2:$F$8,"Not Found")</f>
        <v>Not Found</v>
      </c>
    </row>
    <row r="15789" spans="1:20" hidden="1" x14ac:dyDescent="0.3">
      <c r="A15789">
        <v>68</v>
      </c>
      <c r="B15789" s="1">
        <v>46165</v>
      </c>
      <c r="C15789" t="s">
        <v>162</v>
      </c>
      <c r="D15789" t="s">
        <v>227</v>
      </c>
      <c r="E15789" t="s">
        <v>53</v>
      </c>
      <c r="F15789" t="s">
        <v>47</v>
      </c>
      <c r="G15789">
        <v>1</v>
      </c>
      <c r="H15789">
        <v>2.4</v>
      </c>
      <c r="I15789" t="s">
        <v>313</v>
      </c>
      <c r="J15789" t="s">
        <v>215</v>
      </c>
      <c r="K15789">
        <v>0</v>
      </c>
      <c r="L15789">
        <v>1</v>
      </c>
      <c r="M15789">
        <v>0</v>
      </c>
      <c r="N15789">
        <v>1</v>
      </c>
      <c r="O15789">
        <v>0</v>
      </c>
      <c r="P15789">
        <v>0</v>
      </c>
      <c r="Q15789" t="s">
        <v>83</v>
      </c>
      <c r="R15789" t="s">
        <v>83</v>
      </c>
      <c r="S15789" t="s">
        <v>83</v>
      </c>
      <c r="T15789" t="str">
        <f>_xlfn.XLOOKUP(A15789,MI_Match_Analysis!$A$2:$A$8,MI_Match_Analysis!$F$2:$F$8,"Not Found")</f>
        <v>Not Found</v>
      </c>
    </row>
    <row r="15790" spans="1:20" hidden="1" x14ac:dyDescent="0.3">
      <c r="A15790">
        <v>68</v>
      </c>
      <c r="B15790" s="1">
        <v>46165</v>
      </c>
      <c r="C15790" t="s">
        <v>162</v>
      </c>
      <c r="D15790" t="s">
        <v>227</v>
      </c>
      <c r="E15790" t="s">
        <v>53</v>
      </c>
      <c r="F15790" t="s">
        <v>47</v>
      </c>
      <c r="G15790">
        <v>1</v>
      </c>
      <c r="H15790">
        <v>2.5</v>
      </c>
      <c r="I15790" t="s">
        <v>233</v>
      </c>
      <c r="J15790" t="s">
        <v>215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 t="s">
        <v>167</v>
      </c>
      <c r="R15790" t="s">
        <v>233</v>
      </c>
      <c r="S15790" t="s">
        <v>83</v>
      </c>
      <c r="T15790" t="str">
        <f>_xlfn.XLOOKUP(A15790,MI_Match_Analysis!$A$2:$A$8,MI_Match_Analysis!$F$2:$F$8,"Not Found")</f>
        <v>Not Found</v>
      </c>
    </row>
    <row r="15791" spans="1:20" hidden="1" x14ac:dyDescent="0.3">
      <c r="A15791">
        <v>68</v>
      </c>
      <c r="B15791" s="1">
        <v>46165</v>
      </c>
      <c r="C15791" t="s">
        <v>162</v>
      </c>
      <c r="D15791" t="s">
        <v>227</v>
      </c>
      <c r="E15791" t="s">
        <v>53</v>
      </c>
      <c r="F15791" t="s">
        <v>47</v>
      </c>
      <c r="G15791">
        <v>1</v>
      </c>
      <c r="H15791">
        <v>2.6</v>
      </c>
      <c r="I15791" t="s">
        <v>230</v>
      </c>
      <c r="J15791" t="s">
        <v>215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 t="s">
        <v>83</v>
      </c>
      <c r="R15791" t="s">
        <v>83</v>
      </c>
      <c r="S15791" t="s">
        <v>83</v>
      </c>
      <c r="T15791" t="str">
        <f>_xlfn.XLOOKUP(A15791,MI_Match_Analysis!$A$2:$A$8,MI_Match_Analysis!$F$2:$F$8,"Not Found")</f>
        <v>Not Found</v>
      </c>
    </row>
    <row r="15792" spans="1:20" hidden="1" x14ac:dyDescent="0.3">
      <c r="A15792">
        <v>68</v>
      </c>
      <c r="B15792" s="1">
        <v>46165</v>
      </c>
      <c r="C15792" t="s">
        <v>162</v>
      </c>
      <c r="D15792" t="s">
        <v>227</v>
      </c>
      <c r="E15792" t="s">
        <v>53</v>
      </c>
      <c r="F15792" t="s">
        <v>47</v>
      </c>
      <c r="G15792">
        <v>1</v>
      </c>
      <c r="H15792">
        <v>3.1</v>
      </c>
      <c r="I15792" t="s">
        <v>313</v>
      </c>
      <c r="J15792" t="s">
        <v>329</v>
      </c>
      <c r="K15792">
        <v>1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 t="s">
        <v>83</v>
      </c>
      <c r="R15792" t="s">
        <v>83</v>
      </c>
      <c r="S15792" t="s">
        <v>83</v>
      </c>
      <c r="T15792" t="str">
        <f>_xlfn.XLOOKUP(A15792,MI_Match_Analysis!$A$2:$A$8,MI_Match_Analysis!$F$2:$F$8,"Not Found")</f>
        <v>Not Found</v>
      </c>
    </row>
    <row r="15793" spans="1:20" hidden="1" x14ac:dyDescent="0.3">
      <c r="A15793">
        <v>68</v>
      </c>
      <c r="B15793" s="1">
        <v>46165</v>
      </c>
      <c r="C15793" t="s">
        <v>162</v>
      </c>
      <c r="D15793" t="s">
        <v>227</v>
      </c>
      <c r="E15793" t="s">
        <v>53</v>
      </c>
      <c r="F15793" t="s">
        <v>47</v>
      </c>
      <c r="G15793">
        <v>1</v>
      </c>
      <c r="H15793">
        <v>3.2</v>
      </c>
      <c r="I15793" t="s">
        <v>230</v>
      </c>
      <c r="J15793" t="s">
        <v>329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 t="s">
        <v>83</v>
      </c>
      <c r="R15793" t="s">
        <v>83</v>
      </c>
      <c r="S15793" t="s">
        <v>83</v>
      </c>
      <c r="T15793" t="str">
        <f>_xlfn.XLOOKUP(A15793,MI_Match_Analysis!$A$2:$A$8,MI_Match_Analysis!$F$2:$F$8,"Not Found")</f>
        <v>Not Found</v>
      </c>
    </row>
    <row r="15794" spans="1:20" hidden="1" x14ac:dyDescent="0.3">
      <c r="A15794">
        <v>68</v>
      </c>
      <c r="B15794" s="1">
        <v>46165</v>
      </c>
      <c r="C15794" t="s">
        <v>162</v>
      </c>
      <c r="D15794" t="s">
        <v>227</v>
      </c>
      <c r="E15794" t="s">
        <v>53</v>
      </c>
      <c r="F15794" t="s">
        <v>47</v>
      </c>
      <c r="G15794">
        <v>1</v>
      </c>
      <c r="H15794">
        <v>3.3</v>
      </c>
      <c r="I15794" t="s">
        <v>230</v>
      </c>
      <c r="J15794" t="s">
        <v>329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 t="s">
        <v>83</v>
      </c>
      <c r="R15794" t="s">
        <v>83</v>
      </c>
      <c r="S15794" t="s">
        <v>83</v>
      </c>
      <c r="T15794" t="str">
        <f>_xlfn.XLOOKUP(A15794,MI_Match_Analysis!$A$2:$A$8,MI_Match_Analysis!$F$2:$F$8,"Not Found")</f>
        <v>Not Found</v>
      </c>
    </row>
    <row r="15795" spans="1:20" hidden="1" x14ac:dyDescent="0.3">
      <c r="A15795">
        <v>68</v>
      </c>
      <c r="B15795" s="1">
        <v>46165</v>
      </c>
      <c r="C15795" t="s">
        <v>162</v>
      </c>
      <c r="D15795" t="s">
        <v>227</v>
      </c>
      <c r="E15795" t="s">
        <v>53</v>
      </c>
      <c r="F15795" t="s">
        <v>47</v>
      </c>
      <c r="G15795">
        <v>1</v>
      </c>
      <c r="H15795">
        <v>3.4</v>
      </c>
      <c r="I15795" t="s">
        <v>230</v>
      </c>
      <c r="J15795" t="s">
        <v>329</v>
      </c>
      <c r="K15795">
        <v>1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 t="s">
        <v>83</v>
      </c>
      <c r="R15795" t="s">
        <v>83</v>
      </c>
      <c r="S15795" t="s">
        <v>83</v>
      </c>
      <c r="T15795" t="str">
        <f>_xlfn.XLOOKUP(A15795,MI_Match_Analysis!$A$2:$A$8,MI_Match_Analysis!$F$2:$F$8,"Not Found")</f>
        <v>Not Found</v>
      </c>
    </row>
    <row r="15796" spans="1:20" hidden="1" x14ac:dyDescent="0.3">
      <c r="A15796">
        <v>68</v>
      </c>
      <c r="B15796" s="1">
        <v>46165</v>
      </c>
      <c r="C15796" t="s">
        <v>162</v>
      </c>
      <c r="D15796" t="s">
        <v>227</v>
      </c>
      <c r="E15796" t="s">
        <v>53</v>
      </c>
      <c r="F15796" t="s">
        <v>47</v>
      </c>
      <c r="G15796">
        <v>1</v>
      </c>
      <c r="H15796">
        <v>3.5</v>
      </c>
      <c r="I15796" t="s">
        <v>313</v>
      </c>
      <c r="J15796" t="s">
        <v>329</v>
      </c>
      <c r="K15796">
        <v>1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 t="s">
        <v>83</v>
      </c>
      <c r="R15796" t="s">
        <v>83</v>
      </c>
      <c r="S15796" t="s">
        <v>83</v>
      </c>
      <c r="T15796" t="str">
        <f>_xlfn.XLOOKUP(A15796,MI_Match_Analysis!$A$2:$A$8,MI_Match_Analysis!$F$2:$F$8,"Not Found")</f>
        <v>Not Found</v>
      </c>
    </row>
    <row r="15797" spans="1:20" hidden="1" x14ac:dyDescent="0.3">
      <c r="A15797">
        <v>68</v>
      </c>
      <c r="B15797" s="1">
        <v>46165</v>
      </c>
      <c r="C15797" t="s">
        <v>162</v>
      </c>
      <c r="D15797" t="s">
        <v>227</v>
      </c>
      <c r="E15797" t="s">
        <v>53</v>
      </c>
      <c r="F15797" t="s">
        <v>47</v>
      </c>
      <c r="G15797">
        <v>1</v>
      </c>
      <c r="H15797">
        <v>3.6</v>
      </c>
      <c r="I15797" t="s">
        <v>230</v>
      </c>
      <c r="J15797" t="s">
        <v>329</v>
      </c>
      <c r="K15797">
        <v>1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 t="s">
        <v>83</v>
      </c>
      <c r="R15797" t="s">
        <v>83</v>
      </c>
      <c r="S15797" t="s">
        <v>83</v>
      </c>
      <c r="T15797" t="str">
        <f>_xlfn.XLOOKUP(A15797,MI_Match_Analysis!$A$2:$A$8,MI_Match_Analysis!$F$2:$F$8,"Not Found")</f>
        <v>Not Found</v>
      </c>
    </row>
    <row r="15798" spans="1:20" hidden="1" x14ac:dyDescent="0.3">
      <c r="A15798">
        <v>68</v>
      </c>
      <c r="B15798" s="1">
        <v>46165</v>
      </c>
      <c r="C15798" t="s">
        <v>162</v>
      </c>
      <c r="D15798" t="s">
        <v>227</v>
      </c>
      <c r="E15798" t="s">
        <v>53</v>
      </c>
      <c r="F15798" t="s">
        <v>47</v>
      </c>
      <c r="G15798">
        <v>1</v>
      </c>
      <c r="H15798">
        <v>4.0999999999999996</v>
      </c>
      <c r="I15798" t="s">
        <v>230</v>
      </c>
      <c r="J15798" t="s">
        <v>215</v>
      </c>
      <c r="K15798">
        <v>4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 t="s">
        <v>83</v>
      </c>
      <c r="R15798" t="s">
        <v>83</v>
      </c>
      <c r="S15798" t="s">
        <v>83</v>
      </c>
      <c r="T15798" t="str">
        <f>_xlfn.XLOOKUP(A15798,MI_Match_Analysis!$A$2:$A$8,MI_Match_Analysis!$F$2:$F$8,"Not Found")</f>
        <v>Not Found</v>
      </c>
    </row>
    <row r="15799" spans="1:20" hidden="1" x14ac:dyDescent="0.3">
      <c r="A15799">
        <v>68</v>
      </c>
      <c r="B15799" s="1">
        <v>46165</v>
      </c>
      <c r="C15799" t="s">
        <v>162</v>
      </c>
      <c r="D15799" t="s">
        <v>227</v>
      </c>
      <c r="E15799" t="s">
        <v>53</v>
      </c>
      <c r="F15799" t="s">
        <v>47</v>
      </c>
      <c r="G15799">
        <v>1</v>
      </c>
      <c r="H15799">
        <v>4.2</v>
      </c>
      <c r="I15799" t="s">
        <v>230</v>
      </c>
      <c r="J15799" t="s">
        <v>215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 t="s">
        <v>83</v>
      </c>
      <c r="R15799" t="s">
        <v>83</v>
      </c>
      <c r="S15799" t="s">
        <v>83</v>
      </c>
      <c r="T15799" t="str">
        <f>_xlfn.XLOOKUP(A15799,MI_Match_Analysis!$A$2:$A$8,MI_Match_Analysis!$F$2:$F$8,"Not Found")</f>
        <v>Not Found</v>
      </c>
    </row>
    <row r="15800" spans="1:20" hidden="1" x14ac:dyDescent="0.3">
      <c r="A15800">
        <v>68</v>
      </c>
      <c r="B15800" s="1">
        <v>46165</v>
      </c>
      <c r="C15800" t="s">
        <v>162</v>
      </c>
      <c r="D15800" t="s">
        <v>227</v>
      </c>
      <c r="E15800" t="s">
        <v>53</v>
      </c>
      <c r="F15800" t="s">
        <v>47</v>
      </c>
      <c r="G15800">
        <v>1</v>
      </c>
      <c r="H15800">
        <v>4.3</v>
      </c>
      <c r="I15800" t="s">
        <v>230</v>
      </c>
      <c r="J15800" t="s">
        <v>215</v>
      </c>
      <c r="K15800">
        <v>4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 t="s">
        <v>83</v>
      </c>
      <c r="R15800" t="s">
        <v>83</v>
      </c>
      <c r="S15800" t="s">
        <v>83</v>
      </c>
      <c r="T15800" t="str">
        <f>_xlfn.XLOOKUP(A15800,MI_Match_Analysis!$A$2:$A$8,MI_Match_Analysis!$F$2:$F$8,"Not Found")</f>
        <v>Not Found</v>
      </c>
    </row>
    <row r="15801" spans="1:20" hidden="1" x14ac:dyDescent="0.3">
      <c r="A15801">
        <v>68</v>
      </c>
      <c r="B15801" s="1">
        <v>46165</v>
      </c>
      <c r="C15801" t="s">
        <v>162</v>
      </c>
      <c r="D15801" t="s">
        <v>227</v>
      </c>
      <c r="E15801" t="s">
        <v>53</v>
      </c>
      <c r="F15801" t="s">
        <v>47</v>
      </c>
      <c r="G15801">
        <v>1</v>
      </c>
      <c r="H15801">
        <v>4.4000000000000004</v>
      </c>
      <c r="I15801" t="s">
        <v>230</v>
      </c>
      <c r="J15801" t="s">
        <v>215</v>
      </c>
      <c r="K15801">
        <v>6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 t="s">
        <v>83</v>
      </c>
      <c r="R15801" t="s">
        <v>83</v>
      </c>
      <c r="S15801" t="s">
        <v>83</v>
      </c>
      <c r="T15801" t="str">
        <f>_xlfn.XLOOKUP(A15801,MI_Match_Analysis!$A$2:$A$8,MI_Match_Analysis!$F$2:$F$8,"Not Found")</f>
        <v>Not Found</v>
      </c>
    </row>
    <row r="15802" spans="1:20" hidden="1" x14ac:dyDescent="0.3">
      <c r="A15802">
        <v>68</v>
      </c>
      <c r="B15802" s="1">
        <v>46165</v>
      </c>
      <c r="C15802" t="s">
        <v>162</v>
      </c>
      <c r="D15802" t="s">
        <v>227</v>
      </c>
      <c r="E15802" t="s">
        <v>53</v>
      </c>
      <c r="F15802" t="s">
        <v>47</v>
      </c>
      <c r="G15802">
        <v>1</v>
      </c>
      <c r="H15802">
        <v>4.5</v>
      </c>
      <c r="I15802" t="s">
        <v>230</v>
      </c>
      <c r="J15802" t="s">
        <v>215</v>
      </c>
      <c r="K15802">
        <v>4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 t="s">
        <v>83</v>
      </c>
      <c r="R15802" t="s">
        <v>83</v>
      </c>
      <c r="S15802" t="s">
        <v>83</v>
      </c>
      <c r="T15802" t="str">
        <f>_xlfn.XLOOKUP(A15802,MI_Match_Analysis!$A$2:$A$8,MI_Match_Analysis!$F$2:$F$8,"Not Found")</f>
        <v>Not Found</v>
      </c>
    </row>
    <row r="15803" spans="1:20" hidden="1" x14ac:dyDescent="0.3">
      <c r="A15803">
        <v>68</v>
      </c>
      <c r="B15803" s="1">
        <v>46165</v>
      </c>
      <c r="C15803" t="s">
        <v>162</v>
      </c>
      <c r="D15803" t="s">
        <v>227</v>
      </c>
      <c r="E15803" t="s">
        <v>53</v>
      </c>
      <c r="F15803" t="s">
        <v>47</v>
      </c>
      <c r="G15803">
        <v>1</v>
      </c>
      <c r="H15803">
        <v>4.5999999999999996</v>
      </c>
      <c r="I15803" t="s">
        <v>230</v>
      </c>
      <c r="J15803" t="s">
        <v>215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 t="s">
        <v>83</v>
      </c>
      <c r="R15803" t="s">
        <v>83</v>
      </c>
      <c r="S15803" t="s">
        <v>83</v>
      </c>
      <c r="T15803" t="str">
        <f>_xlfn.XLOOKUP(A15803,MI_Match_Analysis!$A$2:$A$8,MI_Match_Analysis!$F$2:$F$8,"Not Found")</f>
        <v>Not Found</v>
      </c>
    </row>
    <row r="15804" spans="1:20" hidden="1" x14ac:dyDescent="0.3">
      <c r="A15804">
        <v>68</v>
      </c>
      <c r="B15804" s="1">
        <v>46165</v>
      </c>
      <c r="C15804" t="s">
        <v>162</v>
      </c>
      <c r="D15804" t="s">
        <v>227</v>
      </c>
      <c r="E15804" t="s">
        <v>53</v>
      </c>
      <c r="F15804" t="s">
        <v>47</v>
      </c>
      <c r="G15804">
        <v>1</v>
      </c>
      <c r="H15804">
        <v>5.0999999999999996</v>
      </c>
      <c r="I15804" t="s">
        <v>313</v>
      </c>
      <c r="J15804" t="s">
        <v>329</v>
      </c>
      <c r="K15804">
        <v>1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 t="s">
        <v>83</v>
      </c>
      <c r="R15804" t="s">
        <v>83</v>
      </c>
      <c r="S15804" t="s">
        <v>83</v>
      </c>
      <c r="T15804" t="str">
        <f>_xlfn.XLOOKUP(A15804,MI_Match_Analysis!$A$2:$A$8,MI_Match_Analysis!$F$2:$F$8,"Not Found")</f>
        <v>Not Found</v>
      </c>
    </row>
    <row r="15805" spans="1:20" hidden="1" x14ac:dyDescent="0.3">
      <c r="A15805">
        <v>68</v>
      </c>
      <c r="B15805" s="1">
        <v>46165</v>
      </c>
      <c r="C15805" t="s">
        <v>162</v>
      </c>
      <c r="D15805" t="s">
        <v>227</v>
      </c>
      <c r="E15805" t="s">
        <v>53</v>
      </c>
      <c r="F15805" t="s">
        <v>47</v>
      </c>
      <c r="G15805">
        <v>1</v>
      </c>
      <c r="H15805">
        <v>5.2</v>
      </c>
      <c r="I15805" t="s">
        <v>230</v>
      </c>
      <c r="J15805" t="s">
        <v>329</v>
      </c>
      <c r="K15805">
        <v>0</v>
      </c>
      <c r="L15805">
        <v>1</v>
      </c>
      <c r="M15805">
        <v>1</v>
      </c>
      <c r="N15805">
        <v>0</v>
      </c>
      <c r="O15805">
        <v>0</v>
      </c>
      <c r="P15805">
        <v>0</v>
      </c>
      <c r="Q15805" t="s">
        <v>83</v>
      </c>
      <c r="R15805" t="s">
        <v>83</v>
      </c>
      <c r="S15805" t="s">
        <v>83</v>
      </c>
      <c r="T15805" t="str">
        <f>_xlfn.XLOOKUP(A15805,MI_Match_Analysis!$A$2:$A$8,MI_Match_Analysis!$F$2:$F$8,"Not Found")</f>
        <v>Not Found</v>
      </c>
    </row>
    <row r="15806" spans="1:20" hidden="1" x14ac:dyDescent="0.3">
      <c r="A15806">
        <v>68</v>
      </c>
      <c r="B15806" s="1">
        <v>46165</v>
      </c>
      <c r="C15806" t="s">
        <v>162</v>
      </c>
      <c r="D15806" t="s">
        <v>227</v>
      </c>
      <c r="E15806" t="s">
        <v>53</v>
      </c>
      <c r="F15806" t="s">
        <v>47</v>
      </c>
      <c r="G15806">
        <v>1</v>
      </c>
      <c r="H15806">
        <v>5.2</v>
      </c>
      <c r="I15806" t="s">
        <v>230</v>
      </c>
      <c r="J15806" t="s">
        <v>329</v>
      </c>
      <c r="K15806">
        <v>4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 t="s">
        <v>83</v>
      </c>
      <c r="R15806" t="s">
        <v>83</v>
      </c>
      <c r="S15806" t="s">
        <v>83</v>
      </c>
      <c r="T15806" t="str">
        <f>_xlfn.XLOOKUP(A15806,MI_Match_Analysis!$A$2:$A$8,MI_Match_Analysis!$F$2:$F$8,"Not Found")</f>
        <v>Not Found</v>
      </c>
    </row>
    <row r="15807" spans="1:20" hidden="1" x14ac:dyDescent="0.3">
      <c r="A15807">
        <v>68</v>
      </c>
      <c r="B15807" s="1">
        <v>46165</v>
      </c>
      <c r="C15807" t="s">
        <v>162</v>
      </c>
      <c r="D15807" t="s">
        <v>227</v>
      </c>
      <c r="E15807" t="s">
        <v>53</v>
      </c>
      <c r="F15807" t="s">
        <v>47</v>
      </c>
      <c r="G15807">
        <v>1</v>
      </c>
      <c r="H15807">
        <v>5.3</v>
      </c>
      <c r="I15807" t="s">
        <v>230</v>
      </c>
      <c r="J15807" t="s">
        <v>329</v>
      </c>
      <c r="K15807">
        <v>6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 t="s">
        <v>83</v>
      </c>
      <c r="R15807" t="s">
        <v>83</v>
      </c>
      <c r="S15807" t="s">
        <v>83</v>
      </c>
      <c r="T15807" t="str">
        <f>_xlfn.XLOOKUP(A15807,MI_Match_Analysis!$A$2:$A$8,MI_Match_Analysis!$F$2:$F$8,"Not Found")</f>
        <v>Not Found</v>
      </c>
    </row>
    <row r="15808" spans="1:20" hidden="1" x14ac:dyDescent="0.3">
      <c r="A15808">
        <v>68</v>
      </c>
      <c r="B15808" s="1">
        <v>46165</v>
      </c>
      <c r="C15808" t="s">
        <v>162</v>
      </c>
      <c r="D15808" t="s">
        <v>227</v>
      </c>
      <c r="E15808" t="s">
        <v>53</v>
      </c>
      <c r="F15808" t="s">
        <v>47</v>
      </c>
      <c r="G15808">
        <v>1</v>
      </c>
      <c r="H15808">
        <v>5.4</v>
      </c>
      <c r="I15808" t="s">
        <v>230</v>
      </c>
      <c r="J15808" t="s">
        <v>329</v>
      </c>
      <c r="K15808">
        <v>6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 t="s">
        <v>83</v>
      </c>
      <c r="R15808" t="s">
        <v>83</v>
      </c>
      <c r="S15808" t="s">
        <v>83</v>
      </c>
      <c r="T15808" t="str">
        <f>_xlfn.XLOOKUP(A15808,MI_Match_Analysis!$A$2:$A$8,MI_Match_Analysis!$F$2:$F$8,"Not Found")</f>
        <v>Not Found</v>
      </c>
    </row>
    <row r="15809" spans="1:20" hidden="1" x14ac:dyDescent="0.3">
      <c r="A15809">
        <v>68</v>
      </c>
      <c r="B15809" s="1">
        <v>46165</v>
      </c>
      <c r="C15809" t="s">
        <v>162</v>
      </c>
      <c r="D15809" t="s">
        <v>227</v>
      </c>
      <c r="E15809" t="s">
        <v>53</v>
      </c>
      <c r="F15809" t="s">
        <v>47</v>
      </c>
      <c r="G15809">
        <v>1</v>
      </c>
      <c r="H15809">
        <v>5.5</v>
      </c>
      <c r="I15809" t="s">
        <v>230</v>
      </c>
      <c r="J15809" t="s">
        <v>329</v>
      </c>
      <c r="K15809">
        <v>2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 t="s">
        <v>83</v>
      </c>
      <c r="R15809" t="s">
        <v>83</v>
      </c>
      <c r="S15809" t="s">
        <v>83</v>
      </c>
      <c r="T15809" t="str">
        <f>_xlfn.XLOOKUP(A15809,MI_Match_Analysis!$A$2:$A$8,MI_Match_Analysis!$F$2:$F$8,"Not Found")</f>
        <v>Not Found</v>
      </c>
    </row>
    <row r="15810" spans="1:20" hidden="1" x14ac:dyDescent="0.3">
      <c r="A15810">
        <v>68</v>
      </c>
      <c r="B15810" s="1">
        <v>46165</v>
      </c>
      <c r="C15810" t="s">
        <v>162</v>
      </c>
      <c r="D15810" t="s">
        <v>227</v>
      </c>
      <c r="E15810" t="s">
        <v>53</v>
      </c>
      <c r="F15810" t="s">
        <v>47</v>
      </c>
      <c r="G15810">
        <v>1</v>
      </c>
      <c r="H15810">
        <v>5.6</v>
      </c>
      <c r="I15810" t="s">
        <v>230</v>
      </c>
      <c r="J15810" t="s">
        <v>329</v>
      </c>
      <c r="K15810">
        <v>4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 t="s">
        <v>83</v>
      </c>
      <c r="R15810" t="s">
        <v>83</v>
      </c>
      <c r="S15810" t="s">
        <v>83</v>
      </c>
      <c r="T15810" t="str">
        <f>_xlfn.XLOOKUP(A15810,MI_Match_Analysis!$A$2:$A$8,MI_Match_Analysis!$F$2:$F$8,"Not Found")</f>
        <v>Not Found</v>
      </c>
    </row>
    <row r="15811" spans="1:20" hidden="1" x14ac:dyDescent="0.3">
      <c r="A15811">
        <v>68</v>
      </c>
      <c r="B15811" s="1">
        <v>46165</v>
      </c>
      <c r="C15811" t="s">
        <v>162</v>
      </c>
      <c r="D15811" t="s">
        <v>227</v>
      </c>
      <c r="E15811" t="s">
        <v>53</v>
      </c>
      <c r="F15811" t="s">
        <v>47</v>
      </c>
      <c r="G15811">
        <v>1</v>
      </c>
      <c r="H15811">
        <v>6.1</v>
      </c>
      <c r="I15811" t="s">
        <v>313</v>
      </c>
      <c r="J15811" t="s">
        <v>216</v>
      </c>
      <c r="K15811">
        <v>1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 t="s">
        <v>83</v>
      </c>
      <c r="R15811" t="s">
        <v>83</v>
      </c>
      <c r="S15811" t="s">
        <v>83</v>
      </c>
      <c r="T15811" t="str">
        <f>_xlfn.XLOOKUP(A15811,MI_Match_Analysis!$A$2:$A$8,MI_Match_Analysis!$F$2:$F$8,"Not Found")</f>
        <v>Not Found</v>
      </c>
    </row>
    <row r="15812" spans="1:20" hidden="1" x14ac:dyDescent="0.3">
      <c r="A15812">
        <v>68</v>
      </c>
      <c r="B15812" s="1">
        <v>46165</v>
      </c>
      <c r="C15812" t="s">
        <v>162</v>
      </c>
      <c r="D15812" t="s">
        <v>227</v>
      </c>
      <c r="E15812" t="s">
        <v>53</v>
      </c>
      <c r="F15812" t="s">
        <v>47</v>
      </c>
      <c r="G15812">
        <v>1</v>
      </c>
      <c r="H15812">
        <v>6.2</v>
      </c>
      <c r="I15812" t="s">
        <v>230</v>
      </c>
      <c r="J15812" t="s">
        <v>216</v>
      </c>
      <c r="K15812">
        <v>1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 t="s">
        <v>83</v>
      </c>
      <c r="R15812" t="s">
        <v>83</v>
      </c>
      <c r="S15812" t="s">
        <v>83</v>
      </c>
      <c r="T15812" t="str">
        <f>_xlfn.XLOOKUP(A15812,MI_Match_Analysis!$A$2:$A$8,MI_Match_Analysis!$F$2:$F$8,"Not Found")</f>
        <v>Not Found</v>
      </c>
    </row>
    <row r="15813" spans="1:20" hidden="1" x14ac:dyDescent="0.3">
      <c r="A15813">
        <v>68</v>
      </c>
      <c r="B15813" s="1">
        <v>46165</v>
      </c>
      <c r="C15813" t="s">
        <v>162</v>
      </c>
      <c r="D15813" t="s">
        <v>227</v>
      </c>
      <c r="E15813" t="s">
        <v>53</v>
      </c>
      <c r="F15813" t="s">
        <v>47</v>
      </c>
      <c r="G15813">
        <v>1</v>
      </c>
      <c r="H15813">
        <v>6.3</v>
      </c>
      <c r="I15813" t="s">
        <v>313</v>
      </c>
      <c r="J15813" t="s">
        <v>216</v>
      </c>
      <c r="K15813">
        <v>1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 t="s">
        <v>83</v>
      </c>
      <c r="R15813" t="s">
        <v>83</v>
      </c>
      <c r="S15813" t="s">
        <v>83</v>
      </c>
      <c r="T15813" t="str">
        <f>_xlfn.XLOOKUP(A15813,MI_Match_Analysis!$A$2:$A$8,MI_Match_Analysis!$F$2:$F$8,"Not Found")</f>
        <v>Not Found</v>
      </c>
    </row>
    <row r="15814" spans="1:20" hidden="1" x14ac:dyDescent="0.3">
      <c r="A15814">
        <v>68</v>
      </c>
      <c r="B15814" s="1">
        <v>46165</v>
      </c>
      <c r="C15814" t="s">
        <v>162</v>
      </c>
      <c r="D15814" t="s">
        <v>227</v>
      </c>
      <c r="E15814" t="s">
        <v>53</v>
      </c>
      <c r="F15814" t="s">
        <v>47</v>
      </c>
      <c r="G15814">
        <v>1</v>
      </c>
      <c r="H15814">
        <v>6.4</v>
      </c>
      <c r="I15814" t="s">
        <v>230</v>
      </c>
      <c r="J15814" t="s">
        <v>216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 t="s">
        <v>257</v>
      </c>
      <c r="R15814" t="s">
        <v>230</v>
      </c>
      <c r="S15814" t="s">
        <v>83</v>
      </c>
      <c r="T15814" t="str">
        <f>_xlfn.XLOOKUP(A15814,MI_Match_Analysis!$A$2:$A$8,MI_Match_Analysis!$F$2:$F$8,"Not Found")</f>
        <v>Not Found</v>
      </c>
    </row>
    <row r="15815" spans="1:20" hidden="1" x14ac:dyDescent="0.3">
      <c r="A15815">
        <v>68</v>
      </c>
      <c r="B15815" s="1">
        <v>46165</v>
      </c>
      <c r="C15815" t="s">
        <v>162</v>
      </c>
      <c r="D15815" t="s">
        <v>227</v>
      </c>
      <c r="E15815" t="s">
        <v>53</v>
      </c>
      <c r="F15815" t="s">
        <v>47</v>
      </c>
      <c r="G15815">
        <v>1</v>
      </c>
      <c r="H15815">
        <v>6.5</v>
      </c>
      <c r="I15815" t="s">
        <v>77</v>
      </c>
      <c r="J15815" t="s">
        <v>216</v>
      </c>
      <c r="K15815">
        <v>1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 t="s">
        <v>83</v>
      </c>
      <c r="R15815" t="s">
        <v>83</v>
      </c>
      <c r="S15815" t="s">
        <v>83</v>
      </c>
      <c r="T15815" t="str">
        <f>_xlfn.XLOOKUP(A15815,MI_Match_Analysis!$A$2:$A$8,MI_Match_Analysis!$F$2:$F$8,"Not Found")</f>
        <v>Not Found</v>
      </c>
    </row>
    <row r="15816" spans="1:20" hidden="1" x14ac:dyDescent="0.3">
      <c r="A15816">
        <v>68</v>
      </c>
      <c r="B15816" s="1">
        <v>46165</v>
      </c>
      <c r="C15816" t="s">
        <v>162</v>
      </c>
      <c r="D15816" t="s">
        <v>227</v>
      </c>
      <c r="E15816" t="s">
        <v>53</v>
      </c>
      <c r="F15816" t="s">
        <v>47</v>
      </c>
      <c r="G15816">
        <v>1</v>
      </c>
      <c r="H15816">
        <v>6.6</v>
      </c>
      <c r="I15816" t="s">
        <v>313</v>
      </c>
      <c r="J15816" t="s">
        <v>216</v>
      </c>
      <c r="K15816">
        <v>1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 t="s">
        <v>83</v>
      </c>
      <c r="R15816" t="s">
        <v>83</v>
      </c>
      <c r="S15816" t="s">
        <v>83</v>
      </c>
      <c r="T15816" t="str">
        <f>_xlfn.XLOOKUP(A15816,MI_Match_Analysis!$A$2:$A$8,MI_Match_Analysis!$F$2:$F$8,"Not Found")</f>
        <v>Not Found</v>
      </c>
    </row>
    <row r="15817" spans="1:20" hidden="1" x14ac:dyDescent="0.3">
      <c r="A15817">
        <v>68</v>
      </c>
      <c r="B15817" s="1">
        <v>46165</v>
      </c>
      <c r="C15817" t="s">
        <v>162</v>
      </c>
      <c r="D15817" t="s">
        <v>227</v>
      </c>
      <c r="E15817" t="s">
        <v>53</v>
      </c>
      <c r="F15817" t="s">
        <v>47</v>
      </c>
      <c r="G15817">
        <v>1</v>
      </c>
      <c r="H15817">
        <v>7.1</v>
      </c>
      <c r="I15817" t="s">
        <v>313</v>
      </c>
      <c r="J15817" t="s">
        <v>66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 t="s">
        <v>83</v>
      </c>
      <c r="R15817" t="s">
        <v>83</v>
      </c>
      <c r="S15817" t="s">
        <v>83</v>
      </c>
      <c r="T15817" t="str">
        <f>_xlfn.XLOOKUP(A15817,MI_Match_Analysis!$A$2:$A$8,MI_Match_Analysis!$F$2:$F$8,"Not Found")</f>
        <v>Not Found</v>
      </c>
    </row>
    <row r="15818" spans="1:20" hidden="1" x14ac:dyDescent="0.3">
      <c r="A15818">
        <v>68</v>
      </c>
      <c r="B15818" s="1">
        <v>46165</v>
      </c>
      <c r="C15818" t="s">
        <v>162</v>
      </c>
      <c r="D15818" t="s">
        <v>227</v>
      </c>
      <c r="E15818" t="s">
        <v>53</v>
      </c>
      <c r="F15818" t="s">
        <v>47</v>
      </c>
      <c r="G15818">
        <v>1</v>
      </c>
      <c r="H15818">
        <v>7.2</v>
      </c>
      <c r="I15818" t="s">
        <v>313</v>
      </c>
      <c r="J15818" t="s">
        <v>66</v>
      </c>
      <c r="K15818">
        <v>1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 t="s">
        <v>83</v>
      </c>
      <c r="R15818" t="s">
        <v>83</v>
      </c>
      <c r="S15818" t="s">
        <v>83</v>
      </c>
      <c r="T15818" t="str">
        <f>_xlfn.XLOOKUP(A15818,MI_Match_Analysis!$A$2:$A$8,MI_Match_Analysis!$F$2:$F$8,"Not Found")</f>
        <v>Not Found</v>
      </c>
    </row>
    <row r="15819" spans="1:20" hidden="1" x14ac:dyDescent="0.3">
      <c r="A15819">
        <v>68</v>
      </c>
      <c r="B15819" s="1">
        <v>46165</v>
      </c>
      <c r="C15819" t="s">
        <v>162</v>
      </c>
      <c r="D15819" t="s">
        <v>227</v>
      </c>
      <c r="E15819" t="s">
        <v>53</v>
      </c>
      <c r="F15819" t="s">
        <v>47</v>
      </c>
      <c r="G15819">
        <v>1</v>
      </c>
      <c r="H15819">
        <v>7.3</v>
      </c>
      <c r="I15819" t="s">
        <v>77</v>
      </c>
      <c r="J15819" t="s">
        <v>66</v>
      </c>
      <c r="K15819">
        <v>4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 t="s">
        <v>83</v>
      </c>
      <c r="R15819" t="s">
        <v>83</v>
      </c>
      <c r="S15819" t="s">
        <v>83</v>
      </c>
      <c r="T15819" t="str">
        <f>_xlfn.XLOOKUP(A15819,MI_Match_Analysis!$A$2:$A$8,MI_Match_Analysis!$F$2:$F$8,"Not Found")</f>
        <v>Not Found</v>
      </c>
    </row>
    <row r="15820" spans="1:20" hidden="1" x14ac:dyDescent="0.3">
      <c r="A15820">
        <v>68</v>
      </c>
      <c r="B15820" s="1">
        <v>46165</v>
      </c>
      <c r="C15820" t="s">
        <v>162</v>
      </c>
      <c r="D15820" t="s">
        <v>227</v>
      </c>
      <c r="E15820" t="s">
        <v>53</v>
      </c>
      <c r="F15820" t="s">
        <v>47</v>
      </c>
      <c r="G15820">
        <v>1</v>
      </c>
      <c r="H15820">
        <v>7.4</v>
      </c>
      <c r="I15820" t="s">
        <v>77</v>
      </c>
      <c r="J15820" t="s">
        <v>66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 t="s">
        <v>83</v>
      </c>
      <c r="R15820" t="s">
        <v>83</v>
      </c>
      <c r="S15820" t="s">
        <v>83</v>
      </c>
      <c r="T15820" t="str">
        <f>_xlfn.XLOOKUP(A15820,MI_Match_Analysis!$A$2:$A$8,MI_Match_Analysis!$F$2:$F$8,"Not Found")</f>
        <v>Not Found</v>
      </c>
    </row>
    <row r="15821" spans="1:20" hidden="1" x14ac:dyDescent="0.3">
      <c r="A15821">
        <v>68</v>
      </c>
      <c r="B15821" s="1">
        <v>46165</v>
      </c>
      <c r="C15821" t="s">
        <v>162</v>
      </c>
      <c r="D15821" t="s">
        <v>227</v>
      </c>
      <c r="E15821" t="s">
        <v>53</v>
      </c>
      <c r="F15821" t="s">
        <v>47</v>
      </c>
      <c r="G15821">
        <v>1</v>
      </c>
      <c r="H15821">
        <v>7.5</v>
      </c>
      <c r="I15821" t="s">
        <v>77</v>
      </c>
      <c r="J15821" t="s">
        <v>66</v>
      </c>
      <c r="K15821">
        <v>1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 t="s">
        <v>83</v>
      </c>
      <c r="R15821" t="s">
        <v>83</v>
      </c>
      <c r="S15821" t="s">
        <v>83</v>
      </c>
      <c r="T15821" t="str">
        <f>_xlfn.XLOOKUP(A15821,MI_Match_Analysis!$A$2:$A$8,MI_Match_Analysis!$F$2:$F$8,"Not Found")</f>
        <v>Not Found</v>
      </c>
    </row>
    <row r="15822" spans="1:20" hidden="1" x14ac:dyDescent="0.3">
      <c r="A15822">
        <v>68</v>
      </c>
      <c r="B15822" s="1">
        <v>46165</v>
      </c>
      <c r="C15822" t="s">
        <v>162</v>
      </c>
      <c r="D15822" t="s">
        <v>227</v>
      </c>
      <c r="E15822" t="s">
        <v>53</v>
      </c>
      <c r="F15822" t="s">
        <v>47</v>
      </c>
      <c r="G15822">
        <v>1</v>
      </c>
      <c r="H15822">
        <v>7.6</v>
      </c>
      <c r="I15822" t="s">
        <v>313</v>
      </c>
      <c r="J15822" t="s">
        <v>66</v>
      </c>
      <c r="K15822">
        <v>0</v>
      </c>
      <c r="L15822">
        <v>1</v>
      </c>
      <c r="M15822">
        <v>1</v>
      </c>
      <c r="N15822">
        <v>0</v>
      </c>
      <c r="O15822">
        <v>0</v>
      </c>
      <c r="P15822">
        <v>0</v>
      </c>
      <c r="Q15822" t="s">
        <v>83</v>
      </c>
      <c r="R15822" t="s">
        <v>83</v>
      </c>
      <c r="S15822" t="s">
        <v>83</v>
      </c>
      <c r="T15822" t="str">
        <f>_xlfn.XLOOKUP(A15822,MI_Match_Analysis!$A$2:$A$8,MI_Match_Analysis!$F$2:$F$8,"Not Found")</f>
        <v>Not Found</v>
      </c>
    </row>
    <row r="15823" spans="1:20" hidden="1" x14ac:dyDescent="0.3">
      <c r="A15823">
        <v>68</v>
      </c>
      <c r="B15823" s="1">
        <v>46165</v>
      </c>
      <c r="C15823" t="s">
        <v>162</v>
      </c>
      <c r="D15823" t="s">
        <v>227</v>
      </c>
      <c r="E15823" t="s">
        <v>53</v>
      </c>
      <c r="F15823" t="s">
        <v>47</v>
      </c>
      <c r="G15823">
        <v>1</v>
      </c>
      <c r="H15823">
        <v>7.6</v>
      </c>
      <c r="I15823" t="s">
        <v>313</v>
      </c>
      <c r="J15823" t="s">
        <v>66</v>
      </c>
      <c r="K15823">
        <v>1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 t="s">
        <v>83</v>
      </c>
      <c r="R15823" t="s">
        <v>83</v>
      </c>
      <c r="S15823" t="s">
        <v>83</v>
      </c>
      <c r="T15823" t="str">
        <f>_xlfn.XLOOKUP(A15823,MI_Match_Analysis!$A$2:$A$8,MI_Match_Analysis!$F$2:$F$8,"Not Found")</f>
        <v>Not Found</v>
      </c>
    </row>
    <row r="15824" spans="1:20" hidden="1" x14ac:dyDescent="0.3">
      <c r="A15824">
        <v>68</v>
      </c>
      <c r="B15824" s="1">
        <v>46165</v>
      </c>
      <c r="C15824" t="s">
        <v>162</v>
      </c>
      <c r="D15824" t="s">
        <v>227</v>
      </c>
      <c r="E15824" t="s">
        <v>53</v>
      </c>
      <c r="F15824" t="s">
        <v>47</v>
      </c>
      <c r="G15824">
        <v>1</v>
      </c>
      <c r="H15824">
        <v>8.1</v>
      </c>
      <c r="I15824" t="s">
        <v>313</v>
      </c>
      <c r="J15824" t="s">
        <v>216</v>
      </c>
      <c r="K15824">
        <v>1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 t="s">
        <v>83</v>
      </c>
      <c r="R15824" t="s">
        <v>83</v>
      </c>
      <c r="S15824" t="s">
        <v>83</v>
      </c>
      <c r="T15824" t="str">
        <f>_xlfn.XLOOKUP(A15824,MI_Match_Analysis!$A$2:$A$8,MI_Match_Analysis!$F$2:$F$8,"Not Found")</f>
        <v>Not Found</v>
      </c>
    </row>
    <row r="15825" spans="1:20" hidden="1" x14ac:dyDescent="0.3">
      <c r="A15825">
        <v>68</v>
      </c>
      <c r="B15825" s="1">
        <v>46165</v>
      </c>
      <c r="C15825" t="s">
        <v>162</v>
      </c>
      <c r="D15825" t="s">
        <v>227</v>
      </c>
      <c r="E15825" t="s">
        <v>53</v>
      </c>
      <c r="F15825" t="s">
        <v>47</v>
      </c>
      <c r="G15825">
        <v>1</v>
      </c>
      <c r="H15825">
        <v>8.1999999999999993</v>
      </c>
      <c r="I15825" t="s">
        <v>77</v>
      </c>
      <c r="J15825" t="s">
        <v>216</v>
      </c>
      <c r="K15825">
        <v>2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 t="s">
        <v>83</v>
      </c>
      <c r="R15825" t="s">
        <v>83</v>
      </c>
      <c r="S15825" t="s">
        <v>83</v>
      </c>
      <c r="T15825" t="str">
        <f>_xlfn.XLOOKUP(A15825,MI_Match_Analysis!$A$2:$A$8,MI_Match_Analysis!$F$2:$F$8,"Not Found")</f>
        <v>Not Found</v>
      </c>
    </row>
    <row r="15826" spans="1:20" hidden="1" x14ac:dyDescent="0.3">
      <c r="A15826">
        <v>68</v>
      </c>
      <c r="B15826" s="1">
        <v>46165</v>
      </c>
      <c r="C15826" t="s">
        <v>162</v>
      </c>
      <c r="D15826" t="s">
        <v>227</v>
      </c>
      <c r="E15826" t="s">
        <v>53</v>
      </c>
      <c r="F15826" t="s">
        <v>47</v>
      </c>
      <c r="G15826">
        <v>1</v>
      </c>
      <c r="H15826">
        <v>8.3000000000000007</v>
      </c>
      <c r="I15826" t="s">
        <v>77</v>
      </c>
      <c r="J15826" t="s">
        <v>216</v>
      </c>
      <c r="K15826">
        <v>4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 t="s">
        <v>83</v>
      </c>
      <c r="R15826" t="s">
        <v>83</v>
      </c>
      <c r="S15826" t="s">
        <v>83</v>
      </c>
      <c r="T15826" t="str">
        <f>_xlfn.XLOOKUP(A15826,MI_Match_Analysis!$A$2:$A$8,MI_Match_Analysis!$F$2:$F$8,"Not Found")</f>
        <v>Not Found</v>
      </c>
    </row>
    <row r="15827" spans="1:20" hidden="1" x14ac:dyDescent="0.3">
      <c r="A15827">
        <v>68</v>
      </c>
      <c r="B15827" s="1">
        <v>46165</v>
      </c>
      <c r="C15827" t="s">
        <v>162</v>
      </c>
      <c r="D15827" t="s">
        <v>227</v>
      </c>
      <c r="E15827" t="s">
        <v>53</v>
      </c>
      <c r="F15827" t="s">
        <v>47</v>
      </c>
      <c r="G15827">
        <v>1</v>
      </c>
      <c r="H15827">
        <v>8.4</v>
      </c>
      <c r="I15827" t="s">
        <v>77</v>
      </c>
      <c r="J15827" t="s">
        <v>216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 t="s">
        <v>83</v>
      </c>
      <c r="R15827" t="s">
        <v>83</v>
      </c>
      <c r="S15827" t="s">
        <v>83</v>
      </c>
      <c r="T15827" t="str">
        <f>_xlfn.XLOOKUP(A15827,MI_Match_Analysis!$A$2:$A$8,MI_Match_Analysis!$F$2:$F$8,"Not Found")</f>
        <v>Not Found</v>
      </c>
    </row>
    <row r="15828" spans="1:20" hidden="1" x14ac:dyDescent="0.3">
      <c r="A15828">
        <v>68</v>
      </c>
      <c r="B15828" s="1">
        <v>46165</v>
      </c>
      <c r="C15828" t="s">
        <v>162</v>
      </c>
      <c r="D15828" t="s">
        <v>227</v>
      </c>
      <c r="E15828" t="s">
        <v>53</v>
      </c>
      <c r="F15828" t="s">
        <v>47</v>
      </c>
      <c r="G15828">
        <v>1</v>
      </c>
      <c r="H15828">
        <v>8.5</v>
      </c>
      <c r="I15828" t="s">
        <v>77</v>
      </c>
      <c r="J15828" t="s">
        <v>216</v>
      </c>
      <c r="K15828">
        <v>1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 t="s">
        <v>83</v>
      </c>
      <c r="R15828" t="s">
        <v>83</v>
      </c>
      <c r="S15828" t="s">
        <v>83</v>
      </c>
      <c r="T15828" t="str">
        <f>_xlfn.XLOOKUP(A15828,MI_Match_Analysis!$A$2:$A$8,MI_Match_Analysis!$F$2:$F$8,"Not Found")</f>
        <v>Not Found</v>
      </c>
    </row>
    <row r="15829" spans="1:20" hidden="1" x14ac:dyDescent="0.3">
      <c r="A15829">
        <v>68</v>
      </c>
      <c r="B15829" s="1">
        <v>46165</v>
      </c>
      <c r="C15829" t="s">
        <v>162</v>
      </c>
      <c r="D15829" t="s">
        <v>227</v>
      </c>
      <c r="E15829" t="s">
        <v>53</v>
      </c>
      <c r="F15829" t="s">
        <v>47</v>
      </c>
      <c r="G15829">
        <v>1</v>
      </c>
      <c r="H15829">
        <v>8.6</v>
      </c>
      <c r="I15829" t="s">
        <v>313</v>
      </c>
      <c r="J15829" t="s">
        <v>216</v>
      </c>
      <c r="K15829">
        <v>1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 t="s">
        <v>83</v>
      </c>
      <c r="R15829" t="s">
        <v>83</v>
      </c>
      <c r="S15829" t="s">
        <v>83</v>
      </c>
      <c r="T15829" t="str">
        <f>_xlfn.XLOOKUP(A15829,MI_Match_Analysis!$A$2:$A$8,MI_Match_Analysis!$F$2:$F$8,"Not Found")</f>
        <v>Not Found</v>
      </c>
    </row>
    <row r="15830" spans="1:20" hidden="1" x14ac:dyDescent="0.3">
      <c r="A15830">
        <v>68</v>
      </c>
      <c r="B15830" s="1">
        <v>46165</v>
      </c>
      <c r="C15830" t="s">
        <v>162</v>
      </c>
      <c r="D15830" t="s">
        <v>227</v>
      </c>
      <c r="E15830" t="s">
        <v>53</v>
      </c>
      <c r="F15830" t="s">
        <v>47</v>
      </c>
      <c r="G15830">
        <v>1</v>
      </c>
      <c r="H15830">
        <v>9.1</v>
      </c>
      <c r="I15830" t="s">
        <v>313</v>
      </c>
      <c r="J15830" t="s">
        <v>66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 t="s">
        <v>83</v>
      </c>
      <c r="R15830" t="s">
        <v>83</v>
      </c>
      <c r="S15830" t="s">
        <v>83</v>
      </c>
      <c r="T15830" t="str">
        <f>_xlfn.XLOOKUP(A15830,MI_Match_Analysis!$A$2:$A$8,MI_Match_Analysis!$F$2:$F$8,"Not Found")</f>
        <v>Not Found</v>
      </c>
    </row>
    <row r="15831" spans="1:20" hidden="1" x14ac:dyDescent="0.3">
      <c r="A15831">
        <v>68</v>
      </c>
      <c r="B15831" s="1">
        <v>46165</v>
      </c>
      <c r="C15831" t="s">
        <v>162</v>
      </c>
      <c r="D15831" t="s">
        <v>227</v>
      </c>
      <c r="E15831" t="s">
        <v>53</v>
      </c>
      <c r="F15831" t="s">
        <v>47</v>
      </c>
      <c r="G15831">
        <v>1</v>
      </c>
      <c r="H15831">
        <v>9.1999999999999993</v>
      </c>
      <c r="I15831" t="s">
        <v>313</v>
      </c>
      <c r="J15831" t="s">
        <v>66</v>
      </c>
      <c r="K15831">
        <v>1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 t="s">
        <v>83</v>
      </c>
      <c r="R15831" t="s">
        <v>83</v>
      </c>
      <c r="S15831" t="s">
        <v>83</v>
      </c>
      <c r="T15831" t="str">
        <f>_xlfn.XLOOKUP(A15831,MI_Match_Analysis!$A$2:$A$8,MI_Match_Analysis!$F$2:$F$8,"Not Found")</f>
        <v>Not Found</v>
      </c>
    </row>
    <row r="15832" spans="1:20" hidden="1" x14ac:dyDescent="0.3">
      <c r="A15832">
        <v>68</v>
      </c>
      <c r="B15832" s="1">
        <v>46165</v>
      </c>
      <c r="C15832" t="s">
        <v>162</v>
      </c>
      <c r="D15832" t="s">
        <v>227</v>
      </c>
      <c r="E15832" t="s">
        <v>53</v>
      </c>
      <c r="F15832" t="s">
        <v>47</v>
      </c>
      <c r="G15832">
        <v>1</v>
      </c>
      <c r="H15832">
        <v>9.3000000000000007</v>
      </c>
      <c r="I15832" t="s">
        <v>77</v>
      </c>
      <c r="J15832" t="s">
        <v>66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 t="s">
        <v>83</v>
      </c>
      <c r="R15832" t="s">
        <v>83</v>
      </c>
      <c r="S15832" t="s">
        <v>83</v>
      </c>
      <c r="T15832" t="str">
        <f>_xlfn.XLOOKUP(A15832,MI_Match_Analysis!$A$2:$A$8,MI_Match_Analysis!$F$2:$F$8,"Not Found")</f>
        <v>Not Found</v>
      </c>
    </row>
    <row r="15833" spans="1:20" hidden="1" x14ac:dyDescent="0.3">
      <c r="A15833">
        <v>68</v>
      </c>
      <c r="B15833" s="1">
        <v>46165</v>
      </c>
      <c r="C15833" t="s">
        <v>162</v>
      </c>
      <c r="D15833" t="s">
        <v>227</v>
      </c>
      <c r="E15833" t="s">
        <v>53</v>
      </c>
      <c r="F15833" t="s">
        <v>47</v>
      </c>
      <c r="G15833">
        <v>1</v>
      </c>
      <c r="H15833">
        <v>9.4</v>
      </c>
      <c r="I15833" t="s">
        <v>77</v>
      </c>
      <c r="J15833" t="s">
        <v>66</v>
      </c>
      <c r="K15833">
        <v>1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 t="s">
        <v>83</v>
      </c>
      <c r="R15833" t="s">
        <v>83</v>
      </c>
      <c r="S15833" t="s">
        <v>83</v>
      </c>
      <c r="T15833" t="str">
        <f>_xlfn.XLOOKUP(A15833,MI_Match_Analysis!$A$2:$A$8,MI_Match_Analysis!$F$2:$F$8,"Not Found")</f>
        <v>Not Found</v>
      </c>
    </row>
    <row r="15834" spans="1:20" hidden="1" x14ac:dyDescent="0.3">
      <c r="A15834">
        <v>68</v>
      </c>
      <c r="B15834" s="1">
        <v>46165</v>
      </c>
      <c r="C15834" t="s">
        <v>162</v>
      </c>
      <c r="D15834" t="s">
        <v>227</v>
      </c>
      <c r="E15834" t="s">
        <v>53</v>
      </c>
      <c r="F15834" t="s">
        <v>47</v>
      </c>
      <c r="G15834">
        <v>1</v>
      </c>
      <c r="H15834">
        <v>9.5</v>
      </c>
      <c r="I15834" t="s">
        <v>313</v>
      </c>
      <c r="J15834" t="s">
        <v>66</v>
      </c>
      <c r="K15834">
        <v>4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 t="s">
        <v>83</v>
      </c>
      <c r="R15834" t="s">
        <v>83</v>
      </c>
      <c r="S15834" t="s">
        <v>83</v>
      </c>
      <c r="T15834" t="str">
        <f>_xlfn.XLOOKUP(A15834,MI_Match_Analysis!$A$2:$A$8,MI_Match_Analysis!$F$2:$F$8,"Not Found")</f>
        <v>Not Found</v>
      </c>
    </row>
    <row r="15835" spans="1:20" hidden="1" x14ac:dyDescent="0.3">
      <c r="A15835">
        <v>68</v>
      </c>
      <c r="B15835" s="1">
        <v>46165</v>
      </c>
      <c r="C15835" t="s">
        <v>162</v>
      </c>
      <c r="D15835" t="s">
        <v>227</v>
      </c>
      <c r="E15835" t="s">
        <v>53</v>
      </c>
      <c r="F15835" t="s">
        <v>47</v>
      </c>
      <c r="G15835">
        <v>1</v>
      </c>
      <c r="H15835">
        <v>9.6</v>
      </c>
      <c r="I15835" t="s">
        <v>313</v>
      </c>
      <c r="J15835" t="s">
        <v>66</v>
      </c>
      <c r="K15835">
        <v>6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 t="s">
        <v>83</v>
      </c>
      <c r="R15835" t="s">
        <v>83</v>
      </c>
      <c r="S15835" t="s">
        <v>83</v>
      </c>
      <c r="T15835" t="str">
        <f>_xlfn.XLOOKUP(A15835,MI_Match_Analysis!$A$2:$A$8,MI_Match_Analysis!$F$2:$F$8,"Not Found")</f>
        <v>Not Found</v>
      </c>
    </row>
    <row r="15836" spans="1:20" hidden="1" x14ac:dyDescent="0.3">
      <c r="A15836">
        <v>68</v>
      </c>
      <c r="B15836" s="1">
        <v>46165</v>
      </c>
      <c r="C15836" t="s">
        <v>162</v>
      </c>
      <c r="D15836" t="s">
        <v>227</v>
      </c>
      <c r="E15836" t="s">
        <v>53</v>
      </c>
      <c r="F15836" t="s">
        <v>47</v>
      </c>
      <c r="G15836">
        <v>1</v>
      </c>
      <c r="H15836">
        <v>10.1</v>
      </c>
      <c r="I15836" t="s">
        <v>77</v>
      </c>
      <c r="J15836" t="s">
        <v>216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 t="s">
        <v>83</v>
      </c>
      <c r="R15836" t="s">
        <v>83</v>
      </c>
      <c r="S15836" t="s">
        <v>83</v>
      </c>
      <c r="T15836" t="str">
        <f>_xlfn.XLOOKUP(A15836,MI_Match_Analysis!$A$2:$A$8,MI_Match_Analysis!$F$2:$F$8,"Not Found")</f>
        <v>Not Found</v>
      </c>
    </row>
    <row r="15837" spans="1:20" hidden="1" x14ac:dyDescent="0.3">
      <c r="A15837">
        <v>68</v>
      </c>
      <c r="B15837" s="1">
        <v>46165</v>
      </c>
      <c r="C15837" t="s">
        <v>162</v>
      </c>
      <c r="D15837" t="s">
        <v>227</v>
      </c>
      <c r="E15837" t="s">
        <v>53</v>
      </c>
      <c r="F15837" t="s">
        <v>47</v>
      </c>
      <c r="G15837">
        <v>1</v>
      </c>
      <c r="H15837">
        <v>10.199999999999999</v>
      </c>
      <c r="I15837" t="s">
        <v>77</v>
      </c>
      <c r="J15837" t="s">
        <v>216</v>
      </c>
      <c r="K15837">
        <v>1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 t="s">
        <v>83</v>
      </c>
      <c r="R15837" t="s">
        <v>83</v>
      </c>
      <c r="S15837" t="s">
        <v>83</v>
      </c>
      <c r="T15837" t="str">
        <f>_xlfn.XLOOKUP(A15837,MI_Match_Analysis!$A$2:$A$8,MI_Match_Analysis!$F$2:$F$8,"Not Found")</f>
        <v>Not Found</v>
      </c>
    </row>
    <row r="15838" spans="1:20" hidden="1" x14ac:dyDescent="0.3">
      <c r="A15838">
        <v>68</v>
      </c>
      <c r="B15838" s="1">
        <v>46165</v>
      </c>
      <c r="C15838" t="s">
        <v>162</v>
      </c>
      <c r="D15838" t="s">
        <v>227</v>
      </c>
      <c r="E15838" t="s">
        <v>53</v>
      </c>
      <c r="F15838" t="s">
        <v>47</v>
      </c>
      <c r="G15838">
        <v>1</v>
      </c>
      <c r="H15838">
        <v>10.3</v>
      </c>
      <c r="I15838" t="s">
        <v>313</v>
      </c>
      <c r="J15838" t="s">
        <v>216</v>
      </c>
      <c r="K15838">
        <v>1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 t="s">
        <v>83</v>
      </c>
      <c r="R15838" t="s">
        <v>83</v>
      </c>
      <c r="S15838" t="s">
        <v>83</v>
      </c>
      <c r="T15838" t="str">
        <f>_xlfn.XLOOKUP(A15838,MI_Match_Analysis!$A$2:$A$8,MI_Match_Analysis!$F$2:$F$8,"Not Found")</f>
        <v>Not Found</v>
      </c>
    </row>
    <row r="15839" spans="1:20" hidden="1" x14ac:dyDescent="0.3">
      <c r="A15839">
        <v>68</v>
      </c>
      <c r="B15839" s="1">
        <v>46165</v>
      </c>
      <c r="C15839" t="s">
        <v>162</v>
      </c>
      <c r="D15839" t="s">
        <v>227</v>
      </c>
      <c r="E15839" t="s">
        <v>53</v>
      </c>
      <c r="F15839" t="s">
        <v>47</v>
      </c>
      <c r="G15839">
        <v>1</v>
      </c>
      <c r="H15839">
        <v>10.4</v>
      </c>
      <c r="I15839" t="s">
        <v>77</v>
      </c>
      <c r="J15839" t="s">
        <v>216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 t="s">
        <v>83</v>
      </c>
      <c r="R15839" t="s">
        <v>83</v>
      </c>
      <c r="S15839" t="s">
        <v>83</v>
      </c>
      <c r="T15839" t="str">
        <f>_xlfn.XLOOKUP(A15839,MI_Match_Analysis!$A$2:$A$8,MI_Match_Analysis!$F$2:$F$8,"Not Found")</f>
        <v>Not Found</v>
      </c>
    </row>
    <row r="15840" spans="1:20" hidden="1" x14ac:dyDescent="0.3">
      <c r="A15840">
        <v>68</v>
      </c>
      <c r="B15840" s="1">
        <v>46165</v>
      </c>
      <c r="C15840" t="s">
        <v>162</v>
      </c>
      <c r="D15840" t="s">
        <v>227</v>
      </c>
      <c r="E15840" t="s">
        <v>53</v>
      </c>
      <c r="F15840" t="s">
        <v>47</v>
      </c>
      <c r="G15840">
        <v>1</v>
      </c>
      <c r="H15840">
        <v>10.5</v>
      </c>
      <c r="I15840" t="s">
        <v>77</v>
      </c>
      <c r="J15840" t="s">
        <v>216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 t="s">
        <v>83</v>
      </c>
      <c r="R15840" t="s">
        <v>83</v>
      </c>
      <c r="S15840" t="s">
        <v>83</v>
      </c>
      <c r="T15840" t="str">
        <f>_xlfn.XLOOKUP(A15840,MI_Match_Analysis!$A$2:$A$8,MI_Match_Analysis!$F$2:$F$8,"Not Found")</f>
        <v>Not Found</v>
      </c>
    </row>
    <row r="15841" spans="1:20" hidden="1" x14ac:dyDescent="0.3">
      <c r="A15841">
        <v>68</v>
      </c>
      <c r="B15841" s="1">
        <v>46165</v>
      </c>
      <c r="C15841" t="s">
        <v>162</v>
      </c>
      <c r="D15841" t="s">
        <v>227</v>
      </c>
      <c r="E15841" t="s">
        <v>53</v>
      </c>
      <c r="F15841" t="s">
        <v>47</v>
      </c>
      <c r="G15841">
        <v>1</v>
      </c>
      <c r="H15841">
        <v>10.6</v>
      </c>
      <c r="I15841" t="s">
        <v>77</v>
      </c>
      <c r="J15841" t="s">
        <v>216</v>
      </c>
      <c r="K15841">
        <v>1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 t="s">
        <v>83</v>
      </c>
      <c r="R15841" t="s">
        <v>83</v>
      </c>
      <c r="S15841" t="s">
        <v>83</v>
      </c>
      <c r="T15841" t="str">
        <f>_xlfn.XLOOKUP(A15841,MI_Match_Analysis!$A$2:$A$8,MI_Match_Analysis!$F$2:$F$8,"Not Found")</f>
        <v>Not Found</v>
      </c>
    </row>
    <row r="15842" spans="1:20" hidden="1" x14ac:dyDescent="0.3">
      <c r="A15842">
        <v>68</v>
      </c>
      <c r="B15842" s="1">
        <v>46165</v>
      </c>
      <c r="C15842" t="s">
        <v>162</v>
      </c>
      <c r="D15842" t="s">
        <v>227</v>
      </c>
      <c r="E15842" t="s">
        <v>53</v>
      </c>
      <c r="F15842" t="s">
        <v>47</v>
      </c>
      <c r="G15842">
        <v>1</v>
      </c>
      <c r="H15842">
        <v>11.1</v>
      </c>
      <c r="I15842" t="s">
        <v>77</v>
      </c>
      <c r="J15842" t="s">
        <v>114</v>
      </c>
      <c r="K15842">
        <v>1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 t="s">
        <v>83</v>
      </c>
      <c r="R15842" t="s">
        <v>83</v>
      </c>
      <c r="S15842" t="s">
        <v>83</v>
      </c>
      <c r="T15842" t="str">
        <f>_xlfn.XLOOKUP(A15842,MI_Match_Analysis!$A$2:$A$8,MI_Match_Analysis!$F$2:$F$8,"Not Found")</f>
        <v>Not Found</v>
      </c>
    </row>
    <row r="15843" spans="1:20" hidden="1" x14ac:dyDescent="0.3">
      <c r="A15843">
        <v>68</v>
      </c>
      <c r="B15843" s="1">
        <v>46165</v>
      </c>
      <c r="C15843" t="s">
        <v>162</v>
      </c>
      <c r="D15843" t="s">
        <v>227</v>
      </c>
      <c r="E15843" t="s">
        <v>53</v>
      </c>
      <c r="F15843" t="s">
        <v>47</v>
      </c>
      <c r="G15843">
        <v>1</v>
      </c>
      <c r="H15843">
        <v>11.2</v>
      </c>
      <c r="I15843" t="s">
        <v>313</v>
      </c>
      <c r="J15843" t="s">
        <v>114</v>
      </c>
      <c r="K15843">
        <v>0</v>
      </c>
      <c r="L15843">
        <v>1</v>
      </c>
      <c r="M15843">
        <v>1</v>
      </c>
      <c r="N15843">
        <v>0</v>
      </c>
      <c r="O15843">
        <v>0</v>
      </c>
      <c r="P15843">
        <v>0</v>
      </c>
      <c r="Q15843" t="s">
        <v>83</v>
      </c>
      <c r="R15843" t="s">
        <v>83</v>
      </c>
      <c r="S15843" t="s">
        <v>83</v>
      </c>
      <c r="T15843" t="str">
        <f>_xlfn.XLOOKUP(A15843,MI_Match_Analysis!$A$2:$A$8,MI_Match_Analysis!$F$2:$F$8,"Not Found")</f>
        <v>Not Found</v>
      </c>
    </row>
    <row r="15844" spans="1:20" hidden="1" x14ac:dyDescent="0.3">
      <c r="A15844">
        <v>68</v>
      </c>
      <c r="B15844" s="1">
        <v>46165</v>
      </c>
      <c r="C15844" t="s">
        <v>162</v>
      </c>
      <c r="D15844" t="s">
        <v>227</v>
      </c>
      <c r="E15844" t="s">
        <v>53</v>
      </c>
      <c r="F15844" t="s">
        <v>47</v>
      </c>
      <c r="G15844">
        <v>1</v>
      </c>
      <c r="H15844">
        <v>11.2</v>
      </c>
      <c r="I15844" t="s">
        <v>313</v>
      </c>
      <c r="J15844" t="s">
        <v>114</v>
      </c>
      <c r="K15844">
        <v>6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 t="s">
        <v>83</v>
      </c>
      <c r="R15844" t="s">
        <v>83</v>
      </c>
      <c r="S15844" t="s">
        <v>83</v>
      </c>
      <c r="T15844" t="str">
        <f>_xlfn.XLOOKUP(A15844,MI_Match_Analysis!$A$2:$A$8,MI_Match_Analysis!$F$2:$F$8,"Not Found")</f>
        <v>Not Found</v>
      </c>
    </row>
    <row r="15845" spans="1:20" hidden="1" x14ac:dyDescent="0.3">
      <c r="A15845">
        <v>68</v>
      </c>
      <c r="B15845" s="1">
        <v>46165</v>
      </c>
      <c r="C15845" t="s">
        <v>162</v>
      </c>
      <c r="D15845" t="s">
        <v>227</v>
      </c>
      <c r="E15845" t="s">
        <v>53</v>
      </c>
      <c r="F15845" t="s">
        <v>47</v>
      </c>
      <c r="G15845">
        <v>1</v>
      </c>
      <c r="H15845">
        <v>11.3</v>
      </c>
      <c r="I15845" t="s">
        <v>313</v>
      </c>
      <c r="J15845" t="s">
        <v>114</v>
      </c>
      <c r="K15845">
        <v>4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 t="s">
        <v>83</v>
      </c>
      <c r="R15845" t="s">
        <v>83</v>
      </c>
      <c r="S15845" t="s">
        <v>83</v>
      </c>
      <c r="T15845" t="str">
        <f>_xlfn.XLOOKUP(A15845,MI_Match_Analysis!$A$2:$A$8,MI_Match_Analysis!$F$2:$F$8,"Not Found")</f>
        <v>Not Found</v>
      </c>
    </row>
    <row r="15846" spans="1:20" hidden="1" x14ac:dyDescent="0.3">
      <c r="A15846">
        <v>68</v>
      </c>
      <c r="B15846" s="1">
        <v>46165</v>
      </c>
      <c r="C15846" t="s">
        <v>162</v>
      </c>
      <c r="D15846" t="s">
        <v>227</v>
      </c>
      <c r="E15846" t="s">
        <v>53</v>
      </c>
      <c r="F15846" t="s">
        <v>47</v>
      </c>
      <c r="G15846">
        <v>1</v>
      </c>
      <c r="H15846">
        <v>11.4</v>
      </c>
      <c r="I15846" t="s">
        <v>313</v>
      </c>
      <c r="J15846" t="s">
        <v>114</v>
      </c>
      <c r="K15846">
        <v>2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 t="s">
        <v>83</v>
      </c>
      <c r="R15846" t="s">
        <v>83</v>
      </c>
      <c r="S15846" t="s">
        <v>83</v>
      </c>
      <c r="T15846" t="str">
        <f>_xlfn.XLOOKUP(A15846,MI_Match_Analysis!$A$2:$A$8,MI_Match_Analysis!$F$2:$F$8,"Not Found")</f>
        <v>Not Found</v>
      </c>
    </row>
    <row r="15847" spans="1:20" hidden="1" x14ac:dyDescent="0.3">
      <c r="A15847">
        <v>68</v>
      </c>
      <c r="B15847" s="1">
        <v>46165</v>
      </c>
      <c r="C15847" t="s">
        <v>162</v>
      </c>
      <c r="D15847" t="s">
        <v>227</v>
      </c>
      <c r="E15847" t="s">
        <v>53</v>
      </c>
      <c r="F15847" t="s">
        <v>47</v>
      </c>
      <c r="G15847">
        <v>1</v>
      </c>
      <c r="H15847">
        <v>11.5</v>
      </c>
      <c r="I15847" t="s">
        <v>313</v>
      </c>
      <c r="J15847" t="s">
        <v>114</v>
      </c>
      <c r="K15847">
        <v>4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 t="s">
        <v>83</v>
      </c>
      <c r="R15847" t="s">
        <v>83</v>
      </c>
      <c r="S15847" t="s">
        <v>83</v>
      </c>
      <c r="T15847" t="str">
        <f>_xlfn.XLOOKUP(A15847,MI_Match_Analysis!$A$2:$A$8,MI_Match_Analysis!$F$2:$F$8,"Not Found")</f>
        <v>Not Found</v>
      </c>
    </row>
    <row r="15848" spans="1:20" hidden="1" x14ac:dyDescent="0.3">
      <c r="A15848">
        <v>68</v>
      </c>
      <c r="B15848" s="1">
        <v>46165</v>
      </c>
      <c r="C15848" t="s">
        <v>162</v>
      </c>
      <c r="D15848" t="s">
        <v>227</v>
      </c>
      <c r="E15848" t="s">
        <v>53</v>
      </c>
      <c r="F15848" t="s">
        <v>47</v>
      </c>
      <c r="G15848">
        <v>1</v>
      </c>
      <c r="H15848">
        <v>11.6</v>
      </c>
      <c r="I15848" t="s">
        <v>313</v>
      </c>
      <c r="J15848" t="s">
        <v>114</v>
      </c>
      <c r="K15848">
        <v>1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 t="s">
        <v>83</v>
      </c>
      <c r="R15848" t="s">
        <v>83</v>
      </c>
      <c r="S15848" t="s">
        <v>83</v>
      </c>
      <c r="T15848" t="str">
        <f>_xlfn.XLOOKUP(A15848,MI_Match_Analysis!$A$2:$A$8,MI_Match_Analysis!$F$2:$F$8,"Not Found")</f>
        <v>Not Found</v>
      </c>
    </row>
    <row r="15849" spans="1:20" hidden="1" x14ac:dyDescent="0.3">
      <c r="A15849">
        <v>68</v>
      </c>
      <c r="B15849" s="1">
        <v>46165</v>
      </c>
      <c r="C15849" t="s">
        <v>162</v>
      </c>
      <c r="D15849" t="s">
        <v>227</v>
      </c>
      <c r="E15849" t="s">
        <v>53</v>
      </c>
      <c r="F15849" t="s">
        <v>47</v>
      </c>
      <c r="G15849">
        <v>1</v>
      </c>
      <c r="H15849">
        <v>12.1</v>
      </c>
      <c r="I15849" t="s">
        <v>313</v>
      </c>
      <c r="J15849" t="s">
        <v>225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 t="s">
        <v>83</v>
      </c>
      <c r="R15849" t="s">
        <v>83</v>
      </c>
      <c r="S15849" t="s">
        <v>83</v>
      </c>
      <c r="T15849" t="str">
        <f>_xlfn.XLOOKUP(A15849,MI_Match_Analysis!$A$2:$A$8,MI_Match_Analysis!$F$2:$F$8,"Not Found")</f>
        <v>Not Found</v>
      </c>
    </row>
    <row r="15850" spans="1:20" hidden="1" x14ac:dyDescent="0.3">
      <c r="A15850">
        <v>68</v>
      </c>
      <c r="B15850" s="1">
        <v>46165</v>
      </c>
      <c r="C15850" t="s">
        <v>162</v>
      </c>
      <c r="D15850" t="s">
        <v>227</v>
      </c>
      <c r="E15850" t="s">
        <v>53</v>
      </c>
      <c r="F15850" t="s">
        <v>47</v>
      </c>
      <c r="G15850">
        <v>1</v>
      </c>
      <c r="H15850">
        <v>12.2</v>
      </c>
      <c r="I15850" t="s">
        <v>313</v>
      </c>
      <c r="J15850" t="s">
        <v>225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 t="s">
        <v>83</v>
      </c>
      <c r="R15850" t="s">
        <v>83</v>
      </c>
      <c r="S15850" t="s">
        <v>83</v>
      </c>
      <c r="T15850" t="str">
        <f>_xlfn.XLOOKUP(A15850,MI_Match_Analysis!$A$2:$A$8,MI_Match_Analysis!$F$2:$F$8,"Not Found")</f>
        <v>Not Found</v>
      </c>
    </row>
    <row r="15851" spans="1:20" hidden="1" x14ac:dyDescent="0.3">
      <c r="A15851">
        <v>68</v>
      </c>
      <c r="B15851" s="1">
        <v>46165</v>
      </c>
      <c r="C15851" t="s">
        <v>162</v>
      </c>
      <c r="D15851" t="s">
        <v>227</v>
      </c>
      <c r="E15851" t="s">
        <v>53</v>
      </c>
      <c r="F15851" t="s">
        <v>47</v>
      </c>
      <c r="G15851">
        <v>1</v>
      </c>
      <c r="H15851">
        <v>12.3</v>
      </c>
      <c r="I15851" t="s">
        <v>313</v>
      </c>
      <c r="J15851" t="s">
        <v>225</v>
      </c>
      <c r="K15851">
        <v>1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 t="s">
        <v>83</v>
      </c>
      <c r="R15851" t="s">
        <v>83</v>
      </c>
      <c r="S15851" t="s">
        <v>83</v>
      </c>
      <c r="T15851" t="str">
        <f>_xlfn.XLOOKUP(A15851,MI_Match_Analysis!$A$2:$A$8,MI_Match_Analysis!$F$2:$F$8,"Not Found")</f>
        <v>Not Found</v>
      </c>
    </row>
    <row r="15852" spans="1:20" hidden="1" x14ac:dyDescent="0.3">
      <c r="A15852">
        <v>68</v>
      </c>
      <c r="B15852" s="1">
        <v>46165</v>
      </c>
      <c r="C15852" t="s">
        <v>162</v>
      </c>
      <c r="D15852" t="s">
        <v>227</v>
      </c>
      <c r="E15852" t="s">
        <v>53</v>
      </c>
      <c r="F15852" t="s">
        <v>47</v>
      </c>
      <c r="G15852">
        <v>1</v>
      </c>
      <c r="H15852">
        <v>12.4</v>
      </c>
      <c r="I15852" t="s">
        <v>77</v>
      </c>
      <c r="J15852" t="s">
        <v>225</v>
      </c>
      <c r="K15852">
        <v>1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 t="s">
        <v>83</v>
      </c>
      <c r="R15852" t="s">
        <v>83</v>
      </c>
      <c r="S15852" t="s">
        <v>83</v>
      </c>
      <c r="T15852" t="str">
        <f>_xlfn.XLOOKUP(A15852,MI_Match_Analysis!$A$2:$A$8,MI_Match_Analysis!$F$2:$F$8,"Not Found")</f>
        <v>Not Found</v>
      </c>
    </row>
    <row r="15853" spans="1:20" hidden="1" x14ac:dyDescent="0.3">
      <c r="A15853">
        <v>68</v>
      </c>
      <c r="B15853" s="1">
        <v>46165</v>
      </c>
      <c r="C15853" t="s">
        <v>162</v>
      </c>
      <c r="D15853" t="s">
        <v>227</v>
      </c>
      <c r="E15853" t="s">
        <v>53</v>
      </c>
      <c r="F15853" t="s">
        <v>47</v>
      </c>
      <c r="G15853">
        <v>1</v>
      </c>
      <c r="H15853">
        <v>12.5</v>
      </c>
      <c r="I15853" t="s">
        <v>313</v>
      </c>
      <c r="J15853" t="s">
        <v>225</v>
      </c>
      <c r="K15853">
        <v>1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 t="s">
        <v>83</v>
      </c>
      <c r="R15853" t="s">
        <v>83</v>
      </c>
      <c r="S15853" t="s">
        <v>83</v>
      </c>
      <c r="T15853" t="str">
        <f>_xlfn.XLOOKUP(A15853,MI_Match_Analysis!$A$2:$A$8,MI_Match_Analysis!$F$2:$F$8,"Not Found")</f>
        <v>Not Found</v>
      </c>
    </row>
    <row r="15854" spans="1:20" hidden="1" x14ac:dyDescent="0.3">
      <c r="A15854">
        <v>68</v>
      </c>
      <c r="B15854" s="1">
        <v>46165</v>
      </c>
      <c r="C15854" t="s">
        <v>162</v>
      </c>
      <c r="D15854" t="s">
        <v>227</v>
      </c>
      <c r="E15854" t="s">
        <v>53</v>
      </c>
      <c r="F15854" t="s">
        <v>47</v>
      </c>
      <c r="G15854">
        <v>1</v>
      </c>
      <c r="H15854">
        <v>12.6</v>
      </c>
      <c r="I15854" t="s">
        <v>77</v>
      </c>
      <c r="J15854" t="s">
        <v>225</v>
      </c>
      <c r="K15854">
        <v>1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 t="s">
        <v>83</v>
      </c>
      <c r="R15854" t="s">
        <v>83</v>
      </c>
      <c r="S15854" t="s">
        <v>83</v>
      </c>
      <c r="T15854" t="str">
        <f>_xlfn.XLOOKUP(A15854,MI_Match_Analysis!$A$2:$A$8,MI_Match_Analysis!$F$2:$F$8,"Not Found")</f>
        <v>Not Found</v>
      </c>
    </row>
    <row r="15855" spans="1:20" hidden="1" x14ac:dyDescent="0.3">
      <c r="A15855">
        <v>68</v>
      </c>
      <c r="B15855" s="1">
        <v>46165</v>
      </c>
      <c r="C15855" t="s">
        <v>162</v>
      </c>
      <c r="D15855" t="s">
        <v>227</v>
      </c>
      <c r="E15855" t="s">
        <v>53</v>
      </c>
      <c r="F15855" t="s">
        <v>47</v>
      </c>
      <c r="G15855">
        <v>1</v>
      </c>
      <c r="H15855">
        <v>13.1</v>
      </c>
      <c r="I15855" t="s">
        <v>77</v>
      </c>
      <c r="J15855" t="s">
        <v>216</v>
      </c>
      <c r="K15855">
        <v>1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 t="s">
        <v>83</v>
      </c>
      <c r="R15855" t="s">
        <v>83</v>
      </c>
      <c r="S15855" t="s">
        <v>83</v>
      </c>
      <c r="T15855" t="str">
        <f>_xlfn.XLOOKUP(A15855,MI_Match_Analysis!$A$2:$A$8,MI_Match_Analysis!$F$2:$F$8,"Not Found")</f>
        <v>Not Found</v>
      </c>
    </row>
    <row r="15856" spans="1:20" hidden="1" x14ac:dyDescent="0.3">
      <c r="A15856">
        <v>68</v>
      </c>
      <c r="B15856" s="1">
        <v>46165</v>
      </c>
      <c r="C15856" t="s">
        <v>162</v>
      </c>
      <c r="D15856" t="s">
        <v>227</v>
      </c>
      <c r="E15856" t="s">
        <v>53</v>
      </c>
      <c r="F15856" t="s">
        <v>47</v>
      </c>
      <c r="G15856">
        <v>1</v>
      </c>
      <c r="H15856">
        <v>13.2</v>
      </c>
      <c r="I15856" t="s">
        <v>313</v>
      </c>
      <c r="J15856" t="s">
        <v>216</v>
      </c>
      <c r="K15856">
        <v>1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 t="s">
        <v>83</v>
      </c>
      <c r="R15856" t="s">
        <v>83</v>
      </c>
      <c r="S15856" t="s">
        <v>83</v>
      </c>
      <c r="T15856" t="str">
        <f>_xlfn.XLOOKUP(A15856,MI_Match_Analysis!$A$2:$A$8,MI_Match_Analysis!$F$2:$F$8,"Not Found")</f>
        <v>Not Found</v>
      </c>
    </row>
    <row r="15857" spans="1:20" hidden="1" x14ac:dyDescent="0.3">
      <c r="A15857">
        <v>68</v>
      </c>
      <c r="B15857" s="1">
        <v>46165</v>
      </c>
      <c r="C15857" t="s">
        <v>162</v>
      </c>
      <c r="D15857" t="s">
        <v>227</v>
      </c>
      <c r="E15857" t="s">
        <v>53</v>
      </c>
      <c r="F15857" t="s">
        <v>47</v>
      </c>
      <c r="G15857">
        <v>1</v>
      </c>
      <c r="H15857">
        <v>13.3</v>
      </c>
      <c r="I15857" t="s">
        <v>77</v>
      </c>
      <c r="J15857" t="s">
        <v>216</v>
      </c>
      <c r="K15857">
        <v>2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 t="s">
        <v>83</v>
      </c>
      <c r="R15857" t="s">
        <v>83</v>
      </c>
      <c r="S15857" t="s">
        <v>83</v>
      </c>
      <c r="T15857" t="str">
        <f>_xlfn.XLOOKUP(A15857,MI_Match_Analysis!$A$2:$A$8,MI_Match_Analysis!$F$2:$F$8,"Not Found")</f>
        <v>Not Found</v>
      </c>
    </row>
    <row r="15858" spans="1:20" hidden="1" x14ac:dyDescent="0.3">
      <c r="A15858">
        <v>68</v>
      </c>
      <c r="B15858" s="1">
        <v>46165</v>
      </c>
      <c r="C15858" t="s">
        <v>162</v>
      </c>
      <c r="D15858" t="s">
        <v>227</v>
      </c>
      <c r="E15858" t="s">
        <v>53</v>
      </c>
      <c r="F15858" t="s">
        <v>47</v>
      </c>
      <c r="G15858">
        <v>1</v>
      </c>
      <c r="H15858">
        <v>13.4</v>
      </c>
      <c r="I15858" t="s">
        <v>77</v>
      </c>
      <c r="J15858" t="s">
        <v>216</v>
      </c>
      <c r="K15858">
        <v>4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 t="s">
        <v>83</v>
      </c>
      <c r="R15858" t="s">
        <v>83</v>
      </c>
      <c r="S15858" t="s">
        <v>83</v>
      </c>
      <c r="T15858" t="str">
        <f>_xlfn.XLOOKUP(A15858,MI_Match_Analysis!$A$2:$A$8,MI_Match_Analysis!$F$2:$F$8,"Not Found")</f>
        <v>Not Found</v>
      </c>
    </row>
    <row r="15859" spans="1:20" hidden="1" x14ac:dyDescent="0.3">
      <c r="A15859">
        <v>68</v>
      </c>
      <c r="B15859" s="1">
        <v>46165</v>
      </c>
      <c r="C15859" t="s">
        <v>162</v>
      </c>
      <c r="D15859" t="s">
        <v>227</v>
      </c>
      <c r="E15859" t="s">
        <v>53</v>
      </c>
      <c r="F15859" t="s">
        <v>47</v>
      </c>
      <c r="G15859">
        <v>1</v>
      </c>
      <c r="H15859">
        <v>13.5</v>
      </c>
      <c r="I15859" t="s">
        <v>77</v>
      </c>
      <c r="J15859" t="s">
        <v>216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 t="s">
        <v>165</v>
      </c>
      <c r="R15859" t="s">
        <v>77</v>
      </c>
      <c r="S15859" t="s">
        <v>215</v>
      </c>
      <c r="T15859" t="str">
        <f>_xlfn.XLOOKUP(A15859,MI_Match_Analysis!$A$2:$A$8,MI_Match_Analysis!$F$2:$F$8,"Not Found")</f>
        <v>Not Found</v>
      </c>
    </row>
    <row r="15860" spans="1:20" hidden="1" x14ac:dyDescent="0.3">
      <c r="A15860">
        <v>68</v>
      </c>
      <c r="B15860" s="1">
        <v>46165</v>
      </c>
      <c r="C15860" t="s">
        <v>162</v>
      </c>
      <c r="D15860" t="s">
        <v>227</v>
      </c>
      <c r="E15860" t="s">
        <v>53</v>
      </c>
      <c r="F15860" t="s">
        <v>47</v>
      </c>
      <c r="G15860">
        <v>1</v>
      </c>
      <c r="H15860">
        <v>13.6</v>
      </c>
      <c r="I15860" t="s">
        <v>234</v>
      </c>
      <c r="J15860" t="s">
        <v>216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 t="s">
        <v>83</v>
      </c>
      <c r="R15860" t="s">
        <v>83</v>
      </c>
      <c r="S15860" t="s">
        <v>83</v>
      </c>
      <c r="T15860" t="str">
        <f>_xlfn.XLOOKUP(A15860,MI_Match_Analysis!$A$2:$A$8,MI_Match_Analysis!$F$2:$F$8,"Not Found")</f>
        <v>Not Found</v>
      </c>
    </row>
    <row r="15861" spans="1:20" hidden="1" x14ac:dyDescent="0.3">
      <c r="A15861">
        <v>68</v>
      </c>
      <c r="B15861" s="1">
        <v>46165</v>
      </c>
      <c r="C15861" t="s">
        <v>162</v>
      </c>
      <c r="D15861" t="s">
        <v>227</v>
      </c>
      <c r="E15861" t="s">
        <v>53</v>
      </c>
      <c r="F15861" t="s">
        <v>47</v>
      </c>
      <c r="G15861">
        <v>1</v>
      </c>
      <c r="H15861">
        <v>14.1</v>
      </c>
      <c r="I15861" t="s">
        <v>313</v>
      </c>
      <c r="J15861" t="s">
        <v>225</v>
      </c>
      <c r="K15861">
        <v>4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 t="s">
        <v>83</v>
      </c>
      <c r="R15861" t="s">
        <v>83</v>
      </c>
      <c r="S15861" t="s">
        <v>83</v>
      </c>
      <c r="T15861" t="str">
        <f>_xlfn.XLOOKUP(A15861,MI_Match_Analysis!$A$2:$A$8,MI_Match_Analysis!$F$2:$F$8,"Not Found")</f>
        <v>Not Found</v>
      </c>
    </row>
    <row r="15862" spans="1:20" hidden="1" x14ac:dyDescent="0.3">
      <c r="A15862">
        <v>68</v>
      </c>
      <c r="B15862" s="1">
        <v>46165</v>
      </c>
      <c r="C15862" t="s">
        <v>162</v>
      </c>
      <c r="D15862" t="s">
        <v>227</v>
      </c>
      <c r="E15862" t="s">
        <v>53</v>
      </c>
      <c r="F15862" t="s">
        <v>47</v>
      </c>
      <c r="G15862">
        <v>1</v>
      </c>
      <c r="H15862">
        <v>14.2</v>
      </c>
      <c r="I15862" t="s">
        <v>313</v>
      </c>
      <c r="J15862" t="s">
        <v>225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 t="s">
        <v>83</v>
      </c>
      <c r="R15862" t="s">
        <v>83</v>
      </c>
      <c r="S15862" t="s">
        <v>83</v>
      </c>
      <c r="T15862" t="str">
        <f>_xlfn.XLOOKUP(A15862,MI_Match_Analysis!$A$2:$A$8,MI_Match_Analysis!$F$2:$F$8,"Not Found")</f>
        <v>Not Found</v>
      </c>
    </row>
    <row r="15863" spans="1:20" hidden="1" x14ac:dyDescent="0.3">
      <c r="A15863">
        <v>68</v>
      </c>
      <c r="B15863" s="1">
        <v>46165</v>
      </c>
      <c r="C15863" t="s">
        <v>162</v>
      </c>
      <c r="D15863" t="s">
        <v>227</v>
      </c>
      <c r="E15863" t="s">
        <v>53</v>
      </c>
      <c r="F15863" t="s">
        <v>47</v>
      </c>
      <c r="G15863">
        <v>1</v>
      </c>
      <c r="H15863">
        <v>14.3</v>
      </c>
      <c r="I15863" t="s">
        <v>313</v>
      </c>
      <c r="J15863" t="s">
        <v>225</v>
      </c>
      <c r="K15863">
        <v>0</v>
      </c>
      <c r="L15863">
        <v>1</v>
      </c>
      <c r="M15863">
        <v>1</v>
      </c>
      <c r="N15863">
        <v>0</v>
      </c>
      <c r="O15863">
        <v>0</v>
      </c>
      <c r="P15863">
        <v>0</v>
      </c>
      <c r="Q15863" t="s">
        <v>83</v>
      </c>
      <c r="R15863" t="s">
        <v>83</v>
      </c>
      <c r="S15863" t="s">
        <v>83</v>
      </c>
      <c r="T15863" t="str">
        <f>_xlfn.XLOOKUP(A15863,MI_Match_Analysis!$A$2:$A$8,MI_Match_Analysis!$F$2:$F$8,"Not Found")</f>
        <v>Not Found</v>
      </c>
    </row>
    <row r="15864" spans="1:20" hidden="1" x14ac:dyDescent="0.3">
      <c r="A15864">
        <v>68</v>
      </c>
      <c r="B15864" s="1">
        <v>46165</v>
      </c>
      <c r="C15864" t="s">
        <v>162</v>
      </c>
      <c r="D15864" t="s">
        <v>227</v>
      </c>
      <c r="E15864" t="s">
        <v>53</v>
      </c>
      <c r="F15864" t="s">
        <v>47</v>
      </c>
      <c r="G15864">
        <v>1</v>
      </c>
      <c r="H15864">
        <v>14.3</v>
      </c>
      <c r="I15864" t="s">
        <v>313</v>
      </c>
      <c r="J15864" t="s">
        <v>225</v>
      </c>
      <c r="K15864">
        <v>2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 t="s">
        <v>83</v>
      </c>
      <c r="R15864" t="s">
        <v>83</v>
      </c>
      <c r="S15864" t="s">
        <v>83</v>
      </c>
      <c r="T15864" t="str">
        <f>_xlfn.XLOOKUP(A15864,MI_Match_Analysis!$A$2:$A$8,MI_Match_Analysis!$F$2:$F$8,"Not Found")</f>
        <v>Not Found</v>
      </c>
    </row>
    <row r="15865" spans="1:20" hidden="1" x14ac:dyDescent="0.3">
      <c r="A15865">
        <v>68</v>
      </c>
      <c r="B15865" s="1">
        <v>46165</v>
      </c>
      <c r="C15865" t="s">
        <v>162</v>
      </c>
      <c r="D15865" t="s">
        <v>227</v>
      </c>
      <c r="E15865" t="s">
        <v>53</v>
      </c>
      <c r="F15865" t="s">
        <v>47</v>
      </c>
      <c r="G15865">
        <v>1</v>
      </c>
      <c r="H15865">
        <v>14.4</v>
      </c>
      <c r="I15865" t="s">
        <v>313</v>
      </c>
      <c r="J15865" t="s">
        <v>225</v>
      </c>
      <c r="K15865">
        <v>1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 t="s">
        <v>83</v>
      </c>
      <c r="R15865" t="s">
        <v>83</v>
      </c>
      <c r="S15865" t="s">
        <v>83</v>
      </c>
      <c r="T15865" t="str">
        <f>_xlfn.XLOOKUP(A15865,MI_Match_Analysis!$A$2:$A$8,MI_Match_Analysis!$F$2:$F$8,"Not Found")</f>
        <v>Not Found</v>
      </c>
    </row>
    <row r="15866" spans="1:20" hidden="1" x14ac:dyDescent="0.3">
      <c r="A15866">
        <v>68</v>
      </c>
      <c r="B15866" s="1">
        <v>46165</v>
      </c>
      <c r="C15866" t="s">
        <v>162</v>
      </c>
      <c r="D15866" t="s">
        <v>227</v>
      </c>
      <c r="E15866" t="s">
        <v>53</v>
      </c>
      <c r="F15866" t="s">
        <v>47</v>
      </c>
      <c r="G15866">
        <v>1</v>
      </c>
      <c r="H15866">
        <v>14.5</v>
      </c>
      <c r="I15866" t="s">
        <v>234</v>
      </c>
      <c r="J15866" t="s">
        <v>225</v>
      </c>
      <c r="K15866">
        <v>1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 t="s">
        <v>83</v>
      </c>
      <c r="R15866" t="s">
        <v>83</v>
      </c>
      <c r="S15866" t="s">
        <v>83</v>
      </c>
      <c r="T15866" t="str">
        <f>_xlfn.XLOOKUP(A15866,MI_Match_Analysis!$A$2:$A$8,MI_Match_Analysis!$F$2:$F$8,"Not Found")</f>
        <v>Not Found</v>
      </c>
    </row>
    <row r="15867" spans="1:20" hidden="1" x14ac:dyDescent="0.3">
      <c r="A15867">
        <v>68</v>
      </c>
      <c r="B15867" s="1">
        <v>46165</v>
      </c>
      <c r="C15867" t="s">
        <v>162</v>
      </c>
      <c r="D15867" t="s">
        <v>227</v>
      </c>
      <c r="E15867" t="s">
        <v>53</v>
      </c>
      <c r="F15867" t="s">
        <v>47</v>
      </c>
      <c r="G15867">
        <v>1</v>
      </c>
      <c r="H15867">
        <v>14.6</v>
      </c>
      <c r="I15867" t="s">
        <v>313</v>
      </c>
      <c r="J15867" t="s">
        <v>225</v>
      </c>
      <c r="K15867">
        <v>4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 t="s">
        <v>83</v>
      </c>
      <c r="R15867" t="s">
        <v>83</v>
      </c>
      <c r="S15867" t="s">
        <v>83</v>
      </c>
      <c r="T15867" t="str">
        <f>_xlfn.XLOOKUP(A15867,MI_Match_Analysis!$A$2:$A$8,MI_Match_Analysis!$F$2:$F$8,"Not Found")</f>
        <v>Not Found</v>
      </c>
    </row>
    <row r="15868" spans="1:20" hidden="1" x14ac:dyDescent="0.3">
      <c r="A15868">
        <v>68</v>
      </c>
      <c r="B15868" s="1">
        <v>46165</v>
      </c>
      <c r="C15868" t="s">
        <v>162</v>
      </c>
      <c r="D15868" t="s">
        <v>227</v>
      </c>
      <c r="E15868" t="s">
        <v>53</v>
      </c>
      <c r="F15868" t="s">
        <v>47</v>
      </c>
      <c r="G15868">
        <v>1</v>
      </c>
      <c r="H15868">
        <v>15.1</v>
      </c>
      <c r="I15868" t="s">
        <v>234</v>
      </c>
      <c r="J15868" t="s">
        <v>215</v>
      </c>
      <c r="K15868">
        <v>0</v>
      </c>
      <c r="L15868">
        <v>1</v>
      </c>
      <c r="M15868">
        <v>0</v>
      </c>
      <c r="N15868">
        <v>0</v>
      </c>
      <c r="O15868">
        <v>0</v>
      </c>
      <c r="P15868">
        <v>0</v>
      </c>
      <c r="Q15868" t="s">
        <v>83</v>
      </c>
      <c r="R15868" t="s">
        <v>83</v>
      </c>
      <c r="S15868" t="s">
        <v>83</v>
      </c>
      <c r="T15868" t="str">
        <f>_xlfn.XLOOKUP(A15868,MI_Match_Analysis!$A$2:$A$8,MI_Match_Analysis!$F$2:$F$8,"Not Found")</f>
        <v>Not Found</v>
      </c>
    </row>
    <row r="15869" spans="1:20" hidden="1" x14ac:dyDescent="0.3">
      <c r="A15869">
        <v>68</v>
      </c>
      <c r="B15869" s="1">
        <v>46165</v>
      </c>
      <c r="C15869" t="s">
        <v>162</v>
      </c>
      <c r="D15869" t="s">
        <v>227</v>
      </c>
      <c r="E15869" t="s">
        <v>53</v>
      </c>
      <c r="F15869" t="s">
        <v>47</v>
      </c>
      <c r="G15869">
        <v>1</v>
      </c>
      <c r="H15869">
        <v>15.2</v>
      </c>
      <c r="I15869" t="s">
        <v>313</v>
      </c>
      <c r="J15869" t="s">
        <v>215</v>
      </c>
      <c r="K15869">
        <v>1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 t="s">
        <v>83</v>
      </c>
      <c r="R15869" t="s">
        <v>83</v>
      </c>
      <c r="S15869" t="s">
        <v>83</v>
      </c>
      <c r="T15869" t="str">
        <f>_xlfn.XLOOKUP(A15869,MI_Match_Analysis!$A$2:$A$8,MI_Match_Analysis!$F$2:$F$8,"Not Found")</f>
        <v>Not Found</v>
      </c>
    </row>
    <row r="15870" spans="1:20" hidden="1" x14ac:dyDescent="0.3">
      <c r="A15870">
        <v>68</v>
      </c>
      <c r="B15870" s="1">
        <v>46165</v>
      </c>
      <c r="C15870" t="s">
        <v>162</v>
      </c>
      <c r="D15870" t="s">
        <v>227</v>
      </c>
      <c r="E15870" t="s">
        <v>53</v>
      </c>
      <c r="F15870" t="s">
        <v>47</v>
      </c>
      <c r="G15870">
        <v>1</v>
      </c>
      <c r="H15870">
        <v>15.3</v>
      </c>
      <c r="I15870" t="s">
        <v>234</v>
      </c>
      <c r="J15870" t="s">
        <v>215</v>
      </c>
      <c r="K15870">
        <v>1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 t="s">
        <v>83</v>
      </c>
      <c r="R15870" t="s">
        <v>83</v>
      </c>
      <c r="S15870" t="s">
        <v>83</v>
      </c>
      <c r="T15870" t="str">
        <f>_xlfn.XLOOKUP(A15870,MI_Match_Analysis!$A$2:$A$8,MI_Match_Analysis!$F$2:$F$8,"Not Found")</f>
        <v>Not Found</v>
      </c>
    </row>
    <row r="15871" spans="1:20" hidden="1" x14ac:dyDescent="0.3">
      <c r="A15871">
        <v>68</v>
      </c>
      <c r="B15871" s="1">
        <v>46165</v>
      </c>
      <c r="C15871" t="s">
        <v>162</v>
      </c>
      <c r="D15871" t="s">
        <v>227</v>
      </c>
      <c r="E15871" t="s">
        <v>53</v>
      </c>
      <c r="F15871" t="s">
        <v>47</v>
      </c>
      <c r="G15871">
        <v>1</v>
      </c>
      <c r="H15871">
        <v>15.4</v>
      </c>
      <c r="I15871" t="s">
        <v>313</v>
      </c>
      <c r="J15871" t="s">
        <v>215</v>
      </c>
      <c r="K15871">
        <v>1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 t="s">
        <v>83</v>
      </c>
      <c r="R15871" t="s">
        <v>83</v>
      </c>
      <c r="S15871" t="s">
        <v>83</v>
      </c>
      <c r="T15871" t="str">
        <f>_xlfn.XLOOKUP(A15871,MI_Match_Analysis!$A$2:$A$8,MI_Match_Analysis!$F$2:$F$8,"Not Found")</f>
        <v>Not Found</v>
      </c>
    </row>
    <row r="15872" spans="1:20" hidden="1" x14ac:dyDescent="0.3">
      <c r="A15872">
        <v>68</v>
      </c>
      <c r="B15872" s="1">
        <v>46165</v>
      </c>
      <c r="C15872" t="s">
        <v>162</v>
      </c>
      <c r="D15872" t="s">
        <v>227</v>
      </c>
      <c r="E15872" t="s">
        <v>53</v>
      </c>
      <c r="F15872" t="s">
        <v>47</v>
      </c>
      <c r="G15872">
        <v>1</v>
      </c>
      <c r="H15872">
        <v>15.5</v>
      </c>
      <c r="I15872" t="s">
        <v>234</v>
      </c>
      <c r="J15872" t="s">
        <v>215</v>
      </c>
      <c r="K15872">
        <v>6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 t="s">
        <v>83</v>
      </c>
      <c r="R15872" t="s">
        <v>83</v>
      </c>
      <c r="S15872" t="s">
        <v>83</v>
      </c>
      <c r="T15872" t="str">
        <f>_xlfn.XLOOKUP(A15872,MI_Match_Analysis!$A$2:$A$8,MI_Match_Analysis!$F$2:$F$8,"Not Found")</f>
        <v>Not Found</v>
      </c>
    </row>
    <row r="15873" spans="1:20" hidden="1" x14ac:dyDescent="0.3">
      <c r="A15873">
        <v>68</v>
      </c>
      <c r="B15873" s="1">
        <v>46165</v>
      </c>
      <c r="C15873" t="s">
        <v>162</v>
      </c>
      <c r="D15873" t="s">
        <v>227</v>
      </c>
      <c r="E15873" t="s">
        <v>53</v>
      </c>
      <c r="F15873" t="s">
        <v>47</v>
      </c>
      <c r="G15873">
        <v>1</v>
      </c>
      <c r="H15873">
        <v>15.6</v>
      </c>
      <c r="I15873" t="s">
        <v>234</v>
      </c>
      <c r="J15873" t="s">
        <v>215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 t="s">
        <v>83</v>
      </c>
      <c r="R15873" t="s">
        <v>83</v>
      </c>
      <c r="S15873" t="s">
        <v>83</v>
      </c>
      <c r="T15873" t="str">
        <f>_xlfn.XLOOKUP(A15873,MI_Match_Analysis!$A$2:$A$8,MI_Match_Analysis!$F$2:$F$8,"Not Found")</f>
        <v>Not Found</v>
      </c>
    </row>
    <row r="15874" spans="1:20" hidden="1" x14ac:dyDescent="0.3">
      <c r="A15874">
        <v>68</v>
      </c>
      <c r="B15874" s="1">
        <v>46165</v>
      </c>
      <c r="C15874" t="s">
        <v>162</v>
      </c>
      <c r="D15874" t="s">
        <v>227</v>
      </c>
      <c r="E15874" t="s">
        <v>53</v>
      </c>
      <c r="F15874" t="s">
        <v>47</v>
      </c>
      <c r="G15874">
        <v>1</v>
      </c>
      <c r="H15874">
        <v>16.100000000000001</v>
      </c>
      <c r="I15874" t="s">
        <v>313</v>
      </c>
      <c r="J15874" t="s">
        <v>225</v>
      </c>
      <c r="K15874">
        <v>1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 t="s">
        <v>83</v>
      </c>
      <c r="R15874" t="s">
        <v>83</v>
      </c>
      <c r="S15874" t="s">
        <v>83</v>
      </c>
      <c r="T15874" t="str">
        <f>_xlfn.XLOOKUP(A15874,MI_Match_Analysis!$A$2:$A$8,MI_Match_Analysis!$F$2:$F$8,"Not Found")</f>
        <v>Not Found</v>
      </c>
    </row>
    <row r="15875" spans="1:20" hidden="1" x14ac:dyDescent="0.3">
      <c r="A15875">
        <v>68</v>
      </c>
      <c r="B15875" s="1">
        <v>46165</v>
      </c>
      <c r="C15875" t="s">
        <v>162</v>
      </c>
      <c r="D15875" t="s">
        <v>227</v>
      </c>
      <c r="E15875" t="s">
        <v>53</v>
      </c>
      <c r="F15875" t="s">
        <v>47</v>
      </c>
      <c r="G15875">
        <v>1</v>
      </c>
      <c r="H15875">
        <v>16.2</v>
      </c>
      <c r="I15875" t="s">
        <v>234</v>
      </c>
      <c r="J15875" t="s">
        <v>225</v>
      </c>
      <c r="K15875">
        <v>6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 t="s">
        <v>83</v>
      </c>
      <c r="R15875" t="s">
        <v>83</v>
      </c>
      <c r="S15875" t="s">
        <v>83</v>
      </c>
      <c r="T15875" t="str">
        <f>_xlfn.XLOOKUP(A15875,MI_Match_Analysis!$A$2:$A$8,MI_Match_Analysis!$F$2:$F$8,"Not Found")</f>
        <v>Not Found</v>
      </c>
    </row>
    <row r="15876" spans="1:20" hidden="1" x14ac:dyDescent="0.3">
      <c r="A15876">
        <v>68</v>
      </c>
      <c r="B15876" s="1">
        <v>46165</v>
      </c>
      <c r="C15876" t="s">
        <v>162</v>
      </c>
      <c r="D15876" t="s">
        <v>227</v>
      </c>
      <c r="E15876" t="s">
        <v>53</v>
      </c>
      <c r="F15876" t="s">
        <v>47</v>
      </c>
      <c r="G15876">
        <v>1</v>
      </c>
      <c r="H15876">
        <v>16.3</v>
      </c>
      <c r="I15876" t="s">
        <v>234</v>
      </c>
      <c r="J15876" t="s">
        <v>225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 t="s">
        <v>83</v>
      </c>
      <c r="R15876" t="s">
        <v>83</v>
      </c>
      <c r="S15876" t="s">
        <v>83</v>
      </c>
      <c r="T15876" t="str">
        <f>_xlfn.XLOOKUP(A15876,MI_Match_Analysis!$A$2:$A$8,MI_Match_Analysis!$F$2:$F$8,"Not Found")</f>
        <v>Not Found</v>
      </c>
    </row>
    <row r="15877" spans="1:20" hidden="1" x14ac:dyDescent="0.3">
      <c r="A15877">
        <v>68</v>
      </c>
      <c r="B15877" s="1">
        <v>46165</v>
      </c>
      <c r="C15877" t="s">
        <v>162</v>
      </c>
      <c r="D15877" t="s">
        <v>227</v>
      </c>
      <c r="E15877" t="s">
        <v>53</v>
      </c>
      <c r="F15877" t="s">
        <v>47</v>
      </c>
      <c r="G15877">
        <v>1</v>
      </c>
      <c r="H15877">
        <v>16.399999999999999</v>
      </c>
      <c r="I15877" t="s">
        <v>234</v>
      </c>
      <c r="J15877" t="s">
        <v>225</v>
      </c>
      <c r="K15877">
        <v>4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 t="s">
        <v>83</v>
      </c>
      <c r="R15877" t="s">
        <v>83</v>
      </c>
      <c r="S15877" t="s">
        <v>83</v>
      </c>
      <c r="T15877" t="str">
        <f>_xlfn.XLOOKUP(A15877,MI_Match_Analysis!$A$2:$A$8,MI_Match_Analysis!$F$2:$F$8,"Not Found")</f>
        <v>Not Found</v>
      </c>
    </row>
    <row r="15878" spans="1:20" hidden="1" x14ac:dyDescent="0.3">
      <c r="A15878">
        <v>68</v>
      </c>
      <c r="B15878" s="1">
        <v>46165</v>
      </c>
      <c r="C15878" t="s">
        <v>162</v>
      </c>
      <c r="D15878" t="s">
        <v>227</v>
      </c>
      <c r="E15878" t="s">
        <v>53</v>
      </c>
      <c r="F15878" t="s">
        <v>47</v>
      </c>
      <c r="G15878">
        <v>1</v>
      </c>
      <c r="H15878">
        <v>16.5</v>
      </c>
      <c r="I15878" t="s">
        <v>234</v>
      </c>
      <c r="J15878" t="s">
        <v>225</v>
      </c>
      <c r="K15878">
        <v>1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 t="s">
        <v>83</v>
      </c>
      <c r="R15878" t="s">
        <v>83</v>
      </c>
      <c r="S15878" t="s">
        <v>83</v>
      </c>
      <c r="T15878" t="str">
        <f>_xlfn.XLOOKUP(A15878,MI_Match_Analysis!$A$2:$A$8,MI_Match_Analysis!$F$2:$F$8,"Not Found")</f>
        <v>Not Found</v>
      </c>
    </row>
    <row r="15879" spans="1:20" hidden="1" x14ac:dyDescent="0.3">
      <c r="A15879">
        <v>68</v>
      </c>
      <c r="B15879" s="1">
        <v>46165</v>
      </c>
      <c r="C15879" t="s">
        <v>162</v>
      </c>
      <c r="D15879" t="s">
        <v>227</v>
      </c>
      <c r="E15879" t="s">
        <v>53</v>
      </c>
      <c r="F15879" t="s">
        <v>47</v>
      </c>
      <c r="G15879">
        <v>1</v>
      </c>
      <c r="H15879">
        <v>16.600000000000001</v>
      </c>
      <c r="I15879" t="s">
        <v>313</v>
      </c>
      <c r="J15879" t="s">
        <v>225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 t="s">
        <v>165</v>
      </c>
      <c r="R15879" t="s">
        <v>313</v>
      </c>
      <c r="S15879" t="s">
        <v>94</v>
      </c>
      <c r="T15879" t="str">
        <f>_xlfn.XLOOKUP(A15879,MI_Match_Analysis!$A$2:$A$8,MI_Match_Analysis!$F$2:$F$8,"Not Found")</f>
        <v>Not Found</v>
      </c>
    </row>
    <row r="15880" spans="1:20" hidden="1" x14ac:dyDescent="0.3">
      <c r="A15880">
        <v>68</v>
      </c>
      <c r="B15880" s="1">
        <v>46165</v>
      </c>
      <c r="C15880" t="s">
        <v>162</v>
      </c>
      <c r="D15880" t="s">
        <v>227</v>
      </c>
      <c r="E15880" t="s">
        <v>53</v>
      </c>
      <c r="F15880" t="s">
        <v>47</v>
      </c>
      <c r="G15880">
        <v>1</v>
      </c>
      <c r="H15880">
        <v>17.100000000000001</v>
      </c>
      <c r="I15880" t="s">
        <v>234</v>
      </c>
      <c r="J15880" t="s">
        <v>215</v>
      </c>
      <c r="K15880">
        <v>1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 t="s">
        <v>83</v>
      </c>
      <c r="R15880" t="s">
        <v>83</v>
      </c>
      <c r="S15880" t="s">
        <v>83</v>
      </c>
      <c r="T15880" t="str">
        <f>_xlfn.XLOOKUP(A15880,MI_Match_Analysis!$A$2:$A$8,MI_Match_Analysis!$F$2:$F$8,"Not Found")</f>
        <v>Not Found</v>
      </c>
    </row>
    <row r="15881" spans="1:20" hidden="1" x14ac:dyDescent="0.3">
      <c r="A15881">
        <v>68</v>
      </c>
      <c r="B15881" s="1">
        <v>46165</v>
      </c>
      <c r="C15881" t="s">
        <v>162</v>
      </c>
      <c r="D15881" t="s">
        <v>227</v>
      </c>
      <c r="E15881" t="s">
        <v>53</v>
      </c>
      <c r="F15881" t="s">
        <v>47</v>
      </c>
      <c r="G15881">
        <v>1</v>
      </c>
      <c r="H15881">
        <v>17.2</v>
      </c>
      <c r="I15881" t="s">
        <v>89</v>
      </c>
      <c r="J15881" t="s">
        <v>215</v>
      </c>
      <c r="K15881">
        <v>1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 t="s">
        <v>83</v>
      </c>
      <c r="R15881" t="s">
        <v>83</v>
      </c>
      <c r="S15881" t="s">
        <v>83</v>
      </c>
      <c r="T15881" t="str">
        <f>_xlfn.XLOOKUP(A15881,MI_Match_Analysis!$A$2:$A$8,MI_Match_Analysis!$F$2:$F$8,"Not Found")</f>
        <v>Not Found</v>
      </c>
    </row>
    <row r="15882" spans="1:20" hidden="1" x14ac:dyDescent="0.3">
      <c r="A15882">
        <v>68</v>
      </c>
      <c r="B15882" s="1">
        <v>46165</v>
      </c>
      <c r="C15882" t="s">
        <v>162</v>
      </c>
      <c r="D15882" t="s">
        <v>227</v>
      </c>
      <c r="E15882" t="s">
        <v>53</v>
      </c>
      <c r="F15882" t="s">
        <v>47</v>
      </c>
      <c r="G15882">
        <v>1</v>
      </c>
      <c r="H15882">
        <v>17.3</v>
      </c>
      <c r="I15882" t="s">
        <v>234</v>
      </c>
      <c r="J15882" t="s">
        <v>215</v>
      </c>
      <c r="K15882">
        <v>1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 t="s">
        <v>83</v>
      </c>
      <c r="R15882" t="s">
        <v>83</v>
      </c>
      <c r="S15882" t="s">
        <v>83</v>
      </c>
      <c r="T15882" t="str">
        <f>_xlfn.XLOOKUP(A15882,MI_Match_Analysis!$A$2:$A$8,MI_Match_Analysis!$F$2:$F$8,"Not Found")</f>
        <v>Not Found</v>
      </c>
    </row>
    <row r="15883" spans="1:20" hidden="1" x14ac:dyDescent="0.3">
      <c r="A15883">
        <v>68</v>
      </c>
      <c r="B15883" s="1">
        <v>46165</v>
      </c>
      <c r="C15883" t="s">
        <v>162</v>
      </c>
      <c r="D15883" t="s">
        <v>227</v>
      </c>
      <c r="E15883" t="s">
        <v>53</v>
      </c>
      <c r="F15883" t="s">
        <v>47</v>
      </c>
      <c r="G15883">
        <v>1</v>
      </c>
      <c r="H15883">
        <v>17.399999999999999</v>
      </c>
      <c r="I15883" t="s">
        <v>89</v>
      </c>
      <c r="J15883" t="s">
        <v>215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 t="s">
        <v>83</v>
      </c>
      <c r="R15883" t="s">
        <v>83</v>
      </c>
      <c r="S15883" t="s">
        <v>83</v>
      </c>
      <c r="T15883" t="str">
        <f>_xlfn.XLOOKUP(A15883,MI_Match_Analysis!$A$2:$A$8,MI_Match_Analysis!$F$2:$F$8,"Not Found")</f>
        <v>Not Found</v>
      </c>
    </row>
    <row r="15884" spans="1:20" hidden="1" x14ac:dyDescent="0.3">
      <c r="A15884">
        <v>68</v>
      </c>
      <c r="B15884" s="1">
        <v>46165</v>
      </c>
      <c r="C15884" t="s">
        <v>162</v>
      </c>
      <c r="D15884" t="s">
        <v>227</v>
      </c>
      <c r="E15884" t="s">
        <v>53</v>
      </c>
      <c r="F15884" t="s">
        <v>47</v>
      </c>
      <c r="G15884">
        <v>1</v>
      </c>
      <c r="H15884">
        <v>17.5</v>
      </c>
      <c r="I15884" t="s">
        <v>89</v>
      </c>
      <c r="J15884" t="s">
        <v>215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 t="s">
        <v>165</v>
      </c>
      <c r="R15884" t="s">
        <v>89</v>
      </c>
      <c r="S15884" t="s">
        <v>326</v>
      </c>
      <c r="T15884" t="str">
        <f>_xlfn.XLOOKUP(A15884,MI_Match_Analysis!$A$2:$A$8,MI_Match_Analysis!$F$2:$F$8,"Not Found")</f>
        <v>Not Found</v>
      </c>
    </row>
    <row r="15885" spans="1:20" hidden="1" x14ac:dyDescent="0.3">
      <c r="A15885">
        <v>68</v>
      </c>
      <c r="B15885" s="1">
        <v>46165</v>
      </c>
      <c r="C15885" t="s">
        <v>162</v>
      </c>
      <c r="D15885" t="s">
        <v>227</v>
      </c>
      <c r="E15885" t="s">
        <v>53</v>
      </c>
      <c r="F15885" t="s">
        <v>47</v>
      </c>
      <c r="G15885">
        <v>1</v>
      </c>
      <c r="H15885">
        <v>17.600000000000001</v>
      </c>
      <c r="I15885" t="s">
        <v>343</v>
      </c>
      <c r="J15885" t="s">
        <v>215</v>
      </c>
      <c r="K15885">
        <v>1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 t="s">
        <v>83</v>
      </c>
      <c r="R15885" t="s">
        <v>83</v>
      </c>
      <c r="S15885" t="s">
        <v>83</v>
      </c>
      <c r="T15885" t="str">
        <f>_xlfn.XLOOKUP(A15885,MI_Match_Analysis!$A$2:$A$8,MI_Match_Analysis!$F$2:$F$8,"Not Found")</f>
        <v>Not Found</v>
      </c>
    </row>
    <row r="15886" spans="1:20" hidden="1" x14ac:dyDescent="0.3">
      <c r="A15886">
        <v>68</v>
      </c>
      <c r="B15886" s="1">
        <v>46165</v>
      </c>
      <c r="C15886" t="s">
        <v>162</v>
      </c>
      <c r="D15886" t="s">
        <v>227</v>
      </c>
      <c r="E15886" t="s">
        <v>53</v>
      </c>
      <c r="F15886" t="s">
        <v>47</v>
      </c>
      <c r="G15886">
        <v>1</v>
      </c>
      <c r="H15886">
        <v>18.100000000000001</v>
      </c>
      <c r="I15886" t="s">
        <v>343</v>
      </c>
      <c r="J15886" t="s">
        <v>66</v>
      </c>
      <c r="K15886">
        <v>1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 t="s">
        <v>83</v>
      </c>
      <c r="R15886" t="s">
        <v>83</v>
      </c>
      <c r="S15886" t="s">
        <v>83</v>
      </c>
      <c r="T15886" t="str">
        <f>_xlfn.XLOOKUP(A15886,MI_Match_Analysis!$A$2:$A$8,MI_Match_Analysis!$F$2:$F$8,"Not Found")</f>
        <v>Not Found</v>
      </c>
    </row>
    <row r="15887" spans="1:20" hidden="1" x14ac:dyDescent="0.3">
      <c r="A15887">
        <v>68</v>
      </c>
      <c r="B15887" s="1">
        <v>46165</v>
      </c>
      <c r="C15887" t="s">
        <v>162</v>
      </c>
      <c r="D15887" t="s">
        <v>227</v>
      </c>
      <c r="E15887" t="s">
        <v>53</v>
      </c>
      <c r="F15887" t="s">
        <v>47</v>
      </c>
      <c r="G15887">
        <v>1</v>
      </c>
      <c r="H15887">
        <v>18.2</v>
      </c>
      <c r="I15887" t="s">
        <v>234</v>
      </c>
      <c r="J15887" t="s">
        <v>66</v>
      </c>
      <c r="K15887">
        <v>1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 t="s">
        <v>83</v>
      </c>
      <c r="R15887" t="s">
        <v>83</v>
      </c>
      <c r="S15887" t="s">
        <v>83</v>
      </c>
      <c r="T15887" t="str">
        <f>_xlfn.XLOOKUP(A15887,MI_Match_Analysis!$A$2:$A$8,MI_Match_Analysis!$F$2:$F$8,"Not Found")</f>
        <v>Not Found</v>
      </c>
    </row>
    <row r="15888" spans="1:20" hidden="1" x14ac:dyDescent="0.3">
      <c r="A15888">
        <v>68</v>
      </c>
      <c r="B15888" s="1">
        <v>46165</v>
      </c>
      <c r="C15888" t="s">
        <v>162</v>
      </c>
      <c r="D15888" t="s">
        <v>227</v>
      </c>
      <c r="E15888" t="s">
        <v>53</v>
      </c>
      <c r="F15888" t="s">
        <v>47</v>
      </c>
      <c r="G15888">
        <v>1</v>
      </c>
      <c r="H15888">
        <v>18.3</v>
      </c>
      <c r="I15888" t="s">
        <v>343</v>
      </c>
      <c r="J15888" t="s">
        <v>66</v>
      </c>
      <c r="K15888">
        <v>2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 t="s">
        <v>83</v>
      </c>
      <c r="R15888" t="s">
        <v>83</v>
      </c>
      <c r="S15888" t="s">
        <v>83</v>
      </c>
      <c r="T15888" t="str">
        <f>_xlfn.XLOOKUP(A15888,MI_Match_Analysis!$A$2:$A$8,MI_Match_Analysis!$F$2:$F$8,"Not Found")</f>
        <v>Not Found</v>
      </c>
    </row>
    <row r="15889" spans="1:20" hidden="1" x14ac:dyDescent="0.3">
      <c r="A15889">
        <v>68</v>
      </c>
      <c r="B15889" s="1">
        <v>46165</v>
      </c>
      <c r="C15889" t="s">
        <v>162</v>
      </c>
      <c r="D15889" t="s">
        <v>227</v>
      </c>
      <c r="E15889" t="s">
        <v>53</v>
      </c>
      <c r="F15889" t="s">
        <v>47</v>
      </c>
      <c r="G15889">
        <v>1</v>
      </c>
      <c r="H15889">
        <v>18.399999999999999</v>
      </c>
      <c r="I15889" t="s">
        <v>343</v>
      </c>
      <c r="J15889" t="s">
        <v>66</v>
      </c>
      <c r="K15889">
        <v>1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 t="s">
        <v>83</v>
      </c>
      <c r="R15889" t="s">
        <v>83</v>
      </c>
      <c r="S15889" t="s">
        <v>83</v>
      </c>
      <c r="T15889" t="str">
        <f>_xlfn.XLOOKUP(A15889,MI_Match_Analysis!$A$2:$A$8,MI_Match_Analysis!$F$2:$F$8,"Not Found")</f>
        <v>Not Found</v>
      </c>
    </row>
    <row r="15890" spans="1:20" hidden="1" x14ac:dyDescent="0.3">
      <c r="A15890">
        <v>68</v>
      </c>
      <c r="B15890" s="1">
        <v>46165</v>
      </c>
      <c r="C15890" t="s">
        <v>162</v>
      </c>
      <c r="D15890" t="s">
        <v>227</v>
      </c>
      <c r="E15890" t="s">
        <v>53</v>
      </c>
      <c r="F15890" t="s">
        <v>47</v>
      </c>
      <c r="G15890">
        <v>1</v>
      </c>
      <c r="H15890">
        <v>18.5</v>
      </c>
      <c r="I15890" t="s">
        <v>234</v>
      </c>
      <c r="J15890" t="s">
        <v>66</v>
      </c>
      <c r="K15890">
        <v>1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 t="s">
        <v>83</v>
      </c>
      <c r="R15890" t="s">
        <v>83</v>
      </c>
      <c r="S15890" t="s">
        <v>83</v>
      </c>
      <c r="T15890" t="str">
        <f>_xlfn.XLOOKUP(A15890,MI_Match_Analysis!$A$2:$A$8,MI_Match_Analysis!$F$2:$F$8,"Not Found")</f>
        <v>Not Found</v>
      </c>
    </row>
    <row r="15891" spans="1:20" hidden="1" x14ac:dyDescent="0.3">
      <c r="A15891">
        <v>68</v>
      </c>
      <c r="B15891" s="1">
        <v>46165</v>
      </c>
      <c r="C15891" t="s">
        <v>162</v>
      </c>
      <c r="D15891" t="s">
        <v>227</v>
      </c>
      <c r="E15891" t="s">
        <v>53</v>
      </c>
      <c r="F15891" t="s">
        <v>47</v>
      </c>
      <c r="G15891">
        <v>1</v>
      </c>
      <c r="H15891">
        <v>18.600000000000001</v>
      </c>
      <c r="I15891" t="s">
        <v>343</v>
      </c>
      <c r="J15891" t="s">
        <v>66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 t="s">
        <v>83</v>
      </c>
      <c r="R15891" t="s">
        <v>83</v>
      </c>
      <c r="S15891" t="s">
        <v>83</v>
      </c>
      <c r="T15891" t="str">
        <f>_xlfn.XLOOKUP(A15891,MI_Match_Analysis!$A$2:$A$8,MI_Match_Analysis!$F$2:$F$8,"Not Found")</f>
        <v>Not Found</v>
      </c>
    </row>
    <row r="15892" spans="1:20" hidden="1" x14ac:dyDescent="0.3">
      <c r="A15892">
        <v>68</v>
      </c>
      <c r="B15892" s="1">
        <v>46165</v>
      </c>
      <c r="C15892" t="s">
        <v>162</v>
      </c>
      <c r="D15892" t="s">
        <v>227</v>
      </c>
      <c r="E15892" t="s">
        <v>53</v>
      </c>
      <c r="F15892" t="s">
        <v>47</v>
      </c>
      <c r="G15892">
        <v>1</v>
      </c>
      <c r="H15892">
        <v>19.100000000000001</v>
      </c>
      <c r="I15892" t="s">
        <v>234</v>
      </c>
      <c r="J15892" t="s">
        <v>114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 t="s">
        <v>83</v>
      </c>
      <c r="R15892" t="s">
        <v>83</v>
      </c>
      <c r="S15892" t="s">
        <v>83</v>
      </c>
      <c r="T15892" t="str">
        <f>_xlfn.XLOOKUP(A15892,MI_Match_Analysis!$A$2:$A$8,MI_Match_Analysis!$F$2:$F$8,"Not Found")</f>
        <v>Not Found</v>
      </c>
    </row>
    <row r="15893" spans="1:20" hidden="1" x14ac:dyDescent="0.3">
      <c r="A15893">
        <v>68</v>
      </c>
      <c r="B15893" s="1">
        <v>46165</v>
      </c>
      <c r="C15893" t="s">
        <v>162</v>
      </c>
      <c r="D15893" t="s">
        <v>227</v>
      </c>
      <c r="E15893" t="s">
        <v>53</v>
      </c>
      <c r="F15893" t="s">
        <v>47</v>
      </c>
      <c r="G15893">
        <v>1</v>
      </c>
      <c r="H15893">
        <v>19.100000000000001</v>
      </c>
      <c r="I15893" t="s">
        <v>234</v>
      </c>
      <c r="J15893" t="s">
        <v>114</v>
      </c>
      <c r="K15893">
        <v>0</v>
      </c>
      <c r="L15893">
        <v>1</v>
      </c>
      <c r="M15893">
        <v>1</v>
      </c>
      <c r="N15893">
        <v>0</v>
      </c>
      <c r="O15893">
        <v>0</v>
      </c>
      <c r="P15893">
        <v>0</v>
      </c>
      <c r="Q15893" t="s">
        <v>83</v>
      </c>
      <c r="R15893" t="s">
        <v>83</v>
      </c>
      <c r="S15893" t="s">
        <v>83</v>
      </c>
      <c r="T15893" t="str">
        <f>_xlfn.XLOOKUP(A15893,MI_Match_Analysis!$A$2:$A$8,MI_Match_Analysis!$F$2:$F$8,"Not Found")</f>
        <v>Not Found</v>
      </c>
    </row>
    <row r="15894" spans="1:20" hidden="1" x14ac:dyDescent="0.3">
      <c r="A15894">
        <v>68</v>
      </c>
      <c r="B15894" s="1">
        <v>46165</v>
      </c>
      <c r="C15894" t="s">
        <v>162</v>
      </c>
      <c r="D15894" t="s">
        <v>227</v>
      </c>
      <c r="E15894" t="s">
        <v>53</v>
      </c>
      <c r="F15894" t="s">
        <v>47</v>
      </c>
      <c r="G15894">
        <v>1</v>
      </c>
      <c r="H15894">
        <v>19.2</v>
      </c>
      <c r="I15894" t="s">
        <v>234</v>
      </c>
      <c r="J15894" t="s">
        <v>114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 t="s">
        <v>83</v>
      </c>
      <c r="R15894" t="s">
        <v>83</v>
      </c>
      <c r="S15894" t="s">
        <v>83</v>
      </c>
      <c r="T15894" t="str">
        <f>_xlfn.XLOOKUP(A15894,MI_Match_Analysis!$A$2:$A$8,MI_Match_Analysis!$F$2:$F$8,"Not Found")</f>
        <v>Not Found</v>
      </c>
    </row>
    <row r="15895" spans="1:20" hidden="1" x14ac:dyDescent="0.3">
      <c r="A15895">
        <v>68</v>
      </c>
      <c r="B15895" s="1">
        <v>46165</v>
      </c>
      <c r="C15895" t="s">
        <v>162</v>
      </c>
      <c r="D15895" t="s">
        <v>227</v>
      </c>
      <c r="E15895" t="s">
        <v>53</v>
      </c>
      <c r="F15895" t="s">
        <v>47</v>
      </c>
      <c r="G15895">
        <v>1</v>
      </c>
      <c r="H15895">
        <v>19.3</v>
      </c>
      <c r="I15895" t="s">
        <v>234</v>
      </c>
      <c r="J15895" t="s">
        <v>114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 t="s">
        <v>83</v>
      </c>
      <c r="R15895" t="s">
        <v>83</v>
      </c>
      <c r="S15895" t="s">
        <v>83</v>
      </c>
      <c r="T15895" t="str">
        <f>_xlfn.XLOOKUP(A15895,MI_Match_Analysis!$A$2:$A$8,MI_Match_Analysis!$F$2:$F$8,"Not Found")</f>
        <v>Not Found</v>
      </c>
    </row>
    <row r="15896" spans="1:20" hidden="1" x14ac:dyDescent="0.3">
      <c r="A15896">
        <v>68</v>
      </c>
      <c r="B15896" s="1">
        <v>46165</v>
      </c>
      <c r="C15896" t="s">
        <v>162</v>
      </c>
      <c r="D15896" t="s">
        <v>227</v>
      </c>
      <c r="E15896" t="s">
        <v>53</v>
      </c>
      <c r="F15896" t="s">
        <v>47</v>
      </c>
      <c r="G15896">
        <v>1</v>
      </c>
      <c r="H15896">
        <v>19.399999999999999</v>
      </c>
      <c r="I15896" t="s">
        <v>234</v>
      </c>
      <c r="J15896" t="s">
        <v>114</v>
      </c>
      <c r="K15896">
        <v>6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 t="s">
        <v>83</v>
      </c>
      <c r="R15896" t="s">
        <v>83</v>
      </c>
      <c r="S15896" t="s">
        <v>83</v>
      </c>
      <c r="T15896" t="str">
        <f>_xlfn.XLOOKUP(A15896,MI_Match_Analysis!$A$2:$A$8,MI_Match_Analysis!$F$2:$F$8,"Not Found")</f>
        <v>Not Found</v>
      </c>
    </row>
    <row r="15897" spans="1:20" hidden="1" x14ac:dyDescent="0.3">
      <c r="A15897">
        <v>68</v>
      </c>
      <c r="B15897" s="1">
        <v>46165</v>
      </c>
      <c r="C15897" t="s">
        <v>162</v>
      </c>
      <c r="D15897" t="s">
        <v>227</v>
      </c>
      <c r="E15897" t="s">
        <v>53</v>
      </c>
      <c r="F15897" t="s">
        <v>47</v>
      </c>
      <c r="G15897">
        <v>1</v>
      </c>
      <c r="H15897">
        <v>19.5</v>
      </c>
      <c r="I15897" t="s">
        <v>234</v>
      </c>
      <c r="J15897" t="s">
        <v>114</v>
      </c>
      <c r="K15897">
        <v>4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 t="s">
        <v>83</v>
      </c>
      <c r="R15897" t="s">
        <v>83</v>
      </c>
      <c r="S15897" t="s">
        <v>83</v>
      </c>
      <c r="T15897" t="str">
        <f>_xlfn.XLOOKUP(A15897,MI_Match_Analysis!$A$2:$A$8,MI_Match_Analysis!$F$2:$F$8,"Not Found")</f>
        <v>Not Found</v>
      </c>
    </row>
    <row r="15898" spans="1:20" hidden="1" x14ac:dyDescent="0.3">
      <c r="A15898">
        <v>68</v>
      </c>
      <c r="B15898" s="1">
        <v>46165</v>
      </c>
      <c r="C15898" t="s">
        <v>162</v>
      </c>
      <c r="D15898" t="s">
        <v>227</v>
      </c>
      <c r="E15898" t="s">
        <v>53</v>
      </c>
      <c r="F15898" t="s">
        <v>47</v>
      </c>
      <c r="G15898">
        <v>1</v>
      </c>
      <c r="H15898">
        <v>19.600000000000001</v>
      </c>
      <c r="I15898" t="s">
        <v>234</v>
      </c>
      <c r="J15898" t="s">
        <v>114</v>
      </c>
      <c r="K15898">
        <v>0</v>
      </c>
      <c r="L15898">
        <v>1</v>
      </c>
      <c r="M15898">
        <v>1</v>
      </c>
      <c r="N15898">
        <v>0</v>
      </c>
      <c r="O15898">
        <v>0</v>
      </c>
      <c r="P15898">
        <v>0</v>
      </c>
      <c r="Q15898" t="s">
        <v>83</v>
      </c>
      <c r="R15898" t="s">
        <v>83</v>
      </c>
      <c r="S15898" t="s">
        <v>83</v>
      </c>
      <c r="T15898" t="str">
        <f>_xlfn.XLOOKUP(A15898,MI_Match_Analysis!$A$2:$A$8,MI_Match_Analysis!$F$2:$F$8,"Not Found")</f>
        <v>Not Found</v>
      </c>
    </row>
    <row r="15899" spans="1:20" hidden="1" x14ac:dyDescent="0.3">
      <c r="A15899">
        <v>68</v>
      </c>
      <c r="B15899" s="1">
        <v>46165</v>
      </c>
      <c r="C15899" t="s">
        <v>162</v>
      </c>
      <c r="D15899" t="s">
        <v>227</v>
      </c>
      <c r="E15899" t="s">
        <v>53</v>
      </c>
      <c r="F15899" t="s">
        <v>47</v>
      </c>
      <c r="G15899">
        <v>1</v>
      </c>
      <c r="H15899">
        <v>19.600000000000001</v>
      </c>
      <c r="I15899" t="s">
        <v>234</v>
      </c>
      <c r="J15899" t="s">
        <v>114</v>
      </c>
      <c r="K15899">
        <v>4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 t="s">
        <v>83</v>
      </c>
      <c r="R15899" t="s">
        <v>83</v>
      </c>
      <c r="S15899" t="s">
        <v>83</v>
      </c>
      <c r="T15899" t="str">
        <f>_xlfn.XLOOKUP(A15899,MI_Match_Analysis!$A$2:$A$8,MI_Match_Analysis!$F$2:$F$8,"Not Found")</f>
        <v>Not Found</v>
      </c>
    </row>
    <row r="15900" spans="1:20" hidden="1" x14ac:dyDescent="0.3">
      <c r="A15900">
        <v>68</v>
      </c>
      <c r="B15900" s="1">
        <v>46165</v>
      </c>
      <c r="C15900" t="s">
        <v>162</v>
      </c>
      <c r="D15900" t="s">
        <v>227</v>
      </c>
      <c r="E15900" t="s">
        <v>47</v>
      </c>
      <c r="F15900" t="s">
        <v>53</v>
      </c>
      <c r="G15900">
        <v>2</v>
      </c>
      <c r="H15900">
        <v>0.1</v>
      </c>
      <c r="I15900" t="s">
        <v>64</v>
      </c>
      <c r="J15900" t="s">
        <v>76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 t="s">
        <v>165</v>
      </c>
      <c r="R15900" t="s">
        <v>64</v>
      </c>
      <c r="S15900" t="s">
        <v>343</v>
      </c>
      <c r="T15900" t="str">
        <f>_xlfn.XLOOKUP(A15900,MI_Match_Analysis!$A$2:$A$8,MI_Match_Analysis!$F$2:$F$8,"Not Found")</f>
        <v>Not Found</v>
      </c>
    </row>
    <row r="15901" spans="1:20" hidden="1" x14ac:dyDescent="0.3">
      <c r="A15901">
        <v>68</v>
      </c>
      <c r="B15901" s="1">
        <v>46165</v>
      </c>
      <c r="C15901" t="s">
        <v>162</v>
      </c>
      <c r="D15901" t="s">
        <v>227</v>
      </c>
      <c r="E15901" t="s">
        <v>47</v>
      </c>
      <c r="F15901" t="s">
        <v>53</v>
      </c>
      <c r="G15901">
        <v>2</v>
      </c>
      <c r="H15901">
        <v>0.2</v>
      </c>
      <c r="I15901" t="s">
        <v>49</v>
      </c>
      <c r="J15901" t="s">
        <v>76</v>
      </c>
      <c r="K15901">
        <v>0</v>
      </c>
      <c r="L15901">
        <v>1</v>
      </c>
      <c r="M15901">
        <v>1</v>
      </c>
      <c r="N15901">
        <v>0</v>
      </c>
      <c r="O15901">
        <v>0</v>
      </c>
      <c r="P15901">
        <v>0</v>
      </c>
      <c r="Q15901" t="s">
        <v>83</v>
      </c>
      <c r="R15901" t="s">
        <v>83</v>
      </c>
      <c r="S15901" t="s">
        <v>83</v>
      </c>
      <c r="T15901" t="str">
        <f>_xlfn.XLOOKUP(A15901,MI_Match_Analysis!$A$2:$A$8,MI_Match_Analysis!$F$2:$F$8,"Not Found")</f>
        <v>Not Found</v>
      </c>
    </row>
    <row r="15902" spans="1:20" hidden="1" x14ac:dyDescent="0.3">
      <c r="A15902">
        <v>68</v>
      </c>
      <c r="B15902" s="1">
        <v>46165</v>
      </c>
      <c r="C15902" t="s">
        <v>162</v>
      </c>
      <c r="D15902" t="s">
        <v>227</v>
      </c>
      <c r="E15902" t="s">
        <v>47</v>
      </c>
      <c r="F15902" t="s">
        <v>53</v>
      </c>
      <c r="G15902">
        <v>2</v>
      </c>
      <c r="H15902">
        <v>0.2</v>
      </c>
      <c r="I15902" t="s">
        <v>49</v>
      </c>
      <c r="J15902" t="s">
        <v>76</v>
      </c>
      <c r="K15902">
        <v>4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 t="s">
        <v>83</v>
      </c>
      <c r="R15902" t="s">
        <v>83</v>
      </c>
      <c r="S15902" t="s">
        <v>83</v>
      </c>
      <c r="T15902" t="str">
        <f>_xlfn.XLOOKUP(A15902,MI_Match_Analysis!$A$2:$A$8,MI_Match_Analysis!$F$2:$F$8,"Not Found")</f>
        <v>Not Found</v>
      </c>
    </row>
    <row r="15903" spans="1:20" hidden="1" x14ac:dyDescent="0.3">
      <c r="A15903">
        <v>68</v>
      </c>
      <c r="B15903" s="1">
        <v>46165</v>
      </c>
      <c r="C15903" t="s">
        <v>162</v>
      </c>
      <c r="D15903" t="s">
        <v>227</v>
      </c>
      <c r="E15903" t="s">
        <v>47</v>
      </c>
      <c r="F15903" t="s">
        <v>53</v>
      </c>
      <c r="G15903">
        <v>2</v>
      </c>
      <c r="H15903">
        <v>0.3</v>
      </c>
      <c r="I15903" t="s">
        <v>49</v>
      </c>
      <c r="J15903" t="s">
        <v>76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 t="s">
        <v>83</v>
      </c>
      <c r="R15903" t="s">
        <v>83</v>
      </c>
      <c r="S15903" t="s">
        <v>83</v>
      </c>
      <c r="T15903" t="str">
        <f>_xlfn.XLOOKUP(A15903,MI_Match_Analysis!$A$2:$A$8,MI_Match_Analysis!$F$2:$F$8,"Not Found")</f>
        <v>Not Found</v>
      </c>
    </row>
    <row r="15904" spans="1:20" hidden="1" x14ac:dyDescent="0.3">
      <c r="A15904">
        <v>68</v>
      </c>
      <c r="B15904" s="1">
        <v>46165</v>
      </c>
      <c r="C15904" t="s">
        <v>162</v>
      </c>
      <c r="D15904" t="s">
        <v>227</v>
      </c>
      <c r="E15904" t="s">
        <v>47</v>
      </c>
      <c r="F15904" t="s">
        <v>53</v>
      </c>
      <c r="G15904">
        <v>2</v>
      </c>
      <c r="H15904">
        <v>0.4</v>
      </c>
      <c r="I15904" t="s">
        <v>49</v>
      </c>
      <c r="J15904" t="s">
        <v>76</v>
      </c>
      <c r="K15904">
        <v>4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 t="s">
        <v>83</v>
      </c>
      <c r="R15904" t="s">
        <v>83</v>
      </c>
      <c r="S15904" t="s">
        <v>83</v>
      </c>
      <c r="T15904" t="str">
        <f>_xlfn.XLOOKUP(A15904,MI_Match_Analysis!$A$2:$A$8,MI_Match_Analysis!$F$2:$F$8,"Not Found")</f>
        <v>Not Found</v>
      </c>
    </row>
    <row r="15905" spans="1:20" hidden="1" x14ac:dyDescent="0.3">
      <c r="A15905">
        <v>68</v>
      </c>
      <c r="B15905" s="1">
        <v>46165</v>
      </c>
      <c r="C15905" t="s">
        <v>162</v>
      </c>
      <c r="D15905" t="s">
        <v>227</v>
      </c>
      <c r="E15905" t="s">
        <v>47</v>
      </c>
      <c r="F15905" t="s">
        <v>53</v>
      </c>
      <c r="G15905">
        <v>2</v>
      </c>
      <c r="H15905">
        <v>0.5</v>
      </c>
      <c r="I15905" t="s">
        <v>49</v>
      </c>
      <c r="J15905" t="s">
        <v>76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 t="s">
        <v>83</v>
      </c>
      <c r="R15905" t="s">
        <v>83</v>
      </c>
      <c r="S15905" t="s">
        <v>83</v>
      </c>
      <c r="T15905" t="str">
        <f>_xlfn.XLOOKUP(A15905,MI_Match_Analysis!$A$2:$A$8,MI_Match_Analysis!$F$2:$F$8,"Not Found")</f>
        <v>Not Found</v>
      </c>
    </row>
    <row r="15906" spans="1:20" hidden="1" x14ac:dyDescent="0.3">
      <c r="A15906">
        <v>68</v>
      </c>
      <c r="B15906" s="1">
        <v>46165</v>
      </c>
      <c r="C15906" t="s">
        <v>162</v>
      </c>
      <c r="D15906" t="s">
        <v>227</v>
      </c>
      <c r="E15906" t="s">
        <v>47</v>
      </c>
      <c r="F15906" t="s">
        <v>53</v>
      </c>
      <c r="G15906">
        <v>2</v>
      </c>
      <c r="H15906">
        <v>0.6</v>
      </c>
      <c r="I15906" t="s">
        <v>49</v>
      </c>
      <c r="J15906" t="s">
        <v>76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 t="s">
        <v>83</v>
      </c>
      <c r="R15906" t="s">
        <v>83</v>
      </c>
      <c r="S15906" t="s">
        <v>83</v>
      </c>
      <c r="T15906" t="str">
        <f>_xlfn.XLOOKUP(A15906,MI_Match_Analysis!$A$2:$A$8,MI_Match_Analysis!$F$2:$F$8,"Not Found")</f>
        <v>Not Found</v>
      </c>
    </row>
    <row r="15907" spans="1:20" hidden="1" x14ac:dyDescent="0.3">
      <c r="A15907">
        <v>68</v>
      </c>
      <c r="B15907" s="1">
        <v>46165</v>
      </c>
      <c r="C15907" t="s">
        <v>162</v>
      </c>
      <c r="D15907" t="s">
        <v>227</v>
      </c>
      <c r="E15907" t="s">
        <v>47</v>
      </c>
      <c r="F15907" t="s">
        <v>53</v>
      </c>
      <c r="G15907">
        <v>2</v>
      </c>
      <c r="H15907">
        <v>0.6</v>
      </c>
      <c r="I15907" t="s">
        <v>49</v>
      </c>
      <c r="J15907" t="s">
        <v>76</v>
      </c>
      <c r="K15907">
        <v>0</v>
      </c>
      <c r="L15907">
        <v>1</v>
      </c>
      <c r="M15907">
        <v>1</v>
      </c>
      <c r="N15907">
        <v>0</v>
      </c>
      <c r="O15907">
        <v>0</v>
      </c>
      <c r="P15907">
        <v>0</v>
      </c>
      <c r="Q15907" t="s">
        <v>83</v>
      </c>
      <c r="R15907" t="s">
        <v>83</v>
      </c>
      <c r="S15907" t="s">
        <v>83</v>
      </c>
      <c r="T15907" t="str">
        <f>_xlfn.XLOOKUP(A15907,MI_Match_Analysis!$A$2:$A$8,MI_Match_Analysis!$F$2:$F$8,"Not Found")</f>
        <v>Not Found</v>
      </c>
    </row>
    <row r="15908" spans="1:20" hidden="1" x14ac:dyDescent="0.3">
      <c r="A15908">
        <v>68</v>
      </c>
      <c r="B15908" s="1">
        <v>46165</v>
      </c>
      <c r="C15908" t="s">
        <v>162</v>
      </c>
      <c r="D15908" t="s">
        <v>227</v>
      </c>
      <c r="E15908" t="s">
        <v>47</v>
      </c>
      <c r="F15908" t="s">
        <v>53</v>
      </c>
      <c r="G15908">
        <v>2</v>
      </c>
      <c r="H15908">
        <v>1.1000000000000001</v>
      </c>
      <c r="I15908" t="s">
        <v>223</v>
      </c>
      <c r="J15908" t="s">
        <v>124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 t="s">
        <v>83</v>
      </c>
      <c r="R15908" t="s">
        <v>83</v>
      </c>
      <c r="S15908" t="s">
        <v>83</v>
      </c>
      <c r="T15908" t="str">
        <f>_xlfn.XLOOKUP(A15908,MI_Match_Analysis!$A$2:$A$8,MI_Match_Analysis!$F$2:$F$8,"Not Found")</f>
        <v>Not Found</v>
      </c>
    </row>
    <row r="15909" spans="1:20" hidden="1" x14ac:dyDescent="0.3">
      <c r="A15909">
        <v>68</v>
      </c>
      <c r="B15909" s="1">
        <v>46165</v>
      </c>
      <c r="C15909" t="s">
        <v>162</v>
      </c>
      <c r="D15909" t="s">
        <v>227</v>
      </c>
      <c r="E15909" t="s">
        <v>47</v>
      </c>
      <c r="F15909" t="s">
        <v>53</v>
      </c>
      <c r="G15909">
        <v>2</v>
      </c>
      <c r="H15909">
        <v>1.2</v>
      </c>
      <c r="I15909" t="s">
        <v>223</v>
      </c>
      <c r="J15909" t="s">
        <v>124</v>
      </c>
      <c r="K15909">
        <v>1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 t="s">
        <v>83</v>
      </c>
      <c r="R15909" t="s">
        <v>83</v>
      </c>
      <c r="S15909" t="s">
        <v>83</v>
      </c>
      <c r="T15909" t="str">
        <f>_xlfn.XLOOKUP(A15909,MI_Match_Analysis!$A$2:$A$8,MI_Match_Analysis!$F$2:$F$8,"Not Found")</f>
        <v>Not Found</v>
      </c>
    </row>
    <row r="15910" spans="1:20" hidden="1" x14ac:dyDescent="0.3">
      <c r="A15910">
        <v>68</v>
      </c>
      <c r="B15910" s="1">
        <v>46165</v>
      </c>
      <c r="C15910" t="s">
        <v>162</v>
      </c>
      <c r="D15910" t="s">
        <v>227</v>
      </c>
      <c r="E15910" t="s">
        <v>47</v>
      </c>
      <c r="F15910" t="s">
        <v>53</v>
      </c>
      <c r="G15910">
        <v>2</v>
      </c>
      <c r="H15910">
        <v>1.3</v>
      </c>
      <c r="I15910" t="s">
        <v>49</v>
      </c>
      <c r="J15910" t="s">
        <v>124</v>
      </c>
      <c r="K15910">
        <v>4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 t="s">
        <v>83</v>
      </c>
      <c r="R15910" t="s">
        <v>83</v>
      </c>
      <c r="S15910" t="s">
        <v>83</v>
      </c>
      <c r="T15910" t="str">
        <f>_xlfn.XLOOKUP(A15910,MI_Match_Analysis!$A$2:$A$8,MI_Match_Analysis!$F$2:$F$8,"Not Found")</f>
        <v>Not Found</v>
      </c>
    </row>
    <row r="15911" spans="1:20" hidden="1" x14ac:dyDescent="0.3">
      <c r="A15911">
        <v>68</v>
      </c>
      <c r="B15911" s="1">
        <v>46165</v>
      </c>
      <c r="C15911" t="s">
        <v>162</v>
      </c>
      <c r="D15911" t="s">
        <v>227</v>
      </c>
      <c r="E15911" t="s">
        <v>47</v>
      </c>
      <c r="F15911" t="s">
        <v>53</v>
      </c>
      <c r="G15911">
        <v>2</v>
      </c>
      <c r="H15911">
        <v>1.4</v>
      </c>
      <c r="I15911" t="s">
        <v>49</v>
      </c>
      <c r="J15911" t="s">
        <v>124</v>
      </c>
      <c r="K15911">
        <v>4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 t="s">
        <v>83</v>
      </c>
      <c r="R15911" t="s">
        <v>83</v>
      </c>
      <c r="S15911" t="s">
        <v>83</v>
      </c>
      <c r="T15911" t="str">
        <f>_xlfn.XLOOKUP(A15911,MI_Match_Analysis!$A$2:$A$8,MI_Match_Analysis!$F$2:$F$8,"Not Found")</f>
        <v>Not Found</v>
      </c>
    </row>
    <row r="15912" spans="1:20" hidden="1" x14ac:dyDescent="0.3">
      <c r="A15912">
        <v>68</v>
      </c>
      <c r="B15912" s="1">
        <v>46165</v>
      </c>
      <c r="C15912" t="s">
        <v>162</v>
      </c>
      <c r="D15912" t="s">
        <v>227</v>
      </c>
      <c r="E15912" t="s">
        <v>47</v>
      </c>
      <c r="F15912" t="s">
        <v>53</v>
      </c>
      <c r="G15912">
        <v>2</v>
      </c>
      <c r="H15912">
        <v>1.5</v>
      </c>
      <c r="I15912" t="s">
        <v>49</v>
      </c>
      <c r="J15912" t="s">
        <v>124</v>
      </c>
      <c r="K15912">
        <v>2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 t="s">
        <v>83</v>
      </c>
      <c r="R15912" t="s">
        <v>83</v>
      </c>
      <c r="S15912" t="s">
        <v>83</v>
      </c>
      <c r="T15912" t="str">
        <f>_xlfn.XLOOKUP(A15912,MI_Match_Analysis!$A$2:$A$8,MI_Match_Analysis!$F$2:$F$8,"Not Found")</f>
        <v>Not Found</v>
      </c>
    </row>
    <row r="15913" spans="1:20" hidden="1" x14ac:dyDescent="0.3">
      <c r="A15913">
        <v>68</v>
      </c>
      <c r="B15913" s="1">
        <v>46165</v>
      </c>
      <c r="C15913" t="s">
        <v>162</v>
      </c>
      <c r="D15913" t="s">
        <v>227</v>
      </c>
      <c r="E15913" t="s">
        <v>47</v>
      </c>
      <c r="F15913" t="s">
        <v>53</v>
      </c>
      <c r="G15913">
        <v>2</v>
      </c>
      <c r="H15913">
        <v>1.6</v>
      </c>
      <c r="I15913" t="s">
        <v>49</v>
      </c>
      <c r="J15913" t="s">
        <v>124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 t="s">
        <v>83</v>
      </c>
      <c r="R15913" t="s">
        <v>83</v>
      </c>
      <c r="S15913" t="s">
        <v>83</v>
      </c>
      <c r="T15913" t="str">
        <f>_xlfn.XLOOKUP(A15913,MI_Match_Analysis!$A$2:$A$8,MI_Match_Analysis!$F$2:$F$8,"Not Found")</f>
        <v>Not Found</v>
      </c>
    </row>
    <row r="15914" spans="1:20" hidden="1" x14ac:dyDescent="0.3">
      <c r="A15914">
        <v>68</v>
      </c>
      <c r="B15914" s="1">
        <v>46165</v>
      </c>
      <c r="C15914" t="s">
        <v>162</v>
      </c>
      <c r="D15914" t="s">
        <v>227</v>
      </c>
      <c r="E15914" t="s">
        <v>47</v>
      </c>
      <c r="F15914" t="s">
        <v>53</v>
      </c>
      <c r="G15914">
        <v>2</v>
      </c>
      <c r="H15914">
        <v>2.1</v>
      </c>
      <c r="I15914" t="s">
        <v>223</v>
      </c>
      <c r="J15914" t="s">
        <v>76</v>
      </c>
      <c r="K15914">
        <v>1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 t="s">
        <v>83</v>
      </c>
      <c r="R15914" t="s">
        <v>83</v>
      </c>
      <c r="S15914" t="s">
        <v>83</v>
      </c>
      <c r="T15914" t="str">
        <f>_xlfn.XLOOKUP(A15914,MI_Match_Analysis!$A$2:$A$8,MI_Match_Analysis!$F$2:$F$8,"Not Found")</f>
        <v>Not Found</v>
      </c>
    </row>
    <row r="15915" spans="1:20" hidden="1" x14ac:dyDescent="0.3">
      <c r="A15915">
        <v>68</v>
      </c>
      <c r="B15915" s="1">
        <v>46165</v>
      </c>
      <c r="C15915" t="s">
        <v>162</v>
      </c>
      <c r="D15915" t="s">
        <v>227</v>
      </c>
      <c r="E15915" t="s">
        <v>47</v>
      </c>
      <c r="F15915" t="s">
        <v>53</v>
      </c>
      <c r="G15915">
        <v>2</v>
      </c>
      <c r="H15915">
        <v>2.2000000000000002</v>
      </c>
      <c r="I15915" t="s">
        <v>49</v>
      </c>
      <c r="J15915" t="s">
        <v>76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 t="s">
        <v>167</v>
      </c>
      <c r="R15915" t="s">
        <v>49</v>
      </c>
      <c r="S15915" t="s">
        <v>83</v>
      </c>
      <c r="T15915" t="str">
        <f>_xlfn.XLOOKUP(A15915,MI_Match_Analysis!$A$2:$A$8,MI_Match_Analysis!$F$2:$F$8,"Not Found")</f>
        <v>Not Found</v>
      </c>
    </row>
    <row r="15916" spans="1:20" hidden="1" x14ac:dyDescent="0.3">
      <c r="A15916">
        <v>68</v>
      </c>
      <c r="B15916" s="1">
        <v>46165</v>
      </c>
      <c r="C15916" t="s">
        <v>162</v>
      </c>
      <c r="D15916" t="s">
        <v>227</v>
      </c>
      <c r="E15916" t="s">
        <v>47</v>
      </c>
      <c r="F15916" t="s">
        <v>53</v>
      </c>
      <c r="G15916">
        <v>2</v>
      </c>
      <c r="H15916">
        <v>2.2999999999999998</v>
      </c>
      <c r="I15916" t="s">
        <v>94</v>
      </c>
      <c r="J15916" t="s">
        <v>76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 t="s">
        <v>83</v>
      </c>
      <c r="R15916" t="s">
        <v>83</v>
      </c>
      <c r="S15916" t="s">
        <v>83</v>
      </c>
      <c r="T15916" t="str">
        <f>_xlfn.XLOOKUP(A15916,MI_Match_Analysis!$A$2:$A$8,MI_Match_Analysis!$F$2:$F$8,"Not Found")</f>
        <v>Not Found</v>
      </c>
    </row>
    <row r="15917" spans="1:20" hidden="1" x14ac:dyDescent="0.3">
      <c r="A15917">
        <v>68</v>
      </c>
      <c r="B15917" s="1">
        <v>46165</v>
      </c>
      <c r="C15917" t="s">
        <v>162</v>
      </c>
      <c r="D15917" t="s">
        <v>227</v>
      </c>
      <c r="E15917" t="s">
        <v>47</v>
      </c>
      <c r="F15917" t="s">
        <v>53</v>
      </c>
      <c r="G15917">
        <v>2</v>
      </c>
      <c r="H15917">
        <v>2.4</v>
      </c>
      <c r="I15917" t="s">
        <v>94</v>
      </c>
      <c r="J15917" t="s">
        <v>76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 t="s">
        <v>83</v>
      </c>
      <c r="R15917" t="s">
        <v>83</v>
      </c>
      <c r="S15917" t="s">
        <v>83</v>
      </c>
      <c r="T15917" t="str">
        <f>_xlfn.XLOOKUP(A15917,MI_Match_Analysis!$A$2:$A$8,MI_Match_Analysis!$F$2:$F$8,"Not Found")</f>
        <v>Not Found</v>
      </c>
    </row>
    <row r="15918" spans="1:20" hidden="1" x14ac:dyDescent="0.3">
      <c r="A15918">
        <v>68</v>
      </c>
      <c r="B15918" s="1">
        <v>46165</v>
      </c>
      <c r="C15918" t="s">
        <v>162</v>
      </c>
      <c r="D15918" t="s">
        <v>227</v>
      </c>
      <c r="E15918" t="s">
        <v>47</v>
      </c>
      <c r="F15918" t="s">
        <v>53</v>
      </c>
      <c r="G15918">
        <v>2</v>
      </c>
      <c r="H15918">
        <v>2.5</v>
      </c>
      <c r="I15918" t="s">
        <v>94</v>
      </c>
      <c r="J15918" t="s">
        <v>76</v>
      </c>
      <c r="K15918">
        <v>4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 t="s">
        <v>83</v>
      </c>
      <c r="R15918" t="s">
        <v>83</v>
      </c>
      <c r="S15918" t="s">
        <v>83</v>
      </c>
      <c r="T15918" t="str">
        <f>_xlfn.XLOOKUP(A15918,MI_Match_Analysis!$A$2:$A$8,MI_Match_Analysis!$F$2:$F$8,"Not Found")</f>
        <v>Not Found</v>
      </c>
    </row>
    <row r="15919" spans="1:20" hidden="1" x14ac:dyDescent="0.3">
      <c r="A15919">
        <v>68</v>
      </c>
      <c r="B15919" s="1">
        <v>46165</v>
      </c>
      <c r="C15919" t="s">
        <v>162</v>
      </c>
      <c r="D15919" t="s">
        <v>227</v>
      </c>
      <c r="E15919" t="s">
        <v>47</v>
      </c>
      <c r="F15919" t="s">
        <v>53</v>
      </c>
      <c r="G15919">
        <v>2</v>
      </c>
      <c r="H15919">
        <v>2.6</v>
      </c>
      <c r="I15919" t="s">
        <v>94</v>
      </c>
      <c r="J15919" t="s">
        <v>76</v>
      </c>
      <c r="K15919">
        <v>4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 t="s">
        <v>83</v>
      </c>
      <c r="R15919" t="s">
        <v>83</v>
      </c>
      <c r="S15919" t="s">
        <v>83</v>
      </c>
      <c r="T15919" t="str">
        <f>_xlfn.XLOOKUP(A15919,MI_Match_Analysis!$A$2:$A$8,MI_Match_Analysis!$F$2:$F$8,"Not Found")</f>
        <v>Not Found</v>
      </c>
    </row>
    <row r="15920" spans="1:20" hidden="1" x14ac:dyDescent="0.3">
      <c r="A15920">
        <v>68</v>
      </c>
      <c r="B15920" s="1">
        <v>46165</v>
      </c>
      <c r="C15920" t="s">
        <v>162</v>
      </c>
      <c r="D15920" t="s">
        <v>227</v>
      </c>
      <c r="E15920" t="s">
        <v>47</v>
      </c>
      <c r="F15920" t="s">
        <v>53</v>
      </c>
      <c r="G15920">
        <v>2</v>
      </c>
      <c r="H15920">
        <v>3.1</v>
      </c>
      <c r="I15920" t="s">
        <v>223</v>
      </c>
      <c r="J15920" t="s">
        <v>141</v>
      </c>
      <c r="K15920">
        <v>1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 t="s">
        <v>83</v>
      </c>
      <c r="R15920" t="s">
        <v>83</v>
      </c>
      <c r="S15920" t="s">
        <v>83</v>
      </c>
      <c r="T15920" t="str">
        <f>_xlfn.XLOOKUP(A15920,MI_Match_Analysis!$A$2:$A$8,MI_Match_Analysis!$F$2:$F$8,"Not Found")</f>
        <v>Not Found</v>
      </c>
    </row>
    <row r="15921" spans="1:20" hidden="1" x14ac:dyDescent="0.3">
      <c r="A15921">
        <v>68</v>
      </c>
      <c r="B15921" s="1">
        <v>46165</v>
      </c>
      <c r="C15921" t="s">
        <v>162</v>
      </c>
      <c r="D15921" t="s">
        <v>227</v>
      </c>
      <c r="E15921" t="s">
        <v>47</v>
      </c>
      <c r="F15921" t="s">
        <v>53</v>
      </c>
      <c r="G15921">
        <v>2</v>
      </c>
      <c r="H15921">
        <v>3.2</v>
      </c>
      <c r="I15921" t="s">
        <v>94</v>
      </c>
      <c r="J15921" t="s">
        <v>141</v>
      </c>
      <c r="K15921">
        <v>1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 t="s">
        <v>83</v>
      </c>
      <c r="R15921" t="s">
        <v>83</v>
      </c>
      <c r="S15921" t="s">
        <v>83</v>
      </c>
      <c r="T15921" t="str">
        <f>_xlfn.XLOOKUP(A15921,MI_Match_Analysis!$A$2:$A$8,MI_Match_Analysis!$F$2:$F$8,"Not Found")</f>
        <v>Not Found</v>
      </c>
    </row>
    <row r="15922" spans="1:20" hidden="1" x14ac:dyDescent="0.3">
      <c r="A15922">
        <v>68</v>
      </c>
      <c r="B15922" s="1">
        <v>46165</v>
      </c>
      <c r="C15922" t="s">
        <v>162</v>
      </c>
      <c r="D15922" t="s">
        <v>227</v>
      </c>
      <c r="E15922" t="s">
        <v>47</v>
      </c>
      <c r="F15922" t="s">
        <v>53</v>
      </c>
      <c r="G15922">
        <v>2</v>
      </c>
      <c r="H15922">
        <v>3.3</v>
      </c>
      <c r="I15922" t="s">
        <v>223</v>
      </c>
      <c r="J15922" t="s">
        <v>141</v>
      </c>
      <c r="K15922">
        <v>1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 t="s">
        <v>83</v>
      </c>
      <c r="R15922" t="s">
        <v>83</v>
      </c>
      <c r="S15922" t="s">
        <v>83</v>
      </c>
      <c r="T15922" t="str">
        <f>_xlfn.XLOOKUP(A15922,MI_Match_Analysis!$A$2:$A$8,MI_Match_Analysis!$F$2:$F$8,"Not Found")</f>
        <v>Not Found</v>
      </c>
    </row>
    <row r="15923" spans="1:20" hidden="1" x14ac:dyDescent="0.3">
      <c r="A15923">
        <v>68</v>
      </c>
      <c r="B15923" s="1">
        <v>46165</v>
      </c>
      <c r="C15923" t="s">
        <v>162</v>
      </c>
      <c r="D15923" t="s">
        <v>227</v>
      </c>
      <c r="E15923" t="s">
        <v>47</v>
      </c>
      <c r="F15923" t="s">
        <v>53</v>
      </c>
      <c r="G15923">
        <v>2</v>
      </c>
      <c r="H15923">
        <v>3.4</v>
      </c>
      <c r="I15923" t="s">
        <v>94</v>
      </c>
      <c r="J15923" t="s">
        <v>141</v>
      </c>
      <c r="K15923">
        <v>4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 t="s">
        <v>83</v>
      </c>
      <c r="R15923" t="s">
        <v>83</v>
      </c>
      <c r="S15923" t="s">
        <v>83</v>
      </c>
      <c r="T15923" t="str">
        <f>_xlfn.XLOOKUP(A15923,MI_Match_Analysis!$A$2:$A$8,MI_Match_Analysis!$F$2:$F$8,"Not Found")</f>
        <v>Not Found</v>
      </c>
    </row>
    <row r="15924" spans="1:20" hidden="1" x14ac:dyDescent="0.3">
      <c r="A15924">
        <v>68</v>
      </c>
      <c r="B15924" s="1">
        <v>46165</v>
      </c>
      <c r="C15924" t="s">
        <v>162</v>
      </c>
      <c r="D15924" t="s">
        <v>227</v>
      </c>
      <c r="E15924" t="s">
        <v>47</v>
      </c>
      <c r="F15924" t="s">
        <v>53</v>
      </c>
      <c r="G15924">
        <v>2</v>
      </c>
      <c r="H15924">
        <v>3.5</v>
      </c>
      <c r="I15924" t="s">
        <v>94</v>
      </c>
      <c r="J15924" t="s">
        <v>141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 t="s">
        <v>83</v>
      </c>
      <c r="R15924" t="s">
        <v>83</v>
      </c>
      <c r="S15924" t="s">
        <v>83</v>
      </c>
      <c r="T15924" t="str">
        <f>_xlfn.XLOOKUP(A15924,MI_Match_Analysis!$A$2:$A$8,MI_Match_Analysis!$F$2:$F$8,"Not Found")</f>
        <v>Not Found</v>
      </c>
    </row>
    <row r="15925" spans="1:20" hidden="1" x14ac:dyDescent="0.3">
      <c r="A15925">
        <v>68</v>
      </c>
      <c r="B15925" s="1">
        <v>46165</v>
      </c>
      <c r="C15925" t="s">
        <v>162</v>
      </c>
      <c r="D15925" t="s">
        <v>227</v>
      </c>
      <c r="E15925" t="s">
        <v>47</v>
      </c>
      <c r="F15925" t="s">
        <v>53</v>
      </c>
      <c r="G15925">
        <v>2</v>
      </c>
      <c r="H15925">
        <v>3.6</v>
      </c>
      <c r="I15925" t="s">
        <v>94</v>
      </c>
      <c r="J15925" t="s">
        <v>141</v>
      </c>
      <c r="K15925">
        <v>4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 t="s">
        <v>83</v>
      </c>
      <c r="R15925" t="s">
        <v>83</v>
      </c>
      <c r="S15925" t="s">
        <v>83</v>
      </c>
      <c r="T15925" t="str">
        <f>_xlfn.XLOOKUP(A15925,MI_Match_Analysis!$A$2:$A$8,MI_Match_Analysis!$F$2:$F$8,"Not Found")</f>
        <v>Not Found</v>
      </c>
    </row>
    <row r="15926" spans="1:20" hidden="1" x14ac:dyDescent="0.3">
      <c r="A15926">
        <v>68</v>
      </c>
      <c r="B15926" s="1">
        <v>46165</v>
      </c>
      <c r="C15926" t="s">
        <v>162</v>
      </c>
      <c r="D15926" t="s">
        <v>227</v>
      </c>
      <c r="E15926" t="s">
        <v>47</v>
      </c>
      <c r="F15926" t="s">
        <v>53</v>
      </c>
      <c r="G15926">
        <v>2</v>
      </c>
      <c r="H15926">
        <v>4.0999999999999996</v>
      </c>
      <c r="I15926" t="s">
        <v>223</v>
      </c>
      <c r="J15926" t="s">
        <v>254</v>
      </c>
      <c r="K15926">
        <v>2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 t="s">
        <v>83</v>
      </c>
      <c r="R15926" t="s">
        <v>83</v>
      </c>
      <c r="S15926" t="s">
        <v>83</v>
      </c>
      <c r="T15926" t="str">
        <f>_xlfn.XLOOKUP(A15926,MI_Match_Analysis!$A$2:$A$8,MI_Match_Analysis!$F$2:$F$8,"Not Found")</f>
        <v>Not Found</v>
      </c>
    </row>
    <row r="15927" spans="1:20" hidden="1" x14ac:dyDescent="0.3">
      <c r="A15927">
        <v>68</v>
      </c>
      <c r="B15927" s="1">
        <v>46165</v>
      </c>
      <c r="C15927" t="s">
        <v>162</v>
      </c>
      <c r="D15927" t="s">
        <v>227</v>
      </c>
      <c r="E15927" t="s">
        <v>47</v>
      </c>
      <c r="F15927" t="s">
        <v>53</v>
      </c>
      <c r="G15927">
        <v>2</v>
      </c>
      <c r="H15927">
        <v>4.2</v>
      </c>
      <c r="I15927" t="s">
        <v>223</v>
      </c>
      <c r="J15927" t="s">
        <v>254</v>
      </c>
      <c r="K15927">
        <v>4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 t="s">
        <v>83</v>
      </c>
      <c r="R15927" t="s">
        <v>83</v>
      </c>
      <c r="S15927" t="s">
        <v>83</v>
      </c>
      <c r="T15927" t="str">
        <f>_xlfn.XLOOKUP(A15927,MI_Match_Analysis!$A$2:$A$8,MI_Match_Analysis!$F$2:$F$8,"Not Found")</f>
        <v>Not Found</v>
      </c>
    </row>
    <row r="15928" spans="1:20" hidden="1" x14ac:dyDescent="0.3">
      <c r="A15928">
        <v>68</v>
      </c>
      <c r="B15928" s="1">
        <v>46165</v>
      </c>
      <c r="C15928" t="s">
        <v>162</v>
      </c>
      <c r="D15928" t="s">
        <v>227</v>
      </c>
      <c r="E15928" t="s">
        <v>47</v>
      </c>
      <c r="F15928" t="s">
        <v>53</v>
      </c>
      <c r="G15928">
        <v>2</v>
      </c>
      <c r="H15928">
        <v>4.3</v>
      </c>
      <c r="I15928" t="s">
        <v>223</v>
      </c>
      <c r="J15928" t="s">
        <v>254</v>
      </c>
      <c r="K15928">
        <v>2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 t="s">
        <v>83</v>
      </c>
      <c r="R15928" t="s">
        <v>83</v>
      </c>
      <c r="S15928" t="s">
        <v>83</v>
      </c>
      <c r="T15928" t="str">
        <f>_xlfn.XLOOKUP(A15928,MI_Match_Analysis!$A$2:$A$8,MI_Match_Analysis!$F$2:$F$8,"Not Found")</f>
        <v>Not Found</v>
      </c>
    </row>
    <row r="15929" spans="1:20" hidden="1" x14ac:dyDescent="0.3">
      <c r="A15929">
        <v>68</v>
      </c>
      <c r="B15929" s="1">
        <v>46165</v>
      </c>
      <c r="C15929" t="s">
        <v>162</v>
      </c>
      <c r="D15929" t="s">
        <v>227</v>
      </c>
      <c r="E15929" t="s">
        <v>47</v>
      </c>
      <c r="F15929" t="s">
        <v>53</v>
      </c>
      <c r="G15929">
        <v>2</v>
      </c>
      <c r="H15929">
        <v>4.4000000000000004</v>
      </c>
      <c r="I15929" t="s">
        <v>223</v>
      </c>
      <c r="J15929" t="s">
        <v>254</v>
      </c>
      <c r="K15929">
        <v>4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 t="s">
        <v>83</v>
      </c>
      <c r="R15929" t="s">
        <v>83</v>
      </c>
      <c r="S15929" t="s">
        <v>83</v>
      </c>
      <c r="T15929" t="str">
        <f>_xlfn.XLOOKUP(A15929,MI_Match_Analysis!$A$2:$A$8,MI_Match_Analysis!$F$2:$F$8,"Not Found")</f>
        <v>Not Found</v>
      </c>
    </row>
    <row r="15930" spans="1:20" hidden="1" x14ac:dyDescent="0.3">
      <c r="A15930">
        <v>68</v>
      </c>
      <c r="B15930" s="1">
        <v>46165</v>
      </c>
      <c r="C15930" t="s">
        <v>162</v>
      </c>
      <c r="D15930" t="s">
        <v>227</v>
      </c>
      <c r="E15930" t="s">
        <v>47</v>
      </c>
      <c r="F15930" t="s">
        <v>53</v>
      </c>
      <c r="G15930">
        <v>2</v>
      </c>
      <c r="H15930">
        <v>4.5</v>
      </c>
      <c r="I15930" t="s">
        <v>223</v>
      </c>
      <c r="J15930" t="s">
        <v>254</v>
      </c>
      <c r="K15930">
        <v>1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 t="s">
        <v>83</v>
      </c>
      <c r="R15930" t="s">
        <v>83</v>
      </c>
      <c r="S15930" t="s">
        <v>83</v>
      </c>
      <c r="T15930" t="str">
        <f>_xlfn.XLOOKUP(A15930,MI_Match_Analysis!$A$2:$A$8,MI_Match_Analysis!$F$2:$F$8,"Not Found")</f>
        <v>Not Found</v>
      </c>
    </row>
    <row r="15931" spans="1:20" hidden="1" x14ac:dyDescent="0.3">
      <c r="A15931">
        <v>68</v>
      </c>
      <c r="B15931" s="1">
        <v>46165</v>
      </c>
      <c r="C15931" t="s">
        <v>162</v>
      </c>
      <c r="D15931" t="s">
        <v>227</v>
      </c>
      <c r="E15931" t="s">
        <v>47</v>
      </c>
      <c r="F15931" t="s">
        <v>53</v>
      </c>
      <c r="G15931">
        <v>2</v>
      </c>
      <c r="H15931">
        <v>4.5999999999999996</v>
      </c>
      <c r="I15931" t="s">
        <v>94</v>
      </c>
      <c r="J15931" t="s">
        <v>254</v>
      </c>
      <c r="K15931">
        <v>1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 t="s">
        <v>83</v>
      </c>
      <c r="R15931" t="s">
        <v>83</v>
      </c>
      <c r="S15931" t="s">
        <v>83</v>
      </c>
      <c r="T15931" t="str">
        <f>_xlfn.XLOOKUP(A15931,MI_Match_Analysis!$A$2:$A$8,MI_Match_Analysis!$F$2:$F$8,"Not Found")</f>
        <v>Not Found</v>
      </c>
    </row>
    <row r="15932" spans="1:20" hidden="1" x14ac:dyDescent="0.3">
      <c r="A15932">
        <v>68</v>
      </c>
      <c r="B15932" s="1">
        <v>46165</v>
      </c>
      <c r="C15932" t="s">
        <v>162</v>
      </c>
      <c r="D15932" t="s">
        <v>227</v>
      </c>
      <c r="E15932" t="s">
        <v>47</v>
      </c>
      <c r="F15932" t="s">
        <v>53</v>
      </c>
      <c r="G15932">
        <v>2</v>
      </c>
      <c r="H15932">
        <v>5.0999999999999996</v>
      </c>
      <c r="I15932" t="s">
        <v>94</v>
      </c>
      <c r="J15932" t="s">
        <v>124</v>
      </c>
      <c r="K15932">
        <v>1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 t="s">
        <v>83</v>
      </c>
      <c r="R15932" t="s">
        <v>83</v>
      </c>
      <c r="S15932" t="s">
        <v>83</v>
      </c>
      <c r="T15932" t="str">
        <f>_xlfn.XLOOKUP(A15932,MI_Match_Analysis!$A$2:$A$8,MI_Match_Analysis!$F$2:$F$8,"Not Found")</f>
        <v>Not Found</v>
      </c>
    </row>
    <row r="15933" spans="1:20" hidden="1" x14ac:dyDescent="0.3">
      <c r="A15933">
        <v>68</v>
      </c>
      <c r="B15933" s="1">
        <v>46165</v>
      </c>
      <c r="C15933" t="s">
        <v>162</v>
      </c>
      <c r="D15933" t="s">
        <v>227</v>
      </c>
      <c r="E15933" t="s">
        <v>47</v>
      </c>
      <c r="F15933" t="s">
        <v>53</v>
      </c>
      <c r="G15933">
        <v>2</v>
      </c>
      <c r="H15933">
        <v>5.2</v>
      </c>
      <c r="I15933" t="s">
        <v>223</v>
      </c>
      <c r="J15933" t="s">
        <v>124</v>
      </c>
      <c r="K15933">
        <v>1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 t="s">
        <v>83</v>
      </c>
      <c r="R15933" t="s">
        <v>83</v>
      </c>
      <c r="S15933" t="s">
        <v>83</v>
      </c>
      <c r="T15933" t="str">
        <f>_xlfn.XLOOKUP(A15933,MI_Match_Analysis!$A$2:$A$8,MI_Match_Analysis!$F$2:$F$8,"Not Found")</f>
        <v>Not Found</v>
      </c>
    </row>
    <row r="15934" spans="1:20" hidden="1" x14ac:dyDescent="0.3">
      <c r="A15934">
        <v>68</v>
      </c>
      <c r="B15934" s="1">
        <v>46165</v>
      </c>
      <c r="C15934" t="s">
        <v>162</v>
      </c>
      <c r="D15934" t="s">
        <v>227</v>
      </c>
      <c r="E15934" t="s">
        <v>47</v>
      </c>
      <c r="F15934" t="s">
        <v>53</v>
      </c>
      <c r="G15934">
        <v>2</v>
      </c>
      <c r="H15934">
        <v>5.4</v>
      </c>
      <c r="I15934" t="s">
        <v>94</v>
      </c>
      <c r="J15934" t="s">
        <v>124</v>
      </c>
      <c r="K15934">
        <v>4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 t="s">
        <v>83</v>
      </c>
      <c r="R15934" t="s">
        <v>83</v>
      </c>
      <c r="S15934" t="s">
        <v>83</v>
      </c>
      <c r="T15934" t="str">
        <f>_xlfn.XLOOKUP(A15934,MI_Match_Analysis!$A$2:$A$8,MI_Match_Analysis!$F$2:$F$8,"Not Found")</f>
        <v>Not Found</v>
      </c>
    </row>
    <row r="15935" spans="1:20" hidden="1" x14ac:dyDescent="0.3">
      <c r="A15935">
        <v>68</v>
      </c>
      <c r="B15935" s="1">
        <v>46165</v>
      </c>
      <c r="C15935" t="s">
        <v>162</v>
      </c>
      <c r="D15935" t="s">
        <v>227</v>
      </c>
      <c r="E15935" t="s">
        <v>47</v>
      </c>
      <c r="F15935" t="s">
        <v>53</v>
      </c>
      <c r="G15935">
        <v>2</v>
      </c>
      <c r="H15935">
        <v>5.5</v>
      </c>
      <c r="I15935" t="s">
        <v>94</v>
      </c>
      <c r="J15935" t="s">
        <v>124</v>
      </c>
      <c r="K15935">
        <v>0</v>
      </c>
      <c r="L15935">
        <v>1</v>
      </c>
      <c r="M15935">
        <v>1</v>
      </c>
      <c r="N15935">
        <v>0</v>
      </c>
      <c r="O15935">
        <v>0</v>
      </c>
      <c r="P15935">
        <v>0</v>
      </c>
      <c r="Q15935" t="s">
        <v>83</v>
      </c>
      <c r="R15935" t="s">
        <v>83</v>
      </c>
      <c r="S15935" t="s">
        <v>83</v>
      </c>
      <c r="T15935" t="str">
        <f>_xlfn.XLOOKUP(A15935,MI_Match_Analysis!$A$2:$A$8,MI_Match_Analysis!$F$2:$F$8,"Not Found")</f>
        <v>Not Found</v>
      </c>
    </row>
    <row r="15936" spans="1:20" hidden="1" x14ac:dyDescent="0.3">
      <c r="A15936">
        <v>68</v>
      </c>
      <c r="B15936" s="1">
        <v>46165</v>
      </c>
      <c r="C15936" t="s">
        <v>162</v>
      </c>
      <c r="D15936" t="s">
        <v>227</v>
      </c>
      <c r="E15936" t="s">
        <v>47</v>
      </c>
      <c r="F15936" t="s">
        <v>53</v>
      </c>
      <c r="G15936">
        <v>2</v>
      </c>
      <c r="H15936">
        <v>5.5</v>
      </c>
      <c r="I15936" t="s">
        <v>94</v>
      </c>
      <c r="J15936" t="s">
        <v>124</v>
      </c>
      <c r="K15936">
        <v>1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 t="s">
        <v>83</v>
      </c>
      <c r="R15936" t="s">
        <v>83</v>
      </c>
      <c r="S15936" t="s">
        <v>83</v>
      </c>
      <c r="T15936" t="str">
        <f>_xlfn.XLOOKUP(A15936,MI_Match_Analysis!$A$2:$A$8,MI_Match_Analysis!$F$2:$F$8,"Not Found")</f>
        <v>Not Found</v>
      </c>
    </row>
    <row r="15937" spans="1:20" hidden="1" x14ac:dyDescent="0.3">
      <c r="A15937">
        <v>68</v>
      </c>
      <c r="B15937" s="1">
        <v>46165</v>
      </c>
      <c r="C15937" t="s">
        <v>162</v>
      </c>
      <c r="D15937" t="s">
        <v>227</v>
      </c>
      <c r="E15937" t="s">
        <v>47</v>
      </c>
      <c r="F15937" t="s">
        <v>53</v>
      </c>
      <c r="G15937">
        <v>2</v>
      </c>
      <c r="H15937">
        <v>5.6</v>
      </c>
      <c r="I15937" t="s">
        <v>223</v>
      </c>
      <c r="J15937" t="s">
        <v>124</v>
      </c>
      <c r="K15937">
        <v>2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 t="s">
        <v>83</v>
      </c>
      <c r="R15937" t="s">
        <v>83</v>
      </c>
      <c r="S15937" t="s">
        <v>83</v>
      </c>
      <c r="T15937" t="str">
        <f>_xlfn.XLOOKUP(A15937,MI_Match_Analysis!$A$2:$A$8,MI_Match_Analysis!$F$2:$F$8,"Not Found")</f>
        <v>Not Found</v>
      </c>
    </row>
    <row r="15938" spans="1:20" hidden="1" x14ac:dyDescent="0.3">
      <c r="A15938">
        <v>68</v>
      </c>
      <c r="B15938" s="1">
        <v>46165</v>
      </c>
      <c r="C15938" t="s">
        <v>162</v>
      </c>
      <c r="D15938" t="s">
        <v>227</v>
      </c>
      <c r="E15938" t="s">
        <v>47</v>
      </c>
      <c r="F15938" t="s">
        <v>53</v>
      </c>
      <c r="G15938">
        <v>2</v>
      </c>
      <c r="H15938">
        <v>6.1</v>
      </c>
      <c r="I15938" t="s">
        <v>94</v>
      </c>
      <c r="J15938" t="s">
        <v>343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 t="s">
        <v>83</v>
      </c>
      <c r="R15938" t="s">
        <v>83</v>
      </c>
      <c r="S15938" t="s">
        <v>83</v>
      </c>
      <c r="T15938" t="str">
        <f>_xlfn.XLOOKUP(A15938,MI_Match_Analysis!$A$2:$A$8,MI_Match_Analysis!$F$2:$F$8,"Not Found")</f>
        <v>Not Found</v>
      </c>
    </row>
    <row r="15939" spans="1:20" hidden="1" x14ac:dyDescent="0.3">
      <c r="A15939">
        <v>68</v>
      </c>
      <c r="B15939" s="1">
        <v>46165</v>
      </c>
      <c r="C15939" t="s">
        <v>162</v>
      </c>
      <c r="D15939" t="s">
        <v>227</v>
      </c>
      <c r="E15939" t="s">
        <v>47</v>
      </c>
      <c r="F15939" t="s">
        <v>53</v>
      </c>
      <c r="G15939">
        <v>2</v>
      </c>
      <c r="H15939">
        <v>6.2</v>
      </c>
      <c r="I15939" t="s">
        <v>94</v>
      </c>
      <c r="J15939" t="s">
        <v>343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 t="s">
        <v>83</v>
      </c>
      <c r="R15939" t="s">
        <v>83</v>
      </c>
      <c r="S15939" t="s">
        <v>83</v>
      </c>
      <c r="T15939" t="str">
        <f>_xlfn.XLOOKUP(A15939,MI_Match_Analysis!$A$2:$A$8,MI_Match_Analysis!$F$2:$F$8,"Not Found")</f>
        <v>Not Found</v>
      </c>
    </row>
    <row r="15940" spans="1:20" hidden="1" x14ac:dyDescent="0.3">
      <c r="A15940">
        <v>68</v>
      </c>
      <c r="B15940" s="1">
        <v>46165</v>
      </c>
      <c r="C15940" t="s">
        <v>162</v>
      </c>
      <c r="D15940" t="s">
        <v>227</v>
      </c>
      <c r="E15940" t="s">
        <v>47</v>
      </c>
      <c r="F15940" t="s">
        <v>53</v>
      </c>
      <c r="G15940">
        <v>2</v>
      </c>
      <c r="H15940">
        <v>6.3</v>
      </c>
      <c r="I15940" t="s">
        <v>94</v>
      </c>
      <c r="J15940" t="s">
        <v>343</v>
      </c>
      <c r="K15940">
        <v>1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 t="s">
        <v>83</v>
      </c>
      <c r="R15940" t="s">
        <v>83</v>
      </c>
      <c r="S15940" t="s">
        <v>83</v>
      </c>
      <c r="T15940" t="str">
        <f>_xlfn.XLOOKUP(A15940,MI_Match_Analysis!$A$2:$A$8,MI_Match_Analysis!$F$2:$F$8,"Not Found")</f>
        <v>Not Found</v>
      </c>
    </row>
    <row r="15941" spans="1:20" hidden="1" x14ac:dyDescent="0.3">
      <c r="A15941">
        <v>68</v>
      </c>
      <c r="B15941" s="1">
        <v>46165</v>
      </c>
      <c r="C15941" t="s">
        <v>162</v>
      </c>
      <c r="D15941" t="s">
        <v>227</v>
      </c>
      <c r="E15941" t="s">
        <v>47</v>
      </c>
      <c r="F15941" t="s">
        <v>53</v>
      </c>
      <c r="G15941">
        <v>2</v>
      </c>
      <c r="H15941">
        <v>6.4</v>
      </c>
      <c r="I15941" t="s">
        <v>223</v>
      </c>
      <c r="J15941" t="s">
        <v>343</v>
      </c>
      <c r="K15941">
        <v>1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 t="s">
        <v>83</v>
      </c>
      <c r="R15941" t="s">
        <v>83</v>
      </c>
      <c r="S15941" t="s">
        <v>83</v>
      </c>
      <c r="T15941" t="str">
        <f>_xlfn.XLOOKUP(A15941,MI_Match_Analysis!$A$2:$A$8,MI_Match_Analysis!$F$2:$F$8,"Not Found")</f>
        <v>Not Found</v>
      </c>
    </row>
    <row r="15942" spans="1:20" hidden="1" x14ac:dyDescent="0.3">
      <c r="A15942">
        <v>68</v>
      </c>
      <c r="B15942" s="1">
        <v>46165</v>
      </c>
      <c r="C15942" t="s">
        <v>162</v>
      </c>
      <c r="D15942" t="s">
        <v>227</v>
      </c>
      <c r="E15942" t="s">
        <v>47</v>
      </c>
      <c r="F15942" t="s">
        <v>53</v>
      </c>
      <c r="G15942">
        <v>2</v>
      </c>
      <c r="H15942">
        <v>6.5</v>
      </c>
      <c r="I15942" t="s">
        <v>94</v>
      </c>
      <c r="J15942" t="s">
        <v>343</v>
      </c>
      <c r="K15942">
        <v>1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 t="s">
        <v>83</v>
      </c>
      <c r="R15942" t="s">
        <v>83</v>
      </c>
      <c r="S15942" t="s">
        <v>83</v>
      </c>
      <c r="T15942" t="str">
        <f>_xlfn.XLOOKUP(A15942,MI_Match_Analysis!$A$2:$A$8,MI_Match_Analysis!$F$2:$F$8,"Not Found")</f>
        <v>Not Found</v>
      </c>
    </row>
    <row r="15943" spans="1:20" hidden="1" x14ac:dyDescent="0.3">
      <c r="A15943">
        <v>68</v>
      </c>
      <c r="B15943" s="1">
        <v>46165</v>
      </c>
      <c r="C15943" t="s">
        <v>162</v>
      </c>
      <c r="D15943" t="s">
        <v>227</v>
      </c>
      <c r="E15943" t="s">
        <v>47</v>
      </c>
      <c r="F15943" t="s">
        <v>53</v>
      </c>
      <c r="G15943">
        <v>2</v>
      </c>
      <c r="H15943">
        <v>6.6</v>
      </c>
      <c r="I15943" t="s">
        <v>223</v>
      </c>
      <c r="J15943" t="s">
        <v>343</v>
      </c>
      <c r="K15943">
        <v>1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 t="s">
        <v>83</v>
      </c>
      <c r="R15943" t="s">
        <v>83</v>
      </c>
      <c r="S15943" t="s">
        <v>83</v>
      </c>
      <c r="T15943" t="str">
        <f>_xlfn.XLOOKUP(A15943,MI_Match_Analysis!$A$2:$A$8,MI_Match_Analysis!$F$2:$F$8,"Not Found")</f>
        <v>Not Found</v>
      </c>
    </row>
    <row r="15944" spans="1:20" hidden="1" x14ac:dyDescent="0.3">
      <c r="A15944">
        <v>68</v>
      </c>
      <c r="B15944" s="1">
        <v>46165</v>
      </c>
      <c r="C15944" t="s">
        <v>162</v>
      </c>
      <c r="D15944" t="s">
        <v>227</v>
      </c>
      <c r="E15944" t="s">
        <v>47</v>
      </c>
      <c r="F15944" t="s">
        <v>53</v>
      </c>
      <c r="G15944">
        <v>2</v>
      </c>
      <c r="H15944">
        <v>7.1</v>
      </c>
      <c r="I15944" t="s">
        <v>223</v>
      </c>
      <c r="J15944" t="s">
        <v>141</v>
      </c>
      <c r="K15944">
        <v>1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 t="s">
        <v>83</v>
      </c>
      <c r="R15944" t="s">
        <v>83</v>
      </c>
      <c r="S15944" t="s">
        <v>83</v>
      </c>
      <c r="T15944" t="str">
        <f>_xlfn.XLOOKUP(A15944,MI_Match_Analysis!$A$2:$A$8,MI_Match_Analysis!$F$2:$F$8,"Not Found")</f>
        <v>Not Found</v>
      </c>
    </row>
    <row r="15945" spans="1:20" hidden="1" x14ac:dyDescent="0.3">
      <c r="A15945">
        <v>68</v>
      </c>
      <c r="B15945" s="1">
        <v>46165</v>
      </c>
      <c r="C15945" t="s">
        <v>162</v>
      </c>
      <c r="D15945" t="s">
        <v>227</v>
      </c>
      <c r="E15945" t="s">
        <v>47</v>
      </c>
      <c r="F15945" t="s">
        <v>53</v>
      </c>
      <c r="G15945">
        <v>2</v>
      </c>
      <c r="H15945">
        <v>7.2</v>
      </c>
      <c r="I15945" t="s">
        <v>94</v>
      </c>
      <c r="J15945" t="s">
        <v>141</v>
      </c>
      <c r="K15945">
        <v>1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 t="s">
        <v>83</v>
      </c>
      <c r="R15945" t="s">
        <v>83</v>
      </c>
      <c r="S15945" t="s">
        <v>83</v>
      </c>
      <c r="T15945" t="str">
        <f>_xlfn.XLOOKUP(A15945,MI_Match_Analysis!$A$2:$A$8,MI_Match_Analysis!$F$2:$F$8,"Not Found")</f>
        <v>Not Found</v>
      </c>
    </row>
    <row r="15946" spans="1:20" hidden="1" x14ac:dyDescent="0.3">
      <c r="A15946">
        <v>68</v>
      </c>
      <c r="B15946" s="1">
        <v>46165</v>
      </c>
      <c r="C15946" t="s">
        <v>162</v>
      </c>
      <c r="D15946" t="s">
        <v>227</v>
      </c>
      <c r="E15946" t="s">
        <v>47</v>
      </c>
      <c r="F15946" t="s">
        <v>53</v>
      </c>
      <c r="G15946">
        <v>2</v>
      </c>
      <c r="H15946">
        <v>7.3</v>
      </c>
      <c r="I15946" t="s">
        <v>223</v>
      </c>
      <c r="J15946" t="s">
        <v>141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 t="s">
        <v>83</v>
      </c>
      <c r="R15946" t="s">
        <v>83</v>
      </c>
      <c r="S15946" t="s">
        <v>83</v>
      </c>
      <c r="T15946" t="str">
        <f>_xlfn.XLOOKUP(A15946,MI_Match_Analysis!$A$2:$A$8,MI_Match_Analysis!$F$2:$F$8,"Not Found")</f>
        <v>Not Found</v>
      </c>
    </row>
    <row r="15947" spans="1:20" hidden="1" x14ac:dyDescent="0.3">
      <c r="A15947">
        <v>68</v>
      </c>
      <c r="B15947" s="1">
        <v>46165</v>
      </c>
      <c r="C15947" t="s">
        <v>162</v>
      </c>
      <c r="D15947" t="s">
        <v>227</v>
      </c>
      <c r="E15947" t="s">
        <v>47</v>
      </c>
      <c r="F15947" t="s">
        <v>53</v>
      </c>
      <c r="G15947">
        <v>2</v>
      </c>
      <c r="H15947">
        <v>7.4</v>
      </c>
      <c r="I15947" t="s">
        <v>223</v>
      </c>
      <c r="J15947" t="s">
        <v>141</v>
      </c>
      <c r="K15947">
        <v>1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 t="s">
        <v>83</v>
      </c>
      <c r="R15947" t="s">
        <v>83</v>
      </c>
      <c r="S15947" t="s">
        <v>83</v>
      </c>
      <c r="T15947" t="str">
        <f>_xlfn.XLOOKUP(A15947,MI_Match_Analysis!$A$2:$A$8,MI_Match_Analysis!$F$2:$F$8,"Not Found")</f>
        <v>Not Found</v>
      </c>
    </row>
    <row r="15948" spans="1:20" hidden="1" x14ac:dyDescent="0.3">
      <c r="A15948">
        <v>68</v>
      </c>
      <c r="B15948" s="1">
        <v>46165</v>
      </c>
      <c r="C15948" t="s">
        <v>162</v>
      </c>
      <c r="D15948" t="s">
        <v>227</v>
      </c>
      <c r="E15948" t="s">
        <v>47</v>
      </c>
      <c r="F15948" t="s">
        <v>53</v>
      </c>
      <c r="G15948">
        <v>2</v>
      </c>
      <c r="H15948">
        <v>7.5</v>
      </c>
      <c r="I15948" t="s">
        <v>94</v>
      </c>
      <c r="J15948" t="s">
        <v>141</v>
      </c>
      <c r="K15948">
        <v>1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 t="s">
        <v>83</v>
      </c>
      <c r="R15948" t="s">
        <v>83</v>
      </c>
      <c r="S15948" t="s">
        <v>83</v>
      </c>
      <c r="T15948" t="str">
        <f>_xlfn.XLOOKUP(A15948,MI_Match_Analysis!$A$2:$A$8,MI_Match_Analysis!$F$2:$F$8,"Not Found")</f>
        <v>Not Found</v>
      </c>
    </row>
    <row r="15949" spans="1:20" hidden="1" x14ac:dyDescent="0.3">
      <c r="A15949">
        <v>68</v>
      </c>
      <c r="B15949" s="1">
        <v>46165</v>
      </c>
      <c r="C15949" t="s">
        <v>162</v>
      </c>
      <c r="D15949" t="s">
        <v>227</v>
      </c>
      <c r="E15949" t="s">
        <v>47</v>
      </c>
      <c r="F15949" t="s">
        <v>53</v>
      </c>
      <c r="G15949">
        <v>2</v>
      </c>
      <c r="H15949">
        <v>7.6</v>
      </c>
      <c r="I15949" t="s">
        <v>223</v>
      </c>
      <c r="J15949" t="s">
        <v>141</v>
      </c>
      <c r="K15949">
        <v>6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 t="s">
        <v>83</v>
      </c>
      <c r="R15949" t="s">
        <v>83</v>
      </c>
      <c r="S15949" t="s">
        <v>83</v>
      </c>
      <c r="T15949" t="str">
        <f>_xlfn.XLOOKUP(A15949,MI_Match_Analysis!$A$2:$A$8,MI_Match_Analysis!$F$2:$F$8,"Not Found")</f>
        <v>Not Found</v>
      </c>
    </row>
    <row r="15950" spans="1:20" hidden="1" x14ac:dyDescent="0.3">
      <c r="A15950">
        <v>68</v>
      </c>
      <c r="B15950" s="1">
        <v>46165</v>
      </c>
      <c r="C15950" t="s">
        <v>162</v>
      </c>
      <c r="D15950" t="s">
        <v>227</v>
      </c>
      <c r="E15950" t="s">
        <v>47</v>
      </c>
      <c r="F15950" t="s">
        <v>53</v>
      </c>
      <c r="G15950">
        <v>2</v>
      </c>
      <c r="H15950">
        <v>8.1</v>
      </c>
      <c r="I15950" t="s">
        <v>94</v>
      </c>
      <c r="J15950" t="s">
        <v>343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 t="s">
        <v>83</v>
      </c>
      <c r="R15950" t="s">
        <v>83</v>
      </c>
      <c r="S15950" t="s">
        <v>83</v>
      </c>
      <c r="T15950" t="str">
        <f>_xlfn.XLOOKUP(A15950,MI_Match_Analysis!$A$2:$A$8,MI_Match_Analysis!$F$2:$F$8,"Not Found")</f>
        <v>Not Found</v>
      </c>
    </row>
    <row r="15951" spans="1:20" hidden="1" x14ac:dyDescent="0.3">
      <c r="A15951">
        <v>68</v>
      </c>
      <c r="B15951" s="1">
        <v>46165</v>
      </c>
      <c r="C15951" t="s">
        <v>162</v>
      </c>
      <c r="D15951" t="s">
        <v>227</v>
      </c>
      <c r="E15951" t="s">
        <v>47</v>
      </c>
      <c r="F15951" t="s">
        <v>53</v>
      </c>
      <c r="G15951">
        <v>2</v>
      </c>
      <c r="H15951">
        <v>8.1999999999999993</v>
      </c>
      <c r="I15951" t="s">
        <v>94</v>
      </c>
      <c r="J15951" t="s">
        <v>343</v>
      </c>
      <c r="K15951">
        <v>4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 t="s">
        <v>83</v>
      </c>
      <c r="R15951" t="s">
        <v>83</v>
      </c>
      <c r="S15951" t="s">
        <v>83</v>
      </c>
      <c r="T15951" t="str">
        <f>_xlfn.XLOOKUP(A15951,MI_Match_Analysis!$A$2:$A$8,MI_Match_Analysis!$F$2:$F$8,"Not Found")</f>
        <v>Not Found</v>
      </c>
    </row>
    <row r="15952" spans="1:20" hidden="1" x14ac:dyDescent="0.3">
      <c r="A15952">
        <v>68</v>
      </c>
      <c r="B15952" s="1">
        <v>46165</v>
      </c>
      <c r="C15952" t="s">
        <v>162</v>
      </c>
      <c r="D15952" t="s">
        <v>227</v>
      </c>
      <c r="E15952" t="s">
        <v>47</v>
      </c>
      <c r="F15952" t="s">
        <v>53</v>
      </c>
      <c r="G15952">
        <v>2</v>
      </c>
      <c r="H15952">
        <v>8.3000000000000007</v>
      </c>
      <c r="I15952" t="s">
        <v>94</v>
      </c>
      <c r="J15952" t="s">
        <v>343</v>
      </c>
      <c r="K15952">
        <v>1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 t="s">
        <v>83</v>
      </c>
      <c r="R15952" t="s">
        <v>83</v>
      </c>
      <c r="S15952" t="s">
        <v>83</v>
      </c>
      <c r="T15952" t="str">
        <f>_xlfn.XLOOKUP(A15952,MI_Match_Analysis!$A$2:$A$8,MI_Match_Analysis!$F$2:$F$8,"Not Found")</f>
        <v>Not Found</v>
      </c>
    </row>
    <row r="15953" spans="1:20" hidden="1" x14ac:dyDescent="0.3">
      <c r="A15953">
        <v>68</v>
      </c>
      <c r="B15953" s="1">
        <v>46165</v>
      </c>
      <c r="C15953" t="s">
        <v>162</v>
      </c>
      <c r="D15953" t="s">
        <v>227</v>
      </c>
      <c r="E15953" t="s">
        <v>47</v>
      </c>
      <c r="F15953" t="s">
        <v>53</v>
      </c>
      <c r="G15953">
        <v>2</v>
      </c>
      <c r="H15953">
        <v>8.4</v>
      </c>
      <c r="I15953" t="s">
        <v>223</v>
      </c>
      <c r="J15953" t="s">
        <v>343</v>
      </c>
      <c r="K15953">
        <v>4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 t="s">
        <v>83</v>
      </c>
      <c r="R15953" t="s">
        <v>83</v>
      </c>
      <c r="S15953" t="s">
        <v>83</v>
      </c>
      <c r="T15953" t="str">
        <f>_xlfn.XLOOKUP(A15953,MI_Match_Analysis!$A$2:$A$8,MI_Match_Analysis!$F$2:$F$8,"Not Found")</f>
        <v>Not Found</v>
      </c>
    </row>
    <row r="15954" spans="1:20" hidden="1" x14ac:dyDescent="0.3">
      <c r="A15954">
        <v>68</v>
      </c>
      <c r="B15954" s="1">
        <v>46165</v>
      </c>
      <c r="C15954" t="s">
        <v>162</v>
      </c>
      <c r="D15954" t="s">
        <v>227</v>
      </c>
      <c r="E15954" t="s">
        <v>47</v>
      </c>
      <c r="F15954" t="s">
        <v>53</v>
      </c>
      <c r="G15954">
        <v>2</v>
      </c>
      <c r="H15954">
        <v>8.5</v>
      </c>
      <c r="I15954" t="s">
        <v>223</v>
      </c>
      <c r="J15954" t="s">
        <v>343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 t="s">
        <v>83</v>
      </c>
      <c r="R15954" t="s">
        <v>83</v>
      </c>
      <c r="S15954" t="s">
        <v>83</v>
      </c>
      <c r="T15954" t="str">
        <f>_xlfn.XLOOKUP(A15954,MI_Match_Analysis!$A$2:$A$8,MI_Match_Analysis!$F$2:$F$8,"Not Found")</f>
        <v>Not Found</v>
      </c>
    </row>
    <row r="15955" spans="1:20" hidden="1" x14ac:dyDescent="0.3">
      <c r="A15955">
        <v>68</v>
      </c>
      <c r="B15955" s="1">
        <v>46165</v>
      </c>
      <c r="C15955" t="s">
        <v>162</v>
      </c>
      <c r="D15955" t="s">
        <v>227</v>
      </c>
      <c r="E15955" t="s">
        <v>47</v>
      </c>
      <c r="F15955" t="s">
        <v>53</v>
      </c>
      <c r="G15955">
        <v>2</v>
      </c>
      <c r="H15955">
        <v>8.6</v>
      </c>
      <c r="I15955" t="s">
        <v>223</v>
      </c>
      <c r="J15955" t="s">
        <v>343</v>
      </c>
      <c r="K15955">
        <v>6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 t="s">
        <v>83</v>
      </c>
      <c r="R15955" t="s">
        <v>83</v>
      </c>
      <c r="S15955" t="s">
        <v>83</v>
      </c>
      <c r="T15955" t="str">
        <f>_xlfn.XLOOKUP(A15955,MI_Match_Analysis!$A$2:$A$8,MI_Match_Analysis!$F$2:$F$8,"Not Found")</f>
        <v>Not Found</v>
      </c>
    </row>
    <row r="15956" spans="1:20" hidden="1" x14ac:dyDescent="0.3">
      <c r="A15956">
        <v>68</v>
      </c>
      <c r="B15956" s="1">
        <v>46165</v>
      </c>
      <c r="C15956" t="s">
        <v>162</v>
      </c>
      <c r="D15956" t="s">
        <v>227</v>
      </c>
      <c r="E15956" t="s">
        <v>47</v>
      </c>
      <c r="F15956" t="s">
        <v>53</v>
      </c>
      <c r="G15956">
        <v>2</v>
      </c>
      <c r="H15956">
        <v>9.1</v>
      </c>
      <c r="I15956" t="s">
        <v>94</v>
      </c>
      <c r="J15956" t="s">
        <v>254</v>
      </c>
      <c r="K15956">
        <v>1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 t="s">
        <v>83</v>
      </c>
      <c r="R15956" t="s">
        <v>83</v>
      </c>
      <c r="S15956" t="s">
        <v>83</v>
      </c>
      <c r="T15956" t="str">
        <f>_xlfn.XLOOKUP(A15956,MI_Match_Analysis!$A$2:$A$8,MI_Match_Analysis!$F$2:$F$8,"Not Found")</f>
        <v>Not Found</v>
      </c>
    </row>
    <row r="15957" spans="1:20" hidden="1" x14ac:dyDescent="0.3">
      <c r="A15957">
        <v>68</v>
      </c>
      <c r="B15957" s="1">
        <v>46165</v>
      </c>
      <c r="C15957" t="s">
        <v>162</v>
      </c>
      <c r="D15957" t="s">
        <v>227</v>
      </c>
      <c r="E15957" t="s">
        <v>47</v>
      </c>
      <c r="F15957" t="s">
        <v>53</v>
      </c>
      <c r="G15957">
        <v>2</v>
      </c>
      <c r="H15957">
        <v>9.1999999999999993</v>
      </c>
      <c r="I15957" t="s">
        <v>223</v>
      </c>
      <c r="J15957" t="s">
        <v>254</v>
      </c>
      <c r="K15957">
        <v>1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 t="s">
        <v>83</v>
      </c>
      <c r="R15957" t="s">
        <v>83</v>
      </c>
      <c r="S15957" t="s">
        <v>83</v>
      </c>
      <c r="T15957" t="str">
        <f>_xlfn.XLOOKUP(A15957,MI_Match_Analysis!$A$2:$A$8,MI_Match_Analysis!$F$2:$F$8,"Not Found")</f>
        <v>Not Found</v>
      </c>
    </row>
    <row r="15958" spans="1:20" hidden="1" x14ac:dyDescent="0.3">
      <c r="A15958">
        <v>68</v>
      </c>
      <c r="B15958" s="1">
        <v>46165</v>
      </c>
      <c r="C15958" t="s">
        <v>162</v>
      </c>
      <c r="D15958" t="s">
        <v>227</v>
      </c>
      <c r="E15958" t="s">
        <v>47</v>
      </c>
      <c r="F15958" t="s">
        <v>53</v>
      </c>
      <c r="G15958">
        <v>2</v>
      </c>
      <c r="H15958">
        <v>9.3000000000000007</v>
      </c>
      <c r="I15958" t="s">
        <v>94</v>
      </c>
      <c r="J15958" t="s">
        <v>254</v>
      </c>
      <c r="K15958">
        <v>4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 t="s">
        <v>83</v>
      </c>
      <c r="R15958" t="s">
        <v>83</v>
      </c>
      <c r="S15958" t="s">
        <v>83</v>
      </c>
      <c r="T15958" t="str">
        <f>_xlfn.XLOOKUP(A15958,MI_Match_Analysis!$A$2:$A$8,MI_Match_Analysis!$F$2:$F$8,"Not Found")</f>
        <v>Not Found</v>
      </c>
    </row>
    <row r="15959" spans="1:20" hidden="1" x14ac:dyDescent="0.3">
      <c r="A15959">
        <v>68</v>
      </c>
      <c r="B15959" s="1">
        <v>46165</v>
      </c>
      <c r="C15959" t="s">
        <v>162</v>
      </c>
      <c r="D15959" t="s">
        <v>227</v>
      </c>
      <c r="E15959" t="s">
        <v>47</v>
      </c>
      <c r="F15959" t="s">
        <v>53</v>
      </c>
      <c r="G15959">
        <v>2</v>
      </c>
      <c r="H15959">
        <v>9.4</v>
      </c>
      <c r="I15959" t="s">
        <v>94</v>
      </c>
      <c r="J15959" t="s">
        <v>254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 t="s">
        <v>83</v>
      </c>
      <c r="R15959" t="s">
        <v>83</v>
      </c>
      <c r="S15959" t="s">
        <v>83</v>
      </c>
      <c r="T15959" t="str">
        <f>_xlfn.XLOOKUP(A15959,MI_Match_Analysis!$A$2:$A$8,MI_Match_Analysis!$F$2:$F$8,"Not Found")</f>
        <v>Not Found</v>
      </c>
    </row>
    <row r="15960" spans="1:20" hidden="1" x14ac:dyDescent="0.3">
      <c r="A15960">
        <v>68</v>
      </c>
      <c r="B15960" s="1">
        <v>46165</v>
      </c>
      <c r="C15960" t="s">
        <v>162</v>
      </c>
      <c r="D15960" t="s">
        <v>227</v>
      </c>
      <c r="E15960" t="s">
        <v>47</v>
      </c>
      <c r="F15960" t="s">
        <v>53</v>
      </c>
      <c r="G15960">
        <v>2</v>
      </c>
      <c r="H15960">
        <v>9.5</v>
      </c>
      <c r="I15960" t="s">
        <v>94</v>
      </c>
      <c r="J15960" t="s">
        <v>254</v>
      </c>
      <c r="K15960">
        <v>4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 t="s">
        <v>83</v>
      </c>
      <c r="R15960" t="s">
        <v>83</v>
      </c>
      <c r="S15960" t="s">
        <v>83</v>
      </c>
      <c r="T15960" t="str">
        <f>_xlfn.XLOOKUP(A15960,MI_Match_Analysis!$A$2:$A$8,MI_Match_Analysis!$F$2:$F$8,"Not Found")</f>
        <v>Not Found</v>
      </c>
    </row>
    <row r="15961" spans="1:20" hidden="1" x14ac:dyDescent="0.3">
      <c r="A15961">
        <v>68</v>
      </c>
      <c r="B15961" s="1">
        <v>46165</v>
      </c>
      <c r="C15961" t="s">
        <v>162</v>
      </c>
      <c r="D15961" t="s">
        <v>227</v>
      </c>
      <c r="E15961" t="s">
        <v>47</v>
      </c>
      <c r="F15961" t="s">
        <v>53</v>
      </c>
      <c r="G15961">
        <v>2</v>
      </c>
      <c r="H15961">
        <v>9.6</v>
      </c>
      <c r="I15961" t="s">
        <v>94</v>
      </c>
      <c r="J15961" t="s">
        <v>254</v>
      </c>
      <c r="K15961">
        <v>1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 t="s">
        <v>83</v>
      </c>
      <c r="R15961" t="s">
        <v>83</v>
      </c>
      <c r="S15961" t="s">
        <v>83</v>
      </c>
      <c r="T15961" t="str">
        <f>_xlfn.XLOOKUP(A15961,MI_Match_Analysis!$A$2:$A$8,MI_Match_Analysis!$F$2:$F$8,"Not Found")</f>
        <v>Not Found</v>
      </c>
    </row>
    <row r="15962" spans="1:20" hidden="1" x14ac:dyDescent="0.3">
      <c r="A15962">
        <v>68</v>
      </c>
      <c r="B15962" s="1">
        <v>46165</v>
      </c>
      <c r="C15962" t="s">
        <v>162</v>
      </c>
      <c r="D15962" t="s">
        <v>227</v>
      </c>
      <c r="E15962" t="s">
        <v>47</v>
      </c>
      <c r="F15962" t="s">
        <v>53</v>
      </c>
      <c r="G15962">
        <v>2</v>
      </c>
      <c r="H15962">
        <v>10.1</v>
      </c>
      <c r="I15962" t="s">
        <v>94</v>
      </c>
      <c r="J15962" t="s">
        <v>76</v>
      </c>
      <c r="K15962">
        <v>1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 t="s">
        <v>83</v>
      </c>
      <c r="R15962" t="s">
        <v>83</v>
      </c>
      <c r="S15962" t="s">
        <v>83</v>
      </c>
      <c r="T15962" t="str">
        <f>_xlfn.XLOOKUP(A15962,MI_Match_Analysis!$A$2:$A$8,MI_Match_Analysis!$F$2:$F$8,"Not Found")</f>
        <v>Not Found</v>
      </c>
    </row>
    <row r="15963" spans="1:20" hidden="1" x14ac:dyDescent="0.3">
      <c r="A15963">
        <v>68</v>
      </c>
      <c r="B15963" s="1">
        <v>46165</v>
      </c>
      <c r="C15963" t="s">
        <v>162</v>
      </c>
      <c r="D15963" t="s">
        <v>227</v>
      </c>
      <c r="E15963" t="s">
        <v>47</v>
      </c>
      <c r="F15963" t="s">
        <v>53</v>
      </c>
      <c r="G15963">
        <v>2</v>
      </c>
      <c r="H15963">
        <v>10.199999999999999</v>
      </c>
      <c r="I15963" t="s">
        <v>223</v>
      </c>
      <c r="J15963" t="s">
        <v>76</v>
      </c>
      <c r="K15963">
        <v>1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 t="s">
        <v>83</v>
      </c>
      <c r="R15963" t="s">
        <v>83</v>
      </c>
      <c r="S15963" t="s">
        <v>83</v>
      </c>
      <c r="T15963" t="str">
        <f>_xlfn.XLOOKUP(A15963,MI_Match_Analysis!$A$2:$A$8,MI_Match_Analysis!$F$2:$F$8,"Not Found")</f>
        <v>Not Found</v>
      </c>
    </row>
    <row r="15964" spans="1:20" hidden="1" x14ac:dyDescent="0.3">
      <c r="A15964">
        <v>68</v>
      </c>
      <c r="B15964" s="1">
        <v>46165</v>
      </c>
      <c r="C15964" t="s">
        <v>162</v>
      </c>
      <c r="D15964" t="s">
        <v>227</v>
      </c>
      <c r="E15964" t="s">
        <v>47</v>
      </c>
      <c r="F15964" t="s">
        <v>53</v>
      </c>
      <c r="G15964">
        <v>2</v>
      </c>
      <c r="H15964">
        <v>10.3</v>
      </c>
      <c r="I15964" t="s">
        <v>94</v>
      </c>
      <c r="J15964" t="s">
        <v>76</v>
      </c>
      <c r="K15964">
        <v>2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 t="s">
        <v>83</v>
      </c>
      <c r="R15964" t="s">
        <v>83</v>
      </c>
      <c r="S15964" t="s">
        <v>83</v>
      </c>
      <c r="T15964" t="str">
        <f>_xlfn.XLOOKUP(A15964,MI_Match_Analysis!$A$2:$A$8,MI_Match_Analysis!$F$2:$F$8,"Not Found")</f>
        <v>Not Found</v>
      </c>
    </row>
    <row r="15965" spans="1:20" hidden="1" x14ac:dyDescent="0.3">
      <c r="A15965">
        <v>68</v>
      </c>
      <c r="B15965" s="1">
        <v>46165</v>
      </c>
      <c r="C15965" t="s">
        <v>162</v>
      </c>
      <c r="D15965" t="s">
        <v>227</v>
      </c>
      <c r="E15965" t="s">
        <v>47</v>
      </c>
      <c r="F15965" t="s">
        <v>53</v>
      </c>
      <c r="G15965">
        <v>2</v>
      </c>
      <c r="H15965">
        <v>10.4</v>
      </c>
      <c r="I15965" t="s">
        <v>94</v>
      </c>
      <c r="J15965" t="s">
        <v>76</v>
      </c>
      <c r="K15965">
        <v>1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 t="s">
        <v>83</v>
      </c>
      <c r="R15965" t="s">
        <v>83</v>
      </c>
      <c r="S15965" t="s">
        <v>83</v>
      </c>
      <c r="T15965" t="str">
        <f>_xlfn.XLOOKUP(A15965,MI_Match_Analysis!$A$2:$A$8,MI_Match_Analysis!$F$2:$F$8,"Not Found")</f>
        <v>Not Found</v>
      </c>
    </row>
    <row r="15966" spans="1:20" hidden="1" x14ac:dyDescent="0.3">
      <c r="A15966">
        <v>68</v>
      </c>
      <c r="B15966" s="1">
        <v>46165</v>
      </c>
      <c r="C15966" t="s">
        <v>162</v>
      </c>
      <c r="D15966" t="s">
        <v>227</v>
      </c>
      <c r="E15966" t="s">
        <v>47</v>
      </c>
      <c r="F15966" t="s">
        <v>53</v>
      </c>
      <c r="G15966">
        <v>2</v>
      </c>
      <c r="H15966">
        <v>10.5</v>
      </c>
      <c r="I15966" t="s">
        <v>223</v>
      </c>
      <c r="J15966" t="s">
        <v>76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 t="s">
        <v>83</v>
      </c>
      <c r="R15966" t="s">
        <v>83</v>
      </c>
      <c r="S15966" t="s">
        <v>83</v>
      </c>
      <c r="T15966" t="str">
        <f>_xlfn.XLOOKUP(A15966,MI_Match_Analysis!$A$2:$A$8,MI_Match_Analysis!$F$2:$F$8,"Not Found")</f>
        <v>Not Found</v>
      </c>
    </row>
    <row r="15967" spans="1:20" hidden="1" x14ac:dyDescent="0.3">
      <c r="A15967">
        <v>68</v>
      </c>
      <c r="B15967" s="1">
        <v>46165</v>
      </c>
      <c r="C15967" t="s">
        <v>162</v>
      </c>
      <c r="D15967" t="s">
        <v>227</v>
      </c>
      <c r="E15967" t="s">
        <v>47</v>
      </c>
      <c r="F15967" t="s">
        <v>53</v>
      </c>
      <c r="G15967">
        <v>2</v>
      </c>
      <c r="H15967">
        <v>10.6</v>
      </c>
      <c r="I15967" t="s">
        <v>223</v>
      </c>
      <c r="J15967" t="s">
        <v>76</v>
      </c>
      <c r="K15967">
        <v>1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 t="s">
        <v>83</v>
      </c>
      <c r="R15967" t="s">
        <v>83</v>
      </c>
      <c r="S15967" t="s">
        <v>83</v>
      </c>
      <c r="T15967" t="str">
        <f>_xlfn.XLOOKUP(A15967,MI_Match_Analysis!$A$2:$A$8,MI_Match_Analysis!$F$2:$F$8,"Not Found")</f>
        <v>Not Found</v>
      </c>
    </row>
    <row r="15968" spans="1:20" hidden="1" x14ac:dyDescent="0.3">
      <c r="A15968">
        <v>68</v>
      </c>
      <c r="B15968" s="1">
        <v>46165</v>
      </c>
      <c r="C15968" t="s">
        <v>162</v>
      </c>
      <c r="D15968" t="s">
        <v>227</v>
      </c>
      <c r="E15968" t="s">
        <v>47</v>
      </c>
      <c r="F15968" t="s">
        <v>53</v>
      </c>
      <c r="G15968">
        <v>2</v>
      </c>
      <c r="H15968">
        <v>11.1</v>
      </c>
      <c r="I15968" t="s">
        <v>223</v>
      </c>
      <c r="J15968" t="s">
        <v>141</v>
      </c>
      <c r="K15968">
        <v>2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 t="s">
        <v>83</v>
      </c>
      <c r="R15968" t="s">
        <v>83</v>
      </c>
      <c r="S15968" t="s">
        <v>83</v>
      </c>
      <c r="T15968" t="str">
        <f>_xlfn.XLOOKUP(A15968,MI_Match_Analysis!$A$2:$A$8,MI_Match_Analysis!$F$2:$F$8,"Not Found")</f>
        <v>Not Found</v>
      </c>
    </row>
    <row r="15969" spans="1:20" hidden="1" x14ac:dyDescent="0.3">
      <c r="A15969">
        <v>68</v>
      </c>
      <c r="B15969" s="1">
        <v>46165</v>
      </c>
      <c r="C15969" t="s">
        <v>162</v>
      </c>
      <c r="D15969" t="s">
        <v>227</v>
      </c>
      <c r="E15969" t="s">
        <v>47</v>
      </c>
      <c r="F15969" t="s">
        <v>53</v>
      </c>
      <c r="G15969">
        <v>2</v>
      </c>
      <c r="H15969">
        <v>11.2</v>
      </c>
      <c r="I15969" t="s">
        <v>223</v>
      </c>
      <c r="J15969" t="s">
        <v>141</v>
      </c>
      <c r="K15969">
        <v>4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 t="s">
        <v>83</v>
      </c>
      <c r="R15969" t="s">
        <v>83</v>
      </c>
      <c r="S15969" t="s">
        <v>83</v>
      </c>
      <c r="T15969" t="str">
        <f>_xlfn.XLOOKUP(A15969,MI_Match_Analysis!$A$2:$A$8,MI_Match_Analysis!$F$2:$F$8,"Not Found")</f>
        <v>Not Found</v>
      </c>
    </row>
    <row r="15970" spans="1:20" hidden="1" x14ac:dyDescent="0.3">
      <c r="A15970">
        <v>68</v>
      </c>
      <c r="B15970" s="1">
        <v>46165</v>
      </c>
      <c r="C15970" t="s">
        <v>162</v>
      </c>
      <c r="D15970" t="s">
        <v>227</v>
      </c>
      <c r="E15970" t="s">
        <v>47</v>
      </c>
      <c r="F15970" t="s">
        <v>53</v>
      </c>
      <c r="G15970">
        <v>2</v>
      </c>
      <c r="H15970">
        <v>11.3</v>
      </c>
      <c r="I15970" t="s">
        <v>223</v>
      </c>
      <c r="J15970" t="s">
        <v>141</v>
      </c>
      <c r="K15970">
        <v>1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 t="s">
        <v>83</v>
      </c>
      <c r="R15970" t="s">
        <v>83</v>
      </c>
      <c r="S15970" t="s">
        <v>83</v>
      </c>
      <c r="T15970" t="str">
        <f>_xlfn.XLOOKUP(A15970,MI_Match_Analysis!$A$2:$A$8,MI_Match_Analysis!$F$2:$F$8,"Not Found")</f>
        <v>Not Found</v>
      </c>
    </row>
    <row r="15971" spans="1:20" hidden="1" x14ac:dyDescent="0.3">
      <c r="A15971">
        <v>68</v>
      </c>
      <c r="B15971" s="1">
        <v>46165</v>
      </c>
      <c r="C15971" t="s">
        <v>162</v>
      </c>
      <c r="D15971" t="s">
        <v>227</v>
      </c>
      <c r="E15971" t="s">
        <v>47</v>
      </c>
      <c r="F15971" t="s">
        <v>53</v>
      </c>
      <c r="G15971">
        <v>2</v>
      </c>
      <c r="H15971">
        <v>11.4</v>
      </c>
      <c r="I15971" t="s">
        <v>94</v>
      </c>
      <c r="J15971" t="s">
        <v>141</v>
      </c>
      <c r="K15971">
        <v>1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 t="s">
        <v>83</v>
      </c>
      <c r="R15971" t="s">
        <v>83</v>
      </c>
      <c r="S15971" t="s">
        <v>83</v>
      </c>
      <c r="T15971" t="str">
        <f>_xlfn.XLOOKUP(A15971,MI_Match_Analysis!$A$2:$A$8,MI_Match_Analysis!$F$2:$F$8,"Not Found")</f>
        <v>Not Found</v>
      </c>
    </row>
    <row r="15972" spans="1:20" hidden="1" x14ac:dyDescent="0.3">
      <c r="A15972">
        <v>68</v>
      </c>
      <c r="B15972" s="1">
        <v>46165</v>
      </c>
      <c r="C15972" t="s">
        <v>162</v>
      </c>
      <c r="D15972" t="s">
        <v>227</v>
      </c>
      <c r="E15972" t="s">
        <v>47</v>
      </c>
      <c r="F15972" t="s">
        <v>53</v>
      </c>
      <c r="G15972">
        <v>2</v>
      </c>
      <c r="H15972">
        <v>11.5</v>
      </c>
      <c r="I15972" t="s">
        <v>223</v>
      </c>
      <c r="J15972" t="s">
        <v>141</v>
      </c>
      <c r="K15972">
        <v>4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 t="s">
        <v>83</v>
      </c>
      <c r="R15972" t="s">
        <v>83</v>
      </c>
      <c r="S15972" t="s">
        <v>83</v>
      </c>
      <c r="T15972" t="str">
        <f>_xlfn.XLOOKUP(A15972,MI_Match_Analysis!$A$2:$A$8,MI_Match_Analysis!$F$2:$F$8,"Not Found")</f>
        <v>Not Found</v>
      </c>
    </row>
    <row r="15973" spans="1:20" hidden="1" x14ac:dyDescent="0.3">
      <c r="A15973">
        <v>68</v>
      </c>
      <c r="B15973" s="1">
        <v>46165</v>
      </c>
      <c r="C15973" t="s">
        <v>162</v>
      </c>
      <c r="D15973" t="s">
        <v>227</v>
      </c>
      <c r="E15973" t="s">
        <v>47</v>
      </c>
      <c r="F15973" t="s">
        <v>53</v>
      </c>
      <c r="G15973">
        <v>2</v>
      </c>
      <c r="H15973">
        <v>11.6</v>
      </c>
      <c r="I15973" t="s">
        <v>223</v>
      </c>
      <c r="J15973" t="s">
        <v>141</v>
      </c>
      <c r="K15973">
        <v>2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 t="s">
        <v>83</v>
      </c>
      <c r="R15973" t="s">
        <v>83</v>
      </c>
      <c r="S15973" t="s">
        <v>83</v>
      </c>
      <c r="T15973" t="str">
        <f>_xlfn.XLOOKUP(A15973,MI_Match_Analysis!$A$2:$A$8,MI_Match_Analysis!$F$2:$F$8,"Not Found")</f>
        <v>Not Found</v>
      </c>
    </row>
    <row r="15974" spans="1:20" hidden="1" x14ac:dyDescent="0.3">
      <c r="A15974">
        <v>68</v>
      </c>
      <c r="B15974" s="1">
        <v>46165</v>
      </c>
      <c r="C15974" t="s">
        <v>162</v>
      </c>
      <c r="D15974" t="s">
        <v>227</v>
      </c>
      <c r="E15974" t="s">
        <v>47</v>
      </c>
      <c r="F15974" t="s">
        <v>53</v>
      </c>
      <c r="G15974">
        <v>2</v>
      </c>
      <c r="H15974">
        <v>12.1</v>
      </c>
      <c r="I15974" t="s">
        <v>94</v>
      </c>
      <c r="J15974" t="s">
        <v>254</v>
      </c>
      <c r="K15974">
        <v>1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 t="s">
        <v>83</v>
      </c>
      <c r="R15974" t="s">
        <v>83</v>
      </c>
      <c r="S15974" t="s">
        <v>83</v>
      </c>
      <c r="T15974" t="str">
        <f>_xlfn.XLOOKUP(A15974,MI_Match_Analysis!$A$2:$A$8,MI_Match_Analysis!$F$2:$F$8,"Not Found")</f>
        <v>Not Found</v>
      </c>
    </row>
    <row r="15975" spans="1:20" hidden="1" x14ac:dyDescent="0.3">
      <c r="A15975">
        <v>68</v>
      </c>
      <c r="B15975" s="1">
        <v>46165</v>
      </c>
      <c r="C15975" t="s">
        <v>162</v>
      </c>
      <c r="D15975" t="s">
        <v>227</v>
      </c>
      <c r="E15975" t="s">
        <v>47</v>
      </c>
      <c r="F15975" t="s">
        <v>53</v>
      </c>
      <c r="G15975">
        <v>2</v>
      </c>
      <c r="H15975">
        <v>12.2</v>
      </c>
      <c r="I15975" t="s">
        <v>223</v>
      </c>
      <c r="J15975" t="s">
        <v>254</v>
      </c>
      <c r="K15975">
        <v>1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 t="s">
        <v>83</v>
      </c>
      <c r="R15975" t="s">
        <v>83</v>
      </c>
      <c r="S15975" t="s">
        <v>83</v>
      </c>
      <c r="T15975" t="str">
        <f>_xlfn.XLOOKUP(A15975,MI_Match_Analysis!$A$2:$A$8,MI_Match_Analysis!$F$2:$F$8,"Not Found")</f>
        <v>Not Found</v>
      </c>
    </row>
    <row r="15976" spans="1:20" hidden="1" x14ac:dyDescent="0.3">
      <c r="A15976">
        <v>68</v>
      </c>
      <c r="B15976" s="1">
        <v>46165</v>
      </c>
      <c r="C15976" t="s">
        <v>162</v>
      </c>
      <c r="D15976" t="s">
        <v>227</v>
      </c>
      <c r="E15976" t="s">
        <v>47</v>
      </c>
      <c r="F15976" t="s">
        <v>53</v>
      </c>
      <c r="G15976">
        <v>2</v>
      </c>
      <c r="H15976">
        <v>12.3</v>
      </c>
      <c r="I15976" t="s">
        <v>94</v>
      </c>
      <c r="J15976" t="s">
        <v>254</v>
      </c>
      <c r="K15976">
        <v>1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 t="s">
        <v>83</v>
      </c>
      <c r="R15976" t="s">
        <v>83</v>
      </c>
      <c r="S15976" t="s">
        <v>83</v>
      </c>
      <c r="T15976" t="str">
        <f>_xlfn.XLOOKUP(A15976,MI_Match_Analysis!$A$2:$A$8,MI_Match_Analysis!$F$2:$F$8,"Not Found")</f>
        <v>Not Found</v>
      </c>
    </row>
    <row r="15977" spans="1:20" hidden="1" x14ac:dyDescent="0.3">
      <c r="A15977">
        <v>68</v>
      </c>
      <c r="B15977" s="1">
        <v>46165</v>
      </c>
      <c r="C15977" t="s">
        <v>162</v>
      </c>
      <c r="D15977" t="s">
        <v>227</v>
      </c>
      <c r="E15977" t="s">
        <v>47</v>
      </c>
      <c r="F15977" t="s">
        <v>53</v>
      </c>
      <c r="G15977">
        <v>2</v>
      </c>
      <c r="H15977">
        <v>12.4</v>
      </c>
      <c r="I15977" t="s">
        <v>223</v>
      </c>
      <c r="J15977" t="s">
        <v>254</v>
      </c>
      <c r="K15977">
        <v>4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 t="s">
        <v>83</v>
      </c>
      <c r="R15977" t="s">
        <v>83</v>
      </c>
      <c r="S15977" t="s">
        <v>83</v>
      </c>
      <c r="T15977" t="str">
        <f>_xlfn.XLOOKUP(A15977,MI_Match_Analysis!$A$2:$A$8,MI_Match_Analysis!$F$2:$F$8,"Not Found")</f>
        <v>Not Found</v>
      </c>
    </row>
    <row r="15978" spans="1:20" hidden="1" x14ac:dyDescent="0.3">
      <c r="A15978">
        <v>68</v>
      </c>
      <c r="B15978" s="1">
        <v>46165</v>
      </c>
      <c r="C15978" t="s">
        <v>162</v>
      </c>
      <c r="D15978" t="s">
        <v>227</v>
      </c>
      <c r="E15978" t="s">
        <v>47</v>
      </c>
      <c r="F15978" t="s">
        <v>53</v>
      </c>
      <c r="G15978">
        <v>2</v>
      </c>
      <c r="H15978">
        <v>12.5</v>
      </c>
      <c r="I15978" t="s">
        <v>223</v>
      </c>
      <c r="J15978" t="s">
        <v>254</v>
      </c>
      <c r="K15978">
        <v>1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 t="s">
        <v>83</v>
      </c>
      <c r="R15978" t="s">
        <v>83</v>
      </c>
      <c r="S15978" t="s">
        <v>83</v>
      </c>
      <c r="T15978" t="str">
        <f>_xlfn.XLOOKUP(A15978,MI_Match_Analysis!$A$2:$A$8,MI_Match_Analysis!$F$2:$F$8,"Not Found")</f>
        <v>Not Found</v>
      </c>
    </row>
    <row r="15979" spans="1:20" hidden="1" x14ac:dyDescent="0.3">
      <c r="A15979">
        <v>68</v>
      </c>
      <c r="B15979" s="1">
        <v>46165</v>
      </c>
      <c r="C15979" t="s">
        <v>162</v>
      </c>
      <c r="D15979" t="s">
        <v>227</v>
      </c>
      <c r="E15979" t="s">
        <v>47</v>
      </c>
      <c r="F15979" t="s">
        <v>53</v>
      </c>
      <c r="G15979">
        <v>2</v>
      </c>
      <c r="H15979">
        <v>12.6</v>
      </c>
      <c r="I15979" t="s">
        <v>94</v>
      </c>
      <c r="J15979" t="s">
        <v>254</v>
      </c>
      <c r="K15979">
        <v>6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 t="s">
        <v>83</v>
      </c>
      <c r="R15979" t="s">
        <v>83</v>
      </c>
      <c r="S15979" t="s">
        <v>83</v>
      </c>
      <c r="T15979" t="str">
        <f>_xlfn.XLOOKUP(A15979,MI_Match_Analysis!$A$2:$A$8,MI_Match_Analysis!$F$2:$F$8,"Not Found")</f>
        <v>Not Found</v>
      </c>
    </row>
    <row r="15980" spans="1:20" hidden="1" x14ac:dyDescent="0.3">
      <c r="A15980">
        <v>68</v>
      </c>
      <c r="B15980" s="1">
        <v>46165</v>
      </c>
      <c r="C15980" t="s">
        <v>162</v>
      </c>
      <c r="D15980" t="s">
        <v>227</v>
      </c>
      <c r="E15980" t="s">
        <v>47</v>
      </c>
      <c r="F15980" t="s">
        <v>53</v>
      </c>
      <c r="G15980">
        <v>2</v>
      </c>
      <c r="H15980">
        <v>13.1</v>
      </c>
      <c r="I15980" t="s">
        <v>223</v>
      </c>
      <c r="J15980" t="s">
        <v>124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 t="s">
        <v>83</v>
      </c>
      <c r="R15980" t="s">
        <v>83</v>
      </c>
      <c r="S15980" t="s">
        <v>83</v>
      </c>
      <c r="T15980" t="str">
        <f>_xlfn.XLOOKUP(A15980,MI_Match_Analysis!$A$2:$A$8,MI_Match_Analysis!$F$2:$F$8,"Not Found")</f>
        <v>Not Found</v>
      </c>
    </row>
    <row r="15981" spans="1:20" hidden="1" x14ac:dyDescent="0.3">
      <c r="A15981">
        <v>68</v>
      </c>
      <c r="B15981" s="1">
        <v>46165</v>
      </c>
      <c r="C15981" t="s">
        <v>162</v>
      </c>
      <c r="D15981" t="s">
        <v>227</v>
      </c>
      <c r="E15981" t="s">
        <v>47</v>
      </c>
      <c r="F15981" t="s">
        <v>53</v>
      </c>
      <c r="G15981">
        <v>2</v>
      </c>
      <c r="H15981">
        <v>13.2</v>
      </c>
      <c r="I15981" t="s">
        <v>223</v>
      </c>
      <c r="J15981" t="s">
        <v>124</v>
      </c>
      <c r="K15981">
        <v>1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 t="s">
        <v>83</v>
      </c>
      <c r="R15981" t="s">
        <v>83</v>
      </c>
      <c r="S15981" t="s">
        <v>83</v>
      </c>
      <c r="T15981" t="str">
        <f>_xlfn.XLOOKUP(A15981,MI_Match_Analysis!$A$2:$A$8,MI_Match_Analysis!$F$2:$F$8,"Not Found")</f>
        <v>Not Found</v>
      </c>
    </row>
    <row r="15982" spans="1:20" hidden="1" x14ac:dyDescent="0.3">
      <c r="A15982">
        <v>68</v>
      </c>
      <c r="B15982" s="1">
        <v>46165</v>
      </c>
      <c r="C15982" t="s">
        <v>162</v>
      </c>
      <c r="D15982" t="s">
        <v>227</v>
      </c>
      <c r="E15982" t="s">
        <v>47</v>
      </c>
      <c r="F15982" t="s">
        <v>53</v>
      </c>
      <c r="G15982">
        <v>2</v>
      </c>
      <c r="H15982">
        <v>13.3</v>
      </c>
      <c r="I15982" t="s">
        <v>94</v>
      </c>
      <c r="J15982" t="s">
        <v>124</v>
      </c>
      <c r="K15982">
        <v>4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 t="s">
        <v>83</v>
      </c>
      <c r="R15982" t="s">
        <v>83</v>
      </c>
      <c r="S15982" t="s">
        <v>83</v>
      </c>
      <c r="T15982" t="str">
        <f>_xlfn.XLOOKUP(A15982,MI_Match_Analysis!$A$2:$A$8,MI_Match_Analysis!$F$2:$F$8,"Not Found")</f>
        <v>Not Found</v>
      </c>
    </row>
    <row r="15983" spans="1:20" hidden="1" x14ac:dyDescent="0.3">
      <c r="A15983">
        <v>68</v>
      </c>
      <c r="B15983" s="1">
        <v>46165</v>
      </c>
      <c r="C15983" t="s">
        <v>162</v>
      </c>
      <c r="D15983" t="s">
        <v>227</v>
      </c>
      <c r="E15983" t="s">
        <v>47</v>
      </c>
      <c r="F15983" t="s">
        <v>53</v>
      </c>
      <c r="G15983">
        <v>2</v>
      </c>
      <c r="H15983">
        <v>13.4</v>
      </c>
      <c r="I15983" t="s">
        <v>94</v>
      </c>
      <c r="J15983" t="s">
        <v>124</v>
      </c>
      <c r="K15983">
        <v>1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 t="s">
        <v>83</v>
      </c>
      <c r="R15983" t="s">
        <v>83</v>
      </c>
      <c r="S15983" t="s">
        <v>83</v>
      </c>
      <c r="T15983" t="str">
        <f>_xlfn.XLOOKUP(A15983,MI_Match_Analysis!$A$2:$A$8,MI_Match_Analysis!$F$2:$F$8,"Not Found")</f>
        <v>Not Found</v>
      </c>
    </row>
    <row r="15984" spans="1:20" hidden="1" x14ac:dyDescent="0.3">
      <c r="A15984">
        <v>68</v>
      </c>
      <c r="B15984" s="1">
        <v>46165</v>
      </c>
      <c r="C15984" t="s">
        <v>162</v>
      </c>
      <c r="D15984" t="s">
        <v>227</v>
      </c>
      <c r="E15984" t="s">
        <v>47</v>
      </c>
      <c r="F15984" t="s">
        <v>53</v>
      </c>
      <c r="G15984">
        <v>2</v>
      </c>
      <c r="H15984">
        <v>13.5</v>
      </c>
      <c r="I15984" t="s">
        <v>223</v>
      </c>
      <c r="J15984" t="s">
        <v>124</v>
      </c>
      <c r="K15984">
        <v>4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 t="s">
        <v>83</v>
      </c>
      <c r="R15984" t="s">
        <v>83</v>
      </c>
      <c r="S15984" t="s">
        <v>83</v>
      </c>
      <c r="T15984" t="str">
        <f>_xlfn.XLOOKUP(A15984,MI_Match_Analysis!$A$2:$A$8,MI_Match_Analysis!$F$2:$F$8,"Not Found")</f>
        <v>Not Found</v>
      </c>
    </row>
    <row r="15985" spans="1:20" hidden="1" x14ac:dyDescent="0.3">
      <c r="A15985">
        <v>68</v>
      </c>
      <c r="B15985" s="1">
        <v>46165</v>
      </c>
      <c r="C15985" t="s">
        <v>162</v>
      </c>
      <c r="D15985" t="s">
        <v>227</v>
      </c>
      <c r="E15985" t="s">
        <v>47</v>
      </c>
      <c r="F15985" t="s">
        <v>53</v>
      </c>
      <c r="G15985">
        <v>2</v>
      </c>
      <c r="H15985">
        <v>13.6</v>
      </c>
      <c r="I15985" t="s">
        <v>223</v>
      </c>
      <c r="J15985" t="s">
        <v>124</v>
      </c>
      <c r="K15985">
        <v>1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 t="s">
        <v>83</v>
      </c>
      <c r="R15985" t="s">
        <v>83</v>
      </c>
      <c r="S15985" t="s">
        <v>83</v>
      </c>
      <c r="T15985" t="str">
        <f>_xlfn.XLOOKUP(A15985,MI_Match_Analysis!$A$2:$A$8,MI_Match_Analysis!$F$2:$F$8,"Not Found")</f>
        <v>Not Found</v>
      </c>
    </row>
    <row r="15986" spans="1:20" hidden="1" x14ac:dyDescent="0.3">
      <c r="A15986">
        <v>68</v>
      </c>
      <c r="B15986" s="1">
        <v>46165</v>
      </c>
      <c r="C15986" t="s">
        <v>162</v>
      </c>
      <c r="D15986" t="s">
        <v>227</v>
      </c>
      <c r="E15986" t="s">
        <v>47</v>
      </c>
      <c r="F15986" t="s">
        <v>53</v>
      </c>
      <c r="G15986">
        <v>2</v>
      </c>
      <c r="H15986">
        <v>14.1</v>
      </c>
      <c r="I15986" t="s">
        <v>223</v>
      </c>
      <c r="J15986" t="s">
        <v>343</v>
      </c>
      <c r="K15986">
        <v>1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 t="s">
        <v>83</v>
      </c>
      <c r="R15986" t="s">
        <v>83</v>
      </c>
      <c r="S15986" t="s">
        <v>83</v>
      </c>
      <c r="T15986" t="str">
        <f>_xlfn.XLOOKUP(A15986,MI_Match_Analysis!$A$2:$A$8,MI_Match_Analysis!$F$2:$F$8,"Not Found")</f>
        <v>Not Found</v>
      </c>
    </row>
    <row r="15987" spans="1:20" hidden="1" x14ac:dyDescent="0.3">
      <c r="A15987">
        <v>68</v>
      </c>
      <c r="B15987" s="1">
        <v>46165</v>
      </c>
      <c r="C15987" t="s">
        <v>162</v>
      </c>
      <c r="D15987" t="s">
        <v>227</v>
      </c>
      <c r="E15987" t="s">
        <v>47</v>
      </c>
      <c r="F15987" t="s">
        <v>53</v>
      </c>
      <c r="G15987">
        <v>2</v>
      </c>
      <c r="H15987">
        <v>14.2</v>
      </c>
      <c r="I15987" t="s">
        <v>94</v>
      </c>
      <c r="J15987" t="s">
        <v>343</v>
      </c>
      <c r="K15987">
        <v>2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 t="s">
        <v>83</v>
      </c>
      <c r="R15987" t="s">
        <v>83</v>
      </c>
      <c r="S15987" t="s">
        <v>83</v>
      </c>
      <c r="T15987" t="str">
        <f>_xlfn.XLOOKUP(A15987,MI_Match_Analysis!$A$2:$A$8,MI_Match_Analysis!$F$2:$F$8,"Not Found")</f>
        <v>Not Found</v>
      </c>
    </row>
    <row r="15988" spans="1:20" hidden="1" x14ac:dyDescent="0.3">
      <c r="A15988">
        <v>68</v>
      </c>
      <c r="B15988" s="1">
        <v>46165</v>
      </c>
      <c r="C15988" t="s">
        <v>162</v>
      </c>
      <c r="D15988" t="s">
        <v>227</v>
      </c>
      <c r="E15988" t="s">
        <v>47</v>
      </c>
      <c r="F15988" t="s">
        <v>53</v>
      </c>
      <c r="G15988">
        <v>2</v>
      </c>
      <c r="H15988">
        <v>14.3</v>
      </c>
      <c r="I15988" t="s">
        <v>94</v>
      </c>
      <c r="J15988" t="s">
        <v>343</v>
      </c>
      <c r="K15988">
        <v>4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 t="s">
        <v>83</v>
      </c>
      <c r="R15988" t="s">
        <v>83</v>
      </c>
      <c r="S15988" t="s">
        <v>83</v>
      </c>
      <c r="T15988" t="str">
        <f>_xlfn.XLOOKUP(A15988,MI_Match_Analysis!$A$2:$A$8,MI_Match_Analysis!$F$2:$F$8,"Not Found")</f>
        <v>Not Found</v>
      </c>
    </row>
    <row r="15989" spans="1:20" hidden="1" x14ac:dyDescent="0.3">
      <c r="A15989">
        <v>68</v>
      </c>
      <c r="B15989" s="1">
        <v>46165</v>
      </c>
      <c r="C15989" t="s">
        <v>162</v>
      </c>
      <c r="D15989" t="s">
        <v>227</v>
      </c>
      <c r="E15989" t="s">
        <v>47</v>
      </c>
      <c r="F15989" t="s">
        <v>53</v>
      </c>
      <c r="G15989">
        <v>2</v>
      </c>
      <c r="H15989">
        <v>14.4</v>
      </c>
      <c r="I15989" t="s">
        <v>94</v>
      </c>
      <c r="J15989" t="s">
        <v>343</v>
      </c>
      <c r="K15989">
        <v>4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 t="s">
        <v>83</v>
      </c>
      <c r="R15989" t="s">
        <v>83</v>
      </c>
      <c r="S15989" t="s">
        <v>83</v>
      </c>
      <c r="T15989" t="str">
        <f>_xlfn.XLOOKUP(A15989,MI_Match_Analysis!$A$2:$A$8,MI_Match_Analysis!$F$2:$F$8,"Not Found")</f>
        <v>Not Found</v>
      </c>
    </row>
    <row r="15990" spans="1:20" hidden="1" x14ac:dyDescent="0.3">
      <c r="A15990">
        <v>68</v>
      </c>
      <c r="B15990" s="1">
        <v>46165</v>
      </c>
      <c r="C15990" t="s">
        <v>162</v>
      </c>
      <c r="D15990" t="s">
        <v>227</v>
      </c>
      <c r="E15990" t="s">
        <v>47</v>
      </c>
      <c r="F15990" t="s">
        <v>53</v>
      </c>
      <c r="G15990">
        <v>2</v>
      </c>
      <c r="H15990">
        <v>14.5</v>
      </c>
      <c r="I15990" t="s">
        <v>94</v>
      </c>
      <c r="J15990" t="s">
        <v>343</v>
      </c>
      <c r="K15990">
        <v>1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 t="s">
        <v>83</v>
      </c>
      <c r="R15990" t="s">
        <v>83</v>
      </c>
      <c r="S15990" t="s">
        <v>83</v>
      </c>
      <c r="T15990" t="str">
        <f>_xlfn.XLOOKUP(A15990,MI_Match_Analysis!$A$2:$A$8,MI_Match_Analysis!$F$2:$F$8,"Not Found")</f>
        <v>Not Found</v>
      </c>
    </row>
    <row r="15991" spans="1:20" hidden="1" x14ac:dyDescent="0.3">
      <c r="A15991">
        <v>68</v>
      </c>
      <c r="B15991" s="1">
        <v>46165</v>
      </c>
      <c r="C15991" t="s">
        <v>162</v>
      </c>
      <c r="D15991" t="s">
        <v>227</v>
      </c>
      <c r="E15991" t="s">
        <v>47</v>
      </c>
      <c r="F15991" t="s">
        <v>53</v>
      </c>
      <c r="G15991">
        <v>2</v>
      </c>
      <c r="H15991">
        <v>14.6</v>
      </c>
      <c r="I15991" t="s">
        <v>223</v>
      </c>
      <c r="J15991" t="s">
        <v>343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 t="s">
        <v>205</v>
      </c>
      <c r="R15991" t="s">
        <v>223</v>
      </c>
      <c r="S15991" t="s">
        <v>83</v>
      </c>
      <c r="T15991" t="str">
        <f>_xlfn.XLOOKUP(A15991,MI_Match_Analysis!$A$2:$A$8,MI_Match_Analysis!$F$2:$F$8,"Not Found")</f>
        <v>Not Found</v>
      </c>
    </row>
    <row r="15992" spans="1:20" hidden="1" x14ac:dyDescent="0.3">
      <c r="A15992">
        <v>68</v>
      </c>
      <c r="B15992" s="1">
        <v>46165</v>
      </c>
      <c r="C15992" t="s">
        <v>162</v>
      </c>
      <c r="D15992" t="s">
        <v>227</v>
      </c>
      <c r="E15992" t="s">
        <v>47</v>
      </c>
      <c r="F15992" t="s">
        <v>53</v>
      </c>
      <c r="G15992">
        <v>2</v>
      </c>
      <c r="H15992">
        <v>15.1</v>
      </c>
      <c r="I15992" t="s">
        <v>94</v>
      </c>
      <c r="J15992" t="s">
        <v>76</v>
      </c>
      <c r="K15992">
        <v>6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 t="s">
        <v>83</v>
      </c>
      <c r="R15992" t="s">
        <v>83</v>
      </c>
      <c r="S15992" t="s">
        <v>83</v>
      </c>
      <c r="T15992" t="str">
        <f>_xlfn.XLOOKUP(A15992,MI_Match_Analysis!$A$2:$A$8,MI_Match_Analysis!$F$2:$F$8,"Not Found")</f>
        <v>Not Found</v>
      </c>
    </row>
    <row r="15993" spans="1:20" hidden="1" x14ac:dyDescent="0.3">
      <c r="A15993">
        <v>68</v>
      </c>
      <c r="B15993" s="1">
        <v>46165</v>
      </c>
      <c r="C15993" t="s">
        <v>162</v>
      </c>
      <c r="D15993" t="s">
        <v>227</v>
      </c>
      <c r="E15993" t="s">
        <v>47</v>
      </c>
      <c r="F15993" t="s">
        <v>53</v>
      </c>
      <c r="G15993">
        <v>2</v>
      </c>
      <c r="H15993">
        <v>15.2</v>
      </c>
      <c r="I15993" t="s">
        <v>94</v>
      </c>
      <c r="J15993" t="s">
        <v>76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 t="s">
        <v>83</v>
      </c>
      <c r="R15993" t="s">
        <v>83</v>
      </c>
      <c r="S15993" t="s">
        <v>83</v>
      </c>
      <c r="T15993" t="str">
        <f>_xlfn.XLOOKUP(A15993,MI_Match_Analysis!$A$2:$A$8,MI_Match_Analysis!$F$2:$F$8,"Not Found")</f>
        <v>Not Found</v>
      </c>
    </row>
    <row r="15994" spans="1:20" hidden="1" x14ac:dyDescent="0.3">
      <c r="A15994">
        <v>68</v>
      </c>
      <c r="B15994" s="1">
        <v>46165</v>
      </c>
      <c r="C15994" t="s">
        <v>162</v>
      </c>
      <c r="D15994" t="s">
        <v>227</v>
      </c>
      <c r="E15994" t="s">
        <v>47</v>
      </c>
      <c r="F15994" t="s">
        <v>53</v>
      </c>
      <c r="G15994">
        <v>2</v>
      </c>
      <c r="H15994">
        <v>15.3</v>
      </c>
      <c r="I15994" t="s">
        <v>94</v>
      </c>
      <c r="J15994" t="s">
        <v>76</v>
      </c>
      <c r="K15994">
        <v>6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 t="s">
        <v>83</v>
      </c>
      <c r="R15994" t="s">
        <v>83</v>
      </c>
      <c r="S15994" t="s">
        <v>83</v>
      </c>
      <c r="T15994" t="str">
        <f>_xlfn.XLOOKUP(A15994,MI_Match_Analysis!$A$2:$A$8,MI_Match_Analysis!$F$2:$F$8,"Not Found")</f>
        <v>Not Found</v>
      </c>
    </row>
    <row r="15995" spans="1:20" hidden="1" x14ac:dyDescent="0.3">
      <c r="A15995">
        <v>68</v>
      </c>
      <c r="B15995" s="1">
        <v>46165</v>
      </c>
      <c r="C15995" t="s">
        <v>162</v>
      </c>
      <c r="D15995" t="s">
        <v>227</v>
      </c>
      <c r="E15995" t="s">
        <v>47</v>
      </c>
      <c r="F15995" t="s">
        <v>53</v>
      </c>
      <c r="G15995">
        <v>2</v>
      </c>
      <c r="H15995">
        <v>15.4</v>
      </c>
      <c r="I15995" t="s">
        <v>94</v>
      </c>
      <c r="J15995" t="s">
        <v>76</v>
      </c>
      <c r="K15995">
        <v>2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 t="s">
        <v>83</v>
      </c>
      <c r="R15995" t="s">
        <v>83</v>
      </c>
      <c r="S15995" t="s">
        <v>83</v>
      </c>
      <c r="T15995" t="str">
        <f>_xlfn.XLOOKUP(A15995,MI_Match_Analysis!$A$2:$A$8,MI_Match_Analysis!$F$2:$F$8,"Not Found")</f>
        <v>Not Found</v>
      </c>
    </row>
    <row r="15996" spans="1:20" hidden="1" x14ac:dyDescent="0.3">
      <c r="A15996">
        <v>68</v>
      </c>
      <c r="B15996" s="1">
        <v>46165</v>
      </c>
      <c r="C15996" t="s">
        <v>162</v>
      </c>
      <c r="D15996" t="s">
        <v>227</v>
      </c>
      <c r="E15996" t="s">
        <v>47</v>
      </c>
      <c r="F15996" t="s">
        <v>53</v>
      </c>
      <c r="G15996">
        <v>2</v>
      </c>
      <c r="H15996">
        <v>15.5</v>
      </c>
      <c r="I15996" t="s">
        <v>94</v>
      </c>
      <c r="J15996" t="s">
        <v>76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 t="s">
        <v>83</v>
      </c>
      <c r="R15996" t="s">
        <v>83</v>
      </c>
      <c r="S15996" t="s">
        <v>83</v>
      </c>
      <c r="T15996" t="str">
        <f>_xlfn.XLOOKUP(A15996,MI_Match_Analysis!$A$2:$A$8,MI_Match_Analysis!$F$2:$F$8,"Not Found")</f>
        <v>Not Found</v>
      </c>
    </row>
    <row r="15997" spans="1:20" hidden="1" x14ac:dyDescent="0.3">
      <c r="A15997">
        <v>68</v>
      </c>
      <c r="B15997" s="1">
        <v>46165</v>
      </c>
      <c r="C15997" t="s">
        <v>162</v>
      </c>
      <c r="D15997" t="s">
        <v>227</v>
      </c>
      <c r="E15997" t="s">
        <v>47</v>
      </c>
      <c r="F15997" t="s">
        <v>53</v>
      </c>
      <c r="G15997">
        <v>2</v>
      </c>
      <c r="H15997">
        <v>15.6</v>
      </c>
      <c r="I15997" t="s">
        <v>94</v>
      </c>
      <c r="J15997" t="s">
        <v>76</v>
      </c>
      <c r="K15997">
        <v>6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 t="s">
        <v>83</v>
      </c>
      <c r="R15997" t="s">
        <v>83</v>
      </c>
      <c r="S15997" t="s">
        <v>83</v>
      </c>
      <c r="T15997" t="str">
        <f>_xlfn.XLOOKUP(A15997,MI_Match_Analysis!$A$2:$A$8,MI_Match_Analysis!$F$2:$F$8,"Not Found")</f>
        <v>Not Found</v>
      </c>
    </row>
    <row r="15998" spans="1:20" hidden="1" x14ac:dyDescent="0.3">
      <c r="A15998">
        <v>68</v>
      </c>
      <c r="B15998" s="1">
        <v>46165</v>
      </c>
      <c r="C15998" t="s">
        <v>162</v>
      </c>
      <c r="D15998" t="s">
        <v>227</v>
      </c>
      <c r="E15998" t="s">
        <v>47</v>
      </c>
      <c r="F15998" t="s">
        <v>53</v>
      </c>
      <c r="G15998">
        <v>2</v>
      </c>
      <c r="H15998">
        <v>16.100000000000001</v>
      </c>
      <c r="I15998" t="s">
        <v>302</v>
      </c>
      <c r="J15998" t="s">
        <v>343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 t="s">
        <v>83</v>
      </c>
      <c r="R15998" t="s">
        <v>83</v>
      </c>
      <c r="S15998" t="s">
        <v>83</v>
      </c>
      <c r="T15998" t="str">
        <f>_xlfn.XLOOKUP(A15998,MI_Match_Analysis!$A$2:$A$8,MI_Match_Analysis!$F$2:$F$8,"Not Found")</f>
        <v>Not Found</v>
      </c>
    </row>
    <row r="15999" spans="1:20" hidden="1" x14ac:dyDescent="0.3">
      <c r="A15999">
        <v>68</v>
      </c>
      <c r="B15999" s="1">
        <v>46165</v>
      </c>
      <c r="C15999" t="s">
        <v>162</v>
      </c>
      <c r="D15999" t="s">
        <v>227</v>
      </c>
      <c r="E15999" t="s">
        <v>47</v>
      </c>
      <c r="F15999" t="s">
        <v>53</v>
      </c>
      <c r="G15999">
        <v>2</v>
      </c>
      <c r="H15999">
        <v>16.2</v>
      </c>
      <c r="I15999" t="s">
        <v>302</v>
      </c>
      <c r="J15999" t="s">
        <v>343</v>
      </c>
      <c r="K15999">
        <v>1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 t="s">
        <v>83</v>
      </c>
      <c r="R15999" t="s">
        <v>83</v>
      </c>
      <c r="S15999" t="s">
        <v>83</v>
      </c>
      <c r="T15999" t="str">
        <f>_xlfn.XLOOKUP(A15999,MI_Match_Analysis!$A$2:$A$8,MI_Match_Analysis!$F$2:$F$8,"Not Found")</f>
        <v>Not Found</v>
      </c>
    </row>
    <row r="16000" spans="1:20" hidden="1" x14ac:dyDescent="0.3">
      <c r="A16000">
        <v>68</v>
      </c>
      <c r="B16000" s="1">
        <v>46165</v>
      </c>
      <c r="C16000" t="s">
        <v>162</v>
      </c>
      <c r="D16000" t="s">
        <v>227</v>
      </c>
      <c r="E16000" t="s">
        <v>47</v>
      </c>
      <c r="F16000" t="s">
        <v>53</v>
      </c>
      <c r="G16000">
        <v>2</v>
      </c>
      <c r="H16000">
        <v>16.3</v>
      </c>
      <c r="I16000" t="s">
        <v>94</v>
      </c>
      <c r="J16000" t="s">
        <v>343</v>
      </c>
      <c r="K16000">
        <v>1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 t="s">
        <v>83</v>
      </c>
      <c r="R16000" t="s">
        <v>83</v>
      </c>
      <c r="S16000" t="s">
        <v>83</v>
      </c>
      <c r="T16000" t="str">
        <f>_xlfn.XLOOKUP(A16000,MI_Match_Analysis!$A$2:$A$8,MI_Match_Analysis!$F$2:$F$8,"Not Found")</f>
        <v>Not Found</v>
      </c>
    </row>
    <row r="16001" spans="1:20" hidden="1" x14ac:dyDescent="0.3">
      <c r="A16001">
        <v>68</v>
      </c>
      <c r="B16001" s="1">
        <v>46165</v>
      </c>
      <c r="C16001" t="s">
        <v>162</v>
      </c>
      <c r="D16001" t="s">
        <v>227</v>
      </c>
      <c r="E16001" t="s">
        <v>47</v>
      </c>
      <c r="F16001" t="s">
        <v>53</v>
      </c>
      <c r="G16001">
        <v>2</v>
      </c>
      <c r="H16001">
        <v>16.399999999999999</v>
      </c>
      <c r="I16001" t="s">
        <v>302</v>
      </c>
      <c r="J16001" t="s">
        <v>343</v>
      </c>
      <c r="K16001">
        <v>1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 t="s">
        <v>83</v>
      </c>
      <c r="R16001" t="s">
        <v>83</v>
      </c>
      <c r="S16001" t="s">
        <v>83</v>
      </c>
      <c r="T16001" t="str">
        <f>_xlfn.XLOOKUP(A16001,MI_Match_Analysis!$A$2:$A$8,MI_Match_Analysis!$F$2:$F$8,"Not Found")</f>
        <v>Not Found</v>
      </c>
    </row>
    <row r="16002" spans="1:20" hidden="1" x14ac:dyDescent="0.3">
      <c r="A16002">
        <v>68</v>
      </c>
      <c r="B16002" s="1">
        <v>46165</v>
      </c>
      <c r="C16002" t="s">
        <v>162</v>
      </c>
      <c r="D16002" t="s">
        <v>227</v>
      </c>
      <c r="E16002" t="s">
        <v>47</v>
      </c>
      <c r="F16002" t="s">
        <v>53</v>
      </c>
      <c r="G16002">
        <v>2</v>
      </c>
      <c r="H16002">
        <v>16.5</v>
      </c>
      <c r="I16002" t="s">
        <v>94</v>
      </c>
      <c r="J16002" t="s">
        <v>343</v>
      </c>
      <c r="K16002">
        <v>1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 t="s">
        <v>83</v>
      </c>
      <c r="R16002" t="s">
        <v>83</v>
      </c>
      <c r="S16002" t="s">
        <v>83</v>
      </c>
      <c r="T16002" t="str">
        <f>_xlfn.XLOOKUP(A16002,MI_Match_Analysis!$A$2:$A$8,MI_Match_Analysis!$F$2:$F$8,"Not Found")</f>
        <v>Not Found</v>
      </c>
    </row>
    <row r="16003" spans="1:20" hidden="1" x14ac:dyDescent="0.3">
      <c r="A16003">
        <v>68</v>
      </c>
      <c r="B16003" s="1">
        <v>46165</v>
      </c>
      <c r="C16003" t="s">
        <v>162</v>
      </c>
      <c r="D16003" t="s">
        <v>227</v>
      </c>
      <c r="E16003" t="s">
        <v>47</v>
      </c>
      <c r="F16003" t="s">
        <v>53</v>
      </c>
      <c r="G16003">
        <v>2</v>
      </c>
      <c r="H16003">
        <v>16.600000000000001</v>
      </c>
      <c r="I16003" t="s">
        <v>302</v>
      </c>
      <c r="J16003" t="s">
        <v>343</v>
      </c>
      <c r="K16003">
        <v>1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 t="s">
        <v>83</v>
      </c>
      <c r="R16003" t="s">
        <v>83</v>
      </c>
      <c r="S16003" t="s">
        <v>83</v>
      </c>
      <c r="T16003" t="str">
        <f>_xlfn.XLOOKUP(A16003,MI_Match_Analysis!$A$2:$A$8,MI_Match_Analysis!$F$2:$F$8,"Not Found")</f>
        <v>Not Found</v>
      </c>
    </row>
    <row r="16004" spans="1:20" hidden="1" x14ac:dyDescent="0.3">
      <c r="A16004">
        <v>68</v>
      </c>
      <c r="B16004" s="1">
        <v>46165</v>
      </c>
      <c r="C16004" t="s">
        <v>162</v>
      </c>
      <c r="D16004" t="s">
        <v>227</v>
      </c>
      <c r="E16004" t="s">
        <v>47</v>
      </c>
      <c r="F16004" t="s">
        <v>53</v>
      </c>
      <c r="G16004">
        <v>2</v>
      </c>
      <c r="H16004">
        <v>17.100000000000001</v>
      </c>
      <c r="I16004" t="s">
        <v>302</v>
      </c>
      <c r="J16004" t="s">
        <v>141</v>
      </c>
      <c r="K16004">
        <v>4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 t="s">
        <v>83</v>
      </c>
      <c r="R16004" t="s">
        <v>83</v>
      </c>
      <c r="S16004" t="s">
        <v>83</v>
      </c>
      <c r="T16004" t="str">
        <f>_xlfn.XLOOKUP(A16004,MI_Match_Analysis!$A$2:$A$8,MI_Match_Analysis!$F$2:$F$8,"Not Found")</f>
        <v>Not Found</v>
      </c>
    </row>
    <row r="16005" spans="1:20" hidden="1" x14ac:dyDescent="0.3">
      <c r="A16005">
        <v>68</v>
      </c>
      <c r="B16005" s="1">
        <v>46165</v>
      </c>
      <c r="C16005" t="s">
        <v>162</v>
      </c>
      <c r="D16005" t="s">
        <v>227</v>
      </c>
      <c r="E16005" t="s">
        <v>47</v>
      </c>
      <c r="F16005" t="s">
        <v>53</v>
      </c>
      <c r="G16005">
        <v>2</v>
      </c>
      <c r="H16005">
        <v>17.2</v>
      </c>
      <c r="I16005" t="s">
        <v>302</v>
      </c>
      <c r="J16005" t="s">
        <v>141</v>
      </c>
      <c r="K16005">
        <v>1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 t="s">
        <v>83</v>
      </c>
      <c r="R16005" t="s">
        <v>83</v>
      </c>
      <c r="S16005" t="s">
        <v>83</v>
      </c>
      <c r="T16005" t="str">
        <f>_xlfn.XLOOKUP(A16005,MI_Match_Analysis!$A$2:$A$8,MI_Match_Analysis!$F$2:$F$8,"Not Found")</f>
        <v>Not Found</v>
      </c>
    </row>
    <row r="16006" spans="1:20" hidden="1" x14ac:dyDescent="0.3">
      <c r="A16006">
        <v>68</v>
      </c>
      <c r="B16006" s="1">
        <v>46165</v>
      </c>
      <c r="C16006" t="s">
        <v>162</v>
      </c>
      <c r="D16006" t="s">
        <v>227</v>
      </c>
      <c r="E16006" t="s">
        <v>47</v>
      </c>
      <c r="F16006" t="s">
        <v>53</v>
      </c>
      <c r="G16006">
        <v>2</v>
      </c>
      <c r="H16006">
        <v>17.3</v>
      </c>
      <c r="I16006" t="s">
        <v>94</v>
      </c>
      <c r="J16006" t="s">
        <v>141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 t="s">
        <v>83</v>
      </c>
      <c r="R16006" t="s">
        <v>83</v>
      </c>
      <c r="S16006" t="s">
        <v>83</v>
      </c>
      <c r="T16006" t="str">
        <f>_xlfn.XLOOKUP(A16006,MI_Match_Analysis!$A$2:$A$8,MI_Match_Analysis!$F$2:$F$8,"Not Found")</f>
        <v>Not Found</v>
      </c>
    </row>
    <row r="16007" spans="1:20" hidden="1" x14ac:dyDescent="0.3">
      <c r="A16007">
        <v>68</v>
      </c>
      <c r="B16007" s="1">
        <v>46165</v>
      </c>
      <c r="C16007" t="s">
        <v>162</v>
      </c>
      <c r="D16007" t="s">
        <v>227</v>
      </c>
      <c r="E16007" t="s">
        <v>47</v>
      </c>
      <c r="F16007" t="s">
        <v>53</v>
      </c>
      <c r="G16007">
        <v>2</v>
      </c>
      <c r="H16007">
        <v>17.399999999999999</v>
      </c>
      <c r="I16007" t="s">
        <v>94</v>
      </c>
      <c r="J16007" t="s">
        <v>141</v>
      </c>
      <c r="K16007">
        <v>1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 t="s">
        <v>83</v>
      </c>
      <c r="R16007" t="s">
        <v>83</v>
      </c>
      <c r="S16007" t="s">
        <v>83</v>
      </c>
      <c r="T16007" t="str">
        <f>_xlfn.XLOOKUP(A16007,MI_Match_Analysis!$A$2:$A$8,MI_Match_Analysis!$F$2:$F$8,"Not Found")</f>
        <v>Not Found</v>
      </c>
    </row>
    <row r="16008" spans="1:20" hidden="1" x14ac:dyDescent="0.3">
      <c r="A16008">
        <v>68</v>
      </c>
      <c r="B16008" s="1">
        <v>46165</v>
      </c>
      <c r="C16008" t="s">
        <v>162</v>
      </c>
      <c r="D16008" t="s">
        <v>227</v>
      </c>
      <c r="E16008" t="s">
        <v>47</v>
      </c>
      <c r="F16008" t="s">
        <v>53</v>
      </c>
      <c r="G16008">
        <v>2</v>
      </c>
      <c r="H16008">
        <v>17.5</v>
      </c>
      <c r="I16008" t="s">
        <v>302</v>
      </c>
      <c r="J16008" t="s">
        <v>141</v>
      </c>
      <c r="K16008">
        <v>1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 t="s">
        <v>83</v>
      </c>
      <c r="R16008" t="s">
        <v>83</v>
      </c>
      <c r="S16008" t="s">
        <v>83</v>
      </c>
      <c r="T16008" t="str">
        <f>_xlfn.XLOOKUP(A16008,MI_Match_Analysis!$A$2:$A$8,MI_Match_Analysis!$F$2:$F$8,"Not Found")</f>
        <v>Not Found</v>
      </c>
    </row>
    <row r="16009" spans="1:20" hidden="1" x14ac:dyDescent="0.3">
      <c r="A16009">
        <v>68</v>
      </c>
      <c r="B16009" s="1">
        <v>46165</v>
      </c>
      <c r="C16009" t="s">
        <v>162</v>
      </c>
      <c r="D16009" t="s">
        <v>227</v>
      </c>
      <c r="E16009" t="s">
        <v>47</v>
      </c>
      <c r="F16009" t="s">
        <v>53</v>
      </c>
      <c r="G16009">
        <v>2</v>
      </c>
      <c r="H16009">
        <v>17.600000000000001</v>
      </c>
      <c r="I16009" t="s">
        <v>94</v>
      </c>
      <c r="J16009" t="s">
        <v>141</v>
      </c>
      <c r="K16009">
        <v>6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 t="s">
        <v>83</v>
      </c>
      <c r="R16009" t="s">
        <v>83</v>
      </c>
      <c r="S16009" t="s">
        <v>83</v>
      </c>
      <c r="T16009" t="str">
        <f>_xlfn.XLOOKUP(A16009,MI_Match_Analysis!$A$2:$A$8,MI_Match_Analysis!$F$2:$F$8,"Not Found")</f>
        <v>Not Found</v>
      </c>
    </row>
    <row r="16010" spans="1:20" hidden="1" x14ac:dyDescent="0.3">
      <c r="A16010">
        <v>69</v>
      </c>
      <c r="B16010" s="1">
        <v>46166</v>
      </c>
      <c r="C16010" t="s">
        <v>162</v>
      </c>
      <c r="D16010" t="s">
        <v>33</v>
      </c>
      <c r="E16010" t="s">
        <v>40</v>
      </c>
      <c r="F16010" t="s">
        <v>34</v>
      </c>
      <c r="G16010">
        <v>1</v>
      </c>
      <c r="H16010">
        <v>0.1</v>
      </c>
      <c r="I16010" t="s">
        <v>84</v>
      </c>
      <c r="J16010" t="s">
        <v>247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 t="s">
        <v>83</v>
      </c>
      <c r="R16010" t="s">
        <v>83</v>
      </c>
      <c r="S16010" t="s">
        <v>83</v>
      </c>
      <c r="T16010" t="str">
        <f>_xlfn.XLOOKUP(A16010,MI_Match_Analysis!$A$2:$A$8,MI_Match_Analysis!$F$2:$F$8,"Not Found")</f>
        <v>Not Found</v>
      </c>
    </row>
    <row r="16011" spans="1:20" hidden="1" x14ac:dyDescent="0.3">
      <c r="A16011">
        <v>69</v>
      </c>
      <c r="B16011" s="1">
        <v>46166</v>
      </c>
      <c r="C16011" t="s">
        <v>162</v>
      </c>
      <c r="D16011" t="s">
        <v>33</v>
      </c>
      <c r="E16011" t="s">
        <v>40</v>
      </c>
      <c r="F16011" t="s">
        <v>34</v>
      </c>
      <c r="G16011">
        <v>1</v>
      </c>
      <c r="H16011">
        <v>0.2</v>
      </c>
      <c r="I16011" t="s">
        <v>84</v>
      </c>
      <c r="J16011" t="s">
        <v>247</v>
      </c>
      <c r="K16011">
        <v>1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 t="s">
        <v>83</v>
      </c>
      <c r="R16011" t="s">
        <v>83</v>
      </c>
      <c r="S16011" t="s">
        <v>83</v>
      </c>
      <c r="T16011" t="str">
        <f>_xlfn.XLOOKUP(A16011,MI_Match_Analysis!$A$2:$A$8,MI_Match_Analysis!$F$2:$F$8,"Not Found")</f>
        <v>Not Found</v>
      </c>
    </row>
    <row r="16012" spans="1:20" hidden="1" x14ac:dyDescent="0.3">
      <c r="A16012">
        <v>69</v>
      </c>
      <c r="B16012" s="1">
        <v>46166</v>
      </c>
      <c r="C16012" t="s">
        <v>162</v>
      </c>
      <c r="D16012" t="s">
        <v>33</v>
      </c>
      <c r="E16012" t="s">
        <v>40</v>
      </c>
      <c r="F16012" t="s">
        <v>34</v>
      </c>
      <c r="G16012">
        <v>1</v>
      </c>
      <c r="H16012">
        <v>0.3</v>
      </c>
      <c r="I16012" t="s">
        <v>43</v>
      </c>
      <c r="J16012" t="s">
        <v>247</v>
      </c>
      <c r="K16012">
        <v>1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 t="s">
        <v>83</v>
      </c>
      <c r="R16012" t="s">
        <v>83</v>
      </c>
      <c r="S16012" t="s">
        <v>83</v>
      </c>
      <c r="T16012" t="str">
        <f>_xlfn.XLOOKUP(A16012,MI_Match_Analysis!$A$2:$A$8,MI_Match_Analysis!$F$2:$F$8,"Not Found")</f>
        <v>Not Found</v>
      </c>
    </row>
    <row r="16013" spans="1:20" hidden="1" x14ac:dyDescent="0.3">
      <c r="A16013">
        <v>69</v>
      </c>
      <c r="B16013" s="1">
        <v>46166</v>
      </c>
      <c r="C16013" t="s">
        <v>162</v>
      </c>
      <c r="D16013" t="s">
        <v>33</v>
      </c>
      <c r="E16013" t="s">
        <v>40</v>
      </c>
      <c r="F16013" t="s">
        <v>34</v>
      </c>
      <c r="G16013">
        <v>1</v>
      </c>
      <c r="H16013">
        <v>0.4</v>
      </c>
      <c r="I16013" t="s">
        <v>84</v>
      </c>
      <c r="J16013" t="s">
        <v>247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 t="s">
        <v>83</v>
      </c>
      <c r="R16013" t="s">
        <v>83</v>
      </c>
      <c r="S16013" t="s">
        <v>83</v>
      </c>
      <c r="T16013" t="str">
        <f>_xlfn.XLOOKUP(A16013,MI_Match_Analysis!$A$2:$A$8,MI_Match_Analysis!$F$2:$F$8,"Not Found")</f>
        <v>Not Found</v>
      </c>
    </row>
    <row r="16014" spans="1:20" hidden="1" x14ac:dyDescent="0.3">
      <c r="A16014">
        <v>69</v>
      </c>
      <c r="B16014" s="1">
        <v>46166</v>
      </c>
      <c r="C16014" t="s">
        <v>162</v>
      </c>
      <c r="D16014" t="s">
        <v>33</v>
      </c>
      <c r="E16014" t="s">
        <v>40</v>
      </c>
      <c r="F16014" t="s">
        <v>34</v>
      </c>
      <c r="G16014">
        <v>1</v>
      </c>
      <c r="H16014">
        <v>0.5</v>
      </c>
      <c r="I16014" t="s">
        <v>84</v>
      </c>
      <c r="J16014" t="s">
        <v>247</v>
      </c>
      <c r="K16014">
        <v>6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 t="s">
        <v>83</v>
      </c>
      <c r="R16014" t="s">
        <v>83</v>
      </c>
      <c r="S16014" t="s">
        <v>83</v>
      </c>
      <c r="T16014" t="str">
        <f>_xlfn.XLOOKUP(A16014,MI_Match_Analysis!$A$2:$A$8,MI_Match_Analysis!$F$2:$F$8,"Not Found")</f>
        <v>Not Found</v>
      </c>
    </row>
    <row r="16015" spans="1:20" hidden="1" x14ac:dyDescent="0.3">
      <c r="A16015">
        <v>69</v>
      </c>
      <c r="B16015" s="1">
        <v>46166</v>
      </c>
      <c r="C16015" t="s">
        <v>162</v>
      </c>
      <c r="D16015" t="s">
        <v>33</v>
      </c>
      <c r="E16015" t="s">
        <v>40</v>
      </c>
      <c r="F16015" t="s">
        <v>34</v>
      </c>
      <c r="G16015">
        <v>1</v>
      </c>
      <c r="H16015">
        <v>0.6</v>
      </c>
      <c r="I16015" t="s">
        <v>84</v>
      </c>
      <c r="J16015" t="s">
        <v>247</v>
      </c>
      <c r="K16015">
        <v>1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 t="s">
        <v>83</v>
      </c>
      <c r="R16015" t="s">
        <v>83</v>
      </c>
      <c r="S16015" t="s">
        <v>83</v>
      </c>
      <c r="T16015" t="str">
        <f>_xlfn.XLOOKUP(A16015,MI_Match_Analysis!$A$2:$A$8,MI_Match_Analysis!$F$2:$F$8,"Not Found")</f>
        <v>Not Found</v>
      </c>
    </row>
    <row r="16016" spans="1:20" hidden="1" x14ac:dyDescent="0.3">
      <c r="A16016">
        <v>69</v>
      </c>
      <c r="B16016" s="1">
        <v>46166</v>
      </c>
      <c r="C16016" t="s">
        <v>162</v>
      </c>
      <c r="D16016" t="s">
        <v>33</v>
      </c>
      <c r="E16016" t="s">
        <v>40</v>
      </c>
      <c r="F16016" t="s">
        <v>34</v>
      </c>
      <c r="G16016">
        <v>1</v>
      </c>
      <c r="H16016">
        <v>1.1000000000000001</v>
      </c>
      <c r="I16016" t="s">
        <v>84</v>
      </c>
      <c r="J16016" t="s">
        <v>305</v>
      </c>
      <c r="K16016">
        <v>1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 t="s">
        <v>83</v>
      </c>
      <c r="R16016" t="s">
        <v>83</v>
      </c>
      <c r="S16016" t="s">
        <v>83</v>
      </c>
      <c r="T16016" t="str">
        <f>_xlfn.XLOOKUP(A16016,MI_Match_Analysis!$A$2:$A$8,MI_Match_Analysis!$F$2:$F$8,"Not Found")</f>
        <v>Not Found</v>
      </c>
    </row>
    <row r="16017" spans="1:20" hidden="1" x14ac:dyDescent="0.3">
      <c r="A16017">
        <v>69</v>
      </c>
      <c r="B16017" s="1">
        <v>46166</v>
      </c>
      <c r="C16017" t="s">
        <v>162</v>
      </c>
      <c r="D16017" t="s">
        <v>33</v>
      </c>
      <c r="E16017" t="s">
        <v>40</v>
      </c>
      <c r="F16017" t="s">
        <v>34</v>
      </c>
      <c r="G16017">
        <v>1</v>
      </c>
      <c r="H16017">
        <v>1.2</v>
      </c>
      <c r="I16017" t="s">
        <v>43</v>
      </c>
      <c r="J16017" t="s">
        <v>305</v>
      </c>
      <c r="K16017">
        <v>1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 t="s">
        <v>83</v>
      </c>
      <c r="R16017" t="s">
        <v>83</v>
      </c>
      <c r="S16017" t="s">
        <v>83</v>
      </c>
      <c r="T16017" t="str">
        <f>_xlfn.XLOOKUP(A16017,MI_Match_Analysis!$A$2:$A$8,MI_Match_Analysis!$F$2:$F$8,"Not Found")</f>
        <v>Not Found</v>
      </c>
    </row>
    <row r="16018" spans="1:20" hidden="1" x14ac:dyDescent="0.3">
      <c r="A16018">
        <v>69</v>
      </c>
      <c r="B16018" s="1">
        <v>46166</v>
      </c>
      <c r="C16018" t="s">
        <v>162</v>
      </c>
      <c r="D16018" t="s">
        <v>33</v>
      </c>
      <c r="E16018" t="s">
        <v>40</v>
      </c>
      <c r="F16018" t="s">
        <v>34</v>
      </c>
      <c r="G16018">
        <v>1</v>
      </c>
      <c r="H16018">
        <v>1.3</v>
      </c>
      <c r="I16018" t="s">
        <v>84</v>
      </c>
      <c r="J16018" t="s">
        <v>305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 t="s">
        <v>83</v>
      </c>
      <c r="R16018" t="s">
        <v>83</v>
      </c>
      <c r="S16018" t="s">
        <v>83</v>
      </c>
      <c r="T16018" t="str">
        <f>_xlfn.XLOOKUP(A16018,MI_Match_Analysis!$A$2:$A$8,MI_Match_Analysis!$F$2:$F$8,"Not Found")</f>
        <v>Not Found</v>
      </c>
    </row>
    <row r="16019" spans="1:20" hidden="1" x14ac:dyDescent="0.3">
      <c r="A16019">
        <v>69</v>
      </c>
      <c r="B16019" s="1">
        <v>46166</v>
      </c>
      <c r="C16019" t="s">
        <v>162</v>
      </c>
      <c r="D16019" t="s">
        <v>33</v>
      </c>
      <c r="E16019" t="s">
        <v>40</v>
      </c>
      <c r="F16019" t="s">
        <v>34</v>
      </c>
      <c r="G16019">
        <v>1</v>
      </c>
      <c r="H16019">
        <v>1.4</v>
      </c>
      <c r="I16019" t="s">
        <v>84</v>
      </c>
      <c r="J16019" t="s">
        <v>305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 t="s">
        <v>83</v>
      </c>
      <c r="R16019" t="s">
        <v>83</v>
      </c>
      <c r="S16019" t="s">
        <v>83</v>
      </c>
      <c r="T16019" t="str">
        <f>_xlfn.XLOOKUP(A16019,MI_Match_Analysis!$A$2:$A$8,MI_Match_Analysis!$F$2:$F$8,"Not Found")</f>
        <v>Not Found</v>
      </c>
    </row>
    <row r="16020" spans="1:20" hidden="1" x14ac:dyDescent="0.3">
      <c r="A16020">
        <v>69</v>
      </c>
      <c r="B16020" s="1">
        <v>46166</v>
      </c>
      <c r="C16020" t="s">
        <v>162</v>
      </c>
      <c r="D16020" t="s">
        <v>33</v>
      </c>
      <c r="E16020" t="s">
        <v>40</v>
      </c>
      <c r="F16020" t="s">
        <v>34</v>
      </c>
      <c r="G16020">
        <v>1</v>
      </c>
      <c r="H16020">
        <v>1.5</v>
      </c>
      <c r="I16020" t="s">
        <v>84</v>
      </c>
      <c r="J16020" t="s">
        <v>305</v>
      </c>
      <c r="K16020">
        <v>1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 t="s">
        <v>83</v>
      </c>
      <c r="R16020" t="s">
        <v>83</v>
      </c>
      <c r="S16020" t="s">
        <v>83</v>
      </c>
      <c r="T16020" t="str">
        <f>_xlfn.XLOOKUP(A16020,MI_Match_Analysis!$A$2:$A$8,MI_Match_Analysis!$F$2:$F$8,"Not Found")</f>
        <v>Not Found</v>
      </c>
    </row>
    <row r="16021" spans="1:20" hidden="1" x14ac:dyDescent="0.3">
      <c r="A16021">
        <v>69</v>
      </c>
      <c r="B16021" s="1">
        <v>46166</v>
      </c>
      <c r="C16021" t="s">
        <v>162</v>
      </c>
      <c r="D16021" t="s">
        <v>33</v>
      </c>
      <c r="E16021" t="s">
        <v>40</v>
      </c>
      <c r="F16021" t="s">
        <v>34</v>
      </c>
      <c r="G16021">
        <v>1</v>
      </c>
      <c r="H16021">
        <v>1.6</v>
      </c>
      <c r="I16021" t="s">
        <v>43</v>
      </c>
      <c r="J16021" t="s">
        <v>305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 t="s">
        <v>83</v>
      </c>
      <c r="R16021" t="s">
        <v>83</v>
      </c>
      <c r="S16021" t="s">
        <v>83</v>
      </c>
      <c r="T16021" t="str">
        <f>_xlfn.XLOOKUP(A16021,MI_Match_Analysis!$A$2:$A$8,MI_Match_Analysis!$F$2:$F$8,"Not Found")</f>
        <v>Not Found</v>
      </c>
    </row>
    <row r="16022" spans="1:20" hidden="1" x14ac:dyDescent="0.3">
      <c r="A16022">
        <v>69</v>
      </c>
      <c r="B16022" s="1">
        <v>46166</v>
      </c>
      <c r="C16022" t="s">
        <v>162</v>
      </c>
      <c r="D16022" t="s">
        <v>33</v>
      </c>
      <c r="E16022" t="s">
        <v>40</v>
      </c>
      <c r="F16022" t="s">
        <v>34</v>
      </c>
      <c r="G16022">
        <v>1</v>
      </c>
      <c r="H16022">
        <v>1.6</v>
      </c>
      <c r="I16022" t="s">
        <v>43</v>
      </c>
      <c r="J16022" t="s">
        <v>305</v>
      </c>
      <c r="K16022">
        <v>0</v>
      </c>
      <c r="L16022">
        <v>1</v>
      </c>
      <c r="M16022">
        <v>1</v>
      </c>
      <c r="N16022">
        <v>0</v>
      </c>
      <c r="O16022">
        <v>0</v>
      </c>
      <c r="P16022">
        <v>0</v>
      </c>
      <c r="Q16022" t="s">
        <v>83</v>
      </c>
      <c r="R16022" t="s">
        <v>83</v>
      </c>
      <c r="S16022" t="s">
        <v>83</v>
      </c>
      <c r="T16022" t="str">
        <f>_xlfn.XLOOKUP(A16022,MI_Match_Analysis!$A$2:$A$8,MI_Match_Analysis!$F$2:$F$8,"Not Found")</f>
        <v>Not Found</v>
      </c>
    </row>
    <row r="16023" spans="1:20" hidden="1" x14ac:dyDescent="0.3">
      <c r="A16023">
        <v>69</v>
      </c>
      <c r="B16023" s="1">
        <v>46166</v>
      </c>
      <c r="C16023" t="s">
        <v>162</v>
      </c>
      <c r="D16023" t="s">
        <v>33</v>
      </c>
      <c r="E16023" t="s">
        <v>40</v>
      </c>
      <c r="F16023" t="s">
        <v>34</v>
      </c>
      <c r="G16023">
        <v>1</v>
      </c>
      <c r="H16023">
        <v>2.1</v>
      </c>
      <c r="I16023" t="s">
        <v>84</v>
      </c>
      <c r="J16023" t="s">
        <v>247</v>
      </c>
      <c r="K16023">
        <v>6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 t="s">
        <v>83</v>
      </c>
      <c r="R16023" t="s">
        <v>83</v>
      </c>
      <c r="S16023" t="s">
        <v>83</v>
      </c>
      <c r="T16023" t="str">
        <f>_xlfn.XLOOKUP(A16023,MI_Match_Analysis!$A$2:$A$8,MI_Match_Analysis!$F$2:$F$8,"Not Found")</f>
        <v>Not Found</v>
      </c>
    </row>
    <row r="16024" spans="1:20" hidden="1" x14ac:dyDescent="0.3">
      <c r="A16024">
        <v>69</v>
      </c>
      <c r="B16024" s="1">
        <v>46166</v>
      </c>
      <c r="C16024" t="s">
        <v>162</v>
      </c>
      <c r="D16024" t="s">
        <v>33</v>
      </c>
      <c r="E16024" t="s">
        <v>40</v>
      </c>
      <c r="F16024" t="s">
        <v>34</v>
      </c>
      <c r="G16024">
        <v>1</v>
      </c>
      <c r="H16024">
        <v>2.2000000000000002</v>
      </c>
      <c r="I16024" t="s">
        <v>84</v>
      </c>
      <c r="J16024" t="s">
        <v>247</v>
      </c>
      <c r="K16024">
        <v>1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 t="s">
        <v>83</v>
      </c>
      <c r="R16024" t="s">
        <v>83</v>
      </c>
      <c r="S16024" t="s">
        <v>83</v>
      </c>
      <c r="T16024" t="str">
        <f>_xlfn.XLOOKUP(A16024,MI_Match_Analysis!$A$2:$A$8,MI_Match_Analysis!$F$2:$F$8,"Not Found")</f>
        <v>Not Found</v>
      </c>
    </row>
    <row r="16025" spans="1:20" hidden="1" x14ac:dyDescent="0.3">
      <c r="A16025">
        <v>69</v>
      </c>
      <c r="B16025" s="1">
        <v>46166</v>
      </c>
      <c r="C16025" t="s">
        <v>162</v>
      </c>
      <c r="D16025" t="s">
        <v>33</v>
      </c>
      <c r="E16025" t="s">
        <v>40</v>
      </c>
      <c r="F16025" t="s">
        <v>34</v>
      </c>
      <c r="G16025">
        <v>1</v>
      </c>
      <c r="H16025">
        <v>2.2999999999999998</v>
      </c>
      <c r="I16025" t="s">
        <v>43</v>
      </c>
      <c r="J16025" t="s">
        <v>247</v>
      </c>
      <c r="K16025">
        <v>1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 t="s">
        <v>83</v>
      </c>
      <c r="R16025" t="s">
        <v>83</v>
      </c>
      <c r="S16025" t="s">
        <v>83</v>
      </c>
      <c r="T16025" t="str">
        <f>_xlfn.XLOOKUP(A16025,MI_Match_Analysis!$A$2:$A$8,MI_Match_Analysis!$F$2:$F$8,"Not Found")</f>
        <v>Not Found</v>
      </c>
    </row>
    <row r="16026" spans="1:20" hidden="1" x14ac:dyDescent="0.3">
      <c r="A16026">
        <v>69</v>
      </c>
      <c r="B16026" s="1">
        <v>46166</v>
      </c>
      <c r="C16026" t="s">
        <v>162</v>
      </c>
      <c r="D16026" t="s">
        <v>33</v>
      </c>
      <c r="E16026" t="s">
        <v>40</v>
      </c>
      <c r="F16026" t="s">
        <v>34</v>
      </c>
      <c r="G16026">
        <v>1</v>
      </c>
      <c r="H16026">
        <v>2.4</v>
      </c>
      <c r="I16026" t="s">
        <v>84</v>
      </c>
      <c r="J16026" t="s">
        <v>247</v>
      </c>
      <c r="K16026">
        <v>4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 t="s">
        <v>83</v>
      </c>
      <c r="R16026" t="s">
        <v>83</v>
      </c>
      <c r="S16026" t="s">
        <v>83</v>
      </c>
      <c r="T16026" t="str">
        <f>_xlfn.XLOOKUP(A16026,MI_Match_Analysis!$A$2:$A$8,MI_Match_Analysis!$F$2:$F$8,"Not Found")</f>
        <v>Not Found</v>
      </c>
    </row>
    <row r="16027" spans="1:20" hidden="1" x14ac:dyDescent="0.3">
      <c r="A16027">
        <v>69</v>
      </c>
      <c r="B16027" s="1">
        <v>46166</v>
      </c>
      <c r="C16027" t="s">
        <v>162</v>
      </c>
      <c r="D16027" t="s">
        <v>33</v>
      </c>
      <c r="E16027" t="s">
        <v>40</v>
      </c>
      <c r="F16027" t="s">
        <v>34</v>
      </c>
      <c r="G16027">
        <v>1</v>
      </c>
      <c r="H16027">
        <v>2.5</v>
      </c>
      <c r="I16027" t="s">
        <v>84</v>
      </c>
      <c r="J16027" t="s">
        <v>247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 t="s">
        <v>83</v>
      </c>
      <c r="R16027" t="s">
        <v>83</v>
      </c>
      <c r="S16027" t="s">
        <v>83</v>
      </c>
      <c r="T16027" t="str">
        <f>_xlfn.XLOOKUP(A16027,MI_Match_Analysis!$A$2:$A$8,MI_Match_Analysis!$F$2:$F$8,"Not Found")</f>
        <v>Not Found</v>
      </c>
    </row>
    <row r="16028" spans="1:20" hidden="1" x14ac:dyDescent="0.3">
      <c r="A16028">
        <v>69</v>
      </c>
      <c r="B16028" s="1">
        <v>46166</v>
      </c>
      <c r="C16028" t="s">
        <v>162</v>
      </c>
      <c r="D16028" t="s">
        <v>33</v>
      </c>
      <c r="E16028" t="s">
        <v>40</v>
      </c>
      <c r="F16028" t="s">
        <v>34</v>
      </c>
      <c r="G16028">
        <v>1</v>
      </c>
      <c r="H16028">
        <v>2.6</v>
      </c>
      <c r="I16028" t="s">
        <v>84</v>
      </c>
      <c r="J16028" t="s">
        <v>247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 t="s">
        <v>83</v>
      </c>
      <c r="R16028" t="s">
        <v>83</v>
      </c>
      <c r="S16028" t="s">
        <v>83</v>
      </c>
      <c r="T16028" t="str">
        <f>_xlfn.XLOOKUP(A16028,MI_Match_Analysis!$A$2:$A$8,MI_Match_Analysis!$F$2:$F$8,"Not Found")</f>
        <v>Not Found</v>
      </c>
    </row>
    <row r="16029" spans="1:20" hidden="1" x14ac:dyDescent="0.3">
      <c r="A16029">
        <v>69</v>
      </c>
      <c r="B16029" s="1">
        <v>46166</v>
      </c>
      <c r="C16029" t="s">
        <v>162</v>
      </c>
      <c r="D16029" t="s">
        <v>33</v>
      </c>
      <c r="E16029" t="s">
        <v>40</v>
      </c>
      <c r="F16029" t="s">
        <v>34</v>
      </c>
      <c r="G16029">
        <v>1</v>
      </c>
      <c r="H16029">
        <v>3.1</v>
      </c>
      <c r="I16029" t="s">
        <v>43</v>
      </c>
      <c r="J16029" t="s">
        <v>305</v>
      </c>
      <c r="K16029">
        <v>0</v>
      </c>
      <c r="L16029">
        <v>1</v>
      </c>
      <c r="M16029">
        <v>1</v>
      </c>
      <c r="N16029">
        <v>0</v>
      </c>
      <c r="O16029">
        <v>0</v>
      </c>
      <c r="P16029">
        <v>0</v>
      </c>
      <c r="Q16029" t="s">
        <v>83</v>
      </c>
      <c r="R16029" t="s">
        <v>83</v>
      </c>
      <c r="S16029" t="s">
        <v>83</v>
      </c>
      <c r="T16029" t="str">
        <f>_xlfn.XLOOKUP(A16029,MI_Match_Analysis!$A$2:$A$8,MI_Match_Analysis!$F$2:$F$8,"Not Found")</f>
        <v>Not Found</v>
      </c>
    </row>
    <row r="16030" spans="1:20" hidden="1" x14ac:dyDescent="0.3">
      <c r="A16030">
        <v>69</v>
      </c>
      <c r="B16030" s="1">
        <v>46166</v>
      </c>
      <c r="C16030" t="s">
        <v>162</v>
      </c>
      <c r="D16030" t="s">
        <v>33</v>
      </c>
      <c r="E16030" t="s">
        <v>40</v>
      </c>
      <c r="F16030" t="s">
        <v>34</v>
      </c>
      <c r="G16030">
        <v>1</v>
      </c>
      <c r="H16030">
        <v>3.1</v>
      </c>
      <c r="I16030" t="s">
        <v>43</v>
      </c>
      <c r="J16030" t="s">
        <v>305</v>
      </c>
      <c r="K16030">
        <v>1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 t="s">
        <v>83</v>
      </c>
      <c r="R16030" t="s">
        <v>83</v>
      </c>
      <c r="S16030" t="s">
        <v>83</v>
      </c>
      <c r="T16030" t="str">
        <f>_xlfn.XLOOKUP(A16030,MI_Match_Analysis!$A$2:$A$8,MI_Match_Analysis!$F$2:$F$8,"Not Found")</f>
        <v>Not Found</v>
      </c>
    </row>
    <row r="16031" spans="1:20" hidden="1" x14ac:dyDescent="0.3">
      <c r="A16031">
        <v>69</v>
      </c>
      <c r="B16031" s="1">
        <v>46166</v>
      </c>
      <c r="C16031" t="s">
        <v>162</v>
      </c>
      <c r="D16031" t="s">
        <v>33</v>
      </c>
      <c r="E16031" t="s">
        <v>40</v>
      </c>
      <c r="F16031" t="s">
        <v>34</v>
      </c>
      <c r="G16031">
        <v>1</v>
      </c>
      <c r="H16031">
        <v>3.2</v>
      </c>
      <c r="I16031" t="s">
        <v>84</v>
      </c>
      <c r="J16031" t="s">
        <v>305</v>
      </c>
      <c r="K16031">
        <v>6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 t="s">
        <v>83</v>
      </c>
      <c r="R16031" t="s">
        <v>83</v>
      </c>
      <c r="S16031" t="s">
        <v>83</v>
      </c>
      <c r="T16031" t="str">
        <f>_xlfn.XLOOKUP(A16031,MI_Match_Analysis!$A$2:$A$8,MI_Match_Analysis!$F$2:$F$8,"Not Found")</f>
        <v>Not Found</v>
      </c>
    </row>
    <row r="16032" spans="1:20" hidden="1" x14ac:dyDescent="0.3">
      <c r="A16032">
        <v>69</v>
      </c>
      <c r="B16032" s="1">
        <v>46166</v>
      </c>
      <c r="C16032" t="s">
        <v>162</v>
      </c>
      <c r="D16032" t="s">
        <v>33</v>
      </c>
      <c r="E16032" t="s">
        <v>40</v>
      </c>
      <c r="F16032" t="s">
        <v>34</v>
      </c>
      <c r="G16032">
        <v>1</v>
      </c>
      <c r="H16032">
        <v>3.3</v>
      </c>
      <c r="I16032" t="s">
        <v>84</v>
      </c>
      <c r="J16032" t="s">
        <v>305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 t="s">
        <v>83</v>
      </c>
      <c r="R16032" t="s">
        <v>83</v>
      </c>
      <c r="S16032" t="s">
        <v>83</v>
      </c>
      <c r="T16032" t="str">
        <f>_xlfn.XLOOKUP(A16032,MI_Match_Analysis!$A$2:$A$8,MI_Match_Analysis!$F$2:$F$8,"Not Found")</f>
        <v>Not Found</v>
      </c>
    </row>
    <row r="16033" spans="1:20" hidden="1" x14ac:dyDescent="0.3">
      <c r="A16033">
        <v>69</v>
      </c>
      <c r="B16033" s="1">
        <v>46166</v>
      </c>
      <c r="C16033" t="s">
        <v>162</v>
      </c>
      <c r="D16033" t="s">
        <v>33</v>
      </c>
      <c r="E16033" t="s">
        <v>40</v>
      </c>
      <c r="F16033" t="s">
        <v>34</v>
      </c>
      <c r="G16033">
        <v>1</v>
      </c>
      <c r="H16033">
        <v>3.4</v>
      </c>
      <c r="I16033" t="s">
        <v>84</v>
      </c>
      <c r="J16033" t="s">
        <v>305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 t="s">
        <v>165</v>
      </c>
      <c r="R16033" t="s">
        <v>84</v>
      </c>
      <c r="S16033" t="s">
        <v>246</v>
      </c>
      <c r="T16033" t="str">
        <f>_xlfn.XLOOKUP(A16033,MI_Match_Analysis!$A$2:$A$8,MI_Match_Analysis!$F$2:$F$8,"Not Found")</f>
        <v>Not Found</v>
      </c>
    </row>
    <row r="16034" spans="1:20" hidden="1" x14ac:dyDescent="0.3">
      <c r="A16034">
        <v>69</v>
      </c>
      <c r="B16034" s="1">
        <v>46166</v>
      </c>
      <c r="C16034" t="s">
        <v>162</v>
      </c>
      <c r="D16034" t="s">
        <v>33</v>
      </c>
      <c r="E16034" t="s">
        <v>40</v>
      </c>
      <c r="F16034" t="s">
        <v>34</v>
      </c>
      <c r="G16034">
        <v>1</v>
      </c>
      <c r="H16034">
        <v>3.5</v>
      </c>
      <c r="I16034" t="s">
        <v>74</v>
      </c>
      <c r="J16034" t="s">
        <v>305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 t="s">
        <v>83</v>
      </c>
      <c r="R16034" t="s">
        <v>83</v>
      </c>
      <c r="S16034" t="s">
        <v>83</v>
      </c>
      <c r="T16034" t="str">
        <f>_xlfn.XLOOKUP(A16034,MI_Match_Analysis!$A$2:$A$8,MI_Match_Analysis!$F$2:$F$8,"Not Found")</f>
        <v>Not Found</v>
      </c>
    </row>
    <row r="16035" spans="1:20" hidden="1" x14ac:dyDescent="0.3">
      <c r="A16035">
        <v>69</v>
      </c>
      <c r="B16035" s="1">
        <v>46166</v>
      </c>
      <c r="C16035" t="s">
        <v>162</v>
      </c>
      <c r="D16035" t="s">
        <v>33</v>
      </c>
      <c r="E16035" t="s">
        <v>40</v>
      </c>
      <c r="F16035" t="s">
        <v>34</v>
      </c>
      <c r="G16035">
        <v>1</v>
      </c>
      <c r="H16035">
        <v>3.6</v>
      </c>
      <c r="I16035" t="s">
        <v>74</v>
      </c>
      <c r="J16035" t="s">
        <v>305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 t="s">
        <v>83</v>
      </c>
      <c r="R16035" t="s">
        <v>83</v>
      </c>
      <c r="S16035" t="s">
        <v>83</v>
      </c>
      <c r="T16035" t="str">
        <f>_xlfn.XLOOKUP(A16035,MI_Match_Analysis!$A$2:$A$8,MI_Match_Analysis!$F$2:$F$8,"Not Found")</f>
        <v>Not Found</v>
      </c>
    </row>
    <row r="16036" spans="1:20" hidden="1" x14ac:dyDescent="0.3">
      <c r="A16036">
        <v>69</v>
      </c>
      <c r="B16036" s="1">
        <v>46166</v>
      </c>
      <c r="C16036" t="s">
        <v>162</v>
      </c>
      <c r="D16036" t="s">
        <v>33</v>
      </c>
      <c r="E16036" t="s">
        <v>40</v>
      </c>
      <c r="F16036" t="s">
        <v>34</v>
      </c>
      <c r="G16036">
        <v>1</v>
      </c>
      <c r="H16036">
        <v>4.0999999999999996</v>
      </c>
      <c r="I16036" t="s">
        <v>43</v>
      </c>
      <c r="J16036" t="s">
        <v>247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 t="s">
        <v>165</v>
      </c>
      <c r="R16036" t="s">
        <v>43</v>
      </c>
      <c r="S16036" t="s">
        <v>197</v>
      </c>
      <c r="T16036" t="str">
        <f>_xlfn.XLOOKUP(A16036,MI_Match_Analysis!$A$2:$A$8,MI_Match_Analysis!$F$2:$F$8,"Not Found")</f>
        <v>Not Found</v>
      </c>
    </row>
    <row r="16037" spans="1:20" hidden="1" x14ac:dyDescent="0.3">
      <c r="A16037">
        <v>69</v>
      </c>
      <c r="B16037" s="1">
        <v>46166</v>
      </c>
      <c r="C16037" t="s">
        <v>162</v>
      </c>
      <c r="D16037" t="s">
        <v>33</v>
      </c>
      <c r="E16037" t="s">
        <v>40</v>
      </c>
      <c r="F16037" t="s">
        <v>34</v>
      </c>
      <c r="G16037">
        <v>1</v>
      </c>
      <c r="H16037">
        <v>4.2</v>
      </c>
      <c r="I16037" t="s">
        <v>211</v>
      </c>
      <c r="J16037" t="s">
        <v>247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 t="s">
        <v>83</v>
      </c>
      <c r="R16037" t="s">
        <v>83</v>
      </c>
      <c r="S16037" t="s">
        <v>83</v>
      </c>
      <c r="T16037" t="str">
        <f>_xlfn.XLOOKUP(A16037,MI_Match_Analysis!$A$2:$A$8,MI_Match_Analysis!$F$2:$F$8,"Not Found")</f>
        <v>Not Found</v>
      </c>
    </row>
    <row r="16038" spans="1:20" hidden="1" x14ac:dyDescent="0.3">
      <c r="A16038">
        <v>69</v>
      </c>
      <c r="B16038" s="1">
        <v>46166</v>
      </c>
      <c r="C16038" t="s">
        <v>162</v>
      </c>
      <c r="D16038" t="s">
        <v>33</v>
      </c>
      <c r="E16038" t="s">
        <v>40</v>
      </c>
      <c r="F16038" t="s">
        <v>34</v>
      </c>
      <c r="G16038">
        <v>1</v>
      </c>
      <c r="H16038">
        <v>4.3</v>
      </c>
      <c r="I16038" t="s">
        <v>211</v>
      </c>
      <c r="J16038" t="s">
        <v>247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 t="s">
        <v>83</v>
      </c>
      <c r="R16038" t="s">
        <v>83</v>
      </c>
      <c r="S16038" t="s">
        <v>83</v>
      </c>
      <c r="T16038" t="str">
        <f>_xlfn.XLOOKUP(A16038,MI_Match_Analysis!$A$2:$A$8,MI_Match_Analysis!$F$2:$F$8,"Not Found")</f>
        <v>Not Found</v>
      </c>
    </row>
    <row r="16039" spans="1:20" hidden="1" x14ac:dyDescent="0.3">
      <c r="A16039">
        <v>69</v>
      </c>
      <c r="B16039" s="1">
        <v>46166</v>
      </c>
      <c r="C16039" t="s">
        <v>162</v>
      </c>
      <c r="D16039" t="s">
        <v>33</v>
      </c>
      <c r="E16039" t="s">
        <v>40</v>
      </c>
      <c r="F16039" t="s">
        <v>34</v>
      </c>
      <c r="G16039">
        <v>1</v>
      </c>
      <c r="H16039">
        <v>4.4000000000000004</v>
      </c>
      <c r="I16039" t="s">
        <v>211</v>
      </c>
      <c r="J16039" t="s">
        <v>247</v>
      </c>
      <c r="K16039">
        <v>6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 t="s">
        <v>83</v>
      </c>
      <c r="R16039" t="s">
        <v>83</v>
      </c>
      <c r="S16039" t="s">
        <v>83</v>
      </c>
      <c r="T16039" t="str">
        <f>_xlfn.XLOOKUP(A16039,MI_Match_Analysis!$A$2:$A$8,MI_Match_Analysis!$F$2:$F$8,"Not Found")</f>
        <v>Not Found</v>
      </c>
    </row>
    <row r="16040" spans="1:20" hidden="1" x14ac:dyDescent="0.3">
      <c r="A16040">
        <v>69</v>
      </c>
      <c r="B16040" s="1">
        <v>46166</v>
      </c>
      <c r="C16040" t="s">
        <v>162</v>
      </c>
      <c r="D16040" t="s">
        <v>33</v>
      </c>
      <c r="E16040" t="s">
        <v>40</v>
      </c>
      <c r="F16040" t="s">
        <v>34</v>
      </c>
      <c r="G16040">
        <v>1</v>
      </c>
      <c r="H16040">
        <v>4.5</v>
      </c>
      <c r="I16040" t="s">
        <v>211</v>
      </c>
      <c r="J16040" t="s">
        <v>247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 t="s">
        <v>83</v>
      </c>
      <c r="R16040" t="s">
        <v>83</v>
      </c>
      <c r="S16040" t="s">
        <v>83</v>
      </c>
      <c r="T16040" t="str">
        <f>_xlfn.XLOOKUP(A16040,MI_Match_Analysis!$A$2:$A$8,MI_Match_Analysis!$F$2:$F$8,"Not Found")</f>
        <v>Not Found</v>
      </c>
    </row>
    <row r="16041" spans="1:20" hidden="1" x14ac:dyDescent="0.3">
      <c r="A16041">
        <v>69</v>
      </c>
      <c r="B16041" s="1">
        <v>46166</v>
      </c>
      <c r="C16041" t="s">
        <v>162</v>
      </c>
      <c r="D16041" t="s">
        <v>33</v>
      </c>
      <c r="E16041" t="s">
        <v>40</v>
      </c>
      <c r="F16041" t="s">
        <v>34</v>
      </c>
      <c r="G16041">
        <v>1</v>
      </c>
      <c r="H16041">
        <v>4.5999999999999996</v>
      </c>
      <c r="I16041" t="s">
        <v>211</v>
      </c>
      <c r="J16041" t="s">
        <v>247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 t="s">
        <v>83</v>
      </c>
      <c r="R16041" t="s">
        <v>83</v>
      </c>
      <c r="S16041" t="s">
        <v>83</v>
      </c>
      <c r="T16041" t="str">
        <f>_xlfn.XLOOKUP(A16041,MI_Match_Analysis!$A$2:$A$8,MI_Match_Analysis!$F$2:$F$8,"Not Found")</f>
        <v>Not Found</v>
      </c>
    </row>
    <row r="16042" spans="1:20" hidden="1" x14ac:dyDescent="0.3">
      <c r="A16042">
        <v>69</v>
      </c>
      <c r="B16042" s="1">
        <v>46166</v>
      </c>
      <c r="C16042" t="s">
        <v>162</v>
      </c>
      <c r="D16042" t="s">
        <v>33</v>
      </c>
      <c r="E16042" t="s">
        <v>40</v>
      </c>
      <c r="F16042" t="s">
        <v>34</v>
      </c>
      <c r="G16042">
        <v>1</v>
      </c>
      <c r="H16042">
        <v>5.0999999999999996</v>
      </c>
      <c r="I16042" t="s">
        <v>74</v>
      </c>
      <c r="J16042" t="s">
        <v>183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 t="s">
        <v>83</v>
      </c>
      <c r="R16042" t="s">
        <v>83</v>
      </c>
      <c r="S16042" t="s">
        <v>83</v>
      </c>
      <c r="T16042" t="str">
        <f>_xlfn.XLOOKUP(A16042,MI_Match_Analysis!$A$2:$A$8,MI_Match_Analysis!$F$2:$F$8,"Not Found")</f>
        <v>Not Found</v>
      </c>
    </row>
    <row r="16043" spans="1:20" hidden="1" x14ac:dyDescent="0.3">
      <c r="A16043">
        <v>69</v>
      </c>
      <c r="B16043" s="1">
        <v>46166</v>
      </c>
      <c r="C16043" t="s">
        <v>162</v>
      </c>
      <c r="D16043" t="s">
        <v>33</v>
      </c>
      <c r="E16043" t="s">
        <v>40</v>
      </c>
      <c r="F16043" t="s">
        <v>34</v>
      </c>
      <c r="G16043">
        <v>1</v>
      </c>
      <c r="H16043">
        <v>5.2</v>
      </c>
      <c r="I16043" t="s">
        <v>74</v>
      </c>
      <c r="J16043" t="s">
        <v>183</v>
      </c>
      <c r="K16043">
        <v>6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 t="s">
        <v>83</v>
      </c>
      <c r="R16043" t="s">
        <v>83</v>
      </c>
      <c r="S16043" t="s">
        <v>83</v>
      </c>
      <c r="T16043" t="str">
        <f>_xlfn.XLOOKUP(A16043,MI_Match_Analysis!$A$2:$A$8,MI_Match_Analysis!$F$2:$F$8,"Not Found")</f>
        <v>Not Found</v>
      </c>
    </row>
    <row r="16044" spans="1:20" hidden="1" x14ac:dyDescent="0.3">
      <c r="A16044">
        <v>69</v>
      </c>
      <c r="B16044" s="1">
        <v>46166</v>
      </c>
      <c r="C16044" t="s">
        <v>162</v>
      </c>
      <c r="D16044" t="s">
        <v>33</v>
      </c>
      <c r="E16044" t="s">
        <v>40</v>
      </c>
      <c r="F16044" t="s">
        <v>34</v>
      </c>
      <c r="G16044">
        <v>1</v>
      </c>
      <c r="H16044">
        <v>5.3</v>
      </c>
      <c r="I16044" t="s">
        <v>74</v>
      </c>
      <c r="J16044" t="s">
        <v>183</v>
      </c>
      <c r="K16044">
        <v>1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 t="s">
        <v>83</v>
      </c>
      <c r="R16044" t="s">
        <v>83</v>
      </c>
      <c r="S16044" t="s">
        <v>83</v>
      </c>
      <c r="T16044" t="str">
        <f>_xlfn.XLOOKUP(A16044,MI_Match_Analysis!$A$2:$A$8,MI_Match_Analysis!$F$2:$F$8,"Not Found")</f>
        <v>Not Found</v>
      </c>
    </row>
    <row r="16045" spans="1:20" hidden="1" x14ac:dyDescent="0.3">
      <c r="A16045">
        <v>69</v>
      </c>
      <c r="B16045" s="1">
        <v>46166</v>
      </c>
      <c r="C16045" t="s">
        <v>162</v>
      </c>
      <c r="D16045" t="s">
        <v>33</v>
      </c>
      <c r="E16045" t="s">
        <v>40</v>
      </c>
      <c r="F16045" t="s">
        <v>34</v>
      </c>
      <c r="G16045">
        <v>1</v>
      </c>
      <c r="H16045">
        <v>5.4</v>
      </c>
      <c r="I16045" t="s">
        <v>211</v>
      </c>
      <c r="J16045" t="s">
        <v>183</v>
      </c>
      <c r="K16045">
        <v>4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 t="s">
        <v>83</v>
      </c>
      <c r="R16045" t="s">
        <v>83</v>
      </c>
      <c r="S16045" t="s">
        <v>83</v>
      </c>
      <c r="T16045" t="str">
        <f>_xlfn.XLOOKUP(A16045,MI_Match_Analysis!$A$2:$A$8,MI_Match_Analysis!$F$2:$F$8,"Not Found")</f>
        <v>Not Found</v>
      </c>
    </row>
    <row r="16046" spans="1:20" hidden="1" x14ac:dyDescent="0.3">
      <c r="A16046">
        <v>69</v>
      </c>
      <c r="B16046" s="1">
        <v>46166</v>
      </c>
      <c r="C16046" t="s">
        <v>162</v>
      </c>
      <c r="D16046" t="s">
        <v>33</v>
      </c>
      <c r="E16046" t="s">
        <v>40</v>
      </c>
      <c r="F16046" t="s">
        <v>34</v>
      </c>
      <c r="G16046">
        <v>1</v>
      </c>
      <c r="H16046">
        <v>5.5</v>
      </c>
      <c r="I16046" t="s">
        <v>211</v>
      </c>
      <c r="J16046" t="s">
        <v>183</v>
      </c>
      <c r="K16046">
        <v>4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 t="s">
        <v>83</v>
      </c>
      <c r="R16046" t="s">
        <v>83</v>
      </c>
      <c r="S16046" t="s">
        <v>83</v>
      </c>
      <c r="T16046" t="str">
        <f>_xlfn.XLOOKUP(A16046,MI_Match_Analysis!$A$2:$A$8,MI_Match_Analysis!$F$2:$F$8,"Not Found")</f>
        <v>Not Found</v>
      </c>
    </row>
    <row r="16047" spans="1:20" hidden="1" x14ac:dyDescent="0.3">
      <c r="A16047">
        <v>69</v>
      </c>
      <c r="B16047" s="1">
        <v>46166</v>
      </c>
      <c r="C16047" t="s">
        <v>162</v>
      </c>
      <c r="D16047" t="s">
        <v>33</v>
      </c>
      <c r="E16047" t="s">
        <v>40</v>
      </c>
      <c r="F16047" t="s">
        <v>34</v>
      </c>
      <c r="G16047">
        <v>1</v>
      </c>
      <c r="H16047">
        <v>5.6</v>
      </c>
      <c r="I16047" t="s">
        <v>211</v>
      </c>
      <c r="J16047" t="s">
        <v>183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 t="s">
        <v>165</v>
      </c>
      <c r="R16047" t="s">
        <v>211</v>
      </c>
      <c r="S16047" t="s">
        <v>126</v>
      </c>
      <c r="T16047" t="str">
        <f>_xlfn.XLOOKUP(A16047,MI_Match_Analysis!$A$2:$A$8,MI_Match_Analysis!$F$2:$F$8,"Not Found")</f>
        <v>Not Found</v>
      </c>
    </row>
    <row r="16048" spans="1:20" hidden="1" x14ac:dyDescent="0.3">
      <c r="A16048">
        <v>69</v>
      </c>
      <c r="B16048" s="1">
        <v>46166</v>
      </c>
      <c r="C16048" t="s">
        <v>162</v>
      </c>
      <c r="D16048" t="s">
        <v>33</v>
      </c>
      <c r="E16048" t="s">
        <v>40</v>
      </c>
      <c r="F16048" t="s">
        <v>34</v>
      </c>
      <c r="G16048">
        <v>1</v>
      </c>
      <c r="H16048">
        <v>6.1</v>
      </c>
      <c r="I16048" t="s">
        <v>74</v>
      </c>
      <c r="J16048" t="s">
        <v>310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 t="s">
        <v>83</v>
      </c>
      <c r="R16048" t="s">
        <v>83</v>
      </c>
      <c r="S16048" t="s">
        <v>83</v>
      </c>
      <c r="T16048" t="str">
        <f>_xlfn.XLOOKUP(A16048,MI_Match_Analysis!$A$2:$A$8,MI_Match_Analysis!$F$2:$F$8,"Not Found")</f>
        <v>Not Found</v>
      </c>
    </row>
    <row r="16049" spans="1:20" hidden="1" x14ac:dyDescent="0.3">
      <c r="A16049">
        <v>69</v>
      </c>
      <c r="B16049" s="1">
        <v>46166</v>
      </c>
      <c r="C16049" t="s">
        <v>162</v>
      </c>
      <c r="D16049" t="s">
        <v>33</v>
      </c>
      <c r="E16049" t="s">
        <v>40</v>
      </c>
      <c r="F16049" t="s">
        <v>34</v>
      </c>
      <c r="G16049">
        <v>1</v>
      </c>
      <c r="H16049">
        <v>6.2</v>
      </c>
      <c r="I16049" t="s">
        <v>74</v>
      </c>
      <c r="J16049" t="s">
        <v>310</v>
      </c>
      <c r="K16049">
        <v>1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 t="s">
        <v>83</v>
      </c>
      <c r="R16049" t="s">
        <v>83</v>
      </c>
      <c r="S16049" t="s">
        <v>83</v>
      </c>
      <c r="T16049" t="str">
        <f>_xlfn.XLOOKUP(A16049,MI_Match_Analysis!$A$2:$A$8,MI_Match_Analysis!$F$2:$F$8,"Not Found")</f>
        <v>Not Found</v>
      </c>
    </row>
    <row r="16050" spans="1:20" hidden="1" x14ac:dyDescent="0.3">
      <c r="A16050">
        <v>69</v>
      </c>
      <c r="B16050" s="1">
        <v>46166</v>
      </c>
      <c r="C16050" t="s">
        <v>162</v>
      </c>
      <c r="D16050" t="s">
        <v>33</v>
      </c>
      <c r="E16050" t="s">
        <v>40</v>
      </c>
      <c r="F16050" t="s">
        <v>34</v>
      </c>
      <c r="G16050">
        <v>1</v>
      </c>
      <c r="H16050">
        <v>6.3</v>
      </c>
      <c r="I16050" t="s">
        <v>318</v>
      </c>
      <c r="J16050" t="s">
        <v>310</v>
      </c>
      <c r="K16050">
        <v>1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 t="s">
        <v>83</v>
      </c>
      <c r="R16050" t="s">
        <v>83</v>
      </c>
      <c r="S16050" t="s">
        <v>83</v>
      </c>
      <c r="T16050" t="str">
        <f>_xlfn.XLOOKUP(A16050,MI_Match_Analysis!$A$2:$A$8,MI_Match_Analysis!$F$2:$F$8,"Not Found")</f>
        <v>Not Found</v>
      </c>
    </row>
    <row r="16051" spans="1:20" hidden="1" x14ac:dyDescent="0.3">
      <c r="A16051">
        <v>69</v>
      </c>
      <c r="B16051" s="1">
        <v>46166</v>
      </c>
      <c r="C16051" t="s">
        <v>162</v>
      </c>
      <c r="D16051" t="s">
        <v>33</v>
      </c>
      <c r="E16051" t="s">
        <v>40</v>
      </c>
      <c r="F16051" t="s">
        <v>34</v>
      </c>
      <c r="G16051">
        <v>1</v>
      </c>
      <c r="H16051">
        <v>6.4</v>
      </c>
      <c r="I16051" t="s">
        <v>74</v>
      </c>
      <c r="J16051" t="s">
        <v>310</v>
      </c>
      <c r="K16051">
        <v>2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 t="s">
        <v>83</v>
      </c>
      <c r="R16051" t="s">
        <v>83</v>
      </c>
      <c r="S16051" t="s">
        <v>83</v>
      </c>
      <c r="T16051" t="str">
        <f>_xlfn.XLOOKUP(A16051,MI_Match_Analysis!$A$2:$A$8,MI_Match_Analysis!$F$2:$F$8,"Not Found")</f>
        <v>Not Found</v>
      </c>
    </row>
    <row r="16052" spans="1:20" hidden="1" x14ac:dyDescent="0.3">
      <c r="A16052">
        <v>69</v>
      </c>
      <c r="B16052" s="1">
        <v>46166</v>
      </c>
      <c r="C16052" t="s">
        <v>162</v>
      </c>
      <c r="D16052" t="s">
        <v>33</v>
      </c>
      <c r="E16052" t="s">
        <v>40</v>
      </c>
      <c r="F16052" t="s">
        <v>34</v>
      </c>
      <c r="G16052">
        <v>1</v>
      </c>
      <c r="H16052">
        <v>6.5</v>
      </c>
      <c r="I16052" t="s">
        <v>74</v>
      </c>
      <c r="J16052" t="s">
        <v>310</v>
      </c>
      <c r="K16052">
        <v>1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 t="s">
        <v>83</v>
      </c>
      <c r="R16052" t="s">
        <v>83</v>
      </c>
      <c r="S16052" t="s">
        <v>83</v>
      </c>
      <c r="T16052" t="str">
        <f>_xlfn.XLOOKUP(A16052,MI_Match_Analysis!$A$2:$A$8,MI_Match_Analysis!$F$2:$F$8,"Not Found")</f>
        <v>Not Found</v>
      </c>
    </row>
    <row r="16053" spans="1:20" hidden="1" x14ac:dyDescent="0.3">
      <c r="A16053">
        <v>69</v>
      </c>
      <c r="B16053" s="1">
        <v>46166</v>
      </c>
      <c r="C16053" t="s">
        <v>162</v>
      </c>
      <c r="D16053" t="s">
        <v>33</v>
      </c>
      <c r="E16053" t="s">
        <v>40</v>
      </c>
      <c r="F16053" t="s">
        <v>34</v>
      </c>
      <c r="G16053">
        <v>1</v>
      </c>
      <c r="H16053">
        <v>6.6</v>
      </c>
      <c r="I16053" t="s">
        <v>318</v>
      </c>
      <c r="J16053" t="s">
        <v>310</v>
      </c>
      <c r="K16053">
        <v>1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 t="s">
        <v>83</v>
      </c>
      <c r="R16053" t="s">
        <v>83</v>
      </c>
      <c r="S16053" t="s">
        <v>83</v>
      </c>
      <c r="T16053" t="str">
        <f>_xlfn.XLOOKUP(A16053,MI_Match_Analysis!$A$2:$A$8,MI_Match_Analysis!$F$2:$F$8,"Not Found")</f>
        <v>Not Found</v>
      </c>
    </row>
    <row r="16054" spans="1:20" hidden="1" x14ac:dyDescent="0.3">
      <c r="A16054">
        <v>69</v>
      </c>
      <c r="B16054" s="1">
        <v>46166</v>
      </c>
      <c r="C16054" t="s">
        <v>162</v>
      </c>
      <c r="D16054" t="s">
        <v>33</v>
      </c>
      <c r="E16054" t="s">
        <v>40</v>
      </c>
      <c r="F16054" t="s">
        <v>34</v>
      </c>
      <c r="G16054">
        <v>1</v>
      </c>
      <c r="H16054">
        <v>7.1</v>
      </c>
      <c r="I16054" t="s">
        <v>318</v>
      </c>
      <c r="J16054" t="s">
        <v>183</v>
      </c>
      <c r="K16054">
        <v>1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 t="s">
        <v>83</v>
      </c>
      <c r="R16054" t="s">
        <v>83</v>
      </c>
      <c r="S16054" t="s">
        <v>83</v>
      </c>
      <c r="T16054" t="str">
        <f>_xlfn.XLOOKUP(A16054,MI_Match_Analysis!$A$2:$A$8,MI_Match_Analysis!$F$2:$F$8,"Not Found")</f>
        <v>Not Found</v>
      </c>
    </row>
    <row r="16055" spans="1:20" hidden="1" x14ac:dyDescent="0.3">
      <c r="A16055">
        <v>69</v>
      </c>
      <c r="B16055" s="1">
        <v>46166</v>
      </c>
      <c r="C16055" t="s">
        <v>162</v>
      </c>
      <c r="D16055" t="s">
        <v>33</v>
      </c>
      <c r="E16055" t="s">
        <v>40</v>
      </c>
      <c r="F16055" t="s">
        <v>34</v>
      </c>
      <c r="G16055">
        <v>1</v>
      </c>
      <c r="H16055">
        <v>7.2</v>
      </c>
      <c r="I16055" t="s">
        <v>74</v>
      </c>
      <c r="J16055" t="s">
        <v>183</v>
      </c>
      <c r="K16055">
        <v>1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 t="s">
        <v>83</v>
      </c>
      <c r="R16055" t="s">
        <v>83</v>
      </c>
      <c r="S16055" t="s">
        <v>83</v>
      </c>
      <c r="T16055" t="str">
        <f>_xlfn.XLOOKUP(A16055,MI_Match_Analysis!$A$2:$A$8,MI_Match_Analysis!$F$2:$F$8,"Not Found")</f>
        <v>Not Found</v>
      </c>
    </row>
    <row r="16056" spans="1:20" hidden="1" x14ac:dyDescent="0.3">
      <c r="A16056">
        <v>69</v>
      </c>
      <c r="B16056" s="1">
        <v>46166</v>
      </c>
      <c r="C16056" t="s">
        <v>162</v>
      </c>
      <c r="D16056" t="s">
        <v>33</v>
      </c>
      <c r="E16056" t="s">
        <v>40</v>
      </c>
      <c r="F16056" t="s">
        <v>34</v>
      </c>
      <c r="G16056">
        <v>1</v>
      </c>
      <c r="H16056">
        <v>7.3</v>
      </c>
      <c r="I16056" t="s">
        <v>318</v>
      </c>
      <c r="J16056" t="s">
        <v>183</v>
      </c>
      <c r="K16056">
        <v>0</v>
      </c>
      <c r="L16056">
        <v>3</v>
      </c>
      <c r="M16056">
        <v>1</v>
      </c>
      <c r="N16056">
        <v>0</v>
      </c>
      <c r="O16056">
        <v>0</v>
      </c>
      <c r="P16056">
        <v>0</v>
      </c>
      <c r="Q16056" t="s">
        <v>83</v>
      </c>
      <c r="R16056" t="s">
        <v>83</v>
      </c>
      <c r="S16056" t="s">
        <v>83</v>
      </c>
      <c r="T16056" t="str">
        <f>_xlfn.XLOOKUP(A16056,MI_Match_Analysis!$A$2:$A$8,MI_Match_Analysis!$F$2:$F$8,"Not Found")</f>
        <v>Not Found</v>
      </c>
    </row>
    <row r="16057" spans="1:20" hidden="1" x14ac:dyDescent="0.3">
      <c r="A16057">
        <v>69</v>
      </c>
      <c r="B16057" s="1">
        <v>46166</v>
      </c>
      <c r="C16057" t="s">
        <v>162</v>
      </c>
      <c r="D16057" t="s">
        <v>33</v>
      </c>
      <c r="E16057" t="s">
        <v>40</v>
      </c>
      <c r="F16057" t="s">
        <v>34</v>
      </c>
      <c r="G16057">
        <v>1</v>
      </c>
      <c r="H16057">
        <v>7.3</v>
      </c>
      <c r="I16057" t="s">
        <v>318</v>
      </c>
      <c r="J16057" t="s">
        <v>183</v>
      </c>
      <c r="K16057">
        <v>2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 t="s">
        <v>83</v>
      </c>
      <c r="R16057" t="s">
        <v>83</v>
      </c>
      <c r="S16057" t="s">
        <v>83</v>
      </c>
      <c r="T16057" t="str">
        <f>_xlfn.XLOOKUP(A16057,MI_Match_Analysis!$A$2:$A$8,MI_Match_Analysis!$F$2:$F$8,"Not Found")</f>
        <v>Not Found</v>
      </c>
    </row>
    <row r="16058" spans="1:20" hidden="1" x14ac:dyDescent="0.3">
      <c r="A16058">
        <v>69</v>
      </c>
      <c r="B16058" s="1">
        <v>46166</v>
      </c>
      <c r="C16058" t="s">
        <v>162</v>
      </c>
      <c r="D16058" t="s">
        <v>33</v>
      </c>
      <c r="E16058" t="s">
        <v>40</v>
      </c>
      <c r="F16058" t="s">
        <v>34</v>
      </c>
      <c r="G16058">
        <v>1</v>
      </c>
      <c r="H16058">
        <v>7.4</v>
      </c>
      <c r="I16058" t="s">
        <v>318</v>
      </c>
      <c r="J16058" t="s">
        <v>183</v>
      </c>
      <c r="K16058">
        <v>6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 t="s">
        <v>83</v>
      </c>
      <c r="R16058" t="s">
        <v>83</v>
      </c>
      <c r="S16058" t="s">
        <v>83</v>
      </c>
      <c r="T16058" t="str">
        <f>_xlfn.XLOOKUP(A16058,MI_Match_Analysis!$A$2:$A$8,MI_Match_Analysis!$F$2:$F$8,"Not Found")</f>
        <v>Not Found</v>
      </c>
    </row>
    <row r="16059" spans="1:20" hidden="1" x14ac:dyDescent="0.3">
      <c r="A16059">
        <v>69</v>
      </c>
      <c r="B16059" s="1">
        <v>46166</v>
      </c>
      <c r="C16059" t="s">
        <v>162</v>
      </c>
      <c r="D16059" t="s">
        <v>33</v>
      </c>
      <c r="E16059" t="s">
        <v>40</v>
      </c>
      <c r="F16059" t="s">
        <v>34</v>
      </c>
      <c r="G16059">
        <v>1</v>
      </c>
      <c r="H16059">
        <v>7.5</v>
      </c>
      <c r="I16059" t="s">
        <v>318</v>
      </c>
      <c r="J16059" t="s">
        <v>183</v>
      </c>
      <c r="K16059">
        <v>1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 t="s">
        <v>83</v>
      </c>
      <c r="R16059" t="s">
        <v>83</v>
      </c>
      <c r="S16059" t="s">
        <v>83</v>
      </c>
      <c r="T16059" t="str">
        <f>_xlfn.XLOOKUP(A16059,MI_Match_Analysis!$A$2:$A$8,MI_Match_Analysis!$F$2:$F$8,"Not Found")</f>
        <v>Not Found</v>
      </c>
    </row>
    <row r="16060" spans="1:20" hidden="1" x14ac:dyDescent="0.3">
      <c r="A16060">
        <v>69</v>
      </c>
      <c r="B16060" s="1">
        <v>46166</v>
      </c>
      <c r="C16060" t="s">
        <v>162</v>
      </c>
      <c r="D16060" t="s">
        <v>33</v>
      </c>
      <c r="E16060" t="s">
        <v>40</v>
      </c>
      <c r="F16060" t="s">
        <v>34</v>
      </c>
      <c r="G16060">
        <v>1</v>
      </c>
      <c r="H16060">
        <v>7.6</v>
      </c>
      <c r="I16060" t="s">
        <v>74</v>
      </c>
      <c r="J16060" t="s">
        <v>183</v>
      </c>
      <c r="K16060">
        <v>1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 t="s">
        <v>83</v>
      </c>
      <c r="R16060" t="s">
        <v>83</v>
      </c>
      <c r="S16060" t="s">
        <v>83</v>
      </c>
      <c r="T16060" t="str">
        <f>_xlfn.XLOOKUP(A16060,MI_Match_Analysis!$A$2:$A$8,MI_Match_Analysis!$F$2:$F$8,"Not Found")</f>
        <v>Not Found</v>
      </c>
    </row>
    <row r="16061" spans="1:20" hidden="1" x14ac:dyDescent="0.3">
      <c r="A16061">
        <v>69</v>
      </c>
      <c r="B16061" s="1">
        <v>46166</v>
      </c>
      <c r="C16061" t="s">
        <v>162</v>
      </c>
      <c r="D16061" t="s">
        <v>33</v>
      </c>
      <c r="E16061" t="s">
        <v>40</v>
      </c>
      <c r="F16061" t="s">
        <v>34</v>
      </c>
      <c r="G16061">
        <v>1</v>
      </c>
      <c r="H16061">
        <v>8.1</v>
      </c>
      <c r="I16061" t="s">
        <v>74</v>
      </c>
      <c r="J16061" t="s">
        <v>310</v>
      </c>
      <c r="K16061">
        <v>1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 t="s">
        <v>83</v>
      </c>
      <c r="R16061" t="s">
        <v>83</v>
      </c>
      <c r="S16061" t="s">
        <v>83</v>
      </c>
      <c r="T16061" t="str">
        <f>_xlfn.XLOOKUP(A16061,MI_Match_Analysis!$A$2:$A$8,MI_Match_Analysis!$F$2:$F$8,"Not Found")</f>
        <v>Not Found</v>
      </c>
    </row>
    <row r="16062" spans="1:20" hidden="1" x14ac:dyDescent="0.3">
      <c r="A16062">
        <v>69</v>
      </c>
      <c r="B16062" s="1">
        <v>46166</v>
      </c>
      <c r="C16062" t="s">
        <v>162</v>
      </c>
      <c r="D16062" t="s">
        <v>33</v>
      </c>
      <c r="E16062" t="s">
        <v>40</v>
      </c>
      <c r="F16062" t="s">
        <v>34</v>
      </c>
      <c r="G16062">
        <v>1</v>
      </c>
      <c r="H16062">
        <v>8.1999999999999993</v>
      </c>
      <c r="I16062" t="s">
        <v>318</v>
      </c>
      <c r="J16062" t="s">
        <v>310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 t="s">
        <v>83</v>
      </c>
      <c r="R16062" t="s">
        <v>83</v>
      </c>
      <c r="S16062" t="s">
        <v>83</v>
      </c>
      <c r="T16062" t="str">
        <f>_xlfn.XLOOKUP(A16062,MI_Match_Analysis!$A$2:$A$8,MI_Match_Analysis!$F$2:$F$8,"Not Found")</f>
        <v>Not Found</v>
      </c>
    </row>
    <row r="16063" spans="1:20" hidden="1" x14ac:dyDescent="0.3">
      <c r="A16063">
        <v>69</v>
      </c>
      <c r="B16063" s="1">
        <v>46166</v>
      </c>
      <c r="C16063" t="s">
        <v>162</v>
      </c>
      <c r="D16063" t="s">
        <v>33</v>
      </c>
      <c r="E16063" t="s">
        <v>40</v>
      </c>
      <c r="F16063" t="s">
        <v>34</v>
      </c>
      <c r="G16063">
        <v>1</v>
      </c>
      <c r="H16063">
        <v>8.3000000000000007</v>
      </c>
      <c r="I16063" t="s">
        <v>318</v>
      </c>
      <c r="J16063" t="s">
        <v>310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 t="s">
        <v>83</v>
      </c>
      <c r="R16063" t="s">
        <v>83</v>
      </c>
      <c r="S16063" t="s">
        <v>83</v>
      </c>
      <c r="T16063" t="str">
        <f>_xlfn.XLOOKUP(A16063,MI_Match_Analysis!$A$2:$A$8,MI_Match_Analysis!$F$2:$F$8,"Not Found")</f>
        <v>Not Found</v>
      </c>
    </row>
    <row r="16064" spans="1:20" hidden="1" x14ac:dyDescent="0.3">
      <c r="A16064">
        <v>69</v>
      </c>
      <c r="B16064" s="1">
        <v>46166</v>
      </c>
      <c r="C16064" t="s">
        <v>162</v>
      </c>
      <c r="D16064" t="s">
        <v>33</v>
      </c>
      <c r="E16064" t="s">
        <v>40</v>
      </c>
      <c r="F16064" t="s">
        <v>34</v>
      </c>
      <c r="G16064">
        <v>1</v>
      </c>
      <c r="H16064">
        <v>8.4</v>
      </c>
      <c r="I16064" t="s">
        <v>318</v>
      </c>
      <c r="J16064" t="s">
        <v>310</v>
      </c>
      <c r="K16064">
        <v>2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 t="s">
        <v>83</v>
      </c>
      <c r="R16064" t="s">
        <v>83</v>
      </c>
      <c r="S16064" t="s">
        <v>83</v>
      </c>
      <c r="T16064" t="str">
        <f>_xlfn.XLOOKUP(A16064,MI_Match_Analysis!$A$2:$A$8,MI_Match_Analysis!$F$2:$F$8,"Not Found")</f>
        <v>Not Found</v>
      </c>
    </row>
    <row r="16065" spans="1:20" hidden="1" x14ac:dyDescent="0.3">
      <c r="A16065">
        <v>69</v>
      </c>
      <c r="B16065" s="1">
        <v>46166</v>
      </c>
      <c r="C16065" t="s">
        <v>162</v>
      </c>
      <c r="D16065" t="s">
        <v>33</v>
      </c>
      <c r="E16065" t="s">
        <v>40</v>
      </c>
      <c r="F16065" t="s">
        <v>34</v>
      </c>
      <c r="G16065">
        <v>1</v>
      </c>
      <c r="H16065">
        <v>8.5</v>
      </c>
      <c r="I16065" t="s">
        <v>318</v>
      </c>
      <c r="J16065" t="s">
        <v>310</v>
      </c>
      <c r="K16065">
        <v>6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 t="s">
        <v>83</v>
      </c>
      <c r="R16065" t="s">
        <v>83</v>
      </c>
      <c r="S16065" t="s">
        <v>83</v>
      </c>
      <c r="T16065" t="str">
        <f>_xlfn.XLOOKUP(A16065,MI_Match_Analysis!$A$2:$A$8,MI_Match_Analysis!$F$2:$F$8,"Not Found")</f>
        <v>Not Found</v>
      </c>
    </row>
    <row r="16066" spans="1:20" hidden="1" x14ac:dyDescent="0.3">
      <c r="A16066">
        <v>69</v>
      </c>
      <c r="B16066" s="1">
        <v>46166</v>
      </c>
      <c r="C16066" t="s">
        <v>162</v>
      </c>
      <c r="D16066" t="s">
        <v>33</v>
      </c>
      <c r="E16066" t="s">
        <v>40</v>
      </c>
      <c r="F16066" t="s">
        <v>34</v>
      </c>
      <c r="G16066">
        <v>1</v>
      </c>
      <c r="H16066">
        <v>8.6</v>
      </c>
      <c r="I16066" t="s">
        <v>318</v>
      </c>
      <c r="J16066" t="s">
        <v>310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 t="s">
        <v>83</v>
      </c>
      <c r="R16066" t="s">
        <v>83</v>
      </c>
      <c r="S16066" t="s">
        <v>83</v>
      </c>
      <c r="T16066" t="str">
        <f>_xlfn.XLOOKUP(A16066,MI_Match_Analysis!$A$2:$A$8,MI_Match_Analysis!$F$2:$F$8,"Not Found")</f>
        <v>Not Found</v>
      </c>
    </row>
    <row r="16067" spans="1:20" hidden="1" x14ac:dyDescent="0.3">
      <c r="A16067">
        <v>69</v>
      </c>
      <c r="B16067" s="1">
        <v>46166</v>
      </c>
      <c r="C16067" t="s">
        <v>162</v>
      </c>
      <c r="D16067" t="s">
        <v>33</v>
      </c>
      <c r="E16067" t="s">
        <v>40</v>
      </c>
      <c r="F16067" t="s">
        <v>34</v>
      </c>
      <c r="G16067">
        <v>1</v>
      </c>
      <c r="H16067">
        <v>9.1</v>
      </c>
      <c r="I16067" t="s">
        <v>74</v>
      </c>
      <c r="J16067" t="s">
        <v>36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 t="s">
        <v>83</v>
      </c>
      <c r="R16067" t="s">
        <v>83</v>
      </c>
      <c r="S16067" t="s">
        <v>83</v>
      </c>
      <c r="T16067" t="str">
        <f>_xlfn.XLOOKUP(A16067,MI_Match_Analysis!$A$2:$A$8,MI_Match_Analysis!$F$2:$F$8,"Not Found")</f>
        <v>Not Found</v>
      </c>
    </row>
    <row r="16068" spans="1:20" hidden="1" x14ac:dyDescent="0.3">
      <c r="A16068">
        <v>69</v>
      </c>
      <c r="B16068" s="1">
        <v>46166</v>
      </c>
      <c r="C16068" t="s">
        <v>162</v>
      </c>
      <c r="D16068" t="s">
        <v>33</v>
      </c>
      <c r="E16068" t="s">
        <v>40</v>
      </c>
      <c r="F16068" t="s">
        <v>34</v>
      </c>
      <c r="G16068">
        <v>1</v>
      </c>
      <c r="H16068">
        <v>9.1999999999999993</v>
      </c>
      <c r="I16068" t="s">
        <v>74</v>
      </c>
      <c r="J16068" t="s">
        <v>36</v>
      </c>
      <c r="K16068">
        <v>1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 t="s">
        <v>83</v>
      </c>
      <c r="R16068" t="s">
        <v>83</v>
      </c>
      <c r="S16068" t="s">
        <v>83</v>
      </c>
      <c r="T16068" t="str">
        <f>_xlfn.XLOOKUP(A16068,MI_Match_Analysis!$A$2:$A$8,MI_Match_Analysis!$F$2:$F$8,"Not Found")</f>
        <v>Not Found</v>
      </c>
    </row>
    <row r="16069" spans="1:20" hidden="1" x14ac:dyDescent="0.3">
      <c r="A16069">
        <v>69</v>
      </c>
      <c r="B16069" s="1">
        <v>46166</v>
      </c>
      <c r="C16069" t="s">
        <v>162</v>
      </c>
      <c r="D16069" t="s">
        <v>33</v>
      </c>
      <c r="E16069" t="s">
        <v>40</v>
      </c>
      <c r="F16069" t="s">
        <v>34</v>
      </c>
      <c r="G16069">
        <v>1</v>
      </c>
      <c r="H16069">
        <v>9.3000000000000007</v>
      </c>
      <c r="I16069" t="s">
        <v>318</v>
      </c>
      <c r="J16069" t="s">
        <v>36</v>
      </c>
      <c r="K16069">
        <v>1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 t="s">
        <v>83</v>
      </c>
      <c r="R16069" t="s">
        <v>83</v>
      </c>
      <c r="S16069" t="s">
        <v>83</v>
      </c>
      <c r="T16069" t="str">
        <f>_xlfn.XLOOKUP(A16069,MI_Match_Analysis!$A$2:$A$8,MI_Match_Analysis!$F$2:$F$8,"Not Found")</f>
        <v>Not Found</v>
      </c>
    </row>
    <row r="16070" spans="1:20" hidden="1" x14ac:dyDescent="0.3">
      <c r="A16070">
        <v>69</v>
      </c>
      <c r="B16070" s="1">
        <v>46166</v>
      </c>
      <c r="C16070" t="s">
        <v>162</v>
      </c>
      <c r="D16070" t="s">
        <v>33</v>
      </c>
      <c r="E16070" t="s">
        <v>40</v>
      </c>
      <c r="F16070" t="s">
        <v>34</v>
      </c>
      <c r="G16070">
        <v>1</v>
      </c>
      <c r="H16070">
        <v>9.4</v>
      </c>
      <c r="I16070" t="s">
        <v>74</v>
      </c>
      <c r="J16070" t="s">
        <v>36</v>
      </c>
      <c r="K16070">
        <v>1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 t="s">
        <v>83</v>
      </c>
      <c r="R16070" t="s">
        <v>83</v>
      </c>
      <c r="S16070" t="s">
        <v>83</v>
      </c>
      <c r="T16070" t="str">
        <f>_xlfn.XLOOKUP(A16070,MI_Match_Analysis!$A$2:$A$8,MI_Match_Analysis!$F$2:$F$8,"Not Found")</f>
        <v>Not Found</v>
      </c>
    </row>
    <row r="16071" spans="1:20" hidden="1" x14ac:dyDescent="0.3">
      <c r="A16071">
        <v>69</v>
      </c>
      <c r="B16071" s="1">
        <v>46166</v>
      </c>
      <c r="C16071" t="s">
        <v>162</v>
      </c>
      <c r="D16071" t="s">
        <v>33</v>
      </c>
      <c r="E16071" t="s">
        <v>40</v>
      </c>
      <c r="F16071" t="s">
        <v>34</v>
      </c>
      <c r="G16071">
        <v>1</v>
      </c>
      <c r="H16071">
        <v>9.5</v>
      </c>
      <c r="I16071" t="s">
        <v>318</v>
      </c>
      <c r="J16071" t="s">
        <v>36</v>
      </c>
      <c r="K16071">
        <v>6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 t="s">
        <v>83</v>
      </c>
      <c r="R16071" t="s">
        <v>83</v>
      </c>
      <c r="S16071" t="s">
        <v>83</v>
      </c>
      <c r="T16071" t="str">
        <f>_xlfn.XLOOKUP(A16071,MI_Match_Analysis!$A$2:$A$8,MI_Match_Analysis!$F$2:$F$8,"Not Found")</f>
        <v>Not Found</v>
      </c>
    </row>
    <row r="16072" spans="1:20" hidden="1" x14ac:dyDescent="0.3">
      <c r="A16072">
        <v>69</v>
      </c>
      <c r="B16072" s="1">
        <v>46166</v>
      </c>
      <c r="C16072" t="s">
        <v>162</v>
      </c>
      <c r="D16072" t="s">
        <v>33</v>
      </c>
      <c r="E16072" t="s">
        <v>40</v>
      </c>
      <c r="F16072" t="s">
        <v>34</v>
      </c>
      <c r="G16072">
        <v>1</v>
      </c>
      <c r="H16072">
        <v>9.6</v>
      </c>
      <c r="I16072" t="s">
        <v>318</v>
      </c>
      <c r="J16072" t="s">
        <v>36</v>
      </c>
      <c r="K16072">
        <v>1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 t="s">
        <v>83</v>
      </c>
      <c r="R16072" t="s">
        <v>83</v>
      </c>
      <c r="S16072" t="s">
        <v>83</v>
      </c>
      <c r="T16072" t="str">
        <f>_xlfn.XLOOKUP(A16072,MI_Match_Analysis!$A$2:$A$8,MI_Match_Analysis!$F$2:$F$8,"Not Found")</f>
        <v>Not Found</v>
      </c>
    </row>
    <row r="16073" spans="1:20" hidden="1" x14ac:dyDescent="0.3">
      <c r="A16073">
        <v>69</v>
      </c>
      <c r="B16073" s="1">
        <v>46166</v>
      </c>
      <c r="C16073" t="s">
        <v>162</v>
      </c>
      <c r="D16073" t="s">
        <v>33</v>
      </c>
      <c r="E16073" t="s">
        <v>40</v>
      </c>
      <c r="F16073" t="s">
        <v>34</v>
      </c>
      <c r="G16073">
        <v>1</v>
      </c>
      <c r="H16073">
        <v>10.1</v>
      </c>
      <c r="I16073" t="s">
        <v>318</v>
      </c>
      <c r="J16073" t="s">
        <v>246</v>
      </c>
      <c r="K16073">
        <v>1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 t="s">
        <v>83</v>
      </c>
      <c r="R16073" t="s">
        <v>83</v>
      </c>
      <c r="S16073" t="s">
        <v>83</v>
      </c>
      <c r="T16073" t="str">
        <f>_xlfn.XLOOKUP(A16073,MI_Match_Analysis!$A$2:$A$8,MI_Match_Analysis!$F$2:$F$8,"Not Found")</f>
        <v>Not Found</v>
      </c>
    </row>
    <row r="16074" spans="1:20" hidden="1" x14ac:dyDescent="0.3">
      <c r="A16074">
        <v>69</v>
      </c>
      <c r="B16074" s="1">
        <v>46166</v>
      </c>
      <c r="C16074" t="s">
        <v>162</v>
      </c>
      <c r="D16074" t="s">
        <v>33</v>
      </c>
      <c r="E16074" t="s">
        <v>40</v>
      </c>
      <c r="F16074" t="s">
        <v>34</v>
      </c>
      <c r="G16074">
        <v>1</v>
      </c>
      <c r="H16074">
        <v>10.199999999999999</v>
      </c>
      <c r="I16074" t="s">
        <v>74</v>
      </c>
      <c r="J16074" t="s">
        <v>246</v>
      </c>
      <c r="K16074">
        <v>4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 t="s">
        <v>83</v>
      </c>
      <c r="R16074" t="s">
        <v>83</v>
      </c>
      <c r="S16074" t="s">
        <v>83</v>
      </c>
      <c r="T16074" t="str">
        <f>_xlfn.XLOOKUP(A16074,MI_Match_Analysis!$A$2:$A$8,MI_Match_Analysis!$F$2:$F$8,"Not Found")</f>
        <v>Not Found</v>
      </c>
    </row>
    <row r="16075" spans="1:20" hidden="1" x14ac:dyDescent="0.3">
      <c r="A16075">
        <v>69</v>
      </c>
      <c r="B16075" s="1">
        <v>46166</v>
      </c>
      <c r="C16075" t="s">
        <v>162</v>
      </c>
      <c r="D16075" t="s">
        <v>33</v>
      </c>
      <c r="E16075" t="s">
        <v>40</v>
      </c>
      <c r="F16075" t="s">
        <v>34</v>
      </c>
      <c r="G16075">
        <v>1</v>
      </c>
      <c r="H16075">
        <v>10.3</v>
      </c>
      <c r="I16075" t="s">
        <v>74</v>
      </c>
      <c r="J16075" t="s">
        <v>246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 t="s">
        <v>195</v>
      </c>
      <c r="R16075" t="s">
        <v>318</v>
      </c>
      <c r="S16075" t="s">
        <v>344</v>
      </c>
      <c r="T16075" t="str">
        <f>_xlfn.XLOOKUP(A16075,MI_Match_Analysis!$A$2:$A$8,MI_Match_Analysis!$F$2:$F$8,"Not Found")</f>
        <v>Not Found</v>
      </c>
    </row>
    <row r="16076" spans="1:20" hidden="1" x14ac:dyDescent="0.3">
      <c r="A16076">
        <v>69</v>
      </c>
      <c r="B16076" s="1">
        <v>46166</v>
      </c>
      <c r="C16076" t="s">
        <v>162</v>
      </c>
      <c r="D16076" t="s">
        <v>33</v>
      </c>
      <c r="E16076" t="s">
        <v>40</v>
      </c>
      <c r="F16076" t="s">
        <v>34</v>
      </c>
      <c r="G16076">
        <v>1</v>
      </c>
      <c r="H16076">
        <v>10.4</v>
      </c>
      <c r="I16076" t="s">
        <v>74</v>
      </c>
      <c r="J16076" t="s">
        <v>246</v>
      </c>
      <c r="K16076">
        <v>1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 t="s">
        <v>83</v>
      </c>
      <c r="R16076" t="s">
        <v>83</v>
      </c>
      <c r="S16076" t="s">
        <v>83</v>
      </c>
      <c r="T16076" t="str">
        <f>_xlfn.XLOOKUP(A16076,MI_Match_Analysis!$A$2:$A$8,MI_Match_Analysis!$F$2:$F$8,"Not Found")</f>
        <v>Not Found</v>
      </c>
    </row>
    <row r="16077" spans="1:20" hidden="1" x14ac:dyDescent="0.3">
      <c r="A16077">
        <v>69</v>
      </c>
      <c r="B16077" s="1">
        <v>46166</v>
      </c>
      <c r="C16077" t="s">
        <v>162</v>
      </c>
      <c r="D16077" t="s">
        <v>33</v>
      </c>
      <c r="E16077" t="s">
        <v>40</v>
      </c>
      <c r="F16077" t="s">
        <v>34</v>
      </c>
      <c r="G16077">
        <v>1</v>
      </c>
      <c r="H16077">
        <v>10.5</v>
      </c>
      <c r="I16077" t="s">
        <v>250</v>
      </c>
      <c r="J16077" t="s">
        <v>246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 t="s">
        <v>83</v>
      </c>
      <c r="R16077" t="s">
        <v>83</v>
      </c>
      <c r="S16077" t="s">
        <v>83</v>
      </c>
      <c r="T16077" t="str">
        <f>_xlfn.XLOOKUP(A16077,MI_Match_Analysis!$A$2:$A$8,MI_Match_Analysis!$F$2:$F$8,"Not Found")</f>
        <v>Not Found</v>
      </c>
    </row>
    <row r="16078" spans="1:20" hidden="1" x14ac:dyDescent="0.3">
      <c r="A16078">
        <v>69</v>
      </c>
      <c r="B16078" s="1">
        <v>46166</v>
      </c>
      <c r="C16078" t="s">
        <v>162</v>
      </c>
      <c r="D16078" t="s">
        <v>33</v>
      </c>
      <c r="E16078" t="s">
        <v>40</v>
      </c>
      <c r="F16078" t="s">
        <v>34</v>
      </c>
      <c r="G16078">
        <v>1</v>
      </c>
      <c r="H16078">
        <v>10.6</v>
      </c>
      <c r="I16078" t="s">
        <v>250</v>
      </c>
      <c r="J16078" t="s">
        <v>246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 t="s">
        <v>83</v>
      </c>
      <c r="R16078" t="s">
        <v>83</v>
      </c>
      <c r="S16078" t="s">
        <v>83</v>
      </c>
      <c r="T16078" t="str">
        <f>_xlfn.XLOOKUP(A16078,MI_Match_Analysis!$A$2:$A$8,MI_Match_Analysis!$F$2:$F$8,"Not Found")</f>
        <v>Not Found</v>
      </c>
    </row>
    <row r="16079" spans="1:20" hidden="1" x14ac:dyDescent="0.3">
      <c r="A16079">
        <v>69</v>
      </c>
      <c r="B16079" s="1">
        <v>46166</v>
      </c>
      <c r="C16079" t="s">
        <v>162</v>
      </c>
      <c r="D16079" t="s">
        <v>33</v>
      </c>
      <c r="E16079" t="s">
        <v>40</v>
      </c>
      <c r="F16079" t="s">
        <v>34</v>
      </c>
      <c r="G16079">
        <v>1</v>
      </c>
      <c r="H16079">
        <v>11.1</v>
      </c>
      <c r="I16079" t="s">
        <v>74</v>
      </c>
      <c r="J16079" t="s">
        <v>183</v>
      </c>
      <c r="K16079">
        <v>4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 t="s">
        <v>83</v>
      </c>
      <c r="R16079" t="s">
        <v>83</v>
      </c>
      <c r="S16079" t="s">
        <v>83</v>
      </c>
      <c r="T16079" t="str">
        <f>_xlfn.XLOOKUP(A16079,MI_Match_Analysis!$A$2:$A$8,MI_Match_Analysis!$F$2:$F$8,"Not Found")</f>
        <v>Not Found</v>
      </c>
    </row>
    <row r="16080" spans="1:20" hidden="1" x14ac:dyDescent="0.3">
      <c r="A16080">
        <v>69</v>
      </c>
      <c r="B16080" s="1">
        <v>46166</v>
      </c>
      <c r="C16080" t="s">
        <v>162</v>
      </c>
      <c r="D16080" t="s">
        <v>33</v>
      </c>
      <c r="E16080" t="s">
        <v>40</v>
      </c>
      <c r="F16080" t="s">
        <v>34</v>
      </c>
      <c r="G16080">
        <v>1</v>
      </c>
      <c r="H16080">
        <v>11.2</v>
      </c>
      <c r="I16080" t="s">
        <v>74</v>
      </c>
      <c r="J16080" t="s">
        <v>183</v>
      </c>
      <c r="K16080">
        <v>4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 t="s">
        <v>83</v>
      </c>
      <c r="R16080" t="s">
        <v>83</v>
      </c>
      <c r="S16080" t="s">
        <v>83</v>
      </c>
      <c r="T16080" t="str">
        <f>_xlfn.XLOOKUP(A16080,MI_Match_Analysis!$A$2:$A$8,MI_Match_Analysis!$F$2:$F$8,"Not Found")</f>
        <v>Not Found</v>
      </c>
    </row>
    <row r="16081" spans="1:20" hidden="1" x14ac:dyDescent="0.3">
      <c r="A16081">
        <v>69</v>
      </c>
      <c r="B16081" s="1">
        <v>46166</v>
      </c>
      <c r="C16081" t="s">
        <v>162</v>
      </c>
      <c r="D16081" t="s">
        <v>33</v>
      </c>
      <c r="E16081" t="s">
        <v>40</v>
      </c>
      <c r="F16081" t="s">
        <v>34</v>
      </c>
      <c r="G16081">
        <v>1</v>
      </c>
      <c r="H16081">
        <v>11.3</v>
      </c>
      <c r="I16081" t="s">
        <v>74</v>
      </c>
      <c r="J16081" t="s">
        <v>183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 t="s">
        <v>83</v>
      </c>
      <c r="R16081" t="s">
        <v>83</v>
      </c>
      <c r="S16081" t="s">
        <v>83</v>
      </c>
      <c r="T16081" t="str">
        <f>_xlfn.XLOOKUP(A16081,MI_Match_Analysis!$A$2:$A$8,MI_Match_Analysis!$F$2:$F$8,"Not Found")</f>
        <v>Not Found</v>
      </c>
    </row>
    <row r="16082" spans="1:20" hidden="1" x14ac:dyDescent="0.3">
      <c r="A16082">
        <v>69</v>
      </c>
      <c r="B16082" s="1">
        <v>46166</v>
      </c>
      <c r="C16082" t="s">
        <v>162</v>
      </c>
      <c r="D16082" t="s">
        <v>33</v>
      </c>
      <c r="E16082" t="s">
        <v>40</v>
      </c>
      <c r="F16082" t="s">
        <v>34</v>
      </c>
      <c r="G16082">
        <v>1</v>
      </c>
      <c r="H16082">
        <v>11.4</v>
      </c>
      <c r="I16082" t="s">
        <v>74</v>
      </c>
      <c r="J16082" t="s">
        <v>183</v>
      </c>
      <c r="K16082">
        <v>6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 t="s">
        <v>83</v>
      </c>
      <c r="R16082" t="s">
        <v>83</v>
      </c>
      <c r="S16082" t="s">
        <v>83</v>
      </c>
      <c r="T16082" t="str">
        <f>_xlfn.XLOOKUP(A16082,MI_Match_Analysis!$A$2:$A$8,MI_Match_Analysis!$F$2:$F$8,"Not Found")</f>
        <v>Not Found</v>
      </c>
    </row>
    <row r="16083" spans="1:20" hidden="1" x14ac:dyDescent="0.3">
      <c r="A16083">
        <v>69</v>
      </c>
      <c r="B16083" s="1">
        <v>46166</v>
      </c>
      <c r="C16083" t="s">
        <v>162</v>
      </c>
      <c r="D16083" t="s">
        <v>33</v>
      </c>
      <c r="E16083" t="s">
        <v>40</v>
      </c>
      <c r="F16083" t="s">
        <v>34</v>
      </c>
      <c r="G16083">
        <v>1</v>
      </c>
      <c r="H16083">
        <v>11.5</v>
      </c>
      <c r="I16083" t="s">
        <v>74</v>
      </c>
      <c r="J16083" t="s">
        <v>183</v>
      </c>
      <c r="K16083">
        <v>1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 t="s">
        <v>83</v>
      </c>
      <c r="R16083" t="s">
        <v>83</v>
      </c>
      <c r="S16083" t="s">
        <v>83</v>
      </c>
      <c r="T16083" t="str">
        <f>_xlfn.XLOOKUP(A16083,MI_Match_Analysis!$A$2:$A$8,MI_Match_Analysis!$F$2:$F$8,"Not Found")</f>
        <v>Not Found</v>
      </c>
    </row>
    <row r="16084" spans="1:20" hidden="1" x14ac:dyDescent="0.3">
      <c r="A16084">
        <v>69</v>
      </c>
      <c r="B16084" s="1">
        <v>46166</v>
      </c>
      <c r="C16084" t="s">
        <v>162</v>
      </c>
      <c r="D16084" t="s">
        <v>33</v>
      </c>
      <c r="E16084" t="s">
        <v>40</v>
      </c>
      <c r="F16084" t="s">
        <v>34</v>
      </c>
      <c r="G16084">
        <v>1</v>
      </c>
      <c r="H16084">
        <v>11.6</v>
      </c>
      <c r="I16084" t="s">
        <v>250</v>
      </c>
      <c r="J16084" t="s">
        <v>183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 t="s">
        <v>83</v>
      </c>
      <c r="R16084" t="s">
        <v>83</v>
      </c>
      <c r="S16084" t="s">
        <v>83</v>
      </c>
      <c r="T16084" t="str">
        <f>_xlfn.XLOOKUP(A16084,MI_Match_Analysis!$A$2:$A$8,MI_Match_Analysis!$F$2:$F$8,"Not Found")</f>
        <v>Not Found</v>
      </c>
    </row>
    <row r="16085" spans="1:20" hidden="1" x14ac:dyDescent="0.3">
      <c r="A16085">
        <v>69</v>
      </c>
      <c r="B16085" s="1">
        <v>46166</v>
      </c>
      <c r="C16085" t="s">
        <v>162</v>
      </c>
      <c r="D16085" t="s">
        <v>33</v>
      </c>
      <c r="E16085" t="s">
        <v>40</v>
      </c>
      <c r="F16085" t="s">
        <v>34</v>
      </c>
      <c r="G16085">
        <v>1</v>
      </c>
      <c r="H16085">
        <v>12.1</v>
      </c>
      <c r="I16085" t="s">
        <v>74</v>
      </c>
      <c r="J16085" t="s">
        <v>246</v>
      </c>
      <c r="K16085">
        <v>1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 t="s">
        <v>83</v>
      </c>
      <c r="R16085" t="s">
        <v>83</v>
      </c>
      <c r="S16085" t="s">
        <v>83</v>
      </c>
      <c r="T16085" t="str">
        <f>_xlfn.XLOOKUP(A16085,MI_Match_Analysis!$A$2:$A$8,MI_Match_Analysis!$F$2:$F$8,"Not Found")</f>
        <v>Not Found</v>
      </c>
    </row>
    <row r="16086" spans="1:20" hidden="1" x14ac:dyDescent="0.3">
      <c r="A16086">
        <v>69</v>
      </c>
      <c r="B16086" s="1">
        <v>46166</v>
      </c>
      <c r="C16086" t="s">
        <v>162</v>
      </c>
      <c r="D16086" t="s">
        <v>33</v>
      </c>
      <c r="E16086" t="s">
        <v>40</v>
      </c>
      <c r="F16086" t="s">
        <v>34</v>
      </c>
      <c r="G16086">
        <v>1</v>
      </c>
      <c r="H16086">
        <v>12.2</v>
      </c>
      <c r="I16086" t="s">
        <v>250</v>
      </c>
      <c r="J16086" t="s">
        <v>246</v>
      </c>
      <c r="K16086">
        <v>1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 t="s">
        <v>83</v>
      </c>
      <c r="R16086" t="s">
        <v>83</v>
      </c>
      <c r="S16086" t="s">
        <v>83</v>
      </c>
      <c r="T16086" t="str">
        <f>_xlfn.XLOOKUP(A16086,MI_Match_Analysis!$A$2:$A$8,MI_Match_Analysis!$F$2:$F$8,"Not Found")</f>
        <v>Not Found</v>
      </c>
    </row>
    <row r="16087" spans="1:20" hidden="1" x14ac:dyDescent="0.3">
      <c r="A16087">
        <v>69</v>
      </c>
      <c r="B16087" s="1">
        <v>46166</v>
      </c>
      <c r="C16087" t="s">
        <v>162</v>
      </c>
      <c r="D16087" t="s">
        <v>33</v>
      </c>
      <c r="E16087" t="s">
        <v>40</v>
      </c>
      <c r="F16087" t="s">
        <v>34</v>
      </c>
      <c r="G16087">
        <v>1</v>
      </c>
      <c r="H16087">
        <v>12.3</v>
      </c>
      <c r="I16087" t="s">
        <v>74</v>
      </c>
      <c r="J16087" t="s">
        <v>246</v>
      </c>
      <c r="K16087">
        <v>1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 t="s">
        <v>83</v>
      </c>
      <c r="R16087" t="s">
        <v>83</v>
      </c>
      <c r="S16087" t="s">
        <v>83</v>
      </c>
      <c r="T16087" t="str">
        <f>_xlfn.XLOOKUP(A16087,MI_Match_Analysis!$A$2:$A$8,MI_Match_Analysis!$F$2:$F$8,"Not Found")</f>
        <v>Not Found</v>
      </c>
    </row>
    <row r="16088" spans="1:20" hidden="1" x14ac:dyDescent="0.3">
      <c r="A16088">
        <v>69</v>
      </c>
      <c r="B16088" s="1">
        <v>46166</v>
      </c>
      <c r="C16088" t="s">
        <v>162</v>
      </c>
      <c r="D16088" t="s">
        <v>33</v>
      </c>
      <c r="E16088" t="s">
        <v>40</v>
      </c>
      <c r="F16088" t="s">
        <v>34</v>
      </c>
      <c r="G16088">
        <v>1</v>
      </c>
      <c r="H16088">
        <v>12.4</v>
      </c>
      <c r="I16088" t="s">
        <v>250</v>
      </c>
      <c r="J16088" t="s">
        <v>246</v>
      </c>
      <c r="K16088">
        <v>1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 t="s">
        <v>83</v>
      </c>
      <c r="R16088" t="s">
        <v>83</v>
      </c>
      <c r="S16088" t="s">
        <v>83</v>
      </c>
      <c r="T16088" t="str">
        <f>_xlfn.XLOOKUP(A16088,MI_Match_Analysis!$A$2:$A$8,MI_Match_Analysis!$F$2:$F$8,"Not Found")</f>
        <v>Not Found</v>
      </c>
    </row>
    <row r="16089" spans="1:20" hidden="1" x14ac:dyDescent="0.3">
      <c r="A16089">
        <v>69</v>
      </c>
      <c r="B16089" s="1">
        <v>46166</v>
      </c>
      <c r="C16089" t="s">
        <v>162</v>
      </c>
      <c r="D16089" t="s">
        <v>33</v>
      </c>
      <c r="E16089" t="s">
        <v>40</v>
      </c>
      <c r="F16089" t="s">
        <v>34</v>
      </c>
      <c r="G16089">
        <v>1</v>
      </c>
      <c r="H16089">
        <v>12.5</v>
      </c>
      <c r="I16089" t="s">
        <v>74</v>
      </c>
      <c r="J16089" t="s">
        <v>246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 t="s">
        <v>167</v>
      </c>
      <c r="R16089" t="s">
        <v>74</v>
      </c>
      <c r="S16089" t="s">
        <v>83</v>
      </c>
      <c r="T16089" t="str">
        <f>_xlfn.XLOOKUP(A16089,MI_Match_Analysis!$A$2:$A$8,MI_Match_Analysis!$F$2:$F$8,"Not Found")</f>
        <v>Not Found</v>
      </c>
    </row>
    <row r="16090" spans="1:20" hidden="1" x14ac:dyDescent="0.3">
      <c r="A16090">
        <v>69</v>
      </c>
      <c r="B16090" s="1">
        <v>46166</v>
      </c>
      <c r="C16090" t="s">
        <v>162</v>
      </c>
      <c r="D16090" t="s">
        <v>33</v>
      </c>
      <c r="E16090" t="s">
        <v>40</v>
      </c>
      <c r="F16090" t="s">
        <v>34</v>
      </c>
      <c r="G16090">
        <v>1</v>
      </c>
      <c r="H16090">
        <v>12.6</v>
      </c>
      <c r="I16090" t="s">
        <v>44</v>
      </c>
      <c r="J16090" t="s">
        <v>246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 t="s">
        <v>83</v>
      </c>
      <c r="R16090" t="s">
        <v>83</v>
      </c>
      <c r="S16090" t="s">
        <v>83</v>
      </c>
      <c r="T16090" t="str">
        <f>_xlfn.XLOOKUP(A16090,MI_Match_Analysis!$A$2:$A$8,MI_Match_Analysis!$F$2:$F$8,"Not Found")</f>
        <v>Not Found</v>
      </c>
    </row>
    <row r="16091" spans="1:20" hidden="1" x14ac:dyDescent="0.3">
      <c r="A16091">
        <v>69</v>
      </c>
      <c r="B16091" s="1">
        <v>46166</v>
      </c>
      <c r="C16091" t="s">
        <v>162</v>
      </c>
      <c r="D16091" t="s">
        <v>33</v>
      </c>
      <c r="E16091" t="s">
        <v>40</v>
      </c>
      <c r="F16091" t="s">
        <v>34</v>
      </c>
      <c r="G16091">
        <v>1</v>
      </c>
      <c r="H16091">
        <v>13.1</v>
      </c>
      <c r="I16091" t="s">
        <v>250</v>
      </c>
      <c r="J16091" t="s">
        <v>36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 t="s">
        <v>83</v>
      </c>
      <c r="R16091" t="s">
        <v>83</v>
      </c>
      <c r="S16091" t="s">
        <v>83</v>
      </c>
      <c r="T16091" t="str">
        <f>_xlfn.XLOOKUP(A16091,MI_Match_Analysis!$A$2:$A$8,MI_Match_Analysis!$F$2:$F$8,"Not Found")</f>
        <v>Not Found</v>
      </c>
    </row>
    <row r="16092" spans="1:20" hidden="1" x14ac:dyDescent="0.3">
      <c r="A16092">
        <v>69</v>
      </c>
      <c r="B16092" s="1">
        <v>46166</v>
      </c>
      <c r="C16092" t="s">
        <v>162</v>
      </c>
      <c r="D16092" t="s">
        <v>33</v>
      </c>
      <c r="E16092" t="s">
        <v>40</v>
      </c>
      <c r="F16092" t="s">
        <v>34</v>
      </c>
      <c r="G16092">
        <v>1</v>
      </c>
      <c r="H16092">
        <v>13.2</v>
      </c>
      <c r="I16092" t="s">
        <v>250</v>
      </c>
      <c r="J16092" t="s">
        <v>36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 t="s">
        <v>83</v>
      </c>
      <c r="R16092" t="s">
        <v>83</v>
      </c>
      <c r="S16092" t="s">
        <v>83</v>
      </c>
      <c r="T16092" t="str">
        <f>_xlfn.XLOOKUP(A16092,MI_Match_Analysis!$A$2:$A$8,MI_Match_Analysis!$F$2:$F$8,"Not Found")</f>
        <v>Not Found</v>
      </c>
    </row>
    <row r="16093" spans="1:20" hidden="1" x14ac:dyDescent="0.3">
      <c r="A16093">
        <v>69</v>
      </c>
      <c r="B16093" s="1">
        <v>46166</v>
      </c>
      <c r="C16093" t="s">
        <v>162</v>
      </c>
      <c r="D16093" t="s">
        <v>33</v>
      </c>
      <c r="E16093" t="s">
        <v>40</v>
      </c>
      <c r="F16093" t="s">
        <v>34</v>
      </c>
      <c r="G16093">
        <v>1</v>
      </c>
      <c r="H16093">
        <v>13.3</v>
      </c>
      <c r="I16093" t="s">
        <v>250</v>
      </c>
      <c r="J16093" t="s">
        <v>36</v>
      </c>
      <c r="K16093">
        <v>1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 t="s">
        <v>83</v>
      </c>
      <c r="R16093" t="s">
        <v>83</v>
      </c>
      <c r="S16093" t="s">
        <v>83</v>
      </c>
      <c r="T16093" t="str">
        <f>_xlfn.XLOOKUP(A16093,MI_Match_Analysis!$A$2:$A$8,MI_Match_Analysis!$F$2:$F$8,"Not Found")</f>
        <v>Not Found</v>
      </c>
    </row>
    <row r="16094" spans="1:20" hidden="1" x14ac:dyDescent="0.3">
      <c r="A16094">
        <v>69</v>
      </c>
      <c r="B16094" s="1">
        <v>46166</v>
      </c>
      <c r="C16094" t="s">
        <v>162</v>
      </c>
      <c r="D16094" t="s">
        <v>33</v>
      </c>
      <c r="E16094" t="s">
        <v>40</v>
      </c>
      <c r="F16094" t="s">
        <v>34</v>
      </c>
      <c r="G16094">
        <v>1</v>
      </c>
      <c r="H16094">
        <v>13.4</v>
      </c>
      <c r="I16094" t="s">
        <v>44</v>
      </c>
      <c r="J16094" t="s">
        <v>36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 t="s">
        <v>83</v>
      </c>
      <c r="R16094" t="s">
        <v>83</v>
      </c>
      <c r="S16094" t="s">
        <v>83</v>
      </c>
      <c r="T16094" t="str">
        <f>_xlfn.XLOOKUP(A16094,MI_Match_Analysis!$A$2:$A$8,MI_Match_Analysis!$F$2:$F$8,"Not Found")</f>
        <v>Not Found</v>
      </c>
    </row>
    <row r="16095" spans="1:20" hidden="1" x14ac:dyDescent="0.3">
      <c r="A16095">
        <v>69</v>
      </c>
      <c r="B16095" s="1">
        <v>46166</v>
      </c>
      <c r="C16095" t="s">
        <v>162</v>
      </c>
      <c r="D16095" t="s">
        <v>33</v>
      </c>
      <c r="E16095" t="s">
        <v>40</v>
      </c>
      <c r="F16095" t="s">
        <v>34</v>
      </c>
      <c r="G16095">
        <v>1</v>
      </c>
      <c r="H16095">
        <v>13.5</v>
      </c>
      <c r="I16095" t="s">
        <v>44</v>
      </c>
      <c r="J16095" t="s">
        <v>36</v>
      </c>
      <c r="K16095">
        <v>1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 t="s">
        <v>83</v>
      </c>
      <c r="R16095" t="s">
        <v>83</v>
      </c>
      <c r="S16095" t="s">
        <v>83</v>
      </c>
      <c r="T16095" t="str">
        <f>_xlfn.XLOOKUP(A16095,MI_Match_Analysis!$A$2:$A$8,MI_Match_Analysis!$F$2:$F$8,"Not Found")</f>
        <v>Not Found</v>
      </c>
    </row>
    <row r="16096" spans="1:20" hidden="1" x14ac:dyDescent="0.3">
      <c r="A16096">
        <v>69</v>
      </c>
      <c r="B16096" s="1">
        <v>46166</v>
      </c>
      <c r="C16096" t="s">
        <v>162</v>
      </c>
      <c r="D16096" t="s">
        <v>33</v>
      </c>
      <c r="E16096" t="s">
        <v>40</v>
      </c>
      <c r="F16096" t="s">
        <v>34</v>
      </c>
      <c r="G16096">
        <v>1</v>
      </c>
      <c r="H16096">
        <v>13.6</v>
      </c>
      <c r="I16096" t="s">
        <v>250</v>
      </c>
      <c r="J16096" t="s">
        <v>36</v>
      </c>
      <c r="K16096">
        <v>1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 t="s">
        <v>83</v>
      </c>
      <c r="R16096" t="s">
        <v>83</v>
      </c>
      <c r="S16096" t="s">
        <v>83</v>
      </c>
      <c r="T16096" t="str">
        <f>_xlfn.XLOOKUP(A16096,MI_Match_Analysis!$A$2:$A$8,MI_Match_Analysis!$F$2:$F$8,"Not Found")</f>
        <v>Not Found</v>
      </c>
    </row>
    <row r="16097" spans="1:20" hidden="1" x14ac:dyDescent="0.3">
      <c r="A16097">
        <v>69</v>
      </c>
      <c r="B16097" s="1">
        <v>46166</v>
      </c>
      <c r="C16097" t="s">
        <v>162</v>
      </c>
      <c r="D16097" t="s">
        <v>33</v>
      </c>
      <c r="E16097" t="s">
        <v>40</v>
      </c>
      <c r="F16097" t="s">
        <v>34</v>
      </c>
      <c r="G16097">
        <v>1</v>
      </c>
      <c r="H16097">
        <v>14.1</v>
      </c>
      <c r="I16097" t="s">
        <v>250</v>
      </c>
      <c r="J16097" t="s">
        <v>310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 t="s">
        <v>83</v>
      </c>
      <c r="R16097" t="s">
        <v>83</v>
      </c>
      <c r="S16097" t="s">
        <v>83</v>
      </c>
      <c r="T16097" t="str">
        <f>_xlfn.XLOOKUP(A16097,MI_Match_Analysis!$A$2:$A$8,MI_Match_Analysis!$F$2:$F$8,"Not Found")</f>
        <v>Not Found</v>
      </c>
    </row>
    <row r="16098" spans="1:20" hidden="1" x14ac:dyDescent="0.3">
      <c r="A16098">
        <v>69</v>
      </c>
      <c r="B16098" s="1">
        <v>46166</v>
      </c>
      <c r="C16098" t="s">
        <v>162</v>
      </c>
      <c r="D16098" t="s">
        <v>33</v>
      </c>
      <c r="E16098" t="s">
        <v>40</v>
      </c>
      <c r="F16098" t="s">
        <v>34</v>
      </c>
      <c r="G16098">
        <v>1</v>
      </c>
      <c r="H16098">
        <v>14.2</v>
      </c>
      <c r="I16098" t="s">
        <v>250</v>
      </c>
      <c r="J16098" t="s">
        <v>310</v>
      </c>
      <c r="K16098">
        <v>1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 t="s">
        <v>83</v>
      </c>
      <c r="R16098" t="s">
        <v>83</v>
      </c>
      <c r="S16098" t="s">
        <v>83</v>
      </c>
      <c r="T16098" t="str">
        <f>_xlfn.XLOOKUP(A16098,MI_Match_Analysis!$A$2:$A$8,MI_Match_Analysis!$F$2:$F$8,"Not Found")</f>
        <v>Not Found</v>
      </c>
    </row>
    <row r="16099" spans="1:20" hidden="1" x14ac:dyDescent="0.3">
      <c r="A16099">
        <v>69</v>
      </c>
      <c r="B16099" s="1">
        <v>46166</v>
      </c>
      <c r="C16099" t="s">
        <v>162</v>
      </c>
      <c r="D16099" t="s">
        <v>33</v>
      </c>
      <c r="E16099" t="s">
        <v>40</v>
      </c>
      <c r="F16099" t="s">
        <v>34</v>
      </c>
      <c r="G16099">
        <v>1</v>
      </c>
      <c r="H16099">
        <v>14.3</v>
      </c>
      <c r="I16099" t="s">
        <v>44</v>
      </c>
      <c r="J16099" t="s">
        <v>310</v>
      </c>
      <c r="K16099">
        <v>1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 t="s">
        <v>83</v>
      </c>
      <c r="R16099" t="s">
        <v>83</v>
      </c>
      <c r="S16099" t="s">
        <v>83</v>
      </c>
      <c r="T16099" t="str">
        <f>_xlfn.XLOOKUP(A16099,MI_Match_Analysis!$A$2:$A$8,MI_Match_Analysis!$F$2:$F$8,"Not Found")</f>
        <v>Not Found</v>
      </c>
    </row>
    <row r="16100" spans="1:20" hidden="1" x14ac:dyDescent="0.3">
      <c r="A16100">
        <v>69</v>
      </c>
      <c r="B16100" s="1">
        <v>46166</v>
      </c>
      <c r="C16100" t="s">
        <v>162</v>
      </c>
      <c r="D16100" t="s">
        <v>33</v>
      </c>
      <c r="E16100" t="s">
        <v>40</v>
      </c>
      <c r="F16100" t="s">
        <v>34</v>
      </c>
      <c r="G16100">
        <v>1</v>
      </c>
      <c r="H16100">
        <v>14.4</v>
      </c>
      <c r="I16100" t="s">
        <v>250</v>
      </c>
      <c r="J16100" t="s">
        <v>310</v>
      </c>
      <c r="K16100">
        <v>6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 t="s">
        <v>83</v>
      </c>
      <c r="R16100" t="s">
        <v>83</v>
      </c>
      <c r="S16100" t="s">
        <v>83</v>
      </c>
      <c r="T16100" t="str">
        <f>_xlfn.XLOOKUP(A16100,MI_Match_Analysis!$A$2:$A$8,MI_Match_Analysis!$F$2:$F$8,"Not Found")</f>
        <v>Not Found</v>
      </c>
    </row>
    <row r="16101" spans="1:20" hidden="1" x14ac:dyDescent="0.3">
      <c r="A16101">
        <v>69</v>
      </c>
      <c r="B16101" s="1">
        <v>46166</v>
      </c>
      <c r="C16101" t="s">
        <v>162</v>
      </c>
      <c r="D16101" t="s">
        <v>33</v>
      </c>
      <c r="E16101" t="s">
        <v>40</v>
      </c>
      <c r="F16101" t="s">
        <v>34</v>
      </c>
      <c r="G16101">
        <v>1</v>
      </c>
      <c r="H16101">
        <v>14.5</v>
      </c>
      <c r="I16101" t="s">
        <v>250</v>
      </c>
      <c r="J16101" t="s">
        <v>310</v>
      </c>
      <c r="K16101">
        <v>1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 t="s">
        <v>83</v>
      </c>
      <c r="R16101" t="s">
        <v>83</v>
      </c>
      <c r="S16101" t="s">
        <v>83</v>
      </c>
      <c r="T16101" t="str">
        <f>_xlfn.XLOOKUP(A16101,MI_Match_Analysis!$A$2:$A$8,MI_Match_Analysis!$F$2:$F$8,"Not Found")</f>
        <v>Not Found</v>
      </c>
    </row>
    <row r="16102" spans="1:20" hidden="1" x14ac:dyDescent="0.3">
      <c r="A16102">
        <v>69</v>
      </c>
      <c r="B16102" s="1">
        <v>46166</v>
      </c>
      <c r="C16102" t="s">
        <v>162</v>
      </c>
      <c r="D16102" t="s">
        <v>33</v>
      </c>
      <c r="E16102" t="s">
        <v>40</v>
      </c>
      <c r="F16102" t="s">
        <v>34</v>
      </c>
      <c r="G16102">
        <v>1</v>
      </c>
      <c r="H16102">
        <v>14.6</v>
      </c>
      <c r="I16102" t="s">
        <v>44</v>
      </c>
      <c r="J16102" t="s">
        <v>310</v>
      </c>
      <c r="K16102">
        <v>1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 t="s">
        <v>83</v>
      </c>
      <c r="R16102" t="s">
        <v>83</v>
      </c>
      <c r="S16102" t="s">
        <v>83</v>
      </c>
      <c r="T16102" t="str">
        <f>_xlfn.XLOOKUP(A16102,MI_Match_Analysis!$A$2:$A$8,MI_Match_Analysis!$F$2:$F$8,"Not Found")</f>
        <v>Not Found</v>
      </c>
    </row>
    <row r="16103" spans="1:20" hidden="1" x14ac:dyDescent="0.3">
      <c r="A16103">
        <v>69</v>
      </c>
      <c r="B16103" s="1">
        <v>46166</v>
      </c>
      <c r="C16103" t="s">
        <v>162</v>
      </c>
      <c r="D16103" t="s">
        <v>33</v>
      </c>
      <c r="E16103" t="s">
        <v>40</v>
      </c>
      <c r="F16103" t="s">
        <v>34</v>
      </c>
      <c r="G16103">
        <v>1</v>
      </c>
      <c r="H16103">
        <v>15.1</v>
      </c>
      <c r="I16103" t="s">
        <v>44</v>
      </c>
      <c r="J16103" t="s">
        <v>247</v>
      </c>
      <c r="K16103">
        <v>1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 t="s">
        <v>83</v>
      </c>
      <c r="R16103" t="s">
        <v>83</v>
      </c>
      <c r="S16103" t="s">
        <v>83</v>
      </c>
      <c r="T16103" t="str">
        <f>_xlfn.XLOOKUP(A16103,MI_Match_Analysis!$A$2:$A$8,MI_Match_Analysis!$F$2:$F$8,"Not Found")</f>
        <v>Not Found</v>
      </c>
    </row>
    <row r="16104" spans="1:20" hidden="1" x14ac:dyDescent="0.3">
      <c r="A16104">
        <v>69</v>
      </c>
      <c r="B16104" s="1">
        <v>46166</v>
      </c>
      <c r="C16104" t="s">
        <v>162</v>
      </c>
      <c r="D16104" t="s">
        <v>33</v>
      </c>
      <c r="E16104" t="s">
        <v>40</v>
      </c>
      <c r="F16104" t="s">
        <v>34</v>
      </c>
      <c r="G16104">
        <v>1</v>
      </c>
      <c r="H16104">
        <v>15.2</v>
      </c>
      <c r="I16104" t="s">
        <v>250</v>
      </c>
      <c r="J16104" t="s">
        <v>247</v>
      </c>
      <c r="K16104">
        <v>6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 t="s">
        <v>83</v>
      </c>
      <c r="R16104" t="s">
        <v>83</v>
      </c>
      <c r="S16104" t="s">
        <v>83</v>
      </c>
      <c r="T16104" t="str">
        <f>_xlfn.XLOOKUP(A16104,MI_Match_Analysis!$A$2:$A$8,MI_Match_Analysis!$F$2:$F$8,"Not Found")</f>
        <v>Not Found</v>
      </c>
    </row>
    <row r="16105" spans="1:20" hidden="1" x14ac:dyDescent="0.3">
      <c r="A16105">
        <v>69</v>
      </c>
      <c r="B16105" s="1">
        <v>46166</v>
      </c>
      <c r="C16105" t="s">
        <v>162</v>
      </c>
      <c r="D16105" t="s">
        <v>33</v>
      </c>
      <c r="E16105" t="s">
        <v>40</v>
      </c>
      <c r="F16105" t="s">
        <v>34</v>
      </c>
      <c r="G16105">
        <v>1</v>
      </c>
      <c r="H16105">
        <v>15.3</v>
      </c>
      <c r="I16105" t="s">
        <v>250</v>
      </c>
      <c r="J16105" t="s">
        <v>247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 t="s">
        <v>165</v>
      </c>
      <c r="R16105" t="s">
        <v>250</v>
      </c>
      <c r="S16105" t="s">
        <v>246</v>
      </c>
      <c r="T16105" t="str">
        <f>_xlfn.XLOOKUP(A16105,MI_Match_Analysis!$A$2:$A$8,MI_Match_Analysis!$F$2:$F$8,"Not Found")</f>
        <v>Not Found</v>
      </c>
    </row>
    <row r="16106" spans="1:20" hidden="1" x14ac:dyDescent="0.3">
      <c r="A16106">
        <v>69</v>
      </c>
      <c r="B16106" s="1">
        <v>46166</v>
      </c>
      <c r="C16106" t="s">
        <v>162</v>
      </c>
      <c r="D16106" t="s">
        <v>33</v>
      </c>
      <c r="E16106" t="s">
        <v>40</v>
      </c>
      <c r="F16106" t="s">
        <v>34</v>
      </c>
      <c r="G16106">
        <v>1</v>
      </c>
      <c r="H16106">
        <v>15.4</v>
      </c>
      <c r="I16106" t="s">
        <v>287</v>
      </c>
      <c r="J16106" t="s">
        <v>247</v>
      </c>
      <c r="K16106">
        <v>2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 t="s">
        <v>83</v>
      </c>
      <c r="R16106" t="s">
        <v>83</v>
      </c>
      <c r="S16106" t="s">
        <v>83</v>
      </c>
      <c r="T16106" t="str">
        <f>_xlfn.XLOOKUP(A16106,MI_Match_Analysis!$A$2:$A$8,MI_Match_Analysis!$F$2:$F$8,"Not Found")</f>
        <v>Not Found</v>
      </c>
    </row>
    <row r="16107" spans="1:20" hidden="1" x14ac:dyDescent="0.3">
      <c r="A16107">
        <v>69</v>
      </c>
      <c r="B16107" s="1">
        <v>46166</v>
      </c>
      <c r="C16107" t="s">
        <v>162</v>
      </c>
      <c r="D16107" t="s">
        <v>33</v>
      </c>
      <c r="E16107" t="s">
        <v>40</v>
      </c>
      <c r="F16107" t="s">
        <v>34</v>
      </c>
      <c r="G16107">
        <v>1</v>
      </c>
      <c r="H16107">
        <v>15.5</v>
      </c>
      <c r="I16107" t="s">
        <v>287</v>
      </c>
      <c r="J16107" t="s">
        <v>247</v>
      </c>
      <c r="K16107">
        <v>1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 t="s">
        <v>83</v>
      </c>
      <c r="R16107" t="s">
        <v>83</v>
      </c>
      <c r="S16107" t="s">
        <v>83</v>
      </c>
      <c r="T16107" t="str">
        <f>_xlfn.XLOOKUP(A16107,MI_Match_Analysis!$A$2:$A$8,MI_Match_Analysis!$F$2:$F$8,"Not Found")</f>
        <v>Not Found</v>
      </c>
    </row>
    <row r="16108" spans="1:20" hidden="1" x14ac:dyDescent="0.3">
      <c r="A16108">
        <v>69</v>
      </c>
      <c r="B16108" s="1">
        <v>46166</v>
      </c>
      <c r="C16108" t="s">
        <v>162</v>
      </c>
      <c r="D16108" t="s">
        <v>33</v>
      </c>
      <c r="E16108" t="s">
        <v>40</v>
      </c>
      <c r="F16108" t="s">
        <v>34</v>
      </c>
      <c r="G16108">
        <v>1</v>
      </c>
      <c r="H16108">
        <v>15.6</v>
      </c>
      <c r="I16108" t="s">
        <v>44</v>
      </c>
      <c r="J16108" t="s">
        <v>247</v>
      </c>
      <c r="K16108">
        <v>6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 t="s">
        <v>83</v>
      </c>
      <c r="R16108" t="s">
        <v>83</v>
      </c>
      <c r="S16108" t="s">
        <v>83</v>
      </c>
      <c r="T16108" t="str">
        <f>_xlfn.XLOOKUP(A16108,MI_Match_Analysis!$A$2:$A$8,MI_Match_Analysis!$F$2:$F$8,"Not Found")</f>
        <v>Not Found</v>
      </c>
    </row>
    <row r="16109" spans="1:20" hidden="1" x14ac:dyDescent="0.3">
      <c r="A16109">
        <v>69</v>
      </c>
      <c r="B16109" s="1">
        <v>46166</v>
      </c>
      <c r="C16109" t="s">
        <v>162</v>
      </c>
      <c r="D16109" t="s">
        <v>33</v>
      </c>
      <c r="E16109" t="s">
        <v>40</v>
      </c>
      <c r="F16109" t="s">
        <v>34</v>
      </c>
      <c r="G16109">
        <v>1</v>
      </c>
      <c r="H16109">
        <v>16.100000000000001</v>
      </c>
      <c r="I16109" t="s">
        <v>287</v>
      </c>
      <c r="J16109" t="s">
        <v>246</v>
      </c>
      <c r="K16109">
        <v>1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 t="s">
        <v>83</v>
      </c>
      <c r="R16109" t="s">
        <v>83</v>
      </c>
      <c r="S16109" t="s">
        <v>83</v>
      </c>
      <c r="T16109" t="str">
        <f>_xlfn.XLOOKUP(A16109,MI_Match_Analysis!$A$2:$A$8,MI_Match_Analysis!$F$2:$F$8,"Not Found")</f>
        <v>Not Found</v>
      </c>
    </row>
    <row r="16110" spans="1:20" hidden="1" x14ac:dyDescent="0.3">
      <c r="A16110">
        <v>69</v>
      </c>
      <c r="B16110" s="1">
        <v>46166</v>
      </c>
      <c r="C16110" t="s">
        <v>162</v>
      </c>
      <c r="D16110" t="s">
        <v>33</v>
      </c>
      <c r="E16110" t="s">
        <v>40</v>
      </c>
      <c r="F16110" t="s">
        <v>34</v>
      </c>
      <c r="G16110">
        <v>1</v>
      </c>
      <c r="H16110">
        <v>16.2</v>
      </c>
      <c r="I16110" t="s">
        <v>44</v>
      </c>
      <c r="J16110" t="s">
        <v>246</v>
      </c>
      <c r="K16110">
        <v>2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 t="s">
        <v>83</v>
      </c>
      <c r="R16110" t="s">
        <v>83</v>
      </c>
      <c r="S16110" t="s">
        <v>83</v>
      </c>
      <c r="T16110" t="str">
        <f>_xlfn.XLOOKUP(A16110,MI_Match_Analysis!$A$2:$A$8,MI_Match_Analysis!$F$2:$F$8,"Not Found")</f>
        <v>Not Found</v>
      </c>
    </row>
    <row r="16111" spans="1:20" hidden="1" x14ac:dyDescent="0.3">
      <c r="A16111">
        <v>69</v>
      </c>
      <c r="B16111" s="1">
        <v>46166</v>
      </c>
      <c r="C16111" t="s">
        <v>162</v>
      </c>
      <c r="D16111" t="s">
        <v>33</v>
      </c>
      <c r="E16111" t="s">
        <v>40</v>
      </c>
      <c r="F16111" t="s">
        <v>34</v>
      </c>
      <c r="G16111">
        <v>1</v>
      </c>
      <c r="H16111">
        <v>16.3</v>
      </c>
      <c r="I16111" t="s">
        <v>44</v>
      </c>
      <c r="J16111" t="s">
        <v>246</v>
      </c>
      <c r="K16111">
        <v>6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 t="s">
        <v>83</v>
      </c>
      <c r="R16111" t="s">
        <v>83</v>
      </c>
      <c r="S16111" t="s">
        <v>83</v>
      </c>
      <c r="T16111" t="str">
        <f>_xlfn.XLOOKUP(A16111,MI_Match_Analysis!$A$2:$A$8,MI_Match_Analysis!$F$2:$F$8,"Not Found")</f>
        <v>Not Found</v>
      </c>
    </row>
    <row r="16112" spans="1:20" hidden="1" x14ac:dyDescent="0.3">
      <c r="A16112">
        <v>69</v>
      </c>
      <c r="B16112" s="1">
        <v>46166</v>
      </c>
      <c r="C16112" t="s">
        <v>162</v>
      </c>
      <c r="D16112" t="s">
        <v>33</v>
      </c>
      <c r="E16112" t="s">
        <v>40</v>
      </c>
      <c r="F16112" t="s">
        <v>34</v>
      </c>
      <c r="G16112">
        <v>1</v>
      </c>
      <c r="H16112">
        <v>16.399999999999999</v>
      </c>
      <c r="I16112" t="s">
        <v>44</v>
      </c>
      <c r="J16112" t="s">
        <v>246</v>
      </c>
      <c r="K16112">
        <v>2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 t="s">
        <v>83</v>
      </c>
      <c r="R16112" t="s">
        <v>83</v>
      </c>
      <c r="S16112" t="s">
        <v>83</v>
      </c>
      <c r="T16112" t="str">
        <f>_xlfn.XLOOKUP(A16112,MI_Match_Analysis!$A$2:$A$8,MI_Match_Analysis!$F$2:$F$8,"Not Found")</f>
        <v>Not Found</v>
      </c>
    </row>
    <row r="16113" spans="1:20" hidden="1" x14ac:dyDescent="0.3">
      <c r="A16113">
        <v>69</v>
      </c>
      <c r="B16113" s="1">
        <v>46166</v>
      </c>
      <c r="C16113" t="s">
        <v>162</v>
      </c>
      <c r="D16113" t="s">
        <v>33</v>
      </c>
      <c r="E16113" t="s">
        <v>40</v>
      </c>
      <c r="F16113" t="s">
        <v>34</v>
      </c>
      <c r="G16113">
        <v>1</v>
      </c>
      <c r="H16113">
        <v>16.5</v>
      </c>
      <c r="I16113" t="s">
        <v>44</v>
      </c>
      <c r="J16113" t="s">
        <v>246</v>
      </c>
      <c r="K16113">
        <v>1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 t="s">
        <v>83</v>
      </c>
      <c r="R16113" t="s">
        <v>83</v>
      </c>
      <c r="S16113" t="s">
        <v>83</v>
      </c>
      <c r="T16113" t="str">
        <f>_xlfn.XLOOKUP(A16113,MI_Match_Analysis!$A$2:$A$8,MI_Match_Analysis!$F$2:$F$8,"Not Found")</f>
        <v>Not Found</v>
      </c>
    </row>
    <row r="16114" spans="1:20" hidden="1" x14ac:dyDescent="0.3">
      <c r="A16114">
        <v>69</v>
      </c>
      <c r="B16114" s="1">
        <v>46166</v>
      </c>
      <c r="C16114" t="s">
        <v>162</v>
      </c>
      <c r="D16114" t="s">
        <v>33</v>
      </c>
      <c r="E16114" t="s">
        <v>40</v>
      </c>
      <c r="F16114" t="s">
        <v>34</v>
      </c>
      <c r="G16114">
        <v>1</v>
      </c>
      <c r="H16114">
        <v>16.600000000000001</v>
      </c>
      <c r="I16114" t="s">
        <v>287</v>
      </c>
      <c r="J16114" t="s">
        <v>246</v>
      </c>
      <c r="K16114">
        <v>0</v>
      </c>
      <c r="L16114">
        <v>1</v>
      </c>
      <c r="M16114">
        <v>0</v>
      </c>
      <c r="N16114">
        <v>0</v>
      </c>
      <c r="O16114">
        <v>0</v>
      </c>
      <c r="P16114">
        <v>0</v>
      </c>
      <c r="Q16114" t="s">
        <v>83</v>
      </c>
      <c r="R16114" t="s">
        <v>83</v>
      </c>
      <c r="S16114" t="s">
        <v>83</v>
      </c>
      <c r="T16114" t="str">
        <f>_xlfn.XLOOKUP(A16114,MI_Match_Analysis!$A$2:$A$8,MI_Match_Analysis!$F$2:$F$8,"Not Found")</f>
        <v>Not Found</v>
      </c>
    </row>
    <row r="16115" spans="1:20" hidden="1" x14ac:dyDescent="0.3">
      <c r="A16115">
        <v>69</v>
      </c>
      <c r="B16115" s="1">
        <v>46166</v>
      </c>
      <c r="C16115" t="s">
        <v>162</v>
      </c>
      <c r="D16115" t="s">
        <v>33</v>
      </c>
      <c r="E16115" t="s">
        <v>40</v>
      </c>
      <c r="F16115" t="s">
        <v>34</v>
      </c>
      <c r="G16115">
        <v>1</v>
      </c>
      <c r="H16115">
        <v>17.100000000000001</v>
      </c>
      <c r="I16115" t="s">
        <v>287</v>
      </c>
      <c r="J16115" t="s">
        <v>36</v>
      </c>
      <c r="K16115">
        <v>1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 t="s">
        <v>83</v>
      </c>
      <c r="R16115" t="s">
        <v>83</v>
      </c>
      <c r="S16115" t="s">
        <v>83</v>
      </c>
      <c r="T16115" t="str">
        <f>_xlfn.XLOOKUP(A16115,MI_Match_Analysis!$A$2:$A$8,MI_Match_Analysis!$F$2:$F$8,"Not Found")</f>
        <v>Not Found</v>
      </c>
    </row>
    <row r="16116" spans="1:20" hidden="1" x14ac:dyDescent="0.3">
      <c r="A16116">
        <v>69</v>
      </c>
      <c r="B16116" s="1">
        <v>46166</v>
      </c>
      <c r="C16116" t="s">
        <v>162</v>
      </c>
      <c r="D16116" t="s">
        <v>33</v>
      </c>
      <c r="E16116" t="s">
        <v>40</v>
      </c>
      <c r="F16116" t="s">
        <v>34</v>
      </c>
      <c r="G16116">
        <v>1</v>
      </c>
      <c r="H16116">
        <v>17.2</v>
      </c>
      <c r="I16116" t="s">
        <v>44</v>
      </c>
      <c r="J16116" t="s">
        <v>36</v>
      </c>
      <c r="K16116">
        <v>6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 t="s">
        <v>83</v>
      </c>
      <c r="R16116" t="s">
        <v>83</v>
      </c>
      <c r="S16116" t="s">
        <v>83</v>
      </c>
      <c r="T16116" t="str">
        <f>_xlfn.XLOOKUP(A16116,MI_Match_Analysis!$A$2:$A$8,MI_Match_Analysis!$F$2:$F$8,"Not Found")</f>
        <v>Not Found</v>
      </c>
    </row>
    <row r="16117" spans="1:20" hidden="1" x14ac:dyDescent="0.3">
      <c r="A16117">
        <v>69</v>
      </c>
      <c r="B16117" s="1">
        <v>46166</v>
      </c>
      <c r="C16117" t="s">
        <v>162</v>
      </c>
      <c r="D16117" t="s">
        <v>33</v>
      </c>
      <c r="E16117" t="s">
        <v>40</v>
      </c>
      <c r="F16117" t="s">
        <v>34</v>
      </c>
      <c r="G16117">
        <v>1</v>
      </c>
      <c r="H16117">
        <v>17.3</v>
      </c>
      <c r="I16117" t="s">
        <v>44</v>
      </c>
      <c r="J16117" t="s">
        <v>36</v>
      </c>
      <c r="K16117">
        <v>1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 t="s">
        <v>83</v>
      </c>
      <c r="R16117" t="s">
        <v>83</v>
      </c>
      <c r="S16117" t="s">
        <v>83</v>
      </c>
      <c r="T16117" t="str">
        <f>_xlfn.XLOOKUP(A16117,MI_Match_Analysis!$A$2:$A$8,MI_Match_Analysis!$F$2:$F$8,"Not Found")</f>
        <v>Not Found</v>
      </c>
    </row>
    <row r="16118" spans="1:20" hidden="1" x14ac:dyDescent="0.3">
      <c r="A16118">
        <v>69</v>
      </c>
      <c r="B16118" s="1">
        <v>46166</v>
      </c>
      <c r="C16118" t="s">
        <v>162</v>
      </c>
      <c r="D16118" t="s">
        <v>33</v>
      </c>
      <c r="E16118" t="s">
        <v>40</v>
      </c>
      <c r="F16118" t="s">
        <v>34</v>
      </c>
      <c r="G16118">
        <v>1</v>
      </c>
      <c r="H16118">
        <v>17.3</v>
      </c>
      <c r="I16118" t="s">
        <v>44</v>
      </c>
      <c r="J16118" t="s">
        <v>36</v>
      </c>
      <c r="K16118">
        <v>4</v>
      </c>
      <c r="L16118">
        <v>1</v>
      </c>
      <c r="M16118">
        <v>0</v>
      </c>
      <c r="N16118">
        <v>0</v>
      </c>
      <c r="O16118">
        <v>0</v>
      </c>
      <c r="P16118">
        <v>1</v>
      </c>
      <c r="Q16118" t="s">
        <v>83</v>
      </c>
      <c r="R16118" t="s">
        <v>83</v>
      </c>
      <c r="S16118" t="s">
        <v>83</v>
      </c>
      <c r="T16118" t="str">
        <f>_xlfn.XLOOKUP(A16118,MI_Match_Analysis!$A$2:$A$8,MI_Match_Analysis!$F$2:$F$8,"Not Found")</f>
        <v>Not Found</v>
      </c>
    </row>
    <row r="16119" spans="1:20" hidden="1" x14ac:dyDescent="0.3">
      <c r="A16119">
        <v>69</v>
      </c>
      <c r="B16119" s="1">
        <v>46166</v>
      </c>
      <c r="C16119" t="s">
        <v>162</v>
      </c>
      <c r="D16119" t="s">
        <v>33</v>
      </c>
      <c r="E16119" t="s">
        <v>40</v>
      </c>
      <c r="F16119" t="s">
        <v>34</v>
      </c>
      <c r="G16119">
        <v>1</v>
      </c>
      <c r="H16119">
        <v>17.399999999999999</v>
      </c>
      <c r="I16119" t="s">
        <v>287</v>
      </c>
      <c r="J16119" t="s">
        <v>36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 t="s">
        <v>165</v>
      </c>
      <c r="R16119" t="s">
        <v>287</v>
      </c>
      <c r="S16119" t="s">
        <v>197</v>
      </c>
      <c r="T16119" t="str">
        <f>_xlfn.XLOOKUP(A16119,MI_Match_Analysis!$A$2:$A$8,MI_Match_Analysis!$F$2:$F$8,"Not Found")</f>
        <v>Not Found</v>
      </c>
    </row>
    <row r="16120" spans="1:20" hidden="1" x14ac:dyDescent="0.3">
      <c r="A16120">
        <v>69</v>
      </c>
      <c r="B16120" s="1">
        <v>46166</v>
      </c>
      <c r="C16120" t="s">
        <v>162</v>
      </c>
      <c r="D16120" t="s">
        <v>33</v>
      </c>
      <c r="E16120" t="s">
        <v>40</v>
      </c>
      <c r="F16120" t="s">
        <v>34</v>
      </c>
      <c r="G16120">
        <v>1</v>
      </c>
      <c r="H16120">
        <v>17.5</v>
      </c>
      <c r="I16120" t="s">
        <v>129</v>
      </c>
      <c r="J16120" t="s">
        <v>36</v>
      </c>
      <c r="K16120">
        <v>1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 t="s">
        <v>83</v>
      </c>
      <c r="R16120" t="s">
        <v>83</v>
      </c>
      <c r="S16120" t="s">
        <v>83</v>
      </c>
      <c r="T16120" t="str">
        <f>_xlfn.XLOOKUP(A16120,MI_Match_Analysis!$A$2:$A$8,MI_Match_Analysis!$F$2:$F$8,"Not Found")</f>
        <v>Not Found</v>
      </c>
    </row>
    <row r="16121" spans="1:20" hidden="1" x14ac:dyDescent="0.3">
      <c r="A16121">
        <v>69</v>
      </c>
      <c r="B16121" s="1">
        <v>46166</v>
      </c>
      <c r="C16121" t="s">
        <v>162</v>
      </c>
      <c r="D16121" t="s">
        <v>33</v>
      </c>
      <c r="E16121" t="s">
        <v>40</v>
      </c>
      <c r="F16121" t="s">
        <v>34</v>
      </c>
      <c r="G16121">
        <v>1</v>
      </c>
      <c r="H16121">
        <v>17.600000000000001</v>
      </c>
      <c r="I16121" t="s">
        <v>44</v>
      </c>
      <c r="J16121" t="s">
        <v>36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 t="s">
        <v>167</v>
      </c>
      <c r="R16121" t="s">
        <v>44</v>
      </c>
      <c r="S16121" t="s">
        <v>83</v>
      </c>
      <c r="T16121" t="str">
        <f>_xlfn.XLOOKUP(A16121,MI_Match_Analysis!$A$2:$A$8,MI_Match_Analysis!$F$2:$F$8,"Not Found")</f>
        <v>Not Found</v>
      </c>
    </row>
    <row r="16122" spans="1:20" hidden="1" x14ac:dyDescent="0.3">
      <c r="A16122">
        <v>69</v>
      </c>
      <c r="B16122" s="1">
        <v>46166</v>
      </c>
      <c r="C16122" t="s">
        <v>162</v>
      </c>
      <c r="D16122" t="s">
        <v>33</v>
      </c>
      <c r="E16122" t="s">
        <v>40</v>
      </c>
      <c r="F16122" t="s">
        <v>34</v>
      </c>
      <c r="G16122">
        <v>1</v>
      </c>
      <c r="H16122">
        <v>18.100000000000001</v>
      </c>
      <c r="I16122" t="s">
        <v>129</v>
      </c>
      <c r="J16122" t="s">
        <v>246</v>
      </c>
      <c r="K16122">
        <v>0</v>
      </c>
      <c r="L16122">
        <v>1</v>
      </c>
      <c r="M16122">
        <v>1</v>
      </c>
      <c r="N16122">
        <v>0</v>
      </c>
      <c r="O16122">
        <v>0</v>
      </c>
      <c r="P16122">
        <v>0</v>
      </c>
      <c r="Q16122" t="s">
        <v>83</v>
      </c>
      <c r="R16122" t="s">
        <v>83</v>
      </c>
      <c r="S16122" t="s">
        <v>83</v>
      </c>
      <c r="T16122" t="str">
        <f>_xlfn.XLOOKUP(A16122,MI_Match_Analysis!$A$2:$A$8,MI_Match_Analysis!$F$2:$F$8,"Not Found")</f>
        <v>Not Found</v>
      </c>
    </row>
    <row r="16123" spans="1:20" hidden="1" x14ac:dyDescent="0.3">
      <c r="A16123">
        <v>69</v>
      </c>
      <c r="B16123" s="1">
        <v>46166</v>
      </c>
      <c r="C16123" t="s">
        <v>162</v>
      </c>
      <c r="D16123" t="s">
        <v>33</v>
      </c>
      <c r="E16123" t="s">
        <v>40</v>
      </c>
      <c r="F16123" t="s">
        <v>34</v>
      </c>
      <c r="G16123">
        <v>1</v>
      </c>
      <c r="H16123">
        <v>18.100000000000001</v>
      </c>
      <c r="I16123" t="s">
        <v>129</v>
      </c>
      <c r="J16123" t="s">
        <v>246</v>
      </c>
      <c r="K16123">
        <v>1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 t="s">
        <v>83</v>
      </c>
      <c r="R16123" t="s">
        <v>83</v>
      </c>
      <c r="S16123" t="s">
        <v>83</v>
      </c>
      <c r="T16123" t="str">
        <f>_xlfn.XLOOKUP(A16123,MI_Match_Analysis!$A$2:$A$8,MI_Match_Analysis!$F$2:$F$8,"Not Found")</f>
        <v>Not Found</v>
      </c>
    </row>
    <row r="16124" spans="1:20" hidden="1" x14ac:dyDescent="0.3">
      <c r="A16124">
        <v>69</v>
      </c>
      <c r="B16124" s="1">
        <v>46166</v>
      </c>
      <c r="C16124" t="s">
        <v>162</v>
      </c>
      <c r="D16124" t="s">
        <v>33</v>
      </c>
      <c r="E16124" t="s">
        <v>40</v>
      </c>
      <c r="F16124" t="s">
        <v>34</v>
      </c>
      <c r="G16124">
        <v>1</v>
      </c>
      <c r="H16124">
        <v>18.2</v>
      </c>
      <c r="I16124" t="s">
        <v>42</v>
      </c>
      <c r="J16124" t="s">
        <v>246</v>
      </c>
      <c r="K16124">
        <v>1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 t="s">
        <v>83</v>
      </c>
      <c r="R16124" t="s">
        <v>83</v>
      </c>
      <c r="S16124" t="s">
        <v>83</v>
      </c>
      <c r="T16124" t="str">
        <f>_xlfn.XLOOKUP(A16124,MI_Match_Analysis!$A$2:$A$8,MI_Match_Analysis!$F$2:$F$8,"Not Found")</f>
        <v>Not Found</v>
      </c>
    </row>
    <row r="16125" spans="1:20" hidden="1" x14ac:dyDescent="0.3">
      <c r="A16125">
        <v>69</v>
      </c>
      <c r="B16125" s="1">
        <v>46166</v>
      </c>
      <c r="C16125" t="s">
        <v>162</v>
      </c>
      <c r="D16125" t="s">
        <v>33</v>
      </c>
      <c r="E16125" t="s">
        <v>40</v>
      </c>
      <c r="F16125" t="s">
        <v>34</v>
      </c>
      <c r="G16125">
        <v>1</v>
      </c>
      <c r="H16125">
        <v>18.3</v>
      </c>
      <c r="I16125" t="s">
        <v>129</v>
      </c>
      <c r="J16125" t="s">
        <v>246</v>
      </c>
      <c r="K16125">
        <v>2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 t="s">
        <v>83</v>
      </c>
      <c r="R16125" t="s">
        <v>83</v>
      </c>
      <c r="S16125" t="s">
        <v>83</v>
      </c>
      <c r="T16125" t="str">
        <f>_xlfn.XLOOKUP(A16125,MI_Match_Analysis!$A$2:$A$8,MI_Match_Analysis!$F$2:$F$8,"Not Found")</f>
        <v>Not Found</v>
      </c>
    </row>
    <row r="16126" spans="1:20" hidden="1" x14ac:dyDescent="0.3">
      <c r="A16126">
        <v>69</v>
      </c>
      <c r="B16126" s="1">
        <v>46166</v>
      </c>
      <c r="C16126" t="s">
        <v>162</v>
      </c>
      <c r="D16126" t="s">
        <v>33</v>
      </c>
      <c r="E16126" t="s">
        <v>40</v>
      </c>
      <c r="F16126" t="s">
        <v>34</v>
      </c>
      <c r="G16126">
        <v>1</v>
      </c>
      <c r="H16126">
        <v>18.399999999999999</v>
      </c>
      <c r="I16126" t="s">
        <v>129</v>
      </c>
      <c r="J16126" t="s">
        <v>246</v>
      </c>
      <c r="K16126">
        <v>4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 t="s">
        <v>83</v>
      </c>
      <c r="R16126" t="s">
        <v>83</v>
      </c>
      <c r="S16126" t="s">
        <v>83</v>
      </c>
      <c r="T16126" t="str">
        <f>_xlfn.XLOOKUP(A16126,MI_Match_Analysis!$A$2:$A$8,MI_Match_Analysis!$F$2:$F$8,"Not Found")</f>
        <v>Not Found</v>
      </c>
    </row>
    <row r="16127" spans="1:20" hidden="1" x14ac:dyDescent="0.3">
      <c r="A16127">
        <v>69</v>
      </c>
      <c r="B16127" s="1">
        <v>46166</v>
      </c>
      <c r="C16127" t="s">
        <v>162</v>
      </c>
      <c r="D16127" t="s">
        <v>33</v>
      </c>
      <c r="E16127" t="s">
        <v>40</v>
      </c>
      <c r="F16127" t="s">
        <v>34</v>
      </c>
      <c r="G16127">
        <v>1</v>
      </c>
      <c r="H16127">
        <v>18.5</v>
      </c>
      <c r="I16127" t="s">
        <v>129</v>
      </c>
      <c r="J16127" t="s">
        <v>246</v>
      </c>
      <c r="K16127">
        <v>1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 t="s">
        <v>83</v>
      </c>
      <c r="R16127" t="s">
        <v>83</v>
      </c>
      <c r="S16127" t="s">
        <v>83</v>
      </c>
      <c r="T16127" t="str">
        <f>_xlfn.XLOOKUP(A16127,MI_Match_Analysis!$A$2:$A$8,MI_Match_Analysis!$F$2:$F$8,"Not Found")</f>
        <v>Not Found</v>
      </c>
    </row>
    <row r="16128" spans="1:20" hidden="1" x14ac:dyDescent="0.3">
      <c r="A16128">
        <v>69</v>
      </c>
      <c r="B16128" s="1">
        <v>46166</v>
      </c>
      <c r="C16128" t="s">
        <v>162</v>
      </c>
      <c r="D16128" t="s">
        <v>33</v>
      </c>
      <c r="E16128" t="s">
        <v>40</v>
      </c>
      <c r="F16128" t="s">
        <v>34</v>
      </c>
      <c r="G16128">
        <v>1</v>
      </c>
      <c r="H16128">
        <v>18.600000000000001</v>
      </c>
      <c r="I16128" t="s">
        <v>42</v>
      </c>
      <c r="J16128" t="s">
        <v>246</v>
      </c>
      <c r="K16128">
        <v>6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 t="s">
        <v>83</v>
      </c>
      <c r="R16128" t="s">
        <v>83</v>
      </c>
      <c r="S16128" t="s">
        <v>83</v>
      </c>
      <c r="T16128" t="str">
        <f>_xlfn.XLOOKUP(A16128,MI_Match_Analysis!$A$2:$A$8,MI_Match_Analysis!$F$2:$F$8,"Not Found")</f>
        <v>Not Found</v>
      </c>
    </row>
    <row r="16129" spans="1:20" hidden="1" x14ac:dyDescent="0.3">
      <c r="A16129">
        <v>69</v>
      </c>
      <c r="B16129" s="1">
        <v>46166</v>
      </c>
      <c r="C16129" t="s">
        <v>162</v>
      </c>
      <c r="D16129" t="s">
        <v>33</v>
      </c>
      <c r="E16129" t="s">
        <v>40</v>
      </c>
      <c r="F16129" t="s">
        <v>34</v>
      </c>
      <c r="G16129">
        <v>1</v>
      </c>
      <c r="H16129">
        <v>19.100000000000001</v>
      </c>
      <c r="I16129" t="s">
        <v>129</v>
      </c>
      <c r="J16129" t="s">
        <v>36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 t="s">
        <v>83</v>
      </c>
      <c r="R16129" t="s">
        <v>83</v>
      </c>
      <c r="S16129" t="s">
        <v>83</v>
      </c>
      <c r="T16129" t="str">
        <f>_xlfn.XLOOKUP(A16129,MI_Match_Analysis!$A$2:$A$8,MI_Match_Analysis!$F$2:$F$8,"Not Found")</f>
        <v>Not Found</v>
      </c>
    </row>
    <row r="16130" spans="1:20" hidden="1" x14ac:dyDescent="0.3">
      <c r="A16130">
        <v>69</v>
      </c>
      <c r="B16130" s="1">
        <v>46166</v>
      </c>
      <c r="C16130" t="s">
        <v>162</v>
      </c>
      <c r="D16130" t="s">
        <v>33</v>
      </c>
      <c r="E16130" t="s">
        <v>40</v>
      </c>
      <c r="F16130" t="s">
        <v>34</v>
      </c>
      <c r="G16130">
        <v>1</v>
      </c>
      <c r="H16130">
        <v>19.2</v>
      </c>
      <c r="I16130" t="s">
        <v>129</v>
      </c>
      <c r="J16130" t="s">
        <v>36</v>
      </c>
      <c r="K16130">
        <v>1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 t="s">
        <v>83</v>
      </c>
      <c r="R16130" t="s">
        <v>83</v>
      </c>
      <c r="S16130" t="s">
        <v>83</v>
      </c>
      <c r="T16130" t="str">
        <f>_xlfn.XLOOKUP(A16130,MI_Match_Analysis!$A$2:$A$8,MI_Match_Analysis!$F$2:$F$8,"Not Found")</f>
        <v>Not Found</v>
      </c>
    </row>
    <row r="16131" spans="1:20" hidden="1" x14ac:dyDescent="0.3">
      <c r="A16131">
        <v>69</v>
      </c>
      <c r="B16131" s="1">
        <v>46166</v>
      </c>
      <c r="C16131" t="s">
        <v>162</v>
      </c>
      <c r="D16131" t="s">
        <v>33</v>
      </c>
      <c r="E16131" t="s">
        <v>40</v>
      </c>
      <c r="F16131" t="s">
        <v>34</v>
      </c>
      <c r="G16131">
        <v>1</v>
      </c>
      <c r="H16131">
        <v>19.3</v>
      </c>
      <c r="I16131" t="s">
        <v>42</v>
      </c>
      <c r="J16131" t="s">
        <v>36</v>
      </c>
      <c r="K16131">
        <v>3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 t="s">
        <v>83</v>
      </c>
      <c r="R16131" t="s">
        <v>83</v>
      </c>
      <c r="S16131" t="s">
        <v>83</v>
      </c>
      <c r="T16131" t="str">
        <f>_xlfn.XLOOKUP(A16131,MI_Match_Analysis!$A$2:$A$8,MI_Match_Analysis!$F$2:$F$8,"Not Found")</f>
        <v>Not Found</v>
      </c>
    </row>
    <row r="16132" spans="1:20" hidden="1" x14ac:dyDescent="0.3">
      <c r="A16132">
        <v>69</v>
      </c>
      <c r="B16132" s="1">
        <v>46166</v>
      </c>
      <c r="C16132" t="s">
        <v>162</v>
      </c>
      <c r="D16132" t="s">
        <v>33</v>
      </c>
      <c r="E16132" t="s">
        <v>40</v>
      </c>
      <c r="F16132" t="s">
        <v>34</v>
      </c>
      <c r="G16132">
        <v>1</v>
      </c>
      <c r="H16132">
        <v>19.399999999999999</v>
      </c>
      <c r="I16132" t="s">
        <v>129</v>
      </c>
      <c r="J16132" t="s">
        <v>36</v>
      </c>
      <c r="K16132">
        <v>0</v>
      </c>
      <c r="L16132">
        <v>1</v>
      </c>
      <c r="M16132">
        <v>0</v>
      </c>
      <c r="N16132">
        <v>0</v>
      </c>
      <c r="O16132">
        <v>0</v>
      </c>
      <c r="P16132">
        <v>1</v>
      </c>
      <c r="Q16132" t="s">
        <v>83</v>
      </c>
      <c r="R16132" t="s">
        <v>83</v>
      </c>
      <c r="S16132" t="s">
        <v>83</v>
      </c>
      <c r="T16132" t="str">
        <f>_xlfn.XLOOKUP(A16132,MI_Match_Analysis!$A$2:$A$8,MI_Match_Analysis!$F$2:$F$8,"Not Found")</f>
        <v>Not Found</v>
      </c>
    </row>
    <row r="16133" spans="1:20" hidden="1" x14ac:dyDescent="0.3">
      <c r="A16133">
        <v>69</v>
      </c>
      <c r="B16133" s="1">
        <v>46166</v>
      </c>
      <c r="C16133" t="s">
        <v>162</v>
      </c>
      <c r="D16133" t="s">
        <v>33</v>
      </c>
      <c r="E16133" t="s">
        <v>40</v>
      </c>
      <c r="F16133" t="s">
        <v>34</v>
      </c>
      <c r="G16133">
        <v>1</v>
      </c>
      <c r="H16133">
        <v>19.399999999999999</v>
      </c>
      <c r="I16133" t="s">
        <v>129</v>
      </c>
      <c r="J16133" t="s">
        <v>36</v>
      </c>
      <c r="K16133">
        <v>4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 t="s">
        <v>83</v>
      </c>
      <c r="R16133" t="s">
        <v>83</v>
      </c>
      <c r="S16133" t="s">
        <v>83</v>
      </c>
      <c r="T16133" t="str">
        <f>_xlfn.XLOOKUP(A16133,MI_Match_Analysis!$A$2:$A$8,MI_Match_Analysis!$F$2:$F$8,"Not Found")</f>
        <v>Not Found</v>
      </c>
    </row>
    <row r="16134" spans="1:20" hidden="1" x14ac:dyDescent="0.3">
      <c r="A16134">
        <v>69</v>
      </c>
      <c r="B16134" s="1">
        <v>46166</v>
      </c>
      <c r="C16134" t="s">
        <v>162</v>
      </c>
      <c r="D16134" t="s">
        <v>33</v>
      </c>
      <c r="E16134" t="s">
        <v>40</v>
      </c>
      <c r="F16134" t="s">
        <v>34</v>
      </c>
      <c r="G16134">
        <v>1</v>
      </c>
      <c r="H16134">
        <v>19.5</v>
      </c>
      <c r="I16134" t="s">
        <v>129</v>
      </c>
      <c r="J16134" t="s">
        <v>36</v>
      </c>
      <c r="K16134">
        <v>4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 t="s">
        <v>83</v>
      </c>
      <c r="R16134" t="s">
        <v>83</v>
      </c>
      <c r="S16134" t="s">
        <v>83</v>
      </c>
      <c r="T16134" t="str">
        <f>_xlfn.XLOOKUP(A16134,MI_Match_Analysis!$A$2:$A$8,MI_Match_Analysis!$F$2:$F$8,"Not Found")</f>
        <v>Not Found</v>
      </c>
    </row>
    <row r="16135" spans="1:20" hidden="1" x14ac:dyDescent="0.3">
      <c r="A16135">
        <v>69</v>
      </c>
      <c r="B16135" s="1">
        <v>46166</v>
      </c>
      <c r="C16135" t="s">
        <v>162</v>
      </c>
      <c r="D16135" t="s">
        <v>33</v>
      </c>
      <c r="E16135" t="s">
        <v>40</v>
      </c>
      <c r="F16135" t="s">
        <v>34</v>
      </c>
      <c r="G16135">
        <v>1</v>
      </c>
      <c r="H16135">
        <v>19.600000000000001</v>
      </c>
      <c r="I16135" t="s">
        <v>129</v>
      </c>
      <c r="J16135" t="s">
        <v>36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 t="s">
        <v>83</v>
      </c>
      <c r="R16135" t="s">
        <v>83</v>
      </c>
      <c r="S16135" t="s">
        <v>83</v>
      </c>
      <c r="T16135" t="str">
        <f>_xlfn.XLOOKUP(A16135,MI_Match_Analysis!$A$2:$A$8,MI_Match_Analysis!$F$2:$F$8,"Not Found")</f>
        <v>Not Found</v>
      </c>
    </row>
    <row r="16136" spans="1:20" hidden="1" x14ac:dyDescent="0.3">
      <c r="A16136">
        <v>69</v>
      </c>
      <c r="B16136" s="1">
        <v>46166</v>
      </c>
      <c r="C16136" t="s">
        <v>162</v>
      </c>
      <c r="D16136" t="s">
        <v>33</v>
      </c>
      <c r="E16136" t="s">
        <v>34</v>
      </c>
      <c r="F16136" t="s">
        <v>40</v>
      </c>
      <c r="G16136">
        <v>2</v>
      </c>
      <c r="H16136">
        <v>0.1</v>
      </c>
      <c r="I16136" t="s">
        <v>190</v>
      </c>
      <c r="J16136" t="s">
        <v>44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 t="s">
        <v>83</v>
      </c>
      <c r="R16136" t="s">
        <v>83</v>
      </c>
      <c r="S16136" t="s">
        <v>83</v>
      </c>
      <c r="T16136" t="str">
        <f>_xlfn.XLOOKUP(A16136,MI_Match_Analysis!$A$2:$A$8,MI_Match_Analysis!$F$2:$F$8,"Not Found")</f>
        <v>Not Found</v>
      </c>
    </row>
    <row r="16137" spans="1:20" hidden="1" x14ac:dyDescent="0.3">
      <c r="A16137">
        <v>69</v>
      </c>
      <c r="B16137" s="1">
        <v>46166</v>
      </c>
      <c r="C16137" t="s">
        <v>162</v>
      </c>
      <c r="D16137" t="s">
        <v>33</v>
      </c>
      <c r="E16137" t="s">
        <v>34</v>
      </c>
      <c r="F16137" t="s">
        <v>40</v>
      </c>
      <c r="G16137">
        <v>2</v>
      </c>
      <c r="H16137">
        <v>0.2</v>
      </c>
      <c r="I16137" t="s">
        <v>190</v>
      </c>
      <c r="J16137" t="s">
        <v>44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 t="s">
        <v>83</v>
      </c>
      <c r="R16137" t="s">
        <v>83</v>
      </c>
      <c r="S16137" t="s">
        <v>83</v>
      </c>
      <c r="T16137" t="str">
        <f>_xlfn.XLOOKUP(A16137,MI_Match_Analysis!$A$2:$A$8,MI_Match_Analysis!$F$2:$F$8,"Not Found")</f>
        <v>Not Found</v>
      </c>
    </row>
    <row r="16138" spans="1:20" hidden="1" x14ac:dyDescent="0.3">
      <c r="A16138">
        <v>69</v>
      </c>
      <c r="B16138" s="1">
        <v>46166</v>
      </c>
      <c r="C16138" t="s">
        <v>162</v>
      </c>
      <c r="D16138" t="s">
        <v>33</v>
      </c>
      <c r="E16138" t="s">
        <v>34</v>
      </c>
      <c r="F16138" t="s">
        <v>40</v>
      </c>
      <c r="G16138">
        <v>2</v>
      </c>
      <c r="H16138">
        <v>0.3</v>
      </c>
      <c r="I16138" t="s">
        <v>190</v>
      </c>
      <c r="J16138" t="s">
        <v>44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 t="s">
        <v>83</v>
      </c>
      <c r="R16138" t="s">
        <v>83</v>
      </c>
      <c r="S16138" t="s">
        <v>83</v>
      </c>
      <c r="T16138" t="str">
        <f>_xlfn.XLOOKUP(A16138,MI_Match_Analysis!$A$2:$A$8,MI_Match_Analysis!$F$2:$F$8,"Not Found")</f>
        <v>Not Found</v>
      </c>
    </row>
    <row r="16139" spans="1:20" hidden="1" x14ac:dyDescent="0.3">
      <c r="A16139">
        <v>69</v>
      </c>
      <c r="B16139" s="1">
        <v>46166</v>
      </c>
      <c r="C16139" t="s">
        <v>162</v>
      </c>
      <c r="D16139" t="s">
        <v>33</v>
      </c>
      <c r="E16139" t="s">
        <v>34</v>
      </c>
      <c r="F16139" t="s">
        <v>40</v>
      </c>
      <c r="G16139">
        <v>2</v>
      </c>
      <c r="H16139">
        <v>0.4</v>
      </c>
      <c r="I16139" t="s">
        <v>190</v>
      </c>
      <c r="J16139" t="s">
        <v>44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 t="s">
        <v>165</v>
      </c>
      <c r="R16139" t="s">
        <v>190</v>
      </c>
      <c r="S16139" t="s">
        <v>74</v>
      </c>
      <c r="T16139" t="str">
        <f>_xlfn.XLOOKUP(A16139,MI_Match_Analysis!$A$2:$A$8,MI_Match_Analysis!$F$2:$F$8,"Not Found")</f>
        <v>Not Found</v>
      </c>
    </row>
    <row r="16140" spans="1:20" hidden="1" x14ac:dyDescent="0.3">
      <c r="A16140">
        <v>69</v>
      </c>
      <c r="B16140" s="1">
        <v>46166</v>
      </c>
      <c r="C16140" t="s">
        <v>162</v>
      </c>
      <c r="D16140" t="s">
        <v>33</v>
      </c>
      <c r="E16140" t="s">
        <v>34</v>
      </c>
      <c r="F16140" t="s">
        <v>40</v>
      </c>
      <c r="G16140">
        <v>2</v>
      </c>
      <c r="H16140">
        <v>0.5</v>
      </c>
      <c r="I16140" t="s">
        <v>197</v>
      </c>
      <c r="J16140" t="s">
        <v>44</v>
      </c>
      <c r="K16140">
        <v>1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 t="s">
        <v>83</v>
      </c>
      <c r="R16140" t="s">
        <v>83</v>
      </c>
      <c r="S16140" t="s">
        <v>83</v>
      </c>
      <c r="T16140" t="str">
        <f>_xlfn.XLOOKUP(A16140,MI_Match_Analysis!$A$2:$A$8,MI_Match_Analysis!$F$2:$F$8,"Not Found")</f>
        <v>Not Found</v>
      </c>
    </row>
    <row r="16141" spans="1:20" hidden="1" x14ac:dyDescent="0.3">
      <c r="A16141">
        <v>69</v>
      </c>
      <c r="B16141" s="1">
        <v>46166</v>
      </c>
      <c r="C16141" t="s">
        <v>162</v>
      </c>
      <c r="D16141" t="s">
        <v>33</v>
      </c>
      <c r="E16141" t="s">
        <v>34</v>
      </c>
      <c r="F16141" t="s">
        <v>40</v>
      </c>
      <c r="G16141">
        <v>2</v>
      </c>
      <c r="H16141">
        <v>0.6</v>
      </c>
      <c r="I16141" t="s">
        <v>37</v>
      </c>
      <c r="J16141" t="s">
        <v>44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 t="s">
        <v>83</v>
      </c>
      <c r="R16141" t="s">
        <v>83</v>
      </c>
      <c r="S16141" t="s">
        <v>83</v>
      </c>
      <c r="T16141" t="str">
        <f>_xlfn.XLOOKUP(A16141,MI_Match_Analysis!$A$2:$A$8,MI_Match_Analysis!$F$2:$F$8,"Not Found")</f>
        <v>Not Found</v>
      </c>
    </row>
    <row r="16142" spans="1:20" hidden="1" x14ac:dyDescent="0.3">
      <c r="A16142">
        <v>69</v>
      </c>
      <c r="B16142" s="1">
        <v>46166</v>
      </c>
      <c r="C16142" t="s">
        <v>162</v>
      </c>
      <c r="D16142" t="s">
        <v>33</v>
      </c>
      <c r="E16142" t="s">
        <v>34</v>
      </c>
      <c r="F16142" t="s">
        <v>40</v>
      </c>
      <c r="G16142">
        <v>2</v>
      </c>
      <c r="H16142">
        <v>1.1000000000000001</v>
      </c>
      <c r="I16142" t="s">
        <v>197</v>
      </c>
      <c r="J16142" t="s">
        <v>42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 t="s">
        <v>83</v>
      </c>
      <c r="R16142" t="s">
        <v>83</v>
      </c>
      <c r="S16142" t="s">
        <v>83</v>
      </c>
      <c r="T16142" t="str">
        <f>_xlfn.XLOOKUP(A16142,MI_Match_Analysis!$A$2:$A$8,MI_Match_Analysis!$F$2:$F$8,"Not Found")</f>
        <v>Not Found</v>
      </c>
    </row>
    <row r="16143" spans="1:20" hidden="1" x14ac:dyDescent="0.3">
      <c r="A16143">
        <v>69</v>
      </c>
      <c r="B16143" s="1">
        <v>46166</v>
      </c>
      <c r="C16143" t="s">
        <v>162</v>
      </c>
      <c r="D16143" t="s">
        <v>33</v>
      </c>
      <c r="E16143" t="s">
        <v>34</v>
      </c>
      <c r="F16143" t="s">
        <v>40</v>
      </c>
      <c r="G16143">
        <v>2</v>
      </c>
      <c r="H16143">
        <v>1.2</v>
      </c>
      <c r="I16143" t="s">
        <v>197</v>
      </c>
      <c r="J16143" t="s">
        <v>42</v>
      </c>
      <c r="K16143">
        <v>1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 t="s">
        <v>83</v>
      </c>
      <c r="R16143" t="s">
        <v>83</v>
      </c>
      <c r="S16143" t="s">
        <v>83</v>
      </c>
      <c r="T16143" t="str">
        <f>_xlfn.XLOOKUP(A16143,MI_Match_Analysis!$A$2:$A$8,MI_Match_Analysis!$F$2:$F$8,"Not Found")</f>
        <v>Not Found</v>
      </c>
    </row>
    <row r="16144" spans="1:20" hidden="1" x14ac:dyDescent="0.3">
      <c r="A16144">
        <v>69</v>
      </c>
      <c r="B16144" s="1">
        <v>46166</v>
      </c>
      <c r="C16144" t="s">
        <v>162</v>
      </c>
      <c r="D16144" t="s">
        <v>33</v>
      </c>
      <c r="E16144" t="s">
        <v>34</v>
      </c>
      <c r="F16144" t="s">
        <v>40</v>
      </c>
      <c r="G16144">
        <v>2</v>
      </c>
      <c r="H16144">
        <v>1.3</v>
      </c>
      <c r="I16144" t="s">
        <v>37</v>
      </c>
      <c r="J16144" t="s">
        <v>42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 t="s">
        <v>83</v>
      </c>
      <c r="R16144" t="s">
        <v>83</v>
      </c>
      <c r="S16144" t="s">
        <v>83</v>
      </c>
      <c r="T16144" t="str">
        <f>_xlfn.XLOOKUP(A16144,MI_Match_Analysis!$A$2:$A$8,MI_Match_Analysis!$F$2:$F$8,"Not Found")</f>
        <v>Not Found</v>
      </c>
    </row>
    <row r="16145" spans="1:20" hidden="1" x14ac:dyDescent="0.3">
      <c r="A16145">
        <v>69</v>
      </c>
      <c r="B16145" s="1">
        <v>46166</v>
      </c>
      <c r="C16145" t="s">
        <v>162</v>
      </c>
      <c r="D16145" t="s">
        <v>33</v>
      </c>
      <c r="E16145" t="s">
        <v>34</v>
      </c>
      <c r="F16145" t="s">
        <v>40</v>
      </c>
      <c r="G16145">
        <v>2</v>
      </c>
      <c r="H16145">
        <v>1.4</v>
      </c>
      <c r="I16145" t="s">
        <v>37</v>
      </c>
      <c r="J16145" t="s">
        <v>42</v>
      </c>
      <c r="K16145">
        <v>4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 t="s">
        <v>83</v>
      </c>
      <c r="R16145" t="s">
        <v>83</v>
      </c>
      <c r="S16145" t="s">
        <v>83</v>
      </c>
      <c r="T16145" t="str">
        <f>_xlfn.XLOOKUP(A16145,MI_Match_Analysis!$A$2:$A$8,MI_Match_Analysis!$F$2:$F$8,"Not Found")</f>
        <v>Not Found</v>
      </c>
    </row>
    <row r="16146" spans="1:20" hidden="1" x14ac:dyDescent="0.3">
      <c r="A16146">
        <v>69</v>
      </c>
      <c r="B16146" s="1">
        <v>46166</v>
      </c>
      <c r="C16146" t="s">
        <v>162</v>
      </c>
      <c r="D16146" t="s">
        <v>33</v>
      </c>
      <c r="E16146" t="s">
        <v>34</v>
      </c>
      <c r="F16146" t="s">
        <v>40</v>
      </c>
      <c r="G16146">
        <v>2</v>
      </c>
      <c r="H16146">
        <v>1.5</v>
      </c>
      <c r="I16146" t="s">
        <v>37</v>
      </c>
      <c r="J16146" t="s">
        <v>42</v>
      </c>
      <c r="K16146">
        <v>6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 t="s">
        <v>83</v>
      </c>
      <c r="R16146" t="s">
        <v>83</v>
      </c>
      <c r="S16146" t="s">
        <v>83</v>
      </c>
      <c r="T16146" t="str">
        <f>_xlfn.XLOOKUP(A16146,MI_Match_Analysis!$A$2:$A$8,MI_Match_Analysis!$F$2:$F$8,"Not Found")</f>
        <v>Not Found</v>
      </c>
    </row>
    <row r="16147" spans="1:20" hidden="1" x14ac:dyDescent="0.3">
      <c r="A16147">
        <v>69</v>
      </c>
      <c r="B16147" s="1">
        <v>46166</v>
      </c>
      <c r="C16147" t="s">
        <v>162</v>
      </c>
      <c r="D16147" t="s">
        <v>33</v>
      </c>
      <c r="E16147" t="s">
        <v>34</v>
      </c>
      <c r="F16147" t="s">
        <v>40</v>
      </c>
      <c r="G16147">
        <v>2</v>
      </c>
      <c r="H16147">
        <v>1.6</v>
      </c>
      <c r="I16147" t="s">
        <v>37</v>
      </c>
      <c r="J16147" t="s">
        <v>42</v>
      </c>
      <c r="K16147">
        <v>1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 t="s">
        <v>83</v>
      </c>
      <c r="R16147" t="s">
        <v>83</v>
      </c>
      <c r="S16147" t="s">
        <v>83</v>
      </c>
      <c r="T16147" t="str">
        <f>_xlfn.XLOOKUP(A16147,MI_Match_Analysis!$A$2:$A$8,MI_Match_Analysis!$F$2:$F$8,"Not Found")</f>
        <v>Not Found</v>
      </c>
    </row>
    <row r="16148" spans="1:20" hidden="1" x14ac:dyDescent="0.3">
      <c r="A16148">
        <v>69</v>
      </c>
      <c r="B16148" s="1">
        <v>46166</v>
      </c>
      <c r="C16148" t="s">
        <v>162</v>
      </c>
      <c r="D16148" t="s">
        <v>33</v>
      </c>
      <c r="E16148" t="s">
        <v>34</v>
      </c>
      <c r="F16148" t="s">
        <v>40</v>
      </c>
      <c r="G16148">
        <v>2</v>
      </c>
      <c r="H16148">
        <v>2.1</v>
      </c>
      <c r="I16148" t="s">
        <v>37</v>
      </c>
      <c r="J16148" t="s">
        <v>44</v>
      </c>
      <c r="K16148">
        <v>1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 t="s">
        <v>83</v>
      </c>
      <c r="R16148" t="s">
        <v>83</v>
      </c>
      <c r="S16148" t="s">
        <v>83</v>
      </c>
      <c r="T16148" t="str">
        <f>_xlfn.XLOOKUP(A16148,MI_Match_Analysis!$A$2:$A$8,MI_Match_Analysis!$F$2:$F$8,"Not Found")</f>
        <v>Not Found</v>
      </c>
    </row>
    <row r="16149" spans="1:20" hidden="1" x14ac:dyDescent="0.3">
      <c r="A16149">
        <v>69</v>
      </c>
      <c r="B16149" s="1">
        <v>46166</v>
      </c>
      <c r="C16149" t="s">
        <v>162</v>
      </c>
      <c r="D16149" t="s">
        <v>33</v>
      </c>
      <c r="E16149" t="s">
        <v>34</v>
      </c>
      <c r="F16149" t="s">
        <v>40</v>
      </c>
      <c r="G16149">
        <v>2</v>
      </c>
      <c r="H16149">
        <v>2.2000000000000002</v>
      </c>
      <c r="I16149" t="s">
        <v>197</v>
      </c>
      <c r="J16149" t="s">
        <v>44</v>
      </c>
      <c r="K16149">
        <v>4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 t="s">
        <v>83</v>
      </c>
      <c r="R16149" t="s">
        <v>83</v>
      </c>
      <c r="S16149" t="s">
        <v>83</v>
      </c>
      <c r="T16149" t="str">
        <f>_xlfn.XLOOKUP(A16149,MI_Match_Analysis!$A$2:$A$8,MI_Match_Analysis!$F$2:$F$8,"Not Found")</f>
        <v>Not Found</v>
      </c>
    </row>
    <row r="16150" spans="1:20" hidden="1" x14ac:dyDescent="0.3">
      <c r="A16150">
        <v>69</v>
      </c>
      <c r="B16150" s="1">
        <v>46166</v>
      </c>
      <c r="C16150" t="s">
        <v>162</v>
      </c>
      <c r="D16150" t="s">
        <v>33</v>
      </c>
      <c r="E16150" t="s">
        <v>34</v>
      </c>
      <c r="F16150" t="s">
        <v>40</v>
      </c>
      <c r="G16150">
        <v>2</v>
      </c>
      <c r="H16150">
        <v>2.2999999999999998</v>
      </c>
      <c r="I16150" t="s">
        <v>197</v>
      </c>
      <c r="J16150" t="s">
        <v>44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 t="s">
        <v>167</v>
      </c>
      <c r="R16150" t="s">
        <v>197</v>
      </c>
      <c r="S16150" t="s">
        <v>83</v>
      </c>
      <c r="T16150" t="str">
        <f>_xlfn.XLOOKUP(A16150,MI_Match_Analysis!$A$2:$A$8,MI_Match_Analysis!$F$2:$F$8,"Not Found")</f>
        <v>Not Found</v>
      </c>
    </row>
    <row r="16151" spans="1:20" hidden="1" x14ac:dyDescent="0.3">
      <c r="A16151">
        <v>69</v>
      </c>
      <c r="B16151" s="1">
        <v>46166</v>
      </c>
      <c r="C16151" t="s">
        <v>162</v>
      </c>
      <c r="D16151" t="s">
        <v>33</v>
      </c>
      <c r="E16151" t="s">
        <v>34</v>
      </c>
      <c r="F16151" t="s">
        <v>40</v>
      </c>
      <c r="G16151">
        <v>2</v>
      </c>
      <c r="H16151">
        <v>2.4</v>
      </c>
      <c r="I16151" t="s">
        <v>194</v>
      </c>
      <c r="J16151" t="s">
        <v>44</v>
      </c>
      <c r="K16151">
        <v>4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 t="s">
        <v>83</v>
      </c>
      <c r="R16151" t="s">
        <v>83</v>
      </c>
      <c r="S16151" t="s">
        <v>83</v>
      </c>
      <c r="T16151" t="str">
        <f>_xlfn.XLOOKUP(A16151,MI_Match_Analysis!$A$2:$A$8,MI_Match_Analysis!$F$2:$F$8,"Not Found")</f>
        <v>Not Found</v>
      </c>
    </row>
    <row r="16152" spans="1:20" hidden="1" x14ac:dyDescent="0.3">
      <c r="A16152">
        <v>69</v>
      </c>
      <c r="B16152" s="1">
        <v>46166</v>
      </c>
      <c r="C16152" t="s">
        <v>162</v>
      </c>
      <c r="D16152" t="s">
        <v>33</v>
      </c>
      <c r="E16152" t="s">
        <v>34</v>
      </c>
      <c r="F16152" t="s">
        <v>40</v>
      </c>
      <c r="G16152">
        <v>2</v>
      </c>
      <c r="H16152">
        <v>2.5</v>
      </c>
      <c r="I16152" t="s">
        <v>194</v>
      </c>
      <c r="J16152" t="s">
        <v>44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 t="s">
        <v>83</v>
      </c>
      <c r="R16152" t="s">
        <v>83</v>
      </c>
      <c r="S16152" t="s">
        <v>83</v>
      </c>
      <c r="T16152" t="str">
        <f>_xlfn.XLOOKUP(A16152,MI_Match_Analysis!$A$2:$A$8,MI_Match_Analysis!$F$2:$F$8,"Not Found")</f>
        <v>Not Found</v>
      </c>
    </row>
    <row r="16153" spans="1:20" hidden="1" x14ac:dyDescent="0.3">
      <c r="A16153">
        <v>69</v>
      </c>
      <c r="B16153" s="1">
        <v>46166</v>
      </c>
      <c r="C16153" t="s">
        <v>162</v>
      </c>
      <c r="D16153" t="s">
        <v>33</v>
      </c>
      <c r="E16153" t="s">
        <v>34</v>
      </c>
      <c r="F16153" t="s">
        <v>40</v>
      </c>
      <c r="G16153">
        <v>2</v>
      </c>
      <c r="H16153">
        <v>2.6</v>
      </c>
      <c r="I16153" t="s">
        <v>194</v>
      </c>
      <c r="J16153" t="s">
        <v>44</v>
      </c>
      <c r="K16153">
        <v>1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 t="s">
        <v>83</v>
      </c>
      <c r="R16153" t="s">
        <v>83</v>
      </c>
      <c r="S16153" t="s">
        <v>83</v>
      </c>
      <c r="T16153" t="str">
        <f>_xlfn.XLOOKUP(A16153,MI_Match_Analysis!$A$2:$A$8,MI_Match_Analysis!$F$2:$F$8,"Not Found")</f>
        <v>Not Found</v>
      </c>
    </row>
    <row r="16154" spans="1:20" hidden="1" x14ac:dyDescent="0.3">
      <c r="A16154">
        <v>69</v>
      </c>
      <c r="B16154" s="1">
        <v>46166</v>
      </c>
      <c r="C16154" t="s">
        <v>162</v>
      </c>
      <c r="D16154" t="s">
        <v>33</v>
      </c>
      <c r="E16154" t="s">
        <v>34</v>
      </c>
      <c r="F16154" t="s">
        <v>40</v>
      </c>
      <c r="G16154">
        <v>2</v>
      </c>
      <c r="H16154">
        <v>3.1</v>
      </c>
      <c r="I16154" t="s">
        <v>194</v>
      </c>
      <c r="J16154" t="s">
        <v>42</v>
      </c>
      <c r="K16154">
        <v>1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 t="s">
        <v>83</v>
      </c>
      <c r="R16154" t="s">
        <v>83</v>
      </c>
      <c r="S16154" t="s">
        <v>83</v>
      </c>
      <c r="T16154" t="str">
        <f>_xlfn.XLOOKUP(A16154,MI_Match_Analysis!$A$2:$A$8,MI_Match_Analysis!$F$2:$F$8,"Not Found")</f>
        <v>Not Found</v>
      </c>
    </row>
    <row r="16155" spans="1:20" hidden="1" x14ac:dyDescent="0.3">
      <c r="A16155">
        <v>69</v>
      </c>
      <c r="B16155" s="1">
        <v>46166</v>
      </c>
      <c r="C16155" t="s">
        <v>162</v>
      </c>
      <c r="D16155" t="s">
        <v>33</v>
      </c>
      <c r="E16155" t="s">
        <v>34</v>
      </c>
      <c r="F16155" t="s">
        <v>40</v>
      </c>
      <c r="G16155">
        <v>2</v>
      </c>
      <c r="H16155">
        <v>3.2</v>
      </c>
      <c r="I16155" t="s">
        <v>37</v>
      </c>
      <c r="J16155" t="s">
        <v>42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 t="s">
        <v>165</v>
      </c>
      <c r="R16155" t="s">
        <v>37</v>
      </c>
      <c r="S16155" t="s">
        <v>43</v>
      </c>
      <c r="T16155" t="str">
        <f>_xlfn.XLOOKUP(A16155,MI_Match_Analysis!$A$2:$A$8,MI_Match_Analysis!$F$2:$F$8,"Not Found")</f>
        <v>Not Found</v>
      </c>
    </row>
    <row r="16156" spans="1:20" hidden="1" x14ac:dyDescent="0.3">
      <c r="A16156">
        <v>69</v>
      </c>
      <c r="B16156" s="1">
        <v>46166</v>
      </c>
      <c r="C16156" t="s">
        <v>162</v>
      </c>
      <c r="D16156" t="s">
        <v>33</v>
      </c>
      <c r="E16156" t="s">
        <v>34</v>
      </c>
      <c r="F16156" t="s">
        <v>40</v>
      </c>
      <c r="G16156">
        <v>2</v>
      </c>
      <c r="H16156">
        <v>3.3</v>
      </c>
      <c r="I16156" t="s">
        <v>126</v>
      </c>
      <c r="J16156" t="s">
        <v>42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 t="s">
        <v>83</v>
      </c>
      <c r="R16156" t="s">
        <v>83</v>
      </c>
      <c r="S16156" t="s">
        <v>83</v>
      </c>
      <c r="T16156" t="str">
        <f>_xlfn.XLOOKUP(A16156,MI_Match_Analysis!$A$2:$A$8,MI_Match_Analysis!$F$2:$F$8,"Not Found")</f>
        <v>Not Found</v>
      </c>
    </row>
    <row r="16157" spans="1:20" hidden="1" x14ac:dyDescent="0.3">
      <c r="A16157">
        <v>69</v>
      </c>
      <c r="B16157" s="1">
        <v>46166</v>
      </c>
      <c r="C16157" t="s">
        <v>162</v>
      </c>
      <c r="D16157" t="s">
        <v>33</v>
      </c>
      <c r="E16157" t="s">
        <v>34</v>
      </c>
      <c r="F16157" t="s">
        <v>40</v>
      </c>
      <c r="G16157">
        <v>2</v>
      </c>
      <c r="H16157">
        <v>3.4</v>
      </c>
      <c r="I16157" t="s">
        <v>126</v>
      </c>
      <c r="J16157" t="s">
        <v>42</v>
      </c>
      <c r="K16157">
        <v>1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 t="s">
        <v>83</v>
      </c>
      <c r="R16157" t="s">
        <v>83</v>
      </c>
      <c r="S16157" t="s">
        <v>83</v>
      </c>
      <c r="T16157" t="str">
        <f>_xlfn.XLOOKUP(A16157,MI_Match_Analysis!$A$2:$A$8,MI_Match_Analysis!$F$2:$F$8,"Not Found")</f>
        <v>Not Found</v>
      </c>
    </row>
    <row r="16158" spans="1:20" hidden="1" x14ac:dyDescent="0.3">
      <c r="A16158">
        <v>69</v>
      </c>
      <c r="B16158" s="1">
        <v>46166</v>
      </c>
      <c r="C16158" t="s">
        <v>162</v>
      </c>
      <c r="D16158" t="s">
        <v>33</v>
      </c>
      <c r="E16158" t="s">
        <v>34</v>
      </c>
      <c r="F16158" t="s">
        <v>40</v>
      </c>
      <c r="G16158">
        <v>2</v>
      </c>
      <c r="H16158">
        <v>3.5</v>
      </c>
      <c r="I16158" t="s">
        <v>194</v>
      </c>
      <c r="J16158" t="s">
        <v>42</v>
      </c>
      <c r="K16158">
        <v>6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 t="s">
        <v>83</v>
      </c>
      <c r="R16158" t="s">
        <v>83</v>
      </c>
      <c r="S16158" t="s">
        <v>83</v>
      </c>
      <c r="T16158" t="str">
        <f>_xlfn.XLOOKUP(A16158,MI_Match_Analysis!$A$2:$A$8,MI_Match_Analysis!$F$2:$F$8,"Not Found")</f>
        <v>Not Found</v>
      </c>
    </row>
    <row r="16159" spans="1:20" hidden="1" x14ac:dyDescent="0.3">
      <c r="A16159">
        <v>69</v>
      </c>
      <c r="B16159" s="1">
        <v>46166</v>
      </c>
      <c r="C16159" t="s">
        <v>162</v>
      </c>
      <c r="D16159" t="s">
        <v>33</v>
      </c>
      <c r="E16159" t="s">
        <v>34</v>
      </c>
      <c r="F16159" t="s">
        <v>40</v>
      </c>
      <c r="G16159">
        <v>2</v>
      </c>
      <c r="H16159">
        <v>3.6</v>
      </c>
      <c r="I16159" t="s">
        <v>194</v>
      </c>
      <c r="J16159" t="s">
        <v>42</v>
      </c>
      <c r="K16159">
        <v>4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 t="s">
        <v>83</v>
      </c>
      <c r="R16159" t="s">
        <v>83</v>
      </c>
      <c r="S16159" t="s">
        <v>83</v>
      </c>
      <c r="T16159" t="str">
        <f>_xlfn.XLOOKUP(A16159,MI_Match_Analysis!$A$2:$A$8,MI_Match_Analysis!$F$2:$F$8,"Not Found")</f>
        <v>Not Found</v>
      </c>
    </row>
    <row r="16160" spans="1:20" hidden="1" x14ac:dyDescent="0.3">
      <c r="A16160">
        <v>69</v>
      </c>
      <c r="B16160" s="1">
        <v>46166</v>
      </c>
      <c r="C16160" t="s">
        <v>162</v>
      </c>
      <c r="D16160" t="s">
        <v>33</v>
      </c>
      <c r="E16160" t="s">
        <v>34</v>
      </c>
      <c r="F16160" t="s">
        <v>40</v>
      </c>
      <c r="G16160">
        <v>2</v>
      </c>
      <c r="H16160">
        <v>4.0999999999999996</v>
      </c>
      <c r="I16160" t="s">
        <v>126</v>
      </c>
      <c r="J16160" t="s">
        <v>44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 t="s">
        <v>83</v>
      </c>
      <c r="R16160" t="s">
        <v>83</v>
      </c>
      <c r="S16160" t="s">
        <v>83</v>
      </c>
      <c r="T16160" t="str">
        <f>_xlfn.XLOOKUP(A16160,MI_Match_Analysis!$A$2:$A$8,MI_Match_Analysis!$F$2:$F$8,"Not Found")</f>
        <v>Not Found</v>
      </c>
    </row>
    <row r="16161" spans="1:20" hidden="1" x14ac:dyDescent="0.3">
      <c r="A16161">
        <v>69</v>
      </c>
      <c r="B16161" s="1">
        <v>46166</v>
      </c>
      <c r="C16161" t="s">
        <v>162</v>
      </c>
      <c r="D16161" t="s">
        <v>33</v>
      </c>
      <c r="E16161" t="s">
        <v>34</v>
      </c>
      <c r="F16161" t="s">
        <v>40</v>
      </c>
      <c r="G16161">
        <v>2</v>
      </c>
      <c r="H16161">
        <v>4.2</v>
      </c>
      <c r="I16161" t="s">
        <v>126</v>
      </c>
      <c r="J16161" t="s">
        <v>44</v>
      </c>
      <c r="K16161">
        <v>1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 t="s">
        <v>83</v>
      </c>
      <c r="R16161" t="s">
        <v>83</v>
      </c>
      <c r="S16161" t="s">
        <v>83</v>
      </c>
      <c r="T16161" t="str">
        <f>_xlfn.XLOOKUP(A16161,MI_Match_Analysis!$A$2:$A$8,MI_Match_Analysis!$F$2:$F$8,"Not Found")</f>
        <v>Not Found</v>
      </c>
    </row>
    <row r="16162" spans="1:20" hidden="1" x14ac:dyDescent="0.3">
      <c r="A16162">
        <v>69</v>
      </c>
      <c r="B16162" s="1">
        <v>46166</v>
      </c>
      <c r="C16162" t="s">
        <v>162</v>
      </c>
      <c r="D16162" t="s">
        <v>33</v>
      </c>
      <c r="E16162" t="s">
        <v>34</v>
      </c>
      <c r="F16162" t="s">
        <v>40</v>
      </c>
      <c r="G16162">
        <v>2</v>
      </c>
      <c r="H16162">
        <v>4.3</v>
      </c>
      <c r="I16162" t="s">
        <v>194</v>
      </c>
      <c r="J16162" t="s">
        <v>44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 t="s">
        <v>83</v>
      </c>
      <c r="R16162" t="s">
        <v>83</v>
      </c>
      <c r="S16162" t="s">
        <v>83</v>
      </c>
      <c r="T16162" t="str">
        <f>_xlfn.XLOOKUP(A16162,MI_Match_Analysis!$A$2:$A$8,MI_Match_Analysis!$F$2:$F$8,"Not Found")</f>
        <v>Not Found</v>
      </c>
    </row>
    <row r="16163" spans="1:20" hidden="1" x14ac:dyDescent="0.3">
      <c r="A16163">
        <v>69</v>
      </c>
      <c r="B16163" s="1">
        <v>46166</v>
      </c>
      <c r="C16163" t="s">
        <v>162</v>
      </c>
      <c r="D16163" t="s">
        <v>33</v>
      </c>
      <c r="E16163" t="s">
        <v>34</v>
      </c>
      <c r="F16163" t="s">
        <v>40</v>
      </c>
      <c r="G16163">
        <v>2</v>
      </c>
      <c r="H16163">
        <v>4.4000000000000004</v>
      </c>
      <c r="I16163" t="s">
        <v>194</v>
      </c>
      <c r="J16163" t="s">
        <v>44</v>
      </c>
      <c r="K16163">
        <v>1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 t="s">
        <v>83</v>
      </c>
      <c r="R16163" t="s">
        <v>83</v>
      </c>
      <c r="S16163" t="s">
        <v>83</v>
      </c>
      <c r="T16163" t="str">
        <f>_xlfn.XLOOKUP(A16163,MI_Match_Analysis!$A$2:$A$8,MI_Match_Analysis!$F$2:$F$8,"Not Found")</f>
        <v>Not Found</v>
      </c>
    </row>
    <row r="16164" spans="1:20" hidden="1" x14ac:dyDescent="0.3">
      <c r="A16164">
        <v>69</v>
      </c>
      <c r="B16164" s="1">
        <v>46166</v>
      </c>
      <c r="C16164" t="s">
        <v>162</v>
      </c>
      <c r="D16164" t="s">
        <v>33</v>
      </c>
      <c r="E16164" t="s">
        <v>34</v>
      </c>
      <c r="F16164" t="s">
        <v>40</v>
      </c>
      <c r="G16164">
        <v>2</v>
      </c>
      <c r="H16164">
        <v>4.5</v>
      </c>
      <c r="I16164" t="s">
        <v>126</v>
      </c>
      <c r="J16164" t="s">
        <v>44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 t="s">
        <v>83</v>
      </c>
      <c r="R16164" t="s">
        <v>83</v>
      </c>
      <c r="S16164" t="s">
        <v>83</v>
      </c>
      <c r="T16164" t="str">
        <f>_xlfn.XLOOKUP(A16164,MI_Match_Analysis!$A$2:$A$8,MI_Match_Analysis!$F$2:$F$8,"Not Found")</f>
        <v>Not Found</v>
      </c>
    </row>
    <row r="16165" spans="1:20" hidden="1" x14ac:dyDescent="0.3">
      <c r="A16165">
        <v>69</v>
      </c>
      <c r="B16165" s="1">
        <v>46166</v>
      </c>
      <c r="C16165" t="s">
        <v>162</v>
      </c>
      <c r="D16165" t="s">
        <v>33</v>
      </c>
      <c r="E16165" t="s">
        <v>34</v>
      </c>
      <c r="F16165" t="s">
        <v>40</v>
      </c>
      <c r="G16165">
        <v>2</v>
      </c>
      <c r="H16165">
        <v>4.5999999999999996</v>
      </c>
      <c r="I16165" t="s">
        <v>126</v>
      </c>
      <c r="J16165" t="s">
        <v>44</v>
      </c>
      <c r="K16165">
        <v>1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 t="s">
        <v>83</v>
      </c>
      <c r="R16165" t="s">
        <v>83</v>
      </c>
      <c r="S16165" t="s">
        <v>83</v>
      </c>
      <c r="T16165" t="str">
        <f>_xlfn.XLOOKUP(A16165,MI_Match_Analysis!$A$2:$A$8,MI_Match_Analysis!$F$2:$F$8,"Not Found")</f>
        <v>Not Found</v>
      </c>
    </row>
    <row r="16166" spans="1:20" hidden="1" x14ac:dyDescent="0.3">
      <c r="A16166">
        <v>69</v>
      </c>
      <c r="B16166" s="1">
        <v>46166</v>
      </c>
      <c r="C16166" t="s">
        <v>162</v>
      </c>
      <c r="D16166" t="s">
        <v>33</v>
      </c>
      <c r="E16166" t="s">
        <v>34</v>
      </c>
      <c r="F16166" t="s">
        <v>40</v>
      </c>
      <c r="G16166">
        <v>2</v>
      </c>
      <c r="H16166">
        <v>5.0999999999999996</v>
      </c>
      <c r="I16166" t="s">
        <v>126</v>
      </c>
      <c r="J16166" t="s">
        <v>203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 t="s">
        <v>167</v>
      </c>
      <c r="R16166" t="s">
        <v>126</v>
      </c>
      <c r="S16166" t="s">
        <v>83</v>
      </c>
      <c r="T16166" t="str">
        <f>_xlfn.XLOOKUP(A16166,MI_Match_Analysis!$A$2:$A$8,MI_Match_Analysis!$F$2:$F$8,"Not Found")</f>
        <v>Not Found</v>
      </c>
    </row>
    <row r="16167" spans="1:20" hidden="1" x14ac:dyDescent="0.3">
      <c r="A16167">
        <v>69</v>
      </c>
      <c r="B16167" s="1">
        <v>46166</v>
      </c>
      <c r="C16167" t="s">
        <v>162</v>
      </c>
      <c r="D16167" t="s">
        <v>33</v>
      </c>
      <c r="E16167" t="s">
        <v>34</v>
      </c>
      <c r="F16167" t="s">
        <v>40</v>
      </c>
      <c r="G16167">
        <v>2</v>
      </c>
      <c r="H16167">
        <v>5.2</v>
      </c>
      <c r="I16167" t="s">
        <v>305</v>
      </c>
      <c r="J16167" t="s">
        <v>203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 t="s">
        <v>83</v>
      </c>
      <c r="R16167" t="s">
        <v>83</v>
      </c>
      <c r="S16167" t="s">
        <v>83</v>
      </c>
      <c r="T16167" t="str">
        <f>_xlfn.XLOOKUP(A16167,MI_Match_Analysis!$A$2:$A$8,MI_Match_Analysis!$F$2:$F$8,"Not Found")</f>
        <v>Not Found</v>
      </c>
    </row>
    <row r="16168" spans="1:20" hidden="1" x14ac:dyDescent="0.3">
      <c r="A16168">
        <v>69</v>
      </c>
      <c r="B16168" s="1">
        <v>46166</v>
      </c>
      <c r="C16168" t="s">
        <v>162</v>
      </c>
      <c r="D16168" t="s">
        <v>33</v>
      </c>
      <c r="E16168" t="s">
        <v>34</v>
      </c>
      <c r="F16168" t="s">
        <v>40</v>
      </c>
      <c r="G16168">
        <v>2</v>
      </c>
      <c r="H16168">
        <v>5.3</v>
      </c>
      <c r="I16168" t="s">
        <v>305</v>
      </c>
      <c r="J16168" t="s">
        <v>203</v>
      </c>
      <c r="K16168">
        <v>4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 t="s">
        <v>83</v>
      </c>
      <c r="R16168" t="s">
        <v>83</v>
      </c>
      <c r="S16168" t="s">
        <v>83</v>
      </c>
      <c r="T16168" t="str">
        <f>_xlfn.XLOOKUP(A16168,MI_Match_Analysis!$A$2:$A$8,MI_Match_Analysis!$F$2:$F$8,"Not Found")</f>
        <v>Not Found</v>
      </c>
    </row>
    <row r="16169" spans="1:20" hidden="1" x14ac:dyDescent="0.3">
      <c r="A16169">
        <v>69</v>
      </c>
      <c r="B16169" s="1">
        <v>46166</v>
      </c>
      <c r="C16169" t="s">
        <v>162</v>
      </c>
      <c r="D16169" t="s">
        <v>33</v>
      </c>
      <c r="E16169" t="s">
        <v>34</v>
      </c>
      <c r="F16169" t="s">
        <v>40</v>
      </c>
      <c r="G16169">
        <v>2</v>
      </c>
      <c r="H16169">
        <v>5.4</v>
      </c>
      <c r="I16169" t="s">
        <v>194</v>
      </c>
      <c r="J16169" t="s">
        <v>203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 t="s">
        <v>83</v>
      </c>
      <c r="R16169" t="s">
        <v>83</v>
      </c>
      <c r="S16169" t="s">
        <v>83</v>
      </c>
      <c r="T16169" t="str">
        <f>_xlfn.XLOOKUP(A16169,MI_Match_Analysis!$A$2:$A$8,MI_Match_Analysis!$F$2:$F$8,"Not Found")</f>
        <v>Not Found</v>
      </c>
    </row>
    <row r="16170" spans="1:20" hidden="1" x14ac:dyDescent="0.3">
      <c r="A16170">
        <v>69</v>
      </c>
      <c r="B16170" s="1">
        <v>46166</v>
      </c>
      <c r="C16170" t="s">
        <v>162</v>
      </c>
      <c r="D16170" t="s">
        <v>33</v>
      </c>
      <c r="E16170" t="s">
        <v>34</v>
      </c>
      <c r="F16170" t="s">
        <v>40</v>
      </c>
      <c r="G16170">
        <v>2</v>
      </c>
      <c r="H16170">
        <v>5.4</v>
      </c>
      <c r="I16170" t="s">
        <v>305</v>
      </c>
      <c r="J16170" t="s">
        <v>203</v>
      </c>
      <c r="K16170">
        <v>1</v>
      </c>
      <c r="L16170">
        <v>1</v>
      </c>
      <c r="M16170">
        <v>0</v>
      </c>
      <c r="N16170">
        <v>0</v>
      </c>
      <c r="O16170">
        <v>0</v>
      </c>
      <c r="P16170">
        <v>1</v>
      </c>
      <c r="Q16170" t="s">
        <v>83</v>
      </c>
      <c r="R16170" t="s">
        <v>83</v>
      </c>
      <c r="S16170" t="s">
        <v>83</v>
      </c>
      <c r="T16170" t="str">
        <f>_xlfn.XLOOKUP(A16170,MI_Match_Analysis!$A$2:$A$8,MI_Match_Analysis!$F$2:$F$8,"Not Found")</f>
        <v>Not Found</v>
      </c>
    </row>
    <row r="16171" spans="1:20" hidden="1" x14ac:dyDescent="0.3">
      <c r="A16171">
        <v>69</v>
      </c>
      <c r="B16171" s="1">
        <v>46166</v>
      </c>
      <c r="C16171" t="s">
        <v>162</v>
      </c>
      <c r="D16171" t="s">
        <v>33</v>
      </c>
      <c r="E16171" t="s">
        <v>34</v>
      </c>
      <c r="F16171" t="s">
        <v>40</v>
      </c>
      <c r="G16171">
        <v>2</v>
      </c>
      <c r="H16171">
        <v>5.5</v>
      </c>
      <c r="I16171" t="s">
        <v>194</v>
      </c>
      <c r="J16171" t="s">
        <v>203</v>
      </c>
      <c r="K16171">
        <v>1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 t="s">
        <v>83</v>
      </c>
      <c r="R16171" t="s">
        <v>83</v>
      </c>
      <c r="S16171" t="s">
        <v>83</v>
      </c>
      <c r="T16171" t="str">
        <f>_xlfn.XLOOKUP(A16171,MI_Match_Analysis!$A$2:$A$8,MI_Match_Analysis!$F$2:$F$8,"Not Found")</f>
        <v>Not Found</v>
      </c>
    </row>
    <row r="16172" spans="1:20" hidden="1" x14ac:dyDescent="0.3">
      <c r="A16172">
        <v>69</v>
      </c>
      <c r="B16172" s="1">
        <v>46166</v>
      </c>
      <c r="C16172" t="s">
        <v>162</v>
      </c>
      <c r="D16172" t="s">
        <v>33</v>
      </c>
      <c r="E16172" t="s">
        <v>34</v>
      </c>
      <c r="F16172" t="s">
        <v>40</v>
      </c>
      <c r="G16172">
        <v>2</v>
      </c>
      <c r="H16172">
        <v>5.6</v>
      </c>
      <c r="I16172" t="s">
        <v>305</v>
      </c>
      <c r="J16172" t="s">
        <v>203</v>
      </c>
      <c r="K16172">
        <v>4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 t="s">
        <v>83</v>
      </c>
      <c r="R16172" t="s">
        <v>83</v>
      </c>
      <c r="S16172" t="s">
        <v>83</v>
      </c>
      <c r="T16172" t="str">
        <f>_xlfn.XLOOKUP(A16172,MI_Match_Analysis!$A$2:$A$8,MI_Match_Analysis!$F$2:$F$8,"Not Found")</f>
        <v>Not Found</v>
      </c>
    </row>
    <row r="16173" spans="1:20" hidden="1" x14ac:dyDescent="0.3">
      <c r="A16173">
        <v>69</v>
      </c>
      <c r="B16173" s="1">
        <v>46166</v>
      </c>
      <c r="C16173" t="s">
        <v>162</v>
      </c>
      <c r="D16173" t="s">
        <v>33</v>
      </c>
      <c r="E16173" t="s">
        <v>34</v>
      </c>
      <c r="F16173" t="s">
        <v>40</v>
      </c>
      <c r="G16173">
        <v>2</v>
      </c>
      <c r="H16173">
        <v>6.1</v>
      </c>
      <c r="I16173" t="s">
        <v>194</v>
      </c>
      <c r="J16173" t="s">
        <v>129</v>
      </c>
      <c r="K16173">
        <v>1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 t="s">
        <v>83</v>
      </c>
      <c r="R16173" t="s">
        <v>83</v>
      </c>
      <c r="S16173" t="s">
        <v>83</v>
      </c>
      <c r="T16173" t="str">
        <f>_xlfn.XLOOKUP(A16173,MI_Match_Analysis!$A$2:$A$8,MI_Match_Analysis!$F$2:$F$8,"Not Found")</f>
        <v>Not Found</v>
      </c>
    </row>
    <row r="16174" spans="1:20" hidden="1" x14ac:dyDescent="0.3">
      <c r="A16174">
        <v>69</v>
      </c>
      <c r="B16174" s="1">
        <v>46166</v>
      </c>
      <c r="C16174" t="s">
        <v>162</v>
      </c>
      <c r="D16174" t="s">
        <v>33</v>
      </c>
      <c r="E16174" t="s">
        <v>34</v>
      </c>
      <c r="F16174" t="s">
        <v>40</v>
      </c>
      <c r="G16174">
        <v>2</v>
      </c>
      <c r="H16174">
        <v>6.2</v>
      </c>
      <c r="I16174" t="s">
        <v>305</v>
      </c>
      <c r="J16174" t="s">
        <v>129</v>
      </c>
      <c r="K16174">
        <v>1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 t="s">
        <v>83</v>
      </c>
      <c r="R16174" t="s">
        <v>83</v>
      </c>
      <c r="S16174" t="s">
        <v>83</v>
      </c>
      <c r="T16174" t="str">
        <f>_xlfn.XLOOKUP(A16174,MI_Match_Analysis!$A$2:$A$8,MI_Match_Analysis!$F$2:$F$8,"Not Found")</f>
        <v>Not Found</v>
      </c>
    </row>
    <row r="16175" spans="1:20" hidden="1" x14ac:dyDescent="0.3">
      <c r="A16175">
        <v>69</v>
      </c>
      <c r="B16175" s="1">
        <v>46166</v>
      </c>
      <c r="C16175" t="s">
        <v>162</v>
      </c>
      <c r="D16175" t="s">
        <v>33</v>
      </c>
      <c r="E16175" t="s">
        <v>34</v>
      </c>
      <c r="F16175" t="s">
        <v>40</v>
      </c>
      <c r="G16175">
        <v>2</v>
      </c>
      <c r="H16175">
        <v>6.3</v>
      </c>
      <c r="I16175" t="s">
        <v>194</v>
      </c>
      <c r="J16175" t="s">
        <v>129</v>
      </c>
      <c r="K16175">
        <v>6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 t="s">
        <v>83</v>
      </c>
      <c r="R16175" t="s">
        <v>83</v>
      </c>
      <c r="S16175" t="s">
        <v>83</v>
      </c>
      <c r="T16175" t="str">
        <f>_xlfn.XLOOKUP(A16175,MI_Match_Analysis!$A$2:$A$8,MI_Match_Analysis!$F$2:$F$8,"Not Found")</f>
        <v>Not Found</v>
      </c>
    </row>
    <row r="16176" spans="1:20" hidden="1" x14ac:dyDescent="0.3">
      <c r="A16176">
        <v>69</v>
      </c>
      <c r="B16176" s="1">
        <v>46166</v>
      </c>
      <c r="C16176" t="s">
        <v>162</v>
      </c>
      <c r="D16176" t="s">
        <v>33</v>
      </c>
      <c r="E16176" t="s">
        <v>34</v>
      </c>
      <c r="F16176" t="s">
        <v>40</v>
      </c>
      <c r="G16176">
        <v>2</v>
      </c>
      <c r="H16176">
        <v>6.4</v>
      </c>
      <c r="I16176" t="s">
        <v>194</v>
      </c>
      <c r="J16176" t="s">
        <v>129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 t="s">
        <v>83</v>
      </c>
      <c r="R16176" t="s">
        <v>83</v>
      </c>
      <c r="S16176" t="s">
        <v>83</v>
      </c>
      <c r="T16176" t="str">
        <f>_xlfn.XLOOKUP(A16176,MI_Match_Analysis!$A$2:$A$8,MI_Match_Analysis!$F$2:$F$8,"Not Found")</f>
        <v>Not Found</v>
      </c>
    </row>
    <row r="16177" spans="1:20" hidden="1" x14ac:dyDescent="0.3">
      <c r="A16177">
        <v>69</v>
      </c>
      <c r="B16177" s="1">
        <v>46166</v>
      </c>
      <c r="C16177" t="s">
        <v>162</v>
      </c>
      <c r="D16177" t="s">
        <v>33</v>
      </c>
      <c r="E16177" t="s">
        <v>34</v>
      </c>
      <c r="F16177" t="s">
        <v>40</v>
      </c>
      <c r="G16177">
        <v>2</v>
      </c>
      <c r="H16177">
        <v>6.5</v>
      </c>
      <c r="I16177" t="s">
        <v>194</v>
      </c>
      <c r="J16177" t="s">
        <v>129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 t="s">
        <v>83</v>
      </c>
      <c r="R16177" t="s">
        <v>83</v>
      </c>
      <c r="S16177" t="s">
        <v>83</v>
      </c>
      <c r="T16177" t="str">
        <f>_xlfn.XLOOKUP(A16177,MI_Match_Analysis!$A$2:$A$8,MI_Match_Analysis!$F$2:$F$8,"Not Found")</f>
        <v>Not Found</v>
      </c>
    </row>
    <row r="16178" spans="1:20" hidden="1" x14ac:dyDescent="0.3">
      <c r="A16178">
        <v>69</v>
      </c>
      <c r="B16178" s="1">
        <v>46166</v>
      </c>
      <c r="C16178" t="s">
        <v>162</v>
      </c>
      <c r="D16178" t="s">
        <v>33</v>
      </c>
      <c r="E16178" t="s">
        <v>34</v>
      </c>
      <c r="F16178" t="s">
        <v>40</v>
      </c>
      <c r="G16178">
        <v>2</v>
      </c>
      <c r="H16178">
        <v>6.6</v>
      </c>
      <c r="I16178" t="s">
        <v>194</v>
      </c>
      <c r="J16178" t="s">
        <v>129</v>
      </c>
      <c r="K16178">
        <v>2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 t="s">
        <v>83</v>
      </c>
      <c r="R16178" t="s">
        <v>83</v>
      </c>
      <c r="S16178" t="s">
        <v>83</v>
      </c>
      <c r="T16178" t="str">
        <f>_xlfn.XLOOKUP(A16178,MI_Match_Analysis!$A$2:$A$8,MI_Match_Analysis!$F$2:$F$8,"Not Found")</f>
        <v>Not Found</v>
      </c>
    </row>
    <row r="16179" spans="1:20" hidden="1" x14ac:dyDescent="0.3">
      <c r="A16179">
        <v>69</v>
      </c>
      <c r="B16179" s="1">
        <v>46166</v>
      </c>
      <c r="C16179" t="s">
        <v>162</v>
      </c>
      <c r="D16179" t="s">
        <v>33</v>
      </c>
      <c r="E16179" t="s">
        <v>34</v>
      </c>
      <c r="F16179" t="s">
        <v>40</v>
      </c>
      <c r="G16179">
        <v>2</v>
      </c>
      <c r="H16179">
        <v>7.1</v>
      </c>
      <c r="I16179" t="s">
        <v>305</v>
      </c>
      <c r="J16179" t="s">
        <v>278</v>
      </c>
      <c r="K16179">
        <v>1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 t="s">
        <v>83</v>
      </c>
      <c r="R16179" t="s">
        <v>83</v>
      </c>
      <c r="S16179" t="s">
        <v>83</v>
      </c>
      <c r="T16179" t="str">
        <f>_xlfn.XLOOKUP(A16179,MI_Match_Analysis!$A$2:$A$8,MI_Match_Analysis!$F$2:$F$8,"Not Found")</f>
        <v>Not Found</v>
      </c>
    </row>
    <row r="16180" spans="1:20" hidden="1" x14ac:dyDescent="0.3">
      <c r="A16180">
        <v>69</v>
      </c>
      <c r="B16180" s="1">
        <v>46166</v>
      </c>
      <c r="C16180" t="s">
        <v>162</v>
      </c>
      <c r="D16180" t="s">
        <v>33</v>
      </c>
      <c r="E16180" t="s">
        <v>34</v>
      </c>
      <c r="F16180" t="s">
        <v>40</v>
      </c>
      <c r="G16180">
        <v>2</v>
      </c>
      <c r="H16180">
        <v>7.2</v>
      </c>
      <c r="I16180" t="s">
        <v>194</v>
      </c>
      <c r="J16180" t="s">
        <v>278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 t="s">
        <v>83</v>
      </c>
      <c r="R16180" t="s">
        <v>83</v>
      </c>
      <c r="S16180" t="s">
        <v>83</v>
      </c>
      <c r="T16180" t="str">
        <f>_xlfn.XLOOKUP(A16180,MI_Match_Analysis!$A$2:$A$8,MI_Match_Analysis!$F$2:$F$8,"Not Found")</f>
        <v>Not Found</v>
      </c>
    </row>
    <row r="16181" spans="1:20" hidden="1" x14ac:dyDescent="0.3">
      <c r="A16181">
        <v>69</v>
      </c>
      <c r="B16181" s="1">
        <v>46166</v>
      </c>
      <c r="C16181" t="s">
        <v>162</v>
      </c>
      <c r="D16181" t="s">
        <v>33</v>
      </c>
      <c r="E16181" t="s">
        <v>34</v>
      </c>
      <c r="F16181" t="s">
        <v>40</v>
      </c>
      <c r="G16181">
        <v>2</v>
      </c>
      <c r="H16181">
        <v>7.3</v>
      </c>
      <c r="I16181" t="s">
        <v>194</v>
      </c>
      <c r="J16181" t="s">
        <v>278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 t="s">
        <v>83</v>
      </c>
      <c r="R16181" t="s">
        <v>83</v>
      </c>
      <c r="S16181" t="s">
        <v>83</v>
      </c>
      <c r="T16181" t="str">
        <f>_xlfn.XLOOKUP(A16181,MI_Match_Analysis!$A$2:$A$8,MI_Match_Analysis!$F$2:$F$8,"Not Found")</f>
        <v>Not Found</v>
      </c>
    </row>
    <row r="16182" spans="1:20" hidden="1" x14ac:dyDescent="0.3">
      <c r="A16182">
        <v>69</v>
      </c>
      <c r="B16182" s="1">
        <v>46166</v>
      </c>
      <c r="C16182" t="s">
        <v>162</v>
      </c>
      <c r="D16182" t="s">
        <v>33</v>
      </c>
      <c r="E16182" t="s">
        <v>34</v>
      </c>
      <c r="F16182" t="s">
        <v>40</v>
      </c>
      <c r="G16182">
        <v>2</v>
      </c>
      <c r="H16182">
        <v>7.4</v>
      </c>
      <c r="I16182" t="s">
        <v>194</v>
      </c>
      <c r="J16182" t="s">
        <v>278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 t="s">
        <v>83</v>
      </c>
      <c r="R16182" t="s">
        <v>83</v>
      </c>
      <c r="S16182" t="s">
        <v>83</v>
      </c>
      <c r="T16182" t="str">
        <f>_xlfn.XLOOKUP(A16182,MI_Match_Analysis!$A$2:$A$8,MI_Match_Analysis!$F$2:$F$8,"Not Found")</f>
        <v>Not Found</v>
      </c>
    </row>
    <row r="16183" spans="1:20" hidden="1" x14ac:dyDescent="0.3">
      <c r="A16183">
        <v>69</v>
      </c>
      <c r="B16183" s="1">
        <v>46166</v>
      </c>
      <c r="C16183" t="s">
        <v>162</v>
      </c>
      <c r="D16183" t="s">
        <v>33</v>
      </c>
      <c r="E16183" t="s">
        <v>34</v>
      </c>
      <c r="F16183" t="s">
        <v>40</v>
      </c>
      <c r="G16183">
        <v>2</v>
      </c>
      <c r="H16183">
        <v>7.5</v>
      </c>
      <c r="I16183" t="s">
        <v>194</v>
      </c>
      <c r="J16183" t="s">
        <v>278</v>
      </c>
      <c r="K16183">
        <v>1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 t="s">
        <v>83</v>
      </c>
      <c r="R16183" t="s">
        <v>83</v>
      </c>
      <c r="S16183" t="s">
        <v>83</v>
      </c>
      <c r="T16183" t="str">
        <f>_xlfn.XLOOKUP(A16183,MI_Match_Analysis!$A$2:$A$8,MI_Match_Analysis!$F$2:$F$8,"Not Found")</f>
        <v>Not Found</v>
      </c>
    </row>
    <row r="16184" spans="1:20" hidden="1" x14ac:dyDescent="0.3">
      <c r="A16184">
        <v>69</v>
      </c>
      <c r="B16184" s="1">
        <v>46166</v>
      </c>
      <c r="C16184" t="s">
        <v>162</v>
      </c>
      <c r="D16184" t="s">
        <v>33</v>
      </c>
      <c r="E16184" t="s">
        <v>34</v>
      </c>
      <c r="F16184" t="s">
        <v>40</v>
      </c>
      <c r="G16184">
        <v>2</v>
      </c>
      <c r="H16184">
        <v>7.6</v>
      </c>
      <c r="I16184" t="s">
        <v>305</v>
      </c>
      <c r="J16184" t="s">
        <v>278</v>
      </c>
      <c r="K16184">
        <v>6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 t="s">
        <v>83</v>
      </c>
      <c r="R16184" t="s">
        <v>83</v>
      </c>
      <c r="S16184" t="s">
        <v>83</v>
      </c>
      <c r="T16184" t="str">
        <f>_xlfn.XLOOKUP(A16184,MI_Match_Analysis!$A$2:$A$8,MI_Match_Analysis!$F$2:$F$8,"Not Found")</f>
        <v>Not Found</v>
      </c>
    </row>
    <row r="16185" spans="1:20" hidden="1" x14ac:dyDescent="0.3">
      <c r="A16185">
        <v>69</v>
      </c>
      <c r="B16185" s="1">
        <v>46166</v>
      </c>
      <c r="C16185" t="s">
        <v>162</v>
      </c>
      <c r="D16185" t="s">
        <v>33</v>
      </c>
      <c r="E16185" t="s">
        <v>34</v>
      </c>
      <c r="F16185" t="s">
        <v>40</v>
      </c>
      <c r="G16185">
        <v>2</v>
      </c>
      <c r="H16185">
        <v>8.1</v>
      </c>
      <c r="I16185" t="s">
        <v>194</v>
      </c>
      <c r="J16185" t="s">
        <v>129</v>
      </c>
      <c r="K16185">
        <v>6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 t="s">
        <v>83</v>
      </c>
      <c r="R16185" t="s">
        <v>83</v>
      </c>
      <c r="S16185" t="s">
        <v>83</v>
      </c>
      <c r="T16185" t="str">
        <f>_xlfn.XLOOKUP(A16185,MI_Match_Analysis!$A$2:$A$8,MI_Match_Analysis!$F$2:$F$8,"Not Found")</f>
        <v>Not Found</v>
      </c>
    </row>
    <row r="16186" spans="1:20" hidden="1" x14ac:dyDescent="0.3">
      <c r="A16186">
        <v>69</v>
      </c>
      <c r="B16186" s="1">
        <v>46166</v>
      </c>
      <c r="C16186" t="s">
        <v>162</v>
      </c>
      <c r="D16186" t="s">
        <v>33</v>
      </c>
      <c r="E16186" t="s">
        <v>34</v>
      </c>
      <c r="F16186" t="s">
        <v>40</v>
      </c>
      <c r="G16186">
        <v>2</v>
      </c>
      <c r="H16186">
        <v>8.1999999999999993</v>
      </c>
      <c r="I16186" t="s">
        <v>194</v>
      </c>
      <c r="J16186" t="s">
        <v>129</v>
      </c>
      <c r="K16186">
        <v>1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 t="s">
        <v>83</v>
      </c>
      <c r="R16186" t="s">
        <v>83</v>
      </c>
      <c r="S16186" t="s">
        <v>83</v>
      </c>
      <c r="T16186" t="str">
        <f>_xlfn.XLOOKUP(A16186,MI_Match_Analysis!$A$2:$A$8,MI_Match_Analysis!$F$2:$F$8,"Not Found")</f>
        <v>Not Found</v>
      </c>
    </row>
    <row r="16187" spans="1:20" hidden="1" x14ac:dyDescent="0.3">
      <c r="A16187">
        <v>69</v>
      </c>
      <c r="B16187" s="1">
        <v>46166</v>
      </c>
      <c r="C16187" t="s">
        <v>162</v>
      </c>
      <c r="D16187" t="s">
        <v>33</v>
      </c>
      <c r="E16187" t="s">
        <v>34</v>
      </c>
      <c r="F16187" t="s">
        <v>40</v>
      </c>
      <c r="G16187">
        <v>2</v>
      </c>
      <c r="H16187">
        <v>8.3000000000000007</v>
      </c>
      <c r="I16187" t="s">
        <v>305</v>
      </c>
      <c r="J16187" t="s">
        <v>129</v>
      </c>
      <c r="K16187">
        <v>4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 t="s">
        <v>83</v>
      </c>
      <c r="R16187" t="s">
        <v>83</v>
      </c>
      <c r="S16187" t="s">
        <v>83</v>
      </c>
      <c r="T16187" t="str">
        <f>_xlfn.XLOOKUP(A16187,MI_Match_Analysis!$A$2:$A$8,MI_Match_Analysis!$F$2:$F$8,"Not Found")</f>
        <v>Not Found</v>
      </c>
    </row>
    <row r="16188" spans="1:20" hidden="1" x14ac:dyDescent="0.3">
      <c r="A16188">
        <v>69</v>
      </c>
      <c r="B16188" s="1">
        <v>46166</v>
      </c>
      <c r="C16188" t="s">
        <v>162</v>
      </c>
      <c r="D16188" t="s">
        <v>33</v>
      </c>
      <c r="E16188" t="s">
        <v>34</v>
      </c>
      <c r="F16188" t="s">
        <v>40</v>
      </c>
      <c r="G16188">
        <v>2</v>
      </c>
      <c r="H16188">
        <v>8.4</v>
      </c>
      <c r="I16188" t="s">
        <v>305</v>
      </c>
      <c r="J16188" t="s">
        <v>129</v>
      </c>
      <c r="K16188">
        <v>1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 t="s">
        <v>83</v>
      </c>
      <c r="R16188" t="s">
        <v>83</v>
      </c>
      <c r="S16188" t="s">
        <v>83</v>
      </c>
      <c r="T16188" t="str">
        <f>_xlfn.XLOOKUP(A16188,MI_Match_Analysis!$A$2:$A$8,MI_Match_Analysis!$F$2:$F$8,"Not Found")</f>
        <v>Not Found</v>
      </c>
    </row>
    <row r="16189" spans="1:20" hidden="1" x14ac:dyDescent="0.3">
      <c r="A16189">
        <v>69</v>
      </c>
      <c r="B16189" s="1">
        <v>46166</v>
      </c>
      <c r="C16189" t="s">
        <v>162</v>
      </c>
      <c r="D16189" t="s">
        <v>33</v>
      </c>
      <c r="E16189" t="s">
        <v>34</v>
      </c>
      <c r="F16189" t="s">
        <v>40</v>
      </c>
      <c r="G16189">
        <v>2</v>
      </c>
      <c r="H16189">
        <v>8.5</v>
      </c>
      <c r="I16189" t="s">
        <v>194</v>
      </c>
      <c r="J16189" t="s">
        <v>129</v>
      </c>
      <c r="K16189">
        <v>1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 t="s">
        <v>83</v>
      </c>
      <c r="R16189" t="s">
        <v>83</v>
      </c>
      <c r="S16189" t="s">
        <v>83</v>
      </c>
      <c r="T16189" t="str">
        <f>_xlfn.XLOOKUP(A16189,MI_Match_Analysis!$A$2:$A$8,MI_Match_Analysis!$F$2:$F$8,"Not Found")</f>
        <v>Not Found</v>
      </c>
    </row>
    <row r="16190" spans="1:20" hidden="1" x14ac:dyDescent="0.3">
      <c r="A16190">
        <v>69</v>
      </c>
      <c r="B16190" s="1">
        <v>46166</v>
      </c>
      <c r="C16190" t="s">
        <v>162</v>
      </c>
      <c r="D16190" t="s">
        <v>33</v>
      </c>
      <c r="E16190" t="s">
        <v>34</v>
      </c>
      <c r="F16190" t="s">
        <v>40</v>
      </c>
      <c r="G16190">
        <v>2</v>
      </c>
      <c r="H16190">
        <v>8.6</v>
      </c>
      <c r="I16190" t="s">
        <v>305</v>
      </c>
      <c r="J16190" t="s">
        <v>129</v>
      </c>
      <c r="K16190">
        <v>1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 t="s">
        <v>83</v>
      </c>
      <c r="R16190" t="s">
        <v>83</v>
      </c>
      <c r="S16190" t="s">
        <v>83</v>
      </c>
      <c r="T16190" t="str">
        <f>_xlfn.XLOOKUP(A16190,MI_Match_Analysis!$A$2:$A$8,MI_Match_Analysis!$F$2:$F$8,"Not Found")</f>
        <v>Not Found</v>
      </c>
    </row>
    <row r="16191" spans="1:20" hidden="1" x14ac:dyDescent="0.3">
      <c r="A16191">
        <v>69</v>
      </c>
      <c r="B16191" s="1">
        <v>46166</v>
      </c>
      <c r="C16191" t="s">
        <v>162</v>
      </c>
      <c r="D16191" t="s">
        <v>33</v>
      </c>
      <c r="E16191" t="s">
        <v>34</v>
      </c>
      <c r="F16191" t="s">
        <v>40</v>
      </c>
      <c r="G16191">
        <v>2</v>
      </c>
      <c r="H16191">
        <v>9.1</v>
      </c>
      <c r="I16191" t="s">
        <v>305</v>
      </c>
      <c r="J16191" t="s">
        <v>278</v>
      </c>
      <c r="K16191">
        <v>1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 t="s">
        <v>83</v>
      </c>
      <c r="R16191" t="s">
        <v>83</v>
      </c>
      <c r="S16191" t="s">
        <v>83</v>
      </c>
      <c r="T16191" t="str">
        <f>_xlfn.XLOOKUP(A16191,MI_Match_Analysis!$A$2:$A$8,MI_Match_Analysis!$F$2:$F$8,"Not Found")</f>
        <v>Not Found</v>
      </c>
    </row>
    <row r="16192" spans="1:20" hidden="1" x14ac:dyDescent="0.3">
      <c r="A16192">
        <v>69</v>
      </c>
      <c r="B16192" s="1">
        <v>46166</v>
      </c>
      <c r="C16192" t="s">
        <v>162</v>
      </c>
      <c r="D16192" t="s">
        <v>33</v>
      </c>
      <c r="E16192" t="s">
        <v>34</v>
      </c>
      <c r="F16192" t="s">
        <v>40</v>
      </c>
      <c r="G16192">
        <v>2</v>
      </c>
      <c r="H16192">
        <v>9.1999999999999993</v>
      </c>
      <c r="I16192" t="s">
        <v>194</v>
      </c>
      <c r="J16192" t="s">
        <v>278</v>
      </c>
      <c r="K16192">
        <v>6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 t="s">
        <v>83</v>
      </c>
      <c r="R16192" t="s">
        <v>83</v>
      </c>
      <c r="S16192" t="s">
        <v>83</v>
      </c>
      <c r="T16192" t="str">
        <f>_xlfn.XLOOKUP(A16192,MI_Match_Analysis!$A$2:$A$8,MI_Match_Analysis!$F$2:$F$8,"Not Found")</f>
        <v>Not Found</v>
      </c>
    </row>
    <row r="16193" spans="1:20" hidden="1" x14ac:dyDescent="0.3">
      <c r="A16193">
        <v>69</v>
      </c>
      <c r="B16193" s="1">
        <v>46166</v>
      </c>
      <c r="C16193" t="s">
        <v>162</v>
      </c>
      <c r="D16193" t="s">
        <v>33</v>
      </c>
      <c r="E16193" t="s">
        <v>34</v>
      </c>
      <c r="F16193" t="s">
        <v>40</v>
      </c>
      <c r="G16193">
        <v>2</v>
      </c>
      <c r="H16193">
        <v>9.3000000000000007</v>
      </c>
      <c r="I16193" t="s">
        <v>194</v>
      </c>
      <c r="J16193" t="s">
        <v>278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 t="s">
        <v>83</v>
      </c>
      <c r="R16193" t="s">
        <v>83</v>
      </c>
      <c r="S16193" t="s">
        <v>83</v>
      </c>
      <c r="T16193" t="str">
        <f>_xlfn.XLOOKUP(A16193,MI_Match_Analysis!$A$2:$A$8,MI_Match_Analysis!$F$2:$F$8,"Not Found")</f>
        <v>Not Found</v>
      </c>
    </row>
    <row r="16194" spans="1:20" hidden="1" x14ac:dyDescent="0.3">
      <c r="A16194">
        <v>69</v>
      </c>
      <c r="B16194" s="1">
        <v>46166</v>
      </c>
      <c r="C16194" t="s">
        <v>162</v>
      </c>
      <c r="D16194" t="s">
        <v>33</v>
      </c>
      <c r="E16194" t="s">
        <v>34</v>
      </c>
      <c r="F16194" t="s">
        <v>40</v>
      </c>
      <c r="G16194">
        <v>2</v>
      </c>
      <c r="H16194">
        <v>9.4</v>
      </c>
      <c r="I16194" t="s">
        <v>194</v>
      </c>
      <c r="J16194" t="s">
        <v>278</v>
      </c>
      <c r="K16194">
        <v>1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 t="s">
        <v>83</v>
      </c>
      <c r="R16194" t="s">
        <v>83</v>
      </c>
      <c r="S16194" t="s">
        <v>83</v>
      </c>
      <c r="T16194" t="str">
        <f>_xlfn.XLOOKUP(A16194,MI_Match_Analysis!$A$2:$A$8,MI_Match_Analysis!$F$2:$F$8,"Not Found")</f>
        <v>Not Found</v>
      </c>
    </row>
    <row r="16195" spans="1:20" hidden="1" x14ac:dyDescent="0.3">
      <c r="A16195">
        <v>69</v>
      </c>
      <c r="B16195" s="1">
        <v>46166</v>
      </c>
      <c r="C16195" t="s">
        <v>162</v>
      </c>
      <c r="D16195" t="s">
        <v>33</v>
      </c>
      <c r="E16195" t="s">
        <v>34</v>
      </c>
      <c r="F16195" t="s">
        <v>40</v>
      </c>
      <c r="G16195">
        <v>2</v>
      </c>
      <c r="H16195">
        <v>9.5</v>
      </c>
      <c r="I16195" t="s">
        <v>305</v>
      </c>
      <c r="J16195" t="s">
        <v>278</v>
      </c>
      <c r="K16195">
        <v>1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 t="s">
        <v>83</v>
      </c>
      <c r="R16195" t="s">
        <v>83</v>
      </c>
      <c r="S16195" t="s">
        <v>83</v>
      </c>
      <c r="T16195" t="str">
        <f>_xlfn.XLOOKUP(A16195,MI_Match_Analysis!$A$2:$A$8,MI_Match_Analysis!$F$2:$F$8,"Not Found")</f>
        <v>Not Found</v>
      </c>
    </row>
    <row r="16196" spans="1:20" hidden="1" x14ac:dyDescent="0.3">
      <c r="A16196">
        <v>69</v>
      </c>
      <c r="B16196" s="1">
        <v>46166</v>
      </c>
      <c r="C16196" t="s">
        <v>162</v>
      </c>
      <c r="D16196" t="s">
        <v>33</v>
      </c>
      <c r="E16196" t="s">
        <v>34</v>
      </c>
      <c r="F16196" t="s">
        <v>40</v>
      </c>
      <c r="G16196">
        <v>2</v>
      </c>
      <c r="H16196">
        <v>9.6</v>
      </c>
      <c r="I16196" t="s">
        <v>194</v>
      </c>
      <c r="J16196" t="s">
        <v>278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 t="s">
        <v>83</v>
      </c>
      <c r="R16196" t="s">
        <v>83</v>
      </c>
      <c r="S16196" t="s">
        <v>83</v>
      </c>
      <c r="T16196" t="str">
        <f>_xlfn.XLOOKUP(A16196,MI_Match_Analysis!$A$2:$A$8,MI_Match_Analysis!$F$2:$F$8,"Not Found")</f>
        <v>Not Found</v>
      </c>
    </row>
    <row r="16197" spans="1:20" hidden="1" x14ac:dyDescent="0.3">
      <c r="A16197">
        <v>69</v>
      </c>
      <c r="B16197" s="1">
        <v>46166</v>
      </c>
      <c r="C16197" t="s">
        <v>162</v>
      </c>
      <c r="D16197" t="s">
        <v>33</v>
      </c>
      <c r="E16197" t="s">
        <v>34</v>
      </c>
      <c r="F16197" t="s">
        <v>40</v>
      </c>
      <c r="G16197">
        <v>2</v>
      </c>
      <c r="H16197">
        <v>10.1</v>
      </c>
      <c r="I16197" t="s">
        <v>305</v>
      </c>
      <c r="J16197" t="s">
        <v>203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 t="s">
        <v>83</v>
      </c>
      <c r="R16197" t="s">
        <v>83</v>
      </c>
      <c r="S16197" t="s">
        <v>83</v>
      </c>
      <c r="T16197" t="str">
        <f>_xlfn.XLOOKUP(A16197,MI_Match_Analysis!$A$2:$A$8,MI_Match_Analysis!$F$2:$F$8,"Not Found")</f>
        <v>Not Found</v>
      </c>
    </row>
    <row r="16198" spans="1:20" hidden="1" x14ac:dyDescent="0.3">
      <c r="A16198">
        <v>69</v>
      </c>
      <c r="B16198" s="1">
        <v>46166</v>
      </c>
      <c r="C16198" t="s">
        <v>162</v>
      </c>
      <c r="D16198" t="s">
        <v>33</v>
      </c>
      <c r="E16198" t="s">
        <v>34</v>
      </c>
      <c r="F16198" t="s">
        <v>40</v>
      </c>
      <c r="G16198">
        <v>2</v>
      </c>
      <c r="H16198">
        <v>10.199999999999999</v>
      </c>
      <c r="I16198" t="s">
        <v>305</v>
      </c>
      <c r="J16198" t="s">
        <v>203</v>
      </c>
      <c r="K16198">
        <v>1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 t="s">
        <v>83</v>
      </c>
      <c r="R16198" t="s">
        <v>83</v>
      </c>
      <c r="S16198" t="s">
        <v>83</v>
      </c>
      <c r="T16198" t="str">
        <f>_xlfn.XLOOKUP(A16198,MI_Match_Analysis!$A$2:$A$8,MI_Match_Analysis!$F$2:$F$8,"Not Found")</f>
        <v>Not Found</v>
      </c>
    </row>
    <row r="16199" spans="1:20" hidden="1" x14ac:dyDescent="0.3">
      <c r="A16199">
        <v>69</v>
      </c>
      <c r="B16199" s="1">
        <v>46166</v>
      </c>
      <c r="C16199" t="s">
        <v>162</v>
      </c>
      <c r="D16199" t="s">
        <v>33</v>
      </c>
      <c r="E16199" t="s">
        <v>34</v>
      </c>
      <c r="F16199" t="s">
        <v>40</v>
      </c>
      <c r="G16199">
        <v>2</v>
      </c>
      <c r="H16199">
        <v>10.3</v>
      </c>
      <c r="I16199" t="s">
        <v>194</v>
      </c>
      <c r="J16199" t="s">
        <v>203</v>
      </c>
      <c r="K16199">
        <v>1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 t="s">
        <v>83</v>
      </c>
      <c r="R16199" t="s">
        <v>83</v>
      </c>
      <c r="S16199" t="s">
        <v>83</v>
      </c>
      <c r="T16199" t="str">
        <f>_xlfn.XLOOKUP(A16199,MI_Match_Analysis!$A$2:$A$8,MI_Match_Analysis!$F$2:$F$8,"Not Found")</f>
        <v>Not Found</v>
      </c>
    </row>
    <row r="16200" spans="1:20" hidden="1" x14ac:dyDescent="0.3">
      <c r="A16200">
        <v>69</v>
      </c>
      <c r="B16200" s="1">
        <v>46166</v>
      </c>
      <c r="C16200" t="s">
        <v>162</v>
      </c>
      <c r="D16200" t="s">
        <v>33</v>
      </c>
      <c r="E16200" t="s">
        <v>34</v>
      </c>
      <c r="F16200" t="s">
        <v>40</v>
      </c>
      <c r="G16200">
        <v>2</v>
      </c>
      <c r="H16200">
        <v>10.4</v>
      </c>
      <c r="I16200" t="s">
        <v>305</v>
      </c>
      <c r="J16200" t="s">
        <v>203</v>
      </c>
      <c r="K16200">
        <v>1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 t="s">
        <v>83</v>
      </c>
      <c r="R16200" t="s">
        <v>83</v>
      </c>
      <c r="S16200" t="s">
        <v>83</v>
      </c>
      <c r="T16200" t="str">
        <f>_xlfn.XLOOKUP(A16200,MI_Match_Analysis!$A$2:$A$8,MI_Match_Analysis!$F$2:$F$8,"Not Found")</f>
        <v>Not Found</v>
      </c>
    </row>
    <row r="16201" spans="1:20" hidden="1" x14ac:dyDescent="0.3">
      <c r="A16201">
        <v>69</v>
      </c>
      <c r="B16201" s="1">
        <v>46166</v>
      </c>
      <c r="C16201" t="s">
        <v>162</v>
      </c>
      <c r="D16201" t="s">
        <v>33</v>
      </c>
      <c r="E16201" t="s">
        <v>34</v>
      </c>
      <c r="F16201" t="s">
        <v>40</v>
      </c>
      <c r="G16201">
        <v>2</v>
      </c>
      <c r="H16201">
        <v>10.5</v>
      </c>
      <c r="I16201" t="s">
        <v>194</v>
      </c>
      <c r="J16201" t="s">
        <v>203</v>
      </c>
      <c r="K16201">
        <v>1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 t="s">
        <v>83</v>
      </c>
      <c r="R16201" t="s">
        <v>83</v>
      </c>
      <c r="S16201" t="s">
        <v>83</v>
      </c>
      <c r="T16201" t="str">
        <f>_xlfn.XLOOKUP(A16201,MI_Match_Analysis!$A$2:$A$8,MI_Match_Analysis!$F$2:$F$8,"Not Found")</f>
        <v>Not Found</v>
      </c>
    </row>
    <row r="16202" spans="1:20" hidden="1" x14ac:dyDescent="0.3">
      <c r="A16202">
        <v>69</v>
      </c>
      <c r="B16202" s="1">
        <v>46166</v>
      </c>
      <c r="C16202" t="s">
        <v>162</v>
      </c>
      <c r="D16202" t="s">
        <v>33</v>
      </c>
      <c r="E16202" t="s">
        <v>34</v>
      </c>
      <c r="F16202" t="s">
        <v>40</v>
      </c>
      <c r="G16202">
        <v>2</v>
      </c>
      <c r="H16202">
        <v>10.6</v>
      </c>
      <c r="I16202" t="s">
        <v>305</v>
      </c>
      <c r="J16202" t="s">
        <v>203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 t="s">
        <v>83</v>
      </c>
      <c r="R16202" t="s">
        <v>83</v>
      </c>
      <c r="S16202" t="s">
        <v>83</v>
      </c>
      <c r="T16202" t="str">
        <f>_xlfn.XLOOKUP(A16202,MI_Match_Analysis!$A$2:$A$8,MI_Match_Analysis!$F$2:$F$8,"Not Found")</f>
        <v>Not Found</v>
      </c>
    </row>
    <row r="16203" spans="1:20" hidden="1" x14ac:dyDescent="0.3">
      <c r="A16203">
        <v>69</v>
      </c>
      <c r="B16203" s="1">
        <v>46166</v>
      </c>
      <c r="C16203" t="s">
        <v>162</v>
      </c>
      <c r="D16203" t="s">
        <v>33</v>
      </c>
      <c r="E16203" t="s">
        <v>34</v>
      </c>
      <c r="F16203" t="s">
        <v>40</v>
      </c>
      <c r="G16203">
        <v>2</v>
      </c>
      <c r="H16203">
        <v>11.1</v>
      </c>
      <c r="I16203" t="s">
        <v>194</v>
      </c>
      <c r="J16203" t="s">
        <v>278</v>
      </c>
      <c r="K16203">
        <v>1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 t="s">
        <v>83</v>
      </c>
      <c r="R16203" t="s">
        <v>83</v>
      </c>
      <c r="S16203" t="s">
        <v>83</v>
      </c>
      <c r="T16203" t="str">
        <f>_xlfn.XLOOKUP(A16203,MI_Match_Analysis!$A$2:$A$8,MI_Match_Analysis!$F$2:$F$8,"Not Found")</f>
        <v>Not Found</v>
      </c>
    </row>
    <row r="16204" spans="1:20" hidden="1" x14ac:dyDescent="0.3">
      <c r="A16204">
        <v>69</v>
      </c>
      <c r="B16204" s="1">
        <v>46166</v>
      </c>
      <c r="C16204" t="s">
        <v>162</v>
      </c>
      <c r="D16204" t="s">
        <v>33</v>
      </c>
      <c r="E16204" t="s">
        <v>34</v>
      </c>
      <c r="F16204" t="s">
        <v>40</v>
      </c>
      <c r="G16204">
        <v>2</v>
      </c>
      <c r="H16204">
        <v>11.2</v>
      </c>
      <c r="I16204" t="s">
        <v>305</v>
      </c>
      <c r="J16204" t="s">
        <v>278</v>
      </c>
      <c r="K16204">
        <v>6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 t="s">
        <v>83</v>
      </c>
      <c r="R16204" t="s">
        <v>83</v>
      </c>
      <c r="S16204" t="s">
        <v>83</v>
      </c>
      <c r="T16204" t="str">
        <f>_xlfn.XLOOKUP(A16204,MI_Match_Analysis!$A$2:$A$8,MI_Match_Analysis!$F$2:$F$8,"Not Found")</f>
        <v>Not Found</v>
      </c>
    </row>
    <row r="16205" spans="1:20" hidden="1" x14ac:dyDescent="0.3">
      <c r="A16205">
        <v>69</v>
      </c>
      <c r="B16205" s="1">
        <v>46166</v>
      </c>
      <c r="C16205" t="s">
        <v>162</v>
      </c>
      <c r="D16205" t="s">
        <v>33</v>
      </c>
      <c r="E16205" t="s">
        <v>34</v>
      </c>
      <c r="F16205" t="s">
        <v>40</v>
      </c>
      <c r="G16205">
        <v>2</v>
      </c>
      <c r="H16205">
        <v>11.3</v>
      </c>
      <c r="I16205" t="s">
        <v>305</v>
      </c>
      <c r="J16205" t="s">
        <v>278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 t="s">
        <v>165</v>
      </c>
      <c r="R16205" t="s">
        <v>305</v>
      </c>
      <c r="S16205" t="s">
        <v>74</v>
      </c>
      <c r="T16205" t="str">
        <f>_xlfn.XLOOKUP(A16205,MI_Match_Analysis!$A$2:$A$8,MI_Match_Analysis!$F$2:$F$8,"Not Found")</f>
        <v>Not Found</v>
      </c>
    </row>
    <row r="16206" spans="1:20" hidden="1" x14ac:dyDescent="0.3">
      <c r="A16206">
        <v>69</v>
      </c>
      <c r="B16206" s="1">
        <v>46166</v>
      </c>
      <c r="C16206" t="s">
        <v>162</v>
      </c>
      <c r="D16206" t="s">
        <v>33</v>
      </c>
      <c r="E16206" t="s">
        <v>34</v>
      </c>
      <c r="F16206" t="s">
        <v>40</v>
      </c>
      <c r="G16206">
        <v>2</v>
      </c>
      <c r="H16206">
        <v>11.4</v>
      </c>
      <c r="I16206" t="s">
        <v>182</v>
      </c>
      <c r="J16206" t="s">
        <v>278</v>
      </c>
      <c r="K16206">
        <v>2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 t="s">
        <v>83</v>
      </c>
      <c r="R16206" t="s">
        <v>83</v>
      </c>
      <c r="S16206" t="s">
        <v>83</v>
      </c>
      <c r="T16206" t="str">
        <f>_xlfn.XLOOKUP(A16206,MI_Match_Analysis!$A$2:$A$8,MI_Match_Analysis!$F$2:$F$8,"Not Found")</f>
        <v>Not Found</v>
      </c>
    </row>
    <row r="16207" spans="1:20" hidden="1" x14ac:dyDescent="0.3">
      <c r="A16207">
        <v>69</v>
      </c>
      <c r="B16207" s="1">
        <v>46166</v>
      </c>
      <c r="C16207" t="s">
        <v>162</v>
      </c>
      <c r="D16207" t="s">
        <v>33</v>
      </c>
      <c r="E16207" t="s">
        <v>34</v>
      </c>
      <c r="F16207" t="s">
        <v>40</v>
      </c>
      <c r="G16207">
        <v>2</v>
      </c>
      <c r="H16207">
        <v>11.5</v>
      </c>
      <c r="I16207" t="s">
        <v>182</v>
      </c>
      <c r="J16207" t="s">
        <v>278</v>
      </c>
      <c r="K16207">
        <v>6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 t="s">
        <v>83</v>
      </c>
      <c r="R16207" t="s">
        <v>83</v>
      </c>
      <c r="S16207" t="s">
        <v>83</v>
      </c>
      <c r="T16207" t="str">
        <f>_xlfn.XLOOKUP(A16207,MI_Match_Analysis!$A$2:$A$8,MI_Match_Analysis!$F$2:$F$8,"Not Found")</f>
        <v>Not Found</v>
      </c>
    </row>
    <row r="16208" spans="1:20" hidden="1" x14ac:dyDescent="0.3">
      <c r="A16208">
        <v>69</v>
      </c>
      <c r="B16208" s="1">
        <v>46166</v>
      </c>
      <c r="C16208" t="s">
        <v>162</v>
      </c>
      <c r="D16208" t="s">
        <v>33</v>
      </c>
      <c r="E16208" t="s">
        <v>34</v>
      </c>
      <c r="F16208" t="s">
        <v>40</v>
      </c>
      <c r="G16208">
        <v>2</v>
      </c>
      <c r="H16208">
        <v>11.6</v>
      </c>
      <c r="I16208" t="s">
        <v>182</v>
      </c>
      <c r="J16208" t="s">
        <v>278</v>
      </c>
      <c r="K16208">
        <v>0</v>
      </c>
      <c r="L16208">
        <v>1</v>
      </c>
      <c r="M16208">
        <v>1</v>
      </c>
      <c r="N16208">
        <v>0</v>
      </c>
      <c r="O16208">
        <v>0</v>
      </c>
      <c r="P16208">
        <v>0</v>
      </c>
      <c r="Q16208" t="s">
        <v>83</v>
      </c>
      <c r="R16208" t="s">
        <v>83</v>
      </c>
      <c r="S16208" t="s">
        <v>83</v>
      </c>
      <c r="T16208" t="str">
        <f>_xlfn.XLOOKUP(A16208,MI_Match_Analysis!$A$2:$A$8,MI_Match_Analysis!$F$2:$F$8,"Not Found")</f>
        <v>Not Found</v>
      </c>
    </row>
    <row r="16209" spans="1:20" hidden="1" x14ac:dyDescent="0.3">
      <c r="A16209">
        <v>69</v>
      </c>
      <c r="B16209" s="1">
        <v>46166</v>
      </c>
      <c r="C16209" t="s">
        <v>162</v>
      </c>
      <c r="D16209" t="s">
        <v>33</v>
      </c>
      <c r="E16209" t="s">
        <v>34</v>
      </c>
      <c r="F16209" t="s">
        <v>40</v>
      </c>
      <c r="G16209">
        <v>2</v>
      </c>
      <c r="H16209">
        <v>11.6</v>
      </c>
      <c r="I16209" t="s">
        <v>182</v>
      </c>
      <c r="J16209" t="s">
        <v>278</v>
      </c>
      <c r="K16209">
        <v>6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 t="s">
        <v>83</v>
      </c>
      <c r="R16209" t="s">
        <v>83</v>
      </c>
      <c r="S16209" t="s">
        <v>83</v>
      </c>
      <c r="T16209" t="str">
        <f>_xlfn.XLOOKUP(A16209,MI_Match_Analysis!$A$2:$A$8,MI_Match_Analysis!$F$2:$F$8,"Not Found")</f>
        <v>Not Found</v>
      </c>
    </row>
    <row r="16210" spans="1:20" hidden="1" x14ac:dyDescent="0.3">
      <c r="A16210">
        <v>69</v>
      </c>
      <c r="B16210" s="1">
        <v>46166</v>
      </c>
      <c r="C16210" t="s">
        <v>162</v>
      </c>
      <c r="D16210" t="s">
        <v>33</v>
      </c>
      <c r="E16210" t="s">
        <v>34</v>
      </c>
      <c r="F16210" t="s">
        <v>40</v>
      </c>
      <c r="G16210">
        <v>2</v>
      </c>
      <c r="H16210">
        <v>12.1</v>
      </c>
      <c r="I16210" t="s">
        <v>194</v>
      </c>
      <c r="J16210" t="s">
        <v>318</v>
      </c>
      <c r="K16210">
        <v>2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 t="s">
        <v>83</v>
      </c>
      <c r="R16210" t="s">
        <v>83</v>
      </c>
      <c r="S16210" t="s">
        <v>83</v>
      </c>
      <c r="T16210" t="str">
        <f>_xlfn.XLOOKUP(A16210,MI_Match_Analysis!$A$2:$A$8,MI_Match_Analysis!$F$2:$F$8,"Not Found")</f>
        <v>Not Found</v>
      </c>
    </row>
    <row r="16211" spans="1:20" hidden="1" x14ac:dyDescent="0.3">
      <c r="A16211">
        <v>69</v>
      </c>
      <c r="B16211" s="1">
        <v>46166</v>
      </c>
      <c r="C16211" t="s">
        <v>162</v>
      </c>
      <c r="D16211" t="s">
        <v>33</v>
      </c>
      <c r="E16211" t="s">
        <v>34</v>
      </c>
      <c r="F16211" t="s">
        <v>40</v>
      </c>
      <c r="G16211">
        <v>2</v>
      </c>
      <c r="H16211">
        <v>12.2</v>
      </c>
      <c r="I16211" t="s">
        <v>194</v>
      </c>
      <c r="J16211" t="s">
        <v>318</v>
      </c>
      <c r="K16211">
        <v>0</v>
      </c>
      <c r="L16211">
        <v>1</v>
      </c>
      <c r="M16211">
        <v>1</v>
      </c>
      <c r="N16211">
        <v>0</v>
      </c>
      <c r="O16211">
        <v>0</v>
      </c>
      <c r="P16211">
        <v>0</v>
      </c>
      <c r="Q16211" t="s">
        <v>83</v>
      </c>
      <c r="R16211" t="s">
        <v>83</v>
      </c>
      <c r="S16211" t="s">
        <v>83</v>
      </c>
      <c r="T16211" t="str">
        <f>_xlfn.XLOOKUP(A16211,MI_Match_Analysis!$A$2:$A$8,MI_Match_Analysis!$F$2:$F$8,"Not Found")</f>
        <v>Not Found</v>
      </c>
    </row>
    <row r="16212" spans="1:20" hidden="1" x14ac:dyDescent="0.3">
      <c r="A16212">
        <v>69</v>
      </c>
      <c r="B16212" s="1">
        <v>46166</v>
      </c>
      <c r="C16212" t="s">
        <v>162</v>
      </c>
      <c r="D16212" t="s">
        <v>33</v>
      </c>
      <c r="E16212" t="s">
        <v>34</v>
      </c>
      <c r="F16212" t="s">
        <v>40</v>
      </c>
      <c r="G16212">
        <v>2</v>
      </c>
      <c r="H16212">
        <v>12.2</v>
      </c>
      <c r="I16212" t="s">
        <v>194</v>
      </c>
      <c r="J16212" t="s">
        <v>318</v>
      </c>
      <c r="K16212">
        <v>1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 t="s">
        <v>83</v>
      </c>
      <c r="R16212" t="s">
        <v>83</v>
      </c>
      <c r="S16212" t="s">
        <v>83</v>
      </c>
      <c r="T16212" t="str">
        <f>_xlfn.XLOOKUP(A16212,MI_Match_Analysis!$A$2:$A$8,MI_Match_Analysis!$F$2:$F$8,"Not Found")</f>
        <v>Not Found</v>
      </c>
    </row>
    <row r="16213" spans="1:20" hidden="1" x14ac:dyDescent="0.3">
      <c r="A16213">
        <v>69</v>
      </c>
      <c r="B16213" s="1">
        <v>46166</v>
      </c>
      <c r="C16213" t="s">
        <v>162</v>
      </c>
      <c r="D16213" t="s">
        <v>33</v>
      </c>
      <c r="E16213" t="s">
        <v>34</v>
      </c>
      <c r="F16213" t="s">
        <v>40</v>
      </c>
      <c r="G16213">
        <v>2</v>
      </c>
      <c r="H16213">
        <v>12.3</v>
      </c>
      <c r="I16213" t="s">
        <v>182</v>
      </c>
      <c r="J16213" t="s">
        <v>318</v>
      </c>
      <c r="K16213">
        <v>4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 t="s">
        <v>83</v>
      </c>
      <c r="R16213" t="s">
        <v>83</v>
      </c>
      <c r="S16213" t="s">
        <v>83</v>
      </c>
      <c r="T16213" t="str">
        <f>_xlfn.XLOOKUP(A16213,MI_Match_Analysis!$A$2:$A$8,MI_Match_Analysis!$F$2:$F$8,"Not Found")</f>
        <v>Not Found</v>
      </c>
    </row>
    <row r="16214" spans="1:20" hidden="1" x14ac:dyDescent="0.3">
      <c r="A16214">
        <v>69</v>
      </c>
      <c r="B16214" s="1">
        <v>46166</v>
      </c>
      <c r="C16214" t="s">
        <v>162</v>
      </c>
      <c r="D16214" t="s">
        <v>33</v>
      </c>
      <c r="E16214" t="s">
        <v>34</v>
      </c>
      <c r="F16214" t="s">
        <v>40</v>
      </c>
      <c r="G16214">
        <v>2</v>
      </c>
      <c r="H16214">
        <v>12.4</v>
      </c>
      <c r="I16214" t="s">
        <v>182</v>
      </c>
      <c r="J16214" t="s">
        <v>318</v>
      </c>
      <c r="K16214">
        <v>4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 t="s">
        <v>83</v>
      </c>
      <c r="R16214" t="s">
        <v>83</v>
      </c>
      <c r="S16214" t="s">
        <v>83</v>
      </c>
      <c r="T16214" t="str">
        <f>_xlfn.XLOOKUP(A16214,MI_Match_Analysis!$A$2:$A$8,MI_Match_Analysis!$F$2:$F$8,"Not Found")</f>
        <v>Not Found</v>
      </c>
    </row>
    <row r="16215" spans="1:20" hidden="1" x14ac:dyDescent="0.3">
      <c r="A16215">
        <v>69</v>
      </c>
      <c r="B16215" s="1">
        <v>46166</v>
      </c>
      <c r="C16215" t="s">
        <v>162</v>
      </c>
      <c r="D16215" t="s">
        <v>33</v>
      </c>
      <c r="E16215" t="s">
        <v>34</v>
      </c>
      <c r="F16215" t="s">
        <v>40</v>
      </c>
      <c r="G16215">
        <v>2</v>
      </c>
      <c r="H16215">
        <v>12.5</v>
      </c>
      <c r="I16215" t="s">
        <v>182</v>
      </c>
      <c r="J16215" t="s">
        <v>318</v>
      </c>
      <c r="K16215">
        <v>2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 t="s">
        <v>83</v>
      </c>
      <c r="R16215" t="s">
        <v>83</v>
      </c>
      <c r="S16215" t="s">
        <v>83</v>
      </c>
      <c r="T16215" t="str">
        <f>_xlfn.XLOOKUP(A16215,MI_Match_Analysis!$A$2:$A$8,MI_Match_Analysis!$F$2:$F$8,"Not Found")</f>
        <v>Not Found</v>
      </c>
    </row>
    <row r="16216" spans="1:20" hidden="1" x14ac:dyDescent="0.3">
      <c r="A16216">
        <v>69</v>
      </c>
      <c r="B16216" s="1">
        <v>46166</v>
      </c>
      <c r="C16216" t="s">
        <v>162</v>
      </c>
      <c r="D16216" t="s">
        <v>33</v>
      </c>
      <c r="E16216" t="s">
        <v>34</v>
      </c>
      <c r="F16216" t="s">
        <v>40</v>
      </c>
      <c r="G16216">
        <v>2</v>
      </c>
      <c r="H16216">
        <v>12.6</v>
      </c>
      <c r="I16216" t="s">
        <v>182</v>
      </c>
      <c r="J16216" t="s">
        <v>318</v>
      </c>
      <c r="K16216">
        <v>1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 t="s">
        <v>83</v>
      </c>
      <c r="R16216" t="s">
        <v>83</v>
      </c>
      <c r="S16216" t="s">
        <v>83</v>
      </c>
      <c r="T16216" t="str">
        <f>_xlfn.XLOOKUP(A16216,MI_Match_Analysis!$A$2:$A$8,MI_Match_Analysis!$F$2:$F$8,"Not Found")</f>
        <v>Not Found</v>
      </c>
    </row>
    <row r="16217" spans="1:20" hidden="1" x14ac:dyDescent="0.3">
      <c r="A16217">
        <v>69</v>
      </c>
      <c r="B16217" s="1">
        <v>46166</v>
      </c>
      <c r="C16217" t="s">
        <v>162</v>
      </c>
      <c r="D16217" t="s">
        <v>33</v>
      </c>
      <c r="E16217" t="s">
        <v>34</v>
      </c>
      <c r="F16217" t="s">
        <v>40</v>
      </c>
      <c r="G16217">
        <v>2</v>
      </c>
      <c r="H16217">
        <v>13.1</v>
      </c>
      <c r="I16217" t="s">
        <v>182</v>
      </c>
      <c r="J16217" t="s">
        <v>42</v>
      </c>
      <c r="K16217">
        <v>4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 t="s">
        <v>83</v>
      </c>
      <c r="R16217" t="s">
        <v>83</v>
      </c>
      <c r="S16217" t="s">
        <v>83</v>
      </c>
      <c r="T16217" t="str">
        <f>_xlfn.XLOOKUP(A16217,MI_Match_Analysis!$A$2:$A$8,MI_Match_Analysis!$F$2:$F$8,"Not Found")</f>
        <v>Not Found</v>
      </c>
    </row>
    <row r="16218" spans="1:20" hidden="1" x14ac:dyDescent="0.3">
      <c r="A16218">
        <v>69</v>
      </c>
      <c r="B16218" s="1">
        <v>46166</v>
      </c>
      <c r="C16218" t="s">
        <v>162</v>
      </c>
      <c r="D16218" t="s">
        <v>33</v>
      </c>
      <c r="E16218" t="s">
        <v>34</v>
      </c>
      <c r="F16218" t="s">
        <v>40</v>
      </c>
      <c r="G16218">
        <v>2</v>
      </c>
      <c r="H16218">
        <v>13.2</v>
      </c>
      <c r="I16218" t="s">
        <v>182</v>
      </c>
      <c r="J16218" t="s">
        <v>42</v>
      </c>
      <c r="K16218">
        <v>1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 t="s">
        <v>83</v>
      </c>
      <c r="R16218" t="s">
        <v>83</v>
      </c>
      <c r="S16218" t="s">
        <v>83</v>
      </c>
      <c r="T16218" t="str">
        <f>_xlfn.XLOOKUP(A16218,MI_Match_Analysis!$A$2:$A$8,MI_Match_Analysis!$F$2:$F$8,"Not Found")</f>
        <v>Not Found</v>
      </c>
    </row>
    <row r="16219" spans="1:20" hidden="1" x14ac:dyDescent="0.3">
      <c r="A16219">
        <v>69</v>
      </c>
      <c r="B16219" s="1">
        <v>46166</v>
      </c>
      <c r="C16219" t="s">
        <v>162</v>
      </c>
      <c r="D16219" t="s">
        <v>33</v>
      </c>
      <c r="E16219" t="s">
        <v>34</v>
      </c>
      <c r="F16219" t="s">
        <v>40</v>
      </c>
      <c r="G16219">
        <v>2</v>
      </c>
      <c r="H16219">
        <v>13.3</v>
      </c>
      <c r="I16219" t="s">
        <v>194</v>
      </c>
      <c r="J16219" t="s">
        <v>42</v>
      </c>
      <c r="K16219">
        <v>1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 t="s">
        <v>83</v>
      </c>
      <c r="R16219" t="s">
        <v>83</v>
      </c>
      <c r="S16219" t="s">
        <v>83</v>
      </c>
      <c r="T16219" t="str">
        <f>_xlfn.XLOOKUP(A16219,MI_Match_Analysis!$A$2:$A$8,MI_Match_Analysis!$F$2:$F$8,"Not Found")</f>
        <v>Not Found</v>
      </c>
    </row>
    <row r="16220" spans="1:20" hidden="1" x14ac:dyDescent="0.3">
      <c r="A16220">
        <v>69</v>
      </c>
      <c r="B16220" s="1">
        <v>46166</v>
      </c>
      <c r="C16220" t="s">
        <v>162</v>
      </c>
      <c r="D16220" t="s">
        <v>33</v>
      </c>
      <c r="E16220" t="s">
        <v>34</v>
      </c>
      <c r="F16220" t="s">
        <v>40</v>
      </c>
      <c r="G16220">
        <v>2</v>
      </c>
      <c r="H16220">
        <v>13.4</v>
      </c>
      <c r="I16220" t="s">
        <v>182</v>
      </c>
      <c r="J16220" t="s">
        <v>42</v>
      </c>
      <c r="K16220">
        <v>1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 t="s">
        <v>83</v>
      </c>
      <c r="R16220" t="s">
        <v>83</v>
      </c>
      <c r="S16220" t="s">
        <v>83</v>
      </c>
      <c r="T16220" t="str">
        <f>_xlfn.XLOOKUP(A16220,MI_Match_Analysis!$A$2:$A$8,MI_Match_Analysis!$F$2:$F$8,"Not Found")</f>
        <v>Not Found</v>
      </c>
    </row>
    <row r="16221" spans="1:20" hidden="1" x14ac:dyDescent="0.3">
      <c r="A16221">
        <v>69</v>
      </c>
      <c r="B16221" s="1">
        <v>46166</v>
      </c>
      <c r="C16221" t="s">
        <v>162</v>
      </c>
      <c r="D16221" t="s">
        <v>33</v>
      </c>
      <c r="E16221" t="s">
        <v>34</v>
      </c>
      <c r="F16221" t="s">
        <v>40</v>
      </c>
      <c r="G16221">
        <v>2</v>
      </c>
      <c r="H16221">
        <v>13.5</v>
      </c>
      <c r="I16221" t="s">
        <v>194</v>
      </c>
      <c r="J16221" t="s">
        <v>42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 t="s">
        <v>83</v>
      </c>
      <c r="R16221" t="s">
        <v>83</v>
      </c>
      <c r="S16221" t="s">
        <v>83</v>
      </c>
      <c r="T16221" t="str">
        <f>_xlfn.XLOOKUP(A16221,MI_Match_Analysis!$A$2:$A$8,MI_Match_Analysis!$F$2:$F$8,"Not Found")</f>
        <v>Not Found</v>
      </c>
    </row>
    <row r="16222" spans="1:20" hidden="1" x14ac:dyDescent="0.3">
      <c r="A16222">
        <v>69</v>
      </c>
      <c r="B16222" s="1">
        <v>46166</v>
      </c>
      <c r="C16222" t="s">
        <v>162</v>
      </c>
      <c r="D16222" t="s">
        <v>33</v>
      </c>
      <c r="E16222" t="s">
        <v>34</v>
      </c>
      <c r="F16222" t="s">
        <v>40</v>
      </c>
      <c r="G16222">
        <v>2</v>
      </c>
      <c r="H16222">
        <v>13.6</v>
      </c>
      <c r="I16222" t="s">
        <v>194</v>
      </c>
      <c r="J16222" t="s">
        <v>42</v>
      </c>
      <c r="K16222">
        <v>1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 t="s">
        <v>83</v>
      </c>
      <c r="R16222" t="s">
        <v>83</v>
      </c>
      <c r="S16222" t="s">
        <v>83</v>
      </c>
      <c r="T16222" t="str">
        <f>_xlfn.XLOOKUP(A16222,MI_Match_Analysis!$A$2:$A$8,MI_Match_Analysis!$F$2:$F$8,"Not Found")</f>
        <v>Not Found</v>
      </c>
    </row>
    <row r="16223" spans="1:20" hidden="1" x14ac:dyDescent="0.3">
      <c r="A16223">
        <v>69</v>
      </c>
      <c r="B16223" s="1">
        <v>46166</v>
      </c>
      <c r="C16223" t="s">
        <v>162</v>
      </c>
      <c r="D16223" t="s">
        <v>33</v>
      </c>
      <c r="E16223" t="s">
        <v>34</v>
      </c>
      <c r="F16223" t="s">
        <v>40</v>
      </c>
      <c r="G16223">
        <v>2</v>
      </c>
      <c r="H16223">
        <v>14.1</v>
      </c>
      <c r="I16223" t="s">
        <v>194</v>
      </c>
      <c r="J16223" t="s">
        <v>203</v>
      </c>
      <c r="K16223">
        <v>4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 t="s">
        <v>83</v>
      </c>
      <c r="R16223" t="s">
        <v>83</v>
      </c>
      <c r="S16223" t="s">
        <v>83</v>
      </c>
      <c r="T16223" t="str">
        <f>_xlfn.XLOOKUP(A16223,MI_Match_Analysis!$A$2:$A$8,MI_Match_Analysis!$F$2:$F$8,"Not Found")</f>
        <v>Not Found</v>
      </c>
    </row>
    <row r="16224" spans="1:20" hidden="1" x14ac:dyDescent="0.3">
      <c r="A16224">
        <v>69</v>
      </c>
      <c r="B16224" s="1">
        <v>46166</v>
      </c>
      <c r="C16224" t="s">
        <v>162</v>
      </c>
      <c r="D16224" t="s">
        <v>33</v>
      </c>
      <c r="E16224" t="s">
        <v>34</v>
      </c>
      <c r="F16224" t="s">
        <v>40</v>
      </c>
      <c r="G16224">
        <v>2</v>
      </c>
      <c r="H16224">
        <v>14.2</v>
      </c>
      <c r="I16224" t="s">
        <v>194</v>
      </c>
      <c r="J16224" t="s">
        <v>203</v>
      </c>
      <c r="K16224">
        <v>1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 t="s">
        <v>83</v>
      </c>
      <c r="R16224" t="s">
        <v>83</v>
      </c>
      <c r="S16224" t="s">
        <v>83</v>
      </c>
      <c r="T16224" t="str">
        <f>_xlfn.XLOOKUP(A16224,MI_Match_Analysis!$A$2:$A$8,MI_Match_Analysis!$F$2:$F$8,"Not Found")</f>
        <v>Not Found</v>
      </c>
    </row>
    <row r="16225" spans="1:20" hidden="1" x14ac:dyDescent="0.3">
      <c r="A16225">
        <v>69</v>
      </c>
      <c r="B16225" s="1">
        <v>46166</v>
      </c>
      <c r="C16225" t="s">
        <v>162</v>
      </c>
      <c r="D16225" t="s">
        <v>33</v>
      </c>
      <c r="E16225" t="s">
        <v>34</v>
      </c>
      <c r="F16225" t="s">
        <v>40</v>
      </c>
      <c r="G16225">
        <v>2</v>
      </c>
      <c r="H16225">
        <v>14.3</v>
      </c>
      <c r="I16225" t="s">
        <v>182</v>
      </c>
      <c r="J16225" t="s">
        <v>203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 t="s">
        <v>83</v>
      </c>
      <c r="R16225" t="s">
        <v>83</v>
      </c>
      <c r="S16225" t="s">
        <v>83</v>
      </c>
      <c r="T16225" t="str">
        <f>_xlfn.XLOOKUP(A16225,MI_Match_Analysis!$A$2:$A$8,MI_Match_Analysis!$F$2:$F$8,"Not Found")</f>
        <v>Not Found</v>
      </c>
    </row>
    <row r="16226" spans="1:20" hidden="1" x14ac:dyDescent="0.3">
      <c r="A16226">
        <v>69</v>
      </c>
      <c r="B16226" s="1">
        <v>46166</v>
      </c>
      <c r="C16226" t="s">
        <v>162</v>
      </c>
      <c r="D16226" t="s">
        <v>33</v>
      </c>
      <c r="E16226" t="s">
        <v>34</v>
      </c>
      <c r="F16226" t="s">
        <v>40</v>
      </c>
      <c r="G16226">
        <v>2</v>
      </c>
      <c r="H16226">
        <v>14.4</v>
      </c>
      <c r="I16226" t="s">
        <v>182</v>
      </c>
      <c r="J16226" t="s">
        <v>203</v>
      </c>
      <c r="K16226">
        <v>1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 t="s">
        <v>83</v>
      </c>
      <c r="R16226" t="s">
        <v>83</v>
      </c>
      <c r="S16226" t="s">
        <v>83</v>
      </c>
      <c r="T16226" t="str">
        <f>_xlfn.XLOOKUP(A16226,MI_Match_Analysis!$A$2:$A$8,MI_Match_Analysis!$F$2:$F$8,"Not Found")</f>
        <v>Not Found</v>
      </c>
    </row>
    <row r="16227" spans="1:20" hidden="1" x14ac:dyDescent="0.3">
      <c r="A16227">
        <v>69</v>
      </c>
      <c r="B16227" s="1">
        <v>46166</v>
      </c>
      <c r="C16227" t="s">
        <v>162</v>
      </c>
      <c r="D16227" t="s">
        <v>33</v>
      </c>
      <c r="E16227" t="s">
        <v>34</v>
      </c>
      <c r="F16227" t="s">
        <v>40</v>
      </c>
      <c r="G16227">
        <v>2</v>
      </c>
      <c r="H16227">
        <v>14.5</v>
      </c>
      <c r="I16227" t="s">
        <v>194</v>
      </c>
      <c r="J16227" t="s">
        <v>203</v>
      </c>
      <c r="K16227">
        <v>1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 t="s">
        <v>83</v>
      </c>
      <c r="R16227" t="s">
        <v>83</v>
      </c>
      <c r="S16227" t="s">
        <v>83</v>
      </c>
      <c r="T16227" t="str">
        <f>_xlfn.XLOOKUP(A16227,MI_Match_Analysis!$A$2:$A$8,MI_Match_Analysis!$F$2:$F$8,"Not Found")</f>
        <v>Not Found</v>
      </c>
    </row>
    <row r="16228" spans="1:20" hidden="1" x14ac:dyDescent="0.3">
      <c r="A16228">
        <v>69</v>
      </c>
      <c r="B16228" s="1">
        <v>46166</v>
      </c>
      <c r="C16228" t="s">
        <v>162</v>
      </c>
      <c r="D16228" t="s">
        <v>33</v>
      </c>
      <c r="E16228" t="s">
        <v>34</v>
      </c>
      <c r="F16228" t="s">
        <v>40</v>
      </c>
      <c r="G16228">
        <v>2</v>
      </c>
      <c r="H16228">
        <v>14.6</v>
      </c>
      <c r="I16228" t="s">
        <v>182</v>
      </c>
      <c r="J16228" t="s">
        <v>203</v>
      </c>
      <c r="K16228">
        <v>1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 t="s">
        <v>83</v>
      </c>
      <c r="R16228" t="s">
        <v>83</v>
      </c>
      <c r="S16228" t="s">
        <v>83</v>
      </c>
      <c r="T16228" t="str">
        <f>_xlfn.XLOOKUP(A16228,MI_Match_Analysis!$A$2:$A$8,MI_Match_Analysis!$F$2:$F$8,"Not Found")</f>
        <v>Not Found</v>
      </c>
    </row>
    <row r="16229" spans="1:20" hidden="1" x14ac:dyDescent="0.3">
      <c r="A16229">
        <v>69</v>
      </c>
      <c r="B16229" s="1">
        <v>46166</v>
      </c>
      <c r="C16229" t="s">
        <v>162</v>
      </c>
      <c r="D16229" t="s">
        <v>33</v>
      </c>
      <c r="E16229" t="s">
        <v>34</v>
      </c>
      <c r="F16229" t="s">
        <v>40</v>
      </c>
      <c r="G16229">
        <v>2</v>
      </c>
      <c r="H16229">
        <v>15.1</v>
      </c>
      <c r="I16229" t="s">
        <v>182</v>
      </c>
      <c r="J16229" t="s">
        <v>44</v>
      </c>
      <c r="K16229">
        <v>1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 t="s">
        <v>83</v>
      </c>
      <c r="R16229" t="s">
        <v>83</v>
      </c>
      <c r="S16229" t="s">
        <v>83</v>
      </c>
      <c r="T16229" t="str">
        <f>_xlfn.XLOOKUP(A16229,MI_Match_Analysis!$A$2:$A$8,MI_Match_Analysis!$F$2:$F$8,"Not Found")</f>
        <v>Not Found</v>
      </c>
    </row>
    <row r="16230" spans="1:20" hidden="1" x14ac:dyDescent="0.3">
      <c r="A16230">
        <v>69</v>
      </c>
      <c r="B16230" s="1">
        <v>46166</v>
      </c>
      <c r="C16230" t="s">
        <v>162</v>
      </c>
      <c r="D16230" t="s">
        <v>33</v>
      </c>
      <c r="E16230" t="s">
        <v>34</v>
      </c>
      <c r="F16230" t="s">
        <v>40</v>
      </c>
      <c r="G16230">
        <v>2</v>
      </c>
      <c r="H16230">
        <v>15.2</v>
      </c>
      <c r="I16230" t="s">
        <v>194</v>
      </c>
      <c r="J16230" t="s">
        <v>44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 t="s">
        <v>83</v>
      </c>
      <c r="R16230" t="s">
        <v>83</v>
      </c>
      <c r="S16230" t="s">
        <v>83</v>
      </c>
      <c r="T16230" t="str">
        <f>_xlfn.XLOOKUP(A16230,MI_Match_Analysis!$A$2:$A$8,MI_Match_Analysis!$F$2:$F$8,"Not Found")</f>
        <v>Not Found</v>
      </c>
    </row>
    <row r="16231" spans="1:20" hidden="1" x14ac:dyDescent="0.3">
      <c r="A16231">
        <v>69</v>
      </c>
      <c r="B16231" s="1">
        <v>46166</v>
      </c>
      <c r="C16231" t="s">
        <v>162</v>
      </c>
      <c r="D16231" t="s">
        <v>33</v>
      </c>
      <c r="E16231" t="s">
        <v>34</v>
      </c>
      <c r="F16231" t="s">
        <v>40</v>
      </c>
      <c r="G16231">
        <v>2</v>
      </c>
      <c r="H16231">
        <v>15.3</v>
      </c>
      <c r="I16231" t="s">
        <v>194</v>
      </c>
      <c r="J16231" t="s">
        <v>44</v>
      </c>
      <c r="K16231">
        <v>1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 t="s">
        <v>83</v>
      </c>
      <c r="R16231" t="s">
        <v>83</v>
      </c>
      <c r="S16231" t="s">
        <v>83</v>
      </c>
      <c r="T16231" t="str">
        <f>_xlfn.XLOOKUP(A16231,MI_Match_Analysis!$A$2:$A$8,MI_Match_Analysis!$F$2:$F$8,"Not Found")</f>
        <v>Not Found</v>
      </c>
    </row>
    <row r="16232" spans="1:20" hidden="1" x14ac:dyDescent="0.3">
      <c r="A16232">
        <v>69</v>
      </c>
      <c r="B16232" s="1">
        <v>46166</v>
      </c>
      <c r="C16232" t="s">
        <v>162</v>
      </c>
      <c r="D16232" t="s">
        <v>33</v>
      </c>
      <c r="E16232" t="s">
        <v>34</v>
      </c>
      <c r="F16232" t="s">
        <v>40</v>
      </c>
      <c r="G16232">
        <v>2</v>
      </c>
      <c r="H16232">
        <v>15.4</v>
      </c>
      <c r="I16232" t="s">
        <v>182</v>
      </c>
      <c r="J16232" t="s">
        <v>44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 t="s">
        <v>165</v>
      </c>
      <c r="R16232" t="s">
        <v>182</v>
      </c>
      <c r="S16232" t="s">
        <v>42</v>
      </c>
      <c r="T16232" t="str">
        <f>_xlfn.XLOOKUP(A16232,MI_Match_Analysis!$A$2:$A$8,MI_Match_Analysis!$F$2:$F$8,"Not Found")</f>
        <v>Not Found</v>
      </c>
    </row>
    <row r="16233" spans="1:20" hidden="1" x14ac:dyDescent="0.3">
      <c r="A16233">
        <v>69</v>
      </c>
      <c r="B16233" s="1">
        <v>46166</v>
      </c>
      <c r="C16233" t="s">
        <v>162</v>
      </c>
      <c r="D16233" t="s">
        <v>33</v>
      </c>
      <c r="E16233" t="s">
        <v>34</v>
      </c>
      <c r="F16233" t="s">
        <v>40</v>
      </c>
      <c r="G16233">
        <v>2</v>
      </c>
      <c r="H16233">
        <v>15.5</v>
      </c>
      <c r="I16233" t="s">
        <v>246</v>
      </c>
      <c r="J16233" t="s">
        <v>44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 t="s">
        <v>83</v>
      </c>
      <c r="R16233" t="s">
        <v>83</v>
      </c>
      <c r="S16233" t="s">
        <v>83</v>
      </c>
      <c r="T16233" t="str">
        <f>_xlfn.XLOOKUP(A16233,MI_Match_Analysis!$A$2:$A$8,MI_Match_Analysis!$F$2:$F$8,"Not Found")</f>
        <v>Not Found</v>
      </c>
    </row>
    <row r="16234" spans="1:20" hidden="1" x14ac:dyDescent="0.3">
      <c r="A16234">
        <v>69</v>
      </c>
      <c r="B16234" s="1">
        <v>46166</v>
      </c>
      <c r="C16234" t="s">
        <v>162</v>
      </c>
      <c r="D16234" t="s">
        <v>33</v>
      </c>
      <c r="E16234" t="s">
        <v>34</v>
      </c>
      <c r="F16234" t="s">
        <v>40</v>
      </c>
      <c r="G16234">
        <v>2</v>
      </c>
      <c r="H16234">
        <v>15.6</v>
      </c>
      <c r="I16234" t="s">
        <v>246</v>
      </c>
      <c r="J16234" t="s">
        <v>44</v>
      </c>
      <c r="K16234">
        <v>1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 t="s">
        <v>83</v>
      </c>
      <c r="R16234" t="s">
        <v>83</v>
      </c>
      <c r="S16234" t="s">
        <v>83</v>
      </c>
      <c r="T16234" t="str">
        <f>_xlfn.XLOOKUP(A16234,MI_Match_Analysis!$A$2:$A$8,MI_Match_Analysis!$F$2:$F$8,"Not Found")</f>
        <v>Not Found</v>
      </c>
    </row>
    <row r="16235" spans="1:20" hidden="1" x14ac:dyDescent="0.3">
      <c r="A16235">
        <v>69</v>
      </c>
      <c r="B16235" s="1">
        <v>46166</v>
      </c>
      <c r="C16235" t="s">
        <v>162</v>
      </c>
      <c r="D16235" t="s">
        <v>33</v>
      </c>
      <c r="E16235" t="s">
        <v>34</v>
      </c>
      <c r="F16235" t="s">
        <v>40</v>
      </c>
      <c r="G16235">
        <v>2</v>
      </c>
      <c r="H16235">
        <v>16.100000000000001</v>
      </c>
      <c r="I16235" t="s">
        <v>246</v>
      </c>
      <c r="J16235" t="s">
        <v>278</v>
      </c>
      <c r="K16235">
        <v>1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 t="s">
        <v>83</v>
      </c>
      <c r="R16235" t="s">
        <v>83</v>
      </c>
      <c r="S16235" t="s">
        <v>83</v>
      </c>
      <c r="T16235" t="str">
        <f>_xlfn.XLOOKUP(A16235,MI_Match_Analysis!$A$2:$A$8,MI_Match_Analysis!$F$2:$F$8,"Not Found")</f>
        <v>Not Found</v>
      </c>
    </row>
    <row r="16236" spans="1:20" hidden="1" x14ac:dyDescent="0.3">
      <c r="A16236">
        <v>69</v>
      </c>
      <c r="B16236" s="1">
        <v>46166</v>
      </c>
      <c r="C16236" t="s">
        <v>162</v>
      </c>
      <c r="D16236" t="s">
        <v>33</v>
      </c>
      <c r="E16236" t="s">
        <v>34</v>
      </c>
      <c r="F16236" t="s">
        <v>40</v>
      </c>
      <c r="G16236">
        <v>2</v>
      </c>
      <c r="H16236">
        <v>16.2</v>
      </c>
      <c r="I16236" t="s">
        <v>194</v>
      </c>
      <c r="J16236" t="s">
        <v>278</v>
      </c>
      <c r="K16236">
        <v>1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 t="s">
        <v>83</v>
      </c>
      <c r="R16236" t="s">
        <v>83</v>
      </c>
      <c r="S16236" t="s">
        <v>83</v>
      </c>
      <c r="T16236" t="str">
        <f>_xlfn.XLOOKUP(A16236,MI_Match_Analysis!$A$2:$A$8,MI_Match_Analysis!$F$2:$F$8,"Not Found")</f>
        <v>Not Found</v>
      </c>
    </row>
    <row r="16237" spans="1:20" hidden="1" x14ac:dyDescent="0.3">
      <c r="A16237">
        <v>69</v>
      </c>
      <c r="B16237" s="1">
        <v>46166</v>
      </c>
      <c r="C16237" t="s">
        <v>162</v>
      </c>
      <c r="D16237" t="s">
        <v>33</v>
      </c>
      <c r="E16237" t="s">
        <v>34</v>
      </c>
      <c r="F16237" t="s">
        <v>40</v>
      </c>
      <c r="G16237">
        <v>2</v>
      </c>
      <c r="H16237">
        <v>16.3</v>
      </c>
      <c r="I16237" t="s">
        <v>246</v>
      </c>
      <c r="J16237" t="s">
        <v>278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 t="s">
        <v>165</v>
      </c>
      <c r="R16237" t="s">
        <v>246</v>
      </c>
      <c r="S16237" t="s">
        <v>250</v>
      </c>
      <c r="T16237" t="str">
        <f>_xlfn.XLOOKUP(A16237,MI_Match_Analysis!$A$2:$A$8,MI_Match_Analysis!$F$2:$F$8,"Not Found")</f>
        <v>Not Found</v>
      </c>
    </row>
    <row r="16238" spans="1:20" hidden="1" x14ac:dyDescent="0.3">
      <c r="A16238">
        <v>69</v>
      </c>
      <c r="B16238" s="1">
        <v>46166</v>
      </c>
      <c r="C16238" t="s">
        <v>162</v>
      </c>
      <c r="D16238" t="s">
        <v>33</v>
      </c>
      <c r="E16238" t="s">
        <v>34</v>
      </c>
      <c r="F16238" t="s">
        <v>40</v>
      </c>
      <c r="G16238">
        <v>2</v>
      </c>
      <c r="H16238">
        <v>16.399999999999999</v>
      </c>
      <c r="I16238" t="s">
        <v>36</v>
      </c>
      <c r="J16238" t="s">
        <v>278</v>
      </c>
      <c r="K16238">
        <v>1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 t="s">
        <v>83</v>
      </c>
      <c r="R16238" t="s">
        <v>83</v>
      </c>
      <c r="S16238" t="s">
        <v>83</v>
      </c>
      <c r="T16238" t="str">
        <f>_xlfn.XLOOKUP(A16238,MI_Match_Analysis!$A$2:$A$8,MI_Match_Analysis!$F$2:$F$8,"Not Found")</f>
        <v>Not Found</v>
      </c>
    </row>
    <row r="16239" spans="1:20" hidden="1" x14ac:dyDescent="0.3">
      <c r="A16239">
        <v>69</v>
      </c>
      <c r="B16239" s="1">
        <v>46166</v>
      </c>
      <c r="C16239" t="s">
        <v>162</v>
      </c>
      <c r="D16239" t="s">
        <v>33</v>
      </c>
      <c r="E16239" t="s">
        <v>34</v>
      </c>
      <c r="F16239" t="s">
        <v>40</v>
      </c>
      <c r="G16239">
        <v>2</v>
      </c>
      <c r="H16239">
        <v>16.5</v>
      </c>
      <c r="I16239" t="s">
        <v>194</v>
      </c>
      <c r="J16239" t="s">
        <v>278</v>
      </c>
      <c r="K16239">
        <v>1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 t="s">
        <v>83</v>
      </c>
      <c r="R16239" t="s">
        <v>83</v>
      </c>
      <c r="S16239" t="s">
        <v>83</v>
      </c>
      <c r="T16239" t="str">
        <f>_xlfn.XLOOKUP(A16239,MI_Match_Analysis!$A$2:$A$8,MI_Match_Analysis!$F$2:$F$8,"Not Found")</f>
        <v>Not Found</v>
      </c>
    </row>
    <row r="16240" spans="1:20" hidden="1" x14ac:dyDescent="0.3">
      <c r="A16240">
        <v>69</v>
      </c>
      <c r="B16240" s="1">
        <v>46166</v>
      </c>
      <c r="C16240" t="s">
        <v>162</v>
      </c>
      <c r="D16240" t="s">
        <v>33</v>
      </c>
      <c r="E16240" t="s">
        <v>34</v>
      </c>
      <c r="F16240" t="s">
        <v>40</v>
      </c>
      <c r="G16240">
        <v>2</v>
      </c>
      <c r="H16240">
        <v>16.600000000000001</v>
      </c>
      <c r="I16240" t="s">
        <v>36</v>
      </c>
      <c r="J16240" t="s">
        <v>278</v>
      </c>
      <c r="K16240">
        <v>1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 t="s">
        <v>83</v>
      </c>
      <c r="R16240" t="s">
        <v>83</v>
      </c>
      <c r="S16240" t="s">
        <v>83</v>
      </c>
      <c r="T16240" t="str">
        <f>_xlfn.XLOOKUP(A16240,MI_Match_Analysis!$A$2:$A$8,MI_Match_Analysis!$F$2:$F$8,"Not Found")</f>
        <v>Not Found</v>
      </c>
    </row>
    <row r="16241" spans="1:20" hidden="1" x14ac:dyDescent="0.3">
      <c r="A16241">
        <v>69</v>
      </c>
      <c r="B16241" s="1">
        <v>46166</v>
      </c>
      <c r="C16241" t="s">
        <v>162</v>
      </c>
      <c r="D16241" t="s">
        <v>33</v>
      </c>
      <c r="E16241" t="s">
        <v>34</v>
      </c>
      <c r="F16241" t="s">
        <v>40</v>
      </c>
      <c r="G16241">
        <v>2</v>
      </c>
      <c r="H16241">
        <v>17.100000000000001</v>
      </c>
      <c r="I16241" t="s">
        <v>36</v>
      </c>
      <c r="J16241" t="s">
        <v>42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 t="s">
        <v>83</v>
      </c>
      <c r="R16241" t="s">
        <v>83</v>
      </c>
      <c r="S16241" t="s">
        <v>83</v>
      </c>
      <c r="T16241" t="str">
        <f>_xlfn.XLOOKUP(A16241,MI_Match_Analysis!$A$2:$A$8,MI_Match_Analysis!$F$2:$F$8,"Not Found")</f>
        <v>Not Found</v>
      </c>
    </row>
    <row r="16242" spans="1:20" hidden="1" x14ac:dyDescent="0.3">
      <c r="A16242">
        <v>69</v>
      </c>
      <c r="B16242" s="1">
        <v>46166</v>
      </c>
      <c r="C16242" t="s">
        <v>162</v>
      </c>
      <c r="D16242" t="s">
        <v>33</v>
      </c>
      <c r="E16242" t="s">
        <v>34</v>
      </c>
      <c r="F16242" t="s">
        <v>40</v>
      </c>
      <c r="G16242">
        <v>2</v>
      </c>
      <c r="H16242">
        <v>17.2</v>
      </c>
      <c r="I16242" t="s">
        <v>36</v>
      </c>
      <c r="J16242" t="s">
        <v>42</v>
      </c>
      <c r="K16242">
        <v>0</v>
      </c>
      <c r="L16242">
        <v>1</v>
      </c>
      <c r="M16242">
        <v>1</v>
      </c>
      <c r="N16242">
        <v>0</v>
      </c>
      <c r="O16242">
        <v>0</v>
      </c>
      <c r="P16242">
        <v>0</v>
      </c>
      <c r="Q16242" t="s">
        <v>83</v>
      </c>
      <c r="R16242" t="s">
        <v>83</v>
      </c>
      <c r="S16242" t="s">
        <v>83</v>
      </c>
      <c r="T16242" t="str">
        <f>_xlfn.XLOOKUP(A16242,MI_Match_Analysis!$A$2:$A$8,MI_Match_Analysis!$F$2:$F$8,"Not Found")</f>
        <v>Not Found</v>
      </c>
    </row>
    <row r="16243" spans="1:20" hidden="1" x14ac:dyDescent="0.3">
      <c r="A16243">
        <v>69</v>
      </c>
      <c r="B16243" s="1">
        <v>46166</v>
      </c>
      <c r="C16243" t="s">
        <v>162</v>
      </c>
      <c r="D16243" t="s">
        <v>33</v>
      </c>
      <c r="E16243" t="s">
        <v>34</v>
      </c>
      <c r="F16243" t="s">
        <v>40</v>
      </c>
      <c r="G16243">
        <v>2</v>
      </c>
      <c r="H16243">
        <v>17.2</v>
      </c>
      <c r="I16243" t="s">
        <v>36</v>
      </c>
      <c r="J16243" t="s">
        <v>42</v>
      </c>
      <c r="K16243">
        <v>1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 t="s">
        <v>83</v>
      </c>
      <c r="R16243" t="s">
        <v>83</v>
      </c>
      <c r="S16243" t="s">
        <v>83</v>
      </c>
      <c r="T16243" t="str">
        <f>_xlfn.XLOOKUP(A16243,MI_Match_Analysis!$A$2:$A$8,MI_Match_Analysis!$F$2:$F$8,"Not Found")</f>
        <v>Not Found</v>
      </c>
    </row>
    <row r="16244" spans="1:20" hidden="1" x14ac:dyDescent="0.3">
      <c r="A16244">
        <v>69</v>
      </c>
      <c r="B16244" s="1">
        <v>46166</v>
      </c>
      <c r="C16244" t="s">
        <v>162</v>
      </c>
      <c r="D16244" t="s">
        <v>33</v>
      </c>
      <c r="E16244" t="s">
        <v>34</v>
      </c>
      <c r="F16244" t="s">
        <v>40</v>
      </c>
      <c r="G16244">
        <v>2</v>
      </c>
      <c r="H16244">
        <v>17.3</v>
      </c>
      <c r="I16244" t="s">
        <v>194</v>
      </c>
      <c r="J16244" t="s">
        <v>42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 t="s">
        <v>165</v>
      </c>
      <c r="R16244" t="s">
        <v>194</v>
      </c>
      <c r="S16244" t="s">
        <v>42</v>
      </c>
      <c r="T16244" t="str">
        <f>_xlfn.XLOOKUP(A16244,MI_Match_Analysis!$A$2:$A$8,MI_Match_Analysis!$F$2:$F$8,"Not Found")</f>
        <v>Not Found</v>
      </c>
    </row>
    <row r="16245" spans="1:20" hidden="1" x14ac:dyDescent="0.3">
      <c r="A16245">
        <v>69</v>
      </c>
      <c r="B16245" s="1">
        <v>46166</v>
      </c>
      <c r="C16245" t="s">
        <v>162</v>
      </c>
      <c r="D16245" t="s">
        <v>33</v>
      </c>
      <c r="E16245" t="s">
        <v>34</v>
      </c>
      <c r="F16245" t="s">
        <v>40</v>
      </c>
      <c r="G16245">
        <v>2</v>
      </c>
      <c r="H16245">
        <v>17.3</v>
      </c>
      <c r="I16245" t="s">
        <v>194</v>
      </c>
      <c r="J16245" t="s">
        <v>42</v>
      </c>
      <c r="K16245">
        <v>0</v>
      </c>
      <c r="L16245">
        <v>1</v>
      </c>
      <c r="M16245">
        <v>1</v>
      </c>
      <c r="N16245">
        <v>0</v>
      </c>
      <c r="O16245">
        <v>0</v>
      </c>
      <c r="P16245">
        <v>0</v>
      </c>
      <c r="Q16245" t="s">
        <v>83</v>
      </c>
      <c r="R16245" t="s">
        <v>83</v>
      </c>
      <c r="S16245" t="s">
        <v>83</v>
      </c>
      <c r="T16245" t="str">
        <f>_xlfn.XLOOKUP(A16245,MI_Match_Analysis!$A$2:$A$8,MI_Match_Analysis!$F$2:$F$8,"Not Found")</f>
        <v>Not Found</v>
      </c>
    </row>
    <row r="16246" spans="1:20" hidden="1" x14ac:dyDescent="0.3">
      <c r="A16246">
        <v>69</v>
      </c>
      <c r="B16246" s="1">
        <v>46166</v>
      </c>
      <c r="C16246" t="s">
        <v>162</v>
      </c>
      <c r="D16246" t="s">
        <v>33</v>
      </c>
      <c r="E16246" t="s">
        <v>34</v>
      </c>
      <c r="F16246" t="s">
        <v>40</v>
      </c>
      <c r="G16246">
        <v>2</v>
      </c>
      <c r="H16246">
        <v>17.399999999999999</v>
      </c>
      <c r="I16246" t="s">
        <v>247</v>
      </c>
      <c r="J16246" t="s">
        <v>42</v>
      </c>
      <c r="K16246">
        <v>2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 t="s">
        <v>83</v>
      </c>
      <c r="R16246" t="s">
        <v>83</v>
      </c>
      <c r="S16246" t="s">
        <v>83</v>
      </c>
      <c r="T16246" t="str">
        <f>_xlfn.XLOOKUP(A16246,MI_Match_Analysis!$A$2:$A$8,MI_Match_Analysis!$F$2:$F$8,"Not Found")</f>
        <v>Not Found</v>
      </c>
    </row>
    <row r="16247" spans="1:20" hidden="1" x14ac:dyDescent="0.3">
      <c r="A16247">
        <v>69</v>
      </c>
      <c r="B16247" s="1">
        <v>46166</v>
      </c>
      <c r="C16247" t="s">
        <v>162</v>
      </c>
      <c r="D16247" t="s">
        <v>33</v>
      </c>
      <c r="E16247" t="s">
        <v>34</v>
      </c>
      <c r="F16247" t="s">
        <v>40</v>
      </c>
      <c r="G16247">
        <v>2</v>
      </c>
      <c r="H16247">
        <v>17.5</v>
      </c>
      <c r="I16247" t="s">
        <v>247</v>
      </c>
      <c r="J16247" t="s">
        <v>42</v>
      </c>
      <c r="K16247">
        <v>6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 t="s">
        <v>83</v>
      </c>
      <c r="R16247" t="s">
        <v>83</v>
      </c>
      <c r="S16247" t="s">
        <v>83</v>
      </c>
      <c r="T16247" t="str">
        <f>_xlfn.XLOOKUP(A16247,MI_Match_Analysis!$A$2:$A$8,MI_Match_Analysis!$F$2:$F$8,"Not Found")</f>
        <v>Not Found</v>
      </c>
    </row>
    <row r="16248" spans="1:20" hidden="1" x14ac:dyDescent="0.3">
      <c r="A16248">
        <v>69</v>
      </c>
      <c r="B16248" s="1">
        <v>46166</v>
      </c>
      <c r="C16248" t="s">
        <v>162</v>
      </c>
      <c r="D16248" t="s">
        <v>33</v>
      </c>
      <c r="E16248" t="s">
        <v>34</v>
      </c>
      <c r="F16248" t="s">
        <v>40</v>
      </c>
      <c r="G16248">
        <v>2</v>
      </c>
      <c r="H16248">
        <v>17.600000000000001</v>
      </c>
      <c r="I16248" t="s">
        <v>247</v>
      </c>
      <c r="J16248" t="s">
        <v>42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 t="s">
        <v>83</v>
      </c>
      <c r="R16248" t="s">
        <v>83</v>
      </c>
      <c r="S16248" t="s">
        <v>83</v>
      </c>
      <c r="T16248" t="str">
        <f>_xlfn.XLOOKUP(A16248,MI_Match_Analysis!$A$2:$A$8,MI_Match_Analysis!$F$2:$F$8,"Not Found")</f>
        <v>Not Found</v>
      </c>
    </row>
    <row r="16249" spans="1:20" hidden="1" x14ac:dyDescent="0.3">
      <c r="A16249">
        <v>69</v>
      </c>
      <c r="B16249" s="1">
        <v>46166</v>
      </c>
      <c r="C16249" t="s">
        <v>162</v>
      </c>
      <c r="D16249" t="s">
        <v>33</v>
      </c>
      <c r="E16249" t="s">
        <v>34</v>
      </c>
      <c r="F16249" t="s">
        <v>40</v>
      </c>
      <c r="G16249">
        <v>2</v>
      </c>
      <c r="H16249">
        <v>18.100000000000001</v>
      </c>
      <c r="I16249" t="s">
        <v>36</v>
      </c>
      <c r="J16249" t="s">
        <v>203</v>
      </c>
      <c r="K16249">
        <v>1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 t="s">
        <v>83</v>
      </c>
      <c r="R16249" t="s">
        <v>83</v>
      </c>
      <c r="S16249" t="s">
        <v>83</v>
      </c>
      <c r="T16249" t="str">
        <f>_xlfn.XLOOKUP(A16249,MI_Match_Analysis!$A$2:$A$8,MI_Match_Analysis!$F$2:$F$8,"Not Found")</f>
        <v>Not Found</v>
      </c>
    </row>
    <row r="16250" spans="1:20" hidden="1" x14ac:dyDescent="0.3">
      <c r="A16250">
        <v>69</v>
      </c>
      <c r="B16250" s="1">
        <v>46166</v>
      </c>
      <c r="C16250" t="s">
        <v>162</v>
      </c>
      <c r="D16250" t="s">
        <v>33</v>
      </c>
      <c r="E16250" t="s">
        <v>34</v>
      </c>
      <c r="F16250" t="s">
        <v>40</v>
      </c>
      <c r="G16250">
        <v>2</v>
      </c>
      <c r="H16250">
        <v>18.2</v>
      </c>
      <c r="I16250" t="s">
        <v>247</v>
      </c>
      <c r="J16250" t="s">
        <v>203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 t="s">
        <v>83</v>
      </c>
      <c r="R16250" t="s">
        <v>83</v>
      </c>
      <c r="S16250" t="s">
        <v>83</v>
      </c>
      <c r="T16250" t="str">
        <f>_xlfn.XLOOKUP(A16250,MI_Match_Analysis!$A$2:$A$8,MI_Match_Analysis!$F$2:$F$8,"Not Found")</f>
        <v>Not Found</v>
      </c>
    </row>
    <row r="16251" spans="1:20" hidden="1" x14ac:dyDescent="0.3">
      <c r="A16251">
        <v>69</v>
      </c>
      <c r="B16251" s="1">
        <v>46166</v>
      </c>
      <c r="C16251" t="s">
        <v>162</v>
      </c>
      <c r="D16251" t="s">
        <v>33</v>
      </c>
      <c r="E16251" t="s">
        <v>34</v>
      </c>
      <c r="F16251" t="s">
        <v>40</v>
      </c>
      <c r="G16251">
        <v>2</v>
      </c>
      <c r="H16251">
        <v>18.3</v>
      </c>
      <c r="I16251" t="s">
        <v>247</v>
      </c>
      <c r="J16251" t="s">
        <v>203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 t="s">
        <v>205</v>
      </c>
      <c r="R16251" t="s">
        <v>247</v>
      </c>
      <c r="S16251" t="s">
        <v>83</v>
      </c>
      <c r="T16251" t="str">
        <f>_xlfn.XLOOKUP(A16251,MI_Match_Analysis!$A$2:$A$8,MI_Match_Analysis!$F$2:$F$8,"Not Found")</f>
        <v>Not Found</v>
      </c>
    </row>
    <row r="16252" spans="1:20" hidden="1" x14ac:dyDescent="0.3">
      <c r="A16252">
        <v>69</v>
      </c>
      <c r="B16252" s="1">
        <v>46166</v>
      </c>
      <c r="C16252" t="s">
        <v>162</v>
      </c>
      <c r="D16252" t="s">
        <v>33</v>
      </c>
      <c r="E16252" t="s">
        <v>34</v>
      </c>
      <c r="F16252" t="s">
        <v>40</v>
      </c>
      <c r="G16252">
        <v>2</v>
      </c>
      <c r="H16252">
        <v>18.399999999999999</v>
      </c>
      <c r="I16252" t="s">
        <v>183</v>
      </c>
      <c r="J16252" t="s">
        <v>203</v>
      </c>
      <c r="K16252">
        <v>1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 t="s">
        <v>83</v>
      </c>
      <c r="R16252" t="s">
        <v>83</v>
      </c>
      <c r="S16252" t="s">
        <v>83</v>
      </c>
      <c r="T16252" t="str">
        <f>_xlfn.XLOOKUP(A16252,MI_Match_Analysis!$A$2:$A$8,MI_Match_Analysis!$F$2:$F$8,"Not Found")</f>
        <v>Not Found</v>
      </c>
    </row>
    <row r="16253" spans="1:20" hidden="1" x14ac:dyDescent="0.3">
      <c r="A16253">
        <v>69</v>
      </c>
      <c r="B16253" s="1">
        <v>46166</v>
      </c>
      <c r="C16253" t="s">
        <v>162</v>
      </c>
      <c r="D16253" t="s">
        <v>33</v>
      </c>
      <c r="E16253" t="s">
        <v>34</v>
      </c>
      <c r="F16253" t="s">
        <v>40</v>
      </c>
      <c r="G16253">
        <v>2</v>
      </c>
      <c r="H16253">
        <v>18.5</v>
      </c>
      <c r="I16253" t="s">
        <v>36</v>
      </c>
      <c r="J16253" t="s">
        <v>203</v>
      </c>
      <c r="K16253">
        <v>1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 t="s">
        <v>83</v>
      </c>
      <c r="R16253" t="s">
        <v>83</v>
      </c>
      <c r="S16253" t="s">
        <v>83</v>
      </c>
      <c r="T16253" t="str">
        <f>_xlfn.XLOOKUP(A16253,MI_Match_Analysis!$A$2:$A$8,MI_Match_Analysis!$F$2:$F$8,"Not Found")</f>
        <v>Not Found</v>
      </c>
    </row>
    <row r="16254" spans="1:20" hidden="1" x14ac:dyDescent="0.3">
      <c r="A16254">
        <v>69</v>
      </c>
      <c r="B16254" s="1">
        <v>46166</v>
      </c>
      <c r="C16254" t="s">
        <v>162</v>
      </c>
      <c r="D16254" t="s">
        <v>33</v>
      </c>
      <c r="E16254" t="s">
        <v>34</v>
      </c>
      <c r="F16254" t="s">
        <v>40</v>
      </c>
      <c r="G16254">
        <v>2</v>
      </c>
      <c r="H16254">
        <v>18.600000000000001</v>
      </c>
      <c r="I16254" t="s">
        <v>183</v>
      </c>
      <c r="J16254" t="s">
        <v>203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 t="s">
        <v>83</v>
      </c>
      <c r="R16254" t="s">
        <v>83</v>
      </c>
      <c r="S16254" t="s">
        <v>83</v>
      </c>
      <c r="T16254" t="str">
        <f>_xlfn.XLOOKUP(A16254,MI_Match_Analysis!$A$2:$A$8,MI_Match_Analysis!$F$2:$F$8,"Not Found")</f>
        <v>Not Found</v>
      </c>
    </row>
    <row r="16255" spans="1:20" hidden="1" x14ac:dyDescent="0.3">
      <c r="A16255">
        <v>69</v>
      </c>
      <c r="B16255" s="1">
        <v>46166</v>
      </c>
      <c r="C16255" t="s">
        <v>162</v>
      </c>
      <c r="D16255" t="s">
        <v>33</v>
      </c>
      <c r="E16255" t="s">
        <v>34</v>
      </c>
      <c r="F16255" t="s">
        <v>40</v>
      </c>
      <c r="G16255">
        <v>2</v>
      </c>
      <c r="H16255">
        <v>19.100000000000001</v>
      </c>
      <c r="I16255" t="s">
        <v>36</v>
      </c>
      <c r="J16255" t="s">
        <v>318</v>
      </c>
      <c r="K16255">
        <v>4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 t="s">
        <v>83</v>
      </c>
      <c r="R16255" t="s">
        <v>83</v>
      </c>
      <c r="S16255" t="s">
        <v>83</v>
      </c>
      <c r="T16255" t="str">
        <f>_xlfn.XLOOKUP(A16255,MI_Match_Analysis!$A$2:$A$8,MI_Match_Analysis!$F$2:$F$8,"Not Found")</f>
        <v>Not Found</v>
      </c>
    </row>
    <row r="16256" spans="1:20" hidden="1" x14ac:dyDescent="0.3">
      <c r="A16256">
        <v>69</v>
      </c>
      <c r="B16256" s="1">
        <v>46166</v>
      </c>
      <c r="C16256" t="s">
        <v>162</v>
      </c>
      <c r="D16256" t="s">
        <v>33</v>
      </c>
      <c r="E16256" t="s">
        <v>34</v>
      </c>
      <c r="F16256" t="s">
        <v>40</v>
      </c>
      <c r="G16256">
        <v>2</v>
      </c>
      <c r="H16256">
        <v>19.2</v>
      </c>
      <c r="I16256" t="s">
        <v>36</v>
      </c>
      <c r="J16256" t="s">
        <v>318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 t="s">
        <v>83</v>
      </c>
      <c r="R16256" t="s">
        <v>83</v>
      </c>
      <c r="S16256" t="s">
        <v>83</v>
      </c>
      <c r="T16256" t="str">
        <f>_xlfn.XLOOKUP(A16256,MI_Match_Analysis!$A$2:$A$8,MI_Match_Analysis!$F$2:$F$8,"Not Found")</f>
        <v>Not Found</v>
      </c>
    </row>
    <row r="16257" spans="1:20" hidden="1" x14ac:dyDescent="0.3">
      <c r="A16257">
        <v>69</v>
      </c>
      <c r="B16257" s="1">
        <v>46166</v>
      </c>
      <c r="C16257" t="s">
        <v>162</v>
      </c>
      <c r="D16257" t="s">
        <v>33</v>
      </c>
      <c r="E16257" t="s">
        <v>34</v>
      </c>
      <c r="F16257" t="s">
        <v>40</v>
      </c>
      <c r="G16257">
        <v>2</v>
      </c>
      <c r="H16257">
        <v>19.3</v>
      </c>
      <c r="I16257" t="s">
        <v>36</v>
      </c>
      <c r="J16257" t="s">
        <v>318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 t="s">
        <v>83</v>
      </c>
      <c r="R16257" t="s">
        <v>83</v>
      </c>
      <c r="S16257" t="s">
        <v>83</v>
      </c>
      <c r="T16257" t="str">
        <f>_xlfn.XLOOKUP(A16257,MI_Match_Analysis!$A$2:$A$8,MI_Match_Analysis!$F$2:$F$8,"Not Found")</f>
        <v>Not Found</v>
      </c>
    </row>
    <row r="16258" spans="1:20" hidden="1" x14ac:dyDescent="0.3">
      <c r="A16258">
        <v>69</v>
      </c>
      <c r="B16258" s="1">
        <v>46166</v>
      </c>
      <c r="C16258" t="s">
        <v>162</v>
      </c>
      <c r="D16258" t="s">
        <v>33</v>
      </c>
      <c r="E16258" t="s">
        <v>34</v>
      </c>
      <c r="F16258" t="s">
        <v>40</v>
      </c>
      <c r="G16258">
        <v>2</v>
      </c>
      <c r="H16258">
        <v>19.399999999999999</v>
      </c>
      <c r="I16258" t="s">
        <v>36</v>
      </c>
      <c r="J16258" t="s">
        <v>318</v>
      </c>
      <c r="K16258">
        <v>1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 t="s">
        <v>83</v>
      </c>
      <c r="R16258" t="s">
        <v>83</v>
      </c>
      <c r="S16258" t="s">
        <v>83</v>
      </c>
      <c r="T16258" t="str">
        <f>_xlfn.XLOOKUP(A16258,MI_Match_Analysis!$A$2:$A$8,MI_Match_Analysis!$F$2:$F$8,"Not Found")</f>
        <v>Not Found</v>
      </c>
    </row>
    <row r="16259" spans="1:20" hidden="1" x14ac:dyDescent="0.3">
      <c r="A16259">
        <v>69</v>
      </c>
      <c r="B16259" s="1">
        <v>46166</v>
      </c>
      <c r="C16259" t="s">
        <v>162</v>
      </c>
      <c r="D16259" t="s">
        <v>33</v>
      </c>
      <c r="E16259" t="s">
        <v>34</v>
      </c>
      <c r="F16259" t="s">
        <v>40</v>
      </c>
      <c r="G16259">
        <v>2</v>
      </c>
      <c r="H16259">
        <v>19.5</v>
      </c>
      <c r="I16259" t="s">
        <v>183</v>
      </c>
      <c r="J16259" t="s">
        <v>318</v>
      </c>
      <c r="K16259">
        <v>1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 t="s">
        <v>83</v>
      </c>
      <c r="R16259" t="s">
        <v>83</v>
      </c>
      <c r="S16259" t="s">
        <v>83</v>
      </c>
      <c r="T16259" t="str">
        <f>_xlfn.XLOOKUP(A16259,MI_Match_Analysis!$A$2:$A$8,MI_Match_Analysis!$F$2:$F$8,"Not Found")</f>
        <v>Not Found</v>
      </c>
    </row>
    <row r="16260" spans="1:20" hidden="1" x14ac:dyDescent="0.3">
      <c r="A16260">
        <v>69</v>
      </c>
      <c r="B16260" s="1">
        <v>46166</v>
      </c>
      <c r="C16260" t="s">
        <v>162</v>
      </c>
      <c r="D16260" t="s">
        <v>33</v>
      </c>
      <c r="E16260" t="s">
        <v>34</v>
      </c>
      <c r="F16260" t="s">
        <v>40</v>
      </c>
      <c r="G16260">
        <v>2</v>
      </c>
      <c r="H16260">
        <v>19.600000000000001</v>
      </c>
      <c r="I16260" t="s">
        <v>36</v>
      </c>
      <c r="J16260" t="s">
        <v>318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 t="s">
        <v>83</v>
      </c>
      <c r="R16260" t="s">
        <v>83</v>
      </c>
      <c r="S16260" t="s">
        <v>83</v>
      </c>
      <c r="T16260" t="str">
        <f>_xlfn.XLOOKUP(A16260,MI_Match_Analysis!$A$2:$A$8,MI_Match_Analysis!$F$2:$F$8,"Not Found")</f>
        <v>Not Found</v>
      </c>
    </row>
    <row r="16261" spans="1:20" hidden="1" x14ac:dyDescent="0.3">
      <c r="A16261">
        <v>70</v>
      </c>
      <c r="B16261" s="1">
        <v>46166</v>
      </c>
      <c r="C16261" t="s">
        <v>162</v>
      </c>
      <c r="D16261" t="s">
        <v>58</v>
      </c>
      <c r="E16261" t="s">
        <v>54</v>
      </c>
      <c r="F16261" t="s">
        <v>35</v>
      </c>
      <c r="G16261">
        <v>1</v>
      </c>
      <c r="H16261">
        <v>0.1</v>
      </c>
      <c r="I16261" t="s">
        <v>299</v>
      </c>
      <c r="J16261" t="s">
        <v>90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 t="s">
        <v>83</v>
      </c>
      <c r="R16261" t="s">
        <v>83</v>
      </c>
      <c r="S16261" t="s">
        <v>83</v>
      </c>
      <c r="T16261" t="str">
        <f>_xlfn.XLOOKUP(A16261,MI_Match_Analysis!$A$2:$A$8,MI_Match_Analysis!$F$2:$F$8,"Not Found")</f>
        <v>Not Found</v>
      </c>
    </row>
    <row r="16262" spans="1:20" hidden="1" x14ac:dyDescent="0.3">
      <c r="A16262">
        <v>70</v>
      </c>
      <c r="B16262" s="1">
        <v>46166</v>
      </c>
      <c r="C16262" t="s">
        <v>162</v>
      </c>
      <c r="D16262" t="s">
        <v>58</v>
      </c>
      <c r="E16262" t="s">
        <v>54</v>
      </c>
      <c r="F16262" t="s">
        <v>35</v>
      </c>
      <c r="G16262">
        <v>1</v>
      </c>
      <c r="H16262">
        <v>0.2</v>
      </c>
      <c r="I16262" t="s">
        <v>299</v>
      </c>
      <c r="J16262" t="s">
        <v>90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 t="s">
        <v>83</v>
      </c>
      <c r="R16262" t="s">
        <v>83</v>
      </c>
      <c r="S16262" t="s">
        <v>83</v>
      </c>
      <c r="T16262" t="str">
        <f>_xlfn.XLOOKUP(A16262,MI_Match_Analysis!$A$2:$A$8,MI_Match_Analysis!$F$2:$F$8,"Not Found")</f>
        <v>Not Found</v>
      </c>
    </row>
    <row r="16263" spans="1:20" hidden="1" x14ac:dyDescent="0.3">
      <c r="A16263">
        <v>70</v>
      </c>
      <c r="B16263" s="1">
        <v>46166</v>
      </c>
      <c r="C16263" t="s">
        <v>162</v>
      </c>
      <c r="D16263" t="s">
        <v>58</v>
      </c>
      <c r="E16263" t="s">
        <v>54</v>
      </c>
      <c r="F16263" t="s">
        <v>35</v>
      </c>
      <c r="G16263">
        <v>1</v>
      </c>
      <c r="H16263">
        <v>0.3</v>
      </c>
      <c r="I16263" t="s">
        <v>299</v>
      </c>
      <c r="J16263" t="s">
        <v>90</v>
      </c>
      <c r="K16263">
        <v>4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 t="s">
        <v>83</v>
      </c>
      <c r="R16263" t="s">
        <v>83</v>
      </c>
      <c r="S16263" t="s">
        <v>83</v>
      </c>
      <c r="T16263" t="str">
        <f>_xlfn.XLOOKUP(A16263,MI_Match_Analysis!$A$2:$A$8,MI_Match_Analysis!$F$2:$F$8,"Not Found")</f>
        <v>Not Found</v>
      </c>
    </row>
    <row r="16264" spans="1:20" hidden="1" x14ac:dyDescent="0.3">
      <c r="A16264">
        <v>70</v>
      </c>
      <c r="B16264" s="1">
        <v>46166</v>
      </c>
      <c r="C16264" t="s">
        <v>162</v>
      </c>
      <c r="D16264" t="s">
        <v>58</v>
      </c>
      <c r="E16264" t="s">
        <v>54</v>
      </c>
      <c r="F16264" t="s">
        <v>35</v>
      </c>
      <c r="G16264">
        <v>1</v>
      </c>
      <c r="H16264">
        <v>0.4</v>
      </c>
      <c r="I16264" t="s">
        <v>299</v>
      </c>
      <c r="J16264" t="s">
        <v>90</v>
      </c>
      <c r="K16264">
        <v>4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 t="s">
        <v>83</v>
      </c>
      <c r="R16264" t="s">
        <v>83</v>
      </c>
      <c r="S16264" t="s">
        <v>83</v>
      </c>
      <c r="T16264" t="str">
        <f>_xlfn.XLOOKUP(A16264,MI_Match_Analysis!$A$2:$A$8,MI_Match_Analysis!$F$2:$F$8,"Not Found")</f>
        <v>Not Found</v>
      </c>
    </row>
    <row r="16265" spans="1:20" hidden="1" x14ac:dyDescent="0.3">
      <c r="A16265">
        <v>70</v>
      </c>
      <c r="B16265" s="1">
        <v>46166</v>
      </c>
      <c r="C16265" t="s">
        <v>162</v>
      </c>
      <c r="D16265" t="s">
        <v>58</v>
      </c>
      <c r="E16265" t="s">
        <v>54</v>
      </c>
      <c r="F16265" t="s">
        <v>35</v>
      </c>
      <c r="G16265">
        <v>1</v>
      </c>
      <c r="H16265">
        <v>0.5</v>
      </c>
      <c r="I16265" t="s">
        <v>299</v>
      </c>
      <c r="J16265" t="s">
        <v>90</v>
      </c>
      <c r="K16265">
        <v>1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 t="s">
        <v>83</v>
      </c>
      <c r="R16265" t="s">
        <v>83</v>
      </c>
      <c r="S16265" t="s">
        <v>83</v>
      </c>
      <c r="T16265" t="str">
        <f>_xlfn.XLOOKUP(A16265,MI_Match_Analysis!$A$2:$A$8,MI_Match_Analysis!$F$2:$F$8,"Not Found")</f>
        <v>Not Found</v>
      </c>
    </row>
    <row r="16266" spans="1:20" hidden="1" x14ac:dyDescent="0.3">
      <c r="A16266">
        <v>70</v>
      </c>
      <c r="B16266" s="1">
        <v>46166</v>
      </c>
      <c r="C16266" t="s">
        <v>162</v>
      </c>
      <c r="D16266" t="s">
        <v>58</v>
      </c>
      <c r="E16266" t="s">
        <v>54</v>
      </c>
      <c r="F16266" t="s">
        <v>35</v>
      </c>
      <c r="G16266">
        <v>1</v>
      </c>
      <c r="H16266">
        <v>0.6</v>
      </c>
      <c r="I16266" t="s">
        <v>232</v>
      </c>
      <c r="J16266" t="s">
        <v>90</v>
      </c>
      <c r="K16266">
        <v>1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 t="s">
        <v>83</v>
      </c>
      <c r="R16266" t="s">
        <v>83</v>
      </c>
      <c r="S16266" t="s">
        <v>83</v>
      </c>
      <c r="T16266" t="str">
        <f>_xlfn.XLOOKUP(A16266,MI_Match_Analysis!$A$2:$A$8,MI_Match_Analysis!$F$2:$F$8,"Not Found")</f>
        <v>Not Found</v>
      </c>
    </row>
    <row r="16267" spans="1:20" hidden="1" x14ac:dyDescent="0.3">
      <c r="A16267">
        <v>70</v>
      </c>
      <c r="B16267" s="1">
        <v>46166</v>
      </c>
      <c r="C16267" t="s">
        <v>162</v>
      </c>
      <c r="D16267" t="s">
        <v>58</v>
      </c>
      <c r="E16267" t="s">
        <v>54</v>
      </c>
      <c r="F16267" t="s">
        <v>35</v>
      </c>
      <c r="G16267">
        <v>1</v>
      </c>
      <c r="H16267">
        <v>1.1000000000000001</v>
      </c>
      <c r="I16267" t="s">
        <v>232</v>
      </c>
      <c r="J16267" t="s">
        <v>328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 t="s">
        <v>83</v>
      </c>
      <c r="R16267" t="s">
        <v>83</v>
      </c>
      <c r="S16267" t="s">
        <v>83</v>
      </c>
      <c r="T16267" t="str">
        <f>_xlfn.XLOOKUP(A16267,MI_Match_Analysis!$A$2:$A$8,MI_Match_Analysis!$F$2:$F$8,"Not Found")</f>
        <v>Not Found</v>
      </c>
    </row>
    <row r="16268" spans="1:20" hidden="1" x14ac:dyDescent="0.3">
      <c r="A16268">
        <v>70</v>
      </c>
      <c r="B16268" s="1">
        <v>46166</v>
      </c>
      <c r="C16268" t="s">
        <v>162</v>
      </c>
      <c r="D16268" t="s">
        <v>58</v>
      </c>
      <c r="E16268" t="s">
        <v>54</v>
      </c>
      <c r="F16268" t="s">
        <v>35</v>
      </c>
      <c r="G16268">
        <v>1</v>
      </c>
      <c r="H16268">
        <v>1.2</v>
      </c>
      <c r="I16268" t="s">
        <v>232</v>
      </c>
      <c r="J16268" t="s">
        <v>328</v>
      </c>
      <c r="K16268">
        <v>1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 t="s">
        <v>83</v>
      </c>
      <c r="R16268" t="s">
        <v>83</v>
      </c>
      <c r="S16268" t="s">
        <v>83</v>
      </c>
      <c r="T16268" t="str">
        <f>_xlfn.XLOOKUP(A16268,MI_Match_Analysis!$A$2:$A$8,MI_Match_Analysis!$F$2:$F$8,"Not Found")</f>
        <v>Not Found</v>
      </c>
    </row>
    <row r="16269" spans="1:20" hidden="1" x14ac:dyDescent="0.3">
      <c r="A16269">
        <v>70</v>
      </c>
      <c r="B16269" s="1">
        <v>46166</v>
      </c>
      <c r="C16269" t="s">
        <v>162</v>
      </c>
      <c r="D16269" t="s">
        <v>58</v>
      </c>
      <c r="E16269" t="s">
        <v>54</v>
      </c>
      <c r="F16269" t="s">
        <v>35</v>
      </c>
      <c r="G16269">
        <v>1</v>
      </c>
      <c r="H16269">
        <v>1.3</v>
      </c>
      <c r="I16269" t="s">
        <v>299</v>
      </c>
      <c r="J16269" t="s">
        <v>328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 t="s">
        <v>83</v>
      </c>
      <c r="R16269" t="s">
        <v>83</v>
      </c>
      <c r="S16269" t="s">
        <v>83</v>
      </c>
      <c r="T16269" t="str">
        <f>_xlfn.XLOOKUP(A16269,MI_Match_Analysis!$A$2:$A$8,MI_Match_Analysis!$F$2:$F$8,"Not Found")</f>
        <v>Not Found</v>
      </c>
    </row>
    <row r="16270" spans="1:20" hidden="1" x14ac:dyDescent="0.3">
      <c r="A16270">
        <v>70</v>
      </c>
      <c r="B16270" s="1">
        <v>46166</v>
      </c>
      <c r="C16270" t="s">
        <v>162</v>
      </c>
      <c r="D16270" t="s">
        <v>58</v>
      </c>
      <c r="E16270" t="s">
        <v>54</v>
      </c>
      <c r="F16270" t="s">
        <v>35</v>
      </c>
      <c r="G16270">
        <v>1</v>
      </c>
      <c r="H16270">
        <v>1.4</v>
      </c>
      <c r="I16270" t="s">
        <v>299</v>
      </c>
      <c r="J16270" t="s">
        <v>328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 t="s">
        <v>83</v>
      </c>
      <c r="R16270" t="s">
        <v>83</v>
      </c>
      <c r="S16270" t="s">
        <v>83</v>
      </c>
      <c r="T16270" t="str">
        <f>_xlfn.XLOOKUP(A16270,MI_Match_Analysis!$A$2:$A$8,MI_Match_Analysis!$F$2:$F$8,"Not Found")</f>
        <v>Not Found</v>
      </c>
    </row>
    <row r="16271" spans="1:20" hidden="1" x14ac:dyDescent="0.3">
      <c r="A16271">
        <v>70</v>
      </c>
      <c r="B16271" s="1">
        <v>46166</v>
      </c>
      <c r="C16271" t="s">
        <v>162</v>
      </c>
      <c r="D16271" t="s">
        <v>58</v>
      </c>
      <c r="E16271" t="s">
        <v>54</v>
      </c>
      <c r="F16271" t="s">
        <v>35</v>
      </c>
      <c r="G16271">
        <v>1</v>
      </c>
      <c r="H16271">
        <v>1.5</v>
      </c>
      <c r="I16271" t="s">
        <v>299</v>
      </c>
      <c r="J16271" t="s">
        <v>328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 t="s">
        <v>83</v>
      </c>
      <c r="R16271" t="s">
        <v>83</v>
      </c>
      <c r="S16271" t="s">
        <v>83</v>
      </c>
      <c r="T16271" t="str">
        <f>_xlfn.XLOOKUP(A16271,MI_Match_Analysis!$A$2:$A$8,MI_Match_Analysis!$F$2:$F$8,"Not Found")</f>
        <v>Not Found</v>
      </c>
    </row>
    <row r="16272" spans="1:20" hidden="1" x14ac:dyDescent="0.3">
      <c r="A16272">
        <v>70</v>
      </c>
      <c r="B16272" s="1">
        <v>46166</v>
      </c>
      <c r="C16272" t="s">
        <v>162</v>
      </c>
      <c r="D16272" t="s">
        <v>58</v>
      </c>
      <c r="E16272" t="s">
        <v>54</v>
      </c>
      <c r="F16272" t="s">
        <v>35</v>
      </c>
      <c r="G16272">
        <v>1</v>
      </c>
      <c r="H16272">
        <v>1.5</v>
      </c>
      <c r="I16272" t="s">
        <v>299</v>
      </c>
      <c r="J16272" t="s">
        <v>328</v>
      </c>
      <c r="K16272">
        <v>0</v>
      </c>
      <c r="L16272">
        <v>1</v>
      </c>
      <c r="M16272">
        <v>1</v>
      </c>
      <c r="N16272">
        <v>0</v>
      </c>
      <c r="O16272">
        <v>0</v>
      </c>
      <c r="P16272">
        <v>0</v>
      </c>
      <c r="Q16272" t="s">
        <v>83</v>
      </c>
      <c r="R16272" t="s">
        <v>83</v>
      </c>
      <c r="S16272" t="s">
        <v>83</v>
      </c>
      <c r="T16272" t="str">
        <f>_xlfn.XLOOKUP(A16272,MI_Match_Analysis!$A$2:$A$8,MI_Match_Analysis!$F$2:$F$8,"Not Found")</f>
        <v>Not Found</v>
      </c>
    </row>
    <row r="16273" spans="1:20" hidden="1" x14ac:dyDescent="0.3">
      <c r="A16273">
        <v>70</v>
      </c>
      <c r="B16273" s="1">
        <v>46166</v>
      </c>
      <c r="C16273" t="s">
        <v>162</v>
      </c>
      <c r="D16273" t="s">
        <v>58</v>
      </c>
      <c r="E16273" t="s">
        <v>54</v>
      </c>
      <c r="F16273" t="s">
        <v>35</v>
      </c>
      <c r="G16273">
        <v>1</v>
      </c>
      <c r="H16273">
        <v>1.6</v>
      </c>
      <c r="I16273" t="s">
        <v>299</v>
      </c>
      <c r="J16273" t="s">
        <v>328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 t="s">
        <v>83</v>
      </c>
      <c r="R16273" t="s">
        <v>83</v>
      </c>
      <c r="S16273" t="s">
        <v>83</v>
      </c>
      <c r="T16273" t="str">
        <f>_xlfn.XLOOKUP(A16273,MI_Match_Analysis!$A$2:$A$8,MI_Match_Analysis!$F$2:$F$8,"Not Found")</f>
        <v>Not Found</v>
      </c>
    </row>
    <row r="16274" spans="1:20" hidden="1" x14ac:dyDescent="0.3">
      <c r="A16274">
        <v>70</v>
      </c>
      <c r="B16274" s="1">
        <v>46166</v>
      </c>
      <c r="C16274" t="s">
        <v>162</v>
      </c>
      <c r="D16274" t="s">
        <v>58</v>
      </c>
      <c r="E16274" t="s">
        <v>54</v>
      </c>
      <c r="F16274" t="s">
        <v>35</v>
      </c>
      <c r="G16274">
        <v>1</v>
      </c>
      <c r="H16274">
        <v>2.1</v>
      </c>
      <c r="I16274" t="s">
        <v>232</v>
      </c>
      <c r="J16274" t="s">
        <v>185</v>
      </c>
      <c r="K16274">
        <v>1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 t="s">
        <v>83</v>
      </c>
      <c r="R16274" t="s">
        <v>83</v>
      </c>
      <c r="S16274" t="s">
        <v>83</v>
      </c>
      <c r="T16274" t="str">
        <f>_xlfn.XLOOKUP(A16274,MI_Match_Analysis!$A$2:$A$8,MI_Match_Analysis!$F$2:$F$8,"Not Found")</f>
        <v>Not Found</v>
      </c>
    </row>
    <row r="16275" spans="1:20" hidden="1" x14ac:dyDescent="0.3">
      <c r="A16275">
        <v>70</v>
      </c>
      <c r="B16275" s="1">
        <v>46166</v>
      </c>
      <c r="C16275" t="s">
        <v>162</v>
      </c>
      <c r="D16275" t="s">
        <v>58</v>
      </c>
      <c r="E16275" t="s">
        <v>54</v>
      </c>
      <c r="F16275" t="s">
        <v>35</v>
      </c>
      <c r="G16275">
        <v>1</v>
      </c>
      <c r="H16275">
        <v>2.2000000000000002</v>
      </c>
      <c r="I16275" t="s">
        <v>299</v>
      </c>
      <c r="J16275" t="s">
        <v>185</v>
      </c>
      <c r="K16275">
        <v>1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 t="s">
        <v>83</v>
      </c>
      <c r="R16275" t="s">
        <v>83</v>
      </c>
      <c r="S16275" t="s">
        <v>83</v>
      </c>
      <c r="T16275" t="str">
        <f>_xlfn.XLOOKUP(A16275,MI_Match_Analysis!$A$2:$A$8,MI_Match_Analysis!$F$2:$F$8,"Not Found")</f>
        <v>Not Found</v>
      </c>
    </row>
    <row r="16276" spans="1:20" hidden="1" x14ac:dyDescent="0.3">
      <c r="A16276">
        <v>70</v>
      </c>
      <c r="B16276" s="1">
        <v>46166</v>
      </c>
      <c r="C16276" t="s">
        <v>162</v>
      </c>
      <c r="D16276" t="s">
        <v>58</v>
      </c>
      <c r="E16276" t="s">
        <v>54</v>
      </c>
      <c r="F16276" t="s">
        <v>35</v>
      </c>
      <c r="G16276">
        <v>1</v>
      </c>
      <c r="H16276">
        <v>2.2999999999999998</v>
      </c>
      <c r="I16276" t="s">
        <v>232</v>
      </c>
      <c r="J16276" t="s">
        <v>185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 t="s">
        <v>83</v>
      </c>
      <c r="R16276" t="s">
        <v>83</v>
      </c>
      <c r="S16276" t="s">
        <v>83</v>
      </c>
      <c r="T16276" t="str">
        <f>_xlfn.XLOOKUP(A16276,MI_Match_Analysis!$A$2:$A$8,MI_Match_Analysis!$F$2:$F$8,"Not Found")</f>
        <v>Not Found</v>
      </c>
    </row>
    <row r="16277" spans="1:20" hidden="1" x14ac:dyDescent="0.3">
      <c r="A16277">
        <v>70</v>
      </c>
      <c r="B16277" s="1">
        <v>46166</v>
      </c>
      <c r="C16277" t="s">
        <v>162</v>
      </c>
      <c r="D16277" t="s">
        <v>58</v>
      </c>
      <c r="E16277" t="s">
        <v>54</v>
      </c>
      <c r="F16277" t="s">
        <v>35</v>
      </c>
      <c r="G16277">
        <v>1</v>
      </c>
      <c r="H16277">
        <v>2.4</v>
      </c>
      <c r="I16277" t="s">
        <v>232</v>
      </c>
      <c r="J16277" t="s">
        <v>185</v>
      </c>
      <c r="K16277">
        <v>6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 t="s">
        <v>83</v>
      </c>
      <c r="R16277" t="s">
        <v>83</v>
      </c>
      <c r="S16277" t="s">
        <v>83</v>
      </c>
      <c r="T16277" t="str">
        <f>_xlfn.XLOOKUP(A16277,MI_Match_Analysis!$A$2:$A$8,MI_Match_Analysis!$F$2:$F$8,"Not Found")</f>
        <v>Not Found</v>
      </c>
    </row>
    <row r="16278" spans="1:20" hidden="1" x14ac:dyDescent="0.3">
      <c r="A16278">
        <v>70</v>
      </c>
      <c r="B16278" s="1">
        <v>46166</v>
      </c>
      <c r="C16278" t="s">
        <v>162</v>
      </c>
      <c r="D16278" t="s">
        <v>58</v>
      </c>
      <c r="E16278" t="s">
        <v>54</v>
      </c>
      <c r="F16278" t="s">
        <v>35</v>
      </c>
      <c r="G16278">
        <v>1</v>
      </c>
      <c r="H16278">
        <v>2.5</v>
      </c>
      <c r="I16278" t="s">
        <v>232</v>
      </c>
      <c r="J16278" t="s">
        <v>185</v>
      </c>
      <c r="K16278">
        <v>4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 t="s">
        <v>83</v>
      </c>
      <c r="R16278" t="s">
        <v>83</v>
      </c>
      <c r="S16278" t="s">
        <v>83</v>
      </c>
      <c r="T16278" t="str">
        <f>_xlfn.XLOOKUP(A16278,MI_Match_Analysis!$A$2:$A$8,MI_Match_Analysis!$F$2:$F$8,"Not Found")</f>
        <v>Not Found</v>
      </c>
    </row>
    <row r="16279" spans="1:20" hidden="1" x14ac:dyDescent="0.3">
      <c r="A16279">
        <v>70</v>
      </c>
      <c r="B16279" s="1">
        <v>46166</v>
      </c>
      <c r="C16279" t="s">
        <v>162</v>
      </c>
      <c r="D16279" t="s">
        <v>58</v>
      </c>
      <c r="E16279" t="s">
        <v>54</v>
      </c>
      <c r="F16279" t="s">
        <v>35</v>
      </c>
      <c r="G16279">
        <v>1</v>
      </c>
      <c r="H16279">
        <v>2.6</v>
      </c>
      <c r="I16279" t="s">
        <v>232</v>
      </c>
      <c r="J16279" t="s">
        <v>185</v>
      </c>
      <c r="K16279">
        <v>2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 t="s">
        <v>83</v>
      </c>
      <c r="R16279" t="s">
        <v>83</v>
      </c>
      <c r="S16279" t="s">
        <v>83</v>
      </c>
      <c r="T16279" t="str">
        <f>_xlfn.XLOOKUP(A16279,MI_Match_Analysis!$A$2:$A$8,MI_Match_Analysis!$F$2:$F$8,"Not Found")</f>
        <v>Not Found</v>
      </c>
    </row>
    <row r="16280" spans="1:20" hidden="1" x14ac:dyDescent="0.3">
      <c r="A16280">
        <v>70</v>
      </c>
      <c r="B16280" s="1">
        <v>46166</v>
      </c>
      <c r="C16280" t="s">
        <v>162</v>
      </c>
      <c r="D16280" t="s">
        <v>58</v>
      </c>
      <c r="E16280" t="s">
        <v>54</v>
      </c>
      <c r="F16280" t="s">
        <v>35</v>
      </c>
      <c r="G16280">
        <v>1</v>
      </c>
      <c r="H16280">
        <v>3.1</v>
      </c>
      <c r="I16280" t="s">
        <v>299</v>
      </c>
      <c r="J16280" t="s">
        <v>192</v>
      </c>
      <c r="K16280">
        <v>4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 t="s">
        <v>83</v>
      </c>
      <c r="R16280" t="s">
        <v>83</v>
      </c>
      <c r="S16280" t="s">
        <v>83</v>
      </c>
      <c r="T16280" t="str">
        <f>_xlfn.XLOOKUP(A16280,MI_Match_Analysis!$A$2:$A$8,MI_Match_Analysis!$F$2:$F$8,"Not Found")</f>
        <v>Not Found</v>
      </c>
    </row>
    <row r="16281" spans="1:20" hidden="1" x14ac:dyDescent="0.3">
      <c r="A16281">
        <v>70</v>
      </c>
      <c r="B16281" s="1">
        <v>46166</v>
      </c>
      <c r="C16281" t="s">
        <v>162</v>
      </c>
      <c r="D16281" t="s">
        <v>58</v>
      </c>
      <c r="E16281" t="s">
        <v>54</v>
      </c>
      <c r="F16281" t="s">
        <v>35</v>
      </c>
      <c r="G16281">
        <v>1</v>
      </c>
      <c r="H16281">
        <v>3.2</v>
      </c>
      <c r="I16281" t="s">
        <v>299</v>
      </c>
      <c r="J16281" t="s">
        <v>192</v>
      </c>
      <c r="K16281">
        <v>4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 t="s">
        <v>83</v>
      </c>
      <c r="R16281" t="s">
        <v>83</v>
      </c>
      <c r="S16281" t="s">
        <v>83</v>
      </c>
      <c r="T16281" t="str">
        <f>_xlfn.XLOOKUP(A16281,MI_Match_Analysis!$A$2:$A$8,MI_Match_Analysis!$F$2:$F$8,"Not Found")</f>
        <v>Not Found</v>
      </c>
    </row>
    <row r="16282" spans="1:20" hidden="1" x14ac:dyDescent="0.3">
      <c r="A16282">
        <v>70</v>
      </c>
      <c r="B16282" s="1">
        <v>46166</v>
      </c>
      <c r="C16282" t="s">
        <v>162</v>
      </c>
      <c r="D16282" t="s">
        <v>58</v>
      </c>
      <c r="E16282" t="s">
        <v>54</v>
      </c>
      <c r="F16282" t="s">
        <v>35</v>
      </c>
      <c r="G16282">
        <v>1</v>
      </c>
      <c r="H16282">
        <v>3.3</v>
      </c>
      <c r="I16282" t="s">
        <v>299</v>
      </c>
      <c r="J16282" t="s">
        <v>192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 t="s">
        <v>83</v>
      </c>
      <c r="R16282" t="s">
        <v>83</v>
      </c>
      <c r="S16282" t="s">
        <v>83</v>
      </c>
      <c r="T16282" t="str">
        <f>_xlfn.XLOOKUP(A16282,MI_Match_Analysis!$A$2:$A$8,MI_Match_Analysis!$F$2:$F$8,"Not Found")</f>
        <v>Not Found</v>
      </c>
    </row>
    <row r="16283" spans="1:20" hidden="1" x14ac:dyDescent="0.3">
      <c r="A16283">
        <v>70</v>
      </c>
      <c r="B16283" s="1">
        <v>46166</v>
      </c>
      <c r="C16283" t="s">
        <v>162</v>
      </c>
      <c r="D16283" t="s">
        <v>58</v>
      </c>
      <c r="E16283" t="s">
        <v>54</v>
      </c>
      <c r="F16283" t="s">
        <v>35</v>
      </c>
      <c r="G16283">
        <v>1</v>
      </c>
      <c r="H16283">
        <v>3.4</v>
      </c>
      <c r="I16283" t="s">
        <v>299</v>
      </c>
      <c r="J16283" t="s">
        <v>192</v>
      </c>
      <c r="K16283">
        <v>3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 t="s">
        <v>83</v>
      </c>
      <c r="R16283" t="s">
        <v>83</v>
      </c>
      <c r="S16283" t="s">
        <v>83</v>
      </c>
      <c r="T16283" t="str">
        <f>_xlfn.XLOOKUP(A16283,MI_Match_Analysis!$A$2:$A$8,MI_Match_Analysis!$F$2:$F$8,"Not Found")</f>
        <v>Not Found</v>
      </c>
    </row>
    <row r="16284" spans="1:20" hidden="1" x14ac:dyDescent="0.3">
      <c r="A16284">
        <v>70</v>
      </c>
      <c r="B16284" s="1">
        <v>46166</v>
      </c>
      <c r="C16284" t="s">
        <v>162</v>
      </c>
      <c r="D16284" t="s">
        <v>58</v>
      </c>
      <c r="E16284" t="s">
        <v>54</v>
      </c>
      <c r="F16284" t="s">
        <v>35</v>
      </c>
      <c r="G16284">
        <v>1</v>
      </c>
      <c r="H16284">
        <v>3.5</v>
      </c>
      <c r="I16284" t="s">
        <v>232</v>
      </c>
      <c r="J16284" t="s">
        <v>192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 t="s">
        <v>83</v>
      </c>
      <c r="R16284" t="s">
        <v>83</v>
      </c>
      <c r="S16284" t="s">
        <v>83</v>
      </c>
      <c r="T16284" t="str">
        <f>_xlfn.XLOOKUP(A16284,MI_Match_Analysis!$A$2:$A$8,MI_Match_Analysis!$F$2:$F$8,"Not Found")</f>
        <v>Not Found</v>
      </c>
    </row>
    <row r="16285" spans="1:20" hidden="1" x14ac:dyDescent="0.3">
      <c r="A16285">
        <v>70</v>
      </c>
      <c r="B16285" s="1">
        <v>46166</v>
      </c>
      <c r="C16285" t="s">
        <v>162</v>
      </c>
      <c r="D16285" t="s">
        <v>58</v>
      </c>
      <c r="E16285" t="s">
        <v>54</v>
      </c>
      <c r="F16285" t="s">
        <v>35</v>
      </c>
      <c r="G16285">
        <v>1</v>
      </c>
      <c r="H16285">
        <v>3.6</v>
      </c>
      <c r="I16285" t="s">
        <v>299</v>
      </c>
      <c r="J16285" t="s">
        <v>192</v>
      </c>
      <c r="K16285">
        <v>1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 t="s">
        <v>83</v>
      </c>
      <c r="R16285" t="s">
        <v>83</v>
      </c>
      <c r="S16285" t="s">
        <v>83</v>
      </c>
      <c r="T16285" t="str">
        <f>_xlfn.XLOOKUP(A16285,MI_Match_Analysis!$A$2:$A$8,MI_Match_Analysis!$F$2:$F$8,"Not Found")</f>
        <v>Not Found</v>
      </c>
    </row>
    <row r="16286" spans="1:20" hidden="1" x14ac:dyDescent="0.3">
      <c r="A16286">
        <v>70</v>
      </c>
      <c r="B16286" s="1">
        <v>46166</v>
      </c>
      <c r="C16286" t="s">
        <v>162</v>
      </c>
      <c r="D16286" t="s">
        <v>58</v>
      </c>
      <c r="E16286" t="s">
        <v>54</v>
      </c>
      <c r="F16286" t="s">
        <v>35</v>
      </c>
      <c r="G16286">
        <v>1</v>
      </c>
      <c r="H16286">
        <v>4.0999999999999996</v>
      </c>
      <c r="I16286" t="s">
        <v>299</v>
      </c>
      <c r="J16286" t="s">
        <v>328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 t="s">
        <v>83</v>
      </c>
      <c r="R16286" t="s">
        <v>83</v>
      </c>
      <c r="S16286" t="s">
        <v>83</v>
      </c>
      <c r="T16286" t="str">
        <f>_xlfn.XLOOKUP(A16286,MI_Match_Analysis!$A$2:$A$8,MI_Match_Analysis!$F$2:$F$8,"Not Found")</f>
        <v>Not Found</v>
      </c>
    </row>
    <row r="16287" spans="1:20" hidden="1" x14ac:dyDescent="0.3">
      <c r="A16287">
        <v>70</v>
      </c>
      <c r="B16287" s="1">
        <v>46166</v>
      </c>
      <c r="C16287" t="s">
        <v>162</v>
      </c>
      <c r="D16287" t="s">
        <v>58</v>
      </c>
      <c r="E16287" t="s">
        <v>54</v>
      </c>
      <c r="F16287" t="s">
        <v>35</v>
      </c>
      <c r="G16287">
        <v>1</v>
      </c>
      <c r="H16287">
        <v>4.2</v>
      </c>
      <c r="I16287" t="s">
        <v>299</v>
      </c>
      <c r="J16287" t="s">
        <v>328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 t="s">
        <v>83</v>
      </c>
      <c r="R16287" t="s">
        <v>83</v>
      </c>
      <c r="S16287" t="s">
        <v>83</v>
      </c>
      <c r="T16287" t="str">
        <f>_xlfn.XLOOKUP(A16287,MI_Match_Analysis!$A$2:$A$8,MI_Match_Analysis!$F$2:$F$8,"Not Found")</f>
        <v>Not Found</v>
      </c>
    </row>
    <row r="16288" spans="1:20" hidden="1" x14ac:dyDescent="0.3">
      <c r="A16288">
        <v>70</v>
      </c>
      <c r="B16288" s="1">
        <v>46166</v>
      </c>
      <c r="C16288" t="s">
        <v>162</v>
      </c>
      <c r="D16288" t="s">
        <v>58</v>
      </c>
      <c r="E16288" t="s">
        <v>54</v>
      </c>
      <c r="F16288" t="s">
        <v>35</v>
      </c>
      <c r="G16288">
        <v>1</v>
      </c>
      <c r="H16288">
        <v>4.2</v>
      </c>
      <c r="I16288" t="s">
        <v>299</v>
      </c>
      <c r="J16288" t="s">
        <v>328</v>
      </c>
      <c r="K16288">
        <v>0</v>
      </c>
      <c r="L16288">
        <v>1</v>
      </c>
      <c r="M16288">
        <v>1</v>
      </c>
      <c r="N16288">
        <v>0</v>
      </c>
      <c r="O16288">
        <v>0</v>
      </c>
      <c r="P16288">
        <v>0</v>
      </c>
      <c r="Q16288" t="s">
        <v>83</v>
      </c>
      <c r="R16288" t="s">
        <v>83</v>
      </c>
      <c r="S16288" t="s">
        <v>83</v>
      </c>
      <c r="T16288" t="str">
        <f>_xlfn.XLOOKUP(A16288,MI_Match_Analysis!$A$2:$A$8,MI_Match_Analysis!$F$2:$F$8,"Not Found")</f>
        <v>Not Found</v>
      </c>
    </row>
    <row r="16289" spans="1:20" hidden="1" x14ac:dyDescent="0.3">
      <c r="A16289">
        <v>70</v>
      </c>
      <c r="B16289" s="1">
        <v>46166</v>
      </c>
      <c r="C16289" t="s">
        <v>162</v>
      </c>
      <c r="D16289" t="s">
        <v>58</v>
      </c>
      <c r="E16289" t="s">
        <v>54</v>
      </c>
      <c r="F16289" t="s">
        <v>35</v>
      </c>
      <c r="G16289">
        <v>1</v>
      </c>
      <c r="H16289">
        <v>4.3</v>
      </c>
      <c r="I16289" t="s">
        <v>299</v>
      </c>
      <c r="J16289" t="s">
        <v>328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 t="s">
        <v>165</v>
      </c>
      <c r="R16289" t="s">
        <v>299</v>
      </c>
      <c r="S16289" t="s">
        <v>341</v>
      </c>
      <c r="T16289" t="str">
        <f>_xlfn.XLOOKUP(A16289,MI_Match_Analysis!$A$2:$A$8,MI_Match_Analysis!$F$2:$F$8,"Not Found")</f>
        <v>Not Found</v>
      </c>
    </row>
    <row r="16290" spans="1:20" hidden="1" x14ac:dyDescent="0.3">
      <c r="A16290">
        <v>70</v>
      </c>
      <c r="B16290" s="1">
        <v>46166</v>
      </c>
      <c r="C16290" t="s">
        <v>162</v>
      </c>
      <c r="D16290" t="s">
        <v>58</v>
      </c>
      <c r="E16290" t="s">
        <v>54</v>
      </c>
      <c r="F16290" t="s">
        <v>35</v>
      </c>
      <c r="G16290">
        <v>1</v>
      </c>
      <c r="H16290">
        <v>4.4000000000000004</v>
      </c>
      <c r="I16290" t="s">
        <v>298</v>
      </c>
      <c r="J16290" t="s">
        <v>328</v>
      </c>
      <c r="K16290">
        <v>1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 t="s">
        <v>83</v>
      </c>
      <c r="R16290" t="s">
        <v>83</v>
      </c>
      <c r="S16290" t="s">
        <v>83</v>
      </c>
      <c r="T16290" t="str">
        <f>_xlfn.XLOOKUP(A16290,MI_Match_Analysis!$A$2:$A$8,MI_Match_Analysis!$F$2:$F$8,"Not Found")</f>
        <v>Not Found</v>
      </c>
    </row>
    <row r="16291" spans="1:20" hidden="1" x14ac:dyDescent="0.3">
      <c r="A16291">
        <v>70</v>
      </c>
      <c r="B16291" s="1">
        <v>46166</v>
      </c>
      <c r="C16291" t="s">
        <v>162</v>
      </c>
      <c r="D16291" t="s">
        <v>58</v>
      </c>
      <c r="E16291" t="s">
        <v>54</v>
      </c>
      <c r="F16291" t="s">
        <v>35</v>
      </c>
      <c r="G16291">
        <v>1</v>
      </c>
      <c r="H16291">
        <v>4.5</v>
      </c>
      <c r="I16291" t="s">
        <v>232</v>
      </c>
      <c r="J16291" t="s">
        <v>328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 t="s">
        <v>83</v>
      </c>
      <c r="R16291" t="s">
        <v>83</v>
      </c>
      <c r="S16291" t="s">
        <v>83</v>
      </c>
      <c r="T16291" t="str">
        <f>_xlfn.XLOOKUP(A16291,MI_Match_Analysis!$A$2:$A$8,MI_Match_Analysis!$F$2:$F$8,"Not Found")</f>
        <v>Not Found</v>
      </c>
    </row>
    <row r="16292" spans="1:20" hidden="1" x14ac:dyDescent="0.3">
      <c r="A16292">
        <v>70</v>
      </c>
      <c r="B16292" s="1">
        <v>46166</v>
      </c>
      <c r="C16292" t="s">
        <v>162</v>
      </c>
      <c r="D16292" t="s">
        <v>58</v>
      </c>
      <c r="E16292" t="s">
        <v>54</v>
      </c>
      <c r="F16292" t="s">
        <v>35</v>
      </c>
      <c r="G16292">
        <v>1</v>
      </c>
      <c r="H16292">
        <v>4.5999999999999996</v>
      </c>
      <c r="I16292" t="s">
        <v>232</v>
      </c>
      <c r="J16292" t="s">
        <v>328</v>
      </c>
      <c r="K16292">
        <v>1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 t="s">
        <v>83</v>
      </c>
      <c r="R16292" t="s">
        <v>83</v>
      </c>
      <c r="S16292" t="s">
        <v>83</v>
      </c>
      <c r="T16292" t="str">
        <f>_xlfn.XLOOKUP(A16292,MI_Match_Analysis!$A$2:$A$8,MI_Match_Analysis!$F$2:$F$8,"Not Found")</f>
        <v>Not Found</v>
      </c>
    </row>
    <row r="16293" spans="1:20" hidden="1" x14ac:dyDescent="0.3">
      <c r="A16293">
        <v>70</v>
      </c>
      <c r="B16293" s="1">
        <v>46166</v>
      </c>
      <c r="C16293" t="s">
        <v>162</v>
      </c>
      <c r="D16293" t="s">
        <v>58</v>
      </c>
      <c r="E16293" t="s">
        <v>54</v>
      </c>
      <c r="F16293" t="s">
        <v>35</v>
      </c>
      <c r="G16293">
        <v>1</v>
      </c>
      <c r="H16293">
        <v>5.0999999999999996</v>
      </c>
      <c r="I16293" t="s">
        <v>232</v>
      </c>
      <c r="J16293" t="s">
        <v>193</v>
      </c>
      <c r="K16293">
        <v>1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 t="s">
        <v>83</v>
      </c>
      <c r="R16293" t="s">
        <v>83</v>
      </c>
      <c r="S16293" t="s">
        <v>83</v>
      </c>
      <c r="T16293" t="str">
        <f>_xlfn.XLOOKUP(A16293,MI_Match_Analysis!$A$2:$A$8,MI_Match_Analysis!$F$2:$F$8,"Not Found")</f>
        <v>Not Found</v>
      </c>
    </row>
    <row r="16294" spans="1:20" hidden="1" x14ac:dyDescent="0.3">
      <c r="A16294">
        <v>70</v>
      </c>
      <c r="B16294" s="1">
        <v>46166</v>
      </c>
      <c r="C16294" t="s">
        <v>162</v>
      </c>
      <c r="D16294" t="s">
        <v>58</v>
      </c>
      <c r="E16294" t="s">
        <v>54</v>
      </c>
      <c r="F16294" t="s">
        <v>35</v>
      </c>
      <c r="G16294">
        <v>1</v>
      </c>
      <c r="H16294">
        <v>5.2</v>
      </c>
      <c r="I16294" t="s">
        <v>298</v>
      </c>
      <c r="J16294" t="s">
        <v>193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 t="s">
        <v>83</v>
      </c>
      <c r="R16294" t="s">
        <v>83</v>
      </c>
      <c r="S16294" t="s">
        <v>83</v>
      </c>
      <c r="T16294" t="str">
        <f>_xlfn.XLOOKUP(A16294,MI_Match_Analysis!$A$2:$A$8,MI_Match_Analysis!$F$2:$F$8,"Not Found")</f>
        <v>Not Found</v>
      </c>
    </row>
    <row r="16295" spans="1:20" hidden="1" x14ac:dyDescent="0.3">
      <c r="A16295">
        <v>70</v>
      </c>
      <c r="B16295" s="1">
        <v>46166</v>
      </c>
      <c r="C16295" t="s">
        <v>162</v>
      </c>
      <c r="D16295" t="s">
        <v>58</v>
      </c>
      <c r="E16295" t="s">
        <v>54</v>
      </c>
      <c r="F16295" t="s">
        <v>35</v>
      </c>
      <c r="G16295">
        <v>1</v>
      </c>
      <c r="H16295">
        <v>5.3</v>
      </c>
      <c r="I16295" t="s">
        <v>298</v>
      </c>
      <c r="J16295" t="s">
        <v>193</v>
      </c>
      <c r="K16295">
        <v>6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 t="s">
        <v>83</v>
      </c>
      <c r="R16295" t="s">
        <v>83</v>
      </c>
      <c r="S16295" t="s">
        <v>83</v>
      </c>
      <c r="T16295" t="str">
        <f>_xlfn.XLOOKUP(A16295,MI_Match_Analysis!$A$2:$A$8,MI_Match_Analysis!$F$2:$F$8,"Not Found")</f>
        <v>Not Found</v>
      </c>
    </row>
    <row r="16296" spans="1:20" hidden="1" x14ac:dyDescent="0.3">
      <c r="A16296">
        <v>70</v>
      </c>
      <c r="B16296" s="1">
        <v>46166</v>
      </c>
      <c r="C16296" t="s">
        <v>162</v>
      </c>
      <c r="D16296" t="s">
        <v>58</v>
      </c>
      <c r="E16296" t="s">
        <v>54</v>
      </c>
      <c r="F16296" t="s">
        <v>35</v>
      </c>
      <c r="G16296">
        <v>1</v>
      </c>
      <c r="H16296">
        <v>5.4</v>
      </c>
      <c r="I16296" t="s">
        <v>298</v>
      </c>
      <c r="J16296" t="s">
        <v>193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 t="s">
        <v>83</v>
      </c>
      <c r="R16296" t="s">
        <v>83</v>
      </c>
      <c r="S16296" t="s">
        <v>83</v>
      </c>
      <c r="T16296" t="str">
        <f>_xlfn.XLOOKUP(A16296,MI_Match_Analysis!$A$2:$A$8,MI_Match_Analysis!$F$2:$F$8,"Not Found")</f>
        <v>Not Found</v>
      </c>
    </row>
    <row r="16297" spans="1:20" hidden="1" x14ac:dyDescent="0.3">
      <c r="A16297">
        <v>70</v>
      </c>
      <c r="B16297" s="1">
        <v>46166</v>
      </c>
      <c r="C16297" t="s">
        <v>162</v>
      </c>
      <c r="D16297" t="s">
        <v>58</v>
      </c>
      <c r="E16297" t="s">
        <v>54</v>
      </c>
      <c r="F16297" t="s">
        <v>35</v>
      </c>
      <c r="G16297">
        <v>1</v>
      </c>
      <c r="H16297">
        <v>5.5</v>
      </c>
      <c r="I16297" t="s">
        <v>298</v>
      </c>
      <c r="J16297" t="s">
        <v>193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 t="s">
        <v>83</v>
      </c>
      <c r="R16297" t="s">
        <v>83</v>
      </c>
      <c r="S16297" t="s">
        <v>83</v>
      </c>
      <c r="T16297" t="str">
        <f>_xlfn.XLOOKUP(A16297,MI_Match_Analysis!$A$2:$A$8,MI_Match_Analysis!$F$2:$F$8,"Not Found")</f>
        <v>Not Found</v>
      </c>
    </row>
    <row r="16298" spans="1:20" hidden="1" x14ac:dyDescent="0.3">
      <c r="A16298">
        <v>70</v>
      </c>
      <c r="B16298" s="1">
        <v>46166</v>
      </c>
      <c r="C16298" t="s">
        <v>162</v>
      </c>
      <c r="D16298" t="s">
        <v>58</v>
      </c>
      <c r="E16298" t="s">
        <v>54</v>
      </c>
      <c r="F16298" t="s">
        <v>35</v>
      </c>
      <c r="G16298">
        <v>1</v>
      </c>
      <c r="H16298">
        <v>5.6</v>
      </c>
      <c r="I16298" t="s">
        <v>298</v>
      </c>
      <c r="J16298" t="s">
        <v>193</v>
      </c>
      <c r="K16298">
        <v>4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 t="s">
        <v>83</v>
      </c>
      <c r="R16298" t="s">
        <v>83</v>
      </c>
      <c r="S16298" t="s">
        <v>83</v>
      </c>
      <c r="T16298" t="str">
        <f>_xlfn.XLOOKUP(A16298,MI_Match_Analysis!$A$2:$A$8,MI_Match_Analysis!$F$2:$F$8,"Not Found")</f>
        <v>Not Found</v>
      </c>
    </row>
    <row r="16299" spans="1:20" hidden="1" x14ac:dyDescent="0.3">
      <c r="A16299">
        <v>70</v>
      </c>
      <c r="B16299" s="1">
        <v>46166</v>
      </c>
      <c r="C16299" t="s">
        <v>162</v>
      </c>
      <c r="D16299" t="s">
        <v>58</v>
      </c>
      <c r="E16299" t="s">
        <v>54</v>
      </c>
      <c r="F16299" t="s">
        <v>35</v>
      </c>
      <c r="G16299">
        <v>1</v>
      </c>
      <c r="H16299">
        <v>6.1</v>
      </c>
      <c r="I16299" t="s">
        <v>232</v>
      </c>
      <c r="J16299" t="s">
        <v>191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 t="s">
        <v>83</v>
      </c>
      <c r="R16299" t="s">
        <v>83</v>
      </c>
      <c r="S16299" t="s">
        <v>83</v>
      </c>
      <c r="T16299" t="str">
        <f>_xlfn.XLOOKUP(A16299,MI_Match_Analysis!$A$2:$A$8,MI_Match_Analysis!$F$2:$F$8,"Not Found")</f>
        <v>Not Found</v>
      </c>
    </row>
    <row r="16300" spans="1:20" hidden="1" x14ac:dyDescent="0.3">
      <c r="A16300">
        <v>70</v>
      </c>
      <c r="B16300" s="1">
        <v>46166</v>
      </c>
      <c r="C16300" t="s">
        <v>162</v>
      </c>
      <c r="D16300" t="s">
        <v>58</v>
      </c>
      <c r="E16300" t="s">
        <v>54</v>
      </c>
      <c r="F16300" t="s">
        <v>35</v>
      </c>
      <c r="G16300">
        <v>1</v>
      </c>
      <c r="H16300">
        <v>6.2</v>
      </c>
      <c r="I16300" t="s">
        <v>232</v>
      </c>
      <c r="J16300" t="s">
        <v>191</v>
      </c>
      <c r="K16300">
        <v>1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 t="s">
        <v>83</v>
      </c>
      <c r="R16300" t="s">
        <v>83</v>
      </c>
      <c r="S16300" t="s">
        <v>83</v>
      </c>
      <c r="T16300" t="str">
        <f>_xlfn.XLOOKUP(A16300,MI_Match_Analysis!$A$2:$A$8,MI_Match_Analysis!$F$2:$F$8,"Not Found")</f>
        <v>Not Found</v>
      </c>
    </row>
    <row r="16301" spans="1:20" hidden="1" x14ac:dyDescent="0.3">
      <c r="A16301">
        <v>70</v>
      </c>
      <c r="B16301" s="1">
        <v>46166</v>
      </c>
      <c r="C16301" t="s">
        <v>162</v>
      </c>
      <c r="D16301" t="s">
        <v>58</v>
      </c>
      <c r="E16301" t="s">
        <v>54</v>
      </c>
      <c r="F16301" t="s">
        <v>35</v>
      </c>
      <c r="G16301">
        <v>1</v>
      </c>
      <c r="H16301">
        <v>6.3</v>
      </c>
      <c r="I16301" t="s">
        <v>298</v>
      </c>
      <c r="J16301" t="s">
        <v>191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 t="s">
        <v>83</v>
      </c>
      <c r="R16301" t="s">
        <v>83</v>
      </c>
      <c r="S16301" t="s">
        <v>83</v>
      </c>
      <c r="T16301" t="str">
        <f>_xlfn.XLOOKUP(A16301,MI_Match_Analysis!$A$2:$A$8,MI_Match_Analysis!$F$2:$F$8,"Not Found")</f>
        <v>Not Found</v>
      </c>
    </row>
    <row r="16302" spans="1:20" hidden="1" x14ac:dyDescent="0.3">
      <c r="A16302">
        <v>70</v>
      </c>
      <c r="B16302" s="1">
        <v>46166</v>
      </c>
      <c r="C16302" t="s">
        <v>162</v>
      </c>
      <c r="D16302" t="s">
        <v>58</v>
      </c>
      <c r="E16302" t="s">
        <v>54</v>
      </c>
      <c r="F16302" t="s">
        <v>35</v>
      </c>
      <c r="G16302">
        <v>1</v>
      </c>
      <c r="H16302">
        <v>6.4</v>
      </c>
      <c r="I16302" t="s">
        <v>298</v>
      </c>
      <c r="J16302" t="s">
        <v>191</v>
      </c>
      <c r="K16302">
        <v>1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 t="s">
        <v>83</v>
      </c>
      <c r="R16302" t="s">
        <v>83</v>
      </c>
      <c r="S16302" t="s">
        <v>83</v>
      </c>
      <c r="T16302" t="str">
        <f>_xlfn.XLOOKUP(A16302,MI_Match_Analysis!$A$2:$A$8,MI_Match_Analysis!$F$2:$F$8,"Not Found")</f>
        <v>Not Found</v>
      </c>
    </row>
    <row r="16303" spans="1:20" hidden="1" x14ac:dyDescent="0.3">
      <c r="A16303">
        <v>70</v>
      </c>
      <c r="B16303" s="1">
        <v>46166</v>
      </c>
      <c r="C16303" t="s">
        <v>162</v>
      </c>
      <c r="D16303" t="s">
        <v>58</v>
      </c>
      <c r="E16303" t="s">
        <v>54</v>
      </c>
      <c r="F16303" t="s">
        <v>35</v>
      </c>
      <c r="G16303">
        <v>1</v>
      </c>
      <c r="H16303">
        <v>6.5</v>
      </c>
      <c r="I16303" t="s">
        <v>232</v>
      </c>
      <c r="J16303" t="s">
        <v>191</v>
      </c>
      <c r="K16303">
        <v>1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 t="s">
        <v>83</v>
      </c>
      <c r="R16303" t="s">
        <v>83</v>
      </c>
      <c r="S16303" t="s">
        <v>83</v>
      </c>
      <c r="T16303" t="str">
        <f>_xlfn.XLOOKUP(A16303,MI_Match_Analysis!$A$2:$A$8,MI_Match_Analysis!$F$2:$F$8,"Not Found")</f>
        <v>Not Found</v>
      </c>
    </row>
    <row r="16304" spans="1:20" hidden="1" x14ac:dyDescent="0.3">
      <c r="A16304">
        <v>70</v>
      </c>
      <c r="B16304" s="1">
        <v>46166</v>
      </c>
      <c r="C16304" t="s">
        <v>162</v>
      </c>
      <c r="D16304" t="s">
        <v>58</v>
      </c>
      <c r="E16304" t="s">
        <v>54</v>
      </c>
      <c r="F16304" t="s">
        <v>35</v>
      </c>
      <c r="G16304">
        <v>1</v>
      </c>
      <c r="H16304">
        <v>6.6</v>
      </c>
      <c r="I16304" t="s">
        <v>298</v>
      </c>
      <c r="J16304" t="s">
        <v>191</v>
      </c>
      <c r="K16304">
        <v>1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 t="s">
        <v>83</v>
      </c>
      <c r="R16304" t="s">
        <v>83</v>
      </c>
      <c r="S16304" t="s">
        <v>83</v>
      </c>
      <c r="T16304" t="str">
        <f>_xlfn.XLOOKUP(A16304,MI_Match_Analysis!$A$2:$A$8,MI_Match_Analysis!$F$2:$F$8,"Not Found")</f>
        <v>Not Found</v>
      </c>
    </row>
    <row r="16305" spans="1:20" hidden="1" x14ac:dyDescent="0.3">
      <c r="A16305">
        <v>70</v>
      </c>
      <c r="B16305" s="1">
        <v>46166</v>
      </c>
      <c r="C16305" t="s">
        <v>162</v>
      </c>
      <c r="D16305" t="s">
        <v>58</v>
      </c>
      <c r="E16305" t="s">
        <v>54</v>
      </c>
      <c r="F16305" t="s">
        <v>35</v>
      </c>
      <c r="G16305">
        <v>1</v>
      </c>
      <c r="H16305">
        <v>7.1</v>
      </c>
      <c r="I16305" t="s">
        <v>298</v>
      </c>
      <c r="J16305" t="s">
        <v>193</v>
      </c>
      <c r="K16305">
        <v>1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 t="s">
        <v>83</v>
      </c>
      <c r="R16305" t="s">
        <v>83</v>
      </c>
      <c r="S16305" t="s">
        <v>83</v>
      </c>
      <c r="T16305" t="str">
        <f>_xlfn.XLOOKUP(A16305,MI_Match_Analysis!$A$2:$A$8,MI_Match_Analysis!$F$2:$F$8,"Not Found")</f>
        <v>Not Found</v>
      </c>
    </row>
    <row r="16306" spans="1:20" hidden="1" x14ac:dyDescent="0.3">
      <c r="A16306">
        <v>70</v>
      </c>
      <c r="B16306" s="1">
        <v>46166</v>
      </c>
      <c r="C16306" t="s">
        <v>162</v>
      </c>
      <c r="D16306" t="s">
        <v>58</v>
      </c>
      <c r="E16306" t="s">
        <v>54</v>
      </c>
      <c r="F16306" t="s">
        <v>35</v>
      </c>
      <c r="G16306">
        <v>1</v>
      </c>
      <c r="H16306">
        <v>7.2</v>
      </c>
      <c r="I16306" t="s">
        <v>232</v>
      </c>
      <c r="J16306" t="s">
        <v>193</v>
      </c>
      <c r="K16306">
        <v>6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 t="s">
        <v>83</v>
      </c>
      <c r="R16306" t="s">
        <v>83</v>
      </c>
      <c r="S16306" t="s">
        <v>83</v>
      </c>
      <c r="T16306" t="str">
        <f>_xlfn.XLOOKUP(A16306,MI_Match_Analysis!$A$2:$A$8,MI_Match_Analysis!$F$2:$F$8,"Not Found")</f>
        <v>Not Found</v>
      </c>
    </row>
    <row r="16307" spans="1:20" hidden="1" x14ac:dyDescent="0.3">
      <c r="A16307">
        <v>70</v>
      </c>
      <c r="B16307" s="1">
        <v>46166</v>
      </c>
      <c r="C16307" t="s">
        <v>162</v>
      </c>
      <c r="D16307" t="s">
        <v>58</v>
      </c>
      <c r="E16307" t="s">
        <v>54</v>
      </c>
      <c r="F16307" t="s">
        <v>35</v>
      </c>
      <c r="G16307">
        <v>1</v>
      </c>
      <c r="H16307">
        <v>7.3</v>
      </c>
      <c r="I16307" t="s">
        <v>232</v>
      </c>
      <c r="J16307" t="s">
        <v>193</v>
      </c>
      <c r="K16307">
        <v>4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 t="s">
        <v>83</v>
      </c>
      <c r="R16307" t="s">
        <v>83</v>
      </c>
      <c r="S16307" t="s">
        <v>83</v>
      </c>
      <c r="T16307" t="str">
        <f>_xlfn.XLOOKUP(A16307,MI_Match_Analysis!$A$2:$A$8,MI_Match_Analysis!$F$2:$F$8,"Not Found")</f>
        <v>Not Found</v>
      </c>
    </row>
    <row r="16308" spans="1:20" hidden="1" x14ac:dyDescent="0.3">
      <c r="A16308">
        <v>70</v>
      </c>
      <c r="B16308" s="1">
        <v>46166</v>
      </c>
      <c r="C16308" t="s">
        <v>162</v>
      </c>
      <c r="D16308" t="s">
        <v>58</v>
      </c>
      <c r="E16308" t="s">
        <v>54</v>
      </c>
      <c r="F16308" t="s">
        <v>35</v>
      </c>
      <c r="G16308">
        <v>1</v>
      </c>
      <c r="H16308">
        <v>7.4</v>
      </c>
      <c r="I16308" t="s">
        <v>232</v>
      </c>
      <c r="J16308" t="s">
        <v>193</v>
      </c>
      <c r="K16308">
        <v>1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 t="s">
        <v>83</v>
      </c>
      <c r="R16308" t="s">
        <v>83</v>
      </c>
      <c r="S16308" t="s">
        <v>83</v>
      </c>
      <c r="T16308" t="str">
        <f>_xlfn.XLOOKUP(A16308,MI_Match_Analysis!$A$2:$A$8,MI_Match_Analysis!$F$2:$F$8,"Not Found")</f>
        <v>Not Found</v>
      </c>
    </row>
    <row r="16309" spans="1:20" hidden="1" x14ac:dyDescent="0.3">
      <c r="A16309">
        <v>70</v>
      </c>
      <c r="B16309" s="1">
        <v>46166</v>
      </c>
      <c r="C16309" t="s">
        <v>162</v>
      </c>
      <c r="D16309" t="s">
        <v>58</v>
      </c>
      <c r="E16309" t="s">
        <v>54</v>
      </c>
      <c r="F16309" t="s">
        <v>35</v>
      </c>
      <c r="G16309">
        <v>1</v>
      </c>
      <c r="H16309">
        <v>7.5</v>
      </c>
      <c r="I16309" t="s">
        <v>298</v>
      </c>
      <c r="J16309" t="s">
        <v>193</v>
      </c>
      <c r="K16309">
        <v>1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 t="s">
        <v>83</v>
      </c>
      <c r="R16309" t="s">
        <v>83</v>
      </c>
      <c r="S16309" t="s">
        <v>83</v>
      </c>
      <c r="T16309" t="str">
        <f>_xlfn.XLOOKUP(A16309,MI_Match_Analysis!$A$2:$A$8,MI_Match_Analysis!$F$2:$F$8,"Not Found")</f>
        <v>Not Found</v>
      </c>
    </row>
    <row r="16310" spans="1:20" hidden="1" x14ac:dyDescent="0.3">
      <c r="A16310">
        <v>70</v>
      </c>
      <c r="B16310" s="1">
        <v>46166</v>
      </c>
      <c r="C16310" t="s">
        <v>162</v>
      </c>
      <c r="D16310" t="s">
        <v>58</v>
      </c>
      <c r="E16310" t="s">
        <v>54</v>
      </c>
      <c r="F16310" t="s">
        <v>35</v>
      </c>
      <c r="G16310">
        <v>1</v>
      </c>
      <c r="H16310">
        <v>7.6</v>
      </c>
      <c r="I16310" t="s">
        <v>232</v>
      </c>
      <c r="J16310" t="s">
        <v>193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 t="s">
        <v>83</v>
      </c>
      <c r="R16310" t="s">
        <v>83</v>
      </c>
      <c r="S16310" t="s">
        <v>83</v>
      </c>
      <c r="T16310" t="str">
        <f>_xlfn.XLOOKUP(A16310,MI_Match_Analysis!$A$2:$A$8,MI_Match_Analysis!$F$2:$F$8,"Not Found")</f>
        <v>Not Found</v>
      </c>
    </row>
    <row r="16311" spans="1:20" hidden="1" x14ac:dyDescent="0.3">
      <c r="A16311">
        <v>70</v>
      </c>
      <c r="B16311" s="1">
        <v>46166</v>
      </c>
      <c r="C16311" t="s">
        <v>162</v>
      </c>
      <c r="D16311" t="s">
        <v>58</v>
      </c>
      <c r="E16311" t="s">
        <v>54</v>
      </c>
      <c r="F16311" t="s">
        <v>35</v>
      </c>
      <c r="G16311">
        <v>1</v>
      </c>
      <c r="H16311">
        <v>8.1</v>
      </c>
      <c r="I16311" t="s">
        <v>298</v>
      </c>
      <c r="J16311" t="s">
        <v>191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 t="s">
        <v>83</v>
      </c>
      <c r="R16311" t="s">
        <v>83</v>
      </c>
      <c r="S16311" t="s">
        <v>83</v>
      </c>
      <c r="T16311" t="str">
        <f>_xlfn.XLOOKUP(A16311,MI_Match_Analysis!$A$2:$A$8,MI_Match_Analysis!$F$2:$F$8,"Not Found")</f>
        <v>Not Found</v>
      </c>
    </row>
    <row r="16312" spans="1:20" hidden="1" x14ac:dyDescent="0.3">
      <c r="A16312">
        <v>70</v>
      </c>
      <c r="B16312" s="1">
        <v>46166</v>
      </c>
      <c r="C16312" t="s">
        <v>162</v>
      </c>
      <c r="D16312" t="s">
        <v>58</v>
      </c>
      <c r="E16312" t="s">
        <v>54</v>
      </c>
      <c r="F16312" t="s">
        <v>35</v>
      </c>
      <c r="G16312">
        <v>1</v>
      </c>
      <c r="H16312">
        <v>8.1999999999999993</v>
      </c>
      <c r="I16312" t="s">
        <v>298</v>
      </c>
      <c r="J16312" t="s">
        <v>191</v>
      </c>
      <c r="K16312">
        <v>4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 t="s">
        <v>83</v>
      </c>
      <c r="R16312" t="s">
        <v>83</v>
      </c>
      <c r="S16312" t="s">
        <v>83</v>
      </c>
      <c r="T16312" t="str">
        <f>_xlfn.XLOOKUP(A16312,MI_Match_Analysis!$A$2:$A$8,MI_Match_Analysis!$F$2:$F$8,"Not Found")</f>
        <v>Not Found</v>
      </c>
    </row>
    <row r="16313" spans="1:20" hidden="1" x14ac:dyDescent="0.3">
      <c r="A16313">
        <v>70</v>
      </c>
      <c r="B16313" s="1">
        <v>46166</v>
      </c>
      <c r="C16313" t="s">
        <v>162</v>
      </c>
      <c r="D16313" t="s">
        <v>58</v>
      </c>
      <c r="E16313" t="s">
        <v>54</v>
      </c>
      <c r="F16313" t="s">
        <v>35</v>
      </c>
      <c r="G16313">
        <v>1</v>
      </c>
      <c r="H16313">
        <v>8.3000000000000007</v>
      </c>
      <c r="I16313" t="s">
        <v>298</v>
      </c>
      <c r="J16313" t="s">
        <v>191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 t="s">
        <v>83</v>
      </c>
      <c r="R16313" t="s">
        <v>83</v>
      </c>
      <c r="S16313" t="s">
        <v>83</v>
      </c>
      <c r="T16313" t="str">
        <f>_xlfn.XLOOKUP(A16313,MI_Match_Analysis!$A$2:$A$8,MI_Match_Analysis!$F$2:$F$8,"Not Found")</f>
        <v>Not Found</v>
      </c>
    </row>
    <row r="16314" spans="1:20" hidden="1" x14ac:dyDescent="0.3">
      <c r="A16314">
        <v>70</v>
      </c>
      <c r="B16314" s="1">
        <v>46166</v>
      </c>
      <c r="C16314" t="s">
        <v>162</v>
      </c>
      <c r="D16314" t="s">
        <v>58</v>
      </c>
      <c r="E16314" t="s">
        <v>54</v>
      </c>
      <c r="F16314" t="s">
        <v>35</v>
      </c>
      <c r="G16314">
        <v>1</v>
      </c>
      <c r="H16314">
        <v>8.4</v>
      </c>
      <c r="I16314" t="s">
        <v>298</v>
      </c>
      <c r="J16314" t="s">
        <v>191</v>
      </c>
      <c r="K16314">
        <v>4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 t="s">
        <v>83</v>
      </c>
      <c r="R16314" t="s">
        <v>83</v>
      </c>
      <c r="S16314" t="s">
        <v>83</v>
      </c>
      <c r="T16314" t="str">
        <f>_xlfn.XLOOKUP(A16314,MI_Match_Analysis!$A$2:$A$8,MI_Match_Analysis!$F$2:$F$8,"Not Found")</f>
        <v>Not Found</v>
      </c>
    </row>
    <row r="16315" spans="1:20" hidden="1" x14ac:dyDescent="0.3">
      <c r="A16315">
        <v>70</v>
      </c>
      <c r="B16315" s="1">
        <v>46166</v>
      </c>
      <c r="C16315" t="s">
        <v>162</v>
      </c>
      <c r="D16315" t="s">
        <v>58</v>
      </c>
      <c r="E16315" t="s">
        <v>54</v>
      </c>
      <c r="F16315" t="s">
        <v>35</v>
      </c>
      <c r="G16315">
        <v>1</v>
      </c>
      <c r="H16315">
        <v>8.5</v>
      </c>
      <c r="I16315" t="s">
        <v>298</v>
      </c>
      <c r="J16315" t="s">
        <v>191</v>
      </c>
      <c r="K16315">
        <v>1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 t="s">
        <v>83</v>
      </c>
      <c r="R16315" t="s">
        <v>83</v>
      </c>
      <c r="S16315" t="s">
        <v>83</v>
      </c>
      <c r="T16315" t="str">
        <f>_xlfn.XLOOKUP(A16315,MI_Match_Analysis!$A$2:$A$8,MI_Match_Analysis!$F$2:$F$8,"Not Found")</f>
        <v>Not Found</v>
      </c>
    </row>
    <row r="16316" spans="1:20" hidden="1" x14ac:dyDescent="0.3">
      <c r="A16316">
        <v>70</v>
      </c>
      <c r="B16316" s="1">
        <v>46166</v>
      </c>
      <c r="C16316" t="s">
        <v>162</v>
      </c>
      <c r="D16316" t="s">
        <v>58</v>
      </c>
      <c r="E16316" t="s">
        <v>54</v>
      </c>
      <c r="F16316" t="s">
        <v>35</v>
      </c>
      <c r="G16316">
        <v>1</v>
      </c>
      <c r="H16316">
        <v>8.6</v>
      </c>
      <c r="I16316" t="s">
        <v>232</v>
      </c>
      <c r="J16316" t="s">
        <v>191</v>
      </c>
      <c r="K16316">
        <v>1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 t="s">
        <v>83</v>
      </c>
      <c r="R16316" t="s">
        <v>83</v>
      </c>
      <c r="S16316" t="s">
        <v>83</v>
      </c>
      <c r="T16316" t="str">
        <f>_xlfn.XLOOKUP(A16316,MI_Match_Analysis!$A$2:$A$8,MI_Match_Analysis!$F$2:$F$8,"Not Found")</f>
        <v>Not Found</v>
      </c>
    </row>
    <row r="16317" spans="1:20" hidden="1" x14ac:dyDescent="0.3">
      <c r="A16317">
        <v>70</v>
      </c>
      <c r="B16317" s="1">
        <v>46166</v>
      </c>
      <c r="C16317" t="s">
        <v>162</v>
      </c>
      <c r="D16317" t="s">
        <v>58</v>
      </c>
      <c r="E16317" t="s">
        <v>54</v>
      </c>
      <c r="F16317" t="s">
        <v>35</v>
      </c>
      <c r="G16317">
        <v>1</v>
      </c>
      <c r="H16317">
        <v>9.1</v>
      </c>
      <c r="I16317" t="s">
        <v>232</v>
      </c>
      <c r="J16317" t="s">
        <v>193</v>
      </c>
      <c r="K16317">
        <v>6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 t="s">
        <v>83</v>
      </c>
      <c r="R16317" t="s">
        <v>83</v>
      </c>
      <c r="S16317" t="s">
        <v>83</v>
      </c>
      <c r="T16317" t="str">
        <f>_xlfn.XLOOKUP(A16317,MI_Match_Analysis!$A$2:$A$8,MI_Match_Analysis!$F$2:$F$8,"Not Found")</f>
        <v>Not Found</v>
      </c>
    </row>
    <row r="16318" spans="1:20" hidden="1" x14ac:dyDescent="0.3">
      <c r="A16318">
        <v>70</v>
      </c>
      <c r="B16318" s="1">
        <v>46166</v>
      </c>
      <c r="C16318" t="s">
        <v>162</v>
      </c>
      <c r="D16318" t="s">
        <v>58</v>
      </c>
      <c r="E16318" t="s">
        <v>54</v>
      </c>
      <c r="F16318" t="s">
        <v>35</v>
      </c>
      <c r="G16318">
        <v>1</v>
      </c>
      <c r="H16318">
        <v>9.1999999999999993</v>
      </c>
      <c r="I16318" t="s">
        <v>232</v>
      </c>
      <c r="J16318" t="s">
        <v>193</v>
      </c>
      <c r="K16318">
        <v>1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 t="s">
        <v>83</v>
      </c>
      <c r="R16318" t="s">
        <v>83</v>
      </c>
      <c r="S16318" t="s">
        <v>83</v>
      </c>
      <c r="T16318" t="str">
        <f>_xlfn.XLOOKUP(A16318,MI_Match_Analysis!$A$2:$A$8,MI_Match_Analysis!$F$2:$F$8,"Not Found")</f>
        <v>Not Found</v>
      </c>
    </row>
    <row r="16319" spans="1:20" hidden="1" x14ac:dyDescent="0.3">
      <c r="A16319">
        <v>70</v>
      </c>
      <c r="B16319" s="1">
        <v>46166</v>
      </c>
      <c r="C16319" t="s">
        <v>162</v>
      </c>
      <c r="D16319" t="s">
        <v>58</v>
      </c>
      <c r="E16319" t="s">
        <v>54</v>
      </c>
      <c r="F16319" t="s">
        <v>35</v>
      </c>
      <c r="G16319">
        <v>1</v>
      </c>
      <c r="H16319">
        <v>9.3000000000000007</v>
      </c>
      <c r="I16319" t="s">
        <v>298</v>
      </c>
      <c r="J16319" t="s">
        <v>193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 t="s">
        <v>165</v>
      </c>
      <c r="R16319" t="s">
        <v>298</v>
      </c>
      <c r="S16319" t="s">
        <v>179</v>
      </c>
      <c r="T16319" t="str">
        <f>_xlfn.XLOOKUP(A16319,MI_Match_Analysis!$A$2:$A$8,MI_Match_Analysis!$F$2:$F$8,"Not Found")</f>
        <v>Not Found</v>
      </c>
    </row>
    <row r="16320" spans="1:20" hidden="1" x14ac:dyDescent="0.3">
      <c r="A16320">
        <v>70</v>
      </c>
      <c r="B16320" s="1">
        <v>46166</v>
      </c>
      <c r="C16320" t="s">
        <v>162</v>
      </c>
      <c r="D16320" t="s">
        <v>58</v>
      </c>
      <c r="E16320" t="s">
        <v>54</v>
      </c>
      <c r="F16320" t="s">
        <v>35</v>
      </c>
      <c r="G16320">
        <v>1</v>
      </c>
      <c r="H16320">
        <v>9.4</v>
      </c>
      <c r="I16320" t="s">
        <v>229</v>
      </c>
      <c r="J16320" t="s">
        <v>193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 t="s">
        <v>83</v>
      </c>
      <c r="R16320" t="s">
        <v>83</v>
      </c>
      <c r="S16320" t="s">
        <v>83</v>
      </c>
      <c r="T16320" t="str">
        <f>_xlfn.XLOOKUP(A16320,MI_Match_Analysis!$A$2:$A$8,MI_Match_Analysis!$F$2:$F$8,"Not Found")</f>
        <v>Not Found</v>
      </c>
    </row>
    <row r="16321" spans="1:20" hidden="1" x14ac:dyDescent="0.3">
      <c r="A16321">
        <v>70</v>
      </c>
      <c r="B16321" s="1">
        <v>46166</v>
      </c>
      <c r="C16321" t="s">
        <v>162</v>
      </c>
      <c r="D16321" t="s">
        <v>58</v>
      </c>
      <c r="E16321" t="s">
        <v>54</v>
      </c>
      <c r="F16321" t="s">
        <v>35</v>
      </c>
      <c r="G16321">
        <v>1</v>
      </c>
      <c r="H16321">
        <v>9.5</v>
      </c>
      <c r="I16321" t="s">
        <v>229</v>
      </c>
      <c r="J16321" t="s">
        <v>193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 t="s">
        <v>83</v>
      </c>
      <c r="R16321" t="s">
        <v>83</v>
      </c>
      <c r="S16321" t="s">
        <v>83</v>
      </c>
      <c r="T16321" t="str">
        <f>_xlfn.XLOOKUP(A16321,MI_Match_Analysis!$A$2:$A$8,MI_Match_Analysis!$F$2:$F$8,"Not Found")</f>
        <v>Not Found</v>
      </c>
    </row>
    <row r="16322" spans="1:20" hidden="1" x14ac:dyDescent="0.3">
      <c r="A16322">
        <v>70</v>
      </c>
      <c r="B16322" s="1">
        <v>46166</v>
      </c>
      <c r="C16322" t="s">
        <v>162</v>
      </c>
      <c r="D16322" t="s">
        <v>58</v>
      </c>
      <c r="E16322" t="s">
        <v>54</v>
      </c>
      <c r="F16322" t="s">
        <v>35</v>
      </c>
      <c r="G16322">
        <v>1</v>
      </c>
      <c r="H16322">
        <v>9.6</v>
      </c>
      <c r="I16322" t="s">
        <v>229</v>
      </c>
      <c r="J16322" t="s">
        <v>193</v>
      </c>
      <c r="K16322">
        <v>1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 t="s">
        <v>83</v>
      </c>
      <c r="R16322" t="s">
        <v>83</v>
      </c>
      <c r="S16322" t="s">
        <v>83</v>
      </c>
      <c r="T16322" t="str">
        <f>_xlfn.XLOOKUP(A16322,MI_Match_Analysis!$A$2:$A$8,MI_Match_Analysis!$F$2:$F$8,"Not Found")</f>
        <v>Not Found</v>
      </c>
    </row>
    <row r="16323" spans="1:20" hidden="1" x14ac:dyDescent="0.3">
      <c r="A16323">
        <v>70</v>
      </c>
      <c r="B16323" s="1">
        <v>46166</v>
      </c>
      <c r="C16323" t="s">
        <v>162</v>
      </c>
      <c r="D16323" t="s">
        <v>58</v>
      </c>
      <c r="E16323" t="s">
        <v>54</v>
      </c>
      <c r="F16323" t="s">
        <v>35</v>
      </c>
      <c r="G16323">
        <v>1</v>
      </c>
      <c r="H16323">
        <v>10.1</v>
      </c>
      <c r="I16323" t="s">
        <v>229</v>
      </c>
      <c r="J16323" t="s">
        <v>192</v>
      </c>
      <c r="K16323">
        <v>1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 t="s">
        <v>83</v>
      </c>
      <c r="R16323" t="s">
        <v>83</v>
      </c>
      <c r="S16323" t="s">
        <v>83</v>
      </c>
      <c r="T16323" t="str">
        <f>_xlfn.XLOOKUP(A16323,MI_Match_Analysis!$A$2:$A$8,MI_Match_Analysis!$F$2:$F$8,"Not Found")</f>
        <v>Not Found</v>
      </c>
    </row>
    <row r="16324" spans="1:20" hidden="1" x14ac:dyDescent="0.3">
      <c r="A16324">
        <v>70</v>
      </c>
      <c r="B16324" s="1">
        <v>46166</v>
      </c>
      <c r="C16324" t="s">
        <v>162</v>
      </c>
      <c r="D16324" t="s">
        <v>58</v>
      </c>
      <c r="E16324" t="s">
        <v>54</v>
      </c>
      <c r="F16324" t="s">
        <v>35</v>
      </c>
      <c r="G16324">
        <v>1</v>
      </c>
      <c r="H16324">
        <v>10.199999999999999</v>
      </c>
      <c r="I16324" t="s">
        <v>232</v>
      </c>
      <c r="J16324" t="s">
        <v>192</v>
      </c>
      <c r="K16324">
        <v>4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 t="s">
        <v>83</v>
      </c>
      <c r="R16324" t="s">
        <v>83</v>
      </c>
      <c r="S16324" t="s">
        <v>83</v>
      </c>
      <c r="T16324" t="str">
        <f>_xlfn.XLOOKUP(A16324,MI_Match_Analysis!$A$2:$A$8,MI_Match_Analysis!$F$2:$F$8,"Not Found")</f>
        <v>Not Found</v>
      </c>
    </row>
    <row r="16325" spans="1:20" hidden="1" x14ac:dyDescent="0.3">
      <c r="A16325">
        <v>70</v>
      </c>
      <c r="B16325" s="1">
        <v>46166</v>
      </c>
      <c r="C16325" t="s">
        <v>162</v>
      </c>
      <c r="D16325" t="s">
        <v>58</v>
      </c>
      <c r="E16325" t="s">
        <v>54</v>
      </c>
      <c r="F16325" t="s">
        <v>35</v>
      </c>
      <c r="G16325">
        <v>1</v>
      </c>
      <c r="H16325">
        <v>10.3</v>
      </c>
      <c r="I16325" t="s">
        <v>232</v>
      </c>
      <c r="J16325" t="s">
        <v>192</v>
      </c>
      <c r="K16325">
        <v>6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 t="s">
        <v>83</v>
      </c>
      <c r="R16325" t="s">
        <v>83</v>
      </c>
      <c r="S16325" t="s">
        <v>83</v>
      </c>
      <c r="T16325" t="str">
        <f>_xlfn.XLOOKUP(A16325,MI_Match_Analysis!$A$2:$A$8,MI_Match_Analysis!$F$2:$F$8,"Not Found")</f>
        <v>Not Found</v>
      </c>
    </row>
    <row r="16326" spans="1:20" hidden="1" x14ac:dyDescent="0.3">
      <c r="A16326">
        <v>70</v>
      </c>
      <c r="B16326" s="1">
        <v>46166</v>
      </c>
      <c r="C16326" t="s">
        <v>162</v>
      </c>
      <c r="D16326" t="s">
        <v>58</v>
      </c>
      <c r="E16326" t="s">
        <v>54</v>
      </c>
      <c r="F16326" t="s">
        <v>35</v>
      </c>
      <c r="G16326">
        <v>1</v>
      </c>
      <c r="H16326">
        <v>10.4</v>
      </c>
      <c r="I16326" t="s">
        <v>232</v>
      </c>
      <c r="J16326" t="s">
        <v>192</v>
      </c>
      <c r="K16326">
        <v>1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 t="s">
        <v>83</v>
      </c>
      <c r="R16326" t="s">
        <v>83</v>
      </c>
      <c r="S16326" t="s">
        <v>83</v>
      </c>
      <c r="T16326" t="str">
        <f>_xlfn.XLOOKUP(A16326,MI_Match_Analysis!$A$2:$A$8,MI_Match_Analysis!$F$2:$F$8,"Not Found")</f>
        <v>Not Found</v>
      </c>
    </row>
    <row r="16327" spans="1:20" hidden="1" x14ac:dyDescent="0.3">
      <c r="A16327">
        <v>70</v>
      </c>
      <c r="B16327" s="1">
        <v>46166</v>
      </c>
      <c r="C16327" t="s">
        <v>162</v>
      </c>
      <c r="D16327" t="s">
        <v>58</v>
      </c>
      <c r="E16327" t="s">
        <v>54</v>
      </c>
      <c r="F16327" t="s">
        <v>35</v>
      </c>
      <c r="G16327">
        <v>1</v>
      </c>
      <c r="H16327">
        <v>10.5</v>
      </c>
      <c r="I16327" t="s">
        <v>229</v>
      </c>
      <c r="J16327" t="s">
        <v>192</v>
      </c>
      <c r="K16327">
        <v>4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 t="s">
        <v>83</v>
      </c>
      <c r="R16327" t="s">
        <v>83</v>
      </c>
      <c r="S16327" t="s">
        <v>83</v>
      </c>
      <c r="T16327" t="str">
        <f>_xlfn.XLOOKUP(A16327,MI_Match_Analysis!$A$2:$A$8,MI_Match_Analysis!$F$2:$F$8,"Not Found")</f>
        <v>Not Found</v>
      </c>
    </row>
    <row r="16328" spans="1:20" hidden="1" x14ac:dyDescent="0.3">
      <c r="A16328">
        <v>70</v>
      </c>
      <c r="B16328" s="1">
        <v>46166</v>
      </c>
      <c r="C16328" t="s">
        <v>162</v>
      </c>
      <c r="D16328" t="s">
        <v>58</v>
      </c>
      <c r="E16328" t="s">
        <v>54</v>
      </c>
      <c r="F16328" t="s">
        <v>35</v>
      </c>
      <c r="G16328">
        <v>1</v>
      </c>
      <c r="H16328">
        <v>10.6</v>
      </c>
      <c r="I16328" t="s">
        <v>229</v>
      </c>
      <c r="J16328" t="s">
        <v>192</v>
      </c>
      <c r="K16328">
        <v>4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 t="s">
        <v>83</v>
      </c>
      <c r="R16328" t="s">
        <v>83</v>
      </c>
      <c r="S16328" t="s">
        <v>83</v>
      </c>
      <c r="T16328" t="str">
        <f>_xlfn.XLOOKUP(A16328,MI_Match_Analysis!$A$2:$A$8,MI_Match_Analysis!$F$2:$F$8,"Not Found")</f>
        <v>Not Found</v>
      </c>
    </row>
    <row r="16329" spans="1:20" hidden="1" x14ac:dyDescent="0.3">
      <c r="A16329">
        <v>70</v>
      </c>
      <c r="B16329" s="1">
        <v>46166</v>
      </c>
      <c r="C16329" t="s">
        <v>162</v>
      </c>
      <c r="D16329" t="s">
        <v>58</v>
      </c>
      <c r="E16329" t="s">
        <v>54</v>
      </c>
      <c r="F16329" t="s">
        <v>35</v>
      </c>
      <c r="G16329">
        <v>1</v>
      </c>
      <c r="H16329">
        <v>11.1</v>
      </c>
      <c r="I16329" t="s">
        <v>232</v>
      </c>
      <c r="J16329" t="s">
        <v>193</v>
      </c>
      <c r="K16329">
        <v>1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 t="s">
        <v>83</v>
      </c>
      <c r="R16329" t="s">
        <v>83</v>
      </c>
      <c r="S16329" t="s">
        <v>83</v>
      </c>
      <c r="T16329" t="str">
        <f>_xlfn.XLOOKUP(A16329,MI_Match_Analysis!$A$2:$A$8,MI_Match_Analysis!$F$2:$F$8,"Not Found")</f>
        <v>Not Found</v>
      </c>
    </row>
    <row r="16330" spans="1:20" hidden="1" x14ac:dyDescent="0.3">
      <c r="A16330">
        <v>70</v>
      </c>
      <c r="B16330" s="1">
        <v>46166</v>
      </c>
      <c r="C16330" t="s">
        <v>162</v>
      </c>
      <c r="D16330" t="s">
        <v>58</v>
      </c>
      <c r="E16330" t="s">
        <v>54</v>
      </c>
      <c r="F16330" t="s">
        <v>35</v>
      </c>
      <c r="G16330">
        <v>1</v>
      </c>
      <c r="H16330">
        <v>11.2</v>
      </c>
      <c r="I16330" t="s">
        <v>229</v>
      </c>
      <c r="J16330" t="s">
        <v>193</v>
      </c>
      <c r="K16330">
        <v>2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 t="s">
        <v>83</v>
      </c>
      <c r="R16330" t="s">
        <v>83</v>
      </c>
      <c r="S16330" t="s">
        <v>83</v>
      </c>
      <c r="T16330" t="str">
        <f>_xlfn.XLOOKUP(A16330,MI_Match_Analysis!$A$2:$A$8,MI_Match_Analysis!$F$2:$F$8,"Not Found")</f>
        <v>Not Found</v>
      </c>
    </row>
    <row r="16331" spans="1:20" hidden="1" x14ac:dyDescent="0.3">
      <c r="A16331">
        <v>70</v>
      </c>
      <c r="B16331" s="1">
        <v>46166</v>
      </c>
      <c r="C16331" t="s">
        <v>162</v>
      </c>
      <c r="D16331" t="s">
        <v>58</v>
      </c>
      <c r="E16331" t="s">
        <v>54</v>
      </c>
      <c r="F16331" t="s">
        <v>35</v>
      </c>
      <c r="G16331">
        <v>1</v>
      </c>
      <c r="H16331">
        <v>11.3</v>
      </c>
      <c r="I16331" t="s">
        <v>229</v>
      </c>
      <c r="J16331" t="s">
        <v>193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 t="s">
        <v>83</v>
      </c>
      <c r="R16331" t="s">
        <v>83</v>
      </c>
      <c r="S16331" t="s">
        <v>83</v>
      </c>
      <c r="T16331" t="str">
        <f>_xlfn.XLOOKUP(A16331,MI_Match_Analysis!$A$2:$A$8,MI_Match_Analysis!$F$2:$F$8,"Not Found")</f>
        <v>Not Found</v>
      </c>
    </row>
    <row r="16332" spans="1:20" hidden="1" x14ac:dyDescent="0.3">
      <c r="A16332">
        <v>70</v>
      </c>
      <c r="B16332" s="1">
        <v>46166</v>
      </c>
      <c r="C16332" t="s">
        <v>162</v>
      </c>
      <c r="D16332" t="s">
        <v>58</v>
      </c>
      <c r="E16332" t="s">
        <v>54</v>
      </c>
      <c r="F16332" t="s">
        <v>35</v>
      </c>
      <c r="G16332">
        <v>1</v>
      </c>
      <c r="H16332">
        <v>11.4</v>
      </c>
      <c r="I16332" t="s">
        <v>229</v>
      </c>
      <c r="J16332" t="s">
        <v>193</v>
      </c>
      <c r="K16332">
        <v>1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 t="s">
        <v>83</v>
      </c>
      <c r="R16332" t="s">
        <v>83</v>
      </c>
      <c r="S16332" t="s">
        <v>83</v>
      </c>
      <c r="T16332" t="str">
        <f>_xlfn.XLOOKUP(A16332,MI_Match_Analysis!$A$2:$A$8,MI_Match_Analysis!$F$2:$F$8,"Not Found")</f>
        <v>Not Found</v>
      </c>
    </row>
    <row r="16333" spans="1:20" hidden="1" x14ac:dyDescent="0.3">
      <c r="A16333">
        <v>70</v>
      </c>
      <c r="B16333" s="1">
        <v>46166</v>
      </c>
      <c r="C16333" t="s">
        <v>162</v>
      </c>
      <c r="D16333" t="s">
        <v>58</v>
      </c>
      <c r="E16333" t="s">
        <v>54</v>
      </c>
      <c r="F16333" t="s">
        <v>35</v>
      </c>
      <c r="G16333">
        <v>1</v>
      </c>
      <c r="H16333">
        <v>11.5</v>
      </c>
      <c r="I16333" t="s">
        <v>232</v>
      </c>
      <c r="J16333" t="s">
        <v>193</v>
      </c>
      <c r="K16333">
        <v>1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 t="s">
        <v>83</v>
      </c>
      <c r="R16333" t="s">
        <v>83</v>
      </c>
      <c r="S16333" t="s">
        <v>83</v>
      </c>
      <c r="T16333" t="str">
        <f>_xlfn.XLOOKUP(A16333,MI_Match_Analysis!$A$2:$A$8,MI_Match_Analysis!$F$2:$F$8,"Not Found")</f>
        <v>Not Found</v>
      </c>
    </row>
    <row r="16334" spans="1:20" hidden="1" x14ac:dyDescent="0.3">
      <c r="A16334">
        <v>70</v>
      </c>
      <c r="B16334" s="1">
        <v>46166</v>
      </c>
      <c r="C16334" t="s">
        <v>162</v>
      </c>
      <c r="D16334" t="s">
        <v>58</v>
      </c>
      <c r="E16334" t="s">
        <v>54</v>
      </c>
      <c r="F16334" t="s">
        <v>35</v>
      </c>
      <c r="G16334">
        <v>1</v>
      </c>
      <c r="H16334">
        <v>11.6</v>
      </c>
      <c r="I16334" t="s">
        <v>229</v>
      </c>
      <c r="J16334" t="s">
        <v>193</v>
      </c>
      <c r="K16334">
        <v>1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 t="s">
        <v>83</v>
      </c>
      <c r="R16334" t="s">
        <v>83</v>
      </c>
      <c r="S16334" t="s">
        <v>83</v>
      </c>
      <c r="T16334" t="str">
        <f>_xlfn.XLOOKUP(A16334,MI_Match_Analysis!$A$2:$A$8,MI_Match_Analysis!$F$2:$F$8,"Not Found")</f>
        <v>Not Found</v>
      </c>
    </row>
    <row r="16335" spans="1:20" hidden="1" x14ac:dyDescent="0.3">
      <c r="A16335">
        <v>70</v>
      </c>
      <c r="B16335" s="1">
        <v>46166</v>
      </c>
      <c r="C16335" t="s">
        <v>162</v>
      </c>
      <c r="D16335" t="s">
        <v>58</v>
      </c>
      <c r="E16335" t="s">
        <v>54</v>
      </c>
      <c r="F16335" t="s">
        <v>35</v>
      </c>
      <c r="G16335">
        <v>1</v>
      </c>
      <c r="H16335">
        <v>12.1</v>
      </c>
      <c r="I16335" t="s">
        <v>229</v>
      </c>
      <c r="J16335" t="s">
        <v>90</v>
      </c>
      <c r="K16335">
        <v>1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 t="s">
        <v>83</v>
      </c>
      <c r="R16335" t="s">
        <v>83</v>
      </c>
      <c r="S16335" t="s">
        <v>83</v>
      </c>
      <c r="T16335" t="str">
        <f>_xlfn.XLOOKUP(A16335,MI_Match_Analysis!$A$2:$A$8,MI_Match_Analysis!$F$2:$F$8,"Not Found")</f>
        <v>Not Found</v>
      </c>
    </row>
    <row r="16336" spans="1:20" hidden="1" x14ac:dyDescent="0.3">
      <c r="A16336">
        <v>70</v>
      </c>
      <c r="B16336" s="1">
        <v>46166</v>
      </c>
      <c r="C16336" t="s">
        <v>162</v>
      </c>
      <c r="D16336" t="s">
        <v>58</v>
      </c>
      <c r="E16336" t="s">
        <v>54</v>
      </c>
      <c r="F16336" t="s">
        <v>35</v>
      </c>
      <c r="G16336">
        <v>1</v>
      </c>
      <c r="H16336">
        <v>12.2</v>
      </c>
      <c r="I16336" t="s">
        <v>232</v>
      </c>
      <c r="J16336" t="s">
        <v>90</v>
      </c>
      <c r="K16336">
        <v>0</v>
      </c>
      <c r="L16336">
        <v>1</v>
      </c>
      <c r="M16336">
        <v>1</v>
      </c>
      <c r="N16336">
        <v>0</v>
      </c>
      <c r="O16336">
        <v>0</v>
      </c>
      <c r="P16336">
        <v>0</v>
      </c>
      <c r="Q16336" t="s">
        <v>83</v>
      </c>
      <c r="R16336" t="s">
        <v>83</v>
      </c>
      <c r="S16336" t="s">
        <v>83</v>
      </c>
      <c r="T16336" t="str">
        <f>_xlfn.XLOOKUP(A16336,MI_Match_Analysis!$A$2:$A$8,MI_Match_Analysis!$F$2:$F$8,"Not Found")</f>
        <v>Not Found</v>
      </c>
    </row>
    <row r="16337" spans="1:20" hidden="1" x14ac:dyDescent="0.3">
      <c r="A16337">
        <v>70</v>
      </c>
      <c r="B16337" s="1">
        <v>46166</v>
      </c>
      <c r="C16337" t="s">
        <v>162</v>
      </c>
      <c r="D16337" t="s">
        <v>58</v>
      </c>
      <c r="E16337" t="s">
        <v>54</v>
      </c>
      <c r="F16337" t="s">
        <v>35</v>
      </c>
      <c r="G16337">
        <v>1</v>
      </c>
      <c r="H16337">
        <v>12.2</v>
      </c>
      <c r="I16337" t="s">
        <v>232</v>
      </c>
      <c r="J16337" t="s">
        <v>90</v>
      </c>
      <c r="K16337">
        <v>4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 t="s">
        <v>83</v>
      </c>
      <c r="R16337" t="s">
        <v>83</v>
      </c>
      <c r="S16337" t="s">
        <v>83</v>
      </c>
      <c r="T16337" t="str">
        <f>_xlfn.XLOOKUP(A16337,MI_Match_Analysis!$A$2:$A$8,MI_Match_Analysis!$F$2:$F$8,"Not Found")</f>
        <v>Not Found</v>
      </c>
    </row>
    <row r="16338" spans="1:20" hidden="1" x14ac:dyDescent="0.3">
      <c r="A16338">
        <v>70</v>
      </c>
      <c r="B16338" s="1">
        <v>46166</v>
      </c>
      <c r="C16338" t="s">
        <v>162</v>
      </c>
      <c r="D16338" t="s">
        <v>58</v>
      </c>
      <c r="E16338" t="s">
        <v>54</v>
      </c>
      <c r="F16338" t="s">
        <v>35</v>
      </c>
      <c r="G16338">
        <v>1</v>
      </c>
      <c r="H16338">
        <v>12.3</v>
      </c>
      <c r="I16338" t="s">
        <v>232</v>
      </c>
      <c r="J16338" t="s">
        <v>90</v>
      </c>
      <c r="K16338">
        <v>0</v>
      </c>
      <c r="L16338">
        <v>1</v>
      </c>
      <c r="M16338">
        <v>1</v>
      </c>
      <c r="N16338">
        <v>0</v>
      </c>
      <c r="O16338">
        <v>0</v>
      </c>
      <c r="P16338">
        <v>0</v>
      </c>
      <c r="Q16338" t="s">
        <v>83</v>
      </c>
      <c r="R16338" t="s">
        <v>83</v>
      </c>
      <c r="S16338" t="s">
        <v>83</v>
      </c>
      <c r="T16338" t="str">
        <f>_xlfn.XLOOKUP(A16338,MI_Match_Analysis!$A$2:$A$8,MI_Match_Analysis!$F$2:$F$8,"Not Found")</f>
        <v>Not Found</v>
      </c>
    </row>
    <row r="16339" spans="1:20" hidden="1" x14ac:dyDescent="0.3">
      <c r="A16339">
        <v>70</v>
      </c>
      <c r="B16339" s="1">
        <v>46166</v>
      </c>
      <c r="C16339" t="s">
        <v>162</v>
      </c>
      <c r="D16339" t="s">
        <v>58</v>
      </c>
      <c r="E16339" t="s">
        <v>54</v>
      </c>
      <c r="F16339" t="s">
        <v>35</v>
      </c>
      <c r="G16339">
        <v>1</v>
      </c>
      <c r="H16339">
        <v>12.3</v>
      </c>
      <c r="I16339" t="s">
        <v>232</v>
      </c>
      <c r="J16339" t="s">
        <v>90</v>
      </c>
      <c r="K16339">
        <v>4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 t="s">
        <v>83</v>
      </c>
      <c r="R16339" t="s">
        <v>83</v>
      </c>
      <c r="S16339" t="s">
        <v>83</v>
      </c>
      <c r="T16339" t="str">
        <f>_xlfn.XLOOKUP(A16339,MI_Match_Analysis!$A$2:$A$8,MI_Match_Analysis!$F$2:$F$8,"Not Found")</f>
        <v>Not Found</v>
      </c>
    </row>
    <row r="16340" spans="1:20" hidden="1" x14ac:dyDescent="0.3">
      <c r="A16340">
        <v>70</v>
      </c>
      <c r="B16340" s="1">
        <v>46166</v>
      </c>
      <c r="C16340" t="s">
        <v>162</v>
      </c>
      <c r="D16340" t="s">
        <v>58</v>
      </c>
      <c r="E16340" t="s">
        <v>54</v>
      </c>
      <c r="F16340" t="s">
        <v>35</v>
      </c>
      <c r="G16340">
        <v>1</v>
      </c>
      <c r="H16340">
        <v>12.4</v>
      </c>
      <c r="I16340" t="s">
        <v>232</v>
      </c>
      <c r="J16340" t="s">
        <v>90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 t="s">
        <v>165</v>
      </c>
      <c r="R16340" t="s">
        <v>232</v>
      </c>
      <c r="S16340" t="s">
        <v>259</v>
      </c>
      <c r="T16340" t="str">
        <f>_xlfn.XLOOKUP(A16340,MI_Match_Analysis!$A$2:$A$8,MI_Match_Analysis!$F$2:$F$8,"Not Found")</f>
        <v>Not Found</v>
      </c>
    </row>
    <row r="16341" spans="1:20" hidden="1" x14ac:dyDescent="0.3">
      <c r="A16341">
        <v>70</v>
      </c>
      <c r="B16341" s="1">
        <v>46166</v>
      </c>
      <c r="C16341" t="s">
        <v>162</v>
      </c>
      <c r="D16341" t="s">
        <v>58</v>
      </c>
      <c r="E16341" t="s">
        <v>54</v>
      </c>
      <c r="F16341" t="s">
        <v>35</v>
      </c>
      <c r="G16341">
        <v>1</v>
      </c>
      <c r="H16341">
        <v>12.5</v>
      </c>
      <c r="I16341" t="s">
        <v>237</v>
      </c>
      <c r="J16341" t="s">
        <v>90</v>
      </c>
      <c r="K16341">
        <v>1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 t="s">
        <v>83</v>
      </c>
      <c r="R16341" t="s">
        <v>83</v>
      </c>
      <c r="S16341" t="s">
        <v>83</v>
      </c>
      <c r="T16341" t="str">
        <f>_xlfn.XLOOKUP(A16341,MI_Match_Analysis!$A$2:$A$8,MI_Match_Analysis!$F$2:$F$8,"Not Found")</f>
        <v>Not Found</v>
      </c>
    </row>
    <row r="16342" spans="1:20" hidden="1" x14ac:dyDescent="0.3">
      <c r="A16342">
        <v>70</v>
      </c>
      <c r="B16342" s="1">
        <v>46166</v>
      </c>
      <c r="C16342" t="s">
        <v>162</v>
      </c>
      <c r="D16342" t="s">
        <v>58</v>
      </c>
      <c r="E16342" t="s">
        <v>54</v>
      </c>
      <c r="F16342" t="s">
        <v>35</v>
      </c>
      <c r="G16342">
        <v>1</v>
      </c>
      <c r="H16342">
        <v>12.6</v>
      </c>
      <c r="I16342" t="s">
        <v>229</v>
      </c>
      <c r="J16342" t="s">
        <v>90</v>
      </c>
      <c r="K16342">
        <v>1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 t="s">
        <v>83</v>
      </c>
      <c r="R16342" t="s">
        <v>83</v>
      </c>
      <c r="S16342" t="s">
        <v>83</v>
      </c>
      <c r="T16342" t="str">
        <f>_xlfn.XLOOKUP(A16342,MI_Match_Analysis!$A$2:$A$8,MI_Match_Analysis!$F$2:$F$8,"Not Found")</f>
        <v>Not Found</v>
      </c>
    </row>
    <row r="16343" spans="1:20" hidden="1" x14ac:dyDescent="0.3">
      <c r="A16343">
        <v>70</v>
      </c>
      <c r="B16343" s="1">
        <v>46166</v>
      </c>
      <c r="C16343" t="s">
        <v>162</v>
      </c>
      <c r="D16343" t="s">
        <v>58</v>
      </c>
      <c r="E16343" t="s">
        <v>54</v>
      </c>
      <c r="F16343" t="s">
        <v>35</v>
      </c>
      <c r="G16343">
        <v>1</v>
      </c>
      <c r="H16343">
        <v>13.1</v>
      </c>
      <c r="I16343" t="s">
        <v>229</v>
      </c>
      <c r="J16343" t="s">
        <v>185</v>
      </c>
      <c r="K16343">
        <v>0</v>
      </c>
      <c r="L16343">
        <v>1</v>
      </c>
      <c r="M16343">
        <v>0</v>
      </c>
      <c r="N16343">
        <v>1</v>
      </c>
      <c r="O16343">
        <v>0</v>
      </c>
      <c r="P16343">
        <v>0</v>
      </c>
      <c r="Q16343" t="s">
        <v>83</v>
      </c>
      <c r="R16343" t="s">
        <v>83</v>
      </c>
      <c r="S16343" t="s">
        <v>83</v>
      </c>
      <c r="T16343" t="str">
        <f>_xlfn.XLOOKUP(A16343,MI_Match_Analysis!$A$2:$A$8,MI_Match_Analysis!$F$2:$F$8,"Not Found")</f>
        <v>Not Found</v>
      </c>
    </row>
    <row r="16344" spans="1:20" hidden="1" x14ac:dyDescent="0.3">
      <c r="A16344">
        <v>70</v>
      </c>
      <c r="B16344" s="1">
        <v>46166</v>
      </c>
      <c r="C16344" t="s">
        <v>162</v>
      </c>
      <c r="D16344" t="s">
        <v>58</v>
      </c>
      <c r="E16344" t="s">
        <v>54</v>
      </c>
      <c r="F16344" t="s">
        <v>35</v>
      </c>
      <c r="G16344">
        <v>1</v>
      </c>
      <c r="H16344">
        <v>13.2</v>
      </c>
      <c r="I16344" t="s">
        <v>237</v>
      </c>
      <c r="J16344" t="s">
        <v>185</v>
      </c>
      <c r="K16344">
        <v>1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 t="s">
        <v>83</v>
      </c>
      <c r="R16344" t="s">
        <v>83</v>
      </c>
      <c r="S16344" t="s">
        <v>83</v>
      </c>
      <c r="T16344" t="str">
        <f>_xlfn.XLOOKUP(A16344,MI_Match_Analysis!$A$2:$A$8,MI_Match_Analysis!$F$2:$F$8,"Not Found")</f>
        <v>Not Found</v>
      </c>
    </row>
    <row r="16345" spans="1:20" hidden="1" x14ac:dyDescent="0.3">
      <c r="A16345">
        <v>70</v>
      </c>
      <c r="B16345" s="1">
        <v>46166</v>
      </c>
      <c r="C16345" t="s">
        <v>162</v>
      </c>
      <c r="D16345" t="s">
        <v>58</v>
      </c>
      <c r="E16345" t="s">
        <v>54</v>
      </c>
      <c r="F16345" t="s">
        <v>35</v>
      </c>
      <c r="G16345">
        <v>1</v>
      </c>
      <c r="H16345">
        <v>13.3</v>
      </c>
      <c r="I16345" t="s">
        <v>229</v>
      </c>
      <c r="J16345" t="s">
        <v>185</v>
      </c>
      <c r="K16345">
        <v>1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 t="s">
        <v>83</v>
      </c>
      <c r="R16345" t="s">
        <v>83</v>
      </c>
      <c r="S16345" t="s">
        <v>83</v>
      </c>
      <c r="T16345" t="str">
        <f>_xlfn.XLOOKUP(A16345,MI_Match_Analysis!$A$2:$A$8,MI_Match_Analysis!$F$2:$F$8,"Not Found")</f>
        <v>Not Found</v>
      </c>
    </row>
    <row r="16346" spans="1:20" hidden="1" x14ac:dyDescent="0.3">
      <c r="A16346">
        <v>70</v>
      </c>
      <c r="B16346" s="1">
        <v>46166</v>
      </c>
      <c r="C16346" t="s">
        <v>162</v>
      </c>
      <c r="D16346" t="s">
        <v>58</v>
      </c>
      <c r="E16346" t="s">
        <v>54</v>
      </c>
      <c r="F16346" t="s">
        <v>35</v>
      </c>
      <c r="G16346">
        <v>1</v>
      </c>
      <c r="H16346">
        <v>13.4</v>
      </c>
      <c r="I16346" t="s">
        <v>237</v>
      </c>
      <c r="J16346" t="s">
        <v>185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 t="s">
        <v>83</v>
      </c>
      <c r="R16346" t="s">
        <v>83</v>
      </c>
      <c r="S16346" t="s">
        <v>83</v>
      </c>
      <c r="T16346" t="str">
        <f>_xlfn.XLOOKUP(A16346,MI_Match_Analysis!$A$2:$A$8,MI_Match_Analysis!$F$2:$F$8,"Not Found")</f>
        <v>Not Found</v>
      </c>
    </row>
    <row r="16347" spans="1:20" hidden="1" x14ac:dyDescent="0.3">
      <c r="A16347">
        <v>70</v>
      </c>
      <c r="B16347" s="1">
        <v>46166</v>
      </c>
      <c r="C16347" t="s">
        <v>162</v>
      </c>
      <c r="D16347" t="s">
        <v>58</v>
      </c>
      <c r="E16347" t="s">
        <v>54</v>
      </c>
      <c r="F16347" t="s">
        <v>35</v>
      </c>
      <c r="G16347">
        <v>1</v>
      </c>
      <c r="H16347">
        <v>13.5</v>
      </c>
      <c r="I16347" t="s">
        <v>237</v>
      </c>
      <c r="J16347" t="s">
        <v>185</v>
      </c>
      <c r="K16347">
        <v>1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 t="s">
        <v>83</v>
      </c>
      <c r="R16347" t="s">
        <v>83</v>
      </c>
      <c r="S16347" t="s">
        <v>83</v>
      </c>
      <c r="T16347" t="str">
        <f>_xlfn.XLOOKUP(A16347,MI_Match_Analysis!$A$2:$A$8,MI_Match_Analysis!$F$2:$F$8,"Not Found")</f>
        <v>Not Found</v>
      </c>
    </row>
    <row r="16348" spans="1:20" hidden="1" x14ac:dyDescent="0.3">
      <c r="A16348">
        <v>70</v>
      </c>
      <c r="B16348" s="1">
        <v>46166</v>
      </c>
      <c r="C16348" t="s">
        <v>162</v>
      </c>
      <c r="D16348" t="s">
        <v>58</v>
      </c>
      <c r="E16348" t="s">
        <v>54</v>
      </c>
      <c r="F16348" t="s">
        <v>35</v>
      </c>
      <c r="G16348">
        <v>1</v>
      </c>
      <c r="H16348">
        <v>13.6</v>
      </c>
      <c r="I16348" t="s">
        <v>229</v>
      </c>
      <c r="J16348" t="s">
        <v>185</v>
      </c>
      <c r="K16348">
        <v>4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 t="s">
        <v>83</v>
      </c>
      <c r="R16348" t="s">
        <v>83</v>
      </c>
      <c r="S16348" t="s">
        <v>83</v>
      </c>
      <c r="T16348" t="str">
        <f>_xlfn.XLOOKUP(A16348,MI_Match_Analysis!$A$2:$A$8,MI_Match_Analysis!$F$2:$F$8,"Not Found")</f>
        <v>Not Found</v>
      </c>
    </row>
    <row r="16349" spans="1:20" hidden="1" x14ac:dyDescent="0.3">
      <c r="A16349">
        <v>70</v>
      </c>
      <c r="B16349" s="1">
        <v>46166</v>
      </c>
      <c r="C16349" t="s">
        <v>162</v>
      </c>
      <c r="D16349" t="s">
        <v>58</v>
      </c>
      <c r="E16349" t="s">
        <v>54</v>
      </c>
      <c r="F16349" t="s">
        <v>35</v>
      </c>
      <c r="G16349">
        <v>1</v>
      </c>
      <c r="H16349">
        <v>14.1</v>
      </c>
      <c r="I16349" t="s">
        <v>237</v>
      </c>
      <c r="J16349" t="s">
        <v>191</v>
      </c>
      <c r="K16349">
        <v>1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 t="s">
        <v>83</v>
      </c>
      <c r="R16349" t="s">
        <v>83</v>
      </c>
      <c r="S16349" t="s">
        <v>83</v>
      </c>
      <c r="T16349" t="str">
        <f>_xlfn.XLOOKUP(A16349,MI_Match_Analysis!$A$2:$A$8,MI_Match_Analysis!$F$2:$F$8,"Not Found")</f>
        <v>Not Found</v>
      </c>
    </row>
    <row r="16350" spans="1:20" hidden="1" x14ac:dyDescent="0.3">
      <c r="A16350">
        <v>70</v>
      </c>
      <c r="B16350" s="1">
        <v>46166</v>
      </c>
      <c r="C16350" t="s">
        <v>162</v>
      </c>
      <c r="D16350" t="s">
        <v>58</v>
      </c>
      <c r="E16350" t="s">
        <v>54</v>
      </c>
      <c r="F16350" t="s">
        <v>35</v>
      </c>
      <c r="G16350">
        <v>1</v>
      </c>
      <c r="H16350">
        <v>14.2</v>
      </c>
      <c r="I16350" t="s">
        <v>229</v>
      </c>
      <c r="J16350" t="s">
        <v>191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 t="s">
        <v>83</v>
      </c>
      <c r="R16350" t="s">
        <v>83</v>
      </c>
      <c r="S16350" t="s">
        <v>83</v>
      </c>
      <c r="T16350" t="str">
        <f>_xlfn.XLOOKUP(A16350,MI_Match_Analysis!$A$2:$A$8,MI_Match_Analysis!$F$2:$F$8,"Not Found")</f>
        <v>Not Found</v>
      </c>
    </row>
    <row r="16351" spans="1:20" hidden="1" x14ac:dyDescent="0.3">
      <c r="A16351">
        <v>70</v>
      </c>
      <c r="B16351" s="1">
        <v>46166</v>
      </c>
      <c r="C16351" t="s">
        <v>162</v>
      </c>
      <c r="D16351" t="s">
        <v>58</v>
      </c>
      <c r="E16351" t="s">
        <v>54</v>
      </c>
      <c r="F16351" t="s">
        <v>35</v>
      </c>
      <c r="G16351">
        <v>1</v>
      </c>
      <c r="H16351">
        <v>14.3</v>
      </c>
      <c r="I16351" t="s">
        <v>229</v>
      </c>
      <c r="J16351" t="s">
        <v>191</v>
      </c>
      <c r="K16351">
        <v>1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 t="s">
        <v>83</v>
      </c>
      <c r="R16351" t="s">
        <v>83</v>
      </c>
      <c r="S16351" t="s">
        <v>83</v>
      </c>
      <c r="T16351" t="str">
        <f>_xlfn.XLOOKUP(A16351,MI_Match_Analysis!$A$2:$A$8,MI_Match_Analysis!$F$2:$F$8,"Not Found")</f>
        <v>Not Found</v>
      </c>
    </row>
    <row r="16352" spans="1:20" hidden="1" x14ac:dyDescent="0.3">
      <c r="A16352">
        <v>70</v>
      </c>
      <c r="B16352" s="1">
        <v>46166</v>
      </c>
      <c r="C16352" t="s">
        <v>162</v>
      </c>
      <c r="D16352" t="s">
        <v>58</v>
      </c>
      <c r="E16352" t="s">
        <v>54</v>
      </c>
      <c r="F16352" t="s">
        <v>35</v>
      </c>
      <c r="G16352">
        <v>1</v>
      </c>
      <c r="H16352">
        <v>14.4</v>
      </c>
      <c r="I16352" t="s">
        <v>237</v>
      </c>
      <c r="J16352" t="s">
        <v>191</v>
      </c>
      <c r="K16352">
        <v>0</v>
      </c>
      <c r="L16352">
        <v>1</v>
      </c>
      <c r="M16352">
        <v>0</v>
      </c>
      <c r="N16352">
        <v>1</v>
      </c>
      <c r="O16352">
        <v>0</v>
      </c>
      <c r="P16352">
        <v>0</v>
      </c>
      <c r="Q16352" t="s">
        <v>83</v>
      </c>
      <c r="R16352" t="s">
        <v>83</v>
      </c>
      <c r="S16352" t="s">
        <v>83</v>
      </c>
      <c r="T16352" t="str">
        <f>_xlfn.XLOOKUP(A16352,MI_Match_Analysis!$A$2:$A$8,MI_Match_Analysis!$F$2:$F$8,"Not Found")</f>
        <v>Not Found</v>
      </c>
    </row>
    <row r="16353" spans="1:20" hidden="1" x14ac:dyDescent="0.3">
      <c r="A16353">
        <v>70</v>
      </c>
      <c r="B16353" s="1">
        <v>46166</v>
      </c>
      <c r="C16353" t="s">
        <v>162</v>
      </c>
      <c r="D16353" t="s">
        <v>58</v>
      </c>
      <c r="E16353" t="s">
        <v>54</v>
      </c>
      <c r="F16353" t="s">
        <v>35</v>
      </c>
      <c r="G16353">
        <v>1</v>
      </c>
      <c r="H16353">
        <v>14.5</v>
      </c>
      <c r="I16353" t="s">
        <v>229</v>
      </c>
      <c r="J16353" t="s">
        <v>191</v>
      </c>
      <c r="K16353">
        <v>1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 t="s">
        <v>83</v>
      </c>
      <c r="R16353" t="s">
        <v>83</v>
      </c>
      <c r="S16353" t="s">
        <v>83</v>
      </c>
      <c r="T16353" t="str">
        <f>_xlfn.XLOOKUP(A16353,MI_Match_Analysis!$A$2:$A$8,MI_Match_Analysis!$F$2:$F$8,"Not Found")</f>
        <v>Not Found</v>
      </c>
    </row>
    <row r="16354" spans="1:20" hidden="1" x14ac:dyDescent="0.3">
      <c r="A16354">
        <v>70</v>
      </c>
      <c r="B16354" s="1">
        <v>46166</v>
      </c>
      <c r="C16354" t="s">
        <v>162</v>
      </c>
      <c r="D16354" t="s">
        <v>58</v>
      </c>
      <c r="E16354" t="s">
        <v>54</v>
      </c>
      <c r="F16354" t="s">
        <v>35</v>
      </c>
      <c r="G16354">
        <v>1</v>
      </c>
      <c r="H16354">
        <v>14.6</v>
      </c>
      <c r="I16354" t="s">
        <v>237</v>
      </c>
      <c r="J16354" t="s">
        <v>191</v>
      </c>
      <c r="K16354">
        <v>1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 t="s">
        <v>83</v>
      </c>
      <c r="R16354" t="s">
        <v>83</v>
      </c>
      <c r="S16354" t="s">
        <v>83</v>
      </c>
      <c r="T16354" t="str">
        <f>_xlfn.XLOOKUP(A16354,MI_Match_Analysis!$A$2:$A$8,MI_Match_Analysis!$F$2:$F$8,"Not Found")</f>
        <v>Not Found</v>
      </c>
    </row>
    <row r="16355" spans="1:20" hidden="1" x14ac:dyDescent="0.3">
      <c r="A16355">
        <v>70</v>
      </c>
      <c r="B16355" s="1">
        <v>46166</v>
      </c>
      <c r="C16355" t="s">
        <v>162</v>
      </c>
      <c r="D16355" t="s">
        <v>58</v>
      </c>
      <c r="E16355" t="s">
        <v>54</v>
      </c>
      <c r="F16355" t="s">
        <v>35</v>
      </c>
      <c r="G16355">
        <v>1</v>
      </c>
      <c r="H16355">
        <v>15.1</v>
      </c>
      <c r="I16355" t="s">
        <v>237</v>
      </c>
      <c r="J16355" t="s">
        <v>192</v>
      </c>
      <c r="K16355">
        <v>1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 t="s">
        <v>83</v>
      </c>
      <c r="R16355" t="s">
        <v>83</v>
      </c>
      <c r="S16355" t="s">
        <v>83</v>
      </c>
      <c r="T16355" t="str">
        <f>_xlfn.XLOOKUP(A16355,MI_Match_Analysis!$A$2:$A$8,MI_Match_Analysis!$F$2:$F$8,"Not Found")</f>
        <v>Not Found</v>
      </c>
    </row>
    <row r="16356" spans="1:20" hidden="1" x14ac:dyDescent="0.3">
      <c r="A16356">
        <v>70</v>
      </c>
      <c r="B16356" s="1">
        <v>46166</v>
      </c>
      <c r="C16356" t="s">
        <v>162</v>
      </c>
      <c r="D16356" t="s">
        <v>58</v>
      </c>
      <c r="E16356" t="s">
        <v>54</v>
      </c>
      <c r="F16356" t="s">
        <v>35</v>
      </c>
      <c r="G16356">
        <v>1</v>
      </c>
      <c r="H16356">
        <v>15.2</v>
      </c>
      <c r="I16356" t="s">
        <v>229</v>
      </c>
      <c r="J16356" t="s">
        <v>192</v>
      </c>
      <c r="K16356">
        <v>1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 t="s">
        <v>83</v>
      </c>
      <c r="R16356" t="s">
        <v>83</v>
      </c>
      <c r="S16356" t="s">
        <v>83</v>
      </c>
      <c r="T16356" t="str">
        <f>_xlfn.XLOOKUP(A16356,MI_Match_Analysis!$A$2:$A$8,MI_Match_Analysis!$F$2:$F$8,"Not Found")</f>
        <v>Not Found</v>
      </c>
    </row>
    <row r="16357" spans="1:20" hidden="1" x14ac:dyDescent="0.3">
      <c r="A16357">
        <v>70</v>
      </c>
      <c r="B16357" s="1">
        <v>46166</v>
      </c>
      <c r="C16357" t="s">
        <v>162</v>
      </c>
      <c r="D16357" t="s">
        <v>58</v>
      </c>
      <c r="E16357" t="s">
        <v>54</v>
      </c>
      <c r="F16357" t="s">
        <v>35</v>
      </c>
      <c r="G16357">
        <v>1</v>
      </c>
      <c r="H16357">
        <v>15.3</v>
      </c>
      <c r="I16357" t="s">
        <v>237</v>
      </c>
      <c r="J16357" t="s">
        <v>192</v>
      </c>
      <c r="K16357">
        <v>6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 t="s">
        <v>83</v>
      </c>
      <c r="R16357" t="s">
        <v>83</v>
      </c>
      <c r="S16357" t="s">
        <v>83</v>
      </c>
      <c r="T16357" t="str">
        <f>_xlfn.XLOOKUP(A16357,MI_Match_Analysis!$A$2:$A$8,MI_Match_Analysis!$F$2:$F$8,"Not Found")</f>
        <v>Not Found</v>
      </c>
    </row>
    <row r="16358" spans="1:20" hidden="1" x14ac:dyDescent="0.3">
      <c r="A16358">
        <v>70</v>
      </c>
      <c r="B16358" s="1">
        <v>46166</v>
      </c>
      <c r="C16358" t="s">
        <v>162</v>
      </c>
      <c r="D16358" t="s">
        <v>58</v>
      </c>
      <c r="E16358" t="s">
        <v>54</v>
      </c>
      <c r="F16358" t="s">
        <v>35</v>
      </c>
      <c r="G16358">
        <v>1</v>
      </c>
      <c r="H16358">
        <v>15.4</v>
      </c>
      <c r="I16358" t="s">
        <v>237</v>
      </c>
      <c r="J16358" t="s">
        <v>192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 t="s">
        <v>83</v>
      </c>
      <c r="R16358" t="s">
        <v>83</v>
      </c>
      <c r="S16358" t="s">
        <v>83</v>
      </c>
      <c r="T16358" t="str">
        <f>_xlfn.XLOOKUP(A16358,MI_Match_Analysis!$A$2:$A$8,MI_Match_Analysis!$F$2:$F$8,"Not Found")</f>
        <v>Not Found</v>
      </c>
    </row>
    <row r="16359" spans="1:20" hidden="1" x14ac:dyDescent="0.3">
      <c r="A16359">
        <v>70</v>
      </c>
      <c r="B16359" s="1">
        <v>46166</v>
      </c>
      <c r="C16359" t="s">
        <v>162</v>
      </c>
      <c r="D16359" t="s">
        <v>58</v>
      </c>
      <c r="E16359" t="s">
        <v>54</v>
      </c>
      <c r="F16359" t="s">
        <v>35</v>
      </c>
      <c r="G16359">
        <v>1</v>
      </c>
      <c r="H16359">
        <v>15.5</v>
      </c>
      <c r="I16359" t="s">
        <v>237</v>
      </c>
      <c r="J16359" t="s">
        <v>192</v>
      </c>
      <c r="K16359">
        <v>1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 t="s">
        <v>83</v>
      </c>
      <c r="R16359" t="s">
        <v>83</v>
      </c>
      <c r="S16359" t="s">
        <v>83</v>
      </c>
      <c r="T16359" t="str">
        <f>_xlfn.XLOOKUP(A16359,MI_Match_Analysis!$A$2:$A$8,MI_Match_Analysis!$F$2:$F$8,"Not Found")</f>
        <v>Not Found</v>
      </c>
    </row>
    <row r="16360" spans="1:20" hidden="1" x14ac:dyDescent="0.3">
      <c r="A16360">
        <v>70</v>
      </c>
      <c r="B16360" s="1">
        <v>46166</v>
      </c>
      <c r="C16360" t="s">
        <v>162</v>
      </c>
      <c r="D16360" t="s">
        <v>58</v>
      </c>
      <c r="E16360" t="s">
        <v>54</v>
      </c>
      <c r="F16360" t="s">
        <v>35</v>
      </c>
      <c r="G16360">
        <v>1</v>
      </c>
      <c r="H16360">
        <v>15.6</v>
      </c>
      <c r="I16360" t="s">
        <v>229</v>
      </c>
      <c r="J16360" t="s">
        <v>192</v>
      </c>
      <c r="K16360">
        <v>1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 t="s">
        <v>83</v>
      </c>
      <c r="R16360" t="s">
        <v>83</v>
      </c>
      <c r="S16360" t="s">
        <v>83</v>
      </c>
      <c r="T16360" t="str">
        <f>_xlfn.XLOOKUP(A16360,MI_Match_Analysis!$A$2:$A$8,MI_Match_Analysis!$F$2:$F$8,"Not Found")</f>
        <v>Not Found</v>
      </c>
    </row>
    <row r="16361" spans="1:20" hidden="1" x14ac:dyDescent="0.3">
      <c r="A16361">
        <v>70</v>
      </c>
      <c r="B16361" s="1">
        <v>46166</v>
      </c>
      <c r="C16361" t="s">
        <v>162</v>
      </c>
      <c r="D16361" t="s">
        <v>58</v>
      </c>
      <c r="E16361" t="s">
        <v>54</v>
      </c>
      <c r="F16361" t="s">
        <v>35</v>
      </c>
      <c r="G16361">
        <v>1</v>
      </c>
      <c r="H16361">
        <v>16.100000000000001</v>
      </c>
      <c r="I16361" t="s">
        <v>229</v>
      </c>
      <c r="J16361" t="s">
        <v>191</v>
      </c>
      <c r="K16361">
        <v>6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 t="s">
        <v>83</v>
      </c>
      <c r="R16361" t="s">
        <v>83</v>
      </c>
      <c r="S16361" t="s">
        <v>83</v>
      </c>
      <c r="T16361" t="str">
        <f>_xlfn.XLOOKUP(A16361,MI_Match_Analysis!$A$2:$A$8,MI_Match_Analysis!$F$2:$F$8,"Not Found")</f>
        <v>Not Found</v>
      </c>
    </row>
    <row r="16362" spans="1:20" hidden="1" x14ac:dyDescent="0.3">
      <c r="A16362">
        <v>70</v>
      </c>
      <c r="B16362" s="1">
        <v>46166</v>
      </c>
      <c r="C16362" t="s">
        <v>162</v>
      </c>
      <c r="D16362" t="s">
        <v>58</v>
      </c>
      <c r="E16362" t="s">
        <v>54</v>
      </c>
      <c r="F16362" t="s">
        <v>35</v>
      </c>
      <c r="G16362">
        <v>1</v>
      </c>
      <c r="H16362">
        <v>16.2</v>
      </c>
      <c r="I16362" t="s">
        <v>229</v>
      </c>
      <c r="J16362" t="s">
        <v>191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 t="s">
        <v>83</v>
      </c>
      <c r="R16362" t="s">
        <v>83</v>
      </c>
      <c r="S16362" t="s">
        <v>83</v>
      </c>
      <c r="T16362" t="str">
        <f>_xlfn.XLOOKUP(A16362,MI_Match_Analysis!$A$2:$A$8,MI_Match_Analysis!$F$2:$F$8,"Not Found")</f>
        <v>Not Found</v>
      </c>
    </row>
    <row r="16363" spans="1:20" hidden="1" x14ac:dyDescent="0.3">
      <c r="A16363">
        <v>70</v>
      </c>
      <c r="B16363" s="1">
        <v>46166</v>
      </c>
      <c r="C16363" t="s">
        <v>162</v>
      </c>
      <c r="D16363" t="s">
        <v>58</v>
      </c>
      <c r="E16363" t="s">
        <v>54</v>
      </c>
      <c r="F16363" t="s">
        <v>35</v>
      </c>
      <c r="G16363">
        <v>1</v>
      </c>
      <c r="H16363">
        <v>16.3</v>
      </c>
      <c r="I16363" t="s">
        <v>229</v>
      </c>
      <c r="J16363" t="s">
        <v>191</v>
      </c>
      <c r="K16363">
        <v>6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 t="s">
        <v>83</v>
      </c>
      <c r="R16363" t="s">
        <v>83</v>
      </c>
      <c r="S16363" t="s">
        <v>83</v>
      </c>
      <c r="T16363" t="str">
        <f>_xlfn.XLOOKUP(A16363,MI_Match_Analysis!$A$2:$A$8,MI_Match_Analysis!$F$2:$F$8,"Not Found")</f>
        <v>Not Found</v>
      </c>
    </row>
    <row r="16364" spans="1:20" hidden="1" x14ac:dyDescent="0.3">
      <c r="A16364">
        <v>70</v>
      </c>
      <c r="B16364" s="1">
        <v>46166</v>
      </c>
      <c r="C16364" t="s">
        <v>162</v>
      </c>
      <c r="D16364" t="s">
        <v>58</v>
      </c>
      <c r="E16364" t="s">
        <v>54</v>
      </c>
      <c r="F16364" t="s">
        <v>35</v>
      </c>
      <c r="G16364">
        <v>1</v>
      </c>
      <c r="H16364">
        <v>16.399999999999999</v>
      </c>
      <c r="I16364" t="s">
        <v>229</v>
      </c>
      <c r="J16364" t="s">
        <v>191</v>
      </c>
      <c r="K16364">
        <v>0</v>
      </c>
      <c r="L16364">
        <v>1</v>
      </c>
      <c r="M16364">
        <v>1</v>
      </c>
      <c r="N16364">
        <v>0</v>
      </c>
      <c r="O16364">
        <v>0</v>
      </c>
      <c r="P16364">
        <v>0</v>
      </c>
      <c r="Q16364" t="s">
        <v>83</v>
      </c>
      <c r="R16364" t="s">
        <v>83</v>
      </c>
      <c r="S16364" t="s">
        <v>83</v>
      </c>
      <c r="T16364" t="str">
        <f>_xlfn.XLOOKUP(A16364,MI_Match_Analysis!$A$2:$A$8,MI_Match_Analysis!$F$2:$F$8,"Not Found")</f>
        <v>Not Found</v>
      </c>
    </row>
    <row r="16365" spans="1:20" hidden="1" x14ac:dyDescent="0.3">
      <c r="A16365">
        <v>70</v>
      </c>
      <c r="B16365" s="1">
        <v>46166</v>
      </c>
      <c r="C16365" t="s">
        <v>162</v>
      </c>
      <c r="D16365" t="s">
        <v>58</v>
      </c>
      <c r="E16365" t="s">
        <v>54</v>
      </c>
      <c r="F16365" t="s">
        <v>35</v>
      </c>
      <c r="G16365">
        <v>1</v>
      </c>
      <c r="H16365">
        <v>16.399999999999999</v>
      </c>
      <c r="I16365" t="s">
        <v>229</v>
      </c>
      <c r="J16365" t="s">
        <v>191</v>
      </c>
      <c r="K16365">
        <v>2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 t="s">
        <v>83</v>
      </c>
      <c r="R16365" t="s">
        <v>83</v>
      </c>
      <c r="S16365" t="s">
        <v>83</v>
      </c>
      <c r="T16365" t="str">
        <f>_xlfn.XLOOKUP(A16365,MI_Match_Analysis!$A$2:$A$8,MI_Match_Analysis!$F$2:$F$8,"Not Found")</f>
        <v>Not Found</v>
      </c>
    </row>
    <row r="16366" spans="1:20" hidden="1" x14ac:dyDescent="0.3">
      <c r="A16366">
        <v>70</v>
      </c>
      <c r="B16366" s="1">
        <v>46166</v>
      </c>
      <c r="C16366" t="s">
        <v>162</v>
      </c>
      <c r="D16366" t="s">
        <v>58</v>
      </c>
      <c r="E16366" t="s">
        <v>54</v>
      </c>
      <c r="F16366" t="s">
        <v>35</v>
      </c>
      <c r="G16366">
        <v>1</v>
      </c>
      <c r="H16366">
        <v>16.5</v>
      </c>
      <c r="I16366" t="s">
        <v>229</v>
      </c>
      <c r="J16366" t="s">
        <v>191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 t="s">
        <v>167</v>
      </c>
      <c r="R16366" t="s">
        <v>229</v>
      </c>
      <c r="S16366" t="s">
        <v>83</v>
      </c>
      <c r="T16366" t="str">
        <f>_xlfn.XLOOKUP(A16366,MI_Match_Analysis!$A$2:$A$8,MI_Match_Analysis!$F$2:$F$8,"Not Found")</f>
        <v>Not Found</v>
      </c>
    </row>
    <row r="16367" spans="1:20" hidden="1" x14ac:dyDescent="0.3">
      <c r="A16367">
        <v>70</v>
      </c>
      <c r="B16367" s="1">
        <v>46166</v>
      </c>
      <c r="C16367" t="s">
        <v>162</v>
      </c>
      <c r="D16367" t="s">
        <v>58</v>
      </c>
      <c r="E16367" t="s">
        <v>54</v>
      </c>
      <c r="F16367" t="s">
        <v>35</v>
      </c>
      <c r="G16367">
        <v>1</v>
      </c>
      <c r="H16367">
        <v>16.600000000000001</v>
      </c>
      <c r="I16367" t="s">
        <v>266</v>
      </c>
      <c r="J16367" t="s">
        <v>191</v>
      </c>
      <c r="K16367">
        <v>1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 t="s">
        <v>83</v>
      </c>
      <c r="R16367" t="s">
        <v>83</v>
      </c>
      <c r="S16367" t="s">
        <v>83</v>
      </c>
      <c r="T16367" t="str">
        <f>_xlfn.XLOOKUP(A16367,MI_Match_Analysis!$A$2:$A$8,MI_Match_Analysis!$F$2:$F$8,"Not Found")</f>
        <v>Not Found</v>
      </c>
    </row>
    <row r="16368" spans="1:20" hidden="1" x14ac:dyDescent="0.3">
      <c r="A16368">
        <v>70</v>
      </c>
      <c r="B16368" s="1">
        <v>46166</v>
      </c>
      <c r="C16368" t="s">
        <v>162</v>
      </c>
      <c r="D16368" t="s">
        <v>58</v>
      </c>
      <c r="E16368" t="s">
        <v>54</v>
      </c>
      <c r="F16368" t="s">
        <v>35</v>
      </c>
      <c r="G16368">
        <v>1</v>
      </c>
      <c r="H16368">
        <v>17.100000000000001</v>
      </c>
      <c r="I16368" t="s">
        <v>266</v>
      </c>
      <c r="J16368" t="s">
        <v>328</v>
      </c>
      <c r="K16368">
        <v>1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 t="s">
        <v>83</v>
      </c>
      <c r="R16368" t="s">
        <v>83</v>
      </c>
      <c r="S16368" t="s">
        <v>83</v>
      </c>
      <c r="T16368" t="str">
        <f>_xlfn.XLOOKUP(A16368,MI_Match_Analysis!$A$2:$A$8,MI_Match_Analysis!$F$2:$F$8,"Not Found")</f>
        <v>Not Found</v>
      </c>
    </row>
    <row r="16369" spans="1:20" hidden="1" x14ac:dyDescent="0.3">
      <c r="A16369">
        <v>70</v>
      </c>
      <c r="B16369" s="1">
        <v>46166</v>
      </c>
      <c r="C16369" t="s">
        <v>162</v>
      </c>
      <c r="D16369" t="s">
        <v>58</v>
      </c>
      <c r="E16369" t="s">
        <v>54</v>
      </c>
      <c r="F16369" t="s">
        <v>35</v>
      </c>
      <c r="G16369">
        <v>1</v>
      </c>
      <c r="H16369">
        <v>17.2</v>
      </c>
      <c r="I16369" t="s">
        <v>237</v>
      </c>
      <c r="J16369" t="s">
        <v>328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 t="s">
        <v>83</v>
      </c>
      <c r="R16369" t="s">
        <v>83</v>
      </c>
      <c r="S16369" t="s">
        <v>83</v>
      </c>
      <c r="T16369" t="str">
        <f>_xlfn.XLOOKUP(A16369,MI_Match_Analysis!$A$2:$A$8,MI_Match_Analysis!$F$2:$F$8,"Not Found")</f>
        <v>Not Found</v>
      </c>
    </row>
    <row r="16370" spans="1:20" hidden="1" x14ac:dyDescent="0.3">
      <c r="A16370">
        <v>70</v>
      </c>
      <c r="B16370" s="1">
        <v>46166</v>
      </c>
      <c r="C16370" t="s">
        <v>162</v>
      </c>
      <c r="D16370" t="s">
        <v>58</v>
      </c>
      <c r="E16370" t="s">
        <v>54</v>
      </c>
      <c r="F16370" t="s">
        <v>35</v>
      </c>
      <c r="G16370">
        <v>1</v>
      </c>
      <c r="H16370">
        <v>17.3</v>
      </c>
      <c r="I16370" t="s">
        <v>237</v>
      </c>
      <c r="J16370" t="s">
        <v>328</v>
      </c>
      <c r="K16370">
        <v>1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 t="s">
        <v>83</v>
      </c>
      <c r="R16370" t="s">
        <v>83</v>
      </c>
      <c r="S16370" t="s">
        <v>83</v>
      </c>
      <c r="T16370" t="str">
        <f>_xlfn.XLOOKUP(A16370,MI_Match_Analysis!$A$2:$A$8,MI_Match_Analysis!$F$2:$F$8,"Not Found")</f>
        <v>Not Found</v>
      </c>
    </row>
    <row r="16371" spans="1:20" hidden="1" x14ac:dyDescent="0.3">
      <c r="A16371">
        <v>70</v>
      </c>
      <c r="B16371" s="1">
        <v>46166</v>
      </c>
      <c r="C16371" t="s">
        <v>162</v>
      </c>
      <c r="D16371" t="s">
        <v>58</v>
      </c>
      <c r="E16371" t="s">
        <v>54</v>
      </c>
      <c r="F16371" t="s">
        <v>35</v>
      </c>
      <c r="G16371">
        <v>1</v>
      </c>
      <c r="H16371">
        <v>17.399999999999999</v>
      </c>
      <c r="I16371" t="s">
        <v>266</v>
      </c>
      <c r="J16371" t="s">
        <v>328</v>
      </c>
      <c r="K16371">
        <v>1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 t="s">
        <v>83</v>
      </c>
      <c r="R16371" t="s">
        <v>83</v>
      </c>
      <c r="S16371" t="s">
        <v>83</v>
      </c>
      <c r="T16371" t="str">
        <f>_xlfn.XLOOKUP(A16371,MI_Match_Analysis!$A$2:$A$8,MI_Match_Analysis!$F$2:$F$8,"Not Found")</f>
        <v>Not Found</v>
      </c>
    </row>
    <row r="16372" spans="1:20" hidden="1" x14ac:dyDescent="0.3">
      <c r="A16372">
        <v>70</v>
      </c>
      <c r="B16372" s="1">
        <v>46166</v>
      </c>
      <c r="C16372" t="s">
        <v>162</v>
      </c>
      <c r="D16372" t="s">
        <v>58</v>
      </c>
      <c r="E16372" t="s">
        <v>54</v>
      </c>
      <c r="F16372" t="s">
        <v>35</v>
      </c>
      <c r="G16372">
        <v>1</v>
      </c>
      <c r="H16372">
        <v>17.5</v>
      </c>
      <c r="I16372" t="s">
        <v>237</v>
      </c>
      <c r="J16372" t="s">
        <v>328</v>
      </c>
      <c r="K16372">
        <v>1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 t="s">
        <v>83</v>
      </c>
      <c r="R16372" t="s">
        <v>83</v>
      </c>
      <c r="S16372" t="s">
        <v>83</v>
      </c>
      <c r="T16372" t="str">
        <f>_xlfn.XLOOKUP(A16372,MI_Match_Analysis!$A$2:$A$8,MI_Match_Analysis!$F$2:$F$8,"Not Found")</f>
        <v>Not Found</v>
      </c>
    </row>
    <row r="16373" spans="1:20" hidden="1" x14ac:dyDescent="0.3">
      <c r="A16373">
        <v>70</v>
      </c>
      <c r="B16373" s="1">
        <v>46166</v>
      </c>
      <c r="C16373" t="s">
        <v>162</v>
      </c>
      <c r="D16373" t="s">
        <v>58</v>
      </c>
      <c r="E16373" t="s">
        <v>54</v>
      </c>
      <c r="F16373" t="s">
        <v>35</v>
      </c>
      <c r="G16373">
        <v>1</v>
      </c>
      <c r="H16373">
        <v>17.600000000000001</v>
      </c>
      <c r="I16373" t="s">
        <v>266</v>
      </c>
      <c r="J16373" t="s">
        <v>328</v>
      </c>
      <c r="K16373">
        <v>4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 t="s">
        <v>83</v>
      </c>
      <c r="R16373" t="s">
        <v>83</v>
      </c>
      <c r="S16373" t="s">
        <v>83</v>
      </c>
      <c r="T16373" t="str">
        <f>_xlfn.XLOOKUP(A16373,MI_Match_Analysis!$A$2:$A$8,MI_Match_Analysis!$F$2:$F$8,"Not Found")</f>
        <v>Not Found</v>
      </c>
    </row>
    <row r="16374" spans="1:20" hidden="1" x14ac:dyDescent="0.3">
      <c r="A16374">
        <v>70</v>
      </c>
      <c r="B16374" s="1">
        <v>46166</v>
      </c>
      <c r="C16374" t="s">
        <v>162</v>
      </c>
      <c r="D16374" t="s">
        <v>58</v>
      </c>
      <c r="E16374" t="s">
        <v>54</v>
      </c>
      <c r="F16374" t="s">
        <v>35</v>
      </c>
      <c r="G16374">
        <v>1</v>
      </c>
      <c r="H16374">
        <v>18.100000000000001</v>
      </c>
      <c r="I16374" t="s">
        <v>237</v>
      </c>
      <c r="J16374" t="s">
        <v>192</v>
      </c>
      <c r="K16374">
        <v>1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 t="s">
        <v>83</v>
      </c>
      <c r="R16374" t="s">
        <v>83</v>
      </c>
      <c r="S16374" t="s">
        <v>83</v>
      </c>
      <c r="T16374" t="str">
        <f>_xlfn.XLOOKUP(A16374,MI_Match_Analysis!$A$2:$A$8,MI_Match_Analysis!$F$2:$F$8,"Not Found")</f>
        <v>Not Found</v>
      </c>
    </row>
    <row r="16375" spans="1:20" hidden="1" x14ac:dyDescent="0.3">
      <c r="A16375">
        <v>70</v>
      </c>
      <c r="B16375" s="1">
        <v>46166</v>
      </c>
      <c r="C16375" t="s">
        <v>162</v>
      </c>
      <c r="D16375" t="s">
        <v>58</v>
      </c>
      <c r="E16375" t="s">
        <v>54</v>
      </c>
      <c r="F16375" t="s">
        <v>35</v>
      </c>
      <c r="G16375">
        <v>1</v>
      </c>
      <c r="H16375">
        <v>18.2</v>
      </c>
      <c r="I16375" t="s">
        <v>266</v>
      </c>
      <c r="J16375" t="s">
        <v>192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 t="s">
        <v>83</v>
      </c>
      <c r="R16375" t="s">
        <v>83</v>
      </c>
      <c r="S16375" t="s">
        <v>83</v>
      </c>
      <c r="T16375" t="str">
        <f>_xlfn.XLOOKUP(A16375,MI_Match_Analysis!$A$2:$A$8,MI_Match_Analysis!$F$2:$F$8,"Not Found")</f>
        <v>Not Found</v>
      </c>
    </row>
    <row r="16376" spans="1:20" hidden="1" x14ac:dyDescent="0.3">
      <c r="A16376">
        <v>70</v>
      </c>
      <c r="B16376" s="1">
        <v>46166</v>
      </c>
      <c r="C16376" t="s">
        <v>162</v>
      </c>
      <c r="D16376" t="s">
        <v>58</v>
      </c>
      <c r="E16376" t="s">
        <v>54</v>
      </c>
      <c r="F16376" t="s">
        <v>35</v>
      </c>
      <c r="G16376">
        <v>1</v>
      </c>
      <c r="H16376">
        <v>18.3</v>
      </c>
      <c r="I16376" t="s">
        <v>266</v>
      </c>
      <c r="J16376" t="s">
        <v>192</v>
      </c>
      <c r="K16376">
        <v>4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 t="s">
        <v>83</v>
      </c>
      <c r="R16376" t="s">
        <v>83</v>
      </c>
      <c r="S16376" t="s">
        <v>83</v>
      </c>
      <c r="T16376" t="str">
        <f>_xlfn.XLOOKUP(A16376,MI_Match_Analysis!$A$2:$A$8,MI_Match_Analysis!$F$2:$F$8,"Not Found")</f>
        <v>Not Found</v>
      </c>
    </row>
    <row r="16377" spans="1:20" hidden="1" x14ac:dyDescent="0.3">
      <c r="A16377">
        <v>70</v>
      </c>
      <c r="B16377" s="1">
        <v>46166</v>
      </c>
      <c r="C16377" t="s">
        <v>162</v>
      </c>
      <c r="D16377" t="s">
        <v>58</v>
      </c>
      <c r="E16377" t="s">
        <v>54</v>
      </c>
      <c r="F16377" t="s">
        <v>35</v>
      </c>
      <c r="G16377">
        <v>1</v>
      </c>
      <c r="H16377">
        <v>18.399999999999999</v>
      </c>
      <c r="I16377" t="s">
        <v>266</v>
      </c>
      <c r="J16377" t="s">
        <v>192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 t="s">
        <v>83</v>
      </c>
      <c r="R16377" t="s">
        <v>83</v>
      </c>
      <c r="S16377" t="s">
        <v>83</v>
      </c>
      <c r="T16377" t="str">
        <f>_xlfn.XLOOKUP(A16377,MI_Match_Analysis!$A$2:$A$8,MI_Match_Analysis!$F$2:$F$8,"Not Found")</f>
        <v>Not Found</v>
      </c>
    </row>
    <row r="16378" spans="1:20" hidden="1" x14ac:dyDescent="0.3">
      <c r="A16378">
        <v>70</v>
      </c>
      <c r="B16378" s="1">
        <v>46166</v>
      </c>
      <c r="C16378" t="s">
        <v>162</v>
      </c>
      <c r="D16378" t="s">
        <v>58</v>
      </c>
      <c r="E16378" t="s">
        <v>54</v>
      </c>
      <c r="F16378" t="s">
        <v>35</v>
      </c>
      <c r="G16378">
        <v>1</v>
      </c>
      <c r="H16378">
        <v>18.399999999999999</v>
      </c>
      <c r="I16378" t="s">
        <v>266</v>
      </c>
      <c r="J16378" t="s">
        <v>192</v>
      </c>
      <c r="K16378">
        <v>0</v>
      </c>
      <c r="L16378">
        <v>1</v>
      </c>
      <c r="M16378">
        <v>0</v>
      </c>
      <c r="N16378">
        <v>0</v>
      </c>
      <c r="O16378">
        <v>0</v>
      </c>
      <c r="P16378">
        <v>1</v>
      </c>
      <c r="Q16378" t="s">
        <v>83</v>
      </c>
      <c r="R16378" t="s">
        <v>83</v>
      </c>
      <c r="S16378" t="s">
        <v>83</v>
      </c>
      <c r="T16378" t="str">
        <f>_xlfn.XLOOKUP(A16378,MI_Match_Analysis!$A$2:$A$8,MI_Match_Analysis!$F$2:$F$8,"Not Found")</f>
        <v>Not Found</v>
      </c>
    </row>
    <row r="16379" spans="1:20" hidden="1" x14ac:dyDescent="0.3">
      <c r="A16379">
        <v>70</v>
      </c>
      <c r="B16379" s="1">
        <v>46166</v>
      </c>
      <c r="C16379" t="s">
        <v>162</v>
      </c>
      <c r="D16379" t="s">
        <v>58</v>
      </c>
      <c r="E16379" t="s">
        <v>54</v>
      </c>
      <c r="F16379" t="s">
        <v>35</v>
      </c>
      <c r="G16379">
        <v>1</v>
      </c>
      <c r="H16379">
        <v>18.5</v>
      </c>
      <c r="I16379" t="s">
        <v>266</v>
      </c>
      <c r="J16379" t="s">
        <v>192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 t="s">
        <v>83</v>
      </c>
      <c r="R16379" t="s">
        <v>83</v>
      </c>
      <c r="S16379" t="s">
        <v>83</v>
      </c>
      <c r="T16379" t="str">
        <f>_xlfn.XLOOKUP(A16379,MI_Match_Analysis!$A$2:$A$8,MI_Match_Analysis!$F$2:$F$8,"Not Found")</f>
        <v>Not Found</v>
      </c>
    </row>
    <row r="16380" spans="1:20" hidden="1" x14ac:dyDescent="0.3">
      <c r="A16380">
        <v>70</v>
      </c>
      <c r="B16380" s="1">
        <v>46166</v>
      </c>
      <c r="C16380" t="s">
        <v>162</v>
      </c>
      <c r="D16380" t="s">
        <v>58</v>
      </c>
      <c r="E16380" t="s">
        <v>54</v>
      </c>
      <c r="F16380" t="s">
        <v>35</v>
      </c>
      <c r="G16380">
        <v>1</v>
      </c>
      <c r="H16380">
        <v>18.600000000000001</v>
      </c>
      <c r="I16380" t="s">
        <v>266</v>
      </c>
      <c r="J16380" t="s">
        <v>192</v>
      </c>
      <c r="K16380">
        <v>6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 t="s">
        <v>83</v>
      </c>
      <c r="R16380" t="s">
        <v>83</v>
      </c>
      <c r="S16380" t="s">
        <v>83</v>
      </c>
      <c r="T16380" t="str">
        <f>_xlfn.XLOOKUP(A16380,MI_Match_Analysis!$A$2:$A$8,MI_Match_Analysis!$F$2:$F$8,"Not Found")</f>
        <v>Not Found</v>
      </c>
    </row>
    <row r="16381" spans="1:20" hidden="1" x14ac:dyDescent="0.3">
      <c r="A16381">
        <v>70</v>
      </c>
      <c r="B16381" s="1">
        <v>46166</v>
      </c>
      <c r="C16381" t="s">
        <v>162</v>
      </c>
      <c r="D16381" t="s">
        <v>58</v>
      </c>
      <c r="E16381" t="s">
        <v>54</v>
      </c>
      <c r="F16381" t="s">
        <v>35</v>
      </c>
      <c r="G16381">
        <v>1</v>
      </c>
      <c r="H16381">
        <v>19.100000000000001</v>
      </c>
      <c r="I16381" t="s">
        <v>237</v>
      </c>
      <c r="J16381" t="s">
        <v>328</v>
      </c>
      <c r="K16381">
        <v>6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 t="s">
        <v>83</v>
      </c>
      <c r="R16381" t="s">
        <v>83</v>
      </c>
      <c r="S16381" t="s">
        <v>83</v>
      </c>
      <c r="T16381" t="str">
        <f>_xlfn.XLOOKUP(A16381,MI_Match_Analysis!$A$2:$A$8,MI_Match_Analysis!$F$2:$F$8,"Not Found")</f>
        <v>Not Found</v>
      </c>
    </row>
    <row r="16382" spans="1:20" hidden="1" x14ac:dyDescent="0.3">
      <c r="A16382">
        <v>70</v>
      </c>
      <c r="B16382" s="1">
        <v>46166</v>
      </c>
      <c r="C16382" t="s">
        <v>162</v>
      </c>
      <c r="D16382" t="s">
        <v>58</v>
      </c>
      <c r="E16382" t="s">
        <v>54</v>
      </c>
      <c r="F16382" t="s">
        <v>35</v>
      </c>
      <c r="G16382">
        <v>1</v>
      </c>
      <c r="H16382">
        <v>19.2</v>
      </c>
      <c r="I16382" t="s">
        <v>237</v>
      </c>
      <c r="J16382" t="s">
        <v>328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 t="s">
        <v>83</v>
      </c>
      <c r="R16382" t="s">
        <v>83</v>
      </c>
      <c r="S16382" t="s">
        <v>83</v>
      </c>
      <c r="T16382" t="str">
        <f>_xlfn.XLOOKUP(A16382,MI_Match_Analysis!$A$2:$A$8,MI_Match_Analysis!$F$2:$F$8,"Not Found")</f>
        <v>Not Found</v>
      </c>
    </row>
    <row r="16383" spans="1:20" hidden="1" x14ac:dyDescent="0.3">
      <c r="A16383">
        <v>70</v>
      </c>
      <c r="B16383" s="1">
        <v>46166</v>
      </c>
      <c r="C16383" t="s">
        <v>162</v>
      </c>
      <c r="D16383" t="s">
        <v>58</v>
      </c>
      <c r="E16383" t="s">
        <v>54</v>
      </c>
      <c r="F16383" t="s">
        <v>35</v>
      </c>
      <c r="G16383">
        <v>1</v>
      </c>
      <c r="H16383">
        <v>19.3</v>
      </c>
      <c r="I16383" t="s">
        <v>237</v>
      </c>
      <c r="J16383" t="s">
        <v>328</v>
      </c>
      <c r="K16383">
        <v>6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 t="s">
        <v>83</v>
      </c>
      <c r="R16383" t="s">
        <v>83</v>
      </c>
      <c r="S16383" t="s">
        <v>83</v>
      </c>
      <c r="T16383" t="str">
        <f>_xlfn.XLOOKUP(A16383,MI_Match_Analysis!$A$2:$A$8,MI_Match_Analysis!$F$2:$F$8,"Not Found")</f>
        <v>Not Found</v>
      </c>
    </row>
    <row r="16384" spans="1:20" hidden="1" x14ac:dyDescent="0.3">
      <c r="A16384">
        <v>70</v>
      </c>
      <c r="B16384" s="1">
        <v>46166</v>
      </c>
      <c r="C16384" t="s">
        <v>162</v>
      </c>
      <c r="D16384" t="s">
        <v>58</v>
      </c>
      <c r="E16384" t="s">
        <v>54</v>
      </c>
      <c r="F16384" t="s">
        <v>35</v>
      </c>
      <c r="G16384">
        <v>1</v>
      </c>
      <c r="H16384">
        <v>19.399999999999999</v>
      </c>
      <c r="I16384" t="s">
        <v>237</v>
      </c>
      <c r="J16384" t="s">
        <v>328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 t="s">
        <v>165</v>
      </c>
      <c r="R16384" t="s">
        <v>237</v>
      </c>
      <c r="S16384" t="s">
        <v>181</v>
      </c>
      <c r="T16384" t="str">
        <f>_xlfn.XLOOKUP(A16384,MI_Match_Analysis!$A$2:$A$8,MI_Match_Analysis!$F$2:$F$8,"Not Found")</f>
        <v>Not Found</v>
      </c>
    </row>
    <row r="16385" spans="1:20" hidden="1" x14ac:dyDescent="0.3">
      <c r="A16385">
        <v>70</v>
      </c>
      <c r="B16385" s="1">
        <v>46166</v>
      </c>
      <c r="C16385" t="s">
        <v>162</v>
      </c>
      <c r="D16385" t="s">
        <v>58</v>
      </c>
      <c r="E16385" t="s">
        <v>54</v>
      </c>
      <c r="F16385" t="s">
        <v>35</v>
      </c>
      <c r="G16385">
        <v>1</v>
      </c>
      <c r="H16385">
        <v>19.399999999999999</v>
      </c>
      <c r="I16385" t="s">
        <v>237</v>
      </c>
      <c r="J16385" t="s">
        <v>328</v>
      </c>
      <c r="K16385">
        <v>0</v>
      </c>
      <c r="L16385">
        <v>1</v>
      </c>
      <c r="M16385">
        <v>1</v>
      </c>
      <c r="N16385">
        <v>0</v>
      </c>
      <c r="O16385">
        <v>0</v>
      </c>
      <c r="P16385">
        <v>0</v>
      </c>
      <c r="Q16385" t="s">
        <v>83</v>
      </c>
      <c r="R16385" t="s">
        <v>83</v>
      </c>
      <c r="S16385" t="s">
        <v>83</v>
      </c>
      <c r="T16385" t="str">
        <f>_xlfn.XLOOKUP(A16385,MI_Match_Analysis!$A$2:$A$8,MI_Match_Analysis!$F$2:$F$8,"Not Found")</f>
        <v>Not Found</v>
      </c>
    </row>
    <row r="16386" spans="1:20" hidden="1" x14ac:dyDescent="0.3">
      <c r="A16386">
        <v>70</v>
      </c>
      <c r="B16386" s="1">
        <v>46166</v>
      </c>
      <c r="C16386" t="s">
        <v>162</v>
      </c>
      <c r="D16386" t="s">
        <v>58</v>
      </c>
      <c r="E16386" t="s">
        <v>54</v>
      </c>
      <c r="F16386" t="s">
        <v>35</v>
      </c>
      <c r="G16386">
        <v>1</v>
      </c>
      <c r="H16386">
        <v>19.5</v>
      </c>
      <c r="I16386" t="s">
        <v>118</v>
      </c>
      <c r="J16386" t="s">
        <v>328</v>
      </c>
      <c r="K16386">
        <v>0</v>
      </c>
      <c r="L16386">
        <v>1</v>
      </c>
      <c r="M16386">
        <v>0</v>
      </c>
      <c r="N16386">
        <v>0</v>
      </c>
      <c r="O16386">
        <v>1</v>
      </c>
      <c r="P16386">
        <v>0</v>
      </c>
      <c r="Q16386" t="s">
        <v>83</v>
      </c>
      <c r="R16386" t="s">
        <v>83</v>
      </c>
      <c r="S16386" t="s">
        <v>83</v>
      </c>
      <c r="T16386" t="str">
        <f>_xlfn.XLOOKUP(A16386,MI_Match_Analysis!$A$2:$A$8,MI_Match_Analysis!$F$2:$F$8,"Not Found")</f>
        <v>Not Found</v>
      </c>
    </row>
    <row r="16387" spans="1:20" hidden="1" x14ac:dyDescent="0.3">
      <c r="A16387">
        <v>70</v>
      </c>
      <c r="B16387" s="1">
        <v>46166</v>
      </c>
      <c r="C16387" t="s">
        <v>162</v>
      </c>
      <c r="D16387" t="s">
        <v>58</v>
      </c>
      <c r="E16387" t="s">
        <v>54</v>
      </c>
      <c r="F16387" t="s">
        <v>35</v>
      </c>
      <c r="G16387">
        <v>1</v>
      </c>
      <c r="H16387">
        <v>19.600000000000001</v>
      </c>
      <c r="I16387" t="s">
        <v>266</v>
      </c>
      <c r="J16387" t="s">
        <v>328</v>
      </c>
      <c r="K16387">
        <v>1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 t="s">
        <v>83</v>
      </c>
      <c r="R16387" t="s">
        <v>83</v>
      </c>
      <c r="S16387" t="s">
        <v>83</v>
      </c>
      <c r="T16387" t="str">
        <f>_xlfn.XLOOKUP(A16387,MI_Match_Analysis!$A$2:$A$8,MI_Match_Analysis!$F$2:$F$8,"Not Found")</f>
        <v>Not Found</v>
      </c>
    </row>
    <row r="16388" spans="1:20" hidden="1" x14ac:dyDescent="0.3">
      <c r="A16388">
        <v>70</v>
      </c>
      <c r="B16388" s="1">
        <v>46166</v>
      </c>
      <c r="C16388" t="s">
        <v>162</v>
      </c>
      <c r="D16388" t="s">
        <v>58</v>
      </c>
      <c r="E16388" t="s">
        <v>35</v>
      </c>
      <c r="F16388" t="s">
        <v>54</v>
      </c>
      <c r="G16388">
        <v>2</v>
      </c>
      <c r="H16388">
        <v>0.1</v>
      </c>
      <c r="I16388" t="s">
        <v>179</v>
      </c>
      <c r="J16388" t="s">
        <v>307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 t="s">
        <v>83</v>
      </c>
      <c r="R16388" t="s">
        <v>83</v>
      </c>
      <c r="S16388" t="s">
        <v>83</v>
      </c>
      <c r="T16388" t="str">
        <f>_xlfn.XLOOKUP(A16388,MI_Match_Analysis!$A$2:$A$8,MI_Match_Analysis!$F$2:$F$8,"Not Found")</f>
        <v>Not Found</v>
      </c>
    </row>
    <row r="16389" spans="1:20" hidden="1" x14ac:dyDescent="0.3">
      <c r="A16389">
        <v>70</v>
      </c>
      <c r="B16389" s="1">
        <v>46166</v>
      </c>
      <c r="C16389" t="s">
        <v>162</v>
      </c>
      <c r="D16389" t="s">
        <v>58</v>
      </c>
      <c r="E16389" t="s">
        <v>35</v>
      </c>
      <c r="F16389" t="s">
        <v>54</v>
      </c>
      <c r="G16389">
        <v>2</v>
      </c>
      <c r="H16389">
        <v>0.2</v>
      </c>
      <c r="I16389" t="s">
        <v>179</v>
      </c>
      <c r="J16389" t="s">
        <v>307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 t="s">
        <v>83</v>
      </c>
      <c r="R16389" t="s">
        <v>83</v>
      </c>
      <c r="S16389" t="s">
        <v>83</v>
      </c>
      <c r="T16389" t="str">
        <f>_xlfn.XLOOKUP(A16389,MI_Match_Analysis!$A$2:$A$8,MI_Match_Analysis!$F$2:$F$8,"Not Found")</f>
        <v>Not Found</v>
      </c>
    </row>
    <row r="16390" spans="1:20" hidden="1" x14ac:dyDescent="0.3">
      <c r="A16390">
        <v>70</v>
      </c>
      <c r="B16390" s="1">
        <v>46166</v>
      </c>
      <c r="C16390" t="s">
        <v>162</v>
      </c>
      <c r="D16390" t="s">
        <v>58</v>
      </c>
      <c r="E16390" t="s">
        <v>35</v>
      </c>
      <c r="F16390" t="s">
        <v>54</v>
      </c>
      <c r="G16390">
        <v>2</v>
      </c>
      <c r="H16390">
        <v>0.3</v>
      </c>
      <c r="I16390" t="s">
        <v>179</v>
      </c>
      <c r="J16390" t="s">
        <v>307</v>
      </c>
      <c r="K16390">
        <v>1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 t="s">
        <v>83</v>
      </c>
      <c r="R16390" t="s">
        <v>83</v>
      </c>
      <c r="S16390" t="s">
        <v>83</v>
      </c>
      <c r="T16390" t="str">
        <f>_xlfn.XLOOKUP(A16390,MI_Match_Analysis!$A$2:$A$8,MI_Match_Analysis!$F$2:$F$8,"Not Found")</f>
        <v>Not Found</v>
      </c>
    </row>
    <row r="16391" spans="1:20" hidden="1" x14ac:dyDescent="0.3">
      <c r="A16391">
        <v>70</v>
      </c>
      <c r="B16391" s="1">
        <v>46166</v>
      </c>
      <c r="C16391" t="s">
        <v>162</v>
      </c>
      <c r="D16391" t="s">
        <v>58</v>
      </c>
      <c r="E16391" t="s">
        <v>35</v>
      </c>
      <c r="F16391" t="s">
        <v>54</v>
      </c>
      <c r="G16391">
        <v>2</v>
      </c>
      <c r="H16391">
        <v>0.4</v>
      </c>
      <c r="I16391" t="s">
        <v>181</v>
      </c>
      <c r="J16391" t="s">
        <v>307</v>
      </c>
      <c r="K16391">
        <v>4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 t="s">
        <v>83</v>
      </c>
      <c r="R16391" t="s">
        <v>83</v>
      </c>
      <c r="S16391" t="s">
        <v>83</v>
      </c>
      <c r="T16391" t="str">
        <f>_xlfn.XLOOKUP(A16391,MI_Match_Analysis!$A$2:$A$8,MI_Match_Analysis!$F$2:$F$8,"Not Found")</f>
        <v>Not Found</v>
      </c>
    </row>
    <row r="16392" spans="1:20" hidden="1" x14ac:dyDescent="0.3">
      <c r="A16392">
        <v>70</v>
      </c>
      <c r="B16392" s="1">
        <v>46166</v>
      </c>
      <c r="C16392" t="s">
        <v>162</v>
      </c>
      <c r="D16392" t="s">
        <v>58</v>
      </c>
      <c r="E16392" t="s">
        <v>35</v>
      </c>
      <c r="F16392" t="s">
        <v>54</v>
      </c>
      <c r="G16392">
        <v>2</v>
      </c>
      <c r="H16392">
        <v>0.5</v>
      </c>
      <c r="I16392" t="s">
        <v>181</v>
      </c>
      <c r="J16392" t="s">
        <v>307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 t="s">
        <v>83</v>
      </c>
      <c r="R16392" t="s">
        <v>83</v>
      </c>
      <c r="S16392" t="s">
        <v>83</v>
      </c>
      <c r="T16392" t="str">
        <f>_xlfn.XLOOKUP(A16392,MI_Match_Analysis!$A$2:$A$8,MI_Match_Analysis!$F$2:$F$8,"Not Found")</f>
        <v>Not Found</v>
      </c>
    </row>
    <row r="16393" spans="1:20" hidden="1" x14ac:dyDescent="0.3">
      <c r="A16393">
        <v>70</v>
      </c>
      <c r="B16393" s="1">
        <v>46166</v>
      </c>
      <c r="C16393" t="s">
        <v>162</v>
      </c>
      <c r="D16393" t="s">
        <v>58</v>
      </c>
      <c r="E16393" t="s">
        <v>35</v>
      </c>
      <c r="F16393" t="s">
        <v>54</v>
      </c>
      <c r="G16393">
        <v>2</v>
      </c>
      <c r="H16393">
        <v>0.6</v>
      </c>
      <c r="I16393" t="s">
        <v>181</v>
      </c>
      <c r="J16393" t="s">
        <v>307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 t="s">
        <v>83</v>
      </c>
      <c r="R16393" t="s">
        <v>83</v>
      </c>
      <c r="S16393" t="s">
        <v>83</v>
      </c>
      <c r="T16393" t="str">
        <f>_xlfn.XLOOKUP(A16393,MI_Match_Analysis!$A$2:$A$8,MI_Match_Analysis!$F$2:$F$8,"Not Found")</f>
        <v>Not Found</v>
      </c>
    </row>
    <row r="16394" spans="1:20" hidden="1" x14ac:dyDescent="0.3">
      <c r="A16394">
        <v>70</v>
      </c>
      <c r="B16394" s="1">
        <v>46166</v>
      </c>
      <c r="C16394" t="s">
        <v>162</v>
      </c>
      <c r="D16394" t="s">
        <v>58</v>
      </c>
      <c r="E16394" t="s">
        <v>35</v>
      </c>
      <c r="F16394" t="s">
        <v>54</v>
      </c>
      <c r="G16394">
        <v>2</v>
      </c>
      <c r="H16394">
        <v>1.1000000000000001</v>
      </c>
      <c r="I16394" t="s">
        <v>179</v>
      </c>
      <c r="J16394" t="s">
        <v>263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 t="s">
        <v>83</v>
      </c>
      <c r="R16394" t="s">
        <v>83</v>
      </c>
      <c r="S16394" t="s">
        <v>83</v>
      </c>
      <c r="T16394" t="str">
        <f>_xlfn.XLOOKUP(A16394,MI_Match_Analysis!$A$2:$A$8,MI_Match_Analysis!$F$2:$F$8,"Not Found")</f>
        <v>Not Found</v>
      </c>
    </row>
    <row r="16395" spans="1:20" hidden="1" x14ac:dyDescent="0.3">
      <c r="A16395">
        <v>70</v>
      </c>
      <c r="B16395" s="1">
        <v>46166</v>
      </c>
      <c r="C16395" t="s">
        <v>162</v>
      </c>
      <c r="D16395" t="s">
        <v>58</v>
      </c>
      <c r="E16395" t="s">
        <v>35</v>
      </c>
      <c r="F16395" t="s">
        <v>54</v>
      </c>
      <c r="G16395">
        <v>2</v>
      </c>
      <c r="H16395">
        <v>1.2</v>
      </c>
      <c r="I16395" t="s">
        <v>179</v>
      </c>
      <c r="J16395" t="s">
        <v>263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 t="s">
        <v>83</v>
      </c>
      <c r="R16395" t="s">
        <v>83</v>
      </c>
      <c r="S16395" t="s">
        <v>83</v>
      </c>
      <c r="T16395" t="str">
        <f>_xlfn.XLOOKUP(A16395,MI_Match_Analysis!$A$2:$A$8,MI_Match_Analysis!$F$2:$F$8,"Not Found")</f>
        <v>Not Found</v>
      </c>
    </row>
    <row r="16396" spans="1:20" hidden="1" x14ac:dyDescent="0.3">
      <c r="A16396">
        <v>70</v>
      </c>
      <c r="B16396" s="1">
        <v>46166</v>
      </c>
      <c r="C16396" t="s">
        <v>162</v>
      </c>
      <c r="D16396" t="s">
        <v>58</v>
      </c>
      <c r="E16396" t="s">
        <v>35</v>
      </c>
      <c r="F16396" t="s">
        <v>54</v>
      </c>
      <c r="G16396">
        <v>2</v>
      </c>
      <c r="H16396">
        <v>1.3</v>
      </c>
      <c r="I16396" t="s">
        <v>179</v>
      </c>
      <c r="J16396" t="s">
        <v>263</v>
      </c>
      <c r="K16396">
        <v>4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 t="s">
        <v>83</v>
      </c>
      <c r="R16396" t="s">
        <v>83</v>
      </c>
      <c r="S16396" t="s">
        <v>83</v>
      </c>
      <c r="T16396" t="str">
        <f>_xlfn.XLOOKUP(A16396,MI_Match_Analysis!$A$2:$A$8,MI_Match_Analysis!$F$2:$F$8,"Not Found")</f>
        <v>Not Found</v>
      </c>
    </row>
    <row r="16397" spans="1:20" hidden="1" x14ac:dyDescent="0.3">
      <c r="A16397">
        <v>70</v>
      </c>
      <c r="B16397" s="1">
        <v>46166</v>
      </c>
      <c r="C16397" t="s">
        <v>162</v>
      </c>
      <c r="D16397" t="s">
        <v>58</v>
      </c>
      <c r="E16397" t="s">
        <v>35</v>
      </c>
      <c r="F16397" t="s">
        <v>54</v>
      </c>
      <c r="G16397">
        <v>2</v>
      </c>
      <c r="H16397">
        <v>1.4</v>
      </c>
      <c r="I16397" t="s">
        <v>179</v>
      </c>
      <c r="J16397" t="s">
        <v>263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 t="s">
        <v>83</v>
      </c>
      <c r="R16397" t="s">
        <v>83</v>
      </c>
      <c r="S16397" t="s">
        <v>83</v>
      </c>
      <c r="T16397" t="str">
        <f>_xlfn.XLOOKUP(A16397,MI_Match_Analysis!$A$2:$A$8,MI_Match_Analysis!$F$2:$F$8,"Not Found")</f>
        <v>Not Found</v>
      </c>
    </row>
    <row r="16398" spans="1:20" hidden="1" x14ac:dyDescent="0.3">
      <c r="A16398">
        <v>70</v>
      </c>
      <c r="B16398" s="1">
        <v>46166</v>
      </c>
      <c r="C16398" t="s">
        <v>162</v>
      </c>
      <c r="D16398" t="s">
        <v>58</v>
      </c>
      <c r="E16398" t="s">
        <v>35</v>
      </c>
      <c r="F16398" t="s">
        <v>54</v>
      </c>
      <c r="G16398">
        <v>2</v>
      </c>
      <c r="H16398">
        <v>1.5</v>
      </c>
      <c r="I16398" t="s">
        <v>179</v>
      </c>
      <c r="J16398" t="s">
        <v>263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 t="s">
        <v>83</v>
      </c>
      <c r="R16398" t="s">
        <v>83</v>
      </c>
      <c r="S16398" t="s">
        <v>83</v>
      </c>
      <c r="T16398" t="str">
        <f>_xlfn.XLOOKUP(A16398,MI_Match_Analysis!$A$2:$A$8,MI_Match_Analysis!$F$2:$F$8,"Not Found")</f>
        <v>Not Found</v>
      </c>
    </row>
    <row r="16399" spans="1:20" hidden="1" x14ac:dyDescent="0.3">
      <c r="A16399">
        <v>70</v>
      </c>
      <c r="B16399" s="1">
        <v>46166</v>
      </c>
      <c r="C16399" t="s">
        <v>162</v>
      </c>
      <c r="D16399" t="s">
        <v>58</v>
      </c>
      <c r="E16399" t="s">
        <v>35</v>
      </c>
      <c r="F16399" t="s">
        <v>54</v>
      </c>
      <c r="G16399">
        <v>2</v>
      </c>
      <c r="H16399">
        <v>1.6</v>
      </c>
      <c r="I16399" t="s">
        <v>179</v>
      </c>
      <c r="J16399" t="s">
        <v>263</v>
      </c>
      <c r="K16399">
        <v>2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 t="s">
        <v>83</v>
      </c>
      <c r="R16399" t="s">
        <v>83</v>
      </c>
      <c r="S16399" t="s">
        <v>83</v>
      </c>
      <c r="T16399" t="str">
        <f>_xlfn.XLOOKUP(A16399,MI_Match_Analysis!$A$2:$A$8,MI_Match_Analysis!$F$2:$F$8,"Not Found")</f>
        <v>Not Found</v>
      </c>
    </row>
    <row r="16400" spans="1:20" hidden="1" x14ac:dyDescent="0.3">
      <c r="A16400">
        <v>70</v>
      </c>
      <c r="B16400" s="1">
        <v>46166</v>
      </c>
      <c r="C16400" t="s">
        <v>162</v>
      </c>
      <c r="D16400" t="s">
        <v>58</v>
      </c>
      <c r="E16400" t="s">
        <v>35</v>
      </c>
      <c r="F16400" t="s">
        <v>54</v>
      </c>
      <c r="G16400">
        <v>2</v>
      </c>
      <c r="H16400">
        <v>2.1</v>
      </c>
      <c r="I16400" t="s">
        <v>181</v>
      </c>
      <c r="J16400" t="s">
        <v>307</v>
      </c>
      <c r="K16400">
        <v>6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 t="s">
        <v>83</v>
      </c>
      <c r="R16400" t="s">
        <v>83</v>
      </c>
      <c r="S16400" t="s">
        <v>83</v>
      </c>
      <c r="T16400" t="str">
        <f>_xlfn.XLOOKUP(A16400,MI_Match_Analysis!$A$2:$A$8,MI_Match_Analysis!$F$2:$F$8,"Not Found")</f>
        <v>Not Found</v>
      </c>
    </row>
    <row r="16401" spans="1:20" hidden="1" x14ac:dyDescent="0.3">
      <c r="A16401">
        <v>70</v>
      </c>
      <c r="B16401" s="1">
        <v>46166</v>
      </c>
      <c r="C16401" t="s">
        <v>162</v>
      </c>
      <c r="D16401" t="s">
        <v>58</v>
      </c>
      <c r="E16401" t="s">
        <v>35</v>
      </c>
      <c r="F16401" t="s">
        <v>54</v>
      </c>
      <c r="G16401">
        <v>2</v>
      </c>
      <c r="H16401">
        <v>2.2000000000000002</v>
      </c>
      <c r="I16401" t="s">
        <v>181</v>
      </c>
      <c r="J16401" t="s">
        <v>307</v>
      </c>
      <c r="K16401">
        <v>4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 t="s">
        <v>83</v>
      </c>
      <c r="R16401" t="s">
        <v>83</v>
      </c>
      <c r="S16401" t="s">
        <v>83</v>
      </c>
      <c r="T16401" t="str">
        <f>_xlfn.XLOOKUP(A16401,MI_Match_Analysis!$A$2:$A$8,MI_Match_Analysis!$F$2:$F$8,"Not Found")</f>
        <v>Not Found</v>
      </c>
    </row>
    <row r="16402" spans="1:20" hidden="1" x14ac:dyDescent="0.3">
      <c r="A16402">
        <v>70</v>
      </c>
      <c r="B16402" s="1">
        <v>46166</v>
      </c>
      <c r="C16402" t="s">
        <v>162</v>
      </c>
      <c r="D16402" t="s">
        <v>58</v>
      </c>
      <c r="E16402" t="s">
        <v>35</v>
      </c>
      <c r="F16402" t="s">
        <v>54</v>
      </c>
      <c r="G16402">
        <v>2</v>
      </c>
      <c r="H16402">
        <v>2.2999999999999998</v>
      </c>
      <c r="I16402" t="s">
        <v>181</v>
      </c>
      <c r="J16402" t="s">
        <v>307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 t="s">
        <v>83</v>
      </c>
      <c r="R16402" t="s">
        <v>83</v>
      </c>
      <c r="S16402" t="s">
        <v>83</v>
      </c>
      <c r="T16402" t="str">
        <f>_xlfn.XLOOKUP(A16402,MI_Match_Analysis!$A$2:$A$8,MI_Match_Analysis!$F$2:$F$8,"Not Found")</f>
        <v>Not Found</v>
      </c>
    </row>
    <row r="16403" spans="1:20" hidden="1" x14ac:dyDescent="0.3">
      <c r="A16403">
        <v>70</v>
      </c>
      <c r="B16403" s="1">
        <v>46166</v>
      </c>
      <c r="C16403" t="s">
        <v>162</v>
      </c>
      <c r="D16403" t="s">
        <v>58</v>
      </c>
      <c r="E16403" t="s">
        <v>35</v>
      </c>
      <c r="F16403" t="s">
        <v>54</v>
      </c>
      <c r="G16403">
        <v>2</v>
      </c>
      <c r="H16403">
        <v>2.4</v>
      </c>
      <c r="I16403" t="s">
        <v>181</v>
      </c>
      <c r="J16403" t="s">
        <v>307</v>
      </c>
      <c r="K16403">
        <v>1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 t="s">
        <v>83</v>
      </c>
      <c r="R16403" t="s">
        <v>83</v>
      </c>
      <c r="S16403" t="s">
        <v>83</v>
      </c>
      <c r="T16403" t="str">
        <f>_xlfn.XLOOKUP(A16403,MI_Match_Analysis!$A$2:$A$8,MI_Match_Analysis!$F$2:$F$8,"Not Found")</f>
        <v>Not Found</v>
      </c>
    </row>
    <row r="16404" spans="1:20" hidden="1" x14ac:dyDescent="0.3">
      <c r="A16404">
        <v>70</v>
      </c>
      <c r="B16404" s="1">
        <v>46166</v>
      </c>
      <c r="C16404" t="s">
        <v>162</v>
      </c>
      <c r="D16404" t="s">
        <v>58</v>
      </c>
      <c r="E16404" t="s">
        <v>35</v>
      </c>
      <c r="F16404" t="s">
        <v>54</v>
      </c>
      <c r="G16404">
        <v>2</v>
      </c>
      <c r="H16404">
        <v>2.5</v>
      </c>
      <c r="I16404" t="s">
        <v>179</v>
      </c>
      <c r="J16404" t="s">
        <v>307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 t="s">
        <v>83</v>
      </c>
      <c r="R16404" t="s">
        <v>83</v>
      </c>
      <c r="S16404" t="s">
        <v>83</v>
      </c>
      <c r="T16404" t="str">
        <f>_xlfn.XLOOKUP(A16404,MI_Match_Analysis!$A$2:$A$8,MI_Match_Analysis!$F$2:$F$8,"Not Found")</f>
        <v>Not Found</v>
      </c>
    </row>
    <row r="16405" spans="1:20" hidden="1" x14ac:dyDescent="0.3">
      <c r="A16405">
        <v>70</v>
      </c>
      <c r="B16405" s="1">
        <v>46166</v>
      </c>
      <c r="C16405" t="s">
        <v>162</v>
      </c>
      <c r="D16405" t="s">
        <v>58</v>
      </c>
      <c r="E16405" t="s">
        <v>35</v>
      </c>
      <c r="F16405" t="s">
        <v>54</v>
      </c>
      <c r="G16405">
        <v>2</v>
      </c>
      <c r="H16405">
        <v>2.6</v>
      </c>
      <c r="I16405" t="s">
        <v>179</v>
      </c>
      <c r="J16405" t="s">
        <v>307</v>
      </c>
      <c r="K16405">
        <v>4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 t="s">
        <v>83</v>
      </c>
      <c r="R16405" t="s">
        <v>83</v>
      </c>
      <c r="S16405" t="s">
        <v>83</v>
      </c>
      <c r="T16405" t="str">
        <f>_xlfn.XLOOKUP(A16405,MI_Match_Analysis!$A$2:$A$8,MI_Match_Analysis!$F$2:$F$8,"Not Found")</f>
        <v>Not Found</v>
      </c>
    </row>
    <row r="16406" spans="1:20" hidden="1" x14ac:dyDescent="0.3">
      <c r="A16406">
        <v>70</v>
      </c>
      <c r="B16406" s="1">
        <v>46166</v>
      </c>
      <c r="C16406" t="s">
        <v>162</v>
      </c>
      <c r="D16406" t="s">
        <v>58</v>
      </c>
      <c r="E16406" t="s">
        <v>35</v>
      </c>
      <c r="F16406" t="s">
        <v>54</v>
      </c>
      <c r="G16406">
        <v>2</v>
      </c>
      <c r="H16406">
        <v>3.1</v>
      </c>
      <c r="I16406" t="s">
        <v>181</v>
      </c>
      <c r="J16406" t="s">
        <v>263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 t="s">
        <v>83</v>
      </c>
      <c r="R16406" t="s">
        <v>83</v>
      </c>
      <c r="S16406" t="s">
        <v>83</v>
      </c>
      <c r="T16406" t="str">
        <f>_xlfn.XLOOKUP(A16406,MI_Match_Analysis!$A$2:$A$8,MI_Match_Analysis!$F$2:$F$8,"Not Found")</f>
        <v>Not Found</v>
      </c>
    </row>
    <row r="16407" spans="1:20" hidden="1" x14ac:dyDescent="0.3">
      <c r="A16407">
        <v>70</v>
      </c>
      <c r="B16407" s="1">
        <v>46166</v>
      </c>
      <c r="C16407" t="s">
        <v>162</v>
      </c>
      <c r="D16407" t="s">
        <v>58</v>
      </c>
      <c r="E16407" t="s">
        <v>35</v>
      </c>
      <c r="F16407" t="s">
        <v>54</v>
      </c>
      <c r="G16407">
        <v>2</v>
      </c>
      <c r="H16407">
        <v>3.2</v>
      </c>
      <c r="I16407" t="s">
        <v>181</v>
      </c>
      <c r="J16407" t="s">
        <v>263</v>
      </c>
      <c r="K16407">
        <v>4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 t="s">
        <v>83</v>
      </c>
      <c r="R16407" t="s">
        <v>83</v>
      </c>
      <c r="S16407" t="s">
        <v>83</v>
      </c>
      <c r="T16407" t="str">
        <f>_xlfn.XLOOKUP(A16407,MI_Match_Analysis!$A$2:$A$8,MI_Match_Analysis!$F$2:$F$8,"Not Found")</f>
        <v>Not Found</v>
      </c>
    </row>
    <row r="16408" spans="1:20" hidden="1" x14ac:dyDescent="0.3">
      <c r="A16408">
        <v>70</v>
      </c>
      <c r="B16408" s="1">
        <v>46166</v>
      </c>
      <c r="C16408" t="s">
        <v>162</v>
      </c>
      <c r="D16408" t="s">
        <v>58</v>
      </c>
      <c r="E16408" t="s">
        <v>35</v>
      </c>
      <c r="F16408" t="s">
        <v>54</v>
      </c>
      <c r="G16408">
        <v>2</v>
      </c>
      <c r="H16408">
        <v>3.3</v>
      </c>
      <c r="I16408" t="s">
        <v>181</v>
      </c>
      <c r="J16408" t="s">
        <v>263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 t="s">
        <v>83</v>
      </c>
      <c r="R16408" t="s">
        <v>83</v>
      </c>
      <c r="S16408" t="s">
        <v>83</v>
      </c>
      <c r="T16408" t="str">
        <f>_xlfn.XLOOKUP(A16408,MI_Match_Analysis!$A$2:$A$8,MI_Match_Analysis!$F$2:$F$8,"Not Found")</f>
        <v>Not Found</v>
      </c>
    </row>
    <row r="16409" spans="1:20" hidden="1" x14ac:dyDescent="0.3">
      <c r="A16409">
        <v>70</v>
      </c>
      <c r="B16409" s="1">
        <v>46166</v>
      </c>
      <c r="C16409" t="s">
        <v>162</v>
      </c>
      <c r="D16409" t="s">
        <v>58</v>
      </c>
      <c r="E16409" t="s">
        <v>35</v>
      </c>
      <c r="F16409" t="s">
        <v>54</v>
      </c>
      <c r="G16409">
        <v>2</v>
      </c>
      <c r="H16409">
        <v>3.4</v>
      </c>
      <c r="I16409" t="s">
        <v>181</v>
      </c>
      <c r="J16409" t="s">
        <v>263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 t="s">
        <v>83</v>
      </c>
      <c r="R16409" t="s">
        <v>83</v>
      </c>
      <c r="S16409" t="s">
        <v>83</v>
      </c>
      <c r="T16409" t="str">
        <f>_xlfn.XLOOKUP(A16409,MI_Match_Analysis!$A$2:$A$8,MI_Match_Analysis!$F$2:$F$8,"Not Found")</f>
        <v>Not Found</v>
      </c>
    </row>
    <row r="16410" spans="1:20" hidden="1" x14ac:dyDescent="0.3">
      <c r="A16410">
        <v>70</v>
      </c>
      <c r="B16410" s="1">
        <v>46166</v>
      </c>
      <c r="C16410" t="s">
        <v>162</v>
      </c>
      <c r="D16410" t="s">
        <v>58</v>
      </c>
      <c r="E16410" t="s">
        <v>35</v>
      </c>
      <c r="F16410" t="s">
        <v>54</v>
      </c>
      <c r="G16410">
        <v>2</v>
      </c>
      <c r="H16410">
        <v>3.5</v>
      </c>
      <c r="I16410" t="s">
        <v>179</v>
      </c>
      <c r="J16410" t="s">
        <v>263</v>
      </c>
      <c r="K16410">
        <v>6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 t="s">
        <v>83</v>
      </c>
      <c r="R16410" t="s">
        <v>83</v>
      </c>
      <c r="S16410" t="s">
        <v>83</v>
      </c>
      <c r="T16410" t="str">
        <f>_xlfn.XLOOKUP(A16410,MI_Match_Analysis!$A$2:$A$8,MI_Match_Analysis!$F$2:$F$8,"Not Found")</f>
        <v>Not Found</v>
      </c>
    </row>
    <row r="16411" spans="1:20" hidden="1" x14ac:dyDescent="0.3">
      <c r="A16411">
        <v>70</v>
      </c>
      <c r="B16411" s="1">
        <v>46166</v>
      </c>
      <c r="C16411" t="s">
        <v>162</v>
      </c>
      <c r="D16411" t="s">
        <v>58</v>
      </c>
      <c r="E16411" t="s">
        <v>35</v>
      </c>
      <c r="F16411" t="s">
        <v>54</v>
      </c>
      <c r="G16411">
        <v>2</v>
      </c>
      <c r="H16411">
        <v>3.6</v>
      </c>
      <c r="I16411" t="s">
        <v>179</v>
      </c>
      <c r="J16411" t="s">
        <v>263</v>
      </c>
      <c r="K16411">
        <v>6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 t="s">
        <v>83</v>
      </c>
      <c r="R16411" t="s">
        <v>83</v>
      </c>
      <c r="S16411" t="s">
        <v>83</v>
      </c>
      <c r="T16411" t="str">
        <f>_xlfn.XLOOKUP(A16411,MI_Match_Analysis!$A$2:$A$8,MI_Match_Analysis!$F$2:$F$8,"Not Found")</f>
        <v>Not Found</v>
      </c>
    </row>
    <row r="16412" spans="1:20" hidden="1" x14ac:dyDescent="0.3">
      <c r="A16412">
        <v>70</v>
      </c>
      <c r="B16412" s="1">
        <v>46166</v>
      </c>
      <c r="C16412" t="s">
        <v>162</v>
      </c>
      <c r="D16412" t="s">
        <v>58</v>
      </c>
      <c r="E16412" t="s">
        <v>35</v>
      </c>
      <c r="F16412" t="s">
        <v>54</v>
      </c>
      <c r="G16412">
        <v>2</v>
      </c>
      <c r="H16412">
        <v>4.0999999999999996</v>
      </c>
      <c r="I16412" t="s">
        <v>181</v>
      </c>
      <c r="J16412" t="s">
        <v>56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 t="s">
        <v>83</v>
      </c>
      <c r="R16412" t="s">
        <v>83</v>
      </c>
      <c r="S16412" t="s">
        <v>83</v>
      </c>
      <c r="T16412" t="str">
        <f>_xlfn.XLOOKUP(A16412,MI_Match_Analysis!$A$2:$A$8,MI_Match_Analysis!$F$2:$F$8,"Not Found")</f>
        <v>Not Found</v>
      </c>
    </row>
    <row r="16413" spans="1:20" hidden="1" x14ac:dyDescent="0.3">
      <c r="A16413">
        <v>70</v>
      </c>
      <c r="B16413" s="1">
        <v>46166</v>
      </c>
      <c r="C16413" t="s">
        <v>162</v>
      </c>
      <c r="D16413" t="s">
        <v>58</v>
      </c>
      <c r="E16413" t="s">
        <v>35</v>
      </c>
      <c r="F16413" t="s">
        <v>54</v>
      </c>
      <c r="G16413">
        <v>2</v>
      </c>
      <c r="H16413">
        <v>4.2</v>
      </c>
      <c r="I16413" t="s">
        <v>181</v>
      </c>
      <c r="J16413" t="s">
        <v>56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 t="s">
        <v>167</v>
      </c>
      <c r="R16413" t="s">
        <v>181</v>
      </c>
      <c r="S16413" t="s">
        <v>83</v>
      </c>
      <c r="T16413" t="str">
        <f>_xlfn.XLOOKUP(A16413,MI_Match_Analysis!$A$2:$A$8,MI_Match_Analysis!$F$2:$F$8,"Not Found")</f>
        <v>Not Found</v>
      </c>
    </row>
    <row r="16414" spans="1:20" hidden="1" x14ac:dyDescent="0.3">
      <c r="A16414">
        <v>70</v>
      </c>
      <c r="B16414" s="1">
        <v>46166</v>
      </c>
      <c r="C16414" t="s">
        <v>162</v>
      </c>
      <c r="D16414" t="s">
        <v>58</v>
      </c>
      <c r="E16414" t="s">
        <v>35</v>
      </c>
      <c r="F16414" t="s">
        <v>54</v>
      </c>
      <c r="G16414">
        <v>2</v>
      </c>
      <c r="H16414">
        <v>4.3</v>
      </c>
      <c r="I16414" t="s">
        <v>339</v>
      </c>
      <c r="J16414" t="s">
        <v>56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 t="s">
        <v>83</v>
      </c>
      <c r="R16414" t="s">
        <v>83</v>
      </c>
      <c r="S16414" t="s">
        <v>83</v>
      </c>
      <c r="T16414" t="str">
        <f>_xlfn.XLOOKUP(A16414,MI_Match_Analysis!$A$2:$A$8,MI_Match_Analysis!$F$2:$F$8,"Not Found")</f>
        <v>Not Found</v>
      </c>
    </row>
    <row r="16415" spans="1:20" hidden="1" x14ac:dyDescent="0.3">
      <c r="A16415">
        <v>70</v>
      </c>
      <c r="B16415" s="1">
        <v>46166</v>
      </c>
      <c r="C16415" t="s">
        <v>162</v>
      </c>
      <c r="D16415" t="s">
        <v>58</v>
      </c>
      <c r="E16415" t="s">
        <v>35</v>
      </c>
      <c r="F16415" t="s">
        <v>54</v>
      </c>
      <c r="G16415">
        <v>2</v>
      </c>
      <c r="H16415">
        <v>4.4000000000000004</v>
      </c>
      <c r="I16415" t="s">
        <v>339</v>
      </c>
      <c r="J16415" t="s">
        <v>56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 t="s">
        <v>83</v>
      </c>
      <c r="R16415" t="s">
        <v>83</v>
      </c>
      <c r="S16415" t="s">
        <v>83</v>
      </c>
      <c r="T16415" t="str">
        <f>_xlfn.XLOOKUP(A16415,MI_Match_Analysis!$A$2:$A$8,MI_Match_Analysis!$F$2:$F$8,"Not Found")</f>
        <v>Not Found</v>
      </c>
    </row>
    <row r="16416" spans="1:20" hidden="1" x14ac:dyDescent="0.3">
      <c r="A16416">
        <v>70</v>
      </c>
      <c r="B16416" s="1">
        <v>46166</v>
      </c>
      <c r="C16416" t="s">
        <v>162</v>
      </c>
      <c r="D16416" t="s">
        <v>58</v>
      </c>
      <c r="E16416" t="s">
        <v>35</v>
      </c>
      <c r="F16416" t="s">
        <v>54</v>
      </c>
      <c r="G16416">
        <v>2</v>
      </c>
      <c r="H16416">
        <v>4.5</v>
      </c>
      <c r="I16416" t="s">
        <v>339</v>
      </c>
      <c r="J16416" t="s">
        <v>56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 t="s">
        <v>83</v>
      </c>
      <c r="R16416" t="s">
        <v>83</v>
      </c>
      <c r="S16416" t="s">
        <v>83</v>
      </c>
      <c r="T16416" t="str">
        <f>_xlfn.XLOOKUP(A16416,MI_Match_Analysis!$A$2:$A$8,MI_Match_Analysis!$F$2:$F$8,"Not Found")</f>
        <v>Not Found</v>
      </c>
    </row>
    <row r="16417" spans="1:20" hidden="1" x14ac:dyDescent="0.3">
      <c r="A16417">
        <v>70</v>
      </c>
      <c r="B16417" s="1">
        <v>46166</v>
      </c>
      <c r="C16417" t="s">
        <v>162</v>
      </c>
      <c r="D16417" t="s">
        <v>58</v>
      </c>
      <c r="E16417" t="s">
        <v>35</v>
      </c>
      <c r="F16417" t="s">
        <v>54</v>
      </c>
      <c r="G16417">
        <v>2</v>
      </c>
      <c r="H16417">
        <v>4.5999999999999996</v>
      </c>
      <c r="I16417" t="s">
        <v>339</v>
      </c>
      <c r="J16417" t="s">
        <v>56</v>
      </c>
      <c r="K16417">
        <v>4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 t="s">
        <v>83</v>
      </c>
      <c r="R16417" t="s">
        <v>83</v>
      </c>
      <c r="S16417" t="s">
        <v>83</v>
      </c>
      <c r="T16417" t="str">
        <f>_xlfn.XLOOKUP(A16417,MI_Match_Analysis!$A$2:$A$8,MI_Match_Analysis!$F$2:$F$8,"Not Found")</f>
        <v>Not Found</v>
      </c>
    </row>
    <row r="16418" spans="1:20" hidden="1" x14ac:dyDescent="0.3">
      <c r="A16418">
        <v>70</v>
      </c>
      <c r="B16418" s="1">
        <v>46166</v>
      </c>
      <c r="C16418" t="s">
        <v>162</v>
      </c>
      <c r="D16418" t="s">
        <v>58</v>
      </c>
      <c r="E16418" t="s">
        <v>35</v>
      </c>
      <c r="F16418" t="s">
        <v>54</v>
      </c>
      <c r="G16418">
        <v>2</v>
      </c>
      <c r="H16418">
        <v>5.0999999999999996</v>
      </c>
      <c r="I16418" t="s">
        <v>179</v>
      </c>
      <c r="J16418" t="s">
        <v>229</v>
      </c>
      <c r="K16418">
        <v>1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 t="s">
        <v>83</v>
      </c>
      <c r="R16418" t="s">
        <v>83</v>
      </c>
      <c r="S16418" t="s">
        <v>83</v>
      </c>
      <c r="T16418" t="str">
        <f>_xlfn.XLOOKUP(A16418,MI_Match_Analysis!$A$2:$A$8,MI_Match_Analysis!$F$2:$F$8,"Not Found")</f>
        <v>Not Found</v>
      </c>
    </row>
    <row r="16419" spans="1:20" hidden="1" x14ac:dyDescent="0.3">
      <c r="A16419">
        <v>70</v>
      </c>
      <c r="B16419" s="1">
        <v>46166</v>
      </c>
      <c r="C16419" t="s">
        <v>162</v>
      </c>
      <c r="D16419" t="s">
        <v>58</v>
      </c>
      <c r="E16419" t="s">
        <v>35</v>
      </c>
      <c r="F16419" t="s">
        <v>54</v>
      </c>
      <c r="G16419">
        <v>2</v>
      </c>
      <c r="H16419">
        <v>5.2</v>
      </c>
      <c r="I16419" t="s">
        <v>339</v>
      </c>
      <c r="J16419" t="s">
        <v>229</v>
      </c>
      <c r="K16419">
        <v>6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 t="s">
        <v>83</v>
      </c>
      <c r="R16419" t="s">
        <v>83</v>
      </c>
      <c r="S16419" t="s">
        <v>83</v>
      </c>
      <c r="T16419" t="str">
        <f>_xlfn.XLOOKUP(A16419,MI_Match_Analysis!$A$2:$A$8,MI_Match_Analysis!$F$2:$F$8,"Not Found")</f>
        <v>Not Found</v>
      </c>
    </row>
    <row r="16420" spans="1:20" hidden="1" x14ac:dyDescent="0.3">
      <c r="A16420">
        <v>70</v>
      </c>
      <c r="B16420" s="1">
        <v>46166</v>
      </c>
      <c r="C16420" t="s">
        <v>162</v>
      </c>
      <c r="D16420" t="s">
        <v>58</v>
      </c>
      <c r="E16420" t="s">
        <v>35</v>
      </c>
      <c r="F16420" t="s">
        <v>54</v>
      </c>
      <c r="G16420">
        <v>2</v>
      </c>
      <c r="H16420">
        <v>5.3</v>
      </c>
      <c r="I16420" t="s">
        <v>339</v>
      </c>
      <c r="J16420" t="s">
        <v>229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 t="s">
        <v>83</v>
      </c>
      <c r="R16420" t="s">
        <v>83</v>
      </c>
      <c r="S16420" t="s">
        <v>83</v>
      </c>
      <c r="T16420" t="str">
        <f>_xlfn.XLOOKUP(A16420,MI_Match_Analysis!$A$2:$A$8,MI_Match_Analysis!$F$2:$F$8,"Not Found")</f>
        <v>Not Found</v>
      </c>
    </row>
    <row r="16421" spans="1:20" hidden="1" x14ac:dyDescent="0.3">
      <c r="A16421">
        <v>70</v>
      </c>
      <c r="B16421" s="1">
        <v>46166</v>
      </c>
      <c r="C16421" t="s">
        <v>162</v>
      </c>
      <c r="D16421" t="s">
        <v>58</v>
      </c>
      <c r="E16421" t="s">
        <v>35</v>
      </c>
      <c r="F16421" t="s">
        <v>54</v>
      </c>
      <c r="G16421">
        <v>2</v>
      </c>
      <c r="H16421">
        <v>5.4</v>
      </c>
      <c r="I16421" t="s">
        <v>339</v>
      </c>
      <c r="J16421" t="s">
        <v>229</v>
      </c>
      <c r="K16421">
        <v>1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 t="s">
        <v>83</v>
      </c>
      <c r="R16421" t="s">
        <v>83</v>
      </c>
      <c r="S16421" t="s">
        <v>83</v>
      </c>
      <c r="T16421" t="str">
        <f>_xlfn.XLOOKUP(A16421,MI_Match_Analysis!$A$2:$A$8,MI_Match_Analysis!$F$2:$F$8,"Not Found")</f>
        <v>Not Found</v>
      </c>
    </row>
    <row r="16422" spans="1:20" hidden="1" x14ac:dyDescent="0.3">
      <c r="A16422">
        <v>70</v>
      </c>
      <c r="B16422" s="1">
        <v>46166</v>
      </c>
      <c r="C16422" t="s">
        <v>162</v>
      </c>
      <c r="D16422" t="s">
        <v>58</v>
      </c>
      <c r="E16422" t="s">
        <v>35</v>
      </c>
      <c r="F16422" t="s">
        <v>54</v>
      </c>
      <c r="G16422">
        <v>2</v>
      </c>
      <c r="H16422">
        <v>5.5</v>
      </c>
      <c r="I16422" t="s">
        <v>179</v>
      </c>
      <c r="J16422" t="s">
        <v>229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 t="s">
        <v>83</v>
      </c>
      <c r="R16422" t="s">
        <v>83</v>
      </c>
      <c r="S16422" t="s">
        <v>83</v>
      </c>
      <c r="T16422" t="str">
        <f>_xlfn.XLOOKUP(A16422,MI_Match_Analysis!$A$2:$A$8,MI_Match_Analysis!$F$2:$F$8,"Not Found")</f>
        <v>Not Found</v>
      </c>
    </row>
    <row r="16423" spans="1:20" hidden="1" x14ac:dyDescent="0.3">
      <c r="A16423">
        <v>70</v>
      </c>
      <c r="B16423" s="1">
        <v>46166</v>
      </c>
      <c r="C16423" t="s">
        <v>162</v>
      </c>
      <c r="D16423" t="s">
        <v>58</v>
      </c>
      <c r="E16423" t="s">
        <v>35</v>
      </c>
      <c r="F16423" t="s">
        <v>54</v>
      </c>
      <c r="G16423">
        <v>2</v>
      </c>
      <c r="H16423">
        <v>5.6</v>
      </c>
      <c r="I16423" t="s">
        <v>179</v>
      </c>
      <c r="J16423" t="s">
        <v>229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 t="s">
        <v>83</v>
      </c>
      <c r="R16423" t="s">
        <v>83</v>
      </c>
      <c r="S16423" t="s">
        <v>83</v>
      </c>
      <c r="T16423" t="str">
        <f>_xlfn.XLOOKUP(A16423,MI_Match_Analysis!$A$2:$A$8,MI_Match_Analysis!$F$2:$F$8,"Not Found")</f>
        <v>Not Found</v>
      </c>
    </row>
    <row r="16424" spans="1:20" hidden="1" x14ac:dyDescent="0.3">
      <c r="A16424">
        <v>70</v>
      </c>
      <c r="B16424" s="1">
        <v>46166</v>
      </c>
      <c r="C16424" t="s">
        <v>162</v>
      </c>
      <c r="D16424" t="s">
        <v>58</v>
      </c>
      <c r="E16424" t="s">
        <v>35</v>
      </c>
      <c r="F16424" t="s">
        <v>54</v>
      </c>
      <c r="G16424">
        <v>2</v>
      </c>
      <c r="H16424">
        <v>6.1</v>
      </c>
      <c r="I16424" t="s">
        <v>339</v>
      </c>
      <c r="J16424" t="s">
        <v>323</v>
      </c>
      <c r="K16424">
        <v>1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 t="s">
        <v>83</v>
      </c>
      <c r="R16424" t="s">
        <v>83</v>
      </c>
      <c r="S16424" t="s">
        <v>83</v>
      </c>
      <c r="T16424" t="str">
        <f>_xlfn.XLOOKUP(A16424,MI_Match_Analysis!$A$2:$A$8,MI_Match_Analysis!$F$2:$F$8,"Not Found")</f>
        <v>Not Found</v>
      </c>
    </row>
    <row r="16425" spans="1:20" hidden="1" x14ac:dyDescent="0.3">
      <c r="A16425">
        <v>70</v>
      </c>
      <c r="B16425" s="1">
        <v>46166</v>
      </c>
      <c r="C16425" t="s">
        <v>162</v>
      </c>
      <c r="D16425" t="s">
        <v>58</v>
      </c>
      <c r="E16425" t="s">
        <v>35</v>
      </c>
      <c r="F16425" t="s">
        <v>54</v>
      </c>
      <c r="G16425">
        <v>2</v>
      </c>
      <c r="H16425">
        <v>6.2</v>
      </c>
      <c r="I16425" t="s">
        <v>179</v>
      </c>
      <c r="J16425" t="s">
        <v>323</v>
      </c>
      <c r="K16425">
        <v>0</v>
      </c>
      <c r="L16425">
        <v>1</v>
      </c>
      <c r="M16425">
        <v>1</v>
      </c>
      <c r="N16425">
        <v>0</v>
      </c>
      <c r="O16425">
        <v>0</v>
      </c>
      <c r="P16425">
        <v>0</v>
      </c>
      <c r="Q16425" t="s">
        <v>83</v>
      </c>
      <c r="R16425" t="s">
        <v>83</v>
      </c>
      <c r="S16425" t="s">
        <v>83</v>
      </c>
      <c r="T16425" t="str">
        <f>_xlfn.XLOOKUP(A16425,MI_Match_Analysis!$A$2:$A$8,MI_Match_Analysis!$F$2:$F$8,"Not Found")</f>
        <v>Not Found</v>
      </c>
    </row>
    <row r="16426" spans="1:20" hidden="1" x14ac:dyDescent="0.3">
      <c r="A16426">
        <v>70</v>
      </c>
      <c r="B16426" s="1">
        <v>46166</v>
      </c>
      <c r="C16426" t="s">
        <v>162</v>
      </c>
      <c r="D16426" t="s">
        <v>58</v>
      </c>
      <c r="E16426" t="s">
        <v>35</v>
      </c>
      <c r="F16426" t="s">
        <v>54</v>
      </c>
      <c r="G16426">
        <v>2</v>
      </c>
      <c r="H16426">
        <v>6.2</v>
      </c>
      <c r="I16426" t="s">
        <v>179</v>
      </c>
      <c r="J16426" t="s">
        <v>323</v>
      </c>
      <c r="K16426">
        <v>1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 t="s">
        <v>83</v>
      </c>
      <c r="R16426" t="s">
        <v>83</v>
      </c>
      <c r="S16426" t="s">
        <v>83</v>
      </c>
      <c r="T16426" t="str">
        <f>_xlfn.XLOOKUP(A16426,MI_Match_Analysis!$A$2:$A$8,MI_Match_Analysis!$F$2:$F$8,"Not Found")</f>
        <v>Not Found</v>
      </c>
    </row>
    <row r="16427" spans="1:20" hidden="1" x14ac:dyDescent="0.3">
      <c r="A16427">
        <v>70</v>
      </c>
      <c r="B16427" s="1">
        <v>46166</v>
      </c>
      <c r="C16427" t="s">
        <v>162</v>
      </c>
      <c r="D16427" t="s">
        <v>58</v>
      </c>
      <c r="E16427" t="s">
        <v>35</v>
      </c>
      <c r="F16427" t="s">
        <v>54</v>
      </c>
      <c r="G16427">
        <v>2</v>
      </c>
      <c r="H16427">
        <v>6.3</v>
      </c>
      <c r="I16427" t="s">
        <v>339</v>
      </c>
      <c r="J16427" t="s">
        <v>323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 t="s">
        <v>83</v>
      </c>
      <c r="R16427" t="s">
        <v>83</v>
      </c>
      <c r="S16427" t="s">
        <v>83</v>
      </c>
      <c r="T16427" t="str">
        <f>_xlfn.XLOOKUP(A16427,MI_Match_Analysis!$A$2:$A$8,MI_Match_Analysis!$F$2:$F$8,"Not Found")</f>
        <v>Not Found</v>
      </c>
    </row>
    <row r="16428" spans="1:20" hidden="1" x14ac:dyDescent="0.3">
      <c r="A16428">
        <v>70</v>
      </c>
      <c r="B16428" s="1">
        <v>46166</v>
      </c>
      <c r="C16428" t="s">
        <v>162</v>
      </c>
      <c r="D16428" t="s">
        <v>58</v>
      </c>
      <c r="E16428" t="s">
        <v>35</v>
      </c>
      <c r="F16428" t="s">
        <v>54</v>
      </c>
      <c r="G16428">
        <v>2</v>
      </c>
      <c r="H16428">
        <v>6.4</v>
      </c>
      <c r="I16428" t="s">
        <v>339</v>
      </c>
      <c r="J16428" t="s">
        <v>323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 t="s">
        <v>83</v>
      </c>
      <c r="R16428" t="s">
        <v>83</v>
      </c>
      <c r="S16428" t="s">
        <v>83</v>
      </c>
      <c r="T16428" t="str">
        <f>_xlfn.XLOOKUP(A16428,MI_Match_Analysis!$A$2:$A$8,MI_Match_Analysis!$F$2:$F$8,"Not Found")</f>
        <v>Not Found</v>
      </c>
    </row>
    <row r="16429" spans="1:20" hidden="1" x14ac:dyDescent="0.3">
      <c r="A16429">
        <v>70</v>
      </c>
      <c r="B16429" s="1">
        <v>46166</v>
      </c>
      <c r="C16429" t="s">
        <v>162</v>
      </c>
      <c r="D16429" t="s">
        <v>58</v>
      </c>
      <c r="E16429" t="s">
        <v>35</v>
      </c>
      <c r="F16429" t="s">
        <v>54</v>
      </c>
      <c r="G16429">
        <v>2</v>
      </c>
      <c r="H16429">
        <v>6.5</v>
      </c>
      <c r="I16429" t="s">
        <v>339</v>
      </c>
      <c r="J16429" t="s">
        <v>323</v>
      </c>
      <c r="K16429">
        <v>0</v>
      </c>
      <c r="L16429">
        <v>1</v>
      </c>
      <c r="M16429">
        <v>1</v>
      </c>
      <c r="N16429">
        <v>0</v>
      </c>
      <c r="O16429">
        <v>0</v>
      </c>
      <c r="P16429">
        <v>0</v>
      </c>
      <c r="Q16429" t="s">
        <v>83</v>
      </c>
      <c r="R16429" t="s">
        <v>83</v>
      </c>
      <c r="S16429" t="s">
        <v>83</v>
      </c>
      <c r="T16429" t="str">
        <f>_xlfn.XLOOKUP(A16429,MI_Match_Analysis!$A$2:$A$8,MI_Match_Analysis!$F$2:$F$8,"Not Found")</f>
        <v>Not Found</v>
      </c>
    </row>
    <row r="16430" spans="1:20" hidden="1" x14ac:dyDescent="0.3">
      <c r="A16430">
        <v>70</v>
      </c>
      <c r="B16430" s="1">
        <v>46166</v>
      </c>
      <c r="C16430" t="s">
        <v>162</v>
      </c>
      <c r="D16430" t="s">
        <v>58</v>
      </c>
      <c r="E16430" t="s">
        <v>35</v>
      </c>
      <c r="F16430" t="s">
        <v>54</v>
      </c>
      <c r="G16430">
        <v>2</v>
      </c>
      <c r="H16430">
        <v>6.5</v>
      </c>
      <c r="I16430" t="s">
        <v>339</v>
      </c>
      <c r="J16430" t="s">
        <v>323</v>
      </c>
      <c r="K16430">
        <v>4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 t="s">
        <v>83</v>
      </c>
      <c r="R16430" t="s">
        <v>83</v>
      </c>
      <c r="S16430" t="s">
        <v>83</v>
      </c>
      <c r="T16430" t="str">
        <f>_xlfn.XLOOKUP(A16430,MI_Match_Analysis!$A$2:$A$8,MI_Match_Analysis!$F$2:$F$8,"Not Found")</f>
        <v>Not Found</v>
      </c>
    </row>
    <row r="16431" spans="1:20" hidden="1" x14ac:dyDescent="0.3">
      <c r="A16431">
        <v>70</v>
      </c>
      <c r="B16431" s="1">
        <v>46166</v>
      </c>
      <c r="C16431" t="s">
        <v>162</v>
      </c>
      <c r="D16431" t="s">
        <v>58</v>
      </c>
      <c r="E16431" t="s">
        <v>35</v>
      </c>
      <c r="F16431" t="s">
        <v>54</v>
      </c>
      <c r="G16431">
        <v>2</v>
      </c>
      <c r="H16431">
        <v>6.6</v>
      </c>
      <c r="I16431" t="s">
        <v>339</v>
      </c>
      <c r="J16431" t="s">
        <v>323</v>
      </c>
      <c r="K16431">
        <v>1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 t="s">
        <v>83</v>
      </c>
      <c r="R16431" t="s">
        <v>83</v>
      </c>
      <c r="S16431" t="s">
        <v>83</v>
      </c>
      <c r="T16431" t="str">
        <f>_xlfn.XLOOKUP(A16431,MI_Match_Analysis!$A$2:$A$8,MI_Match_Analysis!$F$2:$F$8,"Not Found")</f>
        <v>Not Found</v>
      </c>
    </row>
    <row r="16432" spans="1:20" hidden="1" x14ac:dyDescent="0.3">
      <c r="A16432">
        <v>70</v>
      </c>
      <c r="B16432" s="1">
        <v>46166</v>
      </c>
      <c r="C16432" t="s">
        <v>162</v>
      </c>
      <c r="D16432" t="s">
        <v>58</v>
      </c>
      <c r="E16432" t="s">
        <v>35</v>
      </c>
      <c r="F16432" t="s">
        <v>54</v>
      </c>
      <c r="G16432">
        <v>2</v>
      </c>
      <c r="H16432">
        <v>7.1</v>
      </c>
      <c r="I16432" t="s">
        <v>339</v>
      </c>
      <c r="J16432" t="s">
        <v>229</v>
      </c>
      <c r="K16432">
        <v>6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 t="s">
        <v>83</v>
      </c>
      <c r="R16432" t="s">
        <v>83</v>
      </c>
      <c r="S16432" t="s">
        <v>83</v>
      </c>
      <c r="T16432" t="str">
        <f>_xlfn.XLOOKUP(A16432,MI_Match_Analysis!$A$2:$A$8,MI_Match_Analysis!$F$2:$F$8,"Not Found")</f>
        <v>Not Found</v>
      </c>
    </row>
    <row r="16433" spans="1:20" hidden="1" x14ac:dyDescent="0.3">
      <c r="A16433">
        <v>70</v>
      </c>
      <c r="B16433" s="1">
        <v>46166</v>
      </c>
      <c r="C16433" t="s">
        <v>162</v>
      </c>
      <c r="D16433" t="s">
        <v>58</v>
      </c>
      <c r="E16433" t="s">
        <v>35</v>
      </c>
      <c r="F16433" t="s">
        <v>54</v>
      </c>
      <c r="G16433">
        <v>2</v>
      </c>
      <c r="H16433">
        <v>7.2</v>
      </c>
      <c r="I16433" t="s">
        <v>339</v>
      </c>
      <c r="J16433" t="s">
        <v>229</v>
      </c>
      <c r="K16433">
        <v>1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 t="s">
        <v>83</v>
      </c>
      <c r="R16433" t="s">
        <v>83</v>
      </c>
      <c r="S16433" t="s">
        <v>83</v>
      </c>
      <c r="T16433" t="str">
        <f>_xlfn.XLOOKUP(A16433,MI_Match_Analysis!$A$2:$A$8,MI_Match_Analysis!$F$2:$F$8,"Not Found")</f>
        <v>Not Found</v>
      </c>
    </row>
    <row r="16434" spans="1:20" hidden="1" x14ac:dyDescent="0.3">
      <c r="A16434">
        <v>70</v>
      </c>
      <c r="B16434" s="1">
        <v>46166</v>
      </c>
      <c r="C16434" t="s">
        <v>162</v>
      </c>
      <c r="D16434" t="s">
        <v>58</v>
      </c>
      <c r="E16434" t="s">
        <v>35</v>
      </c>
      <c r="F16434" t="s">
        <v>54</v>
      </c>
      <c r="G16434">
        <v>2</v>
      </c>
      <c r="H16434">
        <v>7.3</v>
      </c>
      <c r="I16434" t="s">
        <v>179</v>
      </c>
      <c r="J16434" t="s">
        <v>229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 t="s">
        <v>83</v>
      </c>
      <c r="R16434" t="s">
        <v>83</v>
      </c>
      <c r="S16434" t="s">
        <v>83</v>
      </c>
      <c r="T16434" t="str">
        <f>_xlfn.XLOOKUP(A16434,MI_Match_Analysis!$A$2:$A$8,MI_Match_Analysis!$F$2:$F$8,"Not Found")</f>
        <v>Not Found</v>
      </c>
    </row>
    <row r="16435" spans="1:20" hidden="1" x14ac:dyDescent="0.3">
      <c r="A16435">
        <v>70</v>
      </c>
      <c r="B16435" s="1">
        <v>46166</v>
      </c>
      <c r="C16435" t="s">
        <v>162</v>
      </c>
      <c r="D16435" t="s">
        <v>58</v>
      </c>
      <c r="E16435" t="s">
        <v>35</v>
      </c>
      <c r="F16435" t="s">
        <v>54</v>
      </c>
      <c r="G16435">
        <v>2</v>
      </c>
      <c r="H16435">
        <v>7.4</v>
      </c>
      <c r="I16435" t="s">
        <v>179</v>
      </c>
      <c r="J16435" t="s">
        <v>229</v>
      </c>
      <c r="K16435">
        <v>6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 t="s">
        <v>83</v>
      </c>
      <c r="R16435" t="s">
        <v>83</v>
      </c>
      <c r="S16435" t="s">
        <v>83</v>
      </c>
      <c r="T16435" t="str">
        <f>_xlfn.XLOOKUP(A16435,MI_Match_Analysis!$A$2:$A$8,MI_Match_Analysis!$F$2:$F$8,"Not Found")</f>
        <v>Not Found</v>
      </c>
    </row>
    <row r="16436" spans="1:20" hidden="1" x14ac:dyDescent="0.3">
      <c r="A16436">
        <v>70</v>
      </c>
      <c r="B16436" s="1">
        <v>46166</v>
      </c>
      <c r="C16436" t="s">
        <v>162</v>
      </c>
      <c r="D16436" t="s">
        <v>58</v>
      </c>
      <c r="E16436" t="s">
        <v>35</v>
      </c>
      <c r="F16436" t="s">
        <v>54</v>
      </c>
      <c r="G16436">
        <v>2</v>
      </c>
      <c r="H16436">
        <v>7.5</v>
      </c>
      <c r="I16436" t="s">
        <v>179</v>
      </c>
      <c r="J16436" t="s">
        <v>229</v>
      </c>
      <c r="K16436">
        <v>6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 t="s">
        <v>83</v>
      </c>
      <c r="R16436" t="s">
        <v>83</v>
      </c>
      <c r="S16436" t="s">
        <v>83</v>
      </c>
      <c r="T16436" t="str">
        <f>_xlfn.XLOOKUP(A16436,MI_Match_Analysis!$A$2:$A$8,MI_Match_Analysis!$F$2:$F$8,"Not Found")</f>
        <v>Not Found</v>
      </c>
    </row>
    <row r="16437" spans="1:20" hidden="1" x14ac:dyDescent="0.3">
      <c r="A16437">
        <v>70</v>
      </c>
      <c r="B16437" s="1">
        <v>46166</v>
      </c>
      <c r="C16437" t="s">
        <v>162</v>
      </c>
      <c r="D16437" t="s">
        <v>58</v>
      </c>
      <c r="E16437" t="s">
        <v>35</v>
      </c>
      <c r="F16437" t="s">
        <v>54</v>
      </c>
      <c r="G16437">
        <v>2</v>
      </c>
      <c r="H16437">
        <v>7.6</v>
      </c>
      <c r="I16437" t="s">
        <v>179</v>
      </c>
      <c r="J16437" t="s">
        <v>229</v>
      </c>
      <c r="K16437">
        <v>2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 t="s">
        <v>83</v>
      </c>
      <c r="R16437" t="s">
        <v>83</v>
      </c>
      <c r="S16437" t="s">
        <v>83</v>
      </c>
      <c r="T16437" t="str">
        <f>_xlfn.XLOOKUP(A16437,MI_Match_Analysis!$A$2:$A$8,MI_Match_Analysis!$F$2:$F$8,"Not Found")</f>
        <v>Not Found</v>
      </c>
    </row>
    <row r="16438" spans="1:20" hidden="1" x14ac:dyDescent="0.3">
      <c r="A16438">
        <v>70</v>
      </c>
      <c r="B16438" s="1">
        <v>46166</v>
      </c>
      <c r="C16438" t="s">
        <v>162</v>
      </c>
      <c r="D16438" t="s">
        <v>58</v>
      </c>
      <c r="E16438" t="s">
        <v>35</v>
      </c>
      <c r="F16438" t="s">
        <v>54</v>
      </c>
      <c r="G16438">
        <v>2</v>
      </c>
      <c r="H16438">
        <v>8.1</v>
      </c>
      <c r="I16438" t="s">
        <v>339</v>
      </c>
      <c r="J16438" t="s">
        <v>56</v>
      </c>
      <c r="K16438">
        <v>1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 t="s">
        <v>83</v>
      </c>
      <c r="R16438" t="s">
        <v>83</v>
      </c>
      <c r="S16438" t="s">
        <v>83</v>
      </c>
      <c r="T16438" t="str">
        <f>_xlfn.XLOOKUP(A16438,MI_Match_Analysis!$A$2:$A$8,MI_Match_Analysis!$F$2:$F$8,"Not Found")</f>
        <v>Not Found</v>
      </c>
    </row>
    <row r="16439" spans="1:20" hidden="1" x14ac:dyDescent="0.3">
      <c r="A16439">
        <v>70</v>
      </c>
      <c r="B16439" s="1">
        <v>46166</v>
      </c>
      <c r="C16439" t="s">
        <v>162</v>
      </c>
      <c r="D16439" t="s">
        <v>58</v>
      </c>
      <c r="E16439" t="s">
        <v>35</v>
      </c>
      <c r="F16439" t="s">
        <v>54</v>
      </c>
      <c r="G16439">
        <v>2</v>
      </c>
      <c r="H16439">
        <v>8.1999999999999993</v>
      </c>
      <c r="I16439" t="s">
        <v>179</v>
      </c>
      <c r="J16439" t="s">
        <v>56</v>
      </c>
      <c r="K16439">
        <v>1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 t="s">
        <v>83</v>
      </c>
      <c r="R16439" t="s">
        <v>83</v>
      </c>
      <c r="S16439" t="s">
        <v>83</v>
      </c>
      <c r="T16439" t="str">
        <f>_xlfn.XLOOKUP(A16439,MI_Match_Analysis!$A$2:$A$8,MI_Match_Analysis!$F$2:$F$8,"Not Found")</f>
        <v>Not Found</v>
      </c>
    </row>
    <row r="16440" spans="1:20" hidden="1" x14ac:dyDescent="0.3">
      <c r="A16440">
        <v>70</v>
      </c>
      <c r="B16440" s="1">
        <v>46166</v>
      </c>
      <c r="C16440" t="s">
        <v>162</v>
      </c>
      <c r="D16440" t="s">
        <v>58</v>
      </c>
      <c r="E16440" t="s">
        <v>35</v>
      </c>
      <c r="F16440" t="s">
        <v>54</v>
      </c>
      <c r="G16440">
        <v>2</v>
      </c>
      <c r="H16440">
        <v>8.3000000000000007</v>
      </c>
      <c r="I16440" t="s">
        <v>339</v>
      </c>
      <c r="J16440" t="s">
        <v>56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 t="s">
        <v>165</v>
      </c>
      <c r="R16440" t="s">
        <v>339</v>
      </c>
      <c r="S16440" t="s">
        <v>307</v>
      </c>
      <c r="T16440" t="str">
        <f>_xlfn.XLOOKUP(A16440,MI_Match_Analysis!$A$2:$A$8,MI_Match_Analysis!$F$2:$F$8,"Not Found")</f>
        <v>Not Found</v>
      </c>
    </row>
    <row r="16441" spans="1:20" hidden="1" x14ac:dyDescent="0.3">
      <c r="A16441">
        <v>70</v>
      </c>
      <c r="B16441" s="1">
        <v>46166</v>
      </c>
      <c r="C16441" t="s">
        <v>162</v>
      </c>
      <c r="D16441" t="s">
        <v>58</v>
      </c>
      <c r="E16441" t="s">
        <v>35</v>
      </c>
      <c r="F16441" t="s">
        <v>54</v>
      </c>
      <c r="G16441">
        <v>2</v>
      </c>
      <c r="H16441">
        <v>8.4</v>
      </c>
      <c r="I16441" t="s">
        <v>185</v>
      </c>
      <c r="J16441" t="s">
        <v>56</v>
      </c>
      <c r="K16441">
        <v>1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 t="s">
        <v>83</v>
      </c>
      <c r="R16441" t="s">
        <v>83</v>
      </c>
      <c r="S16441" t="s">
        <v>83</v>
      </c>
      <c r="T16441" t="str">
        <f>_xlfn.XLOOKUP(A16441,MI_Match_Analysis!$A$2:$A$8,MI_Match_Analysis!$F$2:$F$8,"Not Found")</f>
        <v>Not Found</v>
      </c>
    </row>
    <row r="16442" spans="1:20" hidden="1" x14ac:dyDescent="0.3">
      <c r="A16442">
        <v>70</v>
      </c>
      <c r="B16442" s="1">
        <v>46166</v>
      </c>
      <c r="C16442" t="s">
        <v>162</v>
      </c>
      <c r="D16442" t="s">
        <v>58</v>
      </c>
      <c r="E16442" t="s">
        <v>35</v>
      </c>
      <c r="F16442" t="s">
        <v>54</v>
      </c>
      <c r="G16442">
        <v>2</v>
      </c>
      <c r="H16442">
        <v>8.5</v>
      </c>
      <c r="I16442" t="s">
        <v>179</v>
      </c>
      <c r="J16442" t="s">
        <v>56</v>
      </c>
      <c r="K16442">
        <v>4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 t="s">
        <v>83</v>
      </c>
      <c r="R16442" t="s">
        <v>83</v>
      </c>
      <c r="S16442" t="s">
        <v>83</v>
      </c>
      <c r="T16442" t="str">
        <f>_xlfn.XLOOKUP(A16442,MI_Match_Analysis!$A$2:$A$8,MI_Match_Analysis!$F$2:$F$8,"Not Found")</f>
        <v>Not Found</v>
      </c>
    </row>
    <row r="16443" spans="1:20" hidden="1" x14ac:dyDescent="0.3">
      <c r="A16443">
        <v>70</v>
      </c>
      <c r="B16443" s="1">
        <v>46166</v>
      </c>
      <c r="C16443" t="s">
        <v>162</v>
      </c>
      <c r="D16443" t="s">
        <v>58</v>
      </c>
      <c r="E16443" t="s">
        <v>35</v>
      </c>
      <c r="F16443" t="s">
        <v>54</v>
      </c>
      <c r="G16443">
        <v>2</v>
      </c>
      <c r="H16443">
        <v>8.6</v>
      </c>
      <c r="I16443" t="s">
        <v>179</v>
      </c>
      <c r="J16443" t="s">
        <v>56</v>
      </c>
      <c r="K16443">
        <v>1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 t="s">
        <v>83</v>
      </c>
      <c r="R16443" t="s">
        <v>83</v>
      </c>
      <c r="S16443" t="s">
        <v>83</v>
      </c>
      <c r="T16443" t="str">
        <f>_xlfn.XLOOKUP(A16443,MI_Match_Analysis!$A$2:$A$8,MI_Match_Analysis!$F$2:$F$8,"Not Found")</f>
        <v>Not Found</v>
      </c>
    </row>
    <row r="16444" spans="1:20" hidden="1" x14ac:dyDescent="0.3">
      <c r="A16444">
        <v>70</v>
      </c>
      <c r="B16444" s="1">
        <v>46166</v>
      </c>
      <c r="C16444" t="s">
        <v>162</v>
      </c>
      <c r="D16444" t="s">
        <v>58</v>
      </c>
      <c r="E16444" t="s">
        <v>35</v>
      </c>
      <c r="F16444" t="s">
        <v>54</v>
      </c>
      <c r="G16444">
        <v>2</v>
      </c>
      <c r="H16444">
        <v>9.1</v>
      </c>
      <c r="I16444" t="s">
        <v>179</v>
      </c>
      <c r="J16444" t="s">
        <v>136</v>
      </c>
      <c r="K16444">
        <v>1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 t="s">
        <v>83</v>
      </c>
      <c r="R16444" t="s">
        <v>83</v>
      </c>
      <c r="S16444" t="s">
        <v>83</v>
      </c>
      <c r="T16444" t="str">
        <f>_xlfn.XLOOKUP(A16444,MI_Match_Analysis!$A$2:$A$8,MI_Match_Analysis!$F$2:$F$8,"Not Found")</f>
        <v>Not Found</v>
      </c>
    </row>
    <row r="16445" spans="1:20" hidden="1" x14ac:dyDescent="0.3">
      <c r="A16445">
        <v>70</v>
      </c>
      <c r="B16445" s="1">
        <v>46166</v>
      </c>
      <c r="C16445" t="s">
        <v>162</v>
      </c>
      <c r="D16445" t="s">
        <v>58</v>
      </c>
      <c r="E16445" t="s">
        <v>35</v>
      </c>
      <c r="F16445" t="s">
        <v>54</v>
      </c>
      <c r="G16445">
        <v>2</v>
      </c>
      <c r="H16445">
        <v>9.1999999999999993</v>
      </c>
      <c r="I16445" t="s">
        <v>185</v>
      </c>
      <c r="J16445" t="s">
        <v>136</v>
      </c>
      <c r="K16445">
        <v>1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 t="s">
        <v>83</v>
      </c>
      <c r="R16445" t="s">
        <v>83</v>
      </c>
      <c r="S16445" t="s">
        <v>83</v>
      </c>
      <c r="T16445" t="str">
        <f>_xlfn.XLOOKUP(A16445,MI_Match_Analysis!$A$2:$A$8,MI_Match_Analysis!$F$2:$F$8,"Not Found")</f>
        <v>Not Found</v>
      </c>
    </row>
    <row r="16446" spans="1:20" hidden="1" x14ac:dyDescent="0.3">
      <c r="A16446">
        <v>70</v>
      </c>
      <c r="B16446" s="1">
        <v>46166</v>
      </c>
      <c r="C16446" t="s">
        <v>162</v>
      </c>
      <c r="D16446" t="s">
        <v>58</v>
      </c>
      <c r="E16446" t="s">
        <v>35</v>
      </c>
      <c r="F16446" t="s">
        <v>54</v>
      </c>
      <c r="G16446">
        <v>2</v>
      </c>
      <c r="H16446">
        <v>9.3000000000000007</v>
      </c>
      <c r="I16446" t="s">
        <v>179</v>
      </c>
      <c r="J16446" t="s">
        <v>136</v>
      </c>
      <c r="K16446">
        <v>1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 t="s">
        <v>83</v>
      </c>
      <c r="R16446" t="s">
        <v>83</v>
      </c>
      <c r="S16446" t="s">
        <v>83</v>
      </c>
      <c r="T16446" t="str">
        <f>_xlfn.XLOOKUP(A16446,MI_Match_Analysis!$A$2:$A$8,MI_Match_Analysis!$F$2:$F$8,"Not Found")</f>
        <v>Not Found</v>
      </c>
    </row>
    <row r="16447" spans="1:20" hidden="1" x14ac:dyDescent="0.3">
      <c r="A16447">
        <v>70</v>
      </c>
      <c r="B16447" s="1">
        <v>46166</v>
      </c>
      <c r="C16447" t="s">
        <v>162</v>
      </c>
      <c r="D16447" t="s">
        <v>58</v>
      </c>
      <c r="E16447" t="s">
        <v>35</v>
      </c>
      <c r="F16447" t="s">
        <v>54</v>
      </c>
      <c r="G16447">
        <v>2</v>
      </c>
      <c r="H16447">
        <v>9.4</v>
      </c>
      <c r="I16447" t="s">
        <v>185</v>
      </c>
      <c r="J16447" t="s">
        <v>136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 t="s">
        <v>165</v>
      </c>
      <c r="R16447" t="s">
        <v>185</v>
      </c>
      <c r="S16447" t="s">
        <v>237</v>
      </c>
      <c r="T16447" t="str">
        <f>_xlfn.XLOOKUP(A16447,MI_Match_Analysis!$A$2:$A$8,MI_Match_Analysis!$F$2:$F$8,"Not Found")</f>
        <v>Not Found</v>
      </c>
    </row>
    <row r="16448" spans="1:20" hidden="1" x14ac:dyDescent="0.3">
      <c r="A16448">
        <v>70</v>
      </c>
      <c r="B16448" s="1">
        <v>46166</v>
      </c>
      <c r="C16448" t="s">
        <v>162</v>
      </c>
      <c r="D16448" t="s">
        <v>58</v>
      </c>
      <c r="E16448" t="s">
        <v>35</v>
      </c>
      <c r="F16448" t="s">
        <v>54</v>
      </c>
      <c r="G16448">
        <v>2</v>
      </c>
      <c r="H16448">
        <v>9.5</v>
      </c>
      <c r="I16448" t="s">
        <v>259</v>
      </c>
      <c r="J16448" t="s">
        <v>136</v>
      </c>
      <c r="K16448">
        <v>1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 t="s">
        <v>83</v>
      </c>
      <c r="R16448" t="s">
        <v>83</v>
      </c>
      <c r="S16448" t="s">
        <v>83</v>
      </c>
      <c r="T16448" t="str">
        <f>_xlfn.XLOOKUP(A16448,MI_Match_Analysis!$A$2:$A$8,MI_Match_Analysis!$F$2:$F$8,"Not Found")</f>
        <v>Not Found</v>
      </c>
    </row>
    <row r="16449" spans="1:20" hidden="1" x14ac:dyDescent="0.3">
      <c r="A16449">
        <v>70</v>
      </c>
      <c r="B16449" s="1">
        <v>46166</v>
      </c>
      <c r="C16449" t="s">
        <v>162</v>
      </c>
      <c r="D16449" t="s">
        <v>58</v>
      </c>
      <c r="E16449" t="s">
        <v>35</v>
      </c>
      <c r="F16449" t="s">
        <v>54</v>
      </c>
      <c r="G16449">
        <v>2</v>
      </c>
      <c r="H16449">
        <v>9.6</v>
      </c>
      <c r="I16449" t="s">
        <v>179</v>
      </c>
      <c r="J16449" t="s">
        <v>136</v>
      </c>
      <c r="K16449">
        <v>1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 t="s">
        <v>83</v>
      </c>
      <c r="R16449" t="s">
        <v>83</v>
      </c>
      <c r="S16449" t="s">
        <v>83</v>
      </c>
      <c r="T16449" t="str">
        <f>_xlfn.XLOOKUP(A16449,MI_Match_Analysis!$A$2:$A$8,MI_Match_Analysis!$F$2:$F$8,"Not Found")</f>
        <v>Not Found</v>
      </c>
    </row>
    <row r="16450" spans="1:20" hidden="1" x14ac:dyDescent="0.3">
      <c r="A16450">
        <v>70</v>
      </c>
      <c r="B16450" s="1">
        <v>46166</v>
      </c>
      <c r="C16450" t="s">
        <v>162</v>
      </c>
      <c r="D16450" t="s">
        <v>58</v>
      </c>
      <c r="E16450" t="s">
        <v>35</v>
      </c>
      <c r="F16450" t="s">
        <v>54</v>
      </c>
      <c r="G16450">
        <v>2</v>
      </c>
      <c r="H16450">
        <v>10.1</v>
      </c>
      <c r="I16450" t="s">
        <v>179</v>
      </c>
      <c r="J16450" t="s">
        <v>229</v>
      </c>
      <c r="K16450">
        <v>1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 t="s">
        <v>83</v>
      </c>
      <c r="R16450" t="s">
        <v>83</v>
      </c>
      <c r="S16450" t="s">
        <v>83</v>
      </c>
      <c r="T16450" t="str">
        <f>_xlfn.XLOOKUP(A16450,MI_Match_Analysis!$A$2:$A$8,MI_Match_Analysis!$F$2:$F$8,"Not Found")</f>
        <v>Not Found</v>
      </c>
    </row>
    <row r="16451" spans="1:20" hidden="1" x14ac:dyDescent="0.3">
      <c r="A16451">
        <v>70</v>
      </c>
      <c r="B16451" s="1">
        <v>46166</v>
      </c>
      <c r="C16451" t="s">
        <v>162</v>
      </c>
      <c r="D16451" t="s">
        <v>58</v>
      </c>
      <c r="E16451" t="s">
        <v>35</v>
      </c>
      <c r="F16451" t="s">
        <v>54</v>
      </c>
      <c r="G16451">
        <v>2</v>
      </c>
      <c r="H16451">
        <v>10.199999999999999</v>
      </c>
      <c r="I16451" t="s">
        <v>259</v>
      </c>
      <c r="J16451" t="s">
        <v>229</v>
      </c>
      <c r="K16451">
        <v>1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 t="s">
        <v>83</v>
      </c>
      <c r="R16451" t="s">
        <v>83</v>
      </c>
      <c r="S16451" t="s">
        <v>83</v>
      </c>
      <c r="T16451" t="str">
        <f>_xlfn.XLOOKUP(A16451,MI_Match_Analysis!$A$2:$A$8,MI_Match_Analysis!$F$2:$F$8,"Not Found")</f>
        <v>Not Found</v>
      </c>
    </row>
    <row r="16452" spans="1:20" hidden="1" x14ac:dyDescent="0.3">
      <c r="A16452">
        <v>70</v>
      </c>
      <c r="B16452" s="1">
        <v>46166</v>
      </c>
      <c r="C16452" t="s">
        <v>162</v>
      </c>
      <c r="D16452" t="s">
        <v>58</v>
      </c>
      <c r="E16452" t="s">
        <v>35</v>
      </c>
      <c r="F16452" t="s">
        <v>54</v>
      </c>
      <c r="G16452">
        <v>2</v>
      </c>
      <c r="H16452">
        <v>10.3</v>
      </c>
      <c r="I16452" t="s">
        <v>179</v>
      </c>
      <c r="J16452" t="s">
        <v>229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 t="s">
        <v>83</v>
      </c>
      <c r="R16452" t="s">
        <v>83</v>
      </c>
      <c r="S16452" t="s">
        <v>83</v>
      </c>
      <c r="T16452" t="str">
        <f>_xlfn.XLOOKUP(A16452,MI_Match_Analysis!$A$2:$A$8,MI_Match_Analysis!$F$2:$F$8,"Not Found")</f>
        <v>Not Found</v>
      </c>
    </row>
    <row r="16453" spans="1:20" hidden="1" x14ac:dyDescent="0.3">
      <c r="A16453">
        <v>70</v>
      </c>
      <c r="B16453" s="1">
        <v>46166</v>
      </c>
      <c r="C16453" t="s">
        <v>162</v>
      </c>
      <c r="D16453" t="s">
        <v>58</v>
      </c>
      <c r="E16453" t="s">
        <v>35</v>
      </c>
      <c r="F16453" t="s">
        <v>54</v>
      </c>
      <c r="G16453">
        <v>2</v>
      </c>
      <c r="H16453">
        <v>10.4</v>
      </c>
      <c r="I16453" t="s">
        <v>179</v>
      </c>
      <c r="J16453" t="s">
        <v>229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 t="s">
        <v>83</v>
      </c>
      <c r="R16453" t="s">
        <v>83</v>
      </c>
      <c r="S16453" t="s">
        <v>83</v>
      </c>
      <c r="T16453" t="str">
        <f>_xlfn.XLOOKUP(A16453,MI_Match_Analysis!$A$2:$A$8,MI_Match_Analysis!$F$2:$F$8,"Not Found")</f>
        <v>Not Found</v>
      </c>
    </row>
    <row r="16454" spans="1:20" hidden="1" x14ac:dyDescent="0.3">
      <c r="A16454">
        <v>70</v>
      </c>
      <c r="B16454" s="1">
        <v>46166</v>
      </c>
      <c r="C16454" t="s">
        <v>162</v>
      </c>
      <c r="D16454" t="s">
        <v>58</v>
      </c>
      <c r="E16454" t="s">
        <v>35</v>
      </c>
      <c r="F16454" t="s">
        <v>54</v>
      </c>
      <c r="G16454">
        <v>2</v>
      </c>
      <c r="H16454">
        <v>10.5</v>
      </c>
      <c r="I16454" t="s">
        <v>179</v>
      </c>
      <c r="J16454" t="s">
        <v>229</v>
      </c>
      <c r="K16454">
        <v>2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 t="s">
        <v>83</v>
      </c>
      <c r="R16454" t="s">
        <v>83</v>
      </c>
      <c r="S16454" t="s">
        <v>83</v>
      </c>
      <c r="T16454" t="str">
        <f>_xlfn.XLOOKUP(A16454,MI_Match_Analysis!$A$2:$A$8,MI_Match_Analysis!$F$2:$F$8,"Not Found")</f>
        <v>Not Found</v>
      </c>
    </row>
    <row r="16455" spans="1:20" hidden="1" x14ac:dyDescent="0.3">
      <c r="A16455">
        <v>70</v>
      </c>
      <c r="B16455" s="1">
        <v>46166</v>
      </c>
      <c r="C16455" t="s">
        <v>162</v>
      </c>
      <c r="D16455" t="s">
        <v>58</v>
      </c>
      <c r="E16455" t="s">
        <v>35</v>
      </c>
      <c r="F16455" t="s">
        <v>54</v>
      </c>
      <c r="G16455">
        <v>2</v>
      </c>
      <c r="H16455">
        <v>10.6</v>
      </c>
      <c r="I16455" t="s">
        <v>179</v>
      </c>
      <c r="J16455" t="s">
        <v>229</v>
      </c>
      <c r="K16455">
        <v>1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 t="s">
        <v>83</v>
      </c>
      <c r="R16455" t="s">
        <v>83</v>
      </c>
      <c r="S16455" t="s">
        <v>83</v>
      </c>
      <c r="T16455" t="str">
        <f>_xlfn.XLOOKUP(A16455,MI_Match_Analysis!$A$2:$A$8,MI_Match_Analysis!$F$2:$F$8,"Not Found")</f>
        <v>Not Found</v>
      </c>
    </row>
    <row r="16456" spans="1:20" hidden="1" x14ac:dyDescent="0.3">
      <c r="A16456">
        <v>70</v>
      </c>
      <c r="B16456" s="1">
        <v>46166</v>
      </c>
      <c r="C16456" t="s">
        <v>162</v>
      </c>
      <c r="D16456" t="s">
        <v>58</v>
      </c>
      <c r="E16456" t="s">
        <v>35</v>
      </c>
      <c r="F16456" t="s">
        <v>54</v>
      </c>
      <c r="G16456">
        <v>2</v>
      </c>
      <c r="H16456">
        <v>11.1</v>
      </c>
      <c r="I16456" t="s">
        <v>179</v>
      </c>
      <c r="J16456" t="s">
        <v>136</v>
      </c>
      <c r="K16456">
        <v>4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 t="s">
        <v>83</v>
      </c>
      <c r="R16456" t="s">
        <v>83</v>
      </c>
      <c r="S16456" t="s">
        <v>83</v>
      </c>
      <c r="T16456" t="str">
        <f>_xlfn.XLOOKUP(A16456,MI_Match_Analysis!$A$2:$A$8,MI_Match_Analysis!$F$2:$F$8,"Not Found")</f>
        <v>Not Found</v>
      </c>
    </row>
    <row r="16457" spans="1:20" hidden="1" x14ac:dyDescent="0.3">
      <c r="A16457">
        <v>70</v>
      </c>
      <c r="B16457" s="1">
        <v>46166</v>
      </c>
      <c r="C16457" t="s">
        <v>162</v>
      </c>
      <c r="D16457" t="s">
        <v>58</v>
      </c>
      <c r="E16457" t="s">
        <v>35</v>
      </c>
      <c r="F16457" t="s">
        <v>54</v>
      </c>
      <c r="G16457">
        <v>2</v>
      </c>
      <c r="H16457">
        <v>11.2</v>
      </c>
      <c r="I16457" t="s">
        <v>179</v>
      </c>
      <c r="J16457" t="s">
        <v>136</v>
      </c>
      <c r="K16457">
        <v>1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 t="s">
        <v>83</v>
      </c>
      <c r="R16457" t="s">
        <v>83</v>
      </c>
      <c r="S16457" t="s">
        <v>83</v>
      </c>
      <c r="T16457" t="str">
        <f>_xlfn.XLOOKUP(A16457,MI_Match_Analysis!$A$2:$A$8,MI_Match_Analysis!$F$2:$F$8,"Not Found")</f>
        <v>Not Found</v>
      </c>
    </row>
    <row r="16458" spans="1:20" hidden="1" x14ac:dyDescent="0.3">
      <c r="A16458">
        <v>70</v>
      </c>
      <c r="B16458" s="1">
        <v>46166</v>
      </c>
      <c r="C16458" t="s">
        <v>162</v>
      </c>
      <c r="D16458" t="s">
        <v>58</v>
      </c>
      <c r="E16458" t="s">
        <v>35</v>
      </c>
      <c r="F16458" t="s">
        <v>54</v>
      </c>
      <c r="G16458">
        <v>2</v>
      </c>
      <c r="H16458">
        <v>11.3</v>
      </c>
      <c r="I16458" t="s">
        <v>259</v>
      </c>
      <c r="J16458" t="s">
        <v>136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 t="s">
        <v>83</v>
      </c>
      <c r="R16458" t="s">
        <v>83</v>
      </c>
      <c r="S16458" t="s">
        <v>83</v>
      </c>
      <c r="T16458" t="str">
        <f>_xlfn.XLOOKUP(A16458,MI_Match_Analysis!$A$2:$A$8,MI_Match_Analysis!$F$2:$F$8,"Not Found")</f>
        <v>Not Found</v>
      </c>
    </row>
    <row r="16459" spans="1:20" hidden="1" x14ac:dyDescent="0.3">
      <c r="A16459">
        <v>70</v>
      </c>
      <c r="B16459" s="1">
        <v>46166</v>
      </c>
      <c r="C16459" t="s">
        <v>162</v>
      </c>
      <c r="D16459" t="s">
        <v>58</v>
      </c>
      <c r="E16459" t="s">
        <v>35</v>
      </c>
      <c r="F16459" t="s">
        <v>54</v>
      </c>
      <c r="G16459">
        <v>2</v>
      </c>
      <c r="H16459">
        <v>11.4</v>
      </c>
      <c r="I16459" t="s">
        <v>259</v>
      </c>
      <c r="J16459" t="s">
        <v>136</v>
      </c>
      <c r="K16459">
        <v>4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 t="s">
        <v>83</v>
      </c>
      <c r="R16459" t="s">
        <v>83</v>
      </c>
      <c r="S16459" t="s">
        <v>83</v>
      </c>
      <c r="T16459" t="str">
        <f>_xlfn.XLOOKUP(A16459,MI_Match_Analysis!$A$2:$A$8,MI_Match_Analysis!$F$2:$F$8,"Not Found")</f>
        <v>Not Found</v>
      </c>
    </row>
    <row r="16460" spans="1:20" hidden="1" x14ac:dyDescent="0.3">
      <c r="A16460">
        <v>70</v>
      </c>
      <c r="B16460" s="1">
        <v>46166</v>
      </c>
      <c r="C16460" t="s">
        <v>162</v>
      </c>
      <c r="D16460" t="s">
        <v>58</v>
      </c>
      <c r="E16460" t="s">
        <v>35</v>
      </c>
      <c r="F16460" t="s">
        <v>54</v>
      </c>
      <c r="G16460">
        <v>2</v>
      </c>
      <c r="H16460">
        <v>11.5</v>
      </c>
      <c r="I16460" t="s">
        <v>259</v>
      </c>
      <c r="J16460" t="s">
        <v>136</v>
      </c>
      <c r="K16460">
        <v>1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 t="s">
        <v>83</v>
      </c>
      <c r="R16460" t="s">
        <v>83</v>
      </c>
      <c r="S16460" t="s">
        <v>83</v>
      </c>
      <c r="T16460" t="str">
        <f>_xlfn.XLOOKUP(A16460,MI_Match_Analysis!$A$2:$A$8,MI_Match_Analysis!$F$2:$F$8,"Not Found")</f>
        <v>Not Found</v>
      </c>
    </row>
    <row r="16461" spans="1:20" hidden="1" x14ac:dyDescent="0.3">
      <c r="A16461">
        <v>70</v>
      </c>
      <c r="B16461" s="1">
        <v>46166</v>
      </c>
      <c r="C16461" t="s">
        <v>162</v>
      </c>
      <c r="D16461" t="s">
        <v>58</v>
      </c>
      <c r="E16461" t="s">
        <v>35</v>
      </c>
      <c r="F16461" t="s">
        <v>54</v>
      </c>
      <c r="G16461">
        <v>2</v>
      </c>
      <c r="H16461">
        <v>11.6</v>
      </c>
      <c r="I16461" t="s">
        <v>179</v>
      </c>
      <c r="J16461" t="s">
        <v>136</v>
      </c>
      <c r="K16461">
        <v>2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 t="s">
        <v>83</v>
      </c>
      <c r="R16461" t="s">
        <v>83</v>
      </c>
      <c r="S16461" t="s">
        <v>83</v>
      </c>
      <c r="T16461" t="str">
        <f>_xlfn.XLOOKUP(A16461,MI_Match_Analysis!$A$2:$A$8,MI_Match_Analysis!$F$2:$F$8,"Not Found")</f>
        <v>Not Found</v>
      </c>
    </row>
    <row r="16462" spans="1:20" hidden="1" x14ac:dyDescent="0.3">
      <c r="A16462">
        <v>70</v>
      </c>
      <c r="B16462" s="1">
        <v>46166</v>
      </c>
      <c r="C16462" t="s">
        <v>162</v>
      </c>
      <c r="D16462" t="s">
        <v>58</v>
      </c>
      <c r="E16462" t="s">
        <v>35</v>
      </c>
      <c r="F16462" t="s">
        <v>54</v>
      </c>
      <c r="G16462">
        <v>2</v>
      </c>
      <c r="H16462">
        <v>12.1</v>
      </c>
      <c r="I16462" t="s">
        <v>259</v>
      </c>
      <c r="J16462" t="s">
        <v>323</v>
      </c>
      <c r="K16462">
        <v>6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 t="s">
        <v>83</v>
      </c>
      <c r="R16462" t="s">
        <v>83</v>
      </c>
      <c r="S16462" t="s">
        <v>83</v>
      </c>
      <c r="T16462" t="str">
        <f>_xlfn.XLOOKUP(A16462,MI_Match_Analysis!$A$2:$A$8,MI_Match_Analysis!$F$2:$F$8,"Not Found")</f>
        <v>Not Found</v>
      </c>
    </row>
    <row r="16463" spans="1:20" hidden="1" x14ac:dyDescent="0.3">
      <c r="A16463">
        <v>70</v>
      </c>
      <c r="B16463" s="1">
        <v>46166</v>
      </c>
      <c r="C16463" t="s">
        <v>162</v>
      </c>
      <c r="D16463" t="s">
        <v>58</v>
      </c>
      <c r="E16463" t="s">
        <v>35</v>
      </c>
      <c r="F16463" t="s">
        <v>54</v>
      </c>
      <c r="G16463">
        <v>2</v>
      </c>
      <c r="H16463">
        <v>12.2</v>
      </c>
      <c r="I16463" t="s">
        <v>259</v>
      </c>
      <c r="J16463" t="s">
        <v>323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 t="s">
        <v>83</v>
      </c>
      <c r="R16463" t="s">
        <v>83</v>
      </c>
      <c r="S16463" t="s">
        <v>83</v>
      </c>
      <c r="T16463" t="str">
        <f>_xlfn.XLOOKUP(A16463,MI_Match_Analysis!$A$2:$A$8,MI_Match_Analysis!$F$2:$F$8,"Not Found")</f>
        <v>Not Found</v>
      </c>
    </row>
    <row r="16464" spans="1:20" hidden="1" x14ac:dyDescent="0.3">
      <c r="A16464">
        <v>70</v>
      </c>
      <c r="B16464" s="1">
        <v>46166</v>
      </c>
      <c r="C16464" t="s">
        <v>162</v>
      </c>
      <c r="D16464" t="s">
        <v>58</v>
      </c>
      <c r="E16464" t="s">
        <v>35</v>
      </c>
      <c r="F16464" t="s">
        <v>54</v>
      </c>
      <c r="G16464">
        <v>2</v>
      </c>
      <c r="H16464">
        <v>12.3</v>
      </c>
      <c r="I16464" t="s">
        <v>259</v>
      </c>
      <c r="J16464" t="s">
        <v>323</v>
      </c>
      <c r="K16464">
        <v>1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 t="s">
        <v>83</v>
      </c>
      <c r="R16464" t="s">
        <v>83</v>
      </c>
      <c r="S16464" t="s">
        <v>83</v>
      </c>
      <c r="T16464" t="str">
        <f>_xlfn.XLOOKUP(A16464,MI_Match_Analysis!$A$2:$A$8,MI_Match_Analysis!$F$2:$F$8,"Not Found")</f>
        <v>Not Found</v>
      </c>
    </row>
    <row r="16465" spans="1:20" hidden="1" x14ac:dyDescent="0.3">
      <c r="A16465">
        <v>70</v>
      </c>
      <c r="B16465" s="1">
        <v>46166</v>
      </c>
      <c r="C16465" t="s">
        <v>162</v>
      </c>
      <c r="D16465" t="s">
        <v>58</v>
      </c>
      <c r="E16465" t="s">
        <v>35</v>
      </c>
      <c r="F16465" t="s">
        <v>54</v>
      </c>
      <c r="G16465">
        <v>2</v>
      </c>
      <c r="H16465">
        <v>12.4</v>
      </c>
      <c r="I16465" t="s">
        <v>179</v>
      </c>
      <c r="J16465" t="s">
        <v>323</v>
      </c>
      <c r="K16465">
        <v>1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 t="s">
        <v>83</v>
      </c>
      <c r="R16465" t="s">
        <v>83</v>
      </c>
      <c r="S16465" t="s">
        <v>83</v>
      </c>
      <c r="T16465" t="str">
        <f>_xlfn.XLOOKUP(A16465,MI_Match_Analysis!$A$2:$A$8,MI_Match_Analysis!$F$2:$F$8,"Not Found")</f>
        <v>Not Found</v>
      </c>
    </row>
    <row r="16466" spans="1:20" hidden="1" x14ac:dyDescent="0.3">
      <c r="A16466">
        <v>70</v>
      </c>
      <c r="B16466" s="1">
        <v>46166</v>
      </c>
      <c r="C16466" t="s">
        <v>162</v>
      </c>
      <c r="D16466" t="s">
        <v>58</v>
      </c>
      <c r="E16466" t="s">
        <v>35</v>
      </c>
      <c r="F16466" t="s">
        <v>54</v>
      </c>
      <c r="G16466">
        <v>2</v>
      </c>
      <c r="H16466">
        <v>12.5</v>
      </c>
      <c r="I16466" t="s">
        <v>259</v>
      </c>
      <c r="J16466" t="s">
        <v>323</v>
      </c>
      <c r="K16466">
        <v>1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 t="s">
        <v>83</v>
      </c>
      <c r="R16466" t="s">
        <v>83</v>
      </c>
      <c r="S16466" t="s">
        <v>83</v>
      </c>
      <c r="T16466" t="str">
        <f>_xlfn.XLOOKUP(A16466,MI_Match_Analysis!$A$2:$A$8,MI_Match_Analysis!$F$2:$F$8,"Not Found")</f>
        <v>Not Found</v>
      </c>
    </row>
    <row r="16467" spans="1:20" hidden="1" x14ac:dyDescent="0.3">
      <c r="A16467">
        <v>70</v>
      </c>
      <c r="B16467" s="1">
        <v>46166</v>
      </c>
      <c r="C16467" t="s">
        <v>162</v>
      </c>
      <c r="D16467" t="s">
        <v>58</v>
      </c>
      <c r="E16467" t="s">
        <v>35</v>
      </c>
      <c r="F16467" t="s">
        <v>54</v>
      </c>
      <c r="G16467">
        <v>2</v>
      </c>
      <c r="H16467">
        <v>12.6</v>
      </c>
      <c r="I16467" t="s">
        <v>179</v>
      </c>
      <c r="J16467" t="s">
        <v>323</v>
      </c>
      <c r="K16467">
        <v>0</v>
      </c>
      <c r="L16467">
        <v>1</v>
      </c>
      <c r="M16467">
        <v>1</v>
      </c>
      <c r="N16467">
        <v>0</v>
      </c>
      <c r="O16467">
        <v>0</v>
      </c>
      <c r="P16467">
        <v>0</v>
      </c>
      <c r="Q16467" t="s">
        <v>83</v>
      </c>
      <c r="R16467" t="s">
        <v>83</v>
      </c>
      <c r="S16467" t="s">
        <v>83</v>
      </c>
      <c r="T16467" t="str">
        <f>_xlfn.XLOOKUP(A16467,MI_Match_Analysis!$A$2:$A$8,MI_Match_Analysis!$F$2:$F$8,"Not Found")</f>
        <v>Not Found</v>
      </c>
    </row>
    <row r="16468" spans="1:20" hidden="1" x14ac:dyDescent="0.3">
      <c r="A16468">
        <v>70</v>
      </c>
      <c r="B16468" s="1">
        <v>46166</v>
      </c>
      <c r="C16468" t="s">
        <v>162</v>
      </c>
      <c r="D16468" t="s">
        <v>58</v>
      </c>
      <c r="E16468" t="s">
        <v>35</v>
      </c>
      <c r="F16468" t="s">
        <v>54</v>
      </c>
      <c r="G16468">
        <v>2</v>
      </c>
      <c r="H16468">
        <v>12.6</v>
      </c>
      <c r="I16468" t="s">
        <v>179</v>
      </c>
      <c r="J16468" t="s">
        <v>323</v>
      </c>
      <c r="K16468">
        <v>1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 t="s">
        <v>83</v>
      </c>
      <c r="R16468" t="s">
        <v>83</v>
      </c>
      <c r="S16468" t="s">
        <v>83</v>
      </c>
      <c r="T16468" t="str">
        <f>_xlfn.XLOOKUP(A16468,MI_Match_Analysis!$A$2:$A$8,MI_Match_Analysis!$F$2:$F$8,"Not Found")</f>
        <v>Not Found</v>
      </c>
    </row>
    <row r="16469" spans="1:20" hidden="1" x14ac:dyDescent="0.3">
      <c r="A16469">
        <v>70</v>
      </c>
      <c r="B16469" s="1">
        <v>46166</v>
      </c>
      <c r="C16469" t="s">
        <v>162</v>
      </c>
      <c r="D16469" t="s">
        <v>58</v>
      </c>
      <c r="E16469" t="s">
        <v>35</v>
      </c>
      <c r="F16469" t="s">
        <v>54</v>
      </c>
      <c r="G16469">
        <v>2</v>
      </c>
      <c r="H16469">
        <v>13.1</v>
      </c>
      <c r="I16469" t="s">
        <v>179</v>
      </c>
      <c r="J16469" t="s">
        <v>136</v>
      </c>
      <c r="K16469">
        <v>2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 t="s">
        <v>83</v>
      </c>
      <c r="R16469" t="s">
        <v>83</v>
      </c>
      <c r="S16469" t="s">
        <v>83</v>
      </c>
      <c r="T16469" t="str">
        <f>_xlfn.XLOOKUP(A16469,MI_Match_Analysis!$A$2:$A$8,MI_Match_Analysis!$F$2:$F$8,"Not Found")</f>
        <v>Not Found</v>
      </c>
    </row>
    <row r="16470" spans="1:20" hidden="1" x14ac:dyDescent="0.3">
      <c r="A16470">
        <v>70</v>
      </c>
      <c r="B16470" s="1">
        <v>46166</v>
      </c>
      <c r="C16470" t="s">
        <v>162</v>
      </c>
      <c r="D16470" t="s">
        <v>58</v>
      </c>
      <c r="E16470" t="s">
        <v>35</v>
      </c>
      <c r="F16470" t="s">
        <v>54</v>
      </c>
      <c r="G16470">
        <v>2</v>
      </c>
      <c r="H16470">
        <v>13.2</v>
      </c>
      <c r="I16470" t="s">
        <v>179</v>
      </c>
      <c r="J16470" t="s">
        <v>136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 t="s">
        <v>165</v>
      </c>
      <c r="R16470" t="s">
        <v>179</v>
      </c>
      <c r="S16470" t="s">
        <v>237</v>
      </c>
      <c r="T16470" t="str">
        <f>_xlfn.XLOOKUP(A16470,MI_Match_Analysis!$A$2:$A$8,MI_Match_Analysis!$F$2:$F$8,"Not Found")</f>
        <v>Not Found</v>
      </c>
    </row>
    <row r="16471" spans="1:20" hidden="1" x14ac:dyDescent="0.3">
      <c r="A16471">
        <v>70</v>
      </c>
      <c r="B16471" s="1">
        <v>46166</v>
      </c>
      <c r="C16471" t="s">
        <v>162</v>
      </c>
      <c r="D16471" t="s">
        <v>58</v>
      </c>
      <c r="E16471" t="s">
        <v>35</v>
      </c>
      <c r="F16471" t="s">
        <v>54</v>
      </c>
      <c r="G16471">
        <v>2</v>
      </c>
      <c r="H16471">
        <v>13.3</v>
      </c>
      <c r="I16471" t="s">
        <v>122</v>
      </c>
      <c r="J16471" t="s">
        <v>136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 t="s">
        <v>165</v>
      </c>
      <c r="R16471" t="s">
        <v>122</v>
      </c>
      <c r="S16471" t="s">
        <v>118</v>
      </c>
      <c r="T16471" t="str">
        <f>_xlfn.XLOOKUP(A16471,MI_Match_Analysis!$A$2:$A$8,MI_Match_Analysis!$F$2:$F$8,"Not Found")</f>
        <v>Not Found</v>
      </c>
    </row>
    <row r="16472" spans="1:20" hidden="1" x14ac:dyDescent="0.3">
      <c r="A16472">
        <v>70</v>
      </c>
      <c r="B16472" s="1">
        <v>46166</v>
      </c>
      <c r="C16472" t="s">
        <v>162</v>
      </c>
      <c r="D16472" t="s">
        <v>58</v>
      </c>
      <c r="E16472" t="s">
        <v>35</v>
      </c>
      <c r="F16472" t="s">
        <v>54</v>
      </c>
      <c r="G16472">
        <v>2</v>
      </c>
      <c r="H16472">
        <v>13.4</v>
      </c>
      <c r="I16472" t="s">
        <v>341</v>
      </c>
      <c r="J16472" t="s">
        <v>136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 t="s">
        <v>83</v>
      </c>
      <c r="R16472" t="s">
        <v>83</v>
      </c>
      <c r="S16472" t="s">
        <v>83</v>
      </c>
      <c r="T16472" t="str">
        <f>_xlfn.XLOOKUP(A16472,MI_Match_Analysis!$A$2:$A$8,MI_Match_Analysis!$F$2:$F$8,"Not Found")</f>
        <v>Not Found</v>
      </c>
    </row>
    <row r="16473" spans="1:20" hidden="1" x14ac:dyDescent="0.3">
      <c r="A16473">
        <v>70</v>
      </c>
      <c r="B16473" s="1">
        <v>46166</v>
      </c>
      <c r="C16473" t="s">
        <v>162</v>
      </c>
      <c r="D16473" t="s">
        <v>58</v>
      </c>
      <c r="E16473" t="s">
        <v>35</v>
      </c>
      <c r="F16473" t="s">
        <v>54</v>
      </c>
      <c r="G16473">
        <v>2</v>
      </c>
      <c r="H16473">
        <v>13.5</v>
      </c>
      <c r="I16473" t="s">
        <v>341</v>
      </c>
      <c r="J16473" t="s">
        <v>136</v>
      </c>
      <c r="K16473">
        <v>1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 t="s">
        <v>83</v>
      </c>
      <c r="R16473" t="s">
        <v>83</v>
      </c>
      <c r="S16473" t="s">
        <v>83</v>
      </c>
      <c r="T16473" t="str">
        <f>_xlfn.XLOOKUP(A16473,MI_Match_Analysis!$A$2:$A$8,MI_Match_Analysis!$F$2:$F$8,"Not Found")</f>
        <v>Not Found</v>
      </c>
    </row>
    <row r="16474" spans="1:20" hidden="1" x14ac:dyDescent="0.3">
      <c r="A16474">
        <v>70</v>
      </c>
      <c r="B16474" s="1">
        <v>46166</v>
      </c>
      <c r="C16474" t="s">
        <v>162</v>
      </c>
      <c r="D16474" t="s">
        <v>58</v>
      </c>
      <c r="E16474" t="s">
        <v>35</v>
      </c>
      <c r="F16474" t="s">
        <v>54</v>
      </c>
      <c r="G16474">
        <v>2</v>
      </c>
      <c r="H16474">
        <v>13.6</v>
      </c>
      <c r="I16474" t="s">
        <v>259</v>
      </c>
      <c r="J16474" t="s">
        <v>136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 t="s">
        <v>83</v>
      </c>
      <c r="R16474" t="s">
        <v>83</v>
      </c>
      <c r="S16474" t="s">
        <v>83</v>
      </c>
      <c r="T16474" t="str">
        <f>_xlfn.XLOOKUP(A16474,MI_Match_Analysis!$A$2:$A$8,MI_Match_Analysis!$F$2:$F$8,"Not Found")</f>
        <v>Not Found</v>
      </c>
    </row>
    <row r="16475" spans="1:20" hidden="1" x14ac:dyDescent="0.3">
      <c r="A16475">
        <v>70</v>
      </c>
      <c r="B16475" s="1">
        <v>46166</v>
      </c>
      <c r="C16475" t="s">
        <v>162</v>
      </c>
      <c r="D16475" t="s">
        <v>58</v>
      </c>
      <c r="E16475" t="s">
        <v>35</v>
      </c>
      <c r="F16475" t="s">
        <v>54</v>
      </c>
      <c r="G16475">
        <v>2</v>
      </c>
      <c r="H16475">
        <v>14.1</v>
      </c>
      <c r="I16475" t="s">
        <v>341</v>
      </c>
      <c r="J16475" t="s">
        <v>229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 t="s">
        <v>167</v>
      </c>
      <c r="R16475" t="s">
        <v>341</v>
      </c>
      <c r="S16475" t="s">
        <v>83</v>
      </c>
      <c r="T16475" t="str">
        <f>_xlfn.XLOOKUP(A16475,MI_Match_Analysis!$A$2:$A$8,MI_Match_Analysis!$F$2:$F$8,"Not Found")</f>
        <v>Not Found</v>
      </c>
    </row>
    <row r="16476" spans="1:20" hidden="1" x14ac:dyDescent="0.3">
      <c r="A16476">
        <v>70</v>
      </c>
      <c r="B16476" s="1">
        <v>46166</v>
      </c>
      <c r="C16476" t="s">
        <v>162</v>
      </c>
      <c r="D16476" t="s">
        <v>58</v>
      </c>
      <c r="E16476" t="s">
        <v>35</v>
      </c>
      <c r="F16476" t="s">
        <v>54</v>
      </c>
      <c r="G16476">
        <v>2</v>
      </c>
      <c r="H16476">
        <v>14.2</v>
      </c>
      <c r="I16476" t="s">
        <v>90</v>
      </c>
      <c r="J16476" t="s">
        <v>229</v>
      </c>
      <c r="K16476">
        <v>1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 t="s">
        <v>83</v>
      </c>
      <c r="R16476" t="s">
        <v>83</v>
      </c>
      <c r="S16476" t="s">
        <v>83</v>
      </c>
      <c r="T16476" t="str">
        <f>_xlfn.XLOOKUP(A16476,MI_Match_Analysis!$A$2:$A$8,MI_Match_Analysis!$F$2:$F$8,"Not Found")</f>
        <v>Not Found</v>
      </c>
    </row>
    <row r="16477" spans="1:20" hidden="1" x14ac:dyDescent="0.3">
      <c r="A16477">
        <v>70</v>
      </c>
      <c r="B16477" s="1">
        <v>46166</v>
      </c>
      <c r="C16477" t="s">
        <v>162</v>
      </c>
      <c r="D16477" t="s">
        <v>58</v>
      </c>
      <c r="E16477" t="s">
        <v>35</v>
      </c>
      <c r="F16477" t="s">
        <v>54</v>
      </c>
      <c r="G16477">
        <v>2</v>
      </c>
      <c r="H16477">
        <v>14.3</v>
      </c>
      <c r="I16477" t="s">
        <v>259</v>
      </c>
      <c r="J16477" t="s">
        <v>229</v>
      </c>
      <c r="K16477">
        <v>1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 t="s">
        <v>83</v>
      </c>
      <c r="R16477" t="s">
        <v>83</v>
      </c>
      <c r="S16477" t="s">
        <v>83</v>
      </c>
      <c r="T16477" t="str">
        <f>_xlfn.XLOOKUP(A16477,MI_Match_Analysis!$A$2:$A$8,MI_Match_Analysis!$F$2:$F$8,"Not Found")</f>
        <v>Not Found</v>
      </c>
    </row>
    <row r="16478" spans="1:20" hidden="1" x14ac:dyDescent="0.3">
      <c r="A16478">
        <v>70</v>
      </c>
      <c r="B16478" s="1">
        <v>46166</v>
      </c>
      <c r="C16478" t="s">
        <v>162</v>
      </c>
      <c r="D16478" t="s">
        <v>58</v>
      </c>
      <c r="E16478" t="s">
        <v>35</v>
      </c>
      <c r="F16478" t="s">
        <v>54</v>
      </c>
      <c r="G16478">
        <v>2</v>
      </c>
      <c r="H16478">
        <v>14.4</v>
      </c>
      <c r="I16478" t="s">
        <v>90</v>
      </c>
      <c r="J16478" t="s">
        <v>229</v>
      </c>
      <c r="K16478">
        <v>1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 t="s">
        <v>83</v>
      </c>
      <c r="R16478" t="s">
        <v>83</v>
      </c>
      <c r="S16478" t="s">
        <v>83</v>
      </c>
      <c r="T16478" t="str">
        <f>_xlfn.XLOOKUP(A16478,MI_Match_Analysis!$A$2:$A$8,MI_Match_Analysis!$F$2:$F$8,"Not Found")</f>
        <v>Not Found</v>
      </c>
    </row>
    <row r="16479" spans="1:20" hidden="1" x14ac:dyDescent="0.3">
      <c r="A16479">
        <v>70</v>
      </c>
      <c r="B16479" s="1">
        <v>46166</v>
      </c>
      <c r="C16479" t="s">
        <v>162</v>
      </c>
      <c r="D16479" t="s">
        <v>58</v>
      </c>
      <c r="E16479" t="s">
        <v>35</v>
      </c>
      <c r="F16479" t="s">
        <v>54</v>
      </c>
      <c r="G16479">
        <v>2</v>
      </c>
      <c r="H16479">
        <v>14.5</v>
      </c>
      <c r="I16479" t="s">
        <v>259</v>
      </c>
      <c r="J16479" t="s">
        <v>229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 t="s">
        <v>83</v>
      </c>
      <c r="R16479" t="s">
        <v>83</v>
      </c>
      <c r="S16479" t="s">
        <v>83</v>
      </c>
      <c r="T16479" t="str">
        <f>_xlfn.XLOOKUP(A16479,MI_Match_Analysis!$A$2:$A$8,MI_Match_Analysis!$F$2:$F$8,"Not Found")</f>
        <v>Not Found</v>
      </c>
    </row>
    <row r="16480" spans="1:20" hidden="1" x14ac:dyDescent="0.3">
      <c r="A16480">
        <v>70</v>
      </c>
      <c r="B16480" s="1">
        <v>46166</v>
      </c>
      <c r="C16480" t="s">
        <v>162</v>
      </c>
      <c r="D16480" t="s">
        <v>58</v>
      </c>
      <c r="E16480" t="s">
        <v>35</v>
      </c>
      <c r="F16480" t="s">
        <v>54</v>
      </c>
      <c r="G16480">
        <v>2</v>
      </c>
      <c r="H16480">
        <v>14.6</v>
      </c>
      <c r="I16480" t="s">
        <v>259</v>
      </c>
      <c r="J16480" t="s">
        <v>229</v>
      </c>
      <c r="K16480">
        <v>1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 t="s">
        <v>83</v>
      </c>
      <c r="R16480" t="s">
        <v>83</v>
      </c>
      <c r="S16480" t="s">
        <v>83</v>
      </c>
      <c r="T16480" t="str">
        <f>_xlfn.XLOOKUP(A16480,MI_Match_Analysis!$A$2:$A$8,MI_Match_Analysis!$F$2:$F$8,"Not Found")</f>
        <v>Not Found</v>
      </c>
    </row>
    <row r="16481" spans="1:20" hidden="1" x14ac:dyDescent="0.3">
      <c r="A16481">
        <v>70</v>
      </c>
      <c r="B16481" s="1">
        <v>46166</v>
      </c>
      <c r="C16481" t="s">
        <v>162</v>
      </c>
      <c r="D16481" t="s">
        <v>58</v>
      </c>
      <c r="E16481" t="s">
        <v>35</v>
      </c>
      <c r="F16481" t="s">
        <v>54</v>
      </c>
      <c r="G16481">
        <v>2</v>
      </c>
      <c r="H16481">
        <v>15.1</v>
      </c>
      <c r="I16481" t="s">
        <v>259</v>
      </c>
      <c r="J16481" t="s">
        <v>136</v>
      </c>
      <c r="K16481">
        <v>2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 t="s">
        <v>83</v>
      </c>
      <c r="R16481" t="s">
        <v>83</v>
      </c>
      <c r="S16481" t="s">
        <v>83</v>
      </c>
      <c r="T16481" t="str">
        <f>_xlfn.XLOOKUP(A16481,MI_Match_Analysis!$A$2:$A$8,MI_Match_Analysis!$F$2:$F$8,"Not Found")</f>
        <v>Not Found</v>
      </c>
    </row>
    <row r="16482" spans="1:20" hidden="1" x14ac:dyDescent="0.3">
      <c r="A16482">
        <v>70</v>
      </c>
      <c r="B16482" s="1">
        <v>46166</v>
      </c>
      <c r="C16482" t="s">
        <v>162</v>
      </c>
      <c r="D16482" t="s">
        <v>58</v>
      </c>
      <c r="E16482" t="s">
        <v>35</v>
      </c>
      <c r="F16482" t="s">
        <v>54</v>
      </c>
      <c r="G16482">
        <v>2</v>
      </c>
      <c r="H16482">
        <v>15.2</v>
      </c>
      <c r="I16482" t="s">
        <v>259</v>
      </c>
      <c r="J16482" t="s">
        <v>136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 t="s">
        <v>83</v>
      </c>
      <c r="R16482" t="s">
        <v>83</v>
      </c>
      <c r="S16482" t="s">
        <v>83</v>
      </c>
      <c r="T16482" t="str">
        <f>_xlfn.XLOOKUP(A16482,MI_Match_Analysis!$A$2:$A$8,MI_Match_Analysis!$F$2:$F$8,"Not Found")</f>
        <v>Not Found</v>
      </c>
    </row>
    <row r="16483" spans="1:20" hidden="1" x14ac:dyDescent="0.3">
      <c r="A16483">
        <v>70</v>
      </c>
      <c r="B16483" s="1">
        <v>46166</v>
      </c>
      <c r="C16483" t="s">
        <v>162</v>
      </c>
      <c r="D16483" t="s">
        <v>58</v>
      </c>
      <c r="E16483" t="s">
        <v>35</v>
      </c>
      <c r="F16483" t="s">
        <v>54</v>
      </c>
      <c r="G16483">
        <v>2</v>
      </c>
      <c r="H16483">
        <v>15.3</v>
      </c>
      <c r="I16483" t="s">
        <v>259</v>
      </c>
      <c r="J16483" t="s">
        <v>136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 t="s">
        <v>83</v>
      </c>
      <c r="R16483" t="s">
        <v>83</v>
      </c>
      <c r="S16483" t="s">
        <v>83</v>
      </c>
      <c r="T16483" t="str">
        <f>_xlfn.XLOOKUP(A16483,MI_Match_Analysis!$A$2:$A$8,MI_Match_Analysis!$F$2:$F$8,"Not Found")</f>
        <v>Not Found</v>
      </c>
    </row>
    <row r="16484" spans="1:20" hidden="1" x14ac:dyDescent="0.3">
      <c r="A16484">
        <v>70</v>
      </c>
      <c r="B16484" s="1">
        <v>46166</v>
      </c>
      <c r="C16484" t="s">
        <v>162</v>
      </c>
      <c r="D16484" t="s">
        <v>58</v>
      </c>
      <c r="E16484" t="s">
        <v>35</v>
      </c>
      <c r="F16484" t="s">
        <v>54</v>
      </c>
      <c r="G16484">
        <v>2</v>
      </c>
      <c r="H16484">
        <v>15.4</v>
      </c>
      <c r="I16484" t="s">
        <v>259</v>
      </c>
      <c r="J16484" t="s">
        <v>136</v>
      </c>
      <c r="K16484">
        <v>1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 t="s">
        <v>83</v>
      </c>
      <c r="R16484" t="s">
        <v>83</v>
      </c>
      <c r="S16484" t="s">
        <v>83</v>
      </c>
      <c r="T16484" t="str">
        <f>_xlfn.XLOOKUP(A16484,MI_Match_Analysis!$A$2:$A$8,MI_Match_Analysis!$F$2:$F$8,"Not Found")</f>
        <v>Not Found</v>
      </c>
    </row>
    <row r="16485" spans="1:20" hidden="1" x14ac:dyDescent="0.3">
      <c r="A16485">
        <v>70</v>
      </c>
      <c r="B16485" s="1">
        <v>46166</v>
      </c>
      <c r="C16485" t="s">
        <v>162</v>
      </c>
      <c r="D16485" t="s">
        <v>58</v>
      </c>
      <c r="E16485" t="s">
        <v>35</v>
      </c>
      <c r="F16485" t="s">
        <v>54</v>
      </c>
      <c r="G16485">
        <v>2</v>
      </c>
      <c r="H16485">
        <v>15.5</v>
      </c>
      <c r="I16485" t="s">
        <v>259</v>
      </c>
      <c r="J16485" t="s">
        <v>136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 t="s">
        <v>83</v>
      </c>
      <c r="R16485" t="s">
        <v>83</v>
      </c>
      <c r="S16485" t="s">
        <v>83</v>
      </c>
      <c r="T16485" t="str">
        <f>_xlfn.XLOOKUP(A16485,MI_Match_Analysis!$A$2:$A$8,MI_Match_Analysis!$F$2:$F$8,"Not Found")</f>
        <v>Not Found</v>
      </c>
    </row>
    <row r="16486" spans="1:20" hidden="1" x14ac:dyDescent="0.3">
      <c r="A16486">
        <v>70</v>
      </c>
      <c r="B16486" s="1">
        <v>46166</v>
      </c>
      <c r="C16486" t="s">
        <v>162</v>
      </c>
      <c r="D16486" t="s">
        <v>58</v>
      </c>
      <c r="E16486" t="s">
        <v>35</v>
      </c>
      <c r="F16486" t="s">
        <v>54</v>
      </c>
      <c r="G16486">
        <v>2</v>
      </c>
      <c r="H16486">
        <v>15.5</v>
      </c>
      <c r="I16486" t="s">
        <v>90</v>
      </c>
      <c r="J16486" t="s">
        <v>136</v>
      </c>
      <c r="K16486">
        <v>0</v>
      </c>
      <c r="L16486">
        <v>2</v>
      </c>
      <c r="M16486">
        <v>1</v>
      </c>
      <c r="N16486">
        <v>0</v>
      </c>
      <c r="O16486">
        <v>0</v>
      </c>
      <c r="P16486">
        <v>0</v>
      </c>
      <c r="Q16486" t="s">
        <v>83</v>
      </c>
      <c r="R16486" t="s">
        <v>83</v>
      </c>
      <c r="S16486" t="s">
        <v>83</v>
      </c>
      <c r="T16486" t="str">
        <f>_xlfn.XLOOKUP(A16486,MI_Match_Analysis!$A$2:$A$8,MI_Match_Analysis!$F$2:$F$8,"Not Found")</f>
        <v>Not Found</v>
      </c>
    </row>
    <row r="16487" spans="1:20" hidden="1" x14ac:dyDescent="0.3">
      <c r="A16487">
        <v>70</v>
      </c>
      <c r="B16487" s="1">
        <v>46166</v>
      </c>
      <c r="C16487" t="s">
        <v>162</v>
      </c>
      <c r="D16487" t="s">
        <v>58</v>
      </c>
      <c r="E16487" t="s">
        <v>35</v>
      </c>
      <c r="F16487" t="s">
        <v>54</v>
      </c>
      <c r="G16487">
        <v>2</v>
      </c>
      <c r="H16487">
        <v>15.6</v>
      </c>
      <c r="I16487" t="s">
        <v>259</v>
      </c>
      <c r="J16487" t="s">
        <v>136</v>
      </c>
      <c r="K16487">
        <v>4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 t="s">
        <v>83</v>
      </c>
      <c r="R16487" t="s">
        <v>83</v>
      </c>
      <c r="S16487" t="s">
        <v>83</v>
      </c>
      <c r="T16487" t="str">
        <f>_xlfn.XLOOKUP(A16487,MI_Match_Analysis!$A$2:$A$8,MI_Match_Analysis!$F$2:$F$8,"Not Found")</f>
        <v>Not Found</v>
      </c>
    </row>
    <row r="16488" spans="1:20" hidden="1" x14ac:dyDescent="0.3">
      <c r="A16488">
        <v>70</v>
      </c>
      <c r="B16488" s="1">
        <v>46166</v>
      </c>
      <c r="C16488" t="s">
        <v>162</v>
      </c>
      <c r="D16488" t="s">
        <v>58</v>
      </c>
      <c r="E16488" t="s">
        <v>35</v>
      </c>
      <c r="F16488" t="s">
        <v>54</v>
      </c>
      <c r="G16488">
        <v>2</v>
      </c>
      <c r="H16488">
        <v>16.100000000000001</v>
      </c>
      <c r="I16488" t="s">
        <v>90</v>
      </c>
      <c r="J16488" t="s">
        <v>56</v>
      </c>
      <c r="K16488">
        <v>1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 t="s">
        <v>83</v>
      </c>
      <c r="R16488" t="s">
        <v>83</v>
      </c>
      <c r="S16488" t="s">
        <v>83</v>
      </c>
      <c r="T16488" t="str">
        <f>_xlfn.XLOOKUP(A16488,MI_Match_Analysis!$A$2:$A$8,MI_Match_Analysis!$F$2:$F$8,"Not Found")</f>
        <v>Not Found</v>
      </c>
    </row>
    <row r="16489" spans="1:20" hidden="1" x14ac:dyDescent="0.3">
      <c r="A16489">
        <v>70</v>
      </c>
      <c r="B16489" s="1">
        <v>46166</v>
      </c>
      <c r="C16489" t="s">
        <v>162</v>
      </c>
      <c r="D16489" t="s">
        <v>58</v>
      </c>
      <c r="E16489" t="s">
        <v>35</v>
      </c>
      <c r="F16489" t="s">
        <v>54</v>
      </c>
      <c r="G16489">
        <v>2</v>
      </c>
      <c r="H16489">
        <v>16.2</v>
      </c>
      <c r="I16489" t="s">
        <v>259</v>
      </c>
      <c r="J16489" t="s">
        <v>56</v>
      </c>
      <c r="K16489">
        <v>1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 t="s">
        <v>83</v>
      </c>
      <c r="R16489" t="s">
        <v>83</v>
      </c>
      <c r="S16489" t="s">
        <v>83</v>
      </c>
      <c r="T16489" t="str">
        <f>_xlfn.XLOOKUP(A16489,MI_Match_Analysis!$A$2:$A$8,MI_Match_Analysis!$F$2:$F$8,"Not Found")</f>
        <v>Not Found</v>
      </c>
    </row>
    <row r="16490" spans="1:20" hidden="1" x14ac:dyDescent="0.3">
      <c r="A16490">
        <v>70</v>
      </c>
      <c r="B16490" s="1">
        <v>46166</v>
      </c>
      <c r="C16490" t="s">
        <v>162</v>
      </c>
      <c r="D16490" t="s">
        <v>58</v>
      </c>
      <c r="E16490" t="s">
        <v>35</v>
      </c>
      <c r="F16490" t="s">
        <v>54</v>
      </c>
      <c r="G16490">
        <v>2</v>
      </c>
      <c r="H16490">
        <v>16.3</v>
      </c>
      <c r="I16490" t="s">
        <v>90</v>
      </c>
      <c r="J16490" t="s">
        <v>56</v>
      </c>
      <c r="K16490">
        <v>4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 t="s">
        <v>83</v>
      </c>
      <c r="R16490" t="s">
        <v>83</v>
      </c>
      <c r="S16490" t="s">
        <v>83</v>
      </c>
      <c r="T16490" t="str">
        <f>_xlfn.XLOOKUP(A16490,MI_Match_Analysis!$A$2:$A$8,MI_Match_Analysis!$F$2:$F$8,"Not Found")</f>
        <v>Not Found</v>
      </c>
    </row>
    <row r="16491" spans="1:20" hidden="1" x14ac:dyDescent="0.3">
      <c r="A16491">
        <v>70</v>
      </c>
      <c r="B16491" s="1">
        <v>46166</v>
      </c>
      <c r="C16491" t="s">
        <v>162</v>
      </c>
      <c r="D16491" t="s">
        <v>58</v>
      </c>
      <c r="E16491" t="s">
        <v>35</v>
      </c>
      <c r="F16491" t="s">
        <v>54</v>
      </c>
      <c r="G16491">
        <v>2</v>
      </c>
      <c r="H16491">
        <v>16.399999999999999</v>
      </c>
      <c r="I16491" t="s">
        <v>90</v>
      </c>
      <c r="J16491" t="s">
        <v>56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 t="s">
        <v>83</v>
      </c>
      <c r="R16491" t="s">
        <v>83</v>
      </c>
      <c r="S16491" t="s">
        <v>83</v>
      </c>
      <c r="T16491" t="str">
        <f>_xlfn.XLOOKUP(A16491,MI_Match_Analysis!$A$2:$A$8,MI_Match_Analysis!$F$2:$F$8,"Not Found")</f>
        <v>Not Found</v>
      </c>
    </row>
    <row r="16492" spans="1:20" hidden="1" x14ac:dyDescent="0.3">
      <c r="A16492">
        <v>70</v>
      </c>
      <c r="B16492" s="1">
        <v>46166</v>
      </c>
      <c r="C16492" t="s">
        <v>162</v>
      </c>
      <c r="D16492" t="s">
        <v>58</v>
      </c>
      <c r="E16492" t="s">
        <v>35</v>
      </c>
      <c r="F16492" t="s">
        <v>54</v>
      </c>
      <c r="G16492">
        <v>2</v>
      </c>
      <c r="H16492">
        <v>16.5</v>
      </c>
      <c r="I16492" t="s">
        <v>90</v>
      </c>
      <c r="J16492" t="s">
        <v>56</v>
      </c>
      <c r="K16492">
        <v>1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 t="s">
        <v>83</v>
      </c>
      <c r="R16492" t="s">
        <v>83</v>
      </c>
      <c r="S16492" t="s">
        <v>83</v>
      </c>
      <c r="T16492" t="str">
        <f>_xlfn.XLOOKUP(A16492,MI_Match_Analysis!$A$2:$A$8,MI_Match_Analysis!$F$2:$F$8,"Not Found")</f>
        <v>Not Found</v>
      </c>
    </row>
    <row r="16493" spans="1:20" hidden="1" x14ac:dyDescent="0.3">
      <c r="A16493">
        <v>70</v>
      </c>
      <c r="B16493" s="1">
        <v>46166</v>
      </c>
      <c r="C16493" t="s">
        <v>162</v>
      </c>
      <c r="D16493" t="s">
        <v>58</v>
      </c>
      <c r="E16493" t="s">
        <v>35</v>
      </c>
      <c r="F16493" t="s">
        <v>54</v>
      </c>
      <c r="G16493">
        <v>2</v>
      </c>
      <c r="H16493">
        <v>16.600000000000001</v>
      </c>
      <c r="I16493" t="s">
        <v>259</v>
      </c>
      <c r="J16493" t="s">
        <v>56</v>
      </c>
      <c r="K16493">
        <v>4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 t="s">
        <v>83</v>
      </c>
      <c r="R16493" t="s">
        <v>83</v>
      </c>
      <c r="S16493" t="s">
        <v>83</v>
      </c>
      <c r="T16493" t="str">
        <f>_xlfn.XLOOKUP(A16493,MI_Match_Analysis!$A$2:$A$8,MI_Match_Analysis!$F$2:$F$8,"Not Found")</f>
        <v>Not Found</v>
      </c>
    </row>
    <row r="16494" spans="1:20" hidden="1" x14ac:dyDescent="0.3">
      <c r="A16494">
        <v>70</v>
      </c>
      <c r="B16494" s="1">
        <v>46166</v>
      </c>
      <c r="C16494" t="s">
        <v>162</v>
      </c>
      <c r="D16494" t="s">
        <v>58</v>
      </c>
      <c r="E16494" t="s">
        <v>35</v>
      </c>
      <c r="F16494" t="s">
        <v>54</v>
      </c>
      <c r="G16494">
        <v>2</v>
      </c>
      <c r="H16494">
        <v>17.100000000000001</v>
      </c>
      <c r="I16494" t="s">
        <v>90</v>
      </c>
      <c r="J16494" t="s">
        <v>307</v>
      </c>
      <c r="K16494">
        <v>1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 t="s">
        <v>195</v>
      </c>
      <c r="R16494" t="s">
        <v>259</v>
      </c>
      <c r="S16494" t="s">
        <v>55</v>
      </c>
      <c r="T16494" t="str">
        <f>_xlfn.XLOOKUP(A16494,MI_Match_Analysis!$A$2:$A$8,MI_Match_Analysis!$F$2:$F$8,"Not Found")</f>
        <v>Not Found</v>
      </c>
    </row>
    <row r="16495" spans="1:20" hidden="1" x14ac:dyDescent="0.3">
      <c r="A16495">
        <v>70</v>
      </c>
      <c r="B16495" s="1">
        <v>46166</v>
      </c>
      <c r="C16495" t="s">
        <v>162</v>
      </c>
      <c r="D16495" t="s">
        <v>58</v>
      </c>
      <c r="E16495" t="s">
        <v>35</v>
      </c>
      <c r="F16495" t="s">
        <v>54</v>
      </c>
      <c r="G16495">
        <v>2</v>
      </c>
      <c r="H16495">
        <v>17.2</v>
      </c>
      <c r="I16495" t="s">
        <v>90</v>
      </c>
      <c r="J16495" t="s">
        <v>307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 t="s">
        <v>165</v>
      </c>
      <c r="R16495" t="s">
        <v>90</v>
      </c>
      <c r="S16495" t="s">
        <v>307</v>
      </c>
      <c r="T16495" t="str">
        <f>_xlfn.XLOOKUP(A16495,MI_Match_Analysis!$A$2:$A$8,MI_Match_Analysis!$F$2:$F$8,"Not Found")</f>
        <v>Not Found</v>
      </c>
    </row>
    <row r="16496" spans="1:20" hidden="1" x14ac:dyDescent="0.3">
      <c r="A16496">
        <v>70</v>
      </c>
      <c r="B16496" s="1">
        <v>46166</v>
      </c>
      <c r="C16496" t="s">
        <v>162</v>
      </c>
      <c r="D16496" t="s">
        <v>58</v>
      </c>
      <c r="E16496" t="s">
        <v>35</v>
      </c>
      <c r="F16496" t="s">
        <v>54</v>
      </c>
      <c r="G16496">
        <v>2</v>
      </c>
      <c r="H16496">
        <v>17.3</v>
      </c>
      <c r="I16496" t="s">
        <v>191</v>
      </c>
      <c r="J16496" t="s">
        <v>307</v>
      </c>
      <c r="K16496">
        <v>1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 t="s">
        <v>83</v>
      </c>
      <c r="R16496" t="s">
        <v>83</v>
      </c>
      <c r="S16496" t="s">
        <v>83</v>
      </c>
      <c r="T16496" t="str">
        <f>_xlfn.XLOOKUP(A16496,MI_Match_Analysis!$A$2:$A$8,MI_Match_Analysis!$F$2:$F$8,"Not Found")</f>
        <v>Not Found</v>
      </c>
    </row>
    <row r="16497" spans="1:20" hidden="1" x14ac:dyDescent="0.3">
      <c r="A16497">
        <v>70</v>
      </c>
      <c r="B16497" s="1">
        <v>46166</v>
      </c>
      <c r="C16497" t="s">
        <v>162</v>
      </c>
      <c r="D16497" t="s">
        <v>58</v>
      </c>
      <c r="E16497" t="s">
        <v>35</v>
      </c>
      <c r="F16497" t="s">
        <v>54</v>
      </c>
      <c r="G16497">
        <v>2</v>
      </c>
      <c r="H16497">
        <v>17.399999999999999</v>
      </c>
      <c r="I16497" t="s">
        <v>192</v>
      </c>
      <c r="J16497" t="s">
        <v>307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 t="s">
        <v>165</v>
      </c>
      <c r="R16497" t="s">
        <v>192</v>
      </c>
      <c r="S16497" t="s">
        <v>229</v>
      </c>
      <c r="T16497" t="str">
        <f>_xlfn.XLOOKUP(A16497,MI_Match_Analysis!$A$2:$A$8,MI_Match_Analysis!$F$2:$F$8,"Not Found")</f>
        <v>Not Found</v>
      </c>
    </row>
    <row r="16498" spans="1:20" hidden="1" x14ac:dyDescent="0.3">
      <c r="A16498">
        <v>70</v>
      </c>
      <c r="B16498" s="1">
        <v>46166</v>
      </c>
      <c r="C16498" t="s">
        <v>162</v>
      </c>
      <c r="D16498" t="s">
        <v>58</v>
      </c>
      <c r="E16498" t="s">
        <v>35</v>
      </c>
      <c r="F16498" t="s">
        <v>54</v>
      </c>
      <c r="G16498">
        <v>2</v>
      </c>
      <c r="H16498">
        <v>17.5</v>
      </c>
      <c r="I16498" t="s">
        <v>328</v>
      </c>
      <c r="J16498" t="s">
        <v>307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 t="s">
        <v>83</v>
      </c>
      <c r="R16498" t="s">
        <v>83</v>
      </c>
      <c r="S16498" t="s">
        <v>83</v>
      </c>
      <c r="T16498" t="str">
        <f>_xlfn.XLOOKUP(A16498,MI_Match_Analysis!$A$2:$A$8,MI_Match_Analysis!$F$2:$F$8,"Not Found")</f>
        <v>Not Found</v>
      </c>
    </row>
    <row r="16499" spans="1:20" hidden="1" x14ac:dyDescent="0.3">
      <c r="A16499">
        <v>70</v>
      </c>
      <c r="B16499" s="1">
        <v>46166</v>
      </c>
      <c r="C16499" t="s">
        <v>162</v>
      </c>
      <c r="D16499" t="s">
        <v>58</v>
      </c>
      <c r="E16499" t="s">
        <v>35</v>
      </c>
      <c r="F16499" t="s">
        <v>54</v>
      </c>
      <c r="G16499">
        <v>2</v>
      </c>
      <c r="H16499">
        <v>17.600000000000001</v>
      </c>
      <c r="I16499" t="s">
        <v>328</v>
      </c>
      <c r="J16499" t="s">
        <v>307</v>
      </c>
      <c r="K16499">
        <v>4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 t="s">
        <v>83</v>
      </c>
      <c r="R16499" t="s">
        <v>83</v>
      </c>
      <c r="S16499" t="s">
        <v>83</v>
      </c>
      <c r="T16499" t="str">
        <f>_xlfn.XLOOKUP(A16499,MI_Match_Analysis!$A$2:$A$8,MI_Match_Analysis!$F$2:$F$8,"Not Found")</f>
        <v>Not Found</v>
      </c>
    </row>
    <row r="16500" spans="1:20" hidden="1" x14ac:dyDescent="0.3">
      <c r="A16500">
        <v>70</v>
      </c>
      <c r="B16500" s="1">
        <v>46166</v>
      </c>
      <c r="C16500" t="s">
        <v>162</v>
      </c>
      <c r="D16500" t="s">
        <v>58</v>
      </c>
      <c r="E16500" t="s">
        <v>35</v>
      </c>
      <c r="F16500" t="s">
        <v>54</v>
      </c>
      <c r="G16500">
        <v>2</v>
      </c>
      <c r="H16500">
        <v>18.100000000000001</v>
      </c>
      <c r="I16500" t="s">
        <v>191</v>
      </c>
      <c r="J16500" t="s">
        <v>56</v>
      </c>
      <c r="K16500">
        <v>4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 t="s">
        <v>83</v>
      </c>
      <c r="R16500" t="s">
        <v>83</v>
      </c>
      <c r="S16500" t="s">
        <v>83</v>
      </c>
      <c r="T16500" t="str">
        <f>_xlfn.XLOOKUP(A16500,MI_Match_Analysis!$A$2:$A$8,MI_Match_Analysis!$F$2:$F$8,"Not Found")</f>
        <v>Not Found</v>
      </c>
    </row>
    <row r="16501" spans="1:20" hidden="1" x14ac:dyDescent="0.3">
      <c r="A16501">
        <v>70</v>
      </c>
      <c r="B16501" s="1">
        <v>46166</v>
      </c>
      <c r="C16501" t="s">
        <v>162</v>
      </c>
      <c r="D16501" t="s">
        <v>58</v>
      </c>
      <c r="E16501" t="s">
        <v>35</v>
      </c>
      <c r="F16501" t="s">
        <v>54</v>
      </c>
      <c r="G16501">
        <v>2</v>
      </c>
      <c r="H16501">
        <v>18.2</v>
      </c>
      <c r="I16501" t="s">
        <v>191</v>
      </c>
      <c r="J16501" t="s">
        <v>56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 t="s">
        <v>83</v>
      </c>
      <c r="R16501" t="s">
        <v>83</v>
      </c>
      <c r="S16501" t="s">
        <v>83</v>
      </c>
      <c r="T16501" t="str">
        <f>_xlfn.XLOOKUP(A16501,MI_Match_Analysis!$A$2:$A$8,MI_Match_Analysis!$F$2:$F$8,"Not Found")</f>
        <v>Not Found</v>
      </c>
    </row>
    <row r="16502" spans="1:20" hidden="1" x14ac:dyDescent="0.3">
      <c r="A16502">
        <v>70</v>
      </c>
      <c r="B16502" s="1">
        <v>46166</v>
      </c>
      <c r="C16502" t="s">
        <v>162</v>
      </c>
      <c r="D16502" t="s">
        <v>58</v>
      </c>
      <c r="E16502" t="s">
        <v>35</v>
      </c>
      <c r="F16502" t="s">
        <v>54</v>
      </c>
      <c r="G16502">
        <v>2</v>
      </c>
      <c r="H16502">
        <v>18.3</v>
      </c>
      <c r="I16502" t="s">
        <v>191</v>
      </c>
      <c r="J16502" t="s">
        <v>56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 t="s">
        <v>83</v>
      </c>
      <c r="R16502" t="s">
        <v>83</v>
      </c>
      <c r="S16502" t="s">
        <v>83</v>
      </c>
      <c r="T16502" t="str">
        <f>_xlfn.XLOOKUP(A16502,MI_Match_Analysis!$A$2:$A$8,MI_Match_Analysis!$F$2:$F$8,"Not Found")</f>
        <v>Not Found</v>
      </c>
    </row>
    <row r="16503" spans="1:20" hidden="1" x14ac:dyDescent="0.3">
      <c r="A16503">
        <v>70</v>
      </c>
      <c r="B16503" s="1">
        <v>46166</v>
      </c>
      <c r="C16503" t="s">
        <v>162</v>
      </c>
      <c r="D16503" t="s">
        <v>58</v>
      </c>
      <c r="E16503" t="s">
        <v>35</v>
      </c>
      <c r="F16503" t="s">
        <v>54</v>
      </c>
      <c r="G16503">
        <v>2</v>
      </c>
      <c r="H16503">
        <v>18.399999999999999</v>
      </c>
      <c r="I16503" t="s">
        <v>191</v>
      </c>
      <c r="J16503" t="s">
        <v>56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 t="s">
        <v>165</v>
      </c>
      <c r="R16503" t="s">
        <v>191</v>
      </c>
      <c r="S16503" t="s">
        <v>229</v>
      </c>
      <c r="T16503" t="str">
        <f>_xlfn.XLOOKUP(A16503,MI_Match_Analysis!$A$2:$A$8,MI_Match_Analysis!$F$2:$F$8,"Not Found")</f>
        <v>Not Found</v>
      </c>
    </row>
    <row r="16504" spans="1:20" hidden="1" x14ac:dyDescent="0.3">
      <c r="A16504">
        <v>71</v>
      </c>
      <c r="B16504" s="1">
        <v>46168</v>
      </c>
      <c r="C16504" t="s">
        <v>345</v>
      </c>
      <c r="D16504" t="s">
        <v>322</v>
      </c>
      <c r="E16504" t="s">
        <v>24</v>
      </c>
      <c r="F16504" t="s">
        <v>48</v>
      </c>
      <c r="G16504">
        <v>1</v>
      </c>
      <c r="H16504">
        <v>0.1</v>
      </c>
      <c r="I16504" t="s">
        <v>261</v>
      </c>
      <c r="J16504" t="s">
        <v>221</v>
      </c>
      <c r="K16504">
        <v>4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 t="s">
        <v>83</v>
      </c>
      <c r="R16504" t="s">
        <v>83</v>
      </c>
      <c r="S16504" t="s">
        <v>83</v>
      </c>
      <c r="T16504" t="str">
        <f>_xlfn.XLOOKUP(A16504,MI_Match_Analysis!$A$2:$A$8,MI_Match_Analysis!$F$2:$F$8,"Not Found")</f>
        <v>Not Found</v>
      </c>
    </row>
    <row r="16505" spans="1:20" hidden="1" x14ac:dyDescent="0.3">
      <c r="A16505">
        <v>71</v>
      </c>
      <c r="B16505" s="1">
        <v>46168</v>
      </c>
      <c r="C16505" t="s">
        <v>345</v>
      </c>
      <c r="D16505" t="s">
        <v>322</v>
      </c>
      <c r="E16505" t="s">
        <v>24</v>
      </c>
      <c r="F16505" t="s">
        <v>48</v>
      </c>
      <c r="G16505">
        <v>1</v>
      </c>
      <c r="H16505">
        <v>0.2</v>
      </c>
      <c r="I16505" t="s">
        <v>261</v>
      </c>
      <c r="J16505" t="s">
        <v>221</v>
      </c>
      <c r="K16505">
        <v>4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 t="s">
        <v>83</v>
      </c>
      <c r="R16505" t="s">
        <v>83</v>
      </c>
      <c r="S16505" t="s">
        <v>83</v>
      </c>
      <c r="T16505" t="str">
        <f>_xlfn.XLOOKUP(A16505,MI_Match_Analysis!$A$2:$A$8,MI_Match_Analysis!$F$2:$F$8,"Not Found")</f>
        <v>Not Found</v>
      </c>
    </row>
    <row r="16506" spans="1:20" hidden="1" x14ac:dyDescent="0.3">
      <c r="A16506">
        <v>71</v>
      </c>
      <c r="B16506" s="1">
        <v>46168</v>
      </c>
      <c r="C16506" t="s">
        <v>345</v>
      </c>
      <c r="D16506" t="s">
        <v>322</v>
      </c>
      <c r="E16506" t="s">
        <v>24</v>
      </c>
      <c r="F16506" t="s">
        <v>48</v>
      </c>
      <c r="G16506">
        <v>1</v>
      </c>
      <c r="H16506">
        <v>0.3</v>
      </c>
      <c r="I16506" t="s">
        <v>261</v>
      </c>
      <c r="J16506" t="s">
        <v>221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 t="s">
        <v>83</v>
      </c>
      <c r="R16506" t="s">
        <v>83</v>
      </c>
      <c r="S16506" t="s">
        <v>83</v>
      </c>
      <c r="T16506" t="str">
        <f>_xlfn.XLOOKUP(A16506,MI_Match_Analysis!$A$2:$A$8,MI_Match_Analysis!$F$2:$F$8,"Not Found")</f>
        <v>Not Found</v>
      </c>
    </row>
    <row r="16507" spans="1:20" hidden="1" x14ac:dyDescent="0.3">
      <c r="A16507">
        <v>71</v>
      </c>
      <c r="B16507" s="1">
        <v>46168</v>
      </c>
      <c r="C16507" t="s">
        <v>345</v>
      </c>
      <c r="D16507" t="s">
        <v>322</v>
      </c>
      <c r="E16507" t="s">
        <v>24</v>
      </c>
      <c r="F16507" t="s">
        <v>48</v>
      </c>
      <c r="G16507">
        <v>1</v>
      </c>
      <c r="H16507">
        <v>0.4</v>
      </c>
      <c r="I16507" t="s">
        <v>261</v>
      </c>
      <c r="J16507" t="s">
        <v>221</v>
      </c>
      <c r="K16507">
        <v>4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 t="s">
        <v>83</v>
      </c>
      <c r="R16507" t="s">
        <v>83</v>
      </c>
      <c r="S16507" t="s">
        <v>83</v>
      </c>
      <c r="T16507" t="str">
        <f>_xlfn.XLOOKUP(A16507,MI_Match_Analysis!$A$2:$A$8,MI_Match_Analysis!$F$2:$F$8,"Not Found")</f>
        <v>Not Found</v>
      </c>
    </row>
    <row r="16508" spans="1:20" hidden="1" x14ac:dyDescent="0.3">
      <c r="A16508">
        <v>71</v>
      </c>
      <c r="B16508" s="1">
        <v>46168</v>
      </c>
      <c r="C16508" t="s">
        <v>345</v>
      </c>
      <c r="D16508" t="s">
        <v>322</v>
      </c>
      <c r="E16508" t="s">
        <v>24</v>
      </c>
      <c r="F16508" t="s">
        <v>48</v>
      </c>
      <c r="G16508">
        <v>1</v>
      </c>
      <c r="H16508">
        <v>0.5</v>
      </c>
      <c r="I16508" t="s">
        <v>261</v>
      </c>
      <c r="J16508" t="s">
        <v>221</v>
      </c>
      <c r="K16508">
        <v>1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 t="s">
        <v>83</v>
      </c>
      <c r="R16508" t="s">
        <v>83</v>
      </c>
      <c r="S16508" t="s">
        <v>83</v>
      </c>
      <c r="T16508" t="str">
        <f>_xlfn.XLOOKUP(A16508,MI_Match_Analysis!$A$2:$A$8,MI_Match_Analysis!$F$2:$F$8,"Not Found")</f>
        <v>Not Found</v>
      </c>
    </row>
    <row r="16509" spans="1:20" hidden="1" x14ac:dyDescent="0.3">
      <c r="A16509">
        <v>71</v>
      </c>
      <c r="B16509" s="1">
        <v>46168</v>
      </c>
      <c r="C16509" t="s">
        <v>345</v>
      </c>
      <c r="D16509" t="s">
        <v>322</v>
      </c>
      <c r="E16509" t="s">
        <v>24</v>
      </c>
      <c r="F16509" t="s">
        <v>48</v>
      </c>
      <c r="G16509">
        <v>1</v>
      </c>
      <c r="H16509">
        <v>0.6</v>
      </c>
      <c r="I16509" t="s">
        <v>112</v>
      </c>
      <c r="J16509" t="s">
        <v>221</v>
      </c>
      <c r="K16509">
        <v>1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 t="s">
        <v>83</v>
      </c>
      <c r="R16509" t="s">
        <v>83</v>
      </c>
      <c r="S16509" t="s">
        <v>83</v>
      </c>
      <c r="T16509" t="str">
        <f>_xlfn.XLOOKUP(A16509,MI_Match_Analysis!$A$2:$A$8,MI_Match_Analysis!$F$2:$F$8,"Not Found")</f>
        <v>Not Found</v>
      </c>
    </row>
    <row r="16510" spans="1:20" hidden="1" x14ac:dyDescent="0.3">
      <c r="A16510">
        <v>71</v>
      </c>
      <c r="B16510" s="1">
        <v>46168</v>
      </c>
      <c r="C16510" t="s">
        <v>345</v>
      </c>
      <c r="D16510" t="s">
        <v>322</v>
      </c>
      <c r="E16510" t="s">
        <v>24</v>
      </c>
      <c r="F16510" t="s">
        <v>48</v>
      </c>
      <c r="G16510">
        <v>1</v>
      </c>
      <c r="H16510">
        <v>1.1000000000000001</v>
      </c>
      <c r="I16510" t="s">
        <v>112</v>
      </c>
      <c r="J16510" t="s">
        <v>117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 t="s">
        <v>83</v>
      </c>
      <c r="R16510" t="s">
        <v>83</v>
      </c>
      <c r="S16510" t="s">
        <v>83</v>
      </c>
      <c r="T16510" t="str">
        <f>_xlfn.XLOOKUP(A16510,MI_Match_Analysis!$A$2:$A$8,MI_Match_Analysis!$F$2:$F$8,"Not Found")</f>
        <v>Not Found</v>
      </c>
    </row>
    <row r="16511" spans="1:20" hidden="1" x14ac:dyDescent="0.3">
      <c r="A16511">
        <v>71</v>
      </c>
      <c r="B16511" s="1">
        <v>46168</v>
      </c>
      <c r="C16511" t="s">
        <v>345</v>
      </c>
      <c r="D16511" t="s">
        <v>322</v>
      </c>
      <c r="E16511" t="s">
        <v>24</v>
      </c>
      <c r="F16511" t="s">
        <v>48</v>
      </c>
      <c r="G16511">
        <v>1</v>
      </c>
      <c r="H16511">
        <v>1.2</v>
      </c>
      <c r="I16511" t="s">
        <v>112</v>
      </c>
      <c r="J16511" t="s">
        <v>117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 t="s">
        <v>83</v>
      </c>
      <c r="R16511" t="s">
        <v>83</v>
      </c>
      <c r="S16511" t="s">
        <v>83</v>
      </c>
      <c r="T16511" t="str">
        <f>_xlfn.XLOOKUP(A16511,MI_Match_Analysis!$A$2:$A$8,MI_Match_Analysis!$F$2:$F$8,"Not Found")</f>
        <v>Not Found</v>
      </c>
    </row>
    <row r="16512" spans="1:20" hidden="1" x14ac:dyDescent="0.3">
      <c r="A16512">
        <v>71</v>
      </c>
      <c r="B16512" s="1">
        <v>46168</v>
      </c>
      <c r="C16512" t="s">
        <v>345</v>
      </c>
      <c r="D16512" t="s">
        <v>322</v>
      </c>
      <c r="E16512" t="s">
        <v>24</v>
      </c>
      <c r="F16512" t="s">
        <v>48</v>
      </c>
      <c r="G16512">
        <v>1</v>
      </c>
      <c r="H16512">
        <v>1.3</v>
      </c>
      <c r="I16512" t="s">
        <v>112</v>
      </c>
      <c r="J16512" t="s">
        <v>117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 t="s">
        <v>83</v>
      </c>
      <c r="R16512" t="s">
        <v>83</v>
      </c>
      <c r="S16512" t="s">
        <v>83</v>
      </c>
      <c r="T16512" t="str">
        <f>_xlfn.XLOOKUP(A16512,MI_Match_Analysis!$A$2:$A$8,MI_Match_Analysis!$F$2:$F$8,"Not Found")</f>
        <v>Not Found</v>
      </c>
    </row>
    <row r="16513" spans="1:20" hidden="1" x14ac:dyDescent="0.3">
      <c r="A16513">
        <v>71</v>
      </c>
      <c r="B16513" s="1">
        <v>46168</v>
      </c>
      <c r="C16513" t="s">
        <v>345</v>
      </c>
      <c r="D16513" t="s">
        <v>322</v>
      </c>
      <c r="E16513" t="s">
        <v>24</v>
      </c>
      <c r="F16513" t="s">
        <v>48</v>
      </c>
      <c r="G16513">
        <v>1</v>
      </c>
      <c r="H16513">
        <v>1.4</v>
      </c>
      <c r="I16513" t="s">
        <v>112</v>
      </c>
      <c r="J16513" t="s">
        <v>117</v>
      </c>
      <c r="K16513">
        <v>1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 t="s">
        <v>83</v>
      </c>
      <c r="R16513" t="s">
        <v>83</v>
      </c>
      <c r="S16513" t="s">
        <v>83</v>
      </c>
      <c r="T16513" t="str">
        <f>_xlfn.XLOOKUP(A16513,MI_Match_Analysis!$A$2:$A$8,MI_Match_Analysis!$F$2:$F$8,"Not Found")</f>
        <v>Not Found</v>
      </c>
    </row>
    <row r="16514" spans="1:20" hidden="1" x14ac:dyDescent="0.3">
      <c r="A16514">
        <v>71</v>
      </c>
      <c r="B16514" s="1">
        <v>46168</v>
      </c>
      <c r="C16514" t="s">
        <v>345</v>
      </c>
      <c r="D16514" t="s">
        <v>322</v>
      </c>
      <c r="E16514" t="s">
        <v>24</v>
      </c>
      <c r="F16514" t="s">
        <v>48</v>
      </c>
      <c r="G16514">
        <v>1</v>
      </c>
      <c r="H16514">
        <v>1.5</v>
      </c>
      <c r="I16514" t="s">
        <v>261</v>
      </c>
      <c r="J16514" t="s">
        <v>117</v>
      </c>
      <c r="K16514">
        <v>6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 t="s">
        <v>83</v>
      </c>
      <c r="R16514" t="s">
        <v>83</v>
      </c>
      <c r="S16514" t="s">
        <v>83</v>
      </c>
      <c r="T16514" t="str">
        <f>_xlfn.XLOOKUP(A16514,MI_Match_Analysis!$A$2:$A$8,MI_Match_Analysis!$F$2:$F$8,"Not Found")</f>
        <v>Not Found</v>
      </c>
    </row>
    <row r="16515" spans="1:20" hidden="1" x14ac:dyDescent="0.3">
      <c r="A16515">
        <v>71</v>
      </c>
      <c r="B16515" s="1">
        <v>46168</v>
      </c>
      <c r="C16515" t="s">
        <v>345</v>
      </c>
      <c r="D16515" t="s">
        <v>322</v>
      </c>
      <c r="E16515" t="s">
        <v>24</v>
      </c>
      <c r="F16515" t="s">
        <v>48</v>
      </c>
      <c r="G16515">
        <v>1</v>
      </c>
      <c r="H16515">
        <v>1.6</v>
      </c>
      <c r="I16515" t="s">
        <v>261</v>
      </c>
      <c r="J16515" t="s">
        <v>117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 t="s">
        <v>165</v>
      </c>
      <c r="R16515" t="s">
        <v>261</v>
      </c>
      <c r="S16515" t="s">
        <v>116</v>
      </c>
      <c r="T16515" t="str">
        <f>_xlfn.XLOOKUP(A16515,MI_Match_Analysis!$A$2:$A$8,MI_Match_Analysis!$F$2:$F$8,"Not Found")</f>
        <v>Not Found</v>
      </c>
    </row>
    <row r="16516" spans="1:20" hidden="1" x14ac:dyDescent="0.3">
      <c r="A16516">
        <v>71</v>
      </c>
      <c r="B16516" s="1">
        <v>46168</v>
      </c>
      <c r="C16516" t="s">
        <v>345</v>
      </c>
      <c r="D16516" t="s">
        <v>322</v>
      </c>
      <c r="E16516" t="s">
        <v>24</v>
      </c>
      <c r="F16516" t="s">
        <v>48</v>
      </c>
      <c r="G16516">
        <v>1</v>
      </c>
      <c r="H16516">
        <v>2.1</v>
      </c>
      <c r="I16516" t="s">
        <v>112</v>
      </c>
      <c r="J16516" t="s">
        <v>221</v>
      </c>
      <c r="K16516">
        <v>4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 t="s">
        <v>83</v>
      </c>
      <c r="R16516" t="s">
        <v>83</v>
      </c>
      <c r="S16516" t="s">
        <v>83</v>
      </c>
      <c r="T16516" t="str">
        <f>_xlfn.XLOOKUP(A16516,MI_Match_Analysis!$A$2:$A$8,MI_Match_Analysis!$F$2:$F$8,"Not Found")</f>
        <v>Not Found</v>
      </c>
    </row>
    <row r="16517" spans="1:20" hidden="1" x14ac:dyDescent="0.3">
      <c r="A16517">
        <v>71</v>
      </c>
      <c r="B16517" s="1">
        <v>46168</v>
      </c>
      <c r="C16517" t="s">
        <v>345</v>
      </c>
      <c r="D16517" t="s">
        <v>322</v>
      </c>
      <c r="E16517" t="s">
        <v>24</v>
      </c>
      <c r="F16517" t="s">
        <v>48</v>
      </c>
      <c r="G16517">
        <v>1</v>
      </c>
      <c r="H16517">
        <v>2.2000000000000002</v>
      </c>
      <c r="I16517" t="s">
        <v>112</v>
      </c>
      <c r="J16517" t="s">
        <v>221</v>
      </c>
      <c r="K16517">
        <v>2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 t="s">
        <v>83</v>
      </c>
      <c r="R16517" t="s">
        <v>83</v>
      </c>
      <c r="S16517" t="s">
        <v>83</v>
      </c>
      <c r="T16517" t="str">
        <f>_xlfn.XLOOKUP(A16517,MI_Match_Analysis!$A$2:$A$8,MI_Match_Analysis!$F$2:$F$8,"Not Found")</f>
        <v>Not Found</v>
      </c>
    </row>
    <row r="16518" spans="1:20" hidden="1" x14ac:dyDescent="0.3">
      <c r="A16518">
        <v>71</v>
      </c>
      <c r="B16518" s="1">
        <v>46168</v>
      </c>
      <c r="C16518" t="s">
        <v>345</v>
      </c>
      <c r="D16518" t="s">
        <v>322</v>
      </c>
      <c r="E16518" t="s">
        <v>24</v>
      </c>
      <c r="F16518" t="s">
        <v>48</v>
      </c>
      <c r="G16518">
        <v>1</v>
      </c>
      <c r="H16518">
        <v>2.2999999999999998</v>
      </c>
      <c r="I16518" t="s">
        <v>112</v>
      </c>
      <c r="J16518" t="s">
        <v>221</v>
      </c>
      <c r="K16518">
        <v>1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 t="s">
        <v>83</v>
      </c>
      <c r="R16518" t="s">
        <v>83</v>
      </c>
      <c r="S16518" t="s">
        <v>83</v>
      </c>
      <c r="T16518" t="str">
        <f>_xlfn.XLOOKUP(A16518,MI_Match_Analysis!$A$2:$A$8,MI_Match_Analysis!$F$2:$F$8,"Not Found")</f>
        <v>Not Found</v>
      </c>
    </row>
    <row r="16519" spans="1:20" hidden="1" x14ac:dyDescent="0.3">
      <c r="A16519">
        <v>71</v>
      </c>
      <c r="B16519" s="1">
        <v>46168</v>
      </c>
      <c r="C16519" t="s">
        <v>345</v>
      </c>
      <c r="D16519" t="s">
        <v>322</v>
      </c>
      <c r="E16519" t="s">
        <v>24</v>
      </c>
      <c r="F16519" t="s">
        <v>48</v>
      </c>
      <c r="G16519">
        <v>1</v>
      </c>
      <c r="H16519">
        <v>2.4</v>
      </c>
      <c r="I16519" t="s">
        <v>144</v>
      </c>
      <c r="J16519" t="s">
        <v>221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 t="s">
        <v>83</v>
      </c>
      <c r="R16519" t="s">
        <v>83</v>
      </c>
      <c r="S16519" t="s">
        <v>83</v>
      </c>
      <c r="T16519" t="str">
        <f>_xlfn.XLOOKUP(A16519,MI_Match_Analysis!$A$2:$A$8,MI_Match_Analysis!$F$2:$F$8,"Not Found")</f>
        <v>Not Found</v>
      </c>
    </row>
    <row r="16520" spans="1:20" hidden="1" x14ac:dyDescent="0.3">
      <c r="A16520">
        <v>71</v>
      </c>
      <c r="B16520" s="1">
        <v>46168</v>
      </c>
      <c r="C16520" t="s">
        <v>345</v>
      </c>
      <c r="D16520" t="s">
        <v>322</v>
      </c>
      <c r="E16520" t="s">
        <v>24</v>
      </c>
      <c r="F16520" t="s">
        <v>48</v>
      </c>
      <c r="G16520">
        <v>1</v>
      </c>
      <c r="H16520">
        <v>2.5</v>
      </c>
      <c r="I16520" t="s">
        <v>144</v>
      </c>
      <c r="J16520" t="s">
        <v>221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 t="s">
        <v>83</v>
      </c>
      <c r="R16520" t="s">
        <v>83</v>
      </c>
      <c r="S16520" t="s">
        <v>83</v>
      </c>
      <c r="T16520" t="str">
        <f>_xlfn.XLOOKUP(A16520,MI_Match_Analysis!$A$2:$A$8,MI_Match_Analysis!$F$2:$F$8,"Not Found")</f>
        <v>Not Found</v>
      </c>
    </row>
    <row r="16521" spans="1:20" hidden="1" x14ac:dyDescent="0.3">
      <c r="A16521">
        <v>71</v>
      </c>
      <c r="B16521" s="1">
        <v>46168</v>
      </c>
      <c r="C16521" t="s">
        <v>345</v>
      </c>
      <c r="D16521" t="s">
        <v>322</v>
      </c>
      <c r="E16521" t="s">
        <v>24</v>
      </c>
      <c r="F16521" t="s">
        <v>48</v>
      </c>
      <c r="G16521">
        <v>1</v>
      </c>
      <c r="H16521">
        <v>2.6</v>
      </c>
      <c r="I16521" t="s">
        <v>144</v>
      </c>
      <c r="J16521" t="s">
        <v>221</v>
      </c>
      <c r="K16521">
        <v>4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 t="s">
        <v>83</v>
      </c>
      <c r="R16521" t="s">
        <v>83</v>
      </c>
      <c r="S16521" t="s">
        <v>83</v>
      </c>
      <c r="T16521" t="str">
        <f>_xlfn.XLOOKUP(A16521,MI_Match_Analysis!$A$2:$A$8,MI_Match_Analysis!$F$2:$F$8,"Not Found")</f>
        <v>Not Found</v>
      </c>
    </row>
    <row r="16522" spans="1:20" hidden="1" x14ac:dyDescent="0.3">
      <c r="A16522">
        <v>71</v>
      </c>
      <c r="B16522" s="1">
        <v>46168</v>
      </c>
      <c r="C16522" t="s">
        <v>345</v>
      </c>
      <c r="D16522" t="s">
        <v>322</v>
      </c>
      <c r="E16522" t="s">
        <v>24</v>
      </c>
      <c r="F16522" t="s">
        <v>48</v>
      </c>
      <c r="G16522">
        <v>1</v>
      </c>
      <c r="H16522">
        <v>3.1</v>
      </c>
      <c r="I16522" t="s">
        <v>112</v>
      </c>
      <c r="J16522" t="s">
        <v>117</v>
      </c>
      <c r="K16522">
        <v>4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 t="s">
        <v>83</v>
      </c>
      <c r="R16522" t="s">
        <v>83</v>
      </c>
      <c r="S16522" t="s">
        <v>83</v>
      </c>
      <c r="T16522" t="str">
        <f>_xlfn.XLOOKUP(A16522,MI_Match_Analysis!$A$2:$A$8,MI_Match_Analysis!$F$2:$F$8,"Not Found")</f>
        <v>Not Found</v>
      </c>
    </row>
    <row r="16523" spans="1:20" hidden="1" x14ac:dyDescent="0.3">
      <c r="A16523">
        <v>71</v>
      </c>
      <c r="B16523" s="1">
        <v>46168</v>
      </c>
      <c r="C16523" t="s">
        <v>345</v>
      </c>
      <c r="D16523" t="s">
        <v>322</v>
      </c>
      <c r="E16523" t="s">
        <v>24</v>
      </c>
      <c r="F16523" t="s">
        <v>48</v>
      </c>
      <c r="G16523">
        <v>1</v>
      </c>
      <c r="H16523">
        <v>3.2</v>
      </c>
      <c r="I16523" t="s">
        <v>112</v>
      </c>
      <c r="J16523" t="s">
        <v>117</v>
      </c>
      <c r="K16523">
        <v>1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 t="s">
        <v>83</v>
      </c>
      <c r="R16523" t="s">
        <v>83</v>
      </c>
      <c r="S16523" t="s">
        <v>83</v>
      </c>
      <c r="T16523" t="str">
        <f>_xlfn.XLOOKUP(A16523,MI_Match_Analysis!$A$2:$A$8,MI_Match_Analysis!$F$2:$F$8,"Not Found")</f>
        <v>Not Found</v>
      </c>
    </row>
    <row r="16524" spans="1:20" hidden="1" x14ac:dyDescent="0.3">
      <c r="A16524">
        <v>71</v>
      </c>
      <c r="B16524" s="1">
        <v>46168</v>
      </c>
      <c r="C16524" t="s">
        <v>345</v>
      </c>
      <c r="D16524" t="s">
        <v>322</v>
      </c>
      <c r="E16524" t="s">
        <v>24</v>
      </c>
      <c r="F16524" t="s">
        <v>48</v>
      </c>
      <c r="G16524">
        <v>1</v>
      </c>
      <c r="H16524">
        <v>3.3</v>
      </c>
      <c r="I16524" t="s">
        <v>144</v>
      </c>
      <c r="J16524" t="s">
        <v>117</v>
      </c>
      <c r="K16524">
        <v>4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 t="s">
        <v>83</v>
      </c>
      <c r="R16524" t="s">
        <v>83</v>
      </c>
      <c r="S16524" t="s">
        <v>83</v>
      </c>
      <c r="T16524" t="str">
        <f>_xlfn.XLOOKUP(A16524,MI_Match_Analysis!$A$2:$A$8,MI_Match_Analysis!$F$2:$F$8,"Not Found")</f>
        <v>Not Found</v>
      </c>
    </row>
    <row r="16525" spans="1:20" hidden="1" x14ac:dyDescent="0.3">
      <c r="A16525">
        <v>71</v>
      </c>
      <c r="B16525" s="1">
        <v>46168</v>
      </c>
      <c r="C16525" t="s">
        <v>345</v>
      </c>
      <c r="D16525" t="s">
        <v>322</v>
      </c>
      <c r="E16525" t="s">
        <v>24</v>
      </c>
      <c r="F16525" t="s">
        <v>48</v>
      </c>
      <c r="G16525">
        <v>1</v>
      </c>
      <c r="H16525">
        <v>3.4</v>
      </c>
      <c r="I16525" t="s">
        <v>144</v>
      </c>
      <c r="J16525" t="s">
        <v>117</v>
      </c>
      <c r="K16525">
        <v>4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 t="s">
        <v>83</v>
      </c>
      <c r="R16525" t="s">
        <v>83</v>
      </c>
      <c r="S16525" t="s">
        <v>83</v>
      </c>
      <c r="T16525" t="str">
        <f>_xlfn.XLOOKUP(A16525,MI_Match_Analysis!$A$2:$A$8,MI_Match_Analysis!$F$2:$F$8,"Not Found")</f>
        <v>Not Found</v>
      </c>
    </row>
    <row r="16526" spans="1:20" hidden="1" x14ac:dyDescent="0.3">
      <c r="A16526">
        <v>71</v>
      </c>
      <c r="B16526" s="1">
        <v>46168</v>
      </c>
      <c r="C16526" t="s">
        <v>345</v>
      </c>
      <c r="D16526" t="s">
        <v>322</v>
      </c>
      <c r="E16526" t="s">
        <v>24</v>
      </c>
      <c r="F16526" t="s">
        <v>48</v>
      </c>
      <c r="G16526">
        <v>1</v>
      </c>
      <c r="H16526">
        <v>3.5</v>
      </c>
      <c r="I16526" t="s">
        <v>144</v>
      </c>
      <c r="J16526" t="s">
        <v>117</v>
      </c>
      <c r="K16526">
        <v>4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 t="s">
        <v>83</v>
      </c>
      <c r="R16526" t="s">
        <v>83</v>
      </c>
      <c r="S16526" t="s">
        <v>83</v>
      </c>
      <c r="T16526" t="str">
        <f>_xlfn.XLOOKUP(A16526,MI_Match_Analysis!$A$2:$A$8,MI_Match_Analysis!$F$2:$F$8,"Not Found")</f>
        <v>Not Found</v>
      </c>
    </row>
    <row r="16527" spans="1:20" hidden="1" x14ac:dyDescent="0.3">
      <c r="A16527">
        <v>71</v>
      </c>
      <c r="B16527" s="1">
        <v>46168</v>
      </c>
      <c r="C16527" t="s">
        <v>345</v>
      </c>
      <c r="D16527" t="s">
        <v>322</v>
      </c>
      <c r="E16527" t="s">
        <v>24</v>
      </c>
      <c r="F16527" t="s">
        <v>48</v>
      </c>
      <c r="G16527">
        <v>1</v>
      </c>
      <c r="H16527">
        <v>3.6</v>
      </c>
      <c r="I16527" t="s">
        <v>144</v>
      </c>
      <c r="J16527" t="s">
        <v>117</v>
      </c>
      <c r="K16527">
        <v>1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 t="s">
        <v>83</v>
      </c>
      <c r="R16527" t="s">
        <v>83</v>
      </c>
      <c r="S16527" t="s">
        <v>83</v>
      </c>
      <c r="T16527" t="str">
        <f>_xlfn.XLOOKUP(A16527,MI_Match_Analysis!$A$2:$A$8,MI_Match_Analysis!$F$2:$F$8,"Not Found")</f>
        <v>Not Found</v>
      </c>
    </row>
    <row r="16528" spans="1:20" hidden="1" x14ac:dyDescent="0.3">
      <c r="A16528">
        <v>71</v>
      </c>
      <c r="B16528" s="1">
        <v>46168</v>
      </c>
      <c r="C16528" t="s">
        <v>345</v>
      </c>
      <c r="D16528" t="s">
        <v>322</v>
      </c>
      <c r="E16528" t="s">
        <v>24</v>
      </c>
      <c r="F16528" t="s">
        <v>48</v>
      </c>
      <c r="G16528">
        <v>1</v>
      </c>
      <c r="H16528">
        <v>4.0999999999999996</v>
      </c>
      <c r="I16528" t="s">
        <v>144</v>
      </c>
      <c r="J16528" t="s">
        <v>290</v>
      </c>
      <c r="K16528">
        <v>1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 t="s">
        <v>83</v>
      </c>
      <c r="R16528" t="s">
        <v>83</v>
      </c>
      <c r="S16528" t="s">
        <v>83</v>
      </c>
      <c r="T16528" t="str">
        <f>_xlfn.XLOOKUP(A16528,MI_Match_Analysis!$A$2:$A$8,MI_Match_Analysis!$F$2:$F$8,"Not Found")</f>
        <v>Not Found</v>
      </c>
    </row>
    <row r="16529" spans="1:20" hidden="1" x14ac:dyDescent="0.3">
      <c r="A16529">
        <v>71</v>
      </c>
      <c r="B16529" s="1">
        <v>46168</v>
      </c>
      <c r="C16529" t="s">
        <v>345</v>
      </c>
      <c r="D16529" t="s">
        <v>322</v>
      </c>
      <c r="E16529" t="s">
        <v>24</v>
      </c>
      <c r="F16529" t="s">
        <v>48</v>
      </c>
      <c r="G16529">
        <v>1</v>
      </c>
      <c r="H16529">
        <v>4.2</v>
      </c>
      <c r="I16529" t="s">
        <v>112</v>
      </c>
      <c r="J16529" t="s">
        <v>290</v>
      </c>
      <c r="K16529">
        <v>1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 t="s">
        <v>83</v>
      </c>
      <c r="R16529" t="s">
        <v>83</v>
      </c>
      <c r="S16529" t="s">
        <v>83</v>
      </c>
      <c r="T16529" t="str">
        <f>_xlfn.XLOOKUP(A16529,MI_Match_Analysis!$A$2:$A$8,MI_Match_Analysis!$F$2:$F$8,"Not Found")</f>
        <v>Not Found</v>
      </c>
    </row>
    <row r="16530" spans="1:20" hidden="1" x14ac:dyDescent="0.3">
      <c r="A16530">
        <v>71</v>
      </c>
      <c r="B16530" s="1">
        <v>46168</v>
      </c>
      <c r="C16530" t="s">
        <v>345</v>
      </c>
      <c r="D16530" t="s">
        <v>322</v>
      </c>
      <c r="E16530" t="s">
        <v>24</v>
      </c>
      <c r="F16530" t="s">
        <v>48</v>
      </c>
      <c r="G16530">
        <v>1</v>
      </c>
      <c r="H16530">
        <v>4.3</v>
      </c>
      <c r="I16530" t="s">
        <v>144</v>
      </c>
      <c r="J16530" t="s">
        <v>290</v>
      </c>
      <c r="K16530">
        <v>4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 t="s">
        <v>83</v>
      </c>
      <c r="R16530" t="s">
        <v>83</v>
      </c>
      <c r="S16530" t="s">
        <v>83</v>
      </c>
      <c r="T16530" t="str">
        <f>_xlfn.XLOOKUP(A16530,MI_Match_Analysis!$A$2:$A$8,MI_Match_Analysis!$F$2:$F$8,"Not Found")</f>
        <v>Not Found</v>
      </c>
    </row>
    <row r="16531" spans="1:20" hidden="1" x14ac:dyDescent="0.3">
      <c r="A16531">
        <v>71</v>
      </c>
      <c r="B16531" s="1">
        <v>46168</v>
      </c>
      <c r="C16531" t="s">
        <v>345</v>
      </c>
      <c r="D16531" t="s">
        <v>322</v>
      </c>
      <c r="E16531" t="s">
        <v>24</v>
      </c>
      <c r="F16531" t="s">
        <v>48</v>
      </c>
      <c r="G16531">
        <v>1</v>
      </c>
      <c r="H16531">
        <v>4.4000000000000004</v>
      </c>
      <c r="I16531" t="s">
        <v>144</v>
      </c>
      <c r="J16531" t="s">
        <v>290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 t="s">
        <v>83</v>
      </c>
      <c r="R16531" t="s">
        <v>83</v>
      </c>
      <c r="S16531" t="s">
        <v>83</v>
      </c>
      <c r="T16531" t="str">
        <f>_xlfn.XLOOKUP(A16531,MI_Match_Analysis!$A$2:$A$8,MI_Match_Analysis!$F$2:$F$8,"Not Found")</f>
        <v>Not Found</v>
      </c>
    </row>
    <row r="16532" spans="1:20" hidden="1" x14ac:dyDescent="0.3">
      <c r="A16532">
        <v>71</v>
      </c>
      <c r="B16532" s="1">
        <v>46168</v>
      </c>
      <c r="C16532" t="s">
        <v>345</v>
      </c>
      <c r="D16532" t="s">
        <v>322</v>
      </c>
      <c r="E16532" t="s">
        <v>24</v>
      </c>
      <c r="F16532" t="s">
        <v>48</v>
      </c>
      <c r="G16532">
        <v>1</v>
      </c>
      <c r="H16532">
        <v>4.5</v>
      </c>
      <c r="I16532" t="s">
        <v>144</v>
      </c>
      <c r="J16532" t="s">
        <v>290</v>
      </c>
      <c r="K16532">
        <v>1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 t="s">
        <v>83</v>
      </c>
      <c r="R16532" t="s">
        <v>83</v>
      </c>
      <c r="S16532" t="s">
        <v>83</v>
      </c>
      <c r="T16532" t="str">
        <f>_xlfn.XLOOKUP(A16532,MI_Match_Analysis!$A$2:$A$8,MI_Match_Analysis!$F$2:$F$8,"Not Found")</f>
        <v>Not Found</v>
      </c>
    </row>
    <row r="16533" spans="1:20" hidden="1" x14ac:dyDescent="0.3">
      <c r="A16533">
        <v>71</v>
      </c>
      <c r="B16533" s="1">
        <v>46168</v>
      </c>
      <c r="C16533" t="s">
        <v>345</v>
      </c>
      <c r="D16533" t="s">
        <v>322</v>
      </c>
      <c r="E16533" t="s">
        <v>24</v>
      </c>
      <c r="F16533" t="s">
        <v>48</v>
      </c>
      <c r="G16533">
        <v>1</v>
      </c>
      <c r="H16533">
        <v>4.5999999999999996</v>
      </c>
      <c r="I16533" t="s">
        <v>112</v>
      </c>
      <c r="J16533" t="s">
        <v>290</v>
      </c>
      <c r="K16533">
        <v>5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 t="s">
        <v>83</v>
      </c>
      <c r="R16533" t="s">
        <v>83</v>
      </c>
      <c r="S16533" t="s">
        <v>83</v>
      </c>
      <c r="T16533" t="str">
        <f>_xlfn.XLOOKUP(A16533,MI_Match_Analysis!$A$2:$A$8,MI_Match_Analysis!$F$2:$F$8,"Not Found")</f>
        <v>Not Found</v>
      </c>
    </row>
    <row r="16534" spans="1:20" hidden="1" x14ac:dyDescent="0.3">
      <c r="A16534">
        <v>71</v>
      </c>
      <c r="B16534" s="1">
        <v>46168</v>
      </c>
      <c r="C16534" t="s">
        <v>345</v>
      </c>
      <c r="D16534" t="s">
        <v>322</v>
      </c>
      <c r="E16534" t="s">
        <v>24</v>
      </c>
      <c r="F16534" t="s">
        <v>48</v>
      </c>
      <c r="G16534">
        <v>1</v>
      </c>
      <c r="H16534">
        <v>5.0999999999999996</v>
      </c>
      <c r="I16534" t="s">
        <v>112</v>
      </c>
      <c r="J16534" t="s">
        <v>117</v>
      </c>
      <c r="K16534">
        <v>4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 t="s">
        <v>83</v>
      </c>
      <c r="R16534" t="s">
        <v>83</v>
      </c>
      <c r="S16534" t="s">
        <v>83</v>
      </c>
      <c r="T16534" t="str">
        <f>_xlfn.XLOOKUP(A16534,MI_Match_Analysis!$A$2:$A$8,MI_Match_Analysis!$F$2:$F$8,"Not Found")</f>
        <v>Not Found</v>
      </c>
    </row>
    <row r="16535" spans="1:20" hidden="1" x14ac:dyDescent="0.3">
      <c r="A16535">
        <v>71</v>
      </c>
      <c r="B16535" s="1">
        <v>46168</v>
      </c>
      <c r="C16535" t="s">
        <v>345</v>
      </c>
      <c r="D16535" t="s">
        <v>322</v>
      </c>
      <c r="E16535" t="s">
        <v>24</v>
      </c>
      <c r="F16535" t="s">
        <v>48</v>
      </c>
      <c r="G16535">
        <v>1</v>
      </c>
      <c r="H16535">
        <v>5.2</v>
      </c>
      <c r="I16535" t="s">
        <v>112</v>
      </c>
      <c r="J16535" t="s">
        <v>117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 t="s">
        <v>83</v>
      </c>
      <c r="R16535" t="s">
        <v>83</v>
      </c>
      <c r="S16535" t="s">
        <v>83</v>
      </c>
      <c r="T16535" t="str">
        <f>_xlfn.XLOOKUP(A16535,MI_Match_Analysis!$A$2:$A$8,MI_Match_Analysis!$F$2:$F$8,"Not Found")</f>
        <v>Not Found</v>
      </c>
    </row>
    <row r="16536" spans="1:20" hidden="1" x14ac:dyDescent="0.3">
      <c r="A16536">
        <v>71</v>
      </c>
      <c r="B16536" s="1">
        <v>46168</v>
      </c>
      <c r="C16536" t="s">
        <v>345</v>
      </c>
      <c r="D16536" t="s">
        <v>322</v>
      </c>
      <c r="E16536" t="s">
        <v>24</v>
      </c>
      <c r="F16536" t="s">
        <v>48</v>
      </c>
      <c r="G16536">
        <v>1</v>
      </c>
      <c r="H16536">
        <v>5.3</v>
      </c>
      <c r="I16536" t="s">
        <v>112</v>
      </c>
      <c r="J16536" t="s">
        <v>117</v>
      </c>
      <c r="K16536">
        <v>4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 t="s">
        <v>83</v>
      </c>
      <c r="R16536" t="s">
        <v>83</v>
      </c>
      <c r="S16536" t="s">
        <v>83</v>
      </c>
      <c r="T16536" t="str">
        <f>_xlfn.XLOOKUP(A16536,MI_Match_Analysis!$A$2:$A$8,MI_Match_Analysis!$F$2:$F$8,"Not Found")</f>
        <v>Not Found</v>
      </c>
    </row>
    <row r="16537" spans="1:20" hidden="1" x14ac:dyDescent="0.3">
      <c r="A16537">
        <v>71</v>
      </c>
      <c r="B16537" s="1">
        <v>46168</v>
      </c>
      <c r="C16537" t="s">
        <v>345</v>
      </c>
      <c r="D16537" t="s">
        <v>322</v>
      </c>
      <c r="E16537" t="s">
        <v>24</v>
      </c>
      <c r="F16537" t="s">
        <v>48</v>
      </c>
      <c r="G16537">
        <v>1</v>
      </c>
      <c r="H16537">
        <v>5.4</v>
      </c>
      <c r="I16537" t="s">
        <v>112</v>
      </c>
      <c r="J16537" t="s">
        <v>117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 t="s">
        <v>83</v>
      </c>
      <c r="R16537" t="s">
        <v>83</v>
      </c>
      <c r="S16537" t="s">
        <v>83</v>
      </c>
      <c r="T16537" t="str">
        <f>_xlfn.XLOOKUP(A16537,MI_Match_Analysis!$A$2:$A$8,MI_Match_Analysis!$F$2:$F$8,"Not Found")</f>
        <v>Not Found</v>
      </c>
    </row>
    <row r="16538" spans="1:20" hidden="1" x14ac:dyDescent="0.3">
      <c r="A16538">
        <v>71</v>
      </c>
      <c r="B16538" s="1">
        <v>46168</v>
      </c>
      <c r="C16538" t="s">
        <v>345</v>
      </c>
      <c r="D16538" t="s">
        <v>322</v>
      </c>
      <c r="E16538" t="s">
        <v>24</v>
      </c>
      <c r="F16538" t="s">
        <v>48</v>
      </c>
      <c r="G16538">
        <v>1</v>
      </c>
      <c r="H16538">
        <v>5.5</v>
      </c>
      <c r="I16538" t="s">
        <v>112</v>
      </c>
      <c r="J16538" t="s">
        <v>117</v>
      </c>
      <c r="K16538">
        <v>6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 t="s">
        <v>83</v>
      </c>
      <c r="R16538" t="s">
        <v>83</v>
      </c>
      <c r="S16538" t="s">
        <v>83</v>
      </c>
      <c r="T16538" t="str">
        <f>_xlfn.XLOOKUP(A16538,MI_Match_Analysis!$A$2:$A$8,MI_Match_Analysis!$F$2:$F$8,"Not Found")</f>
        <v>Not Found</v>
      </c>
    </row>
    <row r="16539" spans="1:20" hidden="1" x14ac:dyDescent="0.3">
      <c r="A16539">
        <v>71</v>
      </c>
      <c r="B16539" s="1">
        <v>46168</v>
      </c>
      <c r="C16539" t="s">
        <v>345</v>
      </c>
      <c r="D16539" t="s">
        <v>322</v>
      </c>
      <c r="E16539" t="s">
        <v>24</v>
      </c>
      <c r="F16539" t="s">
        <v>48</v>
      </c>
      <c r="G16539">
        <v>1</v>
      </c>
      <c r="H16539">
        <v>5.6</v>
      </c>
      <c r="I16539" t="s">
        <v>112</v>
      </c>
      <c r="J16539" t="s">
        <v>117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 t="s">
        <v>83</v>
      </c>
      <c r="R16539" t="s">
        <v>83</v>
      </c>
      <c r="S16539" t="s">
        <v>83</v>
      </c>
      <c r="T16539" t="str">
        <f>_xlfn.XLOOKUP(A16539,MI_Match_Analysis!$A$2:$A$8,MI_Match_Analysis!$F$2:$F$8,"Not Found")</f>
        <v>Not Found</v>
      </c>
    </row>
    <row r="16540" spans="1:20" hidden="1" x14ac:dyDescent="0.3">
      <c r="A16540">
        <v>71</v>
      </c>
      <c r="B16540" s="1">
        <v>46168</v>
      </c>
      <c r="C16540" t="s">
        <v>345</v>
      </c>
      <c r="D16540" t="s">
        <v>322</v>
      </c>
      <c r="E16540" t="s">
        <v>24</v>
      </c>
      <c r="F16540" t="s">
        <v>48</v>
      </c>
      <c r="G16540">
        <v>1</v>
      </c>
      <c r="H16540">
        <v>6.1</v>
      </c>
      <c r="I16540" t="s">
        <v>144</v>
      </c>
      <c r="J16540" t="s">
        <v>290</v>
      </c>
      <c r="K16540">
        <v>1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 t="s">
        <v>83</v>
      </c>
      <c r="R16540" t="s">
        <v>83</v>
      </c>
      <c r="S16540" t="s">
        <v>83</v>
      </c>
      <c r="T16540" t="str">
        <f>_xlfn.XLOOKUP(A16540,MI_Match_Analysis!$A$2:$A$8,MI_Match_Analysis!$F$2:$F$8,"Not Found")</f>
        <v>Not Found</v>
      </c>
    </row>
    <row r="16541" spans="1:20" hidden="1" x14ac:dyDescent="0.3">
      <c r="A16541">
        <v>71</v>
      </c>
      <c r="B16541" s="1">
        <v>46168</v>
      </c>
      <c r="C16541" t="s">
        <v>345</v>
      </c>
      <c r="D16541" t="s">
        <v>322</v>
      </c>
      <c r="E16541" t="s">
        <v>24</v>
      </c>
      <c r="F16541" t="s">
        <v>48</v>
      </c>
      <c r="G16541">
        <v>1</v>
      </c>
      <c r="H16541">
        <v>6.2</v>
      </c>
      <c r="I16541" t="s">
        <v>112</v>
      </c>
      <c r="J16541" t="s">
        <v>290</v>
      </c>
      <c r="K16541">
        <v>4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 t="s">
        <v>83</v>
      </c>
      <c r="R16541" t="s">
        <v>83</v>
      </c>
      <c r="S16541" t="s">
        <v>83</v>
      </c>
      <c r="T16541" t="str">
        <f>_xlfn.XLOOKUP(A16541,MI_Match_Analysis!$A$2:$A$8,MI_Match_Analysis!$F$2:$F$8,"Not Found")</f>
        <v>Not Found</v>
      </c>
    </row>
    <row r="16542" spans="1:20" hidden="1" x14ac:dyDescent="0.3">
      <c r="A16542">
        <v>71</v>
      </c>
      <c r="B16542" s="1">
        <v>46168</v>
      </c>
      <c r="C16542" t="s">
        <v>345</v>
      </c>
      <c r="D16542" t="s">
        <v>322</v>
      </c>
      <c r="E16542" t="s">
        <v>24</v>
      </c>
      <c r="F16542" t="s">
        <v>48</v>
      </c>
      <c r="G16542">
        <v>1</v>
      </c>
      <c r="H16542">
        <v>6.3</v>
      </c>
      <c r="I16542" t="s">
        <v>112</v>
      </c>
      <c r="J16542" t="s">
        <v>290</v>
      </c>
      <c r="K16542">
        <v>1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 t="s">
        <v>83</v>
      </c>
      <c r="R16542" t="s">
        <v>83</v>
      </c>
      <c r="S16542" t="s">
        <v>83</v>
      </c>
      <c r="T16542" t="str">
        <f>_xlfn.XLOOKUP(A16542,MI_Match_Analysis!$A$2:$A$8,MI_Match_Analysis!$F$2:$F$8,"Not Found")</f>
        <v>Not Found</v>
      </c>
    </row>
    <row r="16543" spans="1:20" hidden="1" x14ac:dyDescent="0.3">
      <c r="A16543">
        <v>71</v>
      </c>
      <c r="B16543" s="1">
        <v>46168</v>
      </c>
      <c r="C16543" t="s">
        <v>345</v>
      </c>
      <c r="D16543" t="s">
        <v>322</v>
      </c>
      <c r="E16543" t="s">
        <v>24</v>
      </c>
      <c r="F16543" t="s">
        <v>48</v>
      </c>
      <c r="G16543">
        <v>1</v>
      </c>
      <c r="H16543">
        <v>6.4</v>
      </c>
      <c r="I16543" t="s">
        <v>144</v>
      </c>
      <c r="J16543" t="s">
        <v>290</v>
      </c>
      <c r="K16543">
        <v>1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 t="s">
        <v>83</v>
      </c>
      <c r="R16543" t="s">
        <v>83</v>
      </c>
      <c r="S16543" t="s">
        <v>83</v>
      </c>
      <c r="T16543" t="str">
        <f>_xlfn.XLOOKUP(A16543,MI_Match_Analysis!$A$2:$A$8,MI_Match_Analysis!$F$2:$F$8,"Not Found")</f>
        <v>Not Found</v>
      </c>
    </row>
    <row r="16544" spans="1:20" hidden="1" x14ac:dyDescent="0.3">
      <c r="A16544">
        <v>71</v>
      </c>
      <c r="B16544" s="1">
        <v>46168</v>
      </c>
      <c r="C16544" t="s">
        <v>345</v>
      </c>
      <c r="D16544" t="s">
        <v>322</v>
      </c>
      <c r="E16544" t="s">
        <v>24</v>
      </c>
      <c r="F16544" t="s">
        <v>48</v>
      </c>
      <c r="G16544">
        <v>1</v>
      </c>
      <c r="H16544">
        <v>6.5</v>
      </c>
      <c r="I16544" t="s">
        <v>112</v>
      </c>
      <c r="J16544" t="s">
        <v>290</v>
      </c>
      <c r="K16544">
        <v>1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 t="s">
        <v>83</v>
      </c>
      <c r="R16544" t="s">
        <v>83</v>
      </c>
      <c r="S16544" t="s">
        <v>83</v>
      </c>
      <c r="T16544" t="str">
        <f>_xlfn.XLOOKUP(A16544,MI_Match_Analysis!$A$2:$A$8,MI_Match_Analysis!$F$2:$F$8,"Not Found")</f>
        <v>Not Found</v>
      </c>
    </row>
    <row r="16545" spans="1:20" hidden="1" x14ac:dyDescent="0.3">
      <c r="A16545">
        <v>71</v>
      </c>
      <c r="B16545" s="1">
        <v>46168</v>
      </c>
      <c r="C16545" t="s">
        <v>345</v>
      </c>
      <c r="D16545" t="s">
        <v>322</v>
      </c>
      <c r="E16545" t="s">
        <v>24</v>
      </c>
      <c r="F16545" t="s">
        <v>48</v>
      </c>
      <c r="G16545">
        <v>1</v>
      </c>
      <c r="H16545">
        <v>6.6</v>
      </c>
      <c r="I16545" t="s">
        <v>144</v>
      </c>
      <c r="J16545" t="s">
        <v>290</v>
      </c>
      <c r="K16545">
        <v>2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 t="s">
        <v>83</v>
      </c>
      <c r="R16545" t="s">
        <v>83</v>
      </c>
      <c r="S16545" t="s">
        <v>83</v>
      </c>
      <c r="T16545" t="str">
        <f>_xlfn.XLOOKUP(A16545,MI_Match_Analysis!$A$2:$A$8,MI_Match_Analysis!$F$2:$F$8,"Not Found")</f>
        <v>Not Found</v>
      </c>
    </row>
    <row r="16546" spans="1:20" hidden="1" x14ac:dyDescent="0.3">
      <c r="A16546">
        <v>71</v>
      </c>
      <c r="B16546" s="1">
        <v>46168</v>
      </c>
      <c r="C16546" t="s">
        <v>345</v>
      </c>
      <c r="D16546" t="s">
        <v>322</v>
      </c>
      <c r="E16546" t="s">
        <v>24</v>
      </c>
      <c r="F16546" t="s">
        <v>48</v>
      </c>
      <c r="G16546">
        <v>1</v>
      </c>
      <c r="H16546">
        <v>7.1</v>
      </c>
      <c r="I16546" t="s">
        <v>112</v>
      </c>
      <c r="J16546" t="s">
        <v>86</v>
      </c>
      <c r="K16546">
        <v>1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 t="s">
        <v>83</v>
      </c>
      <c r="R16546" t="s">
        <v>83</v>
      </c>
      <c r="S16546" t="s">
        <v>83</v>
      </c>
      <c r="T16546" t="str">
        <f>_xlfn.XLOOKUP(A16546,MI_Match_Analysis!$A$2:$A$8,MI_Match_Analysis!$F$2:$F$8,"Not Found")</f>
        <v>Not Found</v>
      </c>
    </row>
    <row r="16547" spans="1:20" hidden="1" x14ac:dyDescent="0.3">
      <c r="A16547">
        <v>71</v>
      </c>
      <c r="B16547" s="1">
        <v>46168</v>
      </c>
      <c r="C16547" t="s">
        <v>345</v>
      </c>
      <c r="D16547" t="s">
        <v>322</v>
      </c>
      <c r="E16547" t="s">
        <v>24</v>
      </c>
      <c r="F16547" t="s">
        <v>48</v>
      </c>
      <c r="G16547">
        <v>1</v>
      </c>
      <c r="H16547">
        <v>7.2</v>
      </c>
      <c r="I16547" t="s">
        <v>144</v>
      </c>
      <c r="J16547" t="s">
        <v>86</v>
      </c>
      <c r="K16547">
        <v>0</v>
      </c>
      <c r="L16547">
        <v>1</v>
      </c>
      <c r="M16547">
        <v>0</v>
      </c>
      <c r="N16547">
        <v>1</v>
      </c>
      <c r="O16547">
        <v>0</v>
      </c>
      <c r="P16547">
        <v>0</v>
      </c>
      <c r="Q16547" t="s">
        <v>83</v>
      </c>
      <c r="R16547" t="s">
        <v>83</v>
      </c>
      <c r="S16547" t="s">
        <v>83</v>
      </c>
      <c r="T16547" t="str">
        <f>_xlfn.XLOOKUP(A16547,MI_Match_Analysis!$A$2:$A$8,MI_Match_Analysis!$F$2:$F$8,"Not Found")</f>
        <v>Not Found</v>
      </c>
    </row>
    <row r="16548" spans="1:20" hidden="1" x14ac:dyDescent="0.3">
      <c r="A16548">
        <v>71</v>
      </c>
      <c r="B16548" s="1">
        <v>46168</v>
      </c>
      <c r="C16548" t="s">
        <v>345</v>
      </c>
      <c r="D16548" t="s">
        <v>322</v>
      </c>
      <c r="E16548" t="s">
        <v>24</v>
      </c>
      <c r="F16548" t="s">
        <v>48</v>
      </c>
      <c r="G16548">
        <v>1</v>
      </c>
      <c r="H16548">
        <v>7.3</v>
      </c>
      <c r="I16548" t="s">
        <v>112</v>
      </c>
      <c r="J16548" t="s">
        <v>86</v>
      </c>
      <c r="K16548">
        <v>1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 t="s">
        <v>83</v>
      </c>
      <c r="R16548" t="s">
        <v>83</v>
      </c>
      <c r="S16548" t="s">
        <v>83</v>
      </c>
      <c r="T16548" t="str">
        <f>_xlfn.XLOOKUP(A16548,MI_Match_Analysis!$A$2:$A$8,MI_Match_Analysis!$F$2:$F$8,"Not Found")</f>
        <v>Not Found</v>
      </c>
    </row>
    <row r="16549" spans="1:20" hidden="1" x14ac:dyDescent="0.3">
      <c r="A16549">
        <v>71</v>
      </c>
      <c r="B16549" s="1">
        <v>46168</v>
      </c>
      <c r="C16549" t="s">
        <v>345</v>
      </c>
      <c r="D16549" t="s">
        <v>322</v>
      </c>
      <c r="E16549" t="s">
        <v>24</v>
      </c>
      <c r="F16549" t="s">
        <v>48</v>
      </c>
      <c r="G16549">
        <v>1</v>
      </c>
      <c r="H16549">
        <v>7.4</v>
      </c>
      <c r="I16549" t="s">
        <v>144</v>
      </c>
      <c r="J16549" t="s">
        <v>86</v>
      </c>
      <c r="K16549">
        <v>1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 t="s">
        <v>83</v>
      </c>
      <c r="R16549" t="s">
        <v>83</v>
      </c>
      <c r="S16549" t="s">
        <v>83</v>
      </c>
      <c r="T16549" t="str">
        <f>_xlfn.XLOOKUP(A16549,MI_Match_Analysis!$A$2:$A$8,MI_Match_Analysis!$F$2:$F$8,"Not Found")</f>
        <v>Not Found</v>
      </c>
    </row>
    <row r="16550" spans="1:20" hidden="1" x14ac:dyDescent="0.3">
      <c r="A16550">
        <v>71</v>
      </c>
      <c r="B16550" s="1">
        <v>46168</v>
      </c>
      <c r="C16550" t="s">
        <v>345</v>
      </c>
      <c r="D16550" t="s">
        <v>322</v>
      </c>
      <c r="E16550" t="s">
        <v>24</v>
      </c>
      <c r="F16550" t="s">
        <v>48</v>
      </c>
      <c r="G16550">
        <v>1</v>
      </c>
      <c r="H16550">
        <v>7.5</v>
      </c>
      <c r="I16550" t="s">
        <v>112</v>
      </c>
      <c r="J16550" t="s">
        <v>86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 t="s">
        <v>83</v>
      </c>
      <c r="R16550" t="s">
        <v>83</v>
      </c>
      <c r="S16550" t="s">
        <v>83</v>
      </c>
      <c r="T16550" t="str">
        <f>_xlfn.XLOOKUP(A16550,MI_Match_Analysis!$A$2:$A$8,MI_Match_Analysis!$F$2:$F$8,"Not Found")</f>
        <v>Not Found</v>
      </c>
    </row>
    <row r="16551" spans="1:20" hidden="1" x14ac:dyDescent="0.3">
      <c r="A16551">
        <v>71</v>
      </c>
      <c r="B16551" s="1">
        <v>46168</v>
      </c>
      <c r="C16551" t="s">
        <v>345</v>
      </c>
      <c r="D16551" t="s">
        <v>322</v>
      </c>
      <c r="E16551" t="s">
        <v>24</v>
      </c>
      <c r="F16551" t="s">
        <v>48</v>
      </c>
      <c r="G16551">
        <v>1</v>
      </c>
      <c r="H16551">
        <v>7.6</v>
      </c>
      <c r="I16551" t="s">
        <v>144</v>
      </c>
      <c r="J16551" t="s">
        <v>86</v>
      </c>
      <c r="K16551">
        <v>1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 t="s">
        <v>83</v>
      </c>
      <c r="R16551" t="s">
        <v>83</v>
      </c>
      <c r="S16551" t="s">
        <v>83</v>
      </c>
      <c r="T16551" t="str">
        <f>_xlfn.XLOOKUP(A16551,MI_Match_Analysis!$A$2:$A$8,MI_Match_Analysis!$F$2:$F$8,"Not Found")</f>
        <v>Not Found</v>
      </c>
    </row>
    <row r="16552" spans="1:20" hidden="1" x14ac:dyDescent="0.3">
      <c r="A16552">
        <v>71</v>
      </c>
      <c r="B16552" s="1">
        <v>46168</v>
      </c>
      <c r="C16552" t="s">
        <v>345</v>
      </c>
      <c r="D16552" t="s">
        <v>322</v>
      </c>
      <c r="E16552" t="s">
        <v>24</v>
      </c>
      <c r="F16552" t="s">
        <v>48</v>
      </c>
      <c r="G16552">
        <v>1</v>
      </c>
      <c r="H16552">
        <v>8.1</v>
      </c>
      <c r="I16552" t="s">
        <v>144</v>
      </c>
      <c r="J16552" t="s">
        <v>290</v>
      </c>
      <c r="K16552">
        <v>1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 t="s">
        <v>83</v>
      </c>
      <c r="R16552" t="s">
        <v>83</v>
      </c>
      <c r="S16552" t="s">
        <v>83</v>
      </c>
      <c r="T16552" t="str">
        <f>_xlfn.XLOOKUP(A16552,MI_Match_Analysis!$A$2:$A$8,MI_Match_Analysis!$F$2:$F$8,"Not Found")</f>
        <v>Not Found</v>
      </c>
    </row>
    <row r="16553" spans="1:20" hidden="1" x14ac:dyDescent="0.3">
      <c r="A16553">
        <v>71</v>
      </c>
      <c r="B16553" s="1">
        <v>46168</v>
      </c>
      <c r="C16553" t="s">
        <v>345</v>
      </c>
      <c r="D16553" t="s">
        <v>322</v>
      </c>
      <c r="E16553" t="s">
        <v>24</v>
      </c>
      <c r="F16553" t="s">
        <v>48</v>
      </c>
      <c r="G16553">
        <v>1</v>
      </c>
      <c r="H16553">
        <v>8.1999999999999993</v>
      </c>
      <c r="I16553" t="s">
        <v>112</v>
      </c>
      <c r="J16553" t="s">
        <v>290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 t="s">
        <v>167</v>
      </c>
      <c r="R16553" t="s">
        <v>112</v>
      </c>
      <c r="S16553" t="s">
        <v>83</v>
      </c>
      <c r="T16553" t="str">
        <f>_xlfn.XLOOKUP(A16553,MI_Match_Analysis!$A$2:$A$8,MI_Match_Analysis!$F$2:$F$8,"Not Found")</f>
        <v>Not Found</v>
      </c>
    </row>
    <row r="16554" spans="1:20" hidden="1" x14ac:dyDescent="0.3">
      <c r="A16554">
        <v>71</v>
      </c>
      <c r="B16554" s="1">
        <v>46168</v>
      </c>
      <c r="C16554" t="s">
        <v>345</v>
      </c>
      <c r="D16554" t="s">
        <v>322</v>
      </c>
      <c r="E16554" t="s">
        <v>24</v>
      </c>
      <c r="F16554" t="s">
        <v>48</v>
      </c>
      <c r="G16554">
        <v>1</v>
      </c>
      <c r="H16554">
        <v>8.3000000000000007</v>
      </c>
      <c r="I16554" t="s">
        <v>178</v>
      </c>
      <c r="J16554" t="s">
        <v>290</v>
      </c>
      <c r="K16554">
        <v>1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 t="s">
        <v>83</v>
      </c>
      <c r="R16554" t="s">
        <v>83</v>
      </c>
      <c r="S16554" t="s">
        <v>83</v>
      </c>
      <c r="T16554" t="str">
        <f>_xlfn.XLOOKUP(A16554,MI_Match_Analysis!$A$2:$A$8,MI_Match_Analysis!$F$2:$F$8,"Not Found")</f>
        <v>Not Found</v>
      </c>
    </row>
    <row r="16555" spans="1:20" hidden="1" x14ac:dyDescent="0.3">
      <c r="A16555">
        <v>71</v>
      </c>
      <c r="B16555" s="1">
        <v>46168</v>
      </c>
      <c r="C16555" t="s">
        <v>345</v>
      </c>
      <c r="D16555" t="s">
        <v>322</v>
      </c>
      <c r="E16555" t="s">
        <v>24</v>
      </c>
      <c r="F16555" t="s">
        <v>48</v>
      </c>
      <c r="G16555">
        <v>1</v>
      </c>
      <c r="H16555">
        <v>8.4</v>
      </c>
      <c r="I16555" t="s">
        <v>144</v>
      </c>
      <c r="J16555" t="s">
        <v>290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 t="s">
        <v>165</v>
      </c>
      <c r="R16555" t="s">
        <v>144</v>
      </c>
      <c r="S16555" t="s">
        <v>101</v>
      </c>
      <c r="T16555" t="str">
        <f>_xlfn.XLOOKUP(A16555,MI_Match_Analysis!$A$2:$A$8,MI_Match_Analysis!$F$2:$F$8,"Not Found")</f>
        <v>Not Found</v>
      </c>
    </row>
    <row r="16556" spans="1:20" hidden="1" x14ac:dyDescent="0.3">
      <c r="A16556">
        <v>71</v>
      </c>
      <c r="B16556" s="1">
        <v>46168</v>
      </c>
      <c r="C16556" t="s">
        <v>345</v>
      </c>
      <c r="D16556" t="s">
        <v>322</v>
      </c>
      <c r="E16556" t="s">
        <v>24</v>
      </c>
      <c r="F16556" t="s">
        <v>48</v>
      </c>
      <c r="G16556">
        <v>1</v>
      </c>
      <c r="H16556">
        <v>8.5</v>
      </c>
      <c r="I16556" t="s">
        <v>92</v>
      </c>
      <c r="J16556" t="s">
        <v>290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 t="s">
        <v>83</v>
      </c>
      <c r="R16556" t="s">
        <v>83</v>
      </c>
      <c r="S16556" t="s">
        <v>83</v>
      </c>
      <c r="T16556" t="str">
        <f>_xlfn.XLOOKUP(A16556,MI_Match_Analysis!$A$2:$A$8,MI_Match_Analysis!$F$2:$F$8,"Not Found")</f>
        <v>Not Found</v>
      </c>
    </row>
    <row r="16557" spans="1:20" hidden="1" x14ac:dyDescent="0.3">
      <c r="A16557">
        <v>71</v>
      </c>
      <c r="B16557" s="1">
        <v>46168</v>
      </c>
      <c r="C16557" t="s">
        <v>345</v>
      </c>
      <c r="D16557" t="s">
        <v>322</v>
      </c>
      <c r="E16557" t="s">
        <v>24</v>
      </c>
      <c r="F16557" t="s">
        <v>48</v>
      </c>
      <c r="G16557">
        <v>1</v>
      </c>
      <c r="H16557">
        <v>8.6</v>
      </c>
      <c r="I16557" t="s">
        <v>92</v>
      </c>
      <c r="J16557" t="s">
        <v>290</v>
      </c>
      <c r="K16557">
        <v>2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 t="s">
        <v>83</v>
      </c>
      <c r="R16557" t="s">
        <v>83</v>
      </c>
      <c r="S16557" t="s">
        <v>83</v>
      </c>
      <c r="T16557" t="str">
        <f>_xlfn.XLOOKUP(A16557,MI_Match_Analysis!$A$2:$A$8,MI_Match_Analysis!$F$2:$F$8,"Not Found")</f>
        <v>Not Found</v>
      </c>
    </row>
    <row r="16558" spans="1:20" hidden="1" x14ac:dyDescent="0.3">
      <c r="A16558">
        <v>71</v>
      </c>
      <c r="B16558" s="1">
        <v>46168</v>
      </c>
      <c r="C16558" t="s">
        <v>345</v>
      </c>
      <c r="D16558" t="s">
        <v>322</v>
      </c>
      <c r="E16558" t="s">
        <v>24</v>
      </c>
      <c r="F16558" t="s">
        <v>48</v>
      </c>
      <c r="G16558">
        <v>1</v>
      </c>
      <c r="H16558">
        <v>9.1</v>
      </c>
      <c r="I16558" t="s">
        <v>178</v>
      </c>
      <c r="J16558" t="s">
        <v>86</v>
      </c>
      <c r="K16558">
        <v>1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 t="s">
        <v>83</v>
      </c>
      <c r="R16558" t="s">
        <v>83</v>
      </c>
      <c r="S16558" t="s">
        <v>83</v>
      </c>
      <c r="T16558" t="str">
        <f>_xlfn.XLOOKUP(A16558,MI_Match_Analysis!$A$2:$A$8,MI_Match_Analysis!$F$2:$F$8,"Not Found")</f>
        <v>Not Found</v>
      </c>
    </row>
    <row r="16559" spans="1:20" hidden="1" x14ac:dyDescent="0.3">
      <c r="A16559">
        <v>71</v>
      </c>
      <c r="B16559" s="1">
        <v>46168</v>
      </c>
      <c r="C16559" t="s">
        <v>345</v>
      </c>
      <c r="D16559" t="s">
        <v>322</v>
      </c>
      <c r="E16559" t="s">
        <v>24</v>
      </c>
      <c r="F16559" t="s">
        <v>48</v>
      </c>
      <c r="G16559">
        <v>1</v>
      </c>
      <c r="H16559">
        <v>9.1999999999999993</v>
      </c>
      <c r="I16559" t="s">
        <v>92</v>
      </c>
      <c r="J16559" t="s">
        <v>86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 t="s">
        <v>83</v>
      </c>
      <c r="R16559" t="s">
        <v>83</v>
      </c>
      <c r="S16559" t="s">
        <v>83</v>
      </c>
      <c r="T16559" t="str">
        <f>_xlfn.XLOOKUP(A16559,MI_Match_Analysis!$A$2:$A$8,MI_Match_Analysis!$F$2:$F$8,"Not Found")</f>
        <v>Not Found</v>
      </c>
    </row>
    <row r="16560" spans="1:20" hidden="1" x14ac:dyDescent="0.3">
      <c r="A16560">
        <v>71</v>
      </c>
      <c r="B16560" s="1">
        <v>46168</v>
      </c>
      <c r="C16560" t="s">
        <v>345</v>
      </c>
      <c r="D16560" t="s">
        <v>322</v>
      </c>
      <c r="E16560" t="s">
        <v>24</v>
      </c>
      <c r="F16560" t="s">
        <v>48</v>
      </c>
      <c r="G16560">
        <v>1</v>
      </c>
      <c r="H16560">
        <v>9.3000000000000007</v>
      </c>
      <c r="I16560" t="s">
        <v>92</v>
      </c>
      <c r="J16560" t="s">
        <v>86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 t="s">
        <v>83</v>
      </c>
      <c r="R16560" t="s">
        <v>83</v>
      </c>
      <c r="S16560" t="s">
        <v>83</v>
      </c>
      <c r="T16560" t="str">
        <f>_xlfn.XLOOKUP(A16560,MI_Match_Analysis!$A$2:$A$8,MI_Match_Analysis!$F$2:$F$8,"Not Found")</f>
        <v>Not Found</v>
      </c>
    </row>
    <row r="16561" spans="1:20" hidden="1" x14ac:dyDescent="0.3">
      <c r="A16561">
        <v>71</v>
      </c>
      <c r="B16561" s="1">
        <v>46168</v>
      </c>
      <c r="C16561" t="s">
        <v>345</v>
      </c>
      <c r="D16561" t="s">
        <v>322</v>
      </c>
      <c r="E16561" t="s">
        <v>24</v>
      </c>
      <c r="F16561" t="s">
        <v>48</v>
      </c>
      <c r="G16561">
        <v>1</v>
      </c>
      <c r="H16561">
        <v>9.4</v>
      </c>
      <c r="I16561" t="s">
        <v>92</v>
      </c>
      <c r="J16561" t="s">
        <v>86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 t="s">
        <v>83</v>
      </c>
      <c r="R16561" t="s">
        <v>83</v>
      </c>
      <c r="S16561" t="s">
        <v>83</v>
      </c>
      <c r="T16561" t="str">
        <f>_xlfn.XLOOKUP(A16561,MI_Match_Analysis!$A$2:$A$8,MI_Match_Analysis!$F$2:$F$8,"Not Found")</f>
        <v>Not Found</v>
      </c>
    </row>
    <row r="16562" spans="1:20" hidden="1" x14ac:dyDescent="0.3">
      <c r="A16562">
        <v>71</v>
      </c>
      <c r="B16562" s="1">
        <v>46168</v>
      </c>
      <c r="C16562" t="s">
        <v>345</v>
      </c>
      <c r="D16562" t="s">
        <v>322</v>
      </c>
      <c r="E16562" t="s">
        <v>24</v>
      </c>
      <c r="F16562" t="s">
        <v>48</v>
      </c>
      <c r="G16562">
        <v>1</v>
      </c>
      <c r="H16562">
        <v>9.5</v>
      </c>
      <c r="I16562" t="s">
        <v>92</v>
      </c>
      <c r="J16562" t="s">
        <v>86</v>
      </c>
      <c r="K16562">
        <v>1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 t="s">
        <v>83</v>
      </c>
      <c r="R16562" t="s">
        <v>83</v>
      </c>
      <c r="S16562" t="s">
        <v>83</v>
      </c>
      <c r="T16562" t="str">
        <f>_xlfn.XLOOKUP(A16562,MI_Match_Analysis!$A$2:$A$8,MI_Match_Analysis!$F$2:$F$8,"Not Found")</f>
        <v>Not Found</v>
      </c>
    </row>
    <row r="16563" spans="1:20" hidden="1" x14ac:dyDescent="0.3">
      <c r="A16563">
        <v>71</v>
      </c>
      <c r="B16563" s="1">
        <v>46168</v>
      </c>
      <c r="C16563" t="s">
        <v>345</v>
      </c>
      <c r="D16563" t="s">
        <v>322</v>
      </c>
      <c r="E16563" t="s">
        <v>24</v>
      </c>
      <c r="F16563" t="s">
        <v>48</v>
      </c>
      <c r="G16563">
        <v>1</v>
      </c>
      <c r="H16563">
        <v>9.6</v>
      </c>
      <c r="I16563" t="s">
        <v>178</v>
      </c>
      <c r="J16563" t="s">
        <v>86</v>
      </c>
      <c r="K16563">
        <v>1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 t="s">
        <v>83</v>
      </c>
      <c r="R16563" t="s">
        <v>83</v>
      </c>
      <c r="S16563" t="s">
        <v>83</v>
      </c>
      <c r="T16563" t="str">
        <f>_xlfn.XLOOKUP(A16563,MI_Match_Analysis!$A$2:$A$8,MI_Match_Analysis!$F$2:$F$8,"Not Found")</f>
        <v>Not Found</v>
      </c>
    </row>
    <row r="16564" spans="1:20" hidden="1" x14ac:dyDescent="0.3">
      <c r="A16564">
        <v>71</v>
      </c>
      <c r="B16564" s="1">
        <v>46168</v>
      </c>
      <c r="C16564" t="s">
        <v>345</v>
      </c>
      <c r="D16564" t="s">
        <v>322</v>
      </c>
      <c r="E16564" t="s">
        <v>24</v>
      </c>
      <c r="F16564" t="s">
        <v>48</v>
      </c>
      <c r="G16564">
        <v>1</v>
      </c>
      <c r="H16564">
        <v>10.1</v>
      </c>
      <c r="I16564" t="s">
        <v>178</v>
      </c>
      <c r="J16564" t="s">
        <v>290</v>
      </c>
      <c r="K16564">
        <v>6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 t="s">
        <v>83</v>
      </c>
      <c r="R16564" t="s">
        <v>83</v>
      </c>
      <c r="S16564" t="s">
        <v>83</v>
      </c>
      <c r="T16564" t="str">
        <f>_xlfn.XLOOKUP(A16564,MI_Match_Analysis!$A$2:$A$8,MI_Match_Analysis!$F$2:$F$8,"Not Found")</f>
        <v>Not Found</v>
      </c>
    </row>
    <row r="16565" spans="1:20" hidden="1" x14ac:dyDescent="0.3">
      <c r="A16565">
        <v>71</v>
      </c>
      <c r="B16565" s="1">
        <v>46168</v>
      </c>
      <c r="C16565" t="s">
        <v>345</v>
      </c>
      <c r="D16565" t="s">
        <v>322</v>
      </c>
      <c r="E16565" t="s">
        <v>24</v>
      </c>
      <c r="F16565" t="s">
        <v>48</v>
      </c>
      <c r="G16565">
        <v>1</v>
      </c>
      <c r="H16565">
        <v>10.199999999999999</v>
      </c>
      <c r="I16565" t="s">
        <v>178</v>
      </c>
      <c r="J16565" t="s">
        <v>290</v>
      </c>
      <c r="K16565">
        <v>1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 t="s">
        <v>83</v>
      </c>
      <c r="R16565" t="s">
        <v>83</v>
      </c>
      <c r="S16565" t="s">
        <v>83</v>
      </c>
      <c r="T16565" t="str">
        <f>_xlfn.XLOOKUP(A16565,MI_Match_Analysis!$A$2:$A$8,MI_Match_Analysis!$F$2:$F$8,"Not Found")</f>
        <v>Not Found</v>
      </c>
    </row>
    <row r="16566" spans="1:20" hidden="1" x14ac:dyDescent="0.3">
      <c r="A16566">
        <v>71</v>
      </c>
      <c r="B16566" s="1">
        <v>46168</v>
      </c>
      <c r="C16566" t="s">
        <v>345</v>
      </c>
      <c r="D16566" t="s">
        <v>322</v>
      </c>
      <c r="E16566" t="s">
        <v>24</v>
      </c>
      <c r="F16566" t="s">
        <v>48</v>
      </c>
      <c r="G16566">
        <v>1</v>
      </c>
      <c r="H16566">
        <v>10.3</v>
      </c>
      <c r="I16566" t="s">
        <v>92</v>
      </c>
      <c r="J16566" t="s">
        <v>290</v>
      </c>
      <c r="K16566">
        <v>1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 t="s">
        <v>83</v>
      </c>
      <c r="R16566" t="s">
        <v>83</v>
      </c>
      <c r="S16566" t="s">
        <v>83</v>
      </c>
      <c r="T16566" t="str">
        <f>_xlfn.XLOOKUP(A16566,MI_Match_Analysis!$A$2:$A$8,MI_Match_Analysis!$F$2:$F$8,"Not Found")</f>
        <v>Not Found</v>
      </c>
    </row>
    <row r="16567" spans="1:20" hidden="1" x14ac:dyDescent="0.3">
      <c r="A16567">
        <v>71</v>
      </c>
      <c r="B16567" s="1">
        <v>46168</v>
      </c>
      <c r="C16567" t="s">
        <v>345</v>
      </c>
      <c r="D16567" t="s">
        <v>322</v>
      </c>
      <c r="E16567" t="s">
        <v>24</v>
      </c>
      <c r="F16567" t="s">
        <v>48</v>
      </c>
      <c r="G16567">
        <v>1</v>
      </c>
      <c r="H16567">
        <v>10.4</v>
      </c>
      <c r="I16567" t="s">
        <v>178</v>
      </c>
      <c r="J16567" t="s">
        <v>290</v>
      </c>
      <c r="K16567">
        <v>1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 t="s">
        <v>83</v>
      </c>
      <c r="R16567" t="s">
        <v>83</v>
      </c>
      <c r="S16567" t="s">
        <v>83</v>
      </c>
      <c r="T16567" t="str">
        <f>_xlfn.XLOOKUP(A16567,MI_Match_Analysis!$A$2:$A$8,MI_Match_Analysis!$F$2:$F$8,"Not Found")</f>
        <v>Not Found</v>
      </c>
    </row>
    <row r="16568" spans="1:20" hidden="1" x14ac:dyDescent="0.3">
      <c r="A16568">
        <v>71</v>
      </c>
      <c r="B16568" s="1">
        <v>46168</v>
      </c>
      <c r="C16568" t="s">
        <v>345</v>
      </c>
      <c r="D16568" t="s">
        <v>322</v>
      </c>
      <c r="E16568" t="s">
        <v>24</v>
      </c>
      <c r="F16568" t="s">
        <v>48</v>
      </c>
      <c r="G16568">
        <v>1</v>
      </c>
      <c r="H16568">
        <v>10.5</v>
      </c>
      <c r="I16568" t="s">
        <v>92</v>
      </c>
      <c r="J16568" t="s">
        <v>290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 t="s">
        <v>83</v>
      </c>
      <c r="R16568" t="s">
        <v>83</v>
      </c>
      <c r="S16568" t="s">
        <v>83</v>
      </c>
      <c r="T16568" t="str">
        <f>_xlfn.XLOOKUP(A16568,MI_Match_Analysis!$A$2:$A$8,MI_Match_Analysis!$F$2:$F$8,"Not Found")</f>
        <v>Not Found</v>
      </c>
    </row>
    <row r="16569" spans="1:20" hidden="1" x14ac:dyDescent="0.3">
      <c r="A16569">
        <v>71</v>
      </c>
      <c r="B16569" s="1">
        <v>46168</v>
      </c>
      <c r="C16569" t="s">
        <v>345</v>
      </c>
      <c r="D16569" t="s">
        <v>322</v>
      </c>
      <c r="E16569" t="s">
        <v>24</v>
      </c>
      <c r="F16569" t="s">
        <v>48</v>
      </c>
      <c r="G16569">
        <v>1</v>
      </c>
      <c r="H16569">
        <v>10.6</v>
      </c>
      <c r="I16569" t="s">
        <v>92</v>
      </c>
      <c r="J16569" t="s">
        <v>290</v>
      </c>
      <c r="K16569">
        <v>4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 t="s">
        <v>83</v>
      </c>
      <c r="R16569" t="s">
        <v>83</v>
      </c>
      <c r="S16569" t="s">
        <v>83</v>
      </c>
      <c r="T16569" t="str">
        <f>_xlfn.XLOOKUP(A16569,MI_Match_Analysis!$A$2:$A$8,MI_Match_Analysis!$F$2:$F$8,"Not Found")</f>
        <v>Not Found</v>
      </c>
    </row>
    <row r="16570" spans="1:20" hidden="1" x14ac:dyDescent="0.3">
      <c r="A16570">
        <v>71</v>
      </c>
      <c r="B16570" s="1">
        <v>46168</v>
      </c>
      <c r="C16570" t="s">
        <v>345</v>
      </c>
      <c r="D16570" t="s">
        <v>322</v>
      </c>
      <c r="E16570" t="s">
        <v>24</v>
      </c>
      <c r="F16570" t="s">
        <v>48</v>
      </c>
      <c r="G16570">
        <v>1</v>
      </c>
      <c r="H16570">
        <v>11.1</v>
      </c>
      <c r="I16570" t="s">
        <v>178</v>
      </c>
      <c r="J16570" t="s">
        <v>50</v>
      </c>
      <c r="K16570">
        <v>1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 t="s">
        <v>83</v>
      </c>
      <c r="R16570" t="s">
        <v>83</v>
      </c>
      <c r="S16570" t="s">
        <v>83</v>
      </c>
      <c r="T16570" t="str">
        <f>_xlfn.XLOOKUP(A16570,MI_Match_Analysis!$A$2:$A$8,MI_Match_Analysis!$F$2:$F$8,"Not Found")</f>
        <v>Not Found</v>
      </c>
    </row>
    <row r="16571" spans="1:20" hidden="1" x14ac:dyDescent="0.3">
      <c r="A16571">
        <v>71</v>
      </c>
      <c r="B16571" s="1">
        <v>46168</v>
      </c>
      <c r="C16571" t="s">
        <v>345</v>
      </c>
      <c r="D16571" t="s">
        <v>322</v>
      </c>
      <c r="E16571" t="s">
        <v>24</v>
      </c>
      <c r="F16571" t="s">
        <v>48</v>
      </c>
      <c r="G16571">
        <v>1</v>
      </c>
      <c r="H16571">
        <v>11.2</v>
      </c>
      <c r="I16571" t="s">
        <v>92</v>
      </c>
      <c r="J16571" t="s">
        <v>50</v>
      </c>
      <c r="K16571">
        <v>1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 t="s">
        <v>83</v>
      </c>
      <c r="R16571" t="s">
        <v>83</v>
      </c>
      <c r="S16571" t="s">
        <v>83</v>
      </c>
      <c r="T16571" t="str">
        <f>_xlfn.XLOOKUP(A16571,MI_Match_Analysis!$A$2:$A$8,MI_Match_Analysis!$F$2:$F$8,"Not Found")</f>
        <v>Not Found</v>
      </c>
    </row>
    <row r="16572" spans="1:20" hidden="1" x14ac:dyDescent="0.3">
      <c r="A16572">
        <v>71</v>
      </c>
      <c r="B16572" s="1">
        <v>46168</v>
      </c>
      <c r="C16572" t="s">
        <v>345</v>
      </c>
      <c r="D16572" t="s">
        <v>322</v>
      </c>
      <c r="E16572" t="s">
        <v>24</v>
      </c>
      <c r="F16572" t="s">
        <v>48</v>
      </c>
      <c r="G16572">
        <v>1</v>
      </c>
      <c r="H16572">
        <v>11.3</v>
      </c>
      <c r="I16572" t="s">
        <v>178</v>
      </c>
      <c r="J16572" t="s">
        <v>50</v>
      </c>
      <c r="K16572">
        <v>0</v>
      </c>
      <c r="L16572">
        <v>1</v>
      </c>
      <c r="M16572">
        <v>0</v>
      </c>
      <c r="N16572">
        <v>0</v>
      </c>
      <c r="O16572">
        <v>1</v>
      </c>
      <c r="P16572">
        <v>0</v>
      </c>
      <c r="Q16572" t="s">
        <v>83</v>
      </c>
      <c r="R16572" t="s">
        <v>83</v>
      </c>
      <c r="S16572" t="s">
        <v>83</v>
      </c>
      <c r="T16572" t="str">
        <f>_xlfn.XLOOKUP(A16572,MI_Match_Analysis!$A$2:$A$8,MI_Match_Analysis!$F$2:$F$8,"Not Found")</f>
        <v>Not Found</v>
      </c>
    </row>
    <row r="16573" spans="1:20" hidden="1" x14ac:dyDescent="0.3">
      <c r="A16573">
        <v>71</v>
      </c>
      <c r="B16573" s="1">
        <v>46168</v>
      </c>
      <c r="C16573" t="s">
        <v>345</v>
      </c>
      <c r="D16573" t="s">
        <v>322</v>
      </c>
      <c r="E16573" t="s">
        <v>24</v>
      </c>
      <c r="F16573" t="s">
        <v>48</v>
      </c>
      <c r="G16573">
        <v>1</v>
      </c>
      <c r="H16573">
        <v>11.4</v>
      </c>
      <c r="I16573" t="s">
        <v>92</v>
      </c>
      <c r="J16573" t="s">
        <v>50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 t="s">
        <v>83</v>
      </c>
      <c r="R16573" t="s">
        <v>83</v>
      </c>
      <c r="S16573" t="s">
        <v>83</v>
      </c>
      <c r="T16573" t="str">
        <f>_xlfn.XLOOKUP(A16573,MI_Match_Analysis!$A$2:$A$8,MI_Match_Analysis!$F$2:$F$8,"Not Found")</f>
        <v>Not Found</v>
      </c>
    </row>
    <row r="16574" spans="1:20" hidden="1" x14ac:dyDescent="0.3">
      <c r="A16574">
        <v>71</v>
      </c>
      <c r="B16574" s="1">
        <v>46168</v>
      </c>
      <c r="C16574" t="s">
        <v>345</v>
      </c>
      <c r="D16574" t="s">
        <v>322</v>
      </c>
      <c r="E16574" t="s">
        <v>24</v>
      </c>
      <c r="F16574" t="s">
        <v>48</v>
      </c>
      <c r="G16574">
        <v>1</v>
      </c>
      <c r="H16574">
        <v>11.5</v>
      </c>
      <c r="I16574" t="s">
        <v>92</v>
      </c>
      <c r="J16574" t="s">
        <v>50</v>
      </c>
      <c r="K16574">
        <v>4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 t="s">
        <v>83</v>
      </c>
      <c r="R16574" t="s">
        <v>83</v>
      </c>
      <c r="S16574" t="s">
        <v>83</v>
      </c>
      <c r="T16574" t="str">
        <f>_xlfn.XLOOKUP(A16574,MI_Match_Analysis!$A$2:$A$8,MI_Match_Analysis!$F$2:$F$8,"Not Found")</f>
        <v>Not Found</v>
      </c>
    </row>
    <row r="16575" spans="1:20" hidden="1" x14ac:dyDescent="0.3">
      <c r="A16575">
        <v>71</v>
      </c>
      <c r="B16575" s="1">
        <v>46168</v>
      </c>
      <c r="C16575" t="s">
        <v>345</v>
      </c>
      <c r="D16575" t="s">
        <v>322</v>
      </c>
      <c r="E16575" t="s">
        <v>24</v>
      </c>
      <c r="F16575" t="s">
        <v>48</v>
      </c>
      <c r="G16575">
        <v>1</v>
      </c>
      <c r="H16575">
        <v>11.6</v>
      </c>
      <c r="I16575" t="s">
        <v>92</v>
      </c>
      <c r="J16575" t="s">
        <v>50</v>
      </c>
      <c r="K16575">
        <v>6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 t="s">
        <v>83</v>
      </c>
      <c r="R16575" t="s">
        <v>83</v>
      </c>
      <c r="S16575" t="s">
        <v>83</v>
      </c>
      <c r="T16575" t="str">
        <f>_xlfn.XLOOKUP(A16575,MI_Match_Analysis!$A$2:$A$8,MI_Match_Analysis!$F$2:$F$8,"Not Found")</f>
        <v>Not Found</v>
      </c>
    </row>
    <row r="16576" spans="1:20" hidden="1" x14ac:dyDescent="0.3">
      <c r="A16576">
        <v>71</v>
      </c>
      <c r="B16576" s="1">
        <v>46168</v>
      </c>
      <c r="C16576" t="s">
        <v>345</v>
      </c>
      <c r="D16576" t="s">
        <v>322</v>
      </c>
      <c r="E16576" t="s">
        <v>24</v>
      </c>
      <c r="F16576" t="s">
        <v>48</v>
      </c>
      <c r="G16576">
        <v>1</v>
      </c>
      <c r="H16576">
        <v>12.1</v>
      </c>
      <c r="I16576" t="s">
        <v>178</v>
      </c>
      <c r="J16576" t="s">
        <v>346</v>
      </c>
      <c r="K16576">
        <v>1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 t="s">
        <v>83</v>
      </c>
      <c r="R16576" t="s">
        <v>83</v>
      </c>
      <c r="S16576" t="s">
        <v>83</v>
      </c>
      <c r="T16576" t="str">
        <f>_xlfn.XLOOKUP(A16576,MI_Match_Analysis!$A$2:$A$8,MI_Match_Analysis!$F$2:$F$8,"Not Found")</f>
        <v>Not Found</v>
      </c>
    </row>
    <row r="16577" spans="1:20" hidden="1" x14ac:dyDescent="0.3">
      <c r="A16577">
        <v>71</v>
      </c>
      <c r="B16577" s="1">
        <v>46168</v>
      </c>
      <c r="C16577" t="s">
        <v>345</v>
      </c>
      <c r="D16577" t="s">
        <v>322</v>
      </c>
      <c r="E16577" t="s">
        <v>24</v>
      </c>
      <c r="F16577" t="s">
        <v>48</v>
      </c>
      <c r="G16577">
        <v>1</v>
      </c>
      <c r="H16577">
        <v>12.2</v>
      </c>
      <c r="I16577" t="s">
        <v>92</v>
      </c>
      <c r="J16577" t="s">
        <v>346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 t="s">
        <v>83</v>
      </c>
      <c r="R16577" t="s">
        <v>83</v>
      </c>
      <c r="S16577" t="s">
        <v>83</v>
      </c>
      <c r="T16577" t="str">
        <f>_xlfn.XLOOKUP(A16577,MI_Match_Analysis!$A$2:$A$8,MI_Match_Analysis!$F$2:$F$8,"Not Found")</f>
        <v>Not Found</v>
      </c>
    </row>
    <row r="16578" spans="1:20" hidden="1" x14ac:dyDescent="0.3">
      <c r="A16578">
        <v>71</v>
      </c>
      <c r="B16578" s="1">
        <v>46168</v>
      </c>
      <c r="C16578" t="s">
        <v>345</v>
      </c>
      <c r="D16578" t="s">
        <v>322</v>
      </c>
      <c r="E16578" t="s">
        <v>24</v>
      </c>
      <c r="F16578" t="s">
        <v>48</v>
      </c>
      <c r="G16578">
        <v>1</v>
      </c>
      <c r="H16578">
        <v>12.3</v>
      </c>
      <c r="I16578" t="s">
        <v>92</v>
      </c>
      <c r="J16578" t="s">
        <v>346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 t="s">
        <v>83</v>
      </c>
      <c r="R16578" t="s">
        <v>83</v>
      </c>
      <c r="S16578" t="s">
        <v>83</v>
      </c>
      <c r="T16578" t="str">
        <f>_xlfn.XLOOKUP(A16578,MI_Match_Analysis!$A$2:$A$8,MI_Match_Analysis!$F$2:$F$8,"Not Found")</f>
        <v>Not Found</v>
      </c>
    </row>
    <row r="16579" spans="1:20" hidden="1" x14ac:dyDescent="0.3">
      <c r="A16579">
        <v>71</v>
      </c>
      <c r="B16579" s="1">
        <v>46168</v>
      </c>
      <c r="C16579" t="s">
        <v>345</v>
      </c>
      <c r="D16579" t="s">
        <v>322</v>
      </c>
      <c r="E16579" t="s">
        <v>24</v>
      </c>
      <c r="F16579" t="s">
        <v>48</v>
      </c>
      <c r="G16579">
        <v>1</v>
      </c>
      <c r="H16579">
        <v>12.4</v>
      </c>
      <c r="I16579" t="s">
        <v>92</v>
      </c>
      <c r="J16579" t="s">
        <v>346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 t="s">
        <v>83</v>
      </c>
      <c r="R16579" t="s">
        <v>83</v>
      </c>
      <c r="S16579" t="s">
        <v>83</v>
      </c>
      <c r="T16579" t="str">
        <f>_xlfn.XLOOKUP(A16579,MI_Match_Analysis!$A$2:$A$8,MI_Match_Analysis!$F$2:$F$8,"Not Found")</f>
        <v>Not Found</v>
      </c>
    </row>
    <row r="16580" spans="1:20" hidden="1" x14ac:dyDescent="0.3">
      <c r="A16580">
        <v>71</v>
      </c>
      <c r="B16580" s="1">
        <v>46168</v>
      </c>
      <c r="C16580" t="s">
        <v>345</v>
      </c>
      <c r="D16580" t="s">
        <v>322</v>
      </c>
      <c r="E16580" t="s">
        <v>24</v>
      </c>
      <c r="F16580" t="s">
        <v>48</v>
      </c>
      <c r="G16580">
        <v>1</v>
      </c>
      <c r="H16580">
        <v>12.5</v>
      </c>
      <c r="I16580" t="s">
        <v>92</v>
      </c>
      <c r="J16580" t="s">
        <v>346</v>
      </c>
      <c r="K16580">
        <v>1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 t="s">
        <v>83</v>
      </c>
      <c r="R16580" t="s">
        <v>83</v>
      </c>
      <c r="S16580" t="s">
        <v>83</v>
      </c>
      <c r="T16580" t="str">
        <f>_xlfn.XLOOKUP(A16580,MI_Match_Analysis!$A$2:$A$8,MI_Match_Analysis!$F$2:$F$8,"Not Found")</f>
        <v>Not Found</v>
      </c>
    </row>
    <row r="16581" spans="1:20" hidden="1" x14ac:dyDescent="0.3">
      <c r="A16581">
        <v>71</v>
      </c>
      <c r="B16581" s="1">
        <v>46168</v>
      </c>
      <c r="C16581" t="s">
        <v>345</v>
      </c>
      <c r="D16581" t="s">
        <v>322</v>
      </c>
      <c r="E16581" t="s">
        <v>24</v>
      </c>
      <c r="F16581" t="s">
        <v>48</v>
      </c>
      <c r="G16581">
        <v>1</v>
      </c>
      <c r="H16581">
        <v>12.6</v>
      </c>
      <c r="I16581" t="s">
        <v>178</v>
      </c>
      <c r="J16581" t="s">
        <v>346</v>
      </c>
      <c r="K16581">
        <v>1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 t="s">
        <v>83</v>
      </c>
      <c r="R16581" t="s">
        <v>83</v>
      </c>
      <c r="S16581" t="s">
        <v>83</v>
      </c>
      <c r="T16581" t="str">
        <f>_xlfn.XLOOKUP(A16581,MI_Match_Analysis!$A$2:$A$8,MI_Match_Analysis!$F$2:$F$8,"Not Found")</f>
        <v>Not Found</v>
      </c>
    </row>
    <row r="16582" spans="1:20" hidden="1" x14ac:dyDescent="0.3">
      <c r="A16582">
        <v>71</v>
      </c>
      <c r="B16582" s="1">
        <v>46168</v>
      </c>
      <c r="C16582" t="s">
        <v>345</v>
      </c>
      <c r="D16582" t="s">
        <v>322</v>
      </c>
      <c r="E16582" t="s">
        <v>24</v>
      </c>
      <c r="F16582" t="s">
        <v>48</v>
      </c>
      <c r="G16582">
        <v>1</v>
      </c>
      <c r="H16582">
        <v>13.1</v>
      </c>
      <c r="I16582" t="s">
        <v>178</v>
      </c>
      <c r="J16582" t="s">
        <v>50</v>
      </c>
      <c r="K16582">
        <v>2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 t="s">
        <v>83</v>
      </c>
      <c r="R16582" t="s">
        <v>83</v>
      </c>
      <c r="S16582" t="s">
        <v>83</v>
      </c>
      <c r="T16582" t="str">
        <f>_xlfn.XLOOKUP(A16582,MI_Match_Analysis!$A$2:$A$8,MI_Match_Analysis!$F$2:$F$8,"Not Found")</f>
        <v>Not Found</v>
      </c>
    </row>
    <row r="16583" spans="1:20" hidden="1" x14ac:dyDescent="0.3">
      <c r="A16583">
        <v>71</v>
      </c>
      <c r="B16583" s="1">
        <v>46168</v>
      </c>
      <c r="C16583" t="s">
        <v>345</v>
      </c>
      <c r="D16583" t="s">
        <v>322</v>
      </c>
      <c r="E16583" t="s">
        <v>24</v>
      </c>
      <c r="F16583" t="s">
        <v>48</v>
      </c>
      <c r="G16583">
        <v>1</v>
      </c>
      <c r="H16583">
        <v>13.2</v>
      </c>
      <c r="I16583" t="s">
        <v>178</v>
      </c>
      <c r="J16583" t="s">
        <v>50</v>
      </c>
      <c r="K16583">
        <v>4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 t="s">
        <v>83</v>
      </c>
      <c r="R16583" t="s">
        <v>83</v>
      </c>
      <c r="S16583" t="s">
        <v>83</v>
      </c>
      <c r="T16583" t="str">
        <f>_xlfn.XLOOKUP(A16583,MI_Match_Analysis!$A$2:$A$8,MI_Match_Analysis!$F$2:$F$8,"Not Found")</f>
        <v>Not Found</v>
      </c>
    </row>
    <row r="16584" spans="1:20" hidden="1" x14ac:dyDescent="0.3">
      <c r="A16584">
        <v>71</v>
      </c>
      <c r="B16584" s="1">
        <v>46168</v>
      </c>
      <c r="C16584" t="s">
        <v>345</v>
      </c>
      <c r="D16584" t="s">
        <v>322</v>
      </c>
      <c r="E16584" t="s">
        <v>24</v>
      </c>
      <c r="F16584" t="s">
        <v>48</v>
      </c>
      <c r="G16584">
        <v>1</v>
      </c>
      <c r="H16584">
        <v>13.3</v>
      </c>
      <c r="I16584" t="s">
        <v>178</v>
      </c>
      <c r="J16584" t="s">
        <v>50</v>
      </c>
      <c r="K16584">
        <v>1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 t="s">
        <v>83</v>
      </c>
      <c r="R16584" t="s">
        <v>83</v>
      </c>
      <c r="S16584" t="s">
        <v>83</v>
      </c>
      <c r="T16584" t="str">
        <f>_xlfn.XLOOKUP(A16584,MI_Match_Analysis!$A$2:$A$8,MI_Match_Analysis!$F$2:$F$8,"Not Found")</f>
        <v>Not Found</v>
      </c>
    </row>
    <row r="16585" spans="1:20" hidden="1" x14ac:dyDescent="0.3">
      <c r="A16585">
        <v>71</v>
      </c>
      <c r="B16585" s="1">
        <v>46168</v>
      </c>
      <c r="C16585" t="s">
        <v>345</v>
      </c>
      <c r="D16585" t="s">
        <v>322</v>
      </c>
      <c r="E16585" t="s">
        <v>24</v>
      </c>
      <c r="F16585" t="s">
        <v>48</v>
      </c>
      <c r="G16585">
        <v>1</v>
      </c>
      <c r="H16585">
        <v>13.4</v>
      </c>
      <c r="I16585" t="s">
        <v>92</v>
      </c>
      <c r="J16585" t="s">
        <v>50</v>
      </c>
      <c r="K16585">
        <v>4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 t="s">
        <v>83</v>
      </c>
      <c r="R16585" t="s">
        <v>83</v>
      </c>
      <c r="S16585" t="s">
        <v>83</v>
      </c>
      <c r="T16585" t="str">
        <f>_xlfn.XLOOKUP(A16585,MI_Match_Analysis!$A$2:$A$8,MI_Match_Analysis!$F$2:$F$8,"Not Found")</f>
        <v>Not Found</v>
      </c>
    </row>
    <row r="16586" spans="1:20" hidden="1" x14ac:dyDescent="0.3">
      <c r="A16586">
        <v>71</v>
      </c>
      <c r="B16586" s="1">
        <v>46168</v>
      </c>
      <c r="C16586" t="s">
        <v>345</v>
      </c>
      <c r="D16586" t="s">
        <v>322</v>
      </c>
      <c r="E16586" t="s">
        <v>24</v>
      </c>
      <c r="F16586" t="s">
        <v>48</v>
      </c>
      <c r="G16586">
        <v>1</v>
      </c>
      <c r="H16586">
        <v>13.5</v>
      </c>
      <c r="I16586" t="s">
        <v>92</v>
      </c>
      <c r="J16586" t="s">
        <v>50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 t="s">
        <v>83</v>
      </c>
      <c r="R16586" t="s">
        <v>83</v>
      </c>
      <c r="S16586" t="s">
        <v>83</v>
      </c>
      <c r="T16586" t="str">
        <f>_xlfn.XLOOKUP(A16586,MI_Match_Analysis!$A$2:$A$8,MI_Match_Analysis!$F$2:$F$8,"Not Found")</f>
        <v>Not Found</v>
      </c>
    </row>
    <row r="16587" spans="1:20" hidden="1" x14ac:dyDescent="0.3">
      <c r="A16587">
        <v>71</v>
      </c>
      <c r="B16587" s="1">
        <v>46168</v>
      </c>
      <c r="C16587" t="s">
        <v>345</v>
      </c>
      <c r="D16587" t="s">
        <v>322</v>
      </c>
      <c r="E16587" t="s">
        <v>24</v>
      </c>
      <c r="F16587" t="s">
        <v>48</v>
      </c>
      <c r="G16587">
        <v>1</v>
      </c>
      <c r="H16587">
        <v>13.6</v>
      </c>
      <c r="I16587" t="s">
        <v>92</v>
      </c>
      <c r="J16587" t="s">
        <v>50</v>
      </c>
      <c r="K16587">
        <v>1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 t="s">
        <v>83</v>
      </c>
      <c r="R16587" t="s">
        <v>83</v>
      </c>
      <c r="S16587" t="s">
        <v>83</v>
      </c>
      <c r="T16587" t="str">
        <f>_xlfn.XLOOKUP(A16587,MI_Match_Analysis!$A$2:$A$8,MI_Match_Analysis!$F$2:$F$8,"Not Found")</f>
        <v>Not Found</v>
      </c>
    </row>
    <row r="16588" spans="1:20" hidden="1" x14ac:dyDescent="0.3">
      <c r="A16588">
        <v>71</v>
      </c>
      <c r="B16588" s="1">
        <v>46168</v>
      </c>
      <c r="C16588" t="s">
        <v>345</v>
      </c>
      <c r="D16588" t="s">
        <v>322</v>
      </c>
      <c r="E16588" t="s">
        <v>24</v>
      </c>
      <c r="F16588" t="s">
        <v>48</v>
      </c>
      <c r="G16588">
        <v>1</v>
      </c>
      <c r="H16588">
        <v>14.1</v>
      </c>
      <c r="I16588" t="s">
        <v>92</v>
      </c>
      <c r="J16588" t="s">
        <v>346</v>
      </c>
      <c r="K16588">
        <v>1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 t="s">
        <v>83</v>
      </c>
      <c r="R16588" t="s">
        <v>83</v>
      </c>
      <c r="S16588" t="s">
        <v>83</v>
      </c>
      <c r="T16588" t="str">
        <f>_xlfn.XLOOKUP(A16588,MI_Match_Analysis!$A$2:$A$8,MI_Match_Analysis!$F$2:$F$8,"Not Found")</f>
        <v>Not Found</v>
      </c>
    </row>
    <row r="16589" spans="1:20" hidden="1" x14ac:dyDescent="0.3">
      <c r="A16589">
        <v>71</v>
      </c>
      <c r="B16589" s="1">
        <v>46168</v>
      </c>
      <c r="C16589" t="s">
        <v>345</v>
      </c>
      <c r="D16589" t="s">
        <v>322</v>
      </c>
      <c r="E16589" t="s">
        <v>24</v>
      </c>
      <c r="F16589" t="s">
        <v>48</v>
      </c>
      <c r="G16589">
        <v>1</v>
      </c>
      <c r="H16589">
        <v>14.2</v>
      </c>
      <c r="I16589" t="s">
        <v>178</v>
      </c>
      <c r="J16589" t="s">
        <v>346</v>
      </c>
      <c r="K16589">
        <v>1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 t="s">
        <v>83</v>
      </c>
      <c r="R16589" t="s">
        <v>83</v>
      </c>
      <c r="S16589" t="s">
        <v>83</v>
      </c>
      <c r="T16589" t="str">
        <f>_xlfn.XLOOKUP(A16589,MI_Match_Analysis!$A$2:$A$8,MI_Match_Analysis!$F$2:$F$8,"Not Found")</f>
        <v>Not Found</v>
      </c>
    </row>
    <row r="16590" spans="1:20" hidden="1" x14ac:dyDescent="0.3">
      <c r="A16590">
        <v>71</v>
      </c>
      <c r="B16590" s="1">
        <v>46168</v>
      </c>
      <c r="C16590" t="s">
        <v>345</v>
      </c>
      <c r="D16590" t="s">
        <v>322</v>
      </c>
      <c r="E16590" t="s">
        <v>24</v>
      </c>
      <c r="F16590" t="s">
        <v>48</v>
      </c>
      <c r="G16590">
        <v>1</v>
      </c>
      <c r="H16590">
        <v>14.3</v>
      </c>
      <c r="I16590" t="s">
        <v>92</v>
      </c>
      <c r="J16590" t="s">
        <v>346</v>
      </c>
      <c r="K16590">
        <v>0</v>
      </c>
      <c r="L16590">
        <v>1</v>
      </c>
      <c r="M16590">
        <v>1</v>
      </c>
      <c r="N16590">
        <v>0</v>
      </c>
      <c r="O16590">
        <v>0</v>
      </c>
      <c r="P16590">
        <v>0</v>
      </c>
      <c r="Q16590" t="s">
        <v>83</v>
      </c>
      <c r="R16590" t="s">
        <v>83</v>
      </c>
      <c r="S16590" t="s">
        <v>83</v>
      </c>
      <c r="T16590" t="str">
        <f>_xlfn.XLOOKUP(A16590,MI_Match_Analysis!$A$2:$A$8,MI_Match_Analysis!$F$2:$F$8,"Not Found")</f>
        <v>Not Found</v>
      </c>
    </row>
    <row r="16591" spans="1:20" hidden="1" x14ac:dyDescent="0.3">
      <c r="A16591">
        <v>71</v>
      </c>
      <c r="B16591" s="1">
        <v>46168</v>
      </c>
      <c r="C16591" t="s">
        <v>345</v>
      </c>
      <c r="D16591" t="s">
        <v>322</v>
      </c>
      <c r="E16591" t="s">
        <v>24</v>
      </c>
      <c r="F16591" t="s">
        <v>48</v>
      </c>
      <c r="G16591">
        <v>1</v>
      </c>
      <c r="H16591">
        <v>14.3</v>
      </c>
      <c r="I16591" t="s">
        <v>92</v>
      </c>
      <c r="J16591" t="s">
        <v>346</v>
      </c>
      <c r="K16591">
        <v>4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 t="s">
        <v>83</v>
      </c>
      <c r="R16591" t="s">
        <v>83</v>
      </c>
      <c r="S16591" t="s">
        <v>83</v>
      </c>
      <c r="T16591" t="str">
        <f>_xlfn.XLOOKUP(A16591,MI_Match_Analysis!$A$2:$A$8,MI_Match_Analysis!$F$2:$F$8,"Not Found")</f>
        <v>Not Found</v>
      </c>
    </row>
    <row r="16592" spans="1:20" hidden="1" x14ac:dyDescent="0.3">
      <c r="A16592">
        <v>71</v>
      </c>
      <c r="B16592" s="1">
        <v>46168</v>
      </c>
      <c r="C16592" t="s">
        <v>345</v>
      </c>
      <c r="D16592" t="s">
        <v>322</v>
      </c>
      <c r="E16592" t="s">
        <v>24</v>
      </c>
      <c r="F16592" t="s">
        <v>48</v>
      </c>
      <c r="G16592">
        <v>1</v>
      </c>
      <c r="H16592">
        <v>14.3</v>
      </c>
      <c r="I16592" t="s">
        <v>92</v>
      </c>
      <c r="J16592" t="s">
        <v>346</v>
      </c>
      <c r="K16592">
        <v>4</v>
      </c>
      <c r="L16592">
        <v>1</v>
      </c>
      <c r="M16592">
        <v>0</v>
      </c>
      <c r="N16592">
        <v>0</v>
      </c>
      <c r="O16592">
        <v>0</v>
      </c>
      <c r="P16592">
        <v>1</v>
      </c>
      <c r="Q16592" t="s">
        <v>83</v>
      </c>
      <c r="R16592" t="s">
        <v>83</v>
      </c>
      <c r="S16592" t="s">
        <v>83</v>
      </c>
      <c r="T16592" t="str">
        <f>_xlfn.XLOOKUP(A16592,MI_Match_Analysis!$A$2:$A$8,MI_Match_Analysis!$F$2:$F$8,"Not Found")</f>
        <v>Not Found</v>
      </c>
    </row>
    <row r="16593" spans="1:20" hidden="1" x14ac:dyDescent="0.3">
      <c r="A16593">
        <v>71</v>
      </c>
      <c r="B16593" s="1">
        <v>46168</v>
      </c>
      <c r="C16593" t="s">
        <v>345</v>
      </c>
      <c r="D16593" t="s">
        <v>322</v>
      </c>
      <c r="E16593" t="s">
        <v>24</v>
      </c>
      <c r="F16593" t="s">
        <v>48</v>
      </c>
      <c r="G16593">
        <v>1</v>
      </c>
      <c r="H16593">
        <v>14.4</v>
      </c>
      <c r="I16593" t="s">
        <v>92</v>
      </c>
      <c r="J16593" t="s">
        <v>346</v>
      </c>
      <c r="K16593">
        <v>1</v>
      </c>
      <c r="L16593">
        <v>1</v>
      </c>
      <c r="M16593">
        <v>0</v>
      </c>
      <c r="N16593">
        <v>0</v>
      </c>
      <c r="O16593">
        <v>0</v>
      </c>
      <c r="P16593">
        <v>1</v>
      </c>
      <c r="Q16593" t="s">
        <v>83</v>
      </c>
      <c r="R16593" t="s">
        <v>83</v>
      </c>
      <c r="S16593" t="s">
        <v>83</v>
      </c>
      <c r="T16593" t="str">
        <f>_xlfn.XLOOKUP(A16593,MI_Match_Analysis!$A$2:$A$8,MI_Match_Analysis!$F$2:$F$8,"Not Found")</f>
        <v>Not Found</v>
      </c>
    </row>
    <row r="16594" spans="1:20" hidden="1" x14ac:dyDescent="0.3">
      <c r="A16594">
        <v>71</v>
      </c>
      <c r="B16594" s="1">
        <v>46168</v>
      </c>
      <c r="C16594" t="s">
        <v>345</v>
      </c>
      <c r="D16594" t="s">
        <v>322</v>
      </c>
      <c r="E16594" t="s">
        <v>24</v>
      </c>
      <c r="F16594" t="s">
        <v>48</v>
      </c>
      <c r="G16594">
        <v>1</v>
      </c>
      <c r="H16594">
        <v>14.4</v>
      </c>
      <c r="I16594" t="s">
        <v>178</v>
      </c>
      <c r="J16594" t="s">
        <v>346</v>
      </c>
      <c r="K16594">
        <v>4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 t="s">
        <v>83</v>
      </c>
      <c r="R16594" t="s">
        <v>83</v>
      </c>
      <c r="S16594" t="s">
        <v>83</v>
      </c>
      <c r="T16594" t="str">
        <f>_xlfn.XLOOKUP(A16594,MI_Match_Analysis!$A$2:$A$8,MI_Match_Analysis!$F$2:$F$8,"Not Found")</f>
        <v>Not Found</v>
      </c>
    </row>
    <row r="16595" spans="1:20" hidden="1" x14ac:dyDescent="0.3">
      <c r="A16595">
        <v>71</v>
      </c>
      <c r="B16595" s="1">
        <v>46168</v>
      </c>
      <c r="C16595" t="s">
        <v>345</v>
      </c>
      <c r="D16595" t="s">
        <v>322</v>
      </c>
      <c r="E16595" t="s">
        <v>24</v>
      </c>
      <c r="F16595" t="s">
        <v>48</v>
      </c>
      <c r="G16595">
        <v>1</v>
      </c>
      <c r="H16595">
        <v>14.5</v>
      </c>
      <c r="I16595" t="s">
        <v>178</v>
      </c>
      <c r="J16595" t="s">
        <v>346</v>
      </c>
      <c r="K16595">
        <v>6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 t="s">
        <v>83</v>
      </c>
      <c r="R16595" t="s">
        <v>83</v>
      </c>
      <c r="S16595" t="s">
        <v>83</v>
      </c>
      <c r="T16595" t="str">
        <f>_xlfn.XLOOKUP(A16595,MI_Match_Analysis!$A$2:$A$8,MI_Match_Analysis!$F$2:$F$8,"Not Found")</f>
        <v>Not Found</v>
      </c>
    </row>
    <row r="16596" spans="1:20" hidden="1" x14ac:dyDescent="0.3">
      <c r="A16596">
        <v>71</v>
      </c>
      <c r="B16596" s="1">
        <v>46168</v>
      </c>
      <c r="C16596" t="s">
        <v>345</v>
      </c>
      <c r="D16596" t="s">
        <v>322</v>
      </c>
      <c r="E16596" t="s">
        <v>24</v>
      </c>
      <c r="F16596" t="s">
        <v>48</v>
      </c>
      <c r="G16596">
        <v>1</v>
      </c>
      <c r="H16596">
        <v>14.6</v>
      </c>
      <c r="I16596" t="s">
        <v>178</v>
      </c>
      <c r="J16596" t="s">
        <v>346</v>
      </c>
      <c r="K16596">
        <v>4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 t="s">
        <v>83</v>
      </c>
      <c r="R16596" t="s">
        <v>83</v>
      </c>
      <c r="S16596" t="s">
        <v>83</v>
      </c>
      <c r="T16596" t="str">
        <f>_xlfn.XLOOKUP(A16596,MI_Match_Analysis!$A$2:$A$8,MI_Match_Analysis!$F$2:$F$8,"Not Found")</f>
        <v>Not Found</v>
      </c>
    </row>
    <row r="16597" spans="1:20" hidden="1" x14ac:dyDescent="0.3">
      <c r="A16597">
        <v>71</v>
      </c>
      <c r="B16597" s="1">
        <v>46168</v>
      </c>
      <c r="C16597" t="s">
        <v>345</v>
      </c>
      <c r="D16597" t="s">
        <v>322</v>
      </c>
      <c r="E16597" t="s">
        <v>24</v>
      </c>
      <c r="F16597" t="s">
        <v>48</v>
      </c>
      <c r="G16597">
        <v>1</v>
      </c>
      <c r="H16597">
        <v>15.1</v>
      </c>
      <c r="I16597" t="s">
        <v>92</v>
      </c>
      <c r="J16597" t="s">
        <v>86</v>
      </c>
      <c r="K16597">
        <v>1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 t="s">
        <v>83</v>
      </c>
      <c r="R16597" t="s">
        <v>83</v>
      </c>
      <c r="S16597" t="s">
        <v>83</v>
      </c>
      <c r="T16597" t="str">
        <f>_xlfn.XLOOKUP(A16597,MI_Match_Analysis!$A$2:$A$8,MI_Match_Analysis!$F$2:$F$8,"Not Found")</f>
        <v>Not Found</v>
      </c>
    </row>
    <row r="16598" spans="1:20" hidden="1" x14ac:dyDescent="0.3">
      <c r="A16598">
        <v>71</v>
      </c>
      <c r="B16598" s="1">
        <v>46168</v>
      </c>
      <c r="C16598" t="s">
        <v>345</v>
      </c>
      <c r="D16598" t="s">
        <v>322</v>
      </c>
      <c r="E16598" t="s">
        <v>24</v>
      </c>
      <c r="F16598" t="s">
        <v>48</v>
      </c>
      <c r="G16598">
        <v>1</v>
      </c>
      <c r="H16598">
        <v>15.2</v>
      </c>
      <c r="I16598" t="s">
        <v>178</v>
      </c>
      <c r="J16598" t="s">
        <v>86</v>
      </c>
      <c r="K16598">
        <v>6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 t="s">
        <v>83</v>
      </c>
      <c r="R16598" t="s">
        <v>83</v>
      </c>
      <c r="S16598" t="s">
        <v>83</v>
      </c>
      <c r="T16598" t="str">
        <f>_xlfn.XLOOKUP(A16598,MI_Match_Analysis!$A$2:$A$8,MI_Match_Analysis!$F$2:$F$8,"Not Found")</f>
        <v>Not Found</v>
      </c>
    </row>
    <row r="16599" spans="1:20" hidden="1" x14ac:dyDescent="0.3">
      <c r="A16599">
        <v>71</v>
      </c>
      <c r="B16599" s="1">
        <v>46168</v>
      </c>
      <c r="C16599" t="s">
        <v>345</v>
      </c>
      <c r="D16599" t="s">
        <v>322</v>
      </c>
      <c r="E16599" t="s">
        <v>24</v>
      </c>
      <c r="F16599" t="s">
        <v>48</v>
      </c>
      <c r="G16599">
        <v>1</v>
      </c>
      <c r="H16599">
        <v>15.3</v>
      </c>
      <c r="I16599" t="s">
        <v>178</v>
      </c>
      <c r="J16599" t="s">
        <v>86</v>
      </c>
      <c r="K16599">
        <v>1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 t="s">
        <v>83</v>
      </c>
      <c r="R16599" t="s">
        <v>83</v>
      </c>
      <c r="S16599" t="s">
        <v>83</v>
      </c>
      <c r="T16599" t="str">
        <f>_xlfn.XLOOKUP(A16599,MI_Match_Analysis!$A$2:$A$8,MI_Match_Analysis!$F$2:$F$8,"Not Found")</f>
        <v>Not Found</v>
      </c>
    </row>
    <row r="16600" spans="1:20" hidden="1" x14ac:dyDescent="0.3">
      <c r="A16600">
        <v>71</v>
      </c>
      <c r="B16600" s="1">
        <v>46168</v>
      </c>
      <c r="C16600" t="s">
        <v>345</v>
      </c>
      <c r="D16600" t="s">
        <v>322</v>
      </c>
      <c r="E16600" t="s">
        <v>24</v>
      </c>
      <c r="F16600" t="s">
        <v>48</v>
      </c>
      <c r="G16600">
        <v>1</v>
      </c>
      <c r="H16600">
        <v>15.4</v>
      </c>
      <c r="I16600" t="s">
        <v>92</v>
      </c>
      <c r="J16600" t="s">
        <v>86</v>
      </c>
      <c r="K16600">
        <v>6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 t="s">
        <v>83</v>
      </c>
      <c r="R16600" t="s">
        <v>83</v>
      </c>
      <c r="S16600" t="s">
        <v>83</v>
      </c>
      <c r="T16600" t="str">
        <f>_xlfn.XLOOKUP(A16600,MI_Match_Analysis!$A$2:$A$8,MI_Match_Analysis!$F$2:$F$8,"Not Found")</f>
        <v>Not Found</v>
      </c>
    </row>
    <row r="16601" spans="1:20" hidden="1" x14ac:dyDescent="0.3">
      <c r="A16601">
        <v>71</v>
      </c>
      <c r="B16601" s="1">
        <v>46168</v>
      </c>
      <c r="C16601" t="s">
        <v>345</v>
      </c>
      <c r="D16601" t="s">
        <v>322</v>
      </c>
      <c r="E16601" t="s">
        <v>24</v>
      </c>
      <c r="F16601" t="s">
        <v>48</v>
      </c>
      <c r="G16601">
        <v>1</v>
      </c>
      <c r="H16601">
        <v>15.5</v>
      </c>
      <c r="I16601" t="s">
        <v>92</v>
      </c>
      <c r="J16601" t="s">
        <v>86</v>
      </c>
      <c r="K16601">
        <v>1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 t="s">
        <v>83</v>
      </c>
      <c r="R16601" t="s">
        <v>83</v>
      </c>
      <c r="S16601" t="s">
        <v>83</v>
      </c>
      <c r="T16601" t="str">
        <f>_xlfn.XLOOKUP(A16601,MI_Match_Analysis!$A$2:$A$8,MI_Match_Analysis!$F$2:$F$8,"Not Found")</f>
        <v>Not Found</v>
      </c>
    </row>
    <row r="16602" spans="1:20" hidden="1" x14ac:dyDescent="0.3">
      <c r="A16602">
        <v>71</v>
      </c>
      <c r="B16602" s="1">
        <v>46168</v>
      </c>
      <c r="C16602" t="s">
        <v>345</v>
      </c>
      <c r="D16602" t="s">
        <v>322</v>
      </c>
      <c r="E16602" t="s">
        <v>24</v>
      </c>
      <c r="F16602" t="s">
        <v>48</v>
      </c>
      <c r="G16602">
        <v>1</v>
      </c>
      <c r="H16602">
        <v>15.6</v>
      </c>
      <c r="I16602" t="s">
        <v>178</v>
      </c>
      <c r="J16602" t="s">
        <v>86</v>
      </c>
      <c r="K16602">
        <v>6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 t="s">
        <v>83</v>
      </c>
      <c r="R16602" t="s">
        <v>83</v>
      </c>
      <c r="S16602" t="s">
        <v>83</v>
      </c>
      <c r="T16602" t="str">
        <f>_xlfn.XLOOKUP(A16602,MI_Match_Analysis!$A$2:$A$8,MI_Match_Analysis!$F$2:$F$8,"Not Found")</f>
        <v>Not Found</v>
      </c>
    </row>
    <row r="16603" spans="1:20" hidden="1" x14ac:dyDescent="0.3">
      <c r="A16603">
        <v>71</v>
      </c>
      <c r="B16603" s="1">
        <v>46168</v>
      </c>
      <c r="C16603" t="s">
        <v>345</v>
      </c>
      <c r="D16603" t="s">
        <v>322</v>
      </c>
      <c r="E16603" t="s">
        <v>24</v>
      </c>
      <c r="F16603" t="s">
        <v>48</v>
      </c>
      <c r="G16603">
        <v>1</v>
      </c>
      <c r="H16603">
        <v>16.100000000000001</v>
      </c>
      <c r="I16603" t="s">
        <v>92</v>
      </c>
      <c r="J16603" t="s">
        <v>117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 t="s">
        <v>165</v>
      </c>
      <c r="R16603" t="s">
        <v>92</v>
      </c>
      <c r="S16603" t="s">
        <v>213</v>
      </c>
      <c r="T16603" t="str">
        <f>_xlfn.XLOOKUP(A16603,MI_Match_Analysis!$A$2:$A$8,MI_Match_Analysis!$F$2:$F$8,"Not Found")</f>
        <v>Not Found</v>
      </c>
    </row>
    <row r="16604" spans="1:20" hidden="1" x14ac:dyDescent="0.3">
      <c r="A16604">
        <v>71</v>
      </c>
      <c r="B16604" s="1">
        <v>46168</v>
      </c>
      <c r="C16604" t="s">
        <v>345</v>
      </c>
      <c r="D16604" t="s">
        <v>322</v>
      </c>
      <c r="E16604" t="s">
        <v>24</v>
      </c>
      <c r="F16604" t="s">
        <v>48</v>
      </c>
      <c r="G16604">
        <v>1</v>
      </c>
      <c r="H16604">
        <v>16.2</v>
      </c>
      <c r="I16604" t="s">
        <v>79</v>
      </c>
      <c r="J16604" t="s">
        <v>117</v>
      </c>
      <c r="K16604">
        <v>1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 t="s">
        <v>83</v>
      </c>
      <c r="R16604" t="s">
        <v>83</v>
      </c>
      <c r="S16604" t="s">
        <v>83</v>
      </c>
      <c r="T16604" t="str">
        <f>_xlfn.XLOOKUP(A16604,MI_Match_Analysis!$A$2:$A$8,MI_Match_Analysis!$F$2:$F$8,"Not Found")</f>
        <v>Not Found</v>
      </c>
    </row>
    <row r="16605" spans="1:20" hidden="1" x14ac:dyDescent="0.3">
      <c r="A16605">
        <v>71</v>
      </c>
      <c r="B16605" s="1">
        <v>46168</v>
      </c>
      <c r="C16605" t="s">
        <v>345</v>
      </c>
      <c r="D16605" t="s">
        <v>322</v>
      </c>
      <c r="E16605" t="s">
        <v>24</v>
      </c>
      <c r="F16605" t="s">
        <v>48</v>
      </c>
      <c r="G16605">
        <v>1</v>
      </c>
      <c r="H16605">
        <v>16.3</v>
      </c>
      <c r="I16605" t="s">
        <v>178</v>
      </c>
      <c r="J16605" t="s">
        <v>117</v>
      </c>
      <c r="K16605">
        <v>6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 t="s">
        <v>83</v>
      </c>
      <c r="R16605" t="s">
        <v>83</v>
      </c>
      <c r="S16605" t="s">
        <v>83</v>
      </c>
      <c r="T16605" t="str">
        <f>_xlfn.XLOOKUP(A16605,MI_Match_Analysis!$A$2:$A$8,MI_Match_Analysis!$F$2:$F$8,"Not Found")</f>
        <v>Not Found</v>
      </c>
    </row>
    <row r="16606" spans="1:20" hidden="1" x14ac:dyDescent="0.3">
      <c r="A16606">
        <v>71</v>
      </c>
      <c r="B16606" s="1">
        <v>46168</v>
      </c>
      <c r="C16606" t="s">
        <v>345</v>
      </c>
      <c r="D16606" t="s">
        <v>322</v>
      </c>
      <c r="E16606" t="s">
        <v>24</v>
      </c>
      <c r="F16606" t="s">
        <v>48</v>
      </c>
      <c r="G16606">
        <v>1</v>
      </c>
      <c r="H16606">
        <v>16.399999999999999</v>
      </c>
      <c r="I16606" t="s">
        <v>178</v>
      </c>
      <c r="J16606" t="s">
        <v>117</v>
      </c>
      <c r="K16606">
        <v>6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 t="s">
        <v>83</v>
      </c>
      <c r="R16606" t="s">
        <v>83</v>
      </c>
      <c r="S16606" t="s">
        <v>83</v>
      </c>
      <c r="T16606" t="str">
        <f>_xlfn.XLOOKUP(A16606,MI_Match_Analysis!$A$2:$A$8,MI_Match_Analysis!$F$2:$F$8,"Not Found")</f>
        <v>Not Found</v>
      </c>
    </row>
    <row r="16607" spans="1:20" hidden="1" x14ac:dyDescent="0.3">
      <c r="A16607">
        <v>71</v>
      </c>
      <c r="B16607" s="1">
        <v>46168</v>
      </c>
      <c r="C16607" t="s">
        <v>345</v>
      </c>
      <c r="D16607" t="s">
        <v>322</v>
      </c>
      <c r="E16607" t="s">
        <v>24</v>
      </c>
      <c r="F16607" t="s">
        <v>48</v>
      </c>
      <c r="G16607">
        <v>1</v>
      </c>
      <c r="H16607">
        <v>16.5</v>
      </c>
      <c r="I16607" t="s">
        <v>178</v>
      </c>
      <c r="J16607" t="s">
        <v>117</v>
      </c>
      <c r="K16607">
        <v>1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 t="s">
        <v>83</v>
      </c>
      <c r="R16607" t="s">
        <v>83</v>
      </c>
      <c r="S16607" t="s">
        <v>83</v>
      </c>
      <c r="T16607" t="str">
        <f>_xlfn.XLOOKUP(A16607,MI_Match_Analysis!$A$2:$A$8,MI_Match_Analysis!$F$2:$F$8,"Not Found")</f>
        <v>Not Found</v>
      </c>
    </row>
    <row r="16608" spans="1:20" hidden="1" x14ac:dyDescent="0.3">
      <c r="A16608">
        <v>71</v>
      </c>
      <c r="B16608" s="1">
        <v>46168</v>
      </c>
      <c r="C16608" t="s">
        <v>345</v>
      </c>
      <c r="D16608" t="s">
        <v>322</v>
      </c>
      <c r="E16608" t="s">
        <v>24</v>
      </c>
      <c r="F16608" t="s">
        <v>48</v>
      </c>
      <c r="G16608">
        <v>1</v>
      </c>
      <c r="H16608">
        <v>16.600000000000001</v>
      </c>
      <c r="I16608" t="s">
        <v>79</v>
      </c>
      <c r="J16608" t="s">
        <v>117</v>
      </c>
      <c r="K16608">
        <v>1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 t="s">
        <v>83</v>
      </c>
      <c r="R16608" t="s">
        <v>83</v>
      </c>
      <c r="S16608" t="s">
        <v>83</v>
      </c>
      <c r="T16608" t="str">
        <f>_xlfn.XLOOKUP(A16608,MI_Match_Analysis!$A$2:$A$8,MI_Match_Analysis!$F$2:$F$8,"Not Found")</f>
        <v>Not Found</v>
      </c>
    </row>
    <row r="16609" spans="1:20" hidden="1" x14ac:dyDescent="0.3">
      <c r="A16609">
        <v>71</v>
      </c>
      <c r="B16609" s="1">
        <v>46168</v>
      </c>
      <c r="C16609" t="s">
        <v>345</v>
      </c>
      <c r="D16609" t="s">
        <v>322</v>
      </c>
      <c r="E16609" t="s">
        <v>24</v>
      </c>
      <c r="F16609" t="s">
        <v>48</v>
      </c>
      <c r="G16609">
        <v>1</v>
      </c>
      <c r="H16609">
        <v>17.100000000000001</v>
      </c>
      <c r="I16609" t="s">
        <v>79</v>
      </c>
      <c r="J16609" t="s">
        <v>50</v>
      </c>
      <c r="K16609">
        <v>0</v>
      </c>
      <c r="L16609">
        <v>1</v>
      </c>
      <c r="M16609">
        <v>1</v>
      </c>
      <c r="N16609">
        <v>0</v>
      </c>
      <c r="O16609">
        <v>0</v>
      </c>
      <c r="P16609">
        <v>0</v>
      </c>
      <c r="Q16609" t="s">
        <v>83</v>
      </c>
      <c r="R16609" t="s">
        <v>83</v>
      </c>
      <c r="S16609" t="s">
        <v>83</v>
      </c>
      <c r="T16609" t="str">
        <f>_xlfn.XLOOKUP(A16609,MI_Match_Analysis!$A$2:$A$8,MI_Match_Analysis!$F$2:$F$8,"Not Found")</f>
        <v>Not Found</v>
      </c>
    </row>
    <row r="16610" spans="1:20" hidden="1" x14ac:dyDescent="0.3">
      <c r="A16610">
        <v>71</v>
      </c>
      <c r="B16610" s="1">
        <v>46168</v>
      </c>
      <c r="C16610" t="s">
        <v>345</v>
      </c>
      <c r="D16610" t="s">
        <v>322</v>
      </c>
      <c r="E16610" t="s">
        <v>24</v>
      </c>
      <c r="F16610" t="s">
        <v>48</v>
      </c>
      <c r="G16610">
        <v>1</v>
      </c>
      <c r="H16610">
        <v>17.100000000000001</v>
      </c>
      <c r="I16610" t="s">
        <v>79</v>
      </c>
      <c r="J16610" t="s">
        <v>50</v>
      </c>
      <c r="K16610">
        <v>1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 t="s">
        <v>83</v>
      </c>
      <c r="R16610" t="s">
        <v>83</v>
      </c>
      <c r="S16610" t="s">
        <v>83</v>
      </c>
      <c r="T16610" t="str">
        <f>_xlfn.XLOOKUP(A16610,MI_Match_Analysis!$A$2:$A$8,MI_Match_Analysis!$F$2:$F$8,"Not Found")</f>
        <v>Not Found</v>
      </c>
    </row>
    <row r="16611" spans="1:20" hidden="1" x14ac:dyDescent="0.3">
      <c r="A16611">
        <v>71</v>
      </c>
      <c r="B16611" s="1">
        <v>46168</v>
      </c>
      <c r="C16611" t="s">
        <v>345</v>
      </c>
      <c r="D16611" t="s">
        <v>322</v>
      </c>
      <c r="E16611" t="s">
        <v>24</v>
      </c>
      <c r="F16611" t="s">
        <v>48</v>
      </c>
      <c r="G16611">
        <v>1</v>
      </c>
      <c r="H16611">
        <v>17.2</v>
      </c>
      <c r="I16611" t="s">
        <v>178</v>
      </c>
      <c r="J16611" t="s">
        <v>50</v>
      </c>
      <c r="K16611">
        <v>1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 t="s">
        <v>83</v>
      </c>
      <c r="R16611" t="s">
        <v>83</v>
      </c>
      <c r="S16611" t="s">
        <v>83</v>
      </c>
      <c r="T16611" t="str">
        <f>_xlfn.XLOOKUP(A16611,MI_Match_Analysis!$A$2:$A$8,MI_Match_Analysis!$F$2:$F$8,"Not Found")</f>
        <v>Not Found</v>
      </c>
    </row>
    <row r="16612" spans="1:20" hidden="1" x14ac:dyDescent="0.3">
      <c r="A16612">
        <v>71</v>
      </c>
      <c r="B16612" s="1">
        <v>46168</v>
      </c>
      <c r="C16612" t="s">
        <v>345</v>
      </c>
      <c r="D16612" t="s">
        <v>322</v>
      </c>
      <c r="E16612" t="s">
        <v>24</v>
      </c>
      <c r="F16612" t="s">
        <v>48</v>
      </c>
      <c r="G16612">
        <v>1</v>
      </c>
      <c r="H16612">
        <v>17.3</v>
      </c>
      <c r="I16612" t="s">
        <v>79</v>
      </c>
      <c r="J16612" t="s">
        <v>50</v>
      </c>
      <c r="K16612">
        <v>1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 t="s">
        <v>83</v>
      </c>
      <c r="R16612" t="s">
        <v>83</v>
      </c>
      <c r="S16612" t="s">
        <v>83</v>
      </c>
      <c r="T16612" t="str">
        <f>_xlfn.XLOOKUP(A16612,MI_Match_Analysis!$A$2:$A$8,MI_Match_Analysis!$F$2:$F$8,"Not Found")</f>
        <v>Not Found</v>
      </c>
    </row>
    <row r="16613" spans="1:20" hidden="1" x14ac:dyDescent="0.3">
      <c r="A16613">
        <v>71</v>
      </c>
      <c r="B16613" s="1">
        <v>46168</v>
      </c>
      <c r="C16613" t="s">
        <v>345</v>
      </c>
      <c r="D16613" t="s">
        <v>322</v>
      </c>
      <c r="E16613" t="s">
        <v>24</v>
      </c>
      <c r="F16613" t="s">
        <v>48</v>
      </c>
      <c r="G16613">
        <v>1</v>
      </c>
      <c r="H16613">
        <v>17.399999999999999</v>
      </c>
      <c r="I16613" t="s">
        <v>178</v>
      </c>
      <c r="J16613" t="s">
        <v>50</v>
      </c>
      <c r="K16613">
        <v>4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 t="s">
        <v>83</v>
      </c>
      <c r="R16613" t="s">
        <v>83</v>
      </c>
      <c r="S16613" t="s">
        <v>83</v>
      </c>
      <c r="T16613" t="str">
        <f>_xlfn.XLOOKUP(A16613,MI_Match_Analysis!$A$2:$A$8,MI_Match_Analysis!$F$2:$F$8,"Not Found")</f>
        <v>Not Found</v>
      </c>
    </row>
    <row r="16614" spans="1:20" hidden="1" x14ac:dyDescent="0.3">
      <c r="A16614">
        <v>71</v>
      </c>
      <c r="B16614" s="1">
        <v>46168</v>
      </c>
      <c r="C16614" t="s">
        <v>345</v>
      </c>
      <c r="D16614" t="s">
        <v>322</v>
      </c>
      <c r="E16614" t="s">
        <v>24</v>
      </c>
      <c r="F16614" t="s">
        <v>48</v>
      </c>
      <c r="G16614">
        <v>1</v>
      </c>
      <c r="H16614">
        <v>17.5</v>
      </c>
      <c r="I16614" t="s">
        <v>178</v>
      </c>
      <c r="J16614" t="s">
        <v>50</v>
      </c>
      <c r="K16614">
        <v>1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 t="s">
        <v>83</v>
      </c>
      <c r="R16614" t="s">
        <v>83</v>
      </c>
      <c r="S16614" t="s">
        <v>83</v>
      </c>
      <c r="T16614" t="str">
        <f>_xlfn.XLOOKUP(A16614,MI_Match_Analysis!$A$2:$A$8,MI_Match_Analysis!$F$2:$F$8,"Not Found")</f>
        <v>Not Found</v>
      </c>
    </row>
    <row r="16615" spans="1:20" hidden="1" x14ac:dyDescent="0.3">
      <c r="A16615">
        <v>71</v>
      </c>
      <c r="B16615" s="1">
        <v>46168</v>
      </c>
      <c r="C16615" t="s">
        <v>345</v>
      </c>
      <c r="D16615" t="s">
        <v>322</v>
      </c>
      <c r="E16615" t="s">
        <v>24</v>
      </c>
      <c r="F16615" t="s">
        <v>48</v>
      </c>
      <c r="G16615">
        <v>1</v>
      </c>
      <c r="H16615">
        <v>17.600000000000001</v>
      </c>
      <c r="I16615" t="s">
        <v>79</v>
      </c>
      <c r="J16615" t="s">
        <v>50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 t="s">
        <v>167</v>
      </c>
      <c r="R16615" t="s">
        <v>79</v>
      </c>
      <c r="S16615" t="s">
        <v>83</v>
      </c>
      <c r="T16615" t="str">
        <f>_xlfn.XLOOKUP(A16615,MI_Match_Analysis!$A$2:$A$8,MI_Match_Analysis!$F$2:$F$8,"Not Found")</f>
        <v>Not Found</v>
      </c>
    </row>
    <row r="16616" spans="1:20" hidden="1" x14ac:dyDescent="0.3">
      <c r="A16616">
        <v>71</v>
      </c>
      <c r="B16616" s="1">
        <v>46168</v>
      </c>
      <c r="C16616" t="s">
        <v>345</v>
      </c>
      <c r="D16616" t="s">
        <v>322</v>
      </c>
      <c r="E16616" t="s">
        <v>24</v>
      </c>
      <c r="F16616" t="s">
        <v>48</v>
      </c>
      <c r="G16616">
        <v>1</v>
      </c>
      <c r="H16616">
        <v>17.600000000000001</v>
      </c>
      <c r="I16616" t="s">
        <v>79</v>
      </c>
      <c r="J16616" t="s">
        <v>50</v>
      </c>
      <c r="K16616">
        <v>0</v>
      </c>
      <c r="L16616">
        <v>1</v>
      </c>
      <c r="M16616">
        <v>1</v>
      </c>
      <c r="N16616">
        <v>0</v>
      </c>
      <c r="O16616">
        <v>0</v>
      </c>
      <c r="P16616">
        <v>0</v>
      </c>
      <c r="Q16616" t="s">
        <v>83</v>
      </c>
      <c r="R16616" t="s">
        <v>83</v>
      </c>
      <c r="S16616" t="s">
        <v>83</v>
      </c>
      <c r="T16616" t="str">
        <f>_xlfn.XLOOKUP(A16616,MI_Match_Analysis!$A$2:$A$8,MI_Match_Analysis!$F$2:$F$8,"Not Found")</f>
        <v>Not Found</v>
      </c>
    </row>
    <row r="16617" spans="1:20" hidden="1" x14ac:dyDescent="0.3">
      <c r="A16617">
        <v>71</v>
      </c>
      <c r="B16617" s="1">
        <v>46168</v>
      </c>
      <c r="C16617" t="s">
        <v>345</v>
      </c>
      <c r="D16617" t="s">
        <v>322</v>
      </c>
      <c r="E16617" t="s">
        <v>24</v>
      </c>
      <c r="F16617" t="s">
        <v>48</v>
      </c>
      <c r="G16617">
        <v>1</v>
      </c>
      <c r="H16617">
        <v>18.100000000000001</v>
      </c>
      <c r="I16617" t="s">
        <v>178</v>
      </c>
      <c r="J16617" t="s">
        <v>221</v>
      </c>
      <c r="K16617">
        <v>6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 t="s">
        <v>83</v>
      </c>
      <c r="R16617" t="s">
        <v>83</v>
      </c>
      <c r="S16617" t="s">
        <v>83</v>
      </c>
      <c r="T16617" t="str">
        <f>_xlfn.XLOOKUP(A16617,MI_Match_Analysis!$A$2:$A$8,MI_Match_Analysis!$F$2:$F$8,"Not Found")</f>
        <v>Not Found</v>
      </c>
    </row>
    <row r="16618" spans="1:20" hidden="1" x14ac:dyDescent="0.3">
      <c r="A16618">
        <v>71</v>
      </c>
      <c r="B16618" s="1">
        <v>46168</v>
      </c>
      <c r="C16618" t="s">
        <v>345</v>
      </c>
      <c r="D16618" t="s">
        <v>322</v>
      </c>
      <c r="E16618" t="s">
        <v>24</v>
      </c>
      <c r="F16618" t="s">
        <v>48</v>
      </c>
      <c r="G16618">
        <v>1</v>
      </c>
      <c r="H16618">
        <v>18.2</v>
      </c>
      <c r="I16618" t="s">
        <v>178</v>
      </c>
      <c r="J16618" t="s">
        <v>221</v>
      </c>
      <c r="K16618">
        <v>4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 t="s">
        <v>83</v>
      </c>
      <c r="R16618" t="s">
        <v>83</v>
      </c>
      <c r="S16618" t="s">
        <v>83</v>
      </c>
      <c r="T16618" t="str">
        <f>_xlfn.XLOOKUP(A16618,MI_Match_Analysis!$A$2:$A$8,MI_Match_Analysis!$F$2:$F$8,"Not Found")</f>
        <v>Not Found</v>
      </c>
    </row>
    <row r="16619" spans="1:20" hidden="1" x14ac:dyDescent="0.3">
      <c r="A16619">
        <v>71</v>
      </c>
      <c r="B16619" s="1">
        <v>46168</v>
      </c>
      <c r="C16619" t="s">
        <v>345</v>
      </c>
      <c r="D16619" t="s">
        <v>322</v>
      </c>
      <c r="E16619" t="s">
        <v>24</v>
      </c>
      <c r="F16619" t="s">
        <v>48</v>
      </c>
      <c r="G16619">
        <v>1</v>
      </c>
      <c r="H16619">
        <v>18.3</v>
      </c>
      <c r="I16619" t="s">
        <v>178</v>
      </c>
      <c r="J16619" t="s">
        <v>221</v>
      </c>
      <c r="K16619">
        <v>1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 t="s">
        <v>83</v>
      </c>
      <c r="R16619" t="s">
        <v>83</v>
      </c>
      <c r="S16619" t="s">
        <v>83</v>
      </c>
      <c r="T16619" t="str">
        <f>_xlfn.XLOOKUP(A16619,MI_Match_Analysis!$A$2:$A$8,MI_Match_Analysis!$F$2:$F$8,"Not Found")</f>
        <v>Not Found</v>
      </c>
    </row>
    <row r="16620" spans="1:20" hidden="1" x14ac:dyDescent="0.3">
      <c r="A16620">
        <v>71</v>
      </c>
      <c r="B16620" s="1">
        <v>46168</v>
      </c>
      <c r="C16620" t="s">
        <v>345</v>
      </c>
      <c r="D16620" t="s">
        <v>322</v>
      </c>
      <c r="E16620" t="s">
        <v>24</v>
      </c>
      <c r="F16620" t="s">
        <v>48</v>
      </c>
      <c r="G16620">
        <v>1</v>
      </c>
      <c r="H16620">
        <v>18.399999999999999</v>
      </c>
      <c r="I16620" t="s">
        <v>166</v>
      </c>
      <c r="J16620" t="s">
        <v>221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 t="s">
        <v>83</v>
      </c>
      <c r="R16620" t="s">
        <v>83</v>
      </c>
      <c r="S16620" t="s">
        <v>83</v>
      </c>
      <c r="T16620" t="str">
        <f>_xlfn.XLOOKUP(A16620,MI_Match_Analysis!$A$2:$A$8,MI_Match_Analysis!$F$2:$F$8,"Not Found")</f>
        <v>Not Found</v>
      </c>
    </row>
    <row r="16621" spans="1:20" hidden="1" x14ac:dyDescent="0.3">
      <c r="A16621">
        <v>71</v>
      </c>
      <c r="B16621" s="1">
        <v>46168</v>
      </c>
      <c r="C16621" t="s">
        <v>345</v>
      </c>
      <c r="D16621" t="s">
        <v>322</v>
      </c>
      <c r="E16621" t="s">
        <v>24</v>
      </c>
      <c r="F16621" t="s">
        <v>48</v>
      </c>
      <c r="G16621">
        <v>1</v>
      </c>
      <c r="H16621">
        <v>18.5</v>
      </c>
      <c r="I16621" t="s">
        <v>166</v>
      </c>
      <c r="J16621" t="s">
        <v>221</v>
      </c>
      <c r="K16621">
        <v>4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 t="s">
        <v>83</v>
      </c>
      <c r="R16621" t="s">
        <v>83</v>
      </c>
      <c r="S16621" t="s">
        <v>83</v>
      </c>
      <c r="T16621" t="str">
        <f>_xlfn.XLOOKUP(A16621,MI_Match_Analysis!$A$2:$A$8,MI_Match_Analysis!$F$2:$F$8,"Not Found")</f>
        <v>Not Found</v>
      </c>
    </row>
    <row r="16622" spans="1:20" hidden="1" x14ac:dyDescent="0.3">
      <c r="A16622">
        <v>71</v>
      </c>
      <c r="B16622" s="1">
        <v>46168</v>
      </c>
      <c r="C16622" t="s">
        <v>345</v>
      </c>
      <c r="D16622" t="s">
        <v>322</v>
      </c>
      <c r="E16622" t="s">
        <v>24</v>
      </c>
      <c r="F16622" t="s">
        <v>48</v>
      </c>
      <c r="G16622">
        <v>1</v>
      </c>
      <c r="H16622">
        <v>18.600000000000001</v>
      </c>
      <c r="I16622" t="s">
        <v>166</v>
      </c>
      <c r="J16622" t="s">
        <v>221</v>
      </c>
      <c r="K16622">
        <v>6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 t="s">
        <v>83</v>
      </c>
      <c r="R16622" t="s">
        <v>83</v>
      </c>
      <c r="S16622" t="s">
        <v>83</v>
      </c>
      <c r="T16622" t="str">
        <f>_xlfn.XLOOKUP(A16622,MI_Match_Analysis!$A$2:$A$8,MI_Match_Analysis!$F$2:$F$8,"Not Found")</f>
        <v>Not Found</v>
      </c>
    </row>
    <row r="16623" spans="1:20" hidden="1" x14ac:dyDescent="0.3">
      <c r="A16623">
        <v>71</v>
      </c>
      <c r="B16623" s="1">
        <v>46168</v>
      </c>
      <c r="C16623" t="s">
        <v>345</v>
      </c>
      <c r="D16623" t="s">
        <v>322</v>
      </c>
      <c r="E16623" t="s">
        <v>24</v>
      </c>
      <c r="F16623" t="s">
        <v>48</v>
      </c>
      <c r="G16623">
        <v>1</v>
      </c>
      <c r="H16623">
        <v>19.100000000000001</v>
      </c>
      <c r="I16623" t="s">
        <v>178</v>
      </c>
      <c r="J16623" t="s">
        <v>50</v>
      </c>
      <c r="K16623">
        <v>6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 t="s">
        <v>83</v>
      </c>
      <c r="R16623" t="s">
        <v>83</v>
      </c>
      <c r="S16623" t="s">
        <v>83</v>
      </c>
      <c r="T16623" t="str">
        <f>_xlfn.XLOOKUP(A16623,MI_Match_Analysis!$A$2:$A$8,MI_Match_Analysis!$F$2:$F$8,"Not Found")</f>
        <v>Not Found</v>
      </c>
    </row>
    <row r="16624" spans="1:20" hidden="1" x14ac:dyDescent="0.3">
      <c r="A16624">
        <v>71</v>
      </c>
      <c r="B16624" s="1">
        <v>46168</v>
      </c>
      <c r="C16624" t="s">
        <v>345</v>
      </c>
      <c r="D16624" t="s">
        <v>322</v>
      </c>
      <c r="E16624" t="s">
        <v>24</v>
      </c>
      <c r="F16624" t="s">
        <v>48</v>
      </c>
      <c r="G16624">
        <v>1</v>
      </c>
      <c r="H16624">
        <v>19.2</v>
      </c>
      <c r="I16624" t="s">
        <v>178</v>
      </c>
      <c r="J16624" t="s">
        <v>50</v>
      </c>
      <c r="K16624">
        <v>1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 t="s">
        <v>83</v>
      </c>
      <c r="R16624" t="s">
        <v>83</v>
      </c>
      <c r="S16624" t="s">
        <v>83</v>
      </c>
      <c r="T16624" t="str">
        <f>_xlfn.XLOOKUP(A16624,MI_Match_Analysis!$A$2:$A$8,MI_Match_Analysis!$F$2:$F$8,"Not Found")</f>
        <v>Not Found</v>
      </c>
    </row>
    <row r="16625" spans="1:20" hidden="1" x14ac:dyDescent="0.3">
      <c r="A16625">
        <v>71</v>
      </c>
      <c r="B16625" s="1">
        <v>46168</v>
      </c>
      <c r="C16625" t="s">
        <v>345</v>
      </c>
      <c r="D16625" t="s">
        <v>322</v>
      </c>
      <c r="E16625" t="s">
        <v>24</v>
      </c>
      <c r="F16625" t="s">
        <v>48</v>
      </c>
      <c r="G16625">
        <v>1</v>
      </c>
      <c r="H16625">
        <v>19.3</v>
      </c>
      <c r="I16625" t="s">
        <v>166</v>
      </c>
      <c r="J16625" t="s">
        <v>50</v>
      </c>
      <c r="K16625">
        <v>3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 t="s">
        <v>83</v>
      </c>
      <c r="R16625" t="s">
        <v>83</v>
      </c>
      <c r="S16625" t="s">
        <v>83</v>
      </c>
      <c r="T16625" t="str">
        <f>_xlfn.XLOOKUP(A16625,MI_Match_Analysis!$A$2:$A$8,MI_Match_Analysis!$F$2:$F$8,"Not Found")</f>
        <v>Not Found</v>
      </c>
    </row>
    <row r="16626" spans="1:20" hidden="1" x14ac:dyDescent="0.3">
      <c r="A16626">
        <v>71</v>
      </c>
      <c r="B16626" s="1">
        <v>46168</v>
      </c>
      <c r="C16626" t="s">
        <v>345</v>
      </c>
      <c r="D16626" t="s">
        <v>322</v>
      </c>
      <c r="E16626" t="s">
        <v>24</v>
      </c>
      <c r="F16626" t="s">
        <v>48</v>
      </c>
      <c r="G16626">
        <v>1</v>
      </c>
      <c r="H16626">
        <v>19.399999999999999</v>
      </c>
      <c r="I16626" t="s">
        <v>178</v>
      </c>
      <c r="J16626" t="s">
        <v>50</v>
      </c>
      <c r="K16626">
        <v>6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 t="s">
        <v>83</v>
      </c>
      <c r="R16626" t="s">
        <v>83</v>
      </c>
      <c r="S16626" t="s">
        <v>83</v>
      </c>
      <c r="T16626" t="str">
        <f>_xlfn.XLOOKUP(A16626,MI_Match_Analysis!$A$2:$A$8,MI_Match_Analysis!$F$2:$F$8,"Not Found")</f>
        <v>Not Found</v>
      </c>
    </row>
    <row r="16627" spans="1:20" hidden="1" x14ac:dyDescent="0.3">
      <c r="A16627">
        <v>71</v>
      </c>
      <c r="B16627" s="1">
        <v>46168</v>
      </c>
      <c r="C16627" t="s">
        <v>345</v>
      </c>
      <c r="D16627" t="s">
        <v>322</v>
      </c>
      <c r="E16627" t="s">
        <v>24</v>
      </c>
      <c r="F16627" t="s">
        <v>48</v>
      </c>
      <c r="G16627">
        <v>1</v>
      </c>
      <c r="H16627">
        <v>19.5</v>
      </c>
      <c r="I16627" t="s">
        <v>178</v>
      </c>
      <c r="J16627" t="s">
        <v>50</v>
      </c>
      <c r="K16627">
        <v>1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 t="s">
        <v>83</v>
      </c>
      <c r="R16627" t="s">
        <v>83</v>
      </c>
      <c r="S16627" t="s">
        <v>83</v>
      </c>
      <c r="T16627" t="str">
        <f>_xlfn.XLOOKUP(A16627,MI_Match_Analysis!$A$2:$A$8,MI_Match_Analysis!$F$2:$F$8,"Not Found")</f>
        <v>Not Found</v>
      </c>
    </row>
    <row r="16628" spans="1:20" hidden="1" x14ac:dyDescent="0.3">
      <c r="A16628">
        <v>71</v>
      </c>
      <c r="B16628" s="1">
        <v>46168</v>
      </c>
      <c r="C16628" t="s">
        <v>345</v>
      </c>
      <c r="D16628" t="s">
        <v>322</v>
      </c>
      <c r="E16628" t="s">
        <v>24</v>
      </c>
      <c r="F16628" t="s">
        <v>48</v>
      </c>
      <c r="G16628">
        <v>1</v>
      </c>
      <c r="H16628">
        <v>19.600000000000001</v>
      </c>
      <c r="I16628" t="s">
        <v>166</v>
      </c>
      <c r="J16628" t="s">
        <v>50</v>
      </c>
      <c r="K16628">
        <v>2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 t="s">
        <v>83</v>
      </c>
      <c r="R16628" t="s">
        <v>83</v>
      </c>
      <c r="S16628" t="s">
        <v>83</v>
      </c>
      <c r="T16628" t="str">
        <f>_xlfn.XLOOKUP(A16628,MI_Match_Analysis!$A$2:$A$8,MI_Match_Analysis!$F$2:$F$8,"Not Found")</f>
        <v>Not Found</v>
      </c>
    </row>
    <row r="16629" spans="1:20" hidden="1" x14ac:dyDescent="0.3">
      <c r="A16629">
        <v>71</v>
      </c>
      <c r="B16629" s="1">
        <v>46168</v>
      </c>
      <c r="C16629" t="s">
        <v>345</v>
      </c>
      <c r="D16629" t="s">
        <v>322</v>
      </c>
      <c r="E16629" t="s">
        <v>48</v>
      </c>
      <c r="F16629" t="s">
        <v>24</v>
      </c>
      <c r="G16629">
        <v>2</v>
      </c>
      <c r="H16629">
        <v>0.1</v>
      </c>
      <c r="I16629" t="s">
        <v>213</v>
      </c>
      <c r="J16629" t="s">
        <v>29</v>
      </c>
      <c r="K16629">
        <v>4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 t="s">
        <v>83</v>
      </c>
      <c r="R16629" t="s">
        <v>83</v>
      </c>
      <c r="S16629" t="s">
        <v>83</v>
      </c>
      <c r="T16629" t="str">
        <f>_xlfn.XLOOKUP(A16629,MI_Match_Analysis!$A$2:$A$8,MI_Match_Analysis!$F$2:$F$8,"Not Found")</f>
        <v>Not Found</v>
      </c>
    </row>
    <row r="16630" spans="1:20" hidden="1" x14ac:dyDescent="0.3">
      <c r="A16630">
        <v>71</v>
      </c>
      <c r="B16630" s="1">
        <v>46168</v>
      </c>
      <c r="C16630" t="s">
        <v>345</v>
      </c>
      <c r="D16630" t="s">
        <v>322</v>
      </c>
      <c r="E16630" t="s">
        <v>48</v>
      </c>
      <c r="F16630" t="s">
        <v>24</v>
      </c>
      <c r="G16630">
        <v>2</v>
      </c>
      <c r="H16630">
        <v>0.2</v>
      </c>
      <c r="I16630" t="s">
        <v>213</v>
      </c>
      <c r="J16630" t="s">
        <v>29</v>
      </c>
      <c r="K16630">
        <v>4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 t="s">
        <v>83</v>
      </c>
      <c r="R16630" t="s">
        <v>83</v>
      </c>
      <c r="S16630" t="s">
        <v>83</v>
      </c>
      <c r="T16630" t="str">
        <f>_xlfn.XLOOKUP(A16630,MI_Match_Analysis!$A$2:$A$8,MI_Match_Analysis!$F$2:$F$8,"Not Found")</f>
        <v>Not Found</v>
      </c>
    </row>
    <row r="16631" spans="1:20" hidden="1" x14ac:dyDescent="0.3">
      <c r="A16631">
        <v>71</v>
      </c>
      <c r="B16631" s="1">
        <v>46168</v>
      </c>
      <c r="C16631" t="s">
        <v>345</v>
      </c>
      <c r="D16631" t="s">
        <v>322</v>
      </c>
      <c r="E16631" t="s">
        <v>48</v>
      </c>
      <c r="F16631" t="s">
        <v>24</v>
      </c>
      <c r="G16631">
        <v>2</v>
      </c>
      <c r="H16631">
        <v>0.3</v>
      </c>
      <c r="I16631" t="s">
        <v>213</v>
      </c>
      <c r="J16631" t="s">
        <v>29</v>
      </c>
      <c r="K16631">
        <v>1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 t="s">
        <v>83</v>
      </c>
      <c r="R16631" t="s">
        <v>83</v>
      </c>
      <c r="S16631" t="s">
        <v>83</v>
      </c>
      <c r="T16631" t="str">
        <f>_xlfn.XLOOKUP(A16631,MI_Match_Analysis!$A$2:$A$8,MI_Match_Analysis!$F$2:$F$8,"Not Found")</f>
        <v>Not Found</v>
      </c>
    </row>
    <row r="16632" spans="1:20" hidden="1" x14ac:dyDescent="0.3">
      <c r="A16632">
        <v>71</v>
      </c>
      <c r="B16632" s="1">
        <v>46168</v>
      </c>
      <c r="C16632" t="s">
        <v>345</v>
      </c>
      <c r="D16632" t="s">
        <v>322</v>
      </c>
      <c r="E16632" t="s">
        <v>48</v>
      </c>
      <c r="F16632" t="s">
        <v>24</v>
      </c>
      <c r="G16632">
        <v>2</v>
      </c>
      <c r="H16632">
        <v>0.4</v>
      </c>
      <c r="I16632" t="s">
        <v>116</v>
      </c>
      <c r="J16632" t="s">
        <v>29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 t="s">
        <v>83</v>
      </c>
      <c r="R16632" t="s">
        <v>83</v>
      </c>
      <c r="S16632" t="s">
        <v>83</v>
      </c>
      <c r="T16632" t="str">
        <f>_xlfn.XLOOKUP(A16632,MI_Match_Analysis!$A$2:$A$8,MI_Match_Analysis!$F$2:$F$8,"Not Found")</f>
        <v>Not Found</v>
      </c>
    </row>
    <row r="16633" spans="1:20" hidden="1" x14ac:dyDescent="0.3">
      <c r="A16633">
        <v>71</v>
      </c>
      <c r="B16633" s="1">
        <v>46168</v>
      </c>
      <c r="C16633" t="s">
        <v>345</v>
      </c>
      <c r="D16633" t="s">
        <v>322</v>
      </c>
      <c r="E16633" t="s">
        <v>48</v>
      </c>
      <c r="F16633" t="s">
        <v>24</v>
      </c>
      <c r="G16633">
        <v>2</v>
      </c>
      <c r="H16633">
        <v>0.5</v>
      </c>
      <c r="I16633" t="s">
        <v>116</v>
      </c>
      <c r="J16633" t="s">
        <v>29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 t="s">
        <v>83</v>
      </c>
      <c r="R16633" t="s">
        <v>83</v>
      </c>
      <c r="S16633" t="s">
        <v>83</v>
      </c>
      <c r="T16633" t="str">
        <f>_xlfn.XLOOKUP(A16633,MI_Match_Analysis!$A$2:$A$8,MI_Match_Analysis!$F$2:$F$8,"Not Found")</f>
        <v>Not Found</v>
      </c>
    </row>
    <row r="16634" spans="1:20" hidden="1" x14ac:dyDescent="0.3">
      <c r="A16634">
        <v>71</v>
      </c>
      <c r="B16634" s="1">
        <v>46168</v>
      </c>
      <c r="C16634" t="s">
        <v>345</v>
      </c>
      <c r="D16634" t="s">
        <v>322</v>
      </c>
      <c r="E16634" t="s">
        <v>48</v>
      </c>
      <c r="F16634" t="s">
        <v>24</v>
      </c>
      <c r="G16634">
        <v>2</v>
      </c>
      <c r="H16634">
        <v>0.6</v>
      </c>
      <c r="I16634" t="s">
        <v>116</v>
      </c>
      <c r="J16634" t="s">
        <v>29</v>
      </c>
      <c r="K16634">
        <v>2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 t="s">
        <v>83</v>
      </c>
      <c r="R16634" t="s">
        <v>83</v>
      </c>
      <c r="S16634" t="s">
        <v>83</v>
      </c>
      <c r="T16634" t="str">
        <f>_xlfn.XLOOKUP(A16634,MI_Match_Analysis!$A$2:$A$8,MI_Match_Analysis!$F$2:$F$8,"Not Found")</f>
        <v>Not Found</v>
      </c>
    </row>
    <row r="16635" spans="1:20" hidden="1" x14ac:dyDescent="0.3">
      <c r="A16635">
        <v>71</v>
      </c>
      <c r="B16635" s="1">
        <v>46168</v>
      </c>
      <c r="C16635" t="s">
        <v>345</v>
      </c>
      <c r="D16635" t="s">
        <v>322</v>
      </c>
      <c r="E16635" t="s">
        <v>48</v>
      </c>
      <c r="F16635" t="s">
        <v>24</v>
      </c>
      <c r="G16635">
        <v>2</v>
      </c>
      <c r="H16635">
        <v>1.1000000000000001</v>
      </c>
      <c r="I16635" t="s">
        <v>213</v>
      </c>
      <c r="J16635" t="s">
        <v>80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 t="s">
        <v>83</v>
      </c>
      <c r="R16635" t="s">
        <v>83</v>
      </c>
      <c r="S16635" t="s">
        <v>83</v>
      </c>
      <c r="T16635" t="str">
        <f>_xlfn.XLOOKUP(A16635,MI_Match_Analysis!$A$2:$A$8,MI_Match_Analysis!$F$2:$F$8,"Not Found")</f>
        <v>Not Found</v>
      </c>
    </row>
    <row r="16636" spans="1:20" hidden="1" x14ac:dyDescent="0.3">
      <c r="A16636">
        <v>71</v>
      </c>
      <c r="B16636" s="1">
        <v>46168</v>
      </c>
      <c r="C16636" t="s">
        <v>345</v>
      </c>
      <c r="D16636" t="s">
        <v>322</v>
      </c>
      <c r="E16636" t="s">
        <v>48</v>
      </c>
      <c r="F16636" t="s">
        <v>24</v>
      </c>
      <c r="G16636">
        <v>2</v>
      </c>
      <c r="H16636">
        <v>1.2</v>
      </c>
      <c r="I16636" t="s">
        <v>213</v>
      </c>
      <c r="J16636" t="s">
        <v>80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 t="s">
        <v>83</v>
      </c>
      <c r="R16636" t="s">
        <v>83</v>
      </c>
      <c r="S16636" t="s">
        <v>83</v>
      </c>
      <c r="T16636" t="str">
        <f>_xlfn.XLOOKUP(A16636,MI_Match_Analysis!$A$2:$A$8,MI_Match_Analysis!$F$2:$F$8,"Not Found")</f>
        <v>Not Found</v>
      </c>
    </row>
    <row r="16637" spans="1:20" hidden="1" x14ac:dyDescent="0.3">
      <c r="A16637">
        <v>71</v>
      </c>
      <c r="B16637" s="1">
        <v>46168</v>
      </c>
      <c r="C16637" t="s">
        <v>345</v>
      </c>
      <c r="D16637" t="s">
        <v>322</v>
      </c>
      <c r="E16637" t="s">
        <v>48</v>
      </c>
      <c r="F16637" t="s">
        <v>24</v>
      </c>
      <c r="G16637">
        <v>2</v>
      </c>
      <c r="H16637">
        <v>1.2</v>
      </c>
      <c r="I16637" t="s">
        <v>213</v>
      </c>
      <c r="J16637" t="s">
        <v>80</v>
      </c>
      <c r="K16637">
        <v>0</v>
      </c>
      <c r="L16637">
        <v>1</v>
      </c>
      <c r="M16637">
        <v>1</v>
      </c>
      <c r="N16637">
        <v>0</v>
      </c>
      <c r="O16637">
        <v>0</v>
      </c>
      <c r="P16637">
        <v>0</v>
      </c>
      <c r="Q16637" t="s">
        <v>83</v>
      </c>
      <c r="R16637" t="s">
        <v>83</v>
      </c>
      <c r="S16637" t="s">
        <v>83</v>
      </c>
      <c r="T16637" t="str">
        <f>_xlfn.XLOOKUP(A16637,MI_Match_Analysis!$A$2:$A$8,MI_Match_Analysis!$F$2:$F$8,"Not Found")</f>
        <v>Not Found</v>
      </c>
    </row>
    <row r="16638" spans="1:20" hidden="1" x14ac:dyDescent="0.3">
      <c r="A16638">
        <v>71</v>
      </c>
      <c r="B16638" s="1">
        <v>46168</v>
      </c>
      <c r="C16638" t="s">
        <v>345</v>
      </c>
      <c r="D16638" t="s">
        <v>322</v>
      </c>
      <c r="E16638" t="s">
        <v>48</v>
      </c>
      <c r="F16638" t="s">
        <v>24</v>
      </c>
      <c r="G16638">
        <v>2</v>
      </c>
      <c r="H16638">
        <v>1.3</v>
      </c>
      <c r="I16638" t="s">
        <v>213</v>
      </c>
      <c r="J16638" t="s">
        <v>80</v>
      </c>
      <c r="K16638">
        <v>1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 t="s">
        <v>83</v>
      </c>
      <c r="R16638" t="s">
        <v>83</v>
      </c>
      <c r="S16638" t="s">
        <v>83</v>
      </c>
      <c r="T16638" t="str">
        <f>_xlfn.XLOOKUP(A16638,MI_Match_Analysis!$A$2:$A$8,MI_Match_Analysis!$F$2:$F$8,"Not Found")</f>
        <v>Not Found</v>
      </c>
    </row>
    <row r="16639" spans="1:20" hidden="1" x14ac:dyDescent="0.3">
      <c r="A16639">
        <v>71</v>
      </c>
      <c r="B16639" s="1">
        <v>46168</v>
      </c>
      <c r="C16639" t="s">
        <v>345</v>
      </c>
      <c r="D16639" t="s">
        <v>322</v>
      </c>
      <c r="E16639" t="s">
        <v>48</v>
      </c>
      <c r="F16639" t="s">
        <v>24</v>
      </c>
      <c r="G16639">
        <v>2</v>
      </c>
      <c r="H16639">
        <v>1.4</v>
      </c>
      <c r="I16639" t="s">
        <v>116</v>
      </c>
      <c r="J16639" t="s">
        <v>80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 t="s">
        <v>83</v>
      </c>
      <c r="R16639" t="s">
        <v>83</v>
      </c>
      <c r="S16639" t="s">
        <v>83</v>
      </c>
      <c r="T16639" t="str">
        <f>_xlfn.XLOOKUP(A16639,MI_Match_Analysis!$A$2:$A$8,MI_Match_Analysis!$F$2:$F$8,"Not Found")</f>
        <v>Not Found</v>
      </c>
    </row>
    <row r="16640" spans="1:20" hidden="1" x14ac:dyDescent="0.3">
      <c r="A16640">
        <v>71</v>
      </c>
      <c r="B16640" s="1">
        <v>46168</v>
      </c>
      <c r="C16640" t="s">
        <v>345</v>
      </c>
      <c r="D16640" t="s">
        <v>322</v>
      </c>
      <c r="E16640" t="s">
        <v>48</v>
      </c>
      <c r="F16640" t="s">
        <v>24</v>
      </c>
      <c r="G16640">
        <v>2</v>
      </c>
      <c r="H16640">
        <v>1.5</v>
      </c>
      <c r="I16640" t="s">
        <v>116</v>
      </c>
      <c r="J16640" t="s">
        <v>80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 t="s">
        <v>83</v>
      </c>
      <c r="R16640" t="s">
        <v>83</v>
      </c>
      <c r="S16640" t="s">
        <v>83</v>
      </c>
      <c r="T16640" t="str">
        <f>_xlfn.XLOOKUP(A16640,MI_Match_Analysis!$A$2:$A$8,MI_Match_Analysis!$F$2:$F$8,"Not Found")</f>
        <v>Not Found</v>
      </c>
    </row>
    <row r="16641" spans="1:20" hidden="1" x14ac:dyDescent="0.3">
      <c r="A16641">
        <v>71</v>
      </c>
      <c r="B16641" s="1">
        <v>46168</v>
      </c>
      <c r="C16641" t="s">
        <v>345</v>
      </c>
      <c r="D16641" t="s">
        <v>322</v>
      </c>
      <c r="E16641" t="s">
        <v>48</v>
      </c>
      <c r="F16641" t="s">
        <v>24</v>
      </c>
      <c r="G16641">
        <v>2</v>
      </c>
      <c r="H16641">
        <v>1.6</v>
      </c>
      <c r="I16641" t="s">
        <v>116</v>
      </c>
      <c r="J16641" t="s">
        <v>80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 t="s">
        <v>83</v>
      </c>
      <c r="R16641" t="s">
        <v>83</v>
      </c>
      <c r="S16641" t="s">
        <v>83</v>
      </c>
      <c r="T16641" t="str">
        <f>_xlfn.XLOOKUP(A16641,MI_Match_Analysis!$A$2:$A$8,MI_Match_Analysis!$F$2:$F$8,"Not Found")</f>
        <v>Not Found</v>
      </c>
    </row>
    <row r="16642" spans="1:20" hidden="1" x14ac:dyDescent="0.3">
      <c r="A16642">
        <v>71</v>
      </c>
      <c r="B16642" s="1">
        <v>46168</v>
      </c>
      <c r="C16642" t="s">
        <v>345</v>
      </c>
      <c r="D16642" t="s">
        <v>322</v>
      </c>
      <c r="E16642" t="s">
        <v>48</v>
      </c>
      <c r="F16642" t="s">
        <v>24</v>
      </c>
      <c r="G16642">
        <v>2</v>
      </c>
      <c r="H16642">
        <v>2.1</v>
      </c>
      <c r="I16642" t="s">
        <v>213</v>
      </c>
      <c r="J16642" t="s">
        <v>29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 t="s">
        <v>83</v>
      </c>
      <c r="R16642" t="s">
        <v>83</v>
      </c>
      <c r="S16642" t="s">
        <v>83</v>
      </c>
      <c r="T16642" t="str">
        <f>_xlfn.XLOOKUP(A16642,MI_Match_Analysis!$A$2:$A$8,MI_Match_Analysis!$F$2:$F$8,"Not Found")</f>
        <v>Not Found</v>
      </c>
    </row>
    <row r="16643" spans="1:20" hidden="1" x14ac:dyDescent="0.3">
      <c r="A16643">
        <v>71</v>
      </c>
      <c r="B16643" s="1">
        <v>46168</v>
      </c>
      <c r="C16643" t="s">
        <v>345</v>
      </c>
      <c r="D16643" t="s">
        <v>322</v>
      </c>
      <c r="E16643" t="s">
        <v>48</v>
      </c>
      <c r="F16643" t="s">
        <v>24</v>
      </c>
      <c r="G16643">
        <v>2</v>
      </c>
      <c r="H16643">
        <v>2.2000000000000002</v>
      </c>
      <c r="I16643" t="s">
        <v>213</v>
      </c>
      <c r="J16643" t="s">
        <v>29</v>
      </c>
      <c r="K16643">
        <v>4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 t="s">
        <v>83</v>
      </c>
      <c r="R16643" t="s">
        <v>83</v>
      </c>
      <c r="S16643" t="s">
        <v>83</v>
      </c>
      <c r="T16643" t="str">
        <f>_xlfn.XLOOKUP(A16643,MI_Match_Analysis!$A$2:$A$8,MI_Match_Analysis!$F$2:$F$8,"Not Found")</f>
        <v>Not Found</v>
      </c>
    </row>
    <row r="16644" spans="1:20" hidden="1" x14ac:dyDescent="0.3">
      <c r="A16644">
        <v>71</v>
      </c>
      <c r="B16644" s="1">
        <v>46168</v>
      </c>
      <c r="C16644" t="s">
        <v>345</v>
      </c>
      <c r="D16644" t="s">
        <v>322</v>
      </c>
      <c r="E16644" t="s">
        <v>48</v>
      </c>
      <c r="F16644" t="s">
        <v>24</v>
      </c>
      <c r="G16644">
        <v>2</v>
      </c>
      <c r="H16644">
        <v>2.2999999999999998</v>
      </c>
      <c r="I16644" t="s">
        <v>213</v>
      </c>
      <c r="J16644" t="s">
        <v>29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 t="s">
        <v>347</v>
      </c>
      <c r="R16644" t="s">
        <v>213</v>
      </c>
      <c r="S16644" t="s">
        <v>83</v>
      </c>
      <c r="T16644" t="str">
        <f>_xlfn.XLOOKUP(A16644,MI_Match_Analysis!$A$2:$A$8,MI_Match_Analysis!$F$2:$F$8,"Not Found")</f>
        <v>Not Found</v>
      </c>
    </row>
    <row r="16645" spans="1:20" hidden="1" x14ac:dyDescent="0.3">
      <c r="A16645">
        <v>71</v>
      </c>
      <c r="B16645" s="1">
        <v>46168</v>
      </c>
      <c r="C16645" t="s">
        <v>345</v>
      </c>
      <c r="D16645" t="s">
        <v>322</v>
      </c>
      <c r="E16645" t="s">
        <v>48</v>
      </c>
      <c r="F16645" t="s">
        <v>24</v>
      </c>
      <c r="G16645">
        <v>2</v>
      </c>
      <c r="H16645">
        <v>2.2999999999999998</v>
      </c>
      <c r="I16645" t="s">
        <v>213</v>
      </c>
      <c r="J16645" t="s">
        <v>29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 t="s">
        <v>348</v>
      </c>
      <c r="R16645" t="s">
        <v>213</v>
      </c>
      <c r="S16645" t="s">
        <v>83</v>
      </c>
      <c r="T16645" t="str">
        <f>_xlfn.XLOOKUP(A16645,MI_Match_Analysis!$A$2:$A$8,MI_Match_Analysis!$F$2:$F$8,"Not Found")</f>
        <v>Not Found</v>
      </c>
    </row>
    <row r="16646" spans="1:20" hidden="1" x14ac:dyDescent="0.3">
      <c r="A16646">
        <v>71</v>
      </c>
      <c r="B16646" s="1">
        <v>46168</v>
      </c>
      <c r="C16646" t="s">
        <v>345</v>
      </c>
      <c r="D16646" t="s">
        <v>322</v>
      </c>
      <c r="E16646" t="s">
        <v>48</v>
      </c>
      <c r="F16646" t="s">
        <v>24</v>
      </c>
      <c r="G16646">
        <v>2</v>
      </c>
      <c r="H16646">
        <v>2.4</v>
      </c>
      <c r="I16646" t="s">
        <v>101</v>
      </c>
      <c r="J16646" t="s">
        <v>29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 t="s">
        <v>83</v>
      </c>
      <c r="R16646" t="s">
        <v>83</v>
      </c>
      <c r="S16646" t="s">
        <v>83</v>
      </c>
      <c r="T16646" t="str">
        <f>_xlfn.XLOOKUP(A16646,MI_Match_Analysis!$A$2:$A$8,MI_Match_Analysis!$F$2:$F$8,"Not Found")</f>
        <v>Not Found</v>
      </c>
    </row>
    <row r="16647" spans="1:20" hidden="1" x14ac:dyDescent="0.3">
      <c r="A16647">
        <v>71</v>
      </c>
      <c r="B16647" s="1">
        <v>46168</v>
      </c>
      <c r="C16647" t="s">
        <v>345</v>
      </c>
      <c r="D16647" t="s">
        <v>322</v>
      </c>
      <c r="E16647" t="s">
        <v>48</v>
      </c>
      <c r="F16647" t="s">
        <v>24</v>
      </c>
      <c r="G16647">
        <v>2</v>
      </c>
      <c r="H16647">
        <v>2.5</v>
      </c>
      <c r="I16647" t="s">
        <v>101</v>
      </c>
      <c r="J16647" t="s">
        <v>29</v>
      </c>
      <c r="K16647">
        <v>4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 t="s">
        <v>83</v>
      </c>
      <c r="R16647" t="s">
        <v>83</v>
      </c>
      <c r="S16647" t="s">
        <v>83</v>
      </c>
      <c r="T16647" t="str">
        <f>_xlfn.XLOOKUP(A16647,MI_Match_Analysis!$A$2:$A$8,MI_Match_Analysis!$F$2:$F$8,"Not Found")</f>
        <v>Not Found</v>
      </c>
    </row>
    <row r="16648" spans="1:20" hidden="1" x14ac:dyDescent="0.3">
      <c r="A16648">
        <v>71</v>
      </c>
      <c r="B16648" s="1">
        <v>46168</v>
      </c>
      <c r="C16648" t="s">
        <v>345</v>
      </c>
      <c r="D16648" t="s">
        <v>322</v>
      </c>
      <c r="E16648" t="s">
        <v>48</v>
      </c>
      <c r="F16648" t="s">
        <v>24</v>
      </c>
      <c r="G16648">
        <v>2</v>
      </c>
      <c r="H16648">
        <v>2.6</v>
      </c>
      <c r="I16648" t="s">
        <v>101</v>
      </c>
      <c r="J16648" t="s">
        <v>29</v>
      </c>
      <c r="K16648">
        <v>6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 t="s">
        <v>83</v>
      </c>
      <c r="R16648" t="s">
        <v>83</v>
      </c>
      <c r="S16648" t="s">
        <v>83</v>
      </c>
      <c r="T16648" t="str">
        <f>_xlfn.XLOOKUP(A16648,MI_Match_Analysis!$A$2:$A$8,MI_Match_Analysis!$F$2:$F$8,"Not Found")</f>
        <v>Not Found</v>
      </c>
    </row>
    <row r="16649" spans="1:20" hidden="1" x14ac:dyDescent="0.3">
      <c r="A16649">
        <v>71</v>
      </c>
      <c r="B16649" s="1">
        <v>46168</v>
      </c>
      <c r="C16649" t="s">
        <v>345</v>
      </c>
      <c r="D16649" t="s">
        <v>322</v>
      </c>
      <c r="E16649" t="s">
        <v>48</v>
      </c>
      <c r="F16649" t="s">
        <v>24</v>
      </c>
      <c r="G16649">
        <v>2</v>
      </c>
      <c r="H16649">
        <v>3.1</v>
      </c>
      <c r="I16649" t="s">
        <v>116</v>
      </c>
      <c r="J16649" t="s">
        <v>80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 t="s">
        <v>167</v>
      </c>
      <c r="R16649" t="s">
        <v>116</v>
      </c>
      <c r="S16649" t="s">
        <v>83</v>
      </c>
      <c r="T16649" t="str">
        <f>_xlfn.XLOOKUP(A16649,MI_Match_Analysis!$A$2:$A$8,MI_Match_Analysis!$F$2:$F$8,"Not Found")</f>
        <v>Not Found</v>
      </c>
    </row>
    <row r="16650" spans="1:20" hidden="1" x14ac:dyDescent="0.3">
      <c r="A16650">
        <v>71</v>
      </c>
      <c r="B16650" s="1">
        <v>46168</v>
      </c>
      <c r="C16650" t="s">
        <v>345</v>
      </c>
      <c r="D16650" t="s">
        <v>322</v>
      </c>
      <c r="E16650" t="s">
        <v>48</v>
      </c>
      <c r="F16650" t="s">
        <v>24</v>
      </c>
      <c r="G16650">
        <v>2</v>
      </c>
      <c r="H16650">
        <v>3.2</v>
      </c>
      <c r="I16650" t="s">
        <v>312</v>
      </c>
      <c r="J16650" t="s">
        <v>80</v>
      </c>
      <c r="K16650">
        <v>1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 t="s">
        <v>83</v>
      </c>
      <c r="R16650" t="s">
        <v>83</v>
      </c>
      <c r="S16650" t="s">
        <v>83</v>
      </c>
      <c r="T16650" t="str">
        <f>_xlfn.XLOOKUP(A16650,MI_Match_Analysis!$A$2:$A$8,MI_Match_Analysis!$F$2:$F$8,"Not Found")</f>
        <v>Not Found</v>
      </c>
    </row>
    <row r="16651" spans="1:20" hidden="1" x14ac:dyDescent="0.3">
      <c r="A16651">
        <v>71</v>
      </c>
      <c r="B16651" s="1">
        <v>46168</v>
      </c>
      <c r="C16651" t="s">
        <v>345</v>
      </c>
      <c r="D16651" t="s">
        <v>322</v>
      </c>
      <c r="E16651" t="s">
        <v>48</v>
      </c>
      <c r="F16651" t="s">
        <v>24</v>
      </c>
      <c r="G16651">
        <v>2</v>
      </c>
      <c r="H16651">
        <v>3.3</v>
      </c>
      <c r="I16651" t="s">
        <v>101</v>
      </c>
      <c r="J16651" t="s">
        <v>80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 t="s">
        <v>83</v>
      </c>
      <c r="R16651" t="s">
        <v>83</v>
      </c>
      <c r="S16651" t="s">
        <v>83</v>
      </c>
      <c r="T16651" t="str">
        <f>_xlfn.XLOOKUP(A16651,MI_Match_Analysis!$A$2:$A$8,MI_Match_Analysis!$F$2:$F$8,"Not Found")</f>
        <v>Not Found</v>
      </c>
    </row>
    <row r="16652" spans="1:20" hidden="1" x14ac:dyDescent="0.3">
      <c r="A16652">
        <v>71</v>
      </c>
      <c r="B16652" s="1">
        <v>46168</v>
      </c>
      <c r="C16652" t="s">
        <v>345</v>
      </c>
      <c r="D16652" t="s">
        <v>322</v>
      </c>
      <c r="E16652" t="s">
        <v>48</v>
      </c>
      <c r="F16652" t="s">
        <v>24</v>
      </c>
      <c r="G16652">
        <v>2</v>
      </c>
      <c r="H16652">
        <v>3.4</v>
      </c>
      <c r="I16652" t="s">
        <v>101</v>
      </c>
      <c r="J16652" t="s">
        <v>80</v>
      </c>
      <c r="K16652">
        <v>4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 t="s">
        <v>83</v>
      </c>
      <c r="R16652" t="s">
        <v>83</v>
      </c>
      <c r="S16652" t="s">
        <v>83</v>
      </c>
      <c r="T16652" t="str">
        <f>_xlfn.XLOOKUP(A16652,MI_Match_Analysis!$A$2:$A$8,MI_Match_Analysis!$F$2:$F$8,"Not Found")</f>
        <v>Not Found</v>
      </c>
    </row>
    <row r="16653" spans="1:20" hidden="1" x14ac:dyDescent="0.3">
      <c r="A16653">
        <v>71</v>
      </c>
      <c r="B16653" s="1">
        <v>46168</v>
      </c>
      <c r="C16653" t="s">
        <v>345</v>
      </c>
      <c r="D16653" t="s">
        <v>322</v>
      </c>
      <c r="E16653" t="s">
        <v>48</v>
      </c>
      <c r="F16653" t="s">
        <v>24</v>
      </c>
      <c r="G16653">
        <v>2</v>
      </c>
      <c r="H16653">
        <v>3.5</v>
      </c>
      <c r="I16653" t="s">
        <v>101</v>
      </c>
      <c r="J16653" t="s">
        <v>80</v>
      </c>
      <c r="K16653">
        <v>1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 t="s">
        <v>83</v>
      </c>
      <c r="R16653" t="s">
        <v>83</v>
      </c>
      <c r="S16653" t="s">
        <v>83</v>
      </c>
      <c r="T16653" t="str">
        <f>_xlfn.XLOOKUP(A16653,MI_Match_Analysis!$A$2:$A$8,MI_Match_Analysis!$F$2:$F$8,"Not Found")</f>
        <v>Not Found</v>
      </c>
    </row>
    <row r="16654" spans="1:20" hidden="1" x14ac:dyDescent="0.3">
      <c r="A16654">
        <v>71</v>
      </c>
      <c r="B16654" s="1">
        <v>46168</v>
      </c>
      <c r="C16654" t="s">
        <v>345</v>
      </c>
      <c r="D16654" t="s">
        <v>322</v>
      </c>
      <c r="E16654" t="s">
        <v>48</v>
      </c>
      <c r="F16654" t="s">
        <v>24</v>
      </c>
      <c r="G16654">
        <v>2</v>
      </c>
      <c r="H16654">
        <v>3.6</v>
      </c>
      <c r="I16654" t="s">
        <v>312</v>
      </c>
      <c r="J16654" t="s">
        <v>80</v>
      </c>
      <c r="K16654">
        <v>4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 t="s">
        <v>83</v>
      </c>
      <c r="R16654" t="s">
        <v>83</v>
      </c>
      <c r="S16654" t="s">
        <v>83</v>
      </c>
      <c r="T16654" t="str">
        <f>_xlfn.XLOOKUP(A16654,MI_Match_Analysis!$A$2:$A$8,MI_Match_Analysis!$F$2:$F$8,"Not Found")</f>
        <v>Not Found</v>
      </c>
    </row>
    <row r="16655" spans="1:20" hidden="1" x14ac:dyDescent="0.3">
      <c r="A16655">
        <v>71</v>
      </c>
      <c r="B16655" s="1">
        <v>46168</v>
      </c>
      <c r="C16655" t="s">
        <v>345</v>
      </c>
      <c r="D16655" t="s">
        <v>322</v>
      </c>
      <c r="E16655" t="s">
        <v>48</v>
      </c>
      <c r="F16655" t="s">
        <v>24</v>
      </c>
      <c r="G16655">
        <v>2</v>
      </c>
      <c r="H16655">
        <v>4.0999999999999996</v>
      </c>
      <c r="I16655" t="s">
        <v>101</v>
      </c>
      <c r="J16655" t="s">
        <v>111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 t="s">
        <v>83</v>
      </c>
      <c r="R16655" t="s">
        <v>83</v>
      </c>
      <c r="S16655" t="s">
        <v>83</v>
      </c>
      <c r="T16655" t="str">
        <f>_xlfn.XLOOKUP(A16655,MI_Match_Analysis!$A$2:$A$8,MI_Match_Analysis!$F$2:$F$8,"Not Found")</f>
        <v>Not Found</v>
      </c>
    </row>
    <row r="16656" spans="1:20" hidden="1" x14ac:dyDescent="0.3">
      <c r="A16656">
        <v>71</v>
      </c>
      <c r="B16656" s="1">
        <v>46168</v>
      </c>
      <c r="C16656" t="s">
        <v>345</v>
      </c>
      <c r="D16656" t="s">
        <v>322</v>
      </c>
      <c r="E16656" t="s">
        <v>48</v>
      </c>
      <c r="F16656" t="s">
        <v>24</v>
      </c>
      <c r="G16656">
        <v>2</v>
      </c>
      <c r="H16656">
        <v>4.2</v>
      </c>
      <c r="I16656" t="s">
        <v>101</v>
      </c>
      <c r="J16656" t="s">
        <v>111</v>
      </c>
      <c r="K16656">
        <v>4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 t="s">
        <v>83</v>
      </c>
      <c r="R16656" t="s">
        <v>83</v>
      </c>
      <c r="S16656" t="s">
        <v>83</v>
      </c>
      <c r="T16656" t="str">
        <f>_xlfn.XLOOKUP(A16656,MI_Match_Analysis!$A$2:$A$8,MI_Match_Analysis!$F$2:$F$8,"Not Found")</f>
        <v>Not Found</v>
      </c>
    </row>
    <row r="16657" spans="1:20" hidden="1" x14ac:dyDescent="0.3">
      <c r="A16657">
        <v>71</v>
      </c>
      <c r="B16657" s="1">
        <v>46168</v>
      </c>
      <c r="C16657" t="s">
        <v>345</v>
      </c>
      <c r="D16657" t="s">
        <v>322</v>
      </c>
      <c r="E16657" t="s">
        <v>48</v>
      </c>
      <c r="F16657" t="s">
        <v>24</v>
      </c>
      <c r="G16657">
        <v>2</v>
      </c>
      <c r="H16657">
        <v>4.3</v>
      </c>
      <c r="I16657" t="s">
        <v>101</v>
      </c>
      <c r="J16657" t="s">
        <v>111</v>
      </c>
      <c r="K16657">
        <v>6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 t="s">
        <v>83</v>
      </c>
      <c r="R16657" t="s">
        <v>83</v>
      </c>
      <c r="S16657" t="s">
        <v>83</v>
      </c>
      <c r="T16657" t="str">
        <f>_xlfn.XLOOKUP(A16657,MI_Match_Analysis!$A$2:$A$8,MI_Match_Analysis!$F$2:$F$8,"Not Found")</f>
        <v>Not Found</v>
      </c>
    </row>
    <row r="16658" spans="1:20" hidden="1" x14ac:dyDescent="0.3">
      <c r="A16658">
        <v>71</v>
      </c>
      <c r="B16658" s="1">
        <v>46168</v>
      </c>
      <c r="C16658" t="s">
        <v>345</v>
      </c>
      <c r="D16658" t="s">
        <v>322</v>
      </c>
      <c r="E16658" t="s">
        <v>48</v>
      </c>
      <c r="F16658" t="s">
        <v>24</v>
      </c>
      <c r="G16658">
        <v>2</v>
      </c>
      <c r="H16658">
        <v>4.4000000000000004</v>
      </c>
      <c r="I16658" t="s">
        <v>101</v>
      </c>
      <c r="J16658" t="s">
        <v>111</v>
      </c>
      <c r="K16658">
        <v>4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 t="s">
        <v>83</v>
      </c>
      <c r="R16658" t="s">
        <v>83</v>
      </c>
      <c r="S16658" t="s">
        <v>83</v>
      </c>
      <c r="T16658" t="str">
        <f>_xlfn.XLOOKUP(A16658,MI_Match_Analysis!$A$2:$A$8,MI_Match_Analysis!$F$2:$F$8,"Not Found")</f>
        <v>Not Found</v>
      </c>
    </row>
    <row r="16659" spans="1:20" hidden="1" x14ac:dyDescent="0.3">
      <c r="A16659">
        <v>71</v>
      </c>
      <c r="B16659" s="1">
        <v>46168</v>
      </c>
      <c r="C16659" t="s">
        <v>345</v>
      </c>
      <c r="D16659" t="s">
        <v>322</v>
      </c>
      <c r="E16659" t="s">
        <v>48</v>
      </c>
      <c r="F16659" t="s">
        <v>24</v>
      </c>
      <c r="G16659">
        <v>2</v>
      </c>
      <c r="H16659">
        <v>4.5</v>
      </c>
      <c r="I16659" t="s">
        <v>101</v>
      </c>
      <c r="J16659" t="s">
        <v>111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 t="s">
        <v>167</v>
      </c>
      <c r="R16659" t="s">
        <v>101</v>
      </c>
      <c r="S16659" t="s">
        <v>83</v>
      </c>
      <c r="T16659" t="str">
        <f>_xlfn.XLOOKUP(A16659,MI_Match_Analysis!$A$2:$A$8,MI_Match_Analysis!$F$2:$F$8,"Not Found")</f>
        <v>Not Found</v>
      </c>
    </row>
    <row r="16660" spans="1:20" hidden="1" x14ac:dyDescent="0.3">
      <c r="A16660">
        <v>71</v>
      </c>
      <c r="B16660" s="1">
        <v>46168</v>
      </c>
      <c r="C16660" t="s">
        <v>345</v>
      </c>
      <c r="D16660" t="s">
        <v>322</v>
      </c>
      <c r="E16660" t="s">
        <v>48</v>
      </c>
      <c r="F16660" t="s">
        <v>24</v>
      </c>
      <c r="G16660">
        <v>2</v>
      </c>
      <c r="H16660">
        <v>4.5999999999999996</v>
      </c>
      <c r="I16660" t="s">
        <v>218</v>
      </c>
      <c r="J16660" t="s">
        <v>111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 t="s">
        <v>83</v>
      </c>
      <c r="R16660" t="s">
        <v>83</v>
      </c>
      <c r="S16660" t="s">
        <v>83</v>
      </c>
      <c r="T16660" t="str">
        <f>_xlfn.XLOOKUP(A16660,MI_Match_Analysis!$A$2:$A$8,MI_Match_Analysis!$F$2:$F$8,"Not Found")</f>
        <v>Not Found</v>
      </c>
    </row>
    <row r="16661" spans="1:20" hidden="1" x14ac:dyDescent="0.3">
      <c r="A16661">
        <v>71</v>
      </c>
      <c r="B16661" s="1">
        <v>46168</v>
      </c>
      <c r="C16661" t="s">
        <v>345</v>
      </c>
      <c r="D16661" t="s">
        <v>322</v>
      </c>
      <c r="E16661" t="s">
        <v>48</v>
      </c>
      <c r="F16661" t="s">
        <v>24</v>
      </c>
      <c r="G16661">
        <v>2</v>
      </c>
      <c r="H16661">
        <v>5.0999999999999996</v>
      </c>
      <c r="I16661" t="s">
        <v>312</v>
      </c>
      <c r="J16661" t="s">
        <v>269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 t="s">
        <v>165</v>
      </c>
      <c r="R16661" t="s">
        <v>312</v>
      </c>
      <c r="S16661" t="s">
        <v>269</v>
      </c>
      <c r="T16661" t="str">
        <f>_xlfn.XLOOKUP(A16661,MI_Match_Analysis!$A$2:$A$8,MI_Match_Analysis!$F$2:$F$8,"Not Found")</f>
        <v>Not Found</v>
      </c>
    </row>
    <row r="16662" spans="1:20" hidden="1" x14ac:dyDescent="0.3">
      <c r="A16662">
        <v>71</v>
      </c>
      <c r="B16662" s="1">
        <v>46168</v>
      </c>
      <c r="C16662" t="s">
        <v>345</v>
      </c>
      <c r="D16662" t="s">
        <v>322</v>
      </c>
      <c r="E16662" t="s">
        <v>48</v>
      </c>
      <c r="F16662" t="s">
        <v>24</v>
      </c>
      <c r="G16662">
        <v>2</v>
      </c>
      <c r="H16662">
        <v>5.2</v>
      </c>
      <c r="I16662" t="s">
        <v>290</v>
      </c>
      <c r="J16662" t="s">
        <v>269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 t="s">
        <v>83</v>
      </c>
      <c r="R16662" t="s">
        <v>83</v>
      </c>
      <c r="S16662" t="s">
        <v>83</v>
      </c>
      <c r="T16662" t="str">
        <f>_xlfn.XLOOKUP(A16662,MI_Match_Analysis!$A$2:$A$8,MI_Match_Analysis!$F$2:$F$8,"Not Found")</f>
        <v>Not Found</v>
      </c>
    </row>
    <row r="16663" spans="1:20" hidden="1" x14ac:dyDescent="0.3">
      <c r="A16663">
        <v>71</v>
      </c>
      <c r="B16663" s="1">
        <v>46168</v>
      </c>
      <c r="C16663" t="s">
        <v>345</v>
      </c>
      <c r="D16663" t="s">
        <v>322</v>
      </c>
      <c r="E16663" t="s">
        <v>48</v>
      </c>
      <c r="F16663" t="s">
        <v>24</v>
      </c>
      <c r="G16663">
        <v>2</v>
      </c>
      <c r="H16663">
        <v>5.3</v>
      </c>
      <c r="I16663" t="s">
        <v>290</v>
      </c>
      <c r="J16663" t="s">
        <v>269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 t="s">
        <v>83</v>
      </c>
      <c r="R16663" t="s">
        <v>83</v>
      </c>
      <c r="S16663" t="s">
        <v>83</v>
      </c>
      <c r="T16663" t="str">
        <f>_xlfn.XLOOKUP(A16663,MI_Match_Analysis!$A$2:$A$8,MI_Match_Analysis!$F$2:$F$8,"Not Found")</f>
        <v>Not Found</v>
      </c>
    </row>
    <row r="16664" spans="1:20" hidden="1" x14ac:dyDescent="0.3">
      <c r="A16664">
        <v>71</v>
      </c>
      <c r="B16664" s="1">
        <v>46168</v>
      </c>
      <c r="C16664" t="s">
        <v>345</v>
      </c>
      <c r="D16664" t="s">
        <v>322</v>
      </c>
      <c r="E16664" t="s">
        <v>48</v>
      </c>
      <c r="F16664" t="s">
        <v>24</v>
      </c>
      <c r="G16664">
        <v>2</v>
      </c>
      <c r="H16664">
        <v>5.4</v>
      </c>
      <c r="I16664" t="s">
        <v>290</v>
      </c>
      <c r="J16664" t="s">
        <v>269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 t="s">
        <v>165</v>
      </c>
      <c r="R16664" t="s">
        <v>290</v>
      </c>
      <c r="S16664" t="s">
        <v>111</v>
      </c>
      <c r="T16664" t="str">
        <f>_xlfn.XLOOKUP(A16664,MI_Match_Analysis!$A$2:$A$8,MI_Match_Analysis!$F$2:$F$8,"Not Found")</f>
        <v>Not Found</v>
      </c>
    </row>
    <row r="16665" spans="1:20" hidden="1" x14ac:dyDescent="0.3">
      <c r="A16665">
        <v>71</v>
      </c>
      <c r="B16665" s="1">
        <v>46168</v>
      </c>
      <c r="C16665" t="s">
        <v>345</v>
      </c>
      <c r="D16665" t="s">
        <v>322</v>
      </c>
      <c r="E16665" t="s">
        <v>48</v>
      </c>
      <c r="F16665" t="s">
        <v>24</v>
      </c>
      <c r="G16665">
        <v>2</v>
      </c>
      <c r="H16665">
        <v>5.5</v>
      </c>
      <c r="I16665" t="s">
        <v>220</v>
      </c>
      <c r="J16665" t="s">
        <v>269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 t="s">
        <v>83</v>
      </c>
      <c r="R16665" t="s">
        <v>83</v>
      </c>
      <c r="S16665" t="s">
        <v>83</v>
      </c>
      <c r="T16665" t="str">
        <f>_xlfn.XLOOKUP(A16665,MI_Match_Analysis!$A$2:$A$8,MI_Match_Analysis!$F$2:$F$8,"Not Found")</f>
        <v>Not Found</v>
      </c>
    </row>
    <row r="16666" spans="1:20" hidden="1" x14ac:dyDescent="0.3">
      <c r="A16666">
        <v>71</v>
      </c>
      <c r="B16666" s="1">
        <v>46168</v>
      </c>
      <c r="C16666" t="s">
        <v>345</v>
      </c>
      <c r="D16666" t="s">
        <v>322</v>
      </c>
      <c r="E16666" t="s">
        <v>48</v>
      </c>
      <c r="F16666" t="s">
        <v>24</v>
      </c>
      <c r="G16666">
        <v>2</v>
      </c>
      <c r="H16666">
        <v>5.6</v>
      </c>
      <c r="I16666" t="s">
        <v>220</v>
      </c>
      <c r="J16666" t="s">
        <v>269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 t="s">
        <v>83</v>
      </c>
      <c r="R16666" t="s">
        <v>83</v>
      </c>
      <c r="S16666" t="s">
        <v>83</v>
      </c>
      <c r="T16666" t="str">
        <f>_xlfn.XLOOKUP(A16666,MI_Match_Analysis!$A$2:$A$8,MI_Match_Analysis!$F$2:$F$8,"Not Found")</f>
        <v>Not Found</v>
      </c>
    </row>
    <row r="16667" spans="1:20" hidden="1" x14ac:dyDescent="0.3">
      <c r="A16667">
        <v>71</v>
      </c>
      <c r="B16667" s="1">
        <v>46168</v>
      </c>
      <c r="C16667" t="s">
        <v>345</v>
      </c>
      <c r="D16667" t="s">
        <v>322</v>
      </c>
      <c r="E16667" t="s">
        <v>48</v>
      </c>
      <c r="F16667" t="s">
        <v>24</v>
      </c>
      <c r="G16667">
        <v>2</v>
      </c>
      <c r="H16667">
        <v>6.1</v>
      </c>
      <c r="I16667" t="s">
        <v>218</v>
      </c>
      <c r="J16667" t="s">
        <v>111</v>
      </c>
      <c r="K16667">
        <v>1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 t="s">
        <v>83</v>
      </c>
      <c r="R16667" t="s">
        <v>83</v>
      </c>
      <c r="S16667" t="s">
        <v>83</v>
      </c>
      <c r="T16667" t="str">
        <f>_xlfn.XLOOKUP(A16667,MI_Match_Analysis!$A$2:$A$8,MI_Match_Analysis!$F$2:$F$8,"Not Found")</f>
        <v>Not Found</v>
      </c>
    </row>
    <row r="16668" spans="1:20" hidden="1" x14ac:dyDescent="0.3">
      <c r="A16668">
        <v>71</v>
      </c>
      <c r="B16668" s="1">
        <v>46168</v>
      </c>
      <c r="C16668" t="s">
        <v>345</v>
      </c>
      <c r="D16668" t="s">
        <v>322</v>
      </c>
      <c r="E16668" t="s">
        <v>48</v>
      </c>
      <c r="F16668" t="s">
        <v>24</v>
      </c>
      <c r="G16668">
        <v>2</v>
      </c>
      <c r="H16668">
        <v>6.2</v>
      </c>
      <c r="I16668" t="s">
        <v>220</v>
      </c>
      <c r="J16668" t="s">
        <v>111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 t="s">
        <v>83</v>
      </c>
      <c r="R16668" t="s">
        <v>83</v>
      </c>
      <c r="S16668" t="s">
        <v>83</v>
      </c>
      <c r="T16668" t="str">
        <f>_xlfn.XLOOKUP(A16668,MI_Match_Analysis!$A$2:$A$8,MI_Match_Analysis!$F$2:$F$8,"Not Found")</f>
        <v>Not Found</v>
      </c>
    </row>
    <row r="16669" spans="1:20" hidden="1" x14ac:dyDescent="0.3">
      <c r="A16669">
        <v>71</v>
      </c>
      <c r="B16669" s="1">
        <v>46168</v>
      </c>
      <c r="C16669" t="s">
        <v>345</v>
      </c>
      <c r="D16669" t="s">
        <v>322</v>
      </c>
      <c r="E16669" t="s">
        <v>48</v>
      </c>
      <c r="F16669" t="s">
        <v>24</v>
      </c>
      <c r="G16669">
        <v>2</v>
      </c>
      <c r="H16669">
        <v>6.3</v>
      </c>
      <c r="I16669" t="s">
        <v>220</v>
      </c>
      <c r="J16669" t="s">
        <v>111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 t="s">
        <v>83</v>
      </c>
      <c r="R16669" t="s">
        <v>83</v>
      </c>
      <c r="S16669" t="s">
        <v>83</v>
      </c>
      <c r="T16669" t="str">
        <f>_xlfn.XLOOKUP(A16669,MI_Match_Analysis!$A$2:$A$8,MI_Match_Analysis!$F$2:$F$8,"Not Found")</f>
        <v>Not Found</v>
      </c>
    </row>
    <row r="16670" spans="1:20" hidden="1" x14ac:dyDescent="0.3">
      <c r="A16670">
        <v>71</v>
      </c>
      <c r="B16670" s="1">
        <v>46168</v>
      </c>
      <c r="C16670" t="s">
        <v>345</v>
      </c>
      <c r="D16670" t="s">
        <v>322</v>
      </c>
      <c r="E16670" t="s">
        <v>48</v>
      </c>
      <c r="F16670" t="s">
        <v>24</v>
      </c>
      <c r="G16670">
        <v>2</v>
      </c>
      <c r="H16670">
        <v>6.4</v>
      </c>
      <c r="I16670" t="s">
        <v>220</v>
      </c>
      <c r="J16670" t="s">
        <v>111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 t="s">
        <v>83</v>
      </c>
      <c r="R16670" t="s">
        <v>83</v>
      </c>
      <c r="S16670" t="s">
        <v>83</v>
      </c>
      <c r="T16670" t="str">
        <f>_xlfn.XLOOKUP(A16670,MI_Match_Analysis!$A$2:$A$8,MI_Match_Analysis!$F$2:$F$8,"Not Found")</f>
        <v>Not Found</v>
      </c>
    </row>
    <row r="16671" spans="1:20" hidden="1" x14ac:dyDescent="0.3">
      <c r="A16671">
        <v>71</v>
      </c>
      <c r="B16671" s="1">
        <v>46168</v>
      </c>
      <c r="C16671" t="s">
        <v>345</v>
      </c>
      <c r="D16671" t="s">
        <v>322</v>
      </c>
      <c r="E16671" t="s">
        <v>48</v>
      </c>
      <c r="F16671" t="s">
        <v>24</v>
      </c>
      <c r="G16671">
        <v>2</v>
      </c>
      <c r="H16671">
        <v>6.5</v>
      </c>
      <c r="I16671" t="s">
        <v>220</v>
      </c>
      <c r="J16671" t="s">
        <v>111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 t="s">
        <v>83</v>
      </c>
      <c r="R16671" t="s">
        <v>83</v>
      </c>
      <c r="S16671" t="s">
        <v>83</v>
      </c>
      <c r="T16671" t="str">
        <f>_xlfn.XLOOKUP(A16671,MI_Match_Analysis!$A$2:$A$8,MI_Match_Analysis!$F$2:$F$8,"Not Found")</f>
        <v>Not Found</v>
      </c>
    </row>
    <row r="16672" spans="1:20" hidden="1" x14ac:dyDescent="0.3">
      <c r="A16672">
        <v>71</v>
      </c>
      <c r="B16672" s="1">
        <v>46168</v>
      </c>
      <c r="C16672" t="s">
        <v>345</v>
      </c>
      <c r="D16672" t="s">
        <v>322</v>
      </c>
      <c r="E16672" t="s">
        <v>48</v>
      </c>
      <c r="F16672" t="s">
        <v>24</v>
      </c>
      <c r="G16672">
        <v>2</v>
      </c>
      <c r="H16672">
        <v>6.6</v>
      </c>
      <c r="I16672" t="s">
        <v>220</v>
      </c>
      <c r="J16672" t="s">
        <v>111</v>
      </c>
      <c r="K16672">
        <v>1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 t="s">
        <v>83</v>
      </c>
      <c r="R16672" t="s">
        <v>83</v>
      </c>
      <c r="S16672" t="s">
        <v>83</v>
      </c>
      <c r="T16672" t="str">
        <f>_xlfn.XLOOKUP(A16672,MI_Match_Analysis!$A$2:$A$8,MI_Match_Analysis!$F$2:$F$8,"Not Found")</f>
        <v>Not Found</v>
      </c>
    </row>
    <row r="16673" spans="1:20" hidden="1" x14ac:dyDescent="0.3">
      <c r="A16673">
        <v>71</v>
      </c>
      <c r="B16673" s="1">
        <v>46168</v>
      </c>
      <c r="C16673" t="s">
        <v>345</v>
      </c>
      <c r="D16673" t="s">
        <v>322</v>
      </c>
      <c r="E16673" t="s">
        <v>48</v>
      </c>
      <c r="F16673" t="s">
        <v>24</v>
      </c>
      <c r="G16673">
        <v>2</v>
      </c>
      <c r="H16673">
        <v>7.1</v>
      </c>
      <c r="I16673" t="s">
        <v>220</v>
      </c>
      <c r="J16673" t="s">
        <v>269</v>
      </c>
      <c r="K16673">
        <v>1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 t="s">
        <v>83</v>
      </c>
      <c r="R16673" t="s">
        <v>83</v>
      </c>
      <c r="S16673" t="s">
        <v>83</v>
      </c>
      <c r="T16673" t="str">
        <f>_xlfn.XLOOKUP(A16673,MI_Match_Analysis!$A$2:$A$8,MI_Match_Analysis!$F$2:$F$8,"Not Found")</f>
        <v>Not Found</v>
      </c>
    </row>
    <row r="16674" spans="1:20" hidden="1" x14ac:dyDescent="0.3">
      <c r="A16674">
        <v>71</v>
      </c>
      <c r="B16674" s="1">
        <v>46168</v>
      </c>
      <c r="C16674" t="s">
        <v>345</v>
      </c>
      <c r="D16674" t="s">
        <v>322</v>
      </c>
      <c r="E16674" t="s">
        <v>48</v>
      </c>
      <c r="F16674" t="s">
        <v>24</v>
      </c>
      <c r="G16674">
        <v>2</v>
      </c>
      <c r="H16674">
        <v>7.2</v>
      </c>
      <c r="I16674" t="s">
        <v>218</v>
      </c>
      <c r="J16674" t="s">
        <v>269</v>
      </c>
      <c r="K16674">
        <v>2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 t="s">
        <v>83</v>
      </c>
      <c r="R16674" t="s">
        <v>83</v>
      </c>
      <c r="S16674" t="s">
        <v>83</v>
      </c>
      <c r="T16674" t="str">
        <f>_xlfn.XLOOKUP(A16674,MI_Match_Analysis!$A$2:$A$8,MI_Match_Analysis!$F$2:$F$8,"Not Found")</f>
        <v>Not Found</v>
      </c>
    </row>
    <row r="16675" spans="1:20" hidden="1" x14ac:dyDescent="0.3">
      <c r="A16675">
        <v>71</v>
      </c>
      <c r="B16675" s="1">
        <v>46168</v>
      </c>
      <c r="C16675" t="s">
        <v>345</v>
      </c>
      <c r="D16675" t="s">
        <v>322</v>
      </c>
      <c r="E16675" t="s">
        <v>48</v>
      </c>
      <c r="F16675" t="s">
        <v>24</v>
      </c>
      <c r="G16675">
        <v>2</v>
      </c>
      <c r="H16675">
        <v>7.3</v>
      </c>
      <c r="I16675" t="s">
        <v>218</v>
      </c>
      <c r="J16675" t="s">
        <v>269</v>
      </c>
      <c r="K16675">
        <v>0</v>
      </c>
      <c r="L16675">
        <v>1</v>
      </c>
      <c r="M16675">
        <v>1</v>
      </c>
      <c r="N16675">
        <v>0</v>
      </c>
      <c r="O16675">
        <v>0</v>
      </c>
      <c r="P16675">
        <v>0</v>
      </c>
      <c r="Q16675" t="s">
        <v>83</v>
      </c>
      <c r="R16675" t="s">
        <v>83</v>
      </c>
      <c r="S16675" t="s">
        <v>83</v>
      </c>
      <c r="T16675" t="str">
        <f>_xlfn.XLOOKUP(A16675,MI_Match_Analysis!$A$2:$A$8,MI_Match_Analysis!$F$2:$F$8,"Not Found")</f>
        <v>Not Found</v>
      </c>
    </row>
    <row r="16676" spans="1:20" hidden="1" x14ac:dyDescent="0.3">
      <c r="A16676">
        <v>71</v>
      </c>
      <c r="B16676" s="1">
        <v>46168</v>
      </c>
      <c r="C16676" t="s">
        <v>345</v>
      </c>
      <c r="D16676" t="s">
        <v>322</v>
      </c>
      <c r="E16676" t="s">
        <v>48</v>
      </c>
      <c r="F16676" t="s">
        <v>24</v>
      </c>
      <c r="G16676">
        <v>2</v>
      </c>
      <c r="H16676">
        <v>7.3</v>
      </c>
      <c r="I16676" t="s">
        <v>218</v>
      </c>
      <c r="J16676" t="s">
        <v>269</v>
      </c>
      <c r="K16676">
        <v>0</v>
      </c>
      <c r="L16676">
        <v>1</v>
      </c>
      <c r="M16676">
        <v>0</v>
      </c>
      <c r="N16676">
        <v>0</v>
      </c>
      <c r="O16676">
        <v>0</v>
      </c>
      <c r="P16676">
        <v>1</v>
      </c>
      <c r="Q16676" t="s">
        <v>83</v>
      </c>
      <c r="R16676" t="s">
        <v>83</v>
      </c>
      <c r="S16676" t="s">
        <v>83</v>
      </c>
      <c r="T16676" t="str">
        <f>_xlfn.XLOOKUP(A16676,MI_Match_Analysis!$A$2:$A$8,MI_Match_Analysis!$F$2:$F$8,"Not Found")</f>
        <v>Not Found</v>
      </c>
    </row>
    <row r="16677" spans="1:20" hidden="1" x14ac:dyDescent="0.3">
      <c r="A16677">
        <v>71</v>
      </c>
      <c r="B16677" s="1">
        <v>46168</v>
      </c>
      <c r="C16677" t="s">
        <v>345</v>
      </c>
      <c r="D16677" t="s">
        <v>322</v>
      </c>
      <c r="E16677" t="s">
        <v>48</v>
      </c>
      <c r="F16677" t="s">
        <v>24</v>
      </c>
      <c r="G16677">
        <v>2</v>
      </c>
      <c r="H16677">
        <v>7.3</v>
      </c>
      <c r="I16677" t="s">
        <v>218</v>
      </c>
      <c r="J16677" t="s">
        <v>269</v>
      </c>
      <c r="K16677">
        <v>4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 t="s">
        <v>83</v>
      </c>
      <c r="R16677" t="s">
        <v>83</v>
      </c>
      <c r="S16677" t="s">
        <v>83</v>
      </c>
      <c r="T16677" t="str">
        <f>_xlfn.XLOOKUP(A16677,MI_Match_Analysis!$A$2:$A$8,MI_Match_Analysis!$F$2:$F$8,"Not Found")</f>
        <v>Not Found</v>
      </c>
    </row>
    <row r="16678" spans="1:20" hidden="1" x14ac:dyDescent="0.3">
      <c r="A16678">
        <v>71</v>
      </c>
      <c r="B16678" s="1">
        <v>46168</v>
      </c>
      <c r="C16678" t="s">
        <v>345</v>
      </c>
      <c r="D16678" t="s">
        <v>322</v>
      </c>
      <c r="E16678" t="s">
        <v>48</v>
      </c>
      <c r="F16678" t="s">
        <v>24</v>
      </c>
      <c r="G16678">
        <v>2</v>
      </c>
      <c r="H16678">
        <v>7.4</v>
      </c>
      <c r="I16678" t="s">
        <v>218</v>
      </c>
      <c r="J16678" t="s">
        <v>269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 t="s">
        <v>83</v>
      </c>
      <c r="R16678" t="s">
        <v>83</v>
      </c>
      <c r="S16678" t="s">
        <v>83</v>
      </c>
      <c r="T16678" t="str">
        <f>_xlfn.XLOOKUP(A16678,MI_Match_Analysis!$A$2:$A$8,MI_Match_Analysis!$F$2:$F$8,"Not Found")</f>
        <v>Not Found</v>
      </c>
    </row>
    <row r="16679" spans="1:20" hidden="1" x14ac:dyDescent="0.3">
      <c r="A16679">
        <v>71</v>
      </c>
      <c r="B16679" s="1">
        <v>46168</v>
      </c>
      <c r="C16679" t="s">
        <v>345</v>
      </c>
      <c r="D16679" t="s">
        <v>322</v>
      </c>
      <c r="E16679" t="s">
        <v>48</v>
      </c>
      <c r="F16679" t="s">
        <v>24</v>
      </c>
      <c r="G16679">
        <v>2</v>
      </c>
      <c r="H16679">
        <v>7.5</v>
      </c>
      <c r="I16679" t="s">
        <v>218</v>
      </c>
      <c r="J16679" t="s">
        <v>269</v>
      </c>
      <c r="K16679">
        <v>1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 t="s">
        <v>83</v>
      </c>
      <c r="R16679" t="s">
        <v>83</v>
      </c>
      <c r="S16679" t="s">
        <v>83</v>
      </c>
      <c r="T16679" t="str">
        <f>_xlfn.XLOOKUP(A16679,MI_Match_Analysis!$A$2:$A$8,MI_Match_Analysis!$F$2:$F$8,"Not Found")</f>
        <v>Not Found</v>
      </c>
    </row>
    <row r="16680" spans="1:20" hidden="1" x14ac:dyDescent="0.3">
      <c r="A16680">
        <v>71</v>
      </c>
      <c r="B16680" s="1">
        <v>46168</v>
      </c>
      <c r="C16680" t="s">
        <v>345</v>
      </c>
      <c r="D16680" t="s">
        <v>322</v>
      </c>
      <c r="E16680" t="s">
        <v>48</v>
      </c>
      <c r="F16680" t="s">
        <v>24</v>
      </c>
      <c r="G16680">
        <v>2</v>
      </c>
      <c r="H16680">
        <v>7.6</v>
      </c>
      <c r="I16680" t="s">
        <v>220</v>
      </c>
      <c r="J16680" t="s">
        <v>269</v>
      </c>
      <c r="K16680">
        <v>1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 t="s">
        <v>83</v>
      </c>
      <c r="R16680" t="s">
        <v>83</v>
      </c>
      <c r="S16680" t="s">
        <v>83</v>
      </c>
      <c r="T16680" t="str">
        <f>_xlfn.XLOOKUP(A16680,MI_Match_Analysis!$A$2:$A$8,MI_Match_Analysis!$F$2:$F$8,"Not Found")</f>
        <v>Not Found</v>
      </c>
    </row>
    <row r="16681" spans="1:20" hidden="1" x14ac:dyDescent="0.3">
      <c r="A16681">
        <v>71</v>
      </c>
      <c r="B16681" s="1">
        <v>46168</v>
      </c>
      <c r="C16681" t="s">
        <v>345</v>
      </c>
      <c r="D16681" t="s">
        <v>322</v>
      </c>
      <c r="E16681" t="s">
        <v>48</v>
      </c>
      <c r="F16681" t="s">
        <v>24</v>
      </c>
      <c r="G16681">
        <v>2</v>
      </c>
      <c r="H16681">
        <v>8.1</v>
      </c>
      <c r="I16681" t="s">
        <v>220</v>
      </c>
      <c r="J16681" t="s">
        <v>29</v>
      </c>
      <c r="K16681">
        <v>1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 t="s">
        <v>83</v>
      </c>
      <c r="R16681" t="s">
        <v>83</v>
      </c>
      <c r="S16681" t="s">
        <v>83</v>
      </c>
      <c r="T16681" t="str">
        <f>_xlfn.XLOOKUP(A16681,MI_Match_Analysis!$A$2:$A$8,MI_Match_Analysis!$F$2:$F$8,"Not Found")</f>
        <v>Not Found</v>
      </c>
    </row>
    <row r="16682" spans="1:20" hidden="1" x14ac:dyDescent="0.3">
      <c r="A16682">
        <v>71</v>
      </c>
      <c r="B16682" s="1">
        <v>46168</v>
      </c>
      <c r="C16682" t="s">
        <v>345</v>
      </c>
      <c r="D16682" t="s">
        <v>322</v>
      </c>
      <c r="E16682" t="s">
        <v>48</v>
      </c>
      <c r="F16682" t="s">
        <v>24</v>
      </c>
      <c r="G16682">
        <v>2</v>
      </c>
      <c r="H16682">
        <v>8.1999999999999993</v>
      </c>
      <c r="I16682" t="s">
        <v>218</v>
      </c>
      <c r="J16682" t="s">
        <v>29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 t="s">
        <v>165</v>
      </c>
      <c r="R16682" t="s">
        <v>218</v>
      </c>
      <c r="S16682" t="s">
        <v>111</v>
      </c>
      <c r="T16682" t="str">
        <f>_xlfn.XLOOKUP(A16682,MI_Match_Analysis!$A$2:$A$8,MI_Match_Analysis!$F$2:$F$8,"Not Found")</f>
        <v>Not Found</v>
      </c>
    </row>
    <row r="16683" spans="1:20" hidden="1" x14ac:dyDescent="0.3">
      <c r="A16683">
        <v>71</v>
      </c>
      <c r="B16683" s="1">
        <v>46168</v>
      </c>
      <c r="C16683" t="s">
        <v>345</v>
      </c>
      <c r="D16683" t="s">
        <v>322</v>
      </c>
      <c r="E16683" t="s">
        <v>48</v>
      </c>
      <c r="F16683" t="s">
        <v>24</v>
      </c>
      <c r="G16683">
        <v>2</v>
      </c>
      <c r="H16683">
        <v>8.3000000000000007</v>
      </c>
      <c r="I16683" t="s">
        <v>86</v>
      </c>
      <c r="J16683" t="s">
        <v>29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 t="s">
        <v>83</v>
      </c>
      <c r="R16683" t="s">
        <v>83</v>
      </c>
      <c r="S16683" t="s">
        <v>83</v>
      </c>
      <c r="T16683" t="str">
        <f>_xlfn.XLOOKUP(A16683,MI_Match_Analysis!$A$2:$A$8,MI_Match_Analysis!$F$2:$F$8,"Not Found")</f>
        <v>Not Found</v>
      </c>
    </row>
    <row r="16684" spans="1:20" hidden="1" x14ac:dyDescent="0.3">
      <c r="A16684">
        <v>71</v>
      </c>
      <c r="B16684" s="1">
        <v>46168</v>
      </c>
      <c r="C16684" t="s">
        <v>345</v>
      </c>
      <c r="D16684" t="s">
        <v>322</v>
      </c>
      <c r="E16684" t="s">
        <v>48</v>
      </c>
      <c r="F16684" t="s">
        <v>24</v>
      </c>
      <c r="G16684">
        <v>2</v>
      </c>
      <c r="H16684">
        <v>8.4</v>
      </c>
      <c r="I16684" t="s">
        <v>86</v>
      </c>
      <c r="J16684" t="s">
        <v>29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 t="s">
        <v>83</v>
      </c>
      <c r="R16684" t="s">
        <v>83</v>
      </c>
      <c r="S16684" t="s">
        <v>83</v>
      </c>
      <c r="T16684" t="str">
        <f>_xlfn.XLOOKUP(A16684,MI_Match_Analysis!$A$2:$A$8,MI_Match_Analysis!$F$2:$F$8,"Not Found")</f>
        <v>Not Found</v>
      </c>
    </row>
    <row r="16685" spans="1:20" hidden="1" x14ac:dyDescent="0.3">
      <c r="A16685">
        <v>71</v>
      </c>
      <c r="B16685" s="1">
        <v>46168</v>
      </c>
      <c r="C16685" t="s">
        <v>345</v>
      </c>
      <c r="D16685" t="s">
        <v>322</v>
      </c>
      <c r="E16685" t="s">
        <v>48</v>
      </c>
      <c r="F16685" t="s">
        <v>24</v>
      </c>
      <c r="G16685">
        <v>2</v>
      </c>
      <c r="H16685">
        <v>8.5</v>
      </c>
      <c r="I16685" t="s">
        <v>86</v>
      </c>
      <c r="J16685" t="s">
        <v>29</v>
      </c>
      <c r="K16685">
        <v>0</v>
      </c>
      <c r="L16685">
        <v>1</v>
      </c>
      <c r="M16685">
        <v>0</v>
      </c>
      <c r="N16685">
        <v>1</v>
      </c>
      <c r="O16685">
        <v>0</v>
      </c>
      <c r="P16685">
        <v>0</v>
      </c>
      <c r="Q16685" t="s">
        <v>83</v>
      </c>
      <c r="R16685" t="s">
        <v>83</v>
      </c>
      <c r="S16685" t="s">
        <v>83</v>
      </c>
      <c r="T16685" t="str">
        <f>_xlfn.XLOOKUP(A16685,MI_Match_Analysis!$A$2:$A$8,MI_Match_Analysis!$F$2:$F$8,"Not Found")</f>
        <v>Not Found</v>
      </c>
    </row>
    <row r="16686" spans="1:20" hidden="1" x14ac:dyDescent="0.3">
      <c r="A16686">
        <v>71</v>
      </c>
      <c r="B16686" s="1">
        <v>46168</v>
      </c>
      <c r="C16686" t="s">
        <v>345</v>
      </c>
      <c r="D16686" t="s">
        <v>322</v>
      </c>
      <c r="E16686" t="s">
        <v>48</v>
      </c>
      <c r="F16686" t="s">
        <v>24</v>
      </c>
      <c r="G16686">
        <v>2</v>
      </c>
      <c r="H16686">
        <v>8.6</v>
      </c>
      <c r="I16686" t="s">
        <v>220</v>
      </c>
      <c r="J16686" t="s">
        <v>29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 t="s">
        <v>83</v>
      </c>
      <c r="R16686" t="s">
        <v>83</v>
      </c>
      <c r="S16686" t="s">
        <v>83</v>
      </c>
      <c r="T16686" t="str">
        <f>_xlfn.XLOOKUP(A16686,MI_Match_Analysis!$A$2:$A$8,MI_Match_Analysis!$F$2:$F$8,"Not Found")</f>
        <v>Not Found</v>
      </c>
    </row>
    <row r="16687" spans="1:20" hidden="1" x14ac:dyDescent="0.3">
      <c r="A16687">
        <v>71</v>
      </c>
      <c r="B16687" s="1">
        <v>46168</v>
      </c>
      <c r="C16687" t="s">
        <v>345</v>
      </c>
      <c r="D16687" t="s">
        <v>322</v>
      </c>
      <c r="E16687" t="s">
        <v>48</v>
      </c>
      <c r="F16687" t="s">
        <v>24</v>
      </c>
      <c r="G16687">
        <v>2</v>
      </c>
      <c r="H16687">
        <v>9.1</v>
      </c>
      <c r="I16687" t="s">
        <v>86</v>
      </c>
      <c r="J16687" t="s">
        <v>92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 t="s">
        <v>83</v>
      </c>
      <c r="R16687" t="s">
        <v>83</v>
      </c>
      <c r="S16687" t="s">
        <v>83</v>
      </c>
      <c r="T16687" t="str">
        <f>_xlfn.XLOOKUP(A16687,MI_Match_Analysis!$A$2:$A$8,MI_Match_Analysis!$F$2:$F$8,"Not Found")</f>
        <v>Not Found</v>
      </c>
    </row>
    <row r="16688" spans="1:20" hidden="1" x14ac:dyDescent="0.3">
      <c r="A16688">
        <v>71</v>
      </c>
      <c r="B16688" s="1">
        <v>46168</v>
      </c>
      <c r="C16688" t="s">
        <v>345</v>
      </c>
      <c r="D16688" t="s">
        <v>322</v>
      </c>
      <c r="E16688" t="s">
        <v>48</v>
      </c>
      <c r="F16688" t="s">
        <v>24</v>
      </c>
      <c r="G16688">
        <v>2</v>
      </c>
      <c r="H16688">
        <v>9.1999999999999993</v>
      </c>
      <c r="I16688" t="s">
        <v>86</v>
      </c>
      <c r="J16688" t="s">
        <v>92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 t="s">
        <v>83</v>
      </c>
      <c r="R16688" t="s">
        <v>83</v>
      </c>
      <c r="S16688" t="s">
        <v>83</v>
      </c>
      <c r="T16688" t="str">
        <f>_xlfn.XLOOKUP(A16688,MI_Match_Analysis!$A$2:$A$8,MI_Match_Analysis!$F$2:$F$8,"Not Found")</f>
        <v>Not Found</v>
      </c>
    </row>
    <row r="16689" spans="1:20" hidden="1" x14ac:dyDescent="0.3">
      <c r="A16689">
        <v>71</v>
      </c>
      <c r="B16689" s="1">
        <v>46168</v>
      </c>
      <c r="C16689" t="s">
        <v>345</v>
      </c>
      <c r="D16689" t="s">
        <v>322</v>
      </c>
      <c r="E16689" t="s">
        <v>48</v>
      </c>
      <c r="F16689" t="s">
        <v>24</v>
      </c>
      <c r="G16689">
        <v>2</v>
      </c>
      <c r="H16689">
        <v>9.3000000000000007</v>
      </c>
      <c r="I16689" t="s">
        <v>86</v>
      </c>
      <c r="J16689" t="s">
        <v>92</v>
      </c>
      <c r="K16689">
        <v>1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 t="s">
        <v>83</v>
      </c>
      <c r="R16689" t="s">
        <v>83</v>
      </c>
      <c r="S16689" t="s">
        <v>83</v>
      </c>
      <c r="T16689" t="str">
        <f>_xlfn.XLOOKUP(A16689,MI_Match_Analysis!$A$2:$A$8,MI_Match_Analysis!$F$2:$F$8,"Not Found")</f>
        <v>Not Found</v>
      </c>
    </row>
    <row r="16690" spans="1:20" hidden="1" x14ac:dyDescent="0.3">
      <c r="A16690">
        <v>71</v>
      </c>
      <c r="B16690" s="1">
        <v>46168</v>
      </c>
      <c r="C16690" t="s">
        <v>345</v>
      </c>
      <c r="D16690" t="s">
        <v>322</v>
      </c>
      <c r="E16690" t="s">
        <v>48</v>
      </c>
      <c r="F16690" t="s">
        <v>24</v>
      </c>
      <c r="G16690">
        <v>2</v>
      </c>
      <c r="H16690">
        <v>9.4</v>
      </c>
      <c r="I16690" t="s">
        <v>220</v>
      </c>
      <c r="J16690" t="s">
        <v>92</v>
      </c>
      <c r="K16690">
        <v>1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 t="s">
        <v>83</v>
      </c>
      <c r="R16690" t="s">
        <v>83</v>
      </c>
      <c r="S16690" t="s">
        <v>83</v>
      </c>
      <c r="T16690" t="str">
        <f>_xlfn.XLOOKUP(A16690,MI_Match_Analysis!$A$2:$A$8,MI_Match_Analysis!$F$2:$F$8,"Not Found")</f>
        <v>Not Found</v>
      </c>
    </row>
    <row r="16691" spans="1:20" hidden="1" x14ac:dyDescent="0.3">
      <c r="A16691">
        <v>71</v>
      </c>
      <c r="B16691" s="1">
        <v>46168</v>
      </c>
      <c r="C16691" t="s">
        <v>345</v>
      </c>
      <c r="D16691" t="s">
        <v>322</v>
      </c>
      <c r="E16691" t="s">
        <v>48</v>
      </c>
      <c r="F16691" t="s">
        <v>24</v>
      </c>
      <c r="G16691">
        <v>2</v>
      </c>
      <c r="H16691">
        <v>9.5</v>
      </c>
      <c r="I16691" t="s">
        <v>86</v>
      </c>
      <c r="J16691" t="s">
        <v>92</v>
      </c>
      <c r="K16691">
        <v>1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 t="s">
        <v>83</v>
      </c>
      <c r="R16691" t="s">
        <v>83</v>
      </c>
      <c r="S16691" t="s">
        <v>83</v>
      </c>
      <c r="T16691" t="str">
        <f>_xlfn.XLOOKUP(A16691,MI_Match_Analysis!$A$2:$A$8,MI_Match_Analysis!$F$2:$F$8,"Not Found")</f>
        <v>Not Found</v>
      </c>
    </row>
    <row r="16692" spans="1:20" hidden="1" x14ac:dyDescent="0.3">
      <c r="A16692">
        <v>71</v>
      </c>
      <c r="B16692" s="1">
        <v>46168</v>
      </c>
      <c r="C16692" t="s">
        <v>345</v>
      </c>
      <c r="D16692" t="s">
        <v>322</v>
      </c>
      <c r="E16692" t="s">
        <v>48</v>
      </c>
      <c r="F16692" t="s">
        <v>24</v>
      </c>
      <c r="G16692">
        <v>2</v>
      </c>
      <c r="H16692">
        <v>9.6</v>
      </c>
      <c r="I16692" t="s">
        <v>220</v>
      </c>
      <c r="J16692" t="s">
        <v>92</v>
      </c>
      <c r="K16692">
        <v>1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 t="s">
        <v>83</v>
      </c>
      <c r="R16692" t="s">
        <v>83</v>
      </c>
      <c r="S16692" t="s">
        <v>83</v>
      </c>
      <c r="T16692" t="str">
        <f>_xlfn.XLOOKUP(A16692,MI_Match_Analysis!$A$2:$A$8,MI_Match_Analysis!$F$2:$F$8,"Not Found")</f>
        <v>Not Found</v>
      </c>
    </row>
    <row r="16693" spans="1:20" hidden="1" x14ac:dyDescent="0.3">
      <c r="A16693">
        <v>71</v>
      </c>
      <c r="B16693" s="1">
        <v>46168</v>
      </c>
      <c r="C16693" t="s">
        <v>345</v>
      </c>
      <c r="D16693" t="s">
        <v>322</v>
      </c>
      <c r="E16693" t="s">
        <v>48</v>
      </c>
      <c r="F16693" t="s">
        <v>24</v>
      </c>
      <c r="G16693">
        <v>2</v>
      </c>
      <c r="H16693">
        <v>10.1</v>
      </c>
      <c r="I16693" t="s">
        <v>220</v>
      </c>
      <c r="J16693" t="s">
        <v>29</v>
      </c>
      <c r="K16693">
        <v>1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 t="s">
        <v>83</v>
      </c>
      <c r="R16693" t="s">
        <v>83</v>
      </c>
      <c r="S16693" t="s">
        <v>83</v>
      </c>
      <c r="T16693" t="str">
        <f>_xlfn.XLOOKUP(A16693,MI_Match_Analysis!$A$2:$A$8,MI_Match_Analysis!$F$2:$F$8,"Not Found")</f>
        <v>Not Found</v>
      </c>
    </row>
    <row r="16694" spans="1:20" hidden="1" x14ac:dyDescent="0.3">
      <c r="A16694">
        <v>71</v>
      </c>
      <c r="B16694" s="1">
        <v>46168</v>
      </c>
      <c r="C16694" t="s">
        <v>345</v>
      </c>
      <c r="D16694" t="s">
        <v>322</v>
      </c>
      <c r="E16694" t="s">
        <v>48</v>
      </c>
      <c r="F16694" t="s">
        <v>24</v>
      </c>
      <c r="G16694">
        <v>2</v>
      </c>
      <c r="H16694">
        <v>10.199999999999999</v>
      </c>
      <c r="I16694" t="s">
        <v>86</v>
      </c>
      <c r="J16694" t="s">
        <v>29</v>
      </c>
      <c r="K16694">
        <v>6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 t="s">
        <v>83</v>
      </c>
      <c r="R16694" t="s">
        <v>83</v>
      </c>
      <c r="S16694" t="s">
        <v>83</v>
      </c>
      <c r="T16694" t="str">
        <f>_xlfn.XLOOKUP(A16694,MI_Match_Analysis!$A$2:$A$8,MI_Match_Analysis!$F$2:$F$8,"Not Found")</f>
        <v>Not Found</v>
      </c>
    </row>
    <row r="16695" spans="1:20" hidden="1" x14ac:dyDescent="0.3">
      <c r="A16695">
        <v>71</v>
      </c>
      <c r="B16695" s="1">
        <v>46168</v>
      </c>
      <c r="C16695" t="s">
        <v>345</v>
      </c>
      <c r="D16695" t="s">
        <v>322</v>
      </c>
      <c r="E16695" t="s">
        <v>48</v>
      </c>
      <c r="F16695" t="s">
        <v>24</v>
      </c>
      <c r="G16695">
        <v>2</v>
      </c>
      <c r="H16695">
        <v>10.3</v>
      </c>
      <c r="I16695" t="s">
        <v>86</v>
      </c>
      <c r="J16695" t="s">
        <v>29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 t="s">
        <v>165</v>
      </c>
      <c r="R16695" t="s">
        <v>86</v>
      </c>
      <c r="S16695" t="s">
        <v>166</v>
      </c>
      <c r="T16695" t="str">
        <f>_xlfn.XLOOKUP(A16695,MI_Match_Analysis!$A$2:$A$8,MI_Match_Analysis!$F$2:$F$8,"Not Found")</f>
        <v>Not Found</v>
      </c>
    </row>
    <row r="16696" spans="1:20" hidden="1" x14ac:dyDescent="0.3">
      <c r="A16696">
        <v>71</v>
      </c>
      <c r="B16696" s="1">
        <v>46168</v>
      </c>
      <c r="C16696" t="s">
        <v>345</v>
      </c>
      <c r="D16696" t="s">
        <v>322</v>
      </c>
      <c r="E16696" t="s">
        <v>48</v>
      </c>
      <c r="F16696" t="s">
        <v>24</v>
      </c>
      <c r="G16696">
        <v>2</v>
      </c>
      <c r="H16696">
        <v>10.3</v>
      </c>
      <c r="I16696" t="s">
        <v>86</v>
      </c>
      <c r="J16696" t="s">
        <v>29</v>
      </c>
      <c r="K16696">
        <v>0</v>
      </c>
      <c r="L16696">
        <v>1</v>
      </c>
      <c r="M16696">
        <v>1</v>
      </c>
      <c r="N16696">
        <v>0</v>
      </c>
      <c r="O16696">
        <v>0</v>
      </c>
      <c r="P16696">
        <v>0</v>
      </c>
      <c r="Q16696" t="s">
        <v>83</v>
      </c>
      <c r="R16696" t="s">
        <v>83</v>
      </c>
      <c r="S16696" t="s">
        <v>83</v>
      </c>
      <c r="T16696" t="str">
        <f>_xlfn.XLOOKUP(A16696,MI_Match_Analysis!$A$2:$A$8,MI_Match_Analysis!$F$2:$F$8,"Not Found")</f>
        <v>Not Found</v>
      </c>
    </row>
    <row r="16697" spans="1:20" hidden="1" x14ac:dyDescent="0.3">
      <c r="A16697">
        <v>71</v>
      </c>
      <c r="B16697" s="1">
        <v>46168</v>
      </c>
      <c r="C16697" t="s">
        <v>345</v>
      </c>
      <c r="D16697" t="s">
        <v>322</v>
      </c>
      <c r="E16697" t="s">
        <v>48</v>
      </c>
      <c r="F16697" t="s">
        <v>24</v>
      </c>
      <c r="G16697">
        <v>2</v>
      </c>
      <c r="H16697">
        <v>10.4</v>
      </c>
      <c r="I16697" t="s">
        <v>117</v>
      </c>
      <c r="J16697" t="s">
        <v>29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 t="s">
        <v>83</v>
      </c>
      <c r="R16697" t="s">
        <v>83</v>
      </c>
      <c r="S16697" t="s">
        <v>83</v>
      </c>
      <c r="T16697" t="str">
        <f>_xlfn.XLOOKUP(A16697,MI_Match_Analysis!$A$2:$A$8,MI_Match_Analysis!$F$2:$F$8,"Not Found")</f>
        <v>Not Found</v>
      </c>
    </row>
    <row r="16698" spans="1:20" hidden="1" x14ac:dyDescent="0.3">
      <c r="A16698">
        <v>71</v>
      </c>
      <c r="B16698" s="1">
        <v>46168</v>
      </c>
      <c r="C16698" t="s">
        <v>345</v>
      </c>
      <c r="D16698" t="s">
        <v>322</v>
      </c>
      <c r="E16698" t="s">
        <v>48</v>
      </c>
      <c r="F16698" t="s">
        <v>24</v>
      </c>
      <c r="G16698">
        <v>2</v>
      </c>
      <c r="H16698">
        <v>10.5</v>
      </c>
      <c r="I16698" t="s">
        <v>117</v>
      </c>
      <c r="J16698" t="s">
        <v>29</v>
      </c>
      <c r="K16698">
        <v>4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 t="s">
        <v>83</v>
      </c>
      <c r="R16698" t="s">
        <v>83</v>
      </c>
      <c r="S16698" t="s">
        <v>83</v>
      </c>
      <c r="T16698" t="str">
        <f>_xlfn.XLOOKUP(A16698,MI_Match_Analysis!$A$2:$A$8,MI_Match_Analysis!$F$2:$F$8,"Not Found")</f>
        <v>Not Found</v>
      </c>
    </row>
    <row r="16699" spans="1:20" hidden="1" x14ac:dyDescent="0.3">
      <c r="A16699">
        <v>71</v>
      </c>
      <c r="B16699" s="1">
        <v>46168</v>
      </c>
      <c r="C16699" t="s">
        <v>345</v>
      </c>
      <c r="D16699" t="s">
        <v>322</v>
      </c>
      <c r="E16699" t="s">
        <v>48</v>
      </c>
      <c r="F16699" t="s">
        <v>24</v>
      </c>
      <c r="G16699">
        <v>2</v>
      </c>
      <c r="H16699">
        <v>10.6</v>
      </c>
      <c r="I16699" t="s">
        <v>117</v>
      </c>
      <c r="J16699" t="s">
        <v>29</v>
      </c>
      <c r="K16699">
        <v>1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 t="s">
        <v>83</v>
      </c>
      <c r="R16699" t="s">
        <v>83</v>
      </c>
      <c r="S16699" t="s">
        <v>83</v>
      </c>
      <c r="T16699" t="str">
        <f>_xlfn.XLOOKUP(A16699,MI_Match_Analysis!$A$2:$A$8,MI_Match_Analysis!$F$2:$F$8,"Not Found")</f>
        <v>Not Found</v>
      </c>
    </row>
    <row r="16700" spans="1:20" hidden="1" x14ac:dyDescent="0.3">
      <c r="A16700">
        <v>71</v>
      </c>
      <c r="B16700" s="1">
        <v>46168</v>
      </c>
      <c r="C16700" t="s">
        <v>345</v>
      </c>
      <c r="D16700" t="s">
        <v>322</v>
      </c>
      <c r="E16700" t="s">
        <v>48</v>
      </c>
      <c r="F16700" t="s">
        <v>24</v>
      </c>
      <c r="G16700">
        <v>2</v>
      </c>
      <c r="H16700">
        <v>11.1</v>
      </c>
      <c r="I16700" t="s">
        <v>117</v>
      </c>
      <c r="J16700" t="s">
        <v>92</v>
      </c>
      <c r="K16700">
        <v>4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 t="s">
        <v>83</v>
      </c>
      <c r="R16700" t="s">
        <v>83</v>
      </c>
      <c r="S16700" t="s">
        <v>83</v>
      </c>
      <c r="T16700" t="str">
        <f>_xlfn.XLOOKUP(A16700,MI_Match_Analysis!$A$2:$A$8,MI_Match_Analysis!$F$2:$F$8,"Not Found")</f>
        <v>Not Found</v>
      </c>
    </row>
    <row r="16701" spans="1:20" hidden="1" x14ac:dyDescent="0.3">
      <c r="A16701">
        <v>71</v>
      </c>
      <c r="B16701" s="1">
        <v>46168</v>
      </c>
      <c r="C16701" t="s">
        <v>345</v>
      </c>
      <c r="D16701" t="s">
        <v>322</v>
      </c>
      <c r="E16701" t="s">
        <v>48</v>
      </c>
      <c r="F16701" t="s">
        <v>24</v>
      </c>
      <c r="G16701">
        <v>2</v>
      </c>
      <c r="H16701">
        <v>11.2</v>
      </c>
      <c r="I16701" t="s">
        <v>117</v>
      </c>
      <c r="J16701" t="s">
        <v>92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 t="s">
        <v>165</v>
      </c>
      <c r="R16701" t="s">
        <v>117</v>
      </c>
      <c r="S16701" t="s">
        <v>112</v>
      </c>
      <c r="T16701" t="str">
        <f>_xlfn.XLOOKUP(A16701,MI_Match_Analysis!$A$2:$A$8,MI_Match_Analysis!$F$2:$F$8,"Not Found")</f>
        <v>Not Found</v>
      </c>
    </row>
    <row r="16702" spans="1:20" hidden="1" x14ac:dyDescent="0.3">
      <c r="A16702">
        <v>71</v>
      </c>
      <c r="B16702" s="1">
        <v>46168</v>
      </c>
      <c r="C16702" t="s">
        <v>345</v>
      </c>
      <c r="D16702" t="s">
        <v>322</v>
      </c>
      <c r="E16702" t="s">
        <v>48</v>
      </c>
      <c r="F16702" t="s">
        <v>24</v>
      </c>
      <c r="G16702">
        <v>2</v>
      </c>
      <c r="H16702">
        <v>11.2</v>
      </c>
      <c r="I16702" t="s">
        <v>117</v>
      </c>
      <c r="J16702" t="s">
        <v>92</v>
      </c>
      <c r="K16702">
        <v>0</v>
      </c>
      <c r="L16702">
        <v>1</v>
      </c>
      <c r="M16702">
        <v>1</v>
      </c>
      <c r="N16702">
        <v>0</v>
      </c>
      <c r="O16702">
        <v>0</v>
      </c>
      <c r="P16702">
        <v>0</v>
      </c>
      <c r="Q16702" t="s">
        <v>83</v>
      </c>
      <c r="R16702" t="s">
        <v>83</v>
      </c>
      <c r="S16702" t="s">
        <v>83</v>
      </c>
      <c r="T16702" t="str">
        <f>_xlfn.XLOOKUP(A16702,MI_Match_Analysis!$A$2:$A$8,MI_Match_Analysis!$F$2:$F$8,"Not Found")</f>
        <v>Not Found</v>
      </c>
    </row>
    <row r="16703" spans="1:20" hidden="1" x14ac:dyDescent="0.3">
      <c r="A16703">
        <v>71</v>
      </c>
      <c r="B16703" s="1">
        <v>46168</v>
      </c>
      <c r="C16703" t="s">
        <v>345</v>
      </c>
      <c r="D16703" t="s">
        <v>322</v>
      </c>
      <c r="E16703" t="s">
        <v>48</v>
      </c>
      <c r="F16703" t="s">
        <v>24</v>
      </c>
      <c r="G16703">
        <v>2</v>
      </c>
      <c r="H16703">
        <v>11.3</v>
      </c>
      <c r="I16703" t="s">
        <v>221</v>
      </c>
      <c r="J16703" t="s">
        <v>92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 t="s">
        <v>83</v>
      </c>
      <c r="R16703" t="s">
        <v>83</v>
      </c>
      <c r="S16703" t="s">
        <v>83</v>
      </c>
      <c r="T16703" t="str">
        <f>_xlfn.XLOOKUP(A16703,MI_Match_Analysis!$A$2:$A$8,MI_Match_Analysis!$F$2:$F$8,"Not Found")</f>
        <v>Not Found</v>
      </c>
    </row>
    <row r="16704" spans="1:20" hidden="1" x14ac:dyDescent="0.3">
      <c r="A16704">
        <v>71</v>
      </c>
      <c r="B16704" s="1">
        <v>46168</v>
      </c>
      <c r="C16704" t="s">
        <v>345</v>
      </c>
      <c r="D16704" t="s">
        <v>322</v>
      </c>
      <c r="E16704" t="s">
        <v>48</v>
      </c>
      <c r="F16704" t="s">
        <v>24</v>
      </c>
      <c r="G16704">
        <v>2</v>
      </c>
      <c r="H16704">
        <v>11.4</v>
      </c>
      <c r="I16704" t="s">
        <v>221</v>
      </c>
      <c r="J16704" t="s">
        <v>92</v>
      </c>
      <c r="K16704">
        <v>4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 t="s">
        <v>83</v>
      </c>
      <c r="R16704" t="s">
        <v>83</v>
      </c>
      <c r="S16704" t="s">
        <v>83</v>
      </c>
      <c r="T16704" t="str">
        <f>_xlfn.XLOOKUP(A16704,MI_Match_Analysis!$A$2:$A$8,MI_Match_Analysis!$F$2:$F$8,"Not Found")</f>
        <v>Not Found</v>
      </c>
    </row>
    <row r="16705" spans="1:20" hidden="1" x14ac:dyDescent="0.3">
      <c r="A16705">
        <v>71</v>
      </c>
      <c r="B16705" s="1">
        <v>46168</v>
      </c>
      <c r="C16705" t="s">
        <v>345</v>
      </c>
      <c r="D16705" t="s">
        <v>322</v>
      </c>
      <c r="E16705" t="s">
        <v>48</v>
      </c>
      <c r="F16705" t="s">
        <v>24</v>
      </c>
      <c r="G16705">
        <v>2</v>
      </c>
      <c r="H16705">
        <v>11.5</v>
      </c>
      <c r="I16705" t="s">
        <v>221</v>
      </c>
      <c r="J16705" t="s">
        <v>92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 t="s">
        <v>83</v>
      </c>
      <c r="R16705" t="s">
        <v>83</v>
      </c>
      <c r="S16705" t="s">
        <v>83</v>
      </c>
      <c r="T16705" t="str">
        <f>_xlfn.XLOOKUP(A16705,MI_Match_Analysis!$A$2:$A$8,MI_Match_Analysis!$F$2:$F$8,"Not Found")</f>
        <v>Not Found</v>
      </c>
    </row>
    <row r="16706" spans="1:20" hidden="1" x14ac:dyDescent="0.3">
      <c r="A16706">
        <v>71</v>
      </c>
      <c r="B16706" s="1">
        <v>46168</v>
      </c>
      <c r="C16706" t="s">
        <v>345</v>
      </c>
      <c r="D16706" t="s">
        <v>322</v>
      </c>
      <c r="E16706" t="s">
        <v>48</v>
      </c>
      <c r="F16706" t="s">
        <v>24</v>
      </c>
      <c r="G16706">
        <v>2</v>
      </c>
      <c r="H16706">
        <v>11.6</v>
      </c>
      <c r="I16706" t="s">
        <v>221</v>
      </c>
      <c r="J16706" t="s">
        <v>92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 t="s">
        <v>83</v>
      </c>
      <c r="R16706" t="s">
        <v>83</v>
      </c>
      <c r="S16706" t="s">
        <v>83</v>
      </c>
      <c r="T16706" t="str">
        <f>_xlfn.XLOOKUP(A16706,MI_Match_Analysis!$A$2:$A$8,MI_Match_Analysis!$F$2:$F$8,"Not Found")</f>
        <v>Not Found</v>
      </c>
    </row>
    <row r="16707" spans="1:20" hidden="1" x14ac:dyDescent="0.3">
      <c r="A16707">
        <v>71</v>
      </c>
      <c r="B16707" s="1">
        <v>46168</v>
      </c>
      <c r="C16707" t="s">
        <v>345</v>
      </c>
      <c r="D16707" t="s">
        <v>322</v>
      </c>
      <c r="E16707" t="s">
        <v>48</v>
      </c>
      <c r="F16707" t="s">
        <v>24</v>
      </c>
      <c r="G16707">
        <v>2</v>
      </c>
      <c r="H16707">
        <v>12.1</v>
      </c>
      <c r="I16707" t="s">
        <v>220</v>
      </c>
      <c r="J16707" t="s">
        <v>171</v>
      </c>
      <c r="K16707">
        <v>4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 t="s">
        <v>83</v>
      </c>
      <c r="R16707" t="s">
        <v>83</v>
      </c>
      <c r="S16707" t="s">
        <v>83</v>
      </c>
      <c r="T16707" t="str">
        <f>_xlfn.XLOOKUP(A16707,MI_Match_Analysis!$A$2:$A$8,MI_Match_Analysis!$F$2:$F$8,"Not Found")</f>
        <v>Not Found</v>
      </c>
    </row>
    <row r="16708" spans="1:20" hidden="1" x14ac:dyDescent="0.3">
      <c r="A16708">
        <v>71</v>
      </c>
      <c r="B16708" s="1">
        <v>46168</v>
      </c>
      <c r="C16708" t="s">
        <v>345</v>
      </c>
      <c r="D16708" t="s">
        <v>322</v>
      </c>
      <c r="E16708" t="s">
        <v>48</v>
      </c>
      <c r="F16708" t="s">
        <v>24</v>
      </c>
      <c r="G16708">
        <v>2</v>
      </c>
      <c r="H16708">
        <v>12.2</v>
      </c>
      <c r="I16708" t="s">
        <v>220</v>
      </c>
      <c r="J16708" t="s">
        <v>171</v>
      </c>
      <c r="K16708">
        <v>4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 t="s">
        <v>83</v>
      </c>
      <c r="R16708" t="s">
        <v>83</v>
      </c>
      <c r="S16708" t="s">
        <v>83</v>
      </c>
      <c r="T16708" t="str">
        <f>_xlfn.XLOOKUP(A16708,MI_Match_Analysis!$A$2:$A$8,MI_Match_Analysis!$F$2:$F$8,"Not Found")</f>
        <v>Not Found</v>
      </c>
    </row>
    <row r="16709" spans="1:20" hidden="1" x14ac:dyDescent="0.3">
      <c r="A16709">
        <v>71</v>
      </c>
      <c r="B16709" s="1">
        <v>46168</v>
      </c>
      <c r="C16709" t="s">
        <v>345</v>
      </c>
      <c r="D16709" t="s">
        <v>322</v>
      </c>
      <c r="E16709" t="s">
        <v>48</v>
      </c>
      <c r="F16709" t="s">
        <v>24</v>
      </c>
      <c r="G16709">
        <v>2</v>
      </c>
      <c r="H16709">
        <v>12.3</v>
      </c>
      <c r="I16709" t="s">
        <v>220</v>
      </c>
      <c r="J16709" t="s">
        <v>171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 t="s">
        <v>83</v>
      </c>
      <c r="R16709" t="s">
        <v>83</v>
      </c>
      <c r="S16709" t="s">
        <v>83</v>
      </c>
      <c r="T16709" t="str">
        <f>_xlfn.XLOOKUP(A16709,MI_Match_Analysis!$A$2:$A$8,MI_Match_Analysis!$F$2:$F$8,"Not Found")</f>
        <v>Not Found</v>
      </c>
    </row>
    <row r="16710" spans="1:20" hidden="1" x14ac:dyDescent="0.3">
      <c r="A16710">
        <v>71</v>
      </c>
      <c r="B16710" s="1">
        <v>46168</v>
      </c>
      <c r="C16710" t="s">
        <v>345</v>
      </c>
      <c r="D16710" t="s">
        <v>322</v>
      </c>
      <c r="E16710" t="s">
        <v>48</v>
      </c>
      <c r="F16710" t="s">
        <v>24</v>
      </c>
      <c r="G16710">
        <v>2</v>
      </c>
      <c r="H16710">
        <v>12.4</v>
      </c>
      <c r="I16710" t="s">
        <v>220</v>
      </c>
      <c r="J16710" t="s">
        <v>171</v>
      </c>
      <c r="K16710">
        <v>6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 t="s">
        <v>83</v>
      </c>
      <c r="R16710" t="s">
        <v>83</v>
      </c>
      <c r="S16710" t="s">
        <v>83</v>
      </c>
      <c r="T16710" t="str">
        <f>_xlfn.XLOOKUP(A16710,MI_Match_Analysis!$A$2:$A$8,MI_Match_Analysis!$F$2:$F$8,"Not Found")</f>
        <v>Not Found</v>
      </c>
    </row>
    <row r="16711" spans="1:20" hidden="1" x14ac:dyDescent="0.3">
      <c r="A16711">
        <v>71</v>
      </c>
      <c r="B16711" s="1">
        <v>46168</v>
      </c>
      <c r="C16711" t="s">
        <v>345</v>
      </c>
      <c r="D16711" t="s">
        <v>322</v>
      </c>
      <c r="E16711" t="s">
        <v>48</v>
      </c>
      <c r="F16711" t="s">
        <v>24</v>
      </c>
      <c r="G16711">
        <v>2</v>
      </c>
      <c r="H16711">
        <v>12.5</v>
      </c>
      <c r="I16711" t="s">
        <v>220</v>
      </c>
      <c r="J16711" t="s">
        <v>171</v>
      </c>
      <c r="K16711">
        <v>1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 t="s">
        <v>83</v>
      </c>
      <c r="R16711" t="s">
        <v>83</v>
      </c>
      <c r="S16711" t="s">
        <v>83</v>
      </c>
      <c r="T16711" t="str">
        <f>_xlfn.XLOOKUP(A16711,MI_Match_Analysis!$A$2:$A$8,MI_Match_Analysis!$F$2:$F$8,"Not Found")</f>
        <v>Not Found</v>
      </c>
    </row>
    <row r="16712" spans="1:20" hidden="1" x14ac:dyDescent="0.3">
      <c r="A16712">
        <v>71</v>
      </c>
      <c r="B16712" s="1">
        <v>46168</v>
      </c>
      <c r="C16712" t="s">
        <v>345</v>
      </c>
      <c r="D16712" t="s">
        <v>322</v>
      </c>
      <c r="E16712" t="s">
        <v>48</v>
      </c>
      <c r="F16712" t="s">
        <v>24</v>
      </c>
      <c r="G16712">
        <v>2</v>
      </c>
      <c r="H16712">
        <v>12.6</v>
      </c>
      <c r="I16712" t="s">
        <v>221</v>
      </c>
      <c r="J16712" t="s">
        <v>171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 t="s">
        <v>83</v>
      </c>
      <c r="R16712" t="s">
        <v>83</v>
      </c>
      <c r="S16712" t="s">
        <v>83</v>
      </c>
      <c r="T16712" t="str">
        <f>_xlfn.XLOOKUP(A16712,MI_Match_Analysis!$A$2:$A$8,MI_Match_Analysis!$F$2:$F$8,"Not Found")</f>
        <v>Not Found</v>
      </c>
    </row>
    <row r="16713" spans="1:20" hidden="1" x14ac:dyDescent="0.3">
      <c r="A16713">
        <v>71</v>
      </c>
      <c r="B16713" s="1">
        <v>46168</v>
      </c>
      <c r="C16713" t="s">
        <v>345</v>
      </c>
      <c r="D16713" t="s">
        <v>322</v>
      </c>
      <c r="E16713" t="s">
        <v>48</v>
      </c>
      <c r="F16713" t="s">
        <v>24</v>
      </c>
      <c r="G16713">
        <v>2</v>
      </c>
      <c r="H16713">
        <v>13.1</v>
      </c>
      <c r="I16713" t="s">
        <v>220</v>
      </c>
      <c r="J16713" t="s">
        <v>111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 t="s">
        <v>83</v>
      </c>
      <c r="R16713" t="s">
        <v>83</v>
      </c>
      <c r="S16713" t="s">
        <v>83</v>
      </c>
      <c r="T16713" t="str">
        <f>_xlfn.XLOOKUP(A16713,MI_Match_Analysis!$A$2:$A$8,MI_Match_Analysis!$F$2:$F$8,"Not Found")</f>
        <v>Not Found</v>
      </c>
    </row>
    <row r="16714" spans="1:20" hidden="1" x14ac:dyDescent="0.3">
      <c r="A16714">
        <v>71</v>
      </c>
      <c r="B16714" s="1">
        <v>46168</v>
      </c>
      <c r="C16714" t="s">
        <v>345</v>
      </c>
      <c r="D16714" t="s">
        <v>322</v>
      </c>
      <c r="E16714" t="s">
        <v>48</v>
      </c>
      <c r="F16714" t="s">
        <v>24</v>
      </c>
      <c r="G16714">
        <v>2</v>
      </c>
      <c r="H16714">
        <v>13.2</v>
      </c>
      <c r="I16714" t="s">
        <v>220</v>
      </c>
      <c r="J16714" t="s">
        <v>111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 t="s">
        <v>83</v>
      </c>
      <c r="R16714" t="s">
        <v>83</v>
      </c>
      <c r="S16714" t="s">
        <v>83</v>
      </c>
      <c r="T16714" t="str">
        <f>_xlfn.XLOOKUP(A16714,MI_Match_Analysis!$A$2:$A$8,MI_Match_Analysis!$F$2:$F$8,"Not Found")</f>
        <v>Not Found</v>
      </c>
    </row>
    <row r="16715" spans="1:20" hidden="1" x14ac:dyDescent="0.3">
      <c r="A16715">
        <v>71</v>
      </c>
      <c r="B16715" s="1">
        <v>46168</v>
      </c>
      <c r="C16715" t="s">
        <v>345</v>
      </c>
      <c r="D16715" t="s">
        <v>322</v>
      </c>
      <c r="E16715" t="s">
        <v>48</v>
      </c>
      <c r="F16715" t="s">
        <v>24</v>
      </c>
      <c r="G16715">
        <v>2</v>
      </c>
      <c r="H16715">
        <v>13.3</v>
      </c>
      <c r="I16715" t="s">
        <v>220</v>
      </c>
      <c r="J16715" t="s">
        <v>111</v>
      </c>
      <c r="K16715">
        <v>4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 t="s">
        <v>83</v>
      </c>
      <c r="R16715" t="s">
        <v>83</v>
      </c>
      <c r="S16715" t="s">
        <v>83</v>
      </c>
      <c r="T16715" t="str">
        <f>_xlfn.XLOOKUP(A16715,MI_Match_Analysis!$A$2:$A$8,MI_Match_Analysis!$F$2:$F$8,"Not Found")</f>
        <v>Not Found</v>
      </c>
    </row>
    <row r="16716" spans="1:20" hidden="1" x14ac:dyDescent="0.3">
      <c r="A16716">
        <v>71</v>
      </c>
      <c r="B16716" s="1">
        <v>46168</v>
      </c>
      <c r="C16716" t="s">
        <v>345</v>
      </c>
      <c r="D16716" t="s">
        <v>322</v>
      </c>
      <c r="E16716" t="s">
        <v>48</v>
      </c>
      <c r="F16716" t="s">
        <v>24</v>
      </c>
      <c r="G16716">
        <v>2</v>
      </c>
      <c r="H16716">
        <v>13.4</v>
      </c>
      <c r="I16716" t="s">
        <v>220</v>
      </c>
      <c r="J16716" t="s">
        <v>111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 t="s">
        <v>83</v>
      </c>
      <c r="R16716" t="s">
        <v>83</v>
      </c>
      <c r="S16716" t="s">
        <v>83</v>
      </c>
      <c r="T16716" t="str">
        <f>_xlfn.XLOOKUP(A16716,MI_Match_Analysis!$A$2:$A$8,MI_Match_Analysis!$F$2:$F$8,"Not Found")</f>
        <v>Not Found</v>
      </c>
    </row>
    <row r="16717" spans="1:20" hidden="1" x14ac:dyDescent="0.3">
      <c r="A16717">
        <v>71</v>
      </c>
      <c r="B16717" s="1">
        <v>46168</v>
      </c>
      <c r="C16717" t="s">
        <v>345</v>
      </c>
      <c r="D16717" t="s">
        <v>322</v>
      </c>
      <c r="E16717" t="s">
        <v>48</v>
      </c>
      <c r="F16717" t="s">
        <v>24</v>
      </c>
      <c r="G16717">
        <v>2</v>
      </c>
      <c r="H16717">
        <v>13.5</v>
      </c>
      <c r="I16717" t="s">
        <v>220</v>
      </c>
      <c r="J16717" t="s">
        <v>111</v>
      </c>
      <c r="K16717">
        <v>6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 t="s">
        <v>83</v>
      </c>
      <c r="R16717" t="s">
        <v>83</v>
      </c>
      <c r="S16717" t="s">
        <v>83</v>
      </c>
      <c r="T16717" t="str">
        <f>_xlfn.XLOOKUP(A16717,MI_Match_Analysis!$A$2:$A$8,MI_Match_Analysis!$F$2:$F$8,"Not Found")</f>
        <v>Not Found</v>
      </c>
    </row>
    <row r="16718" spans="1:20" hidden="1" x14ac:dyDescent="0.3">
      <c r="A16718">
        <v>71</v>
      </c>
      <c r="B16718" s="1">
        <v>46168</v>
      </c>
      <c r="C16718" t="s">
        <v>345</v>
      </c>
      <c r="D16718" t="s">
        <v>322</v>
      </c>
      <c r="E16718" t="s">
        <v>48</v>
      </c>
      <c r="F16718" t="s">
        <v>24</v>
      </c>
      <c r="G16718">
        <v>2</v>
      </c>
      <c r="H16718">
        <v>13.6</v>
      </c>
      <c r="I16718" t="s">
        <v>220</v>
      </c>
      <c r="J16718" t="s">
        <v>111</v>
      </c>
      <c r="K16718">
        <v>4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 t="s">
        <v>83</v>
      </c>
      <c r="R16718" t="s">
        <v>83</v>
      </c>
      <c r="S16718" t="s">
        <v>83</v>
      </c>
      <c r="T16718" t="str">
        <f>_xlfn.XLOOKUP(A16718,MI_Match_Analysis!$A$2:$A$8,MI_Match_Analysis!$F$2:$F$8,"Not Found")</f>
        <v>Not Found</v>
      </c>
    </row>
    <row r="16719" spans="1:20" hidden="1" x14ac:dyDescent="0.3">
      <c r="A16719">
        <v>71</v>
      </c>
      <c r="B16719" s="1">
        <v>46168</v>
      </c>
      <c r="C16719" t="s">
        <v>345</v>
      </c>
      <c r="D16719" t="s">
        <v>322</v>
      </c>
      <c r="E16719" t="s">
        <v>48</v>
      </c>
      <c r="F16719" t="s">
        <v>24</v>
      </c>
      <c r="G16719">
        <v>2</v>
      </c>
      <c r="H16719">
        <v>14.1</v>
      </c>
      <c r="I16719" t="s">
        <v>221</v>
      </c>
      <c r="J16719" t="s">
        <v>92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 t="s">
        <v>83</v>
      </c>
      <c r="R16719" t="s">
        <v>83</v>
      </c>
      <c r="S16719" t="s">
        <v>83</v>
      </c>
      <c r="T16719" t="str">
        <f>_xlfn.XLOOKUP(A16719,MI_Match_Analysis!$A$2:$A$8,MI_Match_Analysis!$F$2:$F$8,"Not Found")</f>
        <v>Not Found</v>
      </c>
    </row>
    <row r="16720" spans="1:20" hidden="1" x14ac:dyDescent="0.3">
      <c r="A16720">
        <v>71</v>
      </c>
      <c r="B16720" s="1">
        <v>46168</v>
      </c>
      <c r="C16720" t="s">
        <v>345</v>
      </c>
      <c r="D16720" t="s">
        <v>322</v>
      </c>
      <c r="E16720" t="s">
        <v>48</v>
      </c>
      <c r="F16720" t="s">
        <v>24</v>
      </c>
      <c r="G16720">
        <v>2</v>
      </c>
      <c r="H16720">
        <v>14.2</v>
      </c>
      <c r="I16720" t="s">
        <v>221</v>
      </c>
      <c r="J16720" t="s">
        <v>92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 t="s">
        <v>83</v>
      </c>
      <c r="R16720" t="s">
        <v>83</v>
      </c>
      <c r="S16720" t="s">
        <v>83</v>
      </c>
      <c r="T16720" t="str">
        <f>_xlfn.XLOOKUP(A16720,MI_Match_Analysis!$A$2:$A$8,MI_Match_Analysis!$F$2:$F$8,"Not Found")</f>
        <v>Not Found</v>
      </c>
    </row>
    <row r="16721" spans="1:20" hidden="1" x14ac:dyDescent="0.3">
      <c r="A16721">
        <v>71</v>
      </c>
      <c r="B16721" s="1">
        <v>46168</v>
      </c>
      <c r="C16721" t="s">
        <v>345</v>
      </c>
      <c r="D16721" t="s">
        <v>322</v>
      </c>
      <c r="E16721" t="s">
        <v>48</v>
      </c>
      <c r="F16721" t="s">
        <v>24</v>
      </c>
      <c r="G16721">
        <v>2</v>
      </c>
      <c r="H16721">
        <v>14.3</v>
      </c>
      <c r="I16721" t="s">
        <v>221</v>
      </c>
      <c r="J16721" t="s">
        <v>92</v>
      </c>
      <c r="K16721">
        <v>1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 t="s">
        <v>83</v>
      </c>
      <c r="R16721" t="s">
        <v>83</v>
      </c>
      <c r="S16721" t="s">
        <v>83</v>
      </c>
      <c r="T16721" t="str">
        <f>_xlfn.XLOOKUP(A16721,MI_Match_Analysis!$A$2:$A$8,MI_Match_Analysis!$F$2:$F$8,"Not Found")</f>
        <v>Not Found</v>
      </c>
    </row>
    <row r="16722" spans="1:20" hidden="1" x14ac:dyDescent="0.3">
      <c r="A16722">
        <v>71</v>
      </c>
      <c r="B16722" s="1">
        <v>46168</v>
      </c>
      <c r="C16722" t="s">
        <v>345</v>
      </c>
      <c r="D16722" t="s">
        <v>322</v>
      </c>
      <c r="E16722" t="s">
        <v>48</v>
      </c>
      <c r="F16722" t="s">
        <v>24</v>
      </c>
      <c r="G16722">
        <v>2</v>
      </c>
      <c r="H16722">
        <v>14.4</v>
      </c>
      <c r="I16722" t="s">
        <v>220</v>
      </c>
      <c r="J16722" t="s">
        <v>92</v>
      </c>
      <c r="K16722">
        <v>1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 t="s">
        <v>83</v>
      </c>
      <c r="R16722" t="s">
        <v>83</v>
      </c>
      <c r="S16722" t="s">
        <v>83</v>
      </c>
      <c r="T16722" t="str">
        <f>_xlfn.XLOOKUP(A16722,MI_Match_Analysis!$A$2:$A$8,MI_Match_Analysis!$F$2:$F$8,"Not Found")</f>
        <v>Not Found</v>
      </c>
    </row>
    <row r="16723" spans="1:20" hidden="1" x14ac:dyDescent="0.3">
      <c r="A16723">
        <v>71</v>
      </c>
      <c r="B16723" s="1">
        <v>46168</v>
      </c>
      <c r="C16723" t="s">
        <v>345</v>
      </c>
      <c r="D16723" t="s">
        <v>322</v>
      </c>
      <c r="E16723" t="s">
        <v>48</v>
      </c>
      <c r="F16723" t="s">
        <v>24</v>
      </c>
      <c r="G16723">
        <v>2</v>
      </c>
      <c r="H16723">
        <v>14.5</v>
      </c>
      <c r="I16723" t="s">
        <v>221</v>
      </c>
      <c r="J16723" t="s">
        <v>92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 t="s">
        <v>83</v>
      </c>
      <c r="R16723" t="s">
        <v>83</v>
      </c>
      <c r="S16723" t="s">
        <v>83</v>
      </c>
      <c r="T16723" t="str">
        <f>_xlfn.XLOOKUP(A16723,MI_Match_Analysis!$A$2:$A$8,MI_Match_Analysis!$F$2:$F$8,"Not Found")</f>
        <v>Not Found</v>
      </c>
    </row>
    <row r="16724" spans="1:20" hidden="1" x14ac:dyDescent="0.3">
      <c r="A16724">
        <v>71</v>
      </c>
      <c r="B16724" s="1">
        <v>46168</v>
      </c>
      <c r="C16724" t="s">
        <v>345</v>
      </c>
      <c r="D16724" t="s">
        <v>322</v>
      </c>
      <c r="E16724" t="s">
        <v>48</v>
      </c>
      <c r="F16724" t="s">
        <v>24</v>
      </c>
      <c r="G16724">
        <v>2</v>
      </c>
      <c r="H16724">
        <v>14.6</v>
      </c>
      <c r="I16724" t="s">
        <v>221</v>
      </c>
      <c r="J16724" t="s">
        <v>92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 t="s">
        <v>83</v>
      </c>
      <c r="R16724" t="s">
        <v>83</v>
      </c>
      <c r="S16724" t="s">
        <v>83</v>
      </c>
      <c r="T16724" t="str">
        <f>_xlfn.XLOOKUP(A16724,MI_Match_Analysis!$A$2:$A$8,MI_Match_Analysis!$F$2:$F$8,"Not Found")</f>
        <v>Not Found</v>
      </c>
    </row>
    <row r="16725" spans="1:20" hidden="1" x14ac:dyDescent="0.3">
      <c r="A16725">
        <v>71</v>
      </c>
      <c r="B16725" s="1">
        <v>46168</v>
      </c>
      <c r="C16725" t="s">
        <v>345</v>
      </c>
      <c r="D16725" t="s">
        <v>322</v>
      </c>
      <c r="E16725" t="s">
        <v>48</v>
      </c>
      <c r="F16725" t="s">
        <v>24</v>
      </c>
      <c r="G16725">
        <v>2</v>
      </c>
      <c r="H16725">
        <v>15.1</v>
      </c>
      <c r="I16725" t="s">
        <v>220</v>
      </c>
      <c r="J16725" t="s">
        <v>80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 t="s">
        <v>83</v>
      </c>
      <c r="R16725" t="s">
        <v>83</v>
      </c>
      <c r="S16725" t="s">
        <v>83</v>
      </c>
      <c r="T16725" t="str">
        <f>_xlfn.XLOOKUP(A16725,MI_Match_Analysis!$A$2:$A$8,MI_Match_Analysis!$F$2:$F$8,"Not Found")</f>
        <v>Not Found</v>
      </c>
    </row>
    <row r="16726" spans="1:20" hidden="1" x14ac:dyDescent="0.3">
      <c r="A16726">
        <v>71</v>
      </c>
      <c r="B16726" s="1">
        <v>46168</v>
      </c>
      <c r="C16726" t="s">
        <v>345</v>
      </c>
      <c r="D16726" t="s">
        <v>322</v>
      </c>
      <c r="E16726" t="s">
        <v>48</v>
      </c>
      <c r="F16726" t="s">
        <v>24</v>
      </c>
      <c r="G16726">
        <v>2</v>
      </c>
      <c r="H16726">
        <v>15.2</v>
      </c>
      <c r="I16726" t="s">
        <v>220</v>
      </c>
      <c r="J16726" t="s">
        <v>80</v>
      </c>
      <c r="K16726">
        <v>4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 t="s">
        <v>83</v>
      </c>
      <c r="R16726" t="s">
        <v>83</v>
      </c>
      <c r="S16726" t="s">
        <v>83</v>
      </c>
      <c r="T16726" t="str">
        <f>_xlfn.XLOOKUP(A16726,MI_Match_Analysis!$A$2:$A$8,MI_Match_Analysis!$F$2:$F$8,"Not Found")</f>
        <v>Not Found</v>
      </c>
    </row>
    <row r="16727" spans="1:20" hidden="1" x14ac:dyDescent="0.3">
      <c r="A16727">
        <v>71</v>
      </c>
      <c r="B16727" s="1">
        <v>46168</v>
      </c>
      <c r="C16727" t="s">
        <v>345</v>
      </c>
      <c r="D16727" t="s">
        <v>322</v>
      </c>
      <c r="E16727" t="s">
        <v>48</v>
      </c>
      <c r="F16727" t="s">
        <v>24</v>
      </c>
      <c r="G16727">
        <v>2</v>
      </c>
      <c r="H16727">
        <v>15.3</v>
      </c>
      <c r="I16727" t="s">
        <v>220</v>
      </c>
      <c r="J16727" t="s">
        <v>80</v>
      </c>
      <c r="K16727">
        <v>6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 t="s">
        <v>83</v>
      </c>
      <c r="R16727" t="s">
        <v>83</v>
      </c>
      <c r="S16727" t="s">
        <v>83</v>
      </c>
      <c r="T16727" t="str">
        <f>_xlfn.XLOOKUP(A16727,MI_Match_Analysis!$A$2:$A$8,MI_Match_Analysis!$F$2:$F$8,"Not Found")</f>
        <v>Not Found</v>
      </c>
    </row>
    <row r="16728" spans="1:20" hidden="1" x14ac:dyDescent="0.3">
      <c r="A16728">
        <v>71</v>
      </c>
      <c r="B16728" s="1">
        <v>46168</v>
      </c>
      <c r="C16728" t="s">
        <v>345</v>
      </c>
      <c r="D16728" t="s">
        <v>322</v>
      </c>
      <c r="E16728" t="s">
        <v>48</v>
      </c>
      <c r="F16728" t="s">
        <v>24</v>
      </c>
      <c r="G16728">
        <v>2</v>
      </c>
      <c r="H16728">
        <v>15.4</v>
      </c>
      <c r="I16728" t="s">
        <v>220</v>
      </c>
      <c r="J16728" t="s">
        <v>80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 t="s">
        <v>83</v>
      </c>
      <c r="R16728" t="s">
        <v>83</v>
      </c>
      <c r="S16728" t="s">
        <v>83</v>
      </c>
      <c r="T16728" t="str">
        <f>_xlfn.XLOOKUP(A16728,MI_Match_Analysis!$A$2:$A$8,MI_Match_Analysis!$F$2:$F$8,"Not Found")</f>
        <v>Not Found</v>
      </c>
    </row>
    <row r="16729" spans="1:20" hidden="1" x14ac:dyDescent="0.3">
      <c r="A16729">
        <v>71</v>
      </c>
      <c r="B16729" s="1">
        <v>46168</v>
      </c>
      <c r="C16729" t="s">
        <v>345</v>
      </c>
      <c r="D16729" t="s">
        <v>322</v>
      </c>
      <c r="E16729" t="s">
        <v>48</v>
      </c>
      <c r="F16729" t="s">
        <v>24</v>
      </c>
      <c r="G16729">
        <v>2</v>
      </c>
      <c r="H16729">
        <v>15.5</v>
      </c>
      <c r="I16729" t="s">
        <v>220</v>
      </c>
      <c r="J16729" t="s">
        <v>80</v>
      </c>
      <c r="K16729">
        <v>1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 t="s">
        <v>83</v>
      </c>
      <c r="R16729" t="s">
        <v>83</v>
      </c>
      <c r="S16729" t="s">
        <v>83</v>
      </c>
      <c r="T16729" t="str">
        <f>_xlfn.XLOOKUP(A16729,MI_Match_Analysis!$A$2:$A$8,MI_Match_Analysis!$F$2:$F$8,"Not Found")</f>
        <v>Not Found</v>
      </c>
    </row>
    <row r="16730" spans="1:20" hidden="1" x14ac:dyDescent="0.3">
      <c r="A16730">
        <v>71</v>
      </c>
      <c r="B16730" s="1">
        <v>46168</v>
      </c>
      <c r="C16730" t="s">
        <v>345</v>
      </c>
      <c r="D16730" t="s">
        <v>322</v>
      </c>
      <c r="E16730" t="s">
        <v>48</v>
      </c>
      <c r="F16730" t="s">
        <v>24</v>
      </c>
      <c r="G16730">
        <v>2</v>
      </c>
      <c r="H16730">
        <v>15.6</v>
      </c>
      <c r="I16730" t="s">
        <v>221</v>
      </c>
      <c r="J16730" t="s">
        <v>80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 t="s">
        <v>83</v>
      </c>
      <c r="R16730" t="s">
        <v>83</v>
      </c>
      <c r="S16730" t="s">
        <v>83</v>
      </c>
      <c r="T16730" t="str">
        <f>_xlfn.XLOOKUP(A16730,MI_Match_Analysis!$A$2:$A$8,MI_Match_Analysis!$F$2:$F$8,"Not Found")</f>
        <v>Not Found</v>
      </c>
    </row>
    <row r="16731" spans="1:20" hidden="1" x14ac:dyDescent="0.3">
      <c r="A16731">
        <v>71</v>
      </c>
      <c r="B16731" s="1">
        <v>46168</v>
      </c>
      <c r="C16731" t="s">
        <v>345</v>
      </c>
      <c r="D16731" t="s">
        <v>322</v>
      </c>
      <c r="E16731" t="s">
        <v>48</v>
      </c>
      <c r="F16731" t="s">
        <v>24</v>
      </c>
      <c r="G16731">
        <v>2</v>
      </c>
      <c r="H16731">
        <v>16.100000000000001</v>
      </c>
      <c r="I16731" t="s">
        <v>220</v>
      </c>
      <c r="J16731" t="s">
        <v>111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 t="s">
        <v>83</v>
      </c>
      <c r="R16731" t="s">
        <v>83</v>
      </c>
      <c r="S16731" t="s">
        <v>83</v>
      </c>
      <c r="T16731" t="str">
        <f>_xlfn.XLOOKUP(A16731,MI_Match_Analysis!$A$2:$A$8,MI_Match_Analysis!$F$2:$F$8,"Not Found")</f>
        <v>Not Found</v>
      </c>
    </row>
    <row r="16732" spans="1:20" hidden="1" x14ac:dyDescent="0.3">
      <c r="A16732">
        <v>71</v>
      </c>
      <c r="B16732" s="1">
        <v>46168</v>
      </c>
      <c r="C16732" t="s">
        <v>345</v>
      </c>
      <c r="D16732" t="s">
        <v>322</v>
      </c>
      <c r="E16732" t="s">
        <v>48</v>
      </c>
      <c r="F16732" t="s">
        <v>24</v>
      </c>
      <c r="G16732">
        <v>2</v>
      </c>
      <c r="H16732">
        <v>16.2</v>
      </c>
      <c r="I16732" t="s">
        <v>220</v>
      </c>
      <c r="J16732" t="s">
        <v>111</v>
      </c>
      <c r="K16732">
        <v>4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 t="s">
        <v>83</v>
      </c>
      <c r="R16732" t="s">
        <v>83</v>
      </c>
      <c r="S16732" t="s">
        <v>83</v>
      </c>
      <c r="T16732" t="str">
        <f>_xlfn.XLOOKUP(A16732,MI_Match_Analysis!$A$2:$A$8,MI_Match_Analysis!$F$2:$F$8,"Not Found")</f>
        <v>Not Found</v>
      </c>
    </row>
    <row r="16733" spans="1:20" hidden="1" x14ac:dyDescent="0.3">
      <c r="A16733">
        <v>71</v>
      </c>
      <c r="B16733" s="1">
        <v>46168</v>
      </c>
      <c r="C16733" t="s">
        <v>345</v>
      </c>
      <c r="D16733" t="s">
        <v>322</v>
      </c>
      <c r="E16733" t="s">
        <v>48</v>
      </c>
      <c r="F16733" t="s">
        <v>24</v>
      </c>
      <c r="G16733">
        <v>2</v>
      </c>
      <c r="H16733">
        <v>16.3</v>
      </c>
      <c r="I16733" t="s">
        <v>220</v>
      </c>
      <c r="J16733" t="s">
        <v>111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 t="s">
        <v>83</v>
      </c>
      <c r="R16733" t="s">
        <v>83</v>
      </c>
      <c r="S16733" t="s">
        <v>83</v>
      </c>
      <c r="T16733" t="str">
        <f>_xlfn.XLOOKUP(A16733,MI_Match_Analysis!$A$2:$A$8,MI_Match_Analysis!$F$2:$F$8,"Not Found")</f>
        <v>Not Found</v>
      </c>
    </row>
    <row r="16734" spans="1:20" hidden="1" x14ac:dyDescent="0.3">
      <c r="A16734">
        <v>71</v>
      </c>
      <c r="B16734" s="1">
        <v>46168</v>
      </c>
      <c r="C16734" t="s">
        <v>345</v>
      </c>
      <c r="D16734" t="s">
        <v>322</v>
      </c>
      <c r="E16734" t="s">
        <v>48</v>
      </c>
      <c r="F16734" t="s">
        <v>24</v>
      </c>
      <c r="G16734">
        <v>2</v>
      </c>
      <c r="H16734">
        <v>16.399999999999999</v>
      </c>
      <c r="I16734" t="s">
        <v>220</v>
      </c>
      <c r="J16734" t="s">
        <v>111</v>
      </c>
      <c r="K16734">
        <v>4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 t="s">
        <v>83</v>
      </c>
      <c r="R16734" t="s">
        <v>83</v>
      </c>
      <c r="S16734" t="s">
        <v>83</v>
      </c>
      <c r="T16734" t="str">
        <f>_xlfn.XLOOKUP(A16734,MI_Match_Analysis!$A$2:$A$8,MI_Match_Analysis!$F$2:$F$8,"Not Found")</f>
        <v>Not Found</v>
      </c>
    </row>
    <row r="16735" spans="1:20" hidden="1" x14ac:dyDescent="0.3">
      <c r="A16735">
        <v>71</v>
      </c>
      <c r="B16735" s="1">
        <v>46168</v>
      </c>
      <c r="C16735" t="s">
        <v>345</v>
      </c>
      <c r="D16735" t="s">
        <v>322</v>
      </c>
      <c r="E16735" t="s">
        <v>48</v>
      </c>
      <c r="F16735" t="s">
        <v>24</v>
      </c>
      <c r="G16735">
        <v>2</v>
      </c>
      <c r="H16735">
        <v>16.5</v>
      </c>
      <c r="I16735" t="s">
        <v>220</v>
      </c>
      <c r="J16735" t="s">
        <v>111</v>
      </c>
      <c r="K16735">
        <v>1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 t="s">
        <v>83</v>
      </c>
      <c r="R16735" t="s">
        <v>83</v>
      </c>
      <c r="S16735" t="s">
        <v>83</v>
      </c>
      <c r="T16735" t="str">
        <f>_xlfn.XLOOKUP(A16735,MI_Match_Analysis!$A$2:$A$8,MI_Match_Analysis!$F$2:$F$8,"Not Found")</f>
        <v>Not Found</v>
      </c>
    </row>
    <row r="16736" spans="1:20" hidden="1" x14ac:dyDescent="0.3">
      <c r="A16736">
        <v>71</v>
      </c>
      <c r="B16736" s="1">
        <v>46168</v>
      </c>
      <c r="C16736" t="s">
        <v>345</v>
      </c>
      <c r="D16736" t="s">
        <v>322</v>
      </c>
      <c r="E16736" t="s">
        <v>48</v>
      </c>
      <c r="F16736" t="s">
        <v>24</v>
      </c>
      <c r="G16736">
        <v>2</v>
      </c>
      <c r="H16736">
        <v>16.600000000000001</v>
      </c>
      <c r="I16736" t="s">
        <v>221</v>
      </c>
      <c r="J16736" t="s">
        <v>111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 t="s">
        <v>83</v>
      </c>
      <c r="R16736" t="s">
        <v>83</v>
      </c>
      <c r="S16736" t="s">
        <v>83</v>
      </c>
      <c r="T16736" t="str">
        <f>_xlfn.XLOOKUP(A16736,MI_Match_Analysis!$A$2:$A$8,MI_Match_Analysis!$F$2:$F$8,"Not Found")</f>
        <v>Not Found</v>
      </c>
    </row>
    <row r="16737" spans="1:20" hidden="1" x14ac:dyDescent="0.3">
      <c r="A16737">
        <v>71</v>
      </c>
      <c r="B16737" s="1">
        <v>46168</v>
      </c>
      <c r="C16737" t="s">
        <v>345</v>
      </c>
      <c r="D16737" t="s">
        <v>322</v>
      </c>
      <c r="E16737" t="s">
        <v>48</v>
      </c>
      <c r="F16737" t="s">
        <v>24</v>
      </c>
      <c r="G16737">
        <v>2</v>
      </c>
      <c r="H16737">
        <v>17.100000000000001</v>
      </c>
      <c r="I16737" t="s">
        <v>220</v>
      </c>
      <c r="J16737" t="s">
        <v>269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 t="s">
        <v>83</v>
      </c>
      <c r="R16737" t="s">
        <v>83</v>
      </c>
      <c r="S16737" t="s">
        <v>83</v>
      </c>
      <c r="T16737" t="str">
        <f>_xlfn.XLOOKUP(A16737,MI_Match_Analysis!$A$2:$A$8,MI_Match_Analysis!$F$2:$F$8,"Not Found")</f>
        <v>Not Found</v>
      </c>
    </row>
    <row r="16738" spans="1:20" hidden="1" x14ac:dyDescent="0.3">
      <c r="A16738">
        <v>71</v>
      </c>
      <c r="B16738" s="1">
        <v>46168</v>
      </c>
      <c r="C16738" t="s">
        <v>345</v>
      </c>
      <c r="D16738" t="s">
        <v>322</v>
      </c>
      <c r="E16738" t="s">
        <v>48</v>
      </c>
      <c r="F16738" t="s">
        <v>24</v>
      </c>
      <c r="G16738">
        <v>2</v>
      </c>
      <c r="H16738">
        <v>17.100000000000001</v>
      </c>
      <c r="I16738" t="s">
        <v>220</v>
      </c>
      <c r="J16738" t="s">
        <v>269</v>
      </c>
      <c r="K16738">
        <v>0</v>
      </c>
      <c r="L16738">
        <v>1</v>
      </c>
      <c r="M16738">
        <v>1</v>
      </c>
      <c r="N16738">
        <v>0</v>
      </c>
      <c r="O16738">
        <v>0</v>
      </c>
      <c r="P16738">
        <v>0</v>
      </c>
      <c r="Q16738" t="s">
        <v>83</v>
      </c>
      <c r="R16738" t="s">
        <v>83</v>
      </c>
      <c r="S16738" t="s">
        <v>83</v>
      </c>
      <c r="T16738" t="str">
        <f>_xlfn.XLOOKUP(A16738,MI_Match_Analysis!$A$2:$A$8,MI_Match_Analysis!$F$2:$F$8,"Not Found")</f>
        <v>Not Found</v>
      </c>
    </row>
    <row r="16739" spans="1:20" hidden="1" x14ac:dyDescent="0.3">
      <c r="A16739">
        <v>71</v>
      </c>
      <c r="B16739" s="1">
        <v>46168</v>
      </c>
      <c r="C16739" t="s">
        <v>345</v>
      </c>
      <c r="D16739" t="s">
        <v>322</v>
      </c>
      <c r="E16739" t="s">
        <v>48</v>
      </c>
      <c r="F16739" t="s">
        <v>24</v>
      </c>
      <c r="G16739">
        <v>2</v>
      </c>
      <c r="H16739">
        <v>17.2</v>
      </c>
      <c r="I16739" t="s">
        <v>220</v>
      </c>
      <c r="J16739" t="s">
        <v>269</v>
      </c>
      <c r="K16739">
        <v>6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 t="s">
        <v>83</v>
      </c>
      <c r="R16739" t="s">
        <v>83</v>
      </c>
      <c r="S16739" t="s">
        <v>83</v>
      </c>
      <c r="T16739" t="str">
        <f>_xlfn.XLOOKUP(A16739,MI_Match_Analysis!$A$2:$A$8,MI_Match_Analysis!$F$2:$F$8,"Not Found")</f>
        <v>Not Found</v>
      </c>
    </row>
    <row r="16740" spans="1:20" hidden="1" x14ac:dyDescent="0.3">
      <c r="A16740">
        <v>71</v>
      </c>
      <c r="B16740" s="1">
        <v>46168</v>
      </c>
      <c r="C16740" t="s">
        <v>345</v>
      </c>
      <c r="D16740" t="s">
        <v>322</v>
      </c>
      <c r="E16740" t="s">
        <v>48</v>
      </c>
      <c r="F16740" t="s">
        <v>24</v>
      </c>
      <c r="G16740">
        <v>2</v>
      </c>
      <c r="H16740">
        <v>17.3</v>
      </c>
      <c r="I16740" t="s">
        <v>220</v>
      </c>
      <c r="J16740" t="s">
        <v>269</v>
      </c>
      <c r="K16740">
        <v>4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 t="s">
        <v>83</v>
      </c>
      <c r="R16740" t="s">
        <v>83</v>
      </c>
      <c r="S16740" t="s">
        <v>83</v>
      </c>
      <c r="T16740" t="str">
        <f>_xlfn.XLOOKUP(A16740,MI_Match_Analysis!$A$2:$A$8,MI_Match_Analysis!$F$2:$F$8,"Not Found")</f>
        <v>Not Found</v>
      </c>
    </row>
    <row r="16741" spans="1:20" hidden="1" x14ac:dyDescent="0.3">
      <c r="A16741">
        <v>71</v>
      </c>
      <c r="B16741" s="1">
        <v>46168</v>
      </c>
      <c r="C16741" t="s">
        <v>345</v>
      </c>
      <c r="D16741" t="s">
        <v>322</v>
      </c>
      <c r="E16741" t="s">
        <v>48</v>
      </c>
      <c r="F16741" t="s">
        <v>24</v>
      </c>
      <c r="G16741">
        <v>2</v>
      </c>
      <c r="H16741">
        <v>17.399999999999999</v>
      </c>
      <c r="I16741" t="s">
        <v>220</v>
      </c>
      <c r="J16741" t="s">
        <v>269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 t="s">
        <v>83</v>
      </c>
      <c r="R16741" t="s">
        <v>83</v>
      </c>
      <c r="S16741" t="s">
        <v>83</v>
      </c>
      <c r="T16741" t="str">
        <f>_xlfn.XLOOKUP(A16741,MI_Match_Analysis!$A$2:$A$8,MI_Match_Analysis!$F$2:$F$8,"Not Found")</f>
        <v>Not Found</v>
      </c>
    </row>
    <row r="16742" spans="1:20" hidden="1" x14ac:dyDescent="0.3">
      <c r="A16742">
        <v>71</v>
      </c>
      <c r="B16742" s="1">
        <v>46168</v>
      </c>
      <c r="C16742" t="s">
        <v>345</v>
      </c>
      <c r="D16742" t="s">
        <v>322</v>
      </c>
      <c r="E16742" t="s">
        <v>48</v>
      </c>
      <c r="F16742" t="s">
        <v>24</v>
      </c>
      <c r="G16742">
        <v>2</v>
      </c>
      <c r="H16742">
        <v>17.5</v>
      </c>
      <c r="I16742" t="s">
        <v>220</v>
      </c>
      <c r="J16742" t="s">
        <v>269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 t="s">
        <v>83</v>
      </c>
      <c r="R16742" t="s">
        <v>83</v>
      </c>
      <c r="S16742" t="s">
        <v>83</v>
      </c>
      <c r="T16742" t="str">
        <f>_xlfn.XLOOKUP(A16742,MI_Match_Analysis!$A$2:$A$8,MI_Match_Analysis!$F$2:$F$8,"Not Found")</f>
        <v>Not Found</v>
      </c>
    </row>
    <row r="16743" spans="1:20" hidden="1" x14ac:dyDescent="0.3">
      <c r="A16743">
        <v>71</v>
      </c>
      <c r="B16743" s="1">
        <v>46168</v>
      </c>
      <c r="C16743" t="s">
        <v>345</v>
      </c>
      <c r="D16743" t="s">
        <v>322</v>
      </c>
      <c r="E16743" t="s">
        <v>48</v>
      </c>
      <c r="F16743" t="s">
        <v>24</v>
      </c>
      <c r="G16743">
        <v>2</v>
      </c>
      <c r="H16743">
        <v>17.600000000000001</v>
      </c>
      <c r="I16743" t="s">
        <v>220</v>
      </c>
      <c r="J16743" t="s">
        <v>269</v>
      </c>
      <c r="K16743">
        <v>0</v>
      </c>
      <c r="L16743">
        <v>1</v>
      </c>
      <c r="M16743">
        <v>1</v>
      </c>
      <c r="N16743">
        <v>0</v>
      </c>
      <c r="O16743">
        <v>0</v>
      </c>
      <c r="P16743">
        <v>0</v>
      </c>
      <c r="Q16743" t="s">
        <v>83</v>
      </c>
      <c r="R16743" t="s">
        <v>83</v>
      </c>
      <c r="S16743" t="s">
        <v>83</v>
      </c>
      <c r="T16743" t="str">
        <f>_xlfn.XLOOKUP(A16743,MI_Match_Analysis!$A$2:$A$8,MI_Match_Analysis!$F$2:$F$8,"Not Found")</f>
        <v>Not Found</v>
      </c>
    </row>
    <row r="16744" spans="1:20" hidden="1" x14ac:dyDescent="0.3">
      <c r="A16744">
        <v>71</v>
      </c>
      <c r="B16744" s="1">
        <v>46168</v>
      </c>
      <c r="C16744" t="s">
        <v>345</v>
      </c>
      <c r="D16744" t="s">
        <v>322</v>
      </c>
      <c r="E16744" t="s">
        <v>48</v>
      </c>
      <c r="F16744" t="s">
        <v>24</v>
      </c>
      <c r="G16744">
        <v>2</v>
      </c>
      <c r="H16744">
        <v>17.600000000000001</v>
      </c>
      <c r="I16744" t="s">
        <v>220</v>
      </c>
      <c r="J16744" t="s">
        <v>269</v>
      </c>
      <c r="K16744">
        <v>1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 t="s">
        <v>83</v>
      </c>
      <c r="R16744" t="s">
        <v>83</v>
      </c>
      <c r="S16744" t="s">
        <v>83</v>
      </c>
      <c r="T16744" t="str">
        <f>_xlfn.XLOOKUP(A16744,MI_Match_Analysis!$A$2:$A$8,MI_Match_Analysis!$F$2:$F$8,"Not Found")</f>
        <v>Not Found</v>
      </c>
    </row>
    <row r="16745" spans="1:20" hidden="1" x14ac:dyDescent="0.3">
      <c r="A16745">
        <v>71</v>
      </c>
      <c r="B16745" s="1">
        <v>46168</v>
      </c>
      <c r="C16745" t="s">
        <v>345</v>
      </c>
      <c r="D16745" t="s">
        <v>322</v>
      </c>
      <c r="E16745" t="s">
        <v>48</v>
      </c>
      <c r="F16745" t="s">
        <v>24</v>
      </c>
      <c r="G16745">
        <v>2</v>
      </c>
      <c r="H16745">
        <v>18.100000000000001</v>
      </c>
      <c r="I16745" t="s">
        <v>220</v>
      </c>
      <c r="J16745" t="s">
        <v>80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 t="s">
        <v>165</v>
      </c>
      <c r="R16745" t="s">
        <v>220</v>
      </c>
      <c r="S16745" t="s">
        <v>178</v>
      </c>
      <c r="T16745" t="str">
        <f>_xlfn.XLOOKUP(A16745,MI_Match_Analysis!$A$2:$A$8,MI_Match_Analysis!$F$2:$F$8,"Not Found")</f>
        <v>Not Found</v>
      </c>
    </row>
    <row r="16746" spans="1:20" hidden="1" x14ac:dyDescent="0.3">
      <c r="A16746">
        <v>71</v>
      </c>
      <c r="B16746" s="1">
        <v>46168</v>
      </c>
      <c r="C16746" t="s">
        <v>345</v>
      </c>
      <c r="D16746" t="s">
        <v>322</v>
      </c>
      <c r="E16746" t="s">
        <v>48</v>
      </c>
      <c r="F16746" t="s">
        <v>24</v>
      </c>
      <c r="G16746">
        <v>2</v>
      </c>
      <c r="H16746">
        <v>18.2</v>
      </c>
      <c r="I16746" t="s">
        <v>50</v>
      </c>
      <c r="J16746" t="s">
        <v>80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 t="s">
        <v>83</v>
      </c>
      <c r="R16746" t="s">
        <v>83</v>
      </c>
      <c r="S16746" t="s">
        <v>83</v>
      </c>
      <c r="T16746" t="str">
        <f>_xlfn.XLOOKUP(A16746,MI_Match_Analysis!$A$2:$A$8,MI_Match_Analysis!$F$2:$F$8,"Not Found")</f>
        <v>Not Found</v>
      </c>
    </row>
    <row r="16747" spans="1:20" hidden="1" x14ac:dyDescent="0.3">
      <c r="A16747">
        <v>71</v>
      </c>
      <c r="B16747" s="1">
        <v>46168</v>
      </c>
      <c r="C16747" t="s">
        <v>345</v>
      </c>
      <c r="D16747" t="s">
        <v>322</v>
      </c>
      <c r="E16747" t="s">
        <v>48</v>
      </c>
      <c r="F16747" t="s">
        <v>24</v>
      </c>
      <c r="G16747">
        <v>2</v>
      </c>
      <c r="H16747">
        <v>18.3</v>
      </c>
      <c r="I16747" t="s">
        <v>50</v>
      </c>
      <c r="J16747" t="s">
        <v>80</v>
      </c>
      <c r="K16747">
        <v>4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 t="s">
        <v>83</v>
      </c>
      <c r="R16747" t="s">
        <v>83</v>
      </c>
      <c r="S16747" t="s">
        <v>83</v>
      </c>
      <c r="T16747" t="str">
        <f>_xlfn.XLOOKUP(A16747,MI_Match_Analysis!$A$2:$A$8,MI_Match_Analysis!$F$2:$F$8,"Not Found")</f>
        <v>Not Found</v>
      </c>
    </row>
    <row r="16748" spans="1:20" hidden="1" x14ac:dyDescent="0.3">
      <c r="A16748">
        <v>71</v>
      </c>
      <c r="B16748" s="1">
        <v>46168</v>
      </c>
      <c r="C16748" t="s">
        <v>345</v>
      </c>
      <c r="D16748" t="s">
        <v>322</v>
      </c>
      <c r="E16748" t="s">
        <v>48</v>
      </c>
      <c r="F16748" t="s">
        <v>24</v>
      </c>
      <c r="G16748">
        <v>2</v>
      </c>
      <c r="H16748">
        <v>18.399999999999999</v>
      </c>
      <c r="I16748" t="s">
        <v>50</v>
      </c>
      <c r="J16748" t="s">
        <v>80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 t="s">
        <v>83</v>
      </c>
      <c r="R16748" t="s">
        <v>83</v>
      </c>
      <c r="S16748" t="s">
        <v>83</v>
      </c>
      <c r="T16748" t="str">
        <f>_xlfn.XLOOKUP(A16748,MI_Match_Analysis!$A$2:$A$8,MI_Match_Analysis!$F$2:$F$8,"Not Found")</f>
        <v>Not Found</v>
      </c>
    </row>
    <row r="16749" spans="1:20" hidden="1" x14ac:dyDescent="0.3">
      <c r="A16749">
        <v>71</v>
      </c>
      <c r="B16749" s="1">
        <v>46168</v>
      </c>
      <c r="C16749" t="s">
        <v>345</v>
      </c>
      <c r="D16749" t="s">
        <v>322</v>
      </c>
      <c r="E16749" t="s">
        <v>48</v>
      </c>
      <c r="F16749" t="s">
        <v>24</v>
      </c>
      <c r="G16749">
        <v>2</v>
      </c>
      <c r="H16749">
        <v>18.5</v>
      </c>
      <c r="I16749" t="s">
        <v>50</v>
      </c>
      <c r="J16749" t="s">
        <v>80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 t="s">
        <v>83</v>
      </c>
      <c r="R16749" t="s">
        <v>83</v>
      </c>
      <c r="S16749" t="s">
        <v>83</v>
      </c>
      <c r="T16749" t="str">
        <f>_xlfn.XLOOKUP(A16749,MI_Match_Analysis!$A$2:$A$8,MI_Match_Analysis!$F$2:$F$8,"Not Found")</f>
        <v>Not Found</v>
      </c>
    </row>
    <row r="16750" spans="1:20" hidden="1" x14ac:dyDescent="0.3">
      <c r="A16750">
        <v>71</v>
      </c>
      <c r="B16750" s="1">
        <v>46168</v>
      </c>
      <c r="C16750" t="s">
        <v>345</v>
      </c>
      <c r="D16750" t="s">
        <v>322</v>
      </c>
      <c r="E16750" t="s">
        <v>48</v>
      </c>
      <c r="F16750" t="s">
        <v>24</v>
      </c>
      <c r="G16750">
        <v>2</v>
      </c>
      <c r="H16750">
        <v>18.600000000000001</v>
      </c>
      <c r="I16750" t="s">
        <v>50</v>
      </c>
      <c r="J16750" t="s">
        <v>80</v>
      </c>
      <c r="K16750">
        <v>1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 t="s">
        <v>83</v>
      </c>
      <c r="R16750" t="s">
        <v>83</v>
      </c>
      <c r="S16750" t="s">
        <v>83</v>
      </c>
      <c r="T16750" t="str">
        <f>_xlfn.XLOOKUP(A16750,MI_Match_Analysis!$A$2:$A$8,MI_Match_Analysis!$F$2:$F$8,"Not Found")</f>
        <v>Not Found</v>
      </c>
    </row>
    <row r="16751" spans="1:20" hidden="1" x14ac:dyDescent="0.3">
      <c r="A16751">
        <v>71</v>
      </c>
      <c r="B16751" s="1">
        <v>46168</v>
      </c>
      <c r="C16751" t="s">
        <v>345</v>
      </c>
      <c r="D16751" t="s">
        <v>322</v>
      </c>
      <c r="E16751" t="s">
        <v>48</v>
      </c>
      <c r="F16751" t="s">
        <v>24</v>
      </c>
      <c r="G16751">
        <v>2</v>
      </c>
      <c r="H16751">
        <v>19.100000000000001</v>
      </c>
      <c r="I16751" t="s">
        <v>50</v>
      </c>
      <c r="J16751" t="s">
        <v>92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 t="s">
        <v>83</v>
      </c>
      <c r="R16751" t="s">
        <v>83</v>
      </c>
      <c r="S16751" t="s">
        <v>83</v>
      </c>
      <c r="T16751" t="str">
        <f>_xlfn.XLOOKUP(A16751,MI_Match_Analysis!$A$2:$A$8,MI_Match_Analysis!$F$2:$F$8,"Not Found")</f>
        <v>Not Found</v>
      </c>
    </row>
    <row r="16752" spans="1:20" hidden="1" x14ac:dyDescent="0.3">
      <c r="A16752">
        <v>71</v>
      </c>
      <c r="B16752" s="1">
        <v>46168</v>
      </c>
      <c r="C16752" t="s">
        <v>345</v>
      </c>
      <c r="D16752" t="s">
        <v>322</v>
      </c>
      <c r="E16752" t="s">
        <v>48</v>
      </c>
      <c r="F16752" t="s">
        <v>24</v>
      </c>
      <c r="G16752">
        <v>2</v>
      </c>
      <c r="H16752">
        <v>19.2</v>
      </c>
      <c r="I16752" t="s">
        <v>50</v>
      </c>
      <c r="J16752" t="s">
        <v>92</v>
      </c>
      <c r="K16752">
        <v>1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 t="s">
        <v>83</v>
      </c>
      <c r="R16752" t="s">
        <v>83</v>
      </c>
      <c r="S16752" t="s">
        <v>83</v>
      </c>
      <c r="T16752" t="str">
        <f>_xlfn.XLOOKUP(A16752,MI_Match_Analysis!$A$2:$A$8,MI_Match_Analysis!$F$2:$F$8,"Not Found")</f>
        <v>Not Found</v>
      </c>
    </row>
    <row r="16753" spans="1:20" hidden="1" x14ac:dyDescent="0.3">
      <c r="A16753">
        <v>71</v>
      </c>
      <c r="B16753" s="1">
        <v>46168</v>
      </c>
      <c r="C16753" t="s">
        <v>345</v>
      </c>
      <c r="D16753" t="s">
        <v>322</v>
      </c>
      <c r="E16753" t="s">
        <v>48</v>
      </c>
      <c r="F16753" t="s">
        <v>24</v>
      </c>
      <c r="G16753">
        <v>2</v>
      </c>
      <c r="H16753">
        <v>19.3</v>
      </c>
      <c r="I16753" t="s">
        <v>221</v>
      </c>
      <c r="J16753" t="s">
        <v>92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 t="s">
        <v>165</v>
      </c>
      <c r="R16753" t="s">
        <v>221</v>
      </c>
      <c r="S16753" t="s">
        <v>79</v>
      </c>
      <c r="T16753" t="str">
        <f>_xlfn.XLOOKUP(A16753,MI_Match_Analysis!$A$2:$A$8,MI_Match_Analysis!$F$2:$F$8,"Not Found")</f>
        <v>Not Found</v>
      </c>
    </row>
    <row r="16754" spans="1:20" hidden="1" x14ac:dyDescent="0.3">
      <c r="A16754">
        <v>72</v>
      </c>
      <c r="B16754" s="1">
        <v>46169</v>
      </c>
      <c r="C16754" t="s">
        <v>345</v>
      </c>
      <c r="D16754" t="s">
        <v>212</v>
      </c>
      <c r="E16754" t="s">
        <v>40</v>
      </c>
      <c r="F16754" t="s">
        <v>25</v>
      </c>
      <c r="G16754">
        <v>1</v>
      </c>
      <c r="H16754">
        <v>0.1</v>
      </c>
      <c r="I16754" t="s">
        <v>84</v>
      </c>
      <c r="J16754" t="s">
        <v>294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 t="s">
        <v>83</v>
      </c>
      <c r="R16754" t="s">
        <v>83</v>
      </c>
      <c r="S16754" t="s">
        <v>83</v>
      </c>
      <c r="T16754" t="str">
        <f>_xlfn.XLOOKUP(A16754,MI_Match_Analysis!$A$2:$A$8,MI_Match_Analysis!$F$2:$F$8,"Not Found")</f>
        <v>Not Found</v>
      </c>
    </row>
    <row r="16755" spans="1:20" hidden="1" x14ac:dyDescent="0.3">
      <c r="A16755">
        <v>72</v>
      </c>
      <c r="B16755" s="1">
        <v>46169</v>
      </c>
      <c r="C16755" t="s">
        <v>345</v>
      </c>
      <c r="D16755" t="s">
        <v>212</v>
      </c>
      <c r="E16755" t="s">
        <v>40</v>
      </c>
      <c r="F16755" t="s">
        <v>25</v>
      </c>
      <c r="G16755">
        <v>1</v>
      </c>
      <c r="H16755">
        <v>0.2</v>
      </c>
      <c r="I16755" t="s">
        <v>84</v>
      </c>
      <c r="J16755" t="s">
        <v>294</v>
      </c>
      <c r="K16755">
        <v>1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 t="s">
        <v>83</v>
      </c>
      <c r="R16755" t="s">
        <v>83</v>
      </c>
      <c r="S16755" t="s">
        <v>83</v>
      </c>
      <c r="T16755" t="str">
        <f>_xlfn.XLOOKUP(A16755,MI_Match_Analysis!$A$2:$A$8,MI_Match_Analysis!$F$2:$F$8,"Not Found")</f>
        <v>Not Found</v>
      </c>
    </row>
    <row r="16756" spans="1:20" hidden="1" x14ac:dyDescent="0.3">
      <c r="A16756">
        <v>72</v>
      </c>
      <c r="B16756" s="1">
        <v>46169</v>
      </c>
      <c r="C16756" t="s">
        <v>345</v>
      </c>
      <c r="D16756" t="s">
        <v>212</v>
      </c>
      <c r="E16756" t="s">
        <v>40</v>
      </c>
      <c r="F16756" t="s">
        <v>25</v>
      </c>
      <c r="G16756">
        <v>1</v>
      </c>
      <c r="H16756">
        <v>0.3</v>
      </c>
      <c r="I16756" t="s">
        <v>43</v>
      </c>
      <c r="J16756" t="s">
        <v>294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 t="s">
        <v>83</v>
      </c>
      <c r="R16756" t="s">
        <v>83</v>
      </c>
      <c r="S16756" t="s">
        <v>83</v>
      </c>
      <c r="T16756" t="str">
        <f>_xlfn.XLOOKUP(A16756,MI_Match_Analysis!$A$2:$A$8,MI_Match_Analysis!$F$2:$F$8,"Not Found")</f>
        <v>Not Found</v>
      </c>
    </row>
    <row r="16757" spans="1:20" hidden="1" x14ac:dyDescent="0.3">
      <c r="A16757">
        <v>72</v>
      </c>
      <c r="B16757" s="1">
        <v>46169</v>
      </c>
      <c r="C16757" t="s">
        <v>345</v>
      </c>
      <c r="D16757" t="s">
        <v>212</v>
      </c>
      <c r="E16757" t="s">
        <v>40</v>
      </c>
      <c r="F16757" t="s">
        <v>25</v>
      </c>
      <c r="G16757">
        <v>1</v>
      </c>
      <c r="H16757">
        <v>0.4</v>
      </c>
      <c r="I16757" t="s">
        <v>43</v>
      </c>
      <c r="J16757" t="s">
        <v>294</v>
      </c>
      <c r="K16757">
        <v>1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 t="s">
        <v>83</v>
      </c>
      <c r="R16757" t="s">
        <v>83</v>
      </c>
      <c r="S16757" t="s">
        <v>83</v>
      </c>
      <c r="T16757" t="str">
        <f>_xlfn.XLOOKUP(A16757,MI_Match_Analysis!$A$2:$A$8,MI_Match_Analysis!$F$2:$F$8,"Not Found")</f>
        <v>Not Found</v>
      </c>
    </row>
    <row r="16758" spans="1:20" hidden="1" x14ac:dyDescent="0.3">
      <c r="A16758">
        <v>72</v>
      </c>
      <c r="B16758" s="1">
        <v>46169</v>
      </c>
      <c r="C16758" t="s">
        <v>345</v>
      </c>
      <c r="D16758" t="s">
        <v>212</v>
      </c>
      <c r="E16758" t="s">
        <v>40</v>
      </c>
      <c r="F16758" t="s">
        <v>25</v>
      </c>
      <c r="G16758">
        <v>1</v>
      </c>
      <c r="H16758">
        <v>0.5</v>
      </c>
      <c r="I16758" t="s">
        <v>84</v>
      </c>
      <c r="J16758" t="s">
        <v>294</v>
      </c>
      <c r="K16758">
        <v>1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 t="s">
        <v>83</v>
      </c>
      <c r="R16758" t="s">
        <v>83</v>
      </c>
      <c r="S16758" t="s">
        <v>83</v>
      </c>
      <c r="T16758" t="str">
        <f>_xlfn.XLOOKUP(A16758,MI_Match_Analysis!$A$2:$A$8,MI_Match_Analysis!$F$2:$F$8,"Not Found")</f>
        <v>Not Found</v>
      </c>
    </row>
    <row r="16759" spans="1:20" hidden="1" x14ac:dyDescent="0.3">
      <c r="A16759">
        <v>72</v>
      </c>
      <c r="B16759" s="1">
        <v>46169</v>
      </c>
      <c r="C16759" t="s">
        <v>345</v>
      </c>
      <c r="D16759" t="s">
        <v>212</v>
      </c>
      <c r="E16759" t="s">
        <v>40</v>
      </c>
      <c r="F16759" t="s">
        <v>25</v>
      </c>
      <c r="G16759">
        <v>1</v>
      </c>
      <c r="H16759">
        <v>0.6</v>
      </c>
      <c r="I16759" t="s">
        <v>43</v>
      </c>
      <c r="J16759" t="s">
        <v>294</v>
      </c>
      <c r="K16759">
        <v>6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 t="s">
        <v>83</v>
      </c>
      <c r="R16759" t="s">
        <v>83</v>
      </c>
      <c r="S16759" t="s">
        <v>83</v>
      </c>
      <c r="T16759" t="str">
        <f>_xlfn.XLOOKUP(A16759,MI_Match_Analysis!$A$2:$A$8,MI_Match_Analysis!$F$2:$F$8,"Not Found")</f>
        <v>Not Found</v>
      </c>
    </row>
    <row r="16760" spans="1:20" hidden="1" x14ac:dyDescent="0.3">
      <c r="A16760">
        <v>72</v>
      </c>
      <c r="B16760" s="1">
        <v>46169</v>
      </c>
      <c r="C16760" t="s">
        <v>345</v>
      </c>
      <c r="D16760" t="s">
        <v>212</v>
      </c>
      <c r="E16760" t="s">
        <v>40</v>
      </c>
      <c r="F16760" t="s">
        <v>25</v>
      </c>
      <c r="G16760">
        <v>1</v>
      </c>
      <c r="H16760">
        <v>1.1000000000000001</v>
      </c>
      <c r="I16760" t="s">
        <v>84</v>
      </c>
      <c r="J16760" t="s">
        <v>120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 t="s">
        <v>83</v>
      </c>
      <c r="R16760" t="s">
        <v>83</v>
      </c>
      <c r="S16760" t="s">
        <v>83</v>
      </c>
      <c r="T16760" t="str">
        <f>_xlfn.XLOOKUP(A16760,MI_Match_Analysis!$A$2:$A$8,MI_Match_Analysis!$F$2:$F$8,"Not Found")</f>
        <v>Not Found</v>
      </c>
    </row>
    <row r="16761" spans="1:20" hidden="1" x14ac:dyDescent="0.3">
      <c r="A16761">
        <v>72</v>
      </c>
      <c r="B16761" s="1">
        <v>46169</v>
      </c>
      <c r="C16761" t="s">
        <v>345</v>
      </c>
      <c r="D16761" t="s">
        <v>212</v>
      </c>
      <c r="E16761" t="s">
        <v>40</v>
      </c>
      <c r="F16761" t="s">
        <v>25</v>
      </c>
      <c r="G16761">
        <v>1</v>
      </c>
      <c r="H16761">
        <v>1.2</v>
      </c>
      <c r="I16761" t="s">
        <v>84</v>
      </c>
      <c r="J16761" t="s">
        <v>120</v>
      </c>
      <c r="K16761">
        <v>4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 t="s">
        <v>83</v>
      </c>
      <c r="R16761" t="s">
        <v>83</v>
      </c>
      <c r="S16761" t="s">
        <v>83</v>
      </c>
      <c r="T16761" t="str">
        <f>_xlfn.XLOOKUP(A16761,MI_Match_Analysis!$A$2:$A$8,MI_Match_Analysis!$F$2:$F$8,"Not Found")</f>
        <v>Not Found</v>
      </c>
    </row>
    <row r="16762" spans="1:20" hidden="1" x14ac:dyDescent="0.3">
      <c r="A16762">
        <v>72</v>
      </c>
      <c r="B16762" s="1">
        <v>46169</v>
      </c>
      <c r="C16762" t="s">
        <v>345</v>
      </c>
      <c r="D16762" t="s">
        <v>212</v>
      </c>
      <c r="E16762" t="s">
        <v>40</v>
      </c>
      <c r="F16762" t="s">
        <v>25</v>
      </c>
      <c r="G16762">
        <v>1</v>
      </c>
      <c r="H16762">
        <v>1.3</v>
      </c>
      <c r="I16762" t="s">
        <v>84</v>
      </c>
      <c r="J16762" t="s">
        <v>120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 t="s">
        <v>83</v>
      </c>
      <c r="R16762" t="s">
        <v>83</v>
      </c>
      <c r="S16762" t="s">
        <v>83</v>
      </c>
      <c r="T16762" t="str">
        <f>_xlfn.XLOOKUP(A16762,MI_Match_Analysis!$A$2:$A$8,MI_Match_Analysis!$F$2:$F$8,"Not Found")</f>
        <v>Not Found</v>
      </c>
    </row>
    <row r="16763" spans="1:20" hidden="1" x14ac:dyDescent="0.3">
      <c r="A16763">
        <v>72</v>
      </c>
      <c r="B16763" s="1">
        <v>46169</v>
      </c>
      <c r="C16763" t="s">
        <v>345</v>
      </c>
      <c r="D16763" t="s">
        <v>212</v>
      </c>
      <c r="E16763" t="s">
        <v>40</v>
      </c>
      <c r="F16763" t="s">
        <v>25</v>
      </c>
      <c r="G16763">
        <v>1</v>
      </c>
      <c r="H16763">
        <v>1.4</v>
      </c>
      <c r="I16763" t="s">
        <v>84</v>
      </c>
      <c r="J16763" t="s">
        <v>120</v>
      </c>
      <c r="K16763">
        <v>1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 t="s">
        <v>83</v>
      </c>
      <c r="R16763" t="s">
        <v>83</v>
      </c>
      <c r="S16763" t="s">
        <v>83</v>
      </c>
      <c r="T16763" t="str">
        <f>_xlfn.XLOOKUP(A16763,MI_Match_Analysis!$A$2:$A$8,MI_Match_Analysis!$F$2:$F$8,"Not Found")</f>
        <v>Not Found</v>
      </c>
    </row>
    <row r="16764" spans="1:20" hidden="1" x14ac:dyDescent="0.3">
      <c r="A16764">
        <v>72</v>
      </c>
      <c r="B16764" s="1">
        <v>46169</v>
      </c>
      <c r="C16764" t="s">
        <v>345</v>
      </c>
      <c r="D16764" t="s">
        <v>212</v>
      </c>
      <c r="E16764" t="s">
        <v>40</v>
      </c>
      <c r="F16764" t="s">
        <v>25</v>
      </c>
      <c r="G16764">
        <v>1</v>
      </c>
      <c r="H16764">
        <v>1.5</v>
      </c>
      <c r="I16764" t="s">
        <v>43</v>
      </c>
      <c r="J16764" t="s">
        <v>120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 t="s">
        <v>83</v>
      </c>
      <c r="R16764" t="s">
        <v>83</v>
      </c>
      <c r="S16764" t="s">
        <v>83</v>
      </c>
      <c r="T16764" t="str">
        <f>_xlfn.XLOOKUP(A16764,MI_Match_Analysis!$A$2:$A$8,MI_Match_Analysis!$F$2:$F$8,"Not Found")</f>
        <v>Not Found</v>
      </c>
    </row>
    <row r="16765" spans="1:20" hidden="1" x14ac:dyDescent="0.3">
      <c r="A16765">
        <v>72</v>
      </c>
      <c r="B16765" s="1">
        <v>46169</v>
      </c>
      <c r="C16765" t="s">
        <v>345</v>
      </c>
      <c r="D16765" t="s">
        <v>212</v>
      </c>
      <c r="E16765" t="s">
        <v>40</v>
      </c>
      <c r="F16765" t="s">
        <v>25</v>
      </c>
      <c r="G16765">
        <v>1</v>
      </c>
      <c r="H16765">
        <v>1.6</v>
      </c>
      <c r="I16765" t="s">
        <v>43</v>
      </c>
      <c r="J16765" t="s">
        <v>120</v>
      </c>
      <c r="K16765">
        <v>6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 t="s">
        <v>83</v>
      </c>
      <c r="R16765" t="s">
        <v>83</v>
      </c>
      <c r="S16765" t="s">
        <v>83</v>
      </c>
      <c r="T16765" t="str">
        <f>_xlfn.XLOOKUP(A16765,MI_Match_Analysis!$A$2:$A$8,MI_Match_Analysis!$F$2:$F$8,"Not Found")</f>
        <v>Not Found</v>
      </c>
    </row>
    <row r="16766" spans="1:20" hidden="1" x14ac:dyDescent="0.3">
      <c r="A16766">
        <v>72</v>
      </c>
      <c r="B16766" s="1">
        <v>46169</v>
      </c>
      <c r="C16766" t="s">
        <v>345</v>
      </c>
      <c r="D16766" t="s">
        <v>212</v>
      </c>
      <c r="E16766" t="s">
        <v>40</v>
      </c>
      <c r="F16766" t="s">
        <v>25</v>
      </c>
      <c r="G16766">
        <v>1</v>
      </c>
      <c r="H16766">
        <v>2.1</v>
      </c>
      <c r="I16766" t="s">
        <v>84</v>
      </c>
      <c r="J16766" t="s">
        <v>294</v>
      </c>
      <c r="K16766">
        <v>1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 t="s">
        <v>83</v>
      </c>
      <c r="R16766" t="s">
        <v>83</v>
      </c>
      <c r="S16766" t="s">
        <v>83</v>
      </c>
      <c r="T16766" t="str">
        <f>_xlfn.XLOOKUP(A16766,MI_Match_Analysis!$A$2:$A$8,MI_Match_Analysis!$F$2:$F$8,"Not Found")</f>
        <v>Not Found</v>
      </c>
    </row>
    <row r="16767" spans="1:20" hidden="1" x14ac:dyDescent="0.3">
      <c r="A16767">
        <v>72</v>
      </c>
      <c r="B16767" s="1">
        <v>46169</v>
      </c>
      <c r="C16767" t="s">
        <v>345</v>
      </c>
      <c r="D16767" t="s">
        <v>212</v>
      </c>
      <c r="E16767" t="s">
        <v>40</v>
      </c>
      <c r="F16767" t="s">
        <v>25</v>
      </c>
      <c r="G16767">
        <v>1</v>
      </c>
      <c r="H16767">
        <v>2.2000000000000002</v>
      </c>
      <c r="I16767" t="s">
        <v>43</v>
      </c>
      <c r="J16767" t="s">
        <v>294</v>
      </c>
      <c r="K16767">
        <v>4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 t="s">
        <v>83</v>
      </c>
      <c r="R16767" t="s">
        <v>83</v>
      </c>
      <c r="S16767" t="s">
        <v>83</v>
      </c>
      <c r="T16767" t="str">
        <f>_xlfn.XLOOKUP(A16767,MI_Match_Analysis!$A$2:$A$8,MI_Match_Analysis!$F$2:$F$8,"Not Found")</f>
        <v>Not Found</v>
      </c>
    </row>
    <row r="16768" spans="1:20" hidden="1" x14ac:dyDescent="0.3">
      <c r="A16768">
        <v>72</v>
      </c>
      <c r="B16768" s="1">
        <v>46169</v>
      </c>
      <c r="C16768" t="s">
        <v>345</v>
      </c>
      <c r="D16768" t="s">
        <v>212</v>
      </c>
      <c r="E16768" t="s">
        <v>40</v>
      </c>
      <c r="F16768" t="s">
        <v>25</v>
      </c>
      <c r="G16768">
        <v>1</v>
      </c>
      <c r="H16768">
        <v>2.2999999999999998</v>
      </c>
      <c r="I16768" t="s">
        <v>43</v>
      </c>
      <c r="J16768" t="s">
        <v>294</v>
      </c>
      <c r="K16768">
        <v>0</v>
      </c>
      <c r="L16768">
        <v>1</v>
      </c>
      <c r="M16768">
        <v>1</v>
      </c>
      <c r="N16768">
        <v>0</v>
      </c>
      <c r="O16768">
        <v>0</v>
      </c>
      <c r="P16768">
        <v>0</v>
      </c>
      <c r="Q16768" t="s">
        <v>83</v>
      </c>
      <c r="R16768" t="s">
        <v>83</v>
      </c>
      <c r="S16768" t="s">
        <v>83</v>
      </c>
      <c r="T16768" t="str">
        <f>_xlfn.XLOOKUP(A16768,MI_Match_Analysis!$A$2:$A$8,MI_Match_Analysis!$F$2:$F$8,"Not Found")</f>
        <v>Not Found</v>
      </c>
    </row>
    <row r="16769" spans="1:20" hidden="1" x14ac:dyDescent="0.3">
      <c r="A16769">
        <v>72</v>
      </c>
      <c r="B16769" s="1">
        <v>46169</v>
      </c>
      <c r="C16769" t="s">
        <v>345</v>
      </c>
      <c r="D16769" t="s">
        <v>212</v>
      </c>
      <c r="E16769" t="s">
        <v>40</v>
      </c>
      <c r="F16769" t="s">
        <v>25</v>
      </c>
      <c r="G16769">
        <v>1</v>
      </c>
      <c r="H16769">
        <v>2.2999999999999998</v>
      </c>
      <c r="I16769" t="s">
        <v>43</v>
      </c>
      <c r="J16769" t="s">
        <v>294</v>
      </c>
      <c r="K16769">
        <v>6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 t="s">
        <v>83</v>
      </c>
      <c r="R16769" t="s">
        <v>83</v>
      </c>
      <c r="S16769" t="s">
        <v>83</v>
      </c>
      <c r="T16769" t="str">
        <f>_xlfn.XLOOKUP(A16769,MI_Match_Analysis!$A$2:$A$8,MI_Match_Analysis!$F$2:$F$8,"Not Found")</f>
        <v>Not Found</v>
      </c>
    </row>
    <row r="16770" spans="1:20" hidden="1" x14ac:dyDescent="0.3">
      <c r="A16770">
        <v>72</v>
      </c>
      <c r="B16770" s="1">
        <v>46169</v>
      </c>
      <c r="C16770" t="s">
        <v>345</v>
      </c>
      <c r="D16770" t="s">
        <v>212</v>
      </c>
      <c r="E16770" t="s">
        <v>40</v>
      </c>
      <c r="F16770" t="s">
        <v>25</v>
      </c>
      <c r="G16770">
        <v>1</v>
      </c>
      <c r="H16770">
        <v>2.4</v>
      </c>
      <c r="I16770" t="s">
        <v>43</v>
      </c>
      <c r="J16770" t="s">
        <v>294</v>
      </c>
      <c r="K16770">
        <v>6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 t="s">
        <v>83</v>
      </c>
      <c r="R16770" t="s">
        <v>83</v>
      </c>
      <c r="S16770" t="s">
        <v>83</v>
      </c>
      <c r="T16770" t="str">
        <f>_xlfn.XLOOKUP(A16770,MI_Match_Analysis!$A$2:$A$8,MI_Match_Analysis!$F$2:$F$8,"Not Found")</f>
        <v>Not Found</v>
      </c>
    </row>
    <row r="16771" spans="1:20" hidden="1" x14ac:dyDescent="0.3">
      <c r="A16771">
        <v>72</v>
      </c>
      <c r="B16771" s="1">
        <v>46169</v>
      </c>
      <c r="C16771" t="s">
        <v>345</v>
      </c>
      <c r="D16771" t="s">
        <v>212</v>
      </c>
      <c r="E16771" t="s">
        <v>40</v>
      </c>
      <c r="F16771" t="s">
        <v>25</v>
      </c>
      <c r="G16771">
        <v>1</v>
      </c>
      <c r="H16771">
        <v>2.5</v>
      </c>
      <c r="I16771" t="s">
        <v>43</v>
      </c>
      <c r="J16771" t="s">
        <v>294</v>
      </c>
      <c r="K16771">
        <v>6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 t="s">
        <v>83</v>
      </c>
      <c r="R16771" t="s">
        <v>83</v>
      </c>
      <c r="S16771" t="s">
        <v>83</v>
      </c>
      <c r="T16771" t="str">
        <f>_xlfn.XLOOKUP(A16771,MI_Match_Analysis!$A$2:$A$8,MI_Match_Analysis!$F$2:$F$8,"Not Found")</f>
        <v>Not Found</v>
      </c>
    </row>
    <row r="16772" spans="1:20" hidden="1" x14ac:dyDescent="0.3">
      <c r="A16772">
        <v>72</v>
      </c>
      <c r="B16772" s="1">
        <v>46169</v>
      </c>
      <c r="C16772" t="s">
        <v>345</v>
      </c>
      <c r="D16772" t="s">
        <v>212</v>
      </c>
      <c r="E16772" t="s">
        <v>40</v>
      </c>
      <c r="F16772" t="s">
        <v>25</v>
      </c>
      <c r="G16772">
        <v>1</v>
      </c>
      <c r="H16772">
        <v>2.6</v>
      </c>
      <c r="I16772" t="s">
        <v>43</v>
      </c>
      <c r="J16772" t="s">
        <v>294</v>
      </c>
      <c r="K16772">
        <v>1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 t="s">
        <v>83</v>
      </c>
      <c r="R16772" t="s">
        <v>83</v>
      </c>
      <c r="S16772" t="s">
        <v>83</v>
      </c>
      <c r="T16772" t="str">
        <f>_xlfn.XLOOKUP(A16772,MI_Match_Analysis!$A$2:$A$8,MI_Match_Analysis!$F$2:$F$8,"Not Found")</f>
        <v>Not Found</v>
      </c>
    </row>
    <row r="16773" spans="1:20" hidden="1" x14ac:dyDescent="0.3">
      <c r="A16773">
        <v>72</v>
      </c>
      <c r="B16773" s="1">
        <v>46169</v>
      </c>
      <c r="C16773" t="s">
        <v>345</v>
      </c>
      <c r="D16773" t="s">
        <v>212</v>
      </c>
      <c r="E16773" t="s">
        <v>40</v>
      </c>
      <c r="F16773" t="s">
        <v>25</v>
      </c>
      <c r="G16773">
        <v>1</v>
      </c>
      <c r="H16773">
        <v>3.1</v>
      </c>
      <c r="I16773" t="s">
        <v>43</v>
      </c>
      <c r="J16773" t="s">
        <v>107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 t="s">
        <v>83</v>
      </c>
      <c r="R16773" t="s">
        <v>83</v>
      </c>
      <c r="S16773" t="s">
        <v>83</v>
      </c>
      <c r="T16773" t="str">
        <f>_xlfn.XLOOKUP(A16773,MI_Match_Analysis!$A$2:$A$8,MI_Match_Analysis!$F$2:$F$8,"Not Found")</f>
        <v>Not Found</v>
      </c>
    </row>
    <row r="16774" spans="1:20" hidden="1" x14ac:dyDescent="0.3">
      <c r="A16774">
        <v>72</v>
      </c>
      <c r="B16774" s="1">
        <v>46169</v>
      </c>
      <c r="C16774" t="s">
        <v>345</v>
      </c>
      <c r="D16774" t="s">
        <v>212</v>
      </c>
      <c r="E16774" t="s">
        <v>40</v>
      </c>
      <c r="F16774" t="s">
        <v>25</v>
      </c>
      <c r="G16774">
        <v>1</v>
      </c>
      <c r="H16774">
        <v>3.2</v>
      </c>
      <c r="I16774" t="s">
        <v>43</v>
      </c>
      <c r="J16774" t="s">
        <v>107</v>
      </c>
      <c r="K16774">
        <v>6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 t="s">
        <v>83</v>
      </c>
      <c r="R16774" t="s">
        <v>83</v>
      </c>
      <c r="S16774" t="s">
        <v>83</v>
      </c>
      <c r="T16774" t="str">
        <f>_xlfn.XLOOKUP(A16774,MI_Match_Analysis!$A$2:$A$8,MI_Match_Analysis!$F$2:$F$8,"Not Found")</f>
        <v>Not Found</v>
      </c>
    </row>
    <row r="16775" spans="1:20" hidden="1" x14ac:dyDescent="0.3">
      <c r="A16775">
        <v>72</v>
      </c>
      <c r="B16775" s="1">
        <v>46169</v>
      </c>
      <c r="C16775" t="s">
        <v>345</v>
      </c>
      <c r="D16775" t="s">
        <v>212</v>
      </c>
      <c r="E16775" t="s">
        <v>40</v>
      </c>
      <c r="F16775" t="s">
        <v>25</v>
      </c>
      <c r="G16775">
        <v>1</v>
      </c>
      <c r="H16775">
        <v>3.3</v>
      </c>
      <c r="I16775" t="s">
        <v>43</v>
      </c>
      <c r="J16775" t="s">
        <v>107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 t="s">
        <v>83</v>
      </c>
      <c r="R16775" t="s">
        <v>83</v>
      </c>
      <c r="S16775" t="s">
        <v>83</v>
      </c>
      <c r="T16775" t="str">
        <f>_xlfn.XLOOKUP(A16775,MI_Match_Analysis!$A$2:$A$8,MI_Match_Analysis!$F$2:$F$8,"Not Found")</f>
        <v>Not Found</v>
      </c>
    </row>
    <row r="16776" spans="1:20" hidden="1" x14ac:dyDescent="0.3">
      <c r="A16776">
        <v>72</v>
      </c>
      <c r="B16776" s="1">
        <v>46169</v>
      </c>
      <c r="C16776" t="s">
        <v>345</v>
      </c>
      <c r="D16776" t="s">
        <v>212</v>
      </c>
      <c r="E16776" t="s">
        <v>40</v>
      </c>
      <c r="F16776" t="s">
        <v>25</v>
      </c>
      <c r="G16776">
        <v>1</v>
      </c>
      <c r="H16776">
        <v>3.4</v>
      </c>
      <c r="I16776" t="s">
        <v>43</v>
      </c>
      <c r="J16776" t="s">
        <v>107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 t="s">
        <v>83</v>
      </c>
      <c r="R16776" t="s">
        <v>83</v>
      </c>
      <c r="S16776" t="s">
        <v>83</v>
      </c>
      <c r="T16776" t="str">
        <f>_xlfn.XLOOKUP(A16776,MI_Match_Analysis!$A$2:$A$8,MI_Match_Analysis!$F$2:$F$8,"Not Found")</f>
        <v>Not Found</v>
      </c>
    </row>
    <row r="16777" spans="1:20" hidden="1" x14ac:dyDescent="0.3">
      <c r="A16777">
        <v>72</v>
      </c>
      <c r="B16777" s="1">
        <v>46169</v>
      </c>
      <c r="C16777" t="s">
        <v>345</v>
      </c>
      <c r="D16777" t="s">
        <v>212</v>
      </c>
      <c r="E16777" t="s">
        <v>40</v>
      </c>
      <c r="F16777" t="s">
        <v>25</v>
      </c>
      <c r="G16777">
        <v>1</v>
      </c>
      <c r="H16777">
        <v>3.5</v>
      </c>
      <c r="I16777" t="s">
        <v>43</v>
      </c>
      <c r="J16777" t="s">
        <v>107</v>
      </c>
      <c r="K16777">
        <v>6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 t="s">
        <v>83</v>
      </c>
      <c r="R16777" t="s">
        <v>83</v>
      </c>
      <c r="S16777" t="s">
        <v>83</v>
      </c>
      <c r="T16777" t="str">
        <f>_xlfn.XLOOKUP(A16777,MI_Match_Analysis!$A$2:$A$8,MI_Match_Analysis!$F$2:$F$8,"Not Found")</f>
        <v>Not Found</v>
      </c>
    </row>
    <row r="16778" spans="1:20" hidden="1" x14ac:dyDescent="0.3">
      <c r="A16778">
        <v>72</v>
      </c>
      <c r="B16778" s="1">
        <v>46169</v>
      </c>
      <c r="C16778" t="s">
        <v>345</v>
      </c>
      <c r="D16778" t="s">
        <v>212</v>
      </c>
      <c r="E16778" t="s">
        <v>40</v>
      </c>
      <c r="F16778" t="s">
        <v>25</v>
      </c>
      <c r="G16778">
        <v>1</v>
      </c>
      <c r="H16778">
        <v>3.6</v>
      </c>
      <c r="I16778" t="s">
        <v>43</v>
      </c>
      <c r="J16778" t="s">
        <v>107</v>
      </c>
      <c r="K16778">
        <v>6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 t="s">
        <v>83</v>
      </c>
      <c r="R16778" t="s">
        <v>83</v>
      </c>
      <c r="S16778" t="s">
        <v>83</v>
      </c>
      <c r="T16778" t="str">
        <f>_xlfn.XLOOKUP(A16778,MI_Match_Analysis!$A$2:$A$8,MI_Match_Analysis!$F$2:$F$8,"Not Found")</f>
        <v>Not Found</v>
      </c>
    </row>
    <row r="16779" spans="1:20" hidden="1" x14ac:dyDescent="0.3">
      <c r="A16779">
        <v>72</v>
      </c>
      <c r="B16779" s="1">
        <v>46169</v>
      </c>
      <c r="C16779" t="s">
        <v>345</v>
      </c>
      <c r="D16779" t="s">
        <v>212</v>
      </c>
      <c r="E16779" t="s">
        <v>40</v>
      </c>
      <c r="F16779" t="s">
        <v>25</v>
      </c>
      <c r="G16779">
        <v>1</v>
      </c>
      <c r="H16779">
        <v>4.0999999999999996</v>
      </c>
      <c r="I16779" t="s">
        <v>84</v>
      </c>
      <c r="J16779" t="s">
        <v>120</v>
      </c>
      <c r="K16779">
        <v>4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 t="s">
        <v>83</v>
      </c>
      <c r="R16779" t="s">
        <v>83</v>
      </c>
      <c r="S16779" t="s">
        <v>83</v>
      </c>
      <c r="T16779" t="str">
        <f>_xlfn.XLOOKUP(A16779,MI_Match_Analysis!$A$2:$A$8,MI_Match_Analysis!$F$2:$F$8,"Not Found")</f>
        <v>Not Found</v>
      </c>
    </row>
    <row r="16780" spans="1:20" hidden="1" x14ac:dyDescent="0.3">
      <c r="A16780">
        <v>72</v>
      </c>
      <c r="B16780" s="1">
        <v>46169</v>
      </c>
      <c r="C16780" t="s">
        <v>345</v>
      </c>
      <c r="D16780" t="s">
        <v>212</v>
      </c>
      <c r="E16780" t="s">
        <v>40</v>
      </c>
      <c r="F16780" t="s">
        <v>25</v>
      </c>
      <c r="G16780">
        <v>1</v>
      </c>
      <c r="H16780">
        <v>4.2</v>
      </c>
      <c r="I16780" t="s">
        <v>84</v>
      </c>
      <c r="J16780" t="s">
        <v>120</v>
      </c>
      <c r="K16780">
        <v>1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 t="s">
        <v>83</v>
      </c>
      <c r="R16780" t="s">
        <v>83</v>
      </c>
      <c r="S16780" t="s">
        <v>83</v>
      </c>
      <c r="T16780" t="str">
        <f>_xlfn.XLOOKUP(A16780,MI_Match_Analysis!$A$2:$A$8,MI_Match_Analysis!$F$2:$F$8,"Not Found")</f>
        <v>Not Found</v>
      </c>
    </row>
    <row r="16781" spans="1:20" hidden="1" x14ac:dyDescent="0.3">
      <c r="A16781">
        <v>72</v>
      </c>
      <c r="B16781" s="1">
        <v>46169</v>
      </c>
      <c r="C16781" t="s">
        <v>345</v>
      </c>
      <c r="D16781" t="s">
        <v>212</v>
      </c>
      <c r="E16781" t="s">
        <v>40</v>
      </c>
      <c r="F16781" t="s">
        <v>25</v>
      </c>
      <c r="G16781">
        <v>1</v>
      </c>
      <c r="H16781">
        <v>4.3</v>
      </c>
      <c r="I16781" t="s">
        <v>43</v>
      </c>
      <c r="J16781" t="s">
        <v>120</v>
      </c>
      <c r="K16781">
        <v>4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 t="s">
        <v>83</v>
      </c>
      <c r="R16781" t="s">
        <v>83</v>
      </c>
      <c r="S16781" t="s">
        <v>83</v>
      </c>
      <c r="T16781" t="str">
        <f>_xlfn.XLOOKUP(A16781,MI_Match_Analysis!$A$2:$A$8,MI_Match_Analysis!$F$2:$F$8,"Not Found")</f>
        <v>Not Found</v>
      </c>
    </row>
    <row r="16782" spans="1:20" hidden="1" x14ac:dyDescent="0.3">
      <c r="A16782">
        <v>72</v>
      </c>
      <c r="B16782" s="1">
        <v>46169</v>
      </c>
      <c r="C16782" t="s">
        <v>345</v>
      </c>
      <c r="D16782" t="s">
        <v>212</v>
      </c>
      <c r="E16782" t="s">
        <v>40</v>
      </c>
      <c r="F16782" t="s">
        <v>25</v>
      </c>
      <c r="G16782">
        <v>1</v>
      </c>
      <c r="H16782">
        <v>4.4000000000000004</v>
      </c>
      <c r="I16782" t="s">
        <v>43</v>
      </c>
      <c r="J16782" t="s">
        <v>120</v>
      </c>
      <c r="K16782">
        <v>1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 t="s">
        <v>83</v>
      </c>
      <c r="R16782" t="s">
        <v>83</v>
      </c>
      <c r="S16782" t="s">
        <v>83</v>
      </c>
      <c r="T16782" t="str">
        <f>_xlfn.XLOOKUP(A16782,MI_Match_Analysis!$A$2:$A$8,MI_Match_Analysis!$F$2:$F$8,"Not Found")</f>
        <v>Not Found</v>
      </c>
    </row>
    <row r="16783" spans="1:20" hidden="1" x14ac:dyDescent="0.3">
      <c r="A16783">
        <v>72</v>
      </c>
      <c r="B16783" s="1">
        <v>46169</v>
      </c>
      <c r="C16783" t="s">
        <v>345</v>
      </c>
      <c r="D16783" t="s">
        <v>212</v>
      </c>
      <c r="E16783" t="s">
        <v>40</v>
      </c>
      <c r="F16783" t="s">
        <v>25</v>
      </c>
      <c r="G16783">
        <v>1</v>
      </c>
      <c r="H16783">
        <v>4.5</v>
      </c>
      <c r="I16783" t="s">
        <v>84</v>
      </c>
      <c r="J16783" t="s">
        <v>120</v>
      </c>
      <c r="K16783">
        <v>1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 t="s">
        <v>83</v>
      </c>
      <c r="R16783" t="s">
        <v>83</v>
      </c>
      <c r="S16783" t="s">
        <v>83</v>
      </c>
      <c r="T16783" t="str">
        <f>_xlfn.XLOOKUP(A16783,MI_Match_Analysis!$A$2:$A$8,MI_Match_Analysis!$F$2:$F$8,"Not Found")</f>
        <v>Not Found</v>
      </c>
    </row>
    <row r="16784" spans="1:20" hidden="1" x14ac:dyDescent="0.3">
      <c r="A16784">
        <v>72</v>
      </c>
      <c r="B16784" s="1">
        <v>46169</v>
      </c>
      <c r="C16784" t="s">
        <v>345</v>
      </c>
      <c r="D16784" t="s">
        <v>212</v>
      </c>
      <c r="E16784" t="s">
        <v>40</v>
      </c>
      <c r="F16784" t="s">
        <v>25</v>
      </c>
      <c r="G16784">
        <v>1</v>
      </c>
      <c r="H16784">
        <v>4.5999999999999996</v>
      </c>
      <c r="I16784" t="s">
        <v>43</v>
      </c>
      <c r="J16784" t="s">
        <v>120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 t="s">
        <v>83</v>
      </c>
      <c r="R16784" t="s">
        <v>83</v>
      </c>
      <c r="S16784" t="s">
        <v>83</v>
      </c>
      <c r="T16784" t="str">
        <f>_xlfn.XLOOKUP(A16784,MI_Match_Analysis!$A$2:$A$8,MI_Match_Analysis!$F$2:$F$8,"Not Found")</f>
        <v>Not Found</v>
      </c>
    </row>
    <row r="16785" spans="1:20" hidden="1" x14ac:dyDescent="0.3">
      <c r="A16785">
        <v>72</v>
      </c>
      <c r="B16785" s="1">
        <v>46169</v>
      </c>
      <c r="C16785" t="s">
        <v>345</v>
      </c>
      <c r="D16785" t="s">
        <v>212</v>
      </c>
      <c r="E16785" t="s">
        <v>40</v>
      </c>
      <c r="F16785" t="s">
        <v>25</v>
      </c>
      <c r="G16785">
        <v>1</v>
      </c>
      <c r="H16785">
        <v>5.0999999999999996</v>
      </c>
      <c r="I16785" t="s">
        <v>84</v>
      </c>
      <c r="J16785" t="s">
        <v>106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 t="s">
        <v>83</v>
      </c>
      <c r="R16785" t="s">
        <v>83</v>
      </c>
      <c r="S16785" t="s">
        <v>83</v>
      </c>
      <c r="T16785" t="str">
        <f>_xlfn.XLOOKUP(A16785,MI_Match_Analysis!$A$2:$A$8,MI_Match_Analysis!$F$2:$F$8,"Not Found")</f>
        <v>Not Found</v>
      </c>
    </row>
    <row r="16786" spans="1:20" hidden="1" x14ac:dyDescent="0.3">
      <c r="A16786">
        <v>72</v>
      </c>
      <c r="B16786" s="1">
        <v>46169</v>
      </c>
      <c r="C16786" t="s">
        <v>345</v>
      </c>
      <c r="D16786" t="s">
        <v>212</v>
      </c>
      <c r="E16786" t="s">
        <v>40</v>
      </c>
      <c r="F16786" t="s">
        <v>25</v>
      </c>
      <c r="G16786">
        <v>1</v>
      </c>
      <c r="H16786">
        <v>5.2</v>
      </c>
      <c r="I16786" t="s">
        <v>84</v>
      </c>
      <c r="J16786" t="s">
        <v>106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 t="s">
        <v>83</v>
      </c>
      <c r="R16786" t="s">
        <v>83</v>
      </c>
      <c r="S16786" t="s">
        <v>83</v>
      </c>
      <c r="T16786" t="str">
        <f>_xlfn.XLOOKUP(A16786,MI_Match_Analysis!$A$2:$A$8,MI_Match_Analysis!$F$2:$F$8,"Not Found")</f>
        <v>Not Found</v>
      </c>
    </row>
    <row r="16787" spans="1:20" hidden="1" x14ac:dyDescent="0.3">
      <c r="A16787">
        <v>72</v>
      </c>
      <c r="B16787" s="1">
        <v>46169</v>
      </c>
      <c r="C16787" t="s">
        <v>345</v>
      </c>
      <c r="D16787" t="s">
        <v>212</v>
      </c>
      <c r="E16787" t="s">
        <v>40</v>
      </c>
      <c r="F16787" t="s">
        <v>25</v>
      </c>
      <c r="G16787">
        <v>1</v>
      </c>
      <c r="H16787">
        <v>5.3</v>
      </c>
      <c r="I16787" t="s">
        <v>84</v>
      </c>
      <c r="J16787" t="s">
        <v>106</v>
      </c>
      <c r="K16787">
        <v>4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 t="s">
        <v>83</v>
      </c>
      <c r="R16787" t="s">
        <v>83</v>
      </c>
      <c r="S16787" t="s">
        <v>83</v>
      </c>
      <c r="T16787" t="str">
        <f>_xlfn.XLOOKUP(A16787,MI_Match_Analysis!$A$2:$A$8,MI_Match_Analysis!$F$2:$F$8,"Not Found")</f>
        <v>Not Found</v>
      </c>
    </row>
    <row r="16788" spans="1:20" hidden="1" x14ac:dyDescent="0.3">
      <c r="A16788">
        <v>72</v>
      </c>
      <c r="B16788" s="1">
        <v>46169</v>
      </c>
      <c r="C16788" t="s">
        <v>345</v>
      </c>
      <c r="D16788" t="s">
        <v>212</v>
      </c>
      <c r="E16788" t="s">
        <v>40</v>
      </c>
      <c r="F16788" t="s">
        <v>25</v>
      </c>
      <c r="G16788">
        <v>1</v>
      </c>
      <c r="H16788">
        <v>5.4</v>
      </c>
      <c r="I16788" t="s">
        <v>84</v>
      </c>
      <c r="J16788" t="s">
        <v>106</v>
      </c>
      <c r="K16788">
        <v>1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 t="s">
        <v>83</v>
      </c>
      <c r="R16788" t="s">
        <v>83</v>
      </c>
      <c r="S16788" t="s">
        <v>83</v>
      </c>
      <c r="T16788" t="str">
        <f>_xlfn.XLOOKUP(A16788,MI_Match_Analysis!$A$2:$A$8,MI_Match_Analysis!$F$2:$F$8,"Not Found")</f>
        <v>Not Found</v>
      </c>
    </row>
    <row r="16789" spans="1:20" hidden="1" x14ac:dyDescent="0.3">
      <c r="A16789">
        <v>72</v>
      </c>
      <c r="B16789" s="1">
        <v>46169</v>
      </c>
      <c r="C16789" t="s">
        <v>345</v>
      </c>
      <c r="D16789" t="s">
        <v>212</v>
      </c>
      <c r="E16789" t="s">
        <v>40</v>
      </c>
      <c r="F16789" t="s">
        <v>25</v>
      </c>
      <c r="G16789">
        <v>1</v>
      </c>
      <c r="H16789">
        <v>5.5</v>
      </c>
      <c r="I16789" t="s">
        <v>43</v>
      </c>
      <c r="J16789" t="s">
        <v>106</v>
      </c>
      <c r="K16789">
        <v>1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 t="s">
        <v>83</v>
      </c>
      <c r="R16789" t="s">
        <v>83</v>
      </c>
      <c r="S16789" t="s">
        <v>83</v>
      </c>
      <c r="T16789" t="str">
        <f>_xlfn.XLOOKUP(A16789,MI_Match_Analysis!$A$2:$A$8,MI_Match_Analysis!$F$2:$F$8,"Not Found")</f>
        <v>Not Found</v>
      </c>
    </row>
    <row r="16790" spans="1:20" hidden="1" x14ac:dyDescent="0.3">
      <c r="A16790">
        <v>72</v>
      </c>
      <c r="B16790" s="1">
        <v>46169</v>
      </c>
      <c r="C16790" t="s">
        <v>345</v>
      </c>
      <c r="D16790" t="s">
        <v>212</v>
      </c>
      <c r="E16790" t="s">
        <v>40</v>
      </c>
      <c r="F16790" t="s">
        <v>25</v>
      </c>
      <c r="G16790">
        <v>1</v>
      </c>
      <c r="H16790">
        <v>5.6</v>
      </c>
      <c r="I16790" t="s">
        <v>84</v>
      </c>
      <c r="J16790" t="s">
        <v>106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 t="s">
        <v>83</v>
      </c>
      <c r="R16790" t="s">
        <v>83</v>
      </c>
      <c r="S16790" t="s">
        <v>83</v>
      </c>
      <c r="T16790" t="str">
        <f>_xlfn.XLOOKUP(A16790,MI_Match_Analysis!$A$2:$A$8,MI_Match_Analysis!$F$2:$F$8,"Not Found")</f>
        <v>Not Found</v>
      </c>
    </row>
    <row r="16791" spans="1:20" hidden="1" x14ac:dyDescent="0.3">
      <c r="A16791">
        <v>72</v>
      </c>
      <c r="B16791" s="1">
        <v>46169</v>
      </c>
      <c r="C16791" t="s">
        <v>345</v>
      </c>
      <c r="D16791" t="s">
        <v>212</v>
      </c>
      <c r="E16791" t="s">
        <v>40</v>
      </c>
      <c r="F16791" t="s">
        <v>25</v>
      </c>
      <c r="G16791">
        <v>1</v>
      </c>
      <c r="H16791">
        <v>6.1</v>
      </c>
      <c r="I16791" t="s">
        <v>43</v>
      </c>
      <c r="J16791" t="s">
        <v>107</v>
      </c>
      <c r="K16791">
        <v>1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 t="s">
        <v>83</v>
      </c>
      <c r="R16791" t="s">
        <v>83</v>
      </c>
      <c r="S16791" t="s">
        <v>83</v>
      </c>
      <c r="T16791" t="str">
        <f>_xlfn.XLOOKUP(A16791,MI_Match_Analysis!$A$2:$A$8,MI_Match_Analysis!$F$2:$F$8,"Not Found")</f>
        <v>Not Found</v>
      </c>
    </row>
    <row r="16792" spans="1:20" hidden="1" x14ac:dyDescent="0.3">
      <c r="A16792">
        <v>72</v>
      </c>
      <c r="B16792" s="1">
        <v>46169</v>
      </c>
      <c r="C16792" t="s">
        <v>345</v>
      </c>
      <c r="D16792" t="s">
        <v>212</v>
      </c>
      <c r="E16792" t="s">
        <v>40</v>
      </c>
      <c r="F16792" t="s">
        <v>25</v>
      </c>
      <c r="G16792">
        <v>1</v>
      </c>
      <c r="H16792">
        <v>6.2</v>
      </c>
      <c r="I16792" t="s">
        <v>84</v>
      </c>
      <c r="J16792" t="s">
        <v>107</v>
      </c>
      <c r="K16792">
        <v>4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 t="s">
        <v>83</v>
      </c>
      <c r="R16792" t="s">
        <v>83</v>
      </c>
      <c r="S16792" t="s">
        <v>83</v>
      </c>
      <c r="T16792" t="str">
        <f>_xlfn.XLOOKUP(A16792,MI_Match_Analysis!$A$2:$A$8,MI_Match_Analysis!$F$2:$F$8,"Not Found")</f>
        <v>Not Found</v>
      </c>
    </row>
    <row r="16793" spans="1:20" hidden="1" x14ac:dyDescent="0.3">
      <c r="A16793">
        <v>72</v>
      </c>
      <c r="B16793" s="1">
        <v>46169</v>
      </c>
      <c r="C16793" t="s">
        <v>345</v>
      </c>
      <c r="D16793" t="s">
        <v>212</v>
      </c>
      <c r="E16793" t="s">
        <v>40</v>
      </c>
      <c r="F16793" t="s">
        <v>25</v>
      </c>
      <c r="G16793">
        <v>1</v>
      </c>
      <c r="H16793">
        <v>6.3</v>
      </c>
      <c r="I16793" t="s">
        <v>84</v>
      </c>
      <c r="J16793" t="s">
        <v>107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 t="s">
        <v>83</v>
      </c>
      <c r="R16793" t="s">
        <v>83</v>
      </c>
      <c r="S16793" t="s">
        <v>83</v>
      </c>
      <c r="T16793" t="str">
        <f>_xlfn.XLOOKUP(A16793,MI_Match_Analysis!$A$2:$A$8,MI_Match_Analysis!$F$2:$F$8,"Not Found")</f>
        <v>Not Found</v>
      </c>
    </row>
    <row r="16794" spans="1:20" hidden="1" x14ac:dyDescent="0.3">
      <c r="A16794">
        <v>72</v>
      </c>
      <c r="B16794" s="1">
        <v>46169</v>
      </c>
      <c r="C16794" t="s">
        <v>345</v>
      </c>
      <c r="D16794" t="s">
        <v>212</v>
      </c>
      <c r="E16794" t="s">
        <v>40</v>
      </c>
      <c r="F16794" t="s">
        <v>25</v>
      </c>
      <c r="G16794">
        <v>1</v>
      </c>
      <c r="H16794">
        <v>6.4</v>
      </c>
      <c r="I16794" t="s">
        <v>84</v>
      </c>
      <c r="J16794" t="s">
        <v>107</v>
      </c>
      <c r="K16794">
        <v>1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 t="s">
        <v>83</v>
      </c>
      <c r="R16794" t="s">
        <v>83</v>
      </c>
      <c r="S16794" t="s">
        <v>83</v>
      </c>
      <c r="T16794" t="str">
        <f>_xlfn.XLOOKUP(A16794,MI_Match_Analysis!$A$2:$A$8,MI_Match_Analysis!$F$2:$F$8,"Not Found")</f>
        <v>Not Found</v>
      </c>
    </row>
    <row r="16795" spans="1:20" hidden="1" x14ac:dyDescent="0.3">
      <c r="A16795">
        <v>72</v>
      </c>
      <c r="B16795" s="1">
        <v>46169</v>
      </c>
      <c r="C16795" t="s">
        <v>345</v>
      </c>
      <c r="D16795" t="s">
        <v>212</v>
      </c>
      <c r="E16795" t="s">
        <v>40</v>
      </c>
      <c r="F16795" t="s">
        <v>25</v>
      </c>
      <c r="G16795">
        <v>1</v>
      </c>
      <c r="H16795">
        <v>6.5</v>
      </c>
      <c r="I16795" t="s">
        <v>43</v>
      </c>
      <c r="J16795" t="s">
        <v>107</v>
      </c>
      <c r="K16795">
        <v>4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 t="s">
        <v>83</v>
      </c>
      <c r="R16795" t="s">
        <v>83</v>
      </c>
      <c r="S16795" t="s">
        <v>83</v>
      </c>
      <c r="T16795" t="str">
        <f>_xlfn.XLOOKUP(A16795,MI_Match_Analysis!$A$2:$A$8,MI_Match_Analysis!$F$2:$F$8,"Not Found")</f>
        <v>Not Found</v>
      </c>
    </row>
    <row r="16796" spans="1:20" hidden="1" x14ac:dyDescent="0.3">
      <c r="A16796">
        <v>72</v>
      </c>
      <c r="B16796" s="1">
        <v>46169</v>
      </c>
      <c r="C16796" t="s">
        <v>345</v>
      </c>
      <c r="D16796" t="s">
        <v>212</v>
      </c>
      <c r="E16796" t="s">
        <v>40</v>
      </c>
      <c r="F16796" t="s">
        <v>25</v>
      </c>
      <c r="G16796">
        <v>1</v>
      </c>
      <c r="H16796">
        <v>6.6</v>
      </c>
      <c r="I16796" t="s">
        <v>43</v>
      </c>
      <c r="J16796" t="s">
        <v>107</v>
      </c>
      <c r="K16796">
        <v>6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 t="s">
        <v>83</v>
      </c>
      <c r="R16796" t="s">
        <v>83</v>
      </c>
      <c r="S16796" t="s">
        <v>83</v>
      </c>
      <c r="T16796" t="str">
        <f>_xlfn.XLOOKUP(A16796,MI_Match_Analysis!$A$2:$A$8,MI_Match_Analysis!$F$2:$F$8,"Not Found")</f>
        <v>Not Found</v>
      </c>
    </row>
    <row r="16797" spans="1:20" hidden="1" x14ac:dyDescent="0.3">
      <c r="A16797">
        <v>72</v>
      </c>
      <c r="B16797" s="1">
        <v>46169</v>
      </c>
      <c r="C16797" t="s">
        <v>345</v>
      </c>
      <c r="D16797" t="s">
        <v>212</v>
      </c>
      <c r="E16797" t="s">
        <v>40</v>
      </c>
      <c r="F16797" t="s">
        <v>25</v>
      </c>
      <c r="G16797">
        <v>1</v>
      </c>
      <c r="H16797">
        <v>7.1</v>
      </c>
      <c r="I16797" t="s">
        <v>84</v>
      </c>
      <c r="J16797" t="s">
        <v>106</v>
      </c>
      <c r="K16797">
        <v>1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 t="s">
        <v>83</v>
      </c>
      <c r="R16797" t="s">
        <v>83</v>
      </c>
      <c r="S16797" t="s">
        <v>83</v>
      </c>
      <c r="T16797" t="str">
        <f>_xlfn.XLOOKUP(A16797,MI_Match_Analysis!$A$2:$A$8,MI_Match_Analysis!$F$2:$F$8,"Not Found")</f>
        <v>Not Found</v>
      </c>
    </row>
    <row r="16798" spans="1:20" hidden="1" x14ac:dyDescent="0.3">
      <c r="A16798">
        <v>72</v>
      </c>
      <c r="B16798" s="1">
        <v>46169</v>
      </c>
      <c r="C16798" t="s">
        <v>345</v>
      </c>
      <c r="D16798" t="s">
        <v>212</v>
      </c>
      <c r="E16798" t="s">
        <v>40</v>
      </c>
      <c r="F16798" t="s">
        <v>25</v>
      </c>
      <c r="G16798">
        <v>1</v>
      </c>
      <c r="H16798">
        <v>7.2</v>
      </c>
      <c r="I16798" t="s">
        <v>43</v>
      </c>
      <c r="J16798" t="s">
        <v>106</v>
      </c>
      <c r="K16798">
        <v>6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 t="s">
        <v>83</v>
      </c>
      <c r="R16798" t="s">
        <v>83</v>
      </c>
      <c r="S16798" t="s">
        <v>83</v>
      </c>
      <c r="T16798" t="str">
        <f>_xlfn.XLOOKUP(A16798,MI_Match_Analysis!$A$2:$A$8,MI_Match_Analysis!$F$2:$F$8,"Not Found")</f>
        <v>Not Found</v>
      </c>
    </row>
    <row r="16799" spans="1:20" hidden="1" x14ac:dyDescent="0.3">
      <c r="A16799">
        <v>72</v>
      </c>
      <c r="B16799" s="1">
        <v>46169</v>
      </c>
      <c r="C16799" t="s">
        <v>345</v>
      </c>
      <c r="D16799" t="s">
        <v>212</v>
      </c>
      <c r="E16799" t="s">
        <v>40</v>
      </c>
      <c r="F16799" t="s">
        <v>25</v>
      </c>
      <c r="G16799">
        <v>1</v>
      </c>
      <c r="H16799">
        <v>7.3</v>
      </c>
      <c r="I16799" t="s">
        <v>43</v>
      </c>
      <c r="J16799" t="s">
        <v>106</v>
      </c>
      <c r="K16799">
        <v>0</v>
      </c>
      <c r="L16799">
        <v>1</v>
      </c>
      <c r="M16799">
        <v>1</v>
      </c>
      <c r="N16799">
        <v>0</v>
      </c>
      <c r="O16799">
        <v>0</v>
      </c>
      <c r="P16799">
        <v>0</v>
      </c>
      <c r="Q16799" t="s">
        <v>83</v>
      </c>
      <c r="R16799" t="s">
        <v>83</v>
      </c>
      <c r="S16799" t="s">
        <v>83</v>
      </c>
      <c r="T16799" t="str">
        <f>_xlfn.XLOOKUP(A16799,MI_Match_Analysis!$A$2:$A$8,MI_Match_Analysis!$F$2:$F$8,"Not Found")</f>
        <v>Not Found</v>
      </c>
    </row>
    <row r="16800" spans="1:20" hidden="1" x14ac:dyDescent="0.3">
      <c r="A16800">
        <v>72</v>
      </c>
      <c r="B16800" s="1">
        <v>46169</v>
      </c>
      <c r="C16800" t="s">
        <v>345</v>
      </c>
      <c r="D16800" t="s">
        <v>212</v>
      </c>
      <c r="E16800" t="s">
        <v>40</v>
      </c>
      <c r="F16800" t="s">
        <v>25</v>
      </c>
      <c r="G16800">
        <v>1</v>
      </c>
      <c r="H16800">
        <v>7.3</v>
      </c>
      <c r="I16800" t="s">
        <v>43</v>
      </c>
      <c r="J16800" t="s">
        <v>106</v>
      </c>
      <c r="K16800">
        <v>4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 t="s">
        <v>83</v>
      </c>
      <c r="R16800" t="s">
        <v>83</v>
      </c>
      <c r="S16800" t="s">
        <v>83</v>
      </c>
      <c r="T16800" t="str">
        <f>_xlfn.XLOOKUP(A16800,MI_Match_Analysis!$A$2:$A$8,MI_Match_Analysis!$F$2:$F$8,"Not Found")</f>
        <v>Not Found</v>
      </c>
    </row>
    <row r="16801" spans="1:20" hidden="1" x14ac:dyDescent="0.3">
      <c r="A16801">
        <v>72</v>
      </c>
      <c r="B16801" s="1">
        <v>46169</v>
      </c>
      <c r="C16801" t="s">
        <v>345</v>
      </c>
      <c r="D16801" t="s">
        <v>212</v>
      </c>
      <c r="E16801" t="s">
        <v>40</v>
      </c>
      <c r="F16801" t="s">
        <v>25</v>
      </c>
      <c r="G16801">
        <v>1</v>
      </c>
      <c r="H16801">
        <v>7.4</v>
      </c>
      <c r="I16801" t="s">
        <v>43</v>
      </c>
      <c r="J16801" t="s">
        <v>106</v>
      </c>
      <c r="K16801">
        <v>4</v>
      </c>
      <c r="L16801">
        <v>1</v>
      </c>
      <c r="M16801">
        <v>0</v>
      </c>
      <c r="N16801">
        <v>0</v>
      </c>
      <c r="O16801">
        <v>0</v>
      </c>
      <c r="P16801">
        <v>1</v>
      </c>
      <c r="Q16801" t="s">
        <v>83</v>
      </c>
      <c r="R16801" t="s">
        <v>83</v>
      </c>
      <c r="S16801" t="s">
        <v>83</v>
      </c>
      <c r="T16801" t="str">
        <f>_xlfn.XLOOKUP(A16801,MI_Match_Analysis!$A$2:$A$8,MI_Match_Analysis!$F$2:$F$8,"Not Found")</f>
        <v>Not Found</v>
      </c>
    </row>
    <row r="16802" spans="1:20" hidden="1" x14ac:dyDescent="0.3">
      <c r="A16802">
        <v>72</v>
      </c>
      <c r="B16802" s="1">
        <v>46169</v>
      </c>
      <c r="C16802" t="s">
        <v>345</v>
      </c>
      <c r="D16802" t="s">
        <v>212</v>
      </c>
      <c r="E16802" t="s">
        <v>40</v>
      </c>
      <c r="F16802" t="s">
        <v>25</v>
      </c>
      <c r="G16802">
        <v>1</v>
      </c>
      <c r="H16802">
        <v>7.4</v>
      </c>
      <c r="I16802" t="s">
        <v>43</v>
      </c>
      <c r="J16802" t="s">
        <v>106</v>
      </c>
      <c r="K16802">
        <v>6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 t="s">
        <v>83</v>
      </c>
      <c r="R16802" t="s">
        <v>83</v>
      </c>
      <c r="S16802" t="s">
        <v>83</v>
      </c>
      <c r="T16802" t="str">
        <f>_xlfn.XLOOKUP(A16802,MI_Match_Analysis!$A$2:$A$8,MI_Match_Analysis!$F$2:$F$8,"Not Found")</f>
        <v>Not Found</v>
      </c>
    </row>
    <row r="16803" spans="1:20" hidden="1" x14ac:dyDescent="0.3">
      <c r="A16803">
        <v>72</v>
      </c>
      <c r="B16803" s="1">
        <v>46169</v>
      </c>
      <c r="C16803" t="s">
        <v>345</v>
      </c>
      <c r="D16803" t="s">
        <v>212</v>
      </c>
      <c r="E16803" t="s">
        <v>40</v>
      </c>
      <c r="F16803" t="s">
        <v>25</v>
      </c>
      <c r="G16803">
        <v>1</v>
      </c>
      <c r="H16803">
        <v>7.5</v>
      </c>
      <c r="I16803" t="s">
        <v>43</v>
      </c>
      <c r="J16803" t="s">
        <v>106</v>
      </c>
      <c r="K16803">
        <v>6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 t="s">
        <v>83</v>
      </c>
      <c r="R16803" t="s">
        <v>83</v>
      </c>
      <c r="S16803" t="s">
        <v>83</v>
      </c>
      <c r="T16803" t="str">
        <f>_xlfn.XLOOKUP(A16803,MI_Match_Analysis!$A$2:$A$8,MI_Match_Analysis!$F$2:$F$8,"Not Found")</f>
        <v>Not Found</v>
      </c>
    </row>
    <row r="16804" spans="1:20" hidden="1" x14ac:dyDescent="0.3">
      <c r="A16804">
        <v>72</v>
      </c>
      <c r="B16804" s="1">
        <v>46169</v>
      </c>
      <c r="C16804" t="s">
        <v>345</v>
      </c>
      <c r="D16804" t="s">
        <v>212</v>
      </c>
      <c r="E16804" t="s">
        <v>40</v>
      </c>
      <c r="F16804" t="s">
        <v>25</v>
      </c>
      <c r="G16804">
        <v>1</v>
      </c>
      <c r="H16804">
        <v>7.6</v>
      </c>
      <c r="I16804" t="s">
        <v>43</v>
      </c>
      <c r="J16804" t="s">
        <v>106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 t="s">
        <v>165</v>
      </c>
      <c r="R16804" t="s">
        <v>43</v>
      </c>
      <c r="S16804" t="s">
        <v>311</v>
      </c>
      <c r="T16804" t="str">
        <f>_xlfn.XLOOKUP(A16804,MI_Match_Analysis!$A$2:$A$8,MI_Match_Analysis!$F$2:$F$8,"Not Found")</f>
        <v>Not Found</v>
      </c>
    </row>
    <row r="16805" spans="1:20" hidden="1" x14ac:dyDescent="0.3">
      <c r="A16805">
        <v>72</v>
      </c>
      <c r="B16805" s="1">
        <v>46169</v>
      </c>
      <c r="C16805" t="s">
        <v>345</v>
      </c>
      <c r="D16805" t="s">
        <v>212</v>
      </c>
      <c r="E16805" t="s">
        <v>40</v>
      </c>
      <c r="F16805" t="s">
        <v>25</v>
      </c>
      <c r="G16805">
        <v>1</v>
      </c>
      <c r="H16805">
        <v>8.1</v>
      </c>
      <c r="I16805" t="s">
        <v>84</v>
      </c>
      <c r="J16805" t="s">
        <v>96</v>
      </c>
      <c r="K16805">
        <v>1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 t="s">
        <v>83</v>
      </c>
      <c r="R16805" t="s">
        <v>83</v>
      </c>
      <c r="S16805" t="s">
        <v>83</v>
      </c>
      <c r="T16805" t="str">
        <f>_xlfn.XLOOKUP(A16805,MI_Match_Analysis!$A$2:$A$8,MI_Match_Analysis!$F$2:$F$8,"Not Found")</f>
        <v>Not Found</v>
      </c>
    </row>
    <row r="16806" spans="1:20" hidden="1" x14ac:dyDescent="0.3">
      <c r="A16806">
        <v>72</v>
      </c>
      <c r="B16806" s="1">
        <v>46169</v>
      </c>
      <c r="C16806" t="s">
        <v>345</v>
      </c>
      <c r="D16806" t="s">
        <v>212</v>
      </c>
      <c r="E16806" t="s">
        <v>40</v>
      </c>
      <c r="F16806" t="s">
        <v>25</v>
      </c>
      <c r="G16806">
        <v>1</v>
      </c>
      <c r="H16806">
        <v>8.1999999999999993</v>
      </c>
      <c r="I16806" t="s">
        <v>74</v>
      </c>
      <c r="J16806" t="s">
        <v>96</v>
      </c>
      <c r="K16806">
        <v>1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 t="s">
        <v>83</v>
      </c>
      <c r="R16806" t="s">
        <v>83</v>
      </c>
      <c r="S16806" t="s">
        <v>83</v>
      </c>
      <c r="T16806" t="str">
        <f>_xlfn.XLOOKUP(A16806,MI_Match_Analysis!$A$2:$A$8,MI_Match_Analysis!$F$2:$F$8,"Not Found")</f>
        <v>Not Found</v>
      </c>
    </row>
    <row r="16807" spans="1:20" hidden="1" x14ac:dyDescent="0.3">
      <c r="A16807">
        <v>72</v>
      </c>
      <c r="B16807" s="1">
        <v>46169</v>
      </c>
      <c r="C16807" t="s">
        <v>345</v>
      </c>
      <c r="D16807" t="s">
        <v>212</v>
      </c>
      <c r="E16807" t="s">
        <v>40</v>
      </c>
      <c r="F16807" t="s">
        <v>25</v>
      </c>
      <c r="G16807">
        <v>1</v>
      </c>
      <c r="H16807">
        <v>8.3000000000000007</v>
      </c>
      <c r="I16807" t="s">
        <v>84</v>
      </c>
      <c r="J16807" t="s">
        <v>96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 t="s">
        <v>83</v>
      </c>
      <c r="R16807" t="s">
        <v>83</v>
      </c>
      <c r="S16807" t="s">
        <v>83</v>
      </c>
      <c r="T16807" t="str">
        <f>_xlfn.XLOOKUP(A16807,MI_Match_Analysis!$A$2:$A$8,MI_Match_Analysis!$F$2:$F$8,"Not Found")</f>
        <v>Not Found</v>
      </c>
    </row>
    <row r="16808" spans="1:20" hidden="1" x14ac:dyDescent="0.3">
      <c r="A16808">
        <v>72</v>
      </c>
      <c r="B16808" s="1">
        <v>46169</v>
      </c>
      <c r="C16808" t="s">
        <v>345</v>
      </c>
      <c r="D16808" t="s">
        <v>212</v>
      </c>
      <c r="E16808" t="s">
        <v>40</v>
      </c>
      <c r="F16808" t="s">
        <v>25</v>
      </c>
      <c r="G16808">
        <v>1</v>
      </c>
      <c r="H16808">
        <v>8.4</v>
      </c>
      <c r="I16808" t="s">
        <v>84</v>
      </c>
      <c r="J16808" t="s">
        <v>96</v>
      </c>
      <c r="K16808">
        <v>1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 t="s">
        <v>83</v>
      </c>
      <c r="R16808" t="s">
        <v>83</v>
      </c>
      <c r="S16808" t="s">
        <v>83</v>
      </c>
      <c r="T16808" t="str">
        <f>_xlfn.XLOOKUP(A16808,MI_Match_Analysis!$A$2:$A$8,MI_Match_Analysis!$F$2:$F$8,"Not Found")</f>
        <v>Not Found</v>
      </c>
    </row>
    <row r="16809" spans="1:20" hidden="1" x14ac:dyDescent="0.3">
      <c r="A16809">
        <v>72</v>
      </c>
      <c r="B16809" s="1">
        <v>46169</v>
      </c>
      <c r="C16809" t="s">
        <v>345</v>
      </c>
      <c r="D16809" t="s">
        <v>212</v>
      </c>
      <c r="E16809" t="s">
        <v>40</v>
      </c>
      <c r="F16809" t="s">
        <v>25</v>
      </c>
      <c r="G16809">
        <v>1</v>
      </c>
      <c r="H16809">
        <v>8.5</v>
      </c>
      <c r="I16809" t="s">
        <v>74</v>
      </c>
      <c r="J16809" t="s">
        <v>96</v>
      </c>
      <c r="K16809">
        <v>1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 t="s">
        <v>83</v>
      </c>
      <c r="R16809" t="s">
        <v>83</v>
      </c>
      <c r="S16809" t="s">
        <v>83</v>
      </c>
      <c r="T16809" t="str">
        <f>_xlfn.XLOOKUP(A16809,MI_Match_Analysis!$A$2:$A$8,MI_Match_Analysis!$F$2:$F$8,"Not Found")</f>
        <v>Not Found</v>
      </c>
    </row>
    <row r="16810" spans="1:20" hidden="1" x14ac:dyDescent="0.3">
      <c r="A16810">
        <v>72</v>
      </c>
      <c r="B16810" s="1">
        <v>46169</v>
      </c>
      <c r="C16810" t="s">
        <v>345</v>
      </c>
      <c r="D16810" t="s">
        <v>212</v>
      </c>
      <c r="E16810" t="s">
        <v>40</v>
      </c>
      <c r="F16810" t="s">
        <v>25</v>
      </c>
      <c r="G16810">
        <v>1</v>
      </c>
      <c r="H16810">
        <v>8.6</v>
      </c>
      <c r="I16810" t="s">
        <v>84</v>
      </c>
      <c r="J16810" t="s">
        <v>96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 t="s">
        <v>83</v>
      </c>
      <c r="R16810" t="s">
        <v>83</v>
      </c>
      <c r="S16810" t="s">
        <v>83</v>
      </c>
      <c r="T16810" t="str">
        <f>_xlfn.XLOOKUP(A16810,MI_Match_Analysis!$A$2:$A$8,MI_Match_Analysis!$F$2:$F$8,"Not Found")</f>
        <v>Not Found</v>
      </c>
    </row>
    <row r="16811" spans="1:20" hidden="1" x14ac:dyDescent="0.3">
      <c r="A16811">
        <v>72</v>
      </c>
      <c r="B16811" s="1">
        <v>46169</v>
      </c>
      <c r="C16811" t="s">
        <v>345</v>
      </c>
      <c r="D16811" t="s">
        <v>212</v>
      </c>
      <c r="E16811" t="s">
        <v>40</v>
      </c>
      <c r="F16811" t="s">
        <v>25</v>
      </c>
      <c r="G16811">
        <v>1</v>
      </c>
      <c r="H16811">
        <v>9.1</v>
      </c>
      <c r="I16811" t="s">
        <v>74</v>
      </c>
      <c r="J16811" t="s">
        <v>168</v>
      </c>
      <c r="K16811">
        <v>4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 t="s">
        <v>83</v>
      </c>
      <c r="R16811" t="s">
        <v>83</v>
      </c>
      <c r="S16811" t="s">
        <v>83</v>
      </c>
      <c r="T16811" t="str">
        <f>_xlfn.XLOOKUP(A16811,MI_Match_Analysis!$A$2:$A$8,MI_Match_Analysis!$F$2:$F$8,"Not Found")</f>
        <v>Not Found</v>
      </c>
    </row>
    <row r="16812" spans="1:20" hidden="1" x14ac:dyDescent="0.3">
      <c r="A16812">
        <v>72</v>
      </c>
      <c r="B16812" s="1">
        <v>46169</v>
      </c>
      <c r="C16812" t="s">
        <v>345</v>
      </c>
      <c r="D16812" t="s">
        <v>212</v>
      </c>
      <c r="E16812" t="s">
        <v>40</v>
      </c>
      <c r="F16812" t="s">
        <v>25</v>
      </c>
      <c r="G16812">
        <v>1</v>
      </c>
      <c r="H16812">
        <v>9.1999999999999993</v>
      </c>
      <c r="I16812" t="s">
        <v>74</v>
      </c>
      <c r="J16812" t="s">
        <v>168</v>
      </c>
      <c r="K16812">
        <v>1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 t="s">
        <v>83</v>
      </c>
      <c r="R16812" t="s">
        <v>83</v>
      </c>
      <c r="S16812" t="s">
        <v>83</v>
      </c>
      <c r="T16812" t="str">
        <f>_xlfn.XLOOKUP(A16812,MI_Match_Analysis!$A$2:$A$8,MI_Match_Analysis!$F$2:$F$8,"Not Found")</f>
        <v>Not Found</v>
      </c>
    </row>
    <row r="16813" spans="1:20" hidden="1" x14ac:dyDescent="0.3">
      <c r="A16813">
        <v>72</v>
      </c>
      <c r="B16813" s="1">
        <v>46169</v>
      </c>
      <c r="C16813" t="s">
        <v>345</v>
      </c>
      <c r="D16813" t="s">
        <v>212</v>
      </c>
      <c r="E16813" t="s">
        <v>40</v>
      </c>
      <c r="F16813" t="s">
        <v>25</v>
      </c>
      <c r="G16813">
        <v>1</v>
      </c>
      <c r="H16813">
        <v>9.3000000000000007</v>
      </c>
      <c r="I16813" t="s">
        <v>84</v>
      </c>
      <c r="J16813" t="s">
        <v>168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 t="s">
        <v>83</v>
      </c>
      <c r="R16813" t="s">
        <v>83</v>
      </c>
      <c r="S16813" t="s">
        <v>83</v>
      </c>
      <c r="T16813" t="str">
        <f>_xlfn.XLOOKUP(A16813,MI_Match_Analysis!$A$2:$A$8,MI_Match_Analysis!$F$2:$F$8,"Not Found")</f>
        <v>Not Found</v>
      </c>
    </row>
    <row r="16814" spans="1:20" hidden="1" x14ac:dyDescent="0.3">
      <c r="A16814">
        <v>72</v>
      </c>
      <c r="B16814" s="1">
        <v>46169</v>
      </c>
      <c r="C16814" t="s">
        <v>345</v>
      </c>
      <c r="D16814" t="s">
        <v>212</v>
      </c>
      <c r="E16814" t="s">
        <v>40</v>
      </c>
      <c r="F16814" t="s">
        <v>25</v>
      </c>
      <c r="G16814">
        <v>1</v>
      </c>
      <c r="H16814">
        <v>9.4</v>
      </c>
      <c r="I16814" t="s">
        <v>84</v>
      </c>
      <c r="J16814" t="s">
        <v>168</v>
      </c>
      <c r="K16814">
        <v>2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 t="s">
        <v>83</v>
      </c>
      <c r="R16814" t="s">
        <v>83</v>
      </c>
      <c r="S16814" t="s">
        <v>83</v>
      </c>
      <c r="T16814" t="str">
        <f>_xlfn.XLOOKUP(A16814,MI_Match_Analysis!$A$2:$A$8,MI_Match_Analysis!$F$2:$F$8,"Not Found")</f>
        <v>Not Found</v>
      </c>
    </row>
    <row r="16815" spans="1:20" hidden="1" x14ac:dyDescent="0.3">
      <c r="A16815">
        <v>72</v>
      </c>
      <c r="B16815" s="1">
        <v>46169</v>
      </c>
      <c r="C16815" t="s">
        <v>345</v>
      </c>
      <c r="D16815" t="s">
        <v>212</v>
      </c>
      <c r="E16815" t="s">
        <v>40</v>
      </c>
      <c r="F16815" t="s">
        <v>25</v>
      </c>
      <c r="G16815">
        <v>1</v>
      </c>
      <c r="H16815">
        <v>9.5</v>
      </c>
      <c r="I16815" t="s">
        <v>84</v>
      </c>
      <c r="J16815" t="s">
        <v>168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 t="s">
        <v>83</v>
      </c>
      <c r="R16815" t="s">
        <v>83</v>
      </c>
      <c r="S16815" t="s">
        <v>83</v>
      </c>
      <c r="T16815" t="str">
        <f>_xlfn.XLOOKUP(A16815,MI_Match_Analysis!$A$2:$A$8,MI_Match_Analysis!$F$2:$F$8,"Not Found")</f>
        <v>Not Found</v>
      </c>
    </row>
    <row r="16816" spans="1:20" hidden="1" x14ac:dyDescent="0.3">
      <c r="A16816">
        <v>72</v>
      </c>
      <c r="B16816" s="1">
        <v>46169</v>
      </c>
      <c r="C16816" t="s">
        <v>345</v>
      </c>
      <c r="D16816" t="s">
        <v>212</v>
      </c>
      <c r="E16816" t="s">
        <v>40</v>
      </c>
      <c r="F16816" t="s">
        <v>25</v>
      </c>
      <c r="G16816">
        <v>1</v>
      </c>
      <c r="H16816">
        <v>9.6</v>
      </c>
      <c r="I16816" t="s">
        <v>84</v>
      </c>
      <c r="J16816" t="s">
        <v>168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 t="s">
        <v>83</v>
      </c>
      <c r="R16816" t="s">
        <v>83</v>
      </c>
      <c r="S16816" t="s">
        <v>83</v>
      </c>
      <c r="T16816" t="str">
        <f>_xlfn.XLOOKUP(A16816,MI_Match_Analysis!$A$2:$A$8,MI_Match_Analysis!$F$2:$F$8,"Not Found")</f>
        <v>Not Found</v>
      </c>
    </row>
    <row r="16817" spans="1:20" hidden="1" x14ac:dyDescent="0.3">
      <c r="A16817">
        <v>72</v>
      </c>
      <c r="B16817" s="1">
        <v>46169</v>
      </c>
      <c r="C16817" t="s">
        <v>345</v>
      </c>
      <c r="D16817" t="s">
        <v>212</v>
      </c>
      <c r="E16817" t="s">
        <v>40</v>
      </c>
      <c r="F16817" t="s">
        <v>25</v>
      </c>
      <c r="G16817">
        <v>1</v>
      </c>
      <c r="H16817">
        <v>10.1</v>
      </c>
      <c r="I16817" t="s">
        <v>74</v>
      </c>
      <c r="J16817" t="s">
        <v>96</v>
      </c>
      <c r="K16817">
        <v>1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 t="s">
        <v>83</v>
      </c>
      <c r="R16817" t="s">
        <v>83</v>
      </c>
      <c r="S16817" t="s">
        <v>83</v>
      </c>
      <c r="T16817" t="str">
        <f>_xlfn.XLOOKUP(A16817,MI_Match_Analysis!$A$2:$A$8,MI_Match_Analysis!$F$2:$F$8,"Not Found")</f>
        <v>Not Found</v>
      </c>
    </row>
    <row r="16818" spans="1:20" hidden="1" x14ac:dyDescent="0.3">
      <c r="A16818">
        <v>72</v>
      </c>
      <c r="B16818" s="1">
        <v>46169</v>
      </c>
      <c r="C16818" t="s">
        <v>345</v>
      </c>
      <c r="D16818" t="s">
        <v>212</v>
      </c>
      <c r="E16818" t="s">
        <v>40</v>
      </c>
      <c r="F16818" t="s">
        <v>25</v>
      </c>
      <c r="G16818">
        <v>1</v>
      </c>
      <c r="H16818">
        <v>10.199999999999999</v>
      </c>
      <c r="I16818" t="s">
        <v>84</v>
      </c>
      <c r="J16818" t="s">
        <v>96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 t="s">
        <v>165</v>
      </c>
      <c r="R16818" t="s">
        <v>84</v>
      </c>
      <c r="S16818" t="s">
        <v>95</v>
      </c>
      <c r="T16818" t="str">
        <f>_xlfn.XLOOKUP(A16818,MI_Match_Analysis!$A$2:$A$8,MI_Match_Analysis!$F$2:$F$8,"Not Found")</f>
        <v>Not Found</v>
      </c>
    </row>
    <row r="16819" spans="1:20" hidden="1" x14ac:dyDescent="0.3">
      <c r="A16819">
        <v>72</v>
      </c>
      <c r="B16819" s="1">
        <v>46169</v>
      </c>
      <c r="C16819" t="s">
        <v>345</v>
      </c>
      <c r="D16819" t="s">
        <v>212</v>
      </c>
      <c r="E16819" t="s">
        <v>40</v>
      </c>
      <c r="F16819" t="s">
        <v>25</v>
      </c>
      <c r="G16819">
        <v>1</v>
      </c>
      <c r="H16819">
        <v>10.3</v>
      </c>
      <c r="I16819" t="s">
        <v>211</v>
      </c>
      <c r="J16819" t="s">
        <v>96</v>
      </c>
      <c r="K16819">
        <v>1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 t="s">
        <v>83</v>
      </c>
      <c r="R16819" t="s">
        <v>83</v>
      </c>
      <c r="S16819" t="s">
        <v>83</v>
      </c>
      <c r="T16819" t="str">
        <f>_xlfn.XLOOKUP(A16819,MI_Match_Analysis!$A$2:$A$8,MI_Match_Analysis!$F$2:$F$8,"Not Found")</f>
        <v>Not Found</v>
      </c>
    </row>
    <row r="16820" spans="1:20" hidden="1" x14ac:dyDescent="0.3">
      <c r="A16820">
        <v>72</v>
      </c>
      <c r="B16820" s="1">
        <v>46169</v>
      </c>
      <c r="C16820" t="s">
        <v>345</v>
      </c>
      <c r="D16820" t="s">
        <v>212</v>
      </c>
      <c r="E16820" t="s">
        <v>40</v>
      </c>
      <c r="F16820" t="s">
        <v>25</v>
      </c>
      <c r="G16820">
        <v>1</v>
      </c>
      <c r="H16820">
        <v>10.4</v>
      </c>
      <c r="I16820" t="s">
        <v>74</v>
      </c>
      <c r="J16820" t="s">
        <v>96</v>
      </c>
      <c r="K16820">
        <v>6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 t="s">
        <v>83</v>
      </c>
      <c r="R16820" t="s">
        <v>83</v>
      </c>
      <c r="S16820" t="s">
        <v>83</v>
      </c>
      <c r="T16820" t="str">
        <f>_xlfn.XLOOKUP(A16820,MI_Match_Analysis!$A$2:$A$8,MI_Match_Analysis!$F$2:$F$8,"Not Found")</f>
        <v>Not Found</v>
      </c>
    </row>
    <row r="16821" spans="1:20" hidden="1" x14ac:dyDescent="0.3">
      <c r="A16821">
        <v>72</v>
      </c>
      <c r="B16821" s="1">
        <v>46169</v>
      </c>
      <c r="C16821" t="s">
        <v>345</v>
      </c>
      <c r="D16821" t="s">
        <v>212</v>
      </c>
      <c r="E16821" t="s">
        <v>40</v>
      </c>
      <c r="F16821" t="s">
        <v>25</v>
      </c>
      <c r="G16821">
        <v>1</v>
      </c>
      <c r="H16821">
        <v>10.5</v>
      </c>
      <c r="I16821" t="s">
        <v>74</v>
      </c>
      <c r="J16821" t="s">
        <v>96</v>
      </c>
      <c r="K16821">
        <v>1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 t="s">
        <v>83</v>
      </c>
      <c r="R16821" t="s">
        <v>83</v>
      </c>
      <c r="S16821" t="s">
        <v>83</v>
      </c>
      <c r="T16821" t="str">
        <f>_xlfn.XLOOKUP(A16821,MI_Match_Analysis!$A$2:$A$8,MI_Match_Analysis!$F$2:$F$8,"Not Found")</f>
        <v>Not Found</v>
      </c>
    </row>
    <row r="16822" spans="1:20" hidden="1" x14ac:dyDescent="0.3">
      <c r="A16822">
        <v>72</v>
      </c>
      <c r="B16822" s="1">
        <v>46169</v>
      </c>
      <c r="C16822" t="s">
        <v>345</v>
      </c>
      <c r="D16822" t="s">
        <v>212</v>
      </c>
      <c r="E16822" t="s">
        <v>40</v>
      </c>
      <c r="F16822" t="s">
        <v>25</v>
      </c>
      <c r="G16822">
        <v>1</v>
      </c>
      <c r="H16822">
        <v>10.6</v>
      </c>
      <c r="I16822" t="s">
        <v>211</v>
      </c>
      <c r="J16822" t="s">
        <v>96</v>
      </c>
      <c r="K16822">
        <v>6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 t="s">
        <v>83</v>
      </c>
      <c r="R16822" t="s">
        <v>83</v>
      </c>
      <c r="S16822" t="s">
        <v>83</v>
      </c>
      <c r="T16822" t="str">
        <f>_xlfn.XLOOKUP(A16822,MI_Match_Analysis!$A$2:$A$8,MI_Match_Analysis!$F$2:$F$8,"Not Found")</f>
        <v>Not Found</v>
      </c>
    </row>
    <row r="16823" spans="1:20" hidden="1" x14ac:dyDescent="0.3">
      <c r="A16823">
        <v>72</v>
      </c>
      <c r="B16823" s="1">
        <v>46169</v>
      </c>
      <c r="C16823" t="s">
        <v>345</v>
      </c>
      <c r="D16823" t="s">
        <v>212</v>
      </c>
      <c r="E16823" t="s">
        <v>40</v>
      </c>
      <c r="F16823" t="s">
        <v>25</v>
      </c>
      <c r="G16823">
        <v>1</v>
      </c>
      <c r="H16823">
        <v>11.1</v>
      </c>
      <c r="I16823" t="s">
        <v>74</v>
      </c>
      <c r="J16823" t="s">
        <v>294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 t="s">
        <v>83</v>
      </c>
      <c r="R16823" t="s">
        <v>83</v>
      </c>
      <c r="S16823" t="s">
        <v>83</v>
      </c>
      <c r="T16823" t="str">
        <f>_xlfn.XLOOKUP(A16823,MI_Match_Analysis!$A$2:$A$8,MI_Match_Analysis!$F$2:$F$8,"Not Found")</f>
        <v>Not Found</v>
      </c>
    </row>
    <row r="16824" spans="1:20" hidden="1" x14ac:dyDescent="0.3">
      <c r="A16824">
        <v>72</v>
      </c>
      <c r="B16824" s="1">
        <v>46169</v>
      </c>
      <c r="C16824" t="s">
        <v>345</v>
      </c>
      <c r="D16824" t="s">
        <v>212</v>
      </c>
      <c r="E16824" t="s">
        <v>40</v>
      </c>
      <c r="F16824" t="s">
        <v>25</v>
      </c>
      <c r="G16824">
        <v>1</v>
      </c>
      <c r="H16824">
        <v>11.2</v>
      </c>
      <c r="I16824" t="s">
        <v>74</v>
      </c>
      <c r="J16824" t="s">
        <v>294</v>
      </c>
      <c r="K16824">
        <v>4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 t="s">
        <v>83</v>
      </c>
      <c r="R16824" t="s">
        <v>83</v>
      </c>
      <c r="S16824" t="s">
        <v>83</v>
      </c>
      <c r="T16824" t="str">
        <f>_xlfn.XLOOKUP(A16824,MI_Match_Analysis!$A$2:$A$8,MI_Match_Analysis!$F$2:$F$8,"Not Found")</f>
        <v>Not Found</v>
      </c>
    </row>
    <row r="16825" spans="1:20" hidden="1" x14ac:dyDescent="0.3">
      <c r="A16825">
        <v>72</v>
      </c>
      <c r="B16825" s="1">
        <v>46169</v>
      </c>
      <c r="C16825" t="s">
        <v>345</v>
      </c>
      <c r="D16825" t="s">
        <v>212</v>
      </c>
      <c r="E16825" t="s">
        <v>40</v>
      </c>
      <c r="F16825" t="s">
        <v>25</v>
      </c>
      <c r="G16825">
        <v>1</v>
      </c>
      <c r="H16825">
        <v>11.3</v>
      </c>
      <c r="I16825" t="s">
        <v>74</v>
      </c>
      <c r="J16825" t="s">
        <v>294</v>
      </c>
      <c r="K16825">
        <v>2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 t="s">
        <v>83</v>
      </c>
      <c r="R16825" t="s">
        <v>83</v>
      </c>
      <c r="S16825" t="s">
        <v>83</v>
      </c>
      <c r="T16825" t="str">
        <f>_xlfn.XLOOKUP(A16825,MI_Match_Analysis!$A$2:$A$8,MI_Match_Analysis!$F$2:$F$8,"Not Found")</f>
        <v>Not Found</v>
      </c>
    </row>
    <row r="16826" spans="1:20" hidden="1" x14ac:dyDescent="0.3">
      <c r="A16826">
        <v>72</v>
      </c>
      <c r="B16826" s="1">
        <v>46169</v>
      </c>
      <c r="C16826" t="s">
        <v>345</v>
      </c>
      <c r="D16826" t="s">
        <v>212</v>
      </c>
      <c r="E16826" t="s">
        <v>40</v>
      </c>
      <c r="F16826" t="s">
        <v>25</v>
      </c>
      <c r="G16826">
        <v>1</v>
      </c>
      <c r="H16826">
        <v>11.4</v>
      </c>
      <c r="I16826" t="s">
        <v>74</v>
      </c>
      <c r="J16826" t="s">
        <v>294</v>
      </c>
      <c r="K16826">
        <v>6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 t="s">
        <v>83</v>
      </c>
      <c r="R16826" t="s">
        <v>83</v>
      </c>
      <c r="S16826" t="s">
        <v>83</v>
      </c>
      <c r="T16826" t="str">
        <f>_xlfn.XLOOKUP(A16826,MI_Match_Analysis!$A$2:$A$8,MI_Match_Analysis!$F$2:$F$8,"Not Found")</f>
        <v>Not Found</v>
      </c>
    </row>
    <row r="16827" spans="1:20" hidden="1" x14ac:dyDescent="0.3">
      <c r="A16827">
        <v>72</v>
      </c>
      <c r="B16827" s="1">
        <v>46169</v>
      </c>
      <c r="C16827" t="s">
        <v>345</v>
      </c>
      <c r="D16827" t="s">
        <v>212</v>
      </c>
      <c r="E16827" t="s">
        <v>40</v>
      </c>
      <c r="F16827" t="s">
        <v>25</v>
      </c>
      <c r="G16827">
        <v>1</v>
      </c>
      <c r="H16827">
        <v>11.5</v>
      </c>
      <c r="I16827" t="s">
        <v>74</v>
      </c>
      <c r="J16827" t="s">
        <v>294</v>
      </c>
      <c r="K16827">
        <v>4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 t="s">
        <v>83</v>
      </c>
      <c r="R16827" t="s">
        <v>83</v>
      </c>
      <c r="S16827" t="s">
        <v>83</v>
      </c>
      <c r="T16827" t="str">
        <f>_xlfn.XLOOKUP(A16827,MI_Match_Analysis!$A$2:$A$8,MI_Match_Analysis!$F$2:$F$8,"Not Found")</f>
        <v>Not Found</v>
      </c>
    </row>
    <row r="16828" spans="1:20" hidden="1" x14ac:dyDescent="0.3">
      <c r="A16828">
        <v>72</v>
      </c>
      <c r="B16828" s="1">
        <v>46169</v>
      </c>
      <c r="C16828" t="s">
        <v>345</v>
      </c>
      <c r="D16828" t="s">
        <v>212</v>
      </c>
      <c r="E16828" t="s">
        <v>40</v>
      </c>
      <c r="F16828" t="s">
        <v>25</v>
      </c>
      <c r="G16828">
        <v>1</v>
      </c>
      <c r="H16828">
        <v>11.6</v>
      </c>
      <c r="I16828" t="s">
        <v>74</v>
      </c>
      <c r="J16828" t="s">
        <v>294</v>
      </c>
      <c r="K16828">
        <v>1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 t="s">
        <v>83</v>
      </c>
      <c r="R16828" t="s">
        <v>83</v>
      </c>
      <c r="S16828" t="s">
        <v>83</v>
      </c>
      <c r="T16828" t="str">
        <f>_xlfn.XLOOKUP(A16828,MI_Match_Analysis!$A$2:$A$8,MI_Match_Analysis!$F$2:$F$8,"Not Found")</f>
        <v>Not Found</v>
      </c>
    </row>
    <row r="16829" spans="1:20" hidden="1" x14ac:dyDescent="0.3">
      <c r="A16829">
        <v>72</v>
      </c>
      <c r="B16829" s="1">
        <v>46169</v>
      </c>
      <c r="C16829" t="s">
        <v>345</v>
      </c>
      <c r="D16829" t="s">
        <v>212</v>
      </c>
      <c r="E16829" t="s">
        <v>40</v>
      </c>
      <c r="F16829" t="s">
        <v>25</v>
      </c>
      <c r="G16829">
        <v>1</v>
      </c>
      <c r="H16829">
        <v>12.1</v>
      </c>
      <c r="I16829" t="s">
        <v>74</v>
      </c>
      <c r="J16829" t="s">
        <v>120</v>
      </c>
      <c r="K16829">
        <v>4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 t="s">
        <v>83</v>
      </c>
      <c r="R16829" t="s">
        <v>83</v>
      </c>
      <c r="S16829" t="s">
        <v>83</v>
      </c>
      <c r="T16829" t="str">
        <f>_xlfn.XLOOKUP(A16829,MI_Match_Analysis!$A$2:$A$8,MI_Match_Analysis!$F$2:$F$8,"Not Found")</f>
        <v>Not Found</v>
      </c>
    </row>
    <row r="16830" spans="1:20" hidden="1" x14ac:dyDescent="0.3">
      <c r="A16830">
        <v>72</v>
      </c>
      <c r="B16830" s="1">
        <v>46169</v>
      </c>
      <c r="C16830" t="s">
        <v>345</v>
      </c>
      <c r="D16830" t="s">
        <v>212</v>
      </c>
      <c r="E16830" t="s">
        <v>40</v>
      </c>
      <c r="F16830" t="s">
        <v>25</v>
      </c>
      <c r="G16830">
        <v>1</v>
      </c>
      <c r="H16830">
        <v>12.2</v>
      </c>
      <c r="I16830" t="s">
        <v>74</v>
      </c>
      <c r="J16830" t="s">
        <v>120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 t="s">
        <v>83</v>
      </c>
      <c r="R16830" t="s">
        <v>83</v>
      </c>
      <c r="S16830" t="s">
        <v>83</v>
      </c>
      <c r="T16830" t="str">
        <f>_xlfn.XLOOKUP(A16830,MI_Match_Analysis!$A$2:$A$8,MI_Match_Analysis!$F$2:$F$8,"Not Found")</f>
        <v>Not Found</v>
      </c>
    </row>
    <row r="16831" spans="1:20" hidden="1" x14ac:dyDescent="0.3">
      <c r="A16831">
        <v>72</v>
      </c>
      <c r="B16831" s="1">
        <v>46169</v>
      </c>
      <c r="C16831" t="s">
        <v>345</v>
      </c>
      <c r="D16831" t="s">
        <v>212</v>
      </c>
      <c r="E16831" t="s">
        <v>40</v>
      </c>
      <c r="F16831" t="s">
        <v>25</v>
      </c>
      <c r="G16831">
        <v>1</v>
      </c>
      <c r="H16831">
        <v>12.3</v>
      </c>
      <c r="I16831" t="s">
        <v>74</v>
      </c>
      <c r="J16831" t="s">
        <v>120</v>
      </c>
      <c r="K16831">
        <v>0</v>
      </c>
      <c r="L16831">
        <v>1</v>
      </c>
      <c r="M16831">
        <v>1</v>
      </c>
      <c r="N16831">
        <v>0</v>
      </c>
      <c r="O16831">
        <v>0</v>
      </c>
      <c r="P16831">
        <v>0</v>
      </c>
      <c r="Q16831" t="s">
        <v>83</v>
      </c>
      <c r="R16831" t="s">
        <v>83</v>
      </c>
      <c r="S16831" t="s">
        <v>83</v>
      </c>
      <c r="T16831" t="str">
        <f>_xlfn.XLOOKUP(A16831,MI_Match_Analysis!$A$2:$A$8,MI_Match_Analysis!$F$2:$F$8,"Not Found")</f>
        <v>Not Found</v>
      </c>
    </row>
    <row r="16832" spans="1:20" hidden="1" x14ac:dyDescent="0.3">
      <c r="A16832">
        <v>72</v>
      </c>
      <c r="B16832" s="1">
        <v>46169</v>
      </c>
      <c r="C16832" t="s">
        <v>345</v>
      </c>
      <c r="D16832" t="s">
        <v>212</v>
      </c>
      <c r="E16832" t="s">
        <v>40</v>
      </c>
      <c r="F16832" t="s">
        <v>25</v>
      </c>
      <c r="G16832">
        <v>1</v>
      </c>
      <c r="H16832">
        <v>12.3</v>
      </c>
      <c r="I16832" t="s">
        <v>74</v>
      </c>
      <c r="J16832" t="s">
        <v>120</v>
      </c>
      <c r="K16832">
        <v>2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 t="s">
        <v>83</v>
      </c>
      <c r="R16832" t="s">
        <v>83</v>
      </c>
      <c r="S16832" t="s">
        <v>83</v>
      </c>
      <c r="T16832" t="str">
        <f>_xlfn.XLOOKUP(A16832,MI_Match_Analysis!$A$2:$A$8,MI_Match_Analysis!$F$2:$F$8,"Not Found")</f>
        <v>Not Found</v>
      </c>
    </row>
    <row r="16833" spans="1:20" hidden="1" x14ac:dyDescent="0.3">
      <c r="A16833">
        <v>72</v>
      </c>
      <c r="B16833" s="1">
        <v>46169</v>
      </c>
      <c r="C16833" t="s">
        <v>345</v>
      </c>
      <c r="D16833" t="s">
        <v>212</v>
      </c>
      <c r="E16833" t="s">
        <v>40</v>
      </c>
      <c r="F16833" t="s">
        <v>25</v>
      </c>
      <c r="G16833">
        <v>1</v>
      </c>
      <c r="H16833">
        <v>12.4</v>
      </c>
      <c r="I16833" t="s">
        <v>74</v>
      </c>
      <c r="J16833" t="s">
        <v>120</v>
      </c>
      <c r="K16833">
        <v>1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 t="s">
        <v>83</v>
      </c>
      <c r="R16833" t="s">
        <v>83</v>
      </c>
      <c r="S16833" t="s">
        <v>83</v>
      </c>
      <c r="T16833" t="str">
        <f>_xlfn.XLOOKUP(A16833,MI_Match_Analysis!$A$2:$A$8,MI_Match_Analysis!$F$2:$F$8,"Not Found")</f>
        <v>Not Found</v>
      </c>
    </row>
    <row r="16834" spans="1:20" hidden="1" x14ac:dyDescent="0.3">
      <c r="A16834">
        <v>72</v>
      </c>
      <c r="B16834" s="1">
        <v>46169</v>
      </c>
      <c r="C16834" t="s">
        <v>345</v>
      </c>
      <c r="D16834" t="s">
        <v>212</v>
      </c>
      <c r="E16834" t="s">
        <v>40</v>
      </c>
      <c r="F16834" t="s">
        <v>25</v>
      </c>
      <c r="G16834">
        <v>1</v>
      </c>
      <c r="H16834">
        <v>12.5</v>
      </c>
      <c r="I16834" t="s">
        <v>211</v>
      </c>
      <c r="J16834" t="s">
        <v>120</v>
      </c>
      <c r="K16834">
        <v>4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 t="s">
        <v>83</v>
      </c>
      <c r="R16834" t="s">
        <v>83</v>
      </c>
      <c r="S16834" t="s">
        <v>83</v>
      </c>
      <c r="T16834" t="str">
        <f>_xlfn.XLOOKUP(A16834,MI_Match_Analysis!$A$2:$A$8,MI_Match_Analysis!$F$2:$F$8,"Not Found")</f>
        <v>Not Found</v>
      </c>
    </row>
    <row r="16835" spans="1:20" hidden="1" x14ac:dyDescent="0.3">
      <c r="A16835">
        <v>72</v>
      </c>
      <c r="B16835" s="1">
        <v>46169</v>
      </c>
      <c r="C16835" t="s">
        <v>345</v>
      </c>
      <c r="D16835" t="s">
        <v>212</v>
      </c>
      <c r="E16835" t="s">
        <v>40</v>
      </c>
      <c r="F16835" t="s">
        <v>25</v>
      </c>
      <c r="G16835">
        <v>1</v>
      </c>
      <c r="H16835">
        <v>12.6</v>
      </c>
      <c r="I16835" t="s">
        <v>211</v>
      </c>
      <c r="J16835" t="s">
        <v>120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 t="s">
        <v>83</v>
      </c>
      <c r="R16835" t="s">
        <v>83</v>
      </c>
      <c r="S16835" t="s">
        <v>83</v>
      </c>
      <c r="T16835" t="str">
        <f>_xlfn.XLOOKUP(A16835,MI_Match_Analysis!$A$2:$A$8,MI_Match_Analysis!$F$2:$F$8,"Not Found")</f>
        <v>Not Found</v>
      </c>
    </row>
    <row r="16836" spans="1:20" hidden="1" x14ac:dyDescent="0.3">
      <c r="A16836">
        <v>72</v>
      </c>
      <c r="B16836" s="1">
        <v>46169</v>
      </c>
      <c r="C16836" t="s">
        <v>345</v>
      </c>
      <c r="D16836" t="s">
        <v>212</v>
      </c>
      <c r="E16836" t="s">
        <v>40</v>
      </c>
      <c r="F16836" t="s">
        <v>25</v>
      </c>
      <c r="G16836">
        <v>1</v>
      </c>
      <c r="H16836">
        <v>13.1</v>
      </c>
      <c r="I16836" t="s">
        <v>74</v>
      </c>
      <c r="J16836" t="s">
        <v>106</v>
      </c>
      <c r="K16836">
        <v>4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 t="s">
        <v>83</v>
      </c>
      <c r="R16836" t="s">
        <v>83</v>
      </c>
      <c r="S16836" t="s">
        <v>83</v>
      </c>
      <c r="T16836" t="str">
        <f>_xlfn.XLOOKUP(A16836,MI_Match_Analysis!$A$2:$A$8,MI_Match_Analysis!$F$2:$F$8,"Not Found")</f>
        <v>Not Found</v>
      </c>
    </row>
    <row r="16837" spans="1:20" hidden="1" x14ac:dyDescent="0.3">
      <c r="A16837">
        <v>72</v>
      </c>
      <c r="B16837" s="1">
        <v>46169</v>
      </c>
      <c r="C16837" t="s">
        <v>345</v>
      </c>
      <c r="D16837" t="s">
        <v>212</v>
      </c>
      <c r="E16837" t="s">
        <v>40</v>
      </c>
      <c r="F16837" t="s">
        <v>25</v>
      </c>
      <c r="G16837">
        <v>1</v>
      </c>
      <c r="H16837">
        <v>13.2</v>
      </c>
      <c r="I16837" t="s">
        <v>74</v>
      </c>
      <c r="J16837" t="s">
        <v>106</v>
      </c>
      <c r="K16837">
        <v>1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 t="s">
        <v>83</v>
      </c>
      <c r="R16837" t="s">
        <v>83</v>
      </c>
      <c r="S16837" t="s">
        <v>83</v>
      </c>
      <c r="T16837" t="str">
        <f>_xlfn.XLOOKUP(A16837,MI_Match_Analysis!$A$2:$A$8,MI_Match_Analysis!$F$2:$F$8,"Not Found")</f>
        <v>Not Found</v>
      </c>
    </row>
    <row r="16838" spans="1:20" hidden="1" x14ac:dyDescent="0.3">
      <c r="A16838">
        <v>72</v>
      </c>
      <c r="B16838" s="1">
        <v>46169</v>
      </c>
      <c r="C16838" t="s">
        <v>345</v>
      </c>
      <c r="D16838" t="s">
        <v>212</v>
      </c>
      <c r="E16838" t="s">
        <v>40</v>
      </c>
      <c r="F16838" t="s">
        <v>25</v>
      </c>
      <c r="G16838">
        <v>1</v>
      </c>
      <c r="H16838">
        <v>13.3</v>
      </c>
      <c r="I16838" t="s">
        <v>211</v>
      </c>
      <c r="J16838" t="s">
        <v>106</v>
      </c>
      <c r="K16838">
        <v>1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 t="s">
        <v>83</v>
      </c>
      <c r="R16838" t="s">
        <v>83</v>
      </c>
      <c r="S16838" t="s">
        <v>83</v>
      </c>
      <c r="T16838" t="str">
        <f>_xlfn.XLOOKUP(A16838,MI_Match_Analysis!$A$2:$A$8,MI_Match_Analysis!$F$2:$F$8,"Not Found")</f>
        <v>Not Found</v>
      </c>
    </row>
    <row r="16839" spans="1:20" hidden="1" x14ac:dyDescent="0.3">
      <c r="A16839">
        <v>72</v>
      </c>
      <c r="B16839" s="1">
        <v>46169</v>
      </c>
      <c r="C16839" t="s">
        <v>345</v>
      </c>
      <c r="D16839" t="s">
        <v>212</v>
      </c>
      <c r="E16839" t="s">
        <v>40</v>
      </c>
      <c r="F16839" t="s">
        <v>25</v>
      </c>
      <c r="G16839">
        <v>1</v>
      </c>
      <c r="H16839">
        <v>13.4</v>
      </c>
      <c r="I16839" t="s">
        <v>74</v>
      </c>
      <c r="J16839" t="s">
        <v>106</v>
      </c>
      <c r="K16839">
        <v>6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 t="s">
        <v>83</v>
      </c>
      <c r="R16839" t="s">
        <v>83</v>
      </c>
      <c r="S16839" t="s">
        <v>83</v>
      </c>
      <c r="T16839" t="str">
        <f>_xlfn.XLOOKUP(A16839,MI_Match_Analysis!$A$2:$A$8,MI_Match_Analysis!$F$2:$F$8,"Not Found")</f>
        <v>Not Found</v>
      </c>
    </row>
    <row r="16840" spans="1:20" hidden="1" x14ac:dyDescent="0.3">
      <c r="A16840">
        <v>72</v>
      </c>
      <c r="B16840" s="1">
        <v>46169</v>
      </c>
      <c r="C16840" t="s">
        <v>345</v>
      </c>
      <c r="D16840" t="s">
        <v>212</v>
      </c>
      <c r="E16840" t="s">
        <v>40</v>
      </c>
      <c r="F16840" t="s">
        <v>25</v>
      </c>
      <c r="G16840">
        <v>1</v>
      </c>
      <c r="H16840">
        <v>13.5</v>
      </c>
      <c r="I16840" t="s">
        <v>74</v>
      </c>
      <c r="J16840" t="s">
        <v>106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 t="s">
        <v>165</v>
      </c>
      <c r="R16840" t="s">
        <v>74</v>
      </c>
      <c r="S16840" t="s">
        <v>168</v>
      </c>
      <c r="T16840" t="str">
        <f>_xlfn.XLOOKUP(A16840,MI_Match_Analysis!$A$2:$A$8,MI_Match_Analysis!$F$2:$F$8,"Not Found")</f>
        <v>Not Found</v>
      </c>
    </row>
    <row r="16841" spans="1:20" hidden="1" x14ac:dyDescent="0.3">
      <c r="A16841">
        <v>72</v>
      </c>
      <c r="B16841" s="1">
        <v>46169</v>
      </c>
      <c r="C16841" t="s">
        <v>345</v>
      </c>
      <c r="D16841" t="s">
        <v>212</v>
      </c>
      <c r="E16841" t="s">
        <v>40</v>
      </c>
      <c r="F16841" t="s">
        <v>25</v>
      </c>
      <c r="G16841">
        <v>1</v>
      </c>
      <c r="H16841">
        <v>13.6</v>
      </c>
      <c r="I16841" t="s">
        <v>250</v>
      </c>
      <c r="J16841" t="s">
        <v>106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 t="s">
        <v>83</v>
      </c>
      <c r="R16841" t="s">
        <v>83</v>
      </c>
      <c r="S16841" t="s">
        <v>83</v>
      </c>
      <c r="T16841" t="str">
        <f>_xlfn.XLOOKUP(A16841,MI_Match_Analysis!$A$2:$A$8,MI_Match_Analysis!$F$2:$F$8,"Not Found")</f>
        <v>Not Found</v>
      </c>
    </row>
    <row r="16842" spans="1:20" hidden="1" x14ac:dyDescent="0.3">
      <c r="A16842">
        <v>72</v>
      </c>
      <c r="B16842" s="1">
        <v>46169</v>
      </c>
      <c r="C16842" t="s">
        <v>345</v>
      </c>
      <c r="D16842" t="s">
        <v>212</v>
      </c>
      <c r="E16842" t="s">
        <v>40</v>
      </c>
      <c r="F16842" t="s">
        <v>25</v>
      </c>
      <c r="G16842">
        <v>1</v>
      </c>
      <c r="H16842">
        <v>14.1</v>
      </c>
      <c r="I16842" t="s">
        <v>211</v>
      </c>
      <c r="J16842" t="s">
        <v>107</v>
      </c>
      <c r="K16842">
        <v>2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 t="s">
        <v>83</v>
      </c>
      <c r="R16842" t="s">
        <v>83</v>
      </c>
      <c r="S16842" t="s">
        <v>83</v>
      </c>
      <c r="T16842" t="str">
        <f>_xlfn.XLOOKUP(A16842,MI_Match_Analysis!$A$2:$A$8,MI_Match_Analysis!$F$2:$F$8,"Not Found")</f>
        <v>Not Found</v>
      </c>
    </row>
    <row r="16843" spans="1:20" hidden="1" x14ac:dyDescent="0.3">
      <c r="A16843">
        <v>72</v>
      </c>
      <c r="B16843" s="1">
        <v>46169</v>
      </c>
      <c r="C16843" t="s">
        <v>345</v>
      </c>
      <c r="D16843" t="s">
        <v>212</v>
      </c>
      <c r="E16843" t="s">
        <v>40</v>
      </c>
      <c r="F16843" t="s">
        <v>25</v>
      </c>
      <c r="G16843">
        <v>1</v>
      </c>
      <c r="H16843">
        <v>14.2</v>
      </c>
      <c r="I16843" t="s">
        <v>211</v>
      </c>
      <c r="J16843" t="s">
        <v>107</v>
      </c>
      <c r="K16843">
        <v>1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 t="s">
        <v>83</v>
      </c>
      <c r="R16843" t="s">
        <v>83</v>
      </c>
      <c r="S16843" t="s">
        <v>83</v>
      </c>
      <c r="T16843" t="str">
        <f>_xlfn.XLOOKUP(A16843,MI_Match_Analysis!$A$2:$A$8,MI_Match_Analysis!$F$2:$F$8,"Not Found")</f>
        <v>Not Found</v>
      </c>
    </row>
    <row r="16844" spans="1:20" hidden="1" x14ac:dyDescent="0.3">
      <c r="A16844">
        <v>72</v>
      </c>
      <c r="B16844" s="1">
        <v>46169</v>
      </c>
      <c r="C16844" t="s">
        <v>345</v>
      </c>
      <c r="D16844" t="s">
        <v>212</v>
      </c>
      <c r="E16844" t="s">
        <v>40</v>
      </c>
      <c r="F16844" t="s">
        <v>25</v>
      </c>
      <c r="G16844">
        <v>1</v>
      </c>
      <c r="H16844">
        <v>14.3</v>
      </c>
      <c r="I16844" t="s">
        <v>250</v>
      </c>
      <c r="J16844" t="s">
        <v>107</v>
      </c>
      <c r="K16844">
        <v>1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 t="s">
        <v>83</v>
      </c>
      <c r="R16844" t="s">
        <v>83</v>
      </c>
      <c r="S16844" t="s">
        <v>83</v>
      </c>
      <c r="T16844" t="str">
        <f>_xlfn.XLOOKUP(A16844,MI_Match_Analysis!$A$2:$A$8,MI_Match_Analysis!$F$2:$F$8,"Not Found")</f>
        <v>Not Found</v>
      </c>
    </row>
    <row r="16845" spans="1:20" hidden="1" x14ac:dyDescent="0.3">
      <c r="A16845">
        <v>72</v>
      </c>
      <c r="B16845" s="1">
        <v>46169</v>
      </c>
      <c r="C16845" t="s">
        <v>345</v>
      </c>
      <c r="D16845" t="s">
        <v>212</v>
      </c>
      <c r="E16845" t="s">
        <v>40</v>
      </c>
      <c r="F16845" t="s">
        <v>25</v>
      </c>
      <c r="G16845">
        <v>1</v>
      </c>
      <c r="H16845">
        <v>14.4</v>
      </c>
      <c r="I16845" t="s">
        <v>211</v>
      </c>
      <c r="J16845" t="s">
        <v>107</v>
      </c>
      <c r="K16845">
        <v>4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 t="s">
        <v>83</v>
      </c>
      <c r="R16845" t="s">
        <v>83</v>
      </c>
      <c r="S16845" t="s">
        <v>83</v>
      </c>
      <c r="T16845" t="str">
        <f>_xlfn.XLOOKUP(A16845,MI_Match_Analysis!$A$2:$A$8,MI_Match_Analysis!$F$2:$F$8,"Not Found")</f>
        <v>Not Found</v>
      </c>
    </row>
    <row r="16846" spans="1:20" hidden="1" x14ac:dyDescent="0.3">
      <c r="A16846">
        <v>72</v>
      </c>
      <c r="B16846" s="1">
        <v>46169</v>
      </c>
      <c r="C16846" t="s">
        <v>345</v>
      </c>
      <c r="D16846" t="s">
        <v>212</v>
      </c>
      <c r="E16846" t="s">
        <v>40</v>
      </c>
      <c r="F16846" t="s">
        <v>25</v>
      </c>
      <c r="G16846">
        <v>1</v>
      </c>
      <c r="H16846">
        <v>14.5</v>
      </c>
      <c r="I16846" t="s">
        <v>211</v>
      </c>
      <c r="J16846" t="s">
        <v>107</v>
      </c>
      <c r="K16846">
        <v>6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 t="s">
        <v>83</v>
      </c>
      <c r="R16846" t="s">
        <v>83</v>
      </c>
      <c r="S16846" t="s">
        <v>83</v>
      </c>
      <c r="T16846" t="str">
        <f>_xlfn.XLOOKUP(A16846,MI_Match_Analysis!$A$2:$A$8,MI_Match_Analysis!$F$2:$F$8,"Not Found")</f>
        <v>Not Found</v>
      </c>
    </row>
    <row r="16847" spans="1:20" hidden="1" x14ac:dyDescent="0.3">
      <c r="A16847">
        <v>72</v>
      </c>
      <c r="B16847" s="1">
        <v>46169</v>
      </c>
      <c r="C16847" t="s">
        <v>345</v>
      </c>
      <c r="D16847" t="s">
        <v>212</v>
      </c>
      <c r="E16847" t="s">
        <v>40</v>
      </c>
      <c r="F16847" t="s">
        <v>25</v>
      </c>
      <c r="G16847">
        <v>1</v>
      </c>
      <c r="H16847">
        <v>14.6</v>
      </c>
      <c r="I16847" t="s">
        <v>211</v>
      </c>
      <c r="J16847" t="s">
        <v>107</v>
      </c>
      <c r="K16847">
        <v>1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 t="s">
        <v>83</v>
      </c>
      <c r="R16847" t="s">
        <v>83</v>
      </c>
      <c r="S16847" t="s">
        <v>83</v>
      </c>
      <c r="T16847" t="str">
        <f>_xlfn.XLOOKUP(A16847,MI_Match_Analysis!$A$2:$A$8,MI_Match_Analysis!$F$2:$F$8,"Not Found")</f>
        <v>Not Found</v>
      </c>
    </row>
    <row r="16848" spans="1:20" hidden="1" x14ac:dyDescent="0.3">
      <c r="A16848">
        <v>72</v>
      </c>
      <c r="B16848" s="1">
        <v>46169</v>
      </c>
      <c r="C16848" t="s">
        <v>345</v>
      </c>
      <c r="D16848" t="s">
        <v>212</v>
      </c>
      <c r="E16848" t="s">
        <v>40</v>
      </c>
      <c r="F16848" t="s">
        <v>25</v>
      </c>
      <c r="G16848">
        <v>1</v>
      </c>
      <c r="H16848">
        <v>15.1</v>
      </c>
      <c r="I16848" t="s">
        <v>211</v>
      </c>
      <c r="J16848" t="s">
        <v>106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 t="s">
        <v>83</v>
      </c>
      <c r="R16848" t="s">
        <v>83</v>
      </c>
      <c r="S16848" t="s">
        <v>83</v>
      </c>
      <c r="T16848" t="str">
        <f>_xlfn.XLOOKUP(A16848,MI_Match_Analysis!$A$2:$A$8,MI_Match_Analysis!$F$2:$F$8,"Not Found")</f>
        <v>Not Found</v>
      </c>
    </row>
    <row r="16849" spans="1:20" hidden="1" x14ac:dyDescent="0.3">
      <c r="A16849">
        <v>72</v>
      </c>
      <c r="B16849" s="1">
        <v>46169</v>
      </c>
      <c r="C16849" t="s">
        <v>345</v>
      </c>
      <c r="D16849" t="s">
        <v>212</v>
      </c>
      <c r="E16849" t="s">
        <v>40</v>
      </c>
      <c r="F16849" t="s">
        <v>25</v>
      </c>
      <c r="G16849">
        <v>1</v>
      </c>
      <c r="H16849">
        <v>15.2</v>
      </c>
      <c r="I16849" t="s">
        <v>211</v>
      </c>
      <c r="J16849" t="s">
        <v>106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 t="s">
        <v>165</v>
      </c>
      <c r="R16849" t="s">
        <v>211</v>
      </c>
      <c r="S16849" t="s">
        <v>170</v>
      </c>
      <c r="T16849" t="str">
        <f>_xlfn.XLOOKUP(A16849,MI_Match_Analysis!$A$2:$A$8,MI_Match_Analysis!$F$2:$F$8,"Not Found")</f>
        <v>Not Found</v>
      </c>
    </row>
    <row r="16850" spans="1:20" hidden="1" x14ac:dyDescent="0.3">
      <c r="A16850">
        <v>72</v>
      </c>
      <c r="B16850" s="1">
        <v>46169</v>
      </c>
      <c r="C16850" t="s">
        <v>345</v>
      </c>
      <c r="D16850" t="s">
        <v>212</v>
      </c>
      <c r="E16850" t="s">
        <v>40</v>
      </c>
      <c r="F16850" t="s">
        <v>25</v>
      </c>
      <c r="G16850">
        <v>1</v>
      </c>
      <c r="H16850">
        <v>15.3</v>
      </c>
      <c r="I16850" t="s">
        <v>318</v>
      </c>
      <c r="J16850" t="s">
        <v>106</v>
      </c>
      <c r="K16850">
        <v>4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 t="s">
        <v>83</v>
      </c>
      <c r="R16850" t="s">
        <v>83</v>
      </c>
      <c r="S16850" t="s">
        <v>83</v>
      </c>
      <c r="T16850" t="str">
        <f>_xlfn.XLOOKUP(A16850,MI_Match_Analysis!$A$2:$A$8,MI_Match_Analysis!$F$2:$F$8,"Not Found")</f>
        <v>Not Found</v>
      </c>
    </row>
    <row r="16851" spans="1:20" hidden="1" x14ac:dyDescent="0.3">
      <c r="A16851">
        <v>72</v>
      </c>
      <c r="B16851" s="1">
        <v>46169</v>
      </c>
      <c r="C16851" t="s">
        <v>345</v>
      </c>
      <c r="D16851" t="s">
        <v>212</v>
      </c>
      <c r="E16851" t="s">
        <v>40</v>
      </c>
      <c r="F16851" t="s">
        <v>25</v>
      </c>
      <c r="G16851">
        <v>1</v>
      </c>
      <c r="H16851">
        <v>15.4</v>
      </c>
      <c r="I16851" t="s">
        <v>318</v>
      </c>
      <c r="J16851" t="s">
        <v>106</v>
      </c>
      <c r="K16851">
        <v>1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 t="s">
        <v>83</v>
      </c>
      <c r="R16851" t="s">
        <v>83</v>
      </c>
      <c r="S16851" t="s">
        <v>83</v>
      </c>
      <c r="T16851" t="str">
        <f>_xlfn.XLOOKUP(A16851,MI_Match_Analysis!$A$2:$A$8,MI_Match_Analysis!$F$2:$F$8,"Not Found")</f>
        <v>Not Found</v>
      </c>
    </row>
    <row r="16852" spans="1:20" hidden="1" x14ac:dyDescent="0.3">
      <c r="A16852">
        <v>72</v>
      </c>
      <c r="B16852" s="1">
        <v>46169</v>
      </c>
      <c r="C16852" t="s">
        <v>345</v>
      </c>
      <c r="D16852" t="s">
        <v>212</v>
      </c>
      <c r="E16852" t="s">
        <v>40</v>
      </c>
      <c r="F16852" t="s">
        <v>25</v>
      </c>
      <c r="G16852">
        <v>1</v>
      </c>
      <c r="H16852">
        <v>15.5</v>
      </c>
      <c r="I16852" t="s">
        <v>250</v>
      </c>
      <c r="J16852" t="s">
        <v>106</v>
      </c>
      <c r="K16852">
        <v>2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 t="s">
        <v>83</v>
      </c>
      <c r="R16852" t="s">
        <v>83</v>
      </c>
      <c r="S16852" t="s">
        <v>83</v>
      </c>
      <c r="T16852" t="str">
        <f>_xlfn.XLOOKUP(A16852,MI_Match_Analysis!$A$2:$A$8,MI_Match_Analysis!$F$2:$F$8,"Not Found")</f>
        <v>Not Found</v>
      </c>
    </row>
    <row r="16853" spans="1:20" hidden="1" x14ac:dyDescent="0.3">
      <c r="A16853">
        <v>72</v>
      </c>
      <c r="B16853" s="1">
        <v>46169</v>
      </c>
      <c r="C16853" t="s">
        <v>345</v>
      </c>
      <c r="D16853" t="s">
        <v>212</v>
      </c>
      <c r="E16853" t="s">
        <v>40</v>
      </c>
      <c r="F16853" t="s">
        <v>25</v>
      </c>
      <c r="G16853">
        <v>1</v>
      </c>
      <c r="H16853">
        <v>15.6</v>
      </c>
      <c r="I16853" t="s">
        <v>250</v>
      </c>
      <c r="J16853" t="s">
        <v>106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 t="s">
        <v>83</v>
      </c>
      <c r="R16853" t="s">
        <v>83</v>
      </c>
      <c r="S16853" t="s">
        <v>83</v>
      </c>
      <c r="T16853" t="str">
        <f>_xlfn.XLOOKUP(A16853,MI_Match_Analysis!$A$2:$A$8,MI_Match_Analysis!$F$2:$F$8,"Not Found")</f>
        <v>Not Found</v>
      </c>
    </row>
    <row r="16854" spans="1:20" hidden="1" x14ac:dyDescent="0.3">
      <c r="A16854">
        <v>72</v>
      </c>
      <c r="B16854" s="1">
        <v>46169</v>
      </c>
      <c r="C16854" t="s">
        <v>345</v>
      </c>
      <c r="D16854" t="s">
        <v>212</v>
      </c>
      <c r="E16854" t="s">
        <v>40</v>
      </c>
      <c r="F16854" t="s">
        <v>25</v>
      </c>
      <c r="G16854">
        <v>1</v>
      </c>
      <c r="H16854">
        <v>16.100000000000001</v>
      </c>
      <c r="I16854" t="s">
        <v>318</v>
      </c>
      <c r="J16854" t="s">
        <v>120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 t="s">
        <v>165</v>
      </c>
      <c r="R16854" t="s">
        <v>318</v>
      </c>
      <c r="S16854" t="s">
        <v>95</v>
      </c>
      <c r="T16854" t="str">
        <f>_xlfn.XLOOKUP(A16854,MI_Match_Analysis!$A$2:$A$8,MI_Match_Analysis!$F$2:$F$8,"Not Found")</f>
        <v>Not Found</v>
      </c>
    </row>
    <row r="16855" spans="1:20" hidden="1" x14ac:dyDescent="0.3">
      <c r="A16855">
        <v>72</v>
      </c>
      <c r="B16855" s="1">
        <v>46169</v>
      </c>
      <c r="C16855" t="s">
        <v>345</v>
      </c>
      <c r="D16855" t="s">
        <v>212</v>
      </c>
      <c r="E16855" t="s">
        <v>40</v>
      </c>
      <c r="F16855" t="s">
        <v>25</v>
      </c>
      <c r="G16855">
        <v>1</v>
      </c>
      <c r="H16855">
        <v>16.2</v>
      </c>
      <c r="I16855" t="s">
        <v>129</v>
      </c>
      <c r="J16855" t="s">
        <v>120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 t="s">
        <v>83</v>
      </c>
      <c r="R16855" t="s">
        <v>83</v>
      </c>
      <c r="S16855" t="s">
        <v>83</v>
      </c>
      <c r="T16855" t="str">
        <f>_xlfn.XLOOKUP(A16855,MI_Match_Analysis!$A$2:$A$8,MI_Match_Analysis!$F$2:$F$8,"Not Found")</f>
        <v>Not Found</v>
      </c>
    </row>
    <row r="16856" spans="1:20" hidden="1" x14ac:dyDescent="0.3">
      <c r="A16856">
        <v>72</v>
      </c>
      <c r="B16856" s="1">
        <v>46169</v>
      </c>
      <c r="C16856" t="s">
        <v>345</v>
      </c>
      <c r="D16856" t="s">
        <v>212</v>
      </c>
      <c r="E16856" t="s">
        <v>40</v>
      </c>
      <c r="F16856" t="s">
        <v>25</v>
      </c>
      <c r="G16856">
        <v>1</v>
      </c>
      <c r="H16856">
        <v>16.3</v>
      </c>
      <c r="I16856" t="s">
        <v>129</v>
      </c>
      <c r="J16856" t="s">
        <v>120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 t="s">
        <v>83</v>
      </c>
      <c r="R16856" t="s">
        <v>83</v>
      </c>
      <c r="S16856" t="s">
        <v>83</v>
      </c>
      <c r="T16856" t="str">
        <f>_xlfn.XLOOKUP(A16856,MI_Match_Analysis!$A$2:$A$8,MI_Match_Analysis!$F$2:$F$8,"Not Found")</f>
        <v>Not Found</v>
      </c>
    </row>
    <row r="16857" spans="1:20" hidden="1" x14ac:dyDescent="0.3">
      <c r="A16857">
        <v>72</v>
      </c>
      <c r="B16857" s="1">
        <v>46169</v>
      </c>
      <c r="C16857" t="s">
        <v>345</v>
      </c>
      <c r="D16857" t="s">
        <v>212</v>
      </c>
      <c r="E16857" t="s">
        <v>40</v>
      </c>
      <c r="F16857" t="s">
        <v>25</v>
      </c>
      <c r="G16857">
        <v>1</v>
      </c>
      <c r="H16857">
        <v>16.399999999999999</v>
      </c>
      <c r="I16857" t="s">
        <v>129</v>
      </c>
      <c r="J16857" t="s">
        <v>120</v>
      </c>
      <c r="K16857">
        <v>1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 t="s">
        <v>83</v>
      </c>
      <c r="R16857" t="s">
        <v>83</v>
      </c>
      <c r="S16857" t="s">
        <v>83</v>
      </c>
      <c r="T16857" t="str">
        <f>_xlfn.XLOOKUP(A16857,MI_Match_Analysis!$A$2:$A$8,MI_Match_Analysis!$F$2:$F$8,"Not Found")</f>
        <v>Not Found</v>
      </c>
    </row>
    <row r="16858" spans="1:20" hidden="1" x14ac:dyDescent="0.3">
      <c r="A16858">
        <v>72</v>
      </c>
      <c r="B16858" s="1">
        <v>46169</v>
      </c>
      <c r="C16858" t="s">
        <v>345</v>
      </c>
      <c r="D16858" t="s">
        <v>212</v>
      </c>
      <c r="E16858" t="s">
        <v>40</v>
      </c>
      <c r="F16858" t="s">
        <v>25</v>
      </c>
      <c r="G16858">
        <v>1</v>
      </c>
      <c r="H16858">
        <v>16.5</v>
      </c>
      <c r="I16858" t="s">
        <v>250</v>
      </c>
      <c r="J16858" t="s">
        <v>120</v>
      </c>
      <c r="K16858">
        <v>4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 t="s">
        <v>83</v>
      </c>
      <c r="R16858" t="s">
        <v>83</v>
      </c>
      <c r="S16858" t="s">
        <v>83</v>
      </c>
      <c r="T16858" t="str">
        <f>_xlfn.XLOOKUP(A16858,MI_Match_Analysis!$A$2:$A$8,MI_Match_Analysis!$F$2:$F$8,"Not Found")</f>
        <v>Not Found</v>
      </c>
    </row>
    <row r="16859" spans="1:20" hidden="1" x14ac:dyDescent="0.3">
      <c r="A16859">
        <v>72</v>
      </c>
      <c r="B16859" s="1">
        <v>46169</v>
      </c>
      <c r="C16859" t="s">
        <v>345</v>
      </c>
      <c r="D16859" t="s">
        <v>212</v>
      </c>
      <c r="E16859" t="s">
        <v>40</v>
      </c>
      <c r="F16859" t="s">
        <v>25</v>
      </c>
      <c r="G16859">
        <v>1</v>
      </c>
      <c r="H16859">
        <v>16.600000000000001</v>
      </c>
      <c r="I16859" t="s">
        <v>250</v>
      </c>
      <c r="J16859" t="s">
        <v>120</v>
      </c>
      <c r="K16859">
        <v>1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 t="s">
        <v>83</v>
      </c>
      <c r="R16859" t="s">
        <v>83</v>
      </c>
      <c r="S16859" t="s">
        <v>83</v>
      </c>
      <c r="T16859" t="str">
        <f>_xlfn.XLOOKUP(A16859,MI_Match_Analysis!$A$2:$A$8,MI_Match_Analysis!$F$2:$F$8,"Not Found")</f>
        <v>Not Found</v>
      </c>
    </row>
    <row r="16860" spans="1:20" hidden="1" x14ac:dyDescent="0.3">
      <c r="A16860">
        <v>72</v>
      </c>
      <c r="B16860" s="1">
        <v>46169</v>
      </c>
      <c r="C16860" t="s">
        <v>345</v>
      </c>
      <c r="D16860" t="s">
        <v>212</v>
      </c>
      <c r="E16860" t="s">
        <v>40</v>
      </c>
      <c r="F16860" t="s">
        <v>25</v>
      </c>
      <c r="G16860">
        <v>1</v>
      </c>
      <c r="H16860">
        <v>17.100000000000001</v>
      </c>
      <c r="I16860" t="s">
        <v>250</v>
      </c>
      <c r="J16860" t="s">
        <v>294</v>
      </c>
      <c r="K16860">
        <v>2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 t="s">
        <v>83</v>
      </c>
      <c r="R16860" t="s">
        <v>83</v>
      </c>
      <c r="S16860" t="s">
        <v>83</v>
      </c>
      <c r="T16860" t="str">
        <f>_xlfn.XLOOKUP(A16860,MI_Match_Analysis!$A$2:$A$8,MI_Match_Analysis!$F$2:$F$8,"Not Found")</f>
        <v>Not Found</v>
      </c>
    </row>
    <row r="16861" spans="1:20" hidden="1" x14ac:dyDescent="0.3">
      <c r="A16861">
        <v>72</v>
      </c>
      <c r="B16861" s="1">
        <v>46169</v>
      </c>
      <c r="C16861" t="s">
        <v>345</v>
      </c>
      <c r="D16861" t="s">
        <v>212</v>
      </c>
      <c r="E16861" t="s">
        <v>40</v>
      </c>
      <c r="F16861" t="s">
        <v>25</v>
      </c>
      <c r="G16861">
        <v>1</v>
      </c>
      <c r="H16861">
        <v>17.2</v>
      </c>
      <c r="I16861" t="s">
        <v>250</v>
      </c>
      <c r="J16861" t="s">
        <v>294</v>
      </c>
      <c r="K16861">
        <v>1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 t="s">
        <v>83</v>
      </c>
      <c r="R16861" t="s">
        <v>83</v>
      </c>
      <c r="S16861" t="s">
        <v>83</v>
      </c>
      <c r="T16861" t="str">
        <f>_xlfn.XLOOKUP(A16861,MI_Match_Analysis!$A$2:$A$8,MI_Match_Analysis!$F$2:$F$8,"Not Found")</f>
        <v>Not Found</v>
      </c>
    </row>
    <row r="16862" spans="1:20" hidden="1" x14ac:dyDescent="0.3">
      <c r="A16862">
        <v>72</v>
      </c>
      <c r="B16862" s="1">
        <v>46169</v>
      </c>
      <c r="C16862" t="s">
        <v>345</v>
      </c>
      <c r="D16862" t="s">
        <v>212</v>
      </c>
      <c r="E16862" t="s">
        <v>40</v>
      </c>
      <c r="F16862" t="s">
        <v>25</v>
      </c>
      <c r="G16862">
        <v>1</v>
      </c>
      <c r="H16862">
        <v>17.3</v>
      </c>
      <c r="I16862" t="s">
        <v>129</v>
      </c>
      <c r="J16862" t="s">
        <v>294</v>
      </c>
      <c r="K16862">
        <v>2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 t="s">
        <v>83</v>
      </c>
      <c r="R16862" t="s">
        <v>83</v>
      </c>
      <c r="S16862" t="s">
        <v>83</v>
      </c>
      <c r="T16862" t="str">
        <f>_xlfn.XLOOKUP(A16862,MI_Match_Analysis!$A$2:$A$8,MI_Match_Analysis!$F$2:$F$8,"Not Found")</f>
        <v>Not Found</v>
      </c>
    </row>
    <row r="16863" spans="1:20" hidden="1" x14ac:dyDescent="0.3">
      <c r="A16863">
        <v>72</v>
      </c>
      <c r="B16863" s="1">
        <v>46169</v>
      </c>
      <c r="C16863" t="s">
        <v>345</v>
      </c>
      <c r="D16863" t="s">
        <v>212</v>
      </c>
      <c r="E16863" t="s">
        <v>40</v>
      </c>
      <c r="F16863" t="s">
        <v>25</v>
      </c>
      <c r="G16863">
        <v>1</v>
      </c>
      <c r="H16863">
        <v>17.399999999999999</v>
      </c>
      <c r="I16863" t="s">
        <v>129</v>
      </c>
      <c r="J16863" t="s">
        <v>294</v>
      </c>
      <c r="K16863">
        <v>2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 t="s">
        <v>83</v>
      </c>
      <c r="R16863" t="s">
        <v>83</v>
      </c>
      <c r="S16863" t="s">
        <v>83</v>
      </c>
      <c r="T16863" t="str">
        <f>_xlfn.XLOOKUP(A16863,MI_Match_Analysis!$A$2:$A$8,MI_Match_Analysis!$F$2:$F$8,"Not Found")</f>
        <v>Not Found</v>
      </c>
    </row>
    <row r="16864" spans="1:20" hidden="1" x14ac:dyDescent="0.3">
      <c r="A16864">
        <v>72</v>
      </c>
      <c r="B16864" s="1">
        <v>46169</v>
      </c>
      <c r="C16864" t="s">
        <v>345</v>
      </c>
      <c r="D16864" t="s">
        <v>212</v>
      </c>
      <c r="E16864" t="s">
        <v>40</v>
      </c>
      <c r="F16864" t="s">
        <v>25</v>
      </c>
      <c r="G16864">
        <v>1</v>
      </c>
      <c r="H16864">
        <v>17.5</v>
      </c>
      <c r="I16864" t="s">
        <v>129</v>
      </c>
      <c r="J16864" t="s">
        <v>294</v>
      </c>
      <c r="K16864">
        <v>2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 t="s">
        <v>83</v>
      </c>
      <c r="R16864" t="s">
        <v>83</v>
      </c>
      <c r="S16864" t="s">
        <v>83</v>
      </c>
      <c r="T16864" t="str">
        <f>_xlfn.XLOOKUP(A16864,MI_Match_Analysis!$A$2:$A$8,MI_Match_Analysis!$F$2:$F$8,"Not Found")</f>
        <v>Not Found</v>
      </c>
    </row>
    <row r="16865" spans="1:20" hidden="1" x14ac:dyDescent="0.3">
      <c r="A16865">
        <v>72</v>
      </c>
      <c r="B16865" s="1">
        <v>46169</v>
      </c>
      <c r="C16865" t="s">
        <v>345</v>
      </c>
      <c r="D16865" t="s">
        <v>212</v>
      </c>
      <c r="E16865" t="s">
        <v>40</v>
      </c>
      <c r="F16865" t="s">
        <v>25</v>
      </c>
      <c r="G16865">
        <v>1</v>
      </c>
      <c r="H16865">
        <v>17.600000000000001</v>
      </c>
      <c r="I16865" t="s">
        <v>129</v>
      </c>
      <c r="J16865" t="s">
        <v>294</v>
      </c>
      <c r="K16865">
        <v>4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 t="s">
        <v>83</v>
      </c>
      <c r="R16865" t="s">
        <v>83</v>
      </c>
      <c r="S16865" t="s">
        <v>83</v>
      </c>
      <c r="T16865" t="str">
        <f>_xlfn.XLOOKUP(A16865,MI_Match_Analysis!$A$2:$A$8,MI_Match_Analysis!$F$2:$F$8,"Not Found")</f>
        <v>Not Found</v>
      </c>
    </row>
    <row r="16866" spans="1:20" hidden="1" x14ac:dyDescent="0.3">
      <c r="A16866">
        <v>72</v>
      </c>
      <c r="B16866" s="1">
        <v>46169</v>
      </c>
      <c r="C16866" t="s">
        <v>345</v>
      </c>
      <c r="D16866" t="s">
        <v>212</v>
      </c>
      <c r="E16866" t="s">
        <v>40</v>
      </c>
      <c r="F16866" t="s">
        <v>25</v>
      </c>
      <c r="G16866">
        <v>1</v>
      </c>
      <c r="H16866">
        <v>18.100000000000001</v>
      </c>
      <c r="I16866" t="s">
        <v>250</v>
      </c>
      <c r="J16866" t="s">
        <v>168</v>
      </c>
      <c r="K16866">
        <v>1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 t="s">
        <v>195</v>
      </c>
      <c r="R16866" t="s">
        <v>250</v>
      </c>
      <c r="S16866" t="s">
        <v>349</v>
      </c>
      <c r="T16866" t="str">
        <f>_xlfn.XLOOKUP(A16866,MI_Match_Analysis!$A$2:$A$8,MI_Match_Analysis!$F$2:$F$8,"Not Found")</f>
        <v>Not Found</v>
      </c>
    </row>
    <row r="16867" spans="1:20" hidden="1" x14ac:dyDescent="0.3">
      <c r="A16867">
        <v>72</v>
      </c>
      <c r="B16867" s="1">
        <v>46169</v>
      </c>
      <c r="C16867" t="s">
        <v>345</v>
      </c>
      <c r="D16867" t="s">
        <v>212</v>
      </c>
      <c r="E16867" t="s">
        <v>40</v>
      </c>
      <c r="F16867" t="s">
        <v>25</v>
      </c>
      <c r="G16867">
        <v>1</v>
      </c>
      <c r="H16867">
        <v>18.2</v>
      </c>
      <c r="I16867" t="s">
        <v>44</v>
      </c>
      <c r="J16867" t="s">
        <v>168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 t="s">
        <v>83</v>
      </c>
      <c r="R16867" t="s">
        <v>83</v>
      </c>
      <c r="S16867" t="s">
        <v>83</v>
      </c>
      <c r="T16867" t="str">
        <f>_xlfn.XLOOKUP(A16867,MI_Match_Analysis!$A$2:$A$8,MI_Match_Analysis!$F$2:$F$8,"Not Found")</f>
        <v>Not Found</v>
      </c>
    </row>
    <row r="16868" spans="1:20" hidden="1" x14ac:dyDescent="0.3">
      <c r="A16868">
        <v>72</v>
      </c>
      <c r="B16868" s="1">
        <v>46169</v>
      </c>
      <c r="C16868" t="s">
        <v>345</v>
      </c>
      <c r="D16868" t="s">
        <v>212</v>
      </c>
      <c r="E16868" t="s">
        <v>40</v>
      </c>
      <c r="F16868" t="s">
        <v>25</v>
      </c>
      <c r="G16868">
        <v>1</v>
      </c>
      <c r="H16868">
        <v>18.3</v>
      </c>
      <c r="I16868" t="s">
        <v>44</v>
      </c>
      <c r="J16868" t="s">
        <v>168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 t="s">
        <v>83</v>
      </c>
      <c r="R16868" t="s">
        <v>83</v>
      </c>
      <c r="S16868" t="s">
        <v>83</v>
      </c>
      <c r="T16868" t="str">
        <f>_xlfn.XLOOKUP(A16868,MI_Match_Analysis!$A$2:$A$8,MI_Match_Analysis!$F$2:$F$8,"Not Found")</f>
        <v>Not Found</v>
      </c>
    </row>
    <row r="16869" spans="1:20" hidden="1" x14ac:dyDescent="0.3">
      <c r="A16869">
        <v>72</v>
      </c>
      <c r="B16869" s="1">
        <v>46169</v>
      </c>
      <c r="C16869" t="s">
        <v>345</v>
      </c>
      <c r="D16869" t="s">
        <v>212</v>
      </c>
      <c r="E16869" t="s">
        <v>40</v>
      </c>
      <c r="F16869" t="s">
        <v>25</v>
      </c>
      <c r="G16869">
        <v>1</v>
      </c>
      <c r="H16869">
        <v>18.399999999999999</v>
      </c>
      <c r="I16869" t="s">
        <v>44</v>
      </c>
      <c r="J16869" t="s">
        <v>168</v>
      </c>
      <c r="K16869">
        <v>4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 t="s">
        <v>83</v>
      </c>
      <c r="R16869" t="s">
        <v>83</v>
      </c>
      <c r="S16869" t="s">
        <v>83</v>
      </c>
      <c r="T16869" t="str">
        <f>_xlfn.XLOOKUP(A16869,MI_Match_Analysis!$A$2:$A$8,MI_Match_Analysis!$F$2:$F$8,"Not Found")</f>
        <v>Not Found</v>
      </c>
    </row>
    <row r="16870" spans="1:20" hidden="1" x14ac:dyDescent="0.3">
      <c r="A16870">
        <v>72</v>
      </c>
      <c r="B16870" s="1">
        <v>46169</v>
      </c>
      <c r="C16870" t="s">
        <v>345</v>
      </c>
      <c r="D16870" t="s">
        <v>212</v>
      </c>
      <c r="E16870" t="s">
        <v>40</v>
      </c>
      <c r="F16870" t="s">
        <v>25</v>
      </c>
      <c r="G16870">
        <v>1</v>
      </c>
      <c r="H16870">
        <v>18.5</v>
      </c>
      <c r="I16870" t="s">
        <v>44</v>
      </c>
      <c r="J16870" t="s">
        <v>168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 t="s">
        <v>83</v>
      </c>
      <c r="R16870" t="s">
        <v>83</v>
      </c>
      <c r="S16870" t="s">
        <v>83</v>
      </c>
      <c r="T16870" t="str">
        <f>_xlfn.XLOOKUP(A16870,MI_Match_Analysis!$A$2:$A$8,MI_Match_Analysis!$F$2:$F$8,"Not Found")</f>
        <v>Not Found</v>
      </c>
    </row>
    <row r="16871" spans="1:20" hidden="1" x14ac:dyDescent="0.3">
      <c r="A16871">
        <v>72</v>
      </c>
      <c r="B16871" s="1">
        <v>46169</v>
      </c>
      <c r="C16871" t="s">
        <v>345</v>
      </c>
      <c r="D16871" t="s">
        <v>212</v>
      </c>
      <c r="E16871" t="s">
        <v>40</v>
      </c>
      <c r="F16871" t="s">
        <v>25</v>
      </c>
      <c r="G16871">
        <v>1</v>
      </c>
      <c r="H16871">
        <v>18.600000000000001</v>
      </c>
      <c r="I16871" t="s">
        <v>44</v>
      </c>
      <c r="J16871" t="s">
        <v>168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 t="s">
        <v>165</v>
      </c>
      <c r="R16871" t="s">
        <v>44</v>
      </c>
      <c r="S16871" t="s">
        <v>95</v>
      </c>
      <c r="T16871" t="str">
        <f>_xlfn.XLOOKUP(A16871,MI_Match_Analysis!$A$2:$A$8,MI_Match_Analysis!$F$2:$F$8,"Not Found")</f>
        <v>Not Found</v>
      </c>
    </row>
    <row r="16872" spans="1:20" hidden="1" x14ac:dyDescent="0.3">
      <c r="A16872">
        <v>72</v>
      </c>
      <c r="B16872" s="1">
        <v>46169</v>
      </c>
      <c r="C16872" t="s">
        <v>345</v>
      </c>
      <c r="D16872" t="s">
        <v>212</v>
      </c>
      <c r="E16872" t="s">
        <v>40</v>
      </c>
      <c r="F16872" t="s">
        <v>25</v>
      </c>
      <c r="G16872">
        <v>1</v>
      </c>
      <c r="H16872">
        <v>19.100000000000001</v>
      </c>
      <c r="I16872" t="s">
        <v>129</v>
      </c>
      <c r="J16872" t="s">
        <v>107</v>
      </c>
      <c r="K16872">
        <v>1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 t="s">
        <v>83</v>
      </c>
      <c r="R16872" t="s">
        <v>83</v>
      </c>
      <c r="S16872" t="s">
        <v>83</v>
      </c>
      <c r="T16872" t="str">
        <f>_xlfn.XLOOKUP(A16872,MI_Match_Analysis!$A$2:$A$8,MI_Match_Analysis!$F$2:$F$8,"Not Found")</f>
        <v>Not Found</v>
      </c>
    </row>
    <row r="16873" spans="1:20" hidden="1" x14ac:dyDescent="0.3">
      <c r="A16873">
        <v>72</v>
      </c>
      <c r="B16873" s="1">
        <v>46169</v>
      </c>
      <c r="C16873" t="s">
        <v>345</v>
      </c>
      <c r="D16873" t="s">
        <v>212</v>
      </c>
      <c r="E16873" t="s">
        <v>40</v>
      </c>
      <c r="F16873" t="s">
        <v>25</v>
      </c>
      <c r="G16873">
        <v>1</v>
      </c>
      <c r="H16873">
        <v>19.2</v>
      </c>
      <c r="I16873" t="s">
        <v>42</v>
      </c>
      <c r="J16873" t="s">
        <v>107</v>
      </c>
      <c r="K16873">
        <v>1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 t="s">
        <v>195</v>
      </c>
      <c r="R16873" t="s">
        <v>42</v>
      </c>
      <c r="S16873" t="s">
        <v>350</v>
      </c>
      <c r="T16873" t="str">
        <f>_xlfn.XLOOKUP(A16873,MI_Match_Analysis!$A$2:$A$8,MI_Match_Analysis!$F$2:$F$8,"Not Found")</f>
        <v>Not Found</v>
      </c>
    </row>
    <row r="16874" spans="1:20" hidden="1" x14ac:dyDescent="0.3">
      <c r="A16874">
        <v>72</v>
      </c>
      <c r="B16874" s="1">
        <v>46169</v>
      </c>
      <c r="C16874" t="s">
        <v>345</v>
      </c>
      <c r="D16874" t="s">
        <v>212</v>
      </c>
      <c r="E16874" t="s">
        <v>40</v>
      </c>
      <c r="F16874" t="s">
        <v>25</v>
      </c>
      <c r="G16874">
        <v>1</v>
      </c>
      <c r="H16874">
        <v>19.3</v>
      </c>
      <c r="I16874" t="s">
        <v>337</v>
      </c>
      <c r="J16874" t="s">
        <v>107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 t="s">
        <v>83</v>
      </c>
      <c r="R16874" t="s">
        <v>83</v>
      </c>
      <c r="S16874" t="s">
        <v>83</v>
      </c>
      <c r="T16874" t="str">
        <f>_xlfn.XLOOKUP(A16874,MI_Match_Analysis!$A$2:$A$8,MI_Match_Analysis!$F$2:$F$8,"Not Found")</f>
        <v>Not Found</v>
      </c>
    </row>
    <row r="16875" spans="1:20" hidden="1" x14ac:dyDescent="0.3">
      <c r="A16875">
        <v>72</v>
      </c>
      <c r="B16875" s="1">
        <v>46169</v>
      </c>
      <c r="C16875" t="s">
        <v>345</v>
      </c>
      <c r="D16875" t="s">
        <v>212</v>
      </c>
      <c r="E16875" t="s">
        <v>40</v>
      </c>
      <c r="F16875" t="s">
        <v>25</v>
      </c>
      <c r="G16875">
        <v>1</v>
      </c>
      <c r="H16875">
        <v>19.399999999999999</v>
      </c>
      <c r="I16875" t="s">
        <v>337</v>
      </c>
      <c r="J16875" t="s">
        <v>107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 t="s">
        <v>83</v>
      </c>
      <c r="R16875" t="s">
        <v>83</v>
      </c>
      <c r="S16875" t="s">
        <v>83</v>
      </c>
      <c r="T16875" t="str">
        <f>_xlfn.XLOOKUP(A16875,MI_Match_Analysis!$A$2:$A$8,MI_Match_Analysis!$F$2:$F$8,"Not Found")</f>
        <v>Not Found</v>
      </c>
    </row>
    <row r="16876" spans="1:20" hidden="1" x14ac:dyDescent="0.3">
      <c r="A16876">
        <v>72</v>
      </c>
      <c r="B16876" s="1">
        <v>46169</v>
      </c>
      <c r="C16876" t="s">
        <v>345</v>
      </c>
      <c r="D16876" t="s">
        <v>212</v>
      </c>
      <c r="E16876" t="s">
        <v>40</v>
      </c>
      <c r="F16876" t="s">
        <v>25</v>
      </c>
      <c r="G16876">
        <v>1</v>
      </c>
      <c r="H16876">
        <v>19.5</v>
      </c>
      <c r="I16876" t="s">
        <v>337</v>
      </c>
      <c r="J16876" t="s">
        <v>107</v>
      </c>
      <c r="K16876">
        <v>1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 t="s">
        <v>83</v>
      </c>
      <c r="R16876" t="s">
        <v>83</v>
      </c>
      <c r="S16876" t="s">
        <v>83</v>
      </c>
      <c r="T16876" t="str">
        <f>_xlfn.XLOOKUP(A16876,MI_Match_Analysis!$A$2:$A$8,MI_Match_Analysis!$F$2:$F$8,"Not Found")</f>
        <v>Not Found</v>
      </c>
    </row>
    <row r="16877" spans="1:20" hidden="1" x14ac:dyDescent="0.3">
      <c r="A16877">
        <v>72</v>
      </c>
      <c r="B16877" s="1">
        <v>46169</v>
      </c>
      <c r="C16877" t="s">
        <v>345</v>
      </c>
      <c r="D16877" t="s">
        <v>212</v>
      </c>
      <c r="E16877" t="s">
        <v>40</v>
      </c>
      <c r="F16877" t="s">
        <v>25</v>
      </c>
      <c r="G16877">
        <v>1</v>
      </c>
      <c r="H16877">
        <v>19.600000000000001</v>
      </c>
      <c r="I16877" t="s">
        <v>129</v>
      </c>
      <c r="J16877" t="s">
        <v>107</v>
      </c>
      <c r="K16877">
        <v>0</v>
      </c>
      <c r="L16877">
        <v>2</v>
      </c>
      <c r="M16877">
        <v>0</v>
      </c>
      <c r="N16877">
        <v>0</v>
      </c>
      <c r="O16877">
        <v>1</v>
      </c>
      <c r="P16877">
        <v>0</v>
      </c>
      <c r="Q16877" t="s">
        <v>83</v>
      </c>
      <c r="R16877" t="s">
        <v>83</v>
      </c>
      <c r="S16877" t="s">
        <v>83</v>
      </c>
      <c r="T16877" t="str">
        <f>_xlfn.XLOOKUP(A16877,MI_Match_Analysis!$A$2:$A$8,MI_Match_Analysis!$F$2:$F$8,"Not Found")</f>
        <v>Not Found</v>
      </c>
    </row>
    <row r="16878" spans="1:20" hidden="1" x14ac:dyDescent="0.3">
      <c r="A16878">
        <v>72</v>
      </c>
      <c r="B16878" s="1">
        <v>46169</v>
      </c>
      <c r="C16878" t="s">
        <v>345</v>
      </c>
      <c r="D16878" t="s">
        <v>212</v>
      </c>
      <c r="E16878" t="s">
        <v>25</v>
      </c>
      <c r="F16878" t="s">
        <v>40</v>
      </c>
      <c r="G16878">
        <v>2</v>
      </c>
      <c r="H16878">
        <v>0.1</v>
      </c>
      <c r="I16878" t="s">
        <v>95</v>
      </c>
      <c r="J16878" t="s">
        <v>44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 t="s">
        <v>83</v>
      </c>
      <c r="R16878" t="s">
        <v>83</v>
      </c>
      <c r="S16878" t="s">
        <v>83</v>
      </c>
      <c r="T16878" t="str">
        <f>_xlfn.XLOOKUP(A16878,MI_Match_Analysis!$A$2:$A$8,MI_Match_Analysis!$F$2:$F$8,"Not Found")</f>
        <v>Not Found</v>
      </c>
    </row>
    <row r="16879" spans="1:20" hidden="1" x14ac:dyDescent="0.3">
      <c r="A16879">
        <v>72</v>
      </c>
      <c r="B16879" s="1">
        <v>46169</v>
      </c>
      <c r="C16879" t="s">
        <v>345</v>
      </c>
      <c r="D16879" t="s">
        <v>212</v>
      </c>
      <c r="E16879" t="s">
        <v>25</v>
      </c>
      <c r="F16879" t="s">
        <v>40</v>
      </c>
      <c r="G16879">
        <v>2</v>
      </c>
      <c r="H16879">
        <v>0.2</v>
      </c>
      <c r="I16879" t="s">
        <v>95</v>
      </c>
      <c r="J16879" t="s">
        <v>44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 t="s">
        <v>165</v>
      </c>
      <c r="R16879" t="s">
        <v>95</v>
      </c>
      <c r="S16879" t="s">
        <v>74</v>
      </c>
      <c r="T16879" t="str">
        <f>_xlfn.XLOOKUP(A16879,MI_Match_Analysis!$A$2:$A$8,MI_Match_Analysis!$F$2:$F$8,"Not Found")</f>
        <v>Not Found</v>
      </c>
    </row>
    <row r="16880" spans="1:20" hidden="1" x14ac:dyDescent="0.3">
      <c r="A16880">
        <v>72</v>
      </c>
      <c r="B16880" s="1">
        <v>46169</v>
      </c>
      <c r="C16880" t="s">
        <v>345</v>
      </c>
      <c r="D16880" t="s">
        <v>212</v>
      </c>
      <c r="E16880" t="s">
        <v>25</v>
      </c>
      <c r="F16880" t="s">
        <v>40</v>
      </c>
      <c r="G16880">
        <v>2</v>
      </c>
      <c r="H16880">
        <v>0.3</v>
      </c>
      <c r="I16880" t="s">
        <v>30</v>
      </c>
      <c r="J16880" t="s">
        <v>44</v>
      </c>
      <c r="K16880">
        <v>2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 t="s">
        <v>83</v>
      </c>
      <c r="R16880" t="s">
        <v>83</v>
      </c>
      <c r="S16880" t="s">
        <v>83</v>
      </c>
      <c r="T16880" t="str">
        <f>_xlfn.XLOOKUP(A16880,MI_Match_Analysis!$A$2:$A$8,MI_Match_Analysis!$F$2:$F$8,"Not Found")</f>
        <v>Not Found</v>
      </c>
    </row>
    <row r="16881" spans="1:20" hidden="1" x14ac:dyDescent="0.3">
      <c r="A16881">
        <v>72</v>
      </c>
      <c r="B16881" s="1">
        <v>46169</v>
      </c>
      <c r="C16881" t="s">
        <v>345</v>
      </c>
      <c r="D16881" t="s">
        <v>212</v>
      </c>
      <c r="E16881" t="s">
        <v>25</v>
      </c>
      <c r="F16881" t="s">
        <v>40</v>
      </c>
      <c r="G16881">
        <v>2</v>
      </c>
      <c r="H16881">
        <v>0.4</v>
      </c>
      <c r="I16881" t="s">
        <v>30</v>
      </c>
      <c r="J16881" t="s">
        <v>44</v>
      </c>
      <c r="K16881">
        <v>6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 t="s">
        <v>83</v>
      </c>
      <c r="R16881" t="s">
        <v>83</v>
      </c>
      <c r="S16881" t="s">
        <v>83</v>
      </c>
      <c r="T16881" t="str">
        <f>_xlfn.XLOOKUP(A16881,MI_Match_Analysis!$A$2:$A$8,MI_Match_Analysis!$F$2:$F$8,"Not Found")</f>
        <v>Not Found</v>
      </c>
    </row>
    <row r="16882" spans="1:20" hidden="1" x14ac:dyDescent="0.3">
      <c r="A16882">
        <v>72</v>
      </c>
      <c r="B16882" s="1">
        <v>46169</v>
      </c>
      <c r="C16882" t="s">
        <v>345</v>
      </c>
      <c r="D16882" t="s">
        <v>212</v>
      </c>
      <c r="E16882" t="s">
        <v>25</v>
      </c>
      <c r="F16882" t="s">
        <v>40</v>
      </c>
      <c r="G16882">
        <v>2</v>
      </c>
      <c r="H16882">
        <v>0.5</v>
      </c>
      <c r="I16882" t="s">
        <v>30</v>
      </c>
      <c r="J16882" t="s">
        <v>44</v>
      </c>
      <c r="K16882">
        <v>4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 t="s">
        <v>83</v>
      </c>
      <c r="R16882" t="s">
        <v>83</v>
      </c>
      <c r="S16882" t="s">
        <v>83</v>
      </c>
      <c r="T16882" t="str">
        <f>_xlfn.XLOOKUP(A16882,MI_Match_Analysis!$A$2:$A$8,MI_Match_Analysis!$F$2:$F$8,"Not Found")</f>
        <v>Not Found</v>
      </c>
    </row>
    <row r="16883" spans="1:20" hidden="1" x14ac:dyDescent="0.3">
      <c r="A16883">
        <v>72</v>
      </c>
      <c r="B16883" s="1">
        <v>46169</v>
      </c>
      <c r="C16883" t="s">
        <v>345</v>
      </c>
      <c r="D16883" t="s">
        <v>212</v>
      </c>
      <c r="E16883" t="s">
        <v>25</v>
      </c>
      <c r="F16883" t="s">
        <v>40</v>
      </c>
      <c r="G16883">
        <v>2</v>
      </c>
      <c r="H16883">
        <v>0.6</v>
      </c>
      <c r="I16883" t="s">
        <v>30</v>
      </c>
      <c r="J16883" t="s">
        <v>44</v>
      </c>
      <c r="K16883">
        <v>4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 t="s">
        <v>83</v>
      </c>
      <c r="R16883" t="s">
        <v>83</v>
      </c>
      <c r="S16883" t="s">
        <v>83</v>
      </c>
      <c r="T16883" t="str">
        <f>_xlfn.XLOOKUP(A16883,MI_Match_Analysis!$A$2:$A$8,MI_Match_Analysis!$F$2:$F$8,"Not Found")</f>
        <v>Not Found</v>
      </c>
    </row>
    <row r="16884" spans="1:20" hidden="1" x14ac:dyDescent="0.3">
      <c r="A16884">
        <v>72</v>
      </c>
      <c r="B16884" s="1">
        <v>46169</v>
      </c>
      <c r="C16884" t="s">
        <v>345</v>
      </c>
      <c r="D16884" t="s">
        <v>212</v>
      </c>
      <c r="E16884" t="s">
        <v>25</v>
      </c>
      <c r="F16884" t="s">
        <v>40</v>
      </c>
      <c r="G16884">
        <v>2</v>
      </c>
      <c r="H16884">
        <v>1.1000000000000001</v>
      </c>
      <c r="I16884" t="s">
        <v>164</v>
      </c>
      <c r="J16884" t="s">
        <v>42</v>
      </c>
      <c r="K16884">
        <v>2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 t="s">
        <v>83</v>
      </c>
      <c r="R16884" t="s">
        <v>83</v>
      </c>
      <c r="S16884" t="s">
        <v>83</v>
      </c>
      <c r="T16884" t="str">
        <f>_xlfn.XLOOKUP(A16884,MI_Match_Analysis!$A$2:$A$8,MI_Match_Analysis!$F$2:$F$8,"Not Found")</f>
        <v>Not Found</v>
      </c>
    </row>
    <row r="16885" spans="1:20" hidden="1" x14ac:dyDescent="0.3">
      <c r="A16885">
        <v>72</v>
      </c>
      <c r="B16885" s="1">
        <v>46169</v>
      </c>
      <c r="C16885" t="s">
        <v>345</v>
      </c>
      <c r="D16885" t="s">
        <v>212</v>
      </c>
      <c r="E16885" t="s">
        <v>25</v>
      </c>
      <c r="F16885" t="s">
        <v>40</v>
      </c>
      <c r="G16885">
        <v>2</v>
      </c>
      <c r="H16885">
        <v>1.2</v>
      </c>
      <c r="I16885" t="s">
        <v>164</v>
      </c>
      <c r="J16885" t="s">
        <v>42</v>
      </c>
      <c r="K16885">
        <v>0</v>
      </c>
      <c r="L16885">
        <v>5</v>
      </c>
      <c r="M16885">
        <v>1</v>
      </c>
      <c r="N16885">
        <v>0</v>
      </c>
      <c r="O16885">
        <v>0</v>
      </c>
      <c r="P16885">
        <v>0</v>
      </c>
      <c r="Q16885" t="s">
        <v>83</v>
      </c>
      <c r="R16885" t="s">
        <v>83</v>
      </c>
      <c r="S16885" t="s">
        <v>83</v>
      </c>
      <c r="T16885" t="str">
        <f>_xlfn.XLOOKUP(A16885,MI_Match_Analysis!$A$2:$A$8,MI_Match_Analysis!$F$2:$F$8,"Not Found")</f>
        <v>Not Found</v>
      </c>
    </row>
    <row r="16886" spans="1:20" hidden="1" x14ac:dyDescent="0.3">
      <c r="A16886">
        <v>72</v>
      </c>
      <c r="B16886" s="1">
        <v>46169</v>
      </c>
      <c r="C16886" t="s">
        <v>345</v>
      </c>
      <c r="D16886" t="s">
        <v>212</v>
      </c>
      <c r="E16886" t="s">
        <v>25</v>
      </c>
      <c r="F16886" t="s">
        <v>40</v>
      </c>
      <c r="G16886">
        <v>2</v>
      </c>
      <c r="H16886">
        <v>1.2</v>
      </c>
      <c r="I16886" t="s">
        <v>164</v>
      </c>
      <c r="J16886" t="s">
        <v>42</v>
      </c>
      <c r="K16886">
        <v>1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 t="s">
        <v>83</v>
      </c>
      <c r="R16886" t="s">
        <v>83</v>
      </c>
      <c r="S16886" t="s">
        <v>83</v>
      </c>
      <c r="T16886" t="str">
        <f>_xlfn.XLOOKUP(A16886,MI_Match_Analysis!$A$2:$A$8,MI_Match_Analysis!$F$2:$F$8,"Not Found")</f>
        <v>Not Found</v>
      </c>
    </row>
    <row r="16887" spans="1:20" hidden="1" x14ac:dyDescent="0.3">
      <c r="A16887">
        <v>72</v>
      </c>
      <c r="B16887" s="1">
        <v>46169</v>
      </c>
      <c r="C16887" t="s">
        <v>345</v>
      </c>
      <c r="D16887" t="s">
        <v>212</v>
      </c>
      <c r="E16887" t="s">
        <v>25</v>
      </c>
      <c r="F16887" t="s">
        <v>40</v>
      </c>
      <c r="G16887">
        <v>2</v>
      </c>
      <c r="H16887">
        <v>1.3</v>
      </c>
      <c r="I16887" t="s">
        <v>30</v>
      </c>
      <c r="J16887" t="s">
        <v>42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 t="s">
        <v>83</v>
      </c>
      <c r="R16887" t="s">
        <v>83</v>
      </c>
      <c r="S16887" t="s">
        <v>83</v>
      </c>
      <c r="T16887" t="str">
        <f>_xlfn.XLOOKUP(A16887,MI_Match_Analysis!$A$2:$A$8,MI_Match_Analysis!$F$2:$F$8,"Not Found")</f>
        <v>Not Found</v>
      </c>
    </row>
    <row r="16888" spans="1:20" hidden="1" x14ac:dyDescent="0.3">
      <c r="A16888">
        <v>72</v>
      </c>
      <c r="B16888" s="1">
        <v>46169</v>
      </c>
      <c r="C16888" t="s">
        <v>345</v>
      </c>
      <c r="D16888" t="s">
        <v>212</v>
      </c>
      <c r="E16888" t="s">
        <v>25</v>
      </c>
      <c r="F16888" t="s">
        <v>40</v>
      </c>
      <c r="G16888">
        <v>2</v>
      </c>
      <c r="H16888">
        <v>1.4</v>
      </c>
      <c r="I16888" t="s">
        <v>30</v>
      </c>
      <c r="J16888" t="s">
        <v>42</v>
      </c>
      <c r="K16888">
        <v>1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 t="s">
        <v>83</v>
      </c>
      <c r="R16888" t="s">
        <v>83</v>
      </c>
      <c r="S16888" t="s">
        <v>83</v>
      </c>
      <c r="T16888" t="str">
        <f>_xlfn.XLOOKUP(A16888,MI_Match_Analysis!$A$2:$A$8,MI_Match_Analysis!$F$2:$F$8,"Not Found")</f>
        <v>Not Found</v>
      </c>
    </row>
    <row r="16889" spans="1:20" hidden="1" x14ac:dyDescent="0.3">
      <c r="A16889">
        <v>72</v>
      </c>
      <c r="B16889" s="1">
        <v>46169</v>
      </c>
      <c r="C16889" t="s">
        <v>345</v>
      </c>
      <c r="D16889" t="s">
        <v>212</v>
      </c>
      <c r="E16889" t="s">
        <v>25</v>
      </c>
      <c r="F16889" t="s">
        <v>40</v>
      </c>
      <c r="G16889">
        <v>2</v>
      </c>
      <c r="H16889">
        <v>1.5</v>
      </c>
      <c r="I16889" t="s">
        <v>164</v>
      </c>
      <c r="J16889" t="s">
        <v>42</v>
      </c>
      <c r="K16889">
        <v>6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 t="s">
        <v>83</v>
      </c>
      <c r="R16889" t="s">
        <v>83</v>
      </c>
      <c r="S16889" t="s">
        <v>83</v>
      </c>
      <c r="T16889" t="str">
        <f>_xlfn.XLOOKUP(A16889,MI_Match_Analysis!$A$2:$A$8,MI_Match_Analysis!$F$2:$F$8,"Not Found")</f>
        <v>Not Found</v>
      </c>
    </row>
    <row r="16890" spans="1:20" hidden="1" x14ac:dyDescent="0.3">
      <c r="A16890">
        <v>72</v>
      </c>
      <c r="B16890" s="1">
        <v>46169</v>
      </c>
      <c r="C16890" t="s">
        <v>345</v>
      </c>
      <c r="D16890" t="s">
        <v>212</v>
      </c>
      <c r="E16890" t="s">
        <v>25</v>
      </c>
      <c r="F16890" t="s">
        <v>40</v>
      </c>
      <c r="G16890">
        <v>2</v>
      </c>
      <c r="H16890">
        <v>1.6</v>
      </c>
      <c r="I16890" t="s">
        <v>164</v>
      </c>
      <c r="J16890" t="s">
        <v>42</v>
      </c>
      <c r="K16890">
        <v>4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 t="s">
        <v>83</v>
      </c>
      <c r="R16890" t="s">
        <v>83</v>
      </c>
      <c r="S16890" t="s">
        <v>83</v>
      </c>
      <c r="T16890" t="str">
        <f>_xlfn.XLOOKUP(A16890,MI_Match_Analysis!$A$2:$A$8,MI_Match_Analysis!$F$2:$F$8,"Not Found")</f>
        <v>Not Found</v>
      </c>
    </row>
    <row r="16891" spans="1:20" hidden="1" x14ac:dyDescent="0.3">
      <c r="A16891">
        <v>72</v>
      </c>
      <c r="B16891" s="1">
        <v>46169</v>
      </c>
      <c r="C16891" t="s">
        <v>345</v>
      </c>
      <c r="D16891" t="s">
        <v>212</v>
      </c>
      <c r="E16891" t="s">
        <v>25</v>
      </c>
      <c r="F16891" t="s">
        <v>40</v>
      </c>
      <c r="G16891">
        <v>2</v>
      </c>
      <c r="H16891">
        <v>2.1</v>
      </c>
      <c r="I16891" t="s">
        <v>30</v>
      </c>
      <c r="J16891" t="s">
        <v>44</v>
      </c>
      <c r="K16891">
        <v>4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 t="s">
        <v>83</v>
      </c>
      <c r="R16891" t="s">
        <v>83</v>
      </c>
      <c r="S16891" t="s">
        <v>83</v>
      </c>
      <c r="T16891" t="str">
        <f>_xlfn.XLOOKUP(A16891,MI_Match_Analysis!$A$2:$A$8,MI_Match_Analysis!$F$2:$F$8,"Not Found")</f>
        <v>Not Found</v>
      </c>
    </row>
    <row r="16892" spans="1:20" hidden="1" x14ac:dyDescent="0.3">
      <c r="A16892">
        <v>72</v>
      </c>
      <c r="B16892" s="1">
        <v>46169</v>
      </c>
      <c r="C16892" t="s">
        <v>345</v>
      </c>
      <c r="D16892" t="s">
        <v>212</v>
      </c>
      <c r="E16892" t="s">
        <v>25</v>
      </c>
      <c r="F16892" t="s">
        <v>40</v>
      </c>
      <c r="G16892">
        <v>2</v>
      </c>
      <c r="H16892">
        <v>2.2000000000000002</v>
      </c>
      <c r="I16892" t="s">
        <v>30</v>
      </c>
      <c r="J16892" t="s">
        <v>44</v>
      </c>
      <c r="K16892">
        <v>6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 t="s">
        <v>83</v>
      </c>
      <c r="R16892" t="s">
        <v>83</v>
      </c>
      <c r="S16892" t="s">
        <v>83</v>
      </c>
      <c r="T16892" t="str">
        <f>_xlfn.XLOOKUP(A16892,MI_Match_Analysis!$A$2:$A$8,MI_Match_Analysis!$F$2:$F$8,"Not Found")</f>
        <v>Not Found</v>
      </c>
    </row>
    <row r="16893" spans="1:20" hidden="1" x14ac:dyDescent="0.3">
      <c r="A16893">
        <v>72</v>
      </c>
      <c r="B16893" s="1">
        <v>46169</v>
      </c>
      <c r="C16893" t="s">
        <v>345</v>
      </c>
      <c r="D16893" t="s">
        <v>212</v>
      </c>
      <c r="E16893" t="s">
        <v>25</v>
      </c>
      <c r="F16893" t="s">
        <v>40</v>
      </c>
      <c r="G16893">
        <v>2</v>
      </c>
      <c r="H16893">
        <v>2.2999999999999998</v>
      </c>
      <c r="I16893" t="s">
        <v>30</v>
      </c>
      <c r="J16893" t="s">
        <v>44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 t="s">
        <v>83</v>
      </c>
      <c r="R16893" t="s">
        <v>83</v>
      </c>
      <c r="S16893" t="s">
        <v>83</v>
      </c>
      <c r="T16893" t="str">
        <f>_xlfn.XLOOKUP(A16893,MI_Match_Analysis!$A$2:$A$8,MI_Match_Analysis!$F$2:$F$8,"Not Found")</f>
        <v>Not Found</v>
      </c>
    </row>
    <row r="16894" spans="1:20" hidden="1" x14ac:dyDescent="0.3">
      <c r="A16894">
        <v>72</v>
      </c>
      <c r="B16894" s="1">
        <v>46169</v>
      </c>
      <c r="C16894" t="s">
        <v>345</v>
      </c>
      <c r="D16894" t="s">
        <v>212</v>
      </c>
      <c r="E16894" t="s">
        <v>25</v>
      </c>
      <c r="F16894" t="s">
        <v>40</v>
      </c>
      <c r="G16894">
        <v>2</v>
      </c>
      <c r="H16894">
        <v>2.4</v>
      </c>
      <c r="I16894" t="s">
        <v>30</v>
      </c>
      <c r="J16894" t="s">
        <v>44</v>
      </c>
      <c r="K16894">
        <v>6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 t="s">
        <v>83</v>
      </c>
      <c r="R16894" t="s">
        <v>83</v>
      </c>
      <c r="S16894" t="s">
        <v>83</v>
      </c>
      <c r="T16894" t="str">
        <f>_xlfn.XLOOKUP(A16894,MI_Match_Analysis!$A$2:$A$8,MI_Match_Analysis!$F$2:$F$8,"Not Found")</f>
        <v>Not Found</v>
      </c>
    </row>
    <row r="16895" spans="1:20" hidden="1" x14ac:dyDescent="0.3">
      <c r="A16895">
        <v>72</v>
      </c>
      <c r="B16895" s="1">
        <v>46169</v>
      </c>
      <c r="C16895" t="s">
        <v>345</v>
      </c>
      <c r="D16895" t="s">
        <v>212</v>
      </c>
      <c r="E16895" t="s">
        <v>25</v>
      </c>
      <c r="F16895" t="s">
        <v>40</v>
      </c>
      <c r="G16895">
        <v>2</v>
      </c>
      <c r="H16895">
        <v>2.5</v>
      </c>
      <c r="I16895" t="s">
        <v>30</v>
      </c>
      <c r="J16895" t="s">
        <v>44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 t="s">
        <v>165</v>
      </c>
      <c r="R16895" t="s">
        <v>30</v>
      </c>
      <c r="S16895" t="s">
        <v>250</v>
      </c>
      <c r="T16895" t="str">
        <f>_xlfn.XLOOKUP(A16895,MI_Match_Analysis!$A$2:$A$8,MI_Match_Analysis!$F$2:$F$8,"Not Found")</f>
        <v>Not Found</v>
      </c>
    </row>
    <row r="16896" spans="1:20" hidden="1" x14ac:dyDescent="0.3">
      <c r="A16896">
        <v>72</v>
      </c>
      <c r="B16896" s="1">
        <v>46169</v>
      </c>
      <c r="C16896" t="s">
        <v>345</v>
      </c>
      <c r="D16896" t="s">
        <v>212</v>
      </c>
      <c r="E16896" t="s">
        <v>25</v>
      </c>
      <c r="F16896" t="s">
        <v>40</v>
      </c>
      <c r="G16896">
        <v>2</v>
      </c>
      <c r="H16896">
        <v>2.6</v>
      </c>
      <c r="I16896" t="s">
        <v>311</v>
      </c>
      <c r="J16896" t="s">
        <v>44</v>
      </c>
      <c r="K16896">
        <v>1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 t="s">
        <v>83</v>
      </c>
      <c r="R16896" t="s">
        <v>83</v>
      </c>
      <c r="S16896" t="s">
        <v>83</v>
      </c>
      <c r="T16896" t="str">
        <f>_xlfn.XLOOKUP(A16896,MI_Match_Analysis!$A$2:$A$8,MI_Match_Analysis!$F$2:$F$8,"Not Found")</f>
        <v>Not Found</v>
      </c>
    </row>
    <row r="16897" spans="1:20" hidden="1" x14ac:dyDescent="0.3">
      <c r="A16897">
        <v>72</v>
      </c>
      <c r="B16897" s="1">
        <v>46169</v>
      </c>
      <c r="C16897" t="s">
        <v>345</v>
      </c>
      <c r="D16897" t="s">
        <v>212</v>
      </c>
      <c r="E16897" t="s">
        <v>25</v>
      </c>
      <c r="F16897" t="s">
        <v>40</v>
      </c>
      <c r="G16897">
        <v>2</v>
      </c>
      <c r="H16897">
        <v>3.1</v>
      </c>
      <c r="I16897" t="s">
        <v>311</v>
      </c>
      <c r="J16897" t="s">
        <v>42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 t="s">
        <v>83</v>
      </c>
      <c r="R16897" t="s">
        <v>83</v>
      </c>
      <c r="S16897" t="s">
        <v>83</v>
      </c>
      <c r="T16897" t="str">
        <f>_xlfn.XLOOKUP(A16897,MI_Match_Analysis!$A$2:$A$8,MI_Match_Analysis!$F$2:$F$8,"Not Found")</f>
        <v>Not Found</v>
      </c>
    </row>
    <row r="16898" spans="1:20" hidden="1" x14ac:dyDescent="0.3">
      <c r="A16898">
        <v>72</v>
      </c>
      <c r="B16898" s="1">
        <v>46169</v>
      </c>
      <c r="C16898" t="s">
        <v>345</v>
      </c>
      <c r="D16898" t="s">
        <v>212</v>
      </c>
      <c r="E16898" t="s">
        <v>25</v>
      </c>
      <c r="F16898" t="s">
        <v>40</v>
      </c>
      <c r="G16898">
        <v>2</v>
      </c>
      <c r="H16898">
        <v>3.2</v>
      </c>
      <c r="I16898" t="s">
        <v>311</v>
      </c>
      <c r="J16898" t="s">
        <v>42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 t="s">
        <v>83</v>
      </c>
      <c r="R16898" t="s">
        <v>83</v>
      </c>
      <c r="S16898" t="s">
        <v>83</v>
      </c>
      <c r="T16898" t="str">
        <f>_xlfn.XLOOKUP(A16898,MI_Match_Analysis!$A$2:$A$8,MI_Match_Analysis!$F$2:$F$8,"Not Found")</f>
        <v>Not Found</v>
      </c>
    </row>
    <row r="16899" spans="1:20" hidden="1" x14ac:dyDescent="0.3">
      <c r="A16899">
        <v>72</v>
      </c>
      <c r="B16899" s="1">
        <v>46169</v>
      </c>
      <c r="C16899" t="s">
        <v>345</v>
      </c>
      <c r="D16899" t="s">
        <v>212</v>
      </c>
      <c r="E16899" t="s">
        <v>25</v>
      </c>
      <c r="F16899" t="s">
        <v>40</v>
      </c>
      <c r="G16899">
        <v>2</v>
      </c>
      <c r="H16899">
        <v>3.3</v>
      </c>
      <c r="I16899" t="s">
        <v>311</v>
      </c>
      <c r="J16899" t="s">
        <v>42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 t="s">
        <v>165</v>
      </c>
      <c r="R16899" t="s">
        <v>311</v>
      </c>
      <c r="S16899" t="s">
        <v>44</v>
      </c>
      <c r="T16899" t="str">
        <f>_xlfn.XLOOKUP(A16899,MI_Match_Analysis!$A$2:$A$8,MI_Match_Analysis!$F$2:$F$8,"Not Found")</f>
        <v>Not Found</v>
      </c>
    </row>
    <row r="16900" spans="1:20" hidden="1" x14ac:dyDescent="0.3">
      <c r="A16900">
        <v>72</v>
      </c>
      <c r="B16900" s="1">
        <v>46169</v>
      </c>
      <c r="C16900" t="s">
        <v>345</v>
      </c>
      <c r="D16900" t="s">
        <v>212</v>
      </c>
      <c r="E16900" t="s">
        <v>25</v>
      </c>
      <c r="F16900" t="s">
        <v>40</v>
      </c>
      <c r="G16900">
        <v>2</v>
      </c>
      <c r="H16900">
        <v>3.4</v>
      </c>
      <c r="I16900" t="s">
        <v>170</v>
      </c>
      <c r="J16900" t="s">
        <v>42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 t="s">
        <v>83</v>
      </c>
      <c r="R16900" t="s">
        <v>83</v>
      </c>
      <c r="S16900" t="s">
        <v>83</v>
      </c>
      <c r="T16900" t="str">
        <f>_xlfn.XLOOKUP(A16900,MI_Match_Analysis!$A$2:$A$8,MI_Match_Analysis!$F$2:$F$8,"Not Found")</f>
        <v>Not Found</v>
      </c>
    </row>
    <row r="16901" spans="1:20" hidden="1" x14ac:dyDescent="0.3">
      <c r="A16901">
        <v>72</v>
      </c>
      <c r="B16901" s="1">
        <v>46169</v>
      </c>
      <c r="C16901" t="s">
        <v>345</v>
      </c>
      <c r="D16901" t="s">
        <v>212</v>
      </c>
      <c r="E16901" t="s">
        <v>25</v>
      </c>
      <c r="F16901" t="s">
        <v>40</v>
      </c>
      <c r="G16901">
        <v>2</v>
      </c>
      <c r="H16901">
        <v>3.5</v>
      </c>
      <c r="I16901" t="s">
        <v>170</v>
      </c>
      <c r="J16901" t="s">
        <v>42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 t="s">
        <v>83</v>
      </c>
      <c r="R16901" t="s">
        <v>83</v>
      </c>
      <c r="S16901" t="s">
        <v>83</v>
      </c>
      <c r="T16901" t="str">
        <f>_xlfn.XLOOKUP(A16901,MI_Match_Analysis!$A$2:$A$8,MI_Match_Analysis!$F$2:$F$8,"Not Found")</f>
        <v>Not Found</v>
      </c>
    </row>
    <row r="16902" spans="1:20" hidden="1" x14ac:dyDescent="0.3">
      <c r="A16902">
        <v>72</v>
      </c>
      <c r="B16902" s="1">
        <v>46169</v>
      </c>
      <c r="C16902" t="s">
        <v>345</v>
      </c>
      <c r="D16902" t="s">
        <v>212</v>
      </c>
      <c r="E16902" t="s">
        <v>25</v>
      </c>
      <c r="F16902" t="s">
        <v>40</v>
      </c>
      <c r="G16902">
        <v>2</v>
      </c>
      <c r="H16902">
        <v>3.5</v>
      </c>
      <c r="I16902" t="s">
        <v>170</v>
      </c>
      <c r="J16902" t="s">
        <v>42</v>
      </c>
      <c r="K16902">
        <v>0</v>
      </c>
      <c r="L16902">
        <v>1</v>
      </c>
      <c r="M16902">
        <v>1</v>
      </c>
      <c r="N16902">
        <v>0</v>
      </c>
      <c r="O16902">
        <v>0</v>
      </c>
      <c r="P16902">
        <v>0</v>
      </c>
      <c r="Q16902" t="s">
        <v>83</v>
      </c>
      <c r="R16902" t="s">
        <v>83</v>
      </c>
      <c r="S16902" t="s">
        <v>83</v>
      </c>
      <c r="T16902" t="str">
        <f>_xlfn.XLOOKUP(A16902,MI_Match_Analysis!$A$2:$A$8,MI_Match_Analysis!$F$2:$F$8,"Not Found")</f>
        <v>Not Found</v>
      </c>
    </row>
    <row r="16903" spans="1:20" hidden="1" x14ac:dyDescent="0.3">
      <c r="A16903">
        <v>72</v>
      </c>
      <c r="B16903" s="1">
        <v>46169</v>
      </c>
      <c r="C16903" t="s">
        <v>345</v>
      </c>
      <c r="D16903" t="s">
        <v>212</v>
      </c>
      <c r="E16903" t="s">
        <v>25</v>
      </c>
      <c r="F16903" t="s">
        <v>40</v>
      </c>
      <c r="G16903">
        <v>2</v>
      </c>
      <c r="H16903">
        <v>3.6</v>
      </c>
      <c r="I16903" t="s">
        <v>170</v>
      </c>
      <c r="J16903" t="s">
        <v>42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 t="s">
        <v>83</v>
      </c>
      <c r="R16903" t="s">
        <v>83</v>
      </c>
      <c r="S16903" t="s">
        <v>83</v>
      </c>
      <c r="T16903" t="str">
        <f>_xlfn.XLOOKUP(A16903,MI_Match_Analysis!$A$2:$A$8,MI_Match_Analysis!$F$2:$F$8,"Not Found")</f>
        <v>Not Found</v>
      </c>
    </row>
    <row r="16904" spans="1:20" hidden="1" x14ac:dyDescent="0.3">
      <c r="A16904">
        <v>72</v>
      </c>
      <c r="B16904" s="1">
        <v>46169</v>
      </c>
      <c r="C16904" t="s">
        <v>345</v>
      </c>
      <c r="D16904" t="s">
        <v>212</v>
      </c>
      <c r="E16904" t="s">
        <v>25</v>
      </c>
      <c r="F16904" t="s">
        <v>40</v>
      </c>
      <c r="G16904">
        <v>2</v>
      </c>
      <c r="H16904">
        <v>4.0999999999999996</v>
      </c>
      <c r="I16904" t="s">
        <v>164</v>
      </c>
      <c r="J16904" t="s">
        <v>44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 t="s">
        <v>83</v>
      </c>
      <c r="R16904" t="s">
        <v>83</v>
      </c>
      <c r="S16904" t="s">
        <v>83</v>
      </c>
      <c r="T16904" t="str">
        <f>_xlfn.XLOOKUP(A16904,MI_Match_Analysis!$A$2:$A$8,MI_Match_Analysis!$F$2:$F$8,"Not Found")</f>
        <v>Not Found</v>
      </c>
    </row>
    <row r="16905" spans="1:20" hidden="1" x14ac:dyDescent="0.3">
      <c r="A16905">
        <v>72</v>
      </c>
      <c r="B16905" s="1">
        <v>46169</v>
      </c>
      <c r="C16905" t="s">
        <v>345</v>
      </c>
      <c r="D16905" t="s">
        <v>212</v>
      </c>
      <c r="E16905" t="s">
        <v>25</v>
      </c>
      <c r="F16905" t="s">
        <v>40</v>
      </c>
      <c r="G16905">
        <v>2</v>
      </c>
      <c r="H16905">
        <v>4.2</v>
      </c>
      <c r="I16905" t="s">
        <v>164</v>
      </c>
      <c r="J16905" t="s">
        <v>44</v>
      </c>
      <c r="K16905">
        <v>4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 t="s">
        <v>83</v>
      </c>
      <c r="R16905" t="s">
        <v>83</v>
      </c>
      <c r="S16905" t="s">
        <v>83</v>
      </c>
      <c r="T16905" t="str">
        <f>_xlfn.XLOOKUP(A16905,MI_Match_Analysis!$A$2:$A$8,MI_Match_Analysis!$F$2:$F$8,"Not Found")</f>
        <v>Not Found</v>
      </c>
    </row>
    <row r="16906" spans="1:20" hidden="1" x14ac:dyDescent="0.3">
      <c r="A16906">
        <v>72</v>
      </c>
      <c r="B16906" s="1">
        <v>46169</v>
      </c>
      <c r="C16906" t="s">
        <v>345</v>
      </c>
      <c r="D16906" t="s">
        <v>212</v>
      </c>
      <c r="E16906" t="s">
        <v>25</v>
      </c>
      <c r="F16906" t="s">
        <v>40</v>
      </c>
      <c r="G16906">
        <v>2</v>
      </c>
      <c r="H16906">
        <v>4.3</v>
      </c>
      <c r="I16906" t="s">
        <v>164</v>
      </c>
      <c r="J16906" t="s">
        <v>44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 t="s">
        <v>83</v>
      </c>
      <c r="R16906" t="s">
        <v>83</v>
      </c>
      <c r="S16906" t="s">
        <v>83</v>
      </c>
      <c r="T16906" t="str">
        <f>_xlfn.XLOOKUP(A16906,MI_Match_Analysis!$A$2:$A$8,MI_Match_Analysis!$F$2:$F$8,"Not Found")</f>
        <v>Not Found</v>
      </c>
    </row>
    <row r="16907" spans="1:20" hidden="1" x14ac:dyDescent="0.3">
      <c r="A16907">
        <v>72</v>
      </c>
      <c r="B16907" s="1">
        <v>46169</v>
      </c>
      <c r="C16907" t="s">
        <v>345</v>
      </c>
      <c r="D16907" t="s">
        <v>212</v>
      </c>
      <c r="E16907" t="s">
        <v>25</v>
      </c>
      <c r="F16907" t="s">
        <v>40</v>
      </c>
      <c r="G16907">
        <v>2</v>
      </c>
      <c r="H16907">
        <v>4.4000000000000004</v>
      </c>
      <c r="I16907" t="s">
        <v>164</v>
      </c>
      <c r="J16907" t="s">
        <v>44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 t="s">
        <v>167</v>
      </c>
      <c r="R16907" t="s">
        <v>164</v>
      </c>
      <c r="S16907" t="s">
        <v>83</v>
      </c>
      <c r="T16907" t="str">
        <f>_xlfn.XLOOKUP(A16907,MI_Match_Analysis!$A$2:$A$8,MI_Match_Analysis!$F$2:$F$8,"Not Found")</f>
        <v>Not Found</v>
      </c>
    </row>
    <row r="16908" spans="1:20" hidden="1" x14ac:dyDescent="0.3">
      <c r="A16908">
        <v>72</v>
      </c>
      <c r="B16908" s="1">
        <v>46169</v>
      </c>
      <c r="C16908" t="s">
        <v>345</v>
      </c>
      <c r="D16908" t="s">
        <v>212</v>
      </c>
      <c r="E16908" t="s">
        <v>25</v>
      </c>
      <c r="F16908" t="s">
        <v>40</v>
      </c>
      <c r="G16908">
        <v>2</v>
      </c>
      <c r="H16908">
        <v>4.5</v>
      </c>
      <c r="I16908" t="s">
        <v>168</v>
      </c>
      <c r="J16908" t="s">
        <v>44</v>
      </c>
      <c r="K16908">
        <v>1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 t="s">
        <v>83</v>
      </c>
      <c r="R16908" t="s">
        <v>83</v>
      </c>
      <c r="S16908" t="s">
        <v>83</v>
      </c>
      <c r="T16908" t="str">
        <f>_xlfn.XLOOKUP(A16908,MI_Match_Analysis!$A$2:$A$8,MI_Match_Analysis!$F$2:$F$8,"Not Found")</f>
        <v>Not Found</v>
      </c>
    </row>
    <row r="16909" spans="1:20" hidden="1" x14ac:dyDescent="0.3">
      <c r="A16909">
        <v>72</v>
      </c>
      <c r="B16909" s="1">
        <v>46169</v>
      </c>
      <c r="C16909" t="s">
        <v>345</v>
      </c>
      <c r="D16909" t="s">
        <v>212</v>
      </c>
      <c r="E16909" t="s">
        <v>25</v>
      </c>
      <c r="F16909" t="s">
        <v>40</v>
      </c>
      <c r="G16909">
        <v>2</v>
      </c>
      <c r="H16909">
        <v>4.5999999999999996</v>
      </c>
      <c r="I16909" t="s">
        <v>170</v>
      </c>
      <c r="J16909" t="s">
        <v>44</v>
      </c>
      <c r="K16909">
        <v>4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 t="s">
        <v>83</v>
      </c>
      <c r="R16909" t="s">
        <v>83</v>
      </c>
      <c r="S16909" t="s">
        <v>83</v>
      </c>
      <c r="T16909" t="str">
        <f>_xlfn.XLOOKUP(A16909,MI_Match_Analysis!$A$2:$A$8,MI_Match_Analysis!$F$2:$F$8,"Not Found")</f>
        <v>Not Found</v>
      </c>
    </row>
    <row r="16910" spans="1:20" hidden="1" x14ac:dyDescent="0.3">
      <c r="A16910">
        <v>72</v>
      </c>
      <c r="B16910" s="1">
        <v>46169</v>
      </c>
      <c r="C16910" t="s">
        <v>345</v>
      </c>
      <c r="D16910" t="s">
        <v>212</v>
      </c>
      <c r="E16910" t="s">
        <v>25</v>
      </c>
      <c r="F16910" t="s">
        <v>40</v>
      </c>
      <c r="G16910">
        <v>2</v>
      </c>
      <c r="H16910">
        <v>5.0999999999999996</v>
      </c>
      <c r="I16910" t="s">
        <v>168</v>
      </c>
      <c r="J16910" t="s">
        <v>203</v>
      </c>
      <c r="K16910">
        <v>1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 t="s">
        <v>83</v>
      </c>
      <c r="R16910" t="s">
        <v>83</v>
      </c>
      <c r="S16910" t="s">
        <v>83</v>
      </c>
      <c r="T16910" t="str">
        <f>_xlfn.XLOOKUP(A16910,MI_Match_Analysis!$A$2:$A$8,MI_Match_Analysis!$F$2:$F$8,"Not Found")</f>
        <v>Not Found</v>
      </c>
    </row>
    <row r="16911" spans="1:20" hidden="1" x14ac:dyDescent="0.3">
      <c r="A16911">
        <v>72</v>
      </c>
      <c r="B16911" s="1">
        <v>46169</v>
      </c>
      <c r="C16911" t="s">
        <v>345</v>
      </c>
      <c r="D16911" t="s">
        <v>212</v>
      </c>
      <c r="E16911" t="s">
        <v>25</v>
      </c>
      <c r="F16911" t="s">
        <v>40</v>
      </c>
      <c r="G16911">
        <v>2</v>
      </c>
      <c r="H16911">
        <v>5.2</v>
      </c>
      <c r="I16911" t="s">
        <v>170</v>
      </c>
      <c r="J16911" t="s">
        <v>203</v>
      </c>
      <c r="K16911">
        <v>1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 t="s">
        <v>83</v>
      </c>
      <c r="R16911" t="s">
        <v>83</v>
      </c>
      <c r="S16911" t="s">
        <v>83</v>
      </c>
      <c r="T16911" t="str">
        <f>_xlfn.XLOOKUP(A16911,MI_Match_Analysis!$A$2:$A$8,MI_Match_Analysis!$F$2:$F$8,"Not Found")</f>
        <v>Not Found</v>
      </c>
    </row>
    <row r="16912" spans="1:20" hidden="1" x14ac:dyDescent="0.3">
      <c r="A16912">
        <v>72</v>
      </c>
      <c r="B16912" s="1">
        <v>46169</v>
      </c>
      <c r="C16912" t="s">
        <v>345</v>
      </c>
      <c r="D16912" t="s">
        <v>212</v>
      </c>
      <c r="E16912" t="s">
        <v>25</v>
      </c>
      <c r="F16912" t="s">
        <v>40</v>
      </c>
      <c r="G16912">
        <v>2</v>
      </c>
      <c r="H16912">
        <v>5.3</v>
      </c>
      <c r="I16912" t="s">
        <v>168</v>
      </c>
      <c r="J16912" t="s">
        <v>203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 t="s">
        <v>83</v>
      </c>
      <c r="R16912" t="s">
        <v>83</v>
      </c>
      <c r="S16912" t="s">
        <v>83</v>
      </c>
      <c r="T16912" t="str">
        <f>_xlfn.XLOOKUP(A16912,MI_Match_Analysis!$A$2:$A$8,MI_Match_Analysis!$F$2:$F$8,"Not Found")</f>
        <v>Not Found</v>
      </c>
    </row>
    <row r="16913" spans="1:20" hidden="1" x14ac:dyDescent="0.3">
      <c r="A16913">
        <v>72</v>
      </c>
      <c r="B16913" s="1">
        <v>46169</v>
      </c>
      <c r="C16913" t="s">
        <v>345</v>
      </c>
      <c r="D16913" t="s">
        <v>212</v>
      </c>
      <c r="E16913" t="s">
        <v>25</v>
      </c>
      <c r="F16913" t="s">
        <v>40</v>
      </c>
      <c r="G16913">
        <v>2</v>
      </c>
      <c r="H16913">
        <v>5.4</v>
      </c>
      <c r="I16913" t="s">
        <v>168</v>
      </c>
      <c r="J16913" t="s">
        <v>203</v>
      </c>
      <c r="K16913">
        <v>1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 t="s">
        <v>83</v>
      </c>
      <c r="R16913" t="s">
        <v>83</v>
      </c>
      <c r="S16913" t="s">
        <v>83</v>
      </c>
      <c r="T16913" t="str">
        <f>_xlfn.XLOOKUP(A16913,MI_Match_Analysis!$A$2:$A$8,MI_Match_Analysis!$F$2:$F$8,"Not Found")</f>
        <v>Not Found</v>
      </c>
    </row>
    <row r="16914" spans="1:20" hidden="1" x14ac:dyDescent="0.3">
      <c r="A16914">
        <v>72</v>
      </c>
      <c r="B16914" s="1">
        <v>46169</v>
      </c>
      <c r="C16914" t="s">
        <v>345</v>
      </c>
      <c r="D16914" t="s">
        <v>212</v>
      </c>
      <c r="E16914" t="s">
        <v>25</v>
      </c>
      <c r="F16914" t="s">
        <v>40</v>
      </c>
      <c r="G16914">
        <v>2</v>
      </c>
      <c r="H16914">
        <v>5.5</v>
      </c>
      <c r="I16914" t="s">
        <v>170</v>
      </c>
      <c r="J16914" t="s">
        <v>203</v>
      </c>
      <c r="K16914">
        <v>4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 t="s">
        <v>83</v>
      </c>
      <c r="R16914" t="s">
        <v>83</v>
      </c>
      <c r="S16914" t="s">
        <v>83</v>
      </c>
      <c r="T16914" t="str">
        <f>_xlfn.XLOOKUP(A16914,MI_Match_Analysis!$A$2:$A$8,MI_Match_Analysis!$F$2:$F$8,"Not Found")</f>
        <v>Not Found</v>
      </c>
    </row>
    <row r="16915" spans="1:20" hidden="1" x14ac:dyDescent="0.3">
      <c r="A16915">
        <v>72</v>
      </c>
      <c r="B16915" s="1">
        <v>46169</v>
      </c>
      <c r="C16915" t="s">
        <v>345</v>
      </c>
      <c r="D16915" t="s">
        <v>212</v>
      </c>
      <c r="E16915" t="s">
        <v>25</v>
      </c>
      <c r="F16915" t="s">
        <v>40</v>
      </c>
      <c r="G16915">
        <v>2</v>
      </c>
      <c r="H16915">
        <v>5.6</v>
      </c>
      <c r="I16915" t="s">
        <v>170</v>
      </c>
      <c r="J16915" t="s">
        <v>203</v>
      </c>
      <c r="K16915">
        <v>2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 t="s">
        <v>83</v>
      </c>
      <c r="R16915" t="s">
        <v>83</v>
      </c>
      <c r="S16915" t="s">
        <v>83</v>
      </c>
      <c r="T16915" t="str">
        <f>_xlfn.XLOOKUP(A16915,MI_Match_Analysis!$A$2:$A$8,MI_Match_Analysis!$F$2:$F$8,"Not Found")</f>
        <v>Not Found</v>
      </c>
    </row>
    <row r="16916" spans="1:20" hidden="1" x14ac:dyDescent="0.3">
      <c r="A16916">
        <v>72</v>
      </c>
      <c r="B16916" s="1">
        <v>46169</v>
      </c>
      <c r="C16916" t="s">
        <v>345</v>
      </c>
      <c r="D16916" t="s">
        <v>212</v>
      </c>
      <c r="E16916" t="s">
        <v>25</v>
      </c>
      <c r="F16916" t="s">
        <v>40</v>
      </c>
      <c r="G16916">
        <v>2</v>
      </c>
      <c r="H16916">
        <v>6.1</v>
      </c>
      <c r="I16916" t="s">
        <v>168</v>
      </c>
      <c r="J16916" t="s">
        <v>278</v>
      </c>
      <c r="K16916">
        <v>1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 t="s">
        <v>83</v>
      </c>
      <c r="R16916" t="s">
        <v>83</v>
      </c>
      <c r="S16916" t="s">
        <v>83</v>
      </c>
      <c r="T16916" t="str">
        <f>_xlfn.XLOOKUP(A16916,MI_Match_Analysis!$A$2:$A$8,MI_Match_Analysis!$F$2:$F$8,"Not Found")</f>
        <v>Not Found</v>
      </c>
    </row>
    <row r="16917" spans="1:20" hidden="1" x14ac:dyDescent="0.3">
      <c r="A16917">
        <v>72</v>
      </c>
      <c r="B16917" s="1">
        <v>46169</v>
      </c>
      <c r="C16917" t="s">
        <v>345</v>
      </c>
      <c r="D16917" t="s">
        <v>212</v>
      </c>
      <c r="E16917" t="s">
        <v>25</v>
      </c>
      <c r="F16917" t="s">
        <v>40</v>
      </c>
      <c r="G16917">
        <v>2</v>
      </c>
      <c r="H16917">
        <v>6.2</v>
      </c>
      <c r="I16917" t="s">
        <v>170</v>
      </c>
      <c r="J16917" t="s">
        <v>278</v>
      </c>
      <c r="K16917">
        <v>1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 t="s">
        <v>83</v>
      </c>
      <c r="R16917" t="s">
        <v>83</v>
      </c>
      <c r="S16917" t="s">
        <v>83</v>
      </c>
      <c r="T16917" t="str">
        <f>_xlfn.XLOOKUP(A16917,MI_Match_Analysis!$A$2:$A$8,MI_Match_Analysis!$F$2:$F$8,"Not Found")</f>
        <v>Not Found</v>
      </c>
    </row>
    <row r="16918" spans="1:20" hidden="1" x14ac:dyDescent="0.3">
      <c r="A16918">
        <v>72</v>
      </c>
      <c r="B16918" s="1">
        <v>46169</v>
      </c>
      <c r="C16918" t="s">
        <v>345</v>
      </c>
      <c r="D16918" t="s">
        <v>212</v>
      </c>
      <c r="E16918" t="s">
        <v>25</v>
      </c>
      <c r="F16918" t="s">
        <v>40</v>
      </c>
      <c r="G16918">
        <v>2</v>
      </c>
      <c r="H16918">
        <v>6.3</v>
      </c>
      <c r="I16918" t="s">
        <v>168</v>
      </c>
      <c r="J16918" t="s">
        <v>278</v>
      </c>
      <c r="K16918">
        <v>0</v>
      </c>
      <c r="L16918">
        <v>1</v>
      </c>
      <c r="M16918">
        <v>1</v>
      </c>
      <c r="N16918">
        <v>0</v>
      </c>
      <c r="O16918">
        <v>0</v>
      </c>
      <c r="P16918">
        <v>0</v>
      </c>
      <c r="Q16918" t="s">
        <v>83</v>
      </c>
      <c r="R16918" t="s">
        <v>83</v>
      </c>
      <c r="S16918" t="s">
        <v>83</v>
      </c>
      <c r="T16918" t="str">
        <f>_xlfn.XLOOKUP(A16918,MI_Match_Analysis!$A$2:$A$8,MI_Match_Analysis!$F$2:$F$8,"Not Found")</f>
        <v>Not Found</v>
      </c>
    </row>
    <row r="16919" spans="1:20" hidden="1" x14ac:dyDescent="0.3">
      <c r="A16919">
        <v>72</v>
      </c>
      <c r="B16919" s="1">
        <v>46169</v>
      </c>
      <c r="C16919" t="s">
        <v>345</v>
      </c>
      <c r="D16919" t="s">
        <v>212</v>
      </c>
      <c r="E16919" t="s">
        <v>25</v>
      </c>
      <c r="F16919" t="s">
        <v>40</v>
      </c>
      <c r="G16919">
        <v>2</v>
      </c>
      <c r="H16919">
        <v>6.3</v>
      </c>
      <c r="I16919" t="s">
        <v>168</v>
      </c>
      <c r="J16919" t="s">
        <v>278</v>
      </c>
      <c r="K16919">
        <v>1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 t="s">
        <v>83</v>
      </c>
      <c r="R16919" t="s">
        <v>83</v>
      </c>
      <c r="S16919" t="s">
        <v>83</v>
      </c>
      <c r="T16919" t="str">
        <f>_xlfn.XLOOKUP(A16919,MI_Match_Analysis!$A$2:$A$8,MI_Match_Analysis!$F$2:$F$8,"Not Found")</f>
        <v>Not Found</v>
      </c>
    </row>
    <row r="16920" spans="1:20" hidden="1" x14ac:dyDescent="0.3">
      <c r="A16920">
        <v>72</v>
      </c>
      <c r="B16920" s="1">
        <v>46169</v>
      </c>
      <c r="C16920" t="s">
        <v>345</v>
      </c>
      <c r="D16920" t="s">
        <v>212</v>
      </c>
      <c r="E16920" t="s">
        <v>25</v>
      </c>
      <c r="F16920" t="s">
        <v>40</v>
      </c>
      <c r="G16920">
        <v>2</v>
      </c>
      <c r="H16920">
        <v>6.4</v>
      </c>
      <c r="I16920" t="s">
        <v>170</v>
      </c>
      <c r="J16920" t="s">
        <v>278</v>
      </c>
      <c r="K16920">
        <v>6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 t="s">
        <v>83</v>
      </c>
      <c r="R16920" t="s">
        <v>83</v>
      </c>
      <c r="S16920" t="s">
        <v>83</v>
      </c>
      <c r="T16920" t="str">
        <f>_xlfn.XLOOKUP(A16920,MI_Match_Analysis!$A$2:$A$8,MI_Match_Analysis!$F$2:$F$8,"Not Found")</f>
        <v>Not Found</v>
      </c>
    </row>
    <row r="16921" spans="1:20" hidden="1" x14ac:dyDescent="0.3">
      <c r="A16921">
        <v>72</v>
      </c>
      <c r="B16921" s="1">
        <v>46169</v>
      </c>
      <c r="C16921" t="s">
        <v>345</v>
      </c>
      <c r="D16921" t="s">
        <v>212</v>
      </c>
      <c r="E16921" t="s">
        <v>25</v>
      </c>
      <c r="F16921" t="s">
        <v>40</v>
      </c>
      <c r="G16921">
        <v>2</v>
      </c>
      <c r="H16921">
        <v>6.5</v>
      </c>
      <c r="I16921" t="s">
        <v>170</v>
      </c>
      <c r="J16921" t="s">
        <v>278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 t="s">
        <v>205</v>
      </c>
      <c r="R16921" t="s">
        <v>170</v>
      </c>
      <c r="S16921" t="s">
        <v>83</v>
      </c>
      <c r="T16921" t="str">
        <f>_xlfn.XLOOKUP(A16921,MI_Match_Analysis!$A$2:$A$8,MI_Match_Analysis!$F$2:$F$8,"Not Found")</f>
        <v>Not Found</v>
      </c>
    </row>
    <row r="16922" spans="1:20" hidden="1" x14ac:dyDescent="0.3">
      <c r="A16922">
        <v>72</v>
      </c>
      <c r="B16922" s="1">
        <v>46169</v>
      </c>
      <c r="C16922" t="s">
        <v>345</v>
      </c>
      <c r="D16922" t="s">
        <v>212</v>
      </c>
      <c r="E16922" t="s">
        <v>25</v>
      </c>
      <c r="F16922" t="s">
        <v>40</v>
      </c>
      <c r="G16922">
        <v>2</v>
      </c>
      <c r="H16922">
        <v>6.6</v>
      </c>
      <c r="I16922" t="s">
        <v>172</v>
      </c>
      <c r="J16922" t="s">
        <v>278</v>
      </c>
      <c r="K16922">
        <v>2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 t="s">
        <v>83</v>
      </c>
      <c r="R16922" t="s">
        <v>83</v>
      </c>
      <c r="S16922" t="s">
        <v>83</v>
      </c>
      <c r="T16922" t="str">
        <f>_xlfn.XLOOKUP(A16922,MI_Match_Analysis!$A$2:$A$8,MI_Match_Analysis!$F$2:$F$8,"Not Found")</f>
        <v>Not Found</v>
      </c>
    </row>
    <row r="16923" spans="1:20" hidden="1" x14ac:dyDescent="0.3">
      <c r="A16923">
        <v>72</v>
      </c>
      <c r="B16923" s="1">
        <v>46169</v>
      </c>
      <c r="C16923" t="s">
        <v>345</v>
      </c>
      <c r="D16923" t="s">
        <v>212</v>
      </c>
      <c r="E16923" t="s">
        <v>25</v>
      </c>
      <c r="F16923" t="s">
        <v>40</v>
      </c>
      <c r="G16923">
        <v>2</v>
      </c>
      <c r="H16923">
        <v>7.1</v>
      </c>
      <c r="I16923" t="s">
        <v>168</v>
      </c>
      <c r="J16923" t="s">
        <v>337</v>
      </c>
      <c r="K16923">
        <v>4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 t="s">
        <v>83</v>
      </c>
      <c r="R16923" t="s">
        <v>83</v>
      </c>
      <c r="S16923" t="s">
        <v>83</v>
      </c>
      <c r="T16923" t="str">
        <f>_xlfn.XLOOKUP(A16923,MI_Match_Analysis!$A$2:$A$8,MI_Match_Analysis!$F$2:$F$8,"Not Found")</f>
        <v>Not Found</v>
      </c>
    </row>
    <row r="16924" spans="1:20" hidden="1" x14ac:dyDescent="0.3">
      <c r="A16924">
        <v>72</v>
      </c>
      <c r="B16924" s="1">
        <v>46169</v>
      </c>
      <c r="C16924" t="s">
        <v>345</v>
      </c>
      <c r="D16924" t="s">
        <v>212</v>
      </c>
      <c r="E16924" t="s">
        <v>25</v>
      </c>
      <c r="F16924" t="s">
        <v>40</v>
      </c>
      <c r="G16924">
        <v>2</v>
      </c>
      <c r="H16924">
        <v>7.2</v>
      </c>
      <c r="I16924" t="s">
        <v>168</v>
      </c>
      <c r="J16924" t="s">
        <v>337</v>
      </c>
      <c r="K16924">
        <v>4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 t="s">
        <v>83</v>
      </c>
      <c r="R16924" t="s">
        <v>83</v>
      </c>
      <c r="S16924" t="s">
        <v>83</v>
      </c>
      <c r="T16924" t="str">
        <f>_xlfn.XLOOKUP(A16924,MI_Match_Analysis!$A$2:$A$8,MI_Match_Analysis!$F$2:$F$8,"Not Found")</f>
        <v>Not Found</v>
      </c>
    </row>
    <row r="16925" spans="1:20" hidden="1" x14ac:dyDescent="0.3">
      <c r="A16925">
        <v>72</v>
      </c>
      <c r="B16925" s="1">
        <v>46169</v>
      </c>
      <c r="C16925" t="s">
        <v>345</v>
      </c>
      <c r="D16925" t="s">
        <v>212</v>
      </c>
      <c r="E16925" t="s">
        <v>25</v>
      </c>
      <c r="F16925" t="s">
        <v>40</v>
      </c>
      <c r="G16925">
        <v>2</v>
      </c>
      <c r="H16925">
        <v>7.3</v>
      </c>
      <c r="I16925" t="s">
        <v>168</v>
      </c>
      <c r="J16925" t="s">
        <v>337</v>
      </c>
      <c r="K16925">
        <v>1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 t="s">
        <v>83</v>
      </c>
      <c r="R16925" t="s">
        <v>83</v>
      </c>
      <c r="S16925" t="s">
        <v>83</v>
      </c>
      <c r="T16925" t="str">
        <f>_xlfn.XLOOKUP(A16925,MI_Match_Analysis!$A$2:$A$8,MI_Match_Analysis!$F$2:$F$8,"Not Found")</f>
        <v>Not Found</v>
      </c>
    </row>
    <row r="16926" spans="1:20" hidden="1" x14ac:dyDescent="0.3">
      <c r="A16926">
        <v>72</v>
      </c>
      <c r="B16926" s="1">
        <v>46169</v>
      </c>
      <c r="C16926" t="s">
        <v>345</v>
      </c>
      <c r="D16926" t="s">
        <v>212</v>
      </c>
      <c r="E16926" t="s">
        <v>25</v>
      </c>
      <c r="F16926" t="s">
        <v>40</v>
      </c>
      <c r="G16926">
        <v>2</v>
      </c>
      <c r="H16926">
        <v>7.4</v>
      </c>
      <c r="I16926" t="s">
        <v>172</v>
      </c>
      <c r="J16926" t="s">
        <v>337</v>
      </c>
      <c r="K16926">
        <v>1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 t="s">
        <v>83</v>
      </c>
      <c r="R16926" t="s">
        <v>83</v>
      </c>
      <c r="S16926" t="s">
        <v>83</v>
      </c>
      <c r="T16926" t="str">
        <f>_xlfn.XLOOKUP(A16926,MI_Match_Analysis!$A$2:$A$8,MI_Match_Analysis!$F$2:$F$8,"Not Found")</f>
        <v>Not Found</v>
      </c>
    </row>
    <row r="16927" spans="1:20" hidden="1" x14ac:dyDescent="0.3">
      <c r="A16927">
        <v>72</v>
      </c>
      <c r="B16927" s="1">
        <v>46169</v>
      </c>
      <c r="C16927" t="s">
        <v>345</v>
      </c>
      <c r="D16927" t="s">
        <v>212</v>
      </c>
      <c r="E16927" t="s">
        <v>25</v>
      </c>
      <c r="F16927" t="s">
        <v>40</v>
      </c>
      <c r="G16927">
        <v>2</v>
      </c>
      <c r="H16927">
        <v>7.5</v>
      </c>
      <c r="I16927" t="s">
        <v>168</v>
      </c>
      <c r="J16927" t="s">
        <v>337</v>
      </c>
      <c r="K16927">
        <v>2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 t="s">
        <v>83</v>
      </c>
      <c r="R16927" t="s">
        <v>83</v>
      </c>
      <c r="S16927" t="s">
        <v>83</v>
      </c>
      <c r="T16927" t="str">
        <f>_xlfn.XLOOKUP(A16927,MI_Match_Analysis!$A$2:$A$8,MI_Match_Analysis!$F$2:$F$8,"Not Found")</f>
        <v>Not Found</v>
      </c>
    </row>
    <row r="16928" spans="1:20" hidden="1" x14ac:dyDescent="0.3">
      <c r="A16928">
        <v>72</v>
      </c>
      <c r="B16928" s="1">
        <v>46169</v>
      </c>
      <c r="C16928" t="s">
        <v>345</v>
      </c>
      <c r="D16928" t="s">
        <v>212</v>
      </c>
      <c r="E16928" t="s">
        <v>25</v>
      </c>
      <c r="F16928" t="s">
        <v>40</v>
      </c>
      <c r="G16928">
        <v>2</v>
      </c>
      <c r="H16928">
        <v>7.6</v>
      </c>
      <c r="I16928" t="s">
        <v>168</v>
      </c>
      <c r="J16928" t="s">
        <v>337</v>
      </c>
      <c r="K16928">
        <v>1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 t="s">
        <v>83</v>
      </c>
      <c r="R16928" t="s">
        <v>83</v>
      </c>
      <c r="S16928" t="s">
        <v>83</v>
      </c>
      <c r="T16928" t="str">
        <f>_xlfn.XLOOKUP(A16928,MI_Match_Analysis!$A$2:$A$8,MI_Match_Analysis!$F$2:$F$8,"Not Found")</f>
        <v>Not Found</v>
      </c>
    </row>
    <row r="16929" spans="1:20" hidden="1" x14ac:dyDescent="0.3">
      <c r="A16929">
        <v>72</v>
      </c>
      <c r="B16929" s="1">
        <v>46169</v>
      </c>
      <c r="C16929" t="s">
        <v>345</v>
      </c>
      <c r="D16929" t="s">
        <v>212</v>
      </c>
      <c r="E16929" t="s">
        <v>25</v>
      </c>
      <c r="F16929" t="s">
        <v>40</v>
      </c>
      <c r="G16929">
        <v>2</v>
      </c>
      <c r="H16929">
        <v>8.1</v>
      </c>
      <c r="I16929" t="s">
        <v>168</v>
      </c>
      <c r="J16929" t="s">
        <v>278</v>
      </c>
      <c r="K16929">
        <v>1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 t="s">
        <v>83</v>
      </c>
      <c r="R16929" t="s">
        <v>83</v>
      </c>
      <c r="S16929" t="s">
        <v>83</v>
      </c>
      <c r="T16929" t="str">
        <f>_xlfn.XLOOKUP(A16929,MI_Match_Analysis!$A$2:$A$8,MI_Match_Analysis!$F$2:$F$8,"Not Found")</f>
        <v>Not Found</v>
      </c>
    </row>
    <row r="16930" spans="1:20" hidden="1" x14ac:dyDescent="0.3">
      <c r="A16930">
        <v>72</v>
      </c>
      <c r="B16930" s="1">
        <v>46169</v>
      </c>
      <c r="C16930" t="s">
        <v>345</v>
      </c>
      <c r="D16930" t="s">
        <v>212</v>
      </c>
      <c r="E16930" t="s">
        <v>25</v>
      </c>
      <c r="F16930" t="s">
        <v>40</v>
      </c>
      <c r="G16930">
        <v>2</v>
      </c>
      <c r="H16930">
        <v>8.1999999999999993</v>
      </c>
      <c r="I16930" t="s">
        <v>172</v>
      </c>
      <c r="J16930" t="s">
        <v>278</v>
      </c>
      <c r="K16930">
        <v>1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 t="s">
        <v>83</v>
      </c>
      <c r="R16930" t="s">
        <v>83</v>
      </c>
      <c r="S16930" t="s">
        <v>83</v>
      </c>
      <c r="T16930" t="str">
        <f>_xlfn.XLOOKUP(A16930,MI_Match_Analysis!$A$2:$A$8,MI_Match_Analysis!$F$2:$F$8,"Not Found")</f>
        <v>Not Found</v>
      </c>
    </row>
    <row r="16931" spans="1:20" hidden="1" x14ac:dyDescent="0.3">
      <c r="A16931">
        <v>72</v>
      </c>
      <c r="B16931" s="1">
        <v>46169</v>
      </c>
      <c r="C16931" t="s">
        <v>345</v>
      </c>
      <c r="D16931" t="s">
        <v>212</v>
      </c>
      <c r="E16931" t="s">
        <v>25</v>
      </c>
      <c r="F16931" t="s">
        <v>40</v>
      </c>
      <c r="G16931">
        <v>2</v>
      </c>
      <c r="H16931">
        <v>8.3000000000000007</v>
      </c>
      <c r="I16931" t="s">
        <v>168</v>
      </c>
      <c r="J16931" t="s">
        <v>278</v>
      </c>
      <c r="K16931">
        <v>4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 t="s">
        <v>83</v>
      </c>
      <c r="R16931" t="s">
        <v>83</v>
      </c>
      <c r="S16931" t="s">
        <v>83</v>
      </c>
      <c r="T16931" t="str">
        <f>_xlfn.XLOOKUP(A16931,MI_Match_Analysis!$A$2:$A$8,MI_Match_Analysis!$F$2:$F$8,"Not Found")</f>
        <v>Not Found</v>
      </c>
    </row>
    <row r="16932" spans="1:20" hidden="1" x14ac:dyDescent="0.3">
      <c r="A16932">
        <v>72</v>
      </c>
      <c r="B16932" s="1">
        <v>46169</v>
      </c>
      <c r="C16932" t="s">
        <v>345</v>
      </c>
      <c r="D16932" t="s">
        <v>212</v>
      </c>
      <c r="E16932" t="s">
        <v>25</v>
      </c>
      <c r="F16932" t="s">
        <v>40</v>
      </c>
      <c r="G16932">
        <v>2</v>
      </c>
      <c r="H16932">
        <v>8.4</v>
      </c>
      <c r="I16932" t="s">
        <v>168</v>
      </c>
      <c r="J16932" t="s">
        <v>278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 t="s">
        <v>83</v>
      </c>
      <c r="R16932" t="s">
        <v>83</v>
      </c>
      <c r="S16932" t="s">
        <v>83</v>
      </c>
      <c r="T16932" t="str">
        <f>_xlfn.XLOOKUP(A16932,MI_Match_Analysis!$A$2:$A$8,MI_Match_Analysis!$F$2:$F$8,"Not Found")</f>
        <v>Not Found</v>
      </c>
    </row>
    <row r="16933" spans="1:20" hidden="1" x14ac:dyDescent="0.3">
      <c r="A16933">
        <v>72</v>
      </c>
      <c r="B16933" s="1">
        <v>46169</v>
      </c>
      <c r="C16933" t="s">
        <v>345</v>
      </c>
      <c r="D16933" t="s">
        <v>212</v>
      </c>
      <c r="E16933" t="s">
        <v>25</v>
      </c>
      <c r="F16933" t="s">
        <v>40</v>
      </c>
      <c r="G16933">
        <v>2</v>
      </c>
      <c r="H16933">
        <v>8.5</v>
      </c>
      <c r="I16933" t="s">
        <v>168</v>
      </c>
      <c r="J16933" t="s">
        <v>278</v>
      </c>
      <c r="K16933">
        <v>6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 t="s">
        <v>83</v>
      </c>
      <c r="R16933" t="s">
        <v>83</v>
      </c>
      <c r="S16933" t="s">
        <v>83</v>
      </c>
      <c r="T16933" t="str">
        <f>_xlfn.XLOOKUP(A16933,MI_Match_Analysis!$A$2:$A$8,MI_Match_Analysis!$F$2:$F$8,"Not Found")</f>
        <v>Not Found</v>
      </c>
    </row>
    <row r="16934" spans="1:20" hidden="1" x14ac:dyDescent="0.3">
      <c r="A16934">
        <v>72</v>
      </c>
      <c r="B16934" s="1">
        <v>46169</v>
      </c>
      <c r="C16934" t="s">
        <v>345</v>
      </c>
      <c r="D16934" t="s">
        <v>212</v>
      </c>
      <c r="E16934" t="s">
        <v>25</v>
      </c>
      <c r="F16934" t="s">
        <v>40</v>
      </c>
      <c r="G16934">
        <v>2</v>
      </c>
      <c r="H16934">
        <v>8.6</v>
      </c>
      <c r="I16934" t="s">
        <v>168</v>
      </c>
      <c r="J16934" t="s">
        <v>278</v>
      </c>
      <c r="K16934">
        <v>6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 t="s">
        <v>83</v>
      </c>
      <c r="R16934" t="s">
        <v>83</v>
      </c>
      <c r="S16934" t="s">
        <v>83</v>
      </c>
      <c r="T16934" t="str">
        <f>_xlfn.XLOOKUP(A16934,MI_Match_Analysis!$A$2:$A$8,MI_Match_Analysis!$F$2:$F$8,"Not Found")</f>
        <v>Not Found</v>
      </c>
    </row>
    <row r="16935" spans="1:20" hidden="1" x14ac:dyDescent="0.3">
      <c r="A16935">
        <v>72</v>
      </c>
      <c r="B16935" s="1">
        <v>46169</v>
      </c>
      <c r="C16935" t="s">
        <v>345</v>
      </c>
      <c r="D16935" t="s">
        <v>212</v>
      </c>
      <c r="E16935" t="s">
        <v>25</v>
      </c>
      <c r="F16935" t="s">
        <v>40</v>
      </c>
      <c r="G16935">
        <v>2</v>
      </c>
      <c r="H16935">
        <v>9.1</v>
      </c>
      <c r="I16935" t="s">
        <v>172</v>
      </c>
      <c r="J16935" t="s">
        <v>203</v>
      </c>
      <c r="K16935">
        <v>6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 t="s">
        <v>83</v>
      </c>
      <c r="R16935" t="s">
        <v>83</v>
      </c>
      <c r="S16935" t="s">
        <v>83</v>
      </c>
      <c r="T16935" t="str">
        <f>_xlfn.XLOOKUP(A16935,MI_Match_Analysis!$A$2:$A$8,MI_Match_Analysis!$F$2:$F$8,"Not Found")</f>
        <v>Not Found</v>
      </c>
    </row>
    <row r="16936" spans="1:20" hidden="1" x14ac:dyDescent="0.3">
      <c r="A16936">
        <v>72</v>
      </c>
      <c r="B16936" s="1">
        <v>46169</v>
      </c>
      <c r="C16936" t="s">
        <v>345</v>
      </c>
      <c r="D16936" t="s">
        <v>212</v>
      </c>
      <c r="E16936" t="s">
        <v>25</v>
      </c>
      <c r="F16936" t="s">
        <v>40</v>
      </c>
      <c r="G16936">
        <v>2</v>
      </c>
      <c r="H16936">
        <v>9.1999999999999993</v>
      </c>
      <c r="I16936" t="s">
        <v>172</v>
      </c>
      <c r="J16936" t="s">
        <v>203</v>
      </c>
      <c r="K16936">
        <v>4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 t="s">
        <v>83</v>
      </c>
      <c r="R16936" t="s">
        <v>83</v>
      </c>
      <c r="S16936" t="s">
        <v>83</v>
      </c>
      <c r="T16936" t="str">
        <f>_xlfn.XLOOKUP(A16936,MI_Match_Analysis!$A$2:$A$8,MI_Match_Analysis!$F$2:$F$8,"Not Found")</f>
        <v>Not Found</v>
      </c>
    </row>
    <row r="16937" spans="1:20" hidden="1" x14ac:dyDescent="0.3">
      <c r="A16937">
        <v>72</v>
      </c>
      <c r="B16937" s="1">
        <v>46169</v>
      </c>
      <c r="C16937" t="s">
        <v>345</v>
      </c>
      <c r="D16937" t="s">
        <v>212</v>
      </c>
      <c r="E16937" t="s">
        <v>25</v>
      </c>
      <c r="F16937" t="s">
        <v>40</v>
      </c>
      <c r="G16937">
        <v>2</v>
      </c>
      <c r="H16937">
        <v>9.3000000000000007</v>
      </c>
      <c r="I16937" t="s">
        <v>172</v>
      </c>
      <c r="J16937" t="s">
        <v>203</v>
      </c>
      <c r="K16937">
        <v>0</v>
      </c>
      <c r="L16937">
        <v>1</v>
      </c>
      <c r="M16937">
        <v>1</v>
      </c>
      <c r="N16937">
        <v>0</v>
      </c>
      <c r="O16937">
        <v>0</v>
      </c>
      <c r="P16937">
        <v>0</v>
      </c>
      <c r="Q16937" t="s">
        <v>83</v>
      </c>
      <c r="R16937" t="s">
        <v>83</v>
      </c>
      <c r="S16937" t="s">
        <v>83</v>
      </c>
      <c r="T16937" t="str">
        <f>_xlfn.XLOOKUP(A16937,MI_Match_Analysis!$A$2:$A$8,MI_Match_Analysis!$F$2:$F$8,"Not Found")</f>
        <v>Not Found</v>
      </c>
    </row>
    <row r="16938" spans="1:20" hidden="1" x14ac:dyDescent="0.3">
      <c r="A16938">
        <v>72</v>
      </c>
      <c r="B16938" s="1">
        <v>46169</v>
      </c>
      <c r="C16938" t="s">
        <v>345</v>
      </c>
      <c r="D16938" t="s">
        <v>212</v>
      </c>
      <c r="E16938" t="s">
        <v>25</v>
      </c>
      <c r="F16938" t="s">
        <v>40</v>
      </c>
      <c r="G16938">
        <v>2</v>
      </c>
      <c r="H16938">
        <v>9.3000000000000007</v>
      </c>
      <c r="I16938" t="s">
        <v>172</v>
      </c>
      <c r="J16938" t="s">
        <v>203</v>
      </c>
      <c r="K16938">
        <v>1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 t="s">
        <v>83</v>
      </c>
      <c r="R16938" t="s">
        <v>83</v>
      </c>
      <c r="S16938" t="s">
        <v>83</v>
      </c>
      <c r="T16938" t="str">
        <f>_xlfn.XLOOKUP(A16938,MI_Match_Analysis!$A$2:$A$8,MI_Match_Analysis!$F$2:$F$8,"Not Found")</f>
        <v>Not Found</v>
      </c>
    </row>
    <row r="16939" spans="1:20" hidden="1" x14ac:dyDescent="0.3">
      <c r="A16939">
        <v>72</v>
      </c>
      <c r="B16939" s="1">
        <v>46169</v>
      </c>
      <c r="C16939" t="s">
        <v>345</v>
      </c>
      <c r="D16939" t="s">
        <v>212</v>
      </c>
      <c r="E16939" t="s">
        <v>25</v>
      </c>
      <c r="F16939" t="s">
        <v>40</v>
      </c>
      <c r="G16939">
        <v>2</v>
      </c>
      <c r="H16939">
        <v>9.4</v>
      </c>
      <c r="I16939" t="s">
        <v>168</v>
      </c>
      <c r="J16939" t="s">
        <v>203</v>
      </c>
      <c r="K16939">
        <v>1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 t="s">
        <v>83</v>
      </c>
      <c r="R16939" t="s">
        <v>83</v>
      </c>
      <c r="S16939" t="s">
        <v>83</v>
      </c>
      <c r="T16939" t="str">
        <f>_xlfn.XLOOKUP(A16939,MI_Match_Analysis!$A$2:$A$8,MI_Match_Analysis!$F$2:$F$8,"Not Found")</f>
        <v>Not Found</v>
      </c>
    </row>
    <row r="16940" spans="1:20" hidden="1" x14ac:dyDescent="0.3">
      <c r="A16940">
        <v>72</v>
      </c>
      <c r="B16940" s="1">
        <v>46169</v>
      </c>
      <c r="C16940" t="s">
        <v>345</v>
      </c>
      <c r="D16940" t="s">
        <v>212</v>
      </c>
      <c r="E16940" t="s">
        <v>25</v>
      </c>
      <c r="F16940" t="s">
        <v>40</v>
      </c>
      <c r="G16940">
        <v>2</v>
      </c>
      <c r="H16940">
        <v>9.5</v>
      </c>
      <c r="I16940" t="s">
        <v>172</v>
      </c>
      <c r="J16940" t="s">
        <v>203</v>
      </c>
      <c r="K16940">
        <v>4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 t="s">
        <v>83</v>
      </c>
      <c r="R16940" t="s">
        <v>83</v>
      </c>
      <c r="S16940" t="s">
        <v>83</v>
      </c>
      <c r="T16940" t="str">
        <f>_xlfn.XLOOKUP(A16940,MI_Match_Analysis!$A$2:$A$8,MI_Match_Analysis!$F$2:$F$8,"Not Found")</f>
        <v>Not Found</v>
      </c>
    </row>
    <row r="16941" spans="1:20" hidden="1" x14ac:dyDescent="0.3">
      <c r="A16941">
        <v>72</v>
      </c>
      <c r="B16941" s="1">
        <v>46169</v>
      </c>
      <c r="C16941" t="s">
        <v>345</v>
      </c>
      <c r="D16941" t="s">
        <v>212</v>
      </c>
      <c r="E16941" t="s">
        <v>25</v>
      </c>
      <c r="F16941" t="s">
        <v>40</v>
      </c>
      <c r="G16941">
        <v>2</v>
      </c>
      <c r="H16941">
        <v>9.6</v>
      </c>
      <c r="I16941" t="s">
        <v>172</v>
      </c>
      <c r="J16941" t="s">
        <v>203</v>
      </c>
      <c r="K16941">
        <v>1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 t="s">
        <v>83</v>
      </c>
      <c r="R16941" t="s">
        <v>83</v>
      </c>
      <c r="S16941" t="s">
        <v>83</v>
      </c>
      <c r="T16941" t="str">
        <f>_xlfn.XLOOKUP(A16941,MI_Match_Analysis!$A$2:$A$8,MI_Match_Analysis!$F$2:$F$8,"Not Found")</f>
        <v>Not Found</v>
      </c>
    </row>
    <row r="16942" spans="1:20" hidden="1" x14ac:dyDescent="0.3">
      <c r="A16942">
        <v>72</v>
      </c>
      <c r="B16942" s="1">
        <v>46169</v>
      </c>
      <c r="C16942" t="s">
        <v>345</v>
      </c>
      <c r="D16942" t="s">
        <v>212</v>
      </c>
      <c r="E16942" t="s">
        <v>25</v>
      </c>
      <c r="F16942" t="s">
        <v>40</v>
      </c>
      <c r="G16942">
        <v>2</v>
      </c>
      <c r="H16942">
        <v>10.1</v>
      </c>
      <c r="I16942" t="s">
        <v>172</v>
      </c>
      <c r="J16942" t="s">
        <v>129</v>
      </c>
      <c r="K16942">
        <v>1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 t="s">
        <v>83</v>
      </c>
      <c r="R16942" t="s">
        <v>83</v>
      </c>
      <c r="S16942" t="s">
        <v>83</v>
      </c>
      <c r="T16942" t="str">
        <f>_xlfn.XLOOKUP(A16942,MI_Match_Analysis!$A$2:$A$8,MI_Match_Analysis!$F$2:$F$8,"Not Found")</f>
        <v>Not Found</v>
      </c>
    </row>
    <row r="16943" spans="1:20" hidden="1" x14ac:dyDescent="0.3">
      <c r="A16943">
        <v>72</v>
      </c>
      <c r="B16943" s="1">
        <v>46169</v>
      </c>
      <c r="C16943" t="s">
        <v>345</v>
      </c>
      <c r="D16943" t="s">
        <v>212</v>
      </c>
      <c r="E16943" t="s">
        <v>25</v>
      </c>
      <c r="F16943" t="s">
        <v>40</v>
      </c>
      <c r="G16943">
        <v>2</v>
      </c>
      <c r="H16943">
        <v>10.199999999999999</v>
      </c>
      <c r="I16943" t="s">
        <v>168</v>
      </c>
      <c r="J16943" t="s">
        <v>129</v>
      </c>
      <c r="K16943">
        <v>2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 t="s">
        <v>83</v>
      </c>
      <c r="R16943" t="s">
        <v>83</v>
      </c>
      <c r="S16943" t="s">
        <v>83</v>
      </c>
      <c r="T16943" t="str">
        <f>_xlfn.XLOOKUP(A16943,MI_Match_Analysis!$A$2:$A$8,MI_Match_Analysis!$F$2:$F$8,"Not Found")</f>
        <v>Not Found</v>
      </c>
    </row>
    <row r="16944" spans="1:20" hidden="1" x14ac:dyDescent="0.3">
      <c r="A16944">
        <v>72</v>
      </c>
      <c r="B16944" s="1">
        <v>46169</v>
      </c>
      <c r="C16944" t="s">
        <v>345</v>
      </c>
      <c r="D16944" t="s">
        <v>212</v>
      </c>
      <c r="E16944" t="s">
        <v>25</v>
      </c>
      <c r="F16944" t="s">
        <v>40</v>
      </c>
      <c r="G16944">
        <v>2</v>
      </c>
      <c r="H16944">
        <v>10.3</v>
      </c>
      <c r="I16944" t="s">
        <v>168</v>
      </c>
      <c r="J16944" t="s">
        <v>129</v>
      </c>
      <c r="K16944">
        <v>1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 t="s">
        <v>83</v>
      </c>
      <c r="R16944" t="s">
        <v>83</v>
      </c>
      <c r="S16944" t="s">
        <v>83</v>
      </c>
      <c r="T16944" t="str">
        <f>_xlfn.XLOOKUP(A16944,MI_Match_Analysis!$A$2:$A$8,MI_Match_Analysis!$F$2:$F$8,"Not Found")</f>
        <v>Not Found</v>
      </c>
    </row>
    <row r="16945" spans="1:20" hidden="1" x14ac:dyDescent="0.3">
      <c r="A16945">
        <v>72</v>
      </c>
      <c r="B16945" s="1">
        <v>46169</v>
      </c>
      <c r="C16945" t="s">
        <v>345</v>
      </c>
      <c r="D16945" t="s">
        <v>212</v>
      </c>
      <c r="E16945" t="s">
        <v>25</v>
      </c>
      <c r="F16945" t="s">
        <v>40</v>
      </c>
      <c r="G16945">
        <v>2</v>
      </c>
      <c r="H16945">
        <v>10.4</v>
      </c>
      <c r="I16945" t="s">
        <v>172</v>
      </c>
      <c r="J16945" t="s">
        <v>129</v>
      </c>
      <c r="K16945">
        <v>1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 t="s">
        <v>83</v>
      </c>
      <c r="R16945" t="s">
        <v>83</v>
      </c>
      <c r="S16945" t="s">
        <v>83</v>
      </c>
      <c r="T16945" t="str">
        <f>_xlfn.XLOOKUP(A16945,MI_Match_Analysis!$A$2:$A$8,MI_Match_Analysis!$F$2:$F$8,"Not Found")</f>
        <v>Not Found</v>
      </c>
    </row>
    <row r="16946" spans="1:20" hidden="1" x14ac:dyDescent="0.3">
      <c r="A16946">
        <v>72</v>
      </c>
      <c r="B16946" s="1">
        <v>46169</v>
      </c>
      <c r="C16946" t="s">
        <v>345</v>
      </c>
      <c r="D16946" t="s">
        <v>212</v>
      </c>
      <c r="E16946" t="s">
        <v>25</v>
      </c>
      <c r="F16946" t="s">
        <v>40</v>
      </c>
      <c r="G16946">
        <v>2</v>
      </c>
      <c r="H16946">
        <v>10.5</v>
      </c>
      <c r="I16946" t="s">
        <v>168</v>
      </c>
      <c r="J16946" t="s">
        <v>129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 t="s">
        <v>165</v>
      </c>
      <c r="R16946" t="s">
        <v>168</v>
      </c>
      <c r="S16946" t="s">
        <v>318</v>
      </c>
      <c r="T16946" t="str">
        <f>_xlfn.XLOOKUP(A16946,MI_Match_Analysis!$A$2:$A$8,MI_Match_Analysis!$F$2:$F$8,"Not Found")</f>
        <v>Not Found</v>
      </c>
    </row>
    <row r="16947" spans="1:20" hidden="1" x14ac:dyDescent="0.3">
      <c r="A16947">
        <v>72</v>
      </c>
      <c r="B16947" s="1">
        <v>46169</v>
      </c>
      <c r="C16947" t="s">
        <v>345</v>
      </c>
      <c r="D16947" t="s">
        <v>212</v>
      </c>
      <c r="E16947" t="s">
        <v>25</v>
      </c>
      <c r="F16947" t="s">
        <v>40</v>
      </c>
      <c r="G16947">
        <v>2</v>
      </c>
      <c r="H16947">
        <v>10.6</v>
      </c>
      <c r="I16947" t="s">
        <v>294</v>
      </c>
      <c r="J16947" t="s">
        <v>129</v>
      </c>
      <c r="K16947">
        <v>1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 t="s">
        <v>83</v>
      </c>
      <c r="R16947" t="s">
        <v>83</v>
      </c>
      <c r="S16947" t="s">
        <v>83</v>
      </c>
      <c r="T16947" t="str">
        <f>_xlfn.XLOOKUP(A16947,MI_Match_Analysis!$A$2:$A$8,MI_Match_Analysis!$F$2:$F$8,"Not Found")</f>
        <v>Not Found</v>
      </c>
    </row>
    <row r="16948" spans="1:20" hidden="1" x14ac:dyDescent="0.3">
      <c r="A16948">
        <v>72</v>
      </c>
      <c r="B16948" s="1">
        <v>46169</v>
      </c>
      <c r="C16948" t="s">
        <v>345</v>
      </c>
      <c r="D16948" t="s">
        <v>212</v>
      </c>
      <c r="E16948" t="s">
        <v>25</v>
      </c>
      <c r="F16948" t="s">
        <v>40</v>
      </c>
      <c r="G16948">
        <v>2</v>
      </c>
      <c r="H16948">
        <v>11.1</v>
      </c>
      <c r="I16948" t="s">
        <v>294</v>
      </c>
      <c r="J16948" t="s">
        <v>337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 t="s">
        <v>165</v>
      </c>
      <c r="R16948" t="s">
        <v>294</v>
      </c>
      <c r="S16948" t="s">
        <v>44</v>
      </c>
      <c r="T16948" t="str">
        <f>_xlfn.XLOOKUP(A16948,MI_Match_Analysis!$A$2:$A$8,MI_Match_Analysis!$F$2:$F$8,"Not Found")</f>
        <v>Not Found</v>
      </c>
    </row>
    <row r="16949" spans="1:20" hidden="1" x14ac:dyDescent="0.3">
      <c r="A16949">
        <v>72</v>
      </c>
      <c r="B16949" s="1">
        <v>46169</v>
      </c>
      <c r="C16949" t="s">
        <v>345</v>
      </c>
      <c r="D16949" t="s">
        <v>212</v>
      </c>
      <c r="E16949" t="s">
        <v>25</v>
      </c>
      <c r="F16949" t="s">
        <v>40</v>
      </c>
      <c r="G16949">
        <v>2</v>
      </c>
      <c r="H16949">
        <v>11.1</v>
      </c>
      <c r="I16949" t="s">
        <v>294</v>
      </c>
      <c r="J16949" t="s">
        <v>337</v>
      </c>
      <c r="K16949">
        <v>0</v>
      </c>
      <c r="L16949">
        <v>1</v>
      </c>
      <c r="M16949">
        <v>1</v>
      </c>
      <c r="N16949">
        <v>0</v>
      </c>
      <c r="O16949">
        <v>0</v>
      </c>
      <c r="P16949">
        <v>0</v>
      </c>
      <c r="Q16949" t="s">
        <v>83</v>
      </c>
      <c r="R16949" t="s">
        <v>83</v>
      </c>
      <c r="S16949" t="s">
        <v>83</v>
      </c>
      <c r="T16949" t="str">
        <f>_xlfn.XLOOKUP(A16949,MI_Match_Analysis!$A$2:$A$8,MI_Match_Analysis!$F$2:$F$8,"Not Found")</f>
        <v>Not Found</v>
      </c>
    </row>
    <row r="16950" spans="1:20" hidden="1" x14ac:dyDescent="0.3">
      <c r="A16950">
        <v>72</v>
      </c>
      <c r="B16950" s="1">
        <v>46169</v>
      </c>
      <c r="C16950" t="s">
        <v>345</v>
      </c>
      <c r="D16950" t="s">
        <v>212</v>
      </c>
      <c r="E16950" t="s">
        <v>25</v>
      </c>
      <c r="F16950" t="s">
        <v>40</v>
      </c>
      <c r="G16950">
        <v>2</v>
      </c>
      <c r="H16950">
        <v>11.2</v>
      </c>
      <c r="I16950" t="s">
        <v>96</v>
      </c>
      <c r="J16950" t="s">
        <v>337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 t="s">
        <v>83</v>
      </c>
      <c r="R16950" t="s">
        <v>83</v>
      </c>
      <c r="S16950" t="s">
        <v>83</v>
      </c>
      <c r="T16950" t="str">
        <f>_xlfn.XLOOKUP(A16950,MI_Match_Analysis!$A$2:$A$8,MI_Match_Analysis!$F$2:$F$8,"Not Found")</f>
        <v>Not Found</v>
      </c>
    </row>
    <row r="16951" spans="1:20" hidden="1" x14ac:dyDescent="0.3">
      <c r="A16951">
        <v>72</v>
      </c>
      <c r="B16951" s="1">
        <v>46169</v>
      </c>
      <c r="C16951" t="s">
        <v>345</v>
      </c>
      <c r="D16951" t="s">
        <v>212</v>
      </c>
      <c r="E16951" t="s">
        <v>25</v>
      </c>
      <c r="F16951" t="s">
        <v>40</v>
      </c>
      <c r="G16951">
        <v>2</v>
      </c>
      <c r="H16951">
        <v>11.2</v>
      </c>
      <c r="I16951" t="s">
        <v>96</v>
      </c>
      <c r="J16951" t="s">
        <v>337</v>
      </c>
      <c r="K16951">
        <v>0</v>
      </c>
      <c r="L16951">
        <v>1</v>
      </c>
      <c r="M16951">
        <v>1</v>
      </c>
      <c r="N16951">
        <v>0</v>
      </c>
      <c r="O16951">
        <v>0</v>
      </c>
      <c r="P16951">
        <v>0</v>
      </c>
      <c r="Q16951" t="s">
        <v>83</v>
      </c>
      <c r="R16951" t="s">
        <v>83</v>
      </c>
      <c r="S16951" t="s">
        <v>83</v>
      </c>
      <c r="T16951" t="str">
        <f>_xlfn.XLOOKUP(A16951,MI_Match_Analysis!$A$2:$A$8,MI_Match_Analysis!$F$2:$F$8,"Not Found")</f>
        <v>Not Found</v>
      </c>
    </row>
    <row r="16952" spans="1:20" hidden="1" x14ac:dyDescent="0.3">
      <c r="A16952">
        <v>72</v>
      </c>
      <c r="B16952" s="1">
        <v>46169</v>
      </c>
      <c r="C16952" t="s">
        <v>345</v>
      </c>
      <c r="D16952" t="s">
        <v>212</v>
      </c>
      <c r="E16952" t="s">
        <v>25</v>
      </c>
      <c r="F16952" t="s">
        <v>40</v>
      </c>
      <c r="G16952">
        <v>2</v>
      </c>
      <c r="H16952">
        <v>11.3</v>
      </c>
      <c r="I16952" t="s">
        <v>96</v>
      </c>
      <c r="J16952" t="s">
        <v>337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 t="s">
        <v>83</v>
      </c>
      <c r="R16952" t="s">
        <v>83</v>
      </c>
      <c r="S16952" t="s">
        <v>83</v>
      </c>
      <c r="T16952" t="str">
        <f>_xlfn.XLOOKUP(A16952,MI_Match_Analysis!$A$2:$A$8,MI_Match_Analysis!$F$2:$F$8,"Not Found")</f>
        <v>Not Found</v>
      </c>
    </row>
    <row r="16953" spans="1:20" hidden="1" x14ac:dyDescent="0.3">
      <c r="A16953">
        <v>72</v>
      </c>
      <c r="B16953" s="1">
        <v>46169</v>
      </c>
      <c r="C16953" t="s">
        <v>345</v>
      </c>
      <c r="D16953" t="s">
        <v>212</v>
      </c>
      <c r="E16953" t="s">
        <v>25</v>
      </c>
      <c r="F16953" t="s">
        <v>40</v>
      </c>
      <c r="G16953">
        <v>2</v>
      </c>
      <c r="H16953">
        <v>11.4</v>
      </c>
      <c r="I16953" t="s">
        <v>96</v>
      </c>
      <c r="J16953" t="s">
        <v>337</v>
      </c>
      <c r="K16953">
        <v>1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 t="s">
        <v>83</v>
      </c>
      <c r="R16953" t="s">
        <v>83</v>
      </c>
      <c r="S16953" t="s">
        <v>83</v>
      </c>
      <c r="T16953" t="str">
        <f>_xlfn.XLOOKUP(A16953,MI_Match_Analysis!$A$2:$A$8,MI_Match_Analysis!$F$2:$F$8,"Not Found")</f>
        <v>Not Found</v>
      </c>
    </row>
    <row r="16954" spans="1:20" hidden="1" x14ac:dyDescent="0.3">
      <c r="A16954">
        <v>72</v>
      </c>
      <c r="B16954" s="1">
        <v>46169</v>
      </c>
      <c r="C16954" t="s">
        <v>345</v>
      </c>
      <c r="D16954" t="s">
        <v>212</v>
      </c>
      <c r="E16954" t="s">
        <v>25</v>
      </c>
      <c r="F16954" t="s">
        <v>40</v>
      </c>
      <c r="G16954">
        <v>2</v>
      </c>
      <c r="H16954">
        <v>11.5</v>
      </c>
      <c r="I16954" t="s">
        <v>172</v>
      </c>
      <c r="J16954" t="s">
        <v>337</v>
      </c>
      <c r="K16954">
        <v>3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 t="s">
        <v>83</v>
      </c>
      <c r="R16954" t="s">
        <v>83</v>
      </c>
      <c r="S16954" t="s">
        <v>83</v>
      </c>
      <c r="T16954" t="str">
        <f>_xlfn.XLOOKUP(A16954,MI_Match_Analysis!$A$2:$A$8,MI_Match_Analysis!$F$2:$F$8,"Not Found")</f>
        <v>Not Found</v>
      </c>
    </row>
    <row r="16955" spans="1:20" hidden="1" x14ac:dyDescent="0.3">
      <c r="A16955">
        <v>72</v>
      </c>
      <c r="B16955" s="1">
        <v>46169</v>
      </c>
      <c r="C16955" t="s">
        <v>345</v>
      </c>
      <c r="D16955" t="s">
        <v>212</v>
      </c>
      <c r="E16955" t="s">
        <v>25</v>
      </c>
      <c r="F16955" t="s">
        <v>40</v>
      </c>
      <c r="G16955">
        <v>2</v>
      </c>
      <c r="H16955">
        <v>11.6</v>
      </c>
      <c r="I16955" t="s">
        <v>96</v>
      </c>
      <c r="J16955" t="s">
        <v>337</v>
      </c>
      <c r="K16955">
        <v>1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 t="s">
        <v>83</v>
      </c>
      <c r="R16955" t="s">
        <v>83</v>
      </c>
      <c r="S16955" t="s">
        <v>83</v>
      </c>
      <c r="T16955" t="str">
        <f>_xlfn.XLOOKUP(A16955,MI_Match_Analysis!$A$2:$A$8,MI_Match_Analysis!$F$2:$F$8,"Not Found")</f>
        <v>Not Found</v>
      </c>
    </row>
    <row r="16956" spans="1:20" hidden="1" x14ac:dyDescent="0.3">
      <c r="A16956">
        <v>72</v>
      </c>
      <c r="B16956" s="1">
        <v>46169</v>
      </c>
      <c r="C16956" t="s">
        <v>345</v>
      </c>
      <c r="D16956" t="s">
        <v>212</v>
      </c>
      <c r="E16956" t="s">
        <v>25</v>
      </c>
      <c r="F16956" t="s">
        <v>40</v>
      </c>
      <c r="G16956">
        <v>2</v>
      </c>
      <c r="H16956">
        <v>12.1</v>
      </c>
      <c r="I16956" t="s">
        <v>96</v>
      </c>
      <c r="J16956" t="s">
        <v>129</v>
      </c>
      <c r="K16956">
        <v>1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 t="s">
        <v>83</v>
      </c>
      <c r="R16956" t="s">
        <v>83</v>
      </c>
      <c r="S16956" t="s">
        <v>83</v>
      </c>
      <c r="T16956" t="str">
        <f>_xlfn.XLOOKUP(A16956,MI_Match_Analysis!$A$2:$A$8,MI_Match_Analysis!$F$2:$F$8,"Not Found")</f>
        <v>Not Found</v>
      </c>
    </row>
    <row r="16957" spans="1:20" hidden="1" x14ac:dyDescent="0.3">
      <c r="A16957">
        <v>72</v>
      </c>
      <c r="B16957" s="1">
        <v>46169</v>
      </c>
      <c r="C16957" t="s">
        <v>345</v>
      </c>
      <c r="D16957" t="s">
        <v>212</v>
      </c>
      <c r="E16957" t="s">
        <v>25</v>
      </c>
      <c r="F16957" t="s">
        <v>40</v>
      </c>
      <c r="G16957">
        <v>2</v>
      </c>
      <c r="H16957">
        <v>12.2</v>
      </c>
      <c r="I16957" t="s">
        <v>172</v>
      </c>
      <c r="J16957" t="s">
        <v>129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 t="s">
        <v>83</v>
      </c>
      <c r="R16957" t="s">
        <v>83</v>
      </c>
      <c r="S16957" t="s">
        <v>83</v>
      </c>
      <c r="T16957" t="str">
        <f>_xlfn.XLOOKUP(A16957,MI_Match_Analysis!$A$2:$A$8,MI_Match_Analysis!$F$2:$F$8,"Not Found")</f>
        <v>Not Found</v>
      </c>
    </row>
    <row r="16958" spans="1:20" hidden="1" x14ac:dyDescent="0.3">
      <c r="A16958">
        <v>72</v>
      </c>
      <c r="B16958" s="1">
        <v>46169</v>
      </c>
      <c r="C16958" t="s">
        <v>345</v>
      </c>
      <c r="D16958" t="s">
        <v>212</v>
      </c>
      <c r="E16958" t="s">
        <v>25</v>
      </c>
      <c r="F16958" t="s">
        <v>40</v>
      </c>
      <c r="G16958">
        <v>2</v>
      </c>
      <c r="H16958">
        <v>12.3</v>
      </c>
      <c r="I16958" t="s">
        <v>172</v>
      </c>
      <c r="J16958" t="s">
        <v>129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 t="s">
        <v>83</v>
      </c>
      <c r="R16958" t="s">
        <v>83</v>
      </c>
      <c r="S16958" t="s">
        <v>83</v>
      </c>
      <c r="T16958" t="str">
        <f>_xlfn.XLOOKUP(A16958,MI_Match_Analysis!$A$2:$A$8,MI_Match_Analysis!$F$2:$F$8,"Not Found")</f>
        <v>Not Found</v>
      </c>
    </row>
    <row r="16959" spans="1:20" hidden="1" x14ac:dyDescent="0.3">
      <c r="A16959">
        <v>72</v>
      </c>
      <c r="B16959" s="1">
        <v>46169</v>
      </c>
      <c r="C16959" t="s">
        <v>345</v>
      </c>
      <c r="D16959" t="s">
        <v>212</v>
      </c>
      <c r="E16959" t="s">
        <v>25</v>
      </c>
      <c r="F16959" t="s">
        <v>40</v>
      </c>
      <c r="G16959">
        <v>2</v>
      </c>
      <c r="H16959">
        <v>12.4</v>
      </c>
      <c r="I16959" t="s">
        <v>172</v>
      </c>
      <c r="J16959" t="s">
        <v>129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 t="s">
        <v>83</v>
      </c>
      <c r="R16959" t="s">
        <v>83</v>
      </c>
      <c r="S16959" t="s">
        <v>83</v>
      </c>
      <c r="T16959" t="str">
        <f>_xlfn.XLOOKUP(A16959,MI_Match_Analysis!$A$2:$A$8,MI_Match_Analysis!$F$2:$F$8,"Not Found")</f>
        <v>Not Found</v>
      </c>
    </row>
    <row r="16960" spans="1:20" hidden="1" x14ac:dyDescent="0.3">
      <c r="A16960">
        <v>72</v>
      </c>
      <c r="B16960" s="1">
        <v>46169</v>
      </c>
      <c r="C16960" t="s">
        <v>345</v>
      </c>
      <c r="D16960" t="s">
        <v>212</v>
      </c>
      <c r="E16960" t="s">
        <v>25</v>
      </c>
      <c r="F16960" t="s">
        <v>40</v>
      </c>
      <c r="G16960">
        <v>2</v>
      </c>
      <c r="H16960">
        <v>12.5</v>
      </c>
      <c r="I16960" t="s">
        <v>172</v>
      </c>
      <c r="J16960" t="s">
        <v>129</v>
      </c>
      <c r="K16960">
        <v>1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 t="s">
        <v>83</v>
      </c>
      <c r="R16960" t="s">
        <v>83</v>
      </c>
      <c r="S16960" t="s">
        <v>83</v>
      </c>
      <c r="T16960" t="str">
        <f>_xlfn.XLOOKUP(A16960,MI_Match_Analysis!$A$2:$A$8,MI_Match_Analysis!$F$2:$F$8,"Not Found")</f>
        <v>Not Found</v>
      </c>
    </row>
    <row r="16961" spans="1:20" hidden="1" x14ac:dyDescent="0.3">
      <c r="A16961">
        <v>72</v>
      </c>
      <c r="B16961" s="1">
        <v>46169</v>
      </c>
      <c r="C16961" t="s">
        <v>345</v>
      </c>
      <c r="D16961" t="s">
        <v>212</v>
      </c>
      <c r="E16961" t="s">
        <v>25</v>
      </c>
      <c r="F16961" t="s">
        <v>40</v>
      </c>
      <c r="G16961">
        <v>2</v>
      </c>
      <c r="H16961">
        <v>12.6</v>
      </c>
      <c r="I16961" t="s">
        <v>96</v>
      </c>
      <c r="J16961" t="s">
        <v>129</v>
      </c>
      <c r="K16961">
        <v>1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 t="s">
        <v>83</v>
      </c>
      <c r="R16961" t="s">
        <v>83</v>
      </c>
      <c r="S16961" t="s">
        <v>83</v>
      </c>
      <c r="T16961" t="str">
        <f>_xlfn.XLOOKUP(A16961,MI_Match_Analysis!$A$2:$A$8,MI_Match_Analysis!$F$2:$F$8,"Not Found")</f>
        <v>Not Found</v>
      </c>
    </row>
    <row r="16962" spans="1:20" hidden="1" x14ac:dyDescent="0.3">
      <c r="A16962">
        <v>72</v>
      </c>
      <c r="B16962" s="1">
        <v>46169</v>
      </c>
      <c r="C16962" t="s">
        <v>345</v>
      </c>
      <c r="D16962" t="s">
        <v>212</v>
      </c>
      <c r="E16962" t="s">
        <v>25</v>
      </c>
      <c r="F16962" t="s">
        <v>40</v>
      </c>
      <c r="G16962">
        <v>2</v>
      </c>
      <c r="H16962">
        <v>13.1</v>
      </c>
      <c r="I16962" t="s">
        <v>96</v>
      </c>
      <c r="J16962" t="s">
        <v>278</v>
      </c>
      <c r="K16962">
        <v>1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 t="s">
        <v>83</v>
      </c>
      <c r="R16962" t="s">
        <v>83</v>
      </c>
      <c r="S16962" t="s">
        <v>83</v>
      </c>
      <c r="T16962" t="str">
        <f>_xlfn.XLOOKUP(A16962,MI_Match_Analysis!$A$2:$A$8,MI_Match_Analysis!$F$2:$F$8,"Not Found")</f>
        <v>Not Found</v>
      </c>
    </row>
    <row r="16963" spans="1:20" hidden="1" x14ac:dyDescent="0.3">
      <c r="A16963">
        <v>72</v>
      </c>
      <c r="B16963" s="1">
        <v>46169</v>
      </c>
      <c r="C16963" t="s">
        <v>345</v>
      </c>
      <c r="D16963" t="s">
        <v>212</v>
      </c>
      <c r="E16963" t="s">
        <v>25</v>
      </c>
      <c r="F16963" t="s">
        <v>40</v>
      </c>
      <c r="G16963">
        <v>2</v>
      </c>
      <c r="H16963">
        <v>13.2</v>
      </c>
      <c r="I16963" t="s">
        <v>172</v>
      </c>
      <c r="J16963" t="s">
        <v>278</v>
      </c>
      <c r="K16963">
        <v>0</v>
      </c>
      <c r="L16963">
        <v>1</v>
      </c>
      <c r="M16963">
        <v>1</v>
      </c>
      <c r="N16963">
        <v>0</v>
      </c>
      <c r="O16963">
        <v>0</v>
      </c>
      <c r="P16963">
        <v>0</v>
      </c>
      <c r="Q16963" t="s">
        <v>83</v>
      </c>
      <c r="R16963" t="s">
        <v>83</v>
      </c>
      <c r="S16963" t="s">
        <v>83</v>
      </c>
      <c r="T16963" t="str">
        <f>_xlfn.XLOOKUP(A16963,MI_Match_Analysis!$A$2:$A$8,MI_Match_Analysis!$F$2:$F$8,"Not Found")</f>
        <v>Not Found</v>
      </c>
    </row>
    <row r="16964" spans="1:20" hidden="1" x14ac:dyDescent="0.3">
      <c r="A16964">
        <v>72</v>
      </c>
      <c r="B16964" s="1">
        <v>46169</v>
      </c>
      <c r="C16964" t="s">
        <v>345</v>
      </c>
      <c r="D16964" t="s">
        <v>212</v>
      </c>
      <c r="E16964" t="s">
        <v>25</v>
      </c>
      <c r="F16964" t="s">
        <v>40</v>
      </c>
      <c r="G16964">
        <v>2</v>
      </c>
      <c r="H16964">
        <v>13.2</v>
      </c>
      <c r="I16964" t="s">
        <v>172</v>
      </c>
      <c r="J16964" t="s">
        <v>278</v>
      </c>
      <c r="K16964">
        <v>1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 t="s">
        <v>83</v>
      </c>
      <c r="R16964" t="s">
        <v>83</v>
      </c>
      <c r="S16964" t="s">
        <v>83</v>
      </c>
      <c r="T16964" t="str">
        <f>_xlfn.XLOOKUP(A16964,MI_Match_Analysis!$A$2:$A$8,MI_Match_Analysis!$F$2:$F$8,"Not Found")</f>
        <v>Not Found</v>
      </c>
    </row>
    <row r="16965" spans="1:20" hidden="1" x14ac:dyDescent="0.3">
      <c r="A16965">
        <v>72</v>
      </c>
      <c r="B16965" s="1">
        <v>46169</v>
      </c>
      <c r="C16965" t="s">
        <v>345</v>
      </c>
      <c r="D16965" t="s">
        <v>212</v>
      </c>
      <c r="E16965" t="s">
        <v>25</v>
      </c>
      <c r="F16965" t="s">
        <v>40</v>
      </c>
      <c r="G16965">
        <v>2</v>
      </c>
      <c r="H16965">
        <v>13.3</v>
      </c>
      <c r="I16965" t="s">
        <v>96</v>
      </c>
      <c r="J16965" t="s">
        <v>278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 t="s">
        <v>83</v>
      </c>
      <c r="R16965" t="s">
        <v>83</v>
      </c>
      <c r="S16965" t="s">
        <v>83</v>
      </c>
      <c r="T16965" t="str">
        <f>_xlfn.XLOOKUP(A16965,MI_Match_Analysis!$A$2:$A$8,MI_Match_Analysis!$F$2:$F$8,"Not Found")</f>
        <v>Not Found</v>
      </c>
    </row>
    <row r="16966" spans="1:20" hidden="1" x14ac:dyDescent="0.3">
      <c r="A16966">
        <v>72</v>
      </c>
      <c r="B16966" s="1">
        <v>46169</v>
      </c>
      <c r="C16966" t="s">
        <v>345</v>
      </c>
      <c r="D16966" t="s">
        <v>212</v>
      </c>
      <c r="E16966" t="s">
        <v>25</v>
      </c>
      <c r="F16966" t="s">
        <v>40</v>
      </c>
      <c r="G16966">
        <v>2</v>
      </c>
      <c r="H16966">
        <v>13.4</v>
      </c>
      <c r="I16966" t="s">
        <v>96</v>
      </c>
      <c r="J16966" t="s">
        <v>278</v>
      </c>
      <c r="K16966">
        <v>1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 t="s">
        <v>83</v>
      </c>
      <c r="R16966" t="s">
        <v>83</v>
      </c>
      <c r="S16966" t="s">
        <v>83</v>
      </c>
      <c r="T16966" t="str">
        <f>_xlfn.XLOOKUP(A16966,MI_Match_Analysis!$A$2:$A$8,MI_Match_Analysis!$F$2:$F$8,"Not Found")</f>
        <v>Not Found</v>
      </c>
    </row>
    <row r="16967" spans="1:20" hidden="1" x14ac:dyDescent="0.3">
      <c r="A16967">
        <v>72</v>
      </c>
      <c r="B16967" s="1">
        <v>46169</v>
      </c>
      <c r="C16967" t="s">
        <v>345</v>
      </c>
      <c r="D16967" t="s">
        <v>212</v>
      </c>
      <c r="E16967" t="s">
        <v>25</v>
      </c>
      <c r="F16967" t="s">
        <v>40</v>
      </c>
      <c r="G16967">
        <v>2</v>
      </c>
      <c r="H16967">
        <v>13.5</v>
      </c>
      <c r="I16967" t="s">
        <v>172</v>
      </c>
      <c r="J16967" t="s">
        <v>278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 t="s">
        <v>83</v>
      </c>
      <c r="R16967" t="s">
        <v>83</v>
      </c>
      <c r="S16967" t="s">
        <v>83</v>
      </c>
      <c r="T16967" t="str">
        <f>_xlfn.XLOOKUP(A16967,MI_Match_Analysis!$A$2:$A$8,MI_Match_Analysis!$F$2:$F$8,"Not Found")</f>
        <v>Not Found</v>
      </c>
    </row>
    <row r="16968" spans="1:20" hidden="1" x14ac:dyDescent="0.3">
      <c r="A16968">
        <v>72</v>
      </c>
      <c r="B16968" s="1">
        <v>46169</v>
      </c>
      <c r="C16968" t="s">
        <v>345</v>
      </c>
      <c r="D16968" t="s">
        <v>212</v>
      </c>
      <c r="E16968" t="s">
        <v>25</v>
      </c>
      <c r="F16968" t="s">
        <v>40</v>
      </c>
      <c r="G16968">
        <v>2</v>
      </c>
      <c r="H16968">
        <v>13.6</v>
      </c>
      <c r="I16968" t="s">
        <v>172</v>
      </c>
      <c r="J16968" t="s">
        <v>278</v>
      </c>
      <c r="K16968">
        <v>1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 t="s">
        <v>83</v>
      </c>
      <c r="R16968" t="s">
        <v>83</v>
      </c>
      <c r="S16968" t="s">
        <v>83</v>
      </c>
      <c r="T16968" t="str">
        <f>_xlfn.XLOOKUP(A16968,MI_Match_Analysis!$A$2:$A$8,MI_Match_Analysis!$F$2:$F$8,"Not Found")</f>
        <v>Not Found</v>
      </c>
    </row>
    <row r="16969" spans="1:20" hidden="1" x14ac:dyDescent="0.3">
      <c r="A16969">
        <v>72</v>
      </c>
      <c r="B16969" s="1">
        <v>46169</v>
      </c>
      <c r="C16969" t="s">
        <v>345</v>
      </c>
      <c r="D16969" t="s">
        <v>212</v>
      </c>
      <c r="E16969" t="s">
        <v>25</v>
      </c>
      <c r="F16969" t="s">
        <v>40</v>
      </c>
      <c r="G16969">
        <v>2</v>
      </c>
      <c r="H16969">
        <v>14.1</v>
      </c>
      <c r="I16969" t="s">
        <v>172</v>
      </c>
      <c r="J16969" t="s">
        <v>129</v>
      </c>
      <c r="K16969">
        <v>0</v>
      </c>
      <c r="L16969">
        <v>1</v>
      </c>
      <c r="M16969">
        <v>1</v>
      </c>
      <c r="N16969">
        <v>0</v>
      </c>
      <c r="O16969">
        <v>0</v>
      </c>
      <c r="P16969">
        <v>0</v>
      </c>
      <c r="Q16969" t="s">
        <v>83</v>
      </c>
      <c r="R16969" t="s">
        <v>83</v>
      </c>
      <c r="S16969" t="s">
        <v>83</v>
      </c>
      <c r="T16969" t="str">
        <f>_xlfn.XLOOKUP(A16969,MI_Match_Analysis!$A$2:$A$8,MI_Match_Analysis!$F$2:$F$8,"Not Found")</f>
        <v>Not Found</v>
      </c>
    </row>
    <row r="16970" spans="1:20" hidden="1" x14ac:dyDescent="0.3">
      <c r="A16970">
        <v>72</v>
      </c>
      <c r="B16970" s="1">
        <v>46169</v>
      </c>
      <c r="C16970" t="s">
        <v>345</v>
      </c>
      <c r="D16970" t="s">
        <v>212</v>
      </c>
      <c r="E16970" t="s">
        <v>25</v>
      </c>
      <c r="F16970" t="s">
        <v>40</v>
      </c>
      <c r="G16970">
        <v>2</v>
      </c>
      <c r="H16970">
        <v>14.1</v>
      </c>
      <c r="I16970" t="s">
        <v>172</v>
      </c>
      <c r="J16970" t="s">
        <v>129</v>
      </c>
      <c r="K16970">
        <v>1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 t="s">
        <v>83</v>
      </c>
      <c r="R16970" t="s">
        <v>83</v>
      </c>
      <c r="S16970" t="s">
        <v>83</v>
      </c>
      <c r="T16970" t="str">
        <f>_xlfn.XLOOKUP(A16970,MI_Match_Analysis!$A$2:$A$8,MI_Match_Analysis!$F$2:$F$8,"Not Found")</f>
        <v>Not Found</v>
      </c>
    </row>
    <row r="16971" spans="1:20" hidden="1" x14ac:dyDescent="0.3">
      <c r="A16971">
        <v>72</v>
      </c>
      <c r="B16971" s="1">
        <v>46169</v>
      </c>
      <c r="C16971" t="s">
        <v>345</v>
      </c>
      <c r="D16971" t="s">
        <v>212</v>
      </c>
      <c r="E16971" t="s">
        <v>25</v>
      </c>
      <c r="F16971" t="s">
        <v>40</v>
      </c>
      <c r="G16971">
        <v>2</v>
      </c>
      <c r="H16971">
        <v>14.2</v>
      </c>
      <c r="I16971" t="s">
        <v>96</v>
      </c>
      <c r="J16971" t="s">
        <v>129</v>
      </c>
      <c r="K16971">
        <v>1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 t="s">
        <v>83</v>
      </c>
      <c r="R16971" t="s">
        <v>83</v>
      </c>
      <c r="S16971" t="s">
        <v>83</v>
      </c>
      <c r="T16971" t="str">
        <f>_xlfn.XLOOKUP(A16971,MI_Match_Analysis!$A$2:$A$8,MI_Match_Analysis!$F$2:$F$8,"Not Found")</f>
        <v>Not Found</v>
      </c>
    </row>
    <row r="16972" spans="1:20" hidden="1" x14ac:dyDescent="0.3">
      <c r="A16972">
        <v>72</v>
      </c>
      <c r="B16972" s="1">
        <v>46169</v>
      </c>
      <c r="C16972" t="s">
        <v>345</v>
      </c>
      <c r="D16972" t="s">
        <v>212</v>
      </c>
      <c r="E16972" t="s">
        <v>25</v>
      </c>
      <c r="F16972" t="s">
        <v>40</v>
      </c>
      <c r="G16972">
        <v>2</v>
      </c>
      <c r="H16972">
        <v>14.3</v>
      </c>
      <c r="I16972" t="s">
        <v>172</v>
      </c>
      <c r="J16972" t="s">
        <v>129</v>
      </c>
      <c r="K16972">
        <v>0</v>
      </c>
      <c r="L16972">
        <v>1</v>
      </c>
      <c r="M16972">
        <v>1</v>
      </c>
      <c r="N16972">
        <v>0</v>
      </c>
      <c r="O16972">
        <v>0</v>
      </c>
      <c r="P16972">
        <v>0</v>
      </c>
      <c r="Q16972" t="s">
        <v>83</v>
      </c>
      <c r="R16972" t="s">
        <v>83</v>
      </c>
      <c r="S16972" t="s">
        <v>83</v>
      </c>
      <c r="T16972" t="str">
        <f>_xlfn.XLOOKUP(A16972,MI_Match_Analysis!$A$2:$A$8,MI_Match_Analysis!$F$2:$F$8,"Not Found")</f>
        <v>Not Found</v>
      </c>
    </row>
    <row r="16973" spans="1:20" hidden="1" x14ac:dyDescent="0.3">
      <c r="A16973">
        <v>72</v>
      </c>
      <c r="B16973" s="1">
        <v>46169</v>
      </c>
      <c r="C16973" t="s">
        <v>345</v>
      </c>
      <c r="D16973" t="s">
        <v>212</v>
      </c>
      <c r="E16973" t="s">
        <v>25</v>
      </c>
      <c r="F16973" t="s">
        <v>40</v>
      </c>
      <c r="G16973">
        <v>2</v>
      </c>
      <c r="H16973">
        <v>14.3</v>
      </c>
      <c r="I16973" t="s">
        <v>172</v>
      </c>
      <c r="J16973" t="s">
        <v>129</v>
      </c>
      <c r="K16973">
        <v>6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 t="s">
        <v>83</v>
      </c>
      <c r="R16973" t="s">
        <v>83</v>
      </c>
      <c r="S16973" t="s">
        <v>83</v>
      </c>
      <c r="T16973" t="str">
        <f>_xlfn.XLOOKUP(A16973,MI_Match_Analysis!$A$2:$A$8,MI_Match_Analysis!$F$2:$F$8,"Not Found")</f>
        <v>Not Found</v>
      </c>
    </row>
    <row r="16974" spans="1:20" hidden="1" x14ac:dyDescent="0.3">
      <c r="A16974">
        <v>72</v>
      </c>
      <c r="B16974" s="1">
        <v>46169</v>
      </c>
      <c r="C16974" t="s">
        <v>345</v>
      </c>
      <c r="D16974" t="s">
        <v>212</v>
      </c>
      <c r="E16974" t="s">
        <v>25</v>
      </c>
      <c r="F16974" t="s">
        <v>40</v>
      </c>
      <c r="G16974">
        <v>2</v>
      </c>
      <c r="H16974">
        <v>14.4</v>
      </c>
      <c r="I16974" t="s">
        <v>172</v>
      </c>
      <c r="J16974" t="s">
        <v>129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 t="s">
        <v>165</v>
      </c>
      <c r="R16974" t="s">
        <v>172</v>
      </c>
      <c r="S16974" t="s">
        <v>42</v>
      </c>
      <c r="T16974" t="str">
        <f>_xlfn.XLOOKUP(A16974,MI_Match_Analysis!$A$2:$A$8,MI_Match_Analysis!$F$2:$F$8,"Not Found")</f>
        <v>Not Found</v>
      </c>
    </row>
    <row r="16975" spans="1:20" hidden="1" x14ac:dyDescent="0.3">
      <c r="A16975">
        <v>72</v>
      </c>
      <c r="B16975" s="1">
        <v>46169</v>
      </c>
      <c r="C16975" t="s">
        <v>345</v>
      </c>
      <c r="D16975" t="s">
        <v>212</v>
      </c>
      <c r="E16975" t="s">
        <v>25</v>
      </c>
      <c r="F16975" t="s">
        <v>40</v>
      </c>
      <c r="G16975">
        <v>2</v>
      </c>
      <c r="H16975">
        <v>14.5</v>
      </c>
      <c r="I16975" t="s">
        <v>120</v>
      </c>
      <c r="J16975" t="s">
        <v>129</v>
      </c>
      <c r="K16975">
        <v>1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 t="s">
        <v>83</v>
      </c>
      <c r="R16975" t="s">
        <v>83</v>
      </c>
      <c r="S16975" t="s">
        <v>83</v>
      </c>
      <c r="T16975" t="str">
        <f>_xlfn.XLOOKUP(A16975,MI_Match_Analysis!$A$2:$A$8,MI_Match_Analysis!$F$2:$F$8,"Not Found")</f>
        <v>Not Found</v>
      </c>
    </row>
    <row r="16976" spans="1:20" hidden="1" x14ac:dyDescent="0.3">
      <c r="A16976">
        <v>72</v>
      </c>
      <c r="B16976" s="1">
        <v>46169</v>
      </c>
      <c r="C16976" t="s">
        <v>345</v>
      </c>
      <c r="D16976" t="s">
        <v>212</v>
      </c>
      <c r="E16976" t="s">
        <v>25</v>
      </c>
      <c r="F16976" t="s">
        <v>40</v>
      </c>
      <c r="G16976">
        <v>2</v>
      </c>
      <c r="H16976">
        <v>14.6</v>
      </c>
      <c r="I16976" t="s">
        <v>96</v>
      </c>
      <c r="J16976" t="s">
        <v>129</v>
      </c>
      <c r="K16976">
        <v>1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 t="s">
        <v>83</v>
      </c>
      <c r="R16976" t="s">
        <v>83</v>
      </c>
      <c r="S16976" t="s">
        <v>83</v>
      </c>
      <c r="T16976" t="str">
        <f>_xlfn.XLOOKUP(A16976,MI_Match_Analysis!$A$2:$A$8,MI_Match_Analysis!$F$2:$F$8,"Not Found")</f>
        <v>Not Found</v>
      </c>
    </row>
    <row r="16977" spans="1:20" hidden="1" x14ac:dyDescent="0.3">
      <c r="A16977">
        <v>72</v>
      </c>
      <c r="B16977" s="1">
        <v>46169</v>
      </c>
      <c r="C16977" t="s">
        <v>345</v>
      </c>
      <c r="D16977" t="s">
        <v>212</v>
      </c>
      <c r="E16977" t="s">
        <v>25</v>
      </c>
      <c r="F16977" t="s">
        <v>40</v>
      </c>
      <c r="G16977">
        <v>2</v>
      </c>
      <c r="H16977">
        <v>15.1</v>
      </c>
      <c r="I16977" t="s">
        <v>96</v>
      </c>
      <c r="J16977" t="s">
        <v>278</v>
      </c>
      <c r="K16977">
        <v>1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 t="s">
        <v>83</v>
      </c>
      <c r="R16977" t="s">
        <v>83</v>
      </c>
      <c r="S16977" t="s">
        <v>83</v>
      </c>
      <c r="T16977" t="str">
        <f>_xlfn.XLOOKUP(A16977,MI_Match_Analysis!$A$2:$A$8,MI_Match_Analysis!$F$2:$F$8,"Not Found")</f>
        <v>Not Found</v>
      </c>
    </row>
    <row r="16978" spans="1:20" hidden="1" x14ac:dyDescent="0.3">
      <c r="A16978">
        <v>72</v>
      </c>
      <c r="B16978" s="1">
        <v>46169</v>
      </c>
      <c r="C16978" t="s">
        <v>345</v>
      </c>
      <c r="D16978" t="s">
        <v>212</v>
      </c>
      <c r="E16978" t="s">
        <v>25</v>
      </c>
      <c r="F16978" t="s">
        <v>40</v>
      </c>
      <c r="G16978">
        <v>2</v>
      </c>
      <c r="H16978">
        <v>15.2</v>
      </c>
      <c r="I16978" t="s">
        <v>120</v>
      </c>
      <c r="J16978" t="s">
        <v>278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 t="s">
        <v>83</v>
      </c>
      <c r="R16978" t="s">
        <v>83</v>
      </c>
      <c r="S16978" t="s">
        <v>83</v>
      </c>
      <c r="T16978" t="str">
        <f>_xlfn.XLOOKUP(A16978,MI_Match_Analysis!$A$2:$A$8,MI_Match_Analysis!$F$2:$F$8,"Not Found")</f>
        <v>Not Found</v>
      </c>
    </row>
    <row r="16979" spans="1:20" hidden="1" x14ac:dyDescent="0.3">
      <c r="A16979">
        <v>72</v>
      </c>
      <c r="B16979" s="1">
        <v>46169</v>
      </c>
      <c r="C16979" t="s">
        <v>345</v>
      </c>
      <c r="D16979" t="s">
        <v>212</v>
      </c>
      <c r="E16979" t="s">
        <v>25</v>
      </c>
      <c r="F16979" t="s">
        <v>40</v>
      </c>
      <c r="G16979">
        <v>2</v>
      </c>
      <c r="H16979">
        <v>15.3</v>
      </c>
      <c r="I16979" t="s">
        <v>120</v>
      </c>
      <c r="J16979" t="s">
        <v>278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 t="s">
        <v>83</v>
      </c>
      <c r="R16979" t="s">
        <v>83</v>
      </c>
      <c r="S16979" t="s">
        <v>83</v>
      </c>
      <c r="T16979" t="str">
        <f>_xlfn.XLOOKUP(A16979,MI_Match_Analysis!$A$2:$A$8,MI_Match_Analysis!$F$2:$F$8,"Not Found")</f>
        <v>Not Found</v>
      </c>
    </row>
    <row r="16980" spans="1:20" hidden="1" x14ac:dyDescent="0.3">
      <c r="A16980">
        <v>72</v>
      </c>
      <c r="B16980" s="1">
        <v>46169</v>
      </c>
      <c r="C16980" t="s">
        <v>345</v>
      </c>
      <c r="D16980" t="s">
        <v>212</v>
      </c>
      <c r="E16980" t="s">
        <v>25</v>
      </c>
      <c r="F16980" t="s">
        <v>40</v>
      </c>
      <c r="G16980">
        <v>2</v>
      </c>
      <c r="H16980">
        <v>15.4</v>
      </c>
      <c r="I16980" t="s">
        <v>120</v>
      </c>
      <c r="J16980" t="s">
        <v>278</v>
      </c>
      <c r="K16980">
        <v>1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 t="s">
        <v>83</v>
      </c>
      <c r="R16980" t="s">
        <v>83</v>
      </c>
      <c r="S16980" t="s">
        <v>83</v>
      </c>
      <c r="T16980" t="str">
        <f>_xlfn.XLOOKUP(A16980,MI_Match_Analysis!$A$2:$A$8,MI_Match_Analysis!$F$2:$F$8,"Not Found")</f>
        <v>Not Found</v>
      </c>
    </row>
    <row r="16981" spans="1:20" hidden="1" x14ac:dyDescent="0.3">
      <c r="A16981">
        <v>72</v>
      </c>
      <c r="B16981" s="1">
        <v>46169</v>
      </c>
      <c r="C16981" t="s">
        <v>345</v>
      </c>
      <c r="D16981" t="s">
        <v>212</v>
      </c>
      <c r="E16981" t="s">
        <v>25</v>
      </c>
      <c r="F16981" t="s">
        <v>40</v>
      </c>
      <c r="G16981">
        <v>2</v>
      </c>
      <c r="H16981">
        <v>15.5</v>
      </c>
      <c r="I16981" t="s">
        <v>96</v>
      </c>
      <c r="J16981" t="s">
        <v>278</v>
      </c>
      <c r="K16981">
        <v>1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 t="s">
        <v>83</v>
      </c>
      <c r="R16981" t="s">
        <v>83</v>
      </c>
      <c r="S16981" t="s">
        <v>83</v>
      </c>
      <c r="T16981" t="str">
        <f>_xlfn.XLOOKUP(A16981,MI_Match_Analysis!$A$2:$A$8,MI_Match_Analysis!$F$2:$F$8,"Not Found")</f>
        <v>Not Found</v>
      </c>
    </row>
    <row r="16982" spans="1:20" hidden="1" x14ac:dyDescent="0.3">
      <c r="A16982">
        <v>72</v>
      </c>
      <c r="B16982" s="1">
        <v>46169</v>
      </c>
      <c r="C16982" t="s">
        <v>345</v>
      </c>
      <c r="D16982" t="s">
        <v>212</v>
      </c>
      <c r="E16982" t="s">
        <v>25</v>
      </c>
      <c r="F16982" t="s">
        <v>40</v>
      </c>
      <c r="G16982">
        <v>2</v>
      </c>
      <c r="H16982">
        <v>15.6</v>
      </c>
      <c r="I16982" t="s">
        <v>120</v>
      </c>
      <c r="J16982" t="s">
        <v>278</v>
      </c>
      <c r="K16982">
        <v>1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 t="s">
        <v>83</v>
      </c>
      <c r="R16982" t="s">
        <v>83</v>
      </c>
      <c r="S16982" t="s">
        <v>83</v>
      </c>
      <c r="T16982" t="str">
        <f>_xlfn.XLOOKUP(A16982,MI_Match_Analysis!$A$2:$A$8,MI_Match_Analysis!$F$2:$F$8,"Not Found")</f>
        <v>Not Found</v>
      </c>
    </row>
    <row r="16983" spans="1:20" hidden="1" x14ac:dyDescent="0.3">
      <c r="A16983">
        <v>72</v>
      </c>
      <c r="B16983" s="1">
        <v>46169</v>
      </c>
      <c r="C16983" t="s">
        <v>345</v>
      </c>
      <c r="D16983" t="s">
        <v>212</v>
      </c>
      <c r="E16983" t="s">
        <v>25</v>
      </c>
      <c r="F16983" t="s">
        <v>40</v>
      </c>
      <c r="G16983">
        <v>2</v>
      </c>
      <c r="H16983">
        <v>16.100000000000001</v>
      </c>
      <c r="I16983" t="s">
        <v>120</v>
      </c>
      <c r="J16983" t="s">
        <v>44</v>
      </c>
      <c r="K16983">
        <v>1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 t="s">
        <v>83</v>
      </c>
      <c r="R16983" t="s">
        <v>83</v>
      </c>
      <c r="S16983" t="s">
        <v>83</v>
      </c>
      <c r="T16983" t="str">
        <f>_xlfn.XLOOKUP(A16983,MI_Match_Analysis!$A$2:$A$8,MI_Match_Analysis!$F$2:$F$8,"Not Found")</f>
        <v>Not Found</v>
      </c>
    </row>
    <row r="16984" spans="1:20" hidden="1" x14ac:dyDescent="0.3">
      <c r="A16984">
        <v>72</v>
      </c>
      <c r="B16984" s="1">
        <v>46169</v>
      </c>
      <c r="C16984" t="s">
        <v>345</v>
      </c>
      <c r="D16984" t="s">
        <v>212</v>
      </c>
      <c r="E16984" t="s">
        <v>25</v>
      </c>
      <c r="F16984" t="s">
        <v>40</v>
      </c>
      <c r="G16984">
        <v>2</v>
      </c>
      <c r="H16984">
        <v>16.2</v>
      </c>
      <c r="I16984" t="s">
        <v>96</v>
      </c>
      <c r="J16984" t="s">
        <v>44</v>
      </c>
      <c r="K16984">
        <v>4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 t="s">
        <v>83</v>
      </c>
      <c r="R16984" t="s">
        <v>83</v>
      </c>
      <c r="S16984" t="s">
        <v>83</v>
      </c>
      <c r="T16984" t="str">
        <f>_xlfn.XLOOKUP(A16984,MI_Match_Analysis!$A$2:$A$8,MI_Match_Analysis!$F$2:$F$8,"Not Found")</f>
        <v>Not Found</v>
      </c>
    </row>
    <row r="16985" spans="1:20" hidden="1" x14ac:dyDescent="0.3">
      <c r="A16985">
        <v>72</v>
      </c>
      <c r="B16985" s="1">
        <v>46169</v>
      </c>
      <c r="C16985" t="s">
        <v>345</v>
      </c>
      <c r="D16985" t="s">
        <v>212</v>
      </c>
      <c r="E16985" t="s">
        <v>25</v>
      </c>
      <c r="F16985" t="s">
        <v>40</v>
      </c>
      <c r="G16985">
        <v>2</v>
      </c>
      <c r="H16985">
        <v>16.3</v>
      </c>
      <c r="I16985" t="s">
        <v>96</v>
      </c>
      <c r="J16985" t="s">
        <v>44</v>
      </c>
      <c r="K16985">
        <v>4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 t="s">
        <v>83</v>
      </c>
      <c r="R16985" t="s">
        <v>83</v>
      </c>
      <c r="S16985" t="s">
        <v>83</v>
      </c>
      <c r="T16985" t="str">
        <f>_xlfn.XLOOKUP(A16985,MI_Match_Analysis!$A$2:$A$8,MI_Match_Analysis!$F$2:$F$8,"Not Found")</f>
        <v>Not Found</v>
      </c>
    </row>
    <row r="16986" spans="1:20" hidden="1" x14ac:dyDescent="0.3">
      <c r="A16986">
        <v>72</v>
      </c>
      <c r="B16986" s="1">
        <v>46169</v>
      </c>
      <c r="C16986" t="s">
        <v>345</v>
      </c>
      <c r="D16986" t="s">
        <v>212</v>
      </c>
      <c r="E16986" t="s">
        <v>25</v>
      </c>
      <c r="F16986" t="s">
        <v>40</v>
      </c>
      <c r="G16986">
        <v>2</v>
      </c>
      <c r="H16986">
        <v>16.399999999999999</v>
      </c>
      <c r="I16986" t="s">
        <v>96</v>
      </c>
      <c r="J16986" t="s">
        <v>44</v>
      </c>
      <c r="K16986">
        <v>2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 t="s">
        <v>83</v>
      </c>
      <c r="R16986" t="s">
        <v>83</v>
      </c>
      <c r="S16986" t="s">
        <v>83</v>
      </c>
      <c r="T16986" t="str">
        <f>_xlfn.XLOOKUP(A16986,MI_Match_Analysis!$A$2:$A$8,MI_Match_Analysis!$F$2:$F$8,"Not Found")</f>
        <v>Not Found</v>
      </c>
    </row>
    <row r="16987" spans="1:20" hidden="1" x14ac:dyDescent="0.3">
      <c r="A16987">
        <v>72</v>
      </c>
      <c r="B16987" s="1">
        <v>46169</v>
      </c>
      <c r="C16987" t="s">
        <v>345</v>
      </c>
      <c r="D16987" t="s">
        <v>212</v>
      </c>
      <c r="E16987" t="s">
        <v>25</v>
      </c>
      <c r="F16987" t="s">
        <v>40</v>
      </c>
      <c r="G16987">
        <v>2</v>
      </c>
      <c r="H16987">
        <v>16.5</v>
      </c>
      <c r="I16987" t="s">
        <v>96</v>
      </c>
      <c r="J16987" t="s">
        <v>44</v>
      </c>
      <c r="K16987">
        <v>4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 t="s">
        <v>83</v>
      </c>
      <c r="R16987" t="s">
        <v>83</v>
      </c>
      <c r="S16987" t="s">
        <v>83</v>
      </c>
      <c r="T16987" t="str">
        <f>_xlfn.XLOOKUP(A16987,MI_Match_Analysis!$A$2:$A$8,MI_Match_Analysis!$F$2:$F$8,"Not Found")</f>
        <v>Not Found</v>
      </c>
    </row>
    <row r="16988" spans="1:20" hidden="1" x14ac:dyDescent="0.3">
      <c r="A16988">
        <v>72</v>
      </c>
      <c r="B16988" s="1">
        <v>46169</v>
      </c>
      <c r="C16988" t="s">
        <v>345</v>
      </c>
      <c r="D16988" t="s">
        <v>212</v>
      </c>
      <c r="E16988" t="s">
        <v>25</v>
      </c>
      <c r="F16988" t="s">
        <v>40</v>
      </c>
      <c r="G16988">
        <v>2</v>
      </c>
      <c r="H16988">
        <v>16.600000000000001</v>
      </c>
      <c r="I16988" t="s">
        <v>96</v>
      </c>
      <c r="J16988" t="s">
        <v>44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 t="s">
        <v>83</v>
      </c>
      <c r="R16988" t="s">
        <v>83</v>
      </c>
      <c r="S16988" t="s">
        <v>83</v>
      </c>
      <c r="T16988" t="str">
        <f>_xlfn.XLOOKUP(A16988,MI_Match_Analysis!$A$2:$A$8,MI_Match_Analysis!$F$2:$F$8,"Not Found")</f>
        <v>Not Found</v>
      </c>
    </row>
    <row r="16989" spans="1:20" hidden="1" x14ac:dyDescent="0.3">
      <c r="A16989">
        <v>72</v>
      </c>
      <c r="B16989" s="1">
        <v>46169</v>
      </c>
      <c r="C16989" t="s">
        <v>345</v>
      </c>
      <c r="D16989" t="s">
        <v>212</v>
      </c>
      <c r="E16989" t="s">
        <v>25</v>
      </c>
      <c r="F16989" t="s">
        <v>40</v>
      </c>
      <c r="G16989">
        <v>2</v>
      </c>
      <c r="H16989">
        <v>16.600000000000001</v>
      </c>
      <c r="I16989" t="s">
        <v>96</v>
      </c>
      <c r="J16989" t="s">
        <v>44</v>
      </c>
      <c r="K16989">
        <v>0</v>
      </c>
      <c r="L16989">
        <v>1</v>
      </c>
      <c r="M16989">
        <v>1</v>
      </c>
      <c r="N16989">
        <v>0</v>
      </c>
      <c r="O16989">
        <v>0</v>
      </c>
      <c r="P16989">
        <v>0</v>
      </c>
      <c r="Q16989" t="s">
        <v>83</v>
      </c>
      <c r="R16989" t="s">
        <v>83</v>
      </c>
      <c r="S16989" t="s">
        <v>83</v>
      </c>
      <c r="T16989" t="str">
        <f>_xlfn.XLOOKUP(A16989,MI_Match_Analysis!$A$2:$A$8,MI_Match_Analysis!$F$2:$F$8,"Not Found")</f>
        <v>Not Found</v>
      </c>
    </row>
    <row r="16990" spans="1:20" hidden="1" x14ac:dyDescent="0.3">
      <c r="A16990">
        <v>72</v>
      </c>
      <c r="B16990" s="1">
        <v>46169</v>
      </c>
      <c r="C16990" t="s">
        <v>345</v>
      </c>
      <c r="D16990" t="s">
        <v>212</v>
      </c>
      <c r="E16990" t="s">
        <v>25</v>
      </c>
      <c r="F16990" t="s">
        <v>40</v>
      </c>
      <c r="G16990">
        <v>2</v>
      </c>
      <c r="H16990">
        <v>17.100000000000001</v>
      </c>
      <c r="I16990" t="s">
        <v>120</v>
      </c>
      <c r="J16990" t="s">
        <v>42</v>
      </c>
      <c r="K16990">
        <v>1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 t="s">
        <v>83</v>
      </c>
      <c r="R16990" t="s">
        <v>83</v>
      </c>
      <c r="S16990" t="s">
        <v>83</v>
      </c>
      <c r="T16990" t="str">
        <f>_xlfn.XLOOKUP(A16990,MI_Match_Analysis!$A$2:$A$8,MI_Match_Analysis!$F$2:$F$8,"Not Found")</f>
        <v>Not Found</v>
      </c>
    </row>
    <row r="16991" spans="1:20" hidden="1" x14ac:dyDescent="0.3">
      <c r="A16991">
        <v>72</v>
      </c>
      <c r="B16991" s="1">
        <v>46169</v>
      </c>
      <c r="C16991" t="s">
        <v>345</v>
      </c>
      <c r="D16991" t="s">
        <v>212</v>
      </c>
      <c r="E16991" t="s">
        <v>25</v>
      </c>
      <c r="F16991" t="s">
        <v>40</v>
      </c>
      <c r="G16991">
        <v>2</v>
      </c>
      <c r="H16991">
        <v>17.2</v>
      </c>
      <c r="I16991" t="s">
        <v>96</v>
      </c>
      <c r="J16991" t="s">
        <v>42</v>
      </c>
      <c r="K16991">
        <v>1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 t="s">
        <v>83</v>
      </c>
      <c r="R16991" t="s">
        <v>83</v>
      </c>
      <c r="S16991" t="s">
        <v>83</v>
      </c>
      <c r="T16991" t="str">
        <f>_xlfn.XLOOKUP(A16991,MI_Match_Analysis!$A$2:$A$8,MI_Match_Analysis!$F$2:$F$8,"Not Found")</f>
        <v>Not Found</v>
      </c>
    </row>
    <row r="16992" spans="1:20" hidden="1" x14ac:dyDescent="0.3">
      <c r="A16992">
        <v>72</v>
      </c>
      <c r="B16992" s="1">
        <v>46169</v>
      </c>
      <c r="C16992" t="s">
        <v>345</v>
      </c>
      <c r="D16992" t="s">
        <v>212</v>
      </c>
      <c r="E16992" t="s">
        <v>25</v>
      </c>
      <c r="F16992" t="s">
        <v>40</v>
      </c>
      <c r="G16992">
        <v>2</v>
      </c>
      <c r="H16992">
        <v>17.3</v>
      </c>
      <c r="I16992" t="s">
        <v>120</v>
      </c>
      <c r="J16992" t="s">
        <v>42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 t="s">
        <v>165</v>
      </c>
      <c r="R16992" t="s">
        <v>120</v>
      </c>
      <c r="S16992" t="s">
        <v>44</v>
      </c>
      <c r="T16992" t="str">
        <f>_xlfn.XLOOKUP(A16992,MI_Match_Analysis!$A$2:$A$8,MI_Match_Analysis!$F$2:$F$8,"Not Found")</f>
        <v>Not Found</v>
      </c>
    </row>
    <row r="16993" spans="1:20" hidden="1" x14ac:dyDescent="0.3">
      <c r="A16993">
        <v>72</v>
      </c>
      <c r="B16993" s="1">
        <v>46169</v>
      </c>
      <c r="C16993" t="s">
        <v>345</v>
      </c>
      <c r="D16993" t="s">
        <v>212</v>
      </c>
      <c r="E16993" t="s">
        <v>25</v>
      </c>
      <c r="F16993" t="s">
        <v>40</v>
      </c>
      <c r="G16993">
        <v>2</v>
      </c>
      <c r="H16993">
        <v>17.399999999999999</v>
      </c>
      <c r="I16993" t="s">
        <v>107</v>
      </c>
      <c r="J16993" t="s">
        <v>42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 t="s">
        <v>83</v>
      </c>
      <c r="R16993" t="s">
        <v>83</v>
      </c>
      <c r="S16993" t="s">
        <v>83</v>
      </c>
      <c r="T16993" t="str">
        <f>_xlfn.XLOOKUP(A16993,MI_Match_Analysis!$A$2:$A$8,MI_Match_Analysis!$F$2:$F$8,"Not Found")</f>
        <v>Not Found</v>
      </c>
    </row>
    <row r="16994" spans="1:20" hidden="1" x14ac:dyDescent="0.3">
      <c r="A16994">
        <v>72</v>
      </c>
      <c r="B16994" s="1">
        <v>46169</v>
      </c>
      <c r="C16994" t="s">
        <v>345</v>
      </c>
      <c r="D16994" t="s">
        <v>212</v>
      </c>
      <c r="E16994" t="s">
        <v>25</v>
      </c>
      <c r="F16994" t="s">
        <v>40</v>
      </c>
      <c r="G16994">
        <v>2</v>
      </c>
      <c r="H16994">
        <v>17.5</v>
      </c>
      <c r="I16994" t="s">
        <v>107</v>
      </c>
      <c r="J16994" t="s">
        <v>42</v>
      </c>
      <c r="K16994">
        <v>4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 t="s">
        <v>83</v>
      </c>
      <c r="R16994" t="s">
        <v>83</v>
      </c>
      <c r="S16994" t="s">
        <v>83</v>
      </c>
      <c r="T16994" t="str">
        <f>_xlfn.XLOOKUP(A16994,MI_Match_Analysis!$A$2:$A$8,MI_Match_Analysis!$F$2:$F$8,"Not Found")</f>
        <v>Not Found</v>
      </c>
    </row>
    <row r="16995" spans="1:20" hidden="1" x14ac:dyDescent="0.3">
      <c r="A16995">
        <v>72</v>
      </c>
      <c r="B16995" s="1">
        <v>46169</v>
      </c>
      <c r="C16995" t="s">
        <v>345</v>
      </c>
      <c r="D16995" t="s">
        <v>212</v>
      </c>
      <c r="E16995" t="s">
        <v>25</v>
      </c>
      <c r="F16995" t="s">
        <v>40</v>
      </c>
      <c r="G16995">
        <v>2</v>
      </c>
      <c r="H16995">
        <v>17.600000000000001</v>
      </c>
      <c r="I16995" t="s">
        <v>107</v>
      </c>
      <c r="J16995" t="s">
        <v>42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 t="s">
        <v>83</v>
      </c>
      <c r="R16995" t="s">
        <v>83</v>
      </c>
      <c r="S16995" t="s">
        <v>83</v>
      </c>
      <c r="T16995" t="str">
        <f>_xlfn.XLOOKUP(A16995,MI_Match_Analysis!$A$2:$A$8,MI_Match_Analysis!$F$2:$F$8,"Not Found")</f>
        <v>Not Found</v>
      </c>
    </row>
    <row r="16996" spans="1:20" hidden="1" x14ac:dyDescent="0.3">
      <c r="A16996">
        <v>72</v>
      </c>
      <c r="B16996" s="1">
        <v>46169</v>
      </c>
      <c r="C16996" t="s">
        <v>345</v>
      </c>
      <c r="D16996" t="s">
        <v>212</v>
      </c>
      <c r="E16996" t="s">
        <v>25</v>
      </c>
      <c r="F16996" t="s">
        <v>40</v>
      </c>
      <c r="G16996">
        <v>2</v>
      </c>
      <c r="H16996">
        <v>18.100000000000001</v>
      </c>
      <c r="I16996" t="s">
        <v>96</v>
      </c>
      <c r="J16996" t="s">
        <v>203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 t="s">
        <v>83</v>
      </c>
      <c r="R16996" t="s">
        <v>83</v>
      </c>
      <c r="S16996" t="s">
        <v>83</v>
      </c>
      <c r="T16996" t="str">
        <f>_xlfn.XLOOKUP(A16996,MI_Match_Analysis!$A$2:$A$8,MI_Match_Analysis!$F$2:$F$8,"Not Found")</f>
        <v>Not Found</v>
      </c>
    </row>
    <row r="16997" spans="1:20" hidden="1" x14ac:dyDescent="0.3">
      <c r="A16997">
        <v>72</v>
      </c>
      <c r="B16997" s="1">
        <v>46169</v>
      </c>
      <c r="C16997" t="s">
        <v>345</v>
      </c>
      <c r="D16997" t="s">
        <v>212</v>
      </c>
      <c r="E16997" t="s">
        <v>25</v>
      </c>
      <c r="F16997" t="s">
        <v>40</v>
      </c>
      <c r="G16997">
        <v>2</v>
      </c>
      <c r="H16997">
        <v>18.2</v>
      </c>
      <c r="I16997" t="s">
        <v>96</v>
      </c>
      <c r="J16997" t="s">
        <v>203</v>
      </c>
      <c r="K16997">
        <v>1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 t="s">
        <v>83</v>
      </c>
      <c r="R16997" t="s">
        <v>83</v>
      </c>
      <c r="S16997" t="s">
        <v>83</v>
      </c>
      <c r="T16997" t="str">
        <f>_xlfn.XLOOKUP(A16997,MI_Match_Analysis!$A$2:$A$8,MI_Match_Analysis!$F$2:$F$8,"Not Found")</f>
        <v>Not Found</v>
      </c>
    </row>
    <row r="16998" spans="1:20" hidden="1" x14ac:dyDescent="0.3">
      <c r="A16998">
        <v>72</v>
      </c>
      <c r="B16998" s="1">
        <v>46169</v>
      </c>
      <c r="C16998" t="s">
        <v>345</v>
      </c>
      <c r="D16998" t="s">
        <v>212</v>
      </c>
      <c r="E16998" t="s">
        <v>25</v>
      </c>
      <c r="F16998" t="s">
        <v>40</v>
      </c>
      <c r="G16998">
        <v>2</v>
      </c>
      <c r="H16998">
        <v>18.3</v>
      </c>
      <c r="I16998" t="s">
        <v>107</v>
      </c>
      <c r="J16998" t="s">
        <v>203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 t="s">
        <v>83</v>
      </c>
      <c r="R16998" t="s">
        <v>83</v>
      </c>
      <c r="S16998" t="s">
        <v>83</v>
      </c>
      <c r="T16998" t="str">
        <f>_xlfn.XLOOKUP(A16998,MI_Match_Analysis!$A$2:$A$8,MI_Match_Analysis!$F$2:$F$8,"Not Found")</f>
        <v>Not Found</v>
      </c>
    </row>
    <row r="16999" spans="1:20" hidden="1" x14ac:dyDescent="0.3">
      <c r="A16999">
        <v>72</v>
      </c>
      <c r="B16999" s="1">
        <v>46169</v>
      </c>
      <c r="C16999" t="s">
        <v>345</v>
      </c>
      <c r="D16999" t="s">
        <v>212</v>
      </c>
      <c r="E16999" t="s">
        <v>25</v>
      </c>
      <c r="F16999" t="s">
        <v>40</v>
      </c>
      <c r="G16999">
        <v>2</v>
      </c>
      <c r="H16999">
        <v>18.399999999999999</v>
      </c>
      <c r="I16999" t="s">
        <v>107</v>
      </c>
      <c r="J16999" t="s">
        <v>203</v>
      </c>
      <c r="K16999">
        <v>1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 t="s">
        <v>83</v>
      </c>
      <c r="R16999" t="s">
        <v>83</v>
      </c>
      <c r="S16999" t="s">
        <v>83</v>
      </c>
      <c r="T16999" t="str">
        <f>_xlfn.XLOOKUP(A16999,MI_Match_Analysis!$A$2:$A$8,MI_Match_Analysis!$F$2:$F$8,"Not Found")</f>
        <v>Not Found</v>
      </c>
    </row>
    <row r="17000" spans="1:20" hidden="1" x14ac:dyDescent="0.3">
      <c r="A17000">
        <v>72</v>
      </c>
      <c r="B17000" s="1">
        <v>46169</v>
      </c>
      <c r="C17000" t="s">
        <v>345</v>
      </c>
      <c r="D17000" t="s">
        <v>212</v>
      </c>
      <c r="E17000" t="s">
        <v>25</v>
      </c>
      <c r="F17000" t="s">
        <v>40</v>
      </c>
      <c r="G17000">
        <v>2</v>
      </c>
      <c r="H17000">
        <v>18.5</v>
      </c>
      <c r="I17000" t="s">
        <v>107</v>
      </c>
      <c r="J17000" t="s">
        <v>203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 t="s">
        <v>83</v>
      </c>
      <c r="R17000" t="s">
        <v>83</v>
      </c>
      <c r="S17000" t="s">
        <v>83</v>
      </c>
      <c r="T17000" t="str">
        <f>_xlfn.XLOOKUP(A17000,MI_Match_Analysis!$A$2:$A$8,MI_Match_Analysis!$F$2:$F$8,"Not Found")</f>
        <v>Not Found</v>
      </c>
    </row>
    <row r="17001" spans="1:20" hidden="1" x14ac:dyDescent="0.3">
      <c r="A17001">
        <v>72</v>
      </c>
      <c r="B17001" s="1">
        <v>46169</v>
      </c>
      <c r="C17001" t="s">
        <v>345</v>
      </c>
      <c r="D17001" t="s">
        <v>212</v>
      </c>
      <c r="E17001" t="s">
        <v>25</v>
      </c>
      <c r="F17001" t="s">
        <v>40</v>
      </c>
      <c r="G17001">
        <v>2</v>
      </c>
      <c r="H17001">
        <v>18.5</v>
      </c>
      <c r="I17001" t="s">
        <v>96</v>
      </c>
      <c r="J17001" t="s">
        <v>203</v>
      </c>
      <c r="K17001">
        <v>1</v>
      </c>
      <c r="L17001">
        <v>1</v>
      </c>
      <c r="M17001">
        <v>0</v>
      </c>
      <c r="N17001">
        <v>0</v>
      </c>
      <c r="O17001">
        <v>0</v>
      </c>
      <c r="P17001">
        <v>1</v>
      </c>
      <c r="Q17001" t="s">
        <v>83</v>
      </c>
      <c r="R17001" t="s">
        <v>83</v>
      </c>
      <c r="S17001" t="s">
        <v>83</v>
      </c>
      <c r="T17001" t="str">
        <f>_xlfn.XLOOKUP(A17001,MI_Match_Analysis!$A$2:$A$8,MI_Match_Analysis!$F$2:$F$8,"Not Found")</f>
        <v>Not Found</v>
      </c>
    </row>
    <row r="17002" spans="1:20" hidden="1" x14ac:dyDescent="0.3">
      <c r="A17002">
        <v>72</v>
      </c>
      <c r="B17002" s="1">
        <v>46169</v>
      </c>
      <c r="C17002" t="s">
        <v>345</v>
      </c>
      <c r="D17002" t="s">
        <v>212</v>
      </c>
      <c r="E17002" t="s">
        <v>25</v>
      </c>
      <c r="F17002" t="s">
        <v>40</v>
      </c>
      <c r="G17002">
        <v>2</v>
      </c>
      <c r="H17002">
        <v>18.600000000000001</v>
      </c>
      <c r="I17002" t="s">
        <v>107</v>
      </c>
      <c r="J17002" t="s">
        <v>203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 t="s">
        <v>83</v>
      </c>
      <c r="R17002" t="s">
        <v>83</v>
      </c>
      <c r="S17002" t="s">
        <v>83</v>
      </c>
      <c r="T17002" t="str">
        <f>_xlfn.XLOOKUP(A17002,MI_Match_Analysis!$A$2:$A$8,MI_Match_Analysis!$F$2:$F$8,"Not Found")</f>
        <v>Not Found</v>
      </c>
    </row>
    <row r="17003" spans="1:20" hidden="1" x14ac:dyDescent="0.3">
      <c r="A17003">
        <v>72</v>
      </c>
      <c r="B17003" s="1">
        <v>46169</v>
      </c>
      <c r="C17003" t="s">
        <v>345</v>
      </c>
      <c r="D17003" t="s">
        <v>212</v>
      </c>
      <c r="E17003" t="s">
        <v>25</v>
      </c>
      <c r="F17003" t="s">
        <v>40</v>
      </c>
      <c r="G17003">
        <v>2</v>
      </c>
      <c r="H17003">
        <v>19.100000000000001</v>
      </c>
      <c r="I17003" t="s">
        <v>96</v>
      </c>
      <c r="J17003" t="s">
        <v>337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 t="s">
        <v>83</v>
      </c>
      <c r="R17003" t="s">
        <v>83</v>
      </c>
      <c r="S17003" t="s">
        <v>83</v>
      </c>
      <c r="T17003" t="str">
        <f>_xlfn.XLOOKUP(A17003,MI_Match_Analysis!$A$2:$A$8,MI_Match_Analysis!$F$2:$F$8,"Not Found")</f>
        <v>Not Found</v>
      </c>
    </row>
    <row r="17004" spans="1:20" hidden="1" x14ac:dyDescent="0.3">
      <c r="A17004">
        <v>72</v>
      </c>
      <c r="B17004" s="1">
        <v>46169</v>
      </c>
      <c r="C17004" t="s">
        <v>345</v>
      </c>
      <c r="D17004" t="s">
        <v>212</v>
      </c>
      <c r="E17004" t="s">
        <v>25</v>
      </c>
      <c r="F17004" t="s">
        <v>40</v>
      </c>
      <c r="G17004">
        <v>2</v>
      </c>
      <c r="H17004">
        <v>19.100000000000001</v>
      </c>
      <c r="I17004" t="s">
        <v>96</v>
      </c>
      <c r="J17004" t="s">
        <v>337</v>
      </c>
      <c r="K17004">
        <v>0</v>
      </c>
      <c r="L17004">
        <v>1</v>
      </c>
      <c r="M17004">
        <v>1</v>
      </c>
      <c r="N17004">
        <v>0</v>
      </c>
      <c r="O17004">
        <v>0</v>
      </c>
      <c r="P17004">
        <v>0</v>
      </c>
      <c r="Q17004" t="s">
        <v>83</v>
      </c>
      <c r="R17004" t="s">
        <v>83</v>
      </c>
      <c r="S17004" t="s">
        <v>83</v>
      </c>
      <c r="T17004" t="str">
        <f>_xlfn.XLOOKUP(A17004,MI_Match_Analysis!$A$2:$A$8,MI_Match_Analysis!$F$2:$F$8,"Not Found")</f>
        <v>Not Found</v>
      </c>
    </row>
    <row r="17005" spans="1:20" hidden="1" x14ac:dyDescent="0.3">
      <c r="A17005">
        <v>72</v>
      </c>
      <c r="B17005" s="1">
        <v>46169</v>
      </c>
      <c r="C17005" t="s">
        <v>345</v>
      </c>
      <c r="D17005" t="s">
        <v>212</v>
      </c>
      <c r="E17005" t="s">
        <v>25</v>
      </c>
      <c r="F17005" t="s">
        <v>40</v>
      </c>
      <c r="G17005">
        <v>2</v>
      </c>
      <c r="H17005">
        <v>19.2</v>
      </c>
      <c r="I17005" t="s">
        <v>96</v>
      </c>
      <c r="J17005" t="s">
        <v>337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 t="s">
        <v>165</v>
      </c>
      <c r="R17005" t="s">
        <v>96</v>
      </c>
      <c r="S17005" t="s">
        <v>43</v>
      </c>
      <c r="T17005" t="str">
        <f>_xlfn.XLOOKUP(A17005,MI_Match_Analysis!$A$2:$A$8,MI_Match_Analysis!$F$2:$F$8,"Not Found")</f>
        <v>Not Found</v>
      </c>
    </row>
    <row r="17006" spans="1:20" hidden="1" x14ac:dyDescent="0.3">
      <c r="A17006">
        <v>73</v>
      </c>
      <c r="B17006" s="1">
        <v>46171</v>
      </c>
      <c r="C17006" t="s">
        <v>345</v>
      </c>
      <c r="D17006" t="s">
        <v>212</v>
      </c>
      <c r="E17006" t="s">
        <v>40</v>
      </c>
      <c r="F17006" t="s">
        <v>48</v>
      </c>
      <c r="G17006">
        <v>1</v>
      </c>
      <c r="H17006">
        <v>0.1</v>
      </c>
      <c r="I17006" t="s">
        <v>84</v>
      </c>
      <c r="J17006" t="s">
        <v>221</v>
      </c>
      <c r="K17006">
        <v>1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 t="s">
        <v>83</v>
      </c>
      <c r="R17006" t="s">
        <v>83</v>
      </c>
      <c r="S17006" t="s">
        <v>83</v>
      </c>
      <c r="T17006" t="str">
        <f>_xlfn.XLOOKUP(A17006,MI_Match_Analysis!$A$2:$A$8,MI_Match_Analysis!$F$2:$F$8,"Not Found")</f>
        <v>Not Found</v>
      </c>
    </row>
    <row r="17007" spans="1:20" hidden="1" x14ac:dyDescent="0.3">
      <c r="A17007">
        <v>73</v>
      </c>
      <c r="B17007" s="1">
        <v>46171</v>
      </c>
      <c r="C17007" t="s">
        <v>345</v>
      </c>
      <c r="D17007" t="s">
        <v>212</v>
      </c>
      <c r="E17007" t="s">
        <v>40</v>
      </c>
      <c r="F17007" t="s">
        <v>48</v>
      </c>
      <c r="G17007">
        <v>1</v>
      </c>
      <c r="H17007">
        <v>0.2</v>
      </c>
      <c r="I17007" t="s">
        <v>43</v>
      </c>
      <c r="J17007" t="s">
        <v>221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 t="s">
        <v>83</v>
      </c>
      <c r="R17007" t="s">
        <v>83</v>
      </c>
      <c r="S17007" t="s">
        <v>83</v>
      </c>
      <c r="T17007" t="str">
        <f>_xlfn.XLOOKUP(A17007,MI_Match_Analysis!$A$2:$A$8,MI_Match_Analysis!$F$2:$F$8,"Not Found")</f>
        <v>Not Found</v>
      </c>
    </row>
    <row r="17008" spans="1:20" hidden="1" x14ac:dyDescent="0.3">
      <c r="A17008">
        <v>73</v>
      </c>
      <c r="B17008" s="1">
        <v>46171</v>
      </c>
      <c r="C17008" t="s">
        <v>345</v>
      </c>
      <c r="D17008" t="s">
        <v>212</v>
      </c>
      <c r="E17008" t="s">
        <v>40</v>
      </c>
      <c r="F17008" t="s">
        <v>48</v>
      </c>
      <c r="G17008">
        <v>1</v>
      </c>
      <c r="H17008">
        <v>0.3</v>
      </c>
      <c r="I17008" t="s">
        <v>43</v>
      </c>
      <c r="J17008" t="s">
        <v>221</v>
      </c>
      <c r="K17008">
        <v>1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 t="s">
        <v>83</v>
      </c>
      <c r="R17008" t="s">
        <v>83</v>
      </c>
      <c r="S17008" t="s">
        <v>83</v>
      </c>
      <c r="T17008" t="str">
        <f>_xlfn.XLOOKUP(A17008,MI_Match_Analysis!$A$2:$A$8,MI_Match_Analysis!$F$2:$F$8,"Not Found")</f>
        <v>Not Found</v>
      </c>
    </row>
    <row r="17009" spans="1:20" hidden="1" x14ac:dyDescent="0.3">
      <c r="A17009">
        <v>73</v>
      </c>
      <c r="B17009" s="1">
        <v>46171</v>
      </c>
      <c r="C17009" t="s">
        <v>345</v>
      </c>
      <c r="D17009" t="s">
        <v>212</v>
      </c>
      <c r="E17009" t="s">
        <v>40</v>
      </c>
      <c r="F17009" t="s">
        <v>48</v>
      </c>
      <c r="G17009">
        <v>1</v>
      </c>
      <c r="H17009">
        <v>0.4</v>
      </c>
      <c r="I17009" t="s">
        <v>84</v>
      </c>
      <c r="J17009" t="s">
        <v>221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 t="s">
        <v>165</v>
      </c>
      <c r="R17009" t="s">
        <v>84</v>
      </c>
      <c r="S17009" t="s">
        <v>50</v>
      </c>
      <c r="T17009" t="str">
        <f>_xlfn.XLOOKUP(A17009,MI_Match_Analysis!$A$2:$A$8,MI_Match_Analysis!$F$2:$F$8,"Not Found")</f>
        <v>Not Found</v>
      </c>
    </row>
    <row r="17010" spans="1:20" hidden="1" x14ac:dyDescent="0.3">
      <c r="A17010">
        <v>73</v>
      </c>
      <c r="B17010" s="1">
        <v>46171</v>
      </c>
      <c r="C17010" t="s">
        <v>345</v>
      </c>
      <c r="D17010" t="s">
        <v>212</v>
      </c>
      <c r="E17010" t="s">
        <v>40</v>
      </c>
      <c r="F17010" t="s">
        <v>48</v>
      </c>
      <c r="G17010">
        <v>1</v>
      </c>
      <c r="H17010">
        <v>0.5</v>
      </c>
      <c r="I17010" t="s">
        <v>74</v>
      </c>
      <c r="J17010" t="s">
        <v>221</v>
      </c>
      <c r="K17010">
        <v>1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 t="s">
        <v>83</v>
      </c>
      <c r="R17010" t="s">
        <v>83</v>
      </c>
      <c r="S17010" t="s">
        <v>83</v>
      </c>
      <c r="T17010" t="str">
        <f>_xlfn.XLOOKUP(A17010,MI_Match_Analysis!$A$2:$A$8,MI_Match_Analysis!$F$2:$F$8,"Not Found")</f>
        <v>Not Found</v>
      </c>
    </row>
    <row r="17011" spans="1:20" hidden="1" x14ac:dyDescent="0.3">
      <c r="A17011">
        <v>73</v>
      </c>
      <c r="B17011" s="1">
        <v>46171</v>
      </c>
      <c r="C17011" t="s">
        <v>345</v>
      </c>
      <c r="D17011" t="s">
        <v>212</v>
      </c>
      <c r="E17011" t="s">
        <v>40</v>
      </c>
      <c r="F17011" t="s">
        <v>48</v>
      </c>
      <c r="G17011">
        <v>1</v>
      </c>
      <c r="H17011">
        <v>0.6</v>
      </c>
      <c r="I17011" t="s">
        <v>43</v>
      </c>
      <c r="J17011" t="s">
        <v>221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 t="s">
        <v>83</v>
      </c>
      <c r="R17011" t="s">
        <v>83</v>
      </c>
      <c r="S17011" t="s">
        <v>83</v>
      </c>
      <c r="T17011" t="str">
        <f>_xlfn.XLOOKUP(A17011,MI_Match_Analysis!$A$2:$A$8,MI_Match_Analysis!$F$2:$F$8,"Not Found")</f>
        <v>Not Found</v>
      </c>
    </row>
    <row r="17012" spans="1:20" hidden="1" x14ac:dyDescent="0.3">
      <c r="A17012">
        <v>73</v>
      </c>
      <c r="B17012" s="1">
        <v>46171</v>
      </c>
      <c r="C17012" t="s">
        <v>345</v>
      </c>
      <c r="D17012" t="s">
        <v>212</v>
      </c>
      <c r="E17012" t="s">
        <v>40</v>
      </c>
      <c r="F17012" t="s">
        <v>48</v>
      </c>
      <c r="G17012">
        <v>1</v>
      </c>
      <c r="H17012">
        <v>1.1000000000000001</v>
      </c>
      <c r="I17012" t="s">
        <v>74</v>
      </c>
      <c r="J17012" t="s">
        <v>117</v>
      </c>
      <c r="K17012">
        <v>2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 t="s">
        <v>83</v>
      </c>
      <c r="R17012" t="s">
        <v>83</v>
      </c>
      <c r="S17012" t="s">
        <v>83</v>
      </c>
      <c r="T17012" t="str">
        <f>_xlfn.XLOOKUP(A17012,MI_Match_Analysis!$A$2:$A$8,MI_Match_Analysis!$F$2:$F$8,"Not Found")</f>
        <v>Not Found</v>
      </c>
    </row>
    <row r="17013" spans="1:20" hidden="1" x14ac:dyDescent="0.3">
      <c r="A17013">
        <v>73</v>
      </c>
      <c r="B17013" s="1">
        <v>46171</v>
      </c>
      <c r="C17013" t="s">
        <v>345</v>
      </c>
      <c r="D17013" t="s">
        <v>212</v>
      </c>
      <c r="E17013" t="s">
        <v>40</v>
      </c>
      <c r="F17013" t="s">
        <v>48</v>
      </c>
      <c r="G17013">
        <v>1</v>
      </c>
      <c r="H17013">
        <v>1.2</v>
      </c>
      <c r="I17013" t="s">
        <v>74</v>
      </c>
      <c r="J17013" t="s">
        <v>117</v>
      </c>
      <c r="K17013">
        <v>4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 t="s">
        <v>83</v>
      </c>
      <c r="R17013" t="s">
        <v>83</v>
      </c>
      <c r="S17013" t="s">
        <v>83</v>
      </c>
      <c r="T17013" t="str">
        <f>_xlfn.XLOOKUP(A17013,MI_Match_Analysis!$A$2:$A$8,MI_Match_Analysis!$F$2:$F$8,"Not Found")</f>
        <v>Not Found</v>
      </c>
    </row>
    <row r="17014" spans="1:20" hidden="1" x14ac:dyDescent="0.3">
      <c r="A17014">
        <v>73</v>
      </c>
      <c r="B17014" s="1">
        <v>46171</v>
      </c>
      <c r="C17014" t="s">
        <v>345</v>
      </c>
      <c r="D17014" t="s">
        <v>212</v>
      </c>
      <c r="E17014" t="s">
        <v>40</v>
      </c>
      <c r="F17014" t="s">
        <v>48</v>
      </c>
      <c r="G17014">
        <v>1</v>
      </c>
      <c r="H17014">
        <v>1.3</v>
      </c>
      <c r="I17014" t="s">
        <v>74</v>
      </c>
      <c r="J17014" t="s">
        <v>117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 t="s">
        <v>83</v>
      </c>
      <c r="R17014" t="s">
        <v>83</v>
      </c>
      <c r="S17014" t="s">
        <v>83</v>
      </c>
      <c r="T17014" t="str">
        <f>_xlfn.XLOOKUP(A17014,MI_Match_Analysis!$A$2:$A$8,MI_Match_Analysis!$F$2:$F$8,"Not Found")</f>
        <v>Not Found</v>
      </c>
    </row>
    <row r="17015" spans="1:20" hidden="1" x14ac:dyDescent="0.3">
      <c r="A17015">
        <v>73</v>
      </c>
      <c r="B17015" s="1">
        <v>46171</v>
      </c>
      <c r="C17015" t="s">
        <v>345</v>
      </c>
      <c r="D17015" t="s">
        <v>212</v>
      </c>
      <c r="E17015" t="s">
        <v>40</v>
      </c>
      <c r="F17015" t="s">
        <v>48</v>
      </c>
      <c r="G17015">
        <v>1</v>
      </c>
      <c r="H17015">
        <v>1.4</v>
      </c>
      <c r="I17015" t="s">
        <v>74</v>
      </c>
      <c r="J17015" t="s">
        <v>117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 t="s">
        <v>83</v>
      </c>
      <c r="R17015" t="s">
        <v>83</v>
      </c>
      <c r="S17015" t="s">
        <v>83</v>
      </c>
      <c r="T17015" t="str">
        <f>_xlfn.XLOOKUP(A17015,MI_Match_Analysis!$A$2:$A$8,MI_Match_Analysis!$F$2:$F$8,"Not Found")</f>
        <v>Not Found</v>
      </c>
    </row>
    <row r="17016" spans="1:20" hidden="1" x14ac:dyDescent="0.3">
      <c r="A17016">
        <v>73</v>
      </c>
      <c r="B17016" s="1">
        <v>46171</v>
      </c>
      <c r="C17016" t="s">
        <v>345</v>
      </c>
      <c r="D17016" t="s">
        <v>212</v>
      </c>
      <c r="E17016" t="s">
        <v>40</v>
      </c>
      <c r="F17016" t="s">
        <v>48</v>
      </c>
      <c r="G17016">
        <v>1</v>
      </c>
      <c r="H17016">
        <v>1.5</v>
      </c>
      <c r="I17016" t="s">
        <v>74</v>
      </c>
      <c r="J17016" t="s">
        <v>117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 t="s">
        <v>165</v>
      </c>
      <c r="R17016" t="s">
        <v>74</v>
      </c>
      <c r="S17016" t="s">
        <v>116</v>
      </c>
      <c r="T17016" t="str">
        <f>_xlfn.XLOOKUP(A17016,MI_Match_Analysis!$A$2:$A$8,MI_Match_Analysis!$F$2:$F$8,"Not Found")</f>
        <v>Not Found</v>
      </c>
    </row>
    <row r="17017" spans="1:20" hidden="1" x14ac:dyDescent="0.3">
      <c r="A17017">
        <v>73</v>
      </c>
      <c r="B17017" s="1">
        <v>46171</v>
      </c>
      <c r="C17017" t="s">
        <v>345</v>
      </c>
      <c r="D17017" t="s">
        <v>212</v>
      </c>
      <c r="E17017" t="s">
        <v>40</v>
      </c>
      <c r="F17017" t="s">
        <v>48</v>
      </c>
      <c r="G17017">
        <v>1</v>
      </c>
      <c r="H17017">
        <v>1.6</v>
      </c>
      <c r="I17017" t="s">
        <v>129</v>
      </c>
      <c r="J17017" t="s">
        <v>117</v>
      </c>
      <c r="K17017">
        <v>4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 t="s">
        <v>83</v>
      </c>
      <c r="R17017" t="s">
        <v>83</v>
      </c>
      <c r="S17017" t="s">
        <v>83</v>
      </c>
      <c r="T17017" t="str">
        <f>_xlfn.XLOOKUP(A17017,MI_Match_Analysis!$A$2:$A$8,MI_Match_Analysis!$F$2:$F$8,"Not Found")</f>
        <v>Not Found</v>
      </c>
    </row>
    <row r="17018" spans="1:20" hidden="1" x14ac:dyDescent="0.3">
      <c r="A17018">
        <v>73</v>
      </c>
      <c r="B17018" s="1">
        <v>46171</v>
      </c>
      <c r="C17018" t="s">
        <v>345</v>
      </c>
      <c r="D17018" t="s">
        <v>212</v>
      </c>
      <c r="E17018" t="s">
        <v>40</v>
      </c>
      <c r="F17018" t="s">
        <v>48</v>
      </c>
      <c r="G17018">
        <v>1</v>
      </c>
      <c r="H17018">
        <v>2.1</v>
      </c>
      <c r="I17018" t="s">
        <v>43</v>
      </c>
      <c r="J17018" t="s">
        <v>221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 t="s">
        <v>83</v>
      </c>
      <c r="R17018" t="s">
        <v>83</v>
      </c>
      <c r="S17018" t="s">
        <v>83</v>
      </c>
      <c r="T17018" t="str">
        <f>_xlfn.XLOOKUP(A17018,MI_Match_Analysis!$A$2:$A$8,MI_Match_Analysis!$F$2:$F$8,"Not Found")</f>
        <v>Not Found</v>
      </c>
    </row>
    <row r="17019" spans="1:20" hidden="1" x14ac:dyDescent="0.3">
      <c r="A17019">
        <v>73</v>
      </c>
      <c r="B17019" s="1">
        <v>46171</v>
      </c>
      <c r="C17019" t="s">
        <v>345</v>
      </c>
      <c r="D17019" t="s">
        <v>212</v>
      </c>
      <c r="E17019" t="s">
        <v>40</v>
      </c>
      <c r="F17019" t="s">
        <v>48</v>
      </c>
      <c r="G17019">
        <v>1</v>
      </c>
      <c r="H17019">
        <v>2.2000000000000002</v>
      </c>
      <c r="I17019" t="s">
        <v>43</v>
      </c>
      <c r="J17019" t="s">
        <v>221</v>
      </c>
      <c r="K17019">
        <v>4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 t="s">
        <v>83</v>
      </c>
      <c r="R17019" t="s">
        <v>83</v>
      </c>
      <c r="S17019" t="s">
        <v>83</v>
      </c>
      <c r="T17019" t="str">
        <f>_xlfn.XLOOKUP(A17019,MI_Match_Analysis!$A$2:$A$8,MI_Match_Analysis!$F$2:$F$8,"Not Found")</f>
        <v>Not Found</v>
      </c>
    </row>
    <row r="17020" spans="1:20" hidden="1" x14ac:dyDescent="0.3">
      <c r="A17020">
        <v>73</v>
      </c>
      <c r="B17020" s="1">
        <v>46171</v>
      </c>
      <c r="C17020" t="s">
        <v>345</v>
      </c>
      <c r="D17020" t="s">
        <v>212</v>
      </c>
      <c r="E17020" t="s">
        <v>40</v>
      </c>
      <c r="F17020" t="s">
        <v>48</v>
      </c>
      <c r="G17020">
        <v>1</v>
      </c>
      <c r="H17020">
        <v>2.2999999999999998</v>
      </c>
      <c r="I17020" t="s">
        <v>43</v>
      </c>
      <c r="J17020" t="s">
        <v>221</v>
      </c>
      <c r="K17020">
        <v>2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 t="s">
        <v>83</v>
      </c>
      <c r="R17020" t="s">
        <v>83</v>
      </c>
      <c r="S17020" t="s">
        <v>83</v>
      </c>
      <c r="T17020" t="str">
        <f>_xlfn.XLOOKUP(A17020,MI_Match_Analysis!$A$2:$A$8,MI_Match_Analysis!$F$2:$F$8,"Not Found")</f>
        <v>Not Found</v>
      </c>
    </row>
    <row r="17021" spans="1:20" hidden="1" x14ac:dyDescent="0.3">
      <c r="A17021">
        <v>73</v>
      </c>
      <c r="B17021" s="1">
        <v>46171</v>
      </c>
      <c r="C17021" t="s">
        <v>345</v>
      </c>
      <c r="D17021" t="s">
        <v>212</v>
      </c>
      <c r="E17021" t="s">
        <v>40</v>
      </c>
      <c r="F17021" t="s">
        <v>48</v>
      </c>
      <c r="G17021">
        <v>1</v>
      </c>
      <c r="H17021">
        <v>2.4</v>
      </c>
      <c r="I17021" t="s">
        <v>43</v>
      </c>
      <c r="J17021" t="s">
        <v>221</v>
      </c>
      <c r="K17021">
        <v>2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 t="s">
        <v>83</v>
      </c>
      <c r="R17021" t="s">
        <v>83</v>
      </c>
      <c r="S17021" t="s">
        <v>83</v>
      </c>
      <c r="T17021" t="str">
        <f>_xlfn.XLOOKUP(A17021,MI_Match_Analysis!$A$2:$A$8,MI_Match_Analysis!$F$2:$F$8,"Not Found")</f>
        <v>Not Found</v>
      </c>
    </row>
    <row r="17022" spans="1:20" hidden="1" x14ac:dyDescent="0.3">
      <c r="A17022">
        <v>73</v>
      </c>
      <c r="B17022" s="1">
        <v>46171</v>
      </c>
      <c r="C17022" t="s">
        <v>345</v>
      </c>
      <c r="D17022" t="s">
        <v>212</v>
      </c>
      <c r="E17022" t="s">
        <v>40</v>
      </c>
      <c r="F17022" t="s">
        <v>48</v>
      </c>
      <c r="G17022">
        <v>1</v>
      </c>
      <c r="H17022">
        <v>2.5</v>
      </c>
      <c r="I17022" t="s">
        <v>43</v>
      </c>
      <c r="J17022" t="s">
        <v>221</v>
      </c>
      <c r="K17022">
        <v>0</v>
      </c>
      <c r="L17022">
        <v>5</v>
      </c>
      <c r="M17022">
        <v>1</v>
      </c>
      <c r="N17022">
        <v>0</v>
      </c>
      <c r="O17022">
        <v>0</v>
      </c>
      <c r="P17022">
        <v>0</v>
      </c>
      <c r="Q17022" t="s">
        <v>83</v>
      </c>
      <c r="R17022" t="s">
        <v>83</v>
      </c>
      <c r="S17022" t="s">
        <v>83</v>
      </c>
      <c r="T17022" t="str">
        <f>_xlfn.XLOOKUP(A17022,MI_Match_Analysis!$A$2:$A$8,MI_Match_Analysis!$F$2:$F$8,"Not Found")</f>
        <v>Not Found</v>
      </c>
    </row>
    <row r="17023" spans="1:20" hidden="1" x14ac:dyDescent="0.3">
      <c r="A17023">
        <v>73</v>
      </c>
      <c r="B17023" s="1">
        <v>46171</v>
      </c>
      <c r="C17023" t="s">
        <v>345</v>
      </c>
      <c r="D17023" t="s">
        <v>212</v>
      </c>
      <c r="E17023" t="s">
        <v>40</v>
      </c>
      <c r="F17023" t="s">
        <v>48</v>
      </c>
      <c r="G17023">
        <v>1</v>
      </c>
      <c r="H17023">
        <v>2.5</v>
      </c>
      <c r="I17023" t="s">
        <v>43</v>
      </c>
      <c r="J17023" t="s">
        <v>221</v>
      </c>
      <c r="K17023">
        <v>4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 t="s">
        <v>83</v>
      </c>
      <c r="R17023" t="s">
        <v>83</v>
      </c>
      <c r="S17023" t="s">
        <v>83</v>
      </c>
      <c r="T17023" t="str">
        <f>_xlfn.XLOOKUP(A17023,MI_Match_Analysis!$A$2:$A$8,MI_Match_Analysis!$F$2:$F$8,"Not Found")</f>
        <v>Not Found</v>
      </c>
    </row>
    <row r="17024" spans="1:20" hidden="1" x14ac:dyDescent="0.3">
      <c r="A17024">
        <v>73</v>
      </c>
      <c r="B17024" s="1">
        <v>46171</v>
      </c>
      <c r="C17024" t="s">
        <v>345</v>
      </c>
      <c r="D17024" t="s">
        <v>212</v>
      </c>
      <c r="E17024" t="s">
        <v>40</v>
      </c>
      <c r="F17024" t="s">
        <v>48</v>
      </c>
      <c r="G17024">
        <v>1</v>
      </c>
      <c r="H17024">
        <v>2.6</v>
      </c>
      <c r="I17024" t="s">
        <v>43</v>
      </c>
      <c r="J17024" t="s">
        <v>221</v>
      </c>
      <c r="K17024">
        <v>4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 t="s">
        <v>83</v>
      </c>
      <c r="R17024" t="s">
        <v>83</v>
      </c>
      <c r="S17024" t="s">
        <v>83</v>
      </c>
      <c r="T17024" t="str">
        <f>_xlfn.XLOOKUP(A17024,MI_Match_Analysis!$A$2:$A$8,MI_Match_Analysis!$F$2:$F$8,"Not Found")</f>
        <v>Not Found</v>
      </c>
    </row>
    <row r="17025" spans="1:20" hidden="1" x14ac:dyDescent="0.3">
      <c r="A17025">
        <v>73</v>
      </c>
      <c r="B17025" s="1">
        <v>46171</v>
      </c>
      <c r="C17025" t="s">
        <v>345</v>
      </c>
      <c r="D17025" t="s">
        <v>212</v>
      </c>
      <c r="E17025" t="s">
        <v>40</v>
      </c>
      <c r="F17025" t="s">
        <v>48</v>
      </c>
      <c r="G17025">
        <v>1</v>
      </c>
      <c r="H17025">
        <v>3.1</v>
      </c>
      <c r="I17025" t="s">
        <v>129</v>
      </c>
      <c r="J17025" t="s">
        <v>117</v>
      </c>
      <c r="K17025">
        <v>1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 t="s">
        <v>83</v>
      </c>
      <c r="R17025" t="s">
        <v>83</v>
      </c>
      <c r="S17025" t="s">
        <v>83</v>
      </c>
      <c r="T17025" t="str">
        <f>_xlfn.XLOOKUP(A17025,MI_Match_Analysis!$A$2:$A$8,MI_Match_Analysis!$F$2:$F$8,"Not Found")</f>
        <v>Not Found</v>
      </c>
    </row>
    <row r="17026" spans="1:20" hidden="1" x14ac:dyDescent="0.3">
      <c r="A17026">
        <v>73</v>
      </c>
      <c r="B17026" s="1">
        <v>46171</v>
      </c>
      <c r="C17026" t="s">
        <v>345</v>
      </c>
      <c r="D17026" t="s">
        <v>212</v>
      </c>
      <c r="E17026" t="s">
        <v>40</v>
      </c>
      <c r="F17026" t="s">
        <v>48</v>
      </c>
      <c r="G17026">
        <v>1</v>
      </c>
      <c r="H17026">
        <v>3.2</v>
      </c>
      <c r="I17026" t="s">
        <v>43</v>
      </c>
      <c r="J17026" t="s">
        <v>117</v>
      </c>
      <c r="K17026">
        <v>4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 t="s">
        <v>83</v>
      </c>
      <c r="R17026" t="s">
        <v>83</v>
      </c>
      <c r="S17026" t="s">
        <v>83</v>
      </c>
      <c r="T17026" t="str">
        <f>_xlfn.XLOOKUP(A17026,MI_Match_Analysis!$A$2:$A$8,MI_Match_Analysis!$F$2:$F$8,"Not Found")</f>
        <v>Not Found</v>
      </c>
    </row>
    <row r="17027" spans="1:20" hidden="1" x14ac:dyDescent="0.3">
      <c r="A17027">
        <v>73</v>
      </c>
      <c r="B17027" s="1">
        <v>46171</v>
      </c>
      <c r="C17027" t="s">
        <v>345</v>
      </c>
      <c r="D17027" t="s">
        <v>212</v>
      </c>
      <c r="E17027" t="s">
        <v>40</v>
      </c>
      <c r="F17027" t="s">
        <v>48</v>
      </c>
      <c r="G17027">
        <v>1</v>
      </c>
      <c r="H17027">
        <v>3.3</v>
      </c>
      <c r="I17027" t="s">
        <v>43</v>
      </c>
      <c r="J17027" t="s">
        <v>117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 t="s">
        <v>83</v>
      </c>
      <c r="R17027" t="s">
        <v>83</v>
      </c>
      <c r="S17027" t="s">
        <v>83</v>
      </c>
      <c r="T17027" t="str">
        <f>_xlfn.XLOOKUP(A17027,MI_Match_Analysis!$A$2:$A$8,MI_Match_Analysis!$F$2:$F$8,"Not Found")</f>
        <v>Not Found</v>
      </c>
    </row>
    <row r="17028" spans="1:20" hidden="1" x14ac:dyDescent="0.3">
      <c r="A17028">
        <v>73</v>
      </c>
      <c r="B17028" s="1">
        <v>46171</v>
      </c>
      <c r="C17028" t="s">
        <v>345</v>
      </c>
      <c r="D17028" t="s">
        <v>212</v>
      </c>
      <c r="E17028" t="s">
        <v>40</v>
      </c>
      <c r="F17028" t="s">
        <v>48</v>
      </c>
      <c r="G17028">
        <v>1</v>
      </c>
      <c r="H17028">
        <v>3.4</v>
      </c>
      <c r="I17028" t="s">
        <v>43</v>
      </c>
      <c r="J17028" t="s">
        <v>117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 t="s">
        <v>83</v>
      </c>
      <c r="R17028" t="s">
        <v>83</v>
      </c>
      <c r="S17028" t="s">
        <v>83</v>
      </c>
      <c r="T17028" t="str">
        <f>_xlfn.XLOOKUP(A17028,MI_Match_Analysis!$A$2:$A$8,MI_Match_Analysis!$F$2:$F$8,"Not Found")</f>
        <v>Not Found</v>
      </c>
    </row>
    <row r="17029" spans="1:20" hidden="1" x14ac:dyDescent="0.3">
      <c r="A17029">
        <v>73</v>
      </c>
      <c r="B17029" s="1">
        <v>46171</v>
      </c>
      <c r="C17029" t="s">
        <v>345</v>
      </c>
      <c r="D17029" t="s">
        <v>212</v>
      </c>
      <c r="E17029" t="s">
        <v>40</v>
      </c>
      <c r="F17029" t="s">
        <v>48</v>
      </c>
      <c r="G17029">
        <v>1</v>
      </c>
      <c r="H17029">
        <v>3.5</v>
      </c>
      <c r="I17029" t="s">
        <v>43</v>
      </c>
      <c r="J17029" t="s">
        <v>117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 t="s">
        <v>83</v>
      </c>
      <c r="R17029" t="s">
        <v>83</v>
      </c>
      <c r="S17029" t="s">
        <v>83</v>
      </c>
      <c r="T17029" t="str">
        <f>_xlfn.XLOOKUP(A17029,MI_Match_Analysis!$A$2:$A$8,MI_Match_Analysis!$F$2:$F$8,"Not Found")</f>
        <v>Not Found</v>
      </c>
    </row>
    <row r="17030" spans="1:20" hidden="1" x14ac:dyDescent="0.3">
      <c r="A17030">
        <v>73</v>
      </c>
      <c r="B17030" s="1">
        <v>46171</v>
      </c>
      <c r="C17030" t="s">
        <v>345</v>
      </c>
      <c r="D17030" t="s">
        <v>212</v>
      </c>
      <c r="E17030" t="s">
        <v>40</v>
      </c>
      <c r="F17030" t="s">
        <v>48</v>
      </c>
      <c r="G17030">
        <v>1</v>
      </c>
      <c r="H17030">
        <v>3.6</v>
      </c>
      <c r="I17030" t="s">
        <v>43</v>
      </c>
      <c r="J17030" t="s">
        <v>117</v>
      </c>
      <c r="K17030">
        <v>6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 t="s">
        <v>83</v>
      </c>
      <c r="R17030" t="s">
        <v>83</v>
      </c>
      <c r="S17030" t="s">
        <v>83</v>
      </c>
      <c r="T17030" t="str">
        <f>_xlfn.XLOOKUP(A17030,MI_Match_Analysis!$A$2:$A$8,MI_Match_Analysis!$F$2:$F$8,"Not Found")</f>
        <v>Not Found</v>
      </c>
    </row>
    <row r="17031" spans="1:20" hidden="1" x14ac:dyDescent="0.3">
      <c r="A17031">
        <v>73</v>
      </c>
      <c r="B17031" s="1">
        <v>46171</v>
      </c>
      <c r="C17031" t="s">
        <v>345</v>
      </c>
      <c r="D17031" t="s">
        <v>212</v>
      </c>
      <c r="E17031" t="s">
        <v>40</v>
      </c>
      <c r="F17031" t="s">
        <v>48</v>
      </c>
      <c r="G17031">
        <v>1</v>
      </c>
      <c r="H17031">
        <v>4.0999999999999996</v>
      </c>
      <c r="I17031" t="s">
        <v>129</v>
      </c>
      <c r="J17031" t="s">
        <v>221</v>
      </c>
      <c r="K17031">
        <v>4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 t="s">
        <v>83</v>
      </c>
      <c r="R17031" t="s">
        <v>83</v>
      </c>
      <c r="S17031" t="s">
        <v>83</v>
      </c>
      <c r="T17031" t="str">
        <f>_xlfn.XLOOKUP(A17031,MI_Match_Analysis!$A$2:$A$8,MI_Match_Analysis!$F$2:$F$8,"Not Found")</f>
        <v>Not Found</v>
      </c>
    </row>
    <row r="17032" spans="1:20" hidden="1" x14ac:dyDescent="0.3">
      <c r="A17032">
        <v>73</v>
      </c>
      <c r="B17032" s="1">
        <v>46171</v>
      </c>
      <c r="C17032" t="s">
        <v>345</v>
      </c>
      <c r="D17032" t="s">
        <v>212</v>
      </c>
      <c r="E17032" t="s">
        <v>40</v>
      </c>
      <c r="F17032" t="s">
        <v>48</v>
      </c>
      <c r="G17032">
        <v>1</v>
      </c>
      <c r="H17032">
        <v>4.2</v>
      </c>
      <c r="I17032" t="s">
        <v>129</v>
      </c>
      <c r="J17032" t="s">
        <v>221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 t="s">
        <v>83</v>
      </c>
      <c r="R17032" t="s">
        <v>83</v>
      </c>
      <c r="S17032" t="s">
        <v>83</v>
      </c>
      <c r="T17032" t="str">
        <f>_xlfn.XLOOKUP(A17032,MI_Match_Analysis!$A$2:$A$8,MI_Match_Analysis!$F$2:$F$8,"Not Found")</f>
        <v>Not Found</v>
      </c>
    </row>
    <row r="17033" spans="1:20" hidden="1" x14ac:dyDescent="0.3">
      <c r="A17033">
        <v>73</v>
      </c>
      <c r="B17033" s="1">
        <v>46171</v>
      </c>
      <c r="C17033" t="s">
        <v>345</v>
      </c>
      <c r="D17033" t="s">
        <v>212</v>
      </c>
      <c r="E17033" t="s">
        <v>40</v>
      </c>
      <c r="F17033" t="s">
        <v>48</v>
      </c>
      <c r="G17033">
        <v>1</v>
      </c>
      <c r="H17033">
        <v>4.3</v>
      </c>
      <c r="I17033" t="s">
        <v>129</v>
      </c>
      <c r="J17033" t="s">
        <v>221</v>
      </c>
      <c r="K17033">
        <v>1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 t="s">
        <v>83</v>
      </c>
      <c r="R17033" t="s">
        <v>83</v>
      </c>
      <c r="S17033" t="s">
        <v>83</v>
      </c>
      <c r="T17033" t="str">
        <f>_xlfn.XLOOKUP(A17033,MI_Match_Analysis!$A$2:$A$8,MI_Match_Analysis!$F$2:$F$8,"Not Found")</f>
        <v>Not Found</v>
      </c>
    </row>
    <row r="17034" spans="1:20" hidden="1" x14ac:dyDescent="0.3">
      <c r="A17034">
        <v>73</v>
      </c>
      <c r="B17034" s="1">
        <v>46171</v>
      </c>
      <c r="C17034" t="s">
        <v>345</v>
      </c>
      <c r="D17034" t="s">
        <v>212</v>
      </c>
      <c r="E17034" t="s">
        <v>40</v>
      </c>
      <c r="F17034" t="s">
        <v>48</v>
      </c>
      <c r="G17034">
        <v>1</v>
      </c>
      <c r="H17034">
        <v>4.4000000000000004</v>
      </c>
      <c r="I17034" t="s">
        <v>43</v>
      </c>
      <c r="J17034" t="s">
        <v>221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 t="s">
        <v>83</v>
      </c>
      <c r="R17034" t="s">
        <v>83</v>
      </c>
      <c r="S17034" t="s">
        <v>83</v>
      </c>
      <c r="T17034" t="str">
        <f>_xlfn.XLOOKUP(A17034,MI_Match_Analysis!$A$2:$A$8,MI_Match_Analysis!$F$2:$F$8,"Not Found")</f>
        <v>Not Found</v>
      </c>
    </row>
    <row r="17035" spans="1:20" hidden="1" x14ac:dyDescent="0.3">
      <c r="A17035">
        <v>73</v>
      </c>
      <c r="B17035" s="1">
        <v>46171</v>
      </c>
      <c r="C17035" t="s">
        <v>345</v>
      </c>
      <c r="D17035" t="s">
        <v>212</v>
      </c>
      <c r="E17035" t="s">
        <v>40</v>
      </c>
      <c r="F17035" t="s">
        <v>48</v>
      </c>
      <c r="G17035">
        <v>1</v>
      </c>
      <c r="H17035">
        <v>4.5</v>
      </c>
      <c r="I17035" t="s">
        <v>43</v>
      </c>
      <c r="J17035" t="s">
        <v>221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 t="s">
        <v>83</v>
      </c>
      <c r="R17035" t="s">
        <v>83</v>
      </c>
      <c r="S17035" t="s">
        <v>83</v>
      </c>
      <c r="T17035" t="str">
        <f>_xlfn.XLOOKUP(A17035,MI_Match_Analysis!$A$2:$A$8,MI_Match_Analysis!$F$2:$F$8,"Not Found")</f>
        <v>Not Found</v>
      </c>
    </row>
    <row r="17036" spans="1:20" hidden="1" x14ac:dyDescent="0.3">
      <c r="A17036">
        <v>73</v>
      </c>
      <c r="B17036" s="1">
        <v>46171</v>
      </c>
      <c r="C17036" t="s">
        <v>345</v>
      </c>
      <c r="D17036" t="s">
        <v>212</v>
      </c>
      <c r="E17036" t="s">
        <v>40</v>
      </c>
      <c r="F17036" t="s">
        <v>48</v>
      </c>
      <c r="G17036">
        <v>1</v>
      </c>
      <c r="H17036">
        <v>4.5999999999999996</v>
      </c>
      <c r="I17036" t="s">
        <v>43</v>
      </c>
      <c r="J17036" t="s">
        <v>221</v>
      </c>
      <c r="K17036">
        <v>4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 t="s">
        <v>83</v>
      </c>
      <c r="R17036" t="s">
        <v>83</v>
      </c>
      <c r="S17036" t="s">
        <v>83</v>
      </c>
      <c r="T17036" t="str">
        <f>_xlfn.XLOOKUP(A17036,MI_Match_Analysis!$A$2:$A$8,MI_Match_Analysis!$F$2:$F$8,"Not Found")</f>
        <v>Not Found</v>
      </c>
    </row>
    <row r="17037" spans="1:20" hidden="1" x14ac:dyDescent="0.3">
      <c r="A17037">
        <v>73</v>
      </c>
      <c r="B17037" s="1">
        <v>46171</v>
      </c>
      <c r="C17037" t="s">
        <v>345</v>
      </c>
      <c r="D17037" t="s">
        <v>212</v>
      </c>
      <c r="E17037" t="s">
        <v>40</v>
      </c>
      <c r="F17037" t="s">
        <v>48</v>
      </c>
      <c r="G17037">
        <v>1</v>
      </c>
      <c r="H17037">
        <v>5.0999999999999996</v>
      </c>
      <c r="I17037" t="s">
        <v>129</v>
      </c>
      <c r="J17037" t="s">
        <v>50</v>
      </c>
      <c r="K17037">
        <v>2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 t="s">
        <v>83</v>
      </c>
      <c r="R17037" t="s">
        <v>83</v>
      </c>
      <c r="S17037" t="s">
        <v>83</v>
      </c>
      <c r="T17037" t="str">
        <f>_xlfn.XLOOKUP(A17037,MI_Match_Analysis!$A$2:$A$8,MI_Match_Analysis!$F$2:$F$8,"Not Found")</f>
        <v>Not Found</v>
      </c>
    </row>
    <row r="17038" spans="1:20" hidden="1" x14ac:dyDescent="0.3">
      <c r="A17038">
        <v>73</v>
      </c>
      <c r="B17038" s="1">
        <v>46171</v>
      </c>
      <c r="C17038" t="s">
        <v>345</v>
      </c>
      <c r="D17038" t="s">
        <v>212</v>
      </c>
      <c r="E17038" t="s">
        <v>40</v>
      </c>
      <c r="F17038" t="s">
        <v>48</v>
      </c>
      <c r="G17038">
        <v>1</v>
      </c>
      <c r="H17038">
        <v>5.2</v>
      </c>
      <c r="I17038" t="s">
        <v>129</v>
      </c>
      <c r="J17038" t="s">
        <v>50</v>
      </c>
      <c r="K17038">
        <v>6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 t="s">
        <v>83</v>
      </c>
      <c r="R17038" t="s">
        <v>83</v>
      </c>
      <c r="S17038" t="s">
        <v>83</v>
      </c>
      <c r="T17038" t="str">
        <f>_xlfn.XLOOKUP(A17038,MI_Match_Analysis!$A$2:$A$8,MI_Match_Analysis!$F$2:$F$8,"Not Found")</f>
        <v>Not Found</v>
      </c>
    </row>
    <row r="17039" spans="1:20" hidden="1" x14ac:dyDescent="0.3">
      <c r="A17039">
        <v>73</v>
      </c>
      <c r="B17039" s="1">
        <v>46171</v>
      </c>
      <c r="C17039" t="s">
        <v>345</v>
      </c>
      <c r="D17039" t="s">
        <v>212</v>
      </c>
      <c r="E17039" t="s">
        <v>40</v>
      </c>
      <c r="F17039" t="s">
        <v>48</v>
      </c>
      <c r="G17039">
        <v>1</v>
      </c>
      <c r="H17039">
        <v>5.3</v>
      </c>
      <c r="I17039" t="s">
        <v>129</v>
      </c>
      <c r="J17039" t="s">
        <v>50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 t="s">
        <v>83</v>
      </c>
      <c r="R17039" t="s">
        <v>83</v>
      </c>
      <c r="S17039" t="s">
        <v>83</v>
      </c>
      <c r="T17039" t="str">
        <f>_xlfn.XLOOKUP(A17039,MI_Match_Analysis!$A$2:$A$8,MI_Match_Analysis!$F$2:$F$8,"Not Found")</f>
        <v>Not Found</v>
      </c>
    </row>
    <row r="17040" spans="1:20" hidden="1" x14ac:dyDescent="0.3">
      <c r="A17040">
        <v>73</v>
      </c>
      <c r="B17040" s="1">
        <v>46171</v>
      </c>
      <c r="C17040" t="s">
        <v>345</v>
      </c>
      <c r="D17040" t="s">
        <v>212</v>
      </c>
      <c r="E17040" t="s">
        <v>40</v>
      </c>
      <c r="F17040" t="s">
        <v>48</v>
      </c>
      <c r="G17040">
        <v>1</v>
      </c>
      <c r="H17040">
        <v>5.4</v>
      </c>
      <c r="I17040" t="s">
        <v>129</v>
      </c>
      <c r="J17040" t="s">
        <v>50</v>
      </c>
      <c r="K17040">
        <v>4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 t="s">
        <v>83</v>
      </c>
      <c r="R17040" t="s">
        <v>83</v>
      </c>
      <c r="S17040" t="s">
        <v>83</v>
      </c>
      <c r="T17040" t="str">
        <f>_xlfn.XLOOKUP(A17040,MI_Match_Analysis!$A$2:$A$8,MI_Match_Analysis!$F$2:$F$8,"Not Found")</f>
        <v>Not Found</v>
      </c>
    </row>
    <row r="17041" spans="1:20" hidden="1" x14ac:dyDescent="0.3">
      <c r="A17041">
        <v>73</v>
      </c>
      <c r="B17041" s="1">
        <v>46171</v>
      </c>
      <c r="C17041" t="s">
        <v>345</v>
      </c>
      <c r="D17041" t="s">
        <v>212</v>
      </c>
      <c r="E17041" t="s">
        <v>40</v>
      </c>
      <c r="F17041" t="s">
        <v>48</v>
      </c>
      <c r="G17041">
        <v>1</v>
      </c>
      <c r="H17041">
        <v>5.5</v>
      </c>
      <c r="I17041" t="s">
        <v>129</v>
      </c>
      <c r="J17041" t="s">
        <v>50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 t="s">
        <v>83</v>
      </c>
      <c r="R17041" t="s">
        <v>83</v>
      </c>
      <c r="S17041" t="s">
        <v>83</v>
      </c>
      <c r="T17041" t="str">
        <f>_xlfn.XLOOKUP(A17041,MI_Match_Analysis!$A$2:$A$8,MI_Match_Analysis!$F$2:$F$8,"Not Found")</f>
        <v>Not Found</v>
      </c>
    </row>
    <row r="17042" spans="1:20" hidden="1" x14ac:dyDescent="0.3">
      <c r="A17042">
        <v>73</v>
      </c>
      <c r="B17042" s="1">
        <v>46171</v>
      </c>
      <c r="C17042" t="s">
        <v>345</v>
      </c>
      <c r="D17042" t="s">
        <v>212</v>
      </c>
      <c r="E17042" t="s">
        <v>40</v>
      </c>
      <c r="F17042" t="s">
        <v>48</v>
      </c>
      <c r="G17042">
        <v>1</v>
      </c>
      <c r="H17042">
        <v>5.6</v>
      </c>
      <c r="I17042" t="s">
        <v>129</v>
      </c>
      <c r="J17042" t="s">
        <v>50</v>
      </c>
      <c r="K17042">
        <v>4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 t="s">
        <v>83</v>
      </c>
      <c r="R17042" t="s">
        <v>83</v>
      </c>
      <c r="S17042" t="s">
        <v>83</v>
      </c>
      <c r="T17042" t="str">
        <f>_xlfn.XLOOKUP(A17042,MI_Match_Analysis!$A$2:$A$8,MI_Match_Analysis!$F$2:$F$8,"Not Found")</f>
        <v>Not Found</v>
      </c>
    </row>
    <row r="17043" spans="1:20" hidden="1" x14ac:dyDescent="0.3">
      <c r="A17043">
        <v>73</v>
      </c>
      <c r="B17043" s="1">
        <v>46171</v>
      </c>
      <c r="C17043" t="s">
        <v>345</v>
      </c>
      <c r="D17043" t="s">
        <v>212</v>
      </c>
      <c r="E17043" t="s">
        <v>40</v>
      </c>
      <c r="F17043" t="s">
        <v>48</v>
      </c>
      <c r="G17043">
        <v>1</v>
      </c>
      <c r="H17043">
        <v>6.1</v>
      </c>
      <c r="I17043" t="s">
        <v>43</v>
      </c>
      <c r="J17043" t="s">
        <v>218</v>
      </c>
      <c r="K17043">
        <v>1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 t="s">
        <v>83</v>
      </c>
      <c r="R17043" t="s">
        <v>83</v>
      </c>
      <c r="S17043" t="s">
        <v>83</v>
      </c>
      <c r="T17043" t="str">
        <f>_xlfn.XLOOKUP(A17043,MI_Match_Analysis!$A$2:$A$8,MI_Match_Analysis!$F$2:$F$8,"Not Found")</f>
        <v>Not Found</v>
      </c>
    </row>
    <row r="17044" spans="1:20" hidden="1" x14ac:dyDescent="0.3">
      <c r="A17044">
        <v>73</v>
      </c>
      <c r="B17044" s="1">
        <v>46171</v>
      </c>
      <c r="C17044" t="s">
        <v>345</v>
      </c>
      <c r="D17044" t="s">
        <v>212</v>
      </c>
      <c r="E17044" t="s">
        <v>40</v>
      </c>
      <c r="F17044" t="s">
        <v>48</v>
      </c>
      <c r="G17044">
        <v>1</v>
      </c>
      <c r="H17044">
        <v>6.2</v>
      </c>
      <c r="I17044" t="s">
        <v>129</v>
      </c>
      <c r="J17044" t="s">
        <v>218</v>
      </c>
      <c r="K17044">
        <v>1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 t="s">
        <v>83</v>
      </c>
      <c r="R17044" t="s">
        <v>83</v>
      </c>
      <c r="S17044" t="s">
        <v>83</v>
      </c>
      <c r="T17044" t="str">
        <f>_xlfn.XLOOKUP(A17044,MI_Match_Analysis!$A$2:$A$8,MI_Match_Analysis!$F$2:$F$8,"Not Found")</f>
        <v>Not Found</v>
      </c>
    </row>
    <row r="17045" spans="1:20" hidden="1" x14ac:dyDescent="0.3">
      <c r="A17045">
        <v>73</v>
      </c>
      <c r="B17045" s="1">
        <v>46171</v>
      </c>
      <c r="C17045" t="s">
        <v>345</v>
      </c>
      <c r="D17045" t="s">
        <v>212</v>
      </c>
      <c r="E17045" t="s">
        <v>40</v>
      </c>
      <c r="F17045" t="s">
        <v>48</v>
      </c>
      <c r="G17045">
        <v>1</v>
      </c>
      <c r="H17045">
        <v>6.3</v>
      </c>
      <c r="I17045" t="s">
        <v>43</v>
      </c>
      <c r="J17045" t="s">
        <v>218</v>
      </c>
      <c r="K17045">
        <v>1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 t="s">
        <v>83</v>
      </c>
      <c r="R17045" t="s">
        <v>83</v>
      </c>
      <c r="S17045" t="s">
        <v>83</v>
      </c>
      <c r="T17045" t="str">
        <f>_xlfn.XLOOKUP(A17045,MI_Match_Analysis!$A$2:$A$8,MI_Match_Analysis!$F$2:$F$8,"Not Found")</f>
        <v>Not Found</v>
      </c>
    </row>
    <row r="17046" spans="1:20" hidden="1" x14ac:dyDescent="0.3">
      <c r="A17046">
        <v>73</v>
      </c>
      <c r="B17046" s="1">
        <v>46171</v>
      </c>
      <c r="C17046" t="s">
        <v>345</v>
      </c>
      <c r="D17046" t="s">
        <v>212</v>
      </c>
      <c r="E17046" t="s">
        <v>40</v>
      </c>
      <c r="F17046" t="s">
        <v>48</v>
      </c>
      <c r="G17046">
        <v>1</v>
      </c>
      <c r="H17046">
        <v>6.4</v>
      </c>
      <c r="I17046" t="s">
        <v>129</v>
      </c>
      <c r="J17046" t="s">
        <v>218</v>
      </c>
      <c r="K17046">
        <v>1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 t="s">
        <v>83</v>
      </c>
      <c r="R17046" t="s">
        <v>83</v>
      </c>
      <c r="S17046" t="s">
        <v>83</v>
      </c>
      <c r="T17046" t="str">
        <f>_xlfn.XLOOKUP(A17046,MI_Match_Analysis!$A$2:$A$8,MI_Match_Analysis!$F$2:$F$8,"Not Found")</f>
        <v>Not Found</v>
      </c>
    </row>
    <row r="17047" spans="1:20" hidden="1" x14ac:dyDescent="0.3">
      <c r="A17047">
        <v>73</v>
      </c>
      <c r="B17047" s="1">
        <v>46171</v>
      </c>
      <c r="C17047" t="s">
        <v>345</v>
      </c>
      <c r="D17047" t="s">
        <v>212</v>
      </c>
      <c r="E17047" t="s">
        <v>40</v>
      </c>
      <c r="F17047" t="s">
        <v>48</v>
      </c>
      <c r="G17047">
        <v>1</v>
      </c>
      <c r="H17047">
        <v>6.5</v>
      </c>
      <c r="I17047" t="s">
        <v>43</v>
      </c>
      <c r="J17047" t="s">
        <v>218</v>
      </c>
      <c r="K17047">
        <v>1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 t="s">
        <v>83</v>
      </c>
      <c r="R17047" t="s">
        <v>83</v>
      </c>
      <c r="S17047" t="s">
        <v>83</v>
      </c>
      <c r="T17047" t="str">
        <f>_xlfn.XLOOKUP(A17047,MI_Match_Analysis!$A$2:$A$8,MI_Match_Analysis!$F$2:$F$8,"Not Found")</f>
        <v>Not Found</v>
      </c>
    </row>
    <row r="17048" spans="1:20" hidden="1" x14ac:dyDescent="0.3">
      <c r="A17048">
        <v>73</v>
      </c>
      <c r="B17048" s="1">
        <v>46171</v>
      </c>
      <c r="C17048" t="s">
        <v>345</v>
      </c>
      <c r="D17048" t="s">
        <v>212</v>
      </c>
      <c r="E17048" t="s">
        <v>40</v>
      </c>
      <c r="F17048" t="s">
        <v>48</v>
      </c>
      <c r="G17048">
        <v>1</v>
      </c>
      <c r="H17048">
        <v>6.6</v>
      </c>
      <c r="I17048" t="s">
        <v>129</v>
      </c>
      <c r="J17048" t="s">
        <v>218</v>
      </c>
      <c r="K17048">
        <v>1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 t="s">
        <v>83</v>
      </c>
      <c r="R17048" t="s">
        <v>83</v>
      </c>
      <c r="S17048" t="s">
        <v>83</v>
      </c>
      <c r="T17048" t="str">
        <f>_xlfn.XLOOKUP(A17048,MI_Match_Analysis!$A$2:$A$8,MI_Match_Analysis!$F$2:$F$8,"Not Found")</f>
        <v>Not Found</v>
      </c>
    </row>
    <row r="17049" spans="1:20" hidden="1" x14ac:dyDescent="0.3">
      <c r="A17049">
        <v>73</v>
      </c>
      <c r="B17049" s="1">
        <v>46171</v>
      </c>
      <c r="C17049" t="s">
        <v>345</v>
      </c>
      <c r="D17049" t="s">
        <v>212</v>
      </c>
      <c r="E17049" t="s">
        <v>40</v>
      </c>
      <c r="F17049" t="s">
        <v>48</v>
      </c>
      <c r="G17049">
        <v>1</v>
      </c>
      <c r="H17049">
        <v>7.1</v>
      </c>
      <c r="I17049" t="s">
        <v>129</v>
      </c>
      <c r="J17049" t="s">
        <v>290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 t="s">
        <v>83</v>
      </c>
      <c r="R17049" t="s">
        <v>83</v>
      </c>
      <c r="S17049" t="s">
        <v>83</v>
      </c>
      <c r="T17049" t="str">
        <f>_xlfn.XLOOKUP(A17049,MI_Match_Analysis!$A$2:$A$8,MI_Match_Analysis!$F$2:$F$8,"Not Found")</f>
        <v>Not Found</v>
      </c>
    </row>
    <row r="17050" spans="1:20" hidden="1" x14ac:dyDescent="0.3">
      <c r="A17050">
        <v>73</v>
      </c>
      <c r="B17050" s="1">
        <v>46171</v>
      </c>
      <c r="C17050" t="s">
        <v>345</v>
      </c>
      <c r="D17050" t="s">
        <v>212</v>
      </c>
      <c r="E17050" t="s">
        <v>40</v>
      </c>
      <c r="F17050" t="s">
        <v>48</v>
      </c>
      <c r="G17050">
        <v>1</v>
      </c>
      <c r="H17050">
        <v>7.2</v>
      </c>
      <c r="I17050" t="s">
        <v>129</v>
      </c>
      <c r="J17050" t="s">
        <v>290</v>
      </c>
      <c r="K17050">
        <v>4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 t="s">
        <v>83</v>
      </c>
      <c r="R17050" t="s">
        <v>83</v>
      </c>
      <c r="S17050" t="s">
        <v>83</v>
      </c>
      <c r="T17050" t="str">
        <f>_xlfn.XLOOKUP(A17050,MI_Match_Analysis!$A$2:$A$8,MI_Match_Analysis!$F$2:$F$8,"Not Found")</f>
        <v>Not Found</v>
      </c>
    </row>
    <row r="17051" spans="1:20" hidden="1" x14ac:dyDescent="0.3">
      <c r="A17051">
        <v>73</v>
      </c>
      <c r="B17051" s="1">
        <v>46171</v>
      </c>
      <c r="C17051" t="s">
        <v>345</v>
      </c>
      <c r="D17051" t="s">
        <v>212</v>
      </c>
      <c r="E17051" t="s">
        <v>40</v>
      </c>
      <c r="F17051" t="s">
        <v>48</v>
      </c>
      <c r="G17051">
        <v>1</v>
      </c>
      <c r="H17051">
        <v>7.3</v>
      </c>
      <c r="I17051" t="s">
        <v>129</v>
      </c>
      <c r="J17051" t="s">
        <v>290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 t="s">
        <v>83</v>
      </c>
      <c r="R17051" t="s">
        <v>83</v>
      </c>
      <c r="S17051" t="s">
        <v>83</v>
      </c>
      <c r="T17051" t="str">
        <f>_xlfn.XLOOKUP(A17051,MI_Match_Analysis!$A$2:$A$8,MI_Match_Analysis!$F$2:$F$8,"Not Found")</f>
        <v>Not Found</v>
      </c>
    </row>
    <row r="17052" spans="1:20" hidden="1" x14ac:dyDescent="0.3">
      <c r="A17052">
        <v>73</v>
      </c>
      <c r="B17052" s="1">
        <v>46171</v>
      </c>
      <c r="C17052" t="s">
        <v>345</v>
      </c>
      <c r="D17052" t="s">
        <v>212</v>
      </c>
      <c r="E17052" t="s">
        <v>40</v>
      </c>
      <c r="F17052" t="s">
        <v>48</v>
      </c>
      <c r="G17052">
        <v>1</v>
      </c>
      <c r="H17052">
        <v>7.4</v>
      </c>
      <c r="I17052" t="s">
        <v>129</v>
      </c>
      <c r="J17052" t="s">
        <v>290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 t="s">
        <v>83</v>
      </c>
      <c r="R17052" t="s">
        <v>83</v>
      </c>
      <c r="S17052" t="s">
        <v>83</v>
      </c>
      <c r="T17052" t="str">
        <f>_xlfn.XLOOKUP(A17052,MI_Match_Analysis!$A$2:$A$8,MI_Match_Analysis!$F$2:$F$8,"Not Found")</f>
        <v>Not Found</v>
      </c>
    </row>
    <row r="17053" spans="1:20" hidden="1" x14ac:dyDescent="0.3">
      <c r="A17053">
        <v>73</v>
      </c>
      <c r="B17053" s="1">
        <v>46171</v>
      </c>
      <c r="C17053" t="s">
        <v>345</v>
      </c>
      <c r="D17053" t="s">
        <v>212</v>
      </c>
      <c r="E17053" t="s">
        <v>40</v>
      </c>
      <c r="F17053" t="s">
        <v>48</v>
      </c>
      <c r="G17053">
        <v>1</v>
      </c>
      <c r="H17053">
        <v>7.5</v>
      </c>
      <c r="I17053" t="s">
        <v>129</v>
      </c>
      <c r="J17053" t="s">
        <v>290</v>
      </c>
      <c r="K17053">
        <v>0</v>
      </c>
      <c r="L17053">
        <v>1</v>
      </c>
      <c r="M17053">
        <v>1</v>
      </c>
      <c r="N17053">
        <v>0</v>
      </c>
      <c r="O17053">
        <v>0</v>
      </c>
      <c r="P17053">
        <v>0</v>
      </c>
      <c r="Q17053" t="s">
        <v>83</v>
      </c>
      <c r="R17053" t="s">
        <v>83</v>
      </c>
      <c r="S17053" t="s">
        <v>83</v>
      </c>
      <c r="T17053" t="str">
        <f>_xlfn.XLOOKUP(A17053,MI_Match_Analysis!$A$2:$A$8,MI_Match_Analysis!$F$2:$F$8,"Not Found")</f>
        <v>Not Found</v>
      </c>
    </row>
    <row r="17054" spans="1:20" hidden="1" x14ac:dyDescent="0.3">
      <c r="A17054">
        <v>73</v>
      </c>
      <c r="B17054" s="1">
        <v>46171</v>
      </c>
      <c r="C17054" t="s">
        <v>345</v>
      </c>
      <c r="D17054" t="s">
        <v>212</v>
      </c>
      <c r="E17054" t="s">
        <v>40</v>
      </c>
      <c r="F17054" t="s">
        <v>48</v>
      </c>
      <c r="G17054">
        <v>1</v>
      </c>
      <c r="H17054">
        <v>7.5</v>
      </c>
      <c r="I17054" t="s">
        <v>129</v>
      </c>
      <c r="J17054" t="s">
        <v>290</v>
      </c>
      <c r="K17054">
        <v>1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 t="s">
        <v>83</v>
      </c>
      <c r="R17054" t="s">
        <v>83</v>
      </c>
      <c r="S17054" t="s">
        <v>83</v>
      </c>
      <c r="T17054" t="str">
        <f>_xlfn.XLOOKUP(A17054,MI_Match_Analysis!$A$2:$A$8,MI_Match_Analysis!$F$2:$F$8,"Not Found")</f>
        <v>Not Found</v>
      </c>
    </row>
    <row r="17055" spans="1:20" hidden="1" x14ac:dyDescent="0.3">
      <c r="A17055">
        <v>73</v>
      </c>
      <c r="B17055" s="1">
        <v>46171</v>
      </c>
      <c r="C17055" t="s">
        <v>345</v>
      </c>
      <c r="D17055" t="s">
        <v>212</v>
      </c>
      <c r="E17055" t="s">
        <v>40</v>
      </c>
      <c r="F17055" t="s">
        <v>48</v>
      </c>
      <c r="G17055">
        <v>1</v>
      </c>
      <c r="H17055">
        <v>7.6</v>
      </c>
      <c r="I17055" t="s">
        <v>43</v>
      </c>
      <c r="J17055" t="s">
        <v>290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 t="s">
        <v>83</v>
      </c>
      <c r="R17055" t="s">
        <v>83</v>
      </c>
      <c r="S17055" t="s">
        <v>83</v>
      </c>
      <c r="T17055" t="str">
        <f>_xlfn.XLOOKUP(A17055,MI_Match_Analysis!$A$2:$A$8,MI_Match_Analysis!$F$2:$F$8,"Not Found")</f>
        <v>Not Found</v>
      </c>
    </row>
    <row r="17056" spans="1:20" hidden="1" x14ac:dyDescent="0.3">
      <c r="A17056">
        <v>73</v>
      </c>
      <c r="B17056" s="1">
        <v>46171</v>
      </c>
      <c r="C17056" t="s">
        <v>345</v>
      </c>
      <c r="D17056" t="s">
        <v>212</v>
      </c>
      <c r="E17056" t="s">
        <v>40</v>
      </c>
      <c r="F17056" t="s">
        <v>48</v>
      </c>
      <c r="G17056">
        <v>1</v>
      </c>
      <c r="H17056">
        <v>8.1</v>
      </c>
      <c r="I17056" t="s">
        <v>211</v>
      </c>
      <c r="J17056" t="s">
        <v>86</v>
      </c>
      <c r="K17056">
        <v>4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 t="s">
        <v>83</v>
      </c>
      <c r="R17056" t="s">
        <v>83</v>
      </c>
      <c r="S17056" t="s">
        <v>83</v>
      </c>
      <c r="T17056" t="str">
        <f>_xlfn.XLOOKUP(A17056,MI_Match_Analysis!$A$2:$A$8,MI_Match_Analysis!$F$2:$F$8,"Not Found")</f>
        <v>Not Found</v>
      </c>
    </row>
    <row r="17057" spans="1:20" hidden="1" x14ac:dyDescent="0.3">
      <c r="A17057">
        <v>73</v>
      </c>
      <c r="B17057" s="1">
        <v>46171</v>
      </c>
      <c r="C17057" t="s">
        <v>345</v>
      </c>
      <c r="D17057" t="s">
        <v>212</v>
      </c>
      <c r="E17057" t="s">
        <v>40</v>
      </c>
      <c r="F17057" t="s">
        <v>48</v>
      </c>
      <c r="G17057">
        <v>1</v>
      </c>
      <c r="H17057">
        <v>8.1999999999999993</v>
      </c>
      <c r="I17057" t="s">
        <v>211</v>
      </c>
      <c r="J17057" t="s">
        <v>86</v>
      </c>
      <c r="K17057">
        <v>6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 t="s">
        <v>83</v>
      </c>
      <c r="R17057" t="s">
        <v>83</v>
      </c>
      <c r="S17057" t="s">
        <v>83</v>
      </c>
      <c r="T17057" t="str">
        <f>_xlfn.XLOOKUP(A17057,MI_Match_Analysis!$A$2:$A$8,MI_Match_Analysis!$F$2:$F$8,"Not Found")</f>
        <v>Not Found</v>
      </c>
    </row>
    <row r="17058" spans="1:20" hidden="1" x14ac:dyDescent="0.3">
      <c r="A17058">
        <v>73</v>
      </c>
      <c r="B17058" s="1">
        <v>46171</v>
      </c>
      <c r="C17058" t="s">
        <v>345</v>
      </c>
      <c r="D17058" t="s">
        <v>212</v>
      </c>
      <c r="E17058" t="s">
        <v>40</v>
      </c>
      <c r="F17058" t="s">
        <v>48</v>
      </c>
      <c r="G17058">
        <v>1</v>
      </c>
      <c r="H17058">
        <v>8.3000000000000007</v>
      </c>
      <c r="I17058" t="s">
        <v>211</v>
      </c>
      <c r="J17058" t="s">
        <v>86</v>
      </c>
      <c r="K17058">
        <v>1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 t="s">
        <v>83</v>
      </c>
      <c r="R17058" t="s">
        <v>83</v>
      </c>
      <c r="S17058" t="s">
        <v>83</v>
      </c>
      <c r="T17058" t="str">
        <f>_xlfn.XLOOKUP(A17058,MI_Match_Analysis!$A$2:$A$8,MI_Match_Analysis!$F$2:$F$8,"Not Found")</f>
        <v>Not Found</v>
      </c>
    </row>
    <row r="17059" spans="1:20" hidden="1" x14ac:dyDescent="0.3">
      <c r="A17059">
        <v>73</v>
      </c>
      <c r="B17059" s="1">
        <v>46171</v>
      </c>
      <c r="C17059" t="s">
        <v>345</v>
      </c>
      <c r="D17059" t="s">
        <v>212</v>
      </c>
      <c r="E17059" t="s">
        <v>40</v>
      </c>
      <c r="F17059" t="s">
        <v>48</v>
      </c>
      <c r="G17059">
        <v>1</v>
      </c>
      <c r="H17059">
        <v>8.4</v>
      </c>
      <c r="I17059" t="s">
        <v>43</v>
      </c>
      <c r="J17059" t="s">
        <v>86</v>
      </c>
      <c r="K17059">
        <v>6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 t="s">
        <v>83</v>
      </c>
      <c r="R17059" t="s">
        <v>83</v>
      </c>
      <c r="S17059" t="s">
        <v>83</v>
      </c>
      <c r="T17059" t="str">
        <f>_xlfn.XLOOKUP(A17059,MI_Match_Analysis!$A$2:$A$8,MI_Match_Analysis!$F$2:$F$8,"Not Found")</f>
        <v>Not Found</v>
      </c>
    </row>
    <row r="17060" spans="1:20" hidden="1" x14ac:dyDescent="0.3">
      <c r="A17060">
        <v>73</v>
      </c>
      <c r="B17060" s="1">
        <v>46171</v>
      </c>
      <c r="C17060" t="s">
        <v>345</v>
      </c>
      <c r="D17060" t="s">
        <v>212</v>
      </c>
      <c r="E17060" t="s">
        <v>40</v>
      </c>
      <c r="F17060" t="s">
        <v>48</v>
      </c>
      <c r="G17060">
        <v>1</v>
      </c>
      <c r="H17060">
        <v>8.5</v>
      </c>
      <c r="I17060" t="s">
        <v>43</v>
      </c>
      <c r="J17060" t="s">
        <v>86</v>
      </c>
      <c r="K17060">
        <v>1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 t="s">
        <v>83</v>
      </c>
      <c r="R17060" t="s">
        <v>83</v>
      </c>
      <c r="S17060" t="s">
        <v>83</v>
      </c>
      <c r="T17060" t="str">
        <f>_xlfn.XLOOKUP(A17060,MI_Match_Analysis!$A$2:$A$8,MI_Match_Analysis!$F$2:$F$8,"Not Found")</f>
        <v>Not Found</v>
      </c>
    </row>
    <row r="17061" spans="1:20" hidden="1" x14ac:dyDescent="0.3">
      <c r="A17061">
        <v>73</v>
      </c>
      <c r="B17061" s="1">
        <v>46171</v>
      </c>
      <c r="C17061" t="s">
        <v>345</v>
      </c>
      <c r="D17061" t="s">
        <v>212</v>
      </c>
      <c r="E17061" t="s">
        <v>40</v>
      </c>
      <c r="F17061" t="s">
        <v>48</v>
      </c>
      <c r="G17061">
        <v>1</v>
      </c>
      <c r="H17061">
        <v>8.6</v>
      </c>
      <c r="I17061" t="s">
        <v>211</v>
      </c>
      <c r="J17061" t="s">
        <v>86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 t="s">
        <v>83</v>
      </c>
      <c r="R17061" t="s">
        <v>83</v>
      </c>
      <c r="S17061" t="s">
        <v>83</v>
      </c>
      <c r="T17061" t="str">
        <f>_xlfn.XLOOKUP(A17061,MI_Match_Analysis!$A$2:$A$8,MI_Match_Analysis!$F$2:$F$8,"Not Found")</f>
        <v>Not Found</v>
      </c>
    </row>
    <row r="17062" spans="1:20" hidden="1" x14ac:dyDescent="0.3">
      <c r="A17062">
        <v>73</v>
      </c>
      <c r="B17062" s="1">
        <v>46171</v>
      </c>
      <c r="C17062" t="s">
        <v>345</v>
      </c>
      <c r="D17062" t="s">
        <v>212</v>
      </c>
      <c r="E17062" t="s">
        <v>40</v>
      </c>
      <c r="F17062" t="s">
        <v>48</v>
      </c>
      <c r="G17062">
        <v>1</v>
      </c>
      <c r="H17062">
        <v>9.1</v>
      </c>
      <c r="I17062" t="s">
        <v>43</v>
      </c>
      <c r="J17062" t="s">
        <v>290</v>
      </c>
      <c r="K17062">
        <v>1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 t="s">
        <v>83</v>
      </c>
      <c r="R17062" t="s">
        <v>83</v>
      </c>
      <c r="S17062" t="s">
        <v>83</v>
      </c>
      <c r="T17062" t="str">
        <f>_xlfn.XLOOKUP(A17062,MI_Match_Analysis!$A$2:$A$8,MI_Match_Analysis!$F$2:$F$8,"Not Found")</f>
        <v>Not Found</v>
      </c>
    </row>
    <row r="17063" spans="1:20" hidden="1" x14ac:dyDescent="0.3">
      <c r="A17063">
        <v>73</v>
      </c>
      <c r="B17063" s="1">
        <v>46171</v>
      </c>
      <c r="C17063" t="s">
        <v>345</v>
      </c>
      <c r="D17063" t="s">
        <v>212</v>
      </c>
      <c r="E17063" t="s">
        <v>40</v>
      </c>
      <c r="F17063" t="s">
        <v>48</v>
      </c>
      <c r="G17063">
        <v>1</v>
      </c>
      <c r="H17063">
        <v>9.1999999999999993</v>
      </c>
      <c r="I17063" t="s">
        <v>211</v>
      </c>
      <c r="J17063" t="s">
        <v>290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 t="s">
        <v>83</v>
      </c>
      <c r="R17063" t="s">
        <v>83</v>
      </c>
      <c r="S17063" t="s">
        <v>83</v>
      </c>
      <c r="T17063" t="str">
        <f>_xlfn.XLOOKUP(A17063,MI_Match_Analysis!$A$2:$A$8,MI_Match_Analysis!$F$2:$F$8,"Not Found")</f>
        <v>Not Found</v>
      </c>
    </row>
    <row r="17064" spans="1:20" hidden="1" x14ac:dyDescent="0.3">
      <c r="A17064">
        <v>73</v>
      </c>
      <c r="B17064" s="1">
        <v>46171</v>
      </c>
      <c r="C17064" t="s">
        <v>345</v>
      </c>
      <c r="D17064" t="s">
        <v>212</v>
      </c>
      <c r="E17064" t="s">
        <v>40</v>
      </c>
      <c r="F17064" t="s">
        <v>48</v>
      </c>
      <c r="G17064">
        <v>1</v>
      </c>
      <c r="H17064">
        <v>9.3000000000000007</v>
      </c>
      <c r="I17064" t="s">
        <v>211</v>
      </c>
      <c r="J17064" t="s">
        <v>290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 t="s">
        <v>165</v>
      </c>
      <c r="R17064" t="s">
        <v>211</v>
      </c>
      <c r="S17064" t="s">
        <v>117</v>
      </c>
      <c r="T17064" t="str">
        <f>_xlfn.XLOOKUP(A17064,MI_Match_Analysis!$A$2:$A$8,MI_Match_Analysis!$F$2:$F$8,"Not Found")</f>
        <v>Not Found</v>
      </c>
    </row>
    <row r="17065" spans="1:20" hidden="1" x14ac:dyDescent="0.3">
      <c r="A17065">
        <v>73</v>
      </c>
      <c r="B17065" s="1">
        <v>46171</v>
      </c>
      <c r="C17065" t="s">
        <v>345</v>
      </c>
      <c r="D17065" t="s">
        <v>212</v>
      </c>
      <c r="E17065" t="s">
        <v>40</v>
      </c>
      <c r="F17065" t="s">
        <v>48</v>
      </c>
      <c r="G17065">
        <v>1</v>
      </c>
      <c r="H17065">
        <v>9.4</v>
      </c>
      <c r="I17065" t="s">
        <v>318</v>
      </c>
      <c r="J17065" t="s">
        <v>290</v>
      </c>
      <c r="K17065">
        <v>2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 t="s">
        <v>83</v>
      </c>
      <c r="R17065" t="s">
        <v>83</v>
      </c>
      <c r="S17065" t="s">
        <v>83</v>
      </c>
      <c r="T17065" t="str">
        <f>_xlfn.XLOOKUP(A17065,MI_Match_Analysis!$A$2:$A$8,MI_Match_Analysis!$F$2:$F$8,"Not Found")</f>
        <v>Not Found</v>
      </c>
    </row>
    <row r="17066" spans="1:20" hidden="1" x14ac:dyDescent="0.3">
      <c r="A17066">
        <v>73</v>
      </c>
      <c r="B17066" s="1">
        <v>46171</v>
      </c>
      <c r="C17066" t="s">
        <v>345</v>
      </c>
      <c r="D17066" t="s">
        <v>212</v>
      </c>
      <c r="E17066" t="s">
        <v>40</v>
      </c>
      <c r="F17066" t="s">
        <v>48</v>
      </c>
      <c r="G17066">
        <v>1</v>
      </c>
      <c r="H17066">
        <v>9.5</v>
      </c>
      <c r="I17066" t="s">
        <v>318</v>
      </c>
      <c r="J17066" t="s">
        <v>290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 t="s">
        <v>83</v>
      </c>
      <c r="R17066" t="s">
        <v>83</v>
      </c>
      <c r="S17066" t="s">
        <v>83</v>
      </c>
      <c r="T17066" t="str">
        <f>_xlfn.XLOOKUP(A17066,MI_Match_Analysis!$A$2:$A$8,MI_Match_Analysis!$F$2:$F$8,"Not Found")</f>
        <v>Not Found</v>
      </c>
    </row>
    <row r="17067" spans="1:20" hidden="1" x14ac:dyDescent="0.3">
      <c r="A17067">
        <v>73</v>
      </c>
      <c r="B17067" s="1">
        <v>46171</v>
      </c>
      <c r="C17067" t="s">
        <v>345</v>
      </c>
      <c r="D17067" t="s">
        <v>212</v>
      </c>
      <c r="E17067" t="s">
        <v>40</v>
      </c>
      <c r="F17067" t="s">
        <v>48</v>
      </c>
      <c r="G17067">
        <v>1</v>
      </c>
      <c r="H17067">
        <v>9.6</v>
      </c>
      <c r="I17067" t="s">
        <v>318</v>
      </c>
      <c r="J17067" t="s">
        <v>290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 t="s">
        <v>83</v>
      </c>
      <c r="R17067" t="s">
        <v>83</v>
      </c>
      <c r="S17067" t="s">
        <v>83</v>
      </c>
      <c r="T17067" t="str">
        <f>_xlfn.XLOOKUP(A17067,MI_Match_Analysis!$A$2:$A$8,MI_Match_Analysis!$F$2:$F$8,"Not Found")</f>
        <v>Not Found</v>
      </c>
    </row>
    <row r="17068" spans="1:20" hidden="1" x14ac:dyDescent="0.3">
      <c r="A17068">
        <v>73</v>
      </c>
      <c r="B17068" s="1">
        <v>46171</v>
      </c>
      <c r="C17068" t="s">
        <v>345</v>
      </c>
      <c r="D17068" t="s">
        <v>212</v>
      </c>
      <c r="E17068" t="s">
        <v>40</v>
      </c>
      <c r="F17068" t="s">
        <v>48</v>
      </c>
      <c r="G17068">
        <v>1</v>
      </c>
      <c r="H17068">
        <v>10.1</v>
      </c>
      <c r="I17068" t="s">
        <v>43</v>
      </c>
      <c r="J17068" t="s">
        <v>50</v>
      </c>
      <c r="K17068">
        <v>4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 t="s">
        <v>83</v>
      </c>
      <c r="R17068" t="s">
        <v>83</v>
      </c>
      <c r="S17068" t="s">
        <v>83</v>
      </c>
      <c r="T17068" t="str">
        <f>_xlfn.XLOOKUP(A17068,MI_Match_Analysis!$A$2:$A$8,MI_Match_Analysis!$F$2:$F$8,"Not Found")</f>
        <v>Not Found</v>
      </c>
    </row>
    <row r="17069" spans="1:20" hidden="1" x14ac:dyDescent="0.3">
      <c r="A17069">
        <v>73</v>
      </c>
      <c r="B17069" s="1">
        <v>46171</v>
      </c>
      <c r="C17069" t="s">
        <v>345</v>
      </c>
      <c r="D17069" t="s">
        <v>212</v>
      </c>
      <c r="E17069" t="s">
        <v>40</v>
      </c>
      <c r="F17069" t="s">
        <v>48</v>
      </c>
      <c r="G17069">
        <v>1</v>
      </c>
      <c r="H17069">
        <v>10.199999999999999</v>
      </c>
      <c r="I17069" t="s">
        <v>43</v>
      </c>
      <c r="J17069" t="s">
        <v>50</v>
      </c>
      <c r="K17069">
        <v>1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 t="s">
        <v>83</v>
      </c>
      <c r="R17069" t="s">
        <v>83</v>
      </c>
      <c r="S17069" t="s">
        <v>83</v>
      </c>
      <c r="T17069" t="str">
        <f>_xlfn.XLOOKUP(A17069,MI_Match_Analysis!$A$2:$A$8,MI_Match_Analysis!$F$2:$F$8,"Not Found")</f>
        <v>Not Found</v>
      </c>
    </row>
    <row r="17070" spans="1:20" hidden="1" x14ac:dyDescent="0.3">
      <c r="A17070">
        <v>73</v>
      </c>
      <c r="B17070" s="1">
        <v>46171</v>
      </c>
      <c r="C17070" t="s">
        <v>345</v>
      </c>
      <c r="D17070" t="s">
        <v>212</v>
      </c>
      <c r="E17070" t="s">
        <v>40</v>
      </c>
      <c r="F17070" t="s">
        <v>48</v>
      </c>
      <c r="G17070">
        <v>1</v>
      </c>
      <c r="H17070">
        <v>10.3</v>
      </c>
      <c r="I17070" t="s">
        <v>318</v>
      </c>
      <c r="J17070" t="s">
        <v>50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 t="s">
        <v>83</v>
      </c>
      <c r="R17070" t="s">
        <v>83</v>
      </c>
      <c r="S17070" t="s">
        <v>83</v>
      </c>
      <c r="T17070" t="str">
        <f>_xlfn.XLOOKUP(A17070,MI_Match_Analysis!$A$2:$A$8,MI_Match_Analysis!$F$2:$F$8,"Not Found")</f>
        <v>Not Found</v>
      </c>
    </row>
    <row r="17071" spans="1:20" hidden="1" x14ac:dyDescent="0.3">
      <c r="A17071">
        <v>73</v>
      </c>
      <c r="B17071" s="1">
        <v>46171</v>
      </c>
      <c r="C17071" t="s">
        <v>345</v>
      </c>
      <c r="D17071" t="s">
        <v>212</v>
      </c>
      <c r="E17071" t="s">
        <v>40</v>
      </c>
      <c r="F17071" t="s">
        <v>48</v>
      </c>
      <c r="G17071">
        <v>1</v>
      </c>
      <c r="H17071">
        <v>10.4</v>
      </c>
      <c r="I17071" t="s">
        <v>318</v>
      </c>
      <c r="J17071" t="s">
        <v>50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 t="s">
        <v>83</v>
      </c>
      <c r="R17071" t="s">
        <v>83</v>
      </c>
      <c r="S17071" t="s">
        <v>83</v>
      </c>
      <c r="T17071" t="str">
        <f>_xlfn.XLOOKUP(A17071,MI_Match_Analysis!$A$2:$A$8,MI_Match_Analysis!$F$2:$F$8,"Not Found")</f>
        <v>Not Found</v>
      </c>
    </row>
    <row r="17072" spans="1:20" hidden="1" x14ac:dyDescent="0.3">
      <c r="A17072">
        <v>73</v>
      </c>
      <c r="B17072" s="1">
        <v>46171</v>
      </c>
      <c r="C17072" t="s">
        <v>345</v>
      </c>
      <c r="D17072" t="s">
        <v>212</v>
      </c>
      <c r="E17072" t="s">
        <v>40</v>
      </c>
      <c r="F17072" t="s">
        <v>48</v>
      </c>
      <c r="G17072">
        <v>1</v>
      </c>
      <c r="H17072">
        <v>10.5</v>
      </c>
      <c r="I17072" t="s">
        <v>318</v>
      </c>
      <c r="J17072" t="s">
        <v>50</v>
      </c>
      <c r="K17072">
        <v>1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 t="s">
        <v>83</v>
      </c>
      <c r="R17072" t="s">
        <v>83</v>
      </c>
      <c r="S17072" t="s">
        <v>83</v>
      </c>
      <c r="T17072" t="str">
        <f>_xlfn.XLOOKUP(A17072,MI_Match_Analysis!$A$2:$A$8,MI_Match_Analysis!$F$2:$F$8,"Not Found")</f>
        <v>Not Found</v>
      </c>
    </row>
    <row r="17073" spans="1:20" hidden="1" x14ac:dyDescent="0.3">
      <c r="A17073">
        <v>73</v>
      </c>
      <c r="B17073" s="1">
        <v>46171</v>
      </c>
      <c r="C17073" t="s">
        <v>345</v>
      </c>
      <c r="D17073" t="s">
        <v>212</v>
      </c>
      <c r="E17073" t="s">
        <v>40</v>
      </c>
      <c r="F17073" t="s">
        <v>48</v>
      </c>
      <c r="G17073">
        <v>1</v>
      </c>
      <c r="H17073">
        <v>10.6</v>
      </c>
      <c r="I17073" t="s">
        <v>43</v>
      </c>
      <c r="J17073" t="s">
        <v>50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 t="s">
        <v>83</v>
      </c>
      <c r="R17073" t="s">
        <v>83</v>
      </c>
      <c r="S17073" t="s">
        <v>83</v>
      </c>
      <c r="T17073" t="str">
        <f>_xlfn.XLOOKUP(A17073,MI_Match_Analysis!$A$2:$A$8,MI_Match_Analysis!$F$2:$F$8,"Not Found")</f>
        <v>Not Found</v>
      </c>
    </row>
    <row r="17074" spans="1:20" hidden="1" x14ac:dyDescent="0.3">
      <c r="A17074">
        <v>73</v>
      </c>
      <c r="B17074" s="1">
        <v>46171</v>
      </c>
      <c r="C17074" t="s">
        <v>345</v>
      </c>
      <c r="D17074" t="s">
        <v>212</v>
      </c>
      <c r="E17074" t="s">
        <v>40</v>
      </c>
      <c r="F17074" t="s">
        <v>48</v>
      </c>
      <c r="G17074">
        <v>1</v>
      </c>
      <c r="H17074">
        <v>11.1</v>
      </c>
      <c r="I17074" t="s">
        <v>318</v>
      </c>
      <c r="J17074" t="s">
        <v>290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 t="s">
        <v>83</v>
      </c>
      <c r="R17074" t="s">
        <v>83</v>
      </c>
      <c r="S17074" t="s">
        <v>83</v>
      </c>
      <c r="T17074" t="str">
        <f>_xlfn.XLOOKUP(A17074,MI_Match_Analysis!$A$2:$A$8,MI_Match_Analysis!$F$2:$F$8,"Not Found")</f>
        <v>Not Found</v>
      </c>
    </row>
    <row r="17075" spans="1:20" hidden="1" x14ac:dyDescent="0.3">
      <c r="A17075">
        <v>73</v>
      </c>
      <c r="B17075" s="1">
        <v>46171</v>
      </c>
      <c r="C17075" t="s">
        <v>345</v>
      </c>
      <c r="D17075" t="s">
        <v>212</v>
      </c>
      <c r="E17075" t="s">
        <v>40</v>
      </c>
      <c r="F17075" t="s">
        <v>48</v>
      </c>
      <c r="G17075">
        <v>1</v>
      </c>
      <c r="H17075">
        <v>11.2</v>
      </c>
      <c r="I17075" t="s">
        <v>318</v>
      </c>
      <c r="J17075" t="s">
        <v>290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 t="s">
        <v>83</v>
      </c>
      <c r="R17075" t="s">
        <v>83</v>
      </c>
      <c r="S17075" t="s">
        <v>83</v>
      </c>
      <c r="T17075" t="str">
        <f>_xlfn.XLOOKUP(A17075,MI_Match_Analysis!$A$2:$A$8,MI_Match_Analysis!$F$2:$F$8,"Not Found")</f>
        <v>Not Found</v>
      </c>
    </row>
    <row r="17076" spans="1:20" hidden="1" x14ac:dyDescent="0.3">
      <c r="A17076">
        <v>73</v>
      </c>
      <c r="B17076" s="1">
        <v>46171</v>
      </c>
      <c r="C17076" t="s">
        <v>345</v>
      </c>
      <c r="D17076" t="s">
        <v>212</v>
      </c>
      <c r="E17076" t="s">
        <v>40</v>
      </c>
      <c r="F17076" t="s">
        <v>48</v>
      </c>
      <c r="G17076">
        <v>1</v>
      </c>
      <c r="H17076">
        <v>11.3</v>
      </c>
      <c r="I17076" t="s">
        <v>318</v>
      </c>
      <c r="J17076" t="s">
        <v>290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 t="s">
        <v>165</v>
      </c>
      <c r="R17076" t="s">
        <v>318</v>
      </c>
      <c r="S17076" t="s">
        <v>101</v>
      </c>
      <c r="T17076" t="str">
        <f>_xlfn.XLOOKUP(A17076,MI_Match_Analysis!$A$2:$A$8,MI_Match_Analysis!$F$2:$F$8,"Not Found")</f>
        <v>Not Found</v>
      </c>
    </row>
    <row r="17077" spans="1:20" hidden="1" x14ac:dyDescent="0.3">
      <c r="A17077">
        <v>73</v>
      </c>
      <c r="B17077" s="1">
        <v>46171</v>
      </c>
      <c r="C17077" t="s">
        <v>345</v>
      </c>
      <c r="D17077" t="s">
        <v>212</v>
      </c>
      <c r="E17077" t="s">
        <v>40</v>
      </c>
      <c r="F17077" t="s">
        <v>48</v>
      </c>
      <c r="G17077">
        <v>1</v>
      </c>
      <c r="H17077">
        <v>11.4</v>
      </c>
      <c r="I17077" t="s">
        <v>44</v>
      </c>
      <c r="J17077" t="s">
        <v>290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 t="s">
        <v>83</v>
      </c>
      <c r="R17077" t="s">
        <v>83</v>
      </c>
      <c r="S17077" t="s">
        <v>83</v>
      </c>
      <c r="T17077" t="str">
        <f>_xlfn.XLOOKUP(A17077,MI_Match_Analysis!$A$2:$A$8,MI_Match_Analysis!$F$2:$F$8,"Not Found")</f>
        <v>Not Found</v>
      </c>
    </row>
    <row r="17078" spans="1:20" hidden="1" x14ac:dyDescent="0.3">
      <c r="A17078">
        <v>73</v>
      </c>
      <c r="B17078" s="1">
        <v>46171</v>
      </c>
      <c r="C17078" t="s">
        <v>345</v>
      </c>
      <c r="D17078" t="s">
        <v>212</v>
      </c>
      <c r="E17078" t="s">
        <v>40</v>
      </c>
      <c r="F17078" t="s">
        <v>48</v>
      </c>
      <c r="G17078">
        <v>1</v>
      </c>
      <c r="H17078">
        <v>11.5</v>
      </c>
      <c r="I17078" t="s">
        <v>44</v>
      </c>
      <c r="J17078" t="s">
        <v>290</v>
      </c>
      <c r="K17078">
        <v>1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 t="s">
        <v>83</v>
      </c>
      <c r="R17078" t="s">
        <v>83</v>
      </c>
      <c r="S17078" t="s">
        <v>83</v>
      </c>
      <c r="T17078" t="str">
        <f>_xlfn.XLOOKUP(A17078,MI_Match_Analysis!$A$2:$A$8,MI_Match_Analysis!$F$2:$F$8,"Not Found")</f>
        <v>Not Found</v>
      </c>
    </row>
    <row r="17079" spans="1:20" hidden="1" x14ac:dyDescent="0.3">
      <c r="A17079">
        <v>73</v>
      </c>
      <c r="B17079" s="1">
        <v>46171</v>
      </c>
      <c r="C17079" t="s">
        <v>345</v>
      </c>
      <c r="D17079" t="s">
        <v>212</v>
      </c>
      <c r="E17079" t="s">
        <v>40</v>
      </c>
      <c r="F17079" t="s">
        <v>48</v>
      </c>
      <c r="G17079">
        <v>1</v>
      </c>
      <c r="H17079">
        <v>11.6</v>
      </c>
      <c r="I17079" t="s">
        <v>43</v>
      </c>
      <c r="J17079" t="s">
        <v>290</v>
      </c>
      <c r="K17079">
        <v>1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 t="s">
        <v>83</v>
      </c>
      <c r="R17079" t="s">
        <v>83</v>
      </c>
      <c r="S17079" t="s">
        <v>83</v>
      </c>
      <c r="T17079" t="str">
        <f>_xlfn.XLOOKUP(A17079,MI_Match_Analysis!$A$2:$A$8,MI_Match_Analysis!$F$2:$F$8,"Not Found")</f>
        <v>Not Found</v>
      </c>
    </row>
    <row r="17080" spans="1:20" hidden="1" x14ac:dyDescent="0.3">
      <c r="A17080">
        <v>73</v>
      </c>
      <c r="B17080" s="1">
        <v>46171</v>
      </c>
      <c r="C17080" t="s">
        <v>345</v>
      </c>
      <c r="D17080" t="s">
        <v>212</v>
      </c>
      <c r="E17080" t="s">
        <v>40</v>
      </c>
      <c r="F17080" t="s">
        <v>48</v>
      </c>
      <c r="G17080">
        <v>1</v>
      </c>
      <c r="H17080">
        <v>12.1</v>
      </c>
      <c r="I17080" t="s">
        <v>43</v>
      </c>
      <c r="J17080" t="s">
        <v>50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 t="s">
        <v>83</v>
      </c>
      <c r="R17080" t="s">
        <v>83</v>
      </c>
      <c r="S17080" t="s">
        <v>83</v>
      </c>
      <c r="T17080" t="str">
        <f>_xlfn.XLOOKUP(A17080,MI_Match_Analysis!$A$2:$A$8,MI_Match_Analysis!$F$2:$F$8,"Not Found")</f>
        <v>Not Found</v>
      </c>
    </row>
    <row r="17081" spans="1:20" hidden="1" x14ac:dyDescent="0.3">
      <c r="A17081">
        <v>73</v>
      </c>
      <c r="B17081" s="1">
        <v>46171</v>
      </c>
      <c r="C17081" t="s">
        <v>345</v>
      </c>
      <c r="D17081" t="s">
        <v>212</v>
      </c>
      <c r="E17081" t="s">
        <v>40</v>
      </c>
      <c r="F17081" t="s">
        <v>48</v>
      </c>
      <c r="G17081">
        <v>1</v>
      </c>
      <c r="H17081">
        <v>12.2</v>
      </c>
      <c r="I17081" t="s">
        <v>43</v>
      </c>
      <c r="J17081" t="s">
        <v>50</v>
      </c>
      <c r="K17081">
        <v>1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 t="s">
        <v>83</v>
      </c>
      <c r="R17081" t="s">
        <v>83</v>
      </c>
      <c r="S17081" t="s">
        <v>83</v>
      </c>
      <c r="T17081" t="str">
        <f>_xlfn.XLOOKUP(A17081,MI_Match_Analysis!$A$2:$A$8,MI_Match_Analysis!$F$2:$F$8,"Not Found")</f>
        <v>Not Found</v>
      </c>
    </row>
    <row r="17082" spans="1:20" hidden="1" x14ac:dyDescent="0.3">
      <c r="A17082">
        <v>73</v>
      </c>
      <c r="B17082" s="1">
        <v>46171</v>
      </c>
      <c r="C17082" t="s">
        <v>345</v>
      </c>
      <c r="D17082" t="s">
        <v>212</v>
      </c>
      <c r="E17082" t="s">
        <v>40</v>
      </c>
      <c r="F17082" t="s">
        <v>48</v>
      </c>
      <c r="G17082">
        <v>1</v>
      </c>
      <c r="H17082">
        <v>12.3</v>
      </c>
      <c r="I17082" t="s">
        <v>44</v>
      </c>
      <c r="J17082" t="s">
        <v>50</v>
      </c>
      <c r="K17082">
        <v>6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 t="s">
        <v>83</v>
      </c>
      <c r="R17082" t="s">
        <v>83</v>
      </c>
      <c r="S17082" t="s">
        <v>83</v>
      </c>
      <c r="T17082" t="str">
        <f>_xlfn.XLOOKUP(A17082,MI_Match_Analysis!$A$2:$A$8,MI_Match_Analysis!$F$2:$F$8,"Not Found")</f>
        <v>Not Found</v>
      </c>
    </row>
    <row r="17083" spans="1:20" hidden="1" x14ac:dyDescent="0.3">
      <c r="A17083">
        <v>73</v>
      </c>
      <c r="B17083" s="1">
        <v>46171</v>
      </c>
      <c r="C17083" t="s">
        <v>345</v>
      </c>
      <c r="D17083" t="s">
        <v>212</v>
      </c>
      <c r="E17083" t="s">
        <v>40</v>
      </c>
      <c r="F17083" t="s">
        <v>48</v>
      </c>
      <c r="G17083">
        <v>1</v>
      </c>
      <c r="H17083">
        <v>12.4</v>
      </c>
      <c r="I17083" t="s">
        <v>44</v>
      </c>
      <c r="J17083" t="s">
        <v>50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 t="s">
        <v>165</v>
      </c>
      <c r="R17083" t="s">
        <v>44</v>
      </c>
      <c r="S17083" t="s">
        <v>101</v>
      </c>
      <c r="T17083" t="str">
        <f>_xlfn.XLOOKUP(A17083,MI_Match_Analysis!$A$2:$A$8,MI_Match_Analysis!$F$2:$F$8,"Not Found")</f>
        <v>Not Found</v>
      </c>
    </row>
    <row r="17084" spans="1:20" hidden="1" x14ac:dyDescent="0.3">
      <c r="A17084">
        <v>73</v>
      </c>
      <c r="B17084" s="1">
        <v>46171</v>
      </c>
      <c r="C17084" t="s">
        <v>345</v>
      </c>
      <c r="D17084" t="s">
        <v>212</v>
      </c>
      <c r="E17084" t="s">
        <v>40</v>
      </c>
      <c r="F17084" t="s">
        <v>48</v>
      </c>
      <c r="G17084">
        <v>1</v>
      </c>
      <c r="H17084">
        <v>12.5</v>
      </c>
      <c r="I17084" t="s">
        <v>129</v>
      </c>
      <c r="J17084" t="s">
        <v>50</v>
      </c>
      <c r="K17084">
        <v>1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 t="s">
        <v>83</v>
      </c>
      <c r="R17084" t="s">
        <v>83</v>
      </c>
      <c r="S17084" t="s">
        <v>83</v>
      </c>
      <c r="T17084" t="str">
        <f>_xlfn.XLOOKUP(A17084,MI_Match_Analysis!$A$2:$A$8,MI_Match_Analysis!$F$2:$F$8,"Not Found")</f>
        <v>Not Found</v>
      </c>
    </row>
    <row r="17085" spans="1:20" hidden="1" x14ac:dyDescent="0.3">
      <c r="A17085">
        <v>73</v>
      </c>
      <c r="B17085" s="1">
        <v>46171</v>
      </c>
      <c r="C17085" t="s">
        <v>345</v>
      </c>
      <c r="D17085" t="s">
        <v>212</v>
      </c>
      <c r="E17085" t="s">
        <v>40</v>
      </c>
      <c r="F17085" t="s">
        <v>48</v>
      </c>
      <c r="G17085">
        <v>1</v>
      </c>
      <c r="H17085">
        <v>12.6</v>
      </c>
      <c r="I17085" t="s">
        <v>43</v>
      </c>
      <c r="J17085" t="s">
        <v>50</v>
      </c>
      <c r="K17085">
        <v>1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 t="s">
        <v>83</v>
      </c>
      <c r="R17085" t="s">
        <v>83</v>
      </c>
      <c r="S17085" t="s">
        <v>83</v>
      </c>
      <c r="T17085" t="str">
        <f>_xlfn.XLOOKUP(A17085,MI_Match_Analysis!$A$2:$A$8,MI_Match_Analysis!$F$2:$F$8,"Not Found")</f>
        <v>Not Found</v>
      </c>
    </row>
    <row r="17086" spans="1:20" hidden="1" x14ac:dyDescent="0.3">
      <c r="A17086">
        <v>73</v>
      </c>
      <c r="B17086" s="1">
        <v>46171</v>
      </c>
      <c r="C17086" t="s">
        <v>345</v>
      </c>
      <c r="D17086" t="s">
        <v>212</v>
      </c>
      <c r="E17086" t="s">
        <v>40</v>
      </c>
      <c r="F17086" t="s">
        <v>48</v>
      </c>
      <c r="G17086">
        <v>1</v>
      </c>
      <c r="H17086">
        <v>13.1</v>
      </c>
      <c r="I17086" t="s">
        <v>43</v>
      </c>
      <c r="J17086" t="s">
        <v>117</v>
      </c>
      <c r="K17086">
        <v>6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 t="s">
        <v>83</v>
      </c>
      <c r="R17086" t="s">
        <v>83</v>
      </c>
      <c r="S17086" t="s">
        <v>83</v>
      </c>
      <c r="T17086" t="str">
        <f>_xlfn.XLOOKUP(A17086,MI_Match_Analysis!$A$2:$A$8,MI_Match_Analysis!$F$2:$F$8,"Not Found")</f>
        <v>Not Found</v>
      </c>
    </row>
    <row r="17087" spans="1:20" hidden="1" x14ac:dyDescent="0.3">
      <c r="A17087">
        <v>73</v>
      </c>
      <c r="B17087" s="1">
        <v>46171</v>
      </c>
      <c r="C17087" t="s">
        <v>345</v>
      </c>
      <c r="D17087" t="s">
        <v>212</v>
      </c>
      <c r="E17087" t="s">
        <v>40</v>
      </c>
      <c r="F17087" t="s">
        <v>48</v>
      </c>
      <c r="G17087">
        <v>1</v>
      </c>
      <c r="H17087">
        <v>13.2</v>
      </c>
      <c r="I17087" t="s">
        <v>43</v>
      </c>
      <c r="J17087" t="s">
        <v>117</v>
      </c>
      <c r="K17087">
        <v>1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 t="s">
        <v>83</v>
      </c>
      <c r="R17087" t="s">
        <v>83</v>
      </c>
      <c r="S17087" t="s">
        <v>83</v>
      </c>
      <c r="T17087" t="str">
        <f>_xlfn.XLOOKUP(A17087,MI_Match_Analysis!$A$2:$A$8,MI_Match_Analysis!$F$2:$F$8,"Not Found")</f>
        <v>Not Found</v>
      </c>
    </row>
    <row r="17088" spans="1:20" hidden="1" x14ac:dyDescent="0.3">
      <c r="A17088">
        <v>73</v>
      </c>
      <c r="B17088" s="1">
        <v>46171</v>
      </c>
      <c r="C17088" t="s">
        <v>345</v>
      </c>
      <c r="D17088" t="s">
        <v>212</v>
      </c>
      <c r="E17088" t="s">
        <v>40</v>
      </c>
      <c r="F17088" t="s">
        <v>48</v>
      </c>
      <c r="G17088">
        <v>1</v>
      </c>
      <c r="H17088">
        <v>13.3</v>
      </c>
      <c r="I17088" t="s">
        <v>129</v>
      </c>
      <c r="J17088" t="s">
        <v>117</v>
      </c>
      <c r="K17088">
        <v>1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 t="s">
        <v>83</v>
      </c>
      <c r="R17088" t="s">
        <v>83</v>
      </c>
      <c r="S17088" t="s">
        <v>83</v>
      </c>
      <c r="T17088" t="str">
        <f>_xlfn.XLOOKUP(A17088,MI_Match_Analysis!$A$2:$A$8,MI_Match_Analysis!$F$2:$F$8,"Not Found")</f>
        <v>Not Found</v>
      </c>
    </row>
    <row r="17089" spans="1:20" hidden="1" x14ac:dyDescent="0.3">
      <c r="A17089">
        <v>73</v>
      </c>
      <c r="B17089" s="1">
        <v>46171</v>
      </c>
      <c r="C17089" t="s">
        <v>345</v>
      </c>
      <c r="D17089" t="s">
        <v>212</v>
      </c>
      <c r="E17089" t="s">
        <v>40</v>
      </c>
      <c r="F17089" t="s">
        <v>48</v>
      </c>
      <c r="G17089">
        <v>1</v>
      </c>
      <c r="H17089">
        <v>13.4</v>
      </c>
      <c r="I17089" t="s">
        <v>43</v>
      </c>
      <c r="J17089" t="s">
        <v>117</v>
      </c>
      <c r="K17089">
        <v>1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 t="s">
        <v>83</v>
      </c>
      <c r="R17089" t="s">
        <v>83</v>
      </c>
      <c r="S17089" t="s">
        <v>83</v>
      </c>
      <c r="T17089" t="str">
        <f>_xlfn.XLOOKUP(A17089,MI_Match_Analysis!$A$2:$A$8,MI_Match_Analysis!$F$2:$F$8,"Not Found")</f>
        <v>Not Found</v>
      </c>
    </row>
    <row r="17090" spans="1:20" hidden="1" x14ac:dyDescent="0.3">
      <c r="A17090">
        <v>73</v>
      </c>
      <c r="B17090" s="1">
        <v>46171</v>
      </c>
      <c r="C17090" t="s">
        <v>345</v>
      </c>
      <c r="D17090" t="s">
        <v>212</v>
      </c>
      <c r="E17090" t="s">
        <v>40</v>
      </c>
      <c r="F17090" t="s">
        <v>48</v>
      </c>
      <c r="G17090">
        <v>1</v>
      </c>
      <c r="H17090">
        <v>13.5</v>
      </c>
      <c r="I17090" t="s">
        <v>129</v>
      </c>
      <c r="J17090" t="s">
        <v>117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 t="s">
        <v>83</v>
      </c>
      <c r="R17090" t="s">
        <v>83</v>
      </c>
      <c r="S17090" t="s">
        <v>83</v>
      </c>
      <c r="T17090" t="str">
        <f>_xlfn.XLOOKUP(A17090,MI_Match_Analysis!$A$2:$A$8,MI_Match_Analysis!$F$2:$F$8,"Not Found")</f>
        <v>Not Found</v>
      </c>
    </row>
    <row r="17091" spans="1:20" hidden="1" x14ac:dyDescent="0.3">
      <c r="A17091">
        <v>73</v>
      </c>
      <c r="B17091" s="1">
        <v>46171</v>
      </c>
      <c r="C17091" t="s">
        <v>345</v>
      </c>
      <c r="D17091" t="s">
        <v>212</v>
      </c>
      <c r="E17091" t="s">
        <v>40</v>
      </c>
      <c r="F17091" t="s">
        <v>48</v>
      </c>
      <c r="G17091">
        <v>1</v>
      </c>
      <c r="H17091">
        <v>13.6</v>
      </c>
      <c r="I17091" t="s">
        <v>129</v>
      </c>
      <c r="J17091" t="s">
        <v>117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 t="s">
        <v>83</v>
      </c>
      <c r="R17091" t="s">
        <v>83</v>
      </c>
      <c r="S17091" t="s">
        <v>83</v>
      </c>
      <c r="T17091" t="str">
        <f>_xlfn.XLOOKUP(A17091,MI_Match_Analysis!$A$2:$A$8,MI_Match_Analysis!$F$2:$F$8,"Not Found")</f>
        <v>Not Found</v>
      </c>
    </row>
    <row r="17092" spans="1:20" hidden="1" x14ac:dyDescent="0.3">
      <c r="A17092">
        <v>73</v>
      </c>
      <c r="B17092" s="1">
        <v>46171</v>
      </c>
      <c r="C17092" t="s">
        <v>345</v>
      </c>
      <c r="D17092" t="s">
        <v>212</v>
      </c>
      <c r="E17092" t="s">
        <v>40</v>
      </c>
      <c r="F17092" t="s">
        <v>48</v>
      </c>
      <c r="G17092">
        <v>1</v>
      </c>
      <c r="H17092">
        <v>14.1</v>
      </c>
      <c r="I17092" t="s">
        <v>43</v>
      </c>
      <c r="J17092" t="s">
        <v>221</v>
      </c>
      <c r="K17092">
        <v>6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 t="s">
        <v>83</v>
      </c>
      <c r="R17092" t="s">
        <v>83</v>
      </c>
      <c r="S17092" t="s">
        <v>83</v>
      </c>
      <c r="T17092" t="str">
        <f>_xlfn.XLOOKUP(A17092,MI_Match_Analysis!$A$2:$A$8,MI_Match_Analysis!$F$2:$F$8,"Not Found")</f>
        <v>Not Found</v>
      </c>
    </row>
    <row r="17093" spans="1:20" hidden="1" x14ac:dyDescent="0.3">
      <c r="A17093">
        <v>73</v>
      </c>
      <c r="B17093" s="1">
        <v>46171</v>
      </c>
      <c r="C17093" t="s">
        <v>345</v>
      </c>
      <c r="D17093" t="s">
        <v>212</v>
      </c>
      <c r="E17093" t="s">
        <v>40</v>
      </c>
      <c r="F17093" t="s">
        <v>48</v>
      </c>
      <c r="G17093">
        <v>1</v>
      </c>
      <c r="H17093">
        <v>14.2</v>
      </c>
      <c r="I17093" t="s">
        <v>43</v>
      </c>
      <c r="J17093" t="s">
        <v>221</v>
      </c>
      <c r="K17093">
        <v>2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 t="s">
        <v>83</v>
      </c>
      <c r="R17093" t="s">
        <v>83</v>
      </c>
      <c r="S17093" t="s">
        <v>83</v>
      </c>
      <c r="T17093" t="str">
        <f>_xlfn.XLOOKUP(A17093,MI_Match_Analysis!$A$2:$A$8,MI_Match_Analysis!$F$2:$F$8,"Not Found")</f>
        <v>Not Found</v>
      </c>
    </row>
    <row r="17094" spans="1:20" hidden="1" x14ac:dyDescent="0.3">
      <c r="A17094">
        <v>73</v>
      </c>
      <c r="B17094" s="1">
        <v>46171</v>
      </c>
      <c r="C17094" t="s">
        <v>345</v>
      </c>
      <c r="D17094" t="s">
        <v>212</v>
      </c>
      <c r="E17094" t="s">
        <v>40</v>
      </c>
      <c r="F17094" t="s">
        <v>48</v>
      </c>
      <c r="G17094">
        <v>1</v>
      </c>
      <c r="H17094">
        <v>14.3</v>
      </c>
      <c r="I17094" t="s">
        <v>43</v>
      </c>
      <c r="J17094" t="s">
        <v>221</v>
      </c>
      <c r="K17094">
        <v>1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 t="s">
        <v>83</v>
      </c>
      <c r="R17094" t="s">
        <v>83</v>
      </c>
      <c r="S17094" t="s">
        <v>83</v>
      </c>
      <c r="T17094" t="str">
        <f>_xlfn.XLOOKUP(A17094,MI_Match_Analysis!$A$2:$A$8,MI_Match_Analysis!$F$2:$F$8,"Not Found")</f>
        <v>Not Found</v>
      </c>
    </row>
    <row r="17095" spans="1:20" hidden="1" x14ac:dyDescent="0.3">
      <c r="A17095">
        <v>73</v>
      </c>
      <c r="B17095" s="1">
        <v>46171</v>
      </c>
      <c r="C17095" t="s">
        <v>345</v>
      </c>
      <c r="D17095" t="s">
        <v>212</v>
      </c>
      <c r="E17095" t="s">
        <v>40</v>
      </c>
      <c r="F17095" t="s">
        <v>48</v>
      </c>
      <c r="G17095">
        <v>1</v>
      </c>
      <c r="H17095">
        <v>14.4</v>
      </c>
      <c r="I17095" t="s">
        <v>129</v>
      </c>
      <c r="J17095" t="s">
        <v>221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 t="s">
        <v>83</v>
      </c>
      <c r="R17095" t="s">
        <v>83</v>
      </c>
      <c r="S17095" t="s">
        <v>83</v>
      </c>
      <c r="T17095" t="str">
        <f>_xlfn.XLOOKUP(A17095,MI_Match_Analysis!$A$2:$A$8,MI_Match_Analysis!$F$2:$F$8,"Not Found")</f>
        <v>Not Found</v>
      </c>
    </row>
    <row r="17096" spans="1:20" hidden="1" x14ac:dyDescent="0.3">
      <c r="A17096">
        <v>73</v>
      </c>
      <c r="B17096" s="1">
        <v>46171</v>
      </c>
      <c r="C17096" t="s">
        <v>345</v>
      </c>
      <c r="D17096" t="s">
        <v>212</v>
      </c>
      <c r="E17096" t="s">
        <v>40</v>
      </c>
      <c r="F17096" t="s">
        <v>48</v>
      </c>
      <c r="G17096">
        <v>1</v>
      </c>
      <c r="H17096">
        <v>14.5</v>
      </c>
      <c r="I17096" t="s">
        <v>129</v>
      </c>
      <c r="J17096" t="s">
        <v>221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 t="s">
        <v>83</v>
      </c>
      <c r="R17096" t="s">
        <v>83</v>
      </c>
      <c r="S17096" t="s">
        <v>83</v>
      </c>
      <c r="T17096" t="str">
        <f>_xlfn.XLOOKUP(A17096,MI_Match_Analysis!$A$2:$A$8,MI_Match_Analysis!$F$2:$F$8,"Not Found")</f>
        <v>Not Found</v>
      </c>
    </row>
    <row r="17097" spans="1:20" hidden="1" x14ac:dyDescent="0.3">
      <c r="A17097">
        <v>73</v>
      </c>
      <c r="B17097" s="1">
        <v>46171</v>
      </c>
      <c r="C17097" t="s">
        <v>345</v>
      </c>
      <c r="D17097" t="s">
        <v>212</v>
      </c>
      <c r="E17097" t="s">
        <v>40</v>
      </c>
      <c r="F17097" t="s">
        <v>48</v>
      </c>
      <c r="G17097">
        <v>1</v>
      </c>
      <c r="H17097">
        <v>14.6</v>
      </c>
      <c r="I17097" t="s">
        <v>129</v>
      </c>
      <c r="J17097" t="s">
        <v>221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 t="s">
        <v>83</v>
      </c>
      <c r="R17097" t="s">
        <v>83</v>
      </c>
      <c r="S17097" t="s">
        <v>83</v>
      </c>
      <c r="T17097" t="str">
        <f>_xlfn.XLOOKUP(A17097,MI_Match_Analysis!$A$2:$A$8,MI_Match_Analysis!$F$2:$F$8,"Not Found")</f>
        <v>Not Found</v>
      </c>
    </row>
    <row r="17098" spans="1:20" hidden="1" x14ac:dyDescent="0.3">
      <c r="A17098">
        <v>73</v>
      </c>
      <c r="B17098" s="1">
        <v>46171</v>
      </c>
      <c r="C17098" t="s">
        <v>345</v>
      </c>
      <c r="D17098" t="s">
        <v>212</v>
      </c>
      <c r="E17098" t="s">
        <v>40</v>
      </c>
      <c r="F17098" t="s">
        <v>48</v>
      </c>
      <c r="G17098">
        <v>1</v>
      </c>
      <c r="H17098">
        <v>15.1</v>
      </c>
      <c r="I17098" t="s">
        <v>43</v>
      </c>
      <c r="J17098" t="s">
        <v>290</v>
      </c>
      <c r="K17098">
        <v>4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 t="s">
        <v>83</v>
      </c>
      <c r="R17098" t="s">
        <v>83</v>
      </c>
      <c r="S17098" t="s">
        <v>83</v>
      </c>
      <c r="T17098" t="str">
        <f>_xlfn.XLOOKUP(A17098,MI_Match_Analysis!$A$2:$A$8,MI_Match_Analysis!$F$2:$F$8,"Not Found")</f>
        <v>Not Found</v>
      </c>
    </row>
    <row r="17099" spans="1:20" hidden="1" x14ac:dyDescent="0.3">
      <c r="A17099">
        <v>73</v>
      </c>
      <c r="B17099" s="1">
        <v>46171</v>
      </c>
      <c r="C17099" t="s">
        <v>345</v>
      </c>
      <c r="D17099" t="s">
        <v>212</v>
      </c>
      <c r="E17099" t="s">
        <v>40</v>
      </c>
      <c r="F17099" t="s">
        <v>48</v>
      </c>
      <c r="G17099">
        <v>1</v>
      </c>
      <c r="H17099">
        <v>15.2</v>
      </c>
      <c r="I17099" t="s">
        <v>43</v>
      </c>
      <c r="J17099" t="s">
        <v>290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 t="s">
        <v>83</v>
      </c>
      <c r="R17099" t="s">
        <v>83</v>
      </c>
      <c r="S17099" t="s">
        <v>83</v>
      </c>
      <c r="T17099" t="str">
        <f>_xlfn.XLOOKUP(A17099,MI_Match_Analysis!$A$2:$A$8,MI_Match_Analysis!$F$2:$F$8,"Not Found")</f>
        <v>Not Found</v>
      </c>
    </row>
    <row r="17100" spans="1:20" hidden="1" x14ac:dyDescent="0.3">
      <c r="A17100">
        <v>73</v>
      </c>
      <c r="B17100" s="1">
        <v>46171</v>
      </c>
      <c r="C17100" t="s">
        <v>345</v>
      </c>
      <c r="D17100" t="s">
        <v>212</v>
      </c>
      <c r="E17100" t="s">
        <v>40</v>
      </c>
      <c r="F17100" t="s">
        <v>48</v>
      </c>
      <c r="G17100">
        <v>1</v>
      </c>
      <c r="H17100">
        <v>15.3</v>
      </c>
      <c r="I17100" t="s">
        <v>43</v>
      </c>
      <c r="J17100" t="s">
        <v>290</v>
      </c>
      <c r="K17100">
        <v>6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 t="s">
        <v>83</v>
      </c>
      <c r="R17100" t="s">
        <v>83</v>
      </c>
      <c r="S17100" t="s">
        <v>83</v>
      </c>
      <c r="T17100" t="str">
        <f>_xlfn.XLOOKUP(A17100,MI_Match_Analysis!$A$2:$A$8,MI_Match_Analysis!$F$2:$F$8,"Not Found")</f>
        <v>Not Found</v>
      </c>
    </row>
    <row r="17101" spans="1:20" hidden="1" x14ac:dyDescent="0.3">
      <c r="A17101">
        <v>73</v>
      </c>
      <c r="B17101" s="1">
        <v>46171</v>
      </c>
      <c r="C17101" t="s">
        <v>345</v>
      </c>
      <c r="D17101" t="s">
        <v>212</v>
      </c>
      <c r="E17101" t="s">
        <v>40</v>
      </c>
      <c r="F17101" t="s">
        <v>48</v>
      </c>
      <c r="G17101">
        <v>1</v>
      </c>
      <c r="H17101">
        <v>15.4</v>
      </c>
      <c r="I17101" t="s">
        <v>43</v>
      </c>
      <c r="J17101" t="s">
        <v>290</v>
      </c>
      <c r="K17101">
        <v>4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 t="s">
        <v>83</v>
      </c>
      <c r="R17101" t="s">
        <v>83</v>
      </c>
      <c r="S17101" t="s">
        <v>83</v>
      </c>
      <c r="T17101" t="str">
        <f>_xlfn.XLOOKUP(A17101,MI_Match_Analysis!$A$2:$A$8,MI_Match_Analysis!$F$2:$F$8,"Not Found")</f>
        <v>Not Found</v>
      </c>
    </row>
    <row r="17102" spans="1:20" hidden="1" x14ac:dyDescent="0.3">
      <c r="A17102">
        <v>73</v>
      </c>
      <c r="B17102" s="1">
        <v>46171</v>
      </c>
      <c r="C17102" t="s">
        <v>345</v>
      </c>
      <c r="D17102" t="s">
        <v>212</v>
      </c>
      <c r="E17102" t="s">
        <v>40</v>
      </c>
      <c r="F17102" t="s">
        <v>48</v>
      </c>
      <c r="G17102">
        <v>1</v>
      </c>
      <c r="H17102">
        <v>15.5</v>
      </c>
      <c r="I17102" t="s">
        <v>43</v>
      </c>
      <c r="J17102" t="s">
        <v>290</v>
      </c>
      <c r="K17102">
        <v>2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 t="s">
        <v>83</v>
      </c>
      <c r="R17102" t="s">
        <v>83</v>
      </c>
      <c r="S17102" t="s">
        <v>83</v>
      </c>
      <c r="T17102" t="str">
        <f>_xlfn.XLOOKUP(A17102,MI_Match_Analysis!$A$2:$A$8,MI_Match_Analysis!$F$2:$F$8,"Not Found")</f>
        <v>Not Found</v>
      </c>
    </row>
    <row r="17103" spans="1:20" hidden="1" x14ac:dyDescent="0.3">
      <c r="A17103">
        <v>73</v>
      </c>
      <c r="B17103" s="1">
        <v>46171</v>
      </c>
      <c r="C17103" t="s">
        <v>345</v>
      </c>
      <c r="D17103" t="s">
        <v>212</v>
      </c>
      <c r="E17103" t="s">
        <v>40</v>
      </c>
      <c r="F17103" t="s">
        <v>48</v>
      </c>
      <c r="G17103">
        <v>1</v>
      </c>
      <c r="H17103">
        <v>15.6</v>
      </c>
      <c r="I17103" t="s">
        <v>43</v>
      </c>
      <c r="J17103" t="s">
        <v>290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 t="s">
        <v>83</v>
      </c>
      <c r="R17103" t="s">
        <v>83</v>
      </c>
      <c r="S17103" t="s">
        <v>83</v>
      </c>
      <c r="T17103" t="str">
        <f>_xlfn.XLOOKUP(A17103,MI_Match_Analysis!$A$2:$A$8,MI_Match_Analysis!$F$2:$F$8,"Not Found")</f>
        <v>Not Found</v>
      </c>
    </row>
    <row r="17104" spans="1:20" hidden="1" x14ac:dyDescent="0.3">
      <c r="A17104">
        <v>73</v>
      </c>
      <c r="B17104" s="1">
        <v>46171</v>
      </c>
      <c r="C17104" t="s">
        <v>345</v>
      </c>
      <c r="D17104" t="s">
        <v>212</v>
      </c>
      <c r="E17104" t="s">
        <v>40</v>
      </c>
      <c r="F17104" t="s">
        <v>48</v>
      </c>
      <c r="G17104">
        <v>1</v>
      </c>
      <c r="H17104">
        <v>16.100000000000001</v>
      </c>
      <c r="I17104" t="s">
        <v>129</v>
      </c>
      <c r="J17104" t="s">
        <v>218</v>
      </c>
      <c r="K17104">
        <v>1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 t="s">
        <v>83</v>
      </c>
      <c r="R17104" t="s">
        <v>83</v>
      </c>
      <c r="S17104" t="s">
        <v>83</v>
      </c>
      <c r="T17104" t="str">
        <f>_xlfn.XLOOKUP(A17104,MI_Match_Analysis!$A$2:$A$8,MI_Match_Analysis!$F$2:$F$8,"Not Found")</f>
        <v>Not Found</v>
      </c>
    </row>
    <row r="17105" spans="1:20" hidden="1" x14ac:dyDescent="0.3">
      <c r="A17105">
        <v>73</v>
      </c>
      <c r="B17105" s="1">
        <v>46171</v>
      </c>
      <c r="C17105" t="s">
        <v>345</v>
      </c>
      <c r="D17105" t="s">
        <v>212</v>
      </c>
      <c r="E17105" t="s">
        <v>40</v>
      </c>
      <c r="F17105" t="s">
        <v>48</v>
      </c>
      <c r="G17105">
        <v>1</v>
      </c>
      <c r="H17105">
        <v>16.2</v>
      </c>
      <c r="I17105" t="s">
        <v>43</v>
      </c>
      <c r="J17105" t="s">
        <v>218</v>
      </c>
      <c r="K17105">
        <v>6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 t="s">
        <v>83</v>
      </c>
      <c r="R17105" t="s">
        <v>83</v>
      </c>
      <c r="S17105" t="s">
        <v>83</v>
      </c>
      <c r="T17105" t="str">
        <f>_xlfn.XLOOKUP(A17105,MI_Match_Analysis!$A$2:$A$8,MI_Match_Analysis!$F$2:$F$8,"Not Found")</f>
        <v>Not Found</v>
      </c>
    </row>
    <row r="17106" spans="1:20" hidden="1" x14ac:dyDescent="0.3">
      <c r="A17106">
        <v>73</v>
      </c>
      <c r="B17106" s="1">
        <v>46171</v>
      </c>
      <c r="C17106" t="s">
        <v>345</v>
      </c>
      <c r="D17106" t="s">
        <v>212</v>
      </c>
      <c r="E17106" t="s">
        <v>40</v>
      </c>
      <c r="F17106" t="s">
        <v>48</v>
      </c>
      <c r="G17106">
        <v>1</v>
      </c>
      <c r="H17106">
        <v>16.3</v>
      </c>
      <c r="I17106" t="s">
        <v>43</v>
      </c>
      <c r="J17106" t="s">
        <v>218</v>
      </c>
      <c r="K17106">
        <v>1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 t="s">
        <v>83</v>
      </c>
      <c r="R17106" t="s">
        <v>83</v>
      </c>
      <c r="S17106" t="s">
        <v>83</v>
      </c>
      <c r="T17106" t="str">
        <f>_xlfn.XLOOKUP(A17106,MI_Match_Analysis!$A$2:$A$8,MI_Match_Analysis!$F$2:$F$8,"Not Found")</f>
        <v>Not Found</v>
      </c>
    </row>
    <row r="17107" spans="1:20" hidden="1" x14ac:dyDescent="0.3">
      <c r="A17107">
        <v>73</v>
      </c>
      <c r="B17107" s="1">
        <v>46171</v>
      </c>
      <c r="C17107" t="s">
        <v>345</v>
      </c>
      <c r="D17107" t="s">
        <v>212</v>
      </c>
      <c r="E17107" t="s">
        <v>40</v>
      </c>
      <c r="F17107" t="s">
        <v>48</v>
      </c>
      <c r="G17107">
        <v>1</v>
      </c>
      <c r="H17107">
        <v>16.399999999999999</v>
      </c>
      <c r="I17107" t="s">
        <v>129</v>
      </c>
      <c r="J17107" t="s">
        <v>218</v>
      </c>
      <c r="K17107">
        <v>2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 t="s">
        <v>83</v>
      </c>
      <c r="R17107" t="s">
        <v>83</v>
      </c>
      <c r="S17107" t="s">
        <v>83</v>
      </c>
      <c r="T17107" t="str">
        <f>_xlfn.XLOOKUP(A17107,MI_Match_Analysis!$A$2:$A$8,MI_Match_Analysis!$F$2:$F$8,"Not Found")</f>
        <v>Not Found</v>
      </c>
    </row>
    <row r="17108" spans="1:20" hidden="1" x14ac:dyDescent="0.3">
      <c r="A17108">
        <v>73</v>
      </c>
      <c r="B17108" s="1">
        <v>46171</v>
      </c>
      <c r="C17108" t="s">
        <v>345</v>
      </c>
      <c r="D17108" t="s">
        <v>212</v>
      </c>
      <c r="E17108" t="s">
        <v>40</v>
      </c>
      <c r="F17108" t="s">
        <v>48</v>
      </c>
      <c r="G17108">
        <v>1</v>
      </c>
      <c r="H17108">
        <v>16.5</v>
      </c>
      <c r="I17108" t="s">
        <v>129</v>
      </c>
      <c r="J17108" t="s">
        <v>218</v>
      </c>
      <c r="K17108">
        <v>1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 t="s">
        <v>83</v>
      </c>
      <c r="R17108" t="s">
        <v>83</v>
      </c>
      <c r="S17108" t="s">
        <v>83</v>
      </c>
      <c r="T17108" t="str">
        <f>_xlfn.XLOOKUP(A17108,MI_Match_Analysis!$A$2:$A$8,MI_Match_Analysis!$F$2:$F$8,"Not Found")</f>
        <v>Not Found</v>
      </c>
    </row>
    <row r="17109" spans="1:20" hidden="1" x14ac:dyDescent="0.3">
      <c r="A17109">
        <v>73</v>
      </c>
      <c r="B17109" s="1">
        <v>46171</v>
      </c>
      <c r="C17109" t="s">
        <v>345</v>
      </c>
      <c r="D17109" t="s">
        <v>212</v>
      </c>
      <c r="E17109" t="s">
        <v>40</v>
      </c>
      <c r="F17109" t="s">
        <v>48</v>
      </c>
      <c r="G17109">
        <v>1</v>
      </c>
      <c r="H17109">
        <v>16.600000000000001</v>
      </c>
      <c r="I17109" t="s">
        <v>43</v>
      </c>
      <c r="J17109" t="s">
        <v>218</v>
      </c>
      <c r="K17109">
        <v>6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 t="s">
        <v>83</v>
      </c>
      <c r="R17109" t="s">
        <v>83</v>
      </c>
      <c r="S17109" t="s">
        <v>83</v>
      </c>
      <c r="T17109" t="str">
        <f>_xlfn.XLOOKUP(A17109,MI_Match_Analysis!$A$2:$A$8,MI_Match_Analysis!$F$2:$F$8,"Not Found")</f>
        <v>Not Found</v>
      </c>
    </row>
    <row r="17110" spans="1:20" hidden="1" x14ac:dyDescent="0.3">
      <c r="A17110">
        <v>73</v>
      </c>
      <c r="B17110" s="1">
        <v>46171</v>
      </c>
      <c r="C17110" t="s">
        <v>345</v>
      </c>
      <c r="D17110" t="s">
        <v>212</v>
      </c>
      <c r="E17110" t="s">
        <v>40</v>
      </c>
      <c r="F17110" t="s">
        <v>48</v>
      </c>
      <c r="G17110">
        <v>1</v>
      </c>
      <c r="H17110">
        <v>17.100000000000001</v>
      </c>
      <c r="I17110" t="s">
        <v>129</v>
      </c>
      <c r="J17110" t="s">
        <v>117</v>
      </c>
      <c r="K17110">
        <v>1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 t="s">
        <v>83</v>
      </c>
      <c r="R17110" t="s">
        <v>83</v>
      </c>
      <c r="S17110" t="s">
        <v>83</v>
      </c>
      <c r="T17110" t="str">
        <f>_xlfn.XLOOKUP(A17110,MI_Match_Analysis!$A$2:$A$8,MI_Match_Analysis!$F$2:$F$8,"Not Found")</f>
        <v>Not Found</v>
      </c>
    </row>
    <row r="17111" spans="1:20" hidden="1" x14ac:dyDescent="0.3">
      <c r="A17111">
        <v>73</v>
      </c>
      <c r="B17111" s="1">
        <v>46171</v>
      </c>
      <c r="C17111" t="s">
        <v>345</v>
      </c>
      <c r="D17111" t="s">
        <v>212</v>
      </c>
      <c r="E17111" t="s">
        <v>40</v>
      </c>
      <c r="F17111" t="s">
        <v>48</v>
      </c>
      <c r="G17111">
        <v>1</v>
      </c>
      <c r="H17111">
        <v>17.2</v>
      </c>
      <c r="I17111" t="s">
        <v>43</v>
      </c>
      <c r="J17111" t="s">
        <v>117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 t="s">
        <v>165</v>
      </c>
      <c r="R17111" t="s">
        <v>43</v>
      </c>
      <c r="S17111" t="s">
        <v>50</v>
      </c>
      <c r="T17111" t="str">
        <f>_xlfn.XLOOKUP(A17111,MI_Match_Analysis!$A$2:$A$8,MI_Match_Analysis!$F$2:$F$8,"Not Found")</f>
        <v>Not Found</v>
      </c>
    </row>
    <row r="17112" spans="1:20" hidden="1" x14ac:dyDescent="0.3">
      <c r="A17112">
        <v>73</v>
      </c>
      <c r="B17112" s="1">
        <v>46171</v>
      </c>
      <c r="C17112" t="s">
        <v>345</v>
      </c>
      <c r="D17112" t="s">
        <v>212</v>
      </c>
      <c r="E17112" t="s">
        <v>40</v>
      </c>
      <c r="F17112" t="s">
        <v>48</v>
      </c>
      <c r="G17112">
        <v>1</v>
      </c>
      <c r="H17112">
        <v>17.3</v>
      </c>
      <c r="I17112" t="s">
        <v>250</v>
      </c>
      <c r="J17112" t="s">
        <v>117</v>
      </c>
      <c r="K17112">
        <v>2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 t="s">
        <v>83</v>
      </c>
      <c r="R17112" t="s">
        <v>83</v>
      </c>
      <c r="S17112" t="s">
        <v>83</v>
      </c>
      <c r="T17112" t="str">
        <f>_xlfn.XLOOKUP(A17112,MI_Match_Analysis!$A$2:$A$8,MI_Match_Analysis!$F$2:$F$8,"Not Found")</f>
        <v>Not Found</v>
      </c>
    </row>
    <row r="17113" spans="1:20" hidden="1" x14ac:dyDescent="0.3">
      <c r="A17113">
        <v>73</v>
      </c>
      <c r="B17113" s="1">
        <v>46171</v>
      </c>
      <c r="C17113" t="s">
        <v>345</v>
      </c>
      <c r="D17113" t="s">
        <v>212</v>
      </c>
      <c r="E17113" t="s">
        <v>40</v>
      </c>
      <c r="F17113" t="s">
        <v>48</v>
      </c>
      <c r="G17113">
        <v>1</v>
      </c>
      <c r="H17113">
        <v>17.399999999999999</v>
      </c>
      <c r="I17113" t="s">
        <v>250</v>
      </c>
      <c r="J17113" t="s">
        <v>117</v>
      </c>
      <c r="K17113">
        <v>1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 t="s">
        <v>83</v>
      </c>
      <c r="R17113" t="s">
        <v>83</v>
      </c>
      <c r="S17113" t="s">
        <v>83</v>
      </c>
      <c r="T17113" t="str">
        <f>_xlfn.XLOOKUP(A17113,MI_Match_Analysis!$A$2:$A$8,MI_Match_Analysis!$F$2:$F$8,"Not Found")</f>
        <v>Not Found</v>
      </c>
    </row>
    <row r="17114" spans="1:20" hidden="1" x14ac:dyDescent="0.3">
      <c r="A17114">
        <v>73</v>
      </c>
      <c r="B17114" s="1">
        <v>46171</v>
      </c>
      <c r="C17114" t="s">
        <v>345</v>
      </c>
      <c r="D17114" t="s">
        <v>212</v>
      </c>
      <c r="E17114" t="s">
        <v>40</v>
      </c>
      <c r="F17114" t="s">
        <v>48</v>
      </c>
      <c r="G17114">
        <v>1</v>
      </c>
      <c r="H17114">
        <v>17.5</v>
      </c>
      <c r="I17114" t="s">
        <v>129</v>
      </c>
      <c r="J17114" t="s">
        <v>117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 t="s">
        <v>83</v>
      </c>
      <c r="R17114" t="s">
        <v>83</v>
      </c>
      <c r="S17114" t="s">
        <v>83</v>
      </c>
      <c r="T17114" t="str">
        <f>_xlfn.XLOOKUP(A17114,MI_Match_Analysis!$A$2:$A$8,MI_Match_Analysis!$F$2:$F$8,"Not Found")</f>
        <v>Not Found</v>
      </c>
    </row>
    <row r="17115" spans="1:20" hidden="1" x14ac:dyDescent="0.3">
      <c r="A17115">
        <v>73</v>
      </c>
      <c r="B17115" s="1">
        <v>46171</v>
      </c>
      <c r="C17115" t="s">
        <v>345</v>
      </c>
      <c r="D17115" t="s">
        <v>212</v>
      </c>
      <c r="E17115" t="s">
        <v>40</v>
      </c>
      <c r="F17115" t="s">
        <v>48</v>
      </c>
      <c r="G17115">
        <v>1</v>
      </c>
      <c r="H17115">
        <v>17.600000000000001</v>
      </c>
      <c r="I17115" t="s">
        <v>129</v>
      </c>
      <c r="J17115" t="s">
        <v>117</v>
      </c>
      <c r="K17115">
        <v>1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 t="s">
        <v>83</v>
      </c>
      <c r="R17115" t="s">
        <v>83</v>
      </c>
      <c r="S17115" t="s">
        <v>83</v>
      </c>
      <c r="T17115" t="str">
        <f>_xlfn.XLOOKUP(A17115,MI_Match_Analysis!$A$2:$A$8,MI_Match_Analysis!$F$2:$F$8,"Not Found")</f>
        <v>Not Found</v>
      </c>
    </row>
    <row r="17116" spans="1:20" hidden="1" x14ac:dyDescent="0.3">
      <c r="A17116">
        <v>73</v>
      </c>
      <c r="B17116" s="1">
        <v>46171</v>
      </c>
      <c r="C17116" t="s">
        <v>345</v>
      </c>
      <c r="D17116" t="s">
        <v>212</v>
      </c>
      <c r="E17116" t="s">
        <v>40</v>
      </c>
      <c r="F17116" t="s">
        <v>48</v>
      </c>
      <c r="G17116">
        <v>1</v>
      </c>
      <c r="H17116">
        <v>18.100000000000001</v>
      </c>
      <c r="I17116" t="s">
        <v>129</v>
      </c>
      <c r="J17116" t="s">
        <v>50</v>
      </c>
      <c r="K17116">
        <v>1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 t="s">
        <v>83</v>
      </c>
      <c r="R17116" t="s">
        <v>83</v>
      </c>
      <c r="S17116" t="s">
        <v>83</v>
      </c>
      <c r="T17116" t="str">
        <f>_xlfn.XLOOKUP(A17116,MI_Match_Analysis!$A$2:$A$8,MI_Match_Analysis!$F$2:$F$8,"Not Found")</f>
        <v>Not Found</v>
      </c>
    </row>
    <row r="17117" spans="1:20" hidden="1" x14ac:dyDescent="0.3">
      <c r="A17117">
        <v>73</v>
      </c>
      <c r="B17117" s="1">
        <v>46171</v>
      </c>
      <c r="C17117" t="s">
        <v>345</v>
      </c>
      <c r="D17117" t="s">
        <v>212</v>
      </c>
      <c r="E17117" t="s">
        <v>40</v>
      </c>
      <c r="F17117" t="s">
        <v>48</v>
      </c>
      <c r="G17117">
        <v>1</v>
      </c>
      <c r="H17117">
        <v>18.2</v>
      </c>
      <c r="I17117" t="s">
        <v>250</v>
      </c>
      <c r="J17117" t="s">
        <v>50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 t="s">
        <v>83</v>
      </c>
      <c r="R17117" t="s">
        <v>83</v>
      </c>
      <c r="S17117" t="s">
        <v>83</v>
      </c>
      <c r="T17117" t="str">
        <f>_xlfn.XLOOKUP(A17117,MI_Match_Analysis!$A$2:$A$8,MI_Match_Analysis!$F$2:$F$8,"Not Found")</f>
        <v>Not Found</v>
      </c>
    </row>
    <row r="17118" spans="1:20" hidden="1" x14ac:dyDescent="0.3">
      <c r="A17118">
        <v>73</v>
      </c>
      <c r="B17118" s="1">
        <v>46171</v>
      </c>
      <c r="C17118" t="s">
        <v>345</v>
      </c>
      <c r="D17118" t="s">
        <v>212</v>
      </c>
      <c r="E17118" t="s">
        <v>40</v>
      </c>
      <c r="F17118" t="s">
        <v>48</v>
      </c>
      <c r="G17118">
        <v>1</v>
      </c>
      <c r="H17118">
        <v>18.3</v>
      </c>
      <c r="I17118" t="s">
        <v>250</v>
      </c>
      <c r="J17118" t="s">
        <v>50</v>
      </c>
      <c r="K17118">
        <v>4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 t="s">
        <v>83</v>
      </c>
      <c r="R17118" t="s">
        <v>83</v>
      </c>
      <c r="S17118" t="s">
        <v>83</v>
      </c>
      <c r="T17118" t="str">
        <f>_xlfn.XLOOKUP(A17118,MI_Match_Analysis!$A$2:$A$8,MI_Match_Analysis!$F$2:$F$8,"Not Found")</f>
        <v>Not Found</v>
      </c>
    </row>
    <row r="17119" spans="1:20" hidden="1" x14ac:dyDescent="0.3">
      <c r="A17119">
        <v>73</v>
      </c>
      <c r="B17119" s="1">
        <v>46171</v>
      </c>
      <c r="C17119" t="s">
        <v>345</v>
      </c>
      <c r="D17119" t="s">
        <v>212</v>
      </c>
      <c r="E17119" t="s">
        <v>40</v>
      </c>
      <c r="F17119" t="s">
        <v>48</v>
      </c>
      <c r="G17119">
        <v>1</v>
      </c>
      <c r="H17119">
        <v>18.399999999999999</v>
      </c>
      <c r="I17119" t="s">
        <v>250</v>
      </c>
      <c r="J17119" t="s">
        <v>50</v>
      </c>
      <c r="K17119">
        <v>1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 t="s">
        <v>83</v>
      </c>
      <c r="R17119" t="s">
        <v>83</v>
      </c>
      <c r="S17119" t="s">
        <v>83</v>
      </c>
      <c r="T17119" t="str">
        <f>_xlfn.XLOOKUP(A17119,MI_Match_Analysis!$A$2:$A$8,MI_Match_Analysis!$F$2:$F$8,"Not Found")</f>
        <v>Not Found</v>
      </c>
    </row>
    <row r="17120" spans="1:20" hidden="1" x14ac:dyDescent="0.3">
      <c r="A17120">
        <v>73</v>
      </c>
      <c r="B17120" s="1">
        <v>46171</v>
      </c>
      <c r="C17120" t="s">
        <v>345</v>
      </c>
      <c r="D17120" t="s">
        <v>212</v>
      </c>
      <c r="E17120" t="s">
        <v>40</v>
      </c>
      <c r="F17120" t="s">
        <v>48</v>
      </c>
      <c r="G17120">
        <v>1</v>
      </c>
      <c r="H17120">
        <v>18.5</v>
      </c>
      <c r="I17120" t="s">
        <v>129</v>
      </c>
      <c r="J17120" t="s">
        <v>50</v>
      </c>
      <c r="K17120">
        <v>1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 t="s">
        <v>83</v>
      </c>
      <c r="R17120" t="s">
        <v>83</v>
      </c>
      <c r="S17120" t="s">
        <v>83</v>
      </c>
      <c r="T17120" t="str">
        <f>_xlfn.XLOOKUP(A17120,MI_Match_Analysis!$A$2:$A$8,MI_Match_Analysis!$F$2:$F$8,"Not Found")</f>
        <v>Not Found</v>
      </c>
    </row>
    <row r="17121" spans="1:20" hidden="1" x14ac:dyDescent="0.3">
      <c r="A17121">
        <v>73</v>
      </c>
      <c r="B17121" s="1">
        <v>46171</v>
      </c>
      <c r="C17121" t="s">
        <v>345</v>
      </c>
      <c r="D17121" t="s">
        <v>212</v>
      </c>
      <c r="E17121" t="s">
        <v>40</v>
      </c>
      <c r="F17121" t="s">
        <v>48</v>
      </c>
      <c r="G17121">
        <v>1</v>
      </c>
      <c r="H17121">
        <v>18.600000000000001</v>
      </c>
      <c r="I17121" t="s">
        <v>250</v>
      </c>
      <c r="J17121" t="s">
        <v>50</v>
      </c>
      <c r="K17121">
        <v>4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 t="s">
        <v>83</v>
      </c>
      <c r="R17121" t="s">
        <v>83</v>
      </c>
      <c r="S17121" t="s">
        <v>83</v>
      </c>
      <c r="T17121" t="str">
        <f>_xlfn.XLOOKUP(A17121,MI_Match_Analysis!$A$2:$A$8,MI_Match_Analysis!$F$2:$F$8,"Not Found")</f>
        <v>Not Found</v>
      </c>
    </row>
    <row r="17122" spans="1:20" hidden="1" x14ac:dyDescent="0.3">
      <c r="A17122">
        <v>73</v>
      </c>
      <c r="B17122" s="1">
        <v>46171</v>
      </c>
      <c r="C17122" t="s">
        <v>345</v>
      </c>
      <c r="D17122" t="s">
        <v>212</v>
      </c>
      <c r="E17122" t="s">
        <v>40</v>
      </c>
      <c r="F17122" t="s">
        <v>48</v>
      </c>
      <c r="G17122">
        <v>1</v>
      </c>
      <c r="H17122">
        <v>19.100000000000001</v>
      </c>
      <c r="I17122" t="s">
        <v>129</v>
      </c>
      <c r="J17122" t="s">
        <v>86</v>
      </c>
      <c r="K17122">
        <v>1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 t="s">
        <v>83</v>
      </c>
      <c r="R17122" t="s">
        <v>83</v>
      </c>
      <c r="S17122" t="s">
        <v>83</v>
      </c>
      <c r="T17122" t="str">
        <f>_xlfn.XLOOKUP(A17122,MI_Match_Analysis!$A$2:$A$8,MI_Match_Analysis!$F$2:$F$8,"Not Found")</f>
        <v>Not Found</v>
      </c>
    </row>
    <row r="17123" spans="1:20" hidden="1" x14ac:dyDescent="0.3">
      <c r="A17123">
        <v>73</v>
      </c>
      <c r="B17123" s="1">
        <v>46171</v>
      </c>
      <c r="C17123" t="s">
        <v>345</v>
      </c>
      <c r="D17123" t="s">
        <v>212</v>
      </c>
      <c r="E17123" t="s">
        <v>40</v>
      </c>
      <c r="F17123" t="s">
        <v>48</v>
      </c>
      <c r="G17123">
        <v>1</v>
      </c>
      <c r="H17123">
        <v>19.2</v>
      </c>
      <c r="I17123" t="s">
        <v>250</v>
      </c>
      <c r="J17123" t="s">
        <v>86</v>
      </c>
      <c r="K17123">
        <v>6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 t="s">
        <v>83</v>
      </c>
      <c r="R17123" t="s">
        <v>83</v>
      </c>
      <c r="S17123" t="s">
        <v>83</v>
      </c>
      <c r="T17123" t="str">
        <f>_xlfn.XLOOKUP(A17123,MI_Match_Analysis!$A$2:$A$8,MI_Match_Analysis!$F$2:$F$8,"Not Found")</f>
        <v>Not Found</v>
      </c>
    </row>
    <row r="17124" spans="1:20" hidden="1" x14ac:dyDescent="0.3">
      <c r="A17124">
        <v>73</v>
      </c>
      <c r="B17124" s="1">
        <v>46171</v>
      </c>
      <c r="C17124" t="s">
        <v>345</v>
      </c>
      <c r="D17124" t="s">
        <v>212</v>
      </c>
      <c r="E17124" t="s">
        <v>40</v>
      </c>
      <c r="F17124" t="s">
        <v>48</v>
      </c>
      <c r="G17124">
        <v>1</v>
      </c>
      <c r="H17124">
        <v>19.3</v>
      </c>
      <c r="I17124" t="s">
        <v>250</v>
      </c>
      <c r="J17124" t="s">
        <v>86</v>
      </c>
      <c r="K17124">
        <v>6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 t="s">
        <v>83</v>
      </c>
      <c r="R17124" t="s">
        <v>83</v>
      </c>
      <c r="S17124" t="s">
        <v>83</v>
      </c>
      <c r="T17124" t="str">
        <f>_xlfn.XLOOKUP(A17124,MI_Match_Analysis!$A$2:$A$8,MI_Match_Analysis!$F$2:$F$8,"Not Found")</f>
        <v>Not Found</v>
      </c>
    </row>
    <row r="17125" spans="1:20" hidden="1" x14ac:dyDescent="0.3">
      <c r="A17125">
        <v>73</v>
      </c>
      <c r="B17125" s="1">
        <v>46171</v>
      </c>
      <c r="C17125" t="s">
        <v>345</v>
      </c>
      <c r="D17125" t="s">
        <v>212</v>
      </c>
      <c r="E17125" t="s">
        <v>40</v>
      </c>
      <c r="F17125" t="s">
        <v>48</v>
      </c>
      <c r="G17125">
        <v>1</v>
      </c>
      <c r="H17125">
        <v>19.399999999999999</v>
      </c>
      <c r="I17125" t="s">
        <v>250</v>
      </c>
      <c r="J17125" t="s">
        <v>86</v>
      </c>
      <c r="K17125">
        <v>6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 t="s">
        <v>83</v>
      </c>
      <c r="R17125" t="s">
        <v>83</v>
      </c>
      <c r="S17125" t="s">
        <v>83</v>
      </c>
      <c r="T17125" t="str">
        <f>_xlfn.XLOOKUP(A17125,MI_Match_Analysis!$A$2:$A$8,MI_Match_Analysis!$F$2:$F$8,"Not Found")</f>
        <v>Not Found</v>
      </c>
    </row>
    <row r="17126" spans="1:20" hidden="1" x14ac:dyDescent="0.3">
      <c r="A17126">
        <v>73</v>
      </c>
      <c r="B17126" s="1">
        <v>46171</v>
      </c>
      <c r="C17126" t="s">
        <v>345</v>
      </c>
      <c r="D17126" t="s">
        <v>212</v>
      </c>
      <c r="E17126" t="s">
        <v>40</v>
      </c>
      <c r="F17126" t="s">
        <v>48</v>
      </c>
      <c r="G17126">
        <v>1</v>
      </c>
      <c r="H17126">
        <v>19.5</v>
      </c>
      <c r="I17126" t="s">
        <v>250</v>
      </c>
      <c r="J17126" t="s">
        <v>86</v>
      </c>
      <c r="K17126">
        <v>2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 t="s">
        <v>83</v>
      </c>
      <c r="R17126" t="s">
        <v>83</v>
      </c>
      <c r="S17126" t="s">
        <v>83</v>
      </c>
      <c r="T17126" t="str">
        <f>_xlfn.XLOOKUP(A17126,MI_Match_Analysis!$A$2:$A$8,MI_Match_Analysis!$F$2:$F$8,"Not Found")</f>
        <v>Not Found</v>
      </c>
    </row>
    <row r="17127" spans="1:20" hidden="1" x14ac:dyDescent="0.3">
      <c r="A17127">
        <v>73</v>
      </c>
      <c r="B17127" s="1">
        <v>46171</v>
      </c>
      <c r="C17127" t="s">
        <v>345</v>
      </c>
      <c r="D17127" t="s">
        <v>212</v>
      </c>
      <c r="E17127" t="s">
        <v>40</v>
      </c>
      <c r="F17127" t="s">
        <v>48</v>
      </c>
      <c r="G17127">
        <v>1</v>
      </c>
      <c r="H17127">
        <v>19.600000000000001</v>
      </c>
      <c r="I17127" t="s">
        <v>250</v>
      </c>
      <c r="J17127" t="s">
        <v>86</v>
      </c>
      <c r="K17127">
        <v>6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 t="s">
        <v>83</v>
      </c>
      <c r="R17127" t="s">
        <v>83</v>
      </c>
      <c r="S17127" t="s">
        <v>83</v>
      </c>
      <c r="T17127" t="str">
        <f>_xlfn.XLOOKUP(A17127,MI_Match_Analysis!$A$2:$A$8,MI_Match_Analysis!$F$2:$F$8,"Not Found")</f>
        <v>Not Found</v>
      </c>
    </row>
    <row r="17128" spans="1:20" hidden="1" x14ac:dyDescent="0.3">
      <c r="A17128">
        <v>73</v>
      </c>
      <c r="B17128" s="1">
        <v>46171</v>
      </c>
      <c r="C17128" t="s">
        <v>345</v>
      </c>
      <c r="D17128" t="s">
        <v>212</v>
      </c>
      <c r="E17128" t="s">
        <v>48</v>
      </c>
      <c r="F17128" t="s">
        <v>40</v>
      </c>
      <c r="G17128">
        <v>2</v>
      </c>
      <c r="H17128">
        <v>0.1</v>
      </c>
      <c r="I17128" t="s">
        <v>213</v>
      </c>
      <c r="J17128" t="s">
        <v>44</v>
      </c>
      <c r="K17128">
        <v>4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 t="s">
        <v>83</v>
      </c>
      <c r="R17128" t="s">
        <v>83</v>
      </c>
      <c r="S17128" t="s">
        <v>83</v>
      </c>
      <c r="T17128" t="str">
        <f>_xlfn.XLOOKUP(A17128,MI_Match_Analysis!$A$2:$A$8,MI_Match_Analysis!$F$2:$F$8,"Not Found")</f>
        <v>Not Found</v>
      </c>
    </row>
    <row r="17129" spans="1:20" hidden="1" x14ac:dyDescent="0.3">
      <c r="A17129">
        <v>73</v>
      </c>
      <c r="B17129" s="1">
        <v>46171</v>
      </c>
      <c r="C17129" t="s">
        <v>345</v>
      </c>
      <c r="D17129" t="s">
        <v>212</v>
      </c>
      <c r="E17129" t="s">
        <v>48</v>
      </c>
      <c r="F17129" t="s">
        <v>40</v>
      </c>
      <c r="G17129">
        <v>2</v>
      </c>
      <c r="H17129">
        <v>0.2</v>
      </c>
      <c r="I17129" t="s">
        <v>213</v>
      </c>
      <c r="J17129" t="s">
        <v>44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 t="s">
        <v>83</v>
      </c>
      <c r="R17129" t="s">
        <v>83</v>
      </c>
      <c r="S17129" t="s">
        <v>83</v>
      </c>
      <c r="T17129" t="str">
        <f>_xlfn.XLOOKUP(A17129,MI_Match_Analysis!$A$2:$A$8,MI_Match_Analysis!$F$2:$F$8,"Not Found")</f>
        <v>Not Found</v>
      </c>
    </row>
    <row r="17130" spans="1:20" hidden="1" x14ac:dyDescent="0.3">
      <c r="A17130">
        <v>73</v>
      </c>
      <c r="B17130" s="1">
        <v>46171</v>
      </c>
      <c r="C17130" t="s">
        <v>345</v>
      </c>
      <c r="D17130" t="s">
        <v>212</v>
      </c>
      <c r="E17130" t="s">
        <v>48</v>
      </c>
      <c r="F17130" t="s">
        <v>40</v>
      </c>
      <c r="G17130">
        <v>2</v>
      </c>
      <c r="H17130">
        <v>0.3</v>
      </c>
      <c r="I17130" t="s">
        <v>116</v>
      </c>
      <c r="J17130" t="s">
        <v>44</v>
      </c>
      <c r="K17130">
        <v>0</v>
      </c>
      <c r="L17130">
        <v>1</v>
      </c>
      <c r="M17130">
        <v>1</v>
      </c>
      <c r="N17130">
        <v>0</v>
      </c>
      <c r="O17130">
        <v>0</v>
      </c>
      <c r="P17130">
        <v>0</v>
      </c>
      <c r="Q17130" t="s">
        <v>83</v>
      </c>
      <c r="R17130" t="s">
        <v>83</v>
      </c>
      <c r="S17130" t="s">
        <v>83</v>
      </c>
      <c r="T17130" t="str">
        <f>_xlfn.XLOOKUP(A17130,MI_Match_Analysis!$A$2:$A$8,MI_Match_Analysis!$F$2:$F$8,"Not Found")</f>
        <v>Not Found</v>
      </c>
    </row>
    <row r="17131" spans="1:20" hidden="1" x14ac:dyDescent="0.3">
      <c r="A17131">
        <v>73</v>
      </c>
      <c r="B17131" s="1">
        <v>46171</v>
      </c>
      <c r="C17131" t="s">
        <v>345</v>
      </c>
      <c r="D17131" t="s">
        <v>212</v>
      </c>
      <c r="E17131" t="s">
        <v>48</v>
      </c>
      <c r="F17131" t="s">
        <v>40</v>
      </c>
      <c r="G17131">
        <v>2</v>
      </c>
      <c r="H17131">
        <v>0.3</v>
      </c>
      <c r="I17131" t="s">
        <v>116</v>
      </c>
      <c r="J17131" t="s">
        <v>44</v>
      </c>
      <c r="K17131">
        <v>4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 t="s">
        <v>83</v>
      </c>
      <c r="R17131" t="s">
        <v>83</v>
      </c>
      <c r="S17131" t="s">
        <v>83</v>
      </c>
      <c r="T17131" t="str">
        <f>_xlfn.XLOOKUP(A17131,MI_Match_Analysis!$A$2:$A$8,MI_Match_Analysis!$F$2:$F$8,"Not Found")</f>
        <v>Not Found</v>
      </c>
    </row>
    <row r="17132" spans="1:20" hidden="1" x14ac:dyDescent="0.3">
      <c r="A17132">
        <v>73</v>
      </c>
      <c r="B17132" s="1">
        <v>46171</v>
      </c>
      <c r="C17132" t="s">
        <v>345</v>
      </c>
      <c r="D17132" t="s">
        <v>212</v>
      </c>
      <c r="E17132" t="s">
        <v>48</v>
      </c>
      <c r="F17132" t="s">
        <v>40</v>
      </c>
      <c r="G17132">
        <v>2</v>
      </c>
      <c r="H17132">
        <v>0.4</v>
      </c>
      <c r="I17132" t="s">
        <v>116</v>
      </c>
      <c r="J17132" t="s">
        <v>44</v>
      </c>
      <c r="K17132">
        <v>4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 t="s">
        <v>83</v>
      </c>
      <c r="R17132" t="s">
        <v>83</v>
      </c>
      <c r="S17132" t="s">
        <v>83</v>
      </c>
      <c r="T17132" t="str">
        <f>_xlfn.XLOOKUP(A17132,MI_Match_Analysis!$A$2:$A$8,MI_Match_Analysis!$F$2:$F$8,"Not Found")</f>
        <v>Not Found</v>
      </c>
    </row>
    <row r="17133" spans="1:20" hidden="1" x14ac:dyDescent="0.3">
      <c r="A17133">
        <v>73</v>
      </c>
      <c r="B17133" s="1">
        <v>46171</v>
      </c>
      <c r="C17133" t="s">
        <v>345</v>
      </c>
      <c r="D17133" t="s">
        <v>212</v>
      </c>
      <c r="E17133" t="s">
        <v>48</v>
      </c>
      <c r="F17133" t="s">
        <v>40</v>
      </c>
      <c r="G17133">
        <v>2</v>
      </c>
      <c r="H17133">
        <v>0.5</v>
      </c>
      <c r="I17133" t="s">
        <v>116</v>
      </c>
      <c r="J17133" t="s">
        <v>44</v>
      </c>
      <c r="K17133">
        <v>1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 t="s">
        <v>83</v>
      </c>
      <c r="R17133" t="s">
        <v>83</v>
      </c>
      <c r="S17133" t="s">
        <v>83</v>
      </c>
      <c r="T17133" t="str">
        <f>_xlfn.XLOOKUP(A17133,MI_Match_Analysis!$A$2:$A$8,MI_Match_Analysis!$F$2:$F$8,"Not Found")</f>
        <v>Not Found</v>
      </c>
    </row>
    <row r="17134" spans="1:20" hidden="1" x14ac:dyDescent="0.3">
      <c r="A17134">
        <v>73</v>
      </c>
      <c r="B17134" s="1">
        <v>46171</v>
      </c>
      <c r="C17134" t="s">
        <v>345</v>
      </c>
      <c r="D17134" t="s">
        <v>212</v>
      </c>
      <c r="E17134" t="s">
        <v>48</v>
      </c>
      <c r="F17134" t="s">
        <v>40</v>
      </c>
      <c r="G17134">
        <v>2</v>
      </c>
      <c r="H17134">
        <v>0.6</v>
      </c>
      <c r="I17134" t="s">
        <v>213</v>
      </c>
      <c r="J17134" t="s">
        <v>44</v>
      </c>
      <c r="K17134">
        <v>4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 t="s">
        <v>83</v>
      </c>
      <c r="R17134" t="s">
        <v>83</v>
      </c>
      <c r="S17134" t="s">
        <v>83</v>
      </c>
      <c r="T17134" t="str">
        <f>_xlfn.XLOOKUP(A17134,MI_Match_Analysis!$A$2:$A$8,MI_Match_Analysis!$F$2:$F$8,"Not Found")</f>
        <v>Not Found</v>
      </c>
    </row>
    <row r="17135" spans="1:20" hidden="1" x14ac:dyDescent="0.3">
      <c r="A17135">
        <v>73</v>
      </c>
      <c r="B17135" s="1">
        <v>46171</v>
      </c>
      <c r="C17135" t="s">
        <v>345</v>
      </c>
      <c r="D17135" t="s">
        <v>212</v>
      </c>
      <c r="E17135" t="s">
        <v>48</v>
      </c>
      <c r="F17135" t="s">
        <v>40</v>
      </c>
      <c r="G17135">
        <v>2</v>
      </c>
      <c r="H17135">
        <v>1.1000000000000001</v>
      </c>
      <c r="I17135" t="s">
        <v>116</v>
      </c>
      <c r="J17135" t="s">
        <v>42</v>
      </c>
      <c r="K17135">
        <v>0</v>
      </c>
      <c r="L17135">
        <v>5</v>
      </c>
      <c r="M17135">
        <v>1</v>
      </c>
      <c r="N17135">
        <v>0</v>
      </c>
      <c r="O17135">
        <v>0</v>
      </c>
      <c r="P17135">
        <v>0</v>
      </c>
      <c r="Q17135" t="s">
        <v>83</v>
      </c>
      <c r="R17135" t="s">
        <v>83</v>
      </c>
      <c r="S17135" t="s">
        <v>83</v>
      </c>
      <c r="T17135" t="str">
        <f>_xlfn.XLOOKUP(A17135,MI_Match_Analysis!$A$2:$A$8,MI_Match_Analysis!$F$2:$F$8,"Not Found")</f>
        <v>Not Found</v>
      </c>
    </row>
    <row r="17136" spans="1:20" hidden="1" x14ac:dyDescent="0.3">
      <c r="A17136">
        <v>73</v>
      </c>
      <c r="B17136" s="1">
        <v>46171</v>
      </c>
      <c r="C17136" t="s">
        <v>345</v>
      </c>
      <c r="D17136" t="s">
        <v>212</v>
      </c>
      <c r="E17136" t="s">
        <v>48</v>
      </c>
      <c r="F17136" t="s">
        <v>40</v>
      </c>
      <c r="G17136">
        <v>2</v>
      </c>
      <c r="H17136">
        <v>1.1000000000000001</v>
      </c>
      <c r="I17136" t="s">
        <v>116</v>
      </c>
      <c r="J17136" t="s">
        <v>42</v>
      </c>
      <c r="K17136">
        <v>1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 t="s">
        <v>83</v>
      </c>
      <c r="R17136" t="s">
        <v>83</v>
      </c>
      <c r="S17136" t="s">
        <v>83</v>
      </c>
      <c r="T17136" t="str">
        <f>_xlfn.XLOOKUP(A17136,MI_Match_Analysis!$A$2:$A$8,MI_Match_Analysis!$F$2:$F$8,"Not Found")</f>
        <v>Not Found</v>
      </c>
    </row>
    <row r="17137" spans="1:20" hidden="1" x14ac:dyDescent="0.3">
      <c r="A17137">
        <v>73</v>
      </c>
      <c r="B17137" s="1">
        <v>46171</v>
      </c>
      <c r="C17137" t="s">
        <v>345</v>
      </c>
      <c r="D17137" t="s">
        <v>212</v>
      </c>
      <c r="E17137" t="s">
        <v>48</v>
      </c>
      <c r="F17137" t="s">
        <v>40</v>
      </c>
      <c r="G17137">
        <v>2</v>
      </c>
      <c r="H17137">
        <v>1.2</v>
      </c>
      <c r="I17137" t="s">
        <v>213</v>
      </c>
      <c r="J17137" t="s">
        <v>42</v>
      </c>
      <c r="K17137">
        <v>1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 t="s">
        <v>83</v>
      </c>
      <c r="R17137" t="s">
        <v>83</v>
      </c>
      <c r="S17137" t="s">
        <v>83</v>
      </c>
      <c r="T17137" t="str">
        <f>_xlfn.XLOOKUP(A17137,MI_Match_Analysis!$A$2:$A$8,MI_Match_Analysis!$F$2:$F$8,"Not Found")</f>
        <v>Not Found</v>
      </c>
    </row>
    <row r="17138" spans="1:20" hidden="1" x14ac:dyDescent="0.3">
      <c r="A17138">
        <v>73</v>
      </c>
      <c r="B17138" s="1">
        <v>46171</v>
      </c>
      <c r="C17138" t="s">
        <v>345</v>
      </c>
      <c r="D17138" t="s">
        <v>212</v>
      </c>
      <c r="E17138" t="s">
        <v>48</v>
      </c>
      <c r="F17138" t="s">
        <v>40</v>
      </c>
      <c r="G17138">
        <v>2</v>
      </c>
      <c r="H17138">
        <v>1.3</v>
      </c>
      <c r="I17138" t="s">
        <v>116</v>
      </c>
      <c r="J17138" t="s">
        <v>42</v>
      </c>
      <c r="K17138">
        <v>1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 t="s">
        <v>83</v>
      </c>
      <c r="R17138" t="s">
        <v>83</v>
      </c>
      <c r="S17138" t="s">
        <v>83</v>
      </c>
      <c r="T17138" t="str">
        <f>_xlfn.XLOOKUP(A17138,MI_Match_Analysis!$A$2:$A$8,MI_Match_Analysis!$F$2:$F$8,"Not Found")</f>
        <v>Not Found</v>
      </c>
    </row>
    <row r="17139" spans="1:20" hidden="1" x14ac:dyDescent="0.3">
      <c r="A17139">
        <v>73</v>
      </c>
      <c r="B17139" s="1">
        <v>46171</v>
      </c>
      <c r="C17139" t="s">
        <v>345</v>
      </c>
      <c r="D17139" t="s">
        <v>212</v>
      </c>
      <c r="E17139" t="s">
        <v>48</v>
      </c>
      <c r="F17139" t="s">
        <v>40</v>
      </c>
      <c r="G17139">
        <v>2</v>
      </c>
      <c r="H17139">
        <v>1.4</v>
      </c>
      <c r="I17139" t="s">
        <v>213</v>
      </c>
      <c r="J17139" t="s">
        <v>42</v>
      </c>
      <c r="K17139">
        <v>2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 t="s">
        <v>83</v>
      </c>
      <c r="R17139" t="s">
        <v>83</v>
      </c>
      <c r="S17139" t="s">
        <v>83</v>
      </c>
      <c r="T17139" t="str">
        <f>_xlfn.XLOOKUP(A17139,MI_Match_Analysis!$A$2:$A$8,MI_Match_Analysis!$F$2:$F$8,"Not Found")</f>
        <v>Not Found</v>
      </c>
    </row>
    <row r="17140" spans="1:20" hidden="1" x14ac:dyDescent="0.3">
      <c r="A17140">
        <v>73</v>
      </c>
      <c r="B17140" s="1">
        <v>46171</v>
      </c>
      <c r="C17140" t="s">
        <v>345</v>
      </c>
      <c r="D17140" t="s">
        <v>212</v>
      </c>
      <c r="E17140" t="s">
        <v>48</v>
      </c>
      <c r="F17140" t="s">
        <v>40</v>
      </c>
      <c r="G17140">
        <v>2</v>
      </c>
      <c r="H17140">
        <v>1.5</v>
      </c>
      <c r="I17140" t="s">
        <v>213</v>
      </c>
      <c r="J17140" t="s">
        <v>42</v>
      </c>
      <c r="K17140">
        <v>1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 t="s">
        <v>83</v>
      </c>
      <c r="R17140" t="s">
        <v>83</v>
      </c>
      <c r="S17140" t="s">
        <v>83</v>
      </c>
      <c r="T17140" t="str">
        <f>_xlfn.XLOOKUP(A17140,MI_Match_Analysis!$A$2:$A$8,MI_Match_Analysis!$F$2:$F$8,"Not Found")</f>
        <v>Not Found</v>
      </c>
    </row>
    <row r="17141" spans="1:20" hidden="1" x14ac:dyDescent="0.3">
      <c r="A17141">
        <v>73</v>
      </c>
      <c r="B17141" s="1">
        <v>46171</v>
      </c>
      <c r="C17141" t="s">
        <v>345</v>
      </c>
      <c r="D17141" t="s">
        <v>212</v>
      </c>
      <c r="E17141" t="s">
        <v>48</v>
      </c>
      <c r="F17141" t="s">
        <v>40</v>
      </c>
      <c r="G17141">
        <v>2</v>
      </c>
      <c r="H17141">
        <v>1.6</v>
      </c>
      <c r="I17141" t="s">
        <v>116</v>
      </c>
      <c r="J17141" t="s">
        <v>42</v>
      </c>
      <c r="K17141">
        <v>1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 t="s">
        <v>83</v>
      </c>
      <c r="R17141" t="s">
        <v>83</v>
      </c>
      <c r="S17141" t="s">
        <v>83</v>
      </c>
      <c r="T17141" t="str">
        <f>_xlfn.XLOOKUP(A17141,MI_Match_Analysis!$A$2:$A$8,MI_Match_Analysis!$F$2:$F$8,"Not Found")</f>
        <v>Not Found</v>
      </c>
    </row>
    <row r="17142" spans="1:20" hidden="1" x14ac:dyDescent="0.3">
      <c r="A17142">
        <v>73</v>
      </c>
      <c r="B17142" s="1">
        <v>46171</v>
      </c>
      <c r="C17142" t="s">
        <v>345</v>
      </c>
      <c r="D17142" t="s">
        <v>212</v>
      </c>
      <c r="E17142" t="s">
        <v>48</v>
      </c>
      <c r="F17142" t="s">
        <v>40</v>
      </c>
      <c r="G17142">
        <v>2</v>
      </c>
      <c r="H17142">
        <v>2.1</v>
      </c>
      <c r="I17142" t="s">
        <v>116</v>
      </c>
      <c r="J17142" t="s">
        <v>44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 t="s">
        <v>83</v>
      </c>
      <c r="R17142" t="s">
        <v>83</v>
      </c>
      <c r="S17142" t="s">
        <v>83</v>
      </c>
      <c r="T17142" t="str">
        <f>_xlfn.XLOOKUP(A17142,MI_Match_Analysis!$A$2:$A$8,MI_Match_Analysis!$F$2:$F$8,"Not Found")</f>
        <v>Not Found</v>
      </c>
    </row>
    <row r="17143" spans="1:20" hidden="1" x14ac:dyDescent="0.3">
      <c r="A17143">
        <v>73</v>
      </c>
      <c r="B17143" s="1">
        <v>46171</v>
      </c>
      <c r="C17143" t="s">
        <v>345</v>
      </c>
      <c r="D17143" t="s">
        <v>212</v>
      </c>
      <c r="E17143" t="s">
        <v>48</v>
      </c>
      <c r="F17143" t="s">
        <v>40</v>
      </c>
      <c r="G17143">
        <v>2</v>
      </c>
      <c r="H17143">
        <v>2.2000000000000002</v>
      </c>
      <c r="I17143" t="s">
        <v>116</v>
      </c>
      <c r="J17143" t="s">
        <v>44</v>
      </c>
      <c r="K17143">
        <v>1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 t="s">
        <v>83</v>
      </c>
      <c r="R17143" t="s">
        <v>83</v>
      </c>
      <c r="S17143" t="s">
        <v>83</v>
      </c>
      <c r="T17143" t="str">
        <f>_xlfn.XLOOKUP(A17143,MI_Match_Analysis!$A$2:$A$8,MI_Match_Analysis!$F$2:$F$8,"Not Found")</f>
        <v>Not Found</v>
      </c>
    </row>
    <row r="17144" spans="1:20" hidden="1" x14ac:dyDescent="0.3">
      <c r="A17144">
        <v>73</v>
      </c>
      <c r="B17144" s="1">
        <v>46171</v>
      </c>
      <c r="C17144" t="s">
        <v>345</v>
      </c>
      <c r="D17144" t="s">
        <v>212</v>
      </c>
      <c r="E17144" t="s">
        <v>48</v>
      </c>
      <c r="F17144" t="s">
        <v>40</v>
      </c>
      <c r="G17144">
        <v>2</v>
      </c>
      <c r="H17144">
        <v>2.2999999999999998</v>
      </c>
      <c r="I17144" t="s">
        <v>213</v>
      </c>
      <c r="J17144" t="s">
        <v>44</v>
      </c>
      <c r="K17144">
        <v>1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 t="s">
        <v>83</v>
      </c>
      <c r="R17144" t="s">
        <v>83</v>
      </c>
      <c r="S17144" t="s">
        <v>83</v>
      </c>
      <c r="T17144" t="str">
        <f>_xlfn.XLOOKUP(A17144,MI_Match_Analysis!$A$2:$A$8,MI_Match_Analysis!$F$2:$F$8,"Not Found")</f>
        <v>Not Found</v>
      </c>
    </row>
    <row r="17145" spans="1:20" hidden="1" x14ac:dyDescent="0.3">
      <c r="A17145">
        <v>73</v>
      </c>
      <c r="B17145" s="1">
        <v>46171</v>
      </c>
      <c r="C17145" t="s">
        <v>345</v>
      </c>
      <c r="D17145" t="s">
        <v>212</v>
      </c>
      <c r="E17145" t="s">
        <v>48</v>
      </c>
      <c r="F17145" t="s">
        <v>40</v>
      </c>
      <c r="G17145">
        <v>2</v>
      </c>
      <c r="H17145">
        <v>2.4</v>
      </c>
      <c r="I17145" t="s">
        <v>116</v>
      </c>
      <c r="J17145" t="s">
        <v>44</v>
      </c>
      <c r="K17145">
        <v>4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 t="s">
        <v>83</v>
      </c>
      <c r="R17145" t="s">
        <v>83</v>
      </c>
      <c r="S17145" t="s">
        <v>83</v>
      </c>
      <c r="T17145" t="str">
        <f>_xlfn.XLOOKUP(A17145,MI_Match_Analysis!$A$2:$A$8,MI_Match_Analysis!$F$2:$F$8,"Not Found")</f>
        <v>Not Found</v>
      </c>
    </row>
    <row r="17146" spans="1:20" hidden="1" x14ac:dyDescent="0.3">
      <c r="A17146">
        <v>73</v>
      </c>
      <c r="B17146" s="1">
        <v>46171</v>
      </c>
      <c r="C17146" t="s">
        <v>345</v>
      </c>
      <c r="D17146" t="s">
        <v>212</v>
      </c>
      <c r="E17146" t="s">
        <v>48</v>
      </c>
      <c r="F17146" t="s">
        <v>40</v>
      </c>
      <c r="G17146">
        <v>2</v>
      </c>
      <c r="H17146">
        <v>2.5</v>
      </c>
      <c r="I17146" t="s">
        <v>116</v>
      </c>
      <c r="J17146" t="s">
        <v>44</v>
      </c>
      <c r="K17146">
        <v>4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 t="s">
        <v>83</v>
      </c>
      <c r="R17146" t="s">
        <v>83</v>
      </c>
      <c r="S17146" t="s">
        <v>83</v>
      </c>
      <c r="T17146" t="str">
        <f>_xlfn.XLOOKUP(A17146,MI_Match_Analysis!$A$2:$A$8,MI_Match_Analysis!$F$2:$F$8,"Not Found")</f>
        <v>Not Found</v>
      </c>
    </row>
    <row r="17147" spans="1:20" hidden="1" x14ac:dyDescent="0.3">
      <c r="A17147">
        <v>73</v>
      </c>
      <c r="B17147" s="1">
        <v>46171</v>
      </c>
      <c r="C17147" t="s">
        <v>345</v>
      </c>
      <c r="D17147" t="s">
        <v>212</v>
      </c>
      <c r="E17147" t="s">
        <v>48</v>
      </c>
      <c r="F17147" t="s">
        <v>40</v>
      </c>
      <c r="G17147">
        <v>2</v>
      </c>
      <c r="H17147">
        <v>2.6</v>
      </c>
      <c r="I17147" t="s">
        <v>116</v>
      </c>
      <c r="J17147" t="s">
        <v>44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 t="s">
        <v>83</v>
      </c>
      <c r="R17147" t="s">
        <v>83</v>
      </c>
      <c r="S17147" t="s">
        <v>83</v>
      </c>
      <c r="T17147" t="str">
        <f>_xlfn.XLOOKUP(A17147,MI_Match_Analysis!$A$2:$A$8,MI_Match_Analysis!$F$2:$F$8,"Not Found")</f>
        <v>Not Found</v>
      </c>
    </row>
    <row r="17148" spans="1:20" hidden="1" x14ac:dyDescent="0.3">
      <c r="A17148">
        <v>73</v>
      </c>
      <c r="B17148" s="1">
        <v>46171</v>
      </c>
      <c r="C17148" t="s">
        <v>345</v>
      </c>
      <c r="D17148" t="s">
        <v>212</v>
      </c>
      <c r="E17148" t="s">
        <v>48</v>
      </c>
      <c r="F17148" t="s">
        <v>40</v>
      </c>
      <c r="G17148">
        <v>2</v>
      </c>
      <c r="H17148">
        <v>3.1</v>
      </c>
      <c r="I17148" t="s">
        <v>213</v>
      </c>
      <c r="J17148" t="s">
        <v>42</v>
      </c>
      <c r="K17148">
        <v>1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 t="s">
        <v>83</v>
      </c>
      <c r="R17148" t="s">
        <v>83</v>
      </c>
      <c r="S17148" t="s">
        <v>83</v>
      </c>
      <c r="T17148" t="str">
        <f>_xlfn.XLOOKUP(A17148,MI_Match_Analysis!$A$2:$A$8,MI_Match_Analysis!$F$2:$F$8,"Not Found")</f>
        <v>Not Found</v>
      </c>
    </row>
    <row r="17149" spans="1:20" hidden="1" x14ac:dyDescent="0.3">
      <c r="A17149">
        <v>73</v>
      </c>
      <c r="B17149" s="1">
        <v>46171</v>
      </c>
      <c r="C17149" t="s">
        <v>345</v>
      </c>
      <c r="D17149" t="s">
        <v>212</v>
      </c>
      <c r="E17149" t="s">
        <v>48</v>
      </c>
      <c r="F17149" t="s">
        <v>40</v>
      </c>
      <c r="G17149">
        <v>2</v>
      </c>
      <c r="H17149">
        <v>3.2</v>
      </c>
      <c r="I17149" t="s">
        <v>116</v>
      </c>
      <c r="J17149" t="s">
        <v>42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 t="s">
        <v>83</v>
      </c>
      <c r="R17149" t="s">
        <v>83</v>
      </c>
      <c r="S17149" t="s">
        <v>83</v>
      </c>
      <c r="T17149" t="str">
        <f>_xlfn.XLOOKUP(A17149,MI_Match_Analysis!$A$2:$A$8,MI_Match_Analysis!$F$2:$F$8,"Not Found")</f>
        <v>Not Found</v>
      </c>
    </row>
    <row r="17150" spans="1:20" hidden="1" x14ac:dyDescent="0.3">
      <c r="A17150">
        <v>73</v>
      </c>
      <c r="B17150" s="1">
        <v>46171</v>
      </c>
      <c r="C17150" t="s">
        <v>345</v>
      </c>
      <c r="D17150" t="s">
        <v>212</v>
      </c>
      <c r="E17150" t="s">
        <v>48</v>
      </c>
      <c r="F17150" t="s">
        <v>40</v>
      </c>
      <c r="G17150">
        <v>2</v>
      </c>
      <c r="H17150">
        <v>3.3</v>
      </c>
      <c r="I17150" t="s">
        <v>116</v>
      </c>
      <c r="J17150" t="s">
        <v>42</v>
      </c>
      <c r="K17150">
        <v>1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 t="s">
        <v>83</v>
      </c>
      <c r="R17150" t="s">
        <v>83</v>
      </c>
      <c r="S17150" t="s">
        <v>83</v>
      </c>
      <c r="T17150" t="str">
        <f>_xlfn.XLOOKUP(A17150,MI_Match_Analysis!$A$2:$A$8,MI_Match_Analysis!$F$2:$F$8,"Not Found")</f>
        <v>Not Found</v>
      </c>
    </row>
    <row r="17151" spans="1:20" hidden="1" x14ac:dyDescent="0.3">
      <c r="A17151">
        <v>73</v>
      </c>
      <c r="B17151" s="1">
        <v>46171</v>
      </c>
      <c r="C17151" t="s">
        <v>345</v>
      </c>
      <c r="D17151" t="s">
        <v>212</v>
      </c>
      <c r="E17151" t="s">
        <v>48</v>
      </c>
      <c r="F17151" t="s">
        <v>40</v>
      </c>
      <c r="G17151">
        <v>2</v>
      </c>
      <c r="H17151">
        <v>3.4</v>
      </c>
      <c r="I17151" t="s">
        <v>213</v>
      </c>
      <c r="J17151" t="s">
        <v>42</v>
      </c>
      <c r="K17151">
        <v>4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 t="s">
        <v>83</v>
      </c>
      <c r="R17151" t="s">
        <v>83</v>
      </c>
      <c r="S17151" t="s">
        <v>83</v>
      </c>
      <c r="T17151" t="str">
        <f>_xlfn.XLOOKUP(A17151,MI_Match_Analysis!$A$2:$A$8,MI_Match_Analysis!$F$2:$F$8,"Not Found")</f>
        <v>Not Found</v>
      </c>
    </row>
    <row r="17152" spans="1:20" hidden="1" x14ac:dyDescent="0.3">
      <c r="A17152">
        <v>73</v>
      </c>
      <c r="B17152" s="1">
        <v>46171</v>
      </c>
      <c r="C17152" t="s">
        <v>345</v>
      </c>
      <c r="D17152" t="s">
        <v>212</v>
      </c>
      <c r="E17152" t="s">
        <v>48</v>
      </c>
      <c r="F17152" t="s">
        <v>40</v>
      </c>
      <c r="G17152">
        <v>2</v>
      </c>
      <c r="H17152">
        <v>3.5</v>
      </c>
      <c r="I17152" t="s">
        <v>213</v>
      </c>
      <c r="J17152" t="s">
        <v>42</v>
      </c>
      <c r="K17152">
        <v>1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 t="s">
        <v>83</v>
      </c>
      <c r="R17152" t="s">
        <v>83</v>
      </c>
      <c r="S17152" t="s">
        <v>83</v>
      </c>
      <c r="T17152" t="str">
        <f>_xlfn.XLOOKUP(A17152,MI_Match_Analysis!$A$2:$A$8,MI_Match_Analysis!$F$2:$F$8,"Not Found")</f>
        <v>Not Found</v>
      </c>
    </row>
    <row r="17153" spans="1:20" hidden="1" x14ac:dyDescent="0.3">
      <c r="A17153">
        <v>73</v>
      </c>
      <c r="B17153" s="1">
        <v>46171</v>
      </c>
      <c r="C17153" t="s">
        <v>345</v>
      </c>
      <c r="D17153" t="s">
        <v>212</v>
      </c>
      <c r="E17153" t="s">
        <v>48</v>
      </c>
      <c r="F17153" t="s">
        <v>40</v>
      </c>
      <c r="G17153">
        <v>2</v>
      </c>
      <c r="H17153">
        <v>3.6</v>
      </c>
      <c r="I17153" t="s">
        <v>116</v>
      </c>
      <c r="J17153" t="s">
        <v>42</v>
      </c>
      <c r="K17153">
        <v>0</v>
      </c>
      <c r="L17153">
        <v>4</v>
      </c>
      <c r="M17153">
        <v>0</v>
      </c>
      <c r="N17153">
        <v>0</v>
      </c>
      <c r="O17153">
        <v>1</v>
      </c>
      <c r="P17153">
        <v>0</v>
      </c>
      <c r="Q17153" t="s">
        <v>83</v>
      </c>
      <c r="R17153" t="s">
        <v>83</v>
      </c>
      <c r="S17153" t="s">
        <v>83</v>
      </c>
      <c r="T17153" t="str">
        <f>_xlfn.XLOOKUP(A17153,MI_Match_Analysis!$A$2:$A$8,MI_Match_Analysis!$F$2:$F$8,"Not Found")</f>
        <v>Not Found</v>
      </c>
    </row>
    <row r="17154" spans="1:20" hidden="1" x14ac:dyDescent="0.3">
      <c r="A17154">
        <v>73</v>
      </c>
      <c r="B17154" s="1">
        <v>46171</v>
      </c>
      <c r="C17154" t="s">
        <v>345</v>
      </c>
      <c r="D17154" t="s">
        <v>212</v>
      </c>
      <c r="E17154" t="s">
        <v>48</v>
      </c>
      <c r="F17154" t="s">
        <v>40</v>
      </c>
      <c r="G17154">
        <v>2</v>
      </c>
      <c r="H17154">
        <v>4.0999999999999996</v>
      </c>
      <c r="I17154" t="s">
        <v>213</v>
      </c>
      <c r="J17154" t="s">
        <v>203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 t="s">
        <v>83</v>
      </c>
      <c r="R17154" t="s">
        <v>83</v>
      </c>
      <c r="S17154" t="s">
        <v>83</v>
      </c>
      <c r="T17154" t="str">
        <f>_xlfn.XLOOKUP(A17154,MI_Match_Analysis!$A$2:$A$8,MI_Match_Analysis!$F$2:$F$8,"Not Found")</f>
        <v>Not Found</v>
      </c>
    </row>
    <row r="17155" spans="1:20" hidden="1" x14ac:dyDescent="0.3">
      <c r="A17155">
        <v>73</v>
      </c>
      <c r="B17155" s="1">
        <v>46171</v>
      </c>
      <c r="C17155" t="s">
        <v>345</v>
      </c>
      <c r="D17155" t="s">
        <v>212</v>
      </c>
      <c r="E17155" t="s">
        <v>48</v>
      </c>
      <c r="F17155" t="s">
        <v>40</v>
      </c>
      <c r="G17155">
        <v>2</v>
      </c>
      <c r="H17155">
        <v>4.2</v>
      </c>
      <c r="I17155" t="s">
        <v>213</v>
      </c>
      <c r="J17155" t="s">
        <v>203</v>
      </c>
      <c r="K17155">
        <v>1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 t="s">
        <v>83</v>
      </c>
      <c r="R17155" t="s">
        <v>83</v>
      </c>
      <c r="S17155" t="s">
        <v>83</v>
      </c>
      <c r="T17155" t="str">
        <f>_xlfn.XLOOKUP(A17155,MI_Match_Analysis!$A$2:$A$8,MI_Match_Analysis!$F$2:$F$8,"Not Found")</f>
        <v>Not Found</v>
      </c>
    </row>
    <row r="17156" spans="1:20" hidden="1" x14ac:dyDescent="0.3">
      <c r="A17156">
        <v>73</v>
      </c>
      <c r="B17156" s="1">
        <v>46171</v>
      </c>
      <c r="C17156" t="s">
        <v>345</v>
      </c>
      <c r="D17156" t="s">
        <v>212</v>
      </c>
      <c r="E17156" t="s">
        <v>48</v>
      </c>
      <c r="F17156" t="s">
        <v>40</v>
      </c>
      <c r="G17156">
        <v>2</v>
      </c>
      <c r="H17156">
        <v>4.3</v>
      </c>
      <c r="I17156" t="s">
        <v>116</v>
      </c>
      <c r="J17156" t="s">
        <v>203</v>
      </c>
      <c r="K17156">
        <v>4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 t="s">
        <v>83</v>
      </c>
      <c r="R17156" t="s">
        <v>83</v>
      </c>
      <c r="S17156" t="s">
        <v>83</v>
      </c>
      <c r="T17156" t="str">
        <f>_xlfn.XLOOKUP(A17156,MI_Match_Analysis!$A$2:$A$8,MI_Match_Analysis!$F$2:$F$8,"Not Found")</f>
        <v>Not Found</v>
      </c>
    </row>
    <row r="17157" spans="1:20" hidden="1" x14ac:dyDescent="0.3">
      <c r="A17157">
        <v>73</v>
      </c>
      <c r="B17157" s="1">
        <v>46171</v>
      </c>
      <c r="C17157" t="s">
        <v>345</v>
      </c>
      <c r="D17157" t="s">
        <v>212</v>
      </c>
      <c r="E17157" t="s">
        <v>48</v>
      </c>
      <c r="F17157" t="s">
        <v>40</v>
      </c>
      <c r="G17157">
        <v>2</v>
      </c>
      <c r="H17157">
        <v>4.4000000000000004</v>
      </c>
      <c r="I17157" t="s">
        <v>116</v>
      </c>
      <c r="J17157" t="s">
        <v>203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 t="s">
        <v>83</v>
      </c>
      <c r="R17157" t="s">
        <v>83</v>
      </c>
      <c r="S17157" t="s">
        <v>83</v>
      </c>
      <c r="T17157" t="str">
        <f>_xlfn.XLOOKUP(A17157,MI_Match_Analysis!$A$2:$A$8,MI_Match_Analysis!$F$2:$F$8,"Not Found")</f>
        <v>Not Found</v>
      </c>
    </row>
    <row r="17158" spans="1:20" hidden="1" x14ac:dyDescent="0.3">
      <c r="A17158">
        <v>73</v>
      </c>
      <c r="B17158" s="1">
        <v>46171</v>
      </c>
      <c r="C17158" t="s">
        <v>345</v>
      </c>
      <c r="D17158" t="s">
        <v>212</v>
      </c>
      <c r="E17158" t="s">
        <v>48</v>
      </c>
      <c r="F17158" t="s">
        <v>40</v>
      </c>
      <c r="G17158">
        <v>2</v>
      </c>
      <c r="H17158">
        <v>4.5</v>
      </c>
      <c r="I17158" t="s">
        <v>116</v>
      </c>
      <c r="J17158" t="s">
        <v>203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 t="s">
        <v>83</v>
      </c>
      <c r="R17158" t="s">
        <v>83</v>
      </c>
      <c r="S17158" t="s">
        <v>83</v>
      </c>
      <c r="T17158" t="str">
        <f>_xlfn.XLOOKUP(A17158,MI_Match_Analysis!$A$2:$A$8,MI_Match_Analysis!$F$2:$F$8,"Not Found")</f>
        <v>Not Found</v>
      </c>
    </row>
    <row r="17159" spans="1:20" hidden="1" x14ac:dyDescent="0.3">
      <c r="A17159">
        <v>73</v>
      </c>
      <c r="B17159" s="1">
        <v>46171</v>
      </c>
      <c r="C17159" t="s">
        <v>345</v>
      </c>
      <c r="D17159" t="s">
        <v>212</v>
      </c>
      <c r="E17159" t="s">
        <v>48</v>
      </c>
      <c r="F17159" t="s">
        <v>40</v>
      </c>
      <c r="G17159">
        <v>2</v>
      </c>
      <c r="H17159">
        <v>4.5999999999999996</v>
      </c>
      <c r="I17159" t="s">
        <v>116</v>
      </c>
      <c r="J17159" t="s">
        <v>203</v>
      </c>
      <c r="K17159">
        <v>2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 t="s">
        <v>83</v>
      </c>
      <c r="R17159" t="s">
        <v>83</v>
      </c>
      <c r="S17159" t="s">
        <v>83</v>
      </c>
      <c r="T17159" t="str">
        <f>_xlfn.XLOOKUP(A17159,MI_Match_Analysis!$A$2:$A$8,MI_Match_Analysis!$F$2:$F$8,"Not Found")</f>
        <v>Not Found</v>
      </c>
    </row>
    <row r="17160" spans="1:20" hidden="1" x14ac:dyDescent="0.3">
      <c r="A17160">
        <v>73</v>
      </c>
      <c r="B17160" s="1">
        <v>46171</v>
      </c>
      <c r="C17160" t="s">
        <v>345</v>
      </c>
      <c r="D17160" t="s">
        <v>212</v>
      </c>
      <c r="E17160" t="s">
        <v>48</v>
      </c>
      <c r="F17160" t="s">
        <v>40</v>
      </c>
      <c r="G17160">
        <v>2</v>
      </c>
      <c r="H17160">
        <v>5.0999999999999996</v>
      </c>
      <c r="I17160" t="s">
        <v>213</v>
      </c>
      <c r="J17160" t="s">
        <v>251</v>
      </c>
      <c r="K17160">
        <v>1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 t="s">
        <v>83</v>
      </c>
      <c r="R17160" t="s">
        <v>83</v>
      </c>
      <c r="S17160" t="s">
        <v>83</v>
      </c>
      <c r="T17160" t="str">
        <f>_xlfn.XLOOKUP(A17160,MI_Match_Analysis!$A$2:$A$8,MI_Match_Analysis!$F$2:$F$8,"Not Found")</f>
        <v>Not Found</v>
      </c>
    </row>
    <row r="17161" spans="1:20" hidden="1" x14ac:dyDescent="0.3">
      <c r="A17161">
        <v>73</v>
      </c>
      <c r="B17161" s="1">
        <v>46171</v>
      </c>
      <c r="C17161" t="s">
        <v>345</v>
      </c>
      <c r="D17161" t="s">
        <v>212</v>
      </c>
      <c r="E17161" t="s">
        <v>48</v>
      </c>
      <c r="F17161" t="s">
        <v>40</v>
      </c>
      <c r="G17161">
        <v>2</v>
      </c>
      <c r="H17161">
        <v>5.2</v>
      </c>
      <c r="I17161" t="s">
        <v>116</v>
      </c>
      <c r="J17161" t="s">
        <v>251</v>
      </c>
      <c r="K17161">
        <v>1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 t="s">
        <v>83</v>
      </c>
      <c r="R17161" t="s">
        <v>83</v>
      </c>
      <c r="S17161" t="s">
        <v>83</v>
      </c>
      <c r="T17161" t="str">
        <f>_xlfn.XLOOKUP(A17161,MI_Match_Analysis!$A$2:$A$8,MI_Match_Analysis!$F$2:$F$8,"Not Found")</f>
        <v>Not Found</v>
      </c>
    </row>
    <row r="17162" spans="1:20" hidden="1" x14ac:dyDescent="0.3">
      <c r="A17162">
        <v>73</v>
      </c>
      <c r="B17162" s="1">
        <v>46171</v>
      </c>
      <c r="C17162" t="s">
        <v>345</v>
      </c>
      <c r="D17162" t="s">
        <v>212</v>
      </c>
      <c r="E17162" t="s">
        <v>48</v>
      </c>
      <c r="F17162" t="s">
        <v>40</v>
      </c>
      <c r="G17162">
        <v>2</v>
      </c>
      <c r="H17162">
        <v>5.3</v>
      </c>
      <c r="I17162" t="s">
        <v>213</v>
      </c>
      <c r="J17162" t="s">
        <v>251</v>
      </c>
      <c r="K17162">
        <v>4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 t="s">
        <v>83</v>
      </c>
      <c r="R17162" t="s">
        <v>83</v>
      </c>
      <c r="S17162" t="s">
        <v>83</v>
      </c>
      <c r="T17162" t="str">
        <f>_xlfn.XLOOKUP(A17162,MI_Match_Analysis!$A$2:$A$8,MI_Match_Analysis!$F$2:$F$8,"Not Found")</f>
        <v>Not Found</v>
      </c>
    </row>
    <row r="17163" spans="1:20" hidden="1" x14ac:dyDescent="0.3">
      <c r="A17163">
        <v>73</v>
      </c>
      <c r="B17163" s="1">
        <v>46171</v>
      </c>
      <c r="C17163" t="s">
        <v>345</v>
      </c>
      <c r="D17163" t="s">
        <v>212</v>
      </c>
      <c r="E17163" t="s">
        <v>48</v>
      </c>
      <c r="F17163" t="s">
        <v>40</v>
      </c>
      <c r="G17163">
        <v>2</v>
      </c>
      <c r="H17163">
        <v>5.4</v>
      </c>
      <c r="I17163" t="s">
        <v>213</v>
      </c>
      <c r="J17163" t="s">
        <v>251</v>
      </c>
      <c r="K17163">
        <v>4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 t="s">
        <v>83</v>
      </c>
      <c r="R17163" t="s">
        <v>83</v>
      </c>
      <c r="S17163" t="s">
        <v>83</v>
      </c>
      <c r="T17163" t="str">
        <f>_xlfn.XLOOKUP(A17163,MI_Match_Analysis!$A$2:$A$8,MI_Match_Analysis!$F$2:$F$8,"Not Found")</f>
        <v>Not Found</v>
      </c>
    </row>
    <row r="17164" spans="1:20" hidden="1" x14ac:dyDescent="0.3">
      <c r="A17164">
        <v>73</v>
      </c>
      <c r="B17164" s="1">
        <v>46171</v>
      </c>
      <c r="C17164" t="s">
        <v>345</v>
      </c>
      <c r="D17164" t="s">
        <v>212</v>
      </c>
      <c r="E17164" t="s">
        <v>48</v>
      </c>
      <c r="F17164" t="s">
        <v>40</v>
      </c>
      <c r="G17164">
        <v>2</v>
      </c>
      <c r="H17164">
        <v>5.5</v>
      </c>
      <c r="I17164" t="s">
        <v>213</v>
      </c>
      <c r="J17164" t="s">
        <v>251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 t="s">
        <v>83</v>
      </c>
      <c r="R17164" t="s">
        <v>83</v>
      </c>
      <c r="S17164" t="s">
        <v>83</v>
      </c>
      <c r="T17164" t="str">
        <f>_xlfn.XLOOKUP(A17164,MI_Match_Analysis!$A$2:$A$8,MI_Match_Analysis!$F$2:$F$8,"Not Found")</f>
        <v>Not Found</v>
      </c>
    </row>
    <row r="17165" spans="1:20" hidden="1" x14ac:dyDescent="0.3">
      <c r="A17165">
        <v>73</v>
      </c>
      <c r="B17165" s="1">
        <v>46171</v>
      </c>
      <c r="C17165" t="s">
        <v>345</v>
      </c>
      <c r="D17165" t="s">
        <v>212</v>
      </c>
      <c r="E17165" t="s">
        <v>48</v>
      </c>
      <c r="F17165" t="s">
        <v>40</v>
      </c>
      <c r="G17165">
        <v>2</v>
      </c>
      <c r="H17165">
        <v>5.6</v>
      </c>
      <c r="I17165" t="s">
        <v>213</v>
      </c>
      <c r="J17165" t="s">
        <v>251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 t="s">
        <v>83</v>
      </c>
      <c r="R17165" t="s">
        <v>83</v>
      </c>
      <c r="S17165" t="s">
        <v>83</v>
      </c>
      <c r="T17165" t="str">
        <f>_xlfn.XLOOKUP(A17165,MI_Match_Analysis!$A$2:$A$8,MI_Match_Analysis!$F$2:$F$8,"Not Found")</f>
        <v>Not Found</v>
      </c>
    </row>
    <row r="17166" spans="1:20" hidden="1" x14ac:dyDescent="0.3">
      <c r="A17166">
        <v>73</v>
      </c>
      <c r="B17166" s="1">
        <v>46171</v>
      </c>
      <c r="C17166" t="s">
        <v>345</v>
      </c>
      <c r="D17166" t="s">
        <v>212</v>
      </c>
      <c r="E17166" t="s">
        <v>48</v>
      </c>
      <c r="F17166" t="s">
        <v>40</v>
      </c>
      <c r="G17166">
        <v>2</v>
      </c>
      <c r="H17166">
        <v>6.1</v>
      </c>
      <c r="I17166" t="s">
        <v>116</v>
      </c>
      <c r="J17166" t="s">
        <v>203</v>
      </c>
      <c r="K17166">
        <v>4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 t="s">
        <v>83</v>
      </c>
      <c r="R17166" t="s">
        <v>83</v>
      </c>
      <c r="S17166" t="s">
        <v>83</v>
      </c>
      <c r="T17166" t="str">
        <f>_xlfn.XLOOKUP(A17166,MI_Match_Analysis!$A$2:$A$8,MI_Match_Analysis!$F$2:$F$8,"Not Found")</f>
        <v>Not Found</v>
      </c>
    </row>
    <row r="17167" spans="1:20" hidden="1" x14ac:dyDescent="0.3">
      <c r="A17167">
        <v>73</v>
      </c>
      <c r="B17167" s="1">
        <v>46171</v>
      </c>
      <c r="C17167" t="s">
        <v>345</v>
      </c>
      <c r="D17167" t="s">
        <v>212</v>
      </c>
      <c r="E17167" t="s">
        <v>48</v>
      </c>
      <c r="F17167" t="s">
        <v>40</v>
      </c>
      <c r="G17167">
        <v>2</v>
      </c>
      <c r="H17167">
        <v>6.2</v>
      </c>
      <c r="I17167" t="s">
        <v>116</v>
      </c>
      <c r="J17167" t="s">
        <v>203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 t="s">
        <v>83</v>
      </c>
      <c r="R17167" t="s">
        <v>83</v>
      </c>
      <c r="S17167" t="s">
        <v>83</v>
      </c>
      <c r="T17167" t="str">
        <f>_xlfn.XLOOKUP(A17167,MI_Match_Analysis!$A$2:$A$8,MI_Match_Analysis!$F$2:$F$8,"Not Found")</f>
        <v>Not Found</v>
      </c>
    </row>
    <row r="17168" spans="1:20" hidden="1" x14ac:dyDescent="0.3">
      <c r="A17168">
        <v>73</v>
      </c>
      <c r="B17168" s="1">
        <v>46171</v>
      </c>
      <c r="C17168" t="s">
        <v>345</v>
      </c>
      <c r="D17168" t="s">
        <v>212</v>
      </c>
      <c r="E17168" t="s">
        <v>48</v>
      </c>
      <c r="F17168" t="s">
        <v>40</v>
      </c>
      <c r="G17168">
        <v>2</v>
      </c>
      <c r="H17168">
        <v>6.3</v>
      </c>
      <c r="I17168" t="s">
        <v>116</v>
      </c>
      <c r="J17168" t="s">
        <v>203</v>
      </c>
      <c r="K17168">
        <v>1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 t="s">
        <v>83</v>
      </c>
      <c r="R17168" t="s">
        <v>83</v>
      </c>
      <c r="S17168" t="s">
        <v>83</v>
      </c>
      <c r="T17168" t="str">
        <f>_xlfn.XLOOKUP(A17168,MI_Match_Analysis!$A$2:$A$8,MI_Match_Analysis!$F$2:$F$8,"Not Found")</f>
        <v>Not Found</v>
      </c>
    </row>
    <row r="17169" spans="1:20" hidden="1" x14ac:dyDescent="0.3">
      <c r="A17169">
        <v>73</v>
      </c>
      <c r="B17169" s="1">
        <v>46171</v>
      </c>
      <c r="C17169" t="s">
        <v>345</v>
      </c>
      <c r="D17169" t="s">
        <v>212</v>
      </c>
      <c r="E17169" t="s">
        <v>48</v>
      </c>
      <c r="F17169" t="s">
        <v>40</v>
      </c>
      <c r="G17169">
        <v>2</v>
      </c>
      <c r="H17169">
        <v>6.4</v>
      </c>
      <c r="I17169" t="s">
        <v>213</v>
      </c>
      <c r="J17169" t="s">
        <v>203</v>
      </c>
      <c r="K17169">
        <v>1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 t="s">
        <v>83</v>
      </c>
      <c r="R17169" t="s">
        <v>83</v>
      </c>
      <c r="S17169" t="s">
        <v>83</v>
      </c>
      <c r="T17169" t="str">
        <f>_xlfn.XLOOKUP(A17169,MI_Match_Analysis!$A$2:$A$8,MI_Match_Analysis!$F$2:$F$8,"Not Found")</f>
        <v>Not Found</v>
      </c>
    </row>
    <row r="17170" spans="1:20" hidden="1" x14ac:dyDescent="0.3">
      <c r="A17170">
        <v>73</v>
      </c>
      <c r="B17170" s="1">
        <v>46171</v>
      </c>
      <c r="C17170" t="s">
        <v>345</v>
      </c>
      <c r="D17170" t="s">
        <v>212</v>
      </c>
      <c r="E17170" t="s">
        <v>48</v>
      </c>
      <c r="F17170" t="s">
        <v>40</v>
      </c>
      <c r="G17170">
        <v>2</v>
      </c>
      <c r="H17170">
        <v>6.5</v>
      </c>
      <c r="I17170" t="s">
        <v>116</v>
      </c>
      <c r="J17170" t="s">
        <v>203</v>
      </c>
      <c r="K17170">
        <v>0</v>
      </c>
      <c r="L17170">
        <v>1</v>
      </c>
      <c r="M17170">
        <v>1</v>
      </c>
      <c r="N17170">
        <v>0</v>
      </c>
      <c r="O17170">
        <v>0</v>
      </c>
      <c r="P17170">
        <v>0</v>
      </c>
      <c r="Q17170" t="s">
        <v>83</v>
      </c>
      <c r="R17170" t="s">
        <v>83</v>
      </c>
      <c r="S17170" t="s">
        <v>83</v>
      </c>
      <c r="T17170" t="str">
        <f>_xlfn.XLOOKUP(A17170,MI_Match_Analysis!$A$2:$A$8,MI_Match_Analysis!$F$2:$F$8,"Not Found")</f>
        <v>Not Found</v>
      </c>
    </row>
    <row r="17171" spans="1:20" hidden="1" x14ac:dyDescent="0.3">
      <c r="A17171">
        <v>73</v>
      </c>
      <c r="B17171" s="1">
        <v>46171</v>
      </c>
      <c r="C17171" t="s">
        <v>345</v>
      </c>
      <c r="D17171" t="s">
        <v>212</v>
      </c>
      <c r="E17171" t="s">
        <v>48</v>
      </c>
      <c r="F17171" t="s">
        <v>40</v>
      </c>
      <c r="G17171">
        <v>2</v>
      </c>
      <c r="H17171">
        <v>6.5</v>
      </c>
      <c r="I17171" t="s">
        <v>116</v>
      </c>
      <c r="J17171" t="s">
        <v>203</v>
      </c>
      <c r="K17171">
        <v>1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 t="s">
        <v>83</v>
      </c>
      <c r="R17171" t="s">
        <v>83</v>
      </c>
      <c r="S17171" t="s">
        <v>83</v>
      </c>
      <c r="T17171" t="str">
        <f>_xlfn.XLOOKUP(A17171,MI_Match_Analysis!$A$2:$A$8,MI_Match_Analysis!$F$2:$F$8,"Not Found")</f>
        <v>Not Found</v>
      </c>
    </row>
    <row r="17172" spans="1:20" hidden="1" x14ac:dyDescent="0.3">
      <c r="A17172">
        <v>73</v>
      </c>
      <c r="B17172" s="1">
        <v>46171</v>
      </c>
      <c r="C17172" t="s">
        <v>345</v>
      </c>
      <c r="D17172" t="s">
        <v>212</v>
      </c>
      <c r="E17172" t="s">
        <v>48</v>
      </c>
      <c r="F17172" t="s">
        <v>40</v>
      </c>
      <c r="G17172">
        <v>2</v>
      </c>
      <c r="H17172">
        <v>6.6</v>
      </c>
      <c r="I17172" t="s">
        <v>116</v>
      </c>
      <c r="J17172" t="s">
        <v>203</v>
      </c>
      <c r="K17172">
        <v>0</v>
      </c>
      <c r="L17172">
        <v>1</v>
      </c>
      <c r="M17172">
        <v>1</v>
      </c>
      <c r="N17172">
        <v>0</v>
      </c>
      <c r="O17172">
        <v>0</v>
      </c>
      <c r="P17172">
        <v>0</v>
      </c>
      <c r="Q17172" t="s">
        <v>83</v>
      </c>
      <c r="R17172" t="s">
        <v>83</v>
      </c>
      <c r="S17172" t="s">
        <v>83</v>
      </c>
      <c r="T17172" t="str">
        <f>_xlfn.XLOOKUP(A17172,MI_Match_Analysis!$A$2:$A$8,MI_Match_Analysis!$F$2:$F$8,"Not Found")</f>
        <v>Not Found</v>
      </c>
    </row>
    <row r="17173" spans="1:20" hidden="1" x14ac:dyDescent="0.3">
      <c r="A17173">
        <v>73</v>
      </c>
      <c r="B17173" s="1">
        <v>46171</v>
      </c>
      <c r="C17173" t="s">
        <v>345</v>
      </c>
      <c r="D17173" t="s">
        <v>212</v>
      </c>
      <c r="E17173" t="s">
        <v>48</v>
      </c>
      <c r="F17173" t="s">
        <v>40</v>
      </c>
      <c r="G17173">
        <v>2</v>
      </c>
      <c r="H17173">
        <v>6.6</v>
      </c>
      <c r="I17173" t="s">
        <v>116</v>
      </c>
      <c r="J17173" t="s">
        <v>203</v>
      </c>
      <c r="K17173">
        <v>1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 t="s">
        <v>83</v>
      </c>
      <c r="R17173" t="s">
        <v>83</v>
      </c>
      <c r="S17173" t="s">
        <v>83</v>
      </c>
      <c r="T17173" t="str">
        <f>_xlfn.XLOOKUP(A17173,MI_Match_Analysis!$A$2:$A$8,MI_Match_Analysis!$F$2:$F$8,"Not Found")</f>
        <v>Not Found</v>
      </c>
    </row>
    <row r="17174" spans="1:20" hidden="1" x14ac:dyDescent="0.3">
      <c r="A17174">
        <v>73</v>
      </c>
      <c r="B17174" s="1">
        <v>46171</v>
      </c>
      <c r="C17174" t="s">
        <v>345</v>
      </c>
      <c r="D17174" t="s">
        <v>212</v>
      </c>
      <c r="E17174" t="s">
        <v>48</v>
      </c>
      <c r="F17174" t="s">
        <v>40</v>
      </c>
      <c r="G17174">
        <v>2</v>
      </c>
      <c r="H17174">
        <v>7.1</v>
      </c>
      <c r="I17174" t="s">
        <v>116</v>
      </c>
      <c r="J17174" t="s">
        <v>278</v>
      </c>
      <c r="K17174">
        <v>1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 t="s">
        <v>83</v>
      </c>
      <c r="R17174" t="s">
        <v>83</v>
      </c>
      <c r="S17174" t="s">
        <v>83</v>
      </c>
      <c r="T17174" t="str">
        <f>_xlfn.XLOOKUP(A17174,MI_Match_Analysis!$A$2:$A$8,MI_Match_Analysis!$F$2:$F$8,"Not Found")</f>
        <v>Not Found</v>
      </c>
    </row>
    <row r="17175" spans="1:20" hidden="1" x14ac:dyDescent="0.3">
      <c r="A17175">
        <v>73</v>
      </c>
      <c r="B17175" s="1">
        <v>46171</v>
      </c>
      <c r="C17175" t="s">
        <v>345</v>
      </c>
      <c r="D17175" t="s">
        <v>212</v>
      </c>
      <c r="E17175" t="s">
        <v>48</v>
      </c>
      <c r="F17175" t="s">
        <v>40</v>
      </c>
      <c r="G17175">
        <v>2</v>
      </c>
      <c r="H17175">
        <v>7.2</v>
      </c>
      <c r="I17175" t="s">
        <v>213</v>
      </c>
      <c r="J17175" t="s">
        <v>278</v>
      </c>
      <c r="K17175">
        <v>4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 t="s">
        <v>83</v>
      </c>
      <c r="R17175" t="s">
        <v>83</v>
      </c>
      <c r="S17175" t="s">
        <v>83</v>
      </c>
      <c r="T17175" t="str">
        <f>_xlfn.XLOOKUP(A17175,MI_Match_Analysis!$A$2:$A$8,MI_Match_Analysis!$F$2:$F$8,"Not Found")</f>
        <v>Not Found</v>
      </c>
    </row>
    <row r="17176" spans="1:20" hidden="1" x14ac:dyDescent="0.3">
      <c r="A17176">
        <v>73</v>
      </c>
      <c r="B17176" s="1">
        <v>46171</v>
      </c>
      <c r="C17176" t="s">
        <v>345</v>
      </c>
      <c r="D17176" t="s">
        <v>212</v>
      </c>
      <c r="E17176" t="s">
        <v>48</v>
      </c>
      <c r="F17176" t="s">
        <v>40</v>
      </c>
      <c r="G17176">
        <v>2</v>
      </c>
      <c r="H17176">
        <v>7.3</v>
      </c>
      <c r="I17176" t="s">
        <v>213</v>
      </c>
      <c r="J17176" t="s">
        <v>278</v>
      </c>
      <c r="K17176">
        <v>4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 t="s">
        <v>83</v>
      </c>
      <c r="R17176" t="s">
        <v>83</v>
      </c>
      <c r="S17176" t="s">
        <v>83</v>
      </c>
      <c r="T17176" t="str">
        <f>_xlfn.XLOOKUP(A17176,MI_Match_Analysis!$A$2:$A$8,MI_Match_Analysis!$F$2:$F$8,"Not Found")</f>
        <v>Not Found</v>
      </c>
    </row>
    <row r="17177" spans="1:20" hidden="1" x14ac:dyDescent="0.3">
      <c r="A17177">
        <v>73</v>
      </c>
      <c r="B17177" s="1">
        <v>46171</v>
      </c>
      <c r="C17177" t="s">
        <v>345</v>
      </c>
      <c r="D17177" t="s">
        <v>212</v>
      </c>
      <c r="E17177" t="s">
        <v>48</v>
      </c>
      <c r="F17177" t="s">
        <v>40</v>
      </c>
      <c r="G17177">
        <v>2</v>
      </c>
      <c r="H17177">
        <v>7.4</v>
      </c>
      <c r="I17177" t="s">
        <v>213</v>
      </c>
      <c r="J17177" t="s">
        <v>278</v>
      </c>
      <c r="K17177">
        <v>1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 t="s">
        <v>83</v>
      </c>
      <c r="R17177" t="s">
        <v>83</v>
      </c>
      <c r="S17177" t="s">
        <v>83</v>
      </c>
      <c r="T17177" t="str">
        <f>_xlfn.XLOOKUP(A17177,MI_Match_Analysis!$A$2:$A$8,MI_Match_Analysis!$F$2:$F$8,"Not Found")</f>
        <v>Not Found</v>
      </c>
    </row>
    <row r="17178" spans="1:20" hidden="1" x14ac:dyDescent="0.3">
      <c r="A17178">
        <v>73</v>
      </c>
      <c r="B17178" s="1">
        <v>46171</v>
      </c>
      <c r="C17178" t="s">
        <v>345</v>
      </c>
      <c r="D17178" t="s">
        <v>212</v>
      </c>
      <c r="E17178" t="s">
        <v>48</v>
      </c>
      <c r="F17178" t="s">
        <v>40</v>
      </c>
      <c r="G17178">
        <v>2</v>
      </c>
      <c r="H17178">
        <v>7.5</v>
      </c>
      <c r="I17178" t="s">
        <v>116</v>
      </c>
      <c r="J17178" t="s">
        <v>278</v>
      </c>
      <c r="K17178">
        <v>2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 t="s">
        <v>83</v>
      </c>
      <c r="R17178" t="s">
        <v>83</v>
      </c>
      <c r="S17178" t="s">
        <v>83</v>
      </c>
      <c r="T17178" t="str">
        <f>_xlfn.XLOOKUP(A17178,MI_Match_Analysis!$A$2:$A$8,MI_Match_Analysis!$F$2:$F$8,"Not Found")</f>
        <v>Not Found</v>
      </c>
    </row>
    <row r="17179" spans="1:20" hidden="1" x14ac:dyDescent="0.3">
      <c r="A17179">
        <v>73</v>
      </c>
      <c r="B17179" s="1">
        <v>46171</v>
      </c>
      <c r="C17179" t="s">
        <v>345</v>
      </c>
      <c r="D17179" t="s">
        <v>212</v>
      </c>
      <c r="E17179" t="s">
        <v>48</v>
      </c>
      <c r="F17179" t="s">
        <v>40</v>
      </c>
      <c r="G17179">
        <v>2</v>
      </c>
      <c r="H17179">
        <v>7.6</v>
      </c>
      <c r="I17179" t="s">
        <v>116</v>
      </c>
      <c r="J17179" t="s">
        <v>278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 t="s">
        <v>83</v>
      </c>
      <c r="R17179" t="s">
        <v>83</v>
      </c>
      <c r="S17179" t="s">
        <v>83</v>
      </c>
      <c r="T17179" t="str">
        <f>_xlfn.XLOOKUP(A17179,MI_Match_Analysis!$A$2:$A$8,MI_Match_Analysis!$F$2:$F$8,"Not Found")</f>
        <v>Not Found</v>
      </c>
    </row>
    <row r="17180" spans="1:20" hidden="1" x14ac:dyDescent="0.3">
      <c r="A17180">
        <v>73</v>
      </c>
      <c r="B17180" s="1">
        <v>46171</v>
      </c>
      <c r="C17180" t="s">
        <v>345</v>
      </c>
      <c r="D17180" t="s">
        <v>212</v>
      </c>
      <c r="E17180" t="s">
        <v>48</v>
      </c>
      <c r="F17180" t="s">
        <v>40</v>
      </c>
      <c r="G17180">
        <v>2</v>
      </c>
      <c r="H17180">
        <v>8.1</v>
      </c>
      <c r="I17180" t="s">
        <v>213</v>
      </c>
      <c r="J17180" t="s">
        <v>251</v>
      </c>
      <c r="K17180">
        <v>1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 t="s">
        <v>83</v>
      </c>
      <c r="R17180" t="s">
        <v>83</v>
      </c>
      <c r="S17180" t="s">
        <v>83</v>
      </c>
      <c r="T17180" t="str">
        <f>_xlfn.XLOOKUP(A17180,MI_Match_Analysis!$A$2:$A$8,MI_Match_Analysis!$F$2:$F$8,"Not Found")</f>
        <v>Not Found</v>
      </c>
    </row>
    <row r="17181" spans="1:20" hidden="1" x14ac:dyDescent="0.3">
      <c r="A17181">
        <v>73</v>
      </c>
      <c r="B17181" s="1">
        <v>46171</v>
      </c>
      <c r="C17181" t="s">
        <v>345</v>
      </c>
      <c r="D17181" t="s">
        <v>212</v>
      </c>
      <c r="E17181" t="s">
        <v>48</v>
      </c>
      <c r="F17181" t="s">
        <v>40</v>
      </c>
      <c r="G17181">
        <v>2</v>
      </c>
      <c r="H17181">
        <v>8.1999999999999993</v>
      </c>
      <c r="I17181" t="s">
        <v>116</v>
      </c>
      <c r="J17181" t="s">
        <v>251</v>
      </c>
      <c r="K17181">
        <v>6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 t="s">
        <v>83</v>
      </c>
      <c r="R17181" t="s">
        <v>83</v>
      </c>
      <c r="S17181" t="s">
        <v>83</v>
      </c>
      <c r="T17181" t="str">
        <f>_xlfn.XLOOKUP(A17181,MI_Match_Analysis!$A$2:$A$8,MI_Match_Analysis!$F$2:$F$8,"Not Found")</f>
        <v>Not Found</v>
      </c>
    </row>
    <row r="17182" spans="1:20" hidden="1" x14ac:dyDescent="0.3">
      <c r="A17182">
        <v>73</v>
      </c>
      <c r="B17182" s="1">
        <v>46171</v>
      </c>
      <c r="C17182" t="s">
        <v>345</v>
      </c>
      <c r="D17182" t="s">
        <v>212</v>
      </c>
      <c r="E17182" t="s">
        <v>48</v>
      </c>
      <c r="F17182" t="s">
        <v>40</v>
      </c>
      <c r="G17182">
        <v>2</v>
      </c>
      <c r="H17182">
        <v>8.3000000000000007</v>
      </c>
      <c r="I17182" t="s">
        <v>116</v>
      </c>
      <c r="J17182" t="s">
        <v>251</v>
      </c>
      <c r="K17182">
        <v>1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 t="s">
        <v>83</v>
      </c>
      <c r="R17182" t="s">
        <v>83</v>
      </c>
      <c r="S17182" t="s">
        <v>83</v>
      </c>
      <c r="T17182" t="str">
        <f>_xlfn.XLOOKUP(A17182,MI_Match_Analysis!$A$2:$A$8,MI_Match_Analysis!$F$2:$F$8,"Not Found")</f>
        <v>Not Found</v>
      </c>
    </row>
    <row r="17183" spans="1:20" hidden="1" x14ac:dyDescent="0.3">
      <c r="A17183">
        <v>73</v>
      </c>
      <c r="B17183" s="1">
        <v>46171</v>
      </c>
      <c r="C17183" t="s">
        <v>345</v>
      </c>
      <c r="D17183" t="s">
        <v>212</v>
      </c>
      <c r="E17183" t="s">
        <v>48</v>
      </c>
      <c r="F17183" t="s">
        <v>40</v>
      </c>
      <c r="G17183">
        <v>2</v>
      </c>
      <c r="H17183">
        <v>8.4</v>
      </c>
      <c r="I17183" t="s">
        <v>213</v>
      </c>
      <c r="J17183" t="s">
        <v>251</v>
      </c>
      <c r="K17183">
        <v>1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 t="s">
        <v>83</v>
      </c>
      <c r="R17183" t="s">
        <v>83</v>
      </c>
      <c r="S17183" t="s">
        <v>83</v>
      </c>
      <c r="T17183" t="str">
        <f>_xlfn.XLOOKUP(A17183,MI_Match_Analysis!$A$2:$A$8,MI_Match_Analysis!$F$2:$F$8,"Not Found")</f>
        <v>Not Found</v>
      </c>
    </row>
    <row r="17184" spans="1:20" hidden="1" x14ac:dyDescent="0.3">
      <c r="A17184">
        <v>73</v>
      </c>
      <c r="B17184" s="1">
        <v>46171</v>
      </c>
      <c r="C17184" t="s">
        <v>345</v>
      </c>
      <c r="D17184" t="s">
        <v>212</v>
      </c>
      <c r="E17184" t="s">
        <v>48</v>
      </c>
      <c r="F17184" t="s">
        <v>40</v>
      </c>
      <c r="G17184">
        <v>2</v>
      </c>
      <c r="H17184">
        <v>8.5</v>
      </c>
      <c r="I17184" t="s">
        <v>116</v>
      </c>
      <c r="J17184" t="s">
        <v>251</v>
      </c>
      <c r="K17184">
        <v>4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 t="s">
        <v>83</v>
      </c>
      <c r="R17184" t="s">
        <v>83</v>
      </c>
      <c r="S17184" t="s">
        <v>83</v>
      </c>
      <c r="T17184" t="str">
        <f>_xlfn.XLOOKUP(A17184,MI_Match_Analysis!$A$2:$A$8,MI_Match_Analysis!$F$2:$F$8,"Not Found")</f>
        <v>Not Found</v>
      </c>
    </row>
    <row r="17185" spans="1:20" hidden="1" x14ac:dyDescent="0.3">
      <c r="A17185">
        <v>73</v>
      </c>
      <c r="B17185" s="1">
        <v>46171</v>
      </c>
      <c r="C17185" t="s">
        <v>345</v>
      </c>
      <c r="D17185" t="s">
        <v>212</v>
      </c>
      <c r="E17185" t="s">
        <v>48</v>
      </c>
      <c r="F17185" t="s">
        <v>40</v>
      </c>
      <c r="G17185">
        <v>2</v>
      </c>
      <c r="H17185">
        <v>8.6</v>
      </c>
      <c r="I17185" t="s">
        <v>116</v>
      </c>
      <c r="J17185" t="s">
        <v>251</v>
      </c>
      <c r="K17185">
        <v>4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 t="s">
        <v>83</v>
      </c>
      <c r="R17185" t="s">
        <v>83</v>
      </c>
      <c r="S17185" t="s">
        <v>83</v>
      </c>
      <c r="T17185" t="str">
        <f>_xlfn.XLOOKUP(A17185,MI_Match_Analysis!$A$2:$A$8,MI_Match_Analysis!$F$2:$F$8,"Not Found")</f>
        <v>Not Found</v>
      </c>
    </row>
    <row r="17186" spans="1:20" hidden="1" x14ac:dyDescent="0.3">
      <c r="A17186">
        <v>73</v>
      </c>
      <c r="B17186" s="1">
        <v>46171</v>
      </c>
      <c r="C17186" t="s">
        <v>345</v>
      </c>
      <c r="D17186" t="s">
        <v>212</v>
      </c>
      <c r="E17186" t="s">
        <v>48</v>
      </c>
      <c r="F17186" t="s">
        <v>40</v>
      </c>
      <c r="G17186">
        <v>2</v>
      </c>
      <c r="H17186">
        <v>9.1</v>
      </c>
      <c r="I17186" t="s">
        <v>213</v>
      </c>
      <c r="J17186" t="s">
        <v>129</v>
      </c>
      <c r="K17186">
        <v>1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 t="s">
        <v>83</v>
      </c>
      <c r="R17186" t="s">
        <v>83</v>
      </c>
      <c r="S17186" t="s">
        <v>83</v>
      </c>
      <c r="T17186" t="str">
        <f>_xlfn.XLOOKUP(A17186,MI_Match_Analysis!$A$2:$A$8,MI_Match_Analysis!$F$2:$F$8,"Not Found")</f>
        <v>Not Found</v>
      </c>
    </row>
    <row r="17187" spans="1:20" hidden="1" x14ac:dyDescent="0.3">
      <c r="A17187">
        <v>73</v>
      </c>
      <c r="B17187" s="1">
        <v>46171</v>
      </c>
      <c r="C17187" t="s">
        <v>345</v>
      </c>
      <c r="D17187" t="s">
        <v>212</v>
      </c>
      <c r="E17187" t="s">
        <v>48</v>
      </c>
      <c r="F17187" t="s">
        <v>40</v>
      </c>
      <c r="G17187">
        <v>2</v>
      </c>
      <c r="H17187">
        <v>9.1999999999999993</v>
      </c>
      <c r="I17187" t="s">
        <v>116</v>
      </c>
      <c r="J17187" t="s">
        <v>129</v>
      </c>
      <c r="K17187">
        <v>6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 t="s">
        <v>83</v>
      </c>
      <c r="R17187" t="s">
        <v>83</v>
      </c>
      <c r="S17187" t="s">
        <v>83</v>
      </c>
      <c r="T17187" t="str">
        <f>_xlfn.XLOOKUP(A17187,MI_Match_Analysis!$A$2:$A$8,MI_Match_Analysis!$F$2:$F$8,"Not Found")</f>
        <v>Not Found</v>
      </c>
    </row>
    <row r="17188" spans="1:20" hidden="1" x14ac:dyDescent="0.3">
      <c r="A17188">
        <v>73</v>
      </c>
      <c r="B17188" s="1">
        <v>46171</v>
      </c>
      <c r="C17188" t="s">
        <v>345</v>
      </c>
      <c r="D17188" t="s">
        <v>212</v>
      </c>
      <c r="E17188" t="s">
        <v>48</v>
      </c>
      <c r="F17188" t="s">
        <v>40</v>
      </c>
      <c r="G17188">
        <v>2</v>
      </c>
      <c r="H17188">
        <v>9.3000000000000007</v>
      </c>
      <c r="I17188" t="s">
        <v>116</v>
      </c>
      <c r="J17188" t="s">
        <v>129</v>
      </c>
      <c r="K17188">
        <v>1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 t="s">
        <v>83</v>
      </c>
      <c r="R17188" t="s">
        <v>83</v>
      </c>
      <c r="S17188" t="s">
        <v>83</v>
      </c>
      <c r="T17188" t="str">
        <f>_xlfn.XLOOKUP(A17188,MI_Match_Analysis!$A$2:$A$8,MI_Match_Analysis!$F$2:$F$8,"Not Found")</f>
        <v>Not Found</v>
      </c>
    </row>
    <row r="17189" spans="1:20" hidden="1" x14ac:dyDescent="0.3">
      <c r="A17189">
        <v>73</v>
      </c>
      <c r="B17189" s="1">
        <v>46171</v>
      </c>
      <c r="C17189" t="s">
        <v>345</v>
      </c>
      <c r="D17189" t="s">
        <v>212</v>
      </c>
      <c r="E17189" t="s">
        <v>48</v>
      </c>
      <c r="F17189" t="s">
        <v>40</v>
      </c>
      <c r="G17189">
        <v>2</v>
      </c>
      <c r="H17189">
        <v>9.4</v>
      </c>
      <c r="I17189" t="s">
        <v>213</v>
      </c>
      <c r="J17189" t="s">
        <v>129</v>
      </c>
      <c r="K17189">
        <v>1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 t="s">
        <v>83</v>
      </c>
      <c r="R17189" t="s">
        <v>83</v>
      </c>
      <c r="S17189" t="s">
        <v>83</v>
      </c>
      <c r="T17189" t="str">
        <f>_xlfn.XLOOKUP(A17189,MI_Match_Analysis!$A$2:$A$8,MI_Match_Analysis!$F$2:$F$8,"Not Found")</f>
        <v>Not Found</v>
      </c>
    </row>
    <row r="17190" spans="1:20" hidden="1" x14ac:dyDescent="0.3">
      <c r="A17190">
        <v>73</v>
      </c>
      <c r="B17190" s="1">
        <v>46171</v>
      </c>
      <c r="C17190" t="s">
        <v>345</v>
      </c>
      <c r="D17190" t="s">
        <v>212</v>
      </c>
      <c r="E17190" t="s">
        <v>48</v>
      </c>
      <c r="F17190" t="s">
        <v>40</v>
      </c>
      <c r="G17190">
        <v>2</v>
      </c>
      <c r="H17190">
        <v>9.5</v>
      </c>
      <c r="I17190" t="s">
        <v>116</v>
      </c>
      <c r="J17190" t="s">
        <v>129</v>
      </c>
      <c r="K17190">
        <v>6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 t="s">
        <v>83</v>
      </c>
      <c r="R17190" t="s">
        <v>83</v>
      </c>
      <c r="S17190" t="s">
        <v>83</v>
      </c>
      <c r="T17190" t="str">
        <f>_xlfn.XLOOKUP(A17190,MI_Match_Analysis!$A$2:$A$8,MI_Match_Analysis!$F$2:$F$8,"Not Found")</f>
        <v>Not Found</v>
      </c>
    </row>
    <row r="17191" spans="1:20" hidden="1" x14ac:dyDescent="0.3">
      <c r="A17191">
        <v>73</v>
      </c>
      <c r="B17191" s="1">
        <v>46171</v>
      </c>
      <c r="C17191" t="s">
        <v>345</v>
      </c>
      <c r="D17191" t="s">
        <v>212</v>
      </c>
      <c r="E17191" t="s">
        <v>48</v>
      </c>
      <c r="F17191" t="s">
        <v>40</v>
      </c>
      <c r="G17191">
        <v>2</v>
      </c>
      <c r="H17191">
        <v>9.6</v>
      </c>
      <c r="I17191" t="s">
        <v>116</v>
      </c>
      <c r="J17191" t="s">
        <v>129</v>
      </c>
      <c r="K17191">
        <v>4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 t="s">
        <v>83</v>
      </c>
      <c r="R17191" t="s">
        <v>83</v>
      </c>
      <c r="S17191" t="s">
        <v>83</v>
      </c>
      <c r="T17191" t="str">
        <f>_xlfn.XLOOKUP(A17191,MI_Match_Analysis!$A$2:$A$8,MI_Match_Analysis!$F$2:$F$8,"Not Found")</f>
        <v>Not Found</v>
      </c>
    </row>
    <row r="17192" spans="1:20" hidden="1" x14ac:dyDescent="0.3">
      <c r="A17192">
        <v>73</v>
      </c>
      <c r="B17192" s="1">
        <v>46171</v>
      </c>
      <c r="C17192" t="s">
        <v>345</v>
      </c>
      <c r="D17192" t="s">
        <v>212</v>
      </c>
      <c r="E17192" t="s">
        <v>48</v>
      </c>
      <c r="F17192" t="s">
        <v>40</v>
      </c>
      <c r="G17192">
        <v>2</v>
      </c>
      <c r="H17192">
        <v>10.1</v>
      </c>
      <c r="I17192" t="s">
        <v>213</v>
      </c>
      <c r="J17192" t="s">
        <v>278</v>
      </c>
      <c r="K17192">
        <v>6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 t="s">
        <v>83</v>
      </c>
      <c r="R17192" t="s">
        <v>83</v>
      </c>
      <c r="S17192" t="s">
        <v>83</v>
      </c>
      <c r="T17192" t="str">
        <f>_xlfn.XLOOKUP(A17192,MI_Match_Analysis!$A$2:$A$8,MI_Match_Analysis!$F$2:$F$8,"Not Found")</f>
        <v>Not Found</v>
      </c>
    </row>
    <row r="17193" spans="1:20" hidden="1" x14ac:dyDescent="0.3">
      <c r="A17193">
        <v>73</v>
      </c>
      <c r="B17193" s="1">
        <v>46171</v>
      </c>
      <c r="C17193" t="s">
        <v>345</v>
      </c>
      <c r="D17193" t="s">
        <v>212</v>
      </c>
      <c r="E17193" t="s">
        <v>48</v>
      </c>
      <c r="F17193" t="s">
        <v>40</v>
      </c>
      <c r="G17193">
        <v>2</v>
      </c>
      <c r="H17193">
        <v>10.199999999999999</v>
      </c>
      <c r="I17193" t="s">
        <v>213</v>
      </c>
      <c r="J17193" t="s">
        <v>278</v>
      </c>
      <c r="K17193">
        <v>1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 t="s">
        <v>83</v>
      </c>
      <c r="R17193" t="s">
        <v>83</v>
      </c>
      <c r="S17193" t="s">
        <v>83</v>
      </c>
      <c r="T17193" t="str">
        <f>_xlfn.XLOOKUP(A17193,MI_Match_Analysis!$A$2:$A$8,MI_Match_Analysis!$F$2:$F$8,"Not Found")</f>
        <v>Not Found</v>
      </c>
    </row>
    <row r="17194" spans="1:20" hidden="1" x14ac:dyDescent="0.3">
      <c r="A17194">
        <v>73</v>
      </c>
      <c r="B17194" s="1">
        <v>46171</v>
      </c>
      <c r="C17194" t="s">
        <v>345</v>
      </c>
      <c r="D17194" t="s">
        <v>212</v>
      </c>
      <c r="E17194" t="s">
        <v>48</v>
      </c>
      <c r="F17194" t="s">
        <v>40</v>
      </c>
      <c r="G17194">
        <v>2</v>
      </c>
      <c r="H17194">
        <v>10.3</v>
      </c>
      <c r="I17194" t="s">
        <v>116</v>
      </c>
      <c r="J17194" t="s">
        <v>278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 t="s">
        <v>83</v>
      </c>
      <c r="R17194" t="s">
        <v>83</v>
      </c>
      <c r="S17194" t="s">
        <v>83</v>
      </c>
      <c r="T17194" t="str">
        <f>_xlfn.XLOOKUP(A17194,MI_Match_Analysis!$A$2:$A$8,MI_Match_Analysis!$F$2:$F$8,"Not Found")</f>
        <v>Not Found</v>
      </c>
    </row>
    <row r="17195" spans="1:20" hidden="1" x14ac:dyDescent="0.3">
      <c r="A17195">
        <v>73</v>
      </c>
      <c r="B17195" s="1">
        <v>46171</v>
      </c>
      <c r="C17195" t="s">
        <v>345</v>
      </c>
      <c r="D17195" t="s">
        <v>212</v>
      </c>
      <c r="E17195" t="s">
        <v>48</v>
      </c>
      <c r="F17195" t="s">
        <v>40</v>
      </c>
      <c r="G17195">
        <v>2</v>
      </c>
      <c r="H17195">
        <v>10.4</v>
      </c>
      <c r="I17195" t="s">
        <v>116</v>
      </c>
      <c r="J17195" t="s">
        <v>278</v>
      </c>
      <c r="K17195">
        <v>4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 t="s">
        <v>83</v>
      </c>
      <c r="R17195" t="s">
        <v>83</v>
      </c>
      <c r="S17195" t="s">
        <v>83</v>
      </c>
      <c r="T17195" t="str">
        <f>_xlfn.XLOOKUP(A17195,MI_Match_Analysis!$A$2:$A$8,MI_Match_Analysis!$F$2:$F$8,"Not Found")</f>
        <v>Not Found</v>
      </c>
    </row>
    <row r="17196" spans="1:20" hidden="1" x14ac:dyDescent="0.3">
      <c r="A17196">
        <v>73</v>
      </c>
      <c r="B17196" s="1">
        <v>46171</v>
      </c>
      <c r="C17196" t="s">
        <v>345</v>
      </c>
      <c r="D17196" t="s">
        <v>212</v>
      </c>
      <c r="E17196" t="s">
        <v>48</v>
      </c>
      <c r="F17196" t="s">
        <v>40</v>
      </c>
      <c r="G17196">
        <v>2</v>
      </c>
      <c r="H17196">
        <v>10.5</v>
      </c>
      <c r="I17196" t="s">
        <v>116</v>
      </c>
      <c r="J17196" t="s">
        <v>278</v>
      </c>
      <c r="K17196">
        <v>4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 t="s">
        <v>83</v>
      </c>
      <c r="R17196" t="s">
        <v>83</v>
      </c>
      <c r="S17196" t="s">
        <v>83</v>
      </c>
      <c r="T17196" t="str">
        <f>_xlfn.XLOOKUP(A17196,MI_Match_Analysis!$A$2:$A$8,MI_Match_Analysis!$F$2:$F$8,"Not Found")</f>
        <v>Not Found</v>
      </c>
    </row>
    <row r="17197" spans="1:20" hidden="1" x14ac:dyDescent="0.3">
      <c r="A17197">
        <v>73</v>
      </c>
      <c r="B17197" s="1">
        <v>46171</v>
      </c>
      <c r="C17197" t="s">
        <v>345</v>
      </c>
      <c r="D17197" t="s">
        <v>212</v>
      </c>
      <c r="E17197" t="s">
        <v>48</v>
      </c>
      <c r="F17197" t="s">
        <v>40</v>
      </c>
      <c r="G17197">
        <v>2</v>
      </c>
      <c r="H17197">
        <v>10.6</v>
      </c>
      <c r="I17197" t="s">
        <v>116</v>
      </c>
      <c r="J17197" t="s">
        <v>278</v>
      </c>
      <c r="K17197">
        <v>2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 t="s">
        <v>83</v>
      </c>
      <c r="R17197" t="s">
        <v>83</v>
      </c>
      <c r="S17197" t="s">
        <v>83</v>
      </c>
      <c r="T17197" t="str">
        <f>_xlfn.XLOOKUP(A17197,MI_Match_Analysis!$A$2:$A$8,MI_Match_Analysis!$F$2:$F$8,"Not Found")</f>
        <v>Not Found</v>
      </c>
    </row>
    <row r="17198" spans="1:20" hidden="1" x14ac:dyDescent="0.3">
      <c r="A17198">
        <v>73</v>
      </c>
      <c r="B17198" s="1">
        <v>46171</v>
      </c>
      <c r="C17198" t="s">
        <v>345</v>
      </c>
      <c r="D17198" t="s">
        <v>212</v>
      </c>
      <c r="E17198" t="s">
        <v>48</v>
      </c>
      <c r="F17198" t="s">
        <v>40</v>
      </c>
      <c r="G17198">
        <v>2</v>
      </c>
      <c r="H17198">
        <v>11.1</v>
      </c>
      <c r="I17198" t="s">
        <v>213</v>
      </c>
      <c r="J17198" t="s">
        <v>42</v>
      </c>
      <c r="K17198">
        <v>1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 t="s">
        <v>83</v>
      </c>
      <c r="R17198" t="s">
        <v>83</v>
      </c>
      <c r="S17198" t="s">
        <v>83</v>
      </c>
      <c r="T17198" t="str">
        <f>_xlfn.XLOOKUP(A17198,MI_Match_Analysis!$A$2:$A$8,MI_Match_Analysis!$F$2:$F$8,"Not Found")</f>
        <v>Not Found</v>
      </c>
    </row>
    <row r="17199" spans="1:20" hidden="1" x14ac:dyDescent="0.3">
      <c r="A17199">
        <v>73</v>
      </c>
      <c r="B17199" s="1">
        <v>46171</v>
      </c>
      <c r="C17199" t="s">
        <v>345</v>
      </c>
      <c r="D17199" t="s">
        <v>212</v>
      </c>
      <c r="E17199" t="s">
        <v>48</v>
      </c>
      <c r="F17199" t="s">
        <v>40</v>
      </c>
      <c r="G17199">
        <v>2</v>
      </c>
      <c r="H17199">
        <v>11.2</v>
      </c>
      <c r="I17199" t="s">
        <v>116</v>
      </c>
      <c r="J17199" t="s">
        <v>42</v>
      </c>
      <c r="K17199">
        <v>1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 t="s">
        <v>83</v>
      </c>
      <c r="R17199" t="s">
        <v>83</v>
      </c>
      <c r="S17199" t="s">
        <v>83</v>
      </c>
      <c r="T17199" t="str">
        <f>_xlfn.XLOOKUP(A17199,MI_Match_Analysis!$A$2:$A$8,MI_Match_Analysis!$F$2:$F$8,"Not Found")</f>
        <v>Not Found</v>
      </c>
    </row>
    <row r="17200" spans="1:20" hidden="1" x14ac:dyDescent="0.3">
      <c r="A17200">
        <v>73</v>
      </c>
      <c r="B17200" s="1">
        <v>46171</v>
      </c>
      <c r="C17200" t="s">
        <v>345</v>
      </c>
      <c r="D17200" t="s">
        <v>212</v>
      </c>
      <c r="E17200" t="s">
        <v>48</v>
      </c>
      <c r="F17200" t="s">
        <v>40</v>
      </c>
      <c r="G17200">
        <v>2</v>
      </c>
      <c r="H17200">
        <v>11.3</v>
      </c>
      <c r="I17200" t="s">
        <v>213</v>
      </c>
      <c r="J17200" t="s">
        <v>42</v>
      </c>
      <c r="K17200">
        <v>0</v>
      </c>
      <c r="L17200">
        <v>1</v>
      </c>
      <c r="M17200">
        <v>1</v>
      </c>
      <c r="N17200">
        <v>0</v>
      </c>
      <c r="O17200">
        <v>0</v>
      </c>
      <c r="P17200">
        <v>0</v>
      </c>
      <c r="Q17200" t="s">
        <v>83</v>
      </c>
      <c r="R17200" t="s">
        <v>83</v>
      </c>
      <c r="S17200" t="s">
        <v>83</v>
      </c>
      <c r="T17200" t="str">
        <f>_xlfn.XLOOKUP(A17200,MI_Match_Analysis!$A$2:$A$8,MI_Match_Analysis!$F$2:$F$8,"Not Found")</f>
        <v>Not Found</v>
      </c>
    </row>
    <row r="17201" spans="1:20" hidden="1" x14ac:dyDescent="0.3">
      <c r="A17201">
        <v>73</v>
      </c>
      <c r="B17201" s="1">
        <v>46171</v>
      </c>
      <c r="C17201" t="s">
        <v>345</v>
      </c>
      <c r="D17201" t="s">
        <v>212</v>
      </c>
      <c r="E17201" t="s">
        <v>48</v>
      </c>
      <c r="F17201" t="s">
        <v>40</v>
      </c>
      <c r="G17201">
        <v>2</v>
      </c>
      <c r="H17201">
        <v>11.3</v>
      </c>
      <c r="I17201" t="s">
        <v>213</v>
      </c>
      <c r="J17201" t="s">
        <v>42</v>
      </c>
      <c r="K17201">
        <v>1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 t="s">
        <v>83</v>
      </c>
      <c r="R17201" t="s">
        <v>83</v>
      </c>
      <c r="S17201" t="s">
        <v>83</v>
      </c>
      <c r="T17201" t="str">
        <f>_xlfn.XLOOKUP(A17201,MI_Match_Analysis!$A$2:$A$8,MI_Match_Analysis!$F$2:$F$8,"Not Found")</f>
        <v>Not Found</v>
      </c>
    </row>
    <row r="17202" spans="1:20" hidden="1" x14ac:dyDescent="0.3">
      <c r="A17202">
        <v>73</v>
      </c>
      <c r="B17202" s="1">
        <v>46171</v>
      </c>
      <c r="C17202" t="s">
        <v>345</v>
      </c>
      <c r="D17202" t="s">
        <v>212</v>
      </c>
      <c r="E17202" t="s">
        <v>48</v>
      </c>
      <c r="F17202" t="s">
        <v>40</v>
      </c>
      <c r="G17202">
        <v>2</v>
      </c>
      <c r="H17202">
        <v>11.4</v>
      </c>
      <c r="I17202" t="s">
        <v>116</v>
      </c>
      <c r="J17202" t="s">
        <v>42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 t="s">
        <v>83</v>
      </c>
      <c r="R17202" t="s">
        <v>83</v>
      </c>
      <c r="S17202" t="s">
        <v>83</v>
      </c>
      <c r="T17202" t="str">
        <f>_xlfn.XLOOKUP(A17202,MI_Match_Analysis!$A$2:$A$8,MI_Match_Analysis!$F$2:$F$8,"Not Found")</f>
        <v>Not Found</v>
      </c>
    </row>
    <row r="17203" spans="1:20" hidden="1" x14ac:dyDescent="0.3">
      <c r="A17203">
        <v>73</v>
      </c>
      <c r="B17203" s="1">
        <v>46171</v>
      </c>
      <c r="C17203" t="s">
        <v>345</v>
      </c>
      <c r="D17203" t="s">
        <v>212</v>
      </c>
      <c r="E17203" t="s">
        <v>48</v>
      </c>
      <c r="F17203" t="s">
        <v>40</v>
      </c>
      <c r="G17203">
        <v>2</v>
      </c>
      <c r="H17203">
        <v>11.5</v>
      </c>
      <c r="I17203" t="s">
        <v>116</v>
      </c>
      <c r="J17203" t="s">
        <v>42</v>
      </c>
      <c r="K17203">
        <v>4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 t="s">
        <v>83</v>
      </c>
      <c r="R17203" t="s">
        <v>83</v>
      </c>
      <c r="S17203" t="s">
        <v>83</v>
      </c>
      <c r="T17203" t="str">
        <f>_xlfn.XLOOKUP(A17203,MI_Match_Analysis!$A$2:$A$8,MI_Match_Analysis!$F$2:$F$8,"Not Found")</f>
        <v>Not Found</v>
      </c>
    </row>
    <row r="17204" spans="1:20" hidden="1" x14ac:dyDescent="0.3">
      <c r="A17204">
        <v>73</v>
      </c>
      <c r="B17204" s="1">
        <v>46171</v>
      </c>
      <c r="C17204" t="s">
        <v>345</v>
      </c>
      <c r="D17204" t="s">
        <v>212</v>
      </c>
      <c r="E17204" t="s">
        <v>48</v>
      </c>
      <c r="F17204" t="s">
        <v>40</v>
      </c>
      <c r="G17204">
        <v>2</v>
      </c>
      <c r="H17204">
        <v>11.6</v>
      </c>
      <c r="I17204" t="s">
        <v>116</v>
      </c>
      <c r="J17204" t="s">
        <v>42</v>
      </c>
      <c r="K17204">
        <v>4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 t="s">
        <v>83</v>
      </c>
      <c r="R17204" t="s">
        <v>83</v>
      </c>
      <c r="S17204" t="s">
        <v>83</v>
      </c>
      <c r="T17204" t="str">
        <f>_xlfn.XLOOKUP(A17204,MI_Match_Analysis!$A$2:$A$8,MI_Match_Analysis!$F$2:$F$8,"Not Found")</f>
        <v>Not Found</v>
      </c>
    </row>
    <row r="17205" spans="1:20" hidden="1" x14ac:dyDescent="0.3">
      <c r="A17205">
        <v>73</v>
      </c>
      <c r="B17205" s="1">
        <v>46171</v>
      </c>
      <c r="C17205" t="s">
        <v>345</v>
      </c>
      <c r="D17205" t="s">
        <v>212</v>
      </c>
      <c r="E17205" t="s">
        <v>48</v>
      </c>
      <c r="F17205" t="s">
        <v>40</v>
      </c>
      <c r="G17205">
        <v>2</v>
      </c>
      <c r="H17205">
        <v>12.1</v>
      </c>
      <c r="I17205" t="s">
        <v>213</v>
      </c>
      <c r="J17205" t="s">
        <v>203</v>
      </c>
      <c r="K17205">
        <v>4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 t="s">
        <v>83</v>
      </c>
      <c r="R17205" t="s">
        <v>83</v>
      </c>
      <c r="S17205" t="s">
        <v>83</v>
      </c>
      <c r="T17205" t="str">
        <f>_xlfn.XLOOKUP(A17205,MI_Match_Analysis!$A$2:$A$8,MI_Match_Analysis!$F$2:$F$8,"Not Found")</f>
        <v>Not Found</v>
      </c>
    </row>
    <row r="17206" spans="1:20" hidden="1" x14ac:dyDescent="0.3">
      <c r="A17206">
        <v>73</v>
      </c>
      <c r="B17206" s="1">
        <v>46171</v>
      </c>
      <c r="C17206" t="s">
        <v>345</v>
      </c>
      <c r="D17206" t="s">
        <v>212</v>
      </c>
      <c r="E17206" t="s">
        <v>48</v>
      </c>
      <c r="F17206" t="s">
        <v>40</v>
      </c>
      <c r="G17206">
        <v>2</v>
      </c>
      <c r="H17206">
        <v>12.2</v>
      </c>
      <c r="I17206" t="s">
        <v>213</v>
      </c>
      <c r="J17206" t="s">
        <v>203</v>
      </c>
      <c r="K17206">
        <v>1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 t="s">
        <v>83</v>
      </c>
      <c r="R17206" t="s">
        <v>83</v>
      </c>
      <c r="S17206" t="s">
        <v>83</v>
      </c>
      <c r="T17206" t="str">
        <f>_xlfn.XLOOKUP(A17206,MI_Match_Analysis!$A$2:$A$8,MI_Match_Analysis!$F$2:$F$8,"Not Found")</f>
        <v>Not Found</v>
      </c>
    </row>
    <row r="17207" spans="1:20" hidden="1" x14ac:dyDescent="0.3">
      <c r="A17207">
        <v>73</v>
      </c>
      <c r="B17207" s="1">
        <v>46171</v>
      </c>
      <c r="C17207" t="s">
        <v>345</v>
      </c>
      <c r="D17207" t="s">
        <v>212</v>
      </c>
      <c r="E17207" t="s">
        <v>48</v>
      </c>
      <c r="F17207" t="s">
        <v>40</v>
      </c>
      <c r="G17207">
        <v>2</v>
      </c>
      <c r="H17207">
        <v>12.3</v>
      </c>
      <c r="I17207" t="s">
        <v>116</v>
      </c>
      <c r="J17207" t="s">
        <v>203</v>
      </c>
      <c r="K17207">
        <v>4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 t="s">
        <v>83</v>
      </c>
      <c r="R17207" t="s">
        <v>83</v>
      </c>
      <c r="S17207" t="s">
        <v>83</v>
      </c>
      <c r="T17207" t="str">
        <f>_xlfn.XLOOKUP(A17207,MI_Match_Analysis!$A$2:$A$8,MI_Match_Analysis!$F$2:$F$8,"Not Found")</f>
        <v>Not Found</v>
      </c>
    </row>
    <row r="17208" spans="1:20" hidden="1" x14ac:dyDescent="0.3">
      <c r="A17208">
        <v>73</v>
      </c>
      <c r="B17208" s="1">
        <v>46171</v>
      </c>
      <c r="C17208" t="s">
        <v>345</v>
      </c>
      <c r="D17208" t="s">
        <v>212</v>
      </c>
      <c r="E17208" t="s">
        <v>48</v>
      </c>
      <c r="F17208" t="s">
        <v>40</v>
      </c>
      <c r="G17208">
        <v>2</v>
      </c>
      <c r="H17208">
        <v>12.4</v>
      </c>
      <c r="I17208" t="s">
        <v>116</v>
      </c>
      <c r="J17208" t="s">
        <v>203</v>
      </c>
      <c r="K17208">
        <v>0</v>
      </c>
      <c r="L17208">
        <v>1</v>
      </c>
      <c r="M17208">
        <v>1</v>
      </c>
      <c r="N17208">
        <v>0</v>
      </c>
      <c r="O17208">
        <v>0</v>
      </c>
      <c r="P17208">
        <v>0</v>
      </c>
      <c r="Q17208" t="s">
        <v>83</v>
      </c>
      <c r="R17208" t="s">
        <v>83</v>
      </c>
      <c r="S17208" t="s">
        <v>83</v>
      </c>
      <c r="T17208" t="str">
        <f>_xlfn.XLOOKUP(A17208,MI_Match_Analysis!$A$2:$A$8,MI_Match_Analysis!$F$2:$F$8,"Not Found")</f>
        <v>Not Found</v>
      </c>
    </row>
    <row r="17209" spans="1:20" hidden="1" x14ac:dyDescent="0.3">
      <c r="A17209">
        <v>73</v>
      </c>
      <c r="B17209" s="1">
        <v>46171</v>
      </c>
      <c r="C17209" t="s">
        <v>345</v>
      </c>
      <c r="D17209" t="s">
        <v>212</v>
      </c>
      <c r="E17209" t="s">
        <v>48</v>
      </c>
      <c r="F17209" t="s">
        <v>40</v>
      </c>
      <c r="G17209">
        <v>2</v>
      </c>
      <c r="H17209">
        <v>12.4</v>
      </c>
      <c r="I17209" t="s">
        <v>116</v>
      </c>
      <c r="J17209" t="s">
        <v>203</v>
      </c>
      <c r="K17209">
        <v>1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 t="s">
        <v>83</v>
      </c>
      <c r="R17209" t="s">
        <v>83</v>
      </c>
      <c r="S17209" t="s">
        <v>83</v>
      </c>
      <c r="T17209" t="str">
        <f>_xlfn.XLOOKUP(A17209,MI_Match_Analysis!$A$2:$A$8,MI_Match_Analysis!$F$2:$F$8,"Not Found")</f>
        <v>Not Found</v>
      </c>
    </row>
    <row r="17210" spans="1:20" hidden="1" x14ac:dyDescent="0.3">
      <c r="A17210">
        <v>73</v>
      </c>
      <c r="B17210" s="1">
        <v>46171</v>
      </c>
      <c r="C17210" t="s">
        <v>345</v>
      </c>
      <c r="D17210" t="s">
        <v>212</v>
      </c>
      <c r="E17210" t="s">
        <v>48</v>
      </c>
      <c r="F17210" t="s">
        <v>40</v>
      </c>
      <c r="G17210">
        <v>2</v>
      </c>
      <c r="H17210">
        <v>12.5</v>
      </c>
      <c r="I17210" t="s">
        <v>213</v>
      </c>
      <c r="J17210" t="s">
        <v>203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 t="s">
        <v>348</v>
      </c>
      <c r="R17210" t="s">
        <v>213</v>
      </c>
      <c r="S17210" t="s">
        <v>83</v>
      </c>
      <c r="T17210" t="str">
        <f>_xlfn.XLOOKUP(A17210,MI_Match_Analysis!$A$2:$A$8,MI_Match_Analysis!$F$2:$F$8,"Not Found")</f>
        <v>Not Found</v>
      </c>
    </row>
    <row r="17211" spans="1:20" hidden="1" x14ac:dyDescent="0.3">
      <c r="A17211">
        <v>73</v>
      </c>
      <c r="B17211" s="1">
        <v>46171</v>
      </c>
      <c r="C17211" t="s">
        <v>345</v>
      </c>
      <c r="D17211" t="s">
        <v>212</v>
      </c>
      <c r="E17211" t="s">
        <v>48</v>
      </c>
      <c r="F17211" t="s">
        <v>40</v>
      </c>
      <c r="G17211">
        <v>2</v>
      </c>
      <c r="H17211">
        <v>12.6</v>
      </c>
      <c r="I17211" t="s">
        <v>101</v>
      </c>
      <c r="J17211" t="s">
        <v>203</v>
      </c>
      <c r="K17211">
        <v>2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 t="s">
        <v>83</v>
      </c>
      <c r="R17211" t="s">
        <v>83</v>
      </c>
      <c r="S17211" t="s">
        <v>83</v>
      </c>
      <c r="T17211" t="str">
        <f>_xlfn.XLOOKUP(A17211,MI_Match_Analysis!$A$2:$A$8,MI_Match_Analysis!$F$2:$F$8,"Not Found")</f>
        <v>Not Found</v>
      </c>
    </row>
    <row r="17212" spans="1:20" hidden="1" x14ac:dyDescent="0.3">
      <c r="A17212">
        <v>73</v>
      </c>
      <c r="B17212" s="1">
        <v>46171</v>
      </c>
      <c r="C17212" t="s">
        <v>345</v>
      </c>
      <c r="D17212" t="s">
        <v>212</v>
      </c>
      <c r="E17212" t="s">
        <v>48</v>
      </c>
      <c r="F17212" t="s">
        <v>40</v>
      </c>
      <c r="G17212">
        <v>2</v>
      </c>
      <c r="H17212">
        <v>13.1</v>
      </c>
      <c r="I17212" t="s">
        <v>116</v>
      </c>
      <c r="J17212" t="s">
        <v>129</v>
      </c>
      <c r="K17212">
        <v>1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 t="s">
        <v>83</v>
      </c>
      <c r="R17212" t="s">
        <v>83</v>
      </c>
      <c r="S17212" t="s">
        <v>83</v>
      </c>
      <c r="T17212" t="str">
        <f>_xlfn.XLOOKUP(A17212,MI_Match_Analysis!$A$2:$A$8,MI_Match_Analysis!$F$2:$F$8,"Not Found")</f>
        <v>Not Found</v>
      </c>
    </row>
    <row r="17213" spans="1:20" hidden="1" x14ac:dyDescent="0.3">
      <c r="A17213">
        <v>73</v>
      </c>
      <c r="B17213" s="1">
        <v>46171</v>
      </c>
      <c r="C17213" t="s">
        <v>345</v>
      </c>
      <c r="D17213" t="s">
        <v>212</v>
      </c>
      <c r="E17213" t="s">
        <v>48</v>
      </c>
      <c r="F17213" t="s">
        <v>40</v>
      </c>
      <c r="G17213">
        <v>2</v>
      </c>
      <c r="H17213">
        <v>13.2</v>
      </c>
      <c r="I17213" t="s">
        <v>101</v>
      </c>
      <c r="J17213" t="s">
        <v>129</v>
      </c>
      <c r="K17213">
        <v>1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 t="s">
        <v>83</v>
      </c>
      <c r="R17213" t="s">
        <v>83</v>
      </c>
      <c r="S17213" t="s">
        <v>83</v>
      </c>
      <c r="T17213" t="str">
        <f>_xlfn.XLOOKUP(A17213,MI_Match_Analysis!$A$2:$A$8,MI_Match_Analysis!$F$2:$F$8,"Not Found")</f>
        <v>Not Found</v>
      </c>
    </row>
    <row r="17214" spans="1:20" hidden="1" x14ac:dyDescent="0.3">
      <c r="A17214">
        <v>73</v>
      </c>
      <c r="B17214" s="1">
        <v>46171</v>
      </c>
      <c r="C17214" t="s">
        <v>345</v>
      </c>
      <c r="D17214" t="s">
        <v>212</v>
      </c>
      <c r="E17214" t="s">
        <v>48</v>
      </c>
      <c r="F17214" t="s">
        <v>40</v>
      </c>
      <c r="G17214">
        <v>2</v>
      </c>
      <c r="H17214">
        <v>13.3</v>
      </c>
      <c r="I17214" t="s">
        <v>116</v>
      </c>
      <c r="J17214" t="s">
        <v>129</v>
      </c>
      <c r="K17214">
        <v>4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 t="s">
        <v>83</v>
      </c>
      <c r="R17214" t="s">
        <v>83</v>
      </c>
      <c r="S17214" t="s">
        <v>83</v>
      </c>
      <c r="T17214" t="str">
        <f>_xlfn.XLOOKUP(A17214,MI_Match_Analysis!$A$2:$A$8,MI_Match_Analysis!$F$2:$F$8,"Not Found")</f>
        <v>Not Found</v>
      </c>
    </row>
    <row r="17215" spans="1:20" hidden="1" x14ac:dyDescent="0.3">
      <c r="A17215">
        <v>73</v>
      </c>
      <c r="B17215" s="1">
        <v>46171</v>
      </c>
      <c r="C17215" t="s">
        <v>345</v>
      </c>
      <c r="D17215" t="s">
        <v>212</v>
      </c>
      <c r="E17215" t="s">
        <v>48</v>
      </c>
      <c r="F17215" t="s">
        <v>40</v>
      </c>
      <c r="G17215">
        <v>2</v>
      </c>
      <c r="H17215">
        <v>13.4</v>
      </c>
      <c r="I17215" t="s">
        <v>116</v>
      </c>
      <c r="J17215" t="s">
        <v>129</v>
      </c>
      <c r="K17215">
        <v>1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 t="s">
        <v>83</v>
      </c>
      <c r="R17215" t="s">
        <v>83</v>
      </c>
      <c r="S17215" t="s">
        <v>83</v>
      </c>
      <c r="T17215" t="str">
        <f>_xlfn.XLOOKUP(A17215,MI_Match_Analysis!$A$2:$A$8,MI_Match_Analysis!$F$2:$F$8,"Not Found")</f>
        <v>Not Found</v>
      </c>
    </row>
    <row r="17216" spans="1:20" hidden="1" x14ac:dyDescent="0.3">
      <c r="A17216">
        <v>73</v>
      </c>
      <c r="B17216" s="1">
        <v>46171</v>
      </c>
      <c r="C17216" t="s">
        <v>345</v>
      </c>
      <c r="D17216" t="s">
        <v>212</v>
      </c>
      <c r="E17216" t="s">
        <v>48</v>
      </c>
      <c r="F17216" t="s">
        <v>40</v>
      </c>
      <c r="G17216">
        <v>2</v>
      </c>
      <c r="H17216">
        <v>13.5</v>
      </c>
      <c r="I17216" t="s">
        <v>101</v>
      </c>
      <c r="J17216" t="s">
        <v>129</v>
      </c>
      <c r="K17216">
        <v>1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 t="s">
        <v>83</v>
      </c>
      <c r="R17216" t="s">
        <v>83</v>
      </c>
      <c r="S17216" t="s">
        <v>83</v>
      </c>
      <c r="T17216" t="str">
        <f>_xlfn.XLOOKUP(A17216,MI_Match_Analysis!$A$2:$A$8,MI_Match_Analysis!$F$2:$F$8,"Not Found")</f>
        <v>Not Found</v>
      </c>
    </row>
    <row r="17217" spans="1:20" hidden="1" x14ac:dyDescent="0.3">
      <c r="A17217">
        <v>73</v>
      </c>
      <c r="B17217" s="1">
        <v>46171</v>
      </c>
      <c r="C17217" t="s">
        <v>345</v>
      </c>
      <c r="D17217" t="s">
        <v>212</v>
      </c>
      <c r="E17217" t="s">
        <v>48</v>
      </c>
      <c r="F17217" t="s">
        <v>40</v>
      </c>
      <c r="G17217">
        <v>2</v>
      </c>
      <c r="H17217">
        <v>13.6</v>
      </c>
      <c r="I17217" t="s">
        <v>116</v>
      </c>
      <c r="J17217" t="s">
        <v>129</v>
      </c>
      <c r="K17217">
        <v>1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 t="s">
        <v>83</v>
      </c>
      <c r="R17217" t="s">
        <v>83</v>
      </c>
      <c r="S17217" t="s">
        <v>83</v>
      </c>
      <c r="T17217" t="str">
        <f>_xlfn.XLOOKUP(A17217,MI_Match_Analysis!$A$2:$A$8,MI_Match_Analysis!$F$2:$F$8,"Not Found")</f>
        <v>Not Found</v>
      </c>
    </row>
    <row r="17218" spans="1:20" hidden="1" x14ac:dyDescent="0.3">
      <c r="A17218">
        <v>73</v>
      </c>
      <c r="B17218" s="1">
        <v>46171</v>
      </c>
      <c r="C17218" t="s">
        <v>345</v>
      </c>
      <c r="D17218" t="s">
        <v>212</v>
      </c>
      <c r="E17218" t="s">
        <v>48</v>
      </c>
      <c r="F17218" t="s">
        <v>40</v>
      </c>
      <c r="G17218">
        <v>2</v>
      </c>
      <c r="H17218">
        <v>14.1</v>
      </c>
      <c r="I17218" t="s">
        <v>116</v>
      </c>
      <c r="J17218" t="s">
        <v>44</v>
      </c>
      <c r="K17218">
        <v>1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 t="s">
        <v>83</v>
      </c>
      <c r="R17218" t="s">
        <v>83</v>
      </c>
      <c r="S17218" t="s">
        <v>83</v>
      </c>
      <c r="T17218" t="str">
        <f>_xlfn.XLOOKUP(A17218,MI_Match_Analysis!$A$2:$A$8,MI_Match_Analysis!$F$2:$F$8,"Not Found")</f>
        <v>Not Found</v>
      </c>
    </row>
    <row r="17219" spans="1:20" hidden="1" x14ac:dyDescent="0.3">
      <c r="A17219">
        <v>73</v>
      </c>
      <c r="B17219" s="1">
        <v>46171</v>
      </c>
      <c r="C17219" t="s">
        <v>345</v>
      </c>
      <c r="D17219" t="s">
        <v>212</v>
      </c>
      <c r="E17219" t="s">
        <v>48</v>
      </c>
      <c r="F17219" t="s">
        <v>40</v>
      </c>
      <c r="G17219">
        <v>2</v>
      </c>
      <c r="H17219">
        <v>14.2</v>
      </c>
      <c r="I17219" t="s">
        <v>101</v>
      </c>
      <c r="J17219" t="s">
        <v>44</v>
      </c>
      <c r="K17219">
        <v>1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 t="s">
        <v>83</v>
      </c>
      <c r="R17219" t="s">
        <v>83</v>
      </c>
      <c r="S17219" t="s">
        <v>83</v>
      </c>
      <c r="T17219" t="str">
        <f>_xlfn.XLOOKUP(A17219,MI_Match_Analysis!$A$2:$A$8,MI_Match_Analysis!$F$2:$F$8,"Not Found")</f>
        <v>Not Found</v>
      </c>
    </row>
    <row r="17220" spans="1:20" hidden="1" x14ac:dyDescent="0.3">
      <c r="A17220">
        <v>73</v>
      </c>
      <c r="B17220" s="1">
        <v>46171</v>
      </c>
      <c r="C17220" t="s">
        <v>345</v>
      </c>
      <c r="D17220" t="s">
        <v>212</v>
      </c>
      <c r="E17220" t="s">
        <v>48</v>
      </c>
      <c r="F17220" t="s">
        <v>40</v>
      </c>
      <c r="G17220">
        <v>2</v>
      </c>
      <c r="H17220">
        <v>14.3</v>
      </c>
      <c r="I17220" t="s">
        <v>116</v>
      </c>
      <c r="J17220" t="s">
        <v>44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 t="s">
        <v>83</v>
      </c>
      <c r="R17220" t="s">
        <v>83</v>
      </c>
      <c r="S17220" t="s">
        <v>83</v>
      </c>
      <c r="T17220" t="str">
        <f>_xlfn.XLOOKUP(A17220,MI_Match_Analysis!$A$2:$A$8,MI_Match_Analysis!$F$2:$F$8,"Not Found")</f>
        <v>Not Found</v>
      </c>
    </row>
    <row r="17221" spans="1:20" hidden="1" x14ac:dyDescent="0.3">
      <c r="A17221">
        <v>73</v>
      </c>
      <c r="B17221" s="1">
        <v>46171</v>
      </c>
      <c r="C17221" t="s">
        <v>345</v>
      </c>
      <c r="D17221" t="s">
        <v>212</v>
      </c>
      <c r="E17221" t="s">
        <v>48</v>
      </c>
      <c r="F17221" t="s">
        <v>40</v>
      </c>
      <c r="G17221">
        <v>2</v>
      </c>
      <c r="H17221">
        <v>14.4</v>
      </c>
      <c r="I17221" t="s">
        <v>116</v>
      </c>
      <c r="J17221" t="s">
        <v>44</v>
      </c>
      <c r="K17221">
        <v>1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 t="s">
        <v>83</v>
      </c>
      <c r="R17221" t="s">
        <v>83</v>
      </c>
      <c r="S17221" t="s">
        <v>83</v>
      </c>
      <c r="T17221" t="str">
        <f>_xlfn.XLOOKUP(A17221,MI_Match_Analysis!$A$2:$A$8,MI_Match_Analysis!$F$2:$F$8,"Not Found")</f>
        <v>Not Found</v>
      </c>
    </row>
    <row r="17222" spans="1:20" hidden="1" x14ac:dyDescent="0.3">
      <c r="A17222">
        <v>73</v>
      </c>
      <c r="B17222" s="1">
        <v>46171</v>
      </c>
      <c r="C17222" t="s">
        <v>345</v>
      </c>
      <c r="D17222" t="s">
        <v>212</v>
      </c>
      <c r="E17222" t="s">
        <v>48</v>
      </c>
      <c r="F17222" t="s">
        <v>40</v>
      </c>
      <c r="G17222">
        <v>2</v>
      </c>
      <c r="H17222">
        <v>14.5</v>
      </c>
      <c r="I17222" t="s">
        <v>101</v>
      </c>
      <c r="J17222" t="s">
        <v>44</v>
      </c>
      <c r="K17222">
        <v>1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 t="s">
        <v>83</v>
      </c>
      <c r="R17222" t="s">
        <v>83</v>
      </c>
      <c r="S17222" t="s">
        <v>83</v>
      </c>
      <c r="T17222" t="str">
        <f>_xlfn.XLOOKUP(A17222,MI_Match_Analysis!$A$2:$A$8,MI_Match_Analysis!$F$2:$F$8,"Not Found")</f>
        <v>Not Found</v>
      </c>
    </row>
    <row r="17223" spans="1:20" hidden="1" x14ac:dyDescent="0.3">
      <c r="A17223">
        <v>73</v>
      </c>
      <c r="B17223" s="1">
        <v>46171</v>
      </c>
      <c r="C17223" t="s">
        <v>345</v>
      </c>
      <c r="D17223" t="s">
        <v>212</v>
      </c>
      <c r="E17223" t="s">
        <v>48</v>
      </c>
      <c r="F17223" t="s">
        <v>40</v>
      </c>
      <c r="G17223">
        <v>2</v>
      </c>
      <c r="H17223">
        <v>14.6</v>
      </c>
      <c r="I17223" t="s">
        <v>116</v>
      </c>
      <c r="J17223" t="s">
        <v>44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 t="s">
        <v>205</v>
      </c>
      <c r="R17223" t="s">
        <v>116</v>
      </c>
      <c r="S17223" t="s">
        <v>83</v>
      </c>
      <c r="T17223" t="str">
        <f>_xlfn.XLOOKUP(A17223,MI_Match_Analysis!$A$2:$A$8,MI_Match_Analysis!$F$2:$F$8,"Not Found")</f>
        <v>Not Found</v>
      </c>
    </row>
    <row r="17224" spans="1:20" hidden="1" x14ac:dyDescent="0.3">
      <c r="A17224">
        <v>73</v>
      </c>
      <c r="B17224" s="1">
        <v>46171</v>
      </c>
      <c r="C17224" t="s">
        <v>345</v>
      </c>
      <c r="D17224" t="s">
        <v>212</v>
      </c>
      <c r="E17224" t="s">
        <v>48</v>
      </c>
      <c r="F17224" t="s">
        <v>40</v>
      </c>
      <c r="G17224">
        <v>2</v>
      </c>
      <c r="H17224">
        <v>15.1</v>
      </c>
      <c r="I17224" t="s">
        <v>101</v>
      </c>
      <c r="J17224" t="s">
        <v>251</v>
      </c>
      <c r="K17224">
        <v>1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 t="s">
        <v>83</v>
      </c>
      <c r="R17224" t="s">
        <v>83</v>
      </c>
      <c r="S17224" t="s">
        <v>83</v>
      </c>
      <c r="T17224" t="str">
        <f>_xlfn.XLOOKUP(A17224,MI_Match_Analysis!$A$2:$A$8,MI_Match_Analysis!$F$2:$F$8,"Not Found")</f>
        <v>Not Found</v>
      </c>
    </row>
    <row r="17225" spans="1:20" hidden="1" x14ac:dyDescent="0.3">
      <c r="A17225">
        <v>73</v>
      </c>
      <c r="B17225" s="1">
        <v>46171</v>
      </c>
      <c r="C17225" t="s">
        <v>345</v>
      </c>
      <c r="D17225" t="s">
        <v>212</v>
      </c>
      <c r="E17225" t="s">
        <v>48</v>
      </c>
      <c r="F17225" t="s">
        <v>40</v>
      </c>
      <c r="G17225">
        <v>2</v>
      </c>
      <c r="H17225">
        <v>15.2</v>
      </c>
      <c r="I17225" t="s">
        <v>218</v>
      </c>
      <c r="J17225" t="s">
        <v>251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 t="s">
        <v>83</v>
      </c>
      <c r="R17225" t="s">
        <v>83</v>
      </c>
      <c r="S17225" t="s">
        <v>83</v>
      </c>
      <c r="T17225" t="str">
        <f>_xlfn.XLOOKUP(A17225,MI_Match_Analysis!$A$2:$A$8,MI_Match_Analysis!$F$2:$F$8,"Not Found")</f>
        <v>Not Found</v>
      </c>
    </row>
    <row r="17226" spans="1:20" hidden="1" x14ac:dyDescent="0.3">
      <c r="A17226">
        <v>73</v>
      </c>
      <c r="B17226" s="1">
        <v>46171</v>
      </c>
      <c r="C17226" t="s">
        <v>345</v>
      </c>
      <c r="D17226" t="s">
        <v>212</v>
      </c>
      <c r="E17226" t="s">
        <v>48</v>
      </c>
      <c r="F17226" t="s">
        <v>40</v>
      </c>
      <c r="G17226">
        <v>2</v>
      </c>
      <c r="H17226">
        <v>15.3</v>
      </c>
      <c r="I17226" t="s">
        <v>218</v>
      </c>
      <c r="J17226" t="s">
        <v>251</v>
      </c>
      <c r="K17226">
        <v>1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 t="s">
        <v>83</v>
      </c>
      <c r="R17226" t="s">
        <v>83</v>
      </c>
      <c r="S17226" t="s">
        <v>83</v>
      </c>
      <c r="T17226" t="str">
        <f>_xlfn.XLOOKUP(A17226,MI_Match_Analysis!$A$2:$A$8,MI_Match_Analysis!$F$2:$F$8,"Not Found")</f>
        <v>Not Found</v>
      </c>
    </row>
    <row r="17227" spans="1:20" hidden="1" x14ac:dyDescent="0.3">
      <c r="A17227">
        <v>73</v>
      </c>
      <c r="B17227" s="1">
        <v>46171</v>
      </c>
      <c r="C17227" t="s">
        <v>345</v>
      </c>
      <c r="D17227" t="s">
        <v>212</v>
      </c>
      <c r="E17227" t="s">
        <v>48</v>
      </c>
      <c r="F17227" t="s">
        <v>40</v>
      </c>
      <c r="G17227">
        <v>2</v>
      </c>
      <c r="H17227">
        <v>15.4</v>
      </c>
      <c r="I17227" t="s">
        <v>101</v>
      </c>
      <c r="J17227" t="s">
        <v>251</v>
      </c>
      <c r="K17227">
        <v>1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 t="s">
        <v>83</v>
      </c>
      <c r="R17227" t="s">
        <v>83</v>
      </c>
      <c r="S17227" t="s">
        <v>83</v>
      </c>
      <c r="T17227" t="str">
        <f>_xlfn.XLOOKUP(A17227,MI_Match_Analysis!$A$2:$A$8,MI_Match_Analysis!$F$2:$F$8,"Not Found")</f>
        <v>Not Found</v>
      </c>
    </row>
    <row r="17228" spans="1:20" hidden="1" x14ac:dyDescent="0.3">
      <c r="A17228">
        <v>73</v>
      </c>
      <c r="B17228" s="1">
        <v>46171</v>
      </c>
      <c r="C17228" t="s">
        <v>345</v>
      </c>
      <c r="D17228" t="s">
        <v>212</v>
      </c>
      <c r="E17228" t="s">
        <v>48</v>
      </c>
      <c r="F17228" t="s">
        <v>40</v>
      </c>
      <c r="G17228">
        <v>2</v>
      </c>
      <c r="H17228">
        <v>15.5</v>
      </c>
      <c r="I17228" t="s">
        <v>218</v>
      </c>
      <c r="J17228" t="s">
        <v>251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 t="s">
        <v>83</v>
      </c>
      <c r="R17228" t="s">
        <v>83</v>
      </c>
      <c r="S17228" t="s">
        <v>83</v>
      </c>
      <c r="T17228" t="str">
        <f>_xlfn.XLOOKUP(A17228,MI_Match_Analysis!$A$2:$A$8,MI_Match_Analysis!$F$2:$F$8,"Not Found")</f>
        <v>Not Found</v>
      </c>
    </row>
    <row r="17229" spans="1:20" hidden="1" x14ac:dyDescent="0.3">
      <c r="A17229">
        <v>73</v>
      </c>
      <c r="B17229" s="1">
        <v>46171</v>
      </c>
      <c r="C17229" t="s">
        <v>345</v>
      </c>
      <c r="D17229" t="s">
        <v>212</v>
      </c>
      <c r="E17229" t="s">
        <v>48</v>
      </c>
      <c r="F17229" t="s">
        <v>40</v>
      </c>
      <c r="G17229">
        <v>2</v>
      </c>
      <c r="H17229">
        <v>15.6</v>
      </c>
      <c r="I17229" t="s">
        <v>218</v>
      </c>
      <c r="J17229" t="s">
        <v>251</v>
      </c>
      <c r="K17229">
        <v>4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 t="s">
        <v>83</v>
      </c>
      <c r="R17229" t="s">
        <v>83</v>
      </c>
      <c r="S17229" t="s">
        <v>83</v>
      </c>
      <c r="T17229" t="str">
        <f>_xlfn.XLOOKUP(A17229,MI_Match_Analysis!$A$2:$A$8,MI_Match_Analysis!$F$2:$F$8,"Not Found")</f>
        <v>Not Found</v>
      </c>
    </row>
    <row r="17230" spans="1:20" hidden="1" x14ac:dyDescent="0.3">
      <c r="A17230">
        <v>73</v>
      </c>
      <c r="B17230" s="1">
        <v>46171</v>
      </c>
      <c r="C17230" t="s">
        <v>345</v>
      </c>
      <c r="D17230" t="s">
        <v>212</v>
      </c>
      <c r="E17230" t="s">
        <v>48</v>
      </c>
      <c r="F17230" t="s">
        <v>40</v>
      </c>
      <c r="G17230">
        <v>2</v>
      </c>
      <c r="H17230">
        <v>16.100000000000001</v>
      </c>
      <c r="I17230" t="s">
        <v>101</v>
      </c>
      <c r="J17230" t="s">
        <v>44</v>
      </c>
      <c r="K17230">
        <v>1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 t="s">
        <v>83</v>
      </c>
      <c r="R17230" t="s">
        <v>83</v>
      </c>
      <c r="S17230" t="s">
        <v>83</v>
      </c>
      <c r="T17230" t="str">
        <f>_xlfn.XLOOKUP(A17230,MI_Match_Analysis!$A$2:$A$8,MI_Match_Analysis!$F$2:$F$8,"Not Found")</f>
        <v>Not Found</v>
      </c>
    </row>
    <row r="17231" spans="1:20" hidden="1" x14ac:dyDescent="0.3">
      <c r="A17231">
        <v>73</v>
      </c>
      <c r="B17231" s="1">
        <v>46171</v>
      </c>
      <c r="C17231" t="s">
        <v>345</v>
      </c>
      <c r="D17231" t="s">
        <v>212</v>
      </c>
      <c r="E17231" t="s">
        <v>48</v>
      </c>
      <c r="F17231" t="s">
        <v>40</v>
      </c>
      <c r="G17231">
        <v>2</v>
      </c>
      <c r="H17231">
        <v>16.2</v>
      </c>
      <c r="I17231" t="s">
        <v>218</v>
      </c>
      <c r="J17231" t="s">
        <v>44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 t="s">
        <v>83</v>
      </c>
      <c r="R17231" t="s">
        <v>83</v>
      </c>
      <c r="S17231" t="s">
        <v>83</v>
      </c>
      <c r="T17231" t="str">
        <f>_xlfn.XLOOKUP(A17231,MI_Match_Analysis!$A$2:$A$8,MI_Match_Analysis!$F$2:$F$8,"Not Found")</f>
        <v>Not Found</v>
      </c>
    </row>
    <row r="17232" spans="1:20" hidden="1" x14ac:dyDescent="0.3">
      <c r="A17232">
        <v>73</v>
      </c>
      <c r="B17232" s="1">
        <v>46171</v>
      </c>
      <c r="C17232" t="s">
        <v>345</v>
      </c>
      <c r="D17232" t="s">
        <v>212</v>
      </c>
      <c r="E17232" t="s">
        <v>48</v>
      </c>
      <c r="F17232" t="s">
        <v>40</v>
      </c>
      <c r="G17232">
        <v>2</v>
      </c>
      <c r="H17232">
        <v>16.3</v>
      </c>
      <c r="I17232" t="s">
        <v>218</v>
      </c>
      <c r="J17232" t="s">
        <v>44</v>
      </c>
      <c r="K17232">
        <v>4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 t="s">
        <v>83</v>
      </c>
      <c r="R17232" t="s">
        <v>83</v>
      </c>
      <c r="S17232" t="s">
        <v>83</v>
      </c>
      <c r="T17232" t="str">
        <f>_xlfn.XLOOKUP(A17232,MI_Match_Analysis!$A$2:$A$8,MI_Match_Analysis!$F$2:$F$8,"Not Found")</f>
        <v>Not Found</v>
      </c>
    </row>
    <row r="17233" spans="1:20" hidden="1" x14ac:dyDescent="0.3">
      <c r="A17233">
        <v>73</v>
      </c>
      <c r="B17233" s="1">
        <v>46171</v>
      </c>
      <c r="C17233" t="s">
        <v>345</v>
      </c>
      <c r="D17233" t="s">
        <v>212</v>
      </c>
      <c r="E17233" t="s">
        <v>48</v>
      </c>
      <c r="F17233" t="s">
        <v>40</v>
      </c>
      <c r="G17233">
        <v>2</v>
      </c>
      <c r="H17233">
        <v>16.399999999999999</v>
      </c>
      <c r="I17233" t="s">
        <v>218</v>
      </c>
      <c r="J17233" t="s">
        <v>44</v>
      </c>
      <c r="K17233">
        <v>6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 t="s">
        <v>83</v>
      </c>
      <c r="R17233" t="s">
        <v>83</v>
      </c>
      <c r="S17233" t="s">
        <v>83</v>
      </c>
      <c r="T17233" t="str">
        <f>_xlfn.XLOOKUP(A17233,MI_Match_Analysis!$A$2:$A$8,MI_Match_Analysis!$F$2:$F$8,"Not Found")</f>
        <v>Not Found</v>
      </c>
    </row>
    <row r="17234" spans="1:20" hidden="1" x14ac:dyDescent="0.3">
      <c r="A17234">
        <v>73</v>
      </c>
      <c r="B17234" s="1">
        <v>46171</v>
      </c>
      <c r="C17234" t="s">
        <v>345</v>
      </c>
      <c r="D17234" t="s">
        <v>212</v>
      </c>
      <c r="E17234" t="s">
        <v>48</v>
      </c>
      <c r="F17234" t="s">
        <v>40</v>
      </c>
      <c r="G17234">
        <v>2</v>
      </c>
      <c r="H17234">
        <v>16.5</v>
      </c>
      <c r="I17234" t="s">
        <v>218</v>
      </c>
      <c r="J17234" t="s">
        <v>44</v>
      </c>
      <c r="K17234">
        <v>1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 t="s">
        <v>83</v>
      </c>
      <c r="R17234" t="s">
        <v>83</v>
      </c>
      <c r="S17234" t="s">
        <v>83</v>
      </c>
      <c r="T17234" t="str">
        <f>_xlfn.XLOOKUP(A17234,MI_Match_Analysis!$A$2:$A$8,MI_Match_Analysis!$F$2:$F$8,"Not Found")</f>
        <v>Not Found</v>
      </c>
    </row>
    <row r="17235" spans="1:20" hidden="1" x14ac:dyDescent="0.3">
      <c r="A17235">
        <v>73</v>
      </c>
      <c r="B17235" s="1">
        <v>46171</v>
      </c>
      <c r="C17235" t="s">
        <v>345</v>
      </c>
      <c r="D17235" t="s">
        <v>212</v>
      </c>
      <c r="E17235" t="s">
        <v>48</v>
      </c>
      <c r="F17235" t="s">
        <v>40</v>
      </c>
      <c r="G17235">
        <v>2</v>
      </c>
      <c r="H17235">
        <v>16.600000000000001</v>
      </c>
      <c r="I17235" t="s">
        <v>101</v>
      </c>
      <c r="J17235" t="s">
        <v>44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 t="s">
        <v>83</v>
      </c>
      <c r="R17235" t="s">
        <v>83</v>
      </c>
      <c r="S17235" t="s">
        <v>83</v>
      </c>
      <c r="T17235" t="str">
        <f>_xlfn.XLOOKUP(A17235,MI_Match_Analysis!$A$2:$A$8,MI_Match_Analysis!$F$2:$F$8,"Not Found")</f>
        <v>Not Found</v>
      </c>
    </row>
    <row r="17236" spans="1:20" hidden="1" x14ac:dyDescent="0.3">
      <c r="A17236">
        <v>73</v>
      </c>
      <c r="B17236" s="1">
        <v>46171</v>
      </c>
      <c r="C17236" t="s">
        <v>345</v>
      </c>
      <c r="D17236" t="s">
        <v>212</v>
      </c>
      <c r="E17236" t="s">
        <v>48</v>
      </c>
      <c r="F17236" t="s">
        <v>40</v>
      </c>
      <c r="G17236">
        <v>2</v>
      </c>
      <c r="H17236">
        <v>17.100000000000001</v>
      </c>
      <c r="I17236" t="s">
        <v>218</v>
      </c>
      <c r="J17236" t="s">
        <v>42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 t="s">
        <v>165</v>
      </c>
      <c r="R17236" t="s">
        <v>218</v>
      </c>
      <c r="S17236" t="s">
        <v>250</v>
      </c>
      <c r="T17236" t="str">
        <f>_xlfn.XLOOKUP(A17236,MI_Match_Analysis!$A$2:$A$8,MI_Match_Analysis!$F$2:$F$8,"Not Found")</f>
        <v>Not Found</v>
      </c>
    </row>
    <row r="17237" spans="1:20" hidden="1" x14ac:dyDescent="0.3">
      <c r="A17237">
        <v>73</v>
      </c>
      <c r="B17237" s="1">
        <v>46171</v>
      </c>
      <c r="C17237" t="s">
        <v>345</v>
      </c>
      <c r="D17237" t="s">
        <v>212</v>
      </c>
      <c r="E17237" t="s">
        <v>48</v>
      </c>
      <c r="F17237" t="s">
        <v>40</v>
      </c>
      <c r="G17237">
        <v>2</v>
      </c>
      <c r="H17237">
        <v>17.2</v>
      </c>
      <c r="I17237" t="s">
        <v>220</v>
      </c>
      <c r="J17237" t="s">
        <v>42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 t="s">
        <v>83</v>
      </c>
      <c r="R17237" t="s">
        <v>83</v>
      </c>
      <c r="S17237" t="s">
        <v>83</v>
      </c>
      <c r="T17237" t="str">
        <f>_xlfn.XLOOKUP(A17237,MI_Match_Analysis!$A$2:$A$8,MI_Match_Analysis!$F$2:$F$8,"Not Found")</f>
        <v>Not Found</v>
      </c>
    </row>
    <row r="17238" spans="1:20" hidden="1" x14ac:dyDescent="0.3">
      <c r="A17238">
        <v>73</v>
      </c>
      <c r="B17238" s="1">
        <v>46171</v>
      </c>
      <c r="C17238" t="s">
        <v>345</v>
      </c>
      <c r="D17238" t="s">
        <v>212</v>
      </c>
      <c r="E17238" t="s">
        <v>48</v>
      </c>
      <c r="F17238" t="s">
        <v>40</v>
      </c>
      <c r="G17238">
        <v>2</v>
      </c>
      <c r="H17238">
        <v>17.3</v>
      </c>
      <c r="I17238" t="s">
        <v>220</v>
      </c>
      <c r="J17238" t="s">
        <v>42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 t="s">
        <v>83</v>
      </c>
      <c r="R17238" t="s">
        <v>83</v>
      </c>
      <c r="S17238" t="s">
        <v>83</v>
      </c>
      <c r="T17238" t="str">
        <f>_xlfn.XLOOKUP(A17238,MI_Match_Analysis!$A$2:$A$8,MI_Match_Analysis!$F$2:$F$8,"Not Found")</f>
        <v>Not Found</v>
      </c>
    </row>
    <row r="17239" spans="1:20" hidden="1" x14ac:dyDescent="0.3">
      <c r="A17239">
        <v>73</v>
      </c>
      <c r="B17239" s="1">
        <v>46171</v>
      </c>
      <c r="C17239" t="s">
        <v>345</v>
      </c>
      <c r="D17239" t="s">
        <v>212</v>
      </c>
      <c r="E17239" t="s">
        <v>48</v>
      </c>
      <c r="F17239" t="s">
        <v>40</v>
      </c>
      <c r="G17239">
        <v>2</v>
      </c>
      <c r="H17239">
        <v>17.399999999999999</v>
      </c>
      <c r="I17239" t="s">
        <v>220</v>
      </c>
      <c r="J17239" t="s">
        <v>42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 t="s">
        <v>83</v>
      </c>
      <c r="R17239" t="s">
        <v>83</v>
      </c>
      <c r="S17239" t="s">
        <v>83</v>
      </c>
      <c r="T17239" t="str">
        <f>_xlfn.XLOOKUP(A17239,MI_Match_Analysis!$A$2:$A$8,MI_Match_Analysis!$F$2:$F$8,"Not Found")</f>
        <v>Not Found</v>
      </c>
    </row>
    <row r="17240" spans="1:20" hidden="1" x14ac:dyDescent="0.3">
      <c r="A17240">
        <v>73</v>
      </c>
      <c r="B17240" s="1">
        <v>46171</v>
      </c>
      <c r="C17240" t="s">
        <v>345</v>
      </c>
      <c r="D17240" t="s">
        <v>212</v>
      </c>
      <c r="E17240" t="s">
        <v>48</v>
      </c>
      <c r="F17240" t="s">
        <v>40</v>
      </c>
      <c r="G17240">
        <v>2</v>
      </c>
      <c r="H17240">
        <v>17.5</v>
      </c>
      <c r="I17240" t="s">
        <v>220</v>
      </c>
      <c r="J17240" t="s">
        <v>42</v>
      </c>
      <c r="K17240">
        <v>0</v>
      </c>
      <c r="L17240">
        <v>1</v>
      </c>
      <c r="M17240">
        <v>1</v>
      </c>
      <c r="N17240">
        <v>0</v>
      </c>
      <c r="O17240">
        <v>0</v>
      </c>
      <c r="P17240">
        <v>0</v>
      </c>
      <c r="Q17240" t="s">
        <v>83</v>
      </c>
      <c r="R17240" t="s">
        <v>83</v>
      </c>
      <c r="S17240" t="s">
        <v>83</v>
      </c>
      <c r="T17240" t="str">
        <f>_xlfn.XLOOKUP(A17240,MI_Match_Analysis!$A$2:$A$8,MI_Match_Analysis!$F$2:$F$8,"Not Found")</f>
        <v>Not Found</v>
      </c>
    </row>
    <row r="17241" spans="1:20" hidden="1" x14ac:dyDescent="0.3">
      <c r="A17241">
        <v>73</v>
      </c>
      <c r="B17241" s="1">
        <v>46171</v>
      </c>
      <c r="C17241" t="s">
        <v>345</v>
      </c>
      <c r="D17241" t="s">
        <v>212</v>
      </c>
      <c r="E17241" t="s">
        <v>48</v>
      </c>
      <c r="F17241" t="s">
        <v>40</v>
      </c>
      <c r="G17241">
        <v>2</v>
      </c>
      <c r="H17241">
        <v>17.5</v>
      </c>
      <c r="I17241" t="s">
        <v>220</v>
      </c>
      <c r="J17241" t="s">
        <v>42</v>
      </c>
      <c r="K17241">
        <v>2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 t="s">
        <v>83</v>
      </c>
      <c r="R17241" t="s">
        <v>83</v>
      </c>
      <c r="S17241" t="s">
        <v>83</v>
      </c>
      <c r="T17241" t="str">
        <f>_xlfn.XLOOKUP(A17241,MI_Match_Analysis!$A$2:$A$8,MI_Match_Analysis!$F$2:$F$8,"Not Found")</f>
        <v>Not Found</v>
      </c>
    </row>
    <row r="17242" spans="1:20" hidden="1" x14ac:dyDescent="0.3">
      <c r="A17242">
        <v>73</v>
      </c>
      <c r="B17242" s="1">
        <v>46171</v>
      </c>
      <c r="C17242" t="s">
        <v>345</v>
      </c>
      <c r="D17242" t="s">
        <v>212</v>
      </c>
      <c r="E17242" t="s">
        <v>48</v>
      </c>
      <c r="F17242" t="s">
        <v>40</v>
      </c>
      <c r="G17242">
        <v>2</v>
      </c>
      <c r="H17242">
        <v>17.600000000000001</v>
      </c>
      <c r="I17242" t="s">
        <v>220</v>
      </c>
      <c r="J17242" t="s">
        <v>42</v>
      </c>
      <c r="K17242">
        <v>1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 t="s">
        <v>83</v>
      </c>
      <c r="R17242" t="s">
        <v>83</v>
      </c>
      <c r="S17242" t="s">
        <v>83</v>
      </c>
      <c r="T17242" t="str">
        <f>_xlfn.XLOOKUP(A17242,MI_Match_Analysis!$A$2:$A$8,MI_Match_Analysis!$F$2:$F$8,"Not Found")</f>
        <v>Not Found</v>
      </c>
    </row>
    <row r="17243" spans="1:20" hidden="1" x14ac:dyDescent="0.3">
      <c r="A17243">
        <v>73</v>
      </c>
      <c r="B17243" s="1">
        <v>46171</v>
      </c>
      <c r="C17243" t="s">
        <v>345</v>
      </c>
      <c r="D17243" t="s">
        <v>212</v>
      </c>
      <c r="E17243" t="s">
        <v>48</v>
      </c>
      <c r="F17243" t="s">
        <v>40</v>
      </c>
      <c r="G17243">
        <v>2</v>
      </c>
      <c r="H17243">
        <v>18.100000000000001</v>
      </c>
      <c r="I17243" t="s">
        <v>220</v>
      </c>
      <c r="J17243" t="s">
        <v>203</v>
      </c>
      <c r="K17243">
        <v>4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 t="s">
        <v>83</v>
      </c>
      <c r="R17243" t="s">
        <v>83</v>
      </c>
      <c r="S17243" t="s">
        <v>83</v>
      </c>
      <c r="T17243" t="str">
        <f>_xlfn.XLOOKUP(A17243,MI_Match_Analysis!$A$2:$A$8,MI_Match_Analysis!$F$2:$F$8,"Not Found")</f>
        <v>Not Found</v>
      </c>
    </row>
    <row r="17244" spans="1:20" hidden="1" x14ac:dyDescent="0.3">
      <c r="A17244">
        <v>73</v>
      </c>
      <c r="B17244" s="1">
        <v>46171</v>
      </c>
      <c r="C17244" t="s">
        <v>345</v>
      </c>
      <c r="D17244" t="s">
        <v>212</v>
      </c>
      <c r="E17244" t="s">
        <v>48</v>
      </c>
      <c r="F17244" t="s">
        <v>40</v>
      </c>
      <c r="G17244">
        <v>2</v>
      </c>
      <c r="H17244">
        <v>18.2</v>
      </c>
      <c r="I17244" t="s">
        <v>220</v>
      </c>
      <c r="J17244" t="s">
        <v>203</v>
      </c>
      <c r="K17244">
        <v>4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 t="s">
        <v>83</v>
      </c>
      <c r="R17244" t="s">
        <v>83</v>
      </c>
      <c r="S17244" t="s">
        <v>83</v>
      </c>
      <c r="T17244" t="str">
        <f>_xlfn.XLOOKUP(A17244,MI_Match_Analysis!$A$2:$A$8,MI_Match_Analysis!$F$2:$F$8,"Not Found")</f>
        <v>Not Found</v>
      </c>
    </row>
    <row r="17245" spans="1:20" hidden="1" x14ac:dyDescent="0.3">
      <c r="A17245">
        <v>73</v>
      </c>
      <c r="B17245" s="1">
        <v>46171</v>
      </c>
      <c r="C17245" t="s">
        <v>345</v>
      </c>
      <c r="D17245" t="s">
        <v>212</v>
      </c>
      <c r="E17245" t="s">
        <v>48</v>
      </c>
      <c r="F17245" t="s">
        <v>40</v>
      </c>
      <c r="G17245">
        <v>2</v>
      </c>
      <c r="H17245">
        <v>18.3</v>
      </c>
      <c r="I17245" t="s">
        <v>220</v>
      </c>
      <c r="J17245" t="s">
        <v>203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 t="s">
        <v>83</v>
      </c>
      <c r="R17245" t="s">
        <v>83</v>
      </c>
      <c r="S17245" t="s">
        <v>83</v>
      </c>
      <c r="T17245" t="str">
        <f>_xlfn.XLOOKUP(A17245,MI_Match_Analysis!$A$2:$A$8,MI_Match_Analysis!$F$2:$F$8,"Not Found")</f>
        <v>Not Found</v>
      </c>
    </row>
    <row r="17246" spans="1:20" hidden="1" x14ac:dyDescent="0.3">
      <c r="A17246">
        <v>73</v>
      </c>
      <c r="B17246" s="1">
        <v>46171</v>
      </c>
      <c r="C17246" t="s">
        <v>345</v>
      </c>
      <c r="D17246" t="s">
        <v>212</v>
      </c>
      <c r="E17246" t="s">
        <v>48</v>
      </c>
      <c r="F17246" t="s">
        <v>40</v>
      </c>
      <c r="G17246">
        <v>2</v>
      </c>
      <c r="H17246">
        <v>18.399999999999999</v>
      </c>
      <c r="I17246" t="s">
        <v>220</v>
      </c>
      <c r="J17246" t="s">
        <v>203</v>
      </c>
      <c r="K17246">
        <v>6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 t="s">
        <v>83</v>
      </c>
      <c r="R17246" t="s">
        <v>83</v>
      </c>
      <c r="S17246" t="s">
        <v>83</v>
      </c>
      <c r="T17246" t="str">
        <f>_xlfn.XLOOKUP(A17246,MI_Match_Analysis!$A$2:$A$8,MI_Match_Analysis!$F$2:$F$8,"Not Found")</f>
        <v>Not Found</v>
      </c>
    </row>
    <row r="17247" spans="1:20" hidden="1" x14ac:dyDescent="0.3">
      <c r="A17247">
        <v>74</v>
      </c>
      <c r="B17247" s="1">
        <v>46173</v>
      </c>
      <c r="C17247" t="s">
        <v>351</v>
      </c>
      <c r="D17247" t="s">
        <v>71</v>
      </c>
      <c r="E17247" t="s">
        <v>48</v>
      </c>
      <c r="F17247" t="s">
        <v>24</v>
      </c>
      <c r="G17247">
        <v>1</v>
      </c>
      <c r="H17247">
        <v>0.1</v>
      </c>
      <c r="I17247" t="s">
        <v>213</v>
      </c>
      <c r="J17247" t="s">
        <v>29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 t="s">
        <v>83</v>
      </c>
      <c r="R17247" t="s">
        <v>83</v>
      </c>
      <c r="S17247" t="s">
        <v>83</v>
      </c>
      <c r="T17247" t="str">
        <f>_xlfn.XLOOKUP(A17247,MI_Match_Analysis!$A$2:$A$8,MI_Match_Analysis!$F$2:$F$8,"Not Found")</f>
        <v>Not Found</v>
      </c>
    </row>
    <row r="17248" spans="1:20" hidden="1" x14ac:dyDescent="0.3">
      <c r="A17248">
        <v>74</v>
      </c>
      <c r="B17248" s="1">
        <v>46173</v>
      </c>
      <c r="C17248" t="s">
        <v>351</v>
      </c>
      <c r="D17248" t="s">
        <v>71</v>
      </c>
      <c r="E17248" t="s">
        <v>48</v>
      </c>
      <c r="F17248" t="s">
        <v>24</v>
      </c>
      <c r="G17248">
        <v>1</v>
      </c>
      <c r="H17248">
        <v>0.2</v>
      </c>
      <c r="I17248" t="s">
        <v>213</v>
      </c>
      <c r="J17248" t="s">
        <v>29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 t="s">
        <v>83</v>
      </c>
      <c r="R17248" t="s">
        <v>83</v>
      </c>
      <c r="S17248" t="s">
        <v>83</v>
      </c>
      <c r="T17248" t="str">
        <f>_xlfn.XLOOKUP(A17248,MI_Match_Analysis!$A$2:$A$8,MI_Match_Analysis!$F$2:$F$8,"Not Found")</f>
        <v>Not Found</v>
      </c>
    </row>
    <row r="17249" spans="1:20" hidden="1" x14ac:dyDescent="0.3">
      <c r="A17249">
        <v>74</v>
      </c>
      <c r="B17249" s="1">
        <v>46173</v>
      </c>
      <c r="C17249" t="s">
        <v>351</v>
      </c>
      <c r="D17249" t="s">
        <v>71</v>
      </c>
      <c r="E17249" t="s">
        <v>48</v>
      </c>
      <c r="F17249" t="s">
        <v>24</v>
      </c>
      <c r="G17249">
        <v>1</v>
      </c>
      <c r="H17249">
        <v>0.3</v>
      </c>
      <c r="I17249" t="s">
        <v>213</v>
      </c>
      <c r="J17249" t="s">
        <v>29</v>
      </c>
      <c r="K17249">
        <v>4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 t="s">
        <v>83</v>
      </c>
      <c r="R17249" t="s">
        <v>83</v>
      </c>
      <c r="S17249" t="s">
        <v>83</v>
      </c>
      <c r="T17249" t="str">
        <f>_xlfn.XLOOKUP(A17249,MI_Match_Analysis!$A$2:$A$8,MI_Match_Analysis!$F$2:$F$8,"Not Found")</f>
        <v>Not Found</v>
      </c>
    </row>
    <row r="17250" spans="1:20" hidden="1" x14ac:dyDescent="0.3">
      <c r="A17250">
        <v>74</v>
      </c>
      <c r="B17250" s="1">
        <v>46173</v>
      </c>
      <c r="C17250" t="s">
        <v>351</v>
      </c>
      <c r="D17250" t="s">
        <v>71</v>
      </c>
      <c r="E17250" t="s">
        <v>48</v>
      </c>
      <c r="F17250" t="s">
        <v>24</v>
      </c>
      <c r="G17250">
        <v>1</v>
      </c>
      <c r="H17250">
        <v>0.4</v>
      </c>
      <c r="I17250" t="s">
        <v>213</v>
      </c>
      <c r="J17250" t="s">
        <v>29</v>
      </c>
      <c r="K17250">
        <v>4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 t="s">
        <v>83</v>
      </c>
      <c r="R17250" t="s">
        <v>83</v>
      </c>
      <c r="S17250" t="s">
        <v>83</v>
      </c>
      <c r="T17250" t="str">
        <f>_xlfn.XLOOKUP(A17250,MI_Match_Analysis!$A$2:$A$8,MI_Match_Analysis!$F$2:$F$8,"Not Found")</f>
        <v>Not Found</v>
      </c>
    </row>
    <row r="17251" spans="1:20" hidden="1" x14ac:dyDescent="0.3">
      <c r="A17251">
        <v>74</v>
      </c>
      <c r="B17251" s="1">
        <v>46173</v>
      </c>
      <c r="C17251" t="s">
        <v>351</v>
      </c>
      <c r="D17251" t="s">
        <v>71</v>
      </c>
      <c r="E17251" t="s">
        <v>48</v>
      </c>
      <c r="F17251" t="s">
        <v>24</v>
      </c>
      <c r="G17251">
        <v>1</v>
      </c>
      <c r="H17251">
        <v>0.5</v>
      </c>
      <c r="I17251" t="s">
        <v>213</v>
      </c>
      <c r="J17251" t="s">
        <v>29</v>
      </c>
      <c r="K17251">
        <v>0</v>
      </c>
      <c r="L17251">
        <v>1</v>
      </c>
      <c r="M17251">
        <v>1</v>
      </c>
      <c r="N17251">
        <v>0</v>
      </c>
      <c r="O17251">
        <v>0</v>
      </c>
      <c r="P17251">
        <v>0</v>
      </c>
      <c r="Q17251" t="s">
        <v>83</v>
      </c>
      <c r="R17251" t="s">
        <v>83</v>
      </c>
      <c r="S17251" t="s">
        <v>83</v>
      </c>
      <c r="T17251" t="str">
        <f>_xlfn.XLOOKUP(A17251,MI_Match_Analysis!$A$2:$A$8,MI_Match_Analysis!$F$2:$F$8,"Not Found")</f>
        <v>Not Found</v>
      </c>
    </row>
    <row r="17252" spans="1:20" hidden="1" x14ac:dyDescent="0.3">
      <c r="A17252">
        <v>74</v>
      </c>
      <c r="B17252" s="1">
        <v>46173</v>
      </c>
      <c r="C17252" t="s">
        <v>351</v>
      </c>
      <c r="D17252" t="s">
        <v>71</v>
      </c>
      <c r="E17252" t="s">
        <v>48</v>
      </c>
      <c r="F17252" t="s">
        <v>24</v>
      </c>
      <c r="G17252">
        <v>1</v>
      </c>
      <c r="H17252">
        <v>0.5</v>
      </c>
      <c r="I17252" t="s">
        <v>213</v>
      </c>
      <c r="J17252" t="s">
        <v>29</v>
      </c>
      <c r="K17252">
        <v>1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 t="s">
        <v>83</v>
      </c>
      <c r="R17252" t="s">
        <v>83</v>
      </c>
      <c r="S17252" t="s">
        <v>83</v>
      </c>
      <c r="T17252" t="str">
        <f>_xlfn.XLOOKUP(A17252,MI_Match_Analysis!$A$2:$A$8,MI_Match_Analysis!$F$2:$F$8,"Not Found")</f>
        <v>Not Found</v>
      </c>
    </row>
    <row r="17253" spans="1:20" hidden="1" x14ac:dyDescent="0.3">
      <c r="A17253">
        <v>74</v>
      </c>
      <c r="B17253" s="1">
        <v>46173</v>
      </c>
      <c r="C17253" t="s">
        <v>351</v>
      </c>
      <c r="D17253" t="s">
        <v>71</v>
      </c>
      <c r="E17253" t="s">
        <v>48</v>
      </c>
      <c r="F17253" t="s">
        <v>24</v>
      </c>
      <c r="G17253">
        <v>1</v>
      </c>
      <c r="H17253">
        <v>0.6</v>
      </c>
      <c r="I17253" t="s">
        <v>116</v>
      </c>
      <c r="J17253" t="s">
        <v>29</v>
      </c>
      <c r="K17253">
        <v>0</v>
      </c>
      <c r="L17253">
        <v>1</v>
      </c>
      <c r="M17253">
        <v>1</v>
      </c>
      <c r="N17253">
        <v>0</v>
      </c>
      <c r="O17253">
        <v>0</v>
      </c>
      <c r="P17253">
        <v>0</v>
      </c>
      <c r="Q17253" t="s">
        <v>83</v>
      </c>
      <c r="R17253" t="s">
        <v>83</v>
      </c>
      <c r="S17253" t="s">
        <v>83</v>
      </c>
      <c r="T17253" t="str">
        <f>_xlfn.XLOOKUP(A17253,MI_Match_Analysis!$A$2:$A$8,MI_Match_Analysis!$F$2:$F$8,"Not Found")</f>
        <v>Not Found</v>
      </c>
    </row>
    <row r="17254" spans="1:20" hidden="1" x14ac:dyDescent="0.3">
      <c r="A17254">
        <v>74</v>
      </c>
      <c r="B17254" s="1">
        <v>46173</v>
      </c>
      <c r="C17254" t="s">
        <v>351</v>
      </c>
      <c r="D17254" t="s">
        <v>71</v>
      </c>
      <c r="E17254" t="s">
        <v>48</v>
      </c>
      <c r="F17254" t="s">
        <v>24</v>
      </c>
      <c r="G17254">
        <v>1</v>
      </c>
      <c r="H17254">
        <v>0.6</v>
      </c>
      <c r="I17254" t="s">
        <v>116</v>
      </c>
      <c r="J17254" t="s">
        <v>29</v>
      </c>
      <c r="K17254">
        <v>1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 t="s">
        <v>83</v>
      </c>
      <c r="R17254" t="s">
        <v>83</v>
      </c>
      <c r="S17254" t="s">
        <v>83</v>
      </c>
      <c r="T17254" t="str">
        <f>_xlfn.XLOOKUP(A17254,MI_Match_Analysis!$A$2:$A$8,MI_Match_Analysis!$F$2:$F$8,"Not Found")</f>
        <v>Not Found</v>
      </c>
    </row>
    <row r="17255" spans="1:20" hidden="1" x14ac:dyDescent="0.3">
      <c r="A17255">
        <v>74</v>
      </c>
      <c r="B17255" s="1">
        <v>46173</v>
      </c>
      <c r="C17255" t="s">
        <v>351</v>
      </c>
      <c r="D17255" t="s">
        <v>71</v>
      </c>
      <c r="E17255" t="s">
        <v>48</v>
      </c>
      <c r="F17255" t="s">
        <v>24</v>
      </c>
      <c r="G17255">
        <v>1</v>
      </c>
      <c r="H17255">
        <v>1.1000000000000001</v>
      </c>
      <c r="I17255" t="s">
        <v>116</v>
      </c>
      <c r="J17255" t="s">
        <v>80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 t="s">
        <v>83</v>
      </c>
      <c r="R17255" t="s">
        <v>83</v>
      </c>
      <c r="S17255" t="s">
        <v>83</v>
      </c>
      <c r="T17255" t="str">
        <f>_xlfn.XLOOKUP(A17255,MI_Match_Analysis!$A$2:$A$8,MI_Match_Analysis!$F$2:$F$8,"Not Found")</f>
        <v>Not Found</v>
      </c>
    </row>
    <row r="17256" spans="1:20" hidden="1" x14ac:dyDescent="0.3">
      <c r="A17256">
        <v>74</v>
      </c>
      <c r="B17256" s="1">
        <v>46173</v>
      </c>
      <c r="C17256" t="s">
        <v>351</v>
      </c>
      <c r="D17256" t="s">
        <v>71</v>
      </c>
      <c r="E17256" t="s">
        <v>48</v>
      </c>
      <c r="F17256" t="s">
        <v>24</v>
      </c>
      <c r="G17256">
        <v>1</v>
      </c>
      <c r="H17256">
        <v>1.2</v>
      </c>
      <c r="I17256" t="s">
        <v>116</v>
      </c>
      <c r="J17256" t="s">
        <v>80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 t="s">
        <v>83</v>
      </c>
      <c r="R17256" t="s">
        <v>83</v>
      </c>
      <c r="S17256" t="s">
        <v>83</v>
      </c>
      <c r="T17256" t="str">
        <f>_xlfn.XLOOKUP(A17256,MI_Match_Analysis!$A$2:$A$8,MI_Match_Analysis!$F$2:$F$8,"Not Found")</f>
        <v>Not Found</v>
      </c>
    </row>
    <row r="17257" spans="1:20" hidden="1" x14ac:dyDescent="0.3">
      <c r="A17257">
        <v>74</v>
      </c>
      <c r="B17257" s="1">
        <v>46173</v>
      </c>
      <c r="C17257" t="s">
        <v>351</v>
      </c>
      <c r="D17257" t="s">
        <v>71</v>
      </c>
      <c r="E17257" t="s">
        <v>48</v>
      </c>
      <c r="F17257" t="s">
        <v>24</v>
      </c>
      <c r="G17257">
        <v>1</v>
      </c>
      <c r="H17257">
        <v>1.3</v>
      </c>
      <c r="I17257" t="s">
        <v>116</v>
      </c>
      <c r="J17257" t="s">
        <v>80</v>
      </c>
      <c r="K17257">
        <v>4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 t="s">
        <v>83</v>
      </c>
      <c r="R17257" t="s">
        <v>83</v>
      </c>
      <c r="S17257" t="s">
        <v>83</v>
      </c>
      <c r="T17257" t="str">
        <f>_xlfn.XLOOKUP(A17257,MI_Match_Analysis!$A$2:$A$8,MI_Match_Analysis!$F$2:$F$8,"Not Found")</f>
        <v>Not Found</v>
      </c>
    </row>
    <row r="17258" spans="1:20" hidden="1" x14ac:dyDescent="0.3">
      <c r="A17258">
        <v>74</v>
      </c>
      <c r="B17258" s="1">
        <v>46173</v>
      </c>
      <c r="C17258" t="s">
        <v>351</v>
      </c>
      <c r="D17258" t="s">
        <v>71</v>
      </c>
      <c r="E17258" t="s">
        <v>48</v>
      </c>
      <c r="F17258" t="s">
        <v>24</v>
      </c>
      <c r="G17258">
        <v>1</v>
      </c>
      <c r="H17258">
        <v>1.4</v>
      </c>
      <c r="I17258" t="s">
        <v>116</v>
      </c>
      <c r="J17258" t="s">
        <v>80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 t="s">
        <v>83</v>
      </c>
      <c r="R17258" t="s">
        <v>83</v>
      </c>
      <c r="S17258" t="s">
        <v>83</v>
      </c>
      <c r="T17258" t="str">
        <f>_xlfn.XLOOKUP(A17258,MI_Match_Analysis!$A$2:$A$8,MI_Match_Analysis!$F$2:$F$8,"Not Found")</f>
        <v>Not Found</v>
      </c>
    </row>
    <row r="17259" spans="1:20" hidden="1" x14ac:dyDescent="0.3">
      <c r="A17259">
        <v>74</v>
      </c>
      <c r="B17259" s="1">
        <v>46173</v>
      </c>
      <c r="C17259" t="s">
        <v>351</v>
      </c>
      <c r="D17259" t="s">
        <v>71</v>
      </c>
      <c r="E17259" t="s">
        <v>48</v>
      </c>
      <c r="F17259" t="s">
        <v>24</v>
      </c>
      <c r="G17259">
        <v>1</v>
      </c>
      <c r="H17259">
        <v>1.5</v>
      </c>
      <c r="I17259" t="s">
        <v>116</v>
      </c>
      <c r="J17259" t="s">
        <v>80</v>
      </c>
      <c r="K17259">
        <v>1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 t="s">
        <v>83</v>
      </c>
      <c r="R17259" t="s">
        <v>83</v>
      </c>
      <c r="S17259" t="s">
        <v>83</v>
      </c>
      <c r="T17259" t="str">
        <f>_xlfn.XLOOKUP(A17259,MI_Match_Analysis!$A$2:$A$8,MI_Match_Analysis!$F$2:$F$8,"Not Found")</f>
        <v>Not Found</v>
      </c>
    </row>
    <row r="17260" spans="1:20" hidden="1" x14ac:dyDescent="0.3">
      <c r="A17260">
        <v>74</v>
      </c>
      <c r="B17260" s="1">
        <v>46173</v>
      </c>
      <c r="C17260" t="s">
        <v>351</v>
      </c>
      <c r="D17260" t="s">
        <v>71</v>
      </c>
      <c r="E17260" t="s">
        <v>48</v>
      </c>
      <c r="F17260" t="s">
        <v>24</v>
      </c>
      <c r="G17260">
        <v>1</v>
      </c>
      <c r="H17260">
        <v>1.6</v>
      </c>
      <c r="I17260" t="s">
        <v>213</v>
      </c>
      <c r="J17260" t="s">
        <v>80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 t="s">
        <v>83</v>
      </c>
      <c r="R17260" t="s">
        <v>83</v>
      </c>
      <c r="S17260" t="s">
        <v>83</v>
      </c>
      <c r="T17260" t="str">
        <f>_xlfn.XLOOKUP(A17260,MI_Match_Analysis!$A$2:$A$8,MI_Match_Analysis!$F$2:$F$8,"Not Found")</f>
        <v>Not Found</v>
      </c>
    </row>
    <row r="17261" spans="1:20" hidden="1" x14ac:dyDescent="0.3">
      <c r="A17261">
        <v>74</v>
      </c>
      <c r="B17261" s="1">
        <v>46173</v>
      </c>
      <c r="C17261" t="s">
        <v>351</v>
      </c>
      <c r="D17261" t="s">
        <v>71</v>
      </c>
      <c r="E17261" t="s">
        <v>48</v>
      </c>
      <c r="F17261" t="s">
        <v>24</v>
      </c>
      <c r="G17261">
        <v>1</v>
      </c>
      <c r="H17261">
        <v>2.1</v>
      </c>
      <c r="I17261" t="s">
        <v>116</v>
      </c>
      <c r="J17261" t="s">
        <v>111</v>
      </c>
      <c r="K17261">
        <v>4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 t="s">
        <v>83</v>
      </c>
      <c r="R17261" t="s">
        <v>83</v>
      </c>
      <c r="S17261" t="s">
        <v>83</v>
      </c>
      <c r="T17261" t="str">
        <f>_xlfn.XLOOKUP(A17261,MI_Match_Analysis!$A$2:$A$8,MI_Match_Analysis!$F$2:$F$8,"Not Found")</f>
        <v>Not Found</v>
      </c>
    </row>
    <row r="17262" spans="1:20" hidden="1" x14ac:dyDescent="0.3">
      <c r="A17262">
        <v>74</v>
      </c>
      <c r="B17262" s="1">
        <v>46173</v>
      </c>
      <c r="C17262" t="s">
        <v>351</v>
      </c>
      <c r="D17262" t="s">
        <v>71</v>
      </c>
      <c r="E17262" t="s">
        <v>48</v>
      </c>
      <c r="F17262" t="s">
        <v>24</v>
      </c>
      <c r="G17262">
        <v>1</v>
      </c>
      <c r="H17262">
        <v>2.2000000000000002</v>
      </c>
      <c r="I17262" t="s">
        <v>116</v>
      </c>
      <c r="J17262" t="s">
        <v>111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 t="s">
        <v>165</v>
      </c>
      <c r="R17262" t="s">
        <v>116</v>
      </c>
      <c r="S17262" t="s">
        <v>178</v>
      </c>
      <c r="T17262" t="str">
        <f>_xlfn.XLOOKUP(A17262,MI_Match_Analysis!$A$2:$A$8,MI_Match_Analysis!$F$2:$F$8,"Not Found")</f>
        <v>Not Found</v>
      </c>
    </row>
    <row r="17263" spans="1:20" hidden="1" x14ac:dyDescent="0.3">
      <c r="A17263">
        <v>74</v>
      </c>
      <c r="B17263" s="1">
        <v>46173</v>
      </c>
      <c r="C17263" t="s">
        <v>351</v>
      </c>
      <c r="D17263" t="s">
        <v>71</v>
      </c>
      <c r="E17263" t="s">
        <v>48</v>
      </c>
      <c r="F17263" t="s">
        <v>24</v>
      </c>
      <c r="G17263">
        <v>1</v>
      </c>
      <c r="H17263">
        <v>2.2999999999999998</v>
      </c>
      <c r="I17263" t="s">
        <v>312</v>
      </c>
      <c r="J17263" t="s">
        <v>111</v>
      </c>
      <c r="K17263">
        <v>1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 t="s">
        <v>83</v>
      </c>
      <c r="R17263" t="s">
        <v>83</v>
      </c>
      <c r="S17263" t="s">
        <v>83</v>
      </c>
      <c r="T17263" t="str">
        <f>_xlfn.XLOOKUP(A17263,MI_Match_Analysis!$A$2:$A$8,MI_Match_Analysis!$F$2:$F$8,"Not Found")</f>
        <v>Not Found</v>
      </c>
    </row>
    <row r="17264" spans="1:20" hidden="1" x14ac:dyDescent="0.3">
      <c r="A17264">
        <v>74</v>
      </c>
      <c r="B17264" s="1">
        <v>46173</v>
      </c>
      <c r="C17264" t="s">
        <v>351</v>
      </c>
      <c r="D17264" t="s">
        <v>71</v>
      </c>
      <c r="E17264" t="s">
        <v>48</v>
      </c>
      <c r="F17264" t="s">
        <v>24</v>
      </c>
      <c r="G17264">
        <v>1</v>
      </c>
      <c r="H17264">
        <v>2.4</v>
      </c>
      <c r="I17264" t="s">
        <v>213</v>
      </c>
      <c r="J17264" t="s">
        <v>111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 t="s">
        <v>83</v>
      </c>
      <c r="R17264" t="s">
        <v>83</v>
      </c>
      <c r="S17264" t="s">
        <v>83</v>
      </c>
      <c r="T17264" t="str">
        <f>_xlfn.XLOOKUP(A17264,MI_Match_Analysis!$A$2:$A$8,MI_Match_Analysis!$F$2:$F$8,"Not Found")</f>
        <v>Not Found</v>
      </c>
    </row>
    <row r="17265" spans="1:20" hidden="1" x14ac:dyDescent="0.3">
      <c r="A17265">
        <v>74</v>
      </c>
      <c r="B17265" s="1">
        <v>46173</v>
      </c>
      <c r="C17265" t="s">
        <v>351</v>
      </c>
      <c r="D17265" t="s">
        <v>71</v>
      </c>
      <c r="E17265" t="s">
        <v>48</v>
      </c>
      <c r="F17265" t="s">
        <v>24</v>
      </c>
      <c r="G17265">
        <v>1</v>
      </c>
      <c r="H17265">
        <v>2.5</v>
      </c>
      <c r="I17265" t="s">
        <v>213</v>
      </c>
      <c r="J17265" t="s">
        <v>111</v>
      </c>
      <c r="K17265">
        <v>1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 t="s">
        <v>83</v>
      </c>
      <c r="R17265" t="s">
        <v>83</v>
      </c>
      <c r="S17265" t="s">
        <v>83</v>
      </c>
      <c r="T17265" t="str">
        <f>_xlfn.XLOOKUP(A17265,MI_Match_Analysis!$A$2:$A$8,MI_Match_Analysis!$F$2:$F$8,"Not Found")</f>
        <v>Not Found</v>
      </c>
    </row>
    <row r="17266" spans="1:20" hidden="1" x14ac:dyDescent="0.3">
      <c r="A17266">
        <v>74</v>
      </c>
      <c r="B17266" s="1">
        <v>46173</v>
      </c>
      <c r="C17266" t="s">
        <v>351</v>
      </c>
      <c r="D17266" t="s">
        <v>71</v>
      </c>
      <c r="E17266" t="s">
        <v>48</v>
      </c>
      <c r="F17266" t="s">
        <v>24</v>
      </c>
      <c r="G17266">
        <v>1</v>
      </c>
      <c r="H17266">
        <v>2.6</v>
      </c>
      <c r="I17266" t="s">
        <v>312</v>
      </c>
      <c r="J17266" t="s">
        <v>111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 t="s">
        <v>83</v>
      </c>
      <c r="R17266" t="s">
        <v>83</v>
      </c>
      <c r="S17266" t="s">
        <v>83</v>
      </c>
      <c r="T17266" t="str">
        <f>_xlfn.XLOOKUP(A17266,MI_Match_Analysis!$A$2:$A$8,MI_Match_Analysis!$F$2:$F$8,"Not Found")</f>
        <v>Not Found</v>
      </c>
    </row>
    <row r="17267" spans="1:20" hidden="1" x14ac:dyDescent="0.3">
      <c r="A17267">
        <v>74</v>
      </c>
      <c r="B17267" s="1">
        <v>46173</v>
      </c>
      <c r="C17267" t="s">
        <v>351</v>
      </c>
      <c r="D17267" t="s">
        <v>71</v>
      </c>
      <c r="E17267" t="s">
        <v>48</v>
      </c>
      <c r="F17267" t="s">
        <v>24</v>
      </c>
      <c r="G17267">
        <v>1</v>
      </c>
      <c r="H17267">
        <v>3.1</v>
      </c>
      <c r="I17267" t="s">
        <v>213</v>
      </c>
      <c r="J17267" t="s">
        <v>80</v>
      </c>
      <c r="K17267">
        <v>2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 t="s">
        <v>83</v>
      </c>
      <c r="R17267" t="s">
        <v>83</v>
      </c>
      <c r="S17267" t="s">
        <v>83</v>
      </c>
      <c r="T17267" t="str">
        <f>_xlfn.XLOOKUP(A17267,MI_Match_Analysis!$A$2:$A$8,MI_Match_Analysis!$F$2:$F$8,"Not Found")</f>
        <v>Not Found</v>
      </c>
    </row>
    <row r="17268" spans="1:20" hidden="1" x14ac:dyDescent="0.3">
      <c r="A17268">
        <v>74</v>
      </c>
      <c r="B17268" s="1">
        <v>46173</v>
      </c>
      <c r="C17268" t="s">
        <v>351</v>
      </c>
      <c r="D17268" t="s">
        <v>71</v>
      </c>
      <c r="E17268" t="s">
        <v>48</v>
      </c>
      <c r="F17268" t="s">
        <v>24</v>
      </c>
      <c r="G17268">
        <v>1</v>
      </c>
      <c r="H17268">
        <v>3.2</v>
      </c>
      <c r="I17268" t="s">
        <v>213</v>
      </c>
      <c r="J17268" t="s">
        <v>80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 t="s">
        <v>83</v>
      </c>
      <c r="R17268" t="s">
        <v>83</v>
      </c>
      <c r="S17268" t="s">
        <v>83</v>
      </c>
      <c r="T17268" t="str">
        <f>_xlfn.XLOOKUP(A17268,MI_Match_Analysis!$A$2:$A$8,MI_Match_Analysis!$F$2:$F$8,"Not Found")</f>
        <v>Not Found</v>
      </c>
    </row>
    <row r="17269" spans="1:20" hidden="1" x14ac:dyDescent="0.3">
      <c r="A17269">
        <v>74</v>
      </c>
      <c r="B17269" s="1">
        <v>46173</v>
      </c>
      <c r="C17269" t="s">
        <v>351</v>
      </c>
      <c r="D17269" t="s">
        <v>71</v>
      </c>
      <c r="E17269" t="s">
        <v>48</v>
      </c>
      <c r="F17269" t="s">
        <v>24</v>
      </c>
      <c r="G17269">
        <v>1</v>
      </c>
      <c r="H17269">
        <v>3.3</v>
      </c>
      <c r="I17269" t="s">
        <v>213</v>
      </c>
      <c r="J17269" t="s">
        <v>80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 t="s">
        <v>83</v>
      </c>
      <c r="R17269" t="s">
        <v>83</v>
      </c>
      <c r="S17269" t="s">
        <v>83</v>
      </c>
      <c r="T17269" t="str">
        <f>_xlfn.XLOOKUP(A17269,MI_Match_Analysis!$A$2:$A$8,MI_Match_Analysis!$F$2:$F$8,"Not Found")</f>
        <v>Not Found</v>
      </c>
    </row>
    <row r="17270" spans="1:20" hidden="1" x14ac:dyDescent="0.3">
      <c r="A17270">
        <v>74</v>
      </c>
      <c r="B17270" s="1">
        <v>46173</v>
      </c>
      <c r="C17270" t="s">
        <v>351</v>
      </c>
      <c r="D17270" t="s">
        <v>71</v>
      </c>
      <c r="E17270" t="s">
        <v>48</v>
      </c>
      <c r="F17270" t="s">
        <v>24</v>
      </c>
      <c r="G17270">
        <v>1</v>
      </c>
      <c r="H17270">
        <v>3.4</v>
      </c>
      <c r="I17270" t="s">
        <v>213</v>
      </c>
      <c r="J17270" t="s">
        <v>80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 t="s">
        <v>165</v>
      </c>
      <c r="R17270" t="s">
        <v>213</v>
      </c>
      <c r="S17270" t="s">
        <v>166</v>
      </c>
      <c r="T17270" t="str">
        <f>_xlfn.XLOOKUP(A17270,MI_Match_Analysis!$A$2:$A$8,MI_Match_Analysis!$F$2:$F$8,"Not Found")</f>
        <v>Not Found</v>
      </c>
    </row>
    <row r="17271" spans="1:20" hidden="1" x14ac:dyDescent="0.3">
      <c r="A17271">
        <v>74</v>
      </c>
      <c r="B17271" s="1">
        <v>46173</v>
      </c>
      <c r="C17271" t="s">
        <v>351</v>
      </c>
      <c r="D17271" t="s">
        <v>71</v>
      </c>
      <c r="E17271" t="s">
        <v>48</v>
      </c>
      <c r="F17271" t="s">
        <v>24</v>
      </c>
      <c r="G17271">
        <v>1</v>
      </c>
      <c r="H17271">
        <v>3.5</v>
      </c>
      <c r="I17271" t="s">
        <v>101</v>
      </c>
      <c r="J17271" t="s">
        <v>80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 t="s">
        <v>83</v>
      </c>
      <c r="R17271" t="s">
        <v>83</v>
      </c>
      <c r="S17271" t="s">
        <v>83</v>
      </c>
      <c r="T17271" t="str">
        <f>_xlfn.XLOOKUP(A17271,MI_Match_Analysis!$A$2:$A$8,MI_Match_Analysis!$F$2:$F$8,"Not Found")</f>
        <v>Not Found</v>
      </c>
    </row>
    <row r="17272" spans="1:20" hidden="1" x14ac:dyDescent="0.3">
      <c r="A17272">
        <v>74</v>
      </c>
      <c r="B17272" s="1">
        <v>46173</v>
      </c>
      <c r="C17272" t="s">
        <v>351</v>
      </c>
      <c r="D17272" t="s">
        <v>71</v>
      </c>
      <c r="E17272" t="s">
        <v>48</v>
      </c>
      <c r="F17272" t="s">
        <v>24</v>
      </c>
      <c r="G17272">
        <v>1</v>
      </c>
      <c r="H17272">
        <v>3.6</v>
      </c>
      <c r="I17272" t="s">
        <v>101</v>
      </c>
      <c r="J17272" t="s">
        <v>80</v>
      </c>
      <c r="K17272">
        <v>4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 t="s">
        <v>83</v>
      </c>
      <c r="R17272" t="s">
        <v>83</v>
      </c>
      <c r="S17272" t="s">
        <v>83</v>
      </c>
      <c r="T17272" t="str">
        <f>_xlfn.XLOOKUP(A17272,MI_Match_Analysis!$A$2:$A$8,MI_Match_Analysis!$F$2:$F$8,"Not Found")</f>
        <v>Not Found</v>
      </c>
    </row>
    <row r="17273" spans="1:20" hidden="1" x14ac:dyDescent="0.3">
      <c r="A17273">
        <v>74</v>
      </c>
      <c r="B17273" s="1">
        <v>46173</v>
      </c>
      <c r="C17273" t="s">
        <v>351</v>
      </c>
      <c r="D17273" t="s">
        <v>71</v>
      </c>
      <c r="E17273" t="s">
        <v>48</v>
      </c>
      <c r="F17273" t="s">
        <v>24</v>
      </c>
      <c r="G17273">
        <v>1</v>
      </c>
      <c r="H17273">
        <v>4.0999999999999996</v>
      </c>
      <c r="I17273" t="s">
        <v>312</v>
      </c>
      <c r="J17273" t="s">
        <v>111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 t="s">
        <v>83</v>
      </c>
      <c r="R17273" t="s">
        <v>83</v>
      </c>
      <c r="S17273" t="s">
        <v>83</v>
      </c>
      <c r="T17273" t="str">
        <f>_xlfn.XLOOKUP(A17273,MI_Match_Analysis!$A$2:$A$8,MI_Match_Analysis!$F$2:$F$8,"Not Found")</f>
        <v>Not Found</v>
      </c>
    </row>
    <row r="17274" spans="1:20" hidden="1" x14ac:dyDescent="0.3">
      <c r="A17274">
        <v>74</v>
      </c>
      <c r="B17274" s="1">
        <v>46173</v>
      </c>
      <c r="C17274" t="s">
        <v>351</v>
      </c>
      <c r="D17274" t="s">
        <v>71</v>
      </c>
      <c r="E17274" t="s">
        <v>48</v>
      </c>
      <c r="F17274" t="s">
        <v>24</v>
      </c>
      <c r="G17274">
        <v>1</v>
      </c>
      <c r="H17274">
        <v>4.2</v>
      </c>
      <c r="I17274" t="s">
        <v>312</v>
      </c>
      <c r="J17274" t="s">
        <v>111</v>
      </c>
      <c r="K17274">
        <v>4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 t="s">
        <v>83</v>
      </c>
      <c r="R17274" t="s">
        <v>83</v>
      </c>
      <c r="S17274" t="s">
        <v>83</v>
      </c>
      <c r="T17274" t="str">
        <f>_xlfn.XLOOKUP(A17274,MI_Match_Analysis!$A$2:$A$8,MI_Match_Analysis!$F$2:$F$8,"Not Found")</f>
        <v>Not Found</v>
      </c>
    </row>
    <row r="17275" spans="1:20" hidden="1" x14ac:dyDescent="0.3">
      <c r="A17275">
        <v>74</v>
      </c>
      <c r="B17275" s="1">
        <v>46173</v>
      </c>
      <c r="C17275" t="s">
        <v>351</v>
      </c>
      <c r="D17275" t="s">
        <v>71</v>
      </c>
      <c r="E17275" t="s">
        <v>48</v>
      </c>
      <c r="F17275" t="s">
        <v>24</v>
      </c>
      <c r="G17275">
        <v>1</v>
      </c>
      <c r="H17275">
        <v>4.3</v>
      </c>
      <c r="I17275" t="s">
        <v>312</v>
      </c>
      <c r="J17275" t="s">
        <v>111</v>
      </c>
      <c r="K17275">
        <v>4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 t="s">
        <v>83</v>
      </c>
      <c r="R17275" t="s">
        <v>83</v>
      </c>
      <c r="S17275" t="s">
        <v>83</v>
      </c>
      <c r="T17275" t="str">
        <f>_xlfn.XLOOKUP(A17275,MI_Match_Analysis!$A$2:$A$8,MI_Match_Analysis!$F$2:$F$8,"Not Found")</f>
        <v>Not Found</v>
      </c>
    </row>
    <row r="17276" spans="1:20" hidden="1" x14ac:dyDescent="0.3">
      <c r="A17276">
        <v>74</v>
      </c>
      <c r="B17276" s="1">
        <v>46173</v>
      </c>
      <c r="C17276" t="s">
        <v>351</v>
      </c>
      <c r="D17276" t="s">
        <v>71</v>
      </c>
      <c r="E17276" t="s">
        <v>48</v>
      </c>
      <c r="F17276" t="s">
        <v>24</v>
      </c>
      <c r="G17276">
        <v>1</v>
      </c>
      <c r="H17276">
        <v>4.4000000000000004</v>
      </c>
      <c r="I17276" t="s">
        <v>312</v>
      </c>
      <c r="J17276" t="s">
        <v>111</v>
      </c>
      <c r="K17276">
        <v>1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 t="s">
        <v>83</v>
      </c>
      <c r="R17276" t="s">
        <v>83</v>
      </c>
      <c r="S17276" t="s">
        <v>83</v>
      </c>
      <c r="T17276" t="str">
        <f>_xlfn.XLOOKUP(A17276,MI_Match_Analysis!$A$2:$A$8,MI_Match_Analysis!$F$2:$F$8,"Not Found")</f>
        <v>Not Found</v>
      </c>
    </row>
    <row r="17277" spans="1:20" hidden="1" x14ac:dyDescent="0.3">
      <c r="A17277">
        <v>74</v>
      </c>
      <c r="B17277" s="1">
        <v>46173</v>
      </c>
      <c r="C17277" t="s">
        <v>351</v>
      </c>
      <c r="D17277" t="s">
        <v>71</v>
      </c>
      <c r="E17277" t="s">
        <v>48</v>
      </c>
      <c r="F17277" t="s">
        <v>24</v>
      </c>
      <c r="G17277">
        <v>1</v>
      </c>
      <c r="H17277">
        <v>4.5</v>
      </c>
      <c r="I17277" t="s">
        <v>101</v>
      </c>
      <c r="J17277" t="s">
        <v>111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 t="s">
        <v>83</v>
      </c>
      <c r="R17277" t="s">
        <v>83</v>
      </c>
      <c r="S17277" t="s">
        <v>83</v>
      </c>
      <c r="T17277" t="str">
        <f>_xlfn.XLOOKUP(A17277,MI_Match_Analysis!$A$2:$A$8,MI_Match_Analysis!$F$2:$F$8,"Not Found")</f>
        <v>Not Found</v>
      </c>
    </row>
    <row r="17278" spans="1:20" hidden="1" x14ac:dyDescent="0.3">
      <c r="A17278">
        <v>74</v>
      </c>
      <c r="B17278" s="1">
        <v>46173</v>
      </c>
      <c r="C17278" t="s">
        <v>351</v>
      </c>
      <c r="D17278" t="s">
        <v>71</v>
      </c>
      <c r="E17278" t="s">
        <v>48</v>
      </c>
      <c r="F17278" t="s">
        <v>24</v>
      </c>
      <c r="G17278">
        <v>1</v>
      </c>
      <c r="H17278">
        <v>4.5999999999999996</v>
      </c>
      <c r="I17278" t="s">
        <v>101</v>
      </c>
      <c r="J17278" t="s">
        <v>111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 t="s">
        <v>83</v>
      </c>
      <c r="R17278" t="s">
        <v>83</v>
      </c>
      <c r="S17278" t="s">
        <v>83</v>
      </c>
      <c r="T17278" t="str">
        <f>_xlfn.XLOOKUP(A17278,MI_Match_Analysis!$A$2:$A$8,MI_Match_Analysis!$F$2:$F$8,"Not Found")</f>
        <v>Not Found</v>
      </c>
    </row>
    <row r="17279" spans="1:20" hidden="1" x14ac:dyDescent="0.3">
      <c r="A17279">
        <v>74</v>
      </c>
      <c r="B17279" s="1">
        <v>46173</v>
      </c>
      <c r="C17279" t="s">
        <v>351</v>
      </c>
      <c r="D17279" t="s">
        <v>71</v>
      </c>
      <c r="E17279" t="s">
        <v>48</v>
      </c>
      <c r="F17279" t="s">
        <v>24</v>
      </c>
      <c r="G17279">
        <v>1</v>
      </c>
      <c r="H17279">
        <v>5.0999999999999996</v>
      </c>
      <c r="I17279" t="s">
        <v>312</v>
      </c>
      <c r="J17279" t="s">
        <v>269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 t="s">
        <v>83</v>
      </c>
      <c r="R17279" t="s">
        <v>83</v>
      </c>
      <c r="S17279" t="s">
        <v>83</v>
      </c>
      <c r="T17279" t="str">
        <f>_xlfn.XLOOKUP(A17279,MI_Match_Analysis!$A$2:$A$8,MI_Match_Analysis!$F$2:$F$8,"Not Found")</f>
        <v>Not Found</v>
      </c>
    </row>
    <row r="17280" spans="1:20" hidden="1" x14ac:dyDescent="0.3">
      <c r="A17280">
        <v>74</v>
      </c>
      <c r="B17280" s="1">
        <v>46173</v>
      </c>
      <c r="C17280" t="s">
        <v>351</v>
      </c>
      <c r="D17280" t="s">
        <v>71</v>
      </c>
      <c r="E17280" t="s">
        <v>48</v>
      </c>
      <c r="F17280" t="s">
        <v>24</v>
      </c>
      <c r="G17280">
        <v>1</v>
      </c>
      <c r="H17280">
        <v>5.2</v>
      </c>
      <c r="I17280" t="s">
        <v>312</v>
      </c>
      <c r="J17280" t="s">
        <v>269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 t="s">
        <v>83</v>
      </c>
      <c r="R17280" t="s">
        <v>83</v>
      </c>
      <c r="S17280" t="s">
        <v>83</v>
      </c>
      <c r="T17280" t="str">
        <f>_xlfn.XLOOKUP(A17280,MI_Match_Analysis!$A$2:$A$8,MI_Match_Analysis!$F$2:$F$8,"Not Found")</f>
        <v>Not Found</v>
      </c>
    </row>
    <row r="17281" spans="1:20" hidden="1" x14ac:dyDescent="0.3">
      <c r="A17281">
        <v>74</v>
      </c>
      <c r="B17281" s="1">
        <v>46173</v>
      </c>
      <c r="C17281" t="s">
        <v>351</v>
      </c>
      <c r="D17281" t="s">
        <v>71</v>
      </c>
      <c r="E17281" t="s">
        <v>48</v>
      </c>
      <c r="F17281" t="s">
        <v>24</v>
      </c>
      <c r="G17281">
        <v>1</v>
      </c>
      <c r="H17281">
        <v>5.3</v>
      </c>
      <c r="I17281" t="s">
        <v>312</v>
      </c>
      <c r="J17281" t="s">
        <v>269</v>
      </c>
      <c r="K17281">
        <v>1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 t="s">
        <v>83</v>
      </c>
      <c r="R17281" t="s">
        <v>83</v>
      </c>
      <c r="S17281" t="s">
        <v>83</v>
      </c>
      <c r="T17281" t="str">
        <f>_xlfn.XLOOKUP(A17281,MI_Match_Analysis!$A$2:$A$8,MI_Match_Analysis!$F$2:$F$8,"Not Found")</f>
        <v>Not Found</v>
      </c>
    </row>
    <row r="17282" spans="1:20" hidden="1" x14ac:dyDescent="0.3">
      <c r="A17282">
        <v>74</v>
      </c>
      <c r="B17282" s="1">
        <v>46173</v>
      </c>
      <c r="C17282" t="s">
        <v>351</v>
      </c>
      <c r="D17282" t="s">
        <v>71</v>
      </c>
      <c r="E17282" t="s">
        <v>48</v>
      </c>
      <c r="F17282" t="s">
        <v>24</v>
      </c>
      <c r="G17282">
        <v>1</v>
      </c>
      <c r="H17282">
        <v>5.4</v>
      </c>
      <c r="I17282" t="s">
        <v>101</v>
      </c>
      <c r="J17282" t="s">
        <v>269</v>
      </c>
      <c r="K17282">
        <v>1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 t="s">
        <v>83</v>
      </c>
      <c r="R17282" t="s">
        <v>83</v>
      </c>
      <c r="S17282" t="s">
        <v>83</v>
      </c>
      <c r="T17282" t="str">
        <f>_xlfn.XLOOKUP(A17282,MI_Match_Analysis!$A$2:$A$8,MI_Match_Analysis!$F$2:$F$8,"Not Found")</f>
        <v>Not Found</v>
      </c>
    </row>
    <row r="17283" spans="1:20" hidden="1" x14ac:dyDescent="0.3">
      <c r="A17283">
        <v>74</v>
      </c>
      <c r="B17283" s="1">
        <v>46173</v>
      </c>
      <c r="C17283" t="s">
        <v>351</v>
      </c>
      <c r="D17283" t="s">
        <v>71</v>
      </c>
      <c r="E17283" t="s">
        <v>48</v>
      </c>
      <c r="F17283" t="s">
        <v>24</v>
      </c>
      <c r="G17283">
        <v>1</v>
      </c>
      <c r="H17283">
        <v>5.5</v>
      </c>
      <c r="I17283" t="s">
        <v>312</v>
      </c>
      <c r="J17283" t="s">
        <v>269</v>
      </c>
      <c r="K17283">
        <v>4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 t="s">
        <v>83</v>
      </c>
      <c r="R17283" t="s">
        <v>83</v>
      </c>
      <c r="S17283" t="s">
        <v>83</v>
      </c>
      <c r="T17283" t="str">
        <f>_xlfn.XLOOKUP(A17283,MI_Match_Analysis!$A$2:$A$8,MI_Match_Analysis!$F$2:$F$8,"Not Found")</f>
        <v>Not Found</v>
      </c>
    </row>
    <row r="17284" spans="1:20" hidden="1" x14ac:dyDescent="0.3">
      <c r="A17284">
        <v>74</v>
      </c>
      <c r="B17284" s="1">
        <v>46173</v>
      </c>
      <c r="C17284" t="s">
        <v>351</v>
      </c>
      <c r="D17284" t="s">
        <v>71</v>
      </c>
      <c r="E17284" t="s">
        <v>48</v>
      </c>
      <c r="F17284" t="s">
        <v>24</v>
      </c>
      <c r="G17284">
        <v>1</v>
      </c>
      <c r="H17284">
        <v>5.6</v>
      </c>
      <c r="I17284" t="s">
        <v>312</v>
      </c>
      <c r="J17284" t="s">
        <v>269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 t="s">
        <v>83</v>
      </c>
      <c r="R17284" t="s">
        <v>83</v>
      </c>
      <c r="S17284" t="s">
        <v>83</v>
      </c>
      <c r="T17284" t="str">
        <f>_xlfn.XLOOKUP(A17284,MI_Match_Analysis!$A$2:$A$8,MI_Match_Analysis!$F$2:$F$8,"Not Found")</f>
        <v>Not Found</v>
      </c>
    </row>
    <row r="17285" spans="1:20" hidden="1" x14ac:dyDescent="0.3">
      <c r="A17285">
        <v>74</v>
      </c>
      <c r="B17285" s="1">
        <v>46173</v>
      </c>
      <c r="C17285" t="s">
        <v>351</v>
      </c>
      <c r="D17285" t="s">
        <v>71</v>
      </c>
      <c r="E17285" t="s">
        <v>48</v>
      </c>
      <c r="F17285" t="s">
        <v>24</v>
      </c>
      <c r="G17285">
        <v>1</v>
      </c>
      <c r="H17285">
        <v>6.1</v>
      </c>
      <c r="I17285" t="s">
        <v>101</v>
      </c>
      <c r="J17285" t="s">
        <v>92</v>
      </c>
      <c r="K17285">
        <v>1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 t="s">
        <v>83</v>
      </c>
      <c r="R17285" t="s">
        <v>83</v>
      </c>
      <c r="S17285" t="s">
        <v>83</v>
      </c>
      <c r="T17285" t="str">
        <f>_xlfn.XLOOKUP(A17285,MI_Match_Analysis!$A$2:$A$8,MI_Match_Analysis!$F$2:$F$8,"Not Found")</f>
        <v>Not Found</v>
      </c>
    </row>
    <row r="17286" spans="1:20" hidden="1" x14ac:dyDescent="0.3">
      <c r="A17286">
        <v>74</v>
      </c>
      <c r="B17286" s="1">
        <v>46173</v>
      </c>
      <c r="C17286" t="s">
        <v>351</v>
      </c>
      <c r="D17286" t="s">
        <v>71</v>
      </c>
      <c r="E17286" t="s">
        <v>48</v>
      </c>
      <c r="F17286" t="s">
        <v>24</v>
      </c>
      <c r="G17286">
        <v>1</v>
      </c>
      <c r="H17286">
        <v>6.2</v>
      </c>
      <c r="I17286" t="s">
        <v>312</v>
      </c>
      <c r="J17286" t="s">
        <v>92</v>
      </c>
      <c r="K17286">
        <v>1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 t="s">
        <v>83</v>
      </c>
      <c r="R17286" t="s">
        <v>83</v>
      </c>
      <c r="S17286" t="s">
        <v>83</v>
      </c>
      <c r="T17286" t="str">
        <f>_xlfn.XLOOKUP(A17286,MI_Match_Analysis!$A$2:$A$8,MI_Match_Analysis!$F$2:$F$8,"Not Found")</f>
        <v>Not Found</v>
      </c>
    </row>
    <row r="17287" spans="1:20" hidden="1" x14ac:dyDescent="0.3">
      <c r="A17287">
        <v>74</v>
      </c>
      <c r="B17287" s="1">
        <v>46173</v>
      </c>
      <c r="C17287" t="s">
        <v>351</v>
      </c>
      <c r="D17287" t="s">
        <v>71</v>
      </c>
      <c r="E17287" t="s">
        <v>48</v>
      </c>
      <c r="F17287" t="s">
        <v>24</v>
      </c>
      <c r="G17287">
        <v>1</v>
      </c>
      <c r="H17287">
        <v>6.3</v>
      </c>
      <c r="I17287" t="s">
        <v>101</v>
      </c>
      <c r="J17287" t="s">
        <v>92</v>
      </c>
      <c r="K17287">
        <v>1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 t="s">
        <v>83</v>
      </c>
      <c r="R17287" t="s">
        <v>83</v>
      </c>
      <c r="S17287" t="s">
        <v>83</v>
      </c>
      <c r="T17287" t="str">
        <f>_xlfn.XLOOKUP(A17287,MI_Match_Analysis!$A$2:$A$8,MI_Match_Analysis!$F$2:$F$8,"Not Found")</f>
        <v>Not Found</v>
      </c>
    </row>
    <row r="17288" spans="1:20" hidden="1" x14ac:dyDescent="0.3">
      <c r="A17288">
        <v>74</v>
      </c>
      <c r="B17288" s="1">
        <v>46173</v>
      </c>
      <c r="C17288" t="s">
        <v>351</v>
      </c>
      <c r="D17288" t="s">
        <v>71</v>
      </c>
      <c r="E17288" t="s">
        <v>48</v>
      </c>
      <c r="F17288" t="s">
        <v>24</v>
      </c>
      <c r="G17288">
        <v>1</v>
      </c>
      <c r="H17288">
        <v>6.4</v>
      </c>
      <c r="I17288" t="s">
        <v>312</v>
      </c>
      <c r="J17288" t="s">
        <v>92</v>
      </c>
      <c r="K17288">
        <v>1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 t="s">
        <v>83</v>
      </c>
      <c r="R17288" t="s">
        <v>83</v>
      </c>
      <c r="S17288" t="s">
        <v>83</v>
      </c>
      <c r="T17288" t="str">
        <f>_xlfn.XLOOKUP(A17288,MI_Match_Analysis!$A$2:$A$8,MI_Match_Analysis!$F$2:$F$8,"Not Found")</f>
        <v>Not Found</v>
      </c>
    </row>
    <row r="17289" spans="1:20" hidden="1" x14ac:dyDescent="0.3">
      <c r="A17289">
        <v>74</v>
      </c>
      <c r="B17289" s="1">
        <v>46173</v>
      </c>
      <c r="C17289" t="s">
        <v>351</v>
      </c>
      <c r="D17289" t="s">
        <v>71</v>
      </c>
      <c r="E17289" t="s">
        <v>48</v>
      </c>
      <c r="F17289" t="s">
        <v>24</v>
      </c>
      <c r="G17289">
        <v>1</v>
      </c>
      <c r="H17289">
        <v>6.5</v>
      </c>
      <c r="I17289" t="s">
        <v>101</v>
      </c>
      <c r="J17289" t="s">
        <v>92</v>
      </c>
      <c r="K17289">
        <v>1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 t="s">
        <v>83</v>
      </c>
      <c r="R17289" t="s">
        <v>83</v>
      </c>
      <c r="S17289" t="s">
        <v>83</v>
      </c>
      <c r="T17289" t="str">
        <f>_xlfn.XLOOKUP(A17289,MI_Match_Analysis!$A$2:$A$8,MI_Match_Analysis!$F$2:$F$8,"Not Found")</f>
        <v>Not Found</v>
      </c>
    </row>
    <row r="17290" spans="1:20" hidden="1" x14ac:dyDescent="0.3">
      <c r="A17290">
        <v>74</v>
      </c>
      <c r="B17290" s="1">
        <v>46173</v>
      </c>
      <c r="C17290" t="s">
        <v>351</v>
      </c>
      <c r="D17290" t="s">
        <v>71</v>
      </c>
      <c r="E17290" t="s">
        <v>48</v>
      </c>
      <c r="F17290" t="s">
        <v>24</v>
      </c>
      <c r="G17290">
        <v>1</v>
      </c>
      <c r="H17290">
        <v>6.6</v>
      </c>
      <c r="I17290" t="s">
        <v>312</v>
      </c>
      <c r="J17290" t="s">
        <v>92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 t="s">
        <v>83</v>
      </c>
      <c r="R17290" t="s">
        <v>83</v>
      </c>
      <c r="S17290" t="s">
        <v>83</v>
      </c>
      <c r="T17290" t="str">
        <f>_xlfn.XLOOKUP(A17290,MI_Match_Analysis!$A$2:$A$8,MI_Match_Analysis!$F$2:$F$8,"Not Found")</f>
        <v>Not Found</v>
      </c>
    </row>
    <row r="17291" spans="1:20" hidden="1" x14ac:dyDescent="0.3">
      <c r="A17291">
        <v>74</v>
      </c>
      <c r="B17291" s="1">
        <v>46173</v>
      </c>
      <c r="C17291" t="s">
        <v>351</v>
      </c>
      <c r="D17291" t="s">
        <v>71</v>
      </c>
      <c r="E17291" t="s">
        <v>48</v>
      </c>
      <c r="F17291" t="s">
        <v>24</v>
      </c>
      <c r="G17291">
        <v>1</v>
      </c>
      <c r="H17291">
        <v>7.1</v>
      </c>
      <c r="I17291" t="s">
        <v>101</v>
      </c>
      <c r="J17291" t="s">
        <v>269</v>
      </c>
      <c r="K17291">
        <v>1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 t="s">
        <v>83</v>
      </c>
      <c r="R17291" t="s">
        <v>83</v>
      </c>
      <c r="S17291" t="s">
        <v>83</v>
      </c>
      <c r="T17291" t="str">
        <f>_xlfn.XLOOKUP(A17291,MI_Match_Analysis!$A$2:$A$8,MI_Match_Analysis!$F$2:$F$8,"Not Found")</f>
        <v>Not Found</v>
      </c>
    </row>
    <row r="17292" spans="1:20" hidden="1" x14ac:dyDescent="0.3">
      <c r="A17292">
        <v>74</v>
      </c>
      <c r="B17292" s="1">
        <v>46173</v>
      </c>
      <c r="C17292" t="s">
        <v>351</v>
      </c>
      <c r="D17292" t="s">
        <v>71</v>
      </c>
      <c r="E17292" t="s">
        <v>48</v>
      </c>
      <c r="F17292" t="s">
        <v>24</v>
      </c>
      <c r="G17292">
        <v>1</v>
      </c>
      <c r="H17292">
        <v>7.2</v>
      </c>
      <c r="I17292" t="s">
        <v>312</v>
      </c>
      <c r="J17292" t="s">
        <v>269</v>
      </c>
      <c r="K17292">
        <v>1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 t="s">
        <v>83</v>
      </c>
      <c r="R17292" t="s">
        <v>83</v>
      </c>
      <c r="S17292" t="s">
        <v>83</v>
      </c>
      <c r="T17292" t="str">
        <f>_xlfn.XLOOKUP(A17292,MI_Match_Analysis!$A$2:$A$8,MI_Match_Analysis!$F$2:$F$8,"Not Found")</f>
        <v>Not Found</v>
      </c>
    </row>
    <row r="17293" spans="1:20" hidden="1" x14ac:dyDescent="0.3">
      <c r="A17293">
        <v>74</v>
      </c>
      <c r="B17293" s="1">
        <v>46173</v>
      </c>
      <c r="C17293" t="s">
        <v>351</v>
      </c>
      <c r="D17293" t="s">
        <v>71</v>
      </c>
      <c r="E17293" t="s">
        <v>48</v>
      </c>
      <c r="F17293" t="s">
        <v>24</v>
      </c>
      <c r="G17293">
        <v>1</v>
      </c>
      <c r="H17293">
        <v>7.3</v>
      </c>
      <c r="I17293" t="s">
        <v>101</v>
      </c>
      <c r="J17293" t="s">
        <v>269</v>
      </c>
      <c r="K17293">
        <v>1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 t="s">
        <v>83</v>
      </c>
      <c r="R17293" t="s">
        <v>83</v>
      </c>
      <c r="S17293" t="s">
        <v>83</v>
      </c>
      <c r="T17293" t="str">
        <f>_xlfn.XLOOKUP(A17293,MI_Match_Analysis!$A$2:$A$8,MI_Match_Analysis!$F$2:$F$8,"Not Found")</f>
        <v>Not Found</v>
      </c>
    </row>
    <row r="17294" spans="1:20" hidden="1" x14ac:dyDescent="0.3">
      <c r="A17294">
        <v>74</v>
      </c>
      <c r="B17294" s="1">
        <v>46173</v>
      </c>
      <c r="C17294" t="s">
        <v>351</v>
      </c>
      <c r="D17294" t="s">
        <v>71</v>
      </c>
      <c r="E17294" t="s">
        <v>48</v>
      </c>
      <c r="F17294" t="s">
        <v>24</v>
      </c>
      <c r="G17294">
        <v>1</v>
      </c>
      <c r="H17294">
        <v>7.4</v>
      </c>
      <c r="I17294" t="s">
        <v>312</v>
      </c>
      <c r="J17294" t="s">
        <v>269</v>
      </c>
      <c r="K17294">
        <v>2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 t="s">
        <v>83</v>
      </c>
      <c r="R17294" t="s">
        <v>83</v>
      </c>
      <c r="S17294" t="s">
        <v>83</v>
      </c>
      <c r="T17294" t="str">
        <f>_xlfn.XLOOKUP(A17294,MI_Match_Analysis!$A$2:$A$8,MI_Match_Analysis!$F$2:$F$8,"Not Found")</f>
        <v>Not Found</v>
      </c>
    </row>
    <row r="17295" spans="1:20" hidden="1" x14ac:dyDescent="0.3">
      <c r="A17295">
        <v>74</v>
      </c>
      <c r="B17295" s="1">
        <v>46173</v>
      </c>
      <c r="C17295" t="s">
        <v>351</v>
      </c>
      <c r="D17295" t="s">
        <v>71</v>
      </c>
      <c r="E17295" t="s">
        <v>48</v>
      </c>
      <c r="F17295" t="s">
        <v>24</v>
      </c>
      <c r="G17295">
        <v>1</v>
      </c>
      <c r="H17295">
        <v>7.5</v>
      </c>
      <c r="I17295" t="s">
        <v>312</v>
      </c>
      <c r="J17295" t="s">
        <v>269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 t="s">
        <v>83</v>
      </c>
      <c r="R17295" t="s">
        <v>83</v>
      </c>
      <c r="S17295" t="s">
        <v>83</v>
      </c>
      <c r="T17295" t="str">
        <f>_xlfn.XLOOKUP(A17295,MI_Match_Analysis!$A$2:$A$8,MI_Match_Analysis!$F$2:$F$8,"Not Found")</f>
        <v>Not Found</v>
      </c>
    </row>
    <row r="17296" spans="1:20" hidden="1" x14ac:dyDescent="0.3">
      <c r="A17296">
        <v>74</v>
      </c>
      <c r="B17296" s="1">
        <v>46173</v>
      </c>
      <c r="C17296" t="s">
        <v>351</v>
      </c>
      <c r="D17296" t="s">
        <v>71</v>
      </c>
      <c r="E17296" t="s">
        <v>48</v>
      </c>
      <c r="F17296" t="s">
        <v>24</v>
      </c>
      <c r="G17296">
        <v>1</v>
      </c>
      <c r="H17296">
        <v>7.6</v>
      </c>
      <c r="I17296" t="s">
        <v>312</v>
      </c>
      <c r="J17296" t="s">
        <v>269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 t="s">
        <v>167</v>
      </c>
      <c r="R17296" t="s">
        <v>312</v>
      </c>
      <c r="S17296" t="s">
        <v>83</v>
      </c>
      <c r="T17296" t="str">
        <f>_xlfn.XLOOKUP(A17296,MI_Match_Analysis!$A$2:$A$8,MI_Match_Analysis!$F$2:$F$8,"Not Found")</f>
        <v>Not Found</v>
      </c>
    </row>
    <row r="17297" spans="1:20" hidden="1" x14ac:dyDescent="0.3">
      <c r="A17297">
        <v>74</v>
      </c>
      <c r="B17297" s="1">
        <v>46173</v>
      </c>
      <c r="C17297" t="s">
        <v>351</v>
      </c>
      <c r="D17297" t="s">
        <v>71</v>
      </c>
      <c r="E17297" t="s">
        <v>48</v>
      </c>
      <c r="F17297" t="s">
        <v>24</v>
      </c>
      <c r="G17297">
        <v>1</v>
      </c>
      <c r="H17297">
        <v>8.1</v>
      </c>
      <c r="I17297" t="s">
        <v>101</v>
      </c>
      <c r="J17297" t="s">
        <v>92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 t="s">
        <v>83</v>
      </c>
      <c r="R17297" t="s">
        <v>83</v>
      </c>
      <c r="S17297" t="s">
        <v>83</v>
      </c>
      <c r="T17297" t="str">
        <f>_xlfn.XLOOKUP(A17297,MI_Match_Analysis!$A$2:$A$8,MI_Match_Analysis!$F$2:$F$8,"Not Found")</f>
        <v>Not Found</v>
      </c>
    </row>
    <row r="17298" spans="1:20" hidden="1" x14ac:dyDescent="0.3">
      <c r="A17298">
        <v>74</v>
      </c>
      <c r="B17298" s="1">
        <v>46173</v>
      </c>
      <c r="C17298" t="s">
        <v>351</v>
      </c>
      <c r="D17298" t="s">
        <v>71</v>
      </c>
      <c r="E17298" t="s">
        <v>48</v>
      </c>
      <c r="F17298" t="s">
        <v>24</v>
      </c>
      <c r="G17298">
        <v>1</v>
      </c>
      <c r="H17298">
        <v>8.1999999999999993</v>
      </c>
      <c r="I17298" t="s">
        <v>101</v>
      </c>
      <c r="J17298" t="s">
        <v>92</v>
      </c>
      <c r="K17298">
        <v>1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 t="s">
        <v>83</v>
      </c>
      <c r="R17298" t="s">
        <v>83</v>
      </c>
      <c r="S17298" t="s">
        <v>83</v>
      </c>
      <c r="T17298" t="str">
        <f>_xlfn.XLOOKUP(A17298,MI_Match_Analysis!$A$2:$A$8,MI_Match_Analysis!$F$2:$F$8,"Not Found")</f>
        <v>Not Found</v>
      </c>
    </row>
    <row r="17299" spans="1:20" hidden="1" x14ac:dyDescent="0.3">
      <c r="A17299">
        <v>74</v>
      </c>
      <c r="B17299" s="1">
        <v>46173</v>
      </c>
      <c r="C17299" t="s">
        <v>351</v>
      </c>
      <c r="D17299" t="s">
        <v>71</v>
      </c>
      <c r="E17299" t="s">
        <v>48</v>
      </c>
      <c r="F17299" t="s">
        <v>24</v>
      </c>
      <c r="G17299">
        <v>1</v>
      </c>
      <c r="H17299">
        <v>8.3000000000000007</v>
      </c>
      <c r="I17299" t="s">
        <v>218</v>
      </c>
      <c r="J17299" t="s">
        <v>92</v>
      </c>
      <c r="K17299">
        <v>1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 t="s">
        <v>83</v>
      </c>
      <c r="R17299" t="s">
        <v>83</v>
      </c>
      <c r="S17299" t="s">
        <v>83</v>
      </c>
      <c r="T17299" t="str">
        <f>_xlfn.XLOOKUP(A17299,MI_Match_Analysis!$A$2:$A$8,MI_Match_Analysis!$F$2:$F$8,"Not Found")</f>
        <v>Not Found</v>
      </c>
    </row>
    <row r="17300" spans="1:20" hidden="1" x14ac:dyDescent="0.3">
      <c r="A17300">
        <v>74</v>
      </c>
      <c r="B17300" s="1">
        <v>46173</v>
      </c>
      <c r="C17300" t="s">
        <v>351</v>
      </c>
      <c r="D17300" t="s">
        <v>71</v>
      </c>
      <c r="E17300" t="s">
        <v>48</v>
      </c>
      <c r="F17300" t="s">
        <v>24</v>
      </c>
      <c r="G17300">
        <v>1</v>
      </c>
      <c r="H17300">
        <v>8.4</v>
      </c>
      <c r="I17300" t="s">
        <v>101</v>
      </c>
      <c r="J17300" t="s">
        <v>92</v>
      </c>
      <c r="K17300">
        <v>1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 t="s">
        <v>83</v>
      </c>
      <c r="R17300" t="s">
        <v>83</v>
      </c>
      <c r="S17300" t="s">
        <v>83</v>
      </c>
      <c r="T17300" t="str">
        <f>_xlfn.XLOOKUP(A17300,MI_Match_Analysis!$A$2:$A$8,MI_Match_Analysis!$F$2:$F$8,"Not Found")</f>
        <v>Not Found</v>
      </c>
    </row>
    <row r="17301" spans="1:20" hidden="1" x14ac:dyDescent="0.3">
      <c r="A17301">
        <v>74</v>
      </c>
      <c r="B17301" s="1">
        <v>46173</v>
      </c>
      <c r="C17301" t="s">
        <v>351</v>
      </c>
      <c r="D17301" t="s">
        <v>71</v>
      </c>
      <c r="E17301" t="s">
        <v>48</v>
      </c>
      <c r="F17301" t="s">
        <v>24</v>
      </c>
      <c r="G17301">
        <v>1</v>
      </c>
      <c r="H17301">
        <v>8.5</v>
      </c>
      <c r="I17301" t="s">
        <v>218</v>
      </c>
      <c r="J17301" t="s">
        <v>92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 t="s">
        <v>83</v>
      </c>
      <c r="R17301" t="s">
        <v>83</v>
      </c>
      <c r="S17301" t="s">
        <v>83</v>
      </c>
      <c r="T17301" t="str">
        <f>_xlfn.XLOOKUP(A17301,MI_Match_Analysis!$A$2:$A$8,MI_Match_Analysis!$F$2:$F$8,"Not Found")</f>
        <v>Not Found</v>
      </c>
    </row>
    <row r="17302" spans="1:20" hidden="1" x14ac:dyDescent="0.3">
      <c r="A17302">
        <v>74</v>
      </c>
      <c r="B17302" s="1">
        <v>46173</v>
      </c>
      <c r="C17302" t="s">
        <v>351</v>
      </c>
      <c r="D17302" t="s">
        <v>71</v>
      </c>
      <c r="E17302" t="s">
        <v>48</v>
      </c>
      <c r="F17302" t="s">
        <v>24</v>
      </c>
      <c r="G17302">
        <v>1</v>
      </c>
      <c r="H17302">
        <v>8.6</v>
      </c>
      <c r="I17302" t="s">
        <v>218</v>
      </c>
      <c r="J17302" t="s">
        <v>92</v>
      </c>
      <c r="K17302">
        <v>1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 t="s">
        <v>83</v>
      </c>
      <c r="R17302" t="s">
        <v>83</v>
      </c>
      <c r="S17302" t="s">
        <v>83</v>
      </c>
      <c r="T17302" t="str">
        <f>_xlfn.XLOOKUP(A17302,MI_Match_Analysis!$A$2:$A$8,MI_Match_Analysis!$F$2:$F$8,"Not Found")</f>
        <v>Not Found</v>
      </c>
    </row>
    <row r="17303" spans="1:20" hidden="1" x14ac:dyDescent="0.3">
      <c r="A17303">
        <v>74</v>
      </c>
      <c r="B17303" s="1">
        <v>46173</v>
      </c>
      <c r="C17303" t="s">
        <v>351</v>
      </c>
      <c r="D17303" t="s">
        <v>71</v>
      </c>
      <c r="E17303" t="s">
        <v>48</v>
      </c>
      <c r="F17303" t="s">
        <v>24</v>
      </c>
      <c r="G17303">
        <v>1</v>
      </c>
      <c r="H17303">
        <v>9.1</v>
      </c>
      <c r="I17303" t="s">
        <v>218</v>
      </c>
      <c r="J17303" t="s">
        <v>29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 t="s">
        <v>83</v>
      </c>
      <c r="R17303" t="s">
        <v>83</v>
      </c>
      <c r="S17303" t="s">
        <v>83</v>
      </c>
      <c r="T17303" t="str">
        <f>_xlfn.XLOOKUP(A17303,MI_Match_Analysis!$A$2:$A$8,MI_Match_Analysis!$F$2:$F$8,"Not Found")</f>
        <v>Not Found</v>
      </c>
    </row>
    <row r="17304" spans="1:20" hidden="1" x14ac:dyDescent="0.3">
      <c r="A17304">
        <v>74</v>
      </c>
      <c r="B17304" s="1">
        <v>46173</v>
      </c>
      <c r="C17304" t="s">
        <v>351</v>
      </c>
      <c r="D17304" t="s">
        <v>71</v>
      </c>
      <c r="E17304" t="s">
        <v>48</v>
      </c>
      <c r="F17304" t="s">
        <v>24</v>
      </c>
      <c r="G17304">
        <v>1</v>
      </c>
      <c r="H17304">
        <v>9.1999999999999993</v>
      </c>
      <c r="I17304" t="s">
        <v>218</v>
      </c>
      <c r="J17304" t="s">
        <v>29</v>
      </c>
      <c r="K17304">
        <v>1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 t="s">
        <v>83</v>
      </c>
      <c r="R17304" t="s">
        <v>83</v>
      </c>
      <c r="S17304" t="s">
        <v>83</v>
      </c>
      <c r="T17304" t="str">
        <f>_xlfn.XLOOKUP(A17304,MI_Match_Analysis!$A$2:$A$8,MI_Match_Analysis!$F$2:$F$8,"Not Found")</f>
        <v>Not Found</v>
      </c>
    </row>
    <row r="17305" spans="1:20" hidden="1" x14ac:dyDescent="0.3">
      <c r="A17305">
        <v>74</v>
      </c>
      <c r="B17305" s="1">
        <v>46173</v>
      </c>
      <c r="C17305" t="s">
        <v>351</v>
      </c>
      <c r="D17305" t="s">
        <v>71</v>
      </c>
      <c r="E17305" t="s">
        <v>48</v>
      </c>
      <c r="F17305" t="s">
        <v>24</v>
      </c>
      <c r="G17305">
        <v>1</v>
      </c>
      <c r="H17305">
        <v>9.3000000000000007</v>
      </c>
      <c r="I17305" t="s">
        <v>101</v>
      </c>
      <c r="J17305" t="s">
        <v>29</v>
      </c>
      <c r="K17305">
        <v>1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 t="s">
        <v>83</v>
      </c>
      <c r="R17305" t="s">
        <v>83</v>
      </c>
      <c r="S17305" t="s">
        <v>83</v>
      </c>
      <c r="T17305" t="str">
        <f>_xlfn.XLOOKUP(A17305,MI_Match_Analysis!$A$2:$A$8,MI_Match_Analysis!$F$2:$F$8,"Not Found")</f>
        <v>Not Found</v>
      </c>
    </row>
    <row r="17306" spans="1:20" hidden="1" x14ac:dyDescent="0.3">
      <c r="A17306">
        <v>74</v>
      </c>
      <c r="B17306" s="1">
        <v>46173</v>
      </c>
      <c r="C17306" t="s">
        <v>351</v>
      </c>
      <c r="D17306" t="s">
        <v>71</v>
      </c>
      <c r="E17306" t="s">
        <v>48</v>
      </c>
      <c r="F17306" t="s">
        <v>24</v>
      </c>
      <c r="G17306">
        <v>1</v>
      </c>
      <c r="H17306">
        <v>9.4</v>
      </c>
      <c r="I17306" t="s">
        <v>218</v>
      </c>
      <c r="J17306" t="s">
        <v>29</v>
      </c>
      <c r="K17306">
        <v>1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 t="s">
        <v>83</v>
      </c>
      <c r="R17306" t="s">
        <v>83</v>
      </c>
      <c r="S17306" t="s">
        <v>83</v>
      </c>
      <c r="T17306" t="str">
        <f>_xlfn.XLOOKUP(A17306,MI_Match_Analysis!$A$2:$A$8,MI_Match_Analysis!$F$2:$F$8,"Not Found")</f>
        <v>Not Found</v>
      </c>
    </row>
    <row r="17307" spans="1:20" hidden="1" x14ac:dyDescent="0.3">
      <c r="A17307">
        <v>74</v>
      </c>
      <c r="B17307" s="1">
        <v>46173</v>
      </c>
      <c r="C17307" t="s">
        <v>351</v>
      </c>
      <c r="D17307" t="s">
        <v>71</v>
      </c>
      <c r="E17307" t="s">
        <v>48</v>
      </c>
      <c r="F17307" t="s">
        <v>24</v>
      </c>
      <c r="G17307">
        <v>1</v>
      </c>
      <c r="H17307">
        <v>9.5</v>
      </c>
      <c r="I17307" t="s">
        <v>101</v>
      </c>
      <c r="J17307" t="s">
        <v>29</v>
      </c>
      <c r="K17307">
        <v>1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 t="s">
        <v>83</v>
      </c>
      <c r="R17307" t="s">
        <v>83</v>
      </c>
      <c r="S17307" t="s">
        <v>83</v>
      </c>
      <c r="T17307" t="str">
        <f>_xlfn.XLOOKUP(A17307,MI_Match_Analysis!$A$2:$A$8,MI_Match_Analysis!$F$2:$F$8,"Not Found")</f>
        <v>Not Found</v>
      </c>
    </row>
    <row r="17308" spans="1:20" hidden="1" x14ac:dyDescent="0.3">
      <c r="A17308">
        <v>74</v>
      </c>
      <c r="B17308" s="1">
        <v>46173</v>
      </c>
      <c r="C17308" t="s">
        <v>351</v>
      </c>
      <c r="D17308" t="s">
        <v>71</v>
      </c>
      <c r="E17308" t="s">
        <v>48</v>
      </c>
      <c r="F17308" t="s">
        <v>24</v>
      </c>
      <c r="G17308">
        <v>1</v>
      </c>
      <c r="H17308">
        <v>9.6</v>
      </c>
      <c r="I17308" t="s">
        <v>218</v>
      </c>
      <c r="J17308" t="s">
        <v>29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 t="s">
        <v>83</v>
      </c>
      <c r="R17308" t="s">
        <v>83</v>
      </c>
      <c r="S17308" t="s">
        <v>83</v>
      </c>
      <c r="T17308" t="str">
        <f>_xlfn.XLOOKUP(A17308,MI_Match_Analysis!$A$2:$A$8,MI_Match_Analysis!$F$2:$F$8,"Not Found")</f>
        <v>Not Found</v>
      </c>
    </row>
    <row r="17309" spans="1:20" hidden="1" x14ac:dyDescent="0.3">
      <c r="A17309">
        <v>74</v>
      </c>
      <c r="B17309" s="1">
        <v>46173</v>
      </c>
      <c r="C17309" t="s">
        <v>351</v>
      </c>
      <c r="D17309" t="s">
        <v>71</v>
      </c>
      <c r="E17309" t="s">
        <v>48</v>
      </c>
      <c r="F17309" t="s">
        <v>24</v>
      </c>
      <c r="G17309">
        <v>1</v>
      </c>
      <c r="H17309">
        <v>10.1</v>
      </c>
      <c r="I17309" t="s">
        <v>101</v>
      </c>
      <c r="J17309" t="s">
        <v>92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 t="s">
        <v>83</v>
      </c>
      <c r="R17309" t="s">
        <v>83</v>
      </c>
      <c r="S17309" t="s">
        <v>83</v>
      </c>
      <c r="T17309" t="str">
        <f>_xlfn.XLOOKUP(A17309,MI_Match_Analysis!$A$2:$A$8,MI_Match_Analysis!$F$2:$F$8,"Not Found")</f>
        <v>Not Found</v>
      </c>
    </row>
    <row r="17310" spans="1:20" hidden="1" x14ac:dyDescent="0.3">
      <c r="A17310">
        <v>74</v>
      </c>
      <c r="B17310" s="1">
        <v>46173</v>
      </c>
      <c r="C17310" t="s">
        <v>351</v>
      </c>
      <c r="D17310" t="s">
        <v>71</v>
      </c>
      <c r="E17310" t="s">
        <v>48</v>
      </c>
      <c r="F17310" t="s">
        <v>24</v>
      </c>
      <c r="G17310">
        <v>1</v>
      </c>
      <c r="H17310">
        <v>10.199999999999999</v>
      </c>
      <c r="I17310" t="s">
        <v>101</v>
      </c>
      <c r="J17310" t="s">
        <v>92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 t="s">
        <v>83</v>
      </c>
      <c r="R17310" t="s">
        <v>83</v>
      </c>
      <c r="S17310" t="s">
        <v>83</v>
      </c>
      <c r="T17310" t="str">
        <f>_xlfn.XLOOKUP(A17310,MI_Match_Analysis!$A$2:$A$8,MI_Match_Analysis!$F$2:$F$8,"Not Found")</f>
        <v>Not Found</v>
      </c>
    </row>
    <row r="17311" spans="1:20" hidden="1" x14ac:dyDescent="0.3">
      <c r="A17311">
        <v>74</v>
      </c>
      <c r="B17311" s="1">
        <v>46173</v>
      </c>
      <c r="C17311" t="s">
        <v>351</v>
      </c>
      <c r="D17311" t="s">
        <v>71</v>
      </c>
      <c r="E17311" t="s">
        <v>48</v>
      </c>
      <c r="F17311" t="s">
        <v>24</v>
      </c>
      <c r="G17311">
        <v>1</v>
      </c>
      <c r="H17311">
        <v>10.3</v>
      </c>
      <c r="I17311" t="s">
        <v>101</v>
      </c>
      <c r="J17311" t="s">
        <v>92</v>
      </c>
      <c r="K17311">
        <v>1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 t="s">
        <v>83</v>
      </c>
      <c r="R17311" t="s">
        <v>83</v>
      </c>
      <c r="S17311" t="s">
        <v>83</v>
      </c>
      <c r="T17311" t="str">
        <f>_xlfn.XLOOKUP(A17311,MI_Match_Analysis!$A$2:$A$8,MI_Match_Analysis!$F$2:$F$8,"Not Found")</f>
        <v>Not Found</v>
      </c>
    </row>
    <row r="17312" spans="1:20" hidden="1" x14ac:dyDescent="0.3">
      <c r="A17312">
        <v>74</v>
      </c>
      <c r="B17312" s="1">
        <v>46173</v>
      </c>
      <c r="C17312" t="s">
        <v>351</v>
      </c>
      <c r="D17312" t="s">
        <v>71</v>
      </c>
      <c r="E17312" t="s">
        <v>48</v>
      </c>
      <c r="F17312" t="s">
        <v>24</v>
      </c>
      <c r="G17312">
        <v>1</v>
      </c>
      <c r="H17312">
        <v>10.4</v>
      </c>
      <c r="I17312" t="s">
        <v>218</v>
      </c>
      <c r="J17312" t="s">
        <v>92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 t="s">
        <v>83</v>
      </c>
      <c r="R17312" t="s">
        <v>83</v>
      </c>
      <c r="S17312" t="s">
        <v>83</v>
      </c>
      <c r="T17312" t="str">
        <f>_xlfn.XLOOKUP(A17312,MI_Match_Analysis!$A$2:$A$8,MI_Match_Analysis!$F$2:$F$8,"Not Found")</f>
        <v>Not Found</v>
      </c>
    </row>
    <row r="17313" spans="1:20" hidden="1" x14ac:dyDescent="0.3">
      <c r="A17313">
        <v>74</v>
      </c>
      <c r="B17313" s="1">
        <v>46173</v>
      </c>
      <c r="C17313" t="s">
        <v>351</v>
      </c>
      <c r="D17313" t="s">
        <v>71</v>
      </c>
      <c r="E17313" t="s">
        <v>48</v>
      </c>
      <c r="F17313" t="s">
        <v>24</v>
      </c>
      <c r="G17313">
        <v>1</v>
      </c>
      <c r="H17313">
        <v>10.5</v>
      </c>
      <c r="I17313" t="s">
        <v>218</v>
      </c>
      <c r="J17313" t="s">
        <v>92</v>
      </c>
      <c r="K17313">
        <v>1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 t="s">
        <v>83</v>
      </c>
      <c r="R17313" t="s">
        <v>83</v>
      </c>
      <c r="S17313" t="s">
        <v>83</v>
      </c>
      <c r="T17313" t="str">
        <f>_xlfn.XLOOKUP(A17313,MI_Match_Analysis!$A$2:$A$8,MI_Match_Analysis!$F$2:$F$8,"Not Found")</f>
        <v>Not Found</v>
      </c>
    </row>
    <row r="17314" spans="1:20" hidden="1" x14ac:dyDescent="0.3">
      <c r="A17314">
        <v>74</v>
      </c>
      <c r="B17314" s="1">
        <v>46173</v>
      </c>
      <c r="C17314" t="s">
        <v>351</v>
      </c>
      <c r="D17314" t="s">
        <v>71</v>
      </c>
      <c r="E17314" t="s">
        <v>48</v>
      </c>
      <c r="F17314" t="s">
        <v>24</v>
      </c>
      <c r="G17314">
        <v>1</v>
      </c>
      <c r="H17314">
        <v>10.6</v>
      </c>
      <c r="I17314" t="s">
        <v>101</v>
      </c>
      <c r="J17314" t="s">
        <v>92</v>
      </c>
      <c r="K17314">
        <v>2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 t="s">
        <v>83</v>
      </c>
      <c r="R17314" t="s">
        <v>83</v>
      </c>
      <c r="S17314" t="s">
        <v>83</v>
      </c>
      <c r="T17314" t="str">
        <f>_xlfn.XLOOKUP(A17314,MI_Match_Analysis!$A$2:$A$8,MI_Match_Analysis!$F$2:$F$8,"Not Found")</f>
        <v>Not Found</v>
      </c>
    </row>
    <row r="17315" spans="1:20" hidden="1" x14ac:dyDescent="0.3">
      <c r="A17315">
        <v>74</v>
      </c>
      <c r="B17315" s="1">
        <v>46173</v>
      </c>
      <c r="C17315" t="s">
        <v>351</v>
      </c>
      <c r="D17315" t="s">
        <v>71</v>
      </c>
      <c r="E17315" t="s">
        <v>48</v>
      </c>
      <c r="F17315" t="s">
        <v>24</v>
      </c>
      <c r="G17315">
        <v>1</v>
      </c>
      <c r="H17315">
        <v>11.1</v>
      </c>
      <c r="I17315" t="s">
        <v>218</v>
      </c>
      <c r="J17315" t="s">
        <v>29</v>
      </c>
      <c r="K17315">
        <v>1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 t="s">
        <v>83</v>
      </c>
      <c r="R17315" t="s">
        <v>83</v>
      </c>
      <c r="S17315" t="s">
        <v>83</v>
      </c>
      <c r="T17315" t="str">
        <f>_xlfn.XLOOKUP(A17315,MI_Match_Analysis!$A$2:$A$8,MI_Match_Analysis!$F$2:$F$8,"Not Found")</f>
        <v>Not Found</v>
      </c>
    </row>
    <row r="17316" spans="1:20" hidden="1" x14ac:dyDescent="0.3">
      <c r="A17316">
        <v>74</v>
      </c>
      <c r="B17316" s="1">
        <v>46173</v>
      </c>
      <c r="C17316" t="s">
        <v>351</v>
      </c>
      <c r="D17316" t="s">
        <v>71</v>
      </c>
      <c r="E17316" t="s">
        <v>48</v>
      </c>
      <c r="F17316" t="s">
        <v>24</v>
      </c>
      <c r="G17316">
        <v>1</v>
      </c>
      <c r="H17316">
        <v>11.2</v>
      </c>
      <c r="I17316" t="s">
        <v>101</v>
      </c>
      <c r="J17316" t="s">
        <v>29</v>
      </c>
      <c r="K17316">
        <v>1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 t="s">
        <v>83</v>
      </c>
      <c r="R17316" t="s">
        <v>83</v>
      </c>
      <c r="S17316" t="s">
        <v>83</v>
      </c>
      <c r="T17316" t="str">
        <f>_xlfn.XLOOKUP(A17316,MI_Match_Analysis!$A$2:$A$8,MI_Match_Analysis!$F$2:$F$8,"Not Found")</f>
        <v>Not Found</v>
      </c>
    </row>
    <row r="17317" spans="1:20" hidden="1" x14ac:dyDescent="0.3">
      <c r="A17317">
        <v>74</v>
      </c>
      <c r="B17317" s="1">
        <v>46173</v>
      </c>
      <c r="C17317" t="s">
        <v>351</v>
      </c>
      <c r="D17317" t="s">
        <v>71</v>
      </c>
      <c r="E17317" t="s">
        <v>48</v>
      </c>
      <c r="F17317" t="s">
        <v>24</v>
      </c>
      <c r="G17317">
        <v>1</v>
      </c>
      <c r="H17317">
        <v>11.3</v>
      </c>
      <c r="I17317" t="s">
        <v>218</v>
      </c>
      <c r="J17317" t="s">
        <v>29</v>
      </c>
      <c r="K17317">
        <v>1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 t="s">
        <v>83</v>
      </c>
      <c r="R17317" t="s">
        <v>83</v>
      </c>
      <c r="S17317" t="s">
        <v>83</v>
      </c>
      <c r="T17317" t="str">
        <f>_xlfn.XLOOKUP(A17317,MI_Match_Analysis!$A$2:$A$8,MI_Match_Analysis!$F$2:$F$8,"Not Found")</f>
        <v>Not Found</v>
      </c>
    </row>
    <row r="17318" spans="1:20" hidden="1" x14ac:dyDescent="0.3">
      <c r="A17318">
        <v>74</v>
      </c>
      <c r="B17318" s="1">
        <v>46173</v>
      </c>
      <c r="C17318" t="s">
        <v>351</v>
      </c>
      <c r="D17318" t="s">
        <v>71</v>
      </c>
      <c r="E17318" t="s">
        <v>48</v>
      </c>
      <c r="F17318" t="s">
        <v>24</v>
      </c>
      <c r="G17318">
        <v>1</v>
      </c>
      <c r="H17318">
        <v>11.4</v>
      </c>
      <c r="I17318" t="s">
        <v>101</v>
      </c>
      <c r="J17318" t="s">
        <v>29</v>
      </c>
      <c r="K17318">
        <v>1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 t="s">
        <v>83</v>
      </c>
      <c r="R17318" t="s">
        <v>83</v>
      </c>
      <c r="S17318" t="s">
        <v>83</v>
      </c>
      <c r="T17318" t="str">
        <f>_xlfn.XLOOKUP(A17318,MI_Match_Analysis!$A$2:$A$8,MI_Match_Analysis!$F$2:$F$8,"Not Found")</f>
        <v>Not Found</v>
      </c>
    </row>
    <row r="17319" spans="1:20" hidden="1" x14ac:dyDescent="0.3">
      <c r="A17319">
        <v>74</v>
      </c>
      <c r="B17319" s="1">
        <v>46173</v>
      </c>
      <c r="C17319" t="s">
        <v>351</v>
      </c>
      <c r="D17319" t="s">
        <v>71</v>
      </c>
      <c r="E17319" t="s">
        <v>48</v>
      </c>
      <c r="F17319" t="s">
        <v>24</v>
      </c>
      <c r="G17319">
        <v>1</v>
      </c>
      <c r="H17319">
        <v>11.5</v>
      </c>
      <c r="I17319" t="s">
        <v>218</v>
      </c>
      <c r="J17319" t="s">
        <v>29</v>
      </c>
      <c r="K17319">
        <v>1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 t="s">
        <v>83</v>
      </c>
      <c r="R17319" t="s">
        <v>83</v>
      </c>
      <c r="S17319" t="s">
        <v>83</v>
      </c>
      <c r="T17319" t="str">
        <f>_xlfn.XLOOKUP(A17319,MI_Match_Analysis!$A$2:$A$8,MI_Match_Analysis!$F$2:$F$8,"Not Found")</f>
        <v>Not Found</v>
      </c>
    </row>
    <row r="17320" spans="1:20" hidden="1" x14ac:dyDescent="0.3">
      <c r="A17320">
        <v>74</v>
      </c>
      <c r="B17320" s="1">
        <v>46173</v>
      </c>
      <c r="C17320" t="s">
        <v>351</v>
      </c>
      <c r="D17320" t="s">
        <v>71</v>
      </c>
      <c r="E17320" t="s">
        <v>48</v>
      </c>
      <c r="F17320" t="s">
        <v>24</v>
      </c>
      <c r="G17320">
        <v>1</v>
      </c>
      <c r="H17320">
        <v>11.6</v>
      </c>
      <c r="I17320" t="s">
        <v>101</v>
      </c>
      <c r="J17320" t="s">
        <v>29</v>
      </c>
      <c r="K17320">
        <v>0</v>
      </c>
      <c r="L17320">
        <v>1</v>
      </c>
      <c r="M17320">
        <v>0</v>
      </c>
      <c r="N17320">
        <v>1</v>
      </c>
      <c r="O17320">
        <v>0</v>
      </c>
      <c r="P17320">
        <v>0</v>
      </c>
      <c r="Q17320" t="s">
        <v>83</v>
      </c>
      <c r="R17320" t="s">
        <v>83</v>
      </c>
      <c r="S17320" t="s">
        <v>83</v>
      </c>
      <c r="T17320" t="str">
        <f>_xlfn.XLOOKUP(A17320,MI_Match_Analysis!$A$2:$A$8,MI_Match_Analysis!$F$2:$F$8,"Not Found")</f>
        <v>Not Found</v>
      </c>
    </row>
    <row r="17321" spans="1:20" hidden="1" x14ac:dyDescent="0.3">
      <c r="A17321">
        <v>74</v>
      </c>
      <c r="B17321" s="1">
        <v>46173</v>
      </c>
      <c r="C17321" t="s">
        <v>351</v>
      </c>
      <c r="D17321" t="s">
        <v>71</v>
      </c>
      <c r="E17321" t="s">
        <v>48</v>
      </c>
      <c r="F17321" t="s">
        <v>24</v>
      </c>
      <c r="G17321">
        <v>1</v>
      </c>
      <c r="H17321">
        <v>12.1</v>
      </c>
      <c r="I17321" t="s">
        <v>101</v>
      </c>
      <c r="J17321" t="s">
        <v>92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 t="s">
        <v>257</v>
      </c>
      <c r="R17321" t="s">
        <v>101</v>
      </c>
      <c r="S17321" t="s">
        <v>83</v>
      </c>
      <c r="T17321" t="str">
        <f>_xlfn.XLOOKUP(A17321,MI_Match_Analysis!$A$2:$A$8,MI_Match_Analysis!$F$2:$F$8,"Not Found")</f>
        <v>Not Found</v>
      </c>
    </row>
    <row r="17322" spans="1:20" hidden="1" x14ac:dyDescent="0.3">
      <c r="A17322">
        <v>74</v>
      </c>
      <c r="B17322" s="1">
        <v>46173</v>
      </c>
      <c r="C17322" t="s">
        <v>351</v>
      </c>
      <c r="D17322" t="s">
        <v>71</v>
      </c>
      <c r="E17322" t="s">
        <v>48</v>
      </c>
      <c r="F17322" t="s">
        <v>24</v>
      </c>
      <c r="G17322">
        <v>1</v>
      </c>
      <c r="H17322">
        <v>12.2</v>
      </c>
      <c r="I17322" t="s">
        <v>296</v>
      </c>
      <c r="J17322" t="s">
        <v>92</v>
      </c>
      <c r="K17322">
        <v>1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 t="s">
        <v>83</v>
      </c>
      <c r="R17322" t="s">
        <v>83</v>
      </c>
      <c r="S17322" t="s">
        <v>83</v>
      </c>
      <c r="T17322" t="str">
        <f>_xlfn.XLOOKUP(A17322,MI_Match_Analysis!$A$2:$A$8,MI_Match_Analysis!$F$2:$F$8,"Not Found")</f>
        <v>Not Found</v>
      </c>
    </row>
    <row r="17323" spans="1:20" hidden="1" x14ac:dyDescent="0.3">
      <c r="A17323">
        <v>74</v>
      </c>
      <c r="B17323" s="1">
        <v>46173</v>
      </c>
      <c r="C17323" t="s">
        <v>351</v>
      </c>
      <c r="D17323" t="s">
        <v>71</v>
      </c>
      <c r="E17323" t="s">
        <v>48</v>
      </c>
      <c r="F17323" t="s">
        <v>24</v>
      </c>
      <c r="G17323">
        <v>1</v>
      </c>
      <c r="H17323">
        <v>12.3</v>
      </c>
      <c r="I17323" t="s">
        <v>218</v>
      </c>
      <c r="J17323" t="s">
        <v>92</v>
      </c>
      <c r="K17323">
        <v>1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 t="s">
        <v>83</v>
      </c>
      <c r="R17323" t="s">
        <v>83</v>
      </c>
      <c r="S17323" t="s">
        <v>83</v>
      </c>
      <c r="T17323" t="str">
        <f>_xlfn.XLOOKUP(A17323,MI_Match_Analysis!$A$2:$A$8,MI_Match_Analysis!$F$2:$F$8,"Not Found")</f>
        <v>Not Found</v>
      </c>
    </row>
    <row r="17324" spans="1:20" hidden="1" x14ac:dyDescent="0.3">
      <c r="A17324">
        <v>74</v>
      </c>
      <c r="B17324" s="1">
        <v>46173</v>
      </c>
      <c r="C17324" t="s">
        <v>351</v>
      </c>
      <c r="D17324" t="s">
        <v>71</v>
      </c>
      <c r="E17324" t="s">
        <v>48</v>
      </c>
      <c r="F17324" t="s">
        <v>24</v>
      </c>
      <c r="G17324">
        <v>1</v>
      </c>
      <c r="H17324">
        <v>12.4</v>
      </c>
      <c r="I17324" t="s">
        <v>296</v>
      </c>
      <c r="J17324" t="s">
        <v>92</v>
      </c>
      <c r="K17324">
        <v>6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 t="s">
        <v>83</v>
      </c>
      <c r="R17324" t="s">
        <v>83</v>
      </c>
      <c r="S17324" t="s">
        <v>83</v>
      </c>
      <c r="T17324" t="str">
        <f>_xlfn.XLOOKUP(A17324,MI_Match_Analysis!$A$2:$A$8,MI_Match_Analysis!$F$2:$F$8,"Not Found")</f>
        <v>Not Found</v>
      </c>
    </row>
    <row r="17325" spans="1:20" hidden="1" x14ac:dyDescent="0.3">
      <c r="A17325">
        <v>74</v>
      </c>
      <c r="B17325" s="1">
        <v>46173</v>
      </c>
      <c r="C17325" t="s">
        <v>351</v>
      </c>
      <c r="D17325" t="s">
        <v>71</v>
      </c>
      <c r="E17325" t="s">
        <v>48</v>
      </c>
      <c r="F17325" t="s">
        <v>24</v>
      </c>
      <c r="G17325">
        <v>1</v>
      </c>
      <c r="H17325">
        <v>12.5</v>
      </c>
      <c r="I17325" t="s">
        <v>296</v>
      </c>
      <c r="J17325" t="s">
        <v>92</v>
      </c>
      <c r="K17325">
        <v>1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 t="s">
        <v>83</v>
      </c>
      <c r="R17325" t="s">
        <v>83</v>
      </c>
      <c r="S17325" t="s">
        <v>83</v>
      </c>
      <c r="T17325" t="str">
        <f>_xlfn.XLOOKUP(A17325,MI_Match_Analysis!$A$2:$A$8,MI_Match_Analysis!$F$2:$F$8,"Not Found")</f>
        <v>Not Found</v>
      </c>
    </row>
    <row r="17326" spans="1:20" hidden="1" x14ac:dyDescent="0.3">
      <c r="A17326">
        <v>74</v>
      </c>
      <c r="B17326" s="1">
        <v>46173</v>
      </c>
      <c r="C17326" t="s">
        <v>351</v>
      </c>
      <c r="D17326" t="s">
        <v>71</v>
      </c>
      <c r="E17326" t="s">
        <v>48</v>
      </c>
      <c r="F17326" t="s">
        <v>24</v>
      </c>
      <c r="G17326">
        <v>1</v>
      </c>
      <c r="H17326">
        <v>12.6</v>
      </c>
      <c r="I17326" t="s">
        <v>218</v>
      </c>
      <c r="J17326" t="s">
        <v>92</v>
      </c>
      <c r="K17326">
        <v>1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 t="s">
        <v>83</v>
      </c>
      <c r="R17326" t="s">
        <v>83</v>
      </c>
      <c r="S17326" t="s">
        <v>83</v>
      </c>
      <c r="T17326" t="str">
        <f>_xlfn.XLOOKUP(A17326,MI_Match_Analysis!$A$2:$A$8,MI_Match_Analysis!$F$2:$F$8,"Not Found")</f>
        <v>Not Found</v>
      </c>
    </row>
    <row r="17327" spans="1:20" hidden="1" x14ac:dyDescent="0.3">
      <c r="A17327">
        <v>74</v>
      </c>
      <c r="B17327" s="1">
        <v>46173</v>
      </c>
      <c r="C17327" t="s">
        <v>351</v>
      </c>
      <c r="D17327" t="s">
        <v>71</v>
      </c>
      <c r="E17327" t="s">
        <v>48</v>
      </c>
      <c r="F17327" t="s">
        <v>24</v>
      </c>
      <c r="G17327">
        <v>1</v>
      </c>
      <c r="H17327">
        <v>13.1</v>
      </c>
      <c r="I17327" t="s">
        <v>218</v>
      </c>
      <c r="J17327" t="s">
        <v>29</v>
      </c>
      <c r="K17327">
        <v>4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 t="s">
        <v>83</v>
      </c>
      <c r="R17327" t="s">
        <v>83</v>
      </c>
      <c r="S17327" t="s">
        <v>83</v>
      </c>
      <c r="T17327" t="str">
        <f>_xlfn.XLOOKUP(A17327,MI_Match_Analysis!$A$2:$A$8,MI_Match_Analysis!$F$2:$F$8,"Not Found")</f>
        <v>Not Found</v>
      </c>
    </row>
    <row r="17328" spans="1:20" hidden="1" x14ac:dyDescent="0.3">
      <c r="A17328">
        <v>74</v>
      </c>
      <c r="B17328" s="1">
        <v>46173</v>
      </c>
      <c r="C17328" t="s">
        <v>351</v>
      </c>
      <c r="D17328" t="s">
        <v>71</v>
      </c>
      <c r="E17328" t="s">
        <v>48</v>
      </c>
      <c r="F17328" t="s">
        <v>24</v>
      </c>
      <c r="G17328">
        <v>1</v>
      </c>
      <c r="H17328">
        <v>13.2</v>
      </c>
      <c r="I17328" t="s">
        <v>218</v>
      </c>
      <c r="J17328" t="s">
        <v>29</v>
      </c>
      <c r="K17328">
        <v>4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 t="s">
        <v>83</v>
      </c>
      <c r="R17328" t="s">
        <v>83</v>
      </c>
      <c r="S17328" t="s">
        <v>83</v>
      </c>
      <c r="T17328" t="str">
        <f>_xlfn.XLOOKUP(A17328,MI_Match_Analysis!$A$2:$A$8,MI_Match_Analysis!$F$2:$F$8,"Not Found")</f>
        <v>Not Found</v>
      </c>
    </row>
    <row r="17329" spans="1:20" hidden="1" x14ac:dyDescent="0.3">
      <c r="A17329">
        <v>74</v>
      </c>
      <c r="B17329" s="1">
        <v>46173</v>
      </c>
      <c r="C17329" t="s">
        <v>351</v>
      </c>
      <c r="D17329" t="s">
        <v>71</v>
      </c>
      <c r="E17329" t="s">
        <v>48</v>
      </c>
      <c r="F17329" t="s">
        <v>24</v>
      </c>
      <c r="G17329">
        <v>1</v>
      </c>
      <c r="H17329">
        <v>13.3</v>
      </c>
      <c r="I17329" t="s">
        <v>218</v>
      </c>
      <c r="J17329" t="s">
        <v>29</v>
      </c>
      <c r="K17329">
        <v>1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 t="s">
        <v>83</v>
      </c>
      <c r="R17329" t="s">
        <v>83</v>
      </c>
      <c r="S17329" t="s">
        <v>83</v>
      </c>
      <c r="T17329" t="str">
        <f>_xlfn.XLOOKUP(A17329,MI_Match_Analysis!$A$2:$A$8,MI_Match_Analysis!$F$2:$F$8,"Not Found")</f>
        <v>Not Found</v>
      </c>
    </row>
    <row r="17330" spans="1:20" hidden="1" x14ac:dyDescent="0.3">
      <c r="A17330">
        <v>74</v>
      </c>
      <c r="B17330" s="1">
        <v>46173</v>
      </c>
      <c r="C17330" t="s">
        <v>351</v>
      </c>
      <c r="D17330" t="s">
        <v>71</v>
      </c>
      <c r="E17330" t="s">
        <v>48</v>
      </c>
      <c r="F17330" t="s">
        <v>24</v>
      </c>
      <c r="G17330">
        <v>1</v>
      </c>
      <c r="H17330">
        <v>13.4</v>
      </c>
      <c r="I17330" t="s">
        <v>296</v>
      </c>
      <c r="J17330" t="s">
        <v>29</v>
      </c>
      <c r="K17330">
        <v>6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 t="s">
        <v>83</v>
      </c>
      <c r="R17330" t="s">
        <v>83</v>
      </c>
      <c r="S17330" t="s">
        <v>83</v>
      </c>
      <c r="T17330" t="str">
        <f>_xlfn.XLOOKUP(A17330,MI_Match_Analysis!$A$2:$A$8,MI_Match_Analysis!$F$2:$F$8,"Not Found")</f>
        <v>Not Found</v>
      </c>
    </row>
    <row r="17331" spans="1:20" hidden="1" x14ac:dyDescent="0.3">
      <c r="A17331">
        <v>74</v>
      </c>
      <c r="B17331" s="1">
        <v>46173</v>
      </c>
      <c r="C17331" t="s">
        <v>351</v>
      </c>
      <c r="D17331" t="s">
        <v>71</v>
      </c>
      <c r="E17331" t="s">
        <v>48</v>
      </c>
      <c r="F17331" t="s">
        <v>24</v>
      </c>
      <c r="G17331">
        <v>1</v>
      </c>
      <c r="H17331">
        <v>13.5</v>
      </c>
      <c r="I17331" t="s">
        <v>296</v>
      </c>
      <c r="J17331" t="s">
        <v>29</v>
      </c>
      <c r="K17331">
        <v>1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 t="s">
        <v>83</v>
      </c>
      <c r="R17331" t="s">
        <v>83</v>
      </c>
      <c r="S17331" t="s">
        <v>83</v>
      </c>
      <c r="T17331" t="str">
        <f>_xlfn.XLOOKUP(A17331,MI_Match_Analysis!$A$2:$A$8,MI_Match_Analysis!$F$2:$F$8,"Not Found")</f>
        <v>Not Found</v>
      </c>
    </row>
    <row r="17332" spans="1:20" hidden="1" x14ac:dyDescent="0.3">
      <c r="A17332">
        <v>74</v>
      </c>
      <c r="B17332" s="1">
        <v>46173</v>
      </c>
      <c r="C17332" t="s">
        <v>351</v>
      </c>
      <c r="D17332" t="s">
        <v>71</v>
      </c>
      <c r="E17332" t="s">
        <v>48</v>
      </c>
      <c r="F17332" t="s">
        <v>24</v>
      </c>
      <c r="G17332">
        <v>1</v>
      </c>
      <c r="H17332">
        <v>13.6</v>
      </c>
      <c r="I17332" t="s">
        <v>218</v>
      </c>
      <c r="J17332" t="s">
        <v>29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 t="s">
        <v>83</v>
      </c>
      <c r="R17332" t="s">
        <v>83</v>
      </c>
      <c r="S17332" t="s">
        <v>83</v>
      </c>
      <c r="T17332" t="str">
        <f>_xlfn.XLOOKUP(A17332,MI_Match_Analysis!$A$2:$A$8,MI_Match_Analysis!$F$2:$F$8,"Not Found")</f>
        <v>Not Found</v>
      </c>
    </row>
    <row r="17333" spans="1:20" hidden="1" x14ac:dyDescent="0.3">
      <c r="A17333">
        <v>74</v>
      </c>
      <c r="B17333" s="1">
        <v>46173</v>
      </c>
      <c r="C17333" t="s">
        <v>351</v>
      </c>
      <c r="D17333" t="s">
        <v>71</v>
      </c>
      <c r="E17333" t="s">
        <v>48</v>
      </c>
      <c r="F17333" t="s">
        <v>24</v>
      </c>
      <c r="G17333">
        <v>1</v>
      </c>
      <c r="H17333">
        <v>14.1</v>
      </c>
      <c r="I17333" t="s">
        <v>296</v>
      </c>
      <c r="J17333" t="s">
        <v>111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 t="s">
        <v>165</v>
      </c>
      <c r="R17333" t="s">
        <v>296</v>
      </c>
      <c r="S17333" t="s">
        <v>269</v>
      </c>
      <c r="T17333" t="str">
        <f>_xlfn.XLOOKUP(A17333,MI_Match_Analysis!$A$2:$A$8,MI_Match_Analysis!$F$2:$F$8,"Not Found")</f>
        <v>Not Found</v>
      </c>
    </row>
    <row r="17334" spans="1:20" hidden="1" x14ac:dyDescent="0.3">
      <c r="A17334">
        <v>74</v>
      </c>
      <c r="B17334" s="1">
        <v>46173</v>
      </c>
      <c r="C17334" t="s">
        <v>351</v>
      </c>
      <c r="D17334" t="s">
        <v>71</v>
      </c>
      <c r="E17334" t="s">
        <v>48</v>
      </c>
      <c r="F17334" t="s">
        <v>24</v>
      </c>
      <c r="G17334">
        <v>1</v>
      </c>
      <c r="H17334">
        <v>14.2</v>
      </c>
      <c r="I17334" t="s">
        <v>220</v>
      </c>
      <c r="J17334" t="s">
        <v>111</v>
      </c>
      <c r="K17334">
        <v>1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 t="s">
        <v>83</v>
      </c>
      <c r="R17334" t="s">
        <v>83</v>
      </c>
      <c r="S17334" t="s">
        <v>83</v>
      </c>
      <c r="T17334" t="str">
        <f>_xlfn.XLOOKUP(A17334,MI_Match_Analysis!$A$2:$A$8,MI_Match_Analysis!$F$2:$F$8,"Not Found")</f>
        <v>Not Found</v>
      </c>
    </row>
    <row r="17335" spans="1:20" hidden="1" x14ac:dyDescent="0.3">
      <c r="A17335">
        <v>74</v>
      </c>
      <c r="B17335" s="1">
        <v>46173</v>
      </c>
      <c r="C17335" t="s">
        <v>351</v>
      </c>
      <c r="D17335" t="s">
        <v>71</v>
      </c>
      <c r="E17335" t="s">
        <v>48</v>
      </c>
      <c r="F17335" t="s">
        <v>24</v>
      </c>
      <c r="G17335">
        <v>1</v>
      </c>
      <c r="H17335">
        <v>14.3</v>
      </c>
      <c r="I17335" t="s">
        <v>218</v>
      </c>
      <c r="J17335" t="s">
        <v>111</v>
      </c>
      <c r="K17335">
        <v>2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 t="s">
        <v>83</v>
      </c>
      <c r="R17335" t="s">
        <v>83</v>
      </c>
      <c r="S17335" t="s">
        <v>83</v>
      </c>
      <c r="T17335" t="str">
        <f>_xlfn.XLOOKUP(A17335,MI_Match_Analysis!$A$2:$A$8,MI_Match_Analysis!$F$2:$F$8,"Not Found")</f>
        <v>Not Found</v>
      </c>
    </row>
    <row r="17336" spans="1:20" hidden="1" x14ac:dyDescent="0.3">
      <c r="A17336">
        <v>74</v>
      </c>
      <c r="B17336" s="1">
        <v>46173</v>
      </c>
      <c r="C17336" t="s">
        <v>351</v>
      </c>
      <c r="D17336" t="s">
        <v>71</v>
      </c>
      <c r="E17336" t="s">
        <v>48</v>
      </c>
      <c r="F17336" t="s">
        <v>24</v>
      </c>
      <c r="G17336">
        <v>1</v>
      </c>
      <c r="H17336">
        <v>14.4</v>
      </c>
      <c r="I17336" t="s">
        <v>218</v>
      </c>
      <c r="J17336" t="s">
        <v>111</v>
      </c>
      <c r="K17336">
        <v>1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 t="s">
        <v>83</v>
      </c>
      <c r="R17336" t="s">
        <v>83</v>
      </c>
      <c r="S17336" t="s">
        <v>83</v>
      </c>
      <c r="T17336" t="str">
        <f>_xlfn.XLOOKUP(A17336,MI_Match_Analysis!$A$2:$A$8,MI_Match_Analysis!$F$2:$F$8,"Not Found")</f>
        <v>Not Found</v>
      </c>
    </row>
    <row r="17337" spans="1:20" hidden="1" x14ac:dyDescent="0.3">
      <c r="A17337">
        <v>74</v>
      </c>
      <c r="B17337" s="1">
        <v>46173</v>
      </c>
      <c r="C17337" t="s">
        <v>351</v>
      </c>
      <c r="D17337" t="s">
        <v>71</v>
      </c>
      <c r="E17337" t="s">
        <v>48</v>
      </c>
      <c r="F17337" t="s">
        <v>24</v>
      </c>
      <c r="G17337">
        <v>1</v>
      </c>
      <c r="H17337">
        <v>14.5</v>
      </c>
      <c r="I17337" t="s">
        <v>220</v>
      </c>
      <c r="J17337" t="s">
        <v>111</v>
      </c>
      <c r="K17337">
        <v>1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 t="s">
        <v>83</v>
      </c>
      <c r="R17337" t="s">
        <v>83</v>
      </c>
      <c r="S17337" t="s">
        <v>83</v>
      </c>
      <c r="T17337" t="str">
        <f>_xlfn.XLOOKUP(A17337,MI_Match_Analysis!$A$2:$A$8,MI_Match_Analysis!$F$2:$F$8,"Not Found")</f>
        <v>Not Found</v>
      </c>
    </row>
    <row r="17338" spans="1:20" hidden="1" x14ac:dyDescent="0.3">
      <c r="A17338">
        <v>74</v>
      </c>
      <c r="B17338" s="1">
        <v>46173</v>
      </c>
      <c r="C17338" t="s">
        <v>351</v>
      </c>
      <c r="D17338" t="s">
        <v>71</v>
      </c>
      <c r="E17338" t="s">
        <v>48</v>
      </c>
      <c r="F17338" t="s">
        <v>24</v>
      </c>
      <c r="G17338">
        <v>1</v>
      </c>
      <c r="H17338">
        <v>14.6</v>
      </c>
      <c r="I17338" t="s">
        <v>218</v>
      </c>
      <c r="J17338" t="s">
        <v>111</v>
      </c>
      <c r="K17338">
        <v>1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 t="s">
        <v>83</v>
      </c>
      <c r="R17338" t="s">
        <v>83</v>
      </c>
      <c r="S17338" t="s">
        <v>83</v>
      </c>
      <c r="T17338" t="str">
        <f>_xlfn.XLOOKUP(A17338,MI_Match_Analysis!$A$2:$A$8,MI_Match_Analysis!$F$2:$F$8,"Not Found")</f>
        <v>Not Found</v>
      </c>
    </row>
    <row r="17339" spans="1:20" hidden="1" x14ac:dyDescent="0.3">
      <c r="A17339">
        <v>74</v>
      </c>
      <c r="B17339" s="1">
        <v>46173</v>
      </c>
      <c r="C17339" t="s">
        <v>351</v>
      </c>
      <c r="D17339" t="s">
        <v>71</v>
      </c>
      <c r="E17339" t="s">
        <v>48</v>
      </c>
      <c r="F17339" t="s">
        <v>24</v>
      </c>
      <c r="G17339">
        <v>1</v>
      </c>
      <c r="H17339">
        <v>15.1</v>
      </c>
      <c r="I17339" t="s">
        <v>218</v>
      </c>
      <c r="J17339" t="s">
        <v>80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 t="s">
        <v>83</v>
      </c>
      <c r="R17339" t="s">
        <v>83</v>
      </c>
      <c r="S17339" t="s">
        <v>83</v>
      </c>
      <c r="T17339" t="str">
        <f>_xlfn.XLOOKUP(A17339,MI_Match_Analysis!$A$2:$A$8,MI_Match_Analysis!$F$2:$F$8,"Not Found")</f>
        <v>Not Found</v>
      </c>
    </row>
    <row r="17340" spans="1:20" hidden="1" x14ac:dyDescent="0.3">
      <c r="A17340">
        <v>74</v>
      </c>
      <c r="B17340" s="1">
        <v>46173</v>
      </c>
      <c r="C17340" t="s">
        <v>351</v>
      </c>
      <c r="D17340" t="s">
        <v>71</v>
      </c>
      <c r="E17340" t="s">
        <v>48</v>
      </c>
      <c r="F17340" t="s">
        <v>24</v>
      </c>
      <c r="G17340">
        <v>1</v>
      </c>
      <c r="H17340">
        <v>15.2</v>
      </c>
      <c r="I17340" t="s">
        <v>218</v>
      </c>
      <c r="J17340" t="s">
        <v>80</v>
      </c>
      <c r="K17340">
        <v>2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 t="s">
        <v>83</v>
      </c>
      <c r="R17340" t="s">
        <v>83</v>
      </c>
      <c r="S17340" t="s">
        <v>83</v>
      </c>
      <c r="T17340" t="str">
        <f>_xlfn.XLOOKUP(A17340,MI_Match_Analysis!$A$2:$A$8,MI_Match_Analysis!$F$2:$F$8,"Not Found")</f>
        <v>Not Found</v>
      </c>
    </row>
    <row r="17341" spans="1:20" hidden="1" x14ac:dyDescent="0.3">
      <c r="A17341">
        <v>74</v>
      </c>
      <c r="B17341" s="1">
        <v>46173</v>
      </c>
      <c r="C17341" t="s">
        <v>351</v>
      </c>
      <c r="D17341" t="s">
        <v>71</v>
      </c>
      <c r="E17341" t="s">
        <v>48</v>
      </c>
      <c r="F17341" t="s">
        <v>24</v>
      </c>
      <c r="G17341">
        <v>1</v>
      </c>
      <c r="H17341">
        <v>15.3</v>
      </c>
      <c r="I17341" t="s">
        <v>218</v>
      </c>
      <c r="J17341" t="s">
        <v>80</v>
      </c>
      <c r="K17341">
        <v>2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 t="s">
        <v>83</v>
      </c>
      <c r="R17341" t="s">
        <v>83</v>
      </c>
      <c r="S17341" t="s">
        <v>83</v>
      </c>
      <c r="T17341" t="str">
        <f>_xlfn.XLOOKUP(A17341,MI_Match_Analysis!$A$2:$A$8,MI_Match_Analysis!$F$2:$F$8,"Not Found")</f>
        <v>Not Found</v>
      </c>
    </row>
    <row r="17342" spans="1:20" hidden="1" x14ac:dyDescent="0.3">
      <c r="A17342">
        <v>74</v>
      </c>
      <c r="B17342" s="1">
        <v>46173</v>
      </c>
      <c r="C17342" t="s">
        <v>351</v>
      </c>
      <c r="D17342" t="s">
        <v>71</v>
      </c>
      <c r="E17342" t="s">
        <v>48</v>
      </c>
      <c r="F17342" t="s">
        <v>24</v>
      </c>
      <c r="G17342">
        <v>1</v>
      </c>
      <c r="H17342">
        <v>15.4</v>
      </c>
      <c r="I17342" t="s">
        <v>218</v>
      </c>
      <c r="J17342" t="s">
        <v>80</v>
      </c>
      <c r="K17342">
        <v>1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 t="s">
        <v>83</v>
      </c>
      <c r="R17342" t="s">
        <v>83</v>
      </c>
      <c r="S17342" t="s">
        <v>83</v>
      </c>
      <c r="T17342" t="str">
        <f>_xlfn.XLOOKUP(A17342,MI_Match_Analysis!$A$2:$A$8,MI_Match_Analysis!$F$2:$F$8,"Not Found")</f>
        <v>Not Found</v>
      </c>
    </row>
    <row r="17343" spans="1:20" hidden="1" x14ac:dyDescent="0.3">
      <c r="A17343">
        <v>74</v>
      </c>
      <c r="B17343" s="1">
        <v>46173</v>
      </c>
      <c r="C17343" t="s">
        <v>351</v>
      </c>
      <c r="D17343" t="s">
        <v>71</v>
      </c>
      <c r="E17343" t="s">
        <v>48</v>
      </c>
      <c r="F17343" t="s">
        <v>24</v>
      </c>
      <c r="G17343">
        <v>1</v>
      </c>
      <c r="H17343">
        <v>15.5</v>
      </c>
      <c r="I17343" t="s">
        <v>220</v>
      </c>
      <c r="J17343" t="s">
        <v>80</v>
      </c>
      <c r="K17343">
        <v>4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 t="s">
        <v>83</v>
      </c>
      <c r="R17343" t="s">
        <v>83</v>
      </c>
      <c r="S17343" t="s">
        <v>83</v>
      </c>
      <c r="T17343" t="str">
        <f>_xlfn.XLOOKUP(A17343,MI_Match_Analysis!$A$2:$A$8,MI_Match_Analysis!$F$2:$F$8,"Not Found")</f>
        <v>Not Found</v>
      </c>
    </row>
    <row r="17344" spans="1:20" hidden="1" x14ac:dyDescent="0.3">
      <c r="A17344">
        <v>74</v>
      </c>
      <c r="B17344" s="1">
        <v>46173</v>
      </c>
      <c r="C17344" t="s">
        <v>351</v>
      </c>
      <c r="D17344" t="s">
        <v>71</v>
      </c>
      <c r="E17344" t="s">
        <v>48</v>
      </c>
      <c r="F17344" t="s">
        <v>24</v>
      </c>
      <c r="G17344">
        <v>1</v>
      </c>
      <c r="H17344">
        <v>15.6</v>
      </c>
      <c r="I17344" t="s">
        <v>220</v>
      </c>
      <c r="J17344" t="s">
        <v>80</v>
      </c>
      <c r="K17344">
        <v>1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 t="s">
        <v>83</v>
      </c>
      <c r="R17344" t="s">
        <v>83</v>
      </c>
      <c r="S17344" t="s">
        <v>83</v>
      </c>
      <c r="T17344" t="str">
        <f>_xlfn.XLOOKUP(A17344,MI_Match_Analysis!$A$2:$A$8,MI_Match_Analysis!$F$2:$F$8,"Not Found")</f>
        <v>Not Found</v>
      </c>
    </row>
    <row r="17345" spans="1:20" hidden="1" x14ac:dyDescent="0.3">
      <c r="A17345">
        <v>74</v>
      </c>
      <c r="B17345" s="1">
        <v>46173</v>
      </c>
      <c r="C17345" t="s">
        <v>351</v>
      </c>
      <c r="D17345" t="s">
        <v>71</v>
      </c>
      <c r="E17345" t="s">
        <v>48</v>
      </c>
      <c r="F17345" t="s">
        <v>24</v>
      </c>
      <c r="G17345">
        <v>1</v>
      </c>
      <c r="H17345">
        <v>16.100000000000001</v>
      </c>
      <c r="I17345" t="s">
        <v>220</v>
      </c>
      <c r="J17345" t="s">
        <v>269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 t="s">
        <v>165</v>
      </c>
      <c r="R17345" t="s">
        <v>220</v>
      </c>
      <c r="S17345" t="s">
        <v>178</v>
      </c>
      <c r="T17345" t="str">
        <f>_xlfn.XLOOKUP(A17345,MI_Match_Analysis!$A$2:$A$8,MI_Match_Analysis!$F$2:$F$8,"Not Found")</f>
        <v>Not Found</v>
      </c>
    </row>
    <row r="17346" spans="1:20" hidden="1" x14ac:dyDescent="0.3">
      <c r="A17346">
        <v>74</v>
      </c>
      <c r="B17346" s="1">
        <v>46173</v>
      </c>
      <c r="C17346" t="s">
        <v>351</v>
      </c>
      <c r="D17346" t="s">
        <v>71</v>
      </c>
      <c r="E17346" t="s">
        <v>48</v>
      </c>
      <c r="F17346" t="s">
        <v>24</v>
      </c>
      <c r="G17346">
        <v>1</v>
      </c>
      <c r="H17346">
        <v>16.2</v>
      </c>
      <c r="I17346" t="s">
        <v>290</v>
      </c>
      <c r="J17346" t="s">
        <v>269</v>
      </c>
      <c r="K17346">
        <v>1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 t="s">
        <v>83</v>
      </c>
      <c r="R17346" t="s">
        <v>83</v>
      </c>
      <c r="S17346" t="s">
        <v>83</v>
      </c>
      <c r="T17346" t="str">
        <f>_xlfn.XLOOKUP(A17346,MI_Match_Analysis!$A$2:$A$8,MI_Match_Analysis!$F$2:$F$8,"Not Found")</f>
        <v>Not Found</v>
      </c>
    </row>
    <row r="17347" spans="1:20" hidden="1" x14ac:dyDescent="0.3">
      <c r="A17347">
        <v>74</v>
      </c>
      <c r="B17347" s="1">
        <v>46173</v>
      </c>
      <c r="C17347" t="s">
        <v>351</v>
      </c>
      <c r="D17347" t="s">
        <v>71</v>
      </c>
      <c r="E17347" t="s">
        <v>48</v>
      </c>
      <c r="F17347" t="s">
        <v>24</v>
      </c>
      <c r="G17347">
        <v>1</v>
      </c>
      <c r="H17347">
        <v>16.3</v>
      </c>
      <c r="I17347" t="s">
        <v>218</v>
      </c>
      <c r="J17347" t="s">
        <v>269</v>
      </c>
      <c r="K17347">
        <v>1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 t="s">
        <v>83</v>
      </c>
      <c r="R17347" t="s">
        <v>83</v>
      </c>
      <c r="S17347" t="s">
        <v>83</v>
      </c>
      <c r="T17347" t="str">
        <f>_xlfn.XLOOKUP(A17347,MI_Match_Analysis!$A$2:$A$8,MI_Match_Analysis!$F$2:$F$8,"Not Found")</f>
        <v>Not Found</v>
      </c>
    </row>
    <row r="17348" spans="1:20" hidden="1" x14ac:dyDescent="0.3">
      <c r="A17348">
        <v>74</v>
      </c>
      <c r="B17348" s="1">
        <v>46173</v>
      </c>
      <c r="C17348" t="s">
        <v>351</v>
      </c>
      <c r="D17348" t="s">
        <v>71</v>
      </c>
      <c r="E17348" t="s">
        <v>48</v>
      </c>
      <c r="F17348" t="s">
        <v>24</v>
      </c>
      <c r="G17348">
        <v>1</v>
      </c>
      <c r="H17348">
        <v>16.399999999999999</v>
      </c>
      <c r="I17348" t="s">
        <v>290</v>
      </c>
      <c r="J17348" t="s">
        <v>269</v>
      </c>
      <c r="K17348">
        <v>1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 t="s">
        <v>83</v>
      </c>
      <c r="R17348" t="s">
        <v>83</v>
      </c>
      <c r="S17348" t="s">
        <v>83</v>
      </c>
      <c r="T17348" t="str">
        <f>_xlfn.XLOOKUP(A17348,MI_Match_Analysis!$A$2:$A$8,MI_Match_Analysis!$F$2:$F$8,"Not Found")</f>
        <v>Not Found</v>
      </c>
    </row>
    <row r="17349" spans="1:20" hidden="1" x14ac:dyDescent="0.3">
      <c r="A17349">
        <v>74</v>
      </c>
      <c r="B17349" s="1">
        <v>46173</v>
      </c>
      <c r="C17349" t="s">
        <v>351</v>
      </c>
      <c r="D17349" t="s">
        <v>71</v>
      </c>
      <c r="E17349" t="s">
        <v>48</v>
      </c>
      <c r="F17349" t="s">
        <v>24</v>
      </c>
      <c r="G17349">
        <v>1</v>
      </c>
      <c r="H17349">
        <v>16.5</v>
      </c>
      <c r="I17349" t="s">
        <v>218</v>
      </c>
      <c r="J17349" t="s">
        <v>269</v>
      </c>
      <c r="K17349">
        <v>2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 t="s">
        <v>83</v>
      </c>
      <c r="R17349" t="s">
        <v>83</v>
      </c>
      <c r="S17349" t="s">
        <v>83</v>
      </c>
      <c r="T17349" t="str">
        <f>_xlfn.XLOOKUP(A17349,MI_Match_Analysis!$A$2:$A$8,MI_Match_Analysis!$F$2:$F$8,"Not Found")</f>
        <v>Not Found</v>
      </c>
    </row>
    <row r="17350" spans="1:20" hidden="1" x14ac:dyDescent="0.3">
      <c r="A17350">
        <v>74</v>
      </c>
      <c r="B17350" s="1">
        <v>46173</v>
      </c>
      <c r="C17350" t="s">
        <v>351</v>
      </c>
      <c r="D17350" t="s">
        <v>71</v>
      </c>
      <c r="E17350" t="s">
        <v>48</v>
      </c>
      <c r="F17350" t="s">
        <v>24</v>
      </c>
      <c r="G17350">
        <v>1</v>
      </c>
      <c r="H17350">
        <v>16.600000000000001</v>
      </c>
      <c r="I17350" t="s">
        <v>218</v>
      </c>
      <c r="J17350" t="s">
        <v>269</v>
      </c>
      <c r="K17350">
        <v>1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 t="s">
        <v>83</v>
      </c>
      <c r="R17350" t="s">
        <v>83</v>
      </c>
      <c r="S17350" t="s">
        <v>83</v>
      </c>
      <c r="T17350" t="str">
        <f>_xlfn.XLOOKUP(A17350,MI_Match_Analysis!$A$2:$A$8,MI_Match_Analysis!$F$2:$F$8,"Not Found")</f>
        <v>Not Found</v>
      </c>
    </row>
    <row r="17351" spans="1:20" hidden="1" x14ac:dyDescent="0.3">
      <c r="A17351">
        <v>74</v>
      </c>
      <c r="B17351" s="1">
        <v>46173</v>
      </c>
      <c r="C17351" t="s">
        <v>351</v>
      </c>
      <c r="D17351" t="s">
        <v>71</v>
      </c>
      <c r="E17351" t="s">
        <v>48</v>
      </c>
      <c r="F17351" t="s">
        <v>24</v>
      </c>
      <c r="G17351">
        <v>1</v>
      </c>
      <c r="H17351">
        <v>17.100000000000001</v>
      </c>
      <c r="I17351" t="s">
        <v>218</v>
      </c>
      <c r="J17351" t="s">
        <v>111</v>
      </c>
      <c r="K17351">
        <v>4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 t="s">
        <v>83</v>
      </c>
      <c r="R17351" t="s">
        <v>83</v>
      </c>
      <c r="S17351" t="s">
        <v>83</v>
      </c>
      <c r="T17351" t="str">
        <f>_xlfn.XLOOKUP(A17351,MI_Match_Analysis!$A$2:$A$8,MI_Match_Analysis!$F$2:$F$8,"Not Found")</f>
        <v>Not Found</v>
      </c>
    </row>
    <row r="17352" spans="1:20" hidden="1" x14ac:dyDescent="0.3">
      <c r="A17352">
        <v>74</v>
      </c>
      <c r="B17352" s="1">
        <v>46173</v>
      </c>
      <c r="C17352" t="s">
        <v>351</v>
      </c>
      <c r="D17352" t="s">
        <v>71</v>
      </c>
      <c r="E17352" t="s">
        <v>48</v>
      </c>
      <c r="F17352" t="s">
        <v>24</v>
      </c>
      <c r="G17352">
        <v>1</v>
      </c>
      <c r="H17352">
        <v>17.2</v>
      </c>
      <c r="I17352" t="s">
        <v>218</v>
      </c>
      <c r="J17352" t="s">
        <v>111</v>
      </c>
      <c r="K17352">
        <v>1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 t="s">
        <v>83</v>
      </c>
      <c r="R17352" t="s">
        <v>83</v>
      </c>
      <c r="S17352" t="s">
        <v>83</v>
      </c>
      <c r="T17352" t="str">
        <f>_xlfn.XLOOKUP(A17352,MI_Match_Analysis!$A$2:$A$8,MI_Match_Analysis!$F$2:$F$8,"Not Found")</f>
        <v>Not Found</v>
      </c>
    </row>
    <row r="17353" spans="1:20" hidden="1" x14ac:dyDescent="0.3">
      <c r="A17353">
        <v>74</v>
      </c>
      <c r="B17353" s="1">
        <v>46173</v>
      </c>
      <c r="C17353" t="s">
        <v>351</v>
      </c>
      <c r="D17353" t="s">
        <v>71</v>
      </c>
      <c r="E17353" t="s">
        <v>48</v>
      </c>
      <c r="F17353" t="s">
        <v>24</v>
      </c>
      <c r="G17353">
        <v>1</v>
      </c>
      <c r="H17353">
        <v>17.3</v>
      </c>
      <c r="I17353" t="s">
        <v>290</v>
      </c>
      <c r="J17353" t="s">
        <v>111</v>
      </c>
      <c r="K17353">
        <v>1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 t="s">
        <v>83</v>
      </c>
      <c r="R17353" t="s">
        <v>83</v>
      </c>
      <c r="S17353" t="s">
        <v>83</v>
      </c>
      <c r="T17353" t="str">
        <f>_xlfn.XLOOKUP(A17353,MI_Match_Analysis!$A$2:$A$8,MI_Match_Analysis!$F$2:$F$8,"Not Found")</f>
        <v>Not Found</v>
      </c>
    </row>
    <row r="17354" spans="1:20" hidden="1" x14ac:dyDescent="0.3">
      <c r="A17354">
        <v>74</v>
      </c>
      <c r="B17354" s="1">
        <v>46173</v>
      </c>
      <c r="C17354" t="s">
        <v>351</v>
      </c>
      <c r="D17354" t="s">
        <v>71</v>
      </c>
      <c r="E17354" t="s">
        <v>48</v>
      </c>
      <c r="F17354" t="s">
        <v>24</v>
      </c>
      <c r="G17354">
        <v>1</v>
      </c>
      <c r="H17354">
        <v>17.399999999999999</v>
      </c>
      <c r="I17354" t="s">
        <v>218</v>
      </c>
      <c r="J17354" t="s">
        <v>111</v>
      </c>
      <c r="K17354">
        <v>4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 t="s">
        <v>83</v>
      </c>
      <c r="R17354" t="s">
        <v>83</v>
      </c>
      <c r="S17354" t="s">
        <v>83</v>
      </c>
      <c r="T17354" t="str">
        <f>_xlfn.XLOOKUP(A17354,MI_Match_Analysis!$A$2:$A$8,MI_Match_Analysis!$F$2:$F$8,"Not Found")</f>
        <v>Not Found</v>
      </c>
    </row>
    <row r="17355" spans="1:20" hidden="1" x14ac:dyDescent="0.3">
      <c r="A17355">
        <v>74</v>
      </c>
      <c r="B17355" s="1">
        <v>46173</v>
      </c>
      <c r="C17355" t="s">
        <v>351</v>
      </c>
      <c r="D17355" t="s">
        <v>71</v>
      </c>
      <c r="E17355" t="s">
        <v>48</v>
      </c>
      <c r="F17355" t="s">
        <v>24</v>
      </c>
      <c r="G17355">
        <v>1</v>
      </c>
      <c r="H17355">
        <v>17.5</v>
      </c>
      <c r="I17355" t="s">
        <v>218</v>
      </c>
      <c r="J17355" t="s">
        <v>111</v>
      </c>
      <c r="K17355">
        <v>0</v>
      </c>
      <c r="L17355">
        <v>1</v>
      </c>
      <c r="M17355">
        <v>1</v>
      </c>
      <c r="N17355">
        <v>0</v>
      </c>
      <c r="O17355">
        <v>0</v>
      </c>
      <c r="P17355">
        <v>0</v>
      </c>
      <c r="Q17355" t="s">
        <v>83</v>
      </c>
      <c r="R17355" t="s">
        <v>83</v>
      </c>
      <c r="S17355" t="s">
        <v>83</v>
      </c>
      <c r="T17355" t="str">
        <f>_xlfn.XLOOKUP(A17355,MI_Match_Analysis!$A$2:$A$8,MI_Match_Analysis!$F$2:$F$8,"Not Found")</f>
        <v>Not Found</v>
      </c>
    </row>
    <row r="17356" spans="1:20" hidden="1" x14ac:dyDescent="0.3">
      <c r="A17356">
        <v>74</v>
      </c>
      <c r="B17356" s="1">
        <v>46173</v>
      </c>
      <c r="C17356" t="s">
        <v>351</v>
      </c>
      <c r="D17356" t="s">
        <v>71</v>
      </c>
      <c r="E17356" t="s">
        <v>48</v>
      </c>
      <c r="F17356" t="s">
        <v>24</v>
      </c>
      <c r="G17356">
        <v>1</v>
      </c>
      <c r="H17356">
        <v>17.5</v>
      </c>
      <c r="I17356" t="s">
        <v>218</v>
      </c>
      <c r="J17356" t="s">
        <v>111</v>
      </c>
      <c r="K17356">
        <v>1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 t="s">
        <v>83</v>
      </c>
      <c r="R17356" t="s">
        <v>83</v>
      </c>
      <c r="S17356" t="s">
        <v>83</v>
      </c>
      <c r="T17356" t="str">
        <f>_xlfn.XLOOKUP(A17356,MI_Match_Analysis!$A$2:$A$8,MI_Match_Analysis!$F$2:$F$8,"Not Found")</f>
        <v>Not Found</v>
      </c>
    </row>
    <row r="17357" spans="1:20" hidden="1" x14ac:dyDescent="0.3">
      <c r="A17357">
        <v>74</v>
      </c>
      <c r="B17357" s="1">
        <v>46173</v>
      </c>
      <c r="C17357" t="s">
        <v>351</v>
      </c>
      <c r="D17357" t="s">
        <v>71</v>
      </c>
      <c r="E17357" t="s">
        <v>48</v>
      </c>
      <c r="F17357" t="s">
        <v>24</v>
      </c>
      <c r="G17357">
        <v>1</v>
      </c>
      <c r="H17357">
        <v>17.600000000000001</v>
      </c>
      <c r="I17357" t="s">
        <v>290</v>
      </c>
      <c r="J17357" t="s">
        <v>111</v>
      </c>
      <c r="K17357">
        <v>4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 t="s">
        <v>83</v>
      </c>
      <c r="R17357" t="s">
        <v>83</v>
      </c>
      <c r="S17357" t="s">
        <v>83</v>
      </c>
      <c r="T17357" t="str">
        <f>_xlfn.XLOOKUP(A17357,MI_Match_Analysis!$A$2:$A$8,MI_Match_Analysis!$F$2:$F$8,"Not Found")</f>
        <v>Not Found</v>
      </c>
    </row>
    <row r="17358" spans="1:20" hidden="1" x14ac:dyDescent="0.3">
      <c r="A17358">
        <v>74</v>
      </c>
      <c r="B17358" s="1">
        <v>46173</v>
      </c>
      <c r="C17358" t="s">
        <v>351</v>
      </c>
      <c r="D17358" t="s">
        <v>71</v>
      </c>
      <c r="E17358" t="s">
        <v>48</v>
      </c>
      <c r="F17358" t="s">
        <v>24</v>
      </c>
      <c r="G17358">
        <v>1</v>
      </c>
      <c r="H17358">
        <v>18.100000000000001</v>
      </c>
      <c r="I17358" t="s">
        <v>218</v>
      </c>
      <c r="J17358" t="s">
        <v>80</v>
      </c>
      <c r="K17358">
        <v>4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 t="s">
        <v>83</v>
      </c>
      <c r="R17358" t="s">
        <v>83</v>
      </c>
      <c r="S17358" t="s">
        <v>83</v>
      </c>
      <c r="T17358" t="str">
        <f>_xlfn.XLOOKUP(A17358,MI_Match_Analysis!$A$2:$A$8,MI_Match_Analysis!$F$2:$F$8,"Not Found")</f>
        <v>Not Found</v>
      </c>
    </row>
    <row r="17359" spans="1:20" hidden="1" x14ac:dyDescent="0.3">
      <c r="A17359">
        <v>74</v>
      </c>
      <c r="B17359" s="1">
        <v>46173</v>
      </c>
      <c r="C17359" t="s">
        <v>351</v>
      </c>
      <c r="D17359" t="s">
        <v>71</v>
      </c>
      <c r="E17359" t="s">
        <v>48</v>
      </c>
      <c r="F17359" t="s">
        <v>24</v>
      </c>
      <c r="G17359">
        <v>1</v>
      </c>
      <c r="H17359">
        <v>18.2</v>
      </c>
      <c r="I17359" t="s">
        <v>218</v>
      </c>
      <c r="J17359" t="s">
        <v>80</v>
      </c>
      <c r="K17359">
        <v>1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 t="s">
        <v>83</v>
      </c>
      <c r="R17359" t="s">
        <v>83</v>
      </c>
      <c r="S17359" t="s">
        <v>83</v>
      </c>
      <c r="T17359" t="str">
        <f>_xlfn.XLOOKUP(A17359,MI_Match_Analysis!$A$2:$A$8,MI_Match_Analysis!$F$2:$F$8,"Not Found")</f>
        <v>Not Found</v>
      </c>
    </row>
    <row r="17360" spans="1:20" hidden="1" x14ac:dyDescent="0.3">
      <c r="A17360">
        <v>74</v>
      </c>
      <c r="B17360" s="1">
        <v>46173</v>
      </c>
      <c r="C17360" t="s">
        <v>351</v>
      </c>
      <c r="D17360" t="s">
        <v>71</v>
      </c>
      <c r="E17360" t="s">
        <v>48</v>
      </c>
      <c r="F17360" t="s">
        <v>24</v>
      </c>
      <c r="G17360">
        <v>1</v>
      </c>
      <c r="H17360">
        <v>18.3</v>
      </c>
      <c r="I17360" t="s">
        <v>290</v>
      </c>
      <c r="J17360" t="s">
        <v>80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 t="s">
        <v>165</v>
      </c>
      <c r="R17360" t="s">
        <v>290</v>
      </c>
      <c r="S17360" t="s">
        <v>111</v>
      </c>
      <c r="T17360" t="str">
        <f>_xlfn.XLOOKUP(A17360,MI_Match_Analysis!$A$2:$A$8,MI_Match_Analysis!$F$2:$F$8,"Not Found")</f>
        <v>Not Found</v>
      </c>
    </row>
    <row r="17361" spans="1:20" hidden="1" x14ac:dyDescent="0.3">
      <c r="A17361">
        <v>74</v>
      </c>
      <c r="B17361" s="1">
        <v>46173</v>
      </c>
      <c r="C17361" t="s">
        <v>351</v>
      </c>
      <c r="D17361" t="s">
        <v>71</v>
      </c>
      <c r="E17361" t="s">
        <v>48</v>
      </c>
      <c r="F17361" t="s">
        <v>24</v>
      </c>
      <c r="G17361">
        <v>1</v>
      </c>
      <c r="H17361">
        <v>18.399999999999999</v>
      </c>
      <c r="I17361" t="s">
        <v>86</v>
      </c>
      <c r="J17361" t="s">
        <v>80</v>
      </c>
      <c r="K17361">
        <v>1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 t="s">
        <v>83</v>
      </c>
      <c r="R17361" t="s">
        <v>83</v>
      </c>
      <c r="S17361" t="s">
        <v>83</v>
      </c>
      <c r="T17361" t="str">
        <f>_xlfn.XLOOKUP(A17361,MI_Match_Analysis!$A$2:$A$8,MI_Match_Analysis!$F$2:$F$8,"Not Found")</f>
        <v>Not Found</v>
      </c>
    </row>
    <row r="17362" spans="1:20" hidden="1" x14ac:dyDescent="0.3">
      <c r="A17362">
        <v>74</v>
      </c>
      <c r="B17362" s="1">
        <v>46173</v>
      </c>
      <c r="C17362" t="s">
        <v>351</v>
      </c>
      <c r="D17362" t="s">
        <v>71</v>
      </c>
      <c r="E17362" t="s">
        <v>48</v>
      </c>
      <c r="F17362" t="s">
        <v>24</v>
      </c>
      <c r="G17362">
        <v>1</v>
      </c>
      <c r="H17362">
        <v>18.5</v>
      </c>
      <c r="I17362" t="s">
        <v>218</v>
      </c>
      <c r="J17362" t="s">
        <v>80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 t="s">
        <v>83</v>
      </c>
      <c r="R17362" t="s">
        <v>83</v>
      </c>
      <c r="S17362" t="s">
        <v>83</v>
      </c>
      <c r="T17362" t="str">
        <f>_xlfn.XLOOKUP(A17362,MI_Match_Analysis!$A$2:$A$8,MI_Match_Analysis!$F$2:$F$8,"Not Found")</f>
        <v>Not Found</v>
      </c>
    </row>
    <row r="17363" spans="1:20" hidden="1" x14ac:dyDescent="0.3">
      <c r="A17363">
        <v>74</v>
      </c>
      <c r="B17363" s="1">
        <v>46173</v>
      </c>
      <c r="C17363" t="s">
        <v>351</v>
      </c>
      <c r="D17363" t="s">
        <v>71</v>
      </c>
      <c r="E17363" t="s">
        <v>48</v>
      </c>
      <c r="F17363" t="s">
        <v>24</v>
      </c>
      <c r="G17363">
        <v>1</v>
      </c>
      <c r="H17363">
        <v>18.600000000000001</v>
      </c>
      <c r="I17363" t="s">
        <v>218</v>
      </c>
      <c r="J17363" t="s">
        <v>80</v>
      </c>
      <c r="K17363">
        <v>2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 t="s">
        <v>83</v>
      </c>
      <c r="R17363" t="s">
        <v>83</v>
      </c>
      <c r="S17363" t="s">
        <v>83</v>
      </c>
      <c r="T17363" t="str">
        <f>_xlfn.XLOOKUP(A17363,MI_Match_Analysis!$A$2:$A$8,MI_Match_Analysis!$F$2:$F$8,"Not Found")</f>
        <v>Not Found</v>
      </c>
    </row>
    <row r="17364" spans="1:20" hidden="1" x14ac:dyDescent="0.3">
      <c r="A17364">
        <v>74</v>
      </c>
      <c r="B17364" s="1">
        <v>46173</v>
      </c>
      <c r="C17364" t="s">
        <v>351</v>
      </c>
      <c r="D17364" t="s">
        <v>71</v>
      </c>
      <c r="E17364" t="s">
        <v>48</v>
      </c>
      <c r="F17364" t="s">
        <v>24</v>
      </c>
      <c r="G17364">
        <v>1</v>
      </c>
      <c r="H17364">
        <v>19.100000000000001</v>
      </c>
      <c r="I17364" t="s">
        <v>86</v>
      </c>
      <c r="J17364" t="s">
        <v>269</v>
      </c>
      <c r="K17364">
        <v>6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 t="s">
        <v>83</v>
      </c>
      <c r="R17364" t="s">
        <v>83</v>
      </c>
      <c r="S17364" t="s">
        <v>83</v>
      </c>
      <c r="T17364" t="str">
        <f>_xlfn.XLOOKUP(A17364,MI_Match_Analysis!$A$2:$A$8,MI_Match_Analysis!$F$2:$F$8,"Not Found")</f>
        <v>Not Found</v>
      </c>
    </row>
    <row r="17365" spans="1:20" hidden="1" x14ac:dyDescent="0.3">
      <c r="A17365">
        <v>74</v>
      </c>
      <c r="B17365" s="1">
        <v>46173</v>
      </c>
      <c r="C17365" t="s">
        <v>351</v>
      </c>
      <c r="D17365" t="s">
        <v>71</v>
      </c>
      <c r="E17365" t="s">
        <v>48</v>
      </c>
      <c r="F17365" t="s">
        <v>24</v>
      </c>
      <c r="G17365">
        <v>1</v>
      </c>
      <c r="H17365">
        <v>19.2</v>
      </c>
      <c r="I17365" t="s">
        <v>86</v>
      </c>
      <c r="J17365" t="s">
        <v>269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 t="s">
        <v>165</v>
      </c>
      <c r="R17365" t="s">
        <v>86</v>
      </c>
      <c r="S17365" t="s">
        <v>171</v>
      </c>
      <c r="T17365" t="str">
        <f>_xlfn.XLOOKUP(A17365,MI_Match_Analysis!$A$2:$A$8,MI_Match_Analysis!$F$2:$F$8,"Not Found")</f>
        <v>Not Found</v>
      </c>
    </row>
    <row r="17366" spans="1:20" hidden="1" x14ac:dyDescent="0.3">
      <c r="A17366">
        <v>74</v>
      </c>
      <c r="B17366" s="1">
        <v>46173</v>
      </c>
      <c r="C17366" t="s">
        <v>351</v>
      </c>
      <c r="D17366" t="s">
        <v>71</v>
      </c>
      <c r="E17366" t="s">
        <v>48</v>
      </c>
      <c r="F17366" t="s">
        <v>24</v>
      </c>
      <c r="G17366">
        <v>1</v>
      </c>
      <c r="H17366">
        <v>19.3</v>
      </c>
      <c r="I17366" t="s">
        <v>117</v>
      </c>
      <c r="J17366" t="s">
        <v>269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 t="s">
        <v>83</v>
      </c>
      <c r="R17366" t="s">
        <v>83</v>
      </c>
      <c r="S17366" t="s">
        <v>83</v>
      </c>
      <c r="T17366" t="str">
        <f>_xlfn.XLOOKUP(A17366,MI_Match_Analysis!$A$2:$A$8,MI_Match_Analysis!$F$2:$F$8,"Not Found")</f>
        <v>Not Found</v>
      </c>
    </row>
    <row r="17367" spans="1:20" hidden="1" x14ac:dyDescent="0.3">
      <c r="A17367">
        <v>74</v>
      </c>
      <c r="B17367" s="1">
        <v>46173</v>
      </c>
      <c r="C17367" t="s">
        <v>351</v>
      </c>
      <c r="D17367" t="s">
        <v>71</v>
      </c>
      <c r="E17367" t="s">
        <v>48</v>
      </c>
      <c r="F17367" t="s">
        <v>24</v>
      </c>
      <c r="G17367">
        <v>1</v>
      </c>
      <c r="H17367">
        <v>19.399999999999999</v>
      </c>
      <c r="I17367" t="s">
        <v>117</v>
      </c>
      <c r="J17367" t="s">
        <v>269</v>
      </c>
      <c r="K17367">
        <v>1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 t="s">
        <v>83</v>
      </c>
      <c r="R17367" t="s">
        <v>83</v>
      </c>
      <c r="S17367" t="s">
        <v>83</v>
      </c>
      <c r="T17367" t="str">
        <f>_xlfn.XLOOKUP(A17367,MI_Match_Analysis!$A$2:$A$8,MI_Match_Analysis!$F$2:$F$8,"Not Found")</f>
        <v>Not Found</v>
      </c>
    </row>
    <row r="17368" spans="1:20" hidden="1" x14ac:dyDescent="0.3">
      <c r="A17368">
        <v>74</v>
      </c>
      <c r="B17368" s="1">
        <v>46173</v>
      </c>
      <c r="C17368" t="s">
        <v>351</v>
      </c>
      <c r="D17368" t="s">
        <v>71</v>
      </c>
      <c r="E17368" t="s">
        <v>48</v>
      </c>
      <c r="F17368" t="s">
        <v>24</v>
      </c>
      <c r="G17368">
        <v>1</v>
      </c>
      <c r="H17368">
        <v>19.5</v>
      </c>
      <c r="I17368" t="s">
        <v>218</v>
      </c>
      <c r="J17368" t="s">
        <v>269</v>
      </c>
      <c r="K17368">
        <v>1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 t="s">
        <v>83</v>
      </c>
      <c r="R17368" t="s">
        <v>83</v>
      </c>
      <c r="S17368" t="s">
        <v>83</v>
      </c>
      <c r="T17368" t="str">
        <f>_xlfn.XLOOKUP(A17368,MI_Match_Analysis!$A$2:$A$8,MI_Match_Analysis!$F$2:$F$8,"Not Found")</f>
        <v>Not Found</v>
      </c>
    </row>
    <row r="17369" spans="1:20" hidden="1" x14ac:dyDescent="0.3">
      <c r="A17369">
        <v>74</v>
      </c>
      <c r="B17369" s="1">
        <v>46173</v>
      </c>
      <c r="C17369" t="s">
        <v>351</v>
      </c>
      <c r="D17369" t="s">
        <v>71</v>
      </c>
      <c r="E17369" t="s">
        <v>48</v>
      </c>
      <c r="F17369" t="s">
        <v>24</v>
      </c>
      <c r="G17369">
        <v>1</v>
      </c>
      <c r="H17369">
        <v>19.600000000000001</v>
      </c>
      <c r="I17369" t="s">
        <v>117</v>
      </c>
      <c r="J17369" t="s">
        <v>269</v>
      </c>
      <c r="K17369">
        <v>2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 t="s">
        <v>83</v>
      </c>
      <c r="R17369" t="s">
        <v>83</v>
      </c>
      <c r="S17369" t="s">
        <v>83</v>
      </c>
      <c r="T17369" t="str">
        <f>_xlfn.XLOOKUP(A17369,MI_Match_Analysis!$A$2:$A$8,MI_Match_Analysis!$F$2:$F$8,"Not Found")</f>
        <v>Not Found</v>
      </c>
    </row>
    <row r="17370" spans="1:20" hidden="1" x14ac:dyDescent="0.3">
      <c r="A17370">
        <v>74</v>
      </c>
      <c r="B17370" s="1">
        <v>46173</v>
      </c>
      <c r="C17370" t="s">
        <v>351</v>
      </c>
      <c r="D17370" t="s">
        <v>71</v>
      </c>
      <c r="E17370" t="s">
        <v>24</v>
      </c>
      <c r="F17370" t="s">
        <v>48</v>
      </c>
      <c r="G17370">
        <v>2</v>
      </c>
      <c r="H17370">
        <v>0.1</v>
      </c>
      <c r="I17370" t="s">
        <v>261</v>
      </c>
      <c r="J17370" t="s">
        <v>221</v>
      </c>
      <c r="K17370">
        <v>1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 t="s">
        <v>83</v>
      </c>
      <c r="R17370" t="s">
        <v>83</v>
      </c>
      <c r="S17370" t="s">
        <v>83</v>
      </c>
      <c r="T17370" t="str">
        <f>_xlfn.XLOOKUP(A17370,MI_Match_Analysis!$A$2:$A$8,MI_Match_Analysis!$F$2:$F$8,"Not Found")</f>
        <v>Not Found</v>
      </c>
    </row>
    <row r="17371" spans="1:20" hidden="1" x14ac:dyDescent="0.3">
      <c r="A17371">
        <v>74</v>
      </c>
      <c r="B17371" s="1">
        <v>46173</v>
      </c>
      <c r="C17371" t="s">
        <v>351</v>
      </c>
      <c r="D17371" t="s">
        <v>71</v>
      </c>
      <c r="E17371" t="s">
        <v>24</v>
      </c>
      <c r="F17371" t="s">
        <v>48</v>
      </c>
      <c r="G17371">
        <v>2</v>
      </c>
      <c r="H17371">
        <v>0.2</v>
      </c>
      <c r="I17371" t="s">
        <v>112</v>
      </c>
      <c r="J17371" t="s">
        <v>221</v>
      </c>
      <c r="K17371">
        <v>0</v>
      </c>
      <c r="L17371">
        <v>1</v>
      </c>
      <c r="M17371">
        <v>0</v>
      </c>
      <c r="N17371">
        <v>1</v>
      </c>
      <c r="O17371">
        <v>0</v>
      </c>
      <c r="P17371">
        <v>0</v>
      </c>
      <c r="Q17371" t="s">
        <v>83</v>
      </c>
      <c r="R17371" t="s">
        <v>83</v>
      </c>
      <c r="S17371" t="s">
        <v>83</v>
      </c>
      <c r="T17371" t="str">
        <f>_xlfn.XLOOKUP(A17371,MI_Match_Analysis!$A$2:$A$8,MI_Match_Analysis!$F$2:$F$8,"Not Found")</f>
        <v>Not Found</v>
      </c>
    </row>
    <row r="17372" spans="1:20" hidden="1" x14ac:dyDescent="0.3">
      <c r="A17372">
        <v>74</v>
      </c>
      <c r="B17372" s="1">
        <v>46173</v>
      </c>
      <c r="C17372" t="s">
        <v>351</v>
      </c>
      <c r="D17372" t="s">
        <v>71</v>
      </c>
      <c r="E17372" t="s">
        <v>24</v>
      </c>
      <c r="F17372" t="s">
        <v>48</v>
      </c>
      <c r="G17372">
        <v>2</v>
      </c>
      <c r="H17372">
        <v>0.3</v>
      </c>
      <c r="I17372" t="s">
        <v>261</v>
      </c>
      <c r="J17372" t="s">
        <v>221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 t="s">
        <v>83</v>
      </c>
      <c r="R17372" t="s">
        <v>83</v>
      </c>
      <c r="S17372" t="s">
        <v>83</v>
      </c>
      <c r="T17372" t="str">
        <f>_xlfn.XLOOKUP(A17372,MI_Match_Analysis!$A$2:$A$8,MI_Match_Analysis!$F$2:$F$8,"Not Found")</f>
        <v>Not Found</v>
      </c>
    </row>
    <row r="17373" spans="1:20" hidden="1" x14ac:dyDescent="0.3">
      <c r="A17373">
        <v>74</v>
      </c>
      <c r="B17373" s="1">
        <v>46173</v>
      </c>
      <c r="C17373" t="s">
        <v>351</v>
      </c>
      <c r="D17373" t="s">
        <v>71</v>
      </c>
      <c r="E17373" t="s">
        <v>24</v>
      </c>
      <c r="F17373" t="s">
        <v>48</v>
      </c>
      <c r="G17373">
        <v>2</v>
      </c>
      <c r="H17373">
        <v>0.4</v>
      </c>
      <c r="I17373" t="s">
        <v>261</v>
      </c>
      <c r="J17373" t="s">
        <v>221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 t="s">
        <v>83</v>
      </c>
      <c r="R17373" t="s">
        <v>83</v>
      </c>
      <c r="S17373" t="s">
        <v>83</v>
      </c>
      <c r="T17373" t="str">
        <f>_xlfn.XLOOKUP(A17373,MI_Match_Analysis!$A$2:$A$8,MI_Match_Analysis!$F$2:$F$8,"Not Found")</f>
        <v>Not Found</v>
      </c>
    </row>
    <row r="17374" spans="1:20" hidden="1" x14ac:dyDescent="0.3">
      <c r="A17374">
        <v>74</v>
      </c>
      <c r="B17374" s="1">
        <v>46173</v>
      </c>
      <c r="C17374" t="s">
        <v>351</v>
      </c>
      <c r="D17374" t="s">
        <v>71</v>
      </c>
      <c r="E17374" t="s">
        <v>24</v>
      </c>
      <c r="F17374" t="s">
        <v>48</v>
      </c>
      <c r="G17374">
        <v>2</v>
      </c>
      <c r="H17374">
        <v>0.5</v>
      </c>
      <c r="I17374" t="s">
        <v>261</v>
      </c>
      <c r="J17374" t="s">
        <v>221</v>
      </c>
      <c r="K17374">
        <v>2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 t="s">
        <v>83</v>
      </c>
      <c r="R17374" t="s">
        <v>83</v>
      </c>
      <c r="S17374" t="s">
        <v>83</v>
      </c>
      <c r="T17374" t="str">
        <f>_xlfn.XLOOKUP(A17374,MI_Match_Analysis!$A$2:$A$8,MI_Match_Analysis!$F$2:$F$8,"Not Found")</f>
        <v>Not Found</v>
      </c>
    </row>
    <row r="17375" spans="1:20" hidden="1" x14ac:dyDescent="0.3">
      <c r="A17375">
        <v>74</v>
      </c>
      <c r="B17375" s="1">
        <v>46173</v>
      </c>
      <c r="C17375" t="s">
        <v>351</v>
      </c>
      <c r="D17375" t="s">
        <v>71</v>
      </c>
      <c r="E17375" t="s">
        <v>24</v>
      </c>
      <c r="F17375" t="s">
        <v>48</v>
      </c>
      <c r="G17375">
        <v>2</v>
      </c>
      <c r="H17375">
        <v>0.6</v>
      </c>
      <c r="I17375" t="s">
        <v>261</v>
      </c>
      <c r="J17375" t="s">
        <v>221</v>
      </c>
      <c r="K17375">
        <v>1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 t="s">
        <v>83</v>
      </c>
      <c r="R17375" t="s">
        <v>83</v>
      </c>
      <c r="S17375" t="s">
        <v>83</v>
      </c>
      <c r="T17375" t="str">
        <f>_xlfn.XLOOKUP(A17375,MI_Match_Analysis!$A$2:$A$8,MI_Match_Analysis!$F$2:$F$8,"Not Found")</f>
        <v>Not Found</v>
      </c>
    </row>
    <row r="17376" spans="1:20" hidden="1" x14ac:dyDescent="0.3">
      <c r="A17376">
        <v>74</v>
      </c>
      <c r="B17376" s="1">
        <v>46173</v>
      </c>
      <c r="C17376" t="s">
        <v>351</v>
      </c>
      <c r="D17376" t="s">
        <v>71</v>
      </c>
      <c r="E17376" t="s">
        <v>24</v>
      </c>
      <c r="F17376" t="s">
        <v>48</v>
      </c>
      <c r="G17376">
        <v>2</v>
      </c>
      <c r="H17376">
        <v>1.1000000000000001</v>
      </c>
      <c r="I17376" t="s">
        <v>261</v>
      </c>
      <c r="J17376" t="s">
        <v>117</v>
      </c>
      <c r="K17376">
        <v>4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 t="s">
        <v>83</v>
      </c>
      <c r="R17376" t="s">
        <v>83</v>
      </c>
      <c r="S17376" t="s">
        <v>83</v>
      </c>
      <c r="T17376" t="str">
        <f>_xlfn.XLOOKUP(A17376,MI_Match_Analysis!$A$2:$A$8,MI_Match_Analysis!$F$2:$F$8,"Not Found")</f>
        <v>Not Found</v>
      </c>
    </row>
    <row r="17377" spans="1:20" hidden="1" x14ac:dyDescent="0.3">
      <c r="A17377">
        <v>74</v>
      </c>
      <c r="B17377" s="1">
        <v>46173</v>
      </c>
      <c r="C17377" t="s">
        <v>351</v>
      </c>
      <c r="D17377" t="s">
        <v>71</v>
      </c>
      <c r="E17377" t="s">
        <v>24</v>
      </c>
      <c r="F17377" t="s">
        <v>48</v>
      </c>
      <c r="G17377">
        <v>2</v>
      </c>
      <c r="H17377">
        <v>1.2</v>
      </c>
      <c r="I17377" t="s">
        <v>261</v>
      </c>
      <c r="J17377" t="s">
        <v>117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 t="s">
        <v>83</v>
      </c>
      <c r="R17377" t="s">
        <v>83</v>
      </c>
      <c r="S17377" t="s">
        <v>83</v>
      </c>
      <c r="T17377" t="str">
        <f>_xlfn.XLOOKUP(A17377,MI_Match_Analysis!$A$2:$A$8,MI_Match_Analysis!$F$2:$F$8,"Not Found")</f>
        <v>Not Found</v>
      </c>
    </row>
    <row r="17378" spans="1:20" hidden="1" x14ac:dyDescent="0.3">
      <c r="A17378">
        <v>74</v>
      </c>
      <c r="B17378" s="1">
        <v>46173</v>
      </c>
      <c r="C17378" t="s">
        <v>351</v>
      </c>
      <c r="D17378" t="s">
        <v>71</v>
      </c>
      <c r="E17378" t="s">
        <v>24</v>
      </c>
      <c r="F17378" t="s">
        <v>48</v>
      </c>
      <c r="G17378">
        <v>2</v>
      </c>
      <c r="H17378">
        <v>1.3</v>
      </c>
      <c r="I17378" t="s">
        <v>261</v>
      </c>
      <c r="J17378" t="s">
        <v>117</v>
      </c>
      <c r="K17378">
        <v>6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 t="s">
        <v>83</v>
      </c>
      <c r="R17378" t="s">
        <v>83</v>
      </c>
      <c r="S17378" t="s">
        <v>83</v>
      </c>
      <c r="T17378" t="str">
        <f>_xlfn.XLOOKUP(A17378,MI_Match_Analysis!$A$2:$A$8,MI_Match_Analysis!$F$2:$F$8,"Not Found")</f>
        <v>Not Found</v>
      </c>
    </row>
    <row r="17379" spans="1:20" hidden="1" x14ac:dyDescent="0.3">
      <c r="A17379">
        <v>74</v>
      </c>
      <c r="B17379" s="1">
        <v>46173</v>
      </c>
      <c r="C17379" t="s">
        <v>351</v>
      </c>
      <c r="D17379" t="s">
        <v>71</v>
      </c>
      <c r="E17379" t="s">
        <v>24</v>
      </c>
      <c r="F17379" t="s">
        <v>48</v>
      </c>
      <c r="G17379">
        <v>2</v>
      </c>
      <c r="H17379">
        <v>1.4</v>
      </c>
      <c r="I17379" t="s">
        <v>261</v>
      </c>
      <c r="J17379" t="s">
        <v>117</v>
      </c>
      <c r="K17379">
        <v>4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 t="s">
        <v>83</v>
      </c>
      <c r="R17379" t="s">
        <v>83</v>
      </c>
      <c r="S17379" t="s">
        <v>83</v>
      </c>
      <c r="T17379" t="str">
        <f>_xlfn.XLOOKUP(A17379,MI_Match_Analysis!$A$2:$A$8,MI_Match_Analysis!$F$2:$F$8,"Not Found")</f>
        <v>Not Found</v>
      </c>
    </row>
    <row r="17380" spans="1:20" hidden="1" x14ac:dyDescent="0.3">
      <c r="A17380">
        <v>74</v>
      </c>
      <c r="B17380" s="1">
        <v>46173</v>
      </c>
      <c r="C17380" t="s">
        <v>351</v>
      </c>
      <c r="D17380" t="s">
        <v>71</v>
      </c>
      <c r="E17380" t="s">
        <v>24</v>
      </c>
      <c r="F17380" t="s">
        <v>48</v>
      </c>
      <c r="G17380">
        <v>2</v>
      </c>
      <c r="H17380">
        <v>1.5</v>
      </c>
      <c r="I17380" t="s">
        <v>261</v>
      </c>
      <c r="J17380" t="s">
        <v>117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 t="s">
        <v>83</v>
      </c>
      <c r="R17380" t="s">
        <v>83</v>
      </c>
      <c r="S17380" t="s">
        <v>83</v>
      </c>
      <c r="T17380" t="str">
        <f>_xlfn.XLOOKUP(A17380,MI_Match_Analysis!$A$2:$A$8,MI_Match_Analysis!$F$2:$F$8,"Not Found")</f>
        <v>Not Found</v>
      </c>
    </row>
    <row r="17381" spans="1:20" hidden="1" x14ac:dyDescent="0.3">
      <c r="A17381">
        <v>74</v>
      </c>
      <c r="B17381" s="1">
        <v>46173</v>
      </c>
      <c r="C17381" t="s">
        <v>351</v>
      </c>
      <c r="D17381" t="s">
        <v>71</v>
      </c>
      <c r="E17381" t="s">
        <v>24</v>
      </c>
      <c r="F17381" t="s">
        <v>48</v>
      </c>
      <c r="G17381">
        <v>2</v>
      </c>
      <c r="H17381">
        <v>1.6</v>
      </c>
      <c r="I17381" t="s">
        <v>261</v>
      </c>
      <c r="J17381" t="s">
        <v>117</v>
      </c>
      <c r="K17381">
        <v>4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 t="s">
        <v>83</v>
      </c>
      <c r="R17381" t="s">
        <v>83</v>
      </c>
      <c r="S17381" t="s">
        <v>83</v>
      </c>
      <c r="T17381" t="str">
        <f>_xlfn.XLOOKUP(A17381,MI_Match_Analysis!$A$2:$A$8,MI_Match_Analysis!$F$2:$F$8,"Not Found")</f>
        <v>Not Found</v>
      </c>
    </row>
    <row r="17382" spans="1:20" hidden="1" x14ac:dyDescent="0.3">
      <c r="A17382">
        <v>74</v>
      </c>
      <c r="B17382" s="1">
        <v>46173</v>
      </c>
      <c r="C17382" t="s">
        <v>351</v>
      </c>
      <c r="D17382" t="s">
        <v>71</v>
      </c>
      <c r="E17382" t="s">
        <v>24</v>
      </c>
      <c r="F17382" t="s">
        <v>48</v>
      </c>
      <c r="G17382">
        <v>2</v>
      </c>
      <c r="H17382">
        <v>2.1</v>
      </c>
      <c r="I17382" t="s">
        <v>112</v>
      </c>
      <c r="J17382" t="s">
        <v>221</v>
      </c>
      <c r="K17382">
        <v>4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 t="s">
        <v>83</v>
      </c>
      <c r="R17382" t="s">
        <v>83</v>
      </c>
      <c r="S17382" t="s">
        <v>83</v>
      </c>
      <c r="T17382" t="str">
        <f>_xlfn.XLOOKUP(A17382,MI_Match_Analysis!$A$2:$A$8,MI_Match_Analysis!$F$2:$F$8,"Not Found")</f>
        <v>Not Found</v>
      </c>
    </row>
    <row r="17383" spans="1:20" hidden="1" x14ac:dyDescent="0.3">
      <c r="A17383">
        <v>74</v>
      </c>
      <c r="B17383" s="1">
        <v>46173</v>
      </c>
      <c r="C17383" t="s">
        <v>351</v>
      </c>
      <c r="D17383" t="s">
        <v>71</v>
      </c>
      <c r="E17383" t="s">
        <v>24</v>
      </c>
      <c r="F17383" t="s">
        <v>48</v>
      </c>
      <c r="G17383">
        <v>2</v>
      </c>
      <c r="H17383">
        <v>2.2000000000000002</v>
      </c>
      <c r="I17383" t="s">
        <v>112</v>
      </c>
      <c r="J17383" t="s">
        <v>221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 t="s">
        <v>83</v>
      </c>
      <c r="R17383" t="s">
        <v>83</v>
      </c>
      <c r="S17383" t="s">
        <v>83</v>
      </c>
      <c r="T17383" t="str">
        <f>_xlfn.XLOOKUP(A17383,MI_Match_Analysis!$A$2:$A$8,MI_Match_Analysis!$F$2:$F$8,"Not Found")</f>
        <v>Not Found</v>
      </c>
    </row>
    <row r="17384" spans="1:20" hidden="1" x14ac:dyDescent="0.3">
      <c r="A17384">
        <v>74</v>
      </c>
      <c r="B17384" s="1">
        <v>46173</v>
      </c>
      <c r="C17384" t="s">
        <v>351</v>
      </c>
      <c r="D17384" t="s">
        <v>71</v>
      </c>
      <c r="E17384" t="s">
        <v>24</v>
      </c>
      <c r="F17384" t="s">
        <v>48</v>
      </c>
      <c r="G17384">
        <v>2</v>
      </c>
      <c r="H17384">
        <v>2.2999999999999998</v>
      </c>
      <c r="I17384" t="s">
        <v>112</v>
      </c>
      <c r="J17384" t="s">
        <v>221</v>
      </c>
      <c r="K17384">
        <v>4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 t="s">
        <v>83</v>
      </c>
      <c r="R17384" t="s">
        <v>83</v>
      </c>
      <c r="S17384" t="s">
        <v>83</v>
      </c>
      <c r="T17384" t="str">
        <f>_xlfn.XLOOKUP(A17384,MI_Match_Analysis!$A$2:$A$8,MI_Match_Analysis!$F$2:$F$8,"Not Found")</f>
        <v>Not Found</v>
      </c>
    </row>
    <row r="17385" spans="1:20" hidden="1" x14ac:dyDescent="0.3">
      <c r="A17385">
        <v>74</v>
      </c>
      <c r="B17385" s="1">
        <v>46173</v>
      </c>
      <c r="C17385" t="s">
        <v>351</v>
      </c>
      <c r="D17385" t="s">
        <v>71</v>
      </c>
      <c r="E17385" t="s">
        <v>24</v>
      </c>
      <c r="F17385" t="s">
        <v>48</v>
      </c>
      <c r="G17385">
        <v>2</v>
      </c>
      <c r="H17385">
        <v>2.4</v>
      </c>
      <c r="I17385" t="s">
        <v>112</v>
      </c>
      <c r="J17385" t="s">
        <v>221</v>
      </c>
      <c r="K17385">
        <v>1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 t="s">
        <v>83</v>
      </c>
      <c r="R17385" t="s">
        <v>83</v>
      </c>
      <c r="S17385" t="s">
        <v>83</v>
      </c>
      <c r="T17385" t="str">
        <f>_xlfn.XLOOKUP(A17385,MI_Match_Analysis!$A$2:$A$8,MI_Match_Analysis!$F$2:$F$8,"Not Found")</f>
        <v>Not Found</v>
      </c>
    </row>
    <row r="17386" spans="1:20" hidden="1" x14ac:dyDescent="0.3">
      <c r="A17386">
        <v>74</v>
      </c>
      <c r="B17386" s="1">
        <v>46173</v>
      </c>
      <c r="C17386" t="s">
        <v>351</v>
      </c>
      <c r="D17386" t="s">
        <v>71</v>
      </c>
      <c r="E17386" t="s">
        <v>24</v>
      </c>
      <c r="F17386" t="s">
        <v>48</v>
      </c>
      <c r="G17386">
        <v>2</v>
      </c>
      <c r="H17386">
        <v>2.5</v>
      </c>
      <c r="I17386" t="s">
        <v>261</v>
      </c>
      <c r="J17386" t="s">
        <v>221</v>
      </c>
      <c r="K17386">
        <v>4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 t="s">
        <v>83</v>
      </c>
      <c r="R17386" t="s">
        <v>83</v>
      </c>
      <c r="S17386" t="s">
        <v>83</v>
      </c>
      <c r="T17386" t="str">
        <f>_xlfn.XLOOKUP(A17386,MI_Match_Analysis!$A$2:$A$8,MI_Match_Analysis!$F$2:$F$8,"Not Found")</f>
        <v>Not Found</v>
      </c>
    </row>
    <row r="17387" spans="1:20" hidden="1" x14ac:dyDescent="0.3">
      <c r="A17387">
        <v>74</v>
      </c>
      <c r="B17387" s="1">
        <v>46173</v>
      </c>
      <c r="C17387" t="s">
        <v>351</v>
      </c>
      <c r="D17387" t="s">
        <v>71</v>
      </c>
      <c r="E17387" t="s">
        <v>24</v>
      </c>
      <c r="F17387" t="s">
        <v>48</v>
      </c>
      <c r="G17387">
        <v>2</v>
      </c>
      <c r="H17387">
        <v>2.6</v>
      </c>
      <c r="I17387" t="s">
        <v>261</v>
      </c>
      <c r="J17387" t="s">
        <v>221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 t="s">
        <v>83</v>
      </c>
      <c r="R17387" t="s">
        <v>83</v>
      </c>
      <c r="S17387" t="s">
        <v>83</v>
      </c>
      <c r="T17387" t="str">
        <f>_xlfn.XLOOKUP(A17387,MI_Match_Analysis!$A$2:$A$8,MI_Match_Analysis!$F$2:$F$8,"Not Found")</f>
        <v>Not Found</v>
      </c>
    </row>
    <row r="17388" spans="1:20" hidden="1" x14ac:dyDescent="0.3">
      <c r="A17388">
        <v>74</v>
      </c>
      <c r="B17388" s="1">
        <v>46173</v>
      </c>
      <c r="C17388" t="s">
        <v>351</v>
      </c>
      <c r="D17388" t="s">
        <v>71</v>
      </c>
      <c r="E17388" t="s">
        <v>24</v>
      </c>
      <c r="F17388" t="s">
        <v>48</v>
      </c>
      <c r="G17388">
        <v>2</v>
      </c>
      <c r="H17388">
        <v>3.1</v>
      </c>
      <c r="I17388" t="s">
        <v>112</v>
      </c>
      <c r="J17388" t="s">
        <v>117</v>
      </c>
      <c r="K17388">
        <v>4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 t="s">
        <v>83</v>
      </c>
      <c r="R17388" t="s">
        <v>83</v>
      </c>
      <c r="S17388" t="s">
        <v>83</v>
      </c>
      <c r="T17388" t="str">
        <f>_xlfn.XLOOKUP(A17388,MI_Match_Analysis!$A$2:$A$8,MI_Match_Analysis!$F$2:$F$8,"Not Found")</f>
        <v>Not Found</v>
      </c>
    </row>
    <row r="17389" spans="1:20" hidden="1" x14ac:dyDescent="0.3">
      <c r="A17389">
        <v>74</v>
      </c>
      <c r="B17389" s="1">
        <v>46173</v>
      </c>
      <c r="C17389" t="s">
        <v>351</v>
      </c>
      <c r="D17389" t="s">
        <v>71</v>
      </c>
      <c r="E17389" t="s">
        <v>24</v>
      </c>
      <c r="F17389" t="s">
        <v>48</v>
      </c>
      <c r="G17389">
        <v>2</v>
      </c>
      <c r="H17389">
        <v>3.2</v>
      </c>
      <c r="I17389" t="s">
        <v>112</v>
      </c>
      <c r="J17389" t="s">
        <v>117</v>
      </c>
      <c r="K17389">
        <v>4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 t="s">
        <v>83</v>
      </c>
      <c r="R17389" t="s">
        <v>83</v>
      </c>
      <c r="S17389" t="s">
        <v>83</v>
      </c>
      <c r="T17389" t="str">
        <f>_xlfn.XLOOKUP(A17389,MI_Match_Analysis!$A$2:$A$8,MI_Match_Analysis!$F$2:$F$8,"Not Found")</f>
        <v>Not Found</v>
      </c>
    </row>
    <row r="17390" spans="1:20" hidden="1" x14ac:dyDescent="0.3">
      <c r="A17390">
        <v>74</v>
      </c>
      <c r="B17390" s="1">
        <v>46173</v>
      </c>
      <c r="C17390" t="s">
        <v>351</v>
      </c>
      <c r="D17390" t="s">
        <v>71</v>
      </c>
      <c r="E17390" t="s">
        <v>24</v>
      </c>
      <c r="F17390" t="s">
        <v>48</v>
      </c>
      <c r="G17390">
        <v>2</v>
      </c>
      <c r="H17390">
        <v>3.3</v>
      </c>
      <c r="I17390" t="s">
        <v>112</v>
      </c>
      <c r="J17390" t="s">
        <v>117</v>
      </c>
      <c r="K17390">
        <v>6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 t="s">
        <v>83</v>
      </c>
      <c r="R17390" t="s">
        <v>83</v>
      </c>
      <c r="S17390" t="s">
        <v>83</v>
      </c>
      <c r="T17390" t="str">
        <f>_xlfn.XLOOKUP(A17390,MI_Match_Analysis!$A$2:$A$8,MI_Match_Analysis!$F$2:$F$8,"Not Found")</f>
        <v>Not Found</v>
      </c>
    </row>
    <row r="17391" spans="1:20" hidden="1" x14ac:dyDescent="0.3">
      <c r="A17391">
        <v>74</v>
      </c>
      <c r="B17391" s="1">
        <v>46173</v>
      </c>
      <c r="C17391" t="s">
        <v>351</v>
      </c>
      <c r="D17391" t="s">
        <v>71</v>
      </c>
      <c r="E17391" t="s">
        <v>24</v>
      </c>
      <c r="F17391" t="s">
        <v>48</v>
      </c>
      <c r="G17391">
        <v>2</v>
      </c>
      <c r="H17391">
        <v>3.4</v>
      </c>
      <c r="I17391" t="s">
        <v>112</v>
      </c>
      <c r="J17391" t="s">
        <v>117</v>
      </c>
      <c r="K17391">
        <v>4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 t="s">
        <v>83</v>
      </c>
      <c r="R17391" t="s">
        <v>83</v>
      </c>
      <c r="S17391" t="s">
        <v>83</v>
      </c>
      <c r="T17391" t="str">
        <f>_xlfn.XLOOKUP(A17391,MI_Match_Analysis!$A$2:$A$8,MI_Match_Analysis!$F$2:$F$8,"Not Found")</f>
        <v>Not Found</v>
      </c>
    </row>
    <row r="17392" spans="1:20" hidden="1" x14ac:dyDescent="0.3">
      <c r="A17392">
        <v>74</v>
      </c>
      <c r="B17392" s="1">
        <v>46173</v>
      </c>
      <c r="C17392" t="s">
        <v>351</v>
      </c>
      <c r="D17392" t="s">
        <v>71</v>
      </c>
      <c r="E17392" t="s">
        <v>24</v>
      </c>
      <c r="F17392" t="s">
        <v>48</v>
      </c>
      <c r="G17392">
        <v>2</v>
      </c>
      <c r="H17392">
        <v>3.5</v>
      </c>
      <c r="I17392" t="s">
        <v>112</v>
      </c>
      <c r="J17392" t="s">
        <v>117</v>
      </c>
      <c r="K17392">
        <v>1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 t="s">
        <v>83</v>
      </c>
      <c r="R17392" t="s">
        <v>83</v>
      </c>
      <c r="S17392" t="s">
        <v>83</v>
      </c>
      <c r="T17392" t="str">
        <f>_xlfn.XLOOKUP(A17392,MI_Match_Analysis!$A$2:$A$8,MI_Match_Analysis!$F$2:$F$8,"Not Found")</f>
        <v>Not Found</v>
      </c>
    </row>
    <row r="17393" spans="1:20" hidden="1" x14ac:dyDescent="0.3">
      <c r="A17393">
        <v>74</v>
      </c>
      <c r="B17393" s="1">
        <v>46173</v>
      </c>
      <c r="C17393" t="s">
        <v>351</v>
      </c>
      <c r="D17393" t="s">
        <v>71</v>
      </c>
      <c r="E17393" t="s">
        <v>24</v>
      </c>
      <c r="F17393" t="s">
        <v>48</v>
      </c>
      <c r="G17393">
        <v>2</v>
      </c>
      <c r="H17393">
        <v>3.6</v>
      </c>
      <c r="I17393" t="s">
        <v>261</v>
      </c>
      <c r="J17393" t="s">
        <v>117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 t="s">
        <v>83</v>
      </c>
      <c r="R17393" t="s">
        <v>83</v>
      </c>
      <c r="S17393" t="s">
        <v>83</v>
      </c>
      <c r="T17393" t="str">
        <f>_xlfn.XLOOKUP(A17393,MI_Match_Analysis!$A$2:$A$8,MI_Match_Analysis!$F$2:$F$8,"Not Found")</f>
        <v>Not Found</v>
      </c>
    </row>
    <row r="17394" spans="1:20" hidden="1" x14ac:dyDescent="0.3">
      <c r="A17394">
        <v>74</v>
      </c>
      <c r="B17394" s="1">
        <v>46173</v>
      </c>
      <c r="C17394" t="s">
        <v>351</v>
      </c>
      <c r="D17394" t="s">
        <v>71</v>
      </c>
      <c r="E17394" t="s">
        <v>24</v>
      </c>
      <c r="F17394" t="s">
        <v>48</v>
      </c>
      <c r="G17394">
        <v>2</v>
      </c>
      <c r="H17394">
        <v>4.0999999999999996</v>
      </c>
      <c r="I17394" t="s">
        <v>112</v>
      </c>
      <c r="J17394" t="s">
        <v>221</v>
      </c>
      <c r="K17394">
        <v>1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 t="s">
        <v>83</v>
      </c>
      <c r="R17394" t="s">
        <v>83</v>
      </c>
      <c r="S17394" t="s">
        <v>83</v>
      </c>
      <c r="T17394" t="str">
        <f>_xlfn.XLOOKUP(A17394,MI_Match_Analysis!$A$2:$A$8,MI_Match_Analysis!$F$2:$F$8,"Not Found")</f>
        <v>Not Found</v>
      </c>
    </row>
    <row r="17395" spans="1:20" hidden="1" x14ac:dyDescent="0.3">
      <c r="A17395">
        <v>74</v>
      </c>
      <c r="B17395" s="1">
        <v>46173</v>
      </c>
      <c r="C17395" t="s">
        <v>351</v>
      </c>
      <c r="D17395" t="s">
        <v>71</v>
      </c>
      <c r="E17395" t="s">
        <v>24</v>
      </c>
      <c r="F17395" t="s">
        <v>48</v>
      </c>
      <c r="G17395">
        <v>2</v>
      </c>
      <c r="H17395">
        <v>4.2</v>
      </c>
      <c r="I17395" t="s">
        <v>261</v>
      </c>
      <c r="J17395" t="s">
        <v>221</v>
      </c>
      <c r="K17395">
        <v>6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 t="s">
        <v>83</v>
      </c>
      <c r="R17395" t="s">
        <v>83</v>
      </c>
      <c r="S17395" t="s">
        <v>83</v>
      </c>
      <c r="T17395" t="str">
        <f>_xlfn.XLOOKUP(A17395,MI_Match_Analysis!$A$2:$A$8,MI_Match_Analysis!$F$2:$F$8,"Not Found")</f>
        <v>Not Found</v>
      </c>
    </row>
    <row r="17396" spans="1:20" hidden="1" x14ac:dyDescent="0.3">
      <c r="A17396">
        <v>74</v>
      </c>
      <c r="B17396" s="1">
        <v>46173</v>
      </c>
      <c r="C17396" t="s">
        <v>351</v>
      </c>
      <c r="D17396" t="s">
        <v>71</v>
      </c>
      <c r="E17396" t="s">
        <v>24</v>
      </c>
      <c r="F17396" t="s">
        <v>48</v>
      </c>
      <c r="G17396">
        <v>2</v>
      </c>
      <c r="H17396">
        <v>4.3</v>
      </c>
      <c r="I17396" t="s">
        <v>261</v>
      </c>
      <c r="J17396" t="s">
        <v>221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 t="s">
        <v>165</v>
      </c>
      <c r="R17396" t="s">
        <v>261</v>
      </c>
      <c r="S17396" t="s">
        <v>117</v>
      </c>
      <c r="T17396" t="str">
        <f>_xlfn.XLOOKUP(A17396,MI_Match_Analysis!$A$2:$A$8,MI_Match_Analysis!$F$2:$F$8,"Not Found")</f>
        <v>Not Found</v>
      </c>
    </row>
    <row r="17397" spans="1:20" hidden="1" x14ac:dyDescent="0.3">
      <c r="A17397">
        <v>74</v>
      </c>
      <c r="B17397" s="1">
        <v>46173</v>
      </c>
      <c r="C17397" t="s">
        <v>351</v>
      </c>
      <c r="D17397" t="s">
        <v>71</v>
      </c>
      <c r="E17397" t="s">
        <v>24</v>
      </c>
      <c r="F17397" t="s">
        <v>48</v>
      </c>
      <c r="G17397">
        <v>2</v>
      </c>
      <c r="H17397">
        <v>4.4000000000000004</v>
      </c>
      <c r="I17397" t="s">
        <v>144</v>
      </c>
      <c r="J17397" t="s">
        <v>221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 t="s">
        <v>83</v>
      </c>
      <c r="R17397" t="s">
        <v>83</v>
      </c>
      <c r="S17397" t="s">
        <v>83</v>
      </c>
      <c r="T17397" t="str">
        <f>_xlfn.XLOOKUP(A17397,MI_Match_Analysis!$A$2:$A$8,MI_Match_Analysis!$F$2:$F$8,"Not Found")</f>
        <v>Not Found</v>
      </c>
    </row>
    <row r="17398" spans="1:20" hidden="1" x14ac:dyDescent="0.3">
      <c r="A17398">
        <v>74</v>
      </c>
      <c r="B17398" s="1">
        <v>46173</v>
      </c>
      <c r="C17398" t="s">
        <v>351</v>
      </c>
      <c r="D17398" t="s">
        <v>71</v>
      </c>
      <c r="E17398" t="s">
        <v>24</v>
      </c>
      <c r="F17398" t="s">
        <v>48</v>
      </c>
      <c r="G17398">
        <v>2</v>
      </c>
      <c r="H17398">
        <v>4.5</v>
      </c>
      <c r="I17398" t="s">
        <v>144</v>
      </c>
      <c r="J17398" t="s">
        <v>221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 t="s">
        <v>83</v>
      </c>
      <c r="R17398" t="s">
        <v>83</v>
      </c>
      <c r="S17398" t="s">
        <v>83</v>
      </c>
      <c r="T17398" t="str">
        <f>_xlfn.XLOOKUP(A17398,MI_Match_Analysis!$A$2:$A$8,MI_Match_Analysis!$F$2:$F$8,"Not Found")</f>
        <v>Not Found</v>
      </c>
    </row>
    <row r="17399" spans="1:20" hidden="1" x14ac:dyDescent="0.3">
      <c r="A17399">
        <v>74</v>
      </c>
      <c r="B17399" s="1">
        <v>46173</v>
      </c>
      <c r="C17399" t="s">
        <v>351</v>
      </c>
      <c r="D17399" t="s">
        <v>71</v>
      </c>
      <c r="E17399" t="s">
        <v>24</v>
      </c>
      <c r="F17399" t="s">
        <v>48</v>
      </c>
      <c r="G17399">
        <v>2</v>
      </c>
      <c r="H17399">
        <v>4.5999999999999996</v>
      </c>
      <c r="I17399" t="s">
        <v>144</v>
      </c>
      <c r="J17399" t="s">
        <v>221</v>
      </c>
      <c r="K17399">
        <v>1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 t="s">
        <v>83</v>
      </c>
      <c r="R17399" t="s">
        <v>83</v>
      </c>
      <c r="S17399" t="s">
        <v>83</v>
      </c>
      <c r="T17399" t="str">
        <f>_xlfn.XLOOKUP(A17399,MI_Match_Analysis!$A$2:$A$8,MI_Match_Analysis!$F$2:$F$8,"Not Found")</f>
        <v>Not Found</v>
      </c>
    </row>
    <row r="17400" spans="1:20" hidden="1" x14ac:dyDescent="0.3">
      <c r="A17400">
        <v>74</v>
      </c>
      <c r="B17400" s="1">
        <v>46173</v>
      </c>
      <c r="C17400" t="s">
        <v>351</v>
      </c>
      <c r="D17400" t="s">
        <v>71</v>
      </c>
      <c r="E17400" t="s">
        <v>24</v>
      </c>
      <c r="F17400" t="s">
        <v>48</v>
      </c>
      <c r="G17400">
        <v>2</v>
      </c>
      <c r="H17400">
        <v>5.0999999999999996</v>
      </c>
      <c r="I17400" t="s">
        <v>144</v>
      </c>
      <c r="J17400" t="s">
        <v>117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 t="s">
        <v>165</v>
      </c>
      <c r="R17400" t="s">
        <v>144</v>
      </c>
      <c r="S17400" t="s">
        <v>296</v>
      </c>
      <c r="T17400" t="str">
        <f>_xlfn.XLOOKUP(A17400,MI_Match_Analysis!$A$2:$A$8,MI_Match_Analysis!$F$2:$F$8,"Not Found")</f>
        <v>Not Found</v>
      </c>
    </row>
    <row r="17401" spans="1:20" hidden="1" x14ac:dyDescent="0.3">
      <c r="A17401">
        <v>74</v>
      </c>
      <c r="B17401" s="1">
        <v>46173</v>
      </c>
      <c r="C17401" t="s">
        <v>351</v>
      </c>
      <c r="D17401" t="s">
        <v>71</v>
      </c>
      <c r="E17401" t="s">
        <v>24</v>
      </c>
      <c r="F17401" t="s">
        <v>48</v>
      </c>
      <c r="G17401">
        <v>2</v>
      </c>
      <c r="H17401">
        <v>5.2</v>
      </c>
      <c r="I17401" t="s">
        <v>178</v>
      </c>
      <c r="J17401" t="s">
        <v>117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 t="s">
        <v>83</v>
      </c>
      <c r="R17401" t="s">
        <v>83</v>
      </c>
      <c r="S17401" t="s">
        <v>83</v>
      </c>
      <c r="T17401" t="str">
        <f>_xlfn.XLOOKUP(A17401,MI_Match_Analysis!$A$2:$A$8,MI_Match_Analysis!$F$2:$F$8,"Not Found")</f>
        <v>Not Found</v>
      </c>
    </row>
    <row r="17402" spans="1:20" hidden="1" x14ac:dyDescent="0.3">
      <c r="A17402">
        <v>74</v>
      </c>
      <c r="B17402" s="1">
        <v>46173</v>
      </c>
      <c r="C17402" t="s">
        <v>351</v>
      </c>
      <c r="D17402" t="s">
        <v>71</v>
      </c>
      <c r="E17402" t="s">
        <v>24</v>
      </c>
      <c r="F17402" t="s">
        <v>48</v>
      </c>
      <c r="G17402">
        <v>2</v>
      </c>
      <c r="H17402">
        <v>5.3</v>
      </c>
      <c r="I17402" t="s">
        <v>178</v>
      </c>
      <c r="J17402" t="s">
        <v>117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 t="s">
        <v>83</v>
      </c>
      <c r="R17402" t="s">
        <v>83</v>
      </c>
      <c r="S17402" t="s">
        <v>83</v>
      </c>
      <c r="T17402" t="str">
        <f>_xlfn.XLOOKUP(A17402,MI_Match_Analysis!$A$2:$A$8,MI_Match_Analysis!$F$2:$F$8,"Not Found")</f>
        <v>Not Found</v>
      </c>
    </row>
    <row r="17403" spans="1:20" hidden="1" x14ac:dyDescent="0.3">
      <c r="A17403">
        <v>74</v>
      </c>
      <c r="B17403" s="1">
        <v>46173</v>
      </c>
      <c r="C17403" t="s">
        <v>351</v>
      </c>
      <c r="D17403" t="s">
        <v>71</v>
      </c>
      <c r="E17403" t="s">
        <v>24</v>
      </c>
      <c r="F17403" t="s">
        <v>48</v>
      </c>
      <c r="G17403">
        <v>2</v>
      </c>
      <c r="H17403">
        <v>5.4</v>
      </c>
      <c r="I17403" t="s">
        <v>178</v>
      </c>
      <c r="J17403" t="s">
        <v>117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 t="s">
        <v>83</v>
      </c>
      <c r="R17403" t="s">
        <v>83</v>
      </c>
      <c r="S17403" t="s">
        <v>83</v>
      </c>
      <c r="T17403" t="str">
        <f>_xlfn.XLOOKUP(A17403,MI_Match_Analysis!$A$2:$A$8,MI_Match_Analysis!$F$2:$F$8,"Not Found")</f>
        <v>Not Found</v>
      </c>
    </row>
    <row r="17404" spans="1:20" hidden="1" x14ac:dyDescent="0.3">
      <c r="A17404">
        <v>74</v>
      </c>
      <c r="B17404" s="1">
        <v>46173</v>
      </c>
      <c r="C17404" t="s">
        <v>351</v>
      </c>
      <c r="D17404" t="s">
        <v>71</v>
      </c>
      <c r="E17404" t="s">
        <v>24</v>
      </c>
      <c r="F17404" t="s">
        <v>48</v>
      </c>
      <c r="G17404">
        <v>2</v>
      </c>
      <c r="H17404">
        <v>5.5</v>
      </c>
      <c r="I17404" t="s">
        <v>178</v>
      </c>
      <c r="J17404" t="s">
        <v>117</v>
      </c>
      <c r="K17404">
        <v>1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 t="s">
        <v>83</v>
      </c>
      <c r="R17404" t="s">
        <v>83</v>
      </c>
      <c r="S17404" t="s">
        <v>83</v>
      </c>
      <c r="T17404" t="str">
        <f>_xlfn.XLOOKUP(A17404,MI_Match_Analysis!$A$2:$A$8,MI_Match_Analysis!$F$2:$F$8,"Not Found")</f>
        <v>Not Found</v>
      </c>
    </row>
    <row r="17405" spans="1:20" hidden="1" x14ac:dyDescent="0.3">
      <c r="A17405">
        <v>74</v>
      </c>
      <c r="B17405" s="1">
        <v>46173</v>
      </c>
      <c r="C17405" t="s">
        <v>351</v>
      </c>
      <c r="D17405" t="s">
        <v>71</v>
      </c>
      <c r="E17405" t="s">
        <v>24</v>
      </c>
      <c r="F17405" t="s">
        <v>48</v>
      </c>
      <c r="G17405">
        <v>2</v>
      </c>
      <c r="H17405">
        <v>5.6</v>
      </c>
      <c r="I17405" t="s">
        <v>112</v>
      </c>
      <c r="J17405" t="s">
        <v>117</v>
      </c>
      <c r="K17405">
        <v>6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 t="s">
        <v>83</v>
      </c>
      <c r="R17405" t="s">
        <v>83</v>
      </c>
      <c r="S17405" t="s">
        <v>83</v>
      </c>
      <c r="T17405" t="str">
        <f>_xlfn.XLOOKUP(A17405,MI_Match_Analysis!$A$2:$A$8,MI_Match_Analysis!$F$2:$F$8,"Not Found")</f>
        <v>Not Found</v>
      </c>
    </row>
    <row r="17406" spans="1:20" hidden="1" x14ac:dyDescent="0.3">
      <c r="A17406">
        <v>74</v>
      </c>
      <c r="B17406" s="1">
        <v>46173</v>
      </c>
      <c r="C17406" t="s">
        <v>351</v>
      </c>
      <c r="D17406" t="s">
        <v>71</v>
      </c>
      <c r="E17406" t="s">
        <v>24</v>
      </c>
      <c r="F17406" t="s">
        <v>48</v>
      </c>
      <c r="G17406">
        <v>2</v>
      </c>
      <c r="H17406">
        <v>6.1</v>
      </c>
      <c r="I17406" t="s">
        <v>178</v>
      </c>
      <c r="J17406" t="s">
        <v>221</v>
      </c>
      <c r="K17406">
        <v>6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 t="s">
        <v>83</v>
      </c>
      <c r="R17406" t="s">
        <v>83</v>
      </c>
      <c r="S17406" t="s">
        <v>83</v>
      </c>
      <c r="T17406" t="str">
        <f>_xlfn.XLOOKUP(A17406,MI_Match_Analysis!$A$2:$A$8,MI_Match_Analysis!$F$2:$F$8,"Not Found")</f>
        <v>Not Found</v>
      </c>
    </row>
    <row r="17407" spans="1:20" hidden="1" x14ac:dyDescent="0.3">
      <c r="A17407">
        <v>74</v>
      </c>
      <c r="B17407" s="1">
        <v>46173</v>
      </c>
      <c r="C17407" t="s">
        <v>351</v>
      </c>
      <c r="D17407" t="s">
        <v>71</v>
      </c>
      <c r="E17407" t="s">
        <v>24</v>
      </c>
      <c r="F17407" t="s">
        <v>48</v>
      </c>
      <c r="G17407">
        <v>2</v>
      </c>
      <c r="H17407">
        <v>6.2</v>
      </c>
      <c r="I17407" t="s">
        <v>178</v>
      </c>
      <c r="J17407" t="s">
        <v>221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 t="s">
        <v>83</v>
      </c>
      <c r="R17407" t="s">
        <v>83</v>
      </c>
      <c r="S17407" t="s">
        <v>83</v>
      </c>
      <c r="T17407" t="str">
        <f>_xlfn.XLOOKUP(A17407,MI_Match_Analysis!$A$2:$A$8,MI_Match_Analysis!$F$2:$F$8,"Not Found")</f>
        <v>Not Found</v>
      </c>
    </row>
    <row r="17408" spans="1:20" hidden="1" x14ac:dyDescent="0.3">
      <c r="A17408">
        <v>74</v>
      </c>
      <c r="B17408" s="1">
        <v>46173</v>
      </c>
      <c r="C17408" t="s">
        <v>351</v>
      </c>
      <c r="D17408" t="s">
        <v>71</v>
      </c>
      <c r="E17408" t="s">
        <v>24</v>
      </c>
      <c r="F17408" t="s">
        <v>48</v>
      </c>
      <c r="G17408">
        <v>2</v>
      </c>
      <c r="H17408">
        <v>6.3</v>
      </c>
      <c r="I17408" t="s">
        <v>178</v>
      </c>
      <c r="J17408" t="s">
        <v>221</v>
      </c>
      <c r="K17408">
        <v>1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 t="s">
        <v>83</v>
      </c>
      <c r="R17408" t="s">
        <v>83</v>
      </c>
      <c r="S17408" t="s">
        <v>83</v>
      </c>
      <c r="T17408" t="str">
        <f>_xlfn.XLOOKUP(A17408,MI_Match_Analysis!$A$2:$A$8,MI_Match_Analysis!$F$2:$F$8,"Not Found")</f>
        <v>Not Found</v>
      </c>
    </row>
    <row r="17409" spans="1:20" hidden="1" x14ac:dyDescent="0.3">
      <c r="A17409">
        <v>74</v>
      </c>
      <c r="B17409" s="1">
        <v>46173</v>
      </c>
      <c r="C17409" t="s">
        <v>351</v>
      </c>
      <c r="D17409" t="s">
        <v>71</v>
      </c>
      <c r="E17409" t="s">
        <v>24</v>
      </c>
      <c r="F17409" t="s">
        <v>48</v>
      </c>
      <c r="G17409">
        <v>2</v>
      </c>
      <c r="H17409">
        <v>6.4</v>
      </c>
      <c r="I17409" t="s">
        <v>112</v>
      </c>
      <c r="J17409" t="s">
        <v>221</v>
      </c>
      <c r="K17409">
        <v>1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 t="s">
        <v>83</v>
      </c>
      <c r="R17409" t="s">
        <v>83</v>
      </c>
      <c r="S17409" t="s">
        <v>83</v>
      </c>
      <c r="T17409" t="str">
        <f>_xlfn.XLOOKUP(A17409,MI_Match_Analysis!$A$2:$A$8,MI_Match_Analysis!$F$2:$F$8,"Not Found")</f>
        <v>Not Found</v>
      </c>
    </row>
    <row r="17410" spans="1:20" hidden="1" x14ac:dyDescent="0.3">
      <c r="A17410">
        <v>74</v>
      </c>
      <c r="B17410" s="1">
        <v>46173</v>
      </c>
      <c r="C17410" t="s">
        <v>351</v>
      </c>
      <c r="D17410" t="s">
        <v>71</v>
      </c>
      <c r="E17410" t="s">
        <v>24</v>
      </c>
      <c r="F17410" t="s">
        <v>48</v>
      </c>
      <c r="G17410">
        <v>2</v>
      </c>
      <c r="H17410">
        <v>6.5</v>
      </c>
      <c r="I17410" t="s">
        <v>178</v>
      </c>
      <c r="J17410" t="s">
        <v>221</v>
      </c>
      <c r="K17410">
        <v>2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 t="s">
        <v>83</v>
      </c>
      <c r="R17410" t="s">
        <v>83</v>
      </c>
      <c r="S17410" t="s">
        <v>83</v>
      </c>
      <c r="T17410" t="str">
        <f>_xlfn.XLOOKUP(A17410,MI_Match_Analysis!$A$2:$A$8,MI_Match_Analysis!$F$2:$F$8,"Not Found")</f>
        <v>Not Found</v>
      </c>
    </row>
    <row r="17411" spans="1:20" hidden="1" x14ac:dyDescent="0.3">
      <c r="A17411">
        <v>74</v>
      </c>
      <c r="B17411" s="1">
        <v>46173</v>
      </c>
      <c r="C17411" t="s">
        <v>351</v>
      </c>
      <c r="D17411" t="s">
        <v>71</v>
      </c>
      <c r="E17411" t="s">
        <v>24</v>
      </c>
      <c r="F17411" t="s">
        <v>48</v>
      </c>
      <c r="G17411">
        <v>2</v>
      </c>
      <c r="H17411">
        <v>6.6</v>
      </c>
      <c r="I17411" t="s">
        <v>178</v>
      </c>
      <c r="J17411" t="s">
        <v>221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 t="s">
        <v>83</v>
      </c>
      <c r="R17411" t="s">
        <v>83</v>
      </c>
      <c r="S17411" t="s">
        <v>83</v>
      </c>
      <c r="T17411" t="str">
        <f>_xlfn.XLOOKUP(A17411,MI_Match_Analysis!$A$2:$A$8,MI_Match_Analysis!$F$2:$F$8,"Not Found")</f>
        <v>Not Found</v>
      </c>
    </row>
    <row r="17412" spans="1:20" hidden="1" x14ac:dyDescent="0.3">
      <c r="A17412">
        <v>74</v>
      </c>
      <c r="B17412" s="1">
        <v>46173</v>
      </c>
      <c r="C17412" t="s">
        <v>351</v>
      </c>
      <c r="D17412" t="s">
        <v>71</v>
      </c>
      <c r="E17412" t="s">
        <v>24</v>
      </c>
      <c r="F17412" t="s">
        <v>48</v>
      </c>
      <c r="G17412">
        <v>2</v>
      </c>
      <c r="H17412">
        <v>6.6</v>
      </c>
      <c r="I17412" t="s">
        <v>178</v>
      </c>
      <c r="J17412" t="s">
        <v>221</v>
      </c>
      <c r="K17412">
        <v>0</v>
      </c>
      <c r="L17412">
        <v>1</v>
      </c>
      <c r="M17412">
        <v>1</v>
      </c>
      <c r="N17412">
        <v>0</v>
      </c>
      <c r="O17412">
        <v>0</v>
      </c>
      <c r="P17412">
        <v>0</v>
      </c>
      <c r="Q17412" t="s">
        <v>83</v>
      </c>
      <c r="R17412" t="s">
        <v>83</v>
      </c>
      <c r="S17412" t="s">
        <v>83</v>
      </c>
      <c r="T17412" t="str">
        <f>_xlfn.XLOOKUP(A17412,MI_Match_Analysis!$A$2:$A$8,MI_Match_Analysis!$F$2:$F$8,"Not Found")</f>
        <v>Not Found</v>
      </c>
    </row>
    <row r="17413" spans="1:20" hidden="1" x14ac:dyDescent="0.3">
      <c r="A17413">
        <v>74</v>
      </c>
      <c r="B17413" s="1">
        <v>46173</v>
      </c>
      <c r="C17413" t="s">
        <v>351</v>
      </c>
      <c r="D17413" t="s">
        <v>71</v>
      </c>
      <c r="E17413" t="s">
        <v>24</v>
      </c>
      <c r="F17413" t="s">
        <v>48</v>
      </c>
      <c r="G17413">
        <v>2</v>
      </c>
      <c r="H17413">
        <v>7.1</v>
      </c>
      <c r="I17413" t="s">
        <v>112</v>
      </c>
      <c r="J17413" t="s">
        <v>290</v>
      </c>
      <c r="K17413">
        <v>1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 t="s">
        <v>83</v>
      </c>
      <c r="R17413" t="s">
        <v>83</v>
      </c>
      <c r="S17413" t="s">
        <v>83</v>
      </c>
      <c r="T17413" t="str">
        <f>_xlfn.XLOOKUP(A17413,MI_Match_Analysis!$A$2:$A$8,MI_Match_Analysis!$F$2:$F$8,"Not Found")</f>
        <v>Not Found</v>
      </c>
    </row>
    <row r="17414" spans="1:20" hidden="1" x14ac:dyDescent="0.3">
      <c r="A17414">
        <v>74</v>
      </c>
      <c r="B17414" s="1">
        <v>46173</v>
      </c>
      <c r="C17414" t="s">
        <v>351</v>
      </c>
      <c r="D17414" t="s">
        <v>71</v>
      </c>
      <c r="E17414" t="s">
        <v>24</v>
      </c>
      <c r="F17414" t="s">
        <v>48</v>
      </c>
      <c r="G17414">
        <v>2</v>
      </c>
      <c r="H17414">
        <v>7.2</v>
      </c>
      <c r="I17414" t="s">
        <v>178</v>
      </c>
      <c r="J17414" t="s">
        <v>290</v>
      </c>
      <c r="K17414">
        <v>1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 t="s">
        <v>83</v>
      </c>
      <c r="R17414" t="s">
        <v>83</v>
      </c>
      <c r="S17414" t="s">
        <v>83</v>
      </c>
      <c r="T17414" t="str">
        <f>_xlfn.XLOOKUP(A17414,MI_Match_Analysis!$A$2:$A$8,MI_Match_Analysis!$F$2:$F$8,"Not Found")</f>
        <v>Not Found</v>
      </c>
    </row>
    <row r="17415" spans="1:20" hidden="1" x14ac:dyDescent="0.3">
      <c r="A17415">
        <v>74</v>
      </c>
      <c r="B17415" s="1">
        <v>46173</v>
      </c>
      <c r="C17415" t="s">
        <v>351</v>
      </c>
      <c r="D17415" t="s">
        <v>71</v>
      </c>
      <c r="E17415" t="s">
        <v>24</v>
      </c>
      <c r="F17415" t="s">
        <v>48</v>
      </c>
      <c r="G17415">
        <v>2</v>
      </c>
      <c r="H17415">
        <v>7.3</v>
      </c>
      <c r="I17415" t="s">
        <v>112</v>
      </c>
      <c r="J17415" t="s">
        <v>290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 t="s">
        <v>83</v>
      </c>
      <c r="R17415" t="s">
        <v>83</v>
      </c>
      <c r="S17415" t="s">
        <v>83</v>
      </c>
      <c r="T17415" t="str">
        <f>_xlfn.XLOOKUP(A17415,MI_Match_Analysis!$A$2:$A$8,MI_Match_Analysis!$F$2:$F$8,"Not Found")</f>
        <v>Not Found</v>
      </c>
    </row>
    <row r="17416" spans="1:20" hidden="1" x14ac:dyDescent="0.3">
      <c r="A17416">
        <v>74</v>
      </c>
      <c r="B17416" s="1">
        <v>46173</v>
      </c>
      <c r="C17416" t="s">
        <v>351</v>
      </c>
      <c r="D17416" t="s">
        <v>71</v>
      </c>
      <c r="E17416" t="s">
        <v>24</v>
      </c>
      <c r="F17416" t="s">
        <v>48</v>
      </c>
      <c r="G17416">
        <v>2</v>
      </c>
      <c r="H17416">
        <v>7.4</v>
      </c>
      <c r="I17416" t="s">
        <v>112</v>
      </c>
      <c r="J17416" t="s">
        <v>290</v>
      </c>
      <c r="K17416">
        <v>1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 t="s">
        <v>83</v>
      </c>
      <c r="R17416" t="s">
        <v>83</v>
      </c>
      <c r="S17416" t="s">
        <v>83</v>
      </c>
      <c r="T17416" t="str">
        <f>_xlfn.XLOOKUP(A17416,MI_Match_Analysis!$A$2:$A$8,MI_Match_Analysis!$F$2:$F$8,"Not Found")</f>
        <v>Not Found</v>
      </c>
    </row>
    <row r="17417" spans="1:20" hidden="1" x14ac:dyDescent="0.3">
      <c r="A17417">
        <v>74</v>
      </c>
      <c r="B17417" s="1">
        <v>46173</v>
      </c>
      <c r="C17417" t="s">
        <v>351</v>
      </c>
      <c r="D17417" t="s">
        <v>71</v>
      </c>
      <c r="E17417" t="s">
        <v>24</v>
      </c>
      <c r="F17417" t="s">
        <v>48</v>
      </c>
      <c r="G17417">
        <v>2</v>
      </c>
      <c r="H17417">
        <v>7.5</v>
      </c>
      <c r="I17417" t="s">
        <v>178</v>
      </c>
      <c r="J17417" t="s">
        <v>290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 t="s">
        <v>83</v>
      </c>
      <c r="R17417" t="s">
        <v>83</v>
      </c>
      <c r="S17417" t="s">
        <v>83</v>
      </c>
      <c r="T17417" t="str">
        <f>_xlfn.XLOOKUP(A17417,MI_Match_Analysis!$A$2:$A$8,MI_Match_Analysis!$F$2:$F$8,"Not Found")</f>
        <v>Not Found</v>
      </c>
    </row>
    <row r="17418" spans="1:20" hidden="1" x14ac:dyDescent="0.3">
      <c r="A17418">
        <v>74</v>
      </c>
      <c r="B17418" s="1">
        <v>46173</v>
      </c>
      <c r="C17418" t="s">
        <v>351</v>
      </c>
      <c r="D17418" t="s">
        <v>71</v>
      </c>
      <c r="E17418" t="s">
        <v>24</v>
      </c>
      <c r="F17418" t="s">
        <v>48</v>
      </c>
      <c r="G17418">
        <v>2</v>
      </c>
      <c r="H17418">
        <v>7.6</v>
      </c>
      <c r="I17418" t="s">
        <v>178</v>
      </c>
      <c r="J17418" t="s">
        <v>290</v>
      </c>
      <c r="K17418">
        <v>4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 t="s">
        <v>83</v>
      </c>
      <c r="R17418" t="s">
        <v>83</v>
      </c>
      <c r="S17418" t="s">
        <v>83</v>
      </c>
      <c r="T17418" t="str">
        <f>_xlfn.XLOOKUP(A17418,MI_Match_Analysis!$A$2:$A$8,MI_Match_Analysis!$F$2:$F$8,"Not Found")</f>
        <v>Not Found</v>
      </c>
    </row>
    <row r="17419" spans="1:20" hidden="1" x14ac:dyDescent="0.3">
      <c r="A17419">
        <v>74</v>
      </c>
      <c r="B17419" s="1">
        <v>46173</v>
      </c>
      <c r="C17419" t="s">
        <v>351</v>
      </c>
      <c r="D17419" t="s">
        <v>71</v>
      </c>
      <c r="E17419" t="s">
        <v>24</v>
      </c>
      <c r="F17419" t="s">
        <v>48</v>
      </c>
      <c r="G17419">
        <v>2</v>
      </c>
      <c r="H17419">
        <v>8.1</v>
      </c>
      <c r="I17419" t="s">
        <v>112</v>
      </c>
      <c r="J17419" t="s">
        <v>86</v>
      </c>
      <c r="K17419">
        <v>1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 t="s">
        <v>83</v>
      </c>
      <c r="R17419" t="s">
        <v>83</v>
      </c>
      <c r="S17419" t="s">
        <v>83</v>
      </c>
      <c r="T17419" t="str">
        <f>_xlfn.XLOOKUP(A17419,MI_Match_Analysis!$A$2:$A$8,MI_Match_Analysis!$F$2:$F$8,"Not Found")</f>
        <v>Not Found</v>
      </c>
    </row>
    <row r="17420" spans="1:20" hidden="1" x14ac:dyDescent="0.3">
      <c r="A17420">
        <v>74</v>
      </c>
      <c r="B17420" s="1">
        <v>46173</v>
      </c>
      <c r="C17420" t="s">
        <v>351</v>
      </c>
      <c r="D17420" t="s">
        <v>71</v>
      </c>
      <c r="E17420" t="s">
        <v>24</v>
      </c>
      <c r="F17420" t="s">
        <v>48</v>
      </c>
      <c r="G17420">
        <v>2</v>
      </c>
      <c r="H17420">
        <v>8.1999999999999993</v>
      </c>
      <c r="I17420" t="s">
        <v>178</v>
      </c>
      <c r="J17420" t="s">
        <v>86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 t="s">
        <v>165</v>
      </c>
      <c r="R17420" t="s">
        <v>178</v>
      </c>
      <c r="S17420" t="s">
        <v>117</v>
      </c>
      <c r="T17420" t="str">
        <f>_xlfn.XLOOKUP(A17420,MI_Match_Analysis!$A$2:$A$8,MI_Match_Analysis!$F$2:$F$8,"Not Found")</f>
        <v>Not Found</v>
      </c>
    </row>
    <row r="17421" spans="1:20" hidden="1" x14ac:dyDescent="0.3">
      <c r="A17421">
        <v>74</v>
      </c>
      <c r="B17421" s="1">
        <v>46173</v>
      </c>
      <c r="C17421" t="s">
        <v>351</v>
      </c>
      <c r="D17421" t="s">
        <v>71</v>
      </c>
      <c r="E17421" t="s">
        <v>24</v>
      </c>
      <c r="F17421" t="s">
        <v>48</v>
      </c>
      <c r="G17421">
        <v>2</v>
      </c>
      <c r="H17421">
        <v>8.3000000000000007</v>
      </c>
      <c r="I17421" t="s">
        <v>92</v>
      </c>
      <c r="J17421" t="s">
        <v>86</v>
      </c>
      <c r="K17421">
        <v>1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 t="s">
        <v>83</v>
      </c>
      <c r="R17421" t="s">
        <v>83</v>
      </c>
      <c r="S17421" t="s">
        <v>83</v>
      </c>
      <c r="T17421" t="str">
        <f>_xlfn.XLOOKUP(A17421,MI_Match_Analysis!$A$2:$A$8,MI_Match_Analysis!$F$2:$F$8,"Not Found")</f>
        <v>Not Found</v>
      </c>
    </row>
    <row r="17422" spans="1:20" hidden="1" x14ac:dyDescent="0.3">
      <c r="A17422">
        <v>74</v>
      </c>
      <c r="B17422" s="1">
        <v>46173</v>
      </c>
      <c r="C17422" t="s">
        <v>351</v>
      </c>
      <c r="D17422" t="s">
        <v>71</v>
      </c>
      <c r="E17422" t="s">
        <v>24</v>
      </c>
      <c r="F17422" t="s">
        <v>48</v>
      </c>
      <c r="G17422">
        <v>2</v>
      </c>
      <c r="H17422">
        <v>8.4</v>
      </c>
      <c r="I17422" t="s">
        <v>112</v>
      </c>
      <c r="J17422" t="s">
        <v>86</v>
      </c>
      <c r="K17422">
        <v>1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 t="s">
        <v>83</v>
      </c>
      <c r="R17422" t="s">
        <v>83</v>
      </c>
      <c r="S17422" t="s">
        <v>83</v>
      </c>
      <c r="T17422" t="str">
        <f>_xlfn.XLOOKUP(A17422,MI_Match_Analysis!$A$2:$A$8,MI_Match_Analysis!$F$2:$F$8,"Not Found")</f>
        <v>Not Found</v>
      </c>
    </row>
    <row r="17423" spans="1:20" hidden="1" x14ac:dyDescent="0.3">
      <c r="A17423">
        <v>74</v>
      </c>
      <c r="B17423" s="1">
        <v>46173</v>
      </c>
      <c r="C17423" t="s">
        <v>351</v>
      </c>
      <c r="D17423" t="s">
        <v>71</v>
      </c>
      <c r="E17423" t="s">
        <v>24</v>
      </c>
      <c r="F17423" t="s">
        <v>48</v>
      </c>
      <c r="G17423">
        <v>2</v>
      </c>
      <c r="H17423">
        <v>8.5</v>
      </c>
      <c r="I17423" t="s">
        <v>92</v>
      </c>
      <c r="J17423" t="s">
        <v>86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 t="s">
        <v>205</v>
      </c>
      <c r="R17423" t="s">
        <v>92</v>
      </c>
      <c r="S17423" t="s">
        <v>83</v>
      </c>
      <c r="T17423" t="str">
        <f>_xlfn.XLOOKUP(A17423,MI_Match_Analysis!$A$2:$A$8,MI_Match_Analysis!$F$2:$F$8,"Not Found")</f>
        <v>Not Found</v>
      </c>
    </row>
    <row r="17424" spans="1:20" hidden="1" x14ac:dyDescent="0.3">
      <c r="A17424">
        <v>74</v>
      </c>
      <c r="B17424" s="1">
        <v>46173</v>
      </c>
      <c r="C17424" t="s">
        <v>351</v>
      </c>
      <c r="D17424" t="s">
        <v>71</v>
      </c>
      <c r="E17424" t="s">
        <v>24</v>
      </c>
      <c r="F17424" t="s">
        <v>48</v>
      </c>
      <c r="G17424">
        <v>2</v>
      </c>
      <c r="H17424">
        <v>8.6</v>
      </c>
      <c r="I17424" t="s">
        <v>79</v>
      </c>
      <c r="J17424" t="s">
        <v>86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 t="s">
        <v>83</v>
      </c>
      <c r="R17424" t="s">
        <v>83</v>
      </c>
      <c r="S17424" t="s">
        <v>83</v>
      </c>
      <c r="T17424" t="str">
        <f>_xlfn.XLOOKUP(A17424,MI_Match_Analysis!$A$2:$A$8,MI_Match_Analysis!$F$2:$F$8,"Not Found")</f>
        <v>Not Found</v>
      </c>
    </row>
    <row r="17425" spans="1:20" hidden="1" x14ac:dyDescent="0.3">
      <c r="A17425">
        <v>74</v>
      </c>
      <c r="B17425" s="1">
        <v>46173</v>
      </c>
      <c r="C17425" t="s">
        <v>351</v>
      </c>
      <c r="D17425" t="s">
        <v>71</v>
      </c>
      <c r="E17425" t="s">
        <v>24</v>
      </c>
      <c r="F17425" t="s">
        <v>48</v>
      </c>
      <c r="G17425">
        <v>2</v>
      </c>
      <c r="H17425">
        <v>9.1</v>
      </c>
      <c r="I17425" t="s">
        <v>112</v>
      </c>
      <c r="J17425" t="s">
        <v>290</v>
      </c>
      <c r="K17425">
        <v>4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 t="s">
        <v>83</v>
      </c>
      <c r="R17425" t="s">
        <v>83</v>
      </c>
      <c r="S17425" t="s">
        <v>83</v>
      </c>
      <c r="T17425" t="str">
        <f>_xlfn.XLOOKUP(A17425,MI_Match_Analysis!$A$2:$A$8,MI_Match_Analysis!$F$2:$F$8,"Not Found")</f>
        <v>Not Found</v>
      </c>
    </row>
    <row r="17426" spans="1:20" hidden="1" x14ac:dyDescent="0.3">
      <c r="A17426">
        <v>74</v>
      </c>
      <c r="B17426" s="1">
        <v>46173</v>
      </c>
      <c r="C17426" t="s">
        <v>351</v>
      </c>
      <c r="D17426" t="s">
        <v>71</v>
      </c>
      <c r="E17426" t="s">
        <v>24</v>
      </c>
      <c r="F17426" t="s">
        <v>48</v>
      </c>
      <c r="G17426">
        <v>2</v>
      </c>
      <c r="H17426">
        <v>9.1999999999999993</v>
      </c>
      <c r="I17426" t="s">
        <v>112</v>
      </c>
      <c r="J17426" t="s">
        <v>290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 t="s">
        <v>83</v>
      </c>
      <c r="R17426" t="s">
        <v>83</v>
      </c>
      <c r="S17426" t="s">
        <v>83</v>
      </c>
      <c r="T17426" t="str">
        <f>_xlfn.XLOOKUP(A17426,MI_Match_Analysis!$A$2:$A$8,MI_Match_Analysis!$F$2:$F$8,"Not Found")</f>
        <v>Not Found</v>
      </c>
    </row>
    <row r="17427" spans="1:20" hidden="1" x14ac:dyDescent="0.3">
      <c r="A17427">
        <v>74</v>
      </c>
      <c r="B17427" s="1">
        <v>46173</v>
      </c>
      <c r="C17427" t="s">
        <v>351</v>
      </c>
      <c r="D17427" t="s">
        <v>71</v>
      </c>
      <c r="E17427" t="s">
        <v>24</v>
      </c>
      <c r="F17427" t="s">
        <v>48</v>
      </c>
      <c r="G17427">
        <v>2</v>
      </c>
      <c r="H17427">
        <v>9.3000000000000007</v>
      </c>
      <c r="I17427" t="s">
        <v>112</v>
      </c>
      <c r="J17427" t="s">
        <v>290</v>
      </c>
      <c r="K17427">
        <v>1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 t="s">
        <v>83</v>
      </c>
      <c r="R17427" t="s">
        <v>83</v>
      </c>
      <c r="S17427" t="s">
        <v>83</v>
      </c>
      <c r="T17427" t="str">
        <f>_xlfn.XLOOKUP(A17427,MI_Match_Analysis!$A$2:$A$8,MI_Match_Analysis!$F$2:$F$8,"Not Found")</f>
        <v>Not Found</v>
      </c>
    </row>
    <row r="17428" spans="1:20" hidden="1" x14ac:dyDescent="0.3">
      <c r="A17428">
        <v>74</v>
      </c>
      <c r="B17428" s="1">
        <v>46173</v>
      </c>
      <c r="C17428" t="s">
        <v>351</v>
      </c>
      <c r="D17428" t="s">
        <v>71</v>
      </c>
      <c r="E17428" t="s">
        <v>24</v>
      </c>
      <c r="F17428" t="s">
        <v>48</v>
      </c>
      <c r="G17428">
        <v>2</v>
      </c>
      <c r="H17428">
        <v>9.4</v>
      </c>
      <c r="I17428" t="s">
        <v>79</v>
      </c>
      <c r="J17428" t="s">
        <v>290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 t="s">
        <v>83</v>
      </c>
      <c r="R17428" t="s">
        <v>83</v>
      </c>
      <c r="S17428" t="s">
        <v>83</v>
      </c>
      <c r="T17428" t="str">
        <f>_xlfn.XLOOKUP(A17428,MI_Match_Analysis!$A$2:$A$8,MI_Match_Analysis!$F$2:$F$8,"Not Found")</f>
        <v>Not Found</v>
      </c>
    </row>
    <row r="17429" spans="1:20" hidden="1" x14ac:dyDescent="0.3">
      <c r="A17429">
        <v>74</v>
      </c>
      <c r="B17429" s="1">
        <v>46173</v>
      </c>
      <c r="C17429" t="s">
        <v>351</v>
      </c>
      <c r="D17429" t="s">
        <v>71</v>
      </c>
      <c r="E17429" t="s">
        <v>24</v>
      </c>
      <c r="F17429" t="s">
        <v>48</v>
      </c>
      <c r="G17429">
        <v>2</v>
      </c>
      <c r="H17429">
        <v>9.5</v>
      </c>
      <c r="I17429" t="s">
        <v>79</v>
      </c>
      <c r="J17429" t="s">
        <v>290</v>
      </c>
      <c r="K17429">
        <v>4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 t="s">
        <v>83</v>
      </c>
      <c r="R17429" t="s">
        <v>83</v>
      </c>
      <c r="S17429" t="s">
        <v>83</v>
      </c>
      <c r="T17429" t="str">
        <f>_xlfn.XLOOKUP(A17429,MI_Match_Analysis!$A$2:$A$8,MI_Match_Analysis!$F$2:$F$8,"Not Found")</f>
        <v>Not Found</v>
      </c>
    </row>
    <row r="17430" spans="1:20" hidden="1" x14ac:dyDescent="0.3">
      <c r="A17430">
        <v>74</v>
      </c>
      <c r="B17430" s="1">
        <v>46173</v>
      </c>
      <c r="C17430" t="s">
        <v>351</v>
      </c>
      <c r="D17430" t="s">
        <v>71</v>
      </c>
      <c r="E17430" t="s">
        <v>24</v>
      </c>
      <c r="F17430" t="s">
        <v>48</v>
      </c>
      <c r="G17430">
        <v>2</v>
      </c>
      <c r="H17430">
        <v>9.6</v>
      </c>
      <c r="I17430" t="s">
        <v>79</v>
      </c>
      <c r="J17430" t="s">
        <v>290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 t="s">
        <v>83</v>
      </c>
      <c r="R17430" t="s">
        <v>83</v>
      </c>
      <c r="S17430" t="s">
        <v>83</v>
      </c>
      <c r="T17430" t="str">
        <f>_xlfn.XLOOKUP(A17430,MI_Match_Analysis!$A$2:$A$8,MI_Match_Analysis!$F$2:$F$8,"Not Found")</f>
        <v>Not Found</v>
      </c>
    </row>
    <row r="17431" spans="1:20" hidden="1" x14ac:dyDescent="0.3">
      <c r="A17431">
        <v>74</v>
      </c>
      <c r="B17431" s="1">
        <v>46173</v>
      </c>
      <c r="C17431" t="s">
        <v>351</v>
      </c>
      <c r="D17431" t="s">
        <v>71</v>
      </c>
      <c r="E17431" t="s">
        <v>24</v>
      </c>
      <c r="F17431" t="s">
        <v>48</v>
      </c>
      <c r="G17431">
        <v>2</v>
      </c>
      <c r="H17431">
        <v>10.1</v>
      </c>
      <c r="I17431" t="s">
        <v>112</v>
      </c>
      <c r="J17431" t="s">
        <v>86</v>
      </c>
      <c r="K17431">
        <v>2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 t="s">
        <v>83</v>
      </c>
      <c r="R17431" t="s">
        <v>83</v>
      </c>
      <c r="S17431" t="s">
        <v>83</v>
      </c>
      <c r="T17431" t="str">
        <f>_xlfn.XLOOKUP(A17431,MI_Match_Analysis!$A$2:$A$8,MI_Match_Analysis!$F$2:$F$8,"Not Found")</f>
        <v>Not Found</v>
      </c>
    </row>
    <row r="17432" spans="1:20" hidden="1" x14ac:dyDescent="0.3">
      <c r="A17432">
        <v>74</v>
      </c>
      <c r="B17432" s="1">
        <v>46173</v>
      </c>
      <c r="C17432" t="s">
        <v>351</v>
      </c>
      <c r="D17432" t="s">
        <v>71</v>
      </c>
      <c r="E17432" t="s">
        <v>24</v>
      </c>
      <c r="F17432" t="s">
        <v>48</v>
      </c>
      <c r="G17432">
        <v>2</v>
      </c>
      <c r="H17432">
        <v>10.199999999999999</v>
      </c>
      <c r="I17432" t="s">
        <v>112</v>
      </c>
      <c r="J17432" t="s">
        <v>86</v>
      </c>
      <c r="K17432">
        <v>1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 t="s">
        <v>83</v>
      </c>
      <c r="R17432" t="s">
        <v>83</v>
      </c>
      <c r="S17432" t="s">
        <v>83</v>
      </c>
      <c r="T17432" t="str">
        <f>_xlfn.XLOOKUP(A17432,MI_Match_Analysis!$A$2:$A$8,MI_Match_Analysis!$F$2:$F$8,"Not Found")</f>
        <v>Not Found</v>
      </c>
    </row>
    <row r="17433" spans="1:20" hidden="1" x14ac:dyDescent="0.3">
      <c r="A17433">
        <v>74</v>
      </c>
      <c r="B17433" s="1">
        <v>46173</v>
      </c>
      <c r="C17433" t="s">
        <v>351</v>
      </c>
      <c r="D17433" t="s">
        <v>71</v>
      </c>
      <c r="E17433" t="s">
        <v>24</v>
      </c>
      <c r="F17433" t="s">
        <v>48</v>
      </c>
      <c r="G17433">
        <v>2</v>
      </c>
      <c r="H17433">
        <v>10.3</v>
      </c>
      <c r="I17433" t="s">
        <v>79</v>
      </c>
      <c r="J17433" t="s">
        <v>86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 t="s">
        <v>83</v>
      </c>
      <c r="R17433" t="s">
        <v>83</v>
      </c>
      <c r="S17433" t="s">
        <v>83</v>
      </c>
      <c r="T17433" t="str">
        <f>_xlfn.XLOOKUP(A17433,MI_Match_Analysis!$A$2:$A$8,MI_Match_Analysis!$F$2:$F$8,"Not Found")</f>
        <v>Not Found</v>
      </c>
    </row>
    <row r="17434" spans="1:20" hidden="1" x14ac:dyDescent="0.3">
      <c r="A17434">
        <v>74</v>
      </c>
      <c r="B17434" s="1">
        <v>46173</v>
      </c>
      <c r="C17434" t="s">
        <v>351</v>
      </c>
      <c r="D17434" t="s">
        <v>71</v>
      </c>
      <c r="E17434" t="s">
        <v>24</v>
      </c>
      <c r="F17434" t="s">
        <v>48</v>
      </c>
      <c r="G17434">
        <v>2</v>
      </c>
      <c r="H17434">
        <v>10.4</v>
      </c>
      <c r="I17434" t="s">
        <v>79</v>
      </c>
      <c r="J17434" t="s">
        <v>86</v>
      </c>
      <c r="K17434">
        <v>2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 t="s">
        <v>83</v>
      </c>
      <c r="R17434" t="s">
        <v>83</v>
      </c>
      <c r="S17434" t="s">
        <v>83</v>
      </c>
      <c r="T17434" t="str">
        <f>_xlfn.XLOOKUP(A17434,MI_Match_Analysis!$A$2:$A$8,MI_Match_Analysis!$F$2:$F$8,"Not Found")</f>
        <v>Not Found</v>
      </c>
    </row>
    <row r="17435" spans="1:20" hidden="1" x14ac:dyDescent="0.3">
      <c r="A17435">
        <v>74</v>
      </c>
      <c r="B17435" s="1">
        <v>46173</v>
      </c>
      <c r="C17435" t="s">
        <v>351</v>
      </c>
      <c r="D17435" t="s">
        <v>71</v>
      </c>
      <c r="E17435" t="s">
        <v>24</v>
      </c>
      <c r="F17435" t="s">
        <v>48</v>
      </c>
      <c r="G17435">
        <v>2</v>
      </c>
      <c r="H17435">
        <v>10.5</v>
      </c>
      <c r="I17435" t="s">
        <v>79</v>
      </c>
      <c r="J17435" t="s">
        <v>86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 t="s">
        <v>83</v>
      </c>
      <c r="R17435" t="s">
        <v>83</v>
      </c>
      <c r="S17435" t="s">
        <v>83</v>
      </c>
      <c r="T17435" t="str">
        <f>_xlfn.XLOOKUP(A17435,MI_Match_Analysis!$A$2:$A$8,MI_Match_Analysis!$F$2:$F$8,"Not Found")</f>
        <v>Not Found</v>
      </c>
    </row>
    <row r="17436" spans="1:20" hidden="1" x14ac:dyDescent="0.3">
      <c r="A17436">
        <v>74</v>
      </c>
      <c r="B17436" s="1">
        <v>46173</v>
      </c>
      <c r="C17436" t="s">
        <v>351</v>
      </c>
      <c r="D17436" t="s">
        <v>71</v>
      </c>
      <c r="E17436" t="s">
        <v>24</v>
      </c>
      <c r="F17436" t="s">
        <v>48</v>
      </c>
      <c r="G17436">
        <v>2</v>
      </c>
      <c r="H17436">
        <v>10.6</v>
      </c>
      <c r="I17436" t="s">
        <v>79</v>
      </c>
      <c r="J17436" t="s">
        <v>86</v>
      </c>
      <c r="K17436">
        <v>4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 t="s">
        <v>83</v>
      </c>
      <c r="R17436" t="s">
        <v>83</v>
      </c>
      <c r="S17436" t="s">
        <v>83</v>
      </c>
      <c r="T17436" t="str">
        <f>_xlfn.XLOOKUP(A17436,MI_Match_Analysis!$A$2:$A$8,MI_Match_Analysis!$F$2:$F$8,"Not Found")</f>
        <v>Not Found</v>
      </c>
    </row>
    <row r="17437" spans="1:20" hidden="1" x14ac:dyDescent="0.3">
      <c r="A17437">
        <v>74</v>
      </c>
      <c r="B17437" s="1">
        <v>46173</v>
      </c>
      <c r="C17437" t="s">
        <v>351</v>
      </c>
      <c r="D17437" t="s">
        <v>71</v>
      </c>
      <c r="E17437" t="s">
        <v>24</v>
      </c>
      <c r="F17437" t="s">
        <v>48</v>
      </c>
      <c r="G17437">
        <v>2</v>
      </c>
      <c r="H17437">
        <v>11.1</v>
      </c>
      <c r="I17437" t="s">
        <v>112</v>
      </c>
      <c r="J17437" t="s">
        <v>296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 t="s">
        <v>83</v>
      </c>
      <c r="R17437" t="s">
        <v>83</v>
      </c>
      <c r="S17437" t="s">
        <v>83</v>
      </c>
      <c r="T17437" t="str">
        <f>_xlfn.XLOOKUP(A17437,MI_Match_Analysis!$A$2:$A$8,MI_Match_Analysis!$F$2:$F$8,"Not Found")</f>
        <v>Not Found</v>
      </c>
    </row>
    <row r="17438" spans="1:20" hidden="1" x14ac:dyDescent="0.3">
      <c r="A17438">
        <v>74</v>
      </c>
      <c r="B17438" s="1">
        <v>46173</v>
      </c>
      <c r="C17438" t="s">
        <v>351</v>
      </c>
      <c r="D17438" t="s">
        <v>71</v>
      </c>
      <c r="E17438" t="s">
        <v>24</v>
      </c>
      <c r="F17438" t="s">
        <v>48</v>
      </c>
      <c r="G17438">
        <v>2</v>
      </c>
      <c r="H17438">
        <v>11.2</v>
      </c>
      <c r="I17438" t="s">
        <v>112</v>
      </c>
      <c r="J17438" t="s">
        <v>296</v>
      </c>
      <c r="K17438">
        <v>4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 t="s">
        <v>83</v>
      </c>
      <c r="R17438" t="s">
        <v>83</v>
      </c>
      <c r="S17438" t="s">
        <v>83</v>
      </c>
      <c r="T17438" t="str">
        <f>_xlfn.XLOOKUP(A17438,MI_Match_Analysis!$A$2:$A$8,MI_Match_Analysis!$F$2:$F$8,"Not Found")</f>
        <v>Not Found</v>
      </c>
    </row>
    <row r="17439" spans="1:20" hidden="1" x14ac:dyDescent="0.3">
      <c r="A17439">
        <v>74</v>
      </c>
      <c r="B17439" s="1">
        <v>46173</v>
      </c>
      <c r="C17439" t="s">
        <v>351</v>
      </c>
      <c r="D17439" t="s">
        <v>71</v>
      </c>
      <c r="E17439" t="s">
        <v>24</v>
      </c>
      <c r="F17439" t="s">
        <v>48</v>
      </c>
      <c r="G17439">
        <v>2</v>
      </c>
      <c r="H17439">
        <v>11.3</v>
      </c>
      <c r="I17439" t="s">
        <v>112</v>
      </c>
      <c r="J17439" t="s">
        <v>296</v>
      </c>
      <c r="K17439">
        <v>1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 t="s">
        <v>83</v>
      </c>
      <c r="R17439" t="s">
        <v>83</v>
      </c>
      <c r="S17439" t="s">
        <v>83</v>
      </c>
      <c r="T17439" t="str">
        <f>_xlfn.XLOOKUP(A17439,MI_Match_Analysis!$A$2:$A$8,MI_Match_Analysis!$F$2:$F$8,"Not Found")</f>
        <v>Not Found</v>
      </c>
    </row>
    <row r="17440" spans="1:20" hidden="1" x14ac:dyDescent="0.3">
      <c r="A17440">
        <v>74</v>
      </c>
      <c r="B17440" s="1">
        <v>46173</v>
      </c>
      <c r="C17440" t="s">
        <v>351</v>
      </c>
      <c r="D17440" t="s">
        <v>71</v>
      </c>
      <c r="E17440" t="s">
        <v>24</v>
      </c>
      <c r="F17440" t="s">
        <v>48</v>
      </c>
      <c r="G17440">
        <v>2</v>
      </c>
      <c r="H17440">
        <v>11.4</v>
      </c>
      <c r="I17440" t="s">
        <v>79</v>
      </c>
      <c r="J17440" t="s">
        <v>296</v>
      </c>
      <c r="K17440">
        <v>1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 t="s">
        <v>83</v>
      </c>
      <c r="R17440" t="s">
        <v>83</v>
      </c>
      <c r="S17440" t="s">
        <v>83</v>
      </c>
      <c r="T17440" t="str">
        <f>_xlfn.XLOOKUP(A17440,MI_Match_Analysis!$A$2:$A$8,MI_Match_Analysis!$F$2:$F$8,"Not Found")</f>
        <v>Not Found</v>
      </c>
    </row>
    <row r="17441" spans="1:20" hidden="1" x14ac:dyDescent="0.3">
      <c r="A17441">
        <v>74</v>
      </c>
      <c r="B17441" s="1">
        <v>46173</v>
      </c>
      <c r="C17441" t="s">
        <v>351</v>
      </c>
      <c r="D17441" t="s">
        <v>71</v>
      </c>
      <c r="E17441" t="s">
        <v>24</v>
      </c>
      <c r="F17441" t="s">
        <v>48</v>
      </c>
      <c r="G17441">
        <v>2</v>
      </c>
      <c r="H17441">
        <v>11.5</v>
      </c>
      <c r="I17441" t="s">
        <v>112</v>
      </c>
      <c r="J17441" t="s">
        <v>296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 t="s">
        <v>83</v>
      </c>
      <c r="R17441" t="s">
        <v>83</v>
      </c>
      <c r="S17441" t="s">
        <v>83</v>
      </c>
      <c r="T17441" t="str">
        <f>_xlfn.XLOOKUP(A17441,MI_Match_Analysis!$A$2:$A$8,MI_Match_Analysis!$F$2:$F$8,"Not Found")</f>
        <v>Not Found</v>
      </c>
    </row>
    <row r="17442" spans="1:20" hidden="1" x14ac:dyDescent="0.3">
      <c r="A17442">
        <v>74</v>
      </c>
      <c r="B17442" s="1">
        <v>46173</v>
      </c>
      <c r="C17442" t="s">
        <v>351</v>
      </c>
      <c r="D17442" t="s">
        <v>71</v>
      </c>
      <c r="E17442" t="s">
        <v>24</v>
      </c>
      <c r="F17442" t="s">
        <v>48</v>
      </c>
      <c r="G17442">
        <v>2</v>
      </c>
      <c r="H17442">
        <v>11.6</v>
      </c>
      <c r="I17442" t="s">
        <v>112</v>
      </c>
      <c r="J17442" t="s">
        <v>296</v>
      </c>
      <c r="K17442">
        <v>1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 t="s">
        <v>83</v>
      </c>
      <c r="R17442" t="s">
        <v>83</v>
      </c>
      <c r="S17442" t="s">
        <v>83</v>
      </c>
      <c r="T17442" t="str">
        <f>_xlfn.XLOOKUP(A17442,MI_Match_Analysis!$A$2:$A$8,MI_Match_Analysis!$F$2:$F$8,"Not Found")</f>
        <v>Not Found</v>
      </c>
    </row>
    <row r="17443" spans="1:20" hidden="1" x14ac:dyDescent="0.3">
      <c r="A17443">
        <v>74</v>
      </c>
      <c r="B17443" s="1">
        <v>46173</v>
      </c>
      <c r="C17443" t="s">
        <v>351</v>
      </c>
      <c r="D17443" t="s">
        <v>71</v>
      </c>
      <c r="E17443" t="s">
        <v>24</v>
      </c>
      <c r="F17443" t="s">
        <v>48</v>
      </c>
      <c r="G17443">
        <v>2</v>
      </c>
      <c r="H17443">
        <v>12.1</v>
      </c>
      <c r="I17443" t="s">
        <v>112</v>
      </c>
      <c r="J17443" t="s">
        <v>86</v>
      </c>
      <c r="K17443">
        <v>1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 t="s">
        <v>83</v>
      </c>
      <c r="R17443" t="s">
        <v>83</v>
      </c>
      <c r="S17443" t="s">
        <v>83</v>
      </c>
      <c r="T17443" t="str">
        <f>_xlfn.XLOOKUP(A17443,MI_Match_Analysis!$A$2:$A$8,MI_Match_Analysis!$F$2:$F$8,"Not Found")</f>
        <v>Not Found</v>
      </c>
    </row>
    <row r="17444" spans="1:20" hidden="1" x14ac:dyDescent="0.3">
      <c r="A17444">
        <v>74</v>
      </c>
      <c r="B17444" s="1">
        <v>46173</v>
      </c>
      <c r="C17444" t="s">
        <v>351</v>
      </c>
      <c r="D17444" t="s">
        <v>71</v>
      </c>
      <c r="E17444" t="s">
        <v>24</v>
      </c>
      <c r="F17444" t="s">
        <v>48</v>
      </c>
      <c r="G17444">
        <v>2</v>
      </c>
      <c r="H17444">
        <v>12.2</v>
      </c>
      <c r="I17444" t="s">
        <v>79</v>
      </c>
      <c r="J17444" t="s">
        <v>86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 t="s">
        <v>83</v>
      </c>
      <c r="R17444" t="s">
        <v>83</v>
      </c>
      <c r="S17444" t="s">
        <v>83</v>
      </c>
      <c r="T17444" t="str">
        <f>_xlfn.XLOOKUP(A17444,MI_Match_Analysis!$A$2:$A$8,MI_Match_Analysis!$F$2:$F$8,"Not Found")</f>
        <v>Not Found</v>
      </c>
    </row>
    <row r="17445" spans="1:20" hidden="1" x14ac:dyDescent="0.3">
      <c r="A17445">
        <v>74</v>
      </c>
      <c r="B17445" s="1">
        <v>46173</v>
      </c>
      <c r="C17445" t="s">
        <v>351</v>
      </c>
      <c r="D17445" t="s">
        <v>71</v>
      </c>
      <c r="E17445" t="s">
        <v>24</v>
      </c>
      <c r="F17445" t="s">
        <v>48</v>
      </c>
      <c r="G17445">
        <v>2</v>
      </c>
      <c r="H17445">
        <v>12.3</v>
      </c>
      <c r="I17445" t="s">
        <v>79</v>
      </c>
      <c r="J17445" t="s">
        <v>86</v>
      </c>
      <c r="K17445">
        <v>6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 t="s">
        <v>83</v>
      </c>
      <c r="R17445" t="s">
        <v>83</v>
      </c>
      <c r="S17445" t="s">
        <v>83</v>
      </c>
      <c r="T17445" t="str">
        <f>_xlfn.XLOOKUP(A17445,MI_Match_Analysis!$A$2:$A$8,MI_Match_Analysis!$F$2:$F$8,"Not Found")</f>
        <v>Not Found</v>
      </c>
    </row>
    <row r="17446" spans="1:20" hidden="1" x14ac:dyDescent="0.3">
      <c r="A17446">
        <v>74</v>
      </c>
      <c r="B17446" s="1">
        <v>46173</v>
      </c>
      <c r="C17446" t="s">
        <v>351</v>
      </c>
      <c r="D17446" t="s">
        <v>71</v>
      </c>
      <c r="E17446" t="s">
        <v>24</v>
      </c>
      <c r="F17446" t="s">
        <v>48</v>
      </c>
      <c r="G17446">
        <v>2</v>
      </c>
      <c r="H17446">
        <v>12.4</v>
      </c>
      <c r="I17446" t="s">
        <v>79</v>
      </c>
      <c r="J17446" t="s">
        <v>86</v>
      </c>
      <c r="K17446">
        <v>1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 t="s">
        <v>83</v>
      </c>
      <c r="R17446" t="s">
        <v>83</v>
      </c>
      <c r="S17446" t="s">
        <v>83</v>
      </c>
      <c r="T17446" t="str">
        <f>_xlfn.XLOOKUP(A17446,MI_Match_Analysis!$A$2:$A$8,MI_Match_Analysis!$F$2:$F$8,"Not Found")</f>
        <v>Not Found</v>
      </c>
    </row>
    <row r="17447" spans="1:20" hidden="1" x14ac:dyDescent="0.3">
      <c r="A17447">
        <v>74</v>
      </c>
      <c r="B17447" s="1">
        <v>46173</v>
      </c>
      <c r="C17447" t="s">
        <v>351</v>
      </c>
      <c r="D17447" t="s">
        <v>71</v>
      </c>
      <c r="E17447" t="s">
        <v>24</v>
      </c>
      <c r="F17447" t="s">
        <v>48</v>
      </c>
      <c r="G17447">
        <v>2</v>
      </c>
      <c r="H17447">
        <v>12.5</v>
      </c>
      <c r="I17447" t="s">
        <v>112</v>
      </c>
      <c r="J17447" t="s">
        <v>86</v>
      </c>
      <c r="K17447">
        <v>1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 t="s">
        <v>83</v>
      </c>
      <c r="R17447" t="s">
        <v>83</v>
      </c>
      <c r="S17447" t="s">
        <v>83</v>
      </c>
      <c r="T17447" t="str">
        <f>_xlfn.XLOOKUP(A17447,MI_Match_Analysis!$A$2:$A$8,MI_Match_Analysis!$F$2:$F$8,"Not Found")</f>
        <v>Not Found</v>
      </c>
    </row>
    <row r="17448" spans="1:20" hidden="1" x14ac:dyDescent="0.3">
      <c r="A17448">
        <v>74</v>
      </c>
      <c r="B17448" s="1">
        <v>46173</v>
      </c>
      <c r="C17448" t="s">
        <v>351</v>
      </c>
      <c r="D17448" t="s">
        <v>71</v>
      </c>
      <c r="E17448" t="s">
        <v>24</v>
      </c>
      <c r="F17448" t="s">
        <v>48</v>
      </c>
      <c r="G17448">
        <v>2</v>
      </c>
      <c r="H17448">
        <v>12.6</v>
      </c>
      <c r="I17448" t="s">
        <v>79</v>
      </c>
      <c r="J17448" t="s">
        <v>86</v>
      </c>
      <c r="K17448">
        <v>1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 t="s">
        <v>83</v>
      </c>
      <c r="R17448" t="s">
        <v>83</v>
      </c>
      <c r="S17448" t="s">
        <v>83</v>
      </c>
      <c r="T17448" t="str">
        <f>_xlfn.XLOOKUP(A17448,MI_Match_Analysis!$A$2:$A$8,MI_Match_Analysis!$F$2:$F$8,"Not Found")</f>
        <v>Not Found</v>
      </c>
    </row>
    <row r="17449" spans="1:20" hidden="1" x14ac:dyDescent="0.3">
      <c r="A17449">
        <v>74</v>
      </c>
      <c r="B17449" s="1">
        <v>46173</v>
      </c>
      <c r="C17449" t="s">
        <v>351</v>
      </c>
      <c r="D17449" t="s">
        <v>71</v>
      </c>
      <c r="E17449" t="s">
        <v>24</v>
      </c>
      <c r="F17449" t="s">
        <v>48</v>
      </c>
      <c r="G17449">
        <v>2</v>
      </c>
      <c r="H17449">
        <v>13.1</v>
      </c>
      <c r="I17449" t="s">
        <v>79</v>
      </c>
      <c r="J17449" t="s">
        <v>296</v>
      </c>
      <c r="K17449">
        <v>1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 t="s">
        <v>83</v>
      </c>
      <c r="R17449" t="s">
        <v>83</v>
      </c>
      <c r="S17449" t="s">
        <v>83</v>
      </c>
      <c r="T17449" t="str">
        <f>_xlfn.XLOOKUP(A17449,MI_Match_Analysis!$A$2:$A$8,MI_Match_Analysis!$F$2:$F$8,"Not Found")</f>
        <v>Not Found</v>
      </c>
    </row>
    <row r="17450" spans="1:20" hidden="1" x14ac:dyDescent="0.3">
      <c r="A17450">
        <v>74</v>
      </c>
      <c r="B17450" s="1">
        <v>46173</v>
      </c>
      <c r="C17450" t="s">
        <v>351</v>
      </c>
      <c r="D17450" t="s">
        <v>71</v>
      </c>
      <c r="E17450" t="s">
        <v>24</v>
      </c>
      <c r="F17450" t="s">
        <v>48</v>
      </c>
      <c r="G17450">
        <v>2</v>
      </c>
      <c r="H17450">
        <v>13.2</v>
      </c>
      <c r="I17450" t="s">
        <v>112</v>
      </c>
      <c r="J17450" t="s">
        <v>296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 t="s">
        <v>83</v>
      </c>
      <c r="R17450" t="s">
        <v>83</v>
      </c>
      <c r="S17450" t="s">
        <v>83</v>
      </c>
      <c r="T17450" t="str">
        <f>_xlfn.XLOOKUP(A17450,MI_Match_Analysis!$A$2:$A$8,MI_Match_Analysis!$F$2:$F$8,"Not Found")</f>
        <v>Not Found</v>
      </c>
    </row>
    <row r="17451" spans="1:20" hidden="1" x14ac:dyDescent="0.3">
      <c r="A17451">
        <v>74</v>
      </c>
      <c r="B17451" s="1">
        <v>46173</v>
      </c>
      <c r="C17451" t="s">
        <v>351</v>
      </c>
      <c r="D17451" t="s">
        <v>71</v>
      </c>
      <c r="E17451" t="s">
        <v>24</v>
      </c>
      <c r="F17451" t="s">
        <v>48</v>
      </c>
      <c r="G17451">
        <v>2</v>
      </c>
      <c r="H17451">
        <v>13.3</v>
      </c>
      <c r="I17451" t="s">
        <v>112</v>
      </c>
      <c r="J17451" t="s">
        <v>296</v>
      </c>
      <c r="K17451">
        <v>1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 t="s">
        <v>83</v>
      </c>
      <c r="R17451" t="s">
        <v>83</v>
      </c>
      <c r="S17451" t="s">
        <v>83</v>
      </c>
      <c r="T17451" t="str">
        <f>_xlfn.XLOOKUP(A17451,MI_Match_Analysis!$A$2:$A$8,MI_Match_Analysis!$F$2:$F$8,"Not Found")</f>
        <v>Not Found</v>
      </c>
    </row>
    <row r="17452" spans="1:20" hidden="1" x14ac:dyDescent="0.3">
      <c r="A17452">
        <v>74</v>
      </c>
      <c r="B17452" s="1">
        <v>46173</v>
      </c>
      <c r="C17452" t="s">
        <v>351</v>
      </c>
      <c r="D17452" t="s">
        <v>71</v>
      </c>
      <c r="E17452" t="s">
        <v>24</v>
      </c>
      <c r="F17452" t="s">
        <v>48</v>
      </c>
      <c r="G17452">
        <v>2</v>
      </c>
      <c r="H17452">
        <v>13.4</v>
      </c>
      <c r="I17452" t="s">
        <v>79</v>
      </c>
      <c r="J17452" t="s">
        <v>296</v>
      </c>
      <c r="K17452">
        <v>4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 t="s">
        <v>83</v>
      </c>
      <c r="R17452" t="s">
        <v>83</v>
      </c>
      <c r="S17452" t="s">
        <v>83</v>
      </c>
      <c r="T17452" t="str">
        <f>_xlfn.XLOOKUP(A17452,MI_Match_Analysis!$A$2:$A$8,MI_Match_Analysis!$F$2:$F$8,"Not Found")</f>
        <v>Not Found</v>
      </c>
    </row>
    <row r="17453" spans="1:20" hidden="1" x14ac:dyDescent="0.3">
      <c r="A17453">
        <v>74</v>
      </c>
      <c r="B17453" s="1">
        <v>46173</v>
      </c>
      <c r="C17453" t="s">
        <v>351</v>
      </c>
      <c r="D17453" t="s">
        <v>71</v>
      </c>
      <c r="E17453" t="s">
        <v>24</v>
      </c>
      <c r="F17453" t="s">
        <v>48</v>
      </c>
      <c r="G17453">
        <v>2</v>
      </c>
      <c r="H17453">
        <v>13.5</v>
      </c>
      <c r="I17453" t="s">
        <v>79</v>
      </c>
      <c r="J17453" t="s">
        <v>296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 t="s">
        <v>83</v>
      </c>
      <c r="R17453" t="s">
        <v>83</v>
      </c>
      <c r="S17453" t="s">
        <v>83</v>
      </c>
      <c r="T17453" t="str">
        <f>_xlfn.XLOOKUP(A17453,MI_Match_Analysis!$A$2:$A$8,MI_Match_Analysis!$F$2:$F$8,"Not Found")</f>
        <v>Not Found</v>
      </c>
    </row>
    <row r="17454" spans="1:20" hidden="1" x14ac:dyDescent="0.3">
      <c r="A17454">
        <v>74</v>
      </c>
      <c r="B17454" s="1">
        <v>46173</v>
      </c>
      <c r="C17454" t="s">
        <v>351</v>
      </c>
      <c r="D17454" t="s">
        <v>71</v>
      </c>
      <c r="E17454" t="s">
        <v>24</v>
      </c>
      <c r="F17454" t="s">
        <v>48</v>
      </c>
      <c r="G17454">
        <v>2</v>
      </c>
      <c r="H17454">
        <v>13.6</v>
      </c>
      <c r="I17454" t="s">
        <v>79</v>
      </c>
      <c r="J17454" t="s">
        <v>296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 t="s">
        <v>165</v>
      </c>
      <c r="R17454" t="s">
        <v>79</v>
      </c>
      <c r="S17454" t="s">
        <v>101</v>
      </c>
      <c r="T17454" t="str">
        <f>_xlfn.XLOOKUP(A17454,MI_Match_Analysis!$A$2:$A$8,MI_Match_Analysis!$F$2:$F$8,"Not Found")</f>
        <v>Not Found</v>
      </c>
    </row>
    <row r="17455" spans="1:20" hidden="1" x14ac:dyDescent="0.3">
      <c r="A17455">
        <v>74</v>
      </c>
      <c r="B17455" s="1">
        <v>46173</v>
      </c>
      <c r="C17455" t="s">
        <v>351</v>
      </c>
      <c r="D17455" t="s">
        <v>71</v>
      </c>
      <c r="E17455" t="s">
        <v>24</v>
      </c>
      <c r="F17455" t="s">
        <v>48</v>
      </c>
      <c r="G17455">
        <v>2</v>
      </c>
      <c r="H17455">
        <v>14.1</v>
      </c>
      <c r="I17455" t="s">
        <v>112</v>
      </c>
      <c r="J17455" t="s">
        <v>50</v>
      </c>
      <c r="K17455">
        <v>1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 t="s">
        <v>83</v>
      </c>
      <c r="R17455" t="s">
        <v>83</v>
      </c>
      <c r="S17455" t="s">
        <v>83</v>
      </c>
      <c r="T17455" t="str">
        <f>_xlfn.XLOOKUP(A17455,MI_Match_Analysis!$A$2:$A$8,MI_Match_Analysis!$F$2:$F$8,"Not Found")</f>
        <v>Not Found</v>
      </c>
    </row>
    <row r="17456" spans="1:20" hidden="1" x14ac:dyDescent="0.3">
      <c r="A17456">
        <v>74</v>
      </c>
      <c r="B17456" s="1">
        <v>46173</v>
      </c>
      <c r="C17456" t="s">
        <v>351</v>
      </c>
      <c r="D17456" t="s">
        <v>71</v>
      </c>
      <c r="E17456" t="s">
        <v>24</v>
      </c>
      <c r="F17456" t="s">
        <v>48</v>
      </c>
      <c r="G17456">
        <v>2</v>
      </c>
      <c r="H17456">
        <v>14.2</v>
      </c>
      <c r="I17456" t="s">
        <v>166</v>
      </c>
      <c r="J17456" t="s">
        <v>50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 t="s">
        <v>83</v>
      </c>
      <c r="R17456" t="s">
        <v>83</v>
      </c>
      <c r="S17456" t="s">
        <v>83</v>
      </c>
      <c r="T17456" t="str">
        <f>_xlfn.XLOOKUP(A17456,MI_Match_Analysis!$A$2:$A$8,MI_Match_Analysis!$F$2:$F$8,"Not Found")</f>
        <v>Not Found</v>
      </c>
    </row>
    <row r="17457" spans="1:20" hidden="1" x14ac:dyDescent="0.3">
      <c r="A17457">
        <v>74</v>
      </c>
      <c r="B17457" s="1">
        <v>46173</v>
      </c>
      <c r="C17457" t="s">
        <v>351</v>
      </c>
      <c r="D17457" t="s">
        <v>71</v>
      </c>
      <c r="E17457" t="s">
        <v>24</v>
      </c>
      <c r="F17457" t="s">
        <v>48</v>
      </c>
      <c r="G17457">
        <v>2</v>
      </c>
      <c r="H17457">
        <v>14.3</v>
      </c>
      <c r="I17457" t="s">
        <v>166</v>
      </c>
      <c r="J17457" t="s">
        <v>50</v>
      </c>
      <c r="K17457">
        <v>4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 t="s">
        <v>83</v>
      </c>
      <c r="R17457" t="s">
        <v>83</v>
      </c>
      <c r="S17457" t="s">
        <v>83</v>
      </c>
      <c r="T17457" t="str">
        <f>_xlfn.XLOOKUP(A17457,MI_Match_Analysis!$A$2:$A$8,MI_Match_Analysis!$F$2:$F$8,"Not Found")</f>
        <v>Not Found</v>
      </c>
    </row>
    <row r="17458" spans="1:20" hidden="1" x14ac:dyDescent="0.3">
      <c r="A17458">
        <v>74</v>
      </c>
      <c r="B17458" s="1">
        <v>46173</v>
      </c>
      <c r="C17458" t="s">
        <v>351</v>
      </c>
      <c r="D17458" t="s">
        <v>71</v>
      </c>
      <c r="E17458" t="s">
        <v>24</v>
      </c>
      <c r="F17458" t="s">
        <v>48</v>
      </c>
      <c r="G17458">
        <v>2</v>
      </c>
      <c r="H17458">
        <v>14.4</v>
      </c>
      <c r="I17458" t="s">
        <v>166</v>
      </c>
      <c r="J17458" t="s">
        <v>50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 t="s">
        <v>83</v>
      </c>
      <c r="R17458" t="s">
        <v>83</v>
      </c>
      <c r="S17458" t="s">
        <v>83</v>
      </c>
      <c r="T17458" t="str">
        <f>_xlfn.XLOOKUP(A17458,MI_Match_Analysis!$A$2:$A$8,MI_Match_Analysis!$F$2:$F$8,"Not Found")</f>
        <v>Not Found</v>
      </c>
    </row>
    <row r="17459" spans="1:20" hidden="1" x14ac:dyDescent="0.3">
      <c r="A17459">
        <v>74</v>
      </c>
      <c r="B17459" s="1">
        <v>46173</v>
      </c>
      <c r="C17459" t="s">
        <v>351</v>
      </c>
      <c r="D17459" t="s">
        <v>71</v>
      </c>
      <c r="E17459" t="s">
        <v>24</v>
      </c>
      <c r="F17459" t="s">
        <v>48</v>
      </c>
      <c r="G17459">
        <v>2</v>
      </c>
      <c r="H17459">
        <v>14.5</v>
      </c>
      <c r="I17459" t="s">
        <v>166</v>
      </c>
      <c r="J17459" t="s">
        <v>50</v>
      </c>
      <c r="K17459">
        <v>2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 t="s">
        <v>83</v>
      </c>
      <c r="R17459" t="s">
        <v>83</v>
      </c>
      <c r="S17459" t="s">
        <v>83</v>
      </c>
      <c r="T17459" t="str">
        <f>_xlfn.XLOOKUP(A17459,MI_Match_Analysis!$A$2:$A$8,MI_Match_Analysis!$F$2:$F$8,"Not Found")</f>
        <v>Not Found</v>
      </c>
    </row>
    <row r="17460" spans="1:20" hidden="1" x14ac:dyDescent="0.3">
      <c r="A17460">
        <v>74</v>
      </c>
      <c r="B17460" s="1">
        <v>46173</v>
      </c>
      <c r="C17460" t="s">
        <v>351</v>
      </c>
      <c r="D17460" t="s">
        <v>71</v>
      </c>
      <c r="E17460" t="s">
        <v>24</v>
      </c>
      <c r="F17460" t="s">
        <v>48</v>
      </c>
      <c r="G17460">
        <v>2</v>
      </c>
      <c r="H17460">
        <v>14.6</v>
      </c>
      <c r="I17460" t="s">
        <v>166</v>
      </c>
      <c r="J17460" t="s">
        <v>50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 t="s">
        <v>83</v>
      </c>
      <c r="R17460" t="s">
        <v>83</v>
      </c>
      <c r="S17460" t="s">
        <v>83</v>
      </c>
      <c r="T17460" t="str">
        <f>_xlfn.XLOOKUP(A17460,MI_Match_Analysis!$A$2:$A$8,MI_Match_Analysis!$F$2:$F$8,"Not Found")</f>
        <v>Not Found</v>
      </c>
    </row>
    <row r="17461" spans="1:20" hidden="1" x14ac:dyDescent="0.3">
      <c r="A17461">
        <v>74</v>
      </c>
      <c r="B17461" s="1">
        <v>46173</v>
      </c>
      <c r="C17461" t="s">
        <v>351</v>
      </c>
      <c r="D17461" t="s">
        <v>71</v>
      </c>
      <c r="E17461" t="s">
        <v>24</v>
      </c>
      <c r="F17461" t="s">
        <v>48</v>
      </c>
      <c r="G17461">
        <v>2</v>
      </c>
      <c r="H17461">
        <v>15.1</v>
      </c>
      <c r="I17461" t="s">
        <v>112</v>
      </c>
      <c r="J17461" t="s">
        <v>296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 t="s">
        <v>83</v>
      </c>
      <c r="R17461" t="s">
        <v>83</v>
      </c>
      <c r="S17461" t="s">
        <v>83</v>
      </c>
      <c r="T17461" t="str">
        <f>_xlfn.XLOOKUP(A17461,MI_Match_Analysis!$A$2:$A$8,MI_Match_Analysis!$F$2:$F$8,"Not Found")</f>
        <v>Not Found</v>
      </c>
    </row>
    <row r="17462" spans="1:20" hidden="1" x14ac:dyDescent="0.3">
      <c r="A17462">
        <v>74</v>
      </c>
      <c r="B17462" s="1">
        <v>46173</v>
      </c>
      <c r="C17462" t="s">
        <v>351</v>
      </c>
      <c r="D17462" t="s">
        <v>71</v>
      </c>
      <c r="E17462" t="s">
        <v>24</v>
      </c>
      <c r="F17462" t="s">
        <v>48</v>
      </c>
      <c r="G17462">
        <v>2</v>
      </c>
      <c r="H17462">
        <v>15.2</v>
      </c>
      <c r="I17462" t="s">
        <v>112</v>
      </c>
      <c r="J17462" t="s">
        <v>296</v>
      </c>
      <c r="K17462">
        <v>4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 t="s">
        <v>83</v>
      </c>
      <c r="R17462" t="s">
        <v>83</v>
      </c>
      <c r="S17462" t="s">
        <v>83</v>
      </c>
      <c r="T17462" t="str">
        <f>_xlfn.XLOOKUP(A17462,MI_Match_Analysis!$A$2:$A$8,MI_Match_Analysis!$F$2:$F$8,"Not Found")</f>
        <v>Not Found</v>
      </c>
    </row>
    <row r="17463" spans="1:20" hidden="1" x14ac:dyDescent="0.3">
      <c r="A17463">
        <v>74</v>
      </c>
      <c r="B17463" s="1">
        <v>46173</v>
      </c>
      <c r="C17463" t="s">
        <v>351</v>
      </c>
      <c r="D17463" t="s">
        <v>71</v>
      </c>
      <c r="E17463" t="s">
        <v>24</v>
      </c>
      <c r="F17463" t="s">
        <v>48</v>
      </c>
      <c r="G17463">
        <v>2</v>
      </c>
      <c r="H17463">
        <v>15.3</v>
      </c>
      <c r="I17463" t="s">
        <v>112</v>
      </c>
      <c r="J17463" t="s">
        <v>296</v>
      </c>
      <c r="K17463">
        <v>1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 t="s">
        <v>83</v>
      </c>
      <c r="R17463" t="s">
        <v>83</v>
      </c>
      <c r="S17463" t="s">
        <v>83</v>
      </c>
      <c r="T17463" t="str">
        <f>_xlfn.XLOOKUP(A17463,MI_Match_Analysis!$A$2:$A$8,MI_Match_Analysis!$F$2:$F$8,"Not Found")</f>
        <v>Not Found</v>
      </c>
    </row>
    <row r="17464" spans="1:20" hidden="1" x14ac:dyDescent="0.3">
      <c r="A17464">
        <v>74</v>
      </c>
      <c r="B17464" s="1">
        <v>46173</v>
      </c>
      <c r="C17464" t="s">
        <v>351</v>
      </c>
      <c r="D17464" t="s">
        <v>71</v>
      </c>
      <c r="E17464" t="s">
        <v>24</v>
      </c>
      <c r="F17464" t="s">
        <v>48</v>
      </c>
      <c r="G17464">
        <v>2</v>
      </c>
      <c r="H17464">
        <v>15.4</v>
      </c>
      <c r="I17464" t="s">
        <v>166</v>
      </c>
      <c r="J17464" t="s">
        <v>296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 t="s">
        <v>83</v>
      </c>
      <c r="R17464" t="s">
        <v>83</v>
      </c>
      <c r="S17464" t="s">
        <v>83</v>
      </c>
      <c r="T17464" t="str">
        <f>_xlfn.XLOOKUP(A17464,MI_Match_Analysis!$A$2:$A$8,MI_Match_Analysis!$F$2:$F$8,"Not Found")</f>
        <v>Not Found</v>
      </c>
    </row>
    <row r="17465" spans="1:20" hidden="1" x14ac:dyDescent="0.3">
      <c r="A17465">
        <v>74</v>
      </c>
      <c r="B17465" s="1">
        <v>46173</v>
      </c>
      <c r="C17465" t="s">
        <v>351</v>
      </c>
      <c r="D17465" t="s">
        <v>71</v>
      </c>
      <c r="E17465" t="s">
        <v>24</v>
      </c>
      <c r="F17465" t="s">
        <v>48</v>
      </c>
      <c r="G17465">
        <v>2</v>
      </c>
      <c r="H17465">
        <v>15.5</v>
      </c>
      <c r="I17465" t="s">
        <v>166</v>
      </c>
      <c r="J17465" t="s">
        <v>296</v>
      </c>
      <c r="K17465">
        <v>1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 t="s">
        <v>83</v>
      </c>
      <c r="R17465" t="s">
        <v>83</v>
      </c>
      <c r="S17465" t="s">
        <v>83</v>
      </c>
      <c r="T17465" t="str">
        <f>_xlfn.XLOOKUP(A17465,MI_Match_Analysis!$A$2:$A$8,MI_Match_Analysis!$F$2:$F$8,"Not Found")</f>
        <v>Not Found</v>
      </c>
    </row>
    <row r="17466" spans="1:20" hidden="1" x14ac:dyDescent="0.3">
      <c r="A17466">
        <v>74</v>
      </c>
      <c r="B17466" s="1">
        <v>46173</v>
      </c>
      <c r="C17466" t="s">
        <v>351</v>
      </c>
      <c r="D17466" t="s">
        <v>71</v>
      </c>
      <c r="E17466" t="s">
        <v>24</v>
      </c>
      <c r="F17466" t="s">
        <v>48</v>
      </c>
      <c r="G17466">
        <v>2</v>
      </c>
      <c r="H17466">
        <v>15.6</v>
      </c>
      <c r="I17466" t="s">
        <v>112</v>
      </c>
      <c r="J17466" t="s">
        <v>296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 t="s">
        <v>83</v>
      </c>
      <c r="R17466" t="s">
        <v>83</v>
      </c>
      <c r="S17466" t="s">
        <v>83</v>
      </c>
      <c r="T17466" t="str">
        <f>_xlfn.XLOOKUP(A17466,MI_Match_Analysis!$A$2:$A$8,MI_Match_Analysis!$F$2:$F$8,"Not Found")</f>
        <v>Not Found</v>
      </c>
    </row>
    <row r="17467" spans="1:20" hidden="1" x14ac:dyDescent="0.3">
      <c r="A17467">
        <v>74</v>
      </c>
      <c r="B17467" s="1">
        <v>46173</v>
      </c>
      <c r="C17467" t="s">
        <v>351</v>
      </c>
      <c r="D17467" t="s">
        <v>71</v>
      </c>
      <c r="E17467" t="s">
        <v>24</v>
      </c>
      <c r="F17467" t="s">
        <v>48</v>
      </c>
      <c r="G17467">
        <v>2</v>
      </c>
      <c r="H17467">
        <v>16.100000000000001</v>
      </c>
      <c r="I17467" t="s">
        <v>166</v>
      </c>
      <c r="J17467" t="s">
        <v>86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 t="s">
        <v>83</v>
      </c>
      <c r="R17467" t="s">
        <v>83</v>
      </c>
      <c r="S17467" t="s">
        <v>83</v>
      </c>
      <c r="T17467" t="str">
        <f>_xlfn.XLOOKUP(A17467,MI_Match_Analysis!$A$2:$A$8,MI_Match_Analysis!$F$2:$F$8,"Not Found")</f>
        <v>Not Found</v>
      </c>
    </row>
    <row r="17468" spans="1:20" hidden="1" x14ac:dyDescent="0.3">
      <c r="A17468">
        <v>74</v>
      </c>
      <c r="B17468" s="1">
        <v>46173</v>
      </c>
      <c r="C17468" t="s">
        <v>351</v>
      </c>
      <c r="D17468" t="s">
        <v>71</v>
      </c>
      <c r="E17468" t="s">
        <v>24</v>
      </c>
      <c r="F17468" t="s">
        <v>48</v>
      </c>
      <c r="G17468">
        <v>2</v>
      </c>
      <c r="H17468">
        <v>16.2</v>
      </c>
      <c r="I17468" t="s">
        <v>166</v>
      </c>
      <c r="J17468" t="s">
        <v>86</v>
      </c>
      <c r="K17468">
        <v>1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 t="s">
        <v>83</v>
      </c>
      <c r="R17468" t="s">
        <v>83</v>
      </c>
      <c r="S17468" t="s">
        <v>83</v>
      </c>
      <c r="T17468" t="str">
        <f>_xlfn.XLOOKUP(A17468,MI_Match_Analysis!$A$2:$A$8,MI_Match_Analysis!$F$2:$F$8,"Not Found")</f>
        <v>Not Found</v>
      </c>
    </row>
    <row r="17469" spans="1:20" hidden="1" x14ac:dyDescent="0.3">
      <c r="A17469">
        <v>74</v>
      </c>
      <c r="B17469" s="1">
        <v>46173</v>
      </c>
      <c r="C17469" t="s">
        <v>351</v>
      </c>
      <c r="D17469" t="s">
        <v>71</v>
      </c>
      <c r="E17469" t="s">
        <v>24</v>
      </c>
      <c r="F17469" t="s">
        <v>48</v>
      </c>
      <c r="G17469">
        <v>2</v>
      </c>
      <c r="H17469">
        <v>16.3</v>
      </c>
      <c r="I17469" t="s">
        <v>112</v>
      </c>
      <c r="J17469" t="s">
        <v>86</v>
      </c>
      <c r="K17469">
        <v>1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 t="s">
        <v>83</v>
      </c>
      <c r="R17469" t="s">
        <v>83</v>
      </c>
      <c r="S17469" t="s">
        <v>83</v>
      </c>
      <c r="T17469" t="str">
        <f>_xlfn.XLOOKUP(A17469,MI_Match_Analysis!$A$2:$A$8,MI_Match_Analysis!$F$2:$F$8,"Not Found")</f>
        <v>Not Found</v>
      </c>
    </row>
    <row r="17470" spans="1:20" hidden="1" x14ac:dyDescent="0.3">
      <c r="A17470">
        <v>74</v>
      </c>
      <c r="B17470" s="1">
        <v>46173</v>
      </c>
      <c r="C17470" t="s">
        <v>351</v>
      </c>
      <c r="D17470" t="s">
        <v>71</v>
      </c>
      <c r="E17470" t="s">
        <v>24</v>
      </c>
      <c r="F17470" t="s">
        <v>48</v>
      </c>
      <c r="G17470">
        <v>2</v>
      </c>
      <c r="H17470">
        <v>16.399999999999999</v>
      </c>
      <c r="I17470" t="s">
        <v>166</v>
      </c>
      <c r="J17470" t="s">
        <v>86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 t="s">
        <v>83</v>
      </c>
      <c r="R17470" t="s">
        <v>83</v>
      </c>
      <c r="S17470" t="s">
        <v>83</v>
      </c>
      <c r="T17470" t="str">
        <f>_xlfn.XLOOKUP(A17470,MI_Match_Analysis!$A$2:$A$8,MI_Match_Analysis!$F$2:$F$8,"Not Found")</f>
        <v>Not Found</v>
      </c>
    </row>
    <row r="17471" spans="1:20" hidden="1" x14ac:dyDescent="0.3">
      <c r="A17471">
        <v>74</v>
      </c>
      <c r="B17471" s="1">
        <v>46173</v>
      </c>
      <c r="C17471" t="s">
        <v>351</v>
      </c>
      <c r="D17471" t="s">
        <v>71</v>
      </c>
      <c r="E17471" t="s">
        <v>24</v>
      </c>
      <c r="F17471" t="s">
        <v>48</v>
      </c>
      <c r="G17471">
        <v>2</v>
      </c>
      <c r="H17471">
        <v>16.5</v>
      </c>
      <c r="I17471" t="s">
        <v>166</v>
      </c>
      <c r="J17471" t="s">
        <v>86</v>
      </c>
      <c r="K17471">
        <v>1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 t="s">
        <v>83</v>
      </c>
      <c r="R17471" t="s">
        <v>83</v>
      </c>
      <c r="S17471" t="s">
        <v>83</v>
      </c>
      <c r="T17471" t="str">
        <f>_xlfn.XLOOKUP(A17471,MI_Match_Analysis!$A$2:$A$8,MI_Match_Analysis!$F$2:$F$8,"Not Found")</f>
        <v>Not Found</v>
      </c>
    </row>
    <row r="17472" spans="1:20" hidden="1" x14ac:dyDescent="0.3">
      <c r="A17472">
        <v>74</v>
      </c>
      <c r="B17472" s="1">
        <v>46173</v>
      </c>
      <c r="C17472" t="s">
        <v>351</v>
      </c>
      <c r="D17472" t="s">
        <v>71</v>
      </c>
      <c r="E17472" t="s">
        <v>24</v>
      </c>
      <c r="F17472" t="s">
        <v>48</v>
      </c>
      <c r="G17472">
        <v>2</v>
      </c>
      <c r="H17472">
        <v>16.600000000000001</v>
      </c>
      <c r="I17472" t="s">
        <v>112</v>
      </c>
      <c r="J17472" t="s">
        <v>86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 t="s">
        <v>83</v>
      </c>
      <c r="R17472" t="s">
        <v>83</v>
      </c>
      <c r="S17472" t="s">
        <v>83</v>
      </c>
      <c r="T17472" t="str">
        <f>_xlfn.XLOOKUP(A17472,MI_Match_Analysis!$A$2:$A$8,MI_Match_Analysis!$F$2:$F$8,"Not Found")</f>
        <v>Not Found</v>
      </c>
    </row>
    <row r="17473" spans="1:20" hidden="1" x14ac:dyDescent="0.3">
      <c r="A17473">
        <v>74</v>
      </c>
      <c r="B17473" s="1">
        <v>46173</v>
      </c>
      <c r="C17473" t="s">
        <v>351</v>
      </c>
      <c r="D17473" t="s">
        <v>71</v>
      </c>
      <c r="E17473" t="s">
        <v>24</v>
      </c>
      <c r="F17473" t="s">
        <v>48</v>
      </c>
      <c r="G17473">
        <v>2</v>
      </c>
      <c r="H17473">
        <v>17.100000000000001</v>
      </c>
      <c r="I17473" t="s">
        <v>166</v>
      </c>
      <c r="J17473" t="s">
        <v>296</v>
      </c>
      <c r="K17473">
        <v>1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 t="s">
        <v>83</v>
      </c>
      <c r="R17473" t="s">
        <v>83</v>
      </c>
      <c r="S17473" t="s">
        <v>83</v>
      </c>
      <c r="T17473" t="str">
        <f>_xlfn.XLOOKUP(A17473,MI_Match_Analysis!$A$2:$A$8,MI_Match_Analysis!$F$2:$F$8,"Not Found")</f>
        <v>Not Found</v>
      </c>
    </row>
    <row r="17474" spans="1:20" hidden="1" x14ac:dyDescent="0.3">
      <c r="A17474">
        <v>74</v>
      </c>
      <c r="B17474" s="1">
        <v>46173</v>
      </c>
      <c r="C17474" t="s">
        <v>351</v>
      </c>
      <c r="D17474" t="s">
        <v>71</v>
      </c>
      <c r="E17474" t="s">
        <v>24</v>
      </c>
      <c r="F17474" t="s">
        <v>48</v>
      </c>
      <c r="G17474">
        <v>2</v>
      </c>
      <c r="H17474">
        <v>17.2</v>
      </c>
      <c r="I17474" t="s">
        <v>112</v>
      </c>
      <c r="J17474" t="s">
        <v>296</v>
      </c>
      <c r="K17474">
        <v>1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 t="s">
        <v>83</v>
      </c>
      <c r="R17474" t="s">
        <v>83</v>
      </c>
      <c r="S17474" t="s">
        <v>83</v>
      </c>
      <c r="T17474" t="str">
        <f>_xlfn.XLOOKUP(A17474,MI_Match_Analysis!$A$2:$A$8,MI_Match_Analysis!$F$2:$F$8,"Not Found")</f>
        <v>Not Found</v>
      </c>
    </row>
    <row r="17475" spans="1:20" hidden="1" x14ac:dyDescent="0.3">
      <c r="A17475">
        <v>74</v>
      </c>
      <c r="B17475" s="1">
        <v>46173</v>
      </c>
      <c r="C17475" t="s">
        <v>351</v>
      </c>
      <c r="D17475" t="s">
        <v>71</v>
      </c>
      <c r="E17475" t="s">
        <v>24</v>
      </c>
      <c r="F17475" t="s">
        <v>48</v>
      </c>
      <c r="G17475">
        <v>2</v>
      </c>
      <c r="H17475">
        <v>17.3</v>
      </c>
      <c r="I17475" t="s">
        <v>166</v>
      </c>
      <c r="J17475" t="s">
        <v>296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 t="s">
        <v>83</v>
      </c>
      <c r="R17475" t="s">
        <v>83</v>
      </c>
      <c r="S17475" t="s">
        <v>83</v>
      </c>
      <c r="T17475" t="str">
        <f>_xlfn.XLOOKUP(A17475,MI_Match_Analysis!$A$2:$A$8,MI_Match_Analysis!$F$2:$F$8,"Not Found")</f>
        <v>Not Found</v>
      </c>
    </row>
    <row r="17476" spans="1:20" hidden="1" x14ac:dyDescent="0.3">
      <c r="A17476">
        <v>74</v>
      </c>
      <c r="B17476" s="1">
        <v>46173</v>
      </c>
      <c r="C17476" t="s">
        <v>351</v>
      </c>
      <c r="D17476" t="s">
        <v>71</v>
      </c>
      <c r="E17476" t="s">
        <v>24</v>
      </c>
      <c r="F17476" t="s">
        <v>48</v>
      </c>
      <c r="G17476">
        <v>2</v>
      </c>
      <c r="H17476">
        <v>17.399999999999999</v>
      </c>
      <c r="I17476" t="s">
        <v>166</v>
      </c>
      <c r="J17476" t="s">
        <v>296</v>
      </c>
      <c r="K17476">
        <v>1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 t="s">
        <v>83</v>
      </c>
      <c r="R17476" t="s">
        <v>83</v>
      </c>
      <c r="S17476" t="s">
        <v>83</v>
      </c>
      <c r="T17476" t="str">
        <f>_xlfn.XLOOKUP(A17476,MI_Match_Analysis!$A$2:$A$8,MI_Match_Analysis!$F$2:$F$8,"Not Found")</f>
        <v>Not Found</v>
      </c>
    </row>
    <row r="17477" spans="1:20" hidden="1" x14ac:dyDescent="0.3">
      <c r="A17477">
        <v>74</v>
      </c>
      <c r="B17477" s="1">
        <v>46173</v>
      </c>
      <c r="C17477" t="s">
        <v>351</v>
      </c>
      <c r="D17477" t="s">
        <v>71</v>
      </c>
      <c r="E17477" t="s">
        <v>24</v>
      </c>
      <c r="F17477" t="s">
        <v>48</v>
      </c>
      <c r="G17477">
        <v>2</v>
      </c>
      <c r="H17477">
        <v>17.5</v>
      </c>
      <c r="I17477" t="s">
        <v>112</v>
      </c>
      <c r="J17477" t="s">
        <v>296</v>
      </c>
      <c r="K17477">
        <v>4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 t="s">
        <v>83</v>
      </c>
      <c r="R17477" t="s">
        <v>83</v>
      </c>
      <c r="S17477" t="s">
        <v>83</v>
      </c>
      <c r="T17477" t="str">
        <f>_xlfn.XLOOKUP(A17477,MI_Match_Analysis!$A$2:$A$8,MI_Match_Analysis!$F$2:$F$8,"Not Found")</f>
        <v>Not Found</v>
      </c>
    </row>
    <row r="17478" spans="1:20" hidden="1" x14ac:dyDescent="0.3">
      <c r="A17478">
        <v>74</v>
      </c>
      <c r="B17478" s="1">
        <v>46173</v>
      </c>
      <c r="C17478" t="s">
        <v>351</v>
      </c>
      <c r="D17478" t="s">
        <v>71</v>
      </c>
      <c r="E17478" t="s">
        <v>24</v>
      </c>
      <c r="F17478" t="s">
        <v>48</v>
      </c>
      <c r="G17478">
        <v>2</v>
      </c>
      <c r="H17478">
        <v>17.600000000000001</v>
      </c>
      <c r="I17478" t="s">
        <v>112</v>
      </c>
      <c r="J17478" t="s">
        <v>296</v>
      </c>
      <c r="K17478">
        <v>6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 t="s">
        <v>83</v>
      </c>
      <c r="R17478" t="s">
        <v>83</v>
      </c>
      <c r="S17478" t="s">
        <v>83</v>
      </c>
      <c r="T17478" t="str">
        <f>_xlfn.XLOOKUP(A17478,MI_Match_Analysis!$A$2:$A$8,MI_Match_Analysis!$F$2:$F$8,"Not Found")</f>
        <v>Not Found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B9A4-BCF8-48F6-BC70-0C8DF2DEE15B}">
  <dimension ref="A1:K29"/>
  <sheetViews>
    <sheetView topLeftCell="A15" workbookViewId="0">
      <selection activeCell="D13" sqref="D13"/>
    </sheetView>
  </sheetViews>
  <sheetFormatPr defaultColWidth="24.44140625" defaultRowHeight="13.8" x14ac:dyDescent="0.25"/>
  <cols>
    <col min="1" max="1" width="12.44140625" style="3" bestFit="1" customWidth="1"/>
    <col min="2" max="2" width="11.21875" style="4" bestFit="1" customWidth="1"/>
    <col min="3" max="3" width="11.5546875" style="3" customWidth="1"/>
    <col min="4" max="4" width="33.33203125" style="3" bestFit="1" customWidth="1"/>
    <col min="5" max="5" width="14.88671875" style="3" bestFit="1" customWidth="1"/>
    <col min="6" max="6" width="7.21875" style="3" customWidth="1"/>
    <col min="7" max="7" width="8.5546875" style="3" bestFit="1" customWidth="1"/>
    <col min="8" max="8" width="14.88671875" style="3" bestFit="1" customWidth="1"/>
    <col min="9" max="9" width="13.77734375" style="3" customWidth="1"/>
    <col min="10" max="10" width="15.21875" style="3" customWidth="1"/>
    <col min="11" max="11" width="15.33203125" style="3" bestFit="1" customWidth="1"/>
    <col min="12" max="16384" width="24.44140625" style="3"/>
  </cols>
  <sheetData>
    <row r="1" spans="1:11" x14ac:dyDescent="0.25">
      <c r="A1" s="6" t="s">
        <v>352</v>
      </c>
      <c r="B1" s="7" t="s">
        <v>353</v>
      </c>
      <c r="C1" s="6" t="s">
        <v>354</v>
      </c>
      <c r="D1" s="6" t="s">
        <v>355</v>
      </c>
      <c r="E1" s="6" t="s">
        <v>356</v>
      </c>
      <c r="F1" s="6" t="s">
        <v>357</v>
      </c>
      <c r="G1" s="6" t="s">
        <v>358</v>
      </c>
      <c r="H1" s="6" t="s">
        <v>359</v>
      </c>
      <c r="I1" s="6" t="s">
        <v>360</v>
      </c>
      <c r="J1" s="6" t="s">
        <v>361</v>
      </c>
      <c r="K1" s="6" t="s">
        <v>362</v>
      </c>
    </row>
    <row r="2" spans="1:11" x14ac:dyDescent="0.25">
      <c r="A2" s="3" cm="1">
        <f t="array" ref="A2:A8">_xlfn._xlws.FILTER(matches[match_id],(matches[team1]="MI")+(matches[team2]="MI"))</f>
        <v>2</v>
      </c>
      <c r="B2" s="4" cm="1">
        <f t="array" ref="B2:B8">_xlfn._xlws.FILTER(matches[match_date],(matches[team1]="MI")+(matches[team2]="MI"))</f>
        <v>46110</v>
      </c>
      <c r="C2" s="3" t="str" cm="1">
        <f t="array" ref="C2:C8">_xlfn._xlws.FILTER(IF(matches[team1]="MI",matches[team2],matches[team1]),(matches[team1]="MI")+(matches[team2]="MI"))</f>
        <v>KKR</v>
      </c>
      <c r="D2" s="3" t="str" cm="1">
        <f t="array" ref="D2:D8">_xlfn._xlws.FILTER(matches[venue],(matches[team1]="MI")+(matches[team2]="MI"))</f>
        <v>Wankhede Stadium, Mumbai</v>
      </c>
      <c r="E2" s="3" t="str" cm="1">
        <f t="array" ref="E2:E8">_xlfn._xlws.FILTER(IF(((matches[toss_decision]="Bat")*(matches[toss_winner]="MI")+((matches[toss_decision]="Bowl")*(matches[toss_winner]&lt;&gt; "MI")))&gt;0,"Batting First","Chasing"),(matches[team1]="MI")+(matches[team2]="MI"))</f>
        <v>Chasing</v>
      </c>
      <c r="F2" s="3" t="str" cm="1">
        <f t="array" ref="F2:F8">_xlfn._xlws.FILTER(IF(matches[match_winner]="MI","Win","Loss"),(matches[team1]="MI")+(matches[team2]="MI"))</f>
        <v>Win</v>
      </c>
      <c r="G2" s="3" cm="1">
        <f t="array" ref="G2:G8">_xlfn._xlws.FILTER(IF(matches[team1]="MI",matches[first_ings_score],matches[second_ings_score]),(matches[team1]="MI")+(matches[team2]="MI"))</f>
        <v>220</v>
      </c>
      <c r="H2" s="3" cm="1">
        <f t="array" ref="H2:H8">_xlfn._xlws.FILTER(IF(matches[team1]="MI",matches[second_ings_score],matches[first_ings_score]),(matches[team1]="MI")+(matches[team2]="MI"))</f>
        <v>224</v>
      </c>
      <c r="I2" s="3" t="str" cm="1">
        <f t="array" ref="I2:I8">_xlfn._xlws.FILTER(matches[toss_winner],(matches[team1]="MI")+(matches[team2]="MI"))</f>
        <v>MI</v>
      </c>
      <c r="J2" s="3" t="str" cm="1">
        <f t="array" ref="J2:J8">_xlfn._xlws.FILTER(matches[toss_decision],(matches[team1]="MI")+(matches[team2]="MI"))</f>
        <v>Bowl</v>
      </c>
      <c r="K2" s="3" t="str" cm="1">
        <f t="array" ref="K2:K8">_xlfn._xlws.FILTER(matches[player_of_the_match],(matches[team1]="MI")+(matches[team2]="MI"))</f>
        <v>Shardul Thakur</v>
      </c>
    </row>
    <row r="3" spans="1:11" x14ac:dyDescent="0.25">
      <c r="A3" s="3">
        <v>8</v>
      </c>
      <c r="B3" s="4">
        <v>46116</v>
      </c>
      <c r="C3" s="3" t="str">
        <v>DC</v>
      </c>
      <c r="D3" s="3" t="str">
        <v>Arun Jaitley Stadium, Delhi</v>
      </c>
      <c r="E3" s="3" t="str">
        <v>Batting First</v>
      </c>
      <c r="F3" s="3" t="str">
        <v>Loss</v>
      </c>
      <c r="G3" s="3">
        <v>164</v>
      </c>
      <c r="H3" s="3">
        <v>162</v>
      </c>
      <c r="I3" s="3" t="str">
        <v>DC</v>
      </c>
      <c r="J3" s="3" t="str">
        <v>Bowl</v>
      </c>
      <c r="K3" s="3" t="str">
        <v>Sameer Rizvi</v>
      </c>
    </row>
    <row r="4" spans="1:11" x14ac:dyDescent="0.25">
      <c r="A4" s="3">
        <v>13</v>
      </c>
      <c r="B4" s="4">
        <v>46119</v>
      </c>
      <c r="C4" s="3" t="str">
        <v>RR</v>
      </c>
      <c r="D4" s="3" t="str">
        <v>Barsapara Stadium, Guwahati</v>
      </c>
      <c r="E4" s="3" t="str">
        <v>Chasing</v>
      </c>
      <c r="F4" s="3" t="str">
        <v>Loss</v>
      </c>
      <c r="G4" s="3">
        <v>123</v>
      </c>
      <c r="H4" s="3">
        <v>150</v>
      </c>
      <c r="I4" s="3" t="str">
        <v>MI</v>
      </c>
      <c r="J4" s="3" t="str">
        <v>Bowl</v>
      </c>
      <c r="K4" s="3" t="str">
        <v>Yashasvi Jaiswal</v>
      </c>
    </row>
    <row r="5" spans="1:11" x14ac:dyDescent="0.25">
      <c r="A5" s="3">
        <v>20</v>
      </c>
      <c r="B5" s="4">
        <v>46124</v>
      </c>
      <c r="C5" s="3" t="str">
        <v>RCB</v>
      </c>
      <c r="D5" s="3" t="str">
        <v>Wankhede Stadium, Mumbai</v>
      </c>
      <c r="E5" s="3" t="str">
        <v>Chasing</v>
      </c>
      <c r="F5" s="3" t="str">
        <v>Loss</v>
      </c>
      <c r="G5" s="3">
        <v>240</v>
      </c>
      <c r="H5" s="3">
        <v>222</v>
      </c>
      <c r="I5" s="3" t="str">
        <v>MI</v>
      </c>
      <c r="J5" s="3" t="str">
        <v>Bowl</v>
      </c>
      <c r="K5" s="3" t="str">
        <v>Phil Salt</v>
      </c>
    </row>
    <row r="6" spans="1:11" x14ac:dyDescent="0.25">
      <c r="A6" s="3">
        <v>24</v>
      </c>
      <c r="B6" s="4">
        <v>46128</v>
      </c>
      <c r="C6" s="3" t="str">
        <v>PBKS</v>
      </c>
      <c r="D6" s="3" t="str">
        <v>Wankhede Stadium, Mumbai</v>
      </c>
      <c r="E6" s="3" t="str">
        <v>Batting First</v>
      </c>
      <c r="F6" s="3" t="str">
        <v>Loss</v>
      </c>
      <c r="G6" s="3">
        <v>195</v>
      </c>
      <c r="H6" s="3">
        <v>198</v>
      </c>
      <c r="I6" s="3" t="str">
        <v>PBKS</v>
      </c>
      <c r="J6" s="3" t="str">
        <v>Bowl</v>
      </c>
      <c r="K6" s="3" t="str">
        <v>Arshdeep Singh</v>
      </c>
    </row>
    <row r="7" spans="1:11" x14ac:dyDescent="0.25">
      <c r="A7" s="3">
        <v>30</v>
      </c>
      <c r="B7" s="4">
        <v>46132</v>
      </c>
      <c r="C7" s="3" t="str">
        <v>GT</v>
      </c>
      <c r="D7" s="3" t="str">
        <v>Narendra Modi Stadium, Ahmedabad</v>
      </c>
      <c r="E7" s="3" t="str">
        <v>Batting First</v>
      </c>
      <c r="F7" s="3" t="str">
        <v>Win</v>
      </c>
      <c r="G7" s="3">
        <v>100</v>
      </c>
      <c r="H7" s="3">
        <v>199</v>
      </c>
      <c r="I7" s="3" t="str">
        <v>GT</v>
      </c>
      <c r="J7" s="3" t="str">
        <v>Bowl</v>
      </c>
      <c r="K7" s="3" t="str">
        <v>Tilak Varma</v>
      </c>
    </row>
    <row r="8" spans="1:11" x14ac:dyDescent="0.25">
      <c r="A8" s="3">
        <v>33</v>
      </c>
      <c r="B8" s="4">
        <v>46135</v>
      </c>
      <c r="C8" s="3" t="str">
        <v>CSK</v>
      </c>
      <c r="D8" s="3" t="str">
        <v>Wankhede Stadium, Mumbai</v>
      </c>
      <c r="E8" s="3" t="str">
        <v>Chasing</v>
      </c>
      <c r="F8" s="3" t="str">
        <v>Loss</v>
      </c>
      <c r="G8" s="3">
        <v>207</v>
      </c>
      <c r="H8" s="3">
        <v>104</v>
      </c>
      <c r="I8" s="3" t="str">
        <v>MI</v>
      </c>
      <c r="J8" s="3" t="str">
        <v>Bowl</v>
      </c>
      <c r="K8" s="3" t="str">
        <v>Sanju Samson</v>
      </c>
    </row>
    <row r="10" spans="1:11" ht="28.8" x14ac:dyDescent="0.25">
      <c r="A10" s="33" t="s">
        <v>357</v>
      </c>
      <c r="B10" s="35" t="s">
        <v>424</v>
      </c>
      <c r="C10" s="35" t="s">
        <v>425</v>
      </c>
      <c r="D10" s="35" t="s">
        <v>426</v>
      </c>
    </row>
    <row r="11" spans="1:11" ht="14.4" x14ac:dyDescent="0.25">
      <c r="A11" s="36" t="s">
        <v>406</v>
      </c>
      <c r="B11" s="34">
        <f>COUNTIF($F$2:$F$8,A11)</f>
        <v>2</v>
      </c>
      <c r="C11" s="34">
        <f>AVERAGEIF($D$16:$D$22,"Win",$B$16:$B$22)</f>
        <v>211.5</v>
      </c>
      <c r="D11" s="34">
        <f>AVERAGEIF($D$16:$D$22,"Win",$C$16:$C$22)</f>
        <v>160</v>
      </c>
    </row>
    <row r="12" spans="1:11" ht="14.4" x14ac:dyDescent="0.25">
      <c r="A12" s="36" t="s">
        <v>405</v>
      </c>
      <c r="B12" s="34">
        <f>COUNTIF($F$2:$F$8,A12)</f>
        <v>5</v>
      </c>
      <c r="C12" s="34">
        <f>AVERAGEIF($D$16:$D$22,"Loss",$B$16:$B$22)</f>
        <v>161.19999999999999</v>
      </c>
      <c r="D12" s="34">
        <f>AVERAGEIF($D$16:$D$22,"Loss",$C$16:$C$22)</f>
        <v>191.8</v>
      </c>
    </row>
    <row r="13" spans="1:11" ht="14.4" x14ac:dyDescent="0.3">
      <c r="A13"/>
      <c r="B13"/>
      <c r="C13"/>
      <c r="D13"/>
    </row>
    <row r="15" spans="1:11" x14ac:dyDescent="0.25">
      <c r="A15" s="3" t="s">
        <v>447</v>
      </c>
      <c r="B15" s="4" t="s">
        <v>358</v>
      </c>
      <c r="C15" s="3" t="s">
        <v>359</v>
      </c>
      <c r="D15" s="3" t="s">
        <v>357</v>
      </c>
      <c r="E15" s="3" t="s">
        <v>357</v>
      </c>
      <c r="F15" s="4" t="s">
        <v>424</v>
      </c>
      <c r="G15" s="3" t="s">
        <v>455</v>
      </c>
    </row>
    <row r="16" spans="1:11" x14ac:dyDescent="0.25">
      <c r="A16" s="3" t="s">
        <v>448</v>
      </c>
      <c r="B16" s="49">
        <v>224</v>
      </c>
      <c r="C16" s="3">
        <v>220</v>
      </c>
      <c r="D16" s="3" t="s">
        <v>406</v>
      </c>
      <c r="E16" s="3" t="s">
        <v>406</v>
      </c>
      <c r="F16" s="49">
        <v>2</v>
      </c>
      <c r="G16" s="48">
        <v>0.28599999999999998</v>
      </c>
    </row>
    <row r="17" spans="1:7" x14ac:dyDescent="0.25">
      <c r="A17" s="3" t="s">
        <v>449</v>
      </c>
      <c r="B17" s="49">
        <v>162</v>
      </c>
      <c r="C17" s="3">
        <v>164</v>
      </c>
      <c r="D17" s="3" t="s">
        <v>405</v>
      </c>
      <c r="E17" s="3" t="s">
        <v>405</v>
      </c>
      <c r="F17" s="49">
        <v>5</v>
      </c>
      <c r="G17" s="48">
        <v>0.71399999999999997</v>
      </c>
    </row>
    <row r="18" spans="1:7" x14ac:dyDescent="0.25">
      <c r="A18" s="3" t="s">
        <v>450</v>
      </c>
      <c r="B18" s="49">
        <v>123</v>
      </c>
      <c r="C18" s="3">
        <v>150</v>
      </c>
      <c r="D18" s="3" t="s">
        <v>405</v>
      </c>
    </row>
    <row r="19" spans="1:7" x14ac:dyDescent="0.25">
      <c r="A19" s="3" t="s">
        <v>451</v>
      </c>
      <c r="B19" s="49">
        <v>222</v>
      </c>
      <c r="C19" s="3">
        <v>240</v>
      </c>
      <c r="D19" s="3" t="s">
        <v>405</v>
      </c>
    </row>
    <row r="20" spans="1:7" x14ac:dyDescent="0.25">
      <c r="A20" s="3" t="s">
        <v>452</v>
      </c>
      <c r="B20" s="49">
        <v>195</v>
      </c>
      <c r="C20" s="3">
        <v>198</v>
      </c>
      <c r="D20" s="3" t="s">
        <v>405</v>
      </c>
    </row>
    <row r="21" spans="1:7" x14ac:dyDescent="0.25">
      <c r="A21" s="3" t="s">
        <v>453</v>
      </c>
      <c r="B21" s="49">
        <v>199</v>
      </c>
      <c r="C21" s="3">
        <v>100</v>
      </c>
      <c r="D21" s="3" t="s">
        <v>406</v>
      </c>
    </row>
    <row r="22" spans="1:7" x14ac:dyDescent="0.25">
      <c r="A22" s="3" t="s">
        <v>454</v>
      </c>
      <c r="B22" s="49">
        <v>104</v>
      </c>
      <c r="C22" s="3">
        <v>207</v>
      </c>
      <c r="D22" s="3" t="s">
        <v>405</v>
      </c>
    </row>
    <row r="26" spans="1:7" ht="14.4" x14ac:dyDescent="0.3">
      <c r="A26" s="28" t="s">
        <v>401</v>
      </c>
      <c r="B26"/>
      <c r="C26"/>
    </row>
    <row r="27" spans="1:7" ht="14.4" x14ac:dyDescent="0.3">
      <c r="A27" s="29" t="s">
        <v>405</v>
      </c>
      <c r="B27"/>
      <c r="C27"/>
    </row>
    <row r="28" spans="1:7" ht="14.4" x14ac:dyDescent="0.3">
      <c r="A28" s="29" t="s">
        <v>406</v>
      </c>
      <c r="B28"/>
      <c r="C28"/>
    </row>
    <row r="29" spans="1:7" ht="14.4" x14ac:dyDescent="0.3">
      <c r="A29" s="29" t="s">
        <v>402</v>
      </c>
      <c r="B29"/>
      <c r="C29"/>
    </row>
  </sheetData>
  <conditionalFormatting sqref="F1:F1048576">
    <cfRule type="containsText" dxfId="3" priority="1" operator="containsText" text="Win">
      <formula>NOT(ISERROR(SEARCH("Win",F1)))</formula>
    </cfRule>
    <cfRule type="containsText" dxfId="2" priority="2" operator="containsText" text="Loss">
      <formula>NOT(ISERROR(SEARCH("Loss",F1)))</formula>
    </cfRule>
    <cfRule type="containsText" dxfId="1" priority="3" operator="containsText" text="Loss">
      <formula>NOT(ISERROR(SEARCH("Loss",F1)))</formula>
    </cfRule>
    <cfRule type="containsText" dxfId="0" priority="4" operator="containsText" text="Win">
      <formula>NOT(ISERROR(SEARCH("Win",F1)))</formula>
    </cfRule>
  </conditionalFormatting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871E-41E3-4B5D-B4C6-D3C8F7FF7AF6}">
  <dimension ref="A1:L18"/>
  <sheetViews>
    <sheetView workbookViewId="0">
      <selection activeCell="K16" sqref="K16"/>
    </sheetView>
  </sheetViews>
  <sheetFormatPr defaultColWidth="19.6640625" defaultRowHeight="13.8" x14ac:dyDescent="0.3"/>
  <cols>
    <col min="1" max="1" width="18.6640625" style="2" bestFit="1" customWidth="1"/>
    <col min="2" max="3" width="6.6640625" style="2" customWidth="1"/>
    <col min="4" max="4" width="12.5546875" style="8" bestFit="1" customWidth="1"/>
    <col min="5" max="6" width="3.21875" style="2" bestFit="1" customWidth="1"/>
    <col min="7" max="7" width="11.44140625" style="2" customWidth="1"/>
    <col min="8" max="8" width="14.77734375" style="8" bestFit="1" customWidth="1"/>
    <col min="9" max="9" width="14.5546875" style="8" bestFit="1" customWidth="1"/>
    <col min="10" max="16384" width="19.6640625" style="2"/>
  </cols>
  <sheetData>
    <row r="1" spans="1:12" ht="27.6" x14ac:dyDescent="0.3">
      <c r="A1" s="5" t="s">
        <v>363</v>
      </c>
      <c r="B1" s="5" t="s">
        <v>364</v>
      </c>
      <c r="C1" s="5" t="s">
        <v>365</v>
      </c>
      <c r="D1" s="9" t="s">
        <v>366</v>
      </c>
      <c r="E1" s="5" t="s">
        <v>367</v>
      </c>
      <c r="F1" s="5" t="s">
        <v>368</v>
      </c>
      <c r="G1" s="5" t="s">
        <v>369</v>
      </c>
      <c r="H1" s="9" t="s">
        <v>370</v>
      </c>
      <c r="I1" s="9" t="s">
        <v>371</v>
      </c>
      <c r="K1" s="5" t="s">
        <v>372</v>
      </c>
      <c r="L1" s="5" t="s">
        <v>377</v>
      </c>
    </row>
    <row r="2" spans="1:12" x14ac:dyDescent="0.3">
      <c r="A2" s="2" t="str" cm="1">
        <f t="array" ref="A2:A18">_xlfn.UNIQUE(_xlfn._xlws.FILTER(deliveries[striker],(deliveries[batting_team]="MI")*ISNUMBER(_xlfn.XMATCH(deliveries[match_no],_xlfn.ANCHORARRAY(MI_Match_Analysis!$A$2)))))</f>
        <v>Ryan Rickelton</v>
      </c>
      <c r="B2" s="2" cm="1">
        <f t="array" ref="B2">SUMPRODUCT((deliveries[batting_team]="MI")*(deliveries[striker]=$A2)*ISNUMBER(_xlfn.XMATCH(deliveries[match_no],_xlfn.ANCHORARRAY(MI_Match_Analysis!$A$2)))*deliveries[runs_of_bat])</f>
        <v>137</v>
      </c>
      <c r="C2" s="2" cm="1">
        <f t="array" ref="C2">SUMPRODUCT((deliveries[batting_team]="MI")*(deliveries[striker]=$A2)*ISNUMBER(_xlfn.XMATCH(deliveries[match_no],_xlfn.ANCHORARRAY(MI_Match_Analysis!$A$2)))*(deliveries[wide]=0))</f>
        <v>88</v>
      </c>
      <c r="D2" s="8">
        <f>IFERROR(B2/C2*100,0)</f>
        <v>155.68181818181819</v>
      </c>
      <c r="E2" s="2" cm="1">
        <f t="array" ref="E2">SUMPRODUCT((deliveries[batting_team]="MI")*(deliveries[striker]=$A2)*ISNUMBER(_xlfn.XMATCH(deliveries[match_no],_xlfn.ANCHORARRAY(MI_Match_Analysis!$A$2)))*(deliveries[runs_of_bat]=4))</f>
        <v>9</v>
      </c>
      <c r="F2" s="2" cm="1">
        <f t="array" ref="F2">SUMPRODUCT((deliveries[batting_team]="MI")*(deliveries[striker]=$A2)*ISNUMBER(_xlfn.XMATCH(deliveries[match_no],_xlfn.ANCHORARRAY(MI_Match_Analysis!$A$2)))*(deliveries[runs_of_bat]=6))</f>
        <v>12</v>
      </c>
      <c r="G2" s="2" cm="1">
        <f t="array" ref="G2">SUMPRODUCT((deliveries[batting_team]="MI")*(deliveries[player_dismissed]=$A2)*ISNUMBER(_xlfn.XMATCH(deliveries[match_no],_xlfn.ANCHORARRAY(MI_Match_Analysis!$A$2))))</f>
        <v>5</v>
      </c>
      <c r="H2" s="8">
        <f>IFERROR(B2/G2,0)</f>
        <v>27.4</v>
      </c>
      <c r="I2" s="8">
        <f>B2/7</f>
        <v>19.571428571428573</v>
      </c>
      <c r="K2" s="2" t="s">
        <v>373</v>
      </c>
      <c r="L2" s="2" t="str">
        <f>INDEX($A$2:$A$50,MATCH(MAX($B$2:$B$50),$B$2:$B$50,0))</f>
        <v>Tilak Varma</v>
      </c>
    </row>
    <row r="3" spans="1:12" ht="27.6" x14ac:dyDescent="0.3">
      <c r="A3" s="2" t="str">
        <v>Rohit Sharma</v>
      </c>
      <c r="B3" s="2" cm="1">
        <f t="array" ref="B3">SUMPRODUCT((deliveries[batting_team]="MI")*(deliveries[striker]=$A3)*ISNUMBER(_xlfn.XMATCH(deliveries[match_no],_xlfn.ANCHORARRAY(MI_Match_Analysis!$A$2)))*deliveries[runs_of_bat])</f>
        <v>137</v>
      </c>
      <c r="C3" s="2" cm="1">
        <f t="array" ref="C3">SUMPRODUCT((deliveries[batting_team]="MI")*(deliveries[striker]=$A3)*ISNUMBER(_xlfn.XMATCH(deliveries[match_no],_xlfn.ANCHORARRAY(MI_Match_Analysis!$A$2)))*(deliveries[wide]=0))</f>
        <v>83</v>
      </c>
      <c r="D3" s="8">
        <f t="shared" ref="D3:D18" si="0">IFERROR(B3/C3*100,0)</f>
        <v>165.06024096385542</v>
      </c>
      <c r="E3" s="2" cm="1">
        <f t="array" ref="E3">SUMPRODUCT((deliveries[batting_team]="MI")*(deliveries[striker]=$A3)*ISNUMBER(_xlfn.XMATCH(deliveries[match_no],_xlfn.ANCHORARRAY(MI_Match_Analysis!$A$2)))*(deliveries[runs_of_bat]=4))</f>
        <v>13</v>
      </c>
      <c r="F3" s="2" cm="1">
        <f t="array" ref="F3">SUMPRODUCT((deliveries[batting_team]="MI")*(deliveries[striker]=$A3)*ISNUMBER(_xlfn.XMATCH(deliveries[match_no],_xlfn.ANCHORARRAY(MI_Match_Analysis!$A$2)))*(deliveries[runs_of_bat]=6))</f>
        <v>8</v>
      </c>
      <c r="G3" s="2" cm="1">
        <f t="array" ref="G3">SUMPRODUCT((deliveries[batting_team]="MI")*(deliveries[player_dismissed]=$A3)*ISNUMBER(_xlfn.XMATCH(deliveries[match_no],_xlfn.ANCHORARRAY(MI_Match_Analysis!$A$2))))</f>
        <v>4</v>
      </c>
      <c r="H3" s="8">
        <f t="shared" ref="H3:H18" si="1">IFERROR(B3/G3,0)</f>
        <v>34.25</v>
      </c>
      <c r="I3" s="8">
        <f t="shared" ref="I3:I18" si="2">B3/7</f>
        <v>19.571428571428573</v>
      </c>
      <c r="K3" s="2" t="s">
        <v>374</v>
      </c>
      <c r="L3" s="2" t="str" cm="1">
        <f t="array" ref="L3">_xlfn.LET(_xlpm.p,$A$2:$A$50,_xlpm.b,$C$2:$C$50,_xlpm.s,$D$2:$D$50,INDEX(_xlpm.p,MATCH(MAX(_xlfn._xlws.FILTER(_xlpm.s,_xlpm.b&gt;=30)),_xlpm.s,0)))</f>
        <v>Sherfane Rutherford</v>
      </c>
    </row>
    <row r="4" spans="1:12" x14ac:dyDescent="0.3">
      <c r="A4" s="2" t="str">
        <v>Suryakumar Yadav</v>
      </c>
      <c r="B4" s="2" cm="1">
        <f t="array" ref="B4">SUMPRODUCT((deliveries[batting_team]="MI")*(deliveries[striker]=$A4)*ISNUMBER(_xlfn.XMATCH(deliveries[match_no],_xlfn.ANCHORARRAY(MI_Match_Analysis!$A$2)))*deliveries[runs_of_bat])</f>
        <v>157</v>
      </c>
      <c r="C4" s="2" cm="1">
        <f t="array" ref="C4">SUMPRODUCT((deliveries[batting_team]="MI")*(deliveries[striker]=$A4)*ISNUMBER(_xlfn.XMATCH(deliveries[match_no],_xlfn.ANCHORARRAY(MI_Match_Analysis!$A$2)))*(deliveries[wide]=0))</f>
        <v>110</v>
      </c>
      <c r="D4" s="8">
        <f t="shared" si="0"/>
        <v>142.72727272727272</v>
      </c>
      <c r="E4" s="2" cm="1">
        <f t="array" ref="E4">SUMPRODUCT((deliveries[batting_team]="MI")*(deliveries[striker]=$A4)*ISNUMBER(_xlfn.XMATCH(deliveries[match_no],_xlfn.ANCHORARRAY(MI_Match_Analysis!$A$2)))*(deliveries[runs_of_bat]=4))</f>
        <v>17</v>
      </c>
      <c r="F4" s="2" cm="1">
        <f t="array" ref="F4">SUMPRODUCT((deliveries[batting_team]="MI")*(deliveries[striker]=$A4)*ISNUMBER(_xlfn.XMATCH(deliveries[match_no],_xlfn.ANCHORARRAY(MI_Match_Analysis!$A$2)))*(deliveries[runs_of_bat]=6))</f>
        <v>4</v>
      </c>
      <c r="G4" s="2" cm="1">
        <f t="array" ref="G4">SUMPRODUCT((deliveries[batting_team]="MI")*(deliveries[player_dismissed]=$A4)*ISNUMBER(_xlfn.XMATCH(deliveries[match_no],_xlfn.ANCHORARRAY(MI_Match_Analysis!$A$2))))</f>
        <v>7</v>
      </c>
      <c r="H4" s="8">
        <f t="shared" si="1"/>
        <v>22.428571428571427</v>
      </c>
      <c r="I4" s="8">
        <f t="shared" si="2"/>
        <v>22.428571428571427</v>
      </c>
      <c r="K4" s="2" t="s">
        <v>375</v>
      </c>
      <c r="L4" s="2" t="str">
        <f>INDEX($A$2:$A$50,MATCH(MAX($E$2:$E$50),$E$2:$E$50,0))</f>
        <v>Tilak Varma</v>
      </c>
    </row>
    <row r="5" spans="1:12" x14ac:dyDescent="0.3">
      <c r="A5" s="2" t="str">
        <v>Tilak Varma</v>
      </c>
      <c r="B5" s="2" cm="1">
        <f t="array" ref="B5">SUMPRODUCT((deliveries[batting_team]="MI")*(deliveries[striker]=$A5)*ISNUMBER(_xlfn.XMATCH(deliveries[match_no],_xlfn.ANCHORARRAY(MI_Match_Analysis!$A$2)))*deliveries[runs_of_bat])</f>
        <v>181</v>
      </c>
      <c r="C5" s="2" cm="1">
        <f t="array" ref="C5">SUMPRODUCT((deliveries[batting_team]="MI")*(deliveries[striker]=$A5)*ISNUMBER(_xlfn.XMATCH(deliveries[match_no],_xlfn.ANCHORARRAY(MI_Match_Analysis!$A$2)))*(deliveries[wide]=0))</f>
        <v>106</v>
      </c>
      <c r="D5" s="8">
        <f t="shared" si="0"/>
        <v>170.75471698113208</v>
      </c>
      <c r="E5" s="2" cm="1">
        <f t="array" ref="E5">SUMPRODUCT((deliveries[batting_team]="MI")*(deliveries[striker]=$A5)*ISNUMBER(_xlfn.XMATCH(deliveries[match_no],_xlfn.ANCHORARRAY(MI_Match_Analysis!$A$2)))*(deliveries[runs_of_bat]=4))</f>
        <v>21</v>
      </c>
      <c r="F5" s="2" cm="1">
        <f t="array" ref="F5">SUMPRODUCT((deliveries[batting_team]="MI")*(deliveries[striker]=$A5)*ISNUMBER(_xlfn.XMATCH(deliveries[match_no],_xlfn.ANCHORARRAY(MI_Match_Analysis!$A$2)))*(deliveries[runs_of_bat]=6))</f>
        <v>7</v>
      </c>
      <c r="G5" s="2" cm="1">
        <f t="array" ref="G5">SUMPRODUCT((deliveries[batting_team]="MI")*(deliveries[player_dismissed]=$A5)*ISNUMBER(_xlfn.XMATCH(deliveries[match_no],_xlfn.ANCHORARRAY(MI_Match_Analysis!$A$2))))</f>
        <v>6</v>
      </c>
      <c r="H5" s="8">
        <f t="shared" si="1"/>
        <v>30.166666666666668</v>
      </c>
      <c r="I5" s="8">
        <f t="shared" si="2"/>
        <v>25.857142857142858</v>
      </c>
      <c r="K5" s="2" t="s">
        <v>376</v>
      </c>
      <c r="L5" s="2" t="str">
        <f>INDEX($A$2:$A$50,MATCH(MAX($F$2:$F$50),$F$2:$F$50,0))</f>
        <v>Ryan Rickelton</v>
      </c>
    </row>
    <row r="6" spans="1:12" x14ac:dyDescent="0.3">
      <c r="A6" s="2" t="str">
        <v>Hardik Pandya</v>
      </c>
      <c r="B6" s="2" cm="1">
        <f t="array" ref="B6">SUMPRODUCT((deliveries[batting_team]="MI")*(deliveries[striker]=$A6)*ISNUMBER(_xlfn.XMATCH(deliveries[match_no],_xlfn.ANCHORARRAY(MI_Match_Analysis!$A$2)))*deliveries[runs_of_bat])</f>
        <v>97</v>
      </c>
      <c r="C6" s="2" cm="1">
        <f t="array" ref="C6">SUMPRODUCT((deliveries[batting_team]="MI")*(deliveries[striker]=$A6)*ISNUMBER(_xlfn.XMATCH(deliveries[match_no],_xlfn.ANCHORARRAY(MI_Match_Analysis!$A$2)))*(deliveries[wide]=0))</f>
        <v>69</v>
      </c>
      <c r="D6" s="8">
        <f t="shared" si="0"/>
        <v>140.57971014492753</v>
      </c>
      <c r="E6" s="2" cm="1">
        <f t="array" ref="E6">SUMPRODUCT((deliveries[batting_team]="MI")*(deliveries[striker]=$A6)*ISNUMBER(_xlfn.XMATCH(deliveries[match_no],_xlfn.ANCHORARRAY(MI_Match_Analysis!$A$2)))*(deliveries[runs_of_bat]=4))</f>
        <v>12</v>
      </c>
      <c r="F6" s="2" cm="1">
        <f t="array" ref="F6">SUMPRODUCT((deliveries[batting_team]="MI")*(deliveries[striker]=$A6)*ISNUMBER(_xlfn.XMATCH(deliveries[match_no],_xlfn.ANCHORARRAY(MI_Match_Analysis!$A$2)))*(deliveries[runs_of_bat]=6))</f>
        <v>2</v>
      </c>
      <c r="G6" s="2" cm="1">
        <f t="array" ref="G6">SUMPRODUCT((deliveries[batting_team]="MI")*(deliveries[player_dismissed]=$A6)*ISNUMBER(_xlfn.XMATCH(deliveries[match_no],_xlfn.ANCHORARRAY(MI_Match_Analysis!$A$2))))</f>
        <v>5</v>
      </c>
      <c r="H6" s="8">
        <f t="shared" si="1"/>
        <v>19.399999999999999</v>
      </c>
      <c r="I6" s="8">
        <f t="shared" si="2"/>
        <v>13.857142857142858</v>
      </c>
    </row>
    <row r="7" spans="1:12" x14ac:dyDescent="0.3">
      <c r="A7" s="2" t="str">
        <v>Naman Dhir</v>
      </c>
      <c r="B7" s="2" cm="1">
        <f t="array" ref="B7">SUMPRODUCT((deliveries[batting_team]="MI")*(deliveries[striker]=$A7)*ISNUMBER(_xlfn.XMATCH(deliveries[match_no],_xlfn.ANCHORARRAY(MI_Match_Analysis!$A$2)))*deliveries[runs_of_bat])</f>
        <v>154</v>
      </c>
      <c r="C7" s="2" cm="1">
        <f t="array" ref="C7">SUMPRODUCT((deliveries[batting_team]="MI")*(deliveries[striker]=$A7)*ISNUMBER(_xlfn.XMATCH(deliveries[match_no],_xlfn.ANCHORARRAY(MI_Match_Analysis!$A$2)))*(deliveries[wide]=0))</f>
        <v>104</v>
      </c>
      <c r="D7" s="8">
        <f t="shared" si="0"/>
        <v>148.07692307692309</v>
      </c>
      <c r="E7" s="2" cm="1">
        <f t="array" ref="E7">SUMPRODUCT((deliveries[batting_team]="MI")*(deliveries[striker]=$A7)*ISNUMBER(_xlfn.XMATCH(deliveries[match_no],_xlfn.ANCHORARRAY(MI_Match_Analysis!$A$2)))*(deliveries[runs_of_bat]=4))</f>
        <v>15</v>
      </c>
      <c r="F7" s="2" cm="1">
        <f t="array" ref="F7">SUMPRODUCT((deliveries[batting_team]="MI")*(deliveries[striker]=$A7)*ISNUMBER(_xlfn.XMATCH(deliveries[match_no],_xlfn.ANCHORARRAY(MI_Match_Analysis!$A$2)))*(deliveries[runs_of_bat]=6))</f>
        <v>6</v>
      </c>
      <c r="G7" s="2" cm="1">
        <f t="array" ref="G7">SUMPRODUCT((deliveries[batting_team]="MI")*(deliveries[player_dismissed]=$A7)*ISNUMBER(_xlfn.XMATCH(deliveries[match_no],_xlfn.ANCHORARRAY(MI_Match_Analysis!$A$2))))</f>
        <v>6</v>
      </c>
      <c r="H7" s="8">
        <f t="shared" si="1"/>
        <v>25.666666666666668</v>
      </c>
      <c r="I7" s="8">
        <f t="shared" si="2"/>
        <v>22</v>
      </c>
    </row>
    <row r="8" spans="1:12" x14ac:dyDescent="0.3">
      <c r="A8" s="2" t="str">
        <v>Sherfane Rutherford</v>
      </c>
      <c r="B8" s="2" cm="1">
        <f t="array" ref="B8">SUMPRODUCT((deliveries[batting_team]="MI")*(deliveries[striker]=$A8)*ISNUMBER(_xlfn.XMATCH(deliveries[match_no],_xlfn.ANCHORARRAY(MI_Match_Analysis!$A$2)))*deliveries[runs_of_bat])</f>
        <v>103</v>
      </c>
      <c r="C8" s="2" cm="1">
        <f t="array" ref="C8">SUMPRODUCT((deliveries[batting_team]="MI")*(deliveries[striker]=$A8)*ISNUMBER(_xlfn.XMATCH(deliveries[match_no],_xlfn.ANCHORARRAY(MI_Match_Analysis!$A$2)))*(deliveries[wide]=0))</f>
        <v>54</v>
      </c>
      <c r="D8" s="8">
        <f t="shared" si="0"/>
        <v>190.74074074074073</v>
      </c>
      <c r="E8" s="2" cm="1">
        <f t="array" ref="E8">SUMPRODUCT((deliveries[batting_team]="MI")*(deliveries[striker]=$A8)*ISNUMBER(_xlfn.XMATCH(deliveries[match_no],_xlfn.ANCHORARRAY(MI_Match_Analysis!$A$2)))*(deliveries[runs_of_bat]=4))</f>
        <v>4</v>
      </c>
      <c r="F8" s="2" cm="1">
        <f t="array" ref="F8">SUMPRODUCT((deliveries[batting_team]="MI")*(deliveries[striker]=$A8)*ISNUMBER(_xlfn.XMATCH(deliveries[match_no],_xlfn.ANCHORARRAY(MI_Match_Analysis!$A$2)))*(deliveries[runs_of_bat]=6))</f>
        <v>11</v>
      </c>
      <c r="G8" s="2" cm="1">
        <f t="array" ref="G8">SUMPRODUCT((deliveries[batting_team]="MI")*(deliveries[player_dismissed]=$A8)*ISNUMBER(_xlfn.XMATCH(deliveries[match_no],_xlfn.ANCHORARRAY(MI_Match_Analysis!$A$2))))</f>
        <v>4</v>
      </c>
      <c r="H8" s="8">
        <f t="shared" si="1"/>
        <v>25.75</v>
      </c>
      <c r="I8" s="8">
        <f t="shared" si="2"/>
        <v>14.714285714285714</v>
      </c>
    </row>
    <row r="9" spans="1:12" x14ac:dyDescent="0.3">
      <c r="A9" s="2" t="str">
        <v>Mitchell Santner</v>
      </c>
      <c r="B9" s="2" cm="1">
        <f t="array" ref="B9">SUMPRODUCT((deliveries[batting_team]="MI")*(deliveries[striker]=$A9)*ISNUMBER(_xlfn.XMATCH(deliveries[match_no],_xlfn.ANCHORARRAY(MI_Match_Analysis!$A$2)))*deliveries[runs_of_bat])</f>
        <v>26</v>
      </c>
      <c r="C9" s="2" cm="1">
        <f t="array" ref="C9">SUMPRODUCT((deliveries[batting_team]="MI")*(deliveries[striker]=$A9)*ISNUMBER(_xlfn.XMATCH(deliveries[match_no],_xlfn.ANCHORARRAY(MI_Match_Analysis!$A$2)))*(deliveries[wide]=0))</f>
        <v>19</v>
      </c>
      <c r="D9" s="8">
        <f t="shared" si="0"/>
        <v>136.84210526315789</v>
      </c>
      <c r="E9" s="2" cm="1">
        <f t="array" ref="E9">SUMPRODUCT((deliveries[batting_team]="MI")*(deliveries[striker]=$A9)*ISNUMBER(_xlfn.XMATCH(deliveries[match_no],_xlfn.ANCHORARRAY(MI_Match_Analysis!$A$2)))*(deliveries[runs_of_bat]=4))</f>
        <v>3</v>
      </c>
      <c r="F9" s="2" cm="1">
        <f t="array" ref="F9">SUMPRODUCT((deliveries[batting_team]="MI")*(deliveries[striker]=$A9)*ISNUMBER(_xlfn.XMATCH(deliveries[match_no],_xlfn.ANCHORARRAY(MI_Match_Analysis!$A$2)))*(deliveries[runs_of_bat]=6))</f>
        <v>0</v>
      </c>
      <c r="G9" s="2" cm="1">
        <f t="array" ref="G9">SUMPRODUCT((deliveries[batting_team]="MI")*(deliveries[player_dismissed]=$A9)*ISNUMBER(_xlfn.XMATCH(deliveries[match_no],_xlfn.ANCHORARRAY(MI_Match_Analysis!$A$2))))</f>
        <v>0</v>
      </c>
      <c r="H9" s="8">
        <f t="shared" si="1"/>
        <v>0</v>
      </c>
      <c r="I9" s="8">
        <f t="shared" si="2"/>
        <v>3.7142857142857144</v>
      </c>
    </row>
    <row r="10" spans="1:12" x14ac:dyDescent="0.3">
      <c r="A10" s="2" t="str">
        <v>Corbin Bosch</v>
      </c>
      <c r="B10" s="2" cm="1">
        <f t="array" ref="B10">SUMPRODUCT((deliveries[batting_team]="MI")*(deliveries[striker]=$A10)*ISNUMBER(_xlfn.XMATCH(deliveries[match_no],_xlfn.ANCHORARRAY(MI_Match_Analysis!$A$2)))*deliveries[runs_of_bat])</f>
        <v>11</v>
      </c>
      <c r="C10" s="2" cm="1">
        <f t="array" ref="C10">SUMPRODUCT((deliveries[batting_team]="MI")*(deliveries[striker]=$A10)*ISNUMBER(_xlfn.XMATCH(deliveries[match_no],_xlfn.ANCHORARRAY(MI_Match_Analysis!$A$2)))*(deliveries[wide]=0))</f>
        <v>4</v>
      </c>
      <c r="D10" s="8">
        <f t="shared" si="0"/>
        <v>275</v>
      </c>
      <c r="E10" s="2" cm="1">
        <f t="array" ref="E10">SUMPRODUCT((deliveries[batting_team]="MI")*(deliveries[striker]=$A10)*ISNUMBER(_xlfn.XMATCH(deliveries[match_no],_xlfn.ANCHORARRAY(MI_Match_Analysis!$A$2)))*(deliveries[runs_of_bat]=4))</f>
        <v>2</v>
      </c>
      <c r="F10" s="2" cm="1">
        <f t="array" ref="F10">SUMPRODUCT((deliveries[batting_team]="MI")*(deliveries[striker]=$A10)*ISNUMBER(_xlfn.XMATCH(deliveries[match_no],_xlfn.ANCHORARRAY(MI_Match_Analysis!$A$2)))*(deliveries[runs_of_bat]=6))</f>
        <v>0</v>
      </c>
      <c r="G10" s="2" cm="1">
        <f t="array" ref="G10">SUMPRODUCT((deliveries[batting_team]="MI")*(deliveries[player_dismissed]=$A10)*ISNUMBER(_xlfn.XMATCH(deliveries[match_no],_xlfn.ANCHORARRAY(MI_Match_Analysis!$A$2))))</f>
        <v>0</v>
      </c>
      <c r="H10" s="8">
        <f t="shared" si="1"/>
        <v>0</v>
      </c>
      <c r="I10" s="8">
        <f t="shared" si="2"/>
        <v>1.5714285714285714</v>
      </c>
    </row>
    <row r="11" spans="1:12" x14ac:dyDescent="0.3">
      <c r="A11" s="2" t="str">
        <v>Shardul Thakur</v>
      </c>
      <c r="B11" s="2" cm="1">
        <f t="array" ref="B11">SUMPRODUCT((deliveries[batting_team]="MI")*(deliveries[striker]=$A11)*ISNUMBER(_xlfn.XMATCH(deliveries[match_no],_xlfn.ANCHORARRAY(MI_Match_Analysis!$A$2)))*deliveries[runs_of_bat])</f>
        <v>14</v>
      </c>
      <c r="C11" s="2" cm="1">
        <f t="array" ref="C11">SUMPRODUCT((deliveries[batting_team]="MI")*(deliveries[striker]=$A11)*ISNUMBER(_xlfn.XMATCH(deliveries[match_no],_xlfn.ANCHORARRAY(MI_Match_Analysis!$A$2)))*(deliveries[wide]=0))</f>
        <v>19</v>
      </c>
      <c r="D11" s="8">
        <f t="shared" si="0"/>
        <v>73.68421052631578</v>
      </c>
      <c r="E11" s="2" cm="1">
        <f t="array" ref="E11">SUMPRODUCT((deliveries[batting_team]="MI")*(deliveries[striker]=$A11)*ISNUMBER(_xlfn.XMATCH(deliveries[match_no],_xlfn.ANCHORARRAY(MI_Match_Analysis!$A$2)))*(deliveries[runs_of_bat]=4))</f>
        <v>1</v>
      </c>
      <c r="F11" s="2" cm="1">
        <f t="array" ref="F11">SUMPRODUCT((deliveries[batting_team]="MI")*(deliveries[striker]=$A11)*ISNUMBER(_xlfn.XMATCH(deliveries[match_no],_xlfn.ANCHORARRAY(MI_Match_Analysis!$A$2)))*(deliveries[runs_of_bat]=6))</f>
        <v>0</v>
      </c>
      <c r="G11" s="2" cm="1">
        <f t="array" ref="G11">SUMPRODUCT((deliveries[batting_team]="MI")*(deliveries[player_dismissed]=$A11)*ISNUMBER(_xlfn.XMATCH(deliveries[match_no],_xlfn.ANCHORARRAY(MI_Match_Analysis!$A$2))))</f>
        <v>2</v>
      </c>
      <c r="H11" s="8">
        <f t="shared" si="1"/>
        <v>7</v>
      </c>
      <c r="I11" s="8">
        <f t="shared" si="2"/>
        <v>2</v>
      </c>
    </row>
    <row r="12" spans="1:12" x14ac:dyDescent="0.3">
      <c r="A12" s="2" t="str">
        <v>Deepak Chahar</v>
      </c>
      <c r="B12" s="2" cm="1">
        <f t="array" ref="B12">SUMPRODUCT((deliveries[batting_team]="MI")*(deliveries[striker]=$A12)*ISNUMBER(_xlfn.XMATCH(deliveries[match_no],_xlfn.ANCHORARRAY(MI_Match_Analysis!$A$2)))*deliveries[runs_of_bat])</f>
        <v>6</v>
      </c>
      <c r="C12" s="2" cm="1">
        <f t="array" ref="C12">SUMPRODUCT((deliveries[batting_team]="MI")*(deliveries[striker]=$A12)*ISNUMBER(_xlfn.XMATCH(deliveries[match_no],_xlfn.ANCHORARRAY(MI_Match_Analysis!$A$2)))*(deliveries[wide]=0))</f>
        <v>5</v>
      </c>
      <c r="D12" s="8">
        <f t="shared" si="0"/>
        <v>120</v>
      </c>
      <c r="E12" s="2" cm="1">
        <f t="array" ref="E12">SUMPRODUCT((deliveries[batting_team]="MI")*(deliveries[striker]=$A12)*ISNUMBER(_xlfn.XMATCH(deliveries[match_no],_xlfn.ANCHORARRAY(MI_Match_Analysis!$A$2)))*(deliveries[runs_of_bat]=4))</f>
        <v>1</v>
      </c>
      <c r="F12" s="2" cm="1">
        <f t="array" ref="F12">SUMPRODUCT((deliveries[batting_team]="MI")*(deliveries[striker]=$A12)*ISNUMBER(_xlfn.XMATCH(deliveries[match_no],_xlfn.ANCHORARRAY(MI_Match_Analysis!$A$2)))*(deliveries[runs_of_bat]=6))</f>
        <v>0</v>
      </c>
      <c r="G12" s="2" cm="1">
        <f t="array" ref="G12">SUMPRODUCT((deliveries[batting_team]="MI")*(deliveries[player_dismissed]=$A12)*ISNUMBER(_xlfn.XMATCH(deliveries[match_no],_xlfn.ANCHORARRAY(MI_Match_Analysis!$A$2))))</f>
        <v>0</v>
      </c>
      <c r="H12" s="8">
        <f t="shared" si="1"/>
        <v>0</v>
      </c>
      <c r="I12" s="8">
        <f t="shared" si="2"/>
        <v>0.8571428571428571</v>
      </c>
    </row>
    <row r="13" spans="1:12" x14ac:dyDescent="0.3">
      <c r="A13" s="2" t="str">
        <v>Trent Boult</v>
      </c>
      <c r="B13" s="2" cm="1">
        <f t="array" ref="B13">SUMPRODUCT((deliveries[batting_team]="MI")*(deliveries[striker]=$A13)*ISNUMBER(_xlfn.XMATCH(deliveries[match_no],_xlfn.ANCHORARRAY(MI_Match_Analysis!$A$2)))*deliveries[runs_of_bat])</f>
        <v>1</v>
      </c>
      <c r="C13" s="2" cm="1">
        <f t="array" ref="C13">SUMPRODUCT((deliveries[batting_team]="MI")*(deliveries[striker]=$A13)*ISNUMBER(_xlfn.XMATCH(deliveries[match_no],_xlfn.ANCHORARRAY(MI_Match_Analysis!$A$2)))*(deliveries[wide]=0))</f>
        <v>2</v>
      </c>
      <c r="D13" s="8">
        <f t="shared" si="0"/>
        <v>50</v>
      </c>
      <c r="E13" s="2" cm="1">
        <f t="array" ref="E13">SUMPRODUCT((deliveries[batting_team]="MI")*(deliveries[striker]=$A13)*ISNUMBER(_xlfn.XMATCH(deliveries[match_no],_xlfn.ANCHORARRAY(MI_Match_Analysis!$A$2)))*(deliveries[runs_of_bat]=4))</f>
        <v>0</v>
      </c>
      <c r="F13" s="2" cm="1">
        <f t="array" ref="F13">SUMPRODUCT((deliveries[batting_team]="MI")*(deliveries[striker]=$A13)*ISNUMBER(_xlfn.XMATCH(deliveries[match_no],_xlfn.ANCHORARRAY(MI_Match_Analysis!$A$2)))*(deliveries[runs_of_bat]=6))</f>
        <v>0</v>
      </c>
      <c r="G13" s="2" cm="1">
        <f t="array" ref="G13">SUMPRODUCT((deliveries[batting_team]="MI")*(deliveries[player_dismissed]=$A13)*ISNUMBER(_xlfn.XMATCH(deliveries[match_no],_xlfn.ANCHORARRAY(MI_Match_Analysis!$A$2))))</f>
        <v>1</v>
      </c>
      <c r="H13" s="8">
        <f t="shared" si="1"/>
        <v>1</v>
      </c>
      <c r="I13" s="8">
        <f t="shared" si="2"/>
        <v>0.14285714285714285</v>
      </c>
    </row>
    <row r="14" spans="1:12" x14ac:dyDescent="0.3">
      <c r="A14" s="2" t="str">
        <v>Jasprit Bumrah</v>
      </c>
      <c r="B14" s="2" cm="1">
        <f t="array" ref="B14">SUMPRODUCT((deliveries[batting_team]="MI")*(deliveries[striker]=$A14)*ISNUMBER(_xlfn.XMATCH(deliveries[match_no],_xlfn.ANCHORARRAY(MI_Match_Analysis!$A$2)))*deliveries[runs_of_bat])</f>
        <v>7</v>
      </c>
      <c r="C14" s="2" cm="1">
        <f t="array" ref="C14">SUMPRODUCT((deliveries[batting_team]="MI")*(deliveries[striker]=$A14)*ISNUMBER(_xlfn.XMATCH(deliveries[match_no],_xlfn.ANCHORARRAY(MI_Match_Analysis!$A$2)))*(deliveries[wide]=0))</f>
        <v>7</v>
      </c>
      <c r="D14" s="8">
        <f t="shared" si="0"/>
        <v>100</v>
      </c>
      <c r="E14" s="2" cm="1">
        <f t="array" ref="E14">SUMPRODUCT((deliveries[batting_team]="MI")*(deliveries[striker]=$A14)*ISNUMBER(_xlfn.XMATCH(deliveries[match_no],_xlfn.ANCHORARRAY(MI_Match_Analysis!$A$2)))*(deliveries[runs_of_bat]=4))</f>
        <v>1</v>
      </c>
      <c r="F14" s="2" cm="1">
        <f t="array" ref="F14">SUMPRODUCT((deliveries[batting_team]="MI")*(deliveries[striker]=$A14)*ISNUMBER(_xlfn.XMATCH(deliveries[match_no],_xlfn.ANCHORARRAY(MI_Match_Analysis!$A$2)))*(deliveries[runs_of_bat]=6))</f>
        <v>0</v>
      </c>
      <c r="G14" s="2" cm="1">
        <f t="array" ref="G14">SUMPRODUCT((deliveries[batting_team]="MI")*(deliveries[player_dismissed]=$A14)*ISNUMBER(_xlfn.XMATCH(deliveries[match_no],_xlfn.ANCHORARRAY(MI_Match_Analysis!$A$2))))</f>
        <v>1</v>
      </c>
      <c r="H14" s="8">
        <f t="shared" si="1"/>
        <v>7</v>
      </c>
      <c r="I14" s="8">
        <f t="shared" si="2"/>
        <v>1</v>
      </c>
    </row>
    <row r="15" spans="1:12" x14ac:dyDescent="0.3">
      <c r="A15" s="2" t="str">
        <v>Quinton de Kock</v>
      </c>
      <c r="B15" s="2" cm="1">
        <f t="array" ref="B15">SUMPRODUCT((deliveries[batting_team]="MI")*(deliveries[striker]=$A15)*ISNUMBER(_xlfn.XMATCH(deliveries[match_no],_xlfn.ANCHORARRAY(MI_Match_Analysis!$A$2)))*deliveries[runs_of_bat])</f>
        <v>132</v>
      </c>
      <c r="C15" s="2" cm="1">
        <f t="array" ref="C15">SUMPRODUCT((deliveries[batting_team]="MI")*(deliveries[striker]=$A15)*ISNUMBER(_xlfn.XMATCH(deliveries[match_no],_xlfn.ANCHORARRAY(MI_Match_Analysis!$A$2)))*(deliveries[wide]=0))</f>
        <v>81</v>
      </c>
      <c r="D15" s="8">
        <f t="shared" si="0"/>
        <v>162.96296296296296</v>
      </c>
      <c r="E15" s="2" cm="1">
        <f t="array" ref="E15">SUMPRODUCT((deliveries[batting_team]="MI")*(deliveries[striker]=$A15)*ISNUMBER(_xlfn.XMATCH(deliveries[match_no],_xlfn.ANCHORARRAY(MI_Match_Analysis!$A$2)))*(deliveries[runs_of_bat]=4))</f>
        <v>9</v>
      </c>
      <c r="F15" s="2" cm="1">
        <f t="array" ref="F15">SUMPRODUCT((deliveries[batting_team]="MI")*(deliveries[striker]=$A15)*ISNUMBER(_xlfn.XMATCH(deliveries[match_no],_xlfn.ANCHORARRAY(MI_Match_Analysis!$A$2)))*(deliveries[runs_of_bat]=6))</f>
        <v>9</v>
      </c>
      <c r="G15" s="2" cm="1">
        <f t="array" ref="G15">SUMPRODUCT((deliveries[batting_team]="MI")*(deliveries[player_dismissed]=$A15)*ISNUMBER(_xlfn.XMATCH(deliveries[match_no],_xlfn.ANCHORARRAY(MI_Match_Analysis!$A$2))))</f>
        <v>2</v>
      </c>
      <c r="H15" s="8">
        <f t="shared" si="1"/>
        <v>66</v>
      </c>
      <c r="I15" s="8">
        <f t="shared" si="2"/>
        <v>18.857142857142858</v>
      </c>
    </row>
    <row r="16" spans="1:12" x14ac:dyDescent="0.3">
      <c r="A16" s="2" t="str">
        <v>Danish Malewar</v>
      </c>
      <c r="B16" s="2" cm="1">
        <f t="array" ref="B16">SUMPRODUCT((deliveries[batting_team]="MI")*(deliveries[striker]=$A16)*ISNUMBER(_xlfn.XMATCH(deliveries[match_no],_xlfn.ANCHORARRAY(MI_Match_Analysis!$A$2)))*deliveries[runs_of_bat])</f>
        <v>2</v>
      </c>
      <c r="C16" s="2" cm="1">
        <f t="array" ref="C16">SUMPRODUCT((deliveries[batting_team]="MI")*(deliveries[striker]=$A16)*ISNUMBER(_xlfn.XMATCH(deliveries[match_no],_xlfn.ANCHORARRAY(MI_Match_Analysis!$A$2)))*(deliveries[wide]=0))</f>
        <v>5</v>
      </c>
      <c r="D16" s="8">
        <f t="shared" si="0"/>
        <v>40</v>
      </c>
      <c r="E16" s="2" cm="1">
        <f t="array" ref="E16">SUMPRODUCT((deliveries[batting_team]="MI")*(deliveries[striker]=$A16)*ISNUMBER(_xlfn.XMATCH(deliveries[match_no],_xlfn.ANCHORARRAY(MI_Match_Analysis!$A$2)))*(deliveries[runs_of_bat]=4))</f>
        <v>0</v>
      </c>
      <c r="F16" s="2" cm="1">
        <f t="array" ref="F16">SUMPRODUCT((deliveries[batting_team]="MI")*(deliveries[striker]=$A16)*ISNUMBER(_xlfn.XMATCH(deliveries[match_no],_xlfn.ANCHORARRAY(MI_Match_Analysis!$A$2)))*(deliveries[runs_of_bat]=6))</f>
        <v>0</v>
      </c>
      <c r="G16" s="2" cm="1">
        <f t="array" ref="G16">SUMPRODUCT((deliveries[batting_team]="MI")*(deliveries[player_dismissed]=$A16)*ISNUMBER(_xlfn.XMATCH(deliveries[match_no],_xlfn.ANCHORARRAY(MI_Match_Analysis!$A$2))))</f>
        <v>2</v>
      </c>
      <c r="H16" s="8">
        <f t="shared" si="1"/>
        <v>1</v>
      </c>
      <c r="I16" s="8">
        <f t="shared" si="2"/>
        <v>0.2857142857142857</v>
      </c>
    </row>
    <row r="17" spans="1:9" x14ac:dyDescent="0.3">
      <c r="A17" s="2" t="str">
        <v>Krish Bhagat</v>
      </c>
      <c r="B17" s="2" cm="1">
        <f t="array" ref="B17">SUMPRODUCT((deliveries[batting_team]="MI")*(deliveries[striker]=$A17)*ISNUMBER(_xlfn.XMATCH(deliveries[match_no],_xlfn.ANCHORARRAY(MI_Match_Analysis!$A$2)))*deliveries[runs_of_bat])</f>
        <v>7</v>
      </c>
      <c r="C17" s="2" cm="1">
        <f t="array" ref="C17">SUMPRODUCT((deliveries[batting_team]="MI")*(deliveries[striker]=$A17)*ISNUMBER(_xlfn.XMATCH(deliveries[match_no],_xlfn.ANCHORARRAY(MI_Match_Analysis!$A$2)))*(deliveries[wide]=0))</f>
        <v>15</v>
      </c>
      <c r="D17" s="8">
        <f t="shared" si="0"/>
        <v>46.666666666666664</v>
      </c>
      <c r="E17" s="2" cm="1">
        <f t="array" ref="E17">SUMPRODUCT((deliveries[batting_team]="MI")*(deliveries[striker]=$A17)*ISNUMBER(_xlfn.XMATCH(deliveries[match_no],_xlfn.ANCHORARRAY(MI_Match_Analysis!$A$2)))*(deliveries[runs_of_bat]=4))</f>
        <v>0</v>
      </c>
      <c r="F17" s="2" cm="1">
        <f t="array" ref="F17">SUMPRODUCT((deliveries[batting_team]="MI")*(deliveries[striker]=$A17)*ISNUMBER(_xlfn.XMATCH(deliveries[match_no],_xlfn.ANCHORARRAY(MI_Match_Analysis!$A$2)))*(deliveries[runs_of_bat]=6))</f>
        <v>0</v>
      </c>
      <c r="G17" s="2" cm="1">
        <f t="array" ref="G17">SUMPRODUCT((deliveries[batting_team]="MI")*(deliveries[player_dismissed]=$A17)*ISNUMBER(_xlfn.XMATCH(deliveries[match_no],_xlfn.ANCHORARRAY(MI_Match_Analysis!$A$2))))</f>
        <v>1</v>
      </c>
      <c r="H17" s="8">
        <f t="shared" si="1"/>
        <v>7</v>
      </c>
      <c r="I17" s="8">
        <f t="shared" si="2"/>
        <v>1</v>
      </c>
    </row>
    <row r="18" spans="1:9" x14ac:dyDescent="0.3">
      <c r="A18" s="2" t="str">
        <v>Ashwani Kumar</v>
      </c>
      <c r="B18" s="2" cm="1">
        <f t="array" ref="B18">SUMPRODUCT((deliveries[batting_team]="MI")*(deliveries[striker]=$A18)*ISNUMBER(_xlfn.XMATCH(deliveries[match_no],_xlfn.ANCHORARRAY(MI_Match_Analysis!$A$2)))*deliveries[runs_of_bat])</f>
        <v>1</v>
      </c>
      <c r="C18" s="2" cm="1">
        <f t="array" ref="C18">SUMPRODUCT((deliveries[batting_team]="MI")*(deliveries[striker]=$A18)*ISNUMBER(_xlfn.XMATCH(deliveries[match_no],_xlfn.ANCHORARRAY(MI_Match_Analysis!$A$2)))*(deliveries[wide]=0))</f>
        <v>6</v>
      </c>
      <c r="D18" s="8">
        <f t="shared" si="0"/>
        <v>16.666666666666664</v>
      </c>
      <c r="E18" s="2" cm="1">
        <f t="array" ref="E18">SUMPRODUCT((deliveries[batting_team]="MI")*(deliveries[striker]=$A18)*ISNUMBER(_xlfn.XMATCH(deliveries[match_no],_xlfn.ANCHORARRAY(MI_Match_Analysis!$A$2)))*(deliveries[runs_of_bat]=4))</f>
        <v>0</v>
      </c>
      <c r="F18" s="2" cm="1">
        <f t="array" ref="F18">SUMPRODUCT((deliveries[batting_team]="MI")*(deliveries[striker]=$A18)*ISNUMBER(_xlfn.XMATCH(deliveries[match_no],_xlfn.ANCHORARRAY(MI_Match_Analysis!$A$2)))*(deliveries[runs_of_bat]=6))</f>
        <v>0</v>
      </c>
      <c r="G18" s="2" cm="1">
        <f t="array" ref="G18">SUMPRODUCT((deliveries[batting_team]="MI")*(deliveries[player_dismissed]=$A18)*ISNUMBER(_xlfn.XMATCH(deliveries[match_no],_xlfn.ANCHORARRAY(MI_Match_Analysis!$A$2))))</f>
        <v>0</v>
      </c>
      <c r="H18" s="8">
        <f t="shared" si="1"/>
        <v>0</v>
      </c>
      <c r="I18" s="8">
        <f t="shared" si="2"/>
        <v>0.14285714285714285</v>
      </c>
    </row>
  </sheetData>
  <conditionalFormatting sqref="B1:B1048576 D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{FE4A3F4F-CEC6-44E6-AE4D-50E3B79B2FAE}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4A3F4F-CEC6-44E6-AE4D-50E3B79B2F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 D1:F1048576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DCEE-93B5-4E09-B867-9E00B350842A}">
  <dimension ref="A1:K12"/>
  <sheetViews>
    <sheetView workbookViewId="0">
      <selection sqref="A1:H12"/>
    </sheetView>
  </sheetViews>
  <sheetFormatPr defaultColWidth="22.5546875" defaultRowHeight="13.8" x14ac:dyDescent="0.3"/>
  <cols>
    <col min="1" max="1" width="17" style="2" bestFit="1" customWidth="1"/>
    <col min="2" max="2" width="6.44140625" style="2" bestFit="1" customWidth="1"/>
    <col min="3" max="3" width="15.21875" style="2" bestFit="1" customWidth="1"/>
    <col min="4" max="4" width="8.44140625" style="2" bestFit="1" customWidth="1"/>
    <col min="5" max="5" width="9.33203125" style="8" bestFit="1" customWidth="1"/>
    <col min="6" max="6" width="9.44140625" style="2" bestFit="1" customWidth="1"/>
    <col min="7" max="8" width="12.5546875" style="2" bestFit="1" customWidth="1"/>
    <col min="9" max="16384" width="22.5546875" style="2"/>
  </cols>
  <sheetData>
    <row r="1" spans="1:11" ht="14.4" thickBot="1" x14ac:dyDescent="0.35">
      <c r="A1" s="10" t="s">
        <v>378</v>
      </c>
      <c r="B1" s="17" t="s">
        <v>379</v>
      </c>
      <c r="C1" s="13" t="s">
        <v>380</v>
      </c>
      <c r="D1" s="17" t="s">
        <v>381</v>
      </c>
      <c r="E1" s="15" t="s">
        <v>382</v>
      </c>
      <c r="F1" s="17" t="s">
        <v>383</v>
      </c>
      <c r="G1" s="13" t="s">
        <v>384</v>
      </c>
      <c r="H1" s="17" t="s">
        <v>385</v>
      </c>
      <c r="J1" s="17" t="s">
        <v>386</v>
      </c>
      <c r="K1" s="17" t="s">
        <v>377</v>
      </c>
    </row>
    <row r="2" spans="1:11" x14ac:dyDescent="0.3">
      <c r="A2" s="11" t="str" cm="1">
        <f t="array" ref="A2:A12">_xlfn.UNIQUE(_xlfn._xlws.FILTER(deliveries[bowler],(deliveries[bowling_team]="MI")*ISNUMBER(_xlfn.XMATCH(deliveries[match_no],_xlfn.ANCHORARRAY(MI_Match_Analysis!$A$2)))))</f>
        <v>Trent Boult</v>
      </c>
      <c r="B2" s="18" t="str" cm="1">
        <f t="array" ref="B2">_xlfn.LET(_xlpm.n,SUMPRODUCT((deliveries[bowling_team]="MI")*(deliveries[bowler]=$A2)*ISNUMBER(_xlfn.XMATCH(deliveries[match_no],_xlfn.ANCHORARRAY(MI_Match_Analysis!$A$2)))*(deliveries[wide]=0)*(deliveries[noballs]=0)),INT(_xlpm.n/6)&amp;"."&amp;MOD(_xlpm.n,6))</f>
        <v>9.0</v>
      </c>
      <c r="C2" s="14" cm="1">
        <f t="array" ref="C2">SUMPRODUCT((deliveries[bowling_team]="MI")*(deliveries[bowler]=$A2)*ISNUMBER(_xlfn.XMATCH(deliveries[match_no],_xlfn.ANCHORARRAY(MI_Match_Analysis!$A$2)))*(deliveries[runs_of_bat]+deliveries[wide]+deliveries[noballs]))</f>
        <v>110</v>
      </c>
      <c r="D2" s="18" cm="1">
        <f t="array" ref="D2">SUMPRODUCT((deliveries[bowling_team]="MI")*(deliveries[bowler]=$A2)*ISNUMBER(_xlfn.XMATCH(deliveries[match_no],_xlfn.ANCHORARRAY(MI_Match_Analysis!$A$2)))*(deliveries[wicket_type]&lt;&gt;"")*(deliveries[wicket_type]&lt;&gt;"runout")*(deliveries[wicket_type]&lt;&gt;"run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1</v>
      </c>
      <c r="E2" s="16" cm="1">
        <f t="array" ref="E2">_xlfn.LET(_xlpm.n,SUMPRODUCT((deliveries[bowling_team]="MI")*(deliveries[bowler]=$A2)*ISNUMBER(_xlfn.XMATCH(deliveries[match_no],_xlfn.ANCHORARRAY(MI_Match_Analysis!$A$2)))*(deliveries[wide]=0)*(deliveries[noballs]=0)),_xlpm.r,C2,IFERROR(_xlpm.r/(_xlpm.n/6),0))</f>
        <v>12.222222222222221</v>
      </c>
      <c r="F2" s="18" cm="1">
        <f t="array" ref="F2">SUMPRODUCT((deliveries[bowling_team]="MI")*(deliveries[bowler]=$A2)*ISNUMBER(_xlfn.XMATCH(deliveries[match_no],_xlfn.ANCHORARRAY(MI_Match_Analysis!$A$2)))*(deliveries[runs_of_bat]=0)*(deliveries[wide]=0)*(deliveries[noballs]=0)*(deliveries[byes]=0)*(deliveries[legbyes]=0))</f>
        <v>12</v>
      </c>
      <c r="G2" s="14" cm="1">
        <f t="array" ref="G2">SUMPRODUCT((deliveries[bowling_team]="MI")*(deliveries[bowler]=$A2)*ISNUMBER(_xlfn.XMATCH(deliveries[match_no],_xlfn.ANCHORARRAY(MI_Match_Analysis!$A$2)))*(deliveries[runs_of_bat]=4))</f>
        <v>6</v>
      </c>
      <c r="H2" s="18" cm="1">
        <f t="array" ref="H2">SUMPRODUCT((deliveries[bowling_team]="MI")*(deliveries[bowler]=$A2)*ISNUMBER(_xlfn.XMATCH(deliveries[match_no],_xlfn.ANCHORARRAY(MI_Match_Analysis!$A$2)))*(deliveries[runs_of_bat]=6))</f>
        <v>8</v>
      </c>
      <c r="J2" s="18" t="s">
        <v>387</v>
      </c>
      <c r="K2" s="18" t="str">
        <f>INDEX($A$2:$A$50,MATCH(MAX($D$2:$D$50),$D$2:$D$50,0))</f>
        <v>AM Ghazanfar</v>
      </c>
    </row>
    <row r="3" spans="1:11" ht="27.6" x14ac:dyDescent="0.3">
      <c r="A3" s="12" t="str">
        <v>Hardik Pandya</v>
      </c>
      <c r="B3" s="18" t="str" cm="1">
        <f t="array" ref="B3">_xlfn.LET(_xlpm.n,SUMPRODUCT((deliveries[bowling_team]="MI")*(deliveries[bowler]=$A3)*ISNUMBER(_xlfn.XMATCH(deliveries[match_no],_xlfn.ANCHORARRAY(MI_Match_Analysis!$A$2)))*(deliveries[wide]=0)*(deliveries[noballs]=0)),INT(_xlpm.n/6)&amp;"."&amp;MOD(_xlpm.n,6))</f>
        <v>15.0</v>
      </c>
      <c r="C3" s="14" cm="1">
        <f t="array" ref="C3">SUMPRODUCT((deliveries[bowling_team]="MI")*(deliveries[bowler]=$A3)*ISNUMBER(_xlfn.XMATCH(deliveries[match_no],_xlfn.ANCHORARRAY(MI_Match_Analysis!$A$2)))*(deliveries[runs_of_bat]+deliveries[wide]+deliveries[noballs]))</f>
        <v>190</v>
      </c>
      <c r="D3" s="18" cm="1">
        <f t="array" ref="D3">SUMPRODUCT((deliveries[bowling_team]="MI")*(deliveries[bowler]=$A3)*ISNUMBER(_xlfn.XMATCH(deliveries[match_no],_xlfn.ANCHORARRAY(MI_Match_Analysis!$A$2)))*(deliveries[wicket_type]&lt;&gt;"")*(deliveries[wicket_type]&lt;&gt;"runout")*(deliveries[wicket_type]&lt;&gt;"run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3</v>
      </c>
      <c r="E3" s="16" cm="1">
        <f t="array" ref="E3">_xlfn.LET(_xlpm.n,SUMPRODUCT((deliveries[bowling_team]="MI")*(deliveries[bowler]=$A3)*ISNUMBER(_xlfn.XMATCH(deliveries[match_no],_xlfn.ANCHORARRAY(MI_Match_Analysis!$A$2)))*(deliveries[wide]=0)*(deliveries[noballs]=0)),_xlpm.r,C3,IFERROR(_xlpm.r/(_xlpm.n/6),0))</f>
        <v>12.666666666666666</v>
      </c>
      <c r="F3" s="18" cm="1">
        <f t="array" ref="F3">SUMPRODUCT((deliveries[bowling_team]="MI")*(deliveries[bowler]=$A3)*ISNUMBER(_xlfn.XMATCH(deliveries[match_no],_xlfn.ANCHORARRAY(MI_Match_Analysis!$A$2)))*(deliveries[runs_of_bat]=0)*(deliveries[wide]=0)*(deliveries[noballs]=0)*(deliveries[byes]=0)*(deliveries[legbyes]=0))</f>
        <v>25</v>
      </c>
      <c r="G3" s="14" cm="1">
        <f t="array" ref="G3">SUMPRODUCT((deliveries[bowling_team]="MI")*(deliveries[bowler]=$A3)*ISNUMBER(_xlfn.XMATCH(deliveries[match_no],_xlfn.ANCHORARRAY(MI_Match_Analysis!$A$2)))*(deliveries[runs_of_bat]=4))</f>
        <v>21</v>
      </c>
      <c r="H3" s="18" cm="1">
        <f t="array" ref="H3">SUMPRODUCT((deliveries[bowling_team]="MI")*(deliveries[bowler]=$A3)*ISNUMBER(_xlfn.XMATCH(deliveries[match_no],_xlfn.ANCHORARRAY(MI_Match_Analysis!$A$2)))*(deliveries[runs_of_bat]=6))</f>
        <v>9</v>
      </c>
      <c r="J3" s="19" t="s">
        <v>388</v>
      </c>
      <c r="K3" s="19" t="str" cm="1">
        <f t="array" ref="K3">_xlfn.LET(
_xlpm.p,$A$2:$A$50,
_xlpm.o,IFERROR(VALUE($B$2:$B$50),0),
_xlpm.e,$E$2:$E$50,
INDEX(_xlpm.p,MATCH(MIN(_xlfn._xlws.FILTER(_xlpm.e,_xlpm.o&gt;=10)),_xlpm.e,0))
)</f>
        <v>Jasprit Bumrah</v>
      </c>
    </row>
    <row r="4" spans="1:11" x14ac:dyDescent="0.3">
      <c r="A4" s="12" t="str">
        <v>AM Ghazanfar</v>
      </c>
      <c r="B4" s="18" t="str" cm="1">
        <f t="array" ref="B4">_xlfn.LET(_xlpm.n,SUMPRODUCT((deliveries[bowling_team]="MI")*(deliveries[bowler]=$A4)*ISNUMBER(_xlfn.XMATCH(deliveries[match_no],_xlfn.ANCHORARRAY(MI_Match_Analysis!$A$2)))*(deliveries[wide]=0)*(deliveries[noballs]=0)),INT(_xlpm.n/6)&amp;"."&amp;MOD(_xlpm.n,6))</f>
        <v>16.5</v>
      </c>
      <c r="C4" s="14" cm="1">
        <f t="array" ref="C4">SUMPRODUCT((deliveries[bowling_team]="MI")*(deliveries[bowler]=$A4)*ISNUMBER(_xlfn.XMATCH(deliveries[match_no],_xlfn.ANCHORARRAY(MI_Match_Analysis!$A$2)))*(deliveries[runs_of_bat]+deliveries[wide]+deliveries[noballs]))</f>
        <v>145</v>
      </c>
      <c r="D4" s="18" cm="1">
        <f t="array" ref="D4">SUMPRODUCT((deliveries[bowling_team]="MI")*(deliveries[bowler]=$A4)*ISNUMBER(_xlfn.XMATCH(deliveries[match_no],_xlfn.ANCHORARRAY(MI_Match_Analysis!$A$2)))*(deliveries[wicket_type]&lt;&gt;"")*(deliveries[wicket_type]&lt;&gt;"runout")*(deliveries[wicket_type]&lt;&gt;"run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8</v>
      </c>
      <c r="E4" s="16" cm="1">
        <f t="array" ref="E4">_xlfn.LET(_xlpm.n,SUMPRODUCT((deliveries[bowling_team]="MI")*(deliveries[bowler]=$A4)*ISNUMBER(_xlfn.XMATCH(deliveries[match_no],_xlfn.ANCHORARRAY(MI_Match_Analysis!$A$2)))*(deliveries[wide]=0)*(deliveries[noballs]=0)),_xlpm.r,C4,IFERROR(_xlpm.r/(_xlpm.n/6),0))</f>
        <v>8.6138613861386144</v>
      </c>
      <c r="F4" s="18" cm="1">
        <f t="array" ref="F4">SUMPRODUCT((deliveries[bowling_team]="MI")*(deliveries[bowler]=$A4)*ISNUMBER(_xlfn.XMATCH(deliveries[match_no],_xlfn.ANCHORARRAY(MI_Match_Analysis!$A$2)))*(deliveries[runs_of_bat]=0)*(deliveries[wide]=0)*(deliveries[noballs]=0)*(deliveries[byes]=0)*(deliveries[legbyes]=0))</f>
        <v>34</v>
      </c>
      <c r="G4" s="14" cm="1">
        <f t="array" ref="G4">SUMPRODUCT((deliveries[bowling_team]="MI")*(deliveries[bowler]=$A4)*ISNUMBER(_xlfn.XMATCH(deliveries[match_no],_xlfn.ANCHORARRAY(MI_Match_Analysis!$A$2)))*(deliveries[runs_of_bat]=4))</f>
        <v>10</v>
      </c>
      <c r="H4" s="18" cm="1">
        <f t="array" ref="H4">SUMPRODUCT((deliveries[bowling_team]="MI")*(deliveries[bowler]=$A4)*ISNUMBER(_xlfn.XMATCH(deliveries[match_no],_xlfn.ANCHORARRAY(MI_Match_Analysis!$A$2)))*(deliveries[runs_of_bat]=6))</f>
        <v>8</v>
      </c>
      <c r="J4" s="19" t="s">
        <v>389</v>
      </c>
      <c r="K4" s="19" t="str">
        <f>INDEX($A$2:$A$50,MATCH(MAX($F$2:$F$50),$F$2:$F$50,0))</f>
        <v>Jasprit Bumrah</v>
      </c>
    </row>
    <row r="5" spans="1:11" ht="14.4" thickBot="1" x14ac:dyDescent="0.35">
      <c r="A5" s="12" t="str">
        <v>Jasprit Bumrah</v>
      </c>
      <c r="B5" s="18" t="str" cm="1">
        <f t="array" ref="B5">_xlfn.LET(_xlpm.n,SUMPRODUCT((deliveries[bowling_team]="MI")*(deliveries[bowler]=$A5)*ISNUMBER(_xlfn.XMATCH(deliveries[match_no],_xlfn.ANCHORARRAY(MI_Match_Analysis!$A$2)))*(deliveries[wide]=0)*(deliveries[noballs]=0)),INT(_xlpm.n/6)&amp;"."&amp;MOD(_xlpm.n,6))</f>
        <v>26.0</v>
      </c>
      <c r="C5" s="14" cm="1">
        <f t="array" ref="C5">SUMPRODUCT((deliveries[bowling_team]="MI")*(deliveries[bowler]=$A5)*ISNUMBER(_xlfn.XMATCH(deliveries[match_no],_xlfn.ANCHORARRAY(MI_Match_Analysis!$A$2)))*(deliveries[runs_of_bat]+deliveries[wide]+deliveries[noballs]))</f>
        <v>210</v>
      </c>
      <c r="D5" s="18" cm="1">
        <f t="array" ref="D5">SUMPRODUCT((deliveries[bowling_team]="MI")*(deliveries[bowler]=$A5)*ISNUMBER(_xlfn.XMATCH(deliveries[match_no],_xlfn.ANCHORARRAY(MI_Match_Analysis!$A$2)))*(deliveries[wicket_type]&lt;&gt;"")*(deliveries[wicket_type]&lt;&gt;"runout")*(deliveries[wicket_type]&lt;&gt;"run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2</v>
      </c>
      <c r="E5" s="16" cm="1">
        <f t="array" ref="E5">_xlfn.LET(_xlpm.n,SUMPRODUCT((deliveries[bowling_team]="MI")*(deliveries[bowler]=$A5)*ISNUMBER(_xlfn.XMATCH(deliveries[match_no],_xlfn.ANCHORARRAY(MI_Match_Analysis!$A$2)))*(deliveries[wide]=0)*(deliveries[noballs]=0)),_xlpm.r,C5,IFERROR(_xlpm.r/(_xlpm.n/6),0))</f>
        <v>8.0769230769230766</v>
      </c>
      <c r="F5" s="18" cm="1">
        <f t="array" ref="F5">SUMPRODUCT((deliveries[bowling_team]="MI")*(deliveries[bowler]=$A5)*ISNUMBER(_xlfn.XMATCH(deliveries[match_no],_xlfn.ANCHORARRAY(MI_Match_Analysis!$A$2)))*(deliveries[runs_of_bat]=0)*(deliveries[wide]=0)*(deliveries[noballs]=0)*(deliveries[byes]=0)*(deliveries[legbyes]=0))</f>
        <v>57</v>
      </c>
      <c r="G5" s="14" cm="1">
        <f t="array" ref="G5">SUMPRODUCT((deliveries[bowling_team]="MI")*(deliveries[bowler]=$A5)*ISNUMBER(_xlfn.XMATCH(deliveries[match_no],_xlfn.ANCHORARRAY(MI_Match_Analysis!$A$2)))*(deliveries[runs_of_bat]=4))</f>
        <v>22</v>
      </c>
      <c r="H5" s="18" cm="1">
        <f t="array" ref="H5">SUMPRODUCT((deliveries[bowling_team]="MI")*(deliveries[bowler]=$A5)*ISNUMBER(_xlfn.XMATCH(deliveries[match_no],_xlfn.ANCHORARRAY(MI_Match_Analysis!$A$2)))*(deliveries[runs_of_bat]=6))</f>
        <v>6</v>
      </c>
      <c r="J5" s="20" t="s">
        <v>390</v>
      </c>
      <c r="K5" s="20" t="str" cm="1">
        <f t="array" ref="K5">_xlfn.LET(
_xlpm.p,$A$2:$A$50,
_xlpm.o,IFERROR(VALUE($B$2:$B$50),0),
_xlpm.r,$C$2:$C$50,
INDEX(_xlpm.p,MATCH(MIN(_xlfn._xlws.FILTER(_xlpm.r,_xlpm.o&gt;=10)),_xlpm.r,0))
)</f>
        <v>Mitchell Santner</v>
      </c>
    </row>
    <row r="6" spans="1:11" x14ac:dyDescent="0.3">
      <c r="A6" s="12" t="str">
        <v>Shardul Thakur</v>
      </c>
      <c r="B6" s="18" t="str" cm="1">
        <f t="array" ref="B6">_xlfn.LET(_xlpm.n,SUMPRODUCT((deliveries[bowling_team]="MI")*(deliveries[bowler]=$A6)*ISNUMBER(_xlfn.XMATCH(deliveries[match_no],_xlfn.ANCHORARRAY(MI_Match_Analysis!$A$2)))*(deliveries[wide]=0)*(deliveries[noballs]=0)),INT(_xlpm.n/6)&amp;"."&amp;MOD(_xlpm.n,6))</f>
        <v>14.0</v>
      </c>
      <c r="C6" s="14" cm="1">
        <f t="array" ref="C6">SUMPRODUCT((deliveries[bowling_team]="MI")*(deliveries[bowler]=$A6)*ISNUMBER(_xlfn.XMATCH(deliveries[match_no],_xlfn.ANCHORARRAY(MI_Match_Analysis!$A$2)))*(deliveries[runs_of_bat]+deliveries[wide]+deliveries[noballs]))</f>
        <v>189</v>
      </c>
      <c r="D6" s="18" cm="1">
        <f t="array" ref="D6">SUMPRODUCT((deliveries[bowling_team]="MI")*(deliveries[bowler]=$A6)*ISNUMBER(_xlfn.XMATCH(deliveries[match_no],_xlfn.ANCHORARRAY(MI_Match_Analysis!$A$2)))*(deliveries[wicket_type]&lt;&gt;"")*(deliveries[wicket_type]&lt;&gt;"runout")*(deliveries[wicket_type]&lt;&gt;"run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6</v>
      </c>
      <c r="E6" s="16" cm="1">
        <f t="array" ref="E6">_xlfn.LET(_xlpm.n,SUMPRODUCT((deliveries[bowling_team]="MI")*(deliveries[bowler]=$A6)*ISNUMBER(_xlfn.XMATCH(deliveries[match_no],_xlfn.ANCHORARRAY(MI_Match_Analysis!$A$2)))*(deliveries[wide]=0)*(deliveries[noballs]=0)),_xlpm.r,C6,IFERROR(_xlpm.r/(_xlpm.n/6),0))</f>
        <v>13.5</v>
      </c>
      <c r="F6" s="18" cm="1">
        <f t="array" ref="F6">SUMPRODUCT((deliveries[bowling_team]="MI")*(deliveries[bowler]=$A6)*ISNUMBER(_xlfn.XMATCH(deliveries[match_no],_xlfn.ANCHORARRAY(MI_Match_Analysis!$A$2)))*(deliveries[runs_of_bat]=0)*(deliveries[wide]=0)*(deliveries[noballs]=0)*(deliveries[byes]=0)*(deliveries[legbyes]=0))</f>
        <v>17</v>
      </c>
      <c r="G6" s="14" cm="1">
        <f t="array" ref="G6">SUMPRODUCT((deliveries[bowling_team]="MI")*(deliveries[bowler]=$A6)*ISNUMBER(_xlfn.XMATCH(deliveries[match_no],_xlfn.ANCHORARRAY(MI_Match_Analysis!$A$2)))*(deliveries[runs_of_bat]=4))</f>
        <v>19</v>
      </c>
      <c r="H6" s="18" cm="1">
        <f t="array" ref="H6">SUMPRODUCT((deliveries[bowling_team]="MI")*(deliveries[bowler]=$A6)*ISNUMBER(_xlfn.XMATCH(deliveries[match_no],_xlfn.ANCHORARRAY(MI_Match_Analysis!$A$2)))*(deliveries[runs_of_bat]=6))</f>
        <v>9</v>
      </c>
    </row>
    <row r="7" spans="1:11" x14ac:dyDescent="0.3">
      <c r="A7" s="12" t="str">
        <v>Mayank Markande</v>
      </c>
      <c r="B7" s="18" t="str" cm="1">
        <f t="array" ref="B7">_xlfn.LET(_xlpm.n,SUMPRODUCT((deliveries[bowling_team]="MI")*(deliveries[bowler]=$A7)*ISNUMBER(_xlfn.XMATCH(deliveries[match_no],_xlfn.ANCHORARRAY(MI_Match_Analysis!$A$2)))*(deliveries[wide]=0)*(deliveries[noballs]=0)),INT(_xlpm.n/6)&amp;"."&amp;MOD(_xlpm.n,6))</f>
        <v>5.0</v>
      </c>
      <c r="C7" s="14" cm="1">
        <f t="array" ref="C7">SUMPRODUCT((deliveries[bowling_team]="MI")*(deliveries[bowler]=$A7)*ISNUMBER(_xlfn.XMATCH(deliveries[match_no],_xlfn.ANCHORARRAY(MI_Match_Analysis!$A$2)))*(deliveries[runs_of_bat]+deliveries[wide]+deliveries[noballs]))</f>
        <v>76</v>
      </c>
      <c r="D7" s="18" cm="1">
        <f t="array" ref="D7">SUMPRODUCT((deliveries[bowling_team]="MI")*(deliveries[bowler]=$A7)*ISNUMBER(_xlfn.XMATCH(deliveries[match_no],_xlfn.ANCHORARRAY(MI_Match_Analysis!$A$2)))*(deliveries[wicket_type]&lt;&gt;"")*(deliveries[wicket_type]&lt;&gt;"runout")*(deliveries[wicket_type]&lt;&gt;"run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0</v>
      </c>
      <c r="E7" s="16" cm="1">
        <f t="array" ref="E7">_xlfn.LET(_xlpm.n,SUMPRODUCT((deliveries[bowling_team]="MI")*(deliveries[bowler]=$A7)*ISNUMBER(_xlfn.XMATCH(deliveries[match_no],_xlfn.ANCHORARRAY(MI_Match_Analysis!$A$2)))*(deliveries[wide]=0)*(deliveries[noballs]=0)),_xlpm.r,C7,IFERROR(_xlpm.r/(_xlpm.n/6),0))</f>
        <v>15.2</v>
      </c>
      <c r="F7" s="18" cm="1">
        <f t="array" ref="F7">SUMPRODUCT((deliveries[bowling_team]="MI")*(deliveries[bowler]=$A7)*ISNUMBER(_xlfn.XMATCH(deliveries[match_no],_xlfn.ANCHORARRAY(MI_Match_Analysis!$A$2)))*(deliveries[runs_of_bat]=0)*(deliveries[wide]=0)*(deliveries[noballs]=0)*(deliveries[byes]=0)*(deliveries[legbyes]=0))</f>
        <v>5</v>
      </c>
      <c r="G7" s="14" cm="1">
        <f t="array" ref="G7">SUMPRODUCT((deliveries[bowling_team]="MI")*(deliveries[bowler]=$A7)*ISNUMBER(_xlfn.XMATCH(deliveries[match_no],_xlfn.ANCHORARRAY(MI_Match_Analysis!$A$2)))*(deliveries[runs_of_bat]=4))</f>
        <v>3</v>
      </c>
      <c r="H7" s="18" cm="1">
        <f t="array" ref="H7">SUMPRODUCT((deliveries[bowling_team]="MI")*(deliveries[bowler]=$A7)*ISNUMBER(_xlfn.XMATCH(deliveries[match_no],_xlfn.ANCHORARRAY(MI_Match_Analysis!$A$2)))*(deliveries[runs_of_bat]=6))</f>
        <v>8</v>
      </c>
    </row>
    <row r="8" spans="1:11" x14ac:dyDescent="0.3">
      <c r="A8" s="12" t="str">
        <v>Deepak Chahar</v>
      </c>
      <c r="B8" s="18" t="str" cm="1">
        <f t="array" ref="B8">_xlfn.LET(_xlpm.n,SUMPRODUCT((deliveries[bowling_team]="MI")*(deliveries[bowler]=$A8)*ISNUMBER(_xlfn.XMATCH(deliveries[match_no],_xlfn.ANCHORARRAY(MI_Match_Analysis!$A$2)))*(deliveries[wide]=0)*(deliveries[noballs]=0)),INT(_xlpm.n/6)&amp;"."&amp;MOD(_xlpm.n,6))</f>
        <v>6.3</v>
      </c>
      <c r="C8" s="14" cm="1">
        <f t="array" ref="C8">SUMPRODUCT((deliveries[bowling_team]="MI")*(deliveries[bowler]=$A8)*ISNUMBER(_xlfn.XMATCH(deliveries[match_no],_xlfn.ANCHORARRAY(MI_Match_Analysis!$A$2)))*(deliveries[runs_of_bat]+deliveries[wide]+deliveries[noballs]))</f>
        <v>87</v>
      </c>
      <c r="D8" s="18" cm="1">
        <f t="array" ref="D8">SUMPRODUCT((deliveries[bowling_team]="MI")*(deliveries[bowler]=$A8)*ISNUMBER(_xlfn.XMATCH(deliveries[match_no],_xlfn.ANCHORARRAY(MI_Match_Analysis!$A$2)))*(deliveries[wicket_type]&lt;&gt;"")*(deliveries[wicket_type]&lt;&gt;"runout")*(deliveries[wicket_type]&lt;&gt;"run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1</v>
      </c>
      <c r="E8" s="16" cm="1">
        <f t="array" ref="E8">_xlfn.LET(_xlpm.n,SUMPRODUCT((deliveries[bowling_team]="MI")*(deliveries[bowler]=$A8)*ISNUMBER(_xlfn.XMATCH(deliveries[match_no],_xlfn.ANCHORARRAY(MI_Match_Analysis!$A$2)))*(deliveries[wide]=0)*(deliveries[noballs]=0)),_xlpm.r,C8,IFERROR(_xlpm.r/(_xlpm.n/6),0))</f>
        <v>13.384615384615385</v>
      </c>
      <c r="F8" s="18" cm="1">
        <f t="array" ref="F8">SUMPRODUCT((deliveries[bowling_team]="MI")*(deliveries[bowler]=$A8)*ISNUMBER(_xlfn.XMATCH(deliveries[match_no],_xlfn.ANCHORARRAY(MI_Match_Analysis!$A$2)))*(deliveries[runs_of_bat]=0)*(deliveries[wide]=0)*(deliveries[noballs]=0)*(deliveries[byes]=0)*(deliveries[legbyes]=0))</f>
        <v>13</v>
      </c>
      <c r="G8" s="14" cm="1">
        <f t="array" ref="G8">SUMPRODUCT((deliveries[bowling_team]="MI")*(deliveries[bowler]=$A8)*ISNUMBER(_xlfn.XMATCH(deliveries[match_no],_xlfn.ANCHORARRAY(MI_Match_Analysis!$A$2)))*(deliveries[runs_of_bat]=4))</f>
        <v>12</v>
      </c>
      <c r="H8" s="18" cm="1">
        <f t="array" ref="H8">SUMPRODUCT((deliveries[bowling_team]="MI")*(deliveries[bowler]=$A8)*ISNUMBER(_xlfn.XMATCH(deliveries[match_no],_xlfn.ANCHORARRAY(MI_Match_Analysis!$A$2)))*(deliveries[runs_of_bat]=6))</f>
        <v>4</v>
      </c>
    </row>
    <row r="9" spans="1:11" x14ac:dyDescent="0.3">
      <c r="A9" s="12" t="str">
        <v>Mitchell Santner</v>
      </c>
      <c r="B9" s="18" t="str" cm="1">
        <f t="array" ref="B9">_xlfn.LET(_xlpm.n,SUMPRODUCT((deliveries[bowling_team]="MI")*(deliveries[bowler]=$A9)*ISNUMBER(_xlfn.XMATCH(deliveries[match_no],_xlfn.ANCHORARRAY(MI_Match_Analysis!$A$2)))*(deliveries[wide]=0)*(deliveries[noballs]=0)),INT(_xlpm.n/6)&amp;"."&amp;MOD(_xlpm.n,6))</f>
        <v>14.0</v>
      </c>
      <c r="C9" s="14" cm="1">
        <f t="array" ref="C9">SUMPRODUCT((deliveries[bowling_team]="MI")*(deliveries[bowler]=$A9)*ISNUMBER(_xlfn.XMATCH(deliveries[match_no],_xlfn.ANCHORARRAY(MI_Match_Analysis!$A$2)))*(deliveries[runs_of_bat]+deliveries[wide]+deliveries[noballs]))</f>
        <v>125</v>
      </c>
      <c r="D9" s="18" cm="1">
        <f t="array" ref="D9">SUMPRODUCT((deliveries[bowling_team]="MI")*(deliveries[bowler]=$A9)*ISNUMBER(_xlfn.XMATCH(deliveries[match_no],_xlfn.ANCHORARRAY(MI_Match_Analysis!$A$2)))*(deliveries[wicket_type]&lt;&gt;"")*(deliveries[wicket_type]&lt;&gt;"runout")*(deliveries[wicket_type]&lt;&gt;"run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5</v>
      </c>
      <c r="E9" s="16" cm="1">
        <f t="array" ref="E9">_xlfn.LET(_xlpm.n,SUMPRODUCT((deliveries[bowling_team]="MI")*(deliveries[bowler]=$A9)*ISNUMBER(_xlfn.XMATCH(deliveries[match_no],_xlfn.ANCHORARRAY(MI_Match_Analysis!$A$2)))*(deliveries[wide]=0)*(deliveries[noballs]=0)),_xlpm.r,C9,IFERROR(_xlpm.r/(_xlpm.n/6),0))</f>
        <v>8.9285714285714288</v>
      </c>
      <c r="F9" s="18" cm="1">
        <f t="array" ref="F9">SUMPRODUCT((deliveries[bowling_team]="MI")*(deliveries[bowler]=$A9)*ISNUMBER(_xlfn.XMATCH(deliveries[match_no],_xlfn.ANCHORARRAY(MI_Match_Analysis!$A$2)))*(deliveries[runs_of_bat]=0)*(deliveries[wide]=0)*(deliveries[noballs]=0)*(deliveries[byes]=0)*(deliveries[legbyes]=0))</f>
        <v>31</v>
      </c>
      <c r="G9" s="14" cm="1">
        <f t="array" ref="G9">SUMPRODUCT((deliveries[bowling_team]="MI")*(deliveries[bowler]=$A9)*ISNUMBER(_xlfn.XMATCH(deliveries[match_no],_xlfn.ANCHORARRAY(MI_Match_Analysis!$A$2)))*(deliveries[runs_of_bat]=4))</f>
        <v>11</v>
      </c>
      <c r="H9" s="18" cm="1">
        <f t="array" ref="H9">SUMPRODUCT((deliveries[bowling_team]="MI")*(deliveries[bowler]=$A9)*ISNUMBER(_xlfn.XMATCH(deliveries[match_no],_xlfn.ANCHORARRAY(MI_Match_Analysis!$A$2)))*(deliveries[runs_of_bat]=6))</f>
        <v>7</v>
      </c>
    </row>
    <row r="10" spans="1:11" x14ac:dyDescent="0.3">
      <c r="A10" s="12" t="str">
        <v>Corbin Bosch</v>
      </c>
      <c r="B10" s="18" t="str" cm="1">
        <f t="array" ref="B10">_xlfn.LET(_xlpm.n,SUMPRODUCT((deliveries[bowling_team]="MI")*(deliveries[bowler]=$A10)*ISNUMBER(_xlfn.XMATCH(deliveries[match_no],_xlfn.ANCHORARRAY(MI_Match_Analysis!$A$2)))*(deliveries[wide]=0)*(deliveries[noballs]=0)),INT(_xlpm.n/6)&amp;"."&amp;MOD(_xlpm.n,6))</f>
        <v>3.1</v>
      </c>
      <c r="C10" s="14" cm="1">
        <f t="array" ref="C10">SUMPRODUCT((deliveries[bowling_team]="MI")*(deliveries[bowler]=$A10)*ISNUMBER(_xlfn.XMATCH(deliveries[match_no],_xlfn.ANCHORARRAY(MI_Match_Analysis!$A$2)))*(deliveries[runs_of_bat]+deliveries[wide]+deliveries[noballs]))</f>
        <v>39</v>
      </c>
      <c r="D10" s="18" cm="1">
        <f t="array" ref="D10">SUMPRODUCT((deliveries[bowling_team]="MI")*(deliveries[bowler]=$A10)*ISNUMBER(_xlfn.XMATCH(deliveries[match_no],_xlfn.ANCHORARRAY(MI_Match_Analysis!$A$2)))*(deliveries[wicket_type]&lt;&gt;"")*(deliveries[wicket_type]&lt;&gt;"runout")*(deliveries[wicket_type]&lt;&gt;"run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1</v>
      </c>
      <c r="E10" s="16" cm="1">
        <f t="array" ref="E10">_xlfn.LET(_xlpm.n,SUMPRODUCT((deliveries[bowling_team]="MI")*(deliveries[bowler]=$A10)*ISNUMBER(_xlfn.XMATCH(deliveries[match_no],_xlfn.ANCHORARRAY(MI_Match_Analysis!$A$2)))*(deliveries[wide]=0)*(deliveries[noballs]=0)),_xlpm.r,C10,IFERROR(_xlpm.r/(_xlpm.n/6),0))</f>
        <v>12.315789473684211</v>
      </c>
      <c r="F10" s="18" cm="1">
        <f t="array" ref="F10">SUMPRODUCT((deliveries[bowling_team]="MI")*(deliveries[bowler]=$A10)*ISNUMBER(_xlfn.XMATCH(deliveries[match_no],_xlfn.ANCHORARRAY(MI_Match_Analysis!$A$2)))*(deliveries[runs_of_bat]=0)*(deliveries[wide]=0)*(deliveries[noballs]=0)*(deliveries[byes]=0)*(deliveries[legbyes]=0))</f>
        <v>6</v>
      </c>
      <c r="G10" s="14" cm="1">
        <f t="array" ref="G10">SUMPRODUCT((deliveries[bowling_team]="MI")*(deliveries[bowler]=$A10)*ISNUMBER(_xlfn.XMATCH(deliveries[match_no],_xlfn.ANCHORARRAY(MI_Match_Analysis!$A$2)))*(deliveries[runs_of_bat]=4))</f>
        <v>3</v>
      </c>
      <c r="H10" s="18" cm="1">
        <f t="array" ref="H10">SUMPRODUCT((deliveries[bowling_team]="MI")*(deliveries[bowler]=$A10)*ISNUMBER(_xlfn.XMATCH(deliveries[match_no],_xlfn.ANCHORARRAY(MI_Match_Analysis!$A$2)))*(deliveries[runs_of_bat]=6))</f>
        <v>3</v>
      </c>
    </row>
    <row r="11" spans="1:11" x14ac:dyDescent="0.3">
      <c r="A11" s="12" t="str">
        <v>Krish Bhagat</v>
      </c>
      <c r="B11" s="18" t="str" cm="1">
        <f t="array" ref="B11">_xlfn.LET(_xlpm.n,SUMPRODUCT((deliveries[bowling_team]="MI")*(deliveries[bowler]=$A11)*ISNUMBER(_xlfn.XMATCH(deliveries[match_no],_xlfn.ANCHORARRAY(MI_Match_Analysis!$A$2)))*(deliveries[wide]=0)*(deliveries[noballs]=0)),INT(_xlpm.n/6)&amp;"."&amp;MOD(_xlpm.n,6))</f>
        <v>4.0</v>
      </c>
      <c r="C11" s="14" cm="1">
        <f t="array" ref="C11">SUMPRODUCT((deliveries[bowling_team]="MI")*(deliveries[bowler]=$A11)*ISNUMBER(_xlfn.XMATCH(deliveries[match_no],_xlfn.ANCHORARRAY(MI_Match_Analysis!$A$2)))*(deliveries[runs_of_bat]+deliveries[wide]+deliveries[noballs]))</f>
        <v>41</v>
      </c>
      <c r="D11" s="18" cm="1">
        <f t="array" ref="D11">SUMPRODUCT((deliveries[bowling_team]="MI")*(deliveries[bowler]=$A11)*ISNUMBER(_xlfn.XMATCH(deliveries[match_no],_xlfn.ANCHORARRAY(MI_Match_Analysis!$A$2)))*(deliveries[wicket_type]&lt;&gt;"")*(deliveries[wicket_type]&lt;&gt;"runout")*(deliveries[wicket_type]&lt;&gt;"run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0</v>
      </c>
      <c r="E11" s="16" cm="1">
        <f t="array" ref="E11">_xlfn.LET(_xlpm.n,SUMPRODUCT((deliveries[bowling_team]="MI")*(deliveries[bowler]=$A11)*ISNUMBER(_xlfn.XMATCH(deliveries[match_no],_xlfn.ANCHORARRAY(MI_Match_Analysis!$A$2)))*(deliveries[wide]=0)*(deliveries[noballs]=0)),_xlpm.r,C11,IFERROR(_xlpm.r/(_xlpm.n/6),0))</f>
        <v>10.25</v>
      </c>
      <c r="F11" s="18" cm="1">
        <f t="array" ref="F11">SUMPRODUCT((deliveries[bowling_team]="MI")*(deliveries[bowler]=$A11)*ISNUMBER(_xlfn.XMATCH(deliveries[match_no],_xlfn.ANCHORARRAY(MI_Match_Analysis!$A$2)))*(deliveries[runs_of_bat]=0)*(deliveries[wide]=0)*(deliveries[noballs]=0)*(deliveries[byes]=0)*(deliveries[legbyes]=0))</f>
        <v>11</v>
      </c>
      <c r="G11" s="14" cm="1">
        <f t="array" ref="G11">SUMPRODUCT((deliveries[bowling_team]="MI")*(deliveries[bowler]=$A11)*ISNUMBER(_xlfn.XMATCH(deliveries[match_no],_xlfn.ANCHORARRAY(MI_Match_Analysis!$A$2)))*(deliveries[runs_of_bat]=4))</f>
        <v>4</v>
      </c>
      <c r="H11" s="18" cm="1">
        <f t="array" ref="H11">SUMPRODUCT((deliveries[bowling_team]="MI")*(deliveries[bowler]=$A11)*ISNUMBER(_xlfn.XMATCH(deliveries[match_no],_xlfn.ANCHORARRAY(MI_Match_Analysis!$A$2)))*(deliveries[runs_of_bat]=6))</f>
        <v>3</v>
      </c>
    </row>
    <row r="12" spans="1:11" x14ac:dyDescent="0.3">
      <c r="A12" s="12" t="str">
        <v>Ashwani Kumar</v>
      </c>
      <c r="B12" s="18" t="str" cm="1">
        <f t="array" ref="B12">_xlfn.LET(_xlpm.n,SUMPRODUCT((deliveries[bowling_team]="MI")*(deliveries[bowler]=$A12)*ISNUMBER(_xlfn.XMATCH(deliveries[match_no],_xlfn.ANCHORARRAY(MI_Match_Analysis!$A$2)))*(deliveries[wide]=0)*(deliveries[noballs]=0)),INT(_xlpm.n/6)&amp;"."&amp;MOD(_xlpm.n,6))</f>
        <v>8.0</v>
      </c>
      <c r="C12" s="14" cm="1">
        <f t="array" ref="C12">SUMPRODUCT((deliveries[bowling_team]="MI")*(deliveries[bowler]=$A12)*ISNUMBER(_xlfn.XMATCH(deliveries[match_no],_xlfn.ANCHORARRAY(MI_Match_Analysis!$A$2)))*(deliveries[runs_of_bat]+deliveries[wide]+deliveries[noballs]))</f>
        <v>61</v>
      </c>
      <c r="D12" s="18" cm="1">
        <f t="array" ref="D12">SUMPRODUCT((deliveries[bowling_team]="MI")*(deliveries[bowler]=$A12)*ISNUMBER(_xlfn.XMATCH(deliveries[match_no],_xlfn.ANCHORARRAY(MI_Match_Analysis!$A$2)))*(deliveries[wicket_type]&lt;&gt;"")*(deliveries[wicket_type]&lt;&gt;"runout")*(deliveries[wicket_type]&lt;&gt;"run out")*(deliveries[wicket_type]&lt;&gt;"retired hurt")*(deliveries[wicket_type]&lt;&gt;"obstructing the field"))</f>
        <v>6</v>
      </c>
      <c r="E12" s="16" cm="1">
        <f t="array" ref="E12">_xlfn.LET(_xlpm.n,SUMPRODUCT((deliveries[bowling_team]="MI")*(deliveries[bowler]=$A12)*ISNUMBER(_xlfn.XMATCH(deliveries[match_no],_xlfn.ANCHORARRAY(MI_Match_Analysis!$A$2)))*(deliveries[wide]=0)*(deliveries[noballs]=0)),_xlpm.r,C12,IFERROR(_xlpm.r/(_xlpm.n/6),0))</f>
        <v>7.625</v>
      </c>
      <c r="F12" s="18" cm="1">
        <f t="array" ref="F12">SUMPRODUCT((deliveries[bowling_team]="MI")*(deliveries[bowler]=$A12)*ISNUMBER(_xlfn.XMATCH(deliveries[match_no],_xlfn.ANCHORARRAY(MI_Match_Analysis!$A$2)))*(deliveries[runs_of_bat]=0)*(deliveries[wide]=0)*(deliveries[noballs]=0)*(deliveries[byes]=0)*(deliveries[legbyes]=0))</f>
        <v>22</v>
      </c>
      <c r="G12" s="14" cm="1">
        <f t="array" ref="G12">SUMPRODUCT((deliveries[bowling_team]="MI")*(deliveries[bowler]=$A12)*ISNUMBER(_xlfn.XMATCH(deliveries[match_no],_xlfn.ANCHORARRAY(MI_Match_Analysis!$A$2)))*(deliveries[runs_of_bat]=4))</f>
        <v>9</v>
      </c>
      <c r="H12" s="18" cm="1">
        <f t="array" ref="H12">SUMPRODUCT((deliveries[bowling_team]="MI")*(deliveries[bowler]=$A12)*ISNUMBER(_xlfn.XMATCH(deliveries[match_no],_xlfn.ANCHORARRAY(MI_Match_Analysis!$A$2)))*(deliveries[runs_of_bat]=6))</f>
        <v>1</v>
      </c>
    </row>
  </sheetData>
  <conditionalFormatting sqref="D1:D1048576 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{A456132D-9810-49D5-8817-05855618FB17}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56132D-9810-49D5-8817-05855618FB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 F1:F1048576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3435-31C0-4FD9-9EE4-70923D01D35B}">
  <dimension ref="A2:K6"/>
  <sheetViews>
    <sheetView workbookViewId="0">
      <selection activeCell="A3" sqref="A3:C6"/>
    </sheetView>
  </sheetViews>
  <sheetFormatPr defaultRowHeight="13.8" x14ac:dyDescent="0.25"/>
  <cols>
    <col min="1" max="1" width="12.44140625" style="3" bestFit="1" customWidth="1"/>
    <col min="2" max="2" width="8.21875" style="3" customWidth="1"/>
    <col min="3" max="3" width="9.21875" style="3" customWidth="1"/>
    <col min="4" max="4" width="7.33203125" style="3" customWidth="1"/>
    <col min="5" max="5" width="10.109375" style="27" customWidth="1"/>
    <col min="6" max="6" width="8.88671875" style="3"/>
    <col min="7" max="7" width="12.44140625" style="3" bestFit="1" customWidth="1"/>
    <col min="8" max="8" width="8.6640625" style="3" customWidth="1"/>
    <col min="9" max="9" width="10.21875" style="3" customWidth="1"/>
    <col min="10" max="10" width="9.21875" style="3" customWidth="1"/>
    <col min="11" max="11" width="10.109375" style="27" customWidth="1"/>
    <col min="12" max="16384" width="8.88671875" style="3"/>
  </cols>
  <sheetData>
    <row r="2" spans="1:11" ht="14.4" thickBot="1" x14ac:dyDescent="0.3">
      <c r="A2" s="51" t="s">
        <v>411</v>
      </c>
      <c r="B2" s="51"/>
      <c r="C2" s="51"/>
      <c r="D2" s="51"/>
      <c r="E2" s="51"/>
      <c r="G2" s="51" t="s">
        <v>412</v>
      </c>
      <c r="H2" s="51"/>
      <c r="I2" s="51"/>
      <c r="J2" s="51"/>
      <c r="K2" s="51"/>
    </row>
    <row r="3" spans="1:11" ht="28.2" thickBot="1" x14ac:dyDescent="0.3">
      <c r="A3" s="10" t="s">
        <v>391</v>
      </c>
      <c r="B3" s="17" t="s">
        <v>392</v>
      </c>
      <c r="C3" s="13" t="s">
        <v>393</v>
      </c>
      <c r="D3" s="17" t="s">
        <v>394</v>
      </c>
      <c r="E3" s="25" t="s">
        <v>398</v>
      </c>
      <c r="G3" s="10" t="s">
        <v>391</v>
      </c>
      <c r="H3" s="17" t="s">
        <v>399</v>
      </c>
      <c r="I3" s="13" t="s">
        <v>380</v>
      </c>
      <c r="J3" s="17" t="s">
        <v>400</v>
      </c>
      <c r="K3" s="25" t="s">
        <v>382</v>
      </c>
    </row>
    <row r="4" spans="1:11" x14ac:dyDescent="0.25">
      <c r="A4" s="21" t="s">
        <v>395</v>
      </c>
      <c r="B4" s="24" cm="1">
        <f t="array" ref="B4">SUMPRODUCT((deliveries[batting_team]="MI")*ISNUMBER(_xlfn.XMATCH(deliveries[match_no],_xlfn.ANCHORARRAY(MI_Match_Analysis!$A$2)))*(IF(deliveries[over]&lt;=6,"Powerplay",IF(deliveries[over]&lt;=15,"Middle Overs","Death Overs"))=$A4)*deliveries[runs_of_bat])</f>
        <v>350</v>
      </c>
      <c r="C4" s="23" cm="1">
        <f t="array" ref="C4">SUMPRODUCT((deliveries[batting_team]="MI")*ISNUMBER(_xlfn.XMATCH(deliveries[match_no],_xlfn.ANCHORARRAY(MI_Match_Analysis!$A$2)))*(IF(deliveries[over]&lt;=6,"Powerplay",IF(deliveries[over]&lt;=15,"Middle Overs","Death Overs"))=$A4)*(deliveries[wicket_type]&lt;&gt;""))</f>
        <v>17</v>
      </c>
      <c r="D4" s="24" cm="1">
        <f t="array" ref="D4">SUMPRODUCT((deliveries[batting_team]="MI")*ISNUMBER(_xlfn.XMATCH(deliveries[match_no],_xlfn.ANCHORARRAY(MI_Match_Analysis!$A$2)))*(IF(deliveries[over]&lt;=6,"Powerplay",IF(deliveries[over]&lt;=15,"Middle Overs","Death Overs"))=$A4)*(deliveries[wide]=0))</f>
        <v>252</v>
      </c>
      <c r="E4" s="26">
        <f>IFERROR(B4/D4,0)</f>
        <v>1.3888888888888888</v>
      </c>
      <c r="G4" s="21" t="s">
        <v>395</v>
      </c>
      <c r="H4" s="24" cm="1">
        <f t="array" ref="H4">SUMPRODUCT((deliveries[bowling_team]="MI")*ISNUMBER(_xlfn.XMATCH(deliveries[match_no],_xlfn.ANCHORARRAY(MI_Match_Analysis!$A$2)))*(IF(deliveries[over]&lt;=6,"Powerplay",IF(deliveries[over]&lt;=15,"Middle Overs","Death Overs"))=$G4)*(deliveries[wicket_type]&lt;&gt;"")*(deliveries[wicket_type]&lt;&gt;"runout")*(deliveries[wicket_type]&lt;&gt;"run out")*(deliveries[wicket_type]&lt;&gt;"retired hurt")*(deliveries[wicket_type]&lt;&gt;"obstructing the field"))</f>
        <v>11</v>
      </c>
      <c r="I4" s="23" cm="1">
        <f t="array" ref="I4">SUMPRODUCT((deliveries[bowling_team]="MI")*ISNUMBER(_xlfn.XMATCH(deliveries[match_no],_xlfn.ANCHORARRAY(MI_Match_Analysis!$A$2)))*(IF(deliveries[over]&lt;=6,"Powerplay",IF(deliveries[over]&lt;=15,"Middle Overs","Death Overs"))=$G4)*(deliveries[runs_of_bat]+deliveries[wide]+deliveries[noballs]))</f>
        <v>457</v>
      </c>
      <c r="J4" s="24" cm="1">
        <f t="array" ref="J4">SUMPRODUCT((deliveries[bowling_team]="MI")*ISNUMBER(_xlfn.XMATCH(deliveries[match_no],_xlfn.ANCHORARRAY(MI_Match_Analysis!$A$2)))*(IF(deliveries[over]&lt;=6,"Powerplay",IF(deliveries[over]&lt;=15,"Middle Overs","Death Overs"))=$G4)*(deliveries[wide]=0)*(deliveries[noballs]=0))</f>
        <v>252</v>
      </c>
      <c r="K4" s="26">
        <f>IFERROR(I4/(J4/6),0)</f>
        <v>10.880952380952381</v>
      </c>
    </row>
    <row r="5" spans="1:11" x14ac:dyDescent="0.25">
      <c r="A5" s="22" t="s">
        <v>396</v>
      </c>
      <c r="B5" s="24" cm="1">
        <f t="array" ref="B5">SUMPRODUCT((deliveries[batting_team]="MI")*ISNUMBER(_xlfn.XMATCH(deliveries[match_no],_xlfn.ANCHORARRAY(MI_Match_Analysis!$A$2)))*(IF(deliveries[over]&lt;=6,"Powerplay",IF(deliveries[over]&lt;=15,"Middle Overs","Death Overs"))=$A5)*deliveries[runs_of_bat])</f>
        <v>536</v>
      </c>
      <c r="C5" s="23" cm="1">
        <f t="array" ref="C5">SUMPRODUCT((deliveries[batting_team]="MI")*ISNUMBER(_xlfn.XMATCH(deliveries[match_no],_xlfn.ANCHORARRAY(MI_Match_Analysis!$A$2)))*(IF(deliveries[over]&lt;=6,"Powerplay",IF(deliveries[over]&lt;=15,"Middle Overs","Death Overs"))=$A5)*(deliveries[wicket_type]&lt;&gt;""))</f>
        <v>18</v>
      </c>
      <c r="D5" s="24" cm="1">
        <f t="array" ref="D5">SUMPRODUCT((deliveries[batting_team]="MI")*ISNUMBER(_xlfn.XMATCH(deliveries[match_no],_xlfn.ANCHORARRAY(MI_Match_Analysis!$A$2)))*(IF(deliveries[over]&lt;=6,"Powerplay",IF(deliveries[over]&lt;=15,"Middle Overs","Death Overs"))=$A5)*(deliveries[wide]=0))</f>
        <v>355</v>
      </c>
      <c r="E5" s="26">
        <f t="shared" ref="E5:E6" si="0">IFERROR(B5/D5,0)</f>
        <v>1.5098591549295775</v>
      </c>
      <c r="G5" s="22" t="s">
        <v>396</v>
      </c>
      <c r="H5" s="24" cm="1">
        <f t="array" ref="H5">SUMPRODUCT((deliveries[bowling_team]="MI")*ISNUMBER(_xlfn.XMATCH(deliveries[match_no],_xlfn.ANCHORARRAY(MI_Match_Analysis!$A$2)))*(IF(deliveries[over]&lt;=6,"Powerplay",IF(deliveries[over]&lt;=15,"Middle Overs","Death Overs"))=$G5)*(deliveries[wicket_type]&lt;&gt;"")*(deliveries[wicket_type]&lt;&gt;"runout")*(deliveries[wicket_type]&lt;&gt;"run out")*(deliveries[wicket_type]&lt;&gt;"retired hurt")*(deliveries[wicket_type]&lt;&gt;"obstructing the field"))</f>
        <v>13</v>
      </c>
      <c r="I5" s="23" cm="1">
        <f t="array" ref="I5">SUMPRODUCT((deliveries[bowling_team]="MI")*ISNUMBER(_xlfn.XMATCH(deliveries[match_no],_xlfn.ANCHORARRAY(MI_Match_Analysis!$A$2)))*(IF(deliveries[over]&lt;=6,"Powerplay",IF(deliveries[over]&lt;=15,"Middle Overs","Death Overs"))=$G5)*(deliveries[runs_of_bat]+deliveries[wide]+deliveries[noballs]))</f>
        <v>600</v>
      </c>
      <c r="J5" s="24" cm="1">
        <f t="array" ref="J5">SUMPRODUCT((deliveries[bowling_team]="MI")*ISNUMBER(_xlfn.XMATCH(deliveries[match_no],_xlfn.ANCHORARRAY(MI_Match_Analysis!$A$2)))*(IF(deliveries[over]&lt;=6,"Powerplay",IF(deliveries[over]&lt;=15,"Middle Overs","Death Overs"))=$G5)*(deliveries[wide]=0)*(deliveries[noballs]=0))</f>
        <v>354</v>
      </c>
      <c r="K5" s="26">
        <f t="shared" ref="K5:K6" si="1">IFERROR(I5/(J5/6),0)</f>
        <v>10.169491525423728</v>
      </c>
    </row>
    <row r="6" spans="1:11" x14ac:dyDescent="0.25">
      <c r="A6" s="22" t="s">
        <v>397</v>
      </c>
      <c r="B6" s="24" cm="1">
        <f t="array" ref="B6">SUMPRODUCT((deliveries[batting_team]="MI")*ISNUMBER(_xlfn.XMATCH(deliveries[match_no],_xlfn.ANCHORARRAY(MI_Match_Analysis!$A$2)))*(IF(deliveries[over]&lt;=6,"Powerplay",IF(deliveries[over]&lt;=15,"Middle Overs","Death Overs"))=$A6)*deliveries[runs_of_bat])</f>
        <v>287</v>
      </c>
      <c r="C6" s="23" cm="1">
        <f t="array" ref="C6">SUMPRODUCT((deliveries[batting_team]="MI")*ISNUMBER(_xlfn.XMATCH(deliveries[match_no],_xlfn.ANCHORARRAY(MI_Match_Analysis!$A$2)))*(IF(deliveries[over]&lt;=6,"Powerplay",IF(deliveries[over]&lt;=15,"Middle Overs","Death Overs"))=$A6)*(deliveries[wicket_type]&lt;&gt;""))</f>
        <v>12</v>
      </c>
      <c r="D6" s="24" cm="1">
        <f t="array" ref="D6">SUMPRODUCT((deliveries[batting_team]="MI")*ISNUMBER(_xlfn.XMATCH(deliveries[match_no],_xlfn.ANCHORARRAY(MI_Match_Analysis!$A$2)))*(IF(deliveries[over]&lt;=6,"Powerplay",IF(deliveries[over]&lt;=15,"Middle Overs","Death Overs"))=$A6)*(deliveries[wide]=0))</f>
        <v>170</v>
      </c>
      <c r="E6" s="26">
        <f t="shared" si="0"/>
        <v>1.6882352941176471</v>
      </c>
      <c r="G6" s="22" t="s">
        <v>397</v>
      </c>
      <c r="H6" s="24" cm="1">
        <f t="array" ref="H6">SUMPRODUCT((deliveries[bowling_team]="MI")*ISNUMBER(_xlfn.XMATCH(deliveries[match_no],_xlfn.ANCHORARRAY(MI_Match_Analysis!$A$2)))*(IF(deliveries[over]&lt;=6,"Powerplay",IF(deliveries[over]&lt;=15,"Middle Overs","Death Overs"))=$G6)*(deliveries[wicket_type]&lt;&gt;"")*(deliveries[wicket_type]&lt;&gt;"runout")*(deliveries[wicket_type]&lt;&gt;"run out")*(deliveries[wicket_type]&lt;&gt;"retired hurt")*(deliveries[wicket_type]&lt;&gt;"obstructing the field"))</f>
        <v>9</v>
      </c>
      <c r="I6" s="23" cm="1">
        <f t="array" ref="I6">SUMPRODUCT((deliveries[bowling_team]="MI")*ISNUMBER(_xlfn.XMATCH(deliveries[match_no],_xlfn.ANCHORARRAY(MI_Match_Analysis!$A$2)))*(IF(deliveries[over]&lt;=6,"Powerplay",IF(deliveries[over]&lt;=15,"Middle Overs","Death Overs"))=$G6)*(deliveries[runs_of_bat]+deliveries[wide]+deliveries[noballs]))</f>
        <v>216</v>
      </c>
      <c r="J6" s="24" cm="1">
        <f t="array" ref="J6">SUMPRODUCT((deliveries[bowling_team]="MI")*ISNUMBER(_xlfn.XMATCH(deliveries[match_no],_xlfn.ANCHORARRAY(MI_Match_Analysis!$A$2)))*(IF(deliveries[over]&lt;=6,"Powerplay",IF(deliveries[over]&lt;=15,"Middle Overs","Death Overs"))=$G6)*(deliveries[wide]=0)*(deliveries[noballs]=0))</f>
        <v>123</v>
      </c>
      <c r="K6" s="26">
        <f t="shared" si="1"/>
        <v>10.536585365853659</v>
      </c>
    </row>
  </sheetData>
  <mergeCells count="2">
    <mergeCell ref="A2:E2"/>
    <mergeCell ref="G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FC87-D8CF-4CF1-B65A-DD4B40368E46}">
  <dimension ref="A3:G95"/>
  <sheetViews>
    <sheetView workbookViewId="0">
      <selection activeCell="A90" sqref="A90:A91"/>
    </sheetView>
  </sheetViews>
  <sheetFormatPr defaultRowHeight="14.4" x14ac:dyDescent="0.3"/>
  <cols>
    <col min="1" max="1" width="12.44140625" bestFit="1" customWidth="1"/>
    <col min="2" max="2" width="13.44140625" bestFit="1" customWidth="1"/>
    <col min="3" max="3" width="14.21875" bestFit="1" customWidth="1"/>
    <col min="4" max="4" width="17.5546875" bestFit="1" customWidth="1"/>
  </cols>
  <sheetData>
    <row r="3" spans="1:4" x14ac:dyDescent="0.3">
      <c r="A3" s="28" t="s">
        <v>407</v>
      </c>
      <c r="B3" s="28" t="s">
        <v>404</v>
      </c>
    </row>
    <row r="4" spans="1:4" x14ac:dyDescent="0.3">
      <c r="A4" s="28" t="s">
        <v>401</v>
      </c>
      <c r="B4" t="s">
        <v>405</v>
      </c>
      <c r="C4" t="s">
        <v>406</v>
      </c>
      <c r="D4" t="s">
        <v>402</v>
      </c>
    </row>
    <row r="5" spans="1:4" x14ac:dyDescent="0.3">
      <c r="A5" s="29" t="s">
        <v>41</v>
      </c>
      <c r="B5">
        <v>1</v>
      </c>
      <c r="D5">
        <v>1</v>
      </c>
    </row>
    <row r="6" spans="1:4" x14ac:dyDescent="0.3">
      <c r="A6" s="29" t="s">
        <v>54</v>
      </c>
      <c r="B6">
        <v>1</v>
      </c>
      <c r="D6">
        <v>1</v>
      </c>
    </row>
    <row r="7" spans="1:4" x14ac:dyDescent="0.3">
      <c r="A7" s="29" t="s">
        <v>48</v>
      </c>
      <c r="C7">
        <v>1</v>
      </c>
      <c r="D7">
        <v>1</v>
      </c>
    </row>
    <row r="8" spans="1:4" x14ac:dyDescent="0.3">
      <c r="A8" s="29" t="s">
        <v>35</v>
      </c>
      <c r="C8">
        <v>1</v>
      </c>
      <c r="D8">
        <v>1</v>
      </c>
    </row>
    <row r="9" spans="1:4" x14ac:dyDescent="0.3">
      <c r="A9" s="29" t="s">
        <v>47</v>
      </c>
      <c r="B9">
        <v>1</v>
      </c>
      <c r="D9">
        <v>1</v>
      </c>
    </row>
    <row r="10" spans="1:4" x14ac:dyDescent="0.3">
      <c r="A10" s="29" t="s">
        <v>24</v>
      </c>
      <c r="B10">
        <v>1</v>
      </c>
      <c r="D10">
        <v>1</v>
      </c>
    </row>
    <row r="11" spans="1:4" x14ac:dyDescent="0.3">
      <c r="A11" s="29" t="s">
        <v>40</v>
      </c>
      <c r="B11">
        <v>1</v>
      </c>
      <c r="D11">
        <v>1</v>
      </c>
    </row>
    <row r="12" spans="1:4" x14ac:dyDescent="0.3">
      <c r="A12" s="29" t="s">
        <v>402</v>
      </c>
      <c r="B12">
        <v>5</v>
      </c>
      <c r="C12">
        <v>2</v>
      </c>
      <c r="D12">
        <v>7</v>
      </c>
    </row>
    <row r="18" spans="1:4" x14ac:dyDescent="0.3">
      <c r="A18" s="28" t="s">
        <v>407</v>
      </c>
      <c r="B18" s="28" t="s">
        <v>404</v>
      </c>
    </row>
    <row r="19" spans="1:4" x14ac:dyDescent="0.3">
      <c r="A19" s="28" t="s">
        <v>401</v>
      </c>
      <c r="B19" t="s">
        <v>405</v>
      </c>
      <c r="C19" t="s">
        <v>406</v>
      </c>
      <c r="D19" t="s">
        <v>402</v>
      </c>
    </row>
    <row r="20" spans="1:4" x14ac:dyDescent="0.3">
      <c r="A20" s="29" t="s">
        <v>408</v>
      </c>
      <c r="B20">
        <v>2</v>
      </c>
      <c r="C20">
        <v>1</v>
      </c>
      <c r="D20">
        <v>3</v>
      </c>
    </row>
    <row r="21" spans="1:4" x14ac:dyDescent="0.3">
      <c r="A21" s="29" t="s">
        <v>409</v>
      </c>
      <c r="B21">
        <v>3</v>
      </c>
      <c r="C21">
        <v>1</v>
      </c>
      <c r="D21">
        <v>4</v>
      </c>
    </row>
    <row r="22" spans="1:4" x14ac:dyDescent="0.3">
      <c r="A22" s="29" t="s">
        <v>402</v>
      </c>
      <c r="B22">
        <v>5</v>
      </c>
      <c r="C22">
        <v>2</v>
      </c>
      <c r="D22">
        <v>7</v>
      </c>
    </row>
    <row r="23" spans="1:4" x14ac:dyDescent="0.3">
      <c r="A23" s="29"/>
    </row>
    <row r="27" spans="1:4" x14ac:dyDescent="0.3">
      <c r="A27" s="29"/>
    </row>
    <row r="31" spans="1:4" x14ac:dyDescent="0.3">
      <c r="A31" s="28" t="s">
        <v>401</v>
      </c>
      <c r="B31" t="s">
        <v>410</v>
      </c>
    </row>
    <row r="32" spans="1:4" x14ac:dyDescent="0.3">
      <c r="A32" s="29" t="s">
        <v>126</v>
      </c>
      <c r="B32">
        <v>181</v>
      </c>
    </row>
    <row r="33" spans="1:2" x14ac:dyDescent="0.3">
      <c r="A33" s="29" t="s">
        <v>194</v>
      </c>
      <c r="B33">
        <v>157</v>
      </c>
    </row>
    <row r="34" spans="1:2" x14ac:dyDescent="0.3">
      <c r="A34" s="29" t="s">
        <v>197</v>
      </c>
      <c r="B34">
        <v>154</v>
      </c>
    </row>
    <row r="35" spans="1:2" x14ac:dyDescent="0.3">
      <c r="A35" s="29" t="s">
        <v>190</v>
      </c>
      <c r="B35">
        <v>137</v>
      </c>
    </row>
    <row r="36" spans="1:2" x14ac:dyDescent="0.3">
      <c r="A36" s="29" t="s">
        <v>37</v>
      </c>
      <c r="B36">
        <v>137</v>
      </c>
    </row>
    <row r="37" spans="1:2" x14ac:dyDescent="0.3">
      <c r="A37" s="29" t="s">
        <v>402</v>
      </c>
      <c r="B37">
        <v>766</v>
      </c>
    </row>
    <row r="52" spans="1:3" x14ac:dyDescent="0.3">
      <c r="A52" s="28" t="s">
        <v>401</v>
      </c>
      <c r="B52" t="s">
        <v>413</v>
      </c>
    </row>
    <row r="53" spans="1:3" x14ac:dyDescent="0.3">
      <c r="A53" s="29" t="s">
        <v>397</v>
      </c>
      <c r="B53">
        <v>287</v>
      </c>
    </row>
    <row r="54" spans="1:3" x14ac:dyDescent="0.3">
      <c r="A54" s="29" t="s">
        <v>396</v>
      </c>
      <c r="B54">
        <v>536</v>
      </c>
    </row>
    <row r="55" spans="1:3" x14ac:dyDescent="0.3">
      <c r="A55" s="29" t="s">
        <v>395</v>
      </c>
      <c r="B55">
        <v>350</v>
      </c>
    </row>
    <row r="56" spans="1:3" x14ac:dyDescent="0.3">
      <c r="A56" s="29" t="s">
        <v>402</v>
      </c>
      <c r="B56">
        <v>1173</v>
      </c>
    </row>
    <row r="59" spans="1:3" x14ac:dyDescent="0.3">
      <c r="A59" s="28" t="s">
        <v>401</v>
      </c>
      <c r="B59" t="s">
        <v>422</v>
      </c>
      <c r="C59" t="s">
        <v>423</v>
      </c>
    </row>
    <row r="60" spans="1:3" x14ac:dyDescent="0.3">
      <c r="A60" s="29" t="s">
        <v>395</v>
      </c>
      <c r="B60">
        <v>11</v>
      </c>
      <c r="C60">
        <v>457</v>
      </c>
    </row>
    <row r="61" spans="1:3" x14ac:dyDescent="0.3">
      <c r="A61" s="29" t="s">
        <v>396</v>
      </c>
      <c r="B61">
        <v>13</v>
      </c>
      <c r="C61">
        <v>600</v>
      </c>
    </row>
    <row r="62" spans="1:3" x14ac:dyDescent="0.3">
      <c r="A62" s="29" t="s">
        <v>397</v>
      </c>
      <c r="B62">
        <v>9</v>
      </c>
      <c r="C62">
        <v>216</v>
      </c>
    </row>
    <row r="63" spans="1:3" x14ac:dyDescent="0.3">
      <c r="A63" s="29" t="s">
        <v>402</v>
      </c>
      <c r="B63">
        <v>33</v>
      </c>
      <c r="C63">
        <v>1273</v>
      </c>
    </row>
    <row r="73" spans="1:4" x14ac:dyDescent="0.3">
      <c r="A73" s="28" t="s">
        <v>401</v>
      </c>
      <c r="B73" t="s">
        <v>421</v>
      </c>
      <c r="C73" t="s">
        <v>414</v>
      </c>
      <c r="D73" t="s">
        <v>415</v>
      </c>
    </row>
    <row r="74" spans="1:4" x14ac:dyDescent="0.3">
      <c r="A74" s="29" t="s">
        <v>183</v>
      </c>
      <c r="B74">
        <v>8</v>
      </c>
      <c r="C74">
        <v>145</v>
      </c>
      <c r="D74" s="30">
        <v>8.6138613861386144</v>
      </c>
    </row>
    <row r="75" spans="1:4" x14ac:dyDescent="0.3">
      <c r="A75" s="29" t="s">
        <v>127</v>
      </c>
      <c r="B75">
        <v>6</v>
      </c>
      <c r="C75">
        <v>61</v>
      </c>
      <c r="D75" s="30">
        <v>7.625</v>
      </c>
    </row>
    <row r="76" spans="1:4" x14ac:dyDescent="0.3">
      <c r="A76" s="29" t="s">
        <v>246</v>
      </c>
      <c r="B76">
        <v>1</v>
      </c>
      <c r="C76">
        <v>39</v>
      </c>
      <c r="D76" s="30">
        <v>12.315789473684211</v>
      </c>
    </row>
    <row r="77" spans="1:4" x14ac:dyDescent="0.3">
      <c r="A77" s="29" t="s">
        <v>247</v>
      </c>
      <c r="B77">
        <v>1</v>
      </c>
      <c r="C77">
        <v>87</v>
      </c>
      <c r="D77" s="30">
        <v>13.384615384615385</v>
      </c>
    </row>
    <row r="78" spans="1:4" x14ac:dyDescent="0.3">
      <c r="A78" s="29" t="s">
        <v>182</v>
      </c>
      <c r="B78">
        <v>3</v>
      </c>
      <c r="C78">
        <v>190</v>
      </c>
      <c r="D78" s="30">
        <v>12.666666666666666</v>
      </c>
    </row>
    <row r="79" spans="1:4" x14ac:dyDescent="0.3">
      <c r="A79" s="29" t="s">
        <v>184</v>
      </c>
      <c r="B79">
        <v>2</v>
      </c>
      <c r="C79">
        <v>210</v>
      </c>
      <c r="D79" s="30">
        <v>8.0769230769230766</v>
      </c>
    </row>
    <row r="80" spans="1:4" x14ac:dyDescent="0.3">
      <c r="A80" s="29" t="s">
        <v>282</v>
      </c>
      <c r="B80">
        <v>0</v>
      </c>
      <c r="C80">
        <v>41</v>
      </c>
      <c r="D80" s="30">
        <v>10.25</v>
      </c>
    </row>
    <row r="81" spans="1:7" x14ac:dyDescent="0.3">
      <c r="A81" s="29" t="s">
        <v>186</v>
      </c>
      <c r="B81">
        <v>0</v>
      </c>
      <c r="C81">
        <v>76</v>
      </c>
      <c r="D81" s="30">
        <v>15.2</v>
      </c>
    </row>
    <row r="82" spans="1:7" x14ac:dyDescent="0.3">
      <c r="A82" s="29" t="s">
        <v>245</v>
      </c>
      <c r="B82">
        <v>5</v>
      </c>
      <c r="C82">
        <v>125</v>
      </c>
      <c r="D82" s="30">
        <v>8.9285714285714288</v>
      </c>
    </row>
    <row r="83" spans="1:7" x14ac:dyDescent="0.3">
      <c r="A83" s="29" t="s">
        <v>36</v>
      </c>
      <c r="B83">
        <v>6</v>
      </c>
      <c r="C83">
        <v>189</v>
      </c>
      <c r="D83" s="30">
        <v>13.5</v>
      </c>
    </row>
    <row r="84" spans="1:7" x14ac:dyDescent="0.3">
      <c r="A84" s="29" t="s">
        <v>180</v>
      </c>
      <c r="B84">
        <v>1</v>
      </c>
      <c r="C84">
        <v>110</v>
      </c>
      <c r="D84" s="30">
        <v>12.222222222222221</v>
      </c>
    </row>
    <row r="85" spans="1:7" x14ac:dyDescent="0.3">
      <c r="A85" s="29" t="s">
        <v>402</v>
      </c>
      <c r="B85">
        <v>33</v>
      </c>
      <c r="C85">
        <v>1273</v>
      </c>
      <c r="D85" s="30">
        <v>11.1621499671656</v>
      </c>
    </row>
    <row r="89" spans="1:7" ht="15" thickBot="1" x14ac:dyDescent="0.35">
      <c r="A89" s="33"/>
      <c r="B89" s="33"/>
    </row>
    <row r="90" spans="1:7" x14ac:dyDescent="0.3">
      <c r="A90" s="44" t="s">
        <v>429</v>
      </c>
      <c r="B90" s="38" t="s">
        <v>357</v>
      </c>
    </row>
    <row r="91" spans="1:7" x14ac:dyDescent="0.3">
      <c r="A91" s="45" t="s">
        <v>430</v>
      </c>
      <c r="B91" s="40" t="s">
        <v>428</v>
      </c>
      <c r="G91">
        <f>SUMIFS('raw data_deliveries'!$K:$K,'raw data_deliveries'!$E:$E,"MI",'raw data_deliveries'!$T:$T,B92)</f>
        <v>410</v>
      </c>
    </row>
    <row r="92" spans="1:7" x14ac:dyDescent="0.3">
      <c r="A92" s="39" t="s">
        <v>431</v>
      </c>
      <c r="B92" s="40" t="s">
        <v>406</v>
      </c>
      <c r="G92">
        <f>SUMIFS('raw data_deliveries'!$K:$K,'raw data_deliveries'!$E:$E,"MI",'raw data_deliveries'!$T:$T,B93)</f>
        <v>763</v>
      </c>
    </row>
    <row r="93" spans="1:7" x14ac:dyDescent="0.3">
      <c r="A93" s="39" t="s">
        <v>432</v>
      </c>
      <c r="B93" s="40" t="s">
        <v>405</v>
      </c>
      <c r="G93">
        <f>G91/2</f>
        <v>205</v>
      </c>
    </row>
    <row r="94" spans="1:7" ht="43.2" x14ac:dyDescent="0.3">
      <c r="A94" s="41"/>
      <c r="B94" s="40" t="s">
        <v>433</v>
      </c>
      <c r="G94">
        <f>G92/5</f>
        <v>152.6</v>
      </c>
    </row>
    <row r="95" spans="1:7" ht="43.8" thickBot="1" x14ac:dyDescent="0.35">
      <c r="A95" s="42"/>
      <c r="B95" s="43" t="s">
        <v>434</v>
      </c>
    </row>
  </sheetData>
  <pageMargins left="0.7" right="0.7" top="0.75" bottom="0.75" header="0.3" footer="0.3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D191-7511-4406-AE2A-69D845C63A46}">
  <dimension ref="A1:H44"/>
  <sheetViews>
    <sheetView topLeftCell="A2" zoomScale="60" zoomScaleNormal="60" workbookViewId="0">
      <selection activeCell="A45" sqref="A45:XFD1048576"/>
    </sheetView>
  </sheetViews>
  <sheetFormatPr defaultColWidth="0" defaultRowHeight="13.8" zeroHeight="1" x14ac:dyDescent="0.25"/>
  <cols>
    <col min="1" max="2" width="16.88671875" style="31" customWidth="1"/>
    <col min="3" max="3" width="17" style="31" customWidth="1"/>
    <col min="4" max="4" width="16.88671875" style="31" customWidth="1"/>
    <col min="5" max="5" width="19.77734375" style="31" customWidth="1"/>
    <col min="6" max="6" width="21.77734375" style="31" customWidth="1"/>
    <col min="7" max="7" width="23.21875" style="31" customWidth="1"/>
    <col min="8" max="8" width="26.44140625" style="31" customWidth="1"/>
    <col min="9" max="16384" width="8.88671875" style="31" hidden="1"/>
  </cols>
  <sheetData>
    <row r="1" spans="1:8" x14ac:dyDescent="0.25">
      <c r="A1" s="56" t="s">
        <v>420</v>
      </c>
      <c r="B1" s="56"/>
      <c r="C1" s="56"/>
      <c r="D1" s="56"/>
      <c r="E1" s="56"/>
      <c r="F1" s="56"/>
      <c r="G1" s="56"/>
      <c r="H1" s="56"/>
    </row>
    <row r="2" spans="1:8" x14ac:dyDescent="0.25">
      <c r="A2" s="56"/>
      <c r="B2" s="56"/>
      <c r="C2" s="56"/>
      <c r="D2" s="56"/>
      <c r="E2" s="56"/>
      <c r="F2" s="56"/>
      <c r="G2" s="56"/>
      <c r="H2" s="56"/>
    </row>
    <row r="3" spans="1:8" ht="14.4" thickBot="1" x14ac:dyDescent="0.3">
      <c r="A3" s="56"/>
      <c r="B3" s="56"/>
      <c r="C3" s="56"/>
      <c r="D3" s="56"/>
      <c r="E3" s="56"/>
      <c r="F3" s="56"/>
      <c r="G3" s="56"/>
      <c r="H3" s="56"/>
    </row>
    <row r="4" spans="1:8" x14ac:dyDescent="0.25">
      <c r="A4" s="57" t="s">
        <v>416</v>
      </c>
      <c r="B4" s="58"/>
      <c r="C4" s="57" t="s">
        <v>417</v>
      </c>
      <c r="D4" s="58"/>
      <c r="E4" s="57" t="s">
        <v>418</v>
      </c>
      <c r="F4" s="58"/>
      <c r="G4" s="57" t="s">
        <v>419</v>
      </c>
      <c r="H4" s="58"/>
    </row>
    <row r="5" spans="1:8" ht="25.8" customHeight="1" thickBot="1" x14ac:dyDescent="0.3">
      <c r="A5" s="52">
        <f>COUNTA(MI_Match_Analysis!A2:A8)</f>
        <v>7</v>
      </c>
      <c r="B5" s="53"/>
      <c r="C5" s="52">
        <f>COUNTIF(MI_Match_Analysis!F2:F8,"Win")</f>
        <v>2</v>
      </c>
      <c r="D5" s="53"/>
      <c r="E5" s="52">
        <f>COUNTIF(MI_Match_Analysis!F2:F8,"Loss")</f>
        <v>5</v>
      </c>
      <c r="F5" s="53"/>
      <c r="G5" s="54">
        <f>IFERROR(C5/A5,0)</f>
        <v>0.2857142857142857</v>
      </c>
      <c r="H5" s="55"/>
    </row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</sheetData>
  <mergeCells count="9">
    <mergeCell ref="A5:B5"/>
    <mergeCell ref="C5:D5"/>
    <mergeCell ref="E5:F5"/>
    <mergeCell ref="G5:H5"/>
    <mergeCell ref="A1:H3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B96C-B848-44C3-B642-5C794099B8C0}">
  <dimension ref="A1:S34"/>
  <sheetViews>
    <sheetView zoomScale="65" zoomScaleNormal="65" workbookViewId="0">
      <selection activeCell="C15" sqref="C15"/>
    </sheetView>
  </sheetViews>
  <sheetFormatPr defaultColWidth="0" defaultRowHeight="14.4" zeroHeight="1" x14ac:dyDescent="0.3"/>
  <cols>
    <col min="1" max="1" width="8.88671875" style="50" customWidth="1"/>
    <col min="2" max="2" width="12.44140625" style="50" customWidth="1"/>
    <col min="3" max="6" width="8.88671875" style="50" customWidth="1"/>
    <col min="7" max="7" width="10.44140625" style="50" customWidth="1"/>
    <col min="8" max="8" width="15.33203125" style="50" customWidth="1"/>
    <col min="9" max="9" width="12.88671875" style="50" customWidth="1"/>
    <col min="10" max="10" width="11.6640625" style="50" customWidth="1"/>
    <col min="11" max="11" width="13.109375" style="50" customWidth="1"/>
    <col min="12" max="19" width="8.88671875" style="50" customWidth="1"/>
    <col min="20" max="16384" width="8.88671875" hidden="1"/>
  </cols>
  <sheetData>
    <row r="1" spans="1:19" ht="14.4" customHeight="1" x14ac:dyDescent="0.3">
      <c r="A1" s="76" t="s">
        <v>435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ht="14.4" customHeight="1" x14ac:dyDescent="0.3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x14ac:dyDescent="0.3"/>
    <row r="4" spans="1:19" x14ac:dyDescent="0.3"/>
    <row r="5" spans="1:19" x14ac:dyDescent="0.3"/>
    <row r="6" spans="1:19" x14ac:dyDescent="0.3"/>
    <row r="7" spans="1:19" x14ac:dyDescent="0.3"/>
    <row r="8" spans="1:19" ht="15" thickBot="1" x14ac:dyDescent="0.35"/>
    <row r="9" spans="1:19" ht="18.600000000000001" thickBot="1" x14ac:dyDescent="0.4">
      <c r="A9" s="73" t="s">
        <v>436</v>
      </c>
      <c r="B9" s="74"/>
      <c r="C9" s="74"/>
      <c r="D9" s="74"/>
      <c r="E9" s="74"/>
      <c r="F9" s="74"/>
      <c r="G9" s="75"/>
    </row>
    <row r="10" spans="1:19" ht="36" customHeight="1" x14ac:dyDescent="0.3">
      <c r="A10" s="93" t="s">
        <v>437</v>
      </c>
      <c r="B10" s="94"/>
      <c r="C10" s="84" t="s">
        <v>456</v>
      </c>
      <c r="D10" s="85"/>
      <c r="E10" s="85"/>
      <c r="F10" s="85"/>
      <c r="G10" s="86"/>
    </row>
    <row r="11" spans="1:19" ht="35.4" customHeight="1" x14ac:dyDescent="0.3">
      <c r="A11" s="80" t="s">
        <v>438</v>
      </c>
      <c r="B11" s="81"/>
      <c r="C11" s="87" t="s">
        <v>457</v>
      </c>
      <c r="D11" s="88"/>
      <c r="E11" s="88"/>
      <c r="F11" s="88"/>
      <c r="G11" s="89"/>
    </row>
    <row r="12" spans="1:19" ht="36" customHeight="1" x14ac:dyDescent="0.3">
      <c r="A12" s="80" t="s">
        <v>439</v>
      </c>
      <c r="B12" s="81"/>
      <c r="C12" s="87" t="s">
        <v>458</v>
      </c>
      <c r="D12" s="88"/>
      <c r="E12" s="88"/>
      <c r="F12" s="88"/>
      <c r="G12" s="89"/>
    </row>
    <row r="13" spans="1:19" ht="36" customHeight="1" x14ac:dyDescent="0.3">
      <c r="A13" s="80" t="s">
        <v>440</v>
      </c>
      <c r="B13" s="81"/>
      <c r="C13" s="87" t="s">
        <v>459</v>
      </c>
      <c r="D13" s="88"/>
      <c r="E13" s="88"/>
      <c r="F13" s="88"/>
      <c r="G13" s="89"/>
    </row>
    <row r="14" spans="1:19" ht="36.6" customHeight="1" thickBot="1" x14ac:dyDescent="0.35">
      <c r="A14" s="82" t="s">
        <v>441</v>
      </c>
      <c r="B14" s="83"/>
      <c r="C14" s="90" t="s">
        <v>460</v>
      </c>
      <c r="D14" s="91"/>
      <c r="E14" s="91"/>
      <c r="F14" s="91"/>
      <c r="G14" s="92"/>
    </row>
    <row r="15" spans="1:19" ht="15" thickBot="1" x14ac:dyDescent="0.35"/>
    <row r="16" spans="1:19" ht="18.600000000000001" thickBot="1" x14ac:dyDescent="0.4">
      <c r="A16" s="77" t="s">
        <v>442</v>
      </c>
      <c r="B16" s="78"/>
      <c r="C16" s="78"/>
      <c r="D16" s="78"/>
      <c r="E16" s="78"/>
      <c r="F16" s="78"/>
      <c r="G16" s="79"/>
    </row>
    <row r="17" spans="1:7" x14ac:dyDescent="0.3">
      <c r="A17" s="46">
        <v>1</v>
      </c>
      <c r="B17" s="59" t="s">
        <v>443</v>
      </c>
      <c r="C17" s="60"/>
      <c r="D17" s="60"/>
      <c r="E17" s="60"/>
      <c r="F17" s="60"/>
      <c r="G17" s="61"/>
    </row>
    <row r="18" spans="1:7" x14ac:dyDescent="0.3">
      <c r="A18" s="47">
        <v>2</v>
      </c>
      <c r="B18" s="62" t="s">
        <v>444</v>
      </c>
      <c r="C18" s="63"/>
      <c r="D18" s="63"/>
      <c r="E18" s="63"/>
      <c r="F18" s="63"/>
      <c r="G18" s="64"/>
    </row>
    <row r="19" spans="1:7" x14ac:dyDescent="0.3">
      <c r="A19" s="47">
        <v>3</v>
      </c>
      <c r="B19" s="62" t="s">
        <v>445</v>
      </c>
      <c r="C19" s="63"/>
      <c r="D19" s="63"/>
      <c r="E19" s="63"/>
      <c r="F19" s="63"/>
      <c r="G19" s="64"/>
    </row>
    <row r="20" spans="1:7" x14ac:dyDescent="0.3">
      <c r="A20" s="71">
        <v>4</v>
      </c>
      <c r="B20" s="65" t="s">
        <v>446</v>
      </c>
      <c r="C20" s="66"/>
      <c r="D20" s="66"/>
      <c r="E20" s="66"/>
      <c r="F20" s="66"/>
      <c r="G20" s="67"/>
    </row>
    <row r="21" spans="1:7" ht="15" thickBot="1" x14ac:dyDescent="0.35">
      <c r="A21" s="72"/>
      <c r="B21" s="68"/>
      <c r="C21" s="69"/>
      <c r="D21" s="69"/>
      <c r="E21" s="69"/>
      <c r="F21" s="69"/>
      <c r="G21" s="70"/>
    </row>
    <row r="22" spans="1:7" x14ac:dyDescent="0.3"/>
    <row r="23" spans="1:7" x14ac:dyDescent="0.3"/>
    <row r="24" spans="1:7" x14ac:dyDescent="0.3"/>
    <row r="25" spans="1:7" x14ac:dyDescent="0.3"/>
    <row r="26" spans="1:7" x14ac:dyDescent="0.3"/>
    <row r="27" spans="1:7" x14ac:dyDescent="0.3"/>
    <row r="28" spans="1:7" x14ac:dyDescent="0.3"/>
    <row r="29" spans="1:7" x14ac:dyDescent="0.3"/>
    <row r="30" spans="1:7" x14ac:dyDescent="0.3"/>
    <row r="31" spans="1:7" x14ac:dyDescent="0.3"/>
    <row r="32" spans="1:7" x14ac:dyDescent="0.3"/>
    <row r="33" x14ac:dyDescent="0.3"/>
    <row r="34" x14ac:dyDescent="0.3"/>
  </sheetData>
  <mergeCells count="18">
    <mergeCell ref="A9:G9"/>
    <mergeCell ref="A1:S2"/>
    <mergeCell ref="A16:G16"/>
    <mergeCell ref="A13:B13"/>
    <mergeCell ref="A14:B14"/>
    <mergeCell ref="C10:G10"/>
    <mergeCell ref="C11:G11"/>
    <mergeCell ref="C12:G12"/>
    <mergeCell ref="C13:G13"/>
    <mergeCell ref="C14:G14"/>
    <mergeCell ref="A10:B10"/>
    <mergeCell ref="A11:B11"/>
    <mergeCell ref="A12:B12"/>
    <mergeCell ref="B17:G17"/>
    <mergeCell ref="B18:G18"/>
    <mergeCell ref="B19:G19"/>
    <mergeCell ref="B20:G21"/>
    <mergeCell ref="A20:A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28EB3F-84D3-4B8F-9CCB-4C36D651B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raw data_matches </vt:lpstr>
      <vt:lpstr>raw data_deliveries</vt:lpstr>
      <vt:lpstr>MI_Match_Analysis</vt:lpstr>
      <vt:lpstr>MI_Batting_Analysis</vt:lpstr>
      <vt:lpstr>Bowling_Analysis</vt:lpstr>
      <vt:lpstr>Phase_Analysis</vt:lpstr>
      <vt:lpstr>Pivot_Analysis</vt:lpstr>
      <vt:lpstr>Dashboard </vt:lpstr>
      <vt:lpstr>Key Findings</vt:lpstr>
      <vt:lpstr>tbl</vt:lpstr>
      <vt:lpstr>tbldeliveries</vt:lpstr>
      <vt:lpstr>tblmatches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STORAGE</dc:creator>
  <cp:lastModifiedBy>NATIONAL STORAGE</cp:lastModifiedBy>
  <dcterms:created xsi:type="dcterms:W3CDTF">2026-10-07T18:07:58Z</dcterms:created>
  <dcterms:modified xsi:type="dcterms:W3CDTF">2026-10-14T19:07:53Z</dcterms:modified>
</cp:coreProperties>
</file>